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.hensch\Skripte\Auswertung Automationskalkulation\Vorlage\"/>
    </mc:Choice>
  </mc:AlternateContent>
  <xr:revisionPtr revIDLastSave="0" documentId="13_ncr:1_{C417AA2F-7B8E-4B3A-82BA-94FD0E6AAC1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CKBLATT" sheetId="1" r:id="rId1"/>
    <sheet name="EAs" sheetId="2" r:id="rId2"/>
    <sheet name="HW" sheetId="7" r:id="rId3"/>
    <sheet name="HW_Liste" sheetId="10" r:id="rId4"/>
    <sheet name="DL" sheetId="4" r:id="rId5"/>
    <sheet name="EMO" sheetId="5" r:id="rId6"/>
    <sheet name="Kaufteile" sheetId="9" r:id="rId7"/>
    <sheet name="Verlauf" sheetId="8" r:id="rId8"/>
  </sheets>
  <externalReferences>
    <externalReference r:id="rId9"/>
  </externalReferences>
  <definedNames>
    <definedName name="_xlnm.Print_Titles" localSheetId="1">EAs!$1:$1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2" l="1"/>
  <c r="N87" i="7"/>
  <c r="M87" i="7"/>
  <c r="N86" i="7"/>
  <c r="M85" i="7"/>
  <c r="N84" i="7"/>
  <c r="M84" i="7"/>
  <c r="N83" i="7"/>
  <c r="M83" i="7"/>
  <c r="O83" i="7"/>
  <c r="P83" i="7"/>
  <c r="O84" i="7"/>
  <c r="P84" i="7"/>
  <c r="O85" i="7"/>
  <c r="P85" i="7"/>
  <c r="O86" i="7"/>
  <c r="P86" i="7"/>
  <c r="L80" i="7"/>
  <c r="L81" i="7"/>
  <c r="L82" i="7"/>
  <c r="L83" i="7"/>
  <c r="L84" i="7"/>
  <c r="L85" i="7"/>
  <c r="D85" i="7" s="1" a="1"/>
  <c r="D85" i="7" s="1"/>
  <c r="E85" i="7" s="1"/>
  <c r="L86" i="7"/>
  <c r="D86" i="7" s="1" a="1"/>
  <c r="D86" i="7" s="1"/>
  <c r="E86" i="7" s="1"/>
  <c r="L87" i="7"/>
  <c r="B4" i="2"/>
  <c r="D8" i="1" s="1"/>
  <c r="R74" i="7"/>
  <c r="R75" i="7"/>
  <c r="R76" i="7"/>
  <c r="R77" i="7"/>
  <c r="R78" i="7"/>
  <c r="R79" i="7"/>
  <c r="R80" i="7"/>
  <c r="R81" i="7"/>
  <c r="R73" i="7"/>
  <c r="L181" i="7"/>
  <c r="L180" i="7"/>
  <c r="L179" i="7"/>
  <c r="L178" i="7"/>
  <c r="L176" i="7"/>
  <c r="L175" i="7"/>
  <c r="L174" i="7"/>
  <c r="L173" i="7"/>
  <c r="D173" i="7" s="1" a="1"/>
  <c r="D173" i="7" s="1"/>
  <c r="L172" i="7"/>
  <c r="L171" i="7"/>
  <c r="L169" i="7"/>
  <c r="L168" i="7"/>
  <c r="L167" i="7"/>
  <c r="L165" i="7"/>
  <c r="L164" i="7"/>
  <c r="L163" i="7"/>
  <c r="L162" i="7"/>
  <c r="L161" i="7"/>
  <c r="L160" i="7"/>
  <c r="L159" i="7"/>
  <c r="L158" i="7"/>
  <c r="L157" i="7"/>
  <c r="L156" i="7"/>
  <c r="L154" i="7"/>
  <c r="L153" i="7"/>
  <c r="L152" i="7"/>
  <c r="L151" i="7"/>
  <c r="D151" i="7" s="1" a="1"/>
  <c r="D151" i="7" s="1"/>
  <c r="L150" i="7"/>
  <c r="D150" i="7" s="1" a="1"/>
  <c r="D150" i="7" s="1"/>
  <c r="L149" i="7"/>
  <c r="D149" i="7" s="1" a="1"/>
  <c r="D149" i="7" s="1"/>
  <c r="L147" i="7"/>
  <c r="L146" i="7"/>
  <c r="L145" i="7"/>
  <c r="L143" i="7"/>
  <c r="L142" i="7"/>
  <c r="L141" i="7"/>
  <c r="L140" i="7"/>
  <c r="L138" i="7"/>
  <c r="L137" i="7"/>
  <c r="L136" i="7"/>
  <c r="L135" i="7"/>
  <c r="L134" i="7"/>
  <c r="L133" i="7"/>
  <c r="L132" i="7"/>
  <c r="L131" i="7"/>
  <c r="L129" i="7"/>
  <c r="L128" i="7"/>
  <c r="L127" i="7"/>
  <c r="L126" i="7"/>
  <c r="L125" i="7"/>
  <c r="L122" i="7"/>
  <c r="D122" i="7" s="1" a="1"/>
  <c r="D122" i="7" s="1"/>
  <c r="L121" i="7"/>
  <c r="D121" i="7" s="1" a="1"/>
  <c r="D121" i="7" s="1"/>
  <c r="L120" i="7"/>
  <c r="D120" i="7" s="1" a="1"/>
  <c r="D120" i="7" s="1"/>
  <c r="L119" i="7"/>
  <c r="L118" i="7"/>
  <c r="D118" i="7" s="1" a="1"/>
  <c r="D118" i="7" s="1"/>
  <c r="L117" i="7"/>
  <c r="L115" i="7"/>
  <c r="L114" i="7"/>
  <c r="L113" i="7"/>
  <c r="L112" i="7"/>
  <c r="L111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79" i="7"/>
  <c r="L78" i="7"/>
  <c r="L89" i="7"/>
  <c r="L88" i="7"/>
  <c r="L77" i="7"/>
  <c r="L76" i="7"/>
  <c r="L75" i="7"/>
  <c r="L74" i="7"/>
  <c r="L73" i="7"/>
  <c r="L70" i="7"/>
  <c r="L69" i="7"/>
  <c r="L68" i="7"/>
  <c r="L67" i="7"/>
  <c r="L66" i="7"/>
  <c r="L65" i="7"/>
  <c r="L62" i="7"/>
  <c r="L61" i="7"/>
  <c r="L60" i="7"/>
  <c r="L59" i="7"/>
  <c r="L58" i="7"/>
  <c r="L57" i="7"/>
  <c r="L56" i="7"/>
  <c r="L55" i="7"/>
  <c r="L54" i="7"/>
  <c r="L50" i="7"/>
  <c r="L49" i="7"/>
  <c r="L48" i="7"/>
  <c r="L47" i="7"/>
  <c r="L46" i="7"/>
  <c r="L43" i="7"/>
  <c r="L42" i="7"/>
  <c r="L41" i="7"/>
  <c r="L40" i="7"/>
  <c r="L39" i="7"/>
  <c r="L37" i="7"/>
  <c r="L33" i="7"/>
  <c r="L32" i="7"/>
  <c r="L31" i="7"/>
  <c r="L30" i="7"/>
  <c r="L29" i="7"/>
  <c r="L28" i="7"/>
  <c r="L27" i="7"/>
  <c r="L26" i="7"/>
  <c r="L25" i="7"/>
  <c r="L24" i="7"/>
  <c r="L21" i="7"/>
  <c r="L14" i="7"/>
  <c r="L13" i="7"/>
  <c r="L10" i="7"/>
  <c r="L9" i="7"/>
  <c r="L8" i="7"/>
  <c r="L7" i="7"/>
  <c r="L6" i="7"/>
  <c r="G29" i="5"/>
  <c r="G28" i="5"/>
  <c r="G18" i="5"/>
  <c r="G17" i="5"/>
  <c r="G16" i="5"/>
  <c r="G15" i="5"/>
  <c r="C20" i="5"/>
  <c r="D20" i="5" s="1"/>
  <c r="C19" i="5"/>
  <c r="D19" i="5" s="1"/>
  <c r="H58" i="2"/>
  <c r="B173" i="7"/>
  <c r="B172" i="7"/>
  <c r="B171" i="7"/>
  <c r="I58" i="2"/>
  <c r="J58" i="2"/>
  <c r="K58" i="2"/>
  <c r="B17" i="7"/>
  <c r="B70" i="2" s="1"/>
  <c r="B71" i="2" s="1"/>
  <c r="G23" i="10"/>
  <c r="E23" i="10" s="1" a="1"/>
  <c r="E23" i="10" s="1"/>
  <c r="F23" i="10" s="1"/>
  <c r="G22" i="10"/>
  <c r="E22" i="10" s="1" a="1"/>
  <c r="E22" i="10" s="1"/>
  <c r="F22" i="10" s="1"/>
  <c r="G21" i="10"/>
  <c r="E21" i="10" s="1" a="1"/>
  <c r="E21" i="10" s="1"/>
  <c r="F21" i="10" s="1"/>
  <c r="G20" i="10"/>
  <c r="E20" i="10" s="1" a="1"/>
  <c r="E20" i="10" s="1"/>
  <c r="F20" i="10" s="1"/>
  <c r="G19" i="10"/>
  <c r="E19" i="10" s="1" a="1"/>
  <c r="E19" i="10" s="1"/>
  <c r="F19" i="10" s="1"/>
  <c r="G18" i="10"/>
  <c r="E18" i="10" s="1" a="1"/>
  <c r="E18" i="10" s="1"/>
  <c r="F18" i="10" s="1"/>
  <c r="G17" i="10"/>
  <c r="E17" i="10" s="1" a="1"/>
  <c r="E17" i="10" s="1"/>
  <c r="F17" i="10" s="1"/>
  <c r="G16" i="10"/>
  <c r="E16" i="10" s="1" a="1"/>
  <c r="E16" i="10" s="1"/>
  <c r="F16" i="10" s="1"/>
  <c r="G15" i="10"/>
  <c r="E15" i="10" s="1" a="1"/>
  <c r="E15" i="10" s="1"/>
  <c r="F15" i="10" s="1"/>
  <c r="G14" i="10"/>
  <c r="E14" i="10" s="1" a="1"/>
  <c r="E14" i="10" s="1"/>
  <c r="F14" i="10" s="1"/>
  <c r="G13" i="10"/>
  <c r="E13" i="10" s="1" a="1"/>
  <c r="E13" i="10" s="1"/>
  <c r="F13" i="10" s="1"/>
  <c r="G12" i="10"/>
  <c r="E12" i="10" s="1" a="1"/>
  <c r="E12" i="10" s="1"/>
  <c r="F12" i="10" s="1"/>
  <c r="G11" i="10"/>
  <c r="E11" i="10" s="1" a="1"/>
  <c r="E11" i="10" s="1"/>
  <c r="F11" i="10" s="1"/>
  <c r="G10" i="10"/>
  <c r="E10" i="10" s="1" a="1"/>
  <c r="E10" i="10" s="1"/>
  <c r="F10" i="10" s="1"/>
  <c r="G9" i="10"/>
  <c r="E9" i="10" s="1" a="1"/>
  <c r="E9" i="10" s="1"/>
  <c r="F9" i="10" s="1"/>
  <c r="G8" i="10"/>
  <c r="E8" i="10" s="1" a="1"/>
  <c r="E8" i="10" s="1"/>
  <c r="F8" i="10" s="1"/>
  <c r="G7" i="10"/>
  <c r="E7" i="10" s="1" a="1"/>
  <c r="E7" i="10" s="1"/>
  <c r="F7" i="10" s="1"/>
  <c r="G6" i="10"/>
  <c r="E6" i="10" s="1" a="1"/>
  <c r="E6" i="10" s="1"/>
  <c r="F6" i="10" s="1"/>
  <c r="G5" i="10"/>
  <c r="E5" i="10" s="1" a="1"/>
  <c r="E5" i="10" s="1"/>
  <c r="F5" i="10" s="1"/>
  <c r="G4" i="10"/>
  <c r="E4" i="10" s="1" a="1"/>
  <c r="E4" i="10" s="1"/>
  <c r="F4" i="10" s="1"/>
  <c r="G3" i="10"/>
  <c r="E3" i="10" s="1" a="1"/>
  <c r="E3" i="10" s="1"/>
  <c r="F3" i="10" s="1"/>
  <c r="B82" i="7" l="1"/>
  <c r="E173" i="7"/>
  <c r="F1" i="10"/>
  <c r="D153" i="7" s="1"/>
  <c r="B146" i="7"/>
  <c r="B147" i="7"/>
  <c r="B145" i="7"/>
  <c r="B30" i="5"/>
  <c r="B112" i="7"/>
  <c r="B111" i="7"/>
  <c r="E15" i="7"/>
  <c r="E16" i="7"/>
  <c r="C28" i="5" l="1"/>
  <c r="D28" i="5" s="1"/>
  <c r="G10" i="4"/>
  <c r="K10" i="4" s="1"/>
  <c r="G31" i="4"/>
  <c r="D62" i="7" a="1"/>
  <c r="D62" i="7" s="1"/>
  <c r="D61" i="7" a="1"/>
  <c r="D61" i="7" s="1"/>
  <c r="D176" i="7" a="1"/>
  <c r="D176" i="7" s="1"/>
  <c r="B176" i="7"/>
  <c r="B114" i="7"/>
  <c r="D57" i="7" a="1"/>
  <c r="D57" i="7" s="1"/>
  <c r="D58" i="7" a="1"/>
  <c r="D58" i="7" s="1"/>
  <c r="D59" i="7" a="1"/>
  <c r="D59" i="7" s="1"/>
  <c r="D60" i="7" a="1"/>
  <c r="D60" i="7" s="1"/>
  <c r="B11" i="2"/>
  <c r="C17" i="5" s="1"/>
  <c r="B51" i="7"/>
  <c r="H7" i="2"/>
  <c r="I7" i="2"/>
  <c r="J7" i="2"/>
  <c r="K7" i="2"/>
  <c r="B47" i="7"/>
  <c r="B46" i="7"/>
  <c r="B49" i="7"/>
  <c r="B48" i="7"/>
  <c r="B159" i="7"/>
  <c r="D138" i="7" a="1"/>
  <c r="D138" i="7" s="1"/>
  <c r="B143" i="7"/>
  <c r="B142" i="7"/>
  <c r="B154" i="7"/>
  <c r="B151" i="7"/>
  <c r="B149" i="7"/>
  <c r="C24" i="5" s="1"/>
  <c r="D24" i="5" s="1"/>
  <c r="B132" i="7"/>
  <c r="B118" i="7"/>
  <c r="B117" i="7"/>
  <c r="K21" i="2"/>
  <c r="J21" i="2"/>
  <c r="I21" i="2"/>
  <c r="H21" i="2"/>
  <c r="B41" i="2"/>
  <c r="B46" i="2" s="1"/>
  <c r="J46" i="2" s="1"/>
  <c r="B32" i="2"/>
  <c r="B35" i="2" s="1"/>
  <c r="B133" i="7" s="1"/>
  <c r="B27" i="2"/>
  <c r="B17" i="2"/>
  <c r="B123" i="7" s="1"/>
  <c r="B16" i="2"/>
  <c r="K16" i="2" s="1"/>
  <c r="K15" i="2"/>
  <c r="J15" i="2"/>
  <c r="I15" i="2"/>
  <c r="H15" i="2"/>
  <c r="K14" i="2"/>
  <c r="J14" i="2"/>
  <c r="I14" i="2"/>
  <c r="H14" i="2"/>
  <c r="A29" i="2"/>
  <c r="H34" i="2"/>
  <c r="I34" i="2"/>
  <c r="J34" i="2"/>
  <c r="K34" i="2"/>
  <c r="H44" i="2"/>
  <c r="I44" i="2"/>
  <c r="J44" i="2"/>
  <c r="K44" i="2"/>
  <c r="H45" i="2"/>
  <c r="I45" i="2"/>
  <c r="J45" i="2"/>
  <c r="K45" i="2"/>
  <c r="H48" i="2"/>
  <c r="I48" i="2"/>
  <c r="J48" i="2"/>
  <c r="K48" i="2"/>
  <c r="H49" i="2"/>
  <c r="I49" i="2"/>
  <c r="J49" i="2"/>
  <c r="K49" i="2"/>
  <c r="H50" i="2"/>
  <c r="I50" i="2"/>
  <c r="J50" i="2"/>
  <c r="K50" i="2"/>
  <c r="H53" i="2"/>
  <c r="I53" i="2"/>
  <c r="J53" i="2"/>
  <c r="K53" i="2"/>
  <c r="H54" i="2"/>
  <c r="I54" i="2"/>
  <c r="J54" i="2"/>
  <c r="K54" i="2"/>
  <c r="H55" i="2"/>
  <c r="I55" i="2"/>
  <c r="J55" i="2"/>
  <c r="K55" i="2"/>
  <c r="A31" i="2"/>
  <c r="A32" i="2"/>
  <c r="A33" i="2"/>
  <c r="A34" i="2"/>
  <c r="A36" i="2"/>
  <c r="A37" i="2"/>
  <c r="A38" i="2"/>
  <c r="A41" i="2"/>
  <c r="A42" i="2"/>
  <c r="A43" i="2"/>
  <c r="A44" i="2"/>
  <c r="A45" i="2"/>
  <c r="A47" i="2"/>
  <c r="A48" i="2"/>
  <c r="A49" i="2"/>
  <c r="A50" i="2"/>
  <c r="A52" i="2"/>
  <c r="A53" i="2"/>
  <c r="A54" i="2"/>
  <c r="A55" i="2"/>
  <c r="A28" i="2"/>
  <c r="P87" i="7"/>
  <c r="O87" i="7"/>
  <c r="P81" i="7"/>
  <c r="O81" i="7"/>
  <c r="N81" i="7"/>
  <c r="M81" i="7"/>
  <c r="O79" i="7"/>
  <c r="P79" i="7"/>
  <c r="N79" i="7"/>
  <c r="M79" i="7"/>
  <c r="P80" i="7"/>
  <c r="O80" i="7"/>
  <c r="N80" i="7"/>
  <c r="M80" i="7"/>
  <c r="M78" i="7"/>
  <c r="P78" i="7"/>
  <c r="O78" i="7"/>
  <c r="N105" i="7"/>
  <c r="M104" i="7"/>
  <c r="P105" i="7"/>
  <c r="O105" i="7"/>
  <c r="M105" i="7"/>
  <c r="P104" i="7"/>
  <c r="O104" i="7"/>
  <c r="M99" i="7"/>
  <c r="N99" i="7"/>
  <c r="O99" i="7"/>
  <c r="P98" i="7"/>
  <c r="N98" i="7"/>
  <c r="M98" i="7"/>
  <c r="P97" i="7"/>
  <c r="O97" i="7"/>
  <c r="M97" i="7"/>
  <c r="P96" i="7"/>
  <c r="O96" i="7"/>
  <c r="N65" i="7"/>
  <c r="M65" i="7"/>
  <c r="P65" i="7"/>
  <c r="O65" i="7"/>
  <c r="O9" i="7"/>
  <c r="P9" i="7"/>
  <c r="E176" i="7" l="1"/>
  <c r="G8" i="1"/>
  <c r="B119" i="7"/>
  <c r="B120" i="7" s="1"/>
  <c r="B40" i="2"/>
  <c r="B43" i="2"/>
  <c r="B42" i="2"/>
  <c r="H46" i="2"/>
  <c r="I46" i="2"/>
  <c r="K46" i="2"/>
  <c r="B39" i="2"/>
  <c r="B137" i="7" s="1"/>
  <c r="J35" i="2"/>
  <c r="H35" i="2"/>
  <c r="I35" i="2"/>
  <c r="B31" i="2"/>
  <c r="K35" i="2"/>
  <c r="B29" i="2"/>
  <c r="B36" i="2"/>
  <c r="B134" i="7" s="1"/>
  <c r="H16" i="2"/>
  <c r="I16" i="2"/>
  <c r="J16" i="2"/>
  <c r="B44" i="7"/>
  <c r="H8" i="1" s="1"/>
  <c r="F10" i="1"/>
  <c r="C14" i="5"/>
  <c r="D14" i="5" s="1"/>
  <c r="I72" i="2"/>
  <c r="J72" i="2"/>
  <c r="K72" i="2"/>
  <c r="I73" i="2"/>
  <c r="J73" i="2"/>
  <c r="K73" i="2"/>
  <c r="I74" i="2"/>
  <c r="J74" i="2"/>
  <c r="K74" i="2"/>
  <c r="I75" i="2"/>
  <c r="J75" i="2"/>
  <c r="K75" i="2"/>
  <c r="I76" i="2"/>
  <c r="J76" i="2"/>
  <c r="K76" i="2"/>
  <c r="I77" i="2"/>
  <c r="J77" i="2"/>
  <c r="K77" i="2"/>
  <c r="I78" i="2"/>
  <c r="J78" i="2"/>
  <c r="K78" i="2"/>
  <c r="I79" i="2"/>
  <c r="J79" i="2"/>
  <c r="K79" i="2"/>
  <c r="I80" i="2"/>
  <c r="J80" i="2"/>
  <c r="K80" i="2"/>
  <c r="H73" i="2"/>
  <c r="H74" i="2"/>
  <c r="H75" i="2"/>
  <c r="H76" i="2"/>
  <c r="H77" i="2"/>
  <c r="H78" i="2"/>
  <c r="H79" i="2"/>
  <c r="H80" i="2"/>
  <c r="H72" i="2"/>
  <c r="F8" i="1"/>
  <c r="H17" i="2"/>
  <c r="H20" i="2"/>
  <c r="I20" i="2"/>
  <c r="J20" i="2"/>
  <c r="K20" i="2"/>
  <c r="H22" i="2"/>
  <c r="I22" i="2"/>
  <c r="J22" i="2"/>
  <c r="K22" i="2"/>
  <c r="H23" i="2"/>
  <c r="I23" i="2"/>
  <c r="J23" i="2"/>
  <c r="K23" i="2"/>
  <c r="H24" i="2"/>
  <c r="I24" i="2"/>
  <c r="J24" i="2"/>
  <c r="K24" i="2"/>
  <c r="H25" i="2"/>
  <c r="I25" i="2"/>
  <c r="J25" i="2"/>
  <c r="K25" i="2"/>
  <c r="H57" i="2"/>
  <c r="I57" i="2"/>
  <c r="J57" i="2"/>
  <c r="K57" i="2"/>
  <c r="H60" i="2"/>
  <c r="I60" i="2"/>
  <c r="J60" i="2"/>
  <c r="K60" i="2"/>
  <c r="H61" i="2"/>
  <c r="I61" i="2"/>
  <c r="J61" i="2"/>
  <c r="K61" i="2"/>
  <c r="H62" i="2"/>
  <c r="I62" i="2"/>
  <c r="J62" i="2"/>
  <c r="K62" i="2"/>
  <c r="H63" i="2"/>
  <c r="I63" i="2"/>
  <c r="J63" i="2"/>
  <c r="K63" i="2"/>
  <c r="H64" i="2"/>
  <c r="I64" i="2"/>
  <c r="J64" i="2"/>
  <c r="K64" i="2"/>
  <c r="H66" i="2"/>
  <c r="I66" i="2"/>
  <c r="J66" i="2"/>
  <c r="K66" i="2"/>
  <c r="H67" i="2"/>
  <c r="I67" i="2"/>
  <c r="J67" i="2"/>
  <c r="K67" i="2"/>
  <c r="H68" i="2"/>
  <c r="I68" i="2"/>
  <c r="J68" i="2"/>
  <c r="K68" i="2"/>
  <c r="H69" i="2"/>
  <c r="I69" i="2"/>
  <c r="J69" i="2"/>
  <c r="K69" i="2"/>
  <c r="B61" i="7" s="1"/>
  <c r="E61" i="7" s="1"/>
  <c r="H51" i="2"/>
  <c r="I51" i="2"/>
  <c r="J51" i="2"/>
  <c r="K51" i="2"/>
  <c r="H71" i="2"/>
  <c r="I71" i="2"/>
  <c r="J71" i="2"/>
  <c r="K71" i="2"/>
  <c r="H6" i="2"/>
  <c r="I6" i="2"/>
  <c r="J6" i="2"/>
  <c r="K6" i="2"/>
  <c r="H8" i="2"/>
  <c r="I8" i="2"/>
  <c r="J8" i="2"/>
  <c r="K8" i="2"/>
  <c r="H9" i="2"/>
  <c r="I9" i="2"/>
  <c r="J9" i="2"/>
  <c r="K9" i="2"/>
  <c r="H11" i="2"/>
  <c r="I11" i="2"/>
  <c r="J11" i="2"/>
  <c r="K11" i="2"/>
  <c r="E152" i="7"/>
  <c r="E153" i="7"/>
  <c r="A39" i="2"/>
  <c r="E120" i="7" l="1"/>
  <c r="B121" i="7"/>
  <c r="E121" i="7" s="1"/>
  <c r="B122" i="7"/>
  <c r="E122" i="7" s="1"/>
  <c r="B160" i="7"/>
  <c r="B62" i="7"/>
  <c r="E62" i="7" s="1"/>
  <c r="H43" i="2"/>
  <c r="B141" i="7"/>
  <c r="K40" i="2"/>
  <c r="B138" i="7"/>
  <c r="I42" i="2"/>
  <c r="B140" i="7"/>
  <c r="H29" i="2"/>
  <c r="B127" i="7"/>
  <c r="H31" i="2"/>
  <c r="B129" i="7"/>
  <c r="J40" i="2"/>
  <c r="I40" i="2"/>
  <c r="H40" i="2"/>
  <c r="H42" i="2"/>
  <c r="J42" i="2"/>
  <c r="I43" i="2"/>
  <c r="J43" i="2"/>
  <c r="K43" i="2"/>
  <c r="K42" i="2"/>
  <c r="K31" i="2"/>
  <c r="J31" i="2"/>
  <c r="I31" i="2"/>
  <c r="J36" i="2"/>
  <c r="I36" i="2"/>
  <c r="K36" i="2"/>
  <c r="H36" i="2"/>
  <c r="I29" i="2"/>
  <c r="J29" i="2"/>
  <c r="K29" i="2"/>
  <c r="E10" i="1"/>
  <c r="J17" i="2"/>
  <c r="K17" i="2"/>
  <c r="I17" i="2"/>
  <c r="D136" i="7" a="1"/>
  <c r="D136" i="7" s="1"/>
  <c r="D135" i="7" a="1"/>
  <c r="D135" i="7" s="1"/>
  <c r="A35" i="2"/>
  <c r="B67" i="7" l="1"/>
  <c r="D43" i="7" a="1"/>
  <c r="D43" i="7" s="1"/>
  <c r="E43" i="7" s="1"/>
  <c r="B24" i="7"/>
  <c r="B25" i="7"/>
  <c r="B26" i="7"/>
  <c r="B27" i="7"/>
  <c r="B28" i="7"/>
  <c r="D164" i="7" a="1"/>
  <c r="D164" i="7" s="1"/>
  <c r="D165" i="7" a="1"/>
  <c r="D165" i="7" s="1"/>
  <c r="D158" i="7" a="1"/>
  <c r="D158" i="7" s="1"/>
  <c r="D162" i="7" a="1"/>
  <c r="D162" i="7" s="1"/>
  <c r="D163" i="7" a="1"/>
  <c r="D163" i="7" s="1"/>
  <c r="E166" i="7"/>
  <c r="B34" i="7" l="1"/>
  <c r="G10" i="1" s="1"/>
  <c r="B165" i="7"/>
  <c r="E165" i="7" s="1"/>
  <c r="B157" i="7"/>
  <c r="E8" i="1" l="1"/>
  <c r="J5" i="2"/>
  <c r="H5" i="2"/>
  <c r="I5" i="2"/>
  <c r="K5" i="2"/>
  <c r="J19" i="2"/>
  <c r="H19" i="2"/>
  <c r="I19" i="2"/>
  <c r="K19" i="2"/>
  <c r="B10" i="2"/>
  <c r="B128" i="7" s="1"/>
  <c r="D87" i="7" a="1"/>
  <c r="D87" i="7" s="1"/>
  <c r="D83" i="7" a="1"/>
  <c r="D83" i="7" s="1"/>
  <c r="B33" i="2" l="1"/>
  <c r="B131" i="7" s="1"/>
  <c r="B38" i="2"/>
  <c r="B136" i="7" s="1"/>
  <c r="E136" i="7" s="1"/>
  <c r="B125" i="7"/>
  <c r="B37" i="2"/>
  <c r="K39" i="2"/>
  <c r="H39" i="2"/>
  <c r="J39" i="2"/>
  <c r="I39" i="2"/>
  <c r="K28" i="2"/>
  <c r="H28" i="2"/>
  <c r="J28" i="2"/>
  <c r="I28" i="2"/>
  <c r="H10" i="2"/>
  <c r="I10" i="2"/>
  <c r="K10" i="2"/>
  <c r="J10" i="2"/>
  <c r="D84" i="7" a="1"/>
  <c r="D84" i="7" s="1"/>
  <c r="E84" i="7" s="1"/>
  <c r="E87" i="7"/>
  <c r="E83" i="7"/>
  <c r="K33" i="2" l="1"/>
  <c r="J33" i="2"/>
  <c r="I33" i="2"/>
  <c r="H33" i="2"/>
  <c r="I38" i="2"/>
  <c r="K38" i="2"/>
  <c r="J38" i="2"/>
  <c r="H38" i="2"/>
  <c r="I37" i="2"/>
  <c r="B135" i="7"/>
  <c r="E135" i="7" s="1"/>
  <c r="K37" i="2"/>
  <c r="J37" i="2"/>
  <c r="H37" i="2"/>
  <c r="I30" i="2"/>
  <c r="J30" i="2"/>
  <c r="K30" i="2"/>
  <c r="H30" i="2"/>
  <c r="K48" i="1"/>
  <c r="K50" i="1"/>
  <c r="K52" i="1"/>
  <c r="K54" i="1"/>
  <c r="K45" i="1"/>
  <c r="K44" i="1"/>
  <c r="K43" i="1"/>
  <c r="K42" i="1"/>
  <c r="K21" i="4"/>
  <c r="K20" i="4"/>
  <c r="J81" i="2" l="1"/>
  <c r="I81" i="2"/>
  <c r="H81" i="2"/>
  <c r="K81" i="2"/>
  <c r="C27" i="5"/>
  <c r="D27" i="5" s="1"/>
  <c r="D172" i="7" a="1"/>
  <c r="D172" i="7" s="1"/>
  <c r="E172" i="7" l="1"/>
  <c r="B50" i="7"/>
  <c r="B52" i="7" s="1"/>
  <c r="B57" i="7" s="1"/>
  <c r="E51" i="7"/>
  <c r="D112" i="7" l="1" a="1"/>
  <c r="D112" i="7" s="1"/>
  <c r="E112" i="7" s="1"/>
  <c r="B60" i="7"/>
  <c r="E60" i="7" s="1"/>
  <c r="B158" i="7"/>
  <c r="E158" i="7" s="1"/>
  <c r="B58" i="7"/>
  <c r="E58" i="7" s="1"/>
  <c r="B59" i="7"/>
  <c r="E59" i="7" s="1"/>
  <c r="E57" i="7"/>
  <c r="B167" i="7"/>
  <c r="D167" i="7" a="1"/>
  <c r="D167" i="7" s="1"/>
  <c r="E167" i="7" l="1"/>
  <c r="D119" i="7" a="1"/>
  <c r="D119" i="7" s="1"/>
  <c r="D24" i="7" a="1"/>
  <c r="D24" i="7" s="1"/>
  <c r="D25" i="7" a="1"/>
  <c r="D25" i="7" s="1"/>
  <c r="D26" i="7" a="1"/>
  <c r="D26" i="7" s="1"/>
  <c r="D27" i="7" a="1"/>
  <c r="D27" i="7" s="1"/>
  <c r="D28" i="7" a="1"/>
  <c r="D28" i="7" s="1"/>
  <c r="D29" i="7" a="1"/>
  <c r="D29" i="7" s="1"/>
  <c r="D30" i="7" a="1"/>
  <c r="D30" i="7" s="1"/>
  <c r="D31" i="7" a="1"/>
  <c r="D31" i="7" s="1"/>
  <c r="D32" i="7" a="1"/>
  <c r="D32" i="7" s="1"/>
  <c r="D33" i="7" a="1"/>
  <c r="D33" i="7" s="1"/>
  <c r="D37" i="7" a="1"/>
  <c r="D37" i="7" s="1"/>
  <c r="D39" i="7" a="1"/>
  <c r="D39" i="7" s="1"/>
  <c r="D40" i="7" a="1"/>
  <c r="D40" i="7" s="1"/>
  <c r="D41" i="7" a="1"/>
  <c r="D41" i="7" s="1"/>
  <c r="D42" i="7" a="1"/>
  <c r="D42" i="7" s="1"/>
  <c r="D65" i="7" a="1"/>
  <c r="D65" i="7" s="1"/>
  <c r="D66" i="7" a="1"/>
  <c r="D66" i="7" s="1"/>
  <c r="D67" i="7" a="1"/>
  <c r="D67" i="7" s="1"/>
  <c r="D68" i="7" a="1"/>
  <c r="D68" i="7" s="1"/>
  <c r="D69" i="7" a="1"/>
  <c r="D69" i="7" s="1"/>
  <c r="D70" i="7" a="1"/>
  <c r="D70" i="7" s="1"/>
  <c r="D46" i="7" a="1"/>
  <c r="D46" i="7" s="1"/>
  <c r="D47" i="7" a="1"/>
  <c r="D47" i="7" s="1"/>
  <c r="D48" i="7" a="1"/>
  <c r="D48" i="7" s="1"/>
  <c r="D49" i="7" a="1"/>
  <c r="D49" i="7" s="1"/>
  <c r="D50" i="7" a="1"/>
  <c r="D50" i="7" s="1"/>
  <c r="D92" i="7" a="1"/>
  <c r="D92" i="7" s="1"/>
  <c r="D93" i="7" a="1"/>
  <c r="D93" i="7" s="1"/>
  <c r="D94" i="7" a="1"/>
  <c r="D94" i="7" s="1"/>
  <c r="D95" i="7" a="1"/>
  <c r="D95" i="7" s="1"/>
  <c r="D96" i="7" a="1"/>
  <c r="D96" i="7" s="1"/>
  <c r="D97" i="7" a="1"/>
  <c r="D97" i="7" s="1"/>
  <c r="D98" i="7" a="1"/>
  <c r="D98" i="7" s="1"/>
  <c r="D99" i="7" a="1"/>
  <c r="D99" i="7" s="1"/>
  <c r="D100" i="7" a="1"/>
  <c r="D100" i="7" s="1"/>
  <c r="D101" i="7" a="1"/>
  <c r="D101" i="7" s="1"/>
  <c r="D102" i="7" a="1"/>
  <c r="D102" i="7" s="1"/>
  <c r="D103" i="7" a="1"/>
  <c r="D103" i="7" s="1"/>
  <c r="D104" i="7" a="1"/>
  <c r="D104" i="7" s="1"/>
  <c r="D105" i="7" a="1"/>
  <c r="D105" i="7" s="1"/>
  <c r="D73" i="7" a="1"/>
  <c r="D73" i="7" s="1"/>
  <c r="D74" i="7" a="1"/>
  <c r="D74" i="7" s="1"/>
  <c r="D75" i="7" a="1"/>
  <c r="D75" i="7" s="1"/>
  <c r="E75" i="7" s="1"/>
  <c r="D76" i="7" a="1"/>
  <c r="D76" i="7" s="1"/>
  <c r="E76" i="7" s="1"/>
  <c r="D77" i="7" a="1"/>
  <c r="D77" i="7" s="1"/>
  <c r="E77" i="7" s="1"/>
  <c r="D88" i="7" a="1"/>
  <c r="D88" i="7" s="1"/>
  <c r="E88" i="7" s="1"/>
  <c r="D89" i="7" a="1"/>
  <c r="D89" i="7" s="1"/>
  <c r="D78" i="7" a="1"/>
  <c r="D78" i="7" s="1"/>
  <c r="D79" i="7" a="1"/>
  <c r="D79" i="7" s="1"/>
  <c r="D80" i="7" a="1"/>
  <c r="D80" i="7" s="1"/>
  <c r="D81" i="7" a="1"/>
  <c r="D81" i="7" s="1"/>
  <c r="D82" i="7" a="1"/>
  <c r="D82" i="7" s="1"/>
  <c r="D54" i="7" a="1"/>
  <c r="D54" i="7" s="1"/>
  <c r="D55" i="7" a="1"/>
  <c r="D55" i="7" s="1"/>
  <c r="D56" i="7" a="1"/>
  <c r="D56" i="7" s="1"/>
  <c r="D111" i="7" a="1"/>
  <c r="D111" i="7" s="1"/>
  <c r="E111" i="7" s="1"/>
  <c r="D125" i="7" a="1"/>
  <c r="D125" i="7" s="1"/>
  <c r="D126" i="7" a="1"/>
  <c r="D126" i="7" s="1"/>
  <c r="D134" i="7" a="1"/>
  <c r="D134" i="7" s="1"/>
  <c r="E134" i="7" s="1"/>
  <c r="D132" i="7" a="1"/>
  <c r="D132" i="7" s="1"/>
  <c r="E132" i="7" s="1"/>
  <c r="D133" i="7" a="1"/>
  <c r="D133" i="7" s="1"/>
  <c r="D128" i="7" a="1"/>
  <c r="D128" i="7" s="1"/>
  <c r="D156" i="7" a="1"/>
  <c r="D156" i="7" s="1"/>
  <c r="D114" i="7" a="1"/>
  <c r="D114" i="7" s="1"/>
  <c r="E114" i="7" s="1"/>
  <c r="D115" i="7" a="1"/>
  <c r="D115" i="7" s="1"/>
  <c r="D175" i="7" a="1"/>
  <c r="D175" i="7" s="1"/>
  <c r="D117" i="7" a="1"/>
  <c r="D117" i="7" s="1"/>
  <c r="E151" i="7"/>
  <c r="D161" i="7" a="1"/>
  <c r="D161" i="7" s="1"/>
  <c r="D127" i="7" a="1"/>
  <c r="D127" i="7" s="1"/>
  <c r="D171" i="7" a="1"/>
  <c r="D171" i="7" s="1"/>
  <c r="D174" i="7" a="1"/>
  <c r="D174" i="7" s="1"/>
  <c r="E174" i="7" s="1"/>
  <c r="D154" i="7" a="1"/>
  <c r="D154" i="7" s="1"/>
  <c r="E154" i="7" s="1"/>
  <c r="D157" i="7" a="1"/>
  <c r="D157" i="7" s="1"/>
  <c r="E157" i="7" s="1"/>
  <c r="D159" i="7" a="1"/>
  <c r="D159" i="7" s="1"/>
  <c r="E159" i="7" s="1"/>
  <c r="D160" i="7" a="1"/>
  <c r="D160" i="7" s="1"/>
  <c r="E160" i="7" s="1"/>
  <c r="D181" i="7" a="1"/>
  <c r="D181" i="7" s="1"/>
  <c r="E181" i="7" s="1"/>
  <c r="D168" i="7" a="1"/>
  <c r="D168" i="7" s="1"/>
  <c r="D169" i="7" a="1"/>
  <c r="D169" i="7" s="1"/>
  <c r="E182" i="7"/>
  <c r="D113" i="7" a="1"/>
  <c r="D113" i="7" s="1"/>
  <c r="D21" i="7" a="1"/>
  <c r="D21" i="7" s="1"/>
  <c r="D7" i="7" a="1"/>
  <c r="D7" i="7" s="1"/>
  <c r="D8" i="7" a="1"/>
  <c r="D8" i="7" s="1"/>
  <c r="E8" i="7" s="1"/>
  <c r="D9" i="7" a="1"/>
  <c r="D9" i="7" s="1"/>
  <c r="D10" i="7" a="1"/>
  <c r="D10" i="7" s="1"/>
  <c r="E10" i="7" s="1"/>
  <c r="D13" i="7" a="1"/>
  <c r="D13" i="7" s="1"/>
  <c r="D14" i="7" a="1"/>
  <c r="D14" i="7" s="1"/>
  <c r="E14" i="7" s="1"/>
  <c r="D6" i="7" a="1"/>
  <c r="D6" i="7" s="1"/>
  <c r="D129" i="7" a="1"/>
  <c r="D129" i="7" s="1"/>
  <c r="E129" i="7" s="1"/>
  <c r="D179" i="7" a="1"/>
  <c r="D179" i="7" s="1"/>
  <c r="E179" i="7" s="1"/>
  <c r="E138" i="7"/>
  <c r="D141" i="7" a="1"/>
  <c r="D141" i="7" s="1"/>
  <c r="E141" i="7" s="1"/>
  <c r="D143" i="7" l="1" a="1"/>
  <c r="D143" i="7" s="1"/>
  <c r="E143" i="7" s="1"/>
  <c r="D147" i="7" a="1"/>
  <c r="D147" i="7" s="1"/>
  <c r="D142" i="7" a="1"/>
  <c r="D142" i="7" s="1"/>
  <c r="E142" i="7" s="1"/>
  <c r="D137" i="7" a="1"/>
  <c r="D137" i="7" s="1"/>
  <c r="E137" i="7" s="1"/>
  <c r="D146" i="7" a="1"/>
  <c r="D146" i="7" s="1"/>
  <c r="D145" i="7" a="1"/>
  <c r="D145" i="7" s="1"/>
  <c r="D131" i="7" a="1"/>
  <c r="D131" i="7" s="1"/>
  <c r="D180" i="7" a="1"/>
  <c r="D180" i="7" s="1"/>
  <c r="D140" i="7" a="1"/>
  <c r="D140" i="7" s="1"/>
  <c r="D178" i="7" a="1"/>
  <c r="D178" i="7" s="1"/>
  <c r="E178" i="7" s="1"/>
  <c r="E118" i="7"/>
  <c r="E119" i="7"/>
  <c r="K32" i="1" l="1"/>
  <c r="F32" i="1"/>
  <c r="E32" i="1" s="1"/>
  <c r="E94" i="7" l="1"/>
  <c r="E180" i="7"/>
  <c r="E49" i="7" l="1"/>
  <c r="E48" i="7"/>
  <c r="E50" i="7"/>
  <c r="E47" i="7"/>
  <c r="E46" i="7"/>
  <c r="E92" i="7"/>
  <c r="E93" i="7"/>
  <c r="E95" i="7"/>
  <c r="E52" i="7" l="1"/>
  <c r="K82" i="2"/>
  <c r="P3" i="7" s="1"/>
  <c r="B99" i="7" s="1"/>
  <c r="P99" i="7" s="1"/>
  <c r="P2" i="7" s="1"/>
  <c r="K83" i="2" s="1"/>
  <c r="H82" i="2"/>
  <c r="I82" i="2"/>
  <c r="N3" i="7" s="1"/>
  <c r="J82" i="2"/>
  <c r="C16" i="5"/>
  <c r="D16" i="5" s="1"/>
  <c r="F37" i="1"/>
  <c r="E37" i="1" s="1"/>
  <c r="K34" i="1"/>
  <c r="K35" i="1"/>
  <c r="G27" i="4"/>
  <c r="K31" i="1"/>
  <c r="K33" i="1"/>
  <c r="K36" i="1"/>
  <c r="K40" i="1"/>
  <c r="K49" i="1"/>
  <c r="K51" i="1"/>
  <c r="K55" i="1"/>
  <c r="K56" i="1"/>
  <c r="F56" i="1"/>
  <c r="E55" i="1"/>
  <c r="E56" i="1"/>
  <c r="F40" i="1"/>
  <c r="E40" i="1" s="1"/>
  <c r="F42" i="1"/>
  <c r="E42" i="1" s="1"/>
  <c r="F43" i="1"/>
  <c r="E43" i="1" s="1"/>
  <c r="F44" i="1"/>
  <c r="E44" i="1" s="1"/>
  <c r="F45" i="1"/>
  <c r="E45" i="1" s="1"/>
  <c r="F48" i="1"/>
  <c r="E48" i="1" s="1"/>
  <c r="F49" i="1"/>
  <c r="E49" i="1" s="1"/>
  <c r="F50" i="1"/>
  <c r="E50" i="1" s="1"/>
  <c r="F52" i="1"/>
  <c r="E52" i="1" s="1"/>
  <c r="F54" i="1"/>
  <c r="E54" i="1" s="1"/>
  <c r="F55" i="1"/>
  <c r="F31" i="1"/>
  <c r="E31" i="1" s="1"/>
  <c r="F33" i="1"/>
  <c r="E33" i="1" s="1"/>
  <c r="F36" i="1"/>
  <c r="E36" i="1" s="1"/>
  <c r="E131" i="7"/>
  <c r="A83" i="2"/>
  <c r="B115" i="7"/>
  <c r="E115" i="7" s="1"/>
  <c r="C29" i="5"/>
  <c r="D29" i="5" s="1"/>
  <c r="C25" i="5"/>
  <c r="D25" i="5" s="1"/>
  <c r="C21" i="5"/>
  <c r="D21" i="5" s="1"/>
  <c r="C15" i="5"/>
  <c r="G34" i="4"/>
  <c r="B33" i="7"/>
  <c r="B66" i="7"/>
  <c r="E66" i="7" s="1"/>
  <c r="E56" i="7"/>
  <c r="E55" i="7"/>
  <c r="E54" i="7"/>
  <c r="E6" i="7"/>
  <c r="E7" i="7"/>
  <c r="F15" i="5" l="1"/>
  <c r="D15" i="5"/>
  <c r="E63" i="7"/>
  <c r="O3" i="7"/>
  <c r="B98" i="7" s="1"/>
  <c r="B32" i="7"/>
  <c r="B31" i="7"/>
  <c r="B164" i="7"/>
  <c r="E164" i="7" s="1"/>
  <c r="B30" i="7"/>
  <c r="B163" i="7"/>
  <c r="E163" i="7" s="1"/>
  <c r="B29" i="7"/>
  <c r="B162" i="7"/>
  <c r="E162" i="7" s="1"/>
  <c r="E117" i="7"/>
  <c r="C26" i="5"/>
  <c r="D26" i="5" s="1"/>
  <c r="E127" i="7"/>
  <c r="K37" i="1"/>
  <c r="F35" i="1"/>
  <c r="E35" i="1" s="1"/>
  <c r="F34" i="1"/>
  <c r="E34" i="1" s="1"/>
  <c r="G33" i="4"/>
  <c r="O98" i="7" l="1"/>
  <c r="O2" i="7" s="1"/>
  <c r="B101" i="7"/>
  <c r="E25" i="7"/>
  <c r="E26" i="7"/>
  <c r="E27" i="7"/>
  <c r="E28" i="7"/>
  <c r="E29" i="7"/>
  <c r="E30" i="7"/>
  <c r="E31" i="7"/>
  <c r="E32" i="7"/>
  <c r="E24" i="7"/>
  <c r="E73" i="7"/>
  <c r="E74" i="7"/>
  <c r="B113" i="7"/>
  <c r="E113" i="7" s="1"/>
  <c r="A113" i="7"/>
  <c r="E171" i="7"/>
  <c r="B175" i="7"/>
  <c r="E175" i="7" s="1"/>
  <c r="E147" i="7"/>
  <c r="E146" i="7"/>
  <c r="B150" i="7"/>
  <c r="A30" i="2"/>
  <c r="E149" i="7"/>
  <c r="E140" i="7"/>
  <c r="E133" i="7"/>
  <c r="E81" i="7"/>
  <c r="E80" i="7"/>
  <c r="E79" i="7"/>
  <c r="E78" i="7"/>
  <c r="E89" i="7"/>
  <c r="E105" i="7"/>
  <c r="E103" i="7"/>
  <c r="E102" i="7"/>
  <c r="E99" i="7"/>
  <c r="E98" i="7"/>
  <c r="E70" i="7"/>
  <c r="E69" i="7"/>
  <c r="B68" i="7"/>
  <c r="E68" i="7" s="1"/>
  <c r="E67" i="7"/>
  <c r="E65" i="7"/>
  <c r="E42" i="7"/>
  <c r="E41" i="7"/>
  <c r="E40" i="7"/>
  <c r="E39" i="7"/>
  <c r="E38" i="7"/>
  <c r="E37" i="7"/>
  <c r="E36" i="7"/>
  <c r="E33" i="7"/>
  <c r="A1" i="7"/>
  <c r="J46" i="1"/>
  <c r="K46" i="1" s="1"/>
  <c r="I50" i="4"/>
  <c r="G47" i="4"/>
  <c r="F21" i="5"/>
  <c r="F24" i="5"/>
  <c r="F27" i="5"/>
  <c r="C23" i="5"/>
  <c r="D23" i="5" s="1"/>
  <c r="F19" i="5"/>
  <c r="A3" i="4"/>
  <c r="A1" i="4"/>
  <c r="A1" i="2"/>
  <c r="D17" i="5"/>
  <c r="E150" i="7" l="1"/>
  <c r="B156" i="7"/>
  <c r="E145" i="7"/>
  <c r="E44" i="7"/>
  <c r="E101" i="7"/>
  <c r="F46" i="1"/>
  <c r="E46" i="1" s="1"/>
  <c r="E63" i="1"/>
  <c r="F25" i="5"/>
  <c r="E62" i="1"/>
  <c r="E34" i="7"/>
  <c r="F23" i="5"/>
  <c r="C18" i="5"/>
  <c r="E104" i="7"/>
  <c r="F26" i="5"/>
  <c r="E125" i="7"/>
  <c r="E71" i="7"/>
  <c r="F18" i="5" l="1"/>
  <c r="D18" i="5"/>
  <c r="E128" i="7"/>
  <c r="B126" i="7"/>
  <c r="F16" i="5"/>
  <c r="C22" i="5" l="1"/>
  <c r="D22" i="5" s="1"/>
  <c r="E126" i="7"/>
  <c r="E16" i="4"/>
  <c r="E18" i="4"/>
  <c r="E15" i="4"/>
  <c r="E17" i="4"/>
  <c r="M3" i="7"/>
  <c r="F22" i="5" l="1"/>
  <c r="Q3" i="7"/>
  <c r="E61" i="1"/>
  <c r="E64" i="1" l="1"/>
  <c r="E11" i="7" l="1"/>
  <c r="E12" i="7"/>
  <c r="B9" i="7"/>
  <c r="M9" i="7" s="1"/>
  <c r="B96" i="7" s="1"/>
  <c r="B21" i="7"/>
  <c r="E21" i="7" s="1"/>
  <c r="D10" i="1"/>
  <c r="E9" i="7" l="1"/>
  <c r="B161" i="7"/>
  <c r="E161" i="7" s="1"/>
  <c r="B20" i="7"/>
  <c r="E20" i="7" s="1"/>
  <c r="E19" i="7"/>
  <c r="G28" i="4"/>
  <c r="N9" i="7"/>
  <c r="B97" i="7" s="1"/>
  <c r="E22" i="7" l="1"/>
  <c r="G29" i="4"/>
  <c r="B168" i="7"/>
  <c r="E168" i="7" s="1"/>
  <c r="F14" i="5"/>
  <c r="M96" i="7" l="1"/>
  <c r="M2" i="7" s="1"/>
  <c r="H83" i="2" s="1"/>
  <c r="E96" i="7"/>
  <c r="C30" i="5"/>
  <c r="D30" i="5" s="1"/>
  <c r="B169" i="7"/>
  <c r="E169" i="7" s="1"/>
  <c r="J83" i="2"/>
  <c r="D31" i="5" l="1"/>
  <c r="J39" i="1" s="1"/>
  <c r="F30" i="5"/>
  <c r="F31" i="5" s="1"/>
  <c r="F32" i="5" s="1"/>
  <c r="D32" i="5" l="1"/>
  <c r="F39" i="1"/>
  <c r="E39" i="1" s="1"/>
  <c r="K39" i="1"/>
  <c r="E97" i="7"/>
  <c r="N97" i="7"/>
  <c r="N2" i="7" s="1"/>
  <c r="B100" i="7"/>
  <c r="E100" i="7" s="1"/>
  <c r="E106" i="7" l="1"/>
  <c r="I83" i="2"/>
  <c r="Q2" i="7"/>
  <c r="E10" i="4" s="1"/>
  <c r="E156" i="7"/>
  <c r="E184" i="7" l="1"/>
  <c r="E25" i="1" s="1"/>
  <c r="B13" i="7"/>
  <c r="E13" i="7" s="1"/>
  <c r="E17" i="7" s="1"/>
  <c r="E9" i="4"/>
  <c r="G9" i="4" s="1"/>
  <c r="K9" i="4" s="1"/>
  <c r="E11" i="4"/>
  <c r="G11" i="4" s="1"/>
  <c r="K11" i="4" s="1"/>
  <c r="E12" i="4"/>
  <c r="G12" i="4" s="1"/>
  <c r="K12" i="4" s="1"/>
  <c r="E13" i="4"/>
  <c r="G13" i="4" s="1"/>
  <c r="K13" i="4" s="1"/>
  <c r="E14" i="4"/>
  <c r="G14" i="4" s="1"/>
  <c r="K14" i="4" s="1"/>
  <c r="E7" i="4"/>
  <c r="G7" i="4" s="1"/>
  <c r="K7" i="4" s="1"/>
  <c r="E8" i="4"/>
  <c r="G8" i="4" s="1"/>
  <c r="K8" i="4" s="1"/>
  <c r="G30" i="4" l="1"/>
  <c r="G35" i="4" s="1"/>
  <c r="J29" i="1" s="1"/>
  <c r="F29" i="1" s="1"/>
  <c r="E29" i="1" s="1"/>
  <c r="K22" i="4"/>
  <c r="J30" i="1" s="1"/>
  <c r="K29" i="1" l="1"/>
  <c r="F30" i="1"/>
  <c r="E30" i="1" s="1"/>
  <c r="K30" i="1"/>
  <c r="E82" i="7" l="1"/>
  <c r="E90" i="7" s="1"/>
  <c r="E107" i="7" s="1"/>
  <c r="E186" i="7" l="1"/>
  <c r="E24" i="1"/>
  <c r="E26" i="1" l="1"/>
  <c r="E27" i="1" s="1"/>
  <c r="E5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Marcus Schellhammer</author>
  </authors>
  <commentList>
    <comment ref="A11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>Marcus Schellhammer:</t>
        </r>
        <r>
          <rPr>
            <sz val="9"/>
            <color indexed="81"/>
            <rFont val="Segoe UI"/>
            <family val="2"/>
          </rPr>
          <t xml:space="preserve">
A) 400V AC: Sicherungsautomat 3- pol +Hilfsschalter +Klemmen 
B) 24V DC: Mico + Klemmen
</t>
        </r>
      </text>
    </comment>
    <comment ref="A15" authorId="0" shapeId="0" xr:uid="{00000000-0006-0000-0600-000002000000}">
      <text>
        <r>
          <rPr>
            <b/>
            <sz val="9"/>
            <color indexed="81"/>
            <rFont val="Segoe UI"/>
            <family val="2"/>
          </rPr>
          <t>Marcus Schellhammer:</t>
        </r>
        <r>
          <rPr>
            <sz val="9"/>
            <color indexed="81"/>
            <rFont val="Segoe UI"/>
            <family val="2"/>
          </rPr>
          <t xml:space="preserve">
Bildschirm 27"
Tastatur, Maus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<sst xmlns="http://schemas.openxmlformats.org/spreadsheetml/2006/main" count="42745" uniqueCount="41379">
  <si>
    <t xml:space="preserve"> </t>
  </si>
  <si>
    <t>Anzahl</t>
  </si>
  <si>
    <t>Schaltschrank</t>
  </si>
  <si>
    <t>St.</t>
  </si>
  <si>
    <t>Einzelpreis</t>
  </si>
  <si>
    <t>Gesamtpreis</t>
  </si>
  <si>
    <t>m</t>
  </si>
  <si>
    <t>Summe Schaltschrank</t>
  </si>
  <si>
    <t>Projektkoordination</t>
  </si>
  <si>
    <t>h</t>
  </si>
  <si>
    <t>Erstellen E-Montageunterlagen</t>
  </si>
  <si>
    <t>Kleinmaterial</t>
  </si>
  <si>
    <t>KOSTENART</t>
  </si>
  <si>
    <t>ELEMENT</t>
  </si>
  <si>
    <t>AUFWAND</t>
  </si>
  <si>
    <t>Leuchtdrucktaster "Start nach Störung"</t>
  </si>
  <si>
    <t>Kleinteile</t>
  </si>
  <si>
    <t>Materialdisposition</t>
  </si>
  <si>
    <t>Schaltplanerstellung incl. Korrekturen</t>
  </si>
  <si>
    <t xml:space="preserve">Drucktaster "Anlage AUS" </t>
  </si>
  <si>
    <t>Leuchtdrucktaster "Anlage EIN"</t>
  </si>
  <si>
    <t>Reset</t>
  </si>
  <si>
    <t>Anmerkungen:</t>
  </si>
  <si>
    <t>Weiche</t>
  </si>
  <si>
    <t>Sammeleingang "Überstrom"</t>
  </si>
  <si>
    <t>Sammeleingang "Not Aus"</t>
  </si>
  <si>
    <t>Sammeleingang "Druckluft fehlt"</t>
  </si>
  <si>
    <t>Anfahrwarnung</t>
  </si>
  <si>
    <t>Bedienstation 6-fach</t>
  </si>
  <si>
    <t>Klemmkasten</t>
  </si>
  <si>
    <t>im Haus.</t>
  </si>
  <si>
    <t>Dienstleistung in LL</t>
  </si>
  <si>
    <t>Hardwareplanung</t>
  </si>
  <si>
    <t>Abstimmung mit E-Werkstatt</t>
  </si>
  <si>
    <t>Test und Installation</t>
  </si>
  <si>
    <t>PC-Installation</t>
  </si>
  <si>
    <t>Oberfläche Simulation</t>
  </si>
  <si>
    <t>Test im Haus Simulation</t>
  </si>
  <si>
    <t>Dokumentation</t>
  </si>
  <si>
    <t>PC-Doku</t>
  </si>
  <si>
    <t>Elektrowerkstatt</t>
  </si>
  <si>
    <t>Summe Dienstleistung in LL</t>
  </si>
  <si>
    <t>Montage elektrisch</t>
  </si>
  <si>
    <t>Inbetriebnahmetest Hardware durch Montage</t>
  </si>
  <si>
    <t>Anlagenbetreuung durch Montage</t>
  </si>
  <si>
    <t>Schulung vor Ort beim Kunden</t>
  </si>
  <si>
    <t>Abnahme</t>
  </si>
  <si>
    <t>Übersetzung Dokumentation</t>
  </si>
  <si>
    <t xml:space="preserve">Reisekosten ,Spesen </t>
  </si>
  <si>
    <t>Auslöse:</t>
  </si>
  <si>
    <t>SPS-Inbetriebsetzung</t>
  </si>
  <si>
    <t>PC Inbetriebsetzung</t>
  </si>
  <si>
    <t>SPS-Programmierung</t>
  </si>
  <si>
    <t>Inbetriebnahmeunterstützung durch Montage</t>
  </si>
  <si>
    <t>PC-Inbetriebsetzung</t>
  </si>
  <si>
    <t>Bedienstation</t>
  </si>
  <si>
    <t>Motor, bidirektional</t>
  </si>
  <si>
    <t>Eingänge / Ausgänge - Ermittlung</t>
  </si>
  <si>
    <t>Material in LL</t>
  </si>
  <si>
    <t>€ / Std</t>
  </si>
  <si>
    <t>Installationsmaterial vor Ort</t>
  </si>
  <si>
    <t>Summe Material vor Ort</t>
  </si>
  <si>
    <t>2. Zeiten für Schaltschrankbau, Hardwareplanung und Softwareerstellung basieren auf einer Realisierung</t>
  </si>
  <si>
    <t>Reserve</t>
  </si>
  <si>
    <t>Unterverteiler 1200 x 1000</t>
  </si>
  <si>
    <t>Gehäuse und Zubehör</t>
  </si>
  <si>
    <t>Summe Unterverteiler</t>
  </si>
  <si>
    <t>Summe Bedienstationen</t>
  </si>
  <si>
    <t>Bedienstation 6-fach kpl.</t>
  </si>
  <si>
    <t>Bedienstation 4-fach kpl.</t>
  </si>
  <si>
    <t>Bedienstation 3-fach kpl.</t>
  </si>
  <si>
    <t>Bedienstation 1-fach kpl.</t>
  </si>
  <si>
    <t>Artikel-Nr.</t>
  </si>
  <si>
    <t>Summe Komponenten</t>
  </si>
  <si>
    <t>Schnittstelle Brandschutztor</t>
  </si>
  <si>
    <t>Summe Material in LL</t>
  </si>
  <si>
    <t>HARDWARE GESAMT</t>
  </si>
  <si>
    <t>PC-Programmierung</t>
  </si>
  <si>
    <t>SPS-Anlagenbetreuung</t>
  </si>
  <si>
    <t>PC-Anlagenbetreuung</t>
  </si>
  <si>
    <t>GESAMT</t>
  </si>
  <si>
    <t>SUMME</t>
  </si>
  <si>
    <t>Bedienstation 2-fach kpl.</t>
  </si>
  <si>
    <t>Stopper</t>
  </si>
  <si>
    <t>Elektromontagezeiten</t>
  </si>
  <si>
    <t>Tätigkeit</t>
  </si>
  <si>
    <t>Stunden</t>
  </si>
  <si>
    <t>Schaltschrank und Verteiler aufstellen</t>
  </si>
  <si>
    <t>0,5</t>
  </si>
  <si>
    <t>1</t>
  </si>
  <si>
    <t>5</t>
  </si>
  <si>
    <t>0,25</t>
  </si>
  <si>
    <t>Motor verdrahten und anschliessen (h/Motor)</t>
  </si>
  <si>
    <t>Tableau befestigen und anschliessen (h/St.)</t>
  </si>
  <si>
    <t>Weiche/Stopper anschliessen (h/St.)</t>
  </si>
  <si>
    <t>Einheit</t>
  </si>
  <si>
    <t>SSG-Standard</t>
  </si>
  <si>
    <t>Installation nach British Standard:</t>
  </si>
  <si>
    <t>- Jeder Antrieb muss mit einem Reparaturschalter (Isolator) ausgestattet werden.</t>
  </si>
  <si>
    <t>- Verwendung von Motorleitungen mit farbigen Adern</t>
  </si>
  <si>
    <t>- Motorleitungen müssen ab der Kabelpritsche in Metallschutzschläuchen bis zum Motor verlegt</t>
  </si>
  <si>
    <t>werden.</t>
  </si>
  <si>
    <t>- Zuleitungen der Bedientableaus müssen von der Kabelpritsche aus in einem Metallrohr verlegt</t>
  </si>
  <si>
    <t xml:space="preserve">werden. </t>
  </si>
  <si>
    <t>- Jedes Gehäuse, welches mit 415VAC angefahren wird, muss mit einem Hauptschalter</t>
  </si>
  <si>
    <t>ausgerüstet werden.</t>
  </si>
  <si>
    <t>British Standard</t>
  </si>
  <si>
    <t>Blitzleuchte "Störung"</t>
  </si>
  <si>
    <t>Doppelbügelerkennung</t>
  </si>
  <si>
    <t>Lichttaster, optisch mit Hintergrundausbl.</t>
  </si>
  <si>
    <t>Inkrementalgeber installieren (h/St.)</t>
  </si>
  <si>
    <t>Lichttaster montieren (h/St.)</t>
  </si>
  <si>
    <t>Scannerstation anschliessen (h/St.)</t>
  </si>
  <si>
    <t>2</t>
  </si>
  <si>
    <t>Sensor induktiv</t>
  </si>
  <si>
    <t>Seilzugschalter anschliessen (h/St.)</t>
  </si>
  <si>
    <t>Fertigung LL (Elektrowerkstatt)</t>
  </si>
  <si>
    <t>Schnittstelle Labeller</t>
  </si>
  <si>
    <t>Leuchtstoffröhre</t>
  </si>
  <si>
    <t>Standard-Schrägförderersteuerung</t>
  </si>
  <si>
    <t>8</t>
  </si>
  <si>
    <t>PC-Visualisierung</t>
  </si>
  <si>
    <t>Montage Standardsteuerung</t>
  </si>
  <si>
    <t>Blitzleuchte "Störung" + "Betriebsbereit"</t>
  </si>
  <si>
    <t>Blitzleuchte, einfach</t>
  </si>
  <si>
    <t>Fachpersonal auf der Baustelle befindet.</t>
  </si>
  <si>
    <t xml:space="preserve">3. Zeiten für Inbetriebnahme geschätzt unter der Voraussetzung, dass sich qualifiziertes </t>
  </si>
  <si>
    <t>Maschinentest</t>
  </si>
  <si>
    <t>Meldung Motorschutz</t>
  </si>
  <si>
    <t>Reparaturschalter montieren u. anschliessen</t>
  </si>
  <si>
    <t>Klemmkasten anschliessen (h/St.)</t>
  </si>
  <si>
    <t>Kettenbruchüberwachung</t>
  </si>
  <si>
    <t>Comfort Panel TP 900, Profinet</t>
  </si>
  <si>
    <t>Comfort Panel TP 1500, Profinet</t>
  </si>
  <si>
    <t>St</t>
  </si>
  <si>
    <t>Verbindung PN 10m Motor</t>
  </si>
  <si>
    <t>Verbindung 24VDC 10m Motor</t>
  </si>
  <si>
    <t>Schulung</t>
  </si>
  <si>
    <t>Probebetrieb</t>
  </si>
  <si>
    <t>LL</t>
  </si>
  <si>
    <t>Kunde</t>
  </si>
  <si>
    <t>Lagerverwaltung</t>
  </si>
  <si>
    <t>Auf- und Abgabe</t>
  </si>
  <si>
    <t>Sortierkreisel</t>
  </si>
  <si>
    <t>Ein- und Auslagern</t>
  </si>
  <si>
    <t>HMI</t>
  </si>
  <si>
    <t>Safety</t>
  </si>
  <si>
    <t>Scanner</t>
  </si>
  <si>
    <t>WMS-Schnittstelle</t>
  </si>
  <si>
    <t>Bremse</t>
  </si>
  <si>
    <t>Sensor optisch Kettenverfolg. (alle 2 Abwürfe)</t>
  </si>
  <si>
    <t>Kupplungsüberwachung Heber</t>
  </si>
  <si>
    <t>Fußschalter Heber</t>
  </si>
  <si>
    <t>CPU 1513F-1PN</t>
  </si>
  <si>
    <t>CPU 1515F-2PN</t>
  </si>
  <si>
    <t>CPU1516F-3PN/DP</t>
  </si>
  <si>
    <t>CPU1517F-3PN/DP</t>
  </si>
  <si>
    <t>CPU1518F-4PN/DP</t>
  </si>
  <si>
    <t>Hauptspeicher 256 MB</t>
  </si>
  <si>
    <t>Hauptspeicher 2 GB</t>
  </si>
  <si>
    <t>Profilschiene</t>
  </si>
  <si>
    <t>Summe S7 1500</t>
  </si>
  <si>
    <t>Bedientableau(je 0,5h)</t>
  </si>
  <si>
    <t>E2-1056</t>
  </si>
  <si>
    <t>E1-1055</t>
  </si>
  <si>
    <t>Sivas:AG</t>
  </si>
  <si>
    <t>1. keine Kundenvorschriften berücksichtigt</t>
  </si>
  <si>
    <t>Erstellung Steuerungslayout</t>
  </si>
  <si>
    <t>BUDGETKALKULATION</t>
  </si>
  <si>
    <t>ET200SP CPU1510SP F-1 PN</t>
  </si>
  <si>
    <t>ET200SP CPU1512SP F-1 PN</t>
  </si>
  <si>
    <t>ET200SP IM 155-6PN ST</t>
  </si>
  <si>
    <t>ET 200 SP</t>
  </si>
  <si>
    <t>DI 8x Basic</t>
  </si>
  <si>
    <t>DQ 8x Basic</t>
  </si>
  <si>
    <t>709000031_A</t>
  </si>
  <si>
    <t>F-DI 8x</t>
  </si>
  <si>
    <t>F-DQ 4x</t>
  </si>
  <si>
    <t>Base-Unit Ohne Einspeisung</t>
  </si>
  <si>
    <t>Base-Unit Mit Einspeisung</t>
  </si>
  <si>
    <t>Comfort Panel MTP 1200, Unified</t>
  </si>
  <si>
    <t>Comfort Panel Gehäuse</t>
  </si>
  <si>
    <t>Basic Panel KTP900</t>
  </si>
  <si>
    <t>Scalance XB008 unmanged Switch</t>
  </si>
  <si>
    <t>Murr Solid67 IP67 16DI/DO</t>
  </si>
  <si>
    <t>ET200-SP Eingangskarte 16 DE</t>
  </si>
  <si>
    <t>ET200-SP Eingangskarte 16 DO</t>
  </si>
  <si>
    <t>Base-Unit Ohne Einspeisung ohne Aux</t>
  </si>
  <si>
    <t>Base-Unit Mit Einspeisung ohne Aux</t>
  </si>
  <si>
    <t>Halter 1-fach kpl.</t>
  </si>
  <si>
    <t>Halter 2-fach kpl.</t>
  </si>
  <si>
    <t>Halter 3-fach kpl.</t>
  </si>
  <si>
    <t>Halter 4-fach kpl.</t>
  </si>
  <si>
    <t>Halter 6-fach kpl.</t>
  </si>
  <si>
    <t>Bedienstationen</t>
  </si>
  <si>
    <t>Schaltschrankgehäuse b=1x1200 und Zubehör</t>
  </si>
  <si>
    <t>Schaltschrankgehäuse b=2x800 und Zubehör</t>
  </si>
  <si>
    <t>Schaltschrankgehäuse b=1x1200+1x800 und Zubehör</t>
  </si>
  <si>
    <t>ET200-SP E/A-Ebene</t>
  </si>
  <si>
    <t>Abgang 400V</t>
  </si>
  <si>
    <t>Abgang 24 V</t>
  </si>
  <si>
    <t>Anlagenrechner</t>
  </si>
  <si>
    <t>Zusätzlicher Bildschirm</t>
  </si>
  <si>
    <t>Fernwartung eWon Cosy 131 WAN/LAN</t>
  </si>
  <si>
    <t>inkl. 4 Abgänge</t>
  </si>
  <si>
    <t>HMI Panel</t>
  </si>
  <si>
    <t>Summe HMI</t>
  </si>
  <si>
    <t>Dezentrale I/Os</t>
  </si>
  <si>
    <t>Summe Denzentrale I/Os</t>
  </si>
  <si>
    <t>Eingangskarte S7-1500 32DI</t>
  </si>
  <si>
    <t>Eingangskarte S7-1500 16DI failsafe</t>
  </si>
  <si>
    <t>Ausgangskarte S7-1500 32DO</t>
  </si>
  <si>
    <t>Ausgangskarte S7-1500 8DO failsafe</t>
  </si>
  <si>
    <t>Arbeitsgänge fehlen!</t>
  </si>
  <si>
    <t>Arbeitsgänge ungenau</t>
  </si>
  <si>
    <t>Siemens 3SK1</t>
  </si>
  <si>
    <t>Siemens 3SK1 Erweiterung</t>
  </si>
  <si>
    <t>Siemens 3SK2</t>
  </si>
  <si>
    <t>Summe Safety</t>
  </si>
  <si>
    <t>Zuleitung 75m Unterverteiler 4x4mm² (400VAC)</t>
  </si>
  <si>
    <t>Motorkabel (je 30m)</t>
  </si>
  <si>
    <t>46/100</t>
  </si>
  <si>
    <t>Inhouse/Emmert</t>
  </si>
  <si>
    <t>49/110</t>
  </si>
  <si>
    <t>Inhouse/Extern</t>
  </si>
  <si>
    <t>47/101</t>
  </si>
  <si>
    <t>50/111</t>
  </si>
  <si>
    <t>extern</t>
  </si>
  <si>
    <t>Pflichtenheft</t>
  </si>
  <si>
    <t>SPS-Dokumentation</t>
  </si>
  <si>
    <t>Hauptschaltschrank</t>
  </si>
  <si>
    <t>Unterverteiler (pro 1m 40h)</t>
  </si>
  <si>
    <t>Summe Elektrowerkstatt</t>
  </si>
  <si>
    <t>Feldbusverteiler Vormontage</t>
  </si>
  <si>
    <t>Dezentrale-Module montieren (h/St.)</t>
  </si>
  <si>
    <t>Inkrementalgeber Profinet</t>
  </si>
  <si>
    <t>Kabel Scanner</t>
  </si>
  <si>
    <t>6</t>
  </si>
  <si>
    <t>On-Site/Emmert</t>
  </si>
  <si>
    <t>On-Site/Extern</t>
  </si>
  <si>
    <t>Typ</t>
  </si>
  <si>
    <t>Unvorhergesehenes (10%)</t>
  </si>
  <si>
    <t>Wochen</t>
  </si>
  <si>
    <t>Dokumentation Automation Bedienerhandbuch</t>
  </si>
  <si>
    <t>Doku Sistema, Abschaltmatrix, Erdung, Validierung</t>
  </si>
  <si>
    <t>Validierung Safety / Erdung</t>
  </si>
  <si>
    <t>4. Es sind keine Reisekosten oder sonstige Zuschläge berücksichtigt.</t>
  </si>
  <si>
    <t>Doppelbügelerkennung installieren</t>
  </si>
  <si>
    <t>Dienstleistung UL/CSA Zulassung pro Schrank</t>
  </si>
  <si>
    <t>Aufschlag</t>
  </si>
  <si>
    <t>Optimal</t>
  </si>
  <si>
    <t>Real</t>
  </si>
  <si>
    <t>Antrieb unidirektional (Halbleiter)</t>
  </si>
  <si>
    <t>Antrieb bidirektional (Halbleiter)</t>
  </si>
  <si>
    <t>Antrieb unidirektional (Schütz)</t>
  </si>
  <si>
    <t>Antrieb bidirektional (Schütz)</t>
  </si>
  <si>
    <t>Summe Motorstarter</t>
  </si>
  <si>
    <t>Risikozuschlag Material</t>
  </si>
  <si>
    <t>Beschriftung für Erdung gem. Erd.Layout (Europ. Kd)</t>
  </si>
  <si>
    <t>Erdungspunkte montieren (und beschriften)</t>
  </si>
  <si>
    <t>Sinamtics S120 Umrichter</t>
  </si>
  <si>
    <t>Einzeladerkennzeichnung</t>
  </si>
  <si>
    <t>Parastocking Manuell Kompletteinheit</t>
  </si>
  <si>
    <t>Exact-Module Steckbare Ausführung</t>
  </si>
  <si>
    <t>Verdrahtung Exact-Module</t>
  </si>
  <si>
    <t>Schnittstelle MFR</t>
  </si>
  <si>
    <t>Schnittstelle RFID</t>
  </si>
  <si>
    <t>ET200SP CPU1514SP F-2 PN</t>
  </si>
  <si>
    <t>Datum</t>
  </si>
  <si>
    <t>Bearbeiter</t>
  </si>
  <si>
    <t>Was</t>
  </si>
  <si>
    <t>Schiller</t>
  </si>
  <si>
    <t>1514SP CPU hinzugefügt.</t>
  </si>
  <si>
    <t>Zusatz</t>
  </si>
  <si>
    <t>Basis</t>
  </si>
  <si>
    <t>I/O</t>
  </si>
  <si>
    <t>Faktor</t>
  </si>
  <si>
    <t>Optionen</t>
  </si>
  <si>
    <t>Steckbar Excakt</t>
  </si>
  <si>
    <t>CPC</t>
  </si>
  <si>
    <t>OF</t>
  </si>
  <si>
    <t>ILS</t>
  </si>
  <si>
    <t>x</t>
  </si>
  <si>
    <t>Sensorhalter WT18</t>
  </si>
  <si>
    <t>Teilenummer</t>
  </si>
  <si>
    <t>Bezeichnung1</t>
  </si>
  <si>
    <t>Laufende Lohnkosten</t>
  </si>
  <si>
    <t>Laufende Materialkosten</t>
  </si>
  <si>
    <t>0_A1000020</t>
  </si>
  <si>
    <t>LADESCHLEIFE 3150MM</t>
  </si>
  <si>
    <t>0_A1000060</t>
  </si>
  <si>
    <t>LADESCHLEIFE 4950MM</t>
  </si>
  <si>
    <t>0_A1000090</t>
  </si>
  <si>
    <t>LADESCHLEIFE 6300MM</t>
  </si>
  <si>
    <t>0_A1000130</t>
  </si>
  <si>
    <t>LADESCHLEIFE 8100MM</t>
  </si>
  <si>
    <t>0_A1000170</t>
  </si>
  <si>
    <t>LADESCHLEIFE 9900MM</t>
  </si>
  <si>
    <t>0_A3000010</t>
  </si>
  <si>
    <t>RAD ENDE 800 [MODUL1] + MOTOR</t>
  </si>
  <si>
    <t>0_A3000020</t>
  </si>
  <si>
    <t>RAD ENDE 800 [MODUL1] + SPANN.</t>
  </si>
  <si>
    <t>0_B1000010</t>
  </si>
  <si>
    <t>KETTENFÖRDERER 26° H=1600MM OHNE STEUERUNG</t>
  </si>
  <si>
    <t>0_B1000020</t>
  </si>
  <si>
    <t>KETTENFÖRDERER 26° H=3000MM OHNE STEUERUNG</t>
  </si>
  <si>
    <t>0_B1000030</t>
  </si>
  <si>
    <t>KETTENFÖRDERER 26° H=4500MM OHNE STEUERUNG</t>
  </si>
  <si>
    <t>0_B1000040</t>
  </si>
  <si>
    <t>AFS ANGETRIEBENE FAHRSTRECKE 26° H=1000MM OHNE</t>
  </si>
  <si>
    <t>0_B1000050</t>
  </si>
  <si>
    <t>AFS ANGETRIEBENE FAHRSTRECKE 26° H=2000MM OHNE</t>
  </si>
  <si>
    <t>0_B1000060</t>
  </si>
  <si>
    <t>AFS ANGETRIEBENE FAHRSTRECKE 26° H=3000MM OHNE</t>
  </si>
  <si>
    <t>0_B1000070</t>
  </si>
  <si>
    <t>AFS ANGETRIEBENE FAHRSTRECKE VERLÄNGERUNG L=1M</t>
  </si>
  <si>
    <t>0_B1000080</t>
  </si>
  <si>
    <t>AFS ANGEGRIEBENE FAHRSTRECKE GERADE L=1300MM OHNE</t>
  </si>
  <si>
    <t>0_B10010</t>
  </si>
  <si>
    <t>TEF TRANSELASTIKFÖRDERER 0,55KW LINKS KPL. OHNE</t>
  </si>
  <si>
    <t>0_B10020</t>
  </si>
  <si>
    <t>TEF TRANSELASTIKFÖRDERER 0,55KW RECHTS KPL. OHNE</t>
  </si>
  <si>
    <t>0_B10030</t>
  </si>
  <si>
    <t>TEF TRANSELASTIKFÖRDERER VERLÄNGERUNG GERADE L=1M</t>
  </si>
  <si>
    <t>0_B10031</t>
  </si>
  <si>
    <t>TEF TRANSELASTIKFÖRDERER VERLÄNGERUNG GERADE L=4M</t>
  </si>
  <si>
    <t>0_B10040</t>
  </si>
  <si>
    <t>TEF TRANSELASTIK FÖRDERER BOGEN R 725/90°</t>
  </si>
  <si>
    <t>0_B10050</t>
  </si>
  <si>
    <t>TEF TRANSELASTIKFÖRDERER BOGEN R 535/90°</t>
  </si>
  <si>
    <t>0_B10060</t>
  </si>
  <si>
    <t>TEF TRANSELASTIK FÖRDERER BOGEN R 725/45°</t>
  </si>
  <si>
    <t>0_B10070</t>
  </si>
  <si>
    <t>TEF TRANSELASTIKFÖRDERER BOGEN R 535/45°</t>
  </si>
  <si>
    <t>0_B10071</t>
  </si>
  <si>
    <t>TEF TRANSELASTIKFÖRDERER BOGEN R 450/45°</t>
  </si>
  <si>
    <t>0_B10080</t>
  </si>
  <si>
    <t>TEF TRANSELASTIKFÖRDERER BOGEN R 400/67,5°</t>
  </si>
  <si>
    <t>0_B10090</t>
  </si>
  <si>
    <t>TEF TRANSELASTIKFÖRDERER BOGEN R 450/22,5°</t>
  </si>
  <si>
    <t>0_B10091</t>
  </si>
  <si>
    <t>TEF TRANSELASTIKFÖRDERER BOGEN R 650/22,5°</t>
  </si>
  <si>
    <t>0_B3000011</t>
  </si>
  <si>
    <t>ANTRIEBSSTATION 800 ILS 2.0 (mit Motor)</t>
  </si>
  <si>
    <t>0_B3000031</t>
  </si>
  <si>
    <t>SPANNSTATION 800 - ILS 2.0</t>
  </si>
  <si>
    <t>0_B3000100</t>
  </si>
  <si>
    <t>2 METER KREISEL KPL. (ILS)</t>
  </si>
  <si>
    <t>0_B3000101</t>
  </si>
  <si>
    <t>ANBAUGRUPPEN FÜR LP MIT STANDARD-BAND-ILS</t>
  </si>
  <si>
    <t>0_B3000110</t>
  </si>
  <si>
    <t>ZUSATZAUFWAND ILS-PIN-BAND - 1 METER</t>
  </si>
  <si>
    <t>0_B3000111</t>
  </si>
  <si>
    <t>RAMPE LI/RE AM ILS-PIN-BAND</t>
  </si>
  <si>
    <t>0_B3000113</t>
  </si>
  <si>
    <t>WEICHE ILS 2.0 KPL.</t>
  </si>
  <si>
    <t>0_B3000120</t>
  </si>
  <si>
    <t>2 METER SP 1.0 - ILS</t>
  </si>
  <si>
    <t>0_B3000150</t>
  </si>
  <si>
    <t>SEPARATOR LP S_PN - ILS 2.0</t>
  </si>
  <si>
    <t>0_B3000160</t>
  </si>
  <si>
    <t>SEPARATOR SP-HD S_PN - ILS 2.0</t>
  </si>
  <si>
    <t>0_B3000200</t>
  </si>
  <si>
    <t>AS-ELEMENT S_PN - ILS 2.0</t>
  </si>
  <si>
    <t>0_B3000210</t>
  </si>
  <si>
    <t>ES-ELEMENT</t>
  </si>
  <si>
    <t>0_B3000310</t>
  </si>
  <si>
    <t>ENTLADUNG BT/MT-ILS</t>
  </si>
  <si>
    <t>0_B3000320</t>
  </si>
  <si>
    <t>BELADUNG BT-ILS</t>
  </si>
  <si>
    <t>0_B3000330</t>
  </si>
  <si>
    <t>AS-ELEMENT 30° MIT PNEUMATIK S_PN F. SF-ILS</t>
  </si>
  <si>
    <t>0_B3000340</t>
  </si>
  <si>
    <t>ES-ELEMENT 30° F. SF-ILS</t>
  </si>
  <si>
    <t>0_B3000350</t>
  </si>
  <si>
    <t>ETF ZWISCHENSTÜCK L=1000-ILS</t>
  </si>
  <si>
    <t>0_B3000360</t>
  </si>
  <si>
    <t>ETAGENFÖRDERER ETF M. 6-METER ZW.TRÄGER - ILS 2.0</t>
  </si>
  <si>
    <t>0_B3200350</t>
  </si>
  <si>
    <t>ETF ZWISCHENSTÜCK L=1000 [ILS_2012]</t>
  </si>
  <si>
    <t>0_B3200360</t>
  </si>
  <si>
    <t>ETF (ETAGENFÖRDERER) [ILS_2012]</t>
  </si>
  <si>
    <t>0_B3200370</t>
  </si>
  <si>
    <t>ETF 6-METER (ETAGENFÖRDERER) [ILS_2012]</t>
  </si>
  <si>
    <t>0_C0000000</t>
  </si>
  <si>
    <t>MONTAGEZEIT-ELEKTRO [MIN]</t>
  </si>
  <si>
    <t>0_C0000001</t>
  </si>
  <si>
    <t>S7-300_STEUERUNG</t>
  </si>
  <si>
    <t>0_C0000002</t>
  </si>
  <si>
    <t>S7-400_STEUERUNG</t>
  </si>
  <si>
    <t>0_C0000003</t>
  </si>
  <si>
    <t>ET200_KOMPONENTEN F. 4 ANTRIEBE</t>
  </si>
  <si>
    <t>0_C0000004</t>
  </si>
  <si>
    <t>ASI_ KOMPONENTEN</t>
  </si>
  <si>
    <t>0_C0000010</t>
  </si>
  <si>
    <t>KABELPRITSCHE</t>
  </si>
  <si>
    <t>0_C0000100</t>
  </si>
  <si>
    <t>SCHALTSCHRANK</t>
  </si>
  <si>
    <t>0_C1000010</t>
  </si>
  <si>
    <t>STANDARDSTEUERUNG</t>
  </si>
  <si>
    <t>0_C2000010</t>
  </si>
  <si>
    <t>LIZENZ ILS2100-INPUT-GATE</t>
  </si>
  <si>
    <t>0_C2000020</t>
  </si>
  <si>
    <t>LIZENZ ILS2100-OUTPUT-GATE</t>
  </si>
  <si>
    <t>0_C2000100</t>
  </si>
  <si>
    <t>LIZENZ ILS2100-DISTRIBUTION</t>
  </si>
  <si>
    <t>0_C2000200</t>
  </si>
  <si>
    <t>LIZENZ ILS2100-SORTER</t>
  </si>
  <si>
    <t>0_C2000300</t>
  </si>
  <si>
    <t>LIZENZ ILS2100-BAGGING</t>
  </si>
  <si>
    <t>0_C2000400</t>
  </si>
  <si>
    <t>LIZENZ ILS2100-LABELLING</t>
  </si>
  <si>
    <t>0_C2000500</t>
  </si>
  <si>
    <t>LIZENZ ILS2100-SC-&gt;MT</t>
  </si>
  <si>
    <t>0_C2000600</t>
  </si>
  <si>
    <t>LIZENZ ILS2100-MT-&gt;SC</t>
  </si>
  <si>
    <t>0_C2000700</t>
  </si>
  <si>
    <t>LIZENZ ILS2100-MARRIAGE</t>
  </si>
  <si>
    <t>0_C2000900</t>
  </si>
  <si>
    <t>LIZENZ ILS2100-EMPTY MANAGEMT.</t>
  </si>
  <si>
    <t>0_C3000010</t>
  </si>
  <si>
    <t>RAD-ANTRIEBSTATION 800-ELEKTRO ILS</t>
  </si>
  <si>
    <t>0_C3000020</t>
  </si>
  <si>
    <t>RAD-ANTRIEBSTATION 300 -ELEKTRO ILS</t>
  </si>
  <si>
    <t>0_C3000030</t>
  </si>
  <si>
    <t>RAD-SPANNSTATION 800-ELEKTRO-ILS</t>
  </si>
  <si>
    <t>0_C3000040</t>
  </si>
  <si>
    <t>RAD-SPANNSTATION 300-ELEKTRO ILS</t>
  </si>
  <si>
    <t>0_C3000050</t>
  </si>
  <si>
    <t>RAD-UMLENKSTATION 800-ELEKTRO ILS</t>
  </si>
  <si>
    <t>0_C3000110</t>
  </si>
  <si>
    <t>INKREMENTALGEBER FÜR PINBAND-ELEKTRO-ILS</t>
  </si>
  <si>
    <t>0_C3000111</t>
  </si>
  <si>
    <t>E-BAUTEILE FÜR PIN-ABFRAGE-ELEKTRO-ILS</t>
  </si>
  <si>
    <t>0_C3000112</t>
  </si>
  <si>
    <t>E-BAUTEILE RAD-WEICHE</t>
  </si>
  <si>
    <t>0_C3000150</t>
  </si>
  <si>
    <t>SEPARATOR HORIZONT-ELEKTRO-ILS</t>
  </si>
  <si>
    <t>0_C3000160</t>
  </si>
  <si>
    <t>SEPARATOR GEFAELLE-ELEKTRO-ILS</t>
  </si>
  <si>
    <t>0_C3000170</t>
  </si>
  <si>
    <t>SCANNER SEPARATOR-ELEKTRO-ILS</t>
  </si>
  <si>
    <t>0_C3000171</t>
  </si>
  <si>
    <t>HANDSCANNER WARE-ELEKTRO-ILS</t>
  </si>
  <si>
    <t>0_C3000175</t>
  </si>
  <si>
    <t>SCANNER WARE AUTOMATISCH-ELEKTRO-ILS</t>
  </si>
  <si>
    <t>0_C3000200</t>
  </si>
  <si>
    <t>AS-AUSSCHLEUSELEM-ELEKTRO-ILS</t>
  </si>
  <si>
    <t>0_C3000210</t>
  </si>
  <si>
    <t>ES-EINSCHLEUSELEMENT-ELEKTRO-ILS</t>
  </si>
  <si>
    <t>0_C3000310</t>
  </si>
  <si>
    <t>BT/MT-ENTLADUNG-ELEKTRO-ILS</t>
  </si>
  <si>
    <t>0_C3000320</t>
  </si>
  <si>
    <t>BT-BELADUNG-ELEKTRO-ILS</t>
  </si>
  <si>
    <t>0_C3000321</t>
  </si>
  <si>
    <t>MT-BELADUNG-ELEKTRO-ILS</t>
  </si>
  <si>
    <t>0_C3000330</t>
  </si>
  <si>
    <t>AS-ELEMENT 30° F. ETF-ELEKTRO-ILS</t>
  </si>
  <si>
    <t>0_C3000340</t>
  </si>
  <si>
    <t>ES-ELEMENT 30° ETF-ELEKTRO-ILS</t>
  </si>
  <si>
    <t>0_C3000350</t>
  </si>
  <si>
    <t>ETAGENFOERD. ETF-ELEKTRO-ILS</t>
  </si>
  <si>
    <t>0_C3001010</t>
  </si>
  <si>
    <t>[INS-MAT]RAD ENDE 800 A-STAT</t>
  </si>
  <si>
    <t>0_C3001020</t>
  </si>
  <si>
    <t>[INS-MAT]RAD ENDE 300 A-STAT[M1]-ELEKTRO-ILS</t>
  </si>
  <si>
    <t>0_C3001030</t>
  </si>
  <si>
    <t>[INS-MAT]RAD ENDE 800 SP-STATELEKTRO ILS</t>
  </si>
  <si>
    <t>0_C3001040</t>
  </si>
  <si>
    <t>[INS-MAT]SPANNST_300-ELEKTRO-ILS</t>
  </si>
  <si>
    <t>0_C3001050</t>
  </si>
  <si>
    <t>[INS-MAT]RAD ENDE 800 U-STAT-ELEKTRO ILS</t>
  </si>
  <si>
    <t>0_C3001110</t>
  </si>
  <si>
    <t>[INS-MATPINABFRAGE (PRO BAND)-ELEKTRO IILS</t>
  </si>
  <si>
    <t>0_C3001150</t>
  </si>
  <si>
    <t>[INS-MAT]SEPARATOR HORIZONT-ELEKTRO-ILS</t>
  </si>
  <si>
    <t>0_C3001160</t>
  </si>
  <si>
    <t>[INS-MAT]SEPARATOR GEFAELLE-ELEKTRO-ILS</t>
  </si>
  <si>
    <t>0_C3001170</t>
  </si>
  <si>
    <t>[INS-MAT]SCANNER SEPARATOR-ELEKTRO-ILS</t>
  </si>
  <si>
    <t>0_C3001200</t>
  </si>
  <si>
    <t>[INS-MAT]AS-AUSSCHLEUSELEMENT</t>
  </si>
  <si>
    <t>0_C3001310</t>
  </si>
  <si>
    <t>[INS-MAT] BT/MT-ENTLADUNG-ELEKTRO-ILS</t>
  </si>
  <si>
    <t>0_C3001320</t>
  </si>
  <si>
    <t>[INS-MAT] BT-BELADUNG-ELEKTRO-ILS</t>
  </si>
  <si>
    <t>0_C3001321</t>
  </si>
  <si>
    <t>[INS-MAT]MT-BELADUNG-ELEKTRO-ILS</t>
  </si>
  <si>
    <t>0_C3001330</t>
  </si>
  <si>
    <t>[INS-MAT]AS-ELEMENT 30° F. ETF-ELEKTRO-ILS</t>
  </si>
  <si>
    <t>0_C3001340</t>
  </si>
  <si>
    <t>[INS-MAT]ES-ELEMENT 30° ETF-ELEKTRO-ILS</t>
  </si>
  <si>
    <t>0_C3001350</t>
  </si>
  <si>
    <t>[INS-MAT]ETAGENFOERD. ETF-ELEKTRO-ILS</t>
  </si>
  <si>
    <t>0_C3100030</t>
  </si>
  <si>
    <t>ANTRIEB FÜR RAD STATION 800 [ILS2100 NT]</t>
  </si>
  <si>
    <t>0_C3100040</t>
  </si>
  <si>
    <t>ANTRIEB FÜR RAD STATION 400 [ILS2100 NT]</t>
  </si>
  <si>
    <t>0_C3100110</t>
  </si>
  <si>
    <t>PINABFRAGE (PRO BAND)-ELEKTRO [ILS2100 NT]</t>
  </si>
  <si>
    <t>0_C3100150</t>
  </si>
  <si>
    <t>SEPARATOR FÜR HORIZONTALPROFIL-ELEKTRO [ILS2100</t>
  </si>
  <si>
    <t>0_C3100160</t>
  </si>
  <si>
    <t>SEPARATOR FÜR GEFÄLLEPROFIL-ELEKTRO [ILS2100 NT]</t>
  </si>
  <si>
    <t>0_C3100171</t>
  </si>
  <si>
    <t>HANDSCANNER WARE-ELEKTRO [ILS2100 NT]</t>
  </si>
  <si>
    <t>0_C3100175</t>
  </si>
  <si>
    <t>SCANNER WARE AUTOMATISCH-ELEKTRO [ILS2100 NT]</t>
  </si>
  <si>
    <t>0_C3100200</t>
  </si>
  <si>
    <t>AS (AUSSCHLEUSELEMENT)-ELEKTRO [ILS2100 NT]</t>
  </si>
  <si>
    <t>0_C3100210</t>
  </si>
  <si>
    <t>ES (EINSCHLEUSELEMENT)-ELEKTRO [ILS2100 NT]</t>
  </si>
  <si>
    <t>0_C3100310</t>
  </si>
  <si>
    <t>ENTLADUNG BT/MT-ELEKTRO [ILS2100 NT]</t>
  </si>
  <si>
    <t>0_C3100320</t>
  </si>
  <si>
    <t>BT-BELADESTATION-ELEKTRO [ILS2100 NT]</t>
  </si>
  <si>
    <t>0_C3100325</t>
  </si>
  <si>
    <t>MT-BELADESTATION-ELEKTRO [ILS2100 NT]</t>
  </si>
  <si>
    <t>0_C3100360</t>
  </si>
  <si>
    <t>ETF (ETAGENFÖRDERER)-ELEKTRO [ILS2100 NT]</t>
  </si>
  <si>
    <t>0_C3101110</t>
  </si>
  <si>
    <t>[INS-MATPINABFRAGE (PRO BAND)-ELEKTRO [ILS2100 NT]</t>
  </si>
  <si>
    <t>0_C3101150</t>
  </si>
  <si>
    <t>[INS-MAT]SEPARATOR HORIZONT-ELEKTRO [ILS2100 NT]</t>
  </si>
  <si>
    <t>0_C3101160</t>
  </si>
  <si>
    <t>[INS-MAT]SEPARATOR GEFAELLE-ELEKTRO [ILS2100 NT]</t>
  </si>
  <si>
    <t>0_C3101170</t>
  </si>
  <si>
    <t>[INS-MAT]SCANNER SEPARATOR-ELEKTRO [ILS2100 NT]</t>
  </si>
  <si>
    <t>0_C3101200</t>
  </si>
  <si>
    <t>[INS-MAT]AS-AUSSCHLEUSELEMENT [NT2100 NT]</t>
  </si>
  <si>
    <t>0_C3101310</t>
  </si>
  <si>
    <t>[INS-MAT] BT/MT-ENTLADUNG-ELEKTRO [ILS2100 NT]</t>
  </si>
  <si>
    <t>0_C3101320</t>
  </si>
  <si>
    <t>[INS-MAT] BT-BELADUNG-ELEKTRO [ILS2100 NT]</t>
  </si>
  <si>
    <t>0_C3101321</t>
  </si>
  <si>
    <t>[INS-MAT]MT-BELADUNG-ELEKTRO [ILS2100 NT]</t>
  </si>
  <si>
    <t>0_C3101350</t>
  </si>
  <si>
    <t>[INS-MAT]ETAGENFOERD. ETF-ELEKTRO [ILS2100 NT]</t>
  </si>
  <si>
    <t>0_D1000001</t>
  </si>
  <si>
    <t>DRT 80</t>
  </si>
  <si>
    <t>0_D1000002</t>
  </si>
  <si>
    <t>RT 8080</t>
  </si>
  <si>
    <t>0_D1000003</t>
  </si>
  <si>
    <t>DRT 114</t>
  </si>
  <si>
    <t>0_D1000010</t>
  </si>
  <si>
    <t>ROHR R1 AR L=1500 KPL</t>
  </si>
  <si>
    <t>0_D1000020</t>
  </si>
  <si>
    <t>WANDKONSOLE KPL</t>
  </si>
  <si>
    <t>0_D1000030</t>
  </si>
  <si>
    <t>WANDFLANSCH,KPL</t>
  </si>
  <si>
    <t>0_D1000040</t>
  </si>
  <si>
    <t>ROHRSCHELLE 1 (33,7) OBERTEILKkpl</t>
  </si>
  <si>
    <t>0_D1000050</t>
  </si>
  <si>
    <t>BODENSÄULE R2" M. HALTEARM (1-ARMIG) KPL.</t>
  </si>
  <si>
    <t>0_D1000060</t>
  </si>
  <si>
    <t>BODENSÄULE R2" M. HALTEARM (2-ARMIG) KPL.</t>
  </si>
  <si>
    <t>0_D1000070</t>
  </si>
  <si>
    <t>BODENSÄULE R2" M. HALTEARM (3-ARMIG) KPL.</t>
  </si>
  <si>
    <t>0_D1035</t>
  </si>
  <si>
    <t>Sonderkonstruktion</t>
  </si>
  <si>
    <t>0_D1999010</t>
  </si>
  <si>
    <t>DUMMY A für Kleinteile DRT</t>
  </si>
  <si>
    <t>0_D1999020</t>
  </si>
  <si>
    <t>DUMMY B für Kleinteile DRT</t>
  </si>
  <si>
    <t>0_D1999030</t>
  </si>
  <si>
    <t>DUMMY C für Kleinteile DRT</t>
  </si>
  <si>
    <t>0_D1999040</t>
  </si>
  <si>
    <t>DUMMY D für Kleinteile DRT</t>
  </si>
  <si>
    <t>0_D1999050</t>
  </si>
  <si>
    <t>DUMMY E für Kleinteile DRT</t>
  </si>
  <si>
    <t>0_D1999999</t>
  </si>
  <si>
    <t>Dummy Gattersäulenverlängerung</t>
  </si>
  <si>
    <t>0_D2000070</t>
  </si>
  <si>
    <t>TREPPE LB= 800MM</t>
  </si>
  <si>
    <t>0_D2000071</t>
  </si>
  <si>
    <t>BÜHNENGELÄNDER</t>
  </si>
  <si>
    <t>0_D20010</t>
  </si>
  <si>
    <t>BÜHNE</t>
  </si>
  <si>
    <t>0_D20020</t>
  </si>
  <si>
    <t>PERSONENSCHUTZ FANGNETZ</t>
  </si>
  <si>
    <t>0_D20030</t>
  </si>
  <si>
    <t>4KT SÄULE 1. EBENE</t>
  </si>
  <si>
    <t>0_D20040</t>
  </si>
  <si>
    <t>4KT SÄULE 2. EBENE</t>
  </si>
  <si>
    <t>0_D20050</t>
  </si>
  <si>
    <t>4KT SÄULE 3. EBENE</t>
  </si>
  <si>
    <t>0_D20060</t>
  </si>
  <si>
    <t>TREPPE LB=1400MM LL</t>
  </si>
  <si>
    <t>0_E3000010</t>
  </si>
  <si>
    <t>SONDERTROLLEY</t>
  </si>
  <si>
    <t>0_E3000020</t>
  </si>
  <si>
    <t>SONDERTROLLEY 40805</t>
  </si>
  <si>
    <t>0_F1900001</t>
  </si>
  <si>
    <t>Bobbin stripper C_FATB-2V flexible advanced</t>
  </si>
  <si>
    <t>0_F1900002</t>
  </si>
  <si>
    <t>Bobbin stripper C_FATB-6V flexible advanced</t>
  </si>
  <si>
    <t>0_F1900003</t>
  </si>
  <si>
    <t>Bobbin stripper C_FATB-8V flexible advanced</t>
  </si>
  <si>
    <t>0_F1900004</t>
  </si>
  <si>
    <t>Bobbin stripper C_FATB-12V flexible advanced</t>
  </si>
  <si>
    <t>0_F1900005</t>
  </si>
  <si>
    <t>Bobbin stripper manual CAS_TB6</t>
  </si>
  <si>
    <t>0_F1900006</t>
  </si>
  <si>
    <t>Bobbin stripper C_FATB-4Vflexible advanced</t>
  </si>
  <si>
    <t>0_F1900007</t>
  </si>
  <si>
    <t>Bobbin stripper C_FATB-10V flexible advanced</t>
  </si>
  <si>
    <t>0_F1900011</t>
  </si>
  <si>
    <t>Verpackung TB-2V</t>
  </si>
  <si>
    <t>0_F1900012</t>
  </si>
  <si>
    <t>Verpackung TB-6V</t>
  </si>
  <si>
    <t>0_F1900013</t>
  </si>
  <si>
    <t>Verpackung TB-8V</t>
  </si>
  <si>
    <t>0_F1900014</t>
  </si>
  <si>
    <t>Verpackung TB-12V</t>
  </si>
  <si>
    <t>0_F1900015</t>
  </si>
  <si>
    <t>Verpackung manuelle TB-6</t>
  </si>
  <si>
    <t>0_F1900016</t>
  </si>
  <si>
    <t>Verpackung TB-4V</t>
  </si>
  <si>
    <t>0_F1900017</t>
  </si>
  <si>
    <t>Verpackung TB-10V</t>
  </si>
  <si>
    <t>0_F1900021</t>
  </si>
  <si>
    <t>Seeverpackung TB-2V</t>
  </si>
  <si>
    <t>0_F1900022</t>
  </si>
  <si>
    <t>Seeverpackung TB-6V</t>
  </si>
  <si>
    <t>0_F1900024</t>
  </si>
  <si>
    <t>Seeverpackung TB-12V</t>
  </si>
  <si>
    <t>0_F1900025</t>
  </si>
  <si>
    <t>Seeverpackung manuell TB-6</t>
  </si>
  <si>
    <t>0_F1900026</t>
  </si>
  <si>
    <t>Seeverpackung TB-4V</t>
  </si>
  <si>
    <t>0_F1900027</t>
  </si>
  <si>
    <t>Seeverpackung TB-10V</t>
  </si>
  <si>
    <t>0_F1900031</t>
  </si>
  <si>
    <t>Inbetriebnahme TB-2V</t>
  </si>
  <si>
    <t>0_F1900032</t>
  </si>
  <si>
    <t>Inbetriebnahme TB-6V</t>
  </si>
  <si>
    <t>0_F1900033</t>
  </si>
  <si>
    <t>Inbetriebnahme TB-8V</t>
  </si>
  <si>
    <t>0_F1900034</t>
  </si>
  <si>
    <t>Inbetriebnahme TB-12V</t>
  </si>
  <si>
    <t>0_F1900035</t>
  </si>
  <si>
    <t>Inbetriebnahme TB-4V</t>
  </si>
  <si>
    <t>0_F1900036</t>
  </si>
  <si>
    <t>Inbetriebnahme TB-10V</t>
  </si>
  <si>
    <t>0_F1900040</t>
  </si>
  <si>
    <t>PLC Siemens</t>
  </si>
  <si>
    <t>0_F1900041</t>
  </si>
  <si>
    <t>Zentralabsaugung</t>
  </si>
  <si>
    <t>0_F1900042</t>
  </si>
  <si>
    <t>Hülsenmagazin 45 Pos keine Farben</t>
  </si>
  <si>
    <t>0_F1900043</t>
  </si>
  <si>
    <t>Hülsenmagazin 45 Pos 4 Farben</t>
  </si>
  <si>
    <t>0_F1900044</t>
  </si>
  <si>
    <t>Sonderspannung</t>
  </si>
  <si>
    <t>0_F1900051</t>
  </si>
  <si>
    <t>Bobbin stripper CAS_FSTB-6V flexible standard</t>
  </si>
  <si>
    <t>0_F1900052</t>
  </si>
  <si>
    <t>Bobbin stripper CAS_FSTB-8V flexible standard</t>
  </si>
  <si>
    <t>0_F1900053</t>
  </si>
  <si>
    <t>Bobbin stripper CAS_FSTB-12V flexible standard</t>
  </si>
  <si>
    <t>0_F1900054</t>
  </si>
  <si>
    <t>Bobbin stripper CAS_FSTB-2V flexible standard</t>
  </si>
  <si>
    <t>0_F1900055</t>
  </si>
  <si>
    <t>Bobbin stripper CAS_FSTB-4V flexible standard</t>
  </si>
  <si>
    <t>0_F1900056</t>
  </si>
  <si>
    <t>Bobbin stripper CAS_FSTB-10V flexible standard</t>
  </si>
  <si>
    <t>0_F1900057</t>
  </si>
  <si>
    <t>Bobbin stripper CAS_FSTB-1 V flexible standard</t>
  </si>
  <si>
    <t>0_F1900061</t>
  </si>
  <si>
    <t>Bobbin stripper CAS_CSTB-2V continous standard</t>
  </si>
  <si>
    <t>0_F1900062</t>
  </si>
  <si>
    <t>Bobbin stripper CAS_CSTB-4V continous standard</t>
  </si>
  <si>
    <t>0_F1900063</t>
  </si>
  <si>
    <t>Bobbin stripper CAS_CSTB-6V continous standard</t>
  </si>
  <si>
    <t>0_F1900064</t>
  </si>
  <si>
    <t>Bobbin stripper CAS_CSTB-8V continous standard</t>
  </si>
  <si>
    <t>0_F1900065</t>
  </si>
  <si>
    <t>Bobbin stripper CAS_CSTB-10V continous standard</t>
  </si>
  <si>
    <t>0_F1900066</t>
  </si>
  <si>
    <t>Bobbin stripper CAS_CSTB-12V continous standard</t>
  </si>
  <si>
    <t>0_F1900071</t>
  </si>
  <si>
    <t>Bobbin stripper CAS_CATB-2V continous advanced</t>
  </si>
  <si>
    <t>0_F1900072</t>
  </si>
  <si>
    <t>Bobbin stripper CAS_CATB-4V continous advanced</t>
  </si>
  <si>
    <t>0_F1900073</t>
  </si>
  <si>
    <t>Bobbin stripper CAS_CATB-6V continous advanced</t>
  </si>
  <si>
    <t>0_F1900074</t>
  </si>
  <si>
    <t>Bobbin stripper CAS_CATB-8V continous advanced</t>
  </si>
  <si>
    <t>0_F1900075</t>
  </si>
  <si>
    <t>Bobbin stripper CAS_CATB-10V continous advanced</t>
  </si>
  <si>
    <t>0_F1900076</t>
  </si>
  <si>
    <t>Bobbin stripper CAS_CATB-12V continous advanced</t>
  </si>
  <si>
    <t>000710756</t>
  </si>
  <si>
    <t>[DUMMY FREMDLEISTUNG SERVICE PRO MONAT]</t>
  </si>
  <si>
    <t>000710760</t>
  </si>
  <si>
    <t>REGIESTUNDEN 100 %</t>
  </si>
  <si>
    <t>000710770</t>
  </si>
  <si>
    <t>ÜBERSTUNDENZUSCHLAG 50 %</t>
  </si>
  <si>
    <t>000710790</t>
  </si>
  <si>
    <t>ÜBERSTUNDENZUSCHLAG 100 %</t>
  </si>
  <si>
    <t>000710800</t>
  </si>
  <si>
    <t>NACHTARBEIT</t>
  </si>
  <si>
    <t>000710810</t>
  </si>
  <si>
    <t>REISESTUNDEN</t>
  </si>
  <si>
    <t>000710820</t>
  </si>
  <si>
    <t>REISE-KM</t>
  </si>
  <si>
    <t>000710830</t>
  </si>
  <si>
    <t>WARTUNG</t>
  </si>
  <si>
    <t>000710831</t>
  </si>
  <si>
    <t>SERVICE PRO TAG</t>
  </si>
  <si>
    <t>000710840</t>
  </si>
  <si>
    <t>MIETWAGEN</t>
  </si>
  <si>
    <t>000710850</t>
  </si>
  <si>
    <t>HOTLINE SERVICE</t>
  </si>
  <si>
    <t>000710860</t>
  </si>
  <si>
    <t>VERPFLEGUNG</t>
  </si>
  <si>
    <t>000710870</t>
  </si>
  <si>
    <t>HOTELKOSTEN</t>
  </si>
  <si>
    <t>000710880</t>
  </si>
  <si>
    <t>GESAMTPREIS</t>
  </si>
  <si>
    <t>000710890</t>
  </si>
  <si>
    <t>GESAMTPREIS MATERIAL</t>
  </si>
  <si>
    <t>1000</t>
  </si>
  <si>
    <t>[Projektname]</t>
  </si>
  <si>
    <t>1010</t>
  </si>
  <si>
    <t>Anlage / Fahrstrecke</t>
  </si>
  <si>
    <t>1011</t>
  </si>
  <si>
    <t>Eigenbauteil</t>
  </si>
  <si>
    <t>1015</t>
  </si>
  <si>
    <t>Element A1</t>
  </si>
  <si>
    <t>1020</t>
  </si>
  <si>
    <t>Förderer</t>
  </si>
  <si>
    <t>1025</t>
  </si>
  <si>
    <t>Element B1</t>
  </si>
  <si>
    <t>1030</t>
  </si>
  <si>
    <t>Gerüst</t>
  </si>
  <si>
    <t>1035</t>
  </si>
  <si>
    <t>Element C1</t>
  </si>
  <si>
    <t>1036</t>
  </si>
  <si>
    <t>1037</t>
  </si>
  <si>
    <t>Kaufteil</t>
  </si>
  <si>
    <t>1038</t>
  </si>
  <si>
    <t>Kaufteile Handelsware</t>
  </si>
  <si>
    <t>1040</t>
  </si>
  <si>
    <t>Betriebsmittel</t>
  </si>
  <si>
    <t>1045</t>
  </si>
  <si>
    <t>Element D1</t>
  </si>
  <si>
    <t>1050</t>
  </si>
  <si>
    <t>Automatisierung</t>
  </si>
  <si>
    <t>1055</t>
  </si>
  <si>
    <t>Element E1 (E-Material Baustelle)</t>
  </si>
  <si>
    <t>1056</t>
  </si>
  <si>
    <t>Element E2 (E-Material E-Werkstatt)</t>
  </si>
  <si>
    <t>1057</t>
  </si>
  <si>
    <t>Element E3 (externe Software)</t>
  </si>
  <si>
    <t>1060</t>
  </si>
  <si>
    <t>1070</t>
  </si>
  <si>
    <t>Entwicklungsteil</t>
  </si>
  <si>
    <t>1071</t>
  </si>
  <si>
    <t>1080</t>
  </si>
  <si>
    <t>1081</t>
  </si>
  <si>
    <t>1090</t>
  </si>
  <si>
    <t>1100</t>
  </si>
  <si>
    <t>1105</t>
  </si>
  <si>
    <t>Element F1</t>
  </si>
  <si>
    <t>1110</t>
  </si>
  <si>
    <t>Baustellen-Montage</t>
  </si>
  <si>
    <t>1120</t>
  </si>
  <si>
    <t>1200</t>
  </si>
  <si>
    <t>1800</t>
  </si>
  <si>
    <t>2000</t>
  </si>
  <si>
    <t>[Entwicklungsprojekt Name]</t>
  </si>
  <si>
    <t>200000012</t>
  </si>
  <si>
    <t>AS-Element L Blechbogen</t>
  </si>
  <si>
    <t>200000013</t>
  </si>
  <si>
    <t>200000016</t>
  </si>
  <si>
    <t>200000017</t>
  </si>
  <si>
    <t>Stirnradgetriebemotor RF57 DRN80MK4/ASE1/Z</t>
  </si>
  <si>
    <t>200000018</t>
  </si>
  <si>
    <t>Schneckengetriebemotor SF47 DRN80MS2/BE1/ASE1/Z</t>
  </si>
  <si>
    <t>200000019</t>
  </si>
  <si>
    <t>Schneckengetriebemotor SF47 DRN80M2/BE1/ASE1/Z</t>
  </si>
  <si>
    <t>200000020</t>
  </si>
  <si>
    <t>200000021</t>
  </si>
  <si>
    <t>200000022</t>
  </si>
  <si>
    <t>Blech für Gegendruckleiste Separator</t>
  </si>
  <si>
    <t>200000025</t>
  </si>
  <si>
    <t>Abstandshülse für Niederhalter Taschen</t>
  </si>
  <si>
    <t>200000026</t>
  </si>
  <si>
    <t>Abstandshalter für Tasche</t>
  </si>
  <si>
    <t>200000027</t>
  </si>
  <si>
    <t>Niederhalter für Taschen - BG</t>
  </si>
  <si>
    <t>200000028</t>
  </si>
  <si>
    <t>200000029</t>
  </si>
  <si>
    <t>Halteblech für Öffner Beladung Taschen ILS</t>
  </si>
  <si>
    <t>200000030</t>
  </si>
  <si>
    <t>Öffner -Blech für Öffner Beladung ILS</t>
  </si>
  <si>
    <t>200000031</t>
  </si>
  <si>
    <t>200000032</t>
  </si>
  <si>
    <t>Mitnehmerfinger</t>
  </si>
  <si>
    <t>200000033</t>
  </si>
  <si>
    <t>Unterstützung Halteblech Passivweiche</t>
  </si>
  <si>
    <t>200000034</t>
  </si>
  <si>
    <t>Wellenkupplung starr 6-10</t>
  </si>
  <si>
    <t>200000035</t>
  </si>
  <si>
    <t>Welle - Taschenöffner</t>
  </si>
  <si>
    <t>200000036</t>
  </si>
  <si>
    <t>Flanschlager igubal-EFSM-10</t>
  </si>
  <si>
    <t>200000037</t>
  </si>
  <si>
    <t>Wellenhalter</t>
  </si>
  <si>
    <t>200000039</t>
  </si>
  <si>
    <t>Abweiser für Öffner Beladung ILS</t>
  </si>
  <si>
    <t>200000040</t>
  </si>
  <si>
    <t>Schrägförderer ILS2.0 mit TEF - Antrieb - BG</t>
  </si>
  <si>
    <t>200000041</t>
  </si>
  <si>
    <t>200000042</t>
  </si>
  <si>
    <t>Rutschprofil S 1000 schwarz für Passivweiche</t>
  </si>
  <si>
    <t>200000043</t>
  </si>
  <si>
    <t>Befestigungsblech für Gleitschiene Passivweiche</t>
  </si>
  <si>
    <t>200000044</t>
  </si>
  <si>
    <t>Abstandshalter für Öffner Beladung ILS rechts</t>
  </si>
  <si>
    <t>200000045</t>
  </si>
  <si>
    <t>Abstandshalter für Öffner Beladung ILS links</t>
  </si>
  <si>
    <t>200000046</t>
  </si>
  <si>
    <t>Befestigungsplatte links für Beladung Taschen ILS</t>
  </si>
  <si>
    <t>200000047</t>
  </si>
  <si>
    <t>200000048</t>
  </si>
  <si>
    <t>Staustrecke SP steigend für Etagenförderer</t>
  </si>
  <si>
    <t>200000049</t>
  </si>
  <si>
    <t>Staustrecke SP steigend Bogenelement</t>
  </si>
  <si>
    <t>200000050</t>
  </si>
  <si>
    <t>Staustrecke SP fallend für Etagenförderer</t>
  </si>
  <si>
    <t>200000051</t>
  </si>
  <si>
    <t>Staustrecke SP fallend Bogenelement</t>
  </si>
  <si>
    <t>200000054</t>
  </si>
  <si>
    <t>200000055</t>
  </si>
  <si>
    <t>200000056</t>
  </si>
  <si>
    <t>Schwenkantrieb CDRBU2WU40-90SZ</t>
  </si>
  <si>
    <t>200000057</t>
  </si>
  <si>
    <t>Befestigungsplatte rechts für Beladung Taschen ILS</t>
  </si>
  <si>
    <t>200000058</t>
  </si>
  <si>
    <t>Wellenkupplung starr 10-10</t>
  </si>
  <si>
    <t>200000059</t>
  </si>
  <si>
    <t>Welle - Beladung Schliesser</t>
  </si>
  <si>
    <t>200000060</t>
  </si>
  <si>
    <t>Halteblech - Beladung Schlliesser</t>
  </si>
  <si>
    <t>200000061</t>
  </si>
  <si>
    <t>Abstandshülse</t>
  </si>
  <si>
    <t>200000062</t>
  </si>
  <si>
    <t>Stehlager ESTM-10</t>
  </si>
  <si>
    <t>200000063</t>
  </si>
  <si>
    <t>Trapezverbinder 12° aufwärts</t>
  </si>
  <si>
    <t>200000064</t>
  </si>
  <si>
    <t>Welle - Schwenker</t>
  </si>
  <si>
    <t>200000065</t>
  </si>
  <si>
    <t>Schieber - Schwenker</t>
  </si>
  <si>
    <t>Kantenschutz - Leiste</t>
  </si>
  <si>
    <t>200000067</t>
  </si>
  <si>
    <t>Moosgummileiste selbstklebend - D-Profil - 16 x 20</t>
  </si>
  <si>
    <t>200000068</t>
  </si>
  <si>
    <t>Kantenschutz - Gummileiste</t>
  </si>
  <si>
    <t>200000069</t>
  </si>
  <si>
    <t>Grundplatte für SP 2.0 und LP 2.0</t>
  </si>
  <si>
    <t>200000070</t>
  </si>
  <si>
    <t>200000071</t>
  </si>
  <si>
    <t>200000072</t>
  </si>
  <si>
    <t>200000073</t>
  </si>
  <si>
    <t>Schwenkantrieb CDRBU2WU40-180SZ</t>
  </si>
  <si>
    <t>200000074</t>
  </si>
  <si>
    <t>Trapezverbinder 12° abwärts</t>
  </si>
  <si>
    <t>200000075</t>
  </si>
  <si>
    <t>200000076</t>
  </si>
  <si>
    <t>Separatorabhängung an SP 2.0 - BG</t>
  </si>
  <si>
    <t>200000077</t>
  </si>
  <si>
    <t>200000084</t>
  </si>
  <si>
    <t>400000001</t>
  </si>
  <si>
    <t>MUSTER FÜR SONDER</t>
  </si>
  <si>
    <t>400000002</t>
  </si>
  <si>
    <t>RL45  RAL3002  L=6000</t>
  </si>
  <si>
    <t>400000003</t>
  </si>
  <si>
    <t>Bobbin stripper IL Shin</t>
  </si>
  <si>
    <t>400000004</t>
  </si>
  <si>
    <t>Einhängewinkel</t>
  </si>
  <si>
    <t>400000005</t>
  </si>
  <si>
    <t>Zwischenauflage</t>
  </si>
  <si>
    <t>400000006</t>
  </si>
  <si>
    <t>RL45  RAL 1004,   L=6000</t>
  </si>
  <si>
    <t>400000007</t>
  </si>
  <si>
    <t>400000008</t>
  </si>
  <si>
    <t>FANGNETZ 5mm weiss MW1001903-100-02</t>
  </si>
  <si>
    <t>400000009</t>
  </si>
  <si>
    <t>FÖRDERKETTE 1/2x1/4" KETTENFÖRDERER NR. 1000023</t>
  </si>
  <si>
    <t>400000010</t>
  </si>
  <si>
    <t>GLEITLEISTE GEFRÄST L=2000 MM</t>
  </si>
  <si>
    <t>400000015</t>
  </si>
  <si>
    <t>Gerüstmaterial gem. Angebot0606 1G 050</t>
  </si>
  <si>
    <t>400000016</t>
  </si>
  <si>
    <t>W401052_1</t>
  </si>
  <si>
    <t>400000017</t>
  </si>
  <si>
    <t>W401052_2</t>
  </si>
  <si>
    <t>400000018</t>
  </si>
  <si>
    <t>W401052_3</t>
  </si>
  <si>
    <t>400000019</t>
  </si>
  <si>
    <t>W401052_4</t>
  </si>
  <si>
    <t>400000020</t>
  </si>
  <si>
    <t>W401052_5</t>
  </si>
  <si>
    <t>400000021</t>
  </si>
  <si>
    <t>LAUFPROFILSTÜCK f. BT v.r.n.lfür Separator MEWA</t>
  </si>
  <si>
    <t>400000022</t>
  </si>
  <si>
    <t>LAUFPROFILSTÜCK f. BT v.l.n.rfür Separator MEWA</t>
  </si>
  <si>
    <t>400000023</t>
  </si>
  <si>
    <t>MSY-ST-448x43 einfach Angle W1AP 110 an Träger</t>
  </si>
  <si>
    <t>400000024</t>
  </si>
  <si>
    <t>MSY-ST-448x20 einfach Angle W2AP 110 an Träger</t>
  </si>
  <si>
    <t>400000025</t>
  </si>
  <si>
    <t>MSY-ST-448x43  Angle W3AP 110 an Träger 172x42</t>
  </si>
  <si>
    <t>400000026</t>
  </si>
  <si>
    <t>MSY-ST-448x43 einfach Angle W4AP 110 an Träger</t>
  </si>
  <si>
    <t>400000027</t>
  </si>
  <si>
    <t>BÜGEL-71 ST an LogismaW401720_1</t>
  </si>
  <si>
    <t>400000028</t>
  </si>
  <si>
    <t>BÜGEL universal  ST an LogismaW401720_3</t>
  </si>
  <si>
    <t>400000029</t>
  </si>
  <si>
    <t>BÜGEL_75  ST an LogismaW401720_2</t>
  </si>
  <si>
    <t>400000030</t>
  </si>
  <si>
    <t>ABHÄNGEWINKEL IPE-80Auflegeträger RAL 7035</t>
  </si>
  <si>
    <t>400000031</t>
  </si>
  <si>
    <t>ABHÄNGEWINKEL IPE-100Auflegeträger RAL 7035</t>
  </si>
  <si>
    <t>400000032</t>
  </si>
  <si>
    <t>ABHÄNGEWINKEL IPE-120Auflegeträger RAL 7035</t>
  </si>
  <si>
    <t>400000033</t>
  </si>
  <si>
    <t>ABHÄNGEWINKEL IPE-140Auflegeträger RAL 7035</t>
  </si>
  <si>
    <t>400000034</t>
  </si>
  <si>
    <t>5/2 Wegeventil mit TastrolleG1/8</t>
  </si>
  <si>
    <t>400000035</t>
  </si>
  <si>
    <t>Teile CP lt. Angebot AN0600096vom 04.09.06</t>
  </si>
  <si>
    <t>400000036</t>
  </si>
  <si>
    <t>Achse f. Minitrolley ILSP: 400 850 E3</t>
  </si>
  <si>
    <t>400000037</t>
  </si>
  <si>
    <t>SO-ABHÄNGEBLECH ROH -ILSP: 400 000</t>
  </si>
  <si>
    <t>400000038</t>
  </si>
  <si>
    <t>KLINKENFÖRDERER LT. ANGEB. VOM9.11.06 AN0600123 /</t>
  </si>
  <si>
    <t>400000040</t>
  </si>
  <si>
    <t>AP110 VERTIKALBOGEN R650 30°P: 401 050</t>
  </si>
  <si>
    <t>400000041</t>
  </si>
  <si>
    <t>GEGENPLATTE GALV. VERZ. - ILSP: 401051</t>
  </si>
  <si>
    <t>400000042</t>
  </si>
  <si>
    <t>HAKEN GALV. VERZ. - ILSP: 401051</t>
  </si>
  <si>
    <t>400000043</t>
  </si>
  <si>
    <t>DISTANZPLATTE 5 ABH. KREISELKOFP - ILS, P: 400850</t>
  </si>
  <si>
    <t>400000044</t>
  </si>
  <si>
    <t>PLATTE OBEN ABH. EINSTELLB. KREISELKOPF  - ILS,</t>
  </si>
  <si>
    <t>400000045</t>
  </si>
  <si>
    <t>PLATTE UNTEN ABH. EINSTELLB.KREISELKOPF  - ILS,</t>
  </si>
  <si>
    <t>400000046</t>
  </si>
  <si>
    <t>ABHÄNGEBL. GEFÄLLEPR. NIEDRIG/ DRT  - ILS, P:</t>
  </si>
  <si>
    <t>400000047</t>
  </si>
  <si>
    <t>DISTANZPLATTE 10 ABH. KREISELKOFP - ILS, P: 400850</t>
  </si>
  <si>
    <t>400000048</t>
  </si>
  <si>
    <t>DISTANZROHR F. ABHÄNGEBLECHILS - P: 400850</t>
  </si>
  <si>
    <t>400000049</t>
  </si>
  <si>
    <t>TEILE F. WART. TUX-SORTER (320160 TMW) LT.</t>
  </si>
  <si>
    <t>400000050</t>
  </si>
  <si>
    <t>Teile Ausschieber Drop off CPlt. Angebot</t>
  </si>
  <si>
    <t>400000051</t>
  </si>
  <si>
    <t>Kleider Abwurfspitze f. Beladeförderer LT50</t>
  </si>
  <si>
    <t>400000052</t>
  </si>
  <si>
    <t>Snatt ILS-Halter 300 und 800</t>
  </si>
  <si>
    <t>400000053</t>
  </si>
  <si>
    <t>C+300-Profil - Sadef</t>
  </si>
  <si>
    <t>400000054</t>
  </si>
  <si>
    <t>Winkel C+300/C-300-W401820_1</t>
  </si>
  <si>
    <t>400000056</t>
  </si>
  <si>
    <t>Bühnenbelag Taubert</t>
  </si>
  <si>
    <t>400000057</t>
  </si>
  <si>
    <t>4-kt-Rohr 60x40x6,3 m  Bohrg.</t>
  </si>
  <si>
    <t>400000059</t>
  </si>
  <si>
    <t>Winkel 100x50x6 m.  Bohrg.</t>
  </si>
  <si>
    <t>400000060</t>
  </si>
  <si>
    <t>Halter 185</t>
  </si>
  <si>
    <t>400000061</t>
  </si>
  <si>
    <t>Halter75</t>
  </si>
  <si>
    <t>400000062</t>
  </si>
  <si>
    <t>Distanzplatte für Spannpratze</t>
  </si>
  <si>
    <t>400000063</t>
  </si>
  <si>
    <t>Stützplatte für Abhängung AP</t>
  </si>
  <si>
    <t>400000064</t>
  </si>
  <si>
    <t xml:space="preserve">Sonderblech 50x5x488mm.  GALV.VERZINKT   </t>
  </si>
  <si>
    <t>400000065</t>
  </si>
  <si>
    <t xml:space="preserve">Sonderblech 50x5x813mm.  GALV.VERZINKT   </t>
  </si>
  <si>
    <t>400000066</t>
  </si>
  <si>
    <t xml:space="preserve">Sonderblech 50x5x438mm.  GALV.VERZINKT   </t>
  </si>
  <si>
    <t>400000067</t>
  </si>
  <si>
    <t xml:space="preserve">Sonderblech 50x5x425mm.  GALV.VERZINKT   </t>
  </si>
  <si>
    <t>400000068</t>
  </si>
  <si>
    <t xml:space="preserve">Sonderblech 50x5x750mm.  GALV.VERZINKT   </t>
  </si>
  <si>
    <t>400000069</t>
  </si>
  <si>
    <t xml:space="preserve">Sonderblech 50x5x375mm.  GALV.VERZINKT   </t>
  </si>
  <si>
    <t>400000070</t>
  </si>
  <si>
    <t>BARCODE-ETIKETTEN</t>
  </si>
  <si>
    <t>400000071</t>
  </si>
  <si>
    <t>KW600 MIT SONDERSCHAFTHEBEL --&gt; text</t>
  </si>
  <si>
    <t>400000072</t>
  </si>
  <si>
    <t>HANDSCHALTUNG FÜR KW 600 (4) - 90° mit</t>
  </si>
  <si>
    <t>400000073</t>
  </si>
  <si>
    <t>Tragrohr Lang f. SonderCTU</t>
  </si>
  <si>
    <t>400000074</t>
  </si>
  <si>
    <t>Tragrohr f. Tandem CTU 450 Sonder</t>
  </si>
  <si>
    <t>400000075</t>
  </si>
  <si>
    <t>Gatterträger K45 2 Säulen 720</t>
  </si>
  <si>
    <t>400000076</t>
  </si>
  <si>
    <t>Gatterträger K45 Spinnfeld</t>
  </si>
  <si>
    <t>400000077</t>
  </si>
  <si>
    <t>STAHL-V LT. ZEICHN.</t>
  </si>
  <si>
    <t>400000078</t>
  </si>
  <si>
    <t>Sortererweiterung Transpotexfür Textilonia 402200</t>
  </si>
  <si>
    <t>400000079</t>
  </si>
  <si>
    <t>BOGEN 15° I OBEN F. KLINKENF.für Artsana</t>
  </si>
  <si>
    <t>400000080</t>
  </si>
  <si>
    <t>BOGEN 15° II OBEN F. KLINKENF.für Artsana</t>
  </si>
  <si>
    <t>400000083</t>
  </si>
  <si>
    <t>Gestänge für Abhängung an LT25</t>
  </si>
  <si>
    <t>400000084</t>
  </si>
  <si>
    <t>U-Bügel für Abhängung an LT25</t>
  </si>
  <si>
    <t>400000085</t>
  </si>
  <si>
    <t>Rammschutz Säulen BSB</t>
  </si>
  <si>
    <t>400000086</t>
  </si>
  <si>
    <t>Alu Distanzstück BSB</t>
  </si>
  <si>
    <t>400000087</t>
  </si>
  <si>
    <t>Verbinder1 IPE120/ IPE120</t>
  </si>
  <si>
    <t>400000088</t>
  </si>
  <si>
    <t>Verbinder2 IPE120/ IPE120</t>
  </si>
  <si>
    <t>400000089</t>
  </si>
  <si>
    <t>Kee Klamp Rohrverbinder lt. Angebot 506945 --&gt;</t>
  </si>
  <si>
    <t>400000090</t>
  </si>
  <si>
    <t>Gegenplatte für Wandflansch</t>
  </si>
  <si>
    <t>400000091</t>
  </si>
  <si>
    <t>Trolley V50 kpl. Sonderausf.Consitex 402520</t>
  </si>
  <si>
    <t>400000092</t>
  </si>
  <si>
    <t>LADESCHLEIFE - 3000 Sonder Consitex 402520</t>
  </si>
  <si>
    <t>400000093</t>
  </si>
  <si>
    <t>MAST - FLACH - LADESCHLEIFE -5000 Consitex 402520</t>
  </si>
  <si>
    <t>400000094</t>
  </si>
  <si>
    <t>GERÜSTKOMPONENTEN- SMART 402580</t>
  </si>
  <si>
    <t>400000095</t>
  </si>
  <si>
    <t>4 KT STÜTZEN  gem. Zeichnung- SMART 402580</t>
  </si>
  <si>
    <t>400000096</t>
  </si>
  <si>
    <t>Bühnenbelag Smart 4025801000x600 84 St. Rest</t>
  </si>
  <si>
    <t>400000097</t>
  </si>
  <si>
    <t>Stahlstrecke / schräg;mit 1 Muffe angeschweisst</t>
  </si>
  <si>
    <t>400000098</t>
  </si>
  <si>
    <t>Distanzplatte 120x120x12mit 4 Bohrungen für</t>
  </si>
  <si>
    <t>400000099</t>
  </si>
  <si>
    <t>Z-Winkel/H=0240/B=60/verzinkt  /beam</t>
  </si>
  <si>
    <t>400000100</t>
  </si>
  <si>
    <t>Z-Winkel/H=0130/B=60/verzinkt   /beam</t>
  </si>
  <si>
    <t>400000101</t>
  </si>
  <si>
    <t>Z-Winkel/H=0390/B=60/verzinkt  /beam</t>
  </si>
  <si>
    <t>400000102</t>
  </si>
  <si>
    <t>Z-Winkel/H=0280/B=60/verzinkt  /beam</t>
  </si>
  <si>
    <t>400000103</t>
  </si>
  <si>
    <t>Zwischenträger 550mmfür Devanlay 402060</t>
  </si>
  <si>
    <t>400000104</t>
  </si>
  <si>
    <t>Z-Winkel/H=0200/B=60/verzinkt /beam 075x045/Sacma</t>
  </si>
  <si>
    <t>400000105</t>
  </si>
  <si>
    <t>Z-Winkel/H=0090/B=60/verzinkt  /beam 075x045/Sacma</t>
  </si>
  <si>
    <t>400000106</t>
  </si>
  <si>
    <t>Z-Winkel/H=0255/B=60/verzinkt  /beam 070x045/Sacma</t>
  </si>
  <si>
    <t>400000107</t>
  </si>
  <si>
    <t>Z-Winkel/H=0145/B=60/verzinkt  /beam 070x045/MS</t>
  </si>
  <si>
    <t>400000108</t>
  </si>
  <si>
    <t>Z-Winkel/H=0205/B=60/verzinkt /beam 150x050/Sacma</t>
  </si>
  <si>
    <t>400000109</t>
  </si>
  <si>
    <t>Z-Winkel/H=0189/B=60/verzinkt  /beam 150x050/Sacma</t>
  </si>
  <si>
    <t>400000110</t>
  </si>
  <si>
    <t>Z-Winkel/H=0285/B=50/verzinkt   /beam 045x000/</t>
  </si>
  <si>
    <t>400000111</t>
  </si>
  <si>
    <t>Z-Winkel/H=0175/B=50/verzinkt  /beam 045x000/</t>
  </si>
  <si>
    <t>400000112</t>
  </si>
  <si>
    <t>Z-Winkel/H=0255/B=60/verzinkt  /beam 120x060/Sacma</t>
  </si>
  <si>
    <t>400000113</t>
  </si>
  <si>
    <t>Z-Winkel/H=0109/B=70/verzinkt  /beam 070x045/Sacma</t>
  </si>
  <si>
    <t>400000114</t>
  </si>
  <si>
    <t>Z-Winkel/H=0222/B=70/verzinkt  /beam 120x060/Sacma</t>
  </si>
  <si>
    <t>400000115</t>
  </si>
  <si>
    <t>PLATTEN F. ILS2100 (Lötzer)VERSUCHSFELD</t>
  </si>
  <si>
    <t>400000116</t>
  </si>
  <si>
    <t>Stopper Ladeschleife kpl.</t>
  </si>
  <si>
    <t>400000118</t>
  </si>
  <si>
    <t>Platte Befestigung Schw.Weiche220x80x10, Stahl</t>
  </si>
  <si>
    <t>400000119</t>
  </si>
  <si>
    <t>Abhänger AP  Ladeschleife</t>
  </si>
  <si>
    <t>400000120</t>
  </si>
  <si>
    <t>AP Zuschnitt, 250 lg./22,5°</t>
  </si>
  <si>
    <t>400000121</t>
  </si>
  <si>
    <t>Rohr1" mit Flansch 210x60</t>
  </si>
  <si>
    <t>400000122</t>
  </si>
  <si>
    <t>Spannpratze Abhänger</t>
  </si>
  <si>
    <t>400000123</t>
  </si>
  <si>
    <t>Platte mit Muffe angeschw.</t>
  </si>
  <si>
    <t>400000124</t>
  </si>
  <si>
    <t>Platte 90x70x5 mit 4 Bohrungen</t>
  </si>
  <si>
    <t>400000125</t>
  </si>
  <si>
    <t>Z-Winkel/H=0510/B=60/verzinkt  /beam</t>
  </si>
  <si>
    <t>400000126</t>
  </si>
  <si>
    <t>Z-Winkel/H=0400/B=60/verzinkt  /beam</t>
  </si>
  <si>
    <t>400000127</t>
  </si>
  <si>
    <t>PrimonEndtraverse</t>
  </si>
  <si>
    <t>400000128</t>
  </si>
  <si>
    <t>PrimonTraverA</t>
  </si>
  <si>
    <t>400000129</t>
  </si>
  <si>
    <t>PrimonTraverB</t>
  </si>
  <si>
    <t>400000130</t>
  </si>
  <si>
    <t>Halter fuer Autoscheiben</t>
  </si>
  <si>
    <t>400000132</t>
  </si>
  <si>
    <t>ALUPROFILBOGEN APB 110 R700/180° - 150</t>
  </si>
  <si>
    <t>400000133</t>
  </si>
  <si>
    <t>Adapterpl. f. Separatoraufnahme</t>
  </si>
  <si>
    <t>400000134</t>
  </si>
  <si>
    <t>GETRIEBE N_SK1SI40-ICE63I=60 ohne Motor</t>
  </si>
  <si>
    <t>400000135</t>
  </si>
  <si>
    <t>RABE Lagertechnik - IPE fürBSB - 307402</t>
  </si>
  <si>
    <t>400000136</t>
  </si>
  <si>
    <t>Z-Winkel/H=0250/B=60/verzinkt  /beam 045x000/</t>
  </si>
  <si>
    <t>400000137</t>
  </si>
  <si>
    <t>Z-Winkel/H=0140/B=60/verzinkt   /beam 045x139</t>
  </si>
  <si>
    <t>400000138</t>
  </si>
  <si>
    <t>Z-Winkel/H=0458/B=60/verzinkt   /beam 045x000/</t>
  </si>
  <si>
    <t>400000139</t>
  </si>
  <si>
    <t>Z-Winkel/H=0348/B=60/verzinkt  /beam 045x000/</t>
  </si>
  <si>
    <t>400000140</t>
  </si>
  <si>
    <t>Z-Winkel/H=0172/B=60/verzinkt  /beam 172x045/MS</t>
  </si>
  <si>
    <t>400000141</t>
  </si>
  <si>
    <t>Z-Winkel/H=0494/B=60/verzinkt  /beam 172x045/MS</t>
  </si>
  <si>
    <t>400000142</t>
  </si>
  <si>
    <t>Z-Winkel/H=0346/B=70/verzinkt  /beam 172x045/MS</t>
  </si>
  <si>
    <t>400000143</t>
  </si>
  <si>
    <t>Z-Winkel/H=0285/B=60/verzinkt  /beam 150x050/Sacma</t>
  </si>
  <si>
    <t>400000144</t>
  </si>
  <si>
    <t>Z-Winkel/H=0219/B=60/verzinkt  /beam 150x050/Sacma</t>
  </si>
  <si>
    <t>400000145</t>
  </si>
  <si>
    <t>Z-Winkel/H=0285/B=60/verzinkt  /beam 045x000/</t>
  </si>
  <si>
    <t>400000146</t>
  </si>
  <si>
    <t>Bod.-säuleR2" m. Fußpl. L=5450gepulvert RAL7035</t>
  </si>
  <si>
    <t>400000147</t>
  </si>
  <si>
    <t>TEF Schiene</t>
  </si>
  <si>
    <t>400000148</t>
  </si>
  <si>
    <t>GETR.MOT. SA57DT90L4/BMG/TH,1,5KW, --&gt; V:\PDF</t>
  </si>
  <si>
    <t>400000149</t>
  </si>
  <si>
    <t>GETR.MOT. SA57DT80N4/BMG/TH0,75 KW, --&gt;V:\PDF</t>
  </si>
  <si>
    <t>400000150</t>
  </si>
  <si>
    <t>GETR.MOT. SA57DT80N4, 0,75KW,KKL:0/3 BF:M6A</t>
  </si>
  <si>
    <t>400000151</t>
  </si>
  <si>
    <t>RL 45, RAL 7035; L=6000</t>
  </si>
  <si>
    <t>400000152</t>
  </si>
  <si>
    <t>DrahtseilzubehörAngebot seil-baur</t>
  </si>
  <si>
    <t>400000153</t>
  </si>
  <si>
    <t>Z-Winkel/H=0172/B=60/verzinkt  /beam 172x090/MS</t>
  </si>
  <si>
    <t>400000154</t>
  </si>
  <si>
    <t>Z-Winkel/H=0494/B=60/verzinkt  /beam 172x090/MS</t>
  </si>
  <si>
    <t>400000155</t>
  </si>
  <si>
    <t>ALU-AnschlussstückZuschnitt f. Ladeschleife</t>
  </si>
  <si>
    <t>400000156</t>
  </si>
  <si>
    <t>Elektrowinde mit ZubehörAngebot Paff-silberblau</t>
  </si>
  <si>
    <t>400000157</t>
  </si>
  <si>
    <t>TEILE F. TEXTILONIA LT. AN0700113 TT</t>
  </si>
  <si>
    <t>400000159</t>
  </si>
  <si>
    <t>Gatterträger Coregarn</t>
  </si>
  <si>
    <t>400000160</t>
  </si>
  <si>
    <t>Gatterträger 1870 Spinnfeld</t>
  </si>
  <si>
    <t>400000161</t>
  </si>
  <si>
    <t>Gatterträger G35 1870 2 Säulen</t>
  </si>
  <si>
    <t>400000162</t>
  </si>
  <si>
    <t>Haltearm 1500 f.2"Sl 180°</t>
  </si>
  <si>
    <t>400000163</t>
  </si>
  <si>
    <t>400000164</t>
  </si>
  <si>
    <t>Messingrohr f. Stahl-V--&gt; 927 012 068</t>
  </si>
  <si>
    <t>400000165</t>
  </si>
  <si>
    <t>Verlängerung Umf.Bogen 800für Textilot</t>
  </si>
  <si>
    <t>400000166</t>
  </si>
  <si>
    <t>120m Stahlschienen gebraucht</t>
  </si>
  <si>
    <t>400000167</t>
  </si>
  <si>
    <t>Z-Winkel/H=0290/B=60/RAL7035/beam 120x050/Ross</t>
  </si>
  <si>
    <t>400000168</t>
  </si>
  <si>
    <t>Z-Winkel/H=0377/B=60/RAL7035/beam 250x075/Ross</t>
  </si>
  <si>
    <t>400000169</t>
  </si>
  <si>
    <t>Z-Winkel/H=0267/B=60/RAL7035/beam 000x40/Ross</t>
  </si>
  <si>
    <t>400000170</t>
  </si>
  <si>
    <t>Z-Winkel/H=0267/B=60/RAL7035/beam 250x075/Ross</t>
  </si>
  <si>
    <t>400000171</t>
  </si>
  <si>
    <t>Z-Winkel/H=0180/B=60/RAL7035/beam 120x050/Ross</t>
  </si>
  <si>
    <t>400000172</t>
  </si>
  <si>
    <t>AUFNAHMEBOLZEN F. ABHÄNGUNG ETIKETTIERER</t>
  </si>
  <si>
    <t>400000173</t>
  </si>
  <si>
    <t>FRONTPLATTE F. ABHÄNGUNG ETIKETTIERER</t>
  </si>
  <si>
    <t>400000174</t>
  </si>
  <si>
    <t>SEITENPLATTE F. ABHÄNGUNG ETIKETTIERER</t>
  </si>
  <si>
    <t>400000175</t>
  </si>
  <si>
    <t>S5-INTERFACEKABEL PG-COM L=15M</t>
  </si>
  <si>
    <t>400000176</t>
  </si>
  <si>
    <t>L-Winkel/H=0487 /B=60/RAL7035/beam 120x050/Ross</t>
  </si>
  <si>
    <t>400000177</t>
  </si>
  <si>
    <t>L-Winkel/H=0893/B=60/RAL7035/beam 250x075/Ross</t>
  </si>
  <si>
    <t>400000178</t>
  </si>
  <si>
    <t>QNX Server für Gilmar</t>
  </si>
  <si>
    <t>400000179</t>
  </si>
  <si>
    <t>Z-Winkel/H=0792/B=60/RAL7035/beam 250x075/Ross</t>
  </si>
  <si>
    <t>400000180</t>
  </si>
  <si>
    <t>Z-Winkel/H=0645/B=70/RAL7035/beam 250x075/Ross</t>
  </si>
  <si>
    <t>400000181</t>
  </si>
  <si>
    <t>Z-Winkel/H=0792/B=60/RAL7035/beam 000x040/Ross</t>
  </si>
  <si>
    <t>400000182</t>
  </si>
  <si>
    <t>DELL PC-Gilmar SPS Fernwartung</t>
  </si>
  <si>
    <t>400000183</t>
  </si>
  <si>
    <t>400000184</t>
  </si>
  <si>
    <t>W&amp;T PCI-Karte 2xRS232Art-Nr.: 13812</t>
  </si>
  <si>
    <t>400000185</t>
  </si>
  <si>
    <t>Z-Winkel/H=0645/B=70/RAL7035/beam 000x040/Ross</t>
  </si>
  <si>
    <t>400000186</t>
  </si>
  <si>
    <t>VERBINDUNGSBOLZEN 2140 F. SPIRA FÖRDERSCHNECKE</t>
  </si>
  <si>
    <t>400000187</t>
  </si>
  <si>
    <t>PLATTE F.SCANNERHALTER CLV 420f. Umbau Separator</t>
  </si>
  <si>
    <t>400000188</t>
  </si>
  <si>
    <t>STEG F. SCANNERHALTER CLV</t>
  </si>
  <si>
    <t>400000189</t>
  </si>
  <si>
    <t>AUSLEGER F. SCANNERH. CLV</t>
  </si>
  <si>
    <t>400000190</t>
  </si>
  <si>
    <t>Abhängewinkel 60x60x6x450RAL 7035, an ROSS Gerüst</t>
  </si>
  <si>
    <t>400000191</t>
  </si>
  <si>
    <t>Bestellung Net- RackGerüst- Teile</t>
  </si>
  <si>
    <t>400000193</t>
  </si>
  <si>
    <t>AUSLEGER F. SCANNERH. CLV 420f. Umbau Separator</t>
  </si>
  <si>
    <t>400000194</t>
  </si>
  <si>
    <t>STEG F. SCANNERHALTER CLV 420f. Umbau Separator</t>
  </si>
  <si>
    <t>400000195</t>
  </si>
  <si>
    <t>Schwenkschiene f. SchiebetüreAusführung</t>
  </si>
  <si>
    <t>400000196</t>
  </si>
  <si>
    <t>Teile CP lt. Angebot AN0700087vom 22.07.07</t>
  </si>
  <si>
    <t>400000197</t>
  </si>
  <si>
    <t>Arbeiten lt.Angebot 03-08-2007für 304020 LMV</t>
  </si>
  <si>
    <t>400000198</t>
  </si>
  <si>
    <t>Z-Winkel/H=0420/B=70/RAL7035/beam 140x045/</t>
  </si>
  <si>
    <t>400000199</t>
  </si>
  <si>
    <t>Z-Winkel/H=0188/B=70/RAL7035/beam 140x045/</t>
  </si>
  <si>
    <t>400000200</t>
  </si>
  <si>
    <t>V50 MIT K2-KLEMME KPL.(ANITA 130000 A2-104)</t>
  </si>
  <si>
    <t>400000201</t>
  </si>
  <si>
    <t>MITNEHMER F. EINTÜTAUTOMAT-FÖRDERER (GILMAR)</t>
  </si>
  <si>
    <t>400000203</t>
  </si>
  <si>
    <t>Haltearm 1-armig L= 850 mm</t>
  </si>
  <si>
    <t>400000204</t>
  </si>
  <si>
    <t>Haltearm 2-armig L= 850 mm</t>
  </si>
  <si>
    <t>400000205</t>
  </si>
  <si>
    <t>Haltearm 3-armig L= 850 mm</t>
  </si>
  <si>
    <t>400000206</t>
  </si>
  <si>
    <t>HFS NT SEPARATOR LI UMBAUSATZKPL F. ARTSANA</t>
  </si>
  <si>
    <t>400000207</t>
  </si>
  <si>
    <t>HFS NT SEPARATOR RE UMBAUSATZKPL F. ARTSANA</t>
  </si>
  <si>
    <t>400000208</t>
  </si>
  <si>
    <t>DREHLAGER F.2 ZYL.AN WEICHEs. Art.Text</t>
  </si>
  <si>
    <t>400000209</t>
  </si>
  <si>
    <t>GETR.MOT.SA57 DT80K4  0,55KW, KKL:0(R)/3</t>
  </si>
  <si>
    <t>400000210</t>
  </si>
  <si>
    <t>SW mit Sonderbogen L-500/500ähnlich 824171021,</t>
  </si>
  <si>
    <t>400000211</t>
  </si>
  <si>
    <t>SW mit Sonderbogen R-500/500ähnlich 824171022,</t>
  </si>
  <si>
    <t>400000212</t>
  </si>
  <si>
    <t>APBW110 R 240/67,5° - 172/13</t>
  </si>
  <si>
    <t>400000213</t>
  </si>
  <si>
    <t>Gatterträger Sonder (Toyota)Schienenabstand 1425mm</t>
  </si>
  <si>
    <t>400000214</t>
  </si>
  <si>
    <t>Platte WE L/R (Entw.Pr 17001)</t>
  </si>
  <si>
    <t>400000215</t>
  </si>
  <si>
    <t>Platte 3SW+DSW (Entw-Pr.17001)</t>
  </si>
  <si>
    <t>400000216</t>
  </si>
  <si>
    <t>WE-Platte AP60 (Entw.Pr.17001)</t>
  </si>
  <si>
    <t>400000217</t>
  </si>
  <si>
    <t>Versteifung APS-WE (17001)</t>
  </si>
  <si>
    <t>400000218</t>
  </si>
  <si>
    <t>Versteifung WE li (17001)</t>
  </si>
  <si>
    <t>400000219</t>
  </si>
  <si>
    <t>Versteifung WE re (17001)</t>
  </si>
  <si>
    <t>400000220</t>
  </si>
  <si>
    <t>Adapterwinkel Bogen li (17001)</t>
  </si>
  <si>
    <t>400000221</t>
  </si>
  <si>
    <t>Adapterwinkel Bogen re (17001)</t>
  </si>
  <si>
    <t>400000222</t>
  </si>
  <si>
    <t>Adapterwinkel APS-B li (17001)</t>
  </si>
  <si>
    <t>400000223</t>
  </si>
  <si>
    <t>Adapterwinkel APS-B re (17001)</t>
  </si>
  <si>
    <t>400000224</t>
  </si>
  <si>
    <t>Halter Vorschaltung (17001)</t>
  </si>
  <si>
    <t>400000225</t>
  </si>
  <si>
    <t>Obergurt WE_L100_Typ1(17001)</t>
  </si>
  <si>
    <t>400000226</t>
  </si>
  <si>
    <t>Obergurt DW-L775 (17001)</t>
  </si>
  <si>
    <t>400000227</t>
  </si>
  <si>
    <t>Obergurt DW-L500 (17001)</t>
  </si>
  <si>
    <t>400000228</t>
  </si>
  <si>
    <t>Obergurt DRW-L1600 (17001)</t>
  </si>
  <si>
    <t>400000229</t>
  </si>
  <si>
    <t>Obergurt WE_L800_Typ2 (17001)</t>
  </si>
  <si>
    <t>400000230</t>
  </si>
  <si>
    <t>Obergurt L1600_Typ2 (17001)</t>
  </si>
  <si>
    <t>400000231</t>
  </si>
  <si>
    <t>APBW60 R550/67,5° - 22,5/82 (17001)</t>
  </si>
  <si>
    <t>400000232</t>
  </si>
  <si>
    <t>Anschraubwinkel-RC90</t>
  </si>
  <si>
    <t>400000233</t>
  </si>
  <si>
    <t>Gatterträger S33, 1-fachSchienenabstand 1150</t>
  </si>
  <si>
    <t>400000234</t>
  </si>
  <si>
    <t>Gatterträger S33, 2-fachSchienenabstand 1150</t>
  </si>
  <si>
    <t>400000235</t>
  </si>
  <si>
    <t>CP 1200m lt. AngebotAN0800020 vom 26.02.08</t>
  </si>
  <si>
    <t>400000236</t>
  </si>
  <si>
    <t>Innenring-KW (17001)</t>
  </si>
  <si>
    <t>400000237</t>
  </si>
  <si>
    <t>Außenring-KW (17001)</t>
  </si>
  <si>
    <t>400000238</t>
  </si>
  <si>
    <t>Obergurt-KW L800 (17001)</t>
  </si>
  <si>
    <t>400000239</t>
  </si>
  <si>
    <t>Obergurt-KW L375 (17001)</t>
  </si>
  <si>
    <t>400000240</t>
  </si>
  <si>
    <t>Verriegelung KW (17001)</t>
  </si>
  <si>
    <t>400000241</t>
  </si>
  <si>
    <t>Achse-KW (17001)</t>
  </si>
  <si>
    <t>400000242</t>
  </si>
  <si>
    <t>Winkel Obergurt-KW (17001)</t>
  </si>
  <si>
    <t>400000243</t>
  </si>
  <si>
    <t>AP60 Anschluss-KW L94,5 (17001)</t>
  </si>
  <si>
    <t>400000244</t>
  </si>
  <si>
    <t>Bogen90°-KW-AP60 (17001)</t>
  </si>
  <si>
    <t>400000245</t>
  </si>
  <si>
    <t>Z-Winkel/H=0436/B=60/verzinkt  /beam 140x042/MS</t>
  </si>
  <si>
    <t>400000246</t>
  </si>
  <si>
    <t>Bogen135°-R350-KW_AP60 (17001)</t>
  </si>
  <si>
    <t>400000247</t>
  </si>
  <si>
    <t>Z-Winkel/H=0138/B=60/verzinkt   /beam 140x042/MS</t>
  </si>
  <si>
    <t>400000248</t>
  </si>
  <si>
    <t>AP60-Gerade L607-KW (17001)</t>
  </si>
  <si>
    <t>400000249</t>
  </si>
  <si>
    <t>Anschlag 105°-KW (17001)</t>
  </si>
  <si>
    <t>400000250</t>
  </si>
  <si>
    <t>Anschlag 66°-KW (17001)</t>
  </si>
  <si>
    <t>400000251</t>
  </si>
  <si>
    <t>Haltewinkel Anschlag-KW (17001</t>
  </si>
  <si>
    <t>400000252</t>
  </si>
  <si>
    <t>Gatterträger G33 SpinnfeldSchienenabstand 1495</t>
  </si>
  <si>
    <t>400000253</t>
  </si>
  <si>
    <t>Gatterträger G33 2 SäulenSchienenabstand 1495</t>
  </si>
  <si>
    <t>400000254</t>
  </si>
  <si>
    <t>Kugelrolle KU15B Torwegge</t>
  </si>
  <si>
    <t>400000255</t>
  </si>
  <si>
    <t>Rastbolzen GN 617 Form GK</t>
  </si>
  <si>
    <t>400000256</t>
  </si>
  <si>
    <t>Ganter Konusknopf GN 419-30-M8</t>
  </si>
  <si>
    <t>400000257</t>
  </si>
  <si>
    <t>ALUPROFILBOGEN APB110 R400/45°- 234,3/0 KW</t>
  </si>
  <si>
    <t>400000258</t>
  </si>
  <si>
    <t>Wandkonsole ET, L=1200Phong Phu</t>
  </si>
  <si>
    <t>400000259</t>
  </si>
  <si>
    <t>Aluwannen-Rohteil für Be-/Entladungen ILS</t>
  </si>
  <si>
    <t>400000260</t>
  </si>
  <si>
    <t>GETR.MOT. SA57DT80K4/TF/MSW/CK0/RR2A, 0,55KW, --&gt;</t>
  </si>
  <si>
    <t>400000261</t>
  </si>
  <si>
    <t>GETR.MOT. SA57DT90S4/BMG/TF/MSW/CK0/RR2A, 1,1 kW</t>
  </si>
  <si>
    <t>400000262</t>
  </si>
  <si>
    <t>400000263</t>
  </si>
  <si>
    <t>Anschluss 1000-H neu (Wilvorst)</t>
  </si>
  <si>
    <t>400000264</t>
  </si>
  <si>
    <t>Anschluss 200 H alt (Wilvorst)</t>
  </si>
  <si>
    <t>400000265</t>
  </si>
  <si>
    <t>Mittelteil L1500 (Wilvorst)</t>
  </si>
  <si>
    <t>400000266</t>
  </si>
  <si>
    <t>Einlegeteil o L5250 (Wilvorst)</t>
  </si>
  <si>
    <t>400000267</t>
  </si>
  <si>
    <t>Einlegeteil u L4890 (Wilvorst)</t>
  </si>
  <si>
    <t>400000268</t>
  </si>
  <si>
    <t>Riegel Einlegeteil (Wilvorst)</t>
  </si>
  <si>
    <t>400000269</t>
  </si>
  <si>
    <t>Riegel-oben (Wilvorst)</t>
  </si>
  <si>
    <t>400000270</t>
  </si>
  <si>
    <t>Riegel unten (Wilvorst)</t>
  </si>
  <si>
    <t>400000271</t>
  </si>
  <si>
    <t>Achse Riegel (Wilvorst)</t>
  </si>
  <si>
    <t>400000272</t>
  </si>
  <si>
    <t>Übergang APS (Wilvorst)</t>
  </si>
  <si>
    <t>400000273</t>
  </si>
  <si>
    <t>Ganter Griff GN625-117-SW</t>
  </si>
  <si>
    <t>400000274</t>
  </si>
  <si>
    <t>Trapezstein Griff</t>
  </si>
  <si>
    <t>400000275</t>
  </si>
  <si>
    <t>So-Weiche R400 li (824000021)</t>
  </si>
  <si>
    <t>400000276</t>
  </si>
  <si>
    <t>Rohr1" mit Flansch verzinkt</t>
  </si>
  <si>
    <t>400000277</t>
  </si>
  <si>
    <t>Halter Rücklaufsperre</t>
  </si>
  <si>
    <t>400000278</t>
  </si>
  <si>
    <t>Bügel Rücklaufsperre</t>
  </si>
  <si>
    <t>400000279</t>
  </si>
  <si>
    <t>Obergurt APS-WE L800 (17001)</t>
  </si>
  <si>
    <t>400000280</t>
  </si>
  <si>
    <t>APS WE Obergurt L290 (17001)</t>
  </si>
  <si>
    <t>400000281</t>
  </si>
  <si>
    <t>Drehplatte APS-WE (17001)</t>
  </si>
  <si>
    <t>400000282</t>
  </si>
  <si>
    <t>Drehplatte Raster APSW (17001)</t>
  </si>
  <si>
    <t>400000283</t>
  </si>
  <si>
    <t>Verbindung45° (17001)</t>
  </si>
  <si>
    <t>400000284</t>
  </si>
  <si>
    <t>Rasterblech (17001)</t>
  </si>
  <si>
    <t>400000285</t>
  </si>
  <si>
    <t>Winkelhalter KL (17001)</t>
  </si>
  <si>
    <t>400000286</t>
  </si>
  <si>
    <t>Haltewinkel KL-RP (17001)</t>
  </si>
  <si>
    <t>400000287</t>
  </si>
  <si>
    <t>Versteifungsblech (17001)</t>
  </si>
  <si>
    <t>400000288</t>
  </si>
  <si>
    <t>Versteifungswinkel (17001)</t>
  </si>
  <si>
    <t>400000289</t>
  </si>
  <si>
    <t>Achse Drehweiche (17001)</t>
  </si>
  <si>
    <t>400000290</t>
  </si>
  <si>
    <t>Sperrwinkel (17001)</t>
  </si>
  <si>
    <t>400000291</t>
  </si>
  <si>
    <t>Bogen45°-Drehweiche (17001)</t>
  </si>
  <si>
    <t>400000293</t>
  </si>
  <si>
    <t>ALUPROFILBOGEN APB 60 R575/180° - 112</t>
  </si>
  <si>
    <t>400000294</t>
  </si>
  <si>
    <t>Übergang AP60-APS</t>
  </si>
  <si>
    <t>400000295</t>
  </si>
  <si>
    <t>Z-Winkel/H=0672/B=60/RAL7035/beam 240-IPE/IBW</t>
  </si>
  <si>
    <t>400000296</t>
  </si>
  <si>
    <t>Z-Winkel/H=0882/B=60/RAL7035/beam 120-IPE/IBW</t>
  </si>
  <si>
    <t>400000297</t>
  </si>
  <si>
    <t>Z-Winkel/H=0540/B=60/RAL7035/beam 100x040/IBW</t>
  </si>
  <si>
    <t>400000298</t>
  </si>
  <si>
    <t>Z-Winkel/H=0722/B=60/RAL7035/beam 160-IPE/IBW</t>
  </si>
  <si>
    <t>400000299</t>
  </si>
  <si>
    <t>Z-Winkel/H=0600/B=60/RAL7035/beam 100x040/IBW</t>
  </si>
  <si>
    <t>400000300</t>
  </si>
  <si>
    <t>L-Winkel/H=1002/B=60/RAL7035/beam 100x040/IBW</t>
  </si>
  <si>
    <t>400000301</t>
  </si>
  <si>
    <t>Z-Winkel/H=1002/B=60/RAL7035/beam 080x050/IBW</t>
  </si>
  <si>
    <t>400000302</t>
  </si>
  <si>
    <t>Z-Winkel/H=0942/B=60/RAL7035/beam 080x050/IBW</t>
  </si>
  <si>
    <t>400000303</t>
  </si>
  <si>
    <t>Z-Winkel/H=0942/B=60/RAL7035/beam 040x040/IBW</t>
  </si>
  <si>
    <t>400000304</t>
  </si>
  <si>
    <t>Z-Winkel/H=0612/B=60/RAL7035/beam 300-IPE/IBW</t>
  </si>
  <si>
    <t>400000305</t>
  </si>
  <si>
    <t>Z-Winkel/H=1022/B=60/RAL7035/beam 180-IPE/IBW</t>
  </si>
  <si>
    <t>400000306</t>
  </si>
  <si>
    <t>Z-Winkel/H=0912/B=60/RAL7035/beam 180-IPE/IBW</t>
  </si>
  <si>
    <t>400000307</t>
  </si>
  <si>
    <t>Anschraubwinkel 100x100x4 /90°AP60-AP60, AP60-RC90</t>
  </si>
  <si>
    <t>400000308</t>
  </si>
  <si>
    <t>Anschraubwinkel 100x100x4/135°AP 110-AP110</t>
  </si>
  <si>
    <t>400000309</t>
  </si>
  <si>
    <t>SW3 / Multiflow / 12-Wege1400 / Sonderbauform</t>
  </si>
  <si>
    <t>400000310</t>
  </si>
  <si>
    <t>Lagerbühne mit Regale</t>
  </si>
  <si>
    <t>400000311</t>
  </si>
  <si>
    <t>S-Kurve R650/ 45°L-200</t>
  </si>
  <si>
    <t>400000312</t>
  </si>
  <si>
    <t>Z-Winkel/H=0290/B=60/RAL7035/beam 140x045/MS</t>
  </si>
  <si>
    <t>400000313</t>
  </si>
  <si>
    <t>Z-Winkel/H=0380/B=60/RAL7035/beam 140x045/MS</t>
  </si>
  <si>
    <t>400000314</t>
  </si>
  <si>
    <t>DURCHSTECKANKER HST M10x90/10(FA. HILTI-00371584)</t>
  </si>
  <si>
    <t>400000315</t>
  </si>
  <si>
    <t>Z-Winkel/H=0232/B=70/ RAL7035/beam 140x045/MS</t>
  </si>
  <si>
    <t>400000316</t>
  </si>
  <si>
    <t>TEF ANTRIEBSWELLE SOEX Maß 249</t>
  </si>
  <si>
    <t>400000317</t>
  </si>
  <si>
    <t>Pn.zyl. mit Reedkontakt KWP300Angeb. B_PN</t>
  </si>
  <si>
    <t>400000318</t>
  </si>
  <si>
    <t>LAUFPROFILE RECHTS =1 SATZ KPLLADESCHLEIFE  10M</t>
  </si>
  <si>
    <t>400000319</t>
  </si>
  <si>
    <t>ALUPROFILBOGEN APB 60 R330/180° - 200</t>
  </si>
  <si>
    <t>400000320</t>
  </si>
  <si>
    <t>Winkel zur Abhängung an IPE 80gal. verz.</t>
  </si>
  <si>
    <t>400000321</t>
  </si>
  <si>
    <t>Z-Winkel/H=0880/B=60/RAL7035/beam 140x045/MS</t>
  </si>
  <si>
    <t>400000322</t>
  </si>
  <si>
    <t>Z-Winkel/H=0733/B=60/RAL7035/beam 140x045/MS</t>
  </si>
  <si>
    <t>400000323</t>
  </si>
  <si>
    <t>Z-Winkel/H=0330/B=60/RAL7035/beam 140x045/MS</t>
  </si>
  <si>
    <t>400000324</t>
  </si>
  <si>
    <t>PrimonTraverC</t>
  </si>
  <si>
    <t>400000325</t>
  </si>
  <si>
    <t>Halter für Lichttaster Leuze</t>
  </si>
  <si>
    <t>400000326</t>
  </si>
  <si>
    <t>Distanz für Lichttaster Leuze</t>
  </si>
  <si>
    <t>400000327</t>
  </si>
  <si>
    <t>Gleitschiene für KF (LTC)</t>
  </si>
  <si>
    <t>400000328</t>
  </si>
  <si>
    <t>Sonder-Bögen - Primon</t>
  </si>
  <si>
    <t>400000329</t>
  </si>
  <si>
    <t>Sonder-Bögen SW - Primon</t>
  </si>
  <si>
    <t>400000330</t>
  </si>
  <si>
    <t>ALUPROFILBOGEN APB 110 R500/180° - 150</t>
  </si>
  <si>
    <t>400000331</t>
  </si>
  <si>
    <t>STOPPER PARASTOCKING-SCHLEUSEF. SACKTROLLEY</t>
  </si>
  <si>
    <t>400000332</t>
  </si>
  <si>
    <t xml:space="preserve">SCHN.GETR.MOT., B14,1,1KW,50HZ,400V,1400/MIN, </t>
  </si>
  <si>
    <t>400000333</t>
  </si>
  <si>
    <t>STIRNRAD-GETR-MOTOR RF17 DT71D4/BMG     --&gt;PDF</t>
  </si>
  <si>
    <t>400000335</t>
  </si>
  <si>
    <t>Sonderbogen AP60-R565-180°</t>
  </si>
  <si>
    <t>400000336</t>
  </si>
  <si>
    <t>Ziehakenplatte Setcore</t>
  </si>
  <si>
    <t>400000339</t>
  </si>
  <si>
    <t>ALUPROFILBOGEN APB 60 R 400/90°-200</t>
  </si>
  <si>
    <t>400000340</t>
  </si>
  <si>
    <t>2" Säule L=2300 mit Bohrungen</t>
  </si>
  <si>
    <t>400000341</t>
  </si>
  <si>
    <t>Kragarm mit Flansch</t>
  </si>
  <si>
    <t>400000342</t>
  </si>
  <si>
    <t>KETTENRAD Z=17  43744-142(F. MASCHINENLEGEPLATZ)</t>
  </si>
  <si>
    <t>400000343</t>
  </si>
  <si>
    <t>Winkel 60x60x6x300,3 Bohrungen</t>
  </si>
  <si>
    <t>400000344</t>
  </si>
  <si>
    <t>Platte Handlauf / KnieleisteS90 / C90 Lamag</t>
  </si>
  <si>
    <t>400000345</t>
  </si>
  <si>
    <t>4-kt Rohr 60x30mm / HandlaufS90 / C90 Lamag</t>
  </si>
  <si>
    <t>400000346</t>
  </si>
  <si>
    <t>4-kt Rohr 30x30mm / KnieleisteS90 / C90 Lamag</t>
  </si>
  <si>
    <t>400000347</t>
  </si>
  <si>
    <t>Stützen 60x60 Lamag-GerüstGebrauchtmaterial DINA</t>
  </si>
  <si>
    <t>400000348</t>
  </si>
  <si>
    <t>S90 / C90 Profile LamagGebrauchtmaterial DINA MODA</t>
  </si>
  <si>
    <t>400000349</t>
  </si>
  <si>
    <t>LP 45 / RAL 7030Gebrauchtmaterial DINA MODA</t>
  </si>
  <si>
    <t>400000350</t>
  </si>
  <si>
    <t>LP 85 / RAL 7030Gebrauchtmaterial DINA MODA</t>
  </si>
  <si>
    <t>400000351</t>
  </si>
  <si>
    <t>Anschraubwinkel ProfilgerüstStandardnummer</t>
  </si>
  <si>
    <t>400000360</t>
  </si>
  <si>
    <t>Bestellung ROB_Heber, Umzäunung, etc.</t>
  </si>
  <si>
    <t>400000362</t>
  </si>
  <si>
    <t>TrolleytraverseRAL3020 verkehrsrot</t>
  </si>
  <si>
    <t>400000363</t>
  </si>
  <si>
    <t>Verlängerung Mast LadeschleifeRAL 7035 /</t>
  </si>
  <si>
    <t>400000364</t>
  </si>
  <si>
    <t>TEF Bogen 12° R2108</t>
  </si>
  <si>
    <t>400000365</t>
  </si>
  <si>
    <t>TEF Bogen 12° R2307</t>
  </si>
  <si>
    <t>400000366</t>
  </si>
  <si>
    <t>Aluprofilbogen APB 110 R2207/12° - 220</t>
  </si>
  <si>
    <t>400000367</t>
  </si>
  <si>
    <t>Klammer an Hallensäule</t>
  </si>
  <si>
    <t>400000368</t>
  </si>
  <si>
    <t>Sensor mit Halter f. Trolleyidentifikation kpl.</t>
  </si>
  <si>
    <t>400000369</t>
  </si>
  <si>
    <t>Sensorhalter f. Trolleyidentifikation</t>
  </si>
  <si>
    <t>400000370</t>
  </si>
  <si>
    <t>Z-Winkel/H=0140/B=60/RAL 7035/beam 070x050/Sacma</t>
  </si>
  <si>
    <t>400000371</t>
  </si>
  <si>
    <t>Z-Winkel/H=0125/B=60/RAL 7035/beam 070x050/Sacma</t>
  </si>
  <si>
    <t>400000373</t>
  </si>
  <si>
    <t>AP110, 45°Anschnitt; L=100mm</t>
  </si>
  <si>
    <t>400000374</t>
  </si>
  <si>
    <t>AP110, 45°Anschnitt; L=200mm</t>
  </si>
  <si>
    <t>400000375</t>
  </si>
  <si>
    <t>Z-Winkel/H=0108/B=60/RAL7035/beam</t>
  </si>
  <si>
    <t>400000376</t>
  </si>
  <si>
    <t>Z-Winkel/H=0168/B=60/RAL7035/beam</t>
  </si>
  <si>
    <t>400000377</t>
  </si>
  <si>
    <t>Traverse/H=108/B=60/RAL7035Itallogistica/IPE</t>
  </si>
  <si>
    <t>400000378</t>
  </si>
  <si>
    <t>Z-Winkel/H=0060/B=60/RAL7035/beam</t>
  </si>
  <si>
    <t>400000379</t>
  </si>
  <si>
    <t>ALUPROFILBOGEN APB 60 R 450/180°-200</t>
  </si>
  <si>
    <t>400000380</t>
  </si>
  <si>
    <t>ABHÄNGEBLECH FÜR GEFÄLLEPROFILENDSTÜCK 300 / DRT</t>
  </si>
  <si>
    <t>400000381</t>
  </si>
  <si>
    <t>Ständer / Ecke / LaufstegRAL 7035</t>
  </si>
  <si>
    <t>400000382</t>
  </si>
  <si>
    <t>Ständer / Mitte / LaufstegRAL 7035</t>
  </si>
  <si>
    <t>400000383</t>
  </si>
  <si>
    <t>EB Tragestange 1150</t>
  </si>
  <si>
    <t>400000384</t>
  </si>
  <si>
    <t>SCHEIBE MIT GEWINDE F. RA</t>
  </si>
  <si>
    <t>400000385</t>
  </si>
  <si>
    <t>REIBRAD PUR 80 SHORE</t>
  </si>
  <si>
    <t>400000386</t>
  </si>
  <si>
    <t>SCHEIBE MIT SCHLITZ F. RA</t>
  </si>
  <si>
    <t>400000387</t>
  </si>
  <si>
    <t>St-Bogen 26° unten  R=2000(AFS 26° für</t>
  </si>
  <si>
    <t>400000388</t>
  </si>
  <si>
    <t>Gleitprofil  St-Bogen 26°unten(AFS 26° für</t>
  </si>
  <si>
    <t>400000389</t>
  </si>
  <si>
    <t>Gleitprofil St-Bogen  26° oben(AFS 26° für</t>
  </si>
  <si>
    <t>400000390</t>
  </si>
  <si>
    <t>Gleitprofil-Bogen 26° oben(AFS 26° für</t>
  </si>
  <si>
    <t>400000391</t>
  </si>
  <si>
    <t>Gleitprofil-Bogen 26° oben GS(AFS 26° für</t>
  </si>
  <si>
    <t>400000392</t>
  </si>
  <si>
    <t>Anfangsleiste Gleitprofil oben(AFS 26° für</t>
  </si>
  <si>
    <t>400000393</t>
  </si>
  <si>
    <t>Anfangsleiste Gleitprofil unten (AFS 26° für</t>
  </si>
  <si>
    <t>400000394</t>
  </si>
  <si>
    <t>Gleitschiene f. Gärtnertrolley(AFS 26° für</t>
  </si>
  <si>
    <t>400000395</t>
  </si>
  <si>
    <t>Tritt Podest / Höhe 500Holz</t>
  </si>
  <si>
    <t>400000396</t>
  </si>
  <si>
    <t>Abrollschutz 140x50x2 /</t>
  </si>
  <si>
    <t>400000397</t>
  </si>
  <si>
    <t>4-kt Rohr 60x30mm / HandlaufRAL 7035 L=6000</t>
  </si>
  <si>
    <t>400000398</t>
  </si>
  <si>
    <t>4-kt Rohr 30x30mm / KnieleisteRAL 7035 L=6000mm</t>
  </si>
  <si>
    <t>400000399</t>
  </si>
  <si>
    <t>Bühnenplatten / t=38mmohne Beschichtung</t>
  </si>
  <si>
    <t>400000400</t>
  </si>
  <si>
    <t>Bestellung Rabe für 404540</t>
  </si>
  <si>
    <t>400000401</t>
  </si>
  <si>
    <t>Gleitprofil AFS kurz L=1300(AFS für</t>
  </si>
  <si>
    <t>400000402</t>
  </si>
  <si>
    <t>64 Stck. 4kt. Stützen MAGNA</t>
  </si>
  <si>
    <t>400000403</t>
  </si>
  <si>
    <t>TEF-Bogen 7° R=1600 unten</t>
  </si>
  <si>
    <t>400000404</t>
  </si>
  <si>
    <t>TEF-Bogen 7° R=1600 oben</t>
  </si>
  <si>
    <t>400000405</t>
  </si>
  <si>
    <t>Spreizdübel M12/41lg./MessingBest-Nr. 62 100 12 /</t>
  </si>
  <si>
    <t>400000406</t>
  </si>
  <si>
    <t>TEF-Bogen 3° R=1600 unten</t>
  </si>
  <si>
    <t>400000407</t>
  </si>
  <si>
    <t>RT80/80 eins. m. Flanschplatte</t>
  </si>
  <si>
    <t>400000408</t>
  </si>
  <si>
    <t>RT80/80 beids. m. Flanschplatt</t>
  </si>
  <si>
    <t>400000409</t>
  </si>
  <si>
    <t>APBW 110 R550/67,5° - 22,5/82 Schnitt 4°</t>
  </si>
  <si>
    <t>400000410</t>
  </si>
  <si>
    <t>GEGENRAD KLEIN POM F. RA(Ersatz f. 924 071 015)</t>
  </si>
  <si>
    <t>400000411</t>
  </si>
  <si>
    <t>155 m  2"Rohr m. Flanschplatte</t>
  </si>
  <si>
    <t>400000412</t>
  </si>
  <si>
    <t>Rohr 3/4", L=6000mm; verzinkt</t>
  </si>
  <si>
    <t>400000413</t>
  </si>
  <si>
    <t>Vollschelle 3/4"70550202</t>
  </si>
  <si>
    <t>400000414</t>
  </si>
  <si>
    <t>PIN-Föderer kpl. gem. TT_AN0900012</t>
  </si>
  <si>
    <t>400000415</t>
  </si>
  <si>
    <t>Hohlkammerdübel HKH L M10Hilti</t>
  </si>
  <si>
    <t>400000416</t>
  </si>
  <si>
    <t>Winkel 60x60x6 / 700lg /an IPEmit Schweißplatten</t>
  </si>
  <si>
    <t>400000417</t>
  </si>
  <si>
    <t>Bügelträger</t>
  </si>
  <si>
    <t>400000418</t>
  </si>
  <si>
    <t>Mitteltraverse Magna 404540</t>
  </si>
  <si>
    <t>400000419</t>
  </si>
  <si>
    <t>Brücke 2,5mm Magna 404540</t>
  </si>
  <si>
    <t>400000420</t>
  </si>
  <si>
    <t>Sprühdose 400ml RAL 5015</t>
  </si>
  <si>
    <t>400000421</t>
  </si>
  <si>
    <t>Haltearm für 2"Säule L=650RAL 5015</t>
  </si>
  <si>
    <t>400000422</t>
  </si>
  <si>
    <t>Haltearm für 2"Säule L=920RAL 5015</t>
  </si>
  <si>
    <t>400000423</t>
  </si>
  <si>
    <t>Winkel zur Abhängung an IPE100galv.verz.</t>
  </si>
  <si>
    <t>400000424</t>
  </si>
  <si>
    <t>Lichtschrankenhalter(WL4-3),AP110</t>
  </si>
  <si>
    <t>400000425</t>
  </si>
  <si>
    <t>Halterf.ind.Sensor(BES Q40KFU)AP110</t>
  </si>
  <si>
    <t>400000426</t>
  </si>
  <si>
    <t>Drehweiche 404300 Schleicher</t>
  </si>
  <si>
    <t>400000427</t>
  </si>
  <si>
    <t>4-kt Rohr 60x30 / HandlaufRAL 7035</t>
  </si>
  <si>
    <t>400000429</t>
  </si>
  <si>
    <t>Z-Winkel/H=0140/B=60/verzinkt  /beam 140x042/MS</t>
  </si>
  <si>
    <t>400000431</t>
  </si>
  <si>
    <t>L-Winkel/H=0120/B=50/verzinkt  /beam 100x040/MS</t>
  </si>
  <si>
    <t>400000432</t>
  </si>
  <si>
    <t>Halter DRT 2 Muffen/RR 100x40MS/beam 100x40</t>
  </si>
  <si>
    <t>400000433</t>
  </si>
  <si>
    <t>Kragarm TS 100x40x2; l=800;an Säule MS / silber</t>
  </si>
  <si>
    <t>400000434</t>
  </si>
  <si>
    <t>Winkel Trolley 404300</t>
  </si>
  <si>
    <t>400000435</t>
  </si>
  <si>
    <t>Traverse Trolley 404300</t>
  </si>
  <si>
    <t>400000436</t>
  </si>
  <si>
    <t>Distanzstück Stopper 404300</t>
  </si>
  <si>
    <t>400000437</t>
  </si>
  <si>
    <t>Stopperbügel 404300</t>
  </si>
  <si>
    <t>400000438</t>
  </si>
  <si>
    <t>Distanzlager Stopper 404300</t>
  </si>
  <si>
    <t>400000440</t>
  </si>
  <si>
    <t>Z-Winkel/H=0540/B=60/RAL7035/beam 180-IPE/Mobilfer</t>
  </si>
  <si>
    <t>400000441</t>
  </si>
  <si>
    <t>Stopperbügel 404210</t>
  </si>
  <si>
    <t>400000442</t>
  </si>
  <si>
    <t>GLEITPROFIL 43744-137</t>
  </si>
  <si>
    <t>400000443</t>
  </si>
  <si>
    <t>SEITENBOGENKETTE 43744-209-RE(lt. Bestelltext)</t>
  </si>
  <si>
    <t>400000444</t>
  </si>
  <si>
    <t>MITNEHMER 43744-117</t>
  </si>
  <si>
    <t>400000446</t>
  </si>
  <si>
    <t>Distanz für TEF Halter an AP</t>
  </si>
  <si>
    <t>400000447</t>
  </si>
  <si>
    <t>400000448</t>
  </si>
  <si>
    <t>EINHAENGEBÜGEL F. TROLLEYZUG(99820-EINHAENGEB)</t>
  </si>
  <si>
    <t>400000449</t>
  </si>
  <si>
    <t>ALU-TRAVERSE F. TROLLEYZUG(TRAVERSE-99820)</t>
  </si>
  <si>
    <t>400000450</t>
  </si>
  <si>
    <t>ENDSTÜCK 1 ALU-TRAVERSE F. TROLLEYZUG</t>
  </si>
  <si>
    <t>400000451</t>
  </si>
  <si>
    <t>ENDSTÜCK 2 ALU-TRAVERSE F. TROLLEYZUG</t>
  </si>
  <si>
    <t>400000452</t>
  </si>
  <si>
    <t>Z-Winkel/H=0321/B=70/verzinkt  /beam 140x045/MS</t>
  </si>
  <si>
    <t>400000453</t>
  </si>
  <si>
    <t>Klemmpratze PN / verzinktProfilenorm</t>
  </si>
  <si>
    <t>400000454</t>
  </si>
  <si>
    <t>TEF-Bogen 5° R=1600 oben</t>
  </si>
  <si>
    <t>400000455</t>
  </si>
  <si>
    <t>TEF-Bogen 5° R=1600 unten</t>
  </si>
  <si>
    <t>400000456</t>
  </si>
  <si>
    <t>TEF-Bogen 6° R=1600 oben</t>
  </si>
  <si>
    <t>400000457</t>
  </si>
  <si>
    <t>TEF-Bogen 6° R=1600 unten</t>
  </si>
  <si>
    <t>400000458</t>
  </si>
  <si>
    <t>TEF-Bogen 10° R=1600 oben</t>
  </si>
  <si>
    <t>400000459</t>
  </si>
  <si>
    <t>TEF-Bogen 10° R=1600 unten</t>
  </si>
  <si>
    <t>400000460</t>
  </si>
  <si>
    <t>S-Kurve AP110 Achsabstand 100Sonder gem. Zeichnung</t>
  </si>
  <si>
    <t>400000461</t>
  </si>
  <si>
    <t>Klemmwinkel DRT/rechts/verz.MS</t>
  </si>
  <si>
    <t>400000462</t>
  </si>
  <si>
    <t>Klemmwinkel DRT/links/verz.MS</t>
  </si>
  <si>
    <t>400000463</t>
  </si>
  <si>
    <t>Stopper-Vereinzelnerarm Sonder</t>
  </si>
  <si>
    <t>400000464</t>
  </si>
  <si>
    <t>Stopperschwert</t>
  </si>
  <si>
    <t>400000465</t>
  </si>
  <si>
    <t>Unterlegt. Stabilisierung TEF1</t>
  </si>
  <si>
    <t>400000466</t>
  </si>
  <si>
    <t>Unterlegt. Stabilisierung TEF2</t>
  </si>
  <si>
    <t>400000467</t>
  </si>
  <si>
    <t xml:space="preserve">L-Winkel/H=0192/B=80/verzinkt  /beam S260      </t>
  </si>
  <si>
    <t>400000468</t>
  </si>
  <si>
    <t xml:space="preserve">L-Winkel/H=0210/B=80/verzinkt  /beam C300    </t>
  </si>
  <si>
    <t>400000469</t>
  </si>
  <si>
    <t xml:space="preserve">L-Winkel/H=0422/B=80/verzinkt  /beam S260   </t>
  </si>
  <si>
    <t>400000470</t>
  </si>
  <si>
    <t>L-Winkel/H=0400/B=80/verzinkt  /beam C300    /</t>
  </si>
  <si>
    <t>400000471</t>
  </si>
  <si>
    <t xml:space="preserve">L-Winkel/H=0192/B=80/verzinkt  /beam S260     </t>
  </si>
  <si>
    <t>400000472</t>
  </si>
  <si>
    <t xml:space="preserve">L-Winkel/H=0346/B=50/RAL7035/ beam C500   </t>
  </si>
  <si>
    <t>400000473</t>
  </si>
  <si>
    <t>FÜHRUNGSLEISTE AN AP FÜR ST-V</t>
  </si>
  <si>
    <t>400000475</t>
  </si>
  <si>
    <t xml:space="preserve">VERSCHLEISSTEILESATZ        </t>
  </si>
  <si>
    <t>400000476</t>
  </si>
  <si>
    <t>Stopper Vereinzelnerarm Sonder</t>
  </si>
  <si>
    <t>400000477</t>
  </si>
  <si>
    <t>Seilzubehör für NetzabhängungAngebot seil-baur</t>
  </si>
  <si>
    <t>400000478</t>
  </si>
  <si>
    <t>Distanz u. Verlängerung f. TEFHalter an S-Kurve</t>
  </si>
  <si>
    <t>400000479</t>
  </si>
  <si>
    <t>Grundplatte Lichtschranke</t>
  </si>
  <si>
    <t>400000480</t>
  </si>
  <si>
    <t>Lichtschranken u. SpiegelhalteWL14-2; P42</t>
  </si>
  <si>
    <t>400000481</t>
  </si>
  <si>
    <t>Stütze mit FussplatteRAL 5010</t>
  </si>
  <si>
    <t>400000482</t>
  </si>
  <si>
    <t>TrägerRAL 5010</t>
  </si>
  <si>
    <t>400000484</t>
  </si>
  <si>
    <t>Träger RT1" Sonder</t>
  </si>
  <si>
    <t>400000485</t>
  </si>
  <si>
    <t>ALUPROFILBOGEN APB 110 R 300/180°-150</t>
  </si>
  <si>
    <t>400000486</t>
  </si>
  <si>
    <t>ALUPROFILBOGEN APB 60 R 330/90°-200</t>
  </si>
  <si>
    <t>400000487</t>
  </si>
  <si>
    <t>ALUPROFILBOGEN APB 60 R 300/180°-200</t>
  </si>
  <si>
    <t>400000488</t>
  </si>
  <si>
    <t>Z-Winkel/H=0127/B=50/verzinkt  /beam 000x042/MS</t>
  </si>
  <si>
    <t>400000500</t>
  </si>
  <si>
    <t>Bobbin Stripper CAS_TB6 manual</t>
  </si>
  <si>
    <t>400000501</t>
  </si>
  <si>
    <t>C_manual package standard</t>
  </si>
  <si>
    <t>400000502</t>
  </si>
  <si>
    <t>C_manual package sea</t>
  </si>
  <si>
    <t>400000503</t>
  </si>
  <si>
    <t>C_manual spare parts</t>
  </si>
  <si>
    <t>400000504</t>
  </si>
  <si>
    <t>S-Kurve AP110 Achsabstand 300Sonder gem. Zeichnung</t>
  </si>
  <si>
    <t>400000505</t>
  </si>
  <si>
    <t>RT80-80/Flanschplatte/einseit.L=500 mm</t>
  </si>
  <si>
    <t>400000506</t>
  </si>
  <si>
    <t>RT80-80/Flanschplatte/einseit.L=650 mm</t>
  </si>
  <si>
    <t>400000507</t>
  </si>
  <si>
    <t>RT80-80/Flanschplatte/einseit.L=625 mm</t>
  </si>
  <si>
    <t>400000508</t>
  </si>
  <si>
    <t>RT80-80/Flanschplatte/beidseitL=1950 mm</t>
  </si>
  <si>
    <t>400000509</t>
  </si>
  <si>
    <t>Winkel für HEA160</t>
  </si>
  <si>
    <t>400000510</t>
  </si>
  <si>
    <t>Halterung Korb CTU SUSA 405060</t>
  </si>
  <si>
    <t>400000511</t>
  </si>
  <si>
    <t>Bobbin stripper CAS_TB12VAdvanced</t>
  </si>
  <si>
    <t>400000512</t>
  </si>
  <si>
    <t>Sea package CAS_TB12VAdvanced</t>
  </si>
  <si>
    <t>400000513</t>
  </si>
  <si>
    <t>Spare parts CAS_TB12VAdvanced</t>
  </si>
  <si>
    <t>400000514</t>
  </si>
  <si>
    <t>Z-Winkel/Musterzeichnung Muster Metal Sistem</t>
  </si>
  <si>
    <t>400000515</t>
  </si>
  <si>
    <t>Z-Winkel/H=0040/B=40/RAL7035/EHT-73-40-10-2/SSI</t>
  </si>
  <si>
    <t>400000516</t>
  </si>
  <si>
    <t>Winkel/H=110/B=65/verzinkt   /DRT an SSI</t>
  </si>
  <si>
    <t>400000517</t>
  </si>
  <si>
    <t>CTU Korb / Sonder / verzinkt660x450x1300mm</t>
  </si>
  <si>
    <t>400000518</t>
  </si>
  <si>
    <t>Z-Winkel/H=0380/B=60/RAL7035/beam 240x075-V1/Ross</t>
  </si>
  <si>
    <t>400000519</t>
  </si>
  <si>
    <t>DIN 933 M12X40 6KT SCHR.10.9 VZ</t>
  </si>
  <si>
    <t>400000522</t>
  </si>
  <si>
    <t>Z-Winkel/H=0380/B=60/RAL7035/beam 240x075-V2/Ross</t>
  </si>
  <si>
    <t>400000523</t>
  </si>
  <si>
    <t>Z-Winkel/H=0103/B=60/RAL7035/beam 240x075-V1/Ross</t>
  </si>
  <si>
    <t>400000524</t>
  </si>
  <si>
    <t>Z-Winkel/H=0103/B=60/RAL7035/beam 240x075-V2/Ross</t>
  </si>
  <si>
    <t>400000525</t>
  </si>
  <si>
    <t>Z-Winkel/H=0213/B=60/RAL7035/beam 030x030/Ross</t>
  </si>
  <si>
    <t>400000526</t>
  </si>
  <si>
    <t>Z-Winkel/H=0103/B=60/RAL7035/beam 030x030/Ross</t>
  </si>
  <si>
    <t>400000527</t>
  </si>
  <si>
    <t>Regalstütze 1/d=8/380x306VA</t>
  </si>
  <si>
    <t>400000528</t>
  </si>
  <si>
    <t>Regalstütze 1/d=8/380x396VA</t>
  </si>
  <si>
    <t>400000529</t>
  </si>
  <si>
    <t>Regalstütze 1/d=8/600x306VA</t>
  </si>
  <si>
    <t>400000530</t>
  </si>
  <si>
    <t>Regalstütze 1/d=8/600x396VA</t>
  </si>
  <si>
    <t>400000531</t>
  </si>
  <si>
    <t>Gatterträger G35Spinnfeld 1780</t>
  </si>
  <si>
    <t>400000532</t>
  </si>
  <si>
    <t>Gatterträger G35 2 Säulen</t>
  </si>
  <si>
    <t>400000537</t>
  </si>
  <si>
    <t>ALUPROFILBOGEN APB 110 R 250/180°-200</t>
  </si>
  <si>
    <t>400000543</t>
  </si>
  <si>
    <t>FEDERSTAB AUS VERSCHLEISSTEILESATZ</t>
  </si>
  <si>
    <t>400000544</t>
  </si>
  <si>
    <t>DRT gebraucht / RAL 7035</t>
  </si>
  <si>
    <t>400000545</t>
  </si>
  <si>
    <t>Material gebr. RAL2000/5018</t>
  </si>
  <si>
    <t>400000546</t>
  </si>
  <si>
    <t>STATISCHE TROLLEYABFRAGE L=700 F. ST. KPL.- 230VAC</t>
  </si>
  <si>
    <t>400000548</t>
  </si>
  <si>
    <t>ALUPROFILBOGEN APB 60 R 210/180°-200</t>
  </si>
  <si>
    <t>400000550</t>
  </si>
  <si>
    <t>Profil Gerüst Lamag / RAL7030Restmaterial</t>
  </si>
  <si>
    <t>400000553</t>
  </si>
  <si>
    <t>MUTTER - Sperrzahnmutter M6 VZ</t>
  </si>
  <si>
    <t>400000554</t>
  </si>
  <si>
    <t>Zwischenboden für CTU-Korb 400000517</t>
  </si>
  <si>
    <t>400000555</t>
  </si>
  <si>
    <t>Einhängeschiene Monorail</t>
  </si>
  <si>
    <t>400000557</t>
  </si>
  <si>
    <t>ALUPROFILBOGEN APB 110 R 210/180°-200</t>
  </si>
  <si>
    <t>400000558</t>
  </si>
  <si>
    <t>Platte für Anschluss Schwenks.Schwenkschiene-AP110</t>
  </si>
  <si>
    <t>400000559</t>
  </si>
  <si>
    <t>ALUPROFILBOGEN APB 110 R 400/30°-200</t>
  </si>
  <si>
    <t>400000571</t>
  </si>
  <si>
    <t>Deckenabhänger gebraucht / RAL7035 / Restmaterial</t>
  </si>
  <si>
    <t>400000572</t>
  </si>
  <si>
    <t>LADESCHLEIFE 3150 Gebraucht/RAL5018</t>
  </si>
  <si>
    <t>400000573</t>
  </si>
  <si>
    <t>ST-Strecken/Weichen gebraucht/RAL NACH BESTAND</t>
  </si>
  <si>
    <t>400000574</t>
  </si>
  <si>
    <t>DRT gebraucht / RAL NACH BESTAND</t>
  </si>
  <si>
    <t>400000575</t>
  </si>
  <si>
    <t>KF 26° gebraucht/RAL 2000</t>
  </si>
  <si>
    <t>400000576</t>
  </si>
  <si>
    <t>Gerüst PRN / RAL 5010</t>
  </si>
  <si>
    <t>400000577</t>
  </si>
  <si>
    <t xml:space="preserve">L-Winkel/H=0180/B=80/verzinkt  /beam C180    </t>
  </si>
  <si>
    <t>400000578</t>
  </si>
  <si>
    <t xml:space="preserve">Z-Winkel/H=0187/B=60/verzinkt  /beam C180    </t>
  </si>
  <si>
    <t>400000579</t>
  </si>
  <si>
    <t xml:space="preserve">Z-Winkel/H=0183/B=60/verzinkt  /beam C180    </t>
  </si>
  <si>
    <t>400000580</t>
  </si>
  <si>
    <t>Gatterträger K45 Spinnfeld / 2 Säulen</t>
  </si>
  <si>
    <t>400000581</t>
  </si>
  <si>
    <t>Gatterträger K45 Spinnfeld / 1 Säule</t>
  </si>
  <si>
    <t>400000582</t>
  </si>
  <si>
    <t>Fangnetz Stärke 2,3 mm, Maschenweite 30 mm,</t>
  </si>
  <si>
    <t>400000583</t>
  </si>
  <si>
    <t>Kordel f.Fangnetz Stärke 6mm, schwarz</t>
  </si>
  <si>
    <t>400000584</t>
  </si>
  <si>
    <t>Z-Winkel/H=0354/B=60/RAL7035/beam C70        /</t>
  </si>
  <si>
    <t>400000585</t>
  </si>
  <si>
    <t>400000587</t>
  </si>
  <si>
    <t>ALUPROFILBOGEN APB 60 R 400/180°-200</t>
  </si>
  <si>
    <t>400000588</t>
  </si>
  <si>
    <t>Bogen22,5°-R550-AP60</t>
  </si>
  <si>
    <t>400000589</t>
  </si>
  <si>
    <t>ALUPROFILBOGEN APB 110 R 300/180°-200</t>
  </si>
  <si>
    <t>40000059</t>
  </si>
  <si>
    <t>Bobbin stripper CAS_CSTB-10V continous</t>
  </si>
  <si>
    <t>400000590</t>
  </si>
  <si>
    <t>Halter Kabelpritsche 100</t>
  </si>
  <si>
    <t>400000591</t>
  </si>
  <si>
    <t>Halter Kabelpritsche 200</t>
  </si>
  <si>
    <t>400000592</t>
  </si>
  <si>
    <t>Bobbin stripper CAS_CSTB-10V / P=225 / continous</t>
  </si>
  <si>
    <t>400000593</t>
  </si>
  <si>
    <t>Bobbin stripper CAS_FSTB-  4V / P=165</t>
  </si>
  <si>
    <t>400000594</t>
  </si>
  <si>
    <t xml:space="preserve">ALUPROFILBOGEN APB 110 R450/180°-200 </t>
  </si>
  <si>
    <t>400000595</t>
  </si>
  <si>
    <t>Halter Führung kpl. Power&amp;Free</t>
  </si>
  <si>
    <t>400000596</t>
  </si>
  <si>
    <t>Bobbin stripper CAS_FSTB-10V / P=165</t>
  </si>
  <si>
    <t>400000597</t>
  </si>
  <si>
    <t>C_flexible package sea</t>
  </si>
  <si>
    <t>400000598</t>
  </si>
  <si>
    <t>C_flexible spare parts</t>
  </si>
  <si>
    <t>400000599</t>
  </si>
  <si>
    <t>Creel bearerZinser</t>
  </si>
  <si>
    <t>400000600</t>
  </si>
  <si>
    <t>Creel bearerZinser fixing flat</t>
  </si>
  <si>
    <t>400000601</t>
  </si>
  <si>
    <t>Halterung DRT / L=1000</t>
  </si>
  <si>
    <t>400000602</t>
  </si>
  <si>
    <t>ALUPROFILBOGEN APB 110 R 400/180°-200</t>
  </si>
  <si>
    <t>400000603</t>
  </si>
  <si>
    <t>HANDSCHALTUNG FÜR KW 800 (8) mit Sonderlänge 215</t>
  </si>
  <si>
    <t>400000604</t>
  </si>
  <si>
    <t>ALUPROFILBOGEN APB 110 R 715/180°-200</t>
  </si>
  <si>
    <t>400000605</t>
  </si>
  <si>
    <t>ALUPROFILBOGEN APB 110 R 380/180°-200</t>
  </si>
  <si>
    <t>400000606</t>
  </si>
  <si>
    <t>2" Säulen gebraucht / L=2300 / RAL 7035</t>
  </si>
  <si>
    <t>400000607</t>
  </si>
  <si>
    <t>UMLENKSCHEIBE 43744-611 (SYNCHRONSCHEIBE T5 Z=36)</t>
  </si>
  <si>
    <t>400000608</t>
  </si>
  <si>
    <t>ANTRIEBSSCHEIBE 43744-612 (SYNCHRONSCHEIBE)</t>
  </si>
  <si>
    <t>400000609</t>
  </si>
  <si>
    <t>FÖRDERKLINKE KPL. bearb. f. CP2100 an</t>
  </si>
  <si>
    <t>400000610</t>
  </si>
  <si>
    <t>ALUPROFILBOGEN APB 60 R 560/180°-300</t>
  </si>
  <si>
    <t>400000611</t>
  </si>
  <si>
    <t>Platte DRT 080/4-kt Säule Vorderseite/Säule 60x60</t>
  </si>
  <si>
    <t>400000612</t>
  </si>
  <si>
    <t>Platte DRT 080/4-kt Säule Rückseite/Säule 60x60</t>
  </si>
  <si>
    <t>400000613</t>
  </si>
  <si>
    <t>Nacharbeit Winkel 821 006 043</t>
  </si>
  <si>
    <t>400000614</t>
  </si>
  <si>
    <t>Stützen LKW-Beladung</t>
  </si>
  <si>
    <t>400000615</t>
  </si>
  <si>
    <t>STIRNR.GETR.MOT. R57DRE80M4BE05HR/TF/ES7R,</t>
  </si>
  <si>
    <t>400000616</t>
  </si>
  <si>
    <t>TEF-PROFIL-BOGEN 67,5° R725-100 --&gt; + Rüstkosten</t>
  </si>
  <si>
    <t>400000617</t>
  </si>
  <si>
    <t>GETR.MOT. WF20DRS71S4, M5A, 0,37KW, 50HZ</t>
  </si>
  <si>
    <t>400000618</t>
  </si>
  <si>
    <t>400000619</t>
  </si>
  <si>
    <t>GETR.MOT. WF20DRS63L4, M5A, 0,25KW, 50HZ</t>
  </si>
  <si>
    <t>400000621</t>
  </si>
  <si>
    <t>GETR.MOT. RF17 DRE80M4BE1/TF, M4, 0,75KW, 50HZ</t>
  </si>
  <si>
    <t>400000622</t>
  </si>
  <si>
    <t>SCHALTHEBEL HANDSCHALTUNG / L=980MM / Sonderlänge</t>
  </si>
  <si>
    <t>400000624</t>
  </si>
  <si>
    <t>CTU-Korb / Tandem / Sonderausführung</t>
  </si>
  <si>
    <t>400000625</t>
  </si>
  <si>
    <t>Klinken-Aushebeblech f. Klinke am Beladeautomat</t>
  </si>
  <si>
    <t>400000626</t>
  </si>
  <si>
    <t>Klinken-Aushebeblech f. Klinke am Beladeautomat,</t>
  </si>
  <si>
    <t>400000627</t>
  </si>
  <si>
    <t>Portionierstopper, kpl.</t>
  </si>
  <si>
    <t>400000629</t>
  </si>
  <si>
    <t>Klinken-Aushebeplatte f. Klinke am Beladeautomat</t>
  </si>
  <si>
    <t>400000630</t>
  </si>
  <si>
    <t>Stopper niedrig, kpl.</t>
  </si>
  <si>
    <t>400000634</t>
  </si>
  <si>
    <t xml:space="preserve">L-Winkel/H=0214/B=80/verzinkt  /beam C300    </t>
  </si>
  <si>
    <t>400000635</t>
  </si>
  <si>
    <t xml:space="preserve">L-Winkel/H=0214/B=80/verzinkt  /beam S300    </t>
  </si>
  <si>
    <t>400000636</t>
  </si>
  <si>
    <t xml:space="preserve">V-Winkel/H=0495/B=416/RAL7035  /beam 50x40    </t>
  </si>
  <si>
    <t>400000637</t>
  </si>
  <si>
    <t xml:space="preserve">Z-Winkel/H=0309/B=60/RAL7035/beam 110x50      </t>
  </si>
  <si>
    <t>400000639</t>
  </si>
  <si>
    <t xml:space="preserve">Z-Winkel/H=0302/B=60/RAL7035/beam 110x50      </t>
  </si>
  <si>
    <t>400000640</t>
  </si>
  <si>
    <t xml:space="preserve">Z-Winkel/H=0419/B=50/RAL7035/beam 110x50      </t>
  </si>
  <si>
    <t>400000641</t>
  </si>
  <si>
    <t>SÄULE R 2" /Sonder/mit Anschweissplatte / L=3000</t>
  </si>
  <si>
    <t>400000642</t>
  </si>
  <si>
    <t>BODENSÄULE R 2"/Sonder/MIT FUSSPLATTEL=5500 / RAL</t>
  </si>
  <si>
    <t>400000643</t>
  </si>
  <si>
    <t xml:space="preserve">ALUPROFILBOGEN APB 110 R 200/180°-200 </t>
  </si>
  <si>
    <t>400000644</t>
  </si>
  <si>
    <t>ALUPROFILBOGEN APB 110 R 375/180°-200</t>
  </si>
  <si>
    <t>400000645</t>
  </si>
  <si>
    <t>ALUPROFILBOGEN APB 110 R 475/180°-200</t>
  </si>
  <si>
    <t>400000646</t>
  </si>
  <si>
    <t>Ausleger HS SW/DSW schräg Sonder/L=296</t>
  </si>
  <si>
    <t>400000647</t>
  </si>
  <si>
    <t>Schubstange HS SW/DSW schräg Sonder/L=390</t>
  </si>
  <si>
    <t>400000648</t>
  </si>
  <si>
    <t>Ausleger HS SW gerade Sonder/L=315</t>
  </si>
  <si>
    <t>400000649</t>
  </si>
  <si>
    <t>Schubstange HS SW gerade Sonder/L=350</t>
  </si>
  <si>
    <t>400000650</t>
  </si>
  <si>
    <t>STAHL-V 826004100 MIT VERBINDUNG KPL. F. AUTOM.</t>
  </si>
  <si>
    <t>400000651</t>
  </si>
  <si>
    <t>FREI</t>
  </si>
  <si>
    <t>400000652</t>
  </si>
  <si>
    <t>ALUPROFILBOGEN APB 110 R200/90°-100/180</t>
  </si>
  <si>
    <t>400000653</t>
  </si>
  <si>
    <t>ALUPROFILBOGEN APB 110 R200/90°-500/540</t>
  </si>
  <si>
    <t>400000654</t>
  </si>
  <si>
    <t>ALUPROFILBOGEN APB 60 R200/90°-100/180</t>
  </si>
  <si>
    <t>400000655</t>
  </si>
  <si>
    <t>ALUPROFILBOGEN APB 60 R200/90°-500/540</t>
  </si>
  <si>
    <t>400000656</t>
  </si>
  <si>
    <t>Ausleger HS SW/DSW schräg Sonder/L=426</t>
  </si>
  <si>
    <t>400000657</t>
  </si>
  <si>
    <t>Schubstange HS SW/DSW schräg Sonder/L=520</t>
  </si>
  <si>
    <t>400000658</t>
  </si>
  <si>
    <t>Ausleger HS SW gerade Sonder/L=445</t>
  </si>
  <si>
    <t>400000659</t>
  </si>
  <si>
    <t>Schubstange HS SW gerade Sonder/L=480</t>
  </si>
  <si>
    <t>400000660</t>
  </si>
  <si>
    <t>KULISSE ENDSCHALTER AN LADEBAUM</t>
  </si>
  <si>
    <t>400000661</t>
  </si>
  <si>
    <t>NIEDERHALTER F. KLINKENF. AN LADEBAUM</t>
  </si>
  <si>
    <t>400000662</t>
  </si>
  <si>
    <t>BEFESTIGUNGSWINKEL NIEDERHALTER F. KLINKENF. AN</t>
  </si>
  <si>
    <t>400000663</t>
  </si>
  <si>
    <t>MOTORHALTER PINFÖRDERER AN LADEBAUM</t>
  </si>
  <si>
    <t>400000664</t>
  </si>
  <si>
    <t>ALUPROFILBOGEN APB 60 R250/90°-100/50</t>
  </si>
  <si>
    <t>400000667</t>
  </si>
  <si>
    <t>RT 80 / m. Anschweissplatte / L=900mm</t>
  </si>
  <si>
    <t>400000668</t>
  </si>
  <si>
    <t>Z-Winkel/H=0514/B=45/verzinkt   /beam 172x045/MS</t>
  </si>
  <si>
    <t>400000669</t>
  </si>
  <si>
    <t>Z-Winkel/H=0514/B=60/verzinkt  /beam 172x090/MS</t>
  </si>
  <si>
    <t>400000670</t>
  </si>
  <si>
    <t>GETR.MOT. SA57/II2GD EDRS80S4/3GD/KCC/AL, nA=20</t>
  </si>
  <si>
    <t>400000671</t>
  </si>
  <si>
    <t>GETR.MOT. SA57/II2GD EDRS80S4/3GD/KCC/AL, nA=25</t>
  </si>
  <si>
    <t>400000672</t>
  </si>
  <si>
    <t>Getriebemotor VF 30 P1 7 P63 B14 B3</t>
  </si>
  <si>
    <t>400000673</t>
  </si>
  <si>
    <t>GETR.MOT. SA57DT90S4</t>
  </si>
  <si>
    <t>400000674</t>
  </si>
  <si>
    <t>GETR.MOT. SA57DT80K4</t>
  </si>
  <si>
    <t>400000675</t>
  </si>
  <si>
    <t>MOTORWELLE F. HFS SO-WEICHE M. ZAHNRIEMENANTRIEB</t>
  </si>
  <si>
    <t>400000676</t>
  </si>
  <si>
    <t>GETR. M.-N_SK1SI40-IEC63L/4CUS-</t>
  </si>
  <si>
    <t>400000677</t>
  </si>
  <si>
    <t>Bürstenbremse / L=130 / 2 Bürsten</t>
  </si>
  <si>
    <t>400000678</t>
  </si>
  <si>
    <t>SENSORHALTER LS MHL 15-P3236 / AP60</t>
  </si>
  <si>
    <t>400000679</t>
  </si>
  <si>
    <t>REFLEKTORHALTER PL30A / AP60</t>
  </si>
  <si>
    <t>400000681</t>
  </si>
  <si>
    <t>Mast M-H L=6000</t>
  </si>
  <si>
    <t>400000682</t>
  </si>
  <si>
    <t>Mast vorne L=5270</t>
  </si>
  <si>
    <t>400000683</t>
  </si>
  <si>
    <t>Anschweissplatte Wagen hinten f. Ladeschleife</t>
  </si>
  <si>
    <t>400000684</t>
  </si>
  <si>
    <t>Träger L=1214 f. Laufrollenrahmen hinten</t>
  </si>
  <si>
    <t>400000685</t>
  </si>
  <si>
    <t>Laufrollenrahmen hinten</t>
  </si>
  <si>
    <t>400000686</t>
  </si>
  <si>
    <t>Fuss-Verladeschleife Oberteil verstärkt</t>
  </si>
  <si>
    <t>400000687</t>
  </si>
  <si>
    <t>Fuss-Verladeschleife Unterteil verstärkt</t>
  </si>
  <si>
    <t>400000688</t>
  </si>
  <si>
    <t>Fuss-Verladeschleife Halteplatte Winde 1Tonne</t>
  </si>
  <si>
    <t>400000689</t>
  </si>
  <si>
    <t>Laufrollenrahmen vorne fest</t>
  </si>
  <si>
    <t>400000690</t>
  </si>
  <si>
    <t>Verbindungsplatte mit Gewinde</t>
  </si>
  <si>
    <t>400000691</t>
  </si>
  <si>
    <t>Gegenplatte Fussbefestigungladeschleife</t>
  </si>
  <si>
    <t>400000692</t>
  </si>
  <si>
    <t>Winkel AP110_ AS Profil, L=70</t>
  </si>
  <si>
    <t>400000693</t>
  </si>
  <si>
    <t>Winkel 150/205/6_Bedientableau RSM</t>
  </si>
  <si>
    <t>400000694</t>
  </si>
  <si>
    <t>ALUPROFILBOGEN APB 110 R500/180°-200</t>
  </si>
  <si>
    <t>400000695</t>
  </si>
  <si>
    <t>Winkel 60x60x6 / 550 lg / verz.</t>
  </si>
  <si>
    <t>400000696</t>
  </si>
  <si>
    <t>ALUPROFILBOGEN APBW 110 R800/67,5°-200</t>
  </si>
  <si>
    <t>400000697</t>
  </si>
  <si>
    <t>Zylinderplatte - Portionierstopper</t>
  </si>
  <si>
    <t>400000698</t>
  </si>
  <si>
    <t>Profiladapter - Portionierstopper</t>
  </si>
  <si>
    <t>400000699</t>
  </si>
  <si>
    <t>Stopperplatte - Portionierstopper</t>
  </si>
  <si>
    <t>400000700</t>
  </si>
  <si>
    <t>Spitze - Portionierstopper</t>
  </si>
  <si>
    <t>400000701</t>
  </si>
  <si>
    <t>ALUPROFILBOGEN APB 110 R250/90°-200</t>
  </si>
  <si>
    <t>400000702</t>
  </si>
  <si>
    <t>400000703</t>
  </si>
  <si>
    <t>ALUPROFILBOGEN APB 110 R 375/90°-200</t>
  </si>
  <si>
    <t>400000705</t>
  </si>
  <si>
    <t>Ersatzteil bobbin stripper SPINNTEX</t>
  </si>
  <si>
    <t>400000706</t>
  </si>
  <si>
    <t>Seeverpackung bobbin stripper SPINNTEX</t>
  </si>
  <si>
    <t>400000707</t>
  </si>
  <si>
    <t>ALUPROFILBOGEN APB 110 R 575/180°-200</t>
  </si>
  <si>
    <t>400000708</t>
  </si>
  <si>
    <t>Sonderschraubtäger H=1950/1800mm, Delta=150mm</t>
  </si>
  <si>
    <t>400000709</t>
  </si>
  <si>
    <t>Ersatzteil bobbin stripper COSTA RICA</t>
  </si>
  <si>
    <t>400000710</t>
  </si>
  <si>
    <t>Seeverpackung bobbin stripper COSTA RICA</t>
  </si>
  <si>
    <t>400000711</t>
  </si>
  <si>
    <t>C_Bobbin stripper COSTA RICA</t>
  </si>
  <si>
    <t>400000712</t>
  </si>
  <si>
    <t>Sensorhalter LS MHL 15-P3236 / AP60, vz.</t>
  </si>
  <si>
    <t>400000713</t>
  </si>
  <si>
    <t>Reflektorhalter PL30A / AP60</t>
  </si>
  <si>
    <t>400000714</t>
  </si>
  <si>
    <t>DRAHTGONDEL FÜR KARTONAGEN KPL.</t>
  </si>
  <si>
    <t>400000715</t>
  </si>
  <si>
    <t>HALTER DRAHTGONDEL</t>
  </si>
  <si>
    <t>400000716</t>
  </si>
  <si>
    <t>Schiebestangenprofil / TX200L / ALU</t>
  </si>
  <si>
    <t>400000717</t>
  </si>
  <si>
    <t>Gleitprofil / Schiebestange TX200L</t>
  </si>
  <si>
    <t>400000718</t>
  </si>
  <si>
    <t>Endplatte / Gleitstangenprofil TX20L / Standard</t>
  </si>
  <si>
    <t>400000719</t>
  </si>
  <si>
    <t>Verbindungselement kpl. / TX200L</t>
  </si>
  <si>
    <t>400000720</t>
  </si>
  <si>
    <t>Z-Winkel/H=0627/B=50/RAL7035/beam 110x050/Bito</t>
  </si>
  <si>
    <t>400000721</t>
  </si>
  <si>
    <t>Z-Winkel/H=0627/B=50/RAL7035/beam</t>
  </si>
  <si>
    <t>400000722</t>
  </si>
  <si>
    <t>Winkel 35x35x5x110</t>
  </si>
  <si>
    <t>400000723</t>
  </si>
  <si>
    <t>Knotenblech 200x180x5</t>
  </si>
  <si>
    <t>400000724</t>
  </si>
  <si>
    <t>Winkel 80x65x6x65</t>
  </si>
  <si>
    <t>400000725</t>
  </si>
  <si>
    <t>Rohr 2" (60,3x3,6) L=4400mm</t>
  </si>
  <si>
    <t>400000726</t>
  </si>
  <si>
    <t>Rohr 2" (60,3x3,6) L=3500mm</t>
  </si>
  <si>
    <t>400000727</t>
  </si>
  <si>
    <t>Rohr 2" (60,3x3,6) L=3000mm</t>
  </si>
  <si>
    <t>400000728</t>
  </si>
  <si>
    <t>Aussteifung 1"Rohr 2xQuetschung L=2930mm</t>
  </si>
  <si>
    <t>400000729</t>
  </si>
  <si>
    <t>Aussteifung 1"Rohr 2xQuetschung L=2645mm</t>
  </si>
  <si>
    <t>400000730</t>
  </si>
  <si>
    <t>Aussteifung 1"Rohr 2xQuetschung L=2160mm</t>
  </si>
  <si>
    <t>400000731</t>
  </si>
  <si>
    <t>Winkel 170x170x20x5</t>
  </si>
  <si>
    <t>400000732</t>
  </si>
  <si>
    <t>Winkel 60x60x6x285 HEA</t>
  </si>
  <si>
    <t>400000733</t>
  </si>
  <si>
    <t>Schweissteil für Trolleyführung</t>
  </si>
  <si>
    <t>400000734</t>
  </si>
  <si>
    <t>Winkel 60x60x6x60</t>
  </si>
  <si>
    <t>400000735</t>
  </si>
  <si>
    <t>Aussteifung 1"Rohr 2xQuetschung L=2770mm</t>
  </si>
  <si>
    <t>400000736</t>
  </si>
  <si>
    <t>APB110 R630/30° ORBIS</t>
  </si>
  <si>
    <t>400000737</t>
  </si>
  <si>
    <t>Winkel AP110_ C160</t>
  </si>
  <si>
    <t>400000739</t>
  </si>
  <si>
    <t>Verbindungselement / AP schräg / l=38mm / verzinkt</t>
  </si>
  <si>
    <t>400000740</t>
  </si>
  <si>
    <t>Bobbin stripper CAS_FSTB-  6V / P=165 /</t>
  </si>
  <si>
    <t>400000741</t>
  </si>
  <si>
    <t>C_package sea / flexible A</t>
  </si>
  <si>
    <t>400000742</t>
  </si>
  <si>
    <t>C_spare parts / flexible A</t>
  </si>
  <si>
    <t>400000743</t>
  </si>
  <si>
    <t>Winkel 60x60x6x60, D=12,5</t>
  </si>
  <si>
    <t>400000744</t>
  </si>
  <si>
    <t>400000745</t>
  </si>
  <si>
    <t>400000746</t>
  </si>
  <si>
    <t>GETR.MOT. SA57 DRE90L4BE2/TH 1,5KW 60HZ 330/575V</t>
  </si>
  <si>
    <t>400000747</t>
  </si>
  <si>
    <t>GETR.MOT. SA57 DRE80M4 0,75KW 60HZ 330/575V f.TEF</t>
  </si>
  <si>
    <t>400000748</t>
  </si>
  <si>
    <t>400000749</t>
  </si>
  <si>
    <t>U-Winkel/H=0080/B=060/RAL7035/Klemmpratzen an</t>
  </si>
  <si>
    <t>400000750</t>
  </si>
  <si>
    <t>Distanzstück / 20x15x50 / ALU-4kt / DIN 1770</t>
  </si>
  <si>
    <t>400000751</t>
  </si>
  <si>
    <t>U-Winkel/H=0071/B=060/RAL7035/Klemmpratzen an</t>
  </si>
  <si>
    <t>400000752</t>
  </si>
  <si>
    <t>U-Winkel/H=0150/B=060/RAL7035/Klemmpratzen an</t>
  </si>
  <si>
    <t>400000753</t>
  </si>
  <si>
    <t>U-Winkel/H=0110/B=060/RAL7035/Klemmpratzen an</t>
  </si>
  <si>
    <t>400000754</t>
  </si>
  <si>
    <t>Z-Winkel/H=0106/B=60/verz. RAL   /beam 106x045/MS</t>
  </si>
  <si>
    <t>400000755</t>
  </si>
  <si>
    <t>L-Winkel/H=0103/B=60/verz. RAL  /beam 106x045/MS</t>
  </si>
  <si>
    <t>400000756</t>
  </si>
  <si>
    <t>VF 49 F1 60 P63 B14 B3 BN 63 B4 230/400-50 IP55</t>
  </si>
  <si>
    <t>400000757</t>
  </si>
  <si>
    <t>Sprühdose 400ml RAL 9010 Reinweiss</t>
  </si>
  <si>
    <t>400000760</t>
  </si>
  <si>
    <t>Konsole / 90° / 1" Rohr / 33,7 x 2,6 / an DRT /</t>
  </si>
  <si>
    <t>400000761</t>
  </si>
  <si>
    <t>HALTER F. VERBINDUNG HFS-LP DACH AUF ILS-LP</t>
  </si>
  <si>
    <t>400000762</t>
  </si>
  <si>
    <t>HALTER LINKS F. VERBINDUNG HFS-LP/GERÜSTPROFIL</t>
  </si>
  <si>
    <t>400000763</t>
  </si>
  <si>
    <t>HALTER RECHTS F. VERBINDUNG HFS-LP/GERÜSTPROFIL</t>
  </si>
  <si>
    <t>400000764</t>
  </si>
  <si>
    <t>APB110 R350/180° - 150</t>
  </si>
  <si>
    <t>400000765</t>
  </si>
  <si>
    <t>Winkel / 60x60x6 / L=075 / Langloch</t>
  </si>
  <si>
    <t>400000766</t>
  </si>
  <si>
    <t>Laufrahmen / Verschiebeeinheit</t>
  </si>
  <si>
    <t>400000767</t>
  </si>
  <si>
    <t>Verbindungsmuffe / Helm / 85202</t>
  </si>
  <si>
    <t>400000768</t>
  </si>
  <si>
    <t>Führungsplatte Einhängeschiene orbis</t>
  </si>
  <si>
    <t>400000769</t>
  </si>
  <si>
    <t>UMLENKWELLE FÜR SF6200</t>
  </si>
  <si>
    <t>400000770</t>
  </si>
  <si>
    <t>Einlegeschiene Mittelstück /       ALU / 12°</t>
  </si>
  <si>
    <t>400000771</t>
  </si>
  <si>
    <t>Einlegeschiene Anschlussstück / ALU / 12°</t>
  </si>
  <si>
    <t>400000772</t>
  </si>
  <si>
    <t>Abhängung 1"Rohr 2xQuetschung L=700mm</t>
  </si>
  <si>
    <t>400000773</t>
  </si>
  <si>
    <t>Bodensäule 2" L=4500 mit Fussplatte</t>
  </si>
  <si>
    <t>400000774</t>
  </si>
  <si>
    <t>Bodensäule 2" L=4000 mit Fussplatte</t>
  </si>
  <si>
    <t>400000775</t>
  </si>
  <si>
    <t>Bodensäule 2" L=2400 ohne Fussplatte</t>
  </si>
  <si>
    <t>400000776</t>
  </si>
  <si>
    <t>Fuss für Bodensäule 2"- Flansch hoch (A12)</t>
  </si>
  <si>
    <t>400000777</t>
  </si>
  <si>
    <t>Gerüst /PRN</t>
  </si>
  <si>
    <t>400000778</t>
  </si>
  <si>
    <t>Klemmring; leichte Ausführung; feuerverz.</t>
  </si>
  <si>
    <t>400000779</t>
  </si>
  <si>
    <t>Winkel / 60x60x6 / L=220</t>
  </si>
  <si>
    <t>400000780</t>
  </si>
  <si>
    <t>400000781</t>
  </si>
  <si>
    <t>400000782</t>
  </si>
  <si>
    <t>400000783</t>
  </si>
  <si>
    <t>Rohr1" / Flansch / Platte 120x60x10mm / Langloch</t>
  </si>
  <si>
    <t>400000794</t>
  </si>
  <si>
    <t>Z-Winkel/H=0100/B=60/RAL7035/Rohr 100x50</t>
  </si>
  <si>
    <t>400000795</t>
  </si>
  <si>
    <t>Z-Winkel/H=0150/B=060/RAL7035/Rohr 150x50</t>
  </si>
  <si>
    <t>400000796</t>
  </si>
  <si>
    <t>Z-Winkel/H=0730/B=60/RAL7035/IPE 200</t>
  </si>
  <si>
    <t>400000797</t>
  </si>
  <si>
    <t>Senkrechtarm Grammer Typ1 --&gt; 826836005</t>
  </si>
  <si>
    <t>400000798</t>
  </si>
  <si>
    <t>Z-Winkel/H=0710/B=60/RAL7035/IPE 180</t>
  </si>
  <si>
    <t>400000799</t>
  </si>
  <si>
    <t>Z-Winkel/H=0690/B=60/RAL7035/ IPE 200</t>
  </si>
  <si>
    <t>400000808</t>
  </si>
  <si>
    <t>U-Hänger/H=158/B=200/RAL7035/IPE 220</t>
  </si>
  <si>
    <t>400000809</t>
  </si>
  <si>
    <t>U-Hänger/H=138/B=200/RAL7035/IPE 240</t>
  </si>
  <si>
    <t>400000810</t>
  </si>
  <si>
    <t>U-Hänger/H=178/B=200/RAL7035/IPE 200</t>
  </si>
  <si>
    <t>400000811</t>
  </si>
  <si>
    <t>U-Hänger/H=108/B=230/RAL7035/IPE 270</t>
  </si>
  <si>
    <t>400000812</t>
  </si>
  <si>
    <t>U-Hänger/H=258/B=160/RAL7035/IPE 120</t>
  </si>
  <si>
    <t>400000813</t>
  </si>
  <si>
    <t>Schaltstange für S Weiche re/li - Grammar</t>
  </si>
  <si>
    <t>400000814</t>
  </si>
  <si>
    <t>Schaltstange für S D Weiche - Grammar</t>
  </si>
  <si>
    <t>400000815</t>
  </si>
  <si>
    <t>L-Hänger/H=232/B=080/verzinkt/PN S260</t>
  </si>
  <si>
    <t>400000816</t>
  </si>
  <si>
    <t>L-Hänger/H=210/B=080/verzinkt/PN C300</t>
  </si>
  <si>
    <t>400000817</t>
  </si>
  <si>
    <t>S HANDSCHALTUNG MIT SEIL KPL. - ABSTAND 300MM</t>
  </si>
  <si>
    <t>400000818</t>
  </si>
  <si>
    <t>S D HANDSCHALTUNG MIT SEIL KPL. - ABSTAND 300MM</t>
  </si>
  <si>
    <t>400000819</t>
  </si>
  <si>
    <t>Winkel / 60x60x6 / L=380</t>
  </si>
  <si>
    <t>400000820</t>
  </si>
  <si>
    <t>Bodensäule 2" L=2600 ohne Fussplatte</t>
  </si>
  <si>
    <t>400000821</t>
  </si>
  <si>
    <t>Blech Trolley Grammer 120°</t>
  </si>
  <si>
    <t>400000822</t>
  </si>
  <si>
    <t>Blech-Steg innen</t>
  </si>
  <si>
    <t>400000823</t>
  </si>
  <si>
    <t>Blech-Steg außen</t>
  </si>
  <si>
    <t>400000824</t>
  </si>
  <si>
    <t>Schweisssteg für Blech</t>
  </si>
  <si>
    <t>400000825</t>
  </si>
  <si>
    <t>ALUPROFILBOGEN APB 110 R 800/67,5°-200</t>
  </si>
  <si>
    <t>400000826</t>
  </si>
  <si>
    <t>Gegendruckleiste Schneider</t>
  </si>
  <si>
    <t>400000827</t>
  </si>
  <si>
    <t>S T HANDSCHALTUNG MIT SEIL KPL. - ABSTAND 300MM</t>
  </si>
  <si>
    <t>400000828</t>
  </si>
  <si>
    <t>RA1-b FÜR AP110 MASA-V N_ANTRIEB</t>
  </si>
  <si>
    <t>400000829</t>
  </si>
  <si>
    <t>RA1-b PNEUMATIK, KPL. FOR MASA-V</t>
  </si>
  <si>
    <t>400000830</t>
  </si>
  <si>
    <t>RA1-b STARR, KPL. FÜR MASA-V</t>
  </si>
  <si>
    <t>400000831</t>
  </si>
  <si>
    <t>RA1-b PNEUMATIKZYLINDER, KPL. FOR MASA-V</t>
  </si>
  <si>
    <t>400000832</t>
  </si>
  <si>
    <t>RA2-b/200 FÜR AP110 MASA-V N_ANTRIEB</t>
  </si>
  <si>
    <t>400000833</t>
  </si>
  <si>
    <t>RA2-b/200 PNEUMATIK, KPL. FÜR MASA-V</t>
  </si>
  <si>
    <t>400000834</t>
  </si>
  <si>
    <t>ANTRIEBSWELLE FÜR MASA-V RA-b</t>
  </si>
  <si>
    <t>400000835</t>
  </si>
  <si>
    <t>WELLE FÜR GEGENRAD MASA-V RA-b</t>
  </si>
  <si>
    <t>400000836</t>
  </si>
  <si>
    <t>HALTER-b FÜR MASA-V BG PNEUM.</t>
  </si>
  <si>
    <t>400000837</t>
  </si>
  <si>
    <t>RA1-b FÜR AP110 MASA-V N_ANTRIEB, PNEUM. KPL.</t>
  </si>
  <si>
    <t>400000838</t>
  </si>
  <si>
    <t>RA1-b FÜR AP110 MASA-V N_ANTRIEB, STARR KPL.</t>
  </si>
  <si>
    <t>400000839</t>
  </si>
  <si>
    <t>RA1-b FÜR AP110 MASA-V N_ANTRIEB, PNEUM.ZYL.</t>
  </si>
  <si>
    <t>400000840</t>
  </si>
  <si>
    <t>RA2-b/200 FÜR AP110 MASA-V N_ANTRIEB, PNEUM.</t>
  </si>
  <si>
    <t>400000841</t>
  </si>
  <si>
    <t>GEGENRADHALTER MASA-V RA1-b FÜR AP110</t>
  </si>
  <si>
    <t>400000842</t>
  </si>
  <si>
    <t>FÜHRUNG RA2-b MASA-V FÜR ABSTAND 200MM</t>
  </si>
  <si>
    <t>400000843</t>
  </si>
  <si>
    <t>GEGENRADKÖRPER RA-b MASA-V</t>
  </si>
  <si>
    <t>400000844</t>
  </si>
  <si>
    <t>BELAG FÜR GEGENRAD RA D=110 - MASA-V</t>
  </si>
  <si>
    <t>400000845</t>
  </si>
  <si>
    <t>GETRIEBE MOTOR - N_SK1SI40-IEC63L/4 -</t>
  </si>
  <si>
    <t>400000846</t>
  </si>
  <si>
    <t>MOTOR - N_63S/4 - 0,12KW,50HZ,I=80 (ohne</t>
  </si>
  <si>
    <t>400000847</t>
  </si>
  <si>
    <t>Haltewinkel Grammer</t>
  </si>
  <si>
    <t>400000848</t>
  </si>
  <si>
    <t>400000849</t>
  </si>
  <si>
    <t>Halterung Scanner Schneider Station</t>
  </si>
  <si>
    <t>400000850</t>
  </si>
  <si>
    <t>Halterung Sensor Schneider Station</t>
  </si>
  <si>
    <t>400000851</t>
  </si>
  <si>
    <t>Ausleger für Sensor Station Schneider</t>
  </si>
  <si>
    <t>400000852</t>
  </si>
  <si>
    <t>Ausleger für Scanner-Sensor Station Schneider</t>
  </si>
  <si>
    <t>400000853</t>
  </si>
  <si>
    <t>Ablage aus Holz 600x400x19</t>
  </si>
  <si>
    <t>400000854</t>
  </si>
  <si>
    <t>Auflagerkonstruktion f. Ablage</t>
  </si>
  <si>
    <t>400000855</t>
  </si>
  <si>
    <t>Fl50x6x420</t>
  </si>
  <si>
    <t>400000856</t>
  </si>
  <si>
    <t>4kt Rohr 20x20x2x300</t>
  </si>
  <si>
    <t>400000857</t>
  </si>
  <si>
    <t>GEGENRAD RA-b, KPL. FÜR MASA-V</t>
  </si>
  <si>
    <t>400000858</t>
  </si>
  <si>
    <t>400000859</t>
  </si>
  <si>
    <t>Verbindungsplatte ohne Gewinde</t>
  </si>
  <si>
    <t>400000861</t>
  </si>
  <si>
    <t>Verschl.-k. 4kt-Ro 80x40x3/ 0578040 Syskomp</t>
  </si>
  <si>
    <t>400000862</t>
  </si>
  <si>
    <t>Verschl.-k. 4kt-Ro 60x60x5/ 0560606 Syskomp</t>
  </si>
  <si>
    <t>400000863</t>
  </si>
  <si>
    <t>Verschl.-k. 4kt-Ro 50x30x1,5-2.5/ 0575030 Syskomp</t>
  </si>
  <si>
    <t>400000864</t>
  </si>
  <si>
    <t>4kt Rohr 50x30x2; verzinkt; Länge 6000mm</t>
  </si>
  <si>
    <t>400000865</t>
  </si>
  <si>
    <t>Distanzplatte 80x60x23</t>
  </si>
  <si>
    <t>400000866</t>
  </si>
  <si>
    <t>Distanzstück 40x40x80</t>
  </si>
  <si>
    <t>400000867</t>
  </si>
  <si>
    <t>Befestigungsplatte Grenztaster für Ladeschl.</t>
  </si>
  <si>
    <t>400000868</t>
  </si>
  <si>
    <t>Halter f. Abfrage Fuss für LS</t>
  </si>
  <si>
    <t>400000869</t>
  </si>
  <si>
    <t>Winkel für Sensor Auszugbegrenzung (4m) LS</t>
  </si>
  <si>
    <t>400000879</t>
  </si>
  <si>
    <t>ANSCHLUSSSTÜCK INNENROHR FÜR BG - MONTAGE</t>
  </si>
  <si>
    <t>400000880</t>
  </si>
  <si>
    <t>ANSCHLUSSSTÜCK AUSSENROHR FÜR BG - MONTAGE</t>
  </si>
  <si>
    <t>400000881</t>
  </si>
  <si>
    <t>Schrägschnitt / 4° / Zwischenstück Gefälleweiche</t>
  </si>
  <si>
    <t>400000882</t>
  </si>
  <si>
    <t>Zusammenbau Schrägschnitt 4° / Gefälleweiche</t>
  </si>
  <si>
    <t>400000883</t>
  </si>
  <si>
    <t>C Profil 90x50x15x4 (Lochabstand 50mm)</t>
  </si>
  <si>
    <t>400000884</t>
  </si>
  <si>
    <t>Bobbin stripper CAS_FSTB-  3V / P=165 /</t>
  </si>
  <si>
    <t>400000885</t>
  </si>
  <si>
    <t>C_standard packaging / flexible A</t>
  </si>
  <si>
    <t>400000886</t>
  </si>
  <si>
    <t>4-kt Säule 60x60x2, Typ 1</t>
  </si>
  <si>
    <t>400000887</t>
  </si>
  <si>
    <t>4-kt Säule 60x60x2, Typ 2</t>
  </si>
  <si>
    <t>400000888</t>
  </si>
  <si>
    <t>4-kt Säule 60x60x2, Typ 3</t>
  </si>
  <si>
    <t>400000889</t>
  </si>
  <si>
    <t>4-kt Säule 60x60x2, Typ 4</t>
  </si>
  <si>
    <t>400000890</t>
  </si>
  <si>
    <t>4-kt Säule 60x60x2, Typ 5</t>
  </si>
  <si>
    <t>400000891</t>
  </si>
  <si>
    <t>4-kt Säule 60x60x2, Typ 6</t>
  </si>
  <si>
    <t>400000892</t>
  </si>
  <si>
    <t>4-kt Säule 60x60x2, Typ 7</t>
  </si>
  <si>
    <t>400000893</t>
  </si>
  <si>
    <t>4-kt Säule 60x60x2, Typ 8</t>
  </si>
  <si>
    <t>400000894</t>
  </si>
  <si>
    <t>4-kt Säule 60x60x2, Typ 9</t>
  </si>
  <si>
    <t>400000895</t>
  </si>
  <si>
    <t>4-kt Säule 60x60x2, Typ 10</t>
  </si>
  <si>
    <t>400000896</t>
  </si>
  <si>
    <t>4-kt Säule 60x60x2, Typ 11</t>
  </si>
  <si>
    <t>400000897</t>
  </si>
  <si>
    <t>4-kt Säule 60x60x2, Typ 12</t>
  </si>
  <si>
    <t>400000898</t>
  </si>
  <si>
    <t>4-kt Säule 60x60x2, Typ 13</t>
  </si>
  <si>
    <t>400000899</t>
  </si>
  <si>
    <t>Anschweissplatte 120x30x5</t>
  </si>
  <si>
    <t>400000900</t>
  </si>
  <si>
    <t>Anschweissplatte 240x80x5</t>
  </si>
  <si>
    <t>400000901</t>
  </si>
  <si>
    <t>Anschweissplatte 150x80x5</t>
  </si>
  <si>
    <t>400000902</t>
  </si>
  <si>
    <t>Geländerrohr 60x30x2, L=6000mm</t>
  </si>
  <si>
    <t>400000903</t>
  </si>
  <si>
    <t>Rollkante 140x40x1,5, L=2390mm</t>
  </si>
  <si>
    <t>400000904</t>
  </si>
  <si>
    <t>Rollkante 140x40x1,5, L=4010mm</t>
  </si>
  <si>
    <t>400000905</t>
  </si>
  <si>
    <t>Winkel Sonder 60x60x6</t>
  </si>
  <si>
    <t>400000906</t>
  </si>
  <si>
    <t>Geländerrohr 60x30x2, L=5000mm</t>
  </si>
  <si>
    <t>400000907</t>
  </si>
  <si>
    <t>Anschraubwinkel Profilgerüst 130x80x4, Raster 20,</t>
  </si>
  <si>
    <t>400000908</t>
  </si>
  <si>
    <t>400000909</t>
  </si>
  <si>
    <t>L-Winkel/H=40/B=40/verzinkt  /beam C90   /brausa</t>
  </si>
  <si>
    <t>400000910</t>
  </si>
  <si>
    <t>Platte DRT 114/4-kt Säule Vorderseite/Säule 60x60</t>
  </si>
  <si>
    <t>400000911</t>
  </si>
  <si>
    <t>Platte DRT 114/4-kt Säule Rückseite/Säule 60x60</t>
  </si>
  <si>
    <t>400000912</t>
  </si>
  <si>
    <t>400000913</t>
  </si>
  <si>
    <t>400000914</t>
  </si>
  <si>
    <t>Klemmbügel 60x60 für Geländer</t>
  </si>
  <si>
    <t>400000915</t>
  </si>
  <si>
    <t>ERSATZTEILPAKET STEUERUNG - P409351</t>
  </si>
  <si>
    <t>400000916</t>
  </si>
  <si>
    <t>AFS für Heber</t>
  </si>
  <si>
    <t>400000917</t>
  </si>
  <si>
    <t>AFS für Drehweiche</t>
  </si>
  <si>
    <t>400000918</t>
  </si>
  <si>
    <t>GETR.MOT. SA57/II2GD EDRS80S4/3GD/KCC/AL, nA=44</t>
  </si>
  <si>
    <t>400000919</t>
  </si>
  <si>
    <t>Innenring für Drehweiche</t>
  </si>
  <si>
    <t>400000920</t>
  </si>
  <si>
    <t>Obergurt_Typ1 für Drehweiche</t>
  </si>
  <si>
    <t>400000921</t>
  </si>
  <si>
    <t>Obergurt_Typ2 für Drehweiche</t>
  </si>
  <si>
    <t>400000922</t>
  </si>
  <si>
    <t>Strebe Rahmen für Drehweiche</t>
  </si>
  <si>
    <t>400000923</t>
  </si>
  <si>
    <t>Achsenstütze für Drehweiche</t>
  </si>
  <si>
    <t>400000924</t>
  </si>
  <si>
    <t>Lagerhalter oben für Drehweiche</t>
  </si>
  <si>
    <t>400000925</t>
  </si>
  <si>
    <t>Achse für Drehweiche</t>
  </si>
  <si>
    <t>400000926</t>
  </si>
  <si>
    <t>Halter Sensor für Drehweiche</t>
  </si>
  <si>
    <t>400000927</t>
  </si>
  <si>
    <t>Halter-Anschlag rechts für Drehweiche</t>
  </si>
  <si>
    <t>400000928</t>
  </si>
  <si>
    <t>Halter-Anschlag links für Drehweiche</t>
  </si>
  <si>
    <t>400000929</t>
  </si>
  <si>
    <t>Halter Zylinder für Drehweiche</t>
  </si>
  <si>
    <t>400000930</t>
  </si>
  <si>
    <t>Gegenlager - Zylinder für Drehweiche</t>
  </si>
  <si>
    <t>400000931</t>
  </si>
  <si>
    <t>Halter TEF - MPI an Drehweiche</t>
  </si>
  <si>
    <t>400000932</t>
  </si>
  <si>
    <t>Halter TEF Motor für Drehweiche</t>
  </si>
  <si>
    <t>400000933</t>
  </si>
  <si>
    <t>Halter Anschluss APS110 für Drehweiche</t>
  </si>
  <si>
    <t>400000934</t>
  </si>
  <si>
    <t>Anschluss APS110</t>
  </si>
  <si>
    <t>400000935</t>
  </si>
  <si>
    <t>Rollenstütze für Drehweiche</t>
  </si>
  <si>
    <t>400000936</t>
  </si>
  <si>
    <t>Halter Rolle aussen für Drehweiche</t>
  </si>
  <si>
    <t>400000937</t>
  </si>
  <si>
    <t>Halter AFS für Drehweiche</t>
  </si>
  <si>
    <t>400000938</t>
  </si>
  <si>
    <t>Halter AFS Gegenstück für Drehweiche</t>
  </si>
  <si>
    <t>400000939</t>
  </si>
  <si>
    <t>Halter Kabelführung für Drehweiche</t>
  </si>
  <si>
    <t>400000940</t>
  </si>
  <si>
    <t>AP60 - Bogen R650 für Drehweiche</t>
  </si>
  <si>
    <t>400000941</t>
  </si>
  <si>
    <t>Rohr - Kabelschlepp für Drehweiche</t>
  </si>
  <si>
    <t>400000942</t>
  </si>
  <si>
    <t>Halter Motorstation für Drehweiche</t>
  </si>
  <si>
    <t>400000943</t>
  </si>
  <si>
    <t>DREHWEICHE SCHLEICHER</t>
  </si>
  <si>
    <t>400000944</t>
  </si>
  <si>
    <t>Zylinder für Drehweiche - DSNU-25-320-PPV-EX4</t>
  </si>
  <si>
    <t>400000945</t>
  </si>
  <si>
    <t>Lagerbock für Drehweiche - LBN-20/25</t>
  </si>
  <si>
    <t>400000946</t>
  </si>
  <si>
    <t>Gelenkkopf für Drehweiche - SGS-M10X1,25</t>
  </si>
  <si>
    <t>400000947</t>
  </si>
  <si>
    <t>Ausschleusbogen Klinkenförderer 70991-1541+1542</t>
  </si>
  <si>
    <t>400000948</t>
  </si>
  <si>
    <t>Unterlegplatte f. Stellfuss</t>
  </si>
  <si>
    <t>400000949</t>
  </si>
  <si>
    <t>Halter TEF Motor für Drehweiche _TEF rechts</t>
  </si>
  <si>
    <t>400000950</t>
  </si>
  <si>
    <t>Kupferdichtring DIN7603 Form A 10x13,5x1 CU</t>
  </si>
  <si>
    <t>400000951</t>
  </si>
  <si>
    <t>400000952</t>
  </si>
  <si>
    <t>KEW_Kreisförderanlage Typ 55Nn</t>
  </si>
  <si>
    <t>400000953</t>
  </si>
  <si>
    <t xml:space="preserve">Z-Winkel/H=0223/B=60/RAL7035/beam 95x50 </t>
  </si>
  <si>
    <t>400000954</t>
  </si>
  <si>
    <t>Winkel/H=0160/B=60/RAL7035/DRT-ALU/esparma</t>
  </si>
  <si>
    <t>400000955</t>
  </si>
  <si>
    <t>BODENSÄULE R 2"/Sonder/MIT</t>
  </si>
  <si>
    <t>400000956</t>
  </si>
  <si>
    <t>Haltewinkel für Scanner am Separator - Schneider</t>
  </si>
  <si>
    <t>400000957</t>
  </si>
  <si>
    <t>KETTENRAD Z=10  43744-140 (WEICHE FÜR</t>
  </si>
  <si>
    <t>400000958</t>
  </si>
  <si>
    <t>Winkel / 45x45x5 / L=400</t>
  </si>
  <si>
    <t>400000959</t>
  </si>
  <si>
    <t>Axelent Schutzzaun "X-Guard"</t>
  </si>
  <si>
    <t>400000960</t>
  </si>
  <si>
    <t>Bod.-säuleR2" m. Fusspl. L=5600; RAL9002</t>
  </si>
  <si>
    <t>400000961</t>
  </si>
  <si>
    <t>Grundplatte für Drop-off MEWA</t>
  </si>
  <si>
    <t>400000962</t>
  </si>
  <si>
    <t>Stegplatte für Drop-off MEWA</t>
  </si>
  <si>
    <t>400000963</t>
  </si>
  <si>
    <t>Rollenträger 5m für Andruck-Rollenleiste Drop-off</t>
  </si>
  <si>
    <t>400000964</t>
  </si>
  <si>
    <t>Grundplatte für Andruck-Rollenleiste Drop-off MEWA</t>
  </si>
  <si>
    <t>400000965</t>
  </si>
  <si>
    <t>Stegwinkel für Andruck-Rollenleiste Drop-off MEWA</t>
  </si>
  <si>
    <t>400000966</t>
  </si>
  <si>
    <t>Klemmring 2" Säule leichte Ausf. (GD 91430013)</t>
  </si>
  <si>
    <t>400000967</t>
  </si>
  <si>
    <t>Platte an LP-M für Verbindung LP-M u. LP0.2</t>
  </si>
  <si>
    <t>400000968</t>
  </si>
  <si>
    <t>Platte an LP0.2 für Verbindung LP-M u. LP0.2</t>
  </si>
  <si>
    <t>400000969</t>
  </si>
  <si>
    <t>Rollenträger 0.5m für Andruck-Rollenleiste</t>
  </si>
  <si>
    <t>400000970</t>
  </si>
  <si>
    <t>ALU Winkel 80x40x4   L=6000mm</t>
  </si>
  <si>
    <t>400000971</t>
  </si>
  <si>
    <t>1" Rohr L=400mm</t>
  </si>
  <si>
    <t>400000972</t>
  </si>
  <si>
    <t>Verbindung Rutschprofil - Bogen links</t>
  </si>
  <si>
    <t>400000973</t>
  </si>
  <si>
    <t>Verbindung Rutschprofil - Bogen rechts</t>
  </si>
  <si>
    <t>400000974</t>
  </si>
  <si>
    <t>Verbindung Drop-off - Bogen</t>
  </si>
  <si>
    <t>400000975</t>
  </si>
  <si>
    <t>Verbindung Schnecke - Bogen 1</t>
  </si>
  <si>
    <t>400000976</t>
  </si>
  <si>
    <t>Verbindung Schnecke - Bogen 2</t>
  </si>
  <si>
    <t>400000977</t>
  </si>
  <si>
    <t>Führungsbogen für Rutschprofil</t>
  </si>
  <si>
    <t>400000979</t>
  </si>
  <si>
    <t>Anschraubplatte an HFS-Profil für Drop-off MEWA</t>
  </si>
  <si>
    <t>400000980</t>
  </si>
  <si>
    <t>Grundplatte an HFS-Profil für Drop-off MEWA</t>
  </si>
  <si>
    <t>400000981</t>
  </si>
  <si>
    <t>Halter Bremsbürste auf Rutschstange</t>
  </si>
  <si>
    <t>400000982</t>
  </si>
  <si>
    <t>STIRNR.GETR.MOT. R47DRS71S4-BE05/HR/IS/TF/,</t>
  </si>
  <si>
    <t>400000983</t>
  </si>
  <si>
    <t>ALU Winkel 120x40x4      L=6000mm</t>
  </si>
  <si>
    <t>400000984</t>
  </si>
  <si>
    <t>Halteplatte 2 - 20 -ETF</t>
  </si>
  <si>
    <t>400000985</t>
  </si>
  <si>
    <t>Stegplatte 2 - 20 -ETF</t>
  </si>
  <si>
    <t>400000986</t>
  </si>
  <si>
    <t>Stopperbügel f. Säulenstopper Zusammenbauzeichnung</t>
  </si>
  <si>
    <t>400000987</t>
  </si>
  <si>
    <t>Stopperbügel f. Säulenstopper</t>
  </si>
  <si>
    <t>400000988</t>
  </si>
  <si>
    <t>Anschlag Stopperbügel f. Säulenstopper</t>
  </si>
  <si>
    <t>400000989</t>
  </si>
  <si>
    <t>BÜGELTRÄGERENTLADUNG DROP-OFF FÖRDERRICHTUNG</t>
  </si>
  <si>
    <t>400000990</t>
  </si>
  <si>
    <t>Sensorhalter für Drop-off MEWA</t>
  </si>
  <si>
    <t>400000991</t>
  </si>
  <si>
    <t>bobbin stripper Kashmar</t>
  </si>
  <si>
    <t>400000992</t>
  </si>
  <si>
    <t>ALUPROFILBOGEN APB 110 R550/22,5°-468/117</t>
  </si>
  <si>
    <t>400000993</t>
  </si>
  <si>
    <t>RINGSCHRAUBE M8X50 GESCHW.</t>
  </si>
  <si>
    <t>400000994</t>
  </si>
  <si>
    <t>Winkel 159/230/6_Bedientableau RSM</t>
  </si>
  <si>
    <t>400000995</t>
  </si>
  <si>
    <t>Sonderrohrschelle d=38mm</t>
  </si>
  <si>
    <t>400000997</t>
  </si>
  <si>
    <t>SENSORHALTER  LT MHT 15-P3317 / AP110 --&gt;</t>
  </si>
  <si>
    <t>400000998</t>
  </si>
  <si>
    <t>Winkel 159/220/6_Bedientableau RSM</t>
  </si>
  <si>
    <t>400000999</t>
  </si>
  <si>
    <t>TRAVERSENSTOPPER SCHLEICHER 404300</t>
  </si>
  <si>
    <t>400001000</t>
  </si>
  <si>
    <t>Warenträger 401660</t>
  </si>
  <si>
    <t>400001001</t>
  </si>
  <si>
    <t>Tragrohr Teil 1</t>
  </si>
  <si>
    <t>400001002</t>
  </si>
  <si>
    <t>Traverse Teil 2</t>
  </si>
  <si>
    <t>400001003</t>
  </si>
  <si>
    <t>Tragwinkel-Halter Teil 3</t>
  </si>
  <si>
    <t>400001004</t>
  </si>
  <si>
    <t>Tragwinkel Teil 4</t>
  </si>
  <si>
    <t>400001005</t>
  </si>
  <si>
    <t>Tragwinkel-Achse Teil 5</t>
  </si>
  <si>
    <t>400001006</t>
  </si>
  <si>
    <t>HALTEBOLZEN-TRÄGER TEIL 6</t>
  </si>
  <si>
    <t>400001007</t>
  </si>
  <si>
    <t>Haltebolzen Teil 7 .</t>
  </si>
  <si>
    <t>400001008</t>
  </si>
  <si>
    <t>ABSTÜTZUNG OBEN TEIL 8</t>
  </si>
  <si>
    <t>400001009</t>
  </si>
  <si>
    <t>DISTANZ ABSTÜTZUNG Teil 9</t>
  </si>
  <si>
    <t>400001010</t>
  </si>
  <si>
    <t>ABSTÜTZUNG UNTEN TEIL 10</t>
  </si>
  <si>
    <t>400001011</t>
  </si>
  <si>
    <t>DISTANZ ABST. UNTEN Teil 11</t>
  </si>
  <si>
    <t>400001012</t>
  </si>
  <si>
    <t>VERBINDUNGSPLATTE TEIL 12</t>
  </si>
  <si>
    <t>400001013</t>
  </si>
  <si>
    <t>Abhängewinkel G für 305180Hr.Drexl</t>
  </si>
  <si>
    <t>400001014</t>
  </si>
  <si>
    <t>LKF-Elemente A-EDrexl</t>
  </si>
  <si>
    <t>400001015</t>
  </si>
  <si>
    <t>LFK-Teile A-3017714 f. ZENGADrexl</t>
  </si>
  <si>
    <t>400001016</t>
  </si>
  <si>
    <t>So 6-kt-Schr. M8x190 DIN 931 VZ</t>
  </si>
  <si>
    <t>400001019</t>
  </si>
  <si>
    <t>Kapsto Verschluss GPN 350 I 51</t>
  </si>
  <si>
    <t>400001022</t>
  </si>
  <si>
    <t>Winkel aus Lagerbestand</t>
  </si>
  <si>
    <t>400001023</t>
  </si>
  <si>
    <t>BODENSÄULE 2" L=5700 MIT FLANSCH ANGESCHW.</t>
  </si>
  <si>
    <t>400001024</t>
  </si>
  <si>
    <t>Schulungsartikelxxxxxxxxxxxxxxxxxxxxxxxxxxxxxxx</t>
  </si>
  <si>
    <t>400001025</t>
  </si>
  <si>
    <t>RU90 C-Profil (Lamag) 6m</t>
  </si>
  <si>
    <t>400001026</t>
  </si>
  <si>
    <t>LP45 Winkelprofil (Lamag) 6m</t>
  </si>
  <si>
    <t>400001027</t>
  </si>
  <si>
    <t>Einsatzscheibe für M8 (Lamag)</t>
  </si>
  <si>
    <t>400001028</t>
  </si>
  <si>
    <t>Z-Winkel/H=0102/B=70/verzinkt  /beam 000x000/</t>
  </si>
  <si>
    <t>400001029</t>
  </si>
  <si>
    <t>Platte 110x30x6 mit 2 Bohrunge</t>
  </si>
  <si>
    <t>400001030</t>
  </si>
  <si>
    <t>Platte für Mecalux C-1020</t>
  </si>
  <si>
    <t>400001031</t>
  </si>
  <si>
    <t>Winkel für Mecalux C-1020</t>
  </si>
  <si>
    <t>400001032</t>
  </si>
  <si>
    <t>APB 110 R630/37° - 287,7/201,5</t>
  </si>
  <si>
    <t>400001033</t>
  </si>
  <si>
    <t>Lasche aufgebohrt auf M10</t>
  </si>
  <si>
    <t>400001034</t>
  </si>
  <si>
    <t>Winkel VK1" aufgebohrt</t>
  </si>
  <si>
    <t>400001035</t>
  </si>
  <si>
    <t>Platte Befestigung Rollapparat</t>
  </si>
  <si>
    <t>400001036</t>
  </si>
  <si>
    <t>Verschiebebühne Verladeschleif</t>
  </si>
  <si>
    <t>400001037</t>
  </si>
  <si>
    <t>Verlängerung Trolley V50Alu - Frästeil -Consitex</t>
  </si>
  <si>
    <t>400001038</t>
  </si>
  <si>
    <t>Regalanlage-Stahlg. Uwe Hahn</t>
  </si>
  <si>
    <t>400001039</t>
  </si>
  <si>
    <t>artikel barbara</t>
  </si>
  <si>
    <t>400001040</t>
  </si>
  <si>
    <t>ANLAGENKOMP.F. TUXSORTER</t>
  </si>
  <si>
    <t>400001041</t>
  </si>
  <si>
    <t>Bandzylinder d:16 Hub 2500 822 956 003</t>
  </si>
  <si>
    <t>400001042</t>
  </si>
  <si>
    <t>Hardcoregatterträger Sonder</t>
  </si>
  <si>
    <t>400001043</t>
  </si>
  <si>
    <t>ALU-Bogen Oben für PEARL Förderer Sonder Länge</t>
  </si>
  <si>
    <t>400001044</t>
  </si>
  <si>
    <t>ALU-Bogen Unten für PEARL Förderer Sonder Länge</t>
  </si>
  <si>
    <t>400001045</t>
  </si>
  <si>
    <t>Bearbeitung ALU-Bogen Oben 26°PEARL Förderer</t>
  </si>
  <si>
    <t>400001046</t>
  </si>
  <si>
    <t>Bearbeitung ALU-Bogen Unten 26° PEARL Förderer</t>
  </si>
  <si>
    <t>400001047</t>
  </si>
  <si>
    <t>Drehweiche 405400 Schleicher</t>
  </si>
  <si>
    <t>400001048</t>
  </si>
  <si>
    <t>Traverse Trolley 405400</t>
  </si>
  <si>
    <t>400001050</t>
  </si>
  <si>
    <t>Stopperbügel  f. Säulenstopper405400</t>
  </si>
  <si>
    <t>400001051</t>
  </si>
  <si>
    <t>Etiketten inkl. Druck und Aufbringung</t>
  </si>
  <si>
    <t>400001052</t>
  </si>
  <si>
    <t>400001053</t>
  </si>
  <si>
    <t>400001054</t>
  </si>
  <si>
    <t>Sonderbogen VK060000537 bearb.</t>
  </si>
  <si>
    <t>400001055</t>
  </si>
  <si>
    <t>Gleitschiene geschlossen(AFS 26° für</t>
  </si>
  <si>
    <t>400001056</t>
  </si>
  <si>
    <t>Anfangsleiste obenAFS 26°</t>
  </si>
  <si>
    <t>400001057</t>
  </si>
  <si>
    <t>Anfangsleiste untenAFS 26°</t>
  </si>
  <si>
    <t>400001058</t>
  </si>
  <si>
    <t>Grundplatte f. Univ. Stopperauf APS</t>
  </si>
  <si>
    <t>400001062</t>
  </si>
  <si>
    <t>TEF HALTER FÜR REVERSIERBETRIESonder 15mm länger</t>
  </si>
  <si>
    <t>400001063</t>
  </si>
  <si>
    <t>400001064</t>
  </si>
  <si>
    <t>400001065</t>
  </si>
  <si>
    <t>Gleitprofil mit Aussparung(AFS 26° für</t>
  </si>
  <si>
    <t>400001066</t>
  </si>
  <si>
    <t>400001070</t>
  </si>
  <si>
    <t>400001071</t>
  </si>
  <si>
    <t>Einführung Trolley V-Gärtner</t>
  </si>
  <si>
    <t>400001073</t>
  </si>
  <si>
    <t>Befestigungssatz für Schwenkantrieb 30926</t>
  </si>
  <si>
    <t>400001074</t>
  </si>
  <si>
    <t>Drosselrückschlagventil für Schwenkantrieb</t>
  </si>
  <si>
    <t>400001075</t>
  </si>
  <si>
    <t>Schutzblech Drehstopper</t>
  </si>
  <si>
    <t>400001076</t>
  </si>
  <si>
    <t>Schwenkarm- Drehstopper</t>
  </si>
  <si>
    <t>400001077</t>
  </si>
  <si>
    <t>Haltearm- Drehstopper</t>
  </si>
  <si>
    <t>400001078</t>
  </si>
  <si>
    <t>TEF Bogen innen R535/ 60°</t>
  </si>
  <si>
    <t>400001079</t>
  </si>
  <si>
    <t>TEF Bogen innen R535/ 120°</t>
  </si>
  <si>
    <t>400001082</t>
  </si>
  <si>
    <t>Traverse Trolley 406350</t>
  </si>
  <si>
    <t>400001084</t>
  </si>
  <si>
    <t>Trapezverbindung SonderlängeL=140mm</t>
  </si>
  <si>
    <t>400001086</t>
  </si>
  <si>
    <t>Bremseinrichtung pneumatischST</t>
  </si>
  <si>
    <t>400001089</t>
  </si>
  <si>
    <t>Profil Gerüst Lamag</t>
  </si>
  <si>
    <t>400001090</t>
  </si>
  <si>
    <t>Winkel C-100 Profil LL - C-90Lamag</t>
  </si>
  <si>
    <t>400001091</t>
  </si>
  <si>
    <t>AFS 1300 gebraucht für406501Gerry Weber von</t>
  </si>
  <si>
    <t>400001092</t>
  </si>
  <si>
    <t>C_Standard flexibleA T=165</t>
  </si>
  <si>
    <t>400001094</t>
  </si>
  <si>
    <t>Distanz für AP110_ST 7mm</t>
  </si>
  <si>
    <t>400001095</t>
  </si>
  <si>
    <t>Abstützprofil Trolley- V</t>
  </si>
  <si>
    <t>400001096</t>
  </si>
  <si>
    <t>2FACH-WERKZEUG FÜR 829 446 032 UND 8290446033</t>
  </si>
  <si>
    <t>400001097</t>
  </si>
  <si>
    <t>Kulissenstein für Schäfer- Profil</t>
  </si>
  <si>
    <t>400001098</t>
  </si>
  <si>
    <t>Zukauf Stahlbau Punt Roma</t>
  </si>
  <si>
    <t>400001099</t>
  </si>
  <si>
    <t>T-SCHELLE GETEILT 1 1/2" X 1" FEUERVERZINKT</t>
  </si>
  <si>
    <t>400001102</t>
  </si>
  <si>
    <t>TEF Bogen 12,5° R650</t>
  </si>
  <si>
    <t>400001104</t>
  </si>
  <si>
    <t>TEF Bogen 55° R720</t>
  </si>
  <si>
    <t>400001105</t>
  </si>
  <si>
    <t>TEF-Bogen 4° R=1600 oben</t>
  </si>
  <si>
    <t>400001106</t>
  </si>
  <si>
    <t>TEF-Bogen 4° R=1600 unten</t>
  </si>
  <si>
    <t>400001107</t>
  </si>
  <si>
    <t>TEF-Bogen 3° R=1600 oben</t>
  </si>
  <si>
    <t>400001109</t>
  </si>
  <si>
    <t>VERBINDUNGSELEMENT WINKELSTOSS1</t>
  </si>
  <si>
    <t>400001110</t>
  </si>
  <si>
    <t>VERBINDUNGSELEMENT WINKELSTOSS2</t>
  </si>
  <si>
    <t>400001111</t>
  </si>
  <si>
    <t>Aluverbinder für Sondertrolley Schleicher</t>
  </si>
  <si>
    <t>400001112</t>
  </si>
  <si>
    <t>Spannpratze AP/ C-100 Torri</t>
  </si>
  <si>
    <t>400001115</t>
  </si>
  <si>
    <t>Schrankverbinder Polimeks</t>
  </si>
  <si>
    <t>400001116</t>
  </si>
  <si>
    <t>45° Verbindung Polimeks</t>
  </si>
  <si>
    <t>400001117</t>
  </si>
  <si>
    <t>Rohrklammer 1 1/4" x 1" T-Verbindung Artikel Nr.</t>
  </si>
  <si>
    <t>400001118</t>
  </si>
  <si>
    <t>Befestigungshalter für Bürstenhalter Dr. Mach</t>
  </si>
  <si>
    <t>400001119</t>
  </si>
  <si>
    <t>Bürsten Dr. Mach (406900)</t>
  </si>
  <si>
    <t>400001120</t>
  </si>
  <si>
    <t>Gleitschiene Dr.Mach</t>
  </si>
  <si>
    <t>400001121</t>
  </si>
  <si>
    <t>Distanz 1 für DRT an C-100 (25mm)</t>
  </si>
  <si>
    <t>400001122</t>
  </si>
  <si>
    <t>Winkel DRT_ C100</t>
  </si>
  <si>
    <t>400001123</t>
  </si>
  <si>
    <t>Distanz 2 für DRT an C-100 (15mm)</t>
  </si>
  <si>
    <t>400001124</t>
  </si>
  <si>
    <t>Winkel AP110_ C100; L=62</t>
  </si>
  <si>
    <t>400001125</t>
  </si>
  <si>
    <t>Winkel AP110_ C100; L=92</t>
  </si>
  <si>
    <t>400001126</t>
  </si>
  <si>
    <t>Verbinder CDDC&lt;-&gt;C-Profil</t>
  </si>
  <si>
    <t>400001127</t>
  </si>
  <si>
    <t>Winkelschleifer mit Trennscheiben -115-</t>
  </si>
  <si>
    <t>400001128</t>
  </si>
  <si>
    <t>Kappsäge mit Alusägeblatt und Ersatzblatt</t>
  </si>
  <si>
    <t>400001129</t>
  </si>
  <si>
    <t>Bohrmaschine (klein mit Rechts/Linkslauf) mit</t>
  </si>
  <si>
    <t>400001131</t>
  </si>
  <si>
    <t>Verlängerungskabel</t>
  </si>
  <si>
    <t>400001132</t>
  </si>
  <si>
    <t>Imbusschlüsselsatz lang</t>
  </si>
  <si>
    <t>400001133</t>
  </si>
  <si>
    <t>12x 4er Imbusschlüssel mit Handgriff, nach Anzahl</t>
  </si>
  <si>
    <t>400001134</t>
  </si>
  <si>
    <t>Maurerschnur ca. 100 m</t>
  </si>
  <si>
    <t>400001135</t>
  </si>
  <si>
    <t>Schlagschnur</t>
  </si>
  <si>
    <t>400001136</t>
  </si>
  <si>
    <t>Wasserpumpenzange</t>
  </si>
  <si>
    <t>400001137</t>
  </si>
  <si>
    <t>Cripzange</t>
  </si>
  <si>
    <t>400001138</t>
  </si>
  <si>
    <t>Kombizange</t>
  </si>
  <si>
    <t>400001139</t>
  </si>
  <si>
    <t>Seitenschneider</t>
  </si>
  <si>
    <t>400001140</t>
  </si>
  <si>
    <t>400001141</t>
  </si>
  <si>
    <t>400001142</t>
  </si>
  <si>
    <t>Adernendhülsenzange</t>
  </si>
  <si>
    <t>400001143</t>
  </si>
  <si>
    <t>Kabelschuhquetschzange</t>
  </si>
  <si>
    <t>400001144</t>
  </si>
  <si>
    <t>Abisoliermesser</t>
  </si>
  <si>
    <t>400001145</t>
  </si>
  <si>
    <t>Teppichmesser</t>
  </si>
  <si>
    <t>400001146</t>
  </si>
  <si>
    <t>Schraubendrehersatz m. Phasenprüfer isoliert</t>
  </si>
  <si>
    <t>400001147</t>
  </si>
  <si>
    <t>Ratsche 3/8", 12x 13/17</t>
  </si>
  <si>
    <t>400001148</t>
  </si>
  <si>
    <t>Nuss 3/8" 10-13-17-19</t>
  </si>
  <si>
    <t>400001149</t>
  </si>
  <si>
    <t>300 g Schlosserhammer</t>
  </si>
  <si>
    <t>400001150</t>
  </si>
  <si>
    <t>Kunststoffhammer, min. 2x</t>
  </si>
  <si>
    <t>400001151</t>
  </si>
  <si>
    <t>Bügelsäge (Sägeblätter)</t>
  </si>
  <si>
    <t>400001152</t>
  </si>
  <si>
    <t>Maul-Ringschlüssel 10, 13, 17, 1x19</t>
  </si>
  <si>
    <t>400001153</t>
  </si>
  <si>
    <t>Maul-Ringschlüssel 24</t>
  </si>
  <si>
    <t>400001154</t>
  </si>
  <si>
    <t>Feilensatz klein</t>
  </si>
  <si>
    <t>400001155</t>
  </si>
  <si>
    <t>Anschlagwinkel</t>
  </si>
  <si>
    <t>400001156</t>
  </si>
  <si>
    <t>Wasserwaage</t>
  </si>
  <si>
    <t>400001157</t>
  </si>
  <si>
    <t>Bohrersatz</t>
  </si>
  <si>
    <t>400001158</t>
  </si>
  <si>
    <t>Bandmass 8 oder 10 m</t>
  </si>
  <si>
    <t>400001159</t>
  </si>
  <si>
    <t>Bandmass 30 m</t>
  </si>
  <si>
    <t>400001160</t>
  </si>
  <si>
    <t>Meterstab</t>
  </si>
  <si>
    <t>400001161</t>
  </si>
  <si>
    <t>Leiter</t>
  </si>
  <si>
    <t>400001162</t>
  </si>
  <si>
    <t>Montageständer</t>
  </si>
  <si>
    <t>400001163</t>
  </si>
  <si>
    <t>Schleifscheiben 115 (Fächerscheiben)</t>
  </si>
  <si>
    <t>400001164</t>
  </si>
  <si>
    <t>Trennscheiben 115</t>
  </si>
  <si>
    <t>400001165</t>
  </si>
  <si>
    <t>Fuchsschwanz ca. 90 €</t>
  </si>
  <si>
    <t>400001166</t>
  </si>
  <si>
    <t>Koffer für Handwerkszeug</t>
  </si>
  <si>
    <t>400001167</t>
  </si>
  <si>
    <t>Behältnis für Maschinen</t>
  </si>
  <si>
    <t>400001168</t>
  </si>
  <si>
    <t>Winkel Weiche_ C100;</t>
  </si>
  <si>
    <t>400001169</t>
  </si>
  <si>
    <t>Distanz 3 für DRT an C-100 (10mm)</t>
  </si>
  <si>
    <t>400001170</t>
  </si>
  <si>
    <t>Winkel AP110_ C100; L=72</t>
  </si>
  <si>
    <t>400001171</t>
  </si>
  <si>
    <t>Gatterträger 1 Säule für 407030</t>
  </si>
  <si>
    <t>400001172</t>
  </si>
  <si>
    <t>Gatterträger 2 Säulen für 407030</t>
  </si>
  <si>
    <t>400001173</t>
  </si>
  <si>
    <t>Winkel für Gaterträger 407030</t>
  </si>
  <si>
    <t>400001174</t>
  </si>
  <si>
    <t>APSB 110 R2207/12° Sonderbogen</t>
  </si>
  <si>
    <t>400001175</t>
  </si>
  <si>
    <t>Werkzeug manuelle Anlage</t>
  </si>
  <si>
    <t>400001176</t>
  </si>
  <si>
    <t>Werkzeug automatische Anlage</t>
  </si>
  <si>
    <t>400001177</t>
  </si>
  <si>
    <t>Drehweiche 407660 Schleicher</t>
  </si>
  <si>
    <t>400001178</t>
  </si>
  <si>
    <t>Grundplatte f. Univ. Stopperauf APS mit Abstützung</t>
  </si>
  <si>
    <t>400001179</t>
  </si>
  <si>
    <t>Haltewinkel Abstützlager APS Stopper</t>
  </si>
  <si>
    <t>400001180</t>
  </si>
  <si>
    <t>APSB 110 R630 60° Sonderbogen</t>
  </si>
  <si>
    <t>400001181</t>
  </si>
  <si>
    <t>TEF Bogen 60° R725</t>
  </si>
  <si>
    <t>400001182</t>
  </si>
  <si>
    <t>GETR.MOT. TEF LI. SA57DRS71M4; nA=20</t>
  </si>
  <si>
    <t>400001184</t>
  </si>
  <si>
    <t>Geländerhalter L200</t>
  </si>
  <si>
    <t>400001185</t>
  </si>
  <si>
    <t>Geländerhalter L400</t>
  </si>
  <si>
    <t>400001186</t>
  </si>
  <si>
    <t>Abdeck- Schutzblech Entladeförderer</t>
  </si>
  <si>
    <t>400001187</t>
  </si>
  <si>
    <t>Trennbügel (Muster PEP) ohne Barcode</t>
  </si>
  <si>
    <t>400001190</t>
  </si>
  <si>
    <t>Trennbügel</t>
  </si>
  <si>
    <t>400001191</t>
  </si>
  <si>
    <t>TEF Bogen 55° R535</t>
  </si>
  <si>
    <t>400001192</t>
  </si>
  <si>
    <t>Halter 1 Durchfahrtbegrenzer Trolley</t>
  </si>
  <si>
    <t>400001193</t>
  </si>
  <si>
    <t>Halter 2 Durchfahrtbegrenzer Trolley</t>
  </si>
  <si>
    <t>400001194</t>
  </si>
  <si>
    <t>Durchfahrtbegrenzung für Trolley mit Einhängebügel</t>
  </si>
  <si>
    <t>400001195</t>
  </si>
  <si>
    <t>Klebefolie weiß A4 100 Stk/VE</t>
  </si>
  <si>
    <t>400001196</t>
  </si>
  <si>
    <t>Klebefolie weiß A3 50 Stk./VE</t>
  </si>
  <si>
    <t>400001197</t>
  </si>
  <si>
    <t>A4 Aluminiumblech 2mm</t>
  </si>
  <si>
    <t>400001198</t>
  </si>
  <si>
    <t>A3 Aluminiumblech 2mm</t>
  </si>
  <si>
    <t>400001199</t>
  </si>
  <si>
    <t>Bekleben &amp; Bohrungen für Anlagenschild Punt Roma</t>
  </si>
  <si>
    <t>400001200</t>
  </si>
  <si>
    <t>400001201</t>
  </si>
  <si>
    <t>Zutritt verboten selbstklebende Folie 20cm</t>
  </si>
  <si>
    <t>400001202</t>
  </si>
  <si>
    <t>Zutritt verboten Kunststoff 20cm</t>
  </si>
  <si>
    <t>400001203</t>
  </si>
  <si>
    <t>Geländerrohr 40/40/2 RAL 7035 á 6 Meter</t>
  </si>
  <si>
    <t>400001204</t>
  </si>
  <si>
    <t>Stütze für Sturzschutz RAL 7035</t>
  </si>
  <si>
    <t>400001205</t>
  </si>
  <si>
    <t>Endkappe 80x80/2mm 50stk</t>
  </si>
  <si>
    <t>400001206</t>
  </si>
  <si>
    <t>Endkappe 40x40/2mm 100stk</t>
  </si>
  <si>
    <t>400001207</t>
  </si>
  <si>
    <t>Pulvern der Führungsleiste Dr.Mach</t>
  </si>
  <si>
    <t>400001208</t>
  </si>
  <si>
    <t>Führungsleiste Dr.Mach</t>
  </si>
  <si>
    <t>400001209</t>
  </si>
  <si>
    <t>CDDC schaltbare Entlade POM-Teil</t>
  </si>
  <si>
    <t>400001210</t>
  </si>
  <si>
    <t>CDDC schaltbare Entlade Alu-Teil</t>
  </si>
  <si>
    <t>400001211</t>
  </si>
  <si>
    <t>Geländerhalter L500</t>
  </si>
  <si>
    <t>400001212</t>
  </si>
  <si>
    <t>Druckplatte Stopper (niedrig)</t>
  </si>
  <si>
    <t>400001213</t>
  </si>
  <si>
    <t>Halteplatte Stopper (niedrig)</t>
  </si>
  <si>
    <t>400001214</t>
  </si>
  <si>
    <t>Traverse Stopper (niedrig)</t>
  </si>
  <si>
    <t>400001215</t>
  </si>
  <si>
    <t>Bügelhalter flach</t>
  </si>
  <si>
    <t>400001216</t>
  </si>
  <si>
    <t>Bügelhalter tief</t>
  </si>
  <si>
    <t>400001217</t>
  </si>
  <si>
    <t>Vierkantmuffe 35/35/2 RAL 7035 á 15 Zentimeter</t>
  </si>
  <si>
    <t>400001218</t>
  </si>
  <si>
    <t>Schaltplatte 407030</t>
  </si>
  <si>
    <t>400001219</t>
  </si>
  <si>
    <t>Schaltarm 407030</t>
  </si>
  <si>
    <t>400001220</t>
  </si>
  <si>
    <t>Bürsten- Trolley</t>
  </si>
  <si>
    <t>400001221</t>
  </si>
  <si>
    <t>TEF Bogen 55° R540</t>
  </si>
  <si>
    <t>400001222</t>
  </si>
  <si>
    <t>TEF Bogen 67,5° R740</t>
  </si>
  <si>
    <t>400001223</t>
  </si>
  <si>
    <t>TEF Bogen 67,5° R560</t>
  </si>
  <si>
    <t>400001226</t>
  </si>
  <si>
    <t>400001227</t>
  </si>
  <si>
    <t>Kompaktzylinder 537127 F_PN_ADNGF-32-25-P-A-EX4</t>
  </si>
  <si>
    <t>400001228</t>
  </si>
  <si>
    <t>Stopperbügel  f. Säulenstopper408050</t>
  </si>
  <si>
    <t>400001229</t>
  </si>
  <si>
    <t>Stopper- und Vereinzelnerarm Sonder</t>
  </si>
  <si>
    <t>400001230</t>
  </si>
  <si>
    <t>Grundplatte f. Univ. Stopperauf APS mit</t>
  </si>
  <si>
    <t>400001231</t>
  </si>
  <si>
    <t>Stoppertraverse Sonder</t>
  </si>
  <si>
    <t>400001232</t>
  </si>
  <si>
    <t>C90 Profil gebraucht L&gt;4500mm</t>
  </si>
  <si>
    <t>400001233</t>
  </si>
  <si>
    <t>C90 Profil gebraucht L&gt;1000mm</t>
  </si>
  <si>
    <t>400001234</t>
  </si>
  <si>
    <t>Wandplatte für Wanddurchbohrung Projekt 407860</t>
  </si>
  <si>
    <t>400001236</t>
  </si>
  <si>
    <t>CAS_FSTB-8V, pitch=225, Rieter standard bobbin</t>
  </si>
  <si>
    <t>400001237</t>
  </si>
  <si>
    <t>2% Spare Parts</t>
  </si>
  <si>
    <t>400001238</t>
  </si>
  <si>
    <t xml:space="preserve">C_Sea packaging </t>
  </si>
  <si>
    <t>400001239</t>
  </si>
  <si>
    <t>Sonderbogen Fourtex 22,5°</t>
  </si>
  <si>
    <t>400001241</t>
  </si>
  <si>
    <t>Halter für PN (RA) - Zyl.40</t>
  </si>
  <si>
    <t>400001242</t>
  </si>
  <si>
    <t>Befestigungswinkel für RA (Pn) - Zyl.40</t>
  </si>
  <si>
    <t>400001243</t>
  </si>
  <si>
    <t>Welle für Gegenrad - Zyl.40</t>
  </si>
  <si>
    <t>400001244</t>
  </si>
  <si>
    <t>Kurzhubzyl. CQ2B40TF-10DZ D=40 H=10</t>
  </si>
  <si>
    <t>400001245</t>
  </si>
  <si>
    <t>MOVIMOT-Spiroplangetriebemotor WF20 DRS71S4/MM03</t>
  </si>
  <si>
    <t>400001246</t>
  </si>
  <si>
    <t>Schneckengetriebemotor SA57 DRS71M4 --&gt;Artikeltext</t>
  </si>
  <si>
    <t>400001247</t>
  </si>
  <si>
    <t>Halteschiene f. Beladeförderer verlängert</t>
  </si>
  <si>
    <t>400001248</t>
  </si>
  <si>
    <t>Rutschprofil f. Beladeförderer verlängert</t>
  </si>
  <si>
    <t>400001249</t>
  </si>
  <si>
    <t>Sonderbogen 1 Fourtex 22,5°</t>
  </si>
  <si>
    <t>400001250</t>
  </si>
  <si>
    <t>Sonderbogen Fourtex 90° 850-992</t>
  </si>
  <si>
    <t>400001251</t>
  </si>
  <si>
    <t>Sonderbogen Fourtex 45°-232</t>
  </si>
  <si>
    <t>400001252</t>
  </si>
  <si>
    <t>Sonderbogen Fourtex 67,5°-466</t>
  </si>
  <si>
    <t>400001253</t>
  </si>
  <si>
    <t>Aluprofilbogen APB110 R350 180° - 250/250</t>
  </si>
  <si>
    <t>400001254</t>
  </si>
  <si>
    <t>400001255</t>
  </si>
  <si>
    <t>APSB R650/135°</t>
  </si>
  <si>
    <t>400001256</t>
  </si>
  <si>
    <t>TEF Bogen 135° R725</t>
  </si>
  <si>
    <t>400001263</t>
  </si>
  <si>
    <t>ALUPROFILBOGEN APB 110 R550/90° 800/800</t>
  </si>
  <si>
    <t>400001264</t>
  </si>
  <si>
    <t>SENSORHALTER FÜR  LT</t>
  </si>
  <si>
    <t>400001265</t>
  </si>
  <si>
    <t>400001266</t>
  </si>
  <si>
    <t>Trolley-V/ V70-1Satz Rechts und Links, Badamid,</t>
  </si>
  <si>
    <t>400001267</t>
  </si>
  <si>
    <t>5/2-WEGEVENTIL SERIE ST  MIT HEBEL</t>
  </si>
  <si>
    <t>400001268</t>
  </si>
  <si>
    <t xml:space="preserve">L-Winkel/H=0189/B=80/verzinkt   /beam C250    </t>
  </si>
  <si>
    <t>400001269</t>
  </si>
  <si>
    <t>U-Winkel/H=0060/B=170/RAL7035/IPE140</t>
  </si>
  <si>
    <t>400001270</t>
  </si>
  <si>
    <t>Schwenkschiene/Rolltor/kpl./Sonderausführung</t>
  </si>
  <si>
    <t>400001271</t>
  </si>
  <si>
    <t>Z-Winkel/H=48/B=40/RAL7035/At_Least_Madrid</t>
  </si>
  <si>
    <t>400001272</t>
  </si>
  <si>
    <t>566St. X=1400mm 192St. X=1500mm</t>
  </si>
  <si>
    <t>400001273</t>
  </si>
  <si>
    <t>Halter Trolleyführung</t>
  </si>
  <si>
    <t>400001274</t>
  </si>
  <si>
    <t>Zwischenstück</t>
  </si>
  <si>
    <t>400001275</t>
  </si>
  <si>
    <t>Führungsschiene</t>
  </si>
  <si>
    <t>400001276</t>
  </si>
  <si>
    <t>Widerlager</t>
  </si>
  <si>
    <t>400001277</t>
  </si>
  <si>
    <t>Zentrierzapfen - Hugo Boss</t>
  </si>
  <si>
    <t>400001278</t>
  </si>
  <si>
    <t>Zentrierung Oberstück Hugo Boss</t>
  </si>
  <si>
    <t>400001279</t>
  </si>
  <si>
    <t>Teleskopabhänger Hugo Boss</t>
  </si>
  <si>
    <t>400001282</t>
  </si>
  <si>
    <t>Schwenkschiene (Überkippfunktion) Hugo Boss</t>
  </si>
  <si>
    <t>400001283</t>
  </si>
  <si>
    <t>Stopperarm 404300 bearbeitet aus 827066003</t>
  </si>
  <si>
    <t>400001284</t>
  </si>
  <si>
    <t>TEF-Profil-Bogen; R 495 / 90°</t>
  </si>
  <si>
    <t>400001285</t>
  </si>
  <si>
    <t>Stopperbiegeteil Hugo-Boss (410620)</t>
  </si>
  <si>
    <t>400001286</t>
  </si>
  <si>
    <t>Winkel</t>
  </si>
  <si>
    <t>400001287</t>
  </si>
  <si>
    <t>Griff angeschweißt</t>
  </si>
  <si>
    <t>400001288</t>
  </si>
  <si>
    <t>SO-Stahlweiche 2x45° inkl. Verbindung</t>
  </si>
  <si>
    <t>400001289</t>
  </si>
  <si>
    <t>Anschlag 2 Stopperbügel f. Säulenstopper</t>
  </si>
  <si>
    <t>400001290</t>
  </si>
  <si>
    <t>400001291</t>
  </si>
  <si>
    <t>HFS-BÜGELTRÄGERFÜHRUNG AM AS - MEWA</t>
  </si>
  <si>
    <t>400001292</t>
  </si>
  <si>
    <t>TEF-Bogen R495/90°</t>
  </si>
  <si>
    <t>400001293</t>
  </si>
  <si>
    <t>TEF-Bogen R405/67,5°</t>
  </si>
  <si>
    <t>400001294</t>
  </si>
  <si>
    <t>Bügelführung 2 für Vereinzelner</t>
  </si>
  <si>
    <t>400001297</t>
  </si>
  <si>
    <t>Verbindung 45° EE mit LP</t>
  </si>
  <si>
    <t>400001298</t>
  </si>
  <si>
    <t>Halter Führungsbogen für Verbindung 45° EE mit LP</t>
  </si>
  <si>
    <t>400001299</t>
  </si>
  <si>
    <t>Rohrschelle 1" Oberteil (mit Langlöchern für</t>
  </si>
  <si>
    <t>400001300</t>
  </si>
  <si>
    <t>Bogenschelle mit Langlöchern für Regale</t>
  </si>
  <si>
    <t>400001301</t>
  </si>
  <si>
    <t>Platte 1 für Trolley-Fixierung</t>
  </si>
  <si>
    <t>400001302</t>
  </si>
  <si>
    <t>Platte 2 für Trolley-Fixierung</t>
  </si>
  <si>
    <t>400001303</t>
  </si>
  <si>
    <t>Leiste 1 für Trolley-Fixierung</t>
  </si>
  <si>
    <t>400001304</t>
  </si>
  <si>
    <t>Leiste 2 für Trolley-Fixierung</t>
  </si>
  <si>
    <t>400001305</t>
  </si>
  <si>
    <t>Halter Rohr für Trolley-Fixierung</t>
  </si>
  <si>
    <t>400001306</t>
  </si>
  <si>
    <t>Rohr für Trolley-Fixierung</t>
  </si>
  <si>
    <t>400001307</t>
  </si>
  <si>
    <t>400001308</t>
  </si>
  <si>
    <t>Unterlage Hugo Boss</t>
  </si>
  <si>
    <t>400001309</t>
  </si>
  <si>
    <t>Zwischenklotz Hugo Boss</t>
  </si>
  <si>
    <t>400001310</t>
  </si>
  <si>
    <t>Winkel Hugo Boss</t>
  </si>
  <si>
    <t>400001311</t>
  </si>
  <si>
    <t>Stoßschutz Hugo Boss</t>
  </si>
  <si>
    <t>400001312</t>
  </si>
  <si>
    <t>TEF Motorplatte (verlängerte Langlöcher) für</t>
  </si>
  <si>
    <t>400001313</t>
  </si>
  <si>
    <t>SENKWERKZEUG FÜR SPULENZUGSEGMENT FÜR V-MONTAGE -</t>
  </si>
  <si>
    <t>400001315</t>
  </si>
  <si>
    <t>Gelenkkopf CM2-AP6-M010-M2-A</t>
  </si>
  <si>
    <t>400001316</t>
  </si>
  <si>
    <t>Getr.Mot mit Movimot SA57 DRN80MK4/MM05 - M5A</t>
  </si>
  <si>
    <t>400001317</t>
  </si>
  <si>
    <t>Getr.Mot mit Movimot SA57 DRS71M4/MM05 - M6B</t>
  </si>
  <si>
    <t>400001318</t>
  </si>
  <si>
    <t>Getr.Mot ohne Movimot SA57 DRS71M4/MI/TH - M1A</t>
  </si>
  <si>
    <t>400001319</t>
  </si>
  <si>
    <t>MOVIMOT FÜR MOTORNAHE MONTAGE</t>
  </si>
  <si>
    <t>400001320</t>
  </si>
  <si>
    <t>Traverse Trolley 410920</t>
  </si>
  <si>
    <t>400001322</t>
  </si>
  <si>
    <t>410340 Parkdale Pneumatikausrüstung</t>
  </si>
  <si>
    <t>400001323</t>
  </si>
  <si>
    <t>Sensorhalter Kannenführung - 409151</t>
  </si>
  <si>
    <t>400001324</t>
  </si>
  <si>
    <t>Kannenführungshalter - 409151 Kannenerkennung</t>
  </si>
  <si>
    <t>400001325</t>
  </si>
  <si>
    <t>400001326</t>
  </si>
  <si>
    <t>Vierkantsäule Best Logistics</t>
  </si>
  <si>
    <t>400001327</t>
  </si>
  <si>
    <t>Anschweißplatte an 4kt Säule</t>
  </si>
  <si>
    <t>400001328</t>
  </si>
  <si>
    <t>Verbindungsplatte</t>
  </si>
  <si>
    <t>400001329</t>
  </si>
  <si>
    <t>HYBRIDKABEL L=30M</t>
  </si>
  <si>
    <t>400001330</t>
  </si>
  <si>
    <t>Gebrauchtstrecke Best Logistics</t>
  </si>
  <si>
    <t>400001331</t>
  </si>
  <si>
    <t>Gebrauchtweichen Best Logistics</t>
  </si>
  <si>
    <t>400001332</t>
  </si>
  <si>
    <t>Gebrauchtgerüst Best Logistics</t>
  </si>
  <si>
    <t>400001333</t>
  </si>
  <si>
    <t>Treppe Best Logistics</t>
  </si>
  <si>
    <t>400001334</t>
  </si>
  <si>
    <t>Spanplatten Best Logistics</t>
  </si>
  <si>
    <t>400001335</t>
  </si>
  <si>
    <t>Bogen Kabelschlepp Drehweiche  R669</t>
  </si>
  <si>
    <t>400001336</t>
  </si>
  <si>
    <t>Zuluftdrossel R412010568 - LW2</t>
  </si>
  <si>
    <t>400001337</t>
  </si>
  <si>
    <t>Bedienoberfläche Parkdale</t>
  </si>
  <si>
    <t>400001338</t>
  </si>
  <si>
    <t>Gerüst Teile Parkdale - Lieferant Precision</t>
  </si>
  <si>
    <t>400001339</t>
  </si>
  <si>
    <t>C_spare parts</t>
  </si>
  <si>
    <t>400001340</t>
  </si>
  <si>
    <t>Bobbin stripper CAS_FSTB-12V (3Stück)</t>
  </si>
  <si>
    <t>400001341</t>
  </si>
  <si>
    <t>ALUPROFILBOGEN APB 60 R450/90°-200</t>
  </si>
  <si>
    <t>400001342</t>
  </si>
  <si>
    <t>Gerüst / Sterbfritz / 410902</t>
  </si>
  <si>
    <t>400001343</t>
  </si>
  <si>
    <t>ROB_Heber/Hub 5650mm/TEF kpl.</t>
  </si>
  <si>
    <t>400001344</t>
  </si>
  <si>
    <t>Messe Motek, Bestellung nach Angebot</t>
  </si>
  <si>
    <t>400001345</t>
  </si>
  <si>
    <t>DREHWEICHE KLEBCHEMIE</t>
  </si>
  <si>
    <t>400001346</t>
  </si>
  <si>
    <t>Distanz 5mm, für C-Profil</t>
  </si>
  <si>
    <t>400001347</t>
  </si>
  <si>
    <t>TEF-PROFIL-BOGEN 26° R650  (Aussenbogen)</t>
  </si>
  <si>
    <t>400001348</t>
  </si>
  <si>
    <t>400001349</t>
  </si>
  <si>
    <t>HANDSCHALTUNG GERADE F. SW - Abstand SO = 2800 mm</t>
  </si>
  <si>
    <t>400001350</t>
  </si>
  <si>
    <t>HANDSCHALTUNG SCHRÄG F. SW/DSW - Abstand SO =</t>
  </si>
  <si>
    <t>400001351</t>
  </si>
  <si>
    <t>S_PN Teile lt. Ang. 0021370745 von 150917</t>
  </si>
  <si>
    <t>400001352</t>
  </si>
  <si>
    <t>Kettenrad KRT</t>
  </si>
  <si>
    <t>400001353</t>
  </si>
  <si>
    <t>Taper Spannbuchse für Kettenrad KRT</t>
  </si>
  <si>
    <t>400001354</t>
  </si>
  <si>
    <t>AFS Motorstation Antriebswelle Sonder</t>
  </si>
  <si>
    <t>400001355</t>
  </si>
  <si>
    <t>AFS Motorstation Antriebswellenverlängerung</t>
  </si>
  <si>
    <t>400001356</t>
  </si>
  <si>
    <t>400001357</t>
  </si>
  <si>
    <t>C_Bobbin Stripper TB6 (4Stück)</t>
  </si>
  <si>
    <t>400001358</t>
  </si>
  <si>
    <t>L-winkel 60 x 80 x 6 x  60 mit Langloch</t>
  </si>
  <si>
    <t>400001359</t>
  </si>
  <si>
    <t>Fangnetz Sachschutz 50mm x 50mm (190 m²)</t>
  </si>
  <si>
    <t>400001360</t>
  </si>
  <si>
    <t>Bobbin stripper CAS_FSTB-12V (1Stück)</t>
  </si>
  <si>
    <t>400001361</t>
  </si>
  <si>
    <t>ZAHNRIEMENFÜHRUNG ENDE/UMLENKUNG L=86</t>
  </si>
  <si>
    <t>400001362</t>
  </si>
  <si>
    <t>400001363</t>
  </si>
  <si>
    <t>Halteklotz Notaus 409151</t>
  </si>
  <si>
    <t>400001364</t>
  </si>
  <si>
    <t>400001365</t>
  </si>
  <si>
    <t>Mast vorne L=5250</t>
  </si>
  <si>
    <t>400001366</t>
  </si>
  <si>
    <t>Platte / RRA an DRT / verzinkt</t>
  </si>
  <si>
    <t>400001367</t>
  </si>
  <si>
    <t>Platte Zwischenstück / RRA an DRT / verzinkt</t>
  </si>
  <si>
    <t>400001368</t>
  </si>
  <si>
    <t>Stössel für Federzylinder (Stahl)</t>
  </si>
  <si>
    <t>400001369</t>
  </si>
  <si>
    <t>400001370</t>
  </si>
  <si>
    <t>Gerüst / Sterbfritz / 411250</t>
  </si>
  <si>
    <t>400001371</t>
  </si>
  <si>
    <t>Gurt / Taschen Grammertrolley</t>
  </si>
  <si>
    <t>400001372</t>
  </si>
  <si>
    <t>Binderschrauben / M4x8 / Kunststoff schwarz</t>
  </si>
  <si>
    <t>400001373</t>
  </si>
  <si>
    <t xml:space="preserve">L-Winkel/H=0239/B=80/verzinkt  /beam S350    </t>
  </si>
  <si>
    <t>400001374</t>
  </si>
  <si>
    <t>Halter Seilzugschalter</t>
  </si>
  <si>
    <t>400001375</t>
  </si>
  <si>
    <t>Verlängerung Gatterstange G33</t>
  </si>
  <si>
    <t>400001376</t>
  </si>
  <si>
    <t>ALU-WEICHE SW-R GRUNDK. M. HS GERADE KPL.</t>
  </si>
  <si>
    <t>400001377</t>
  </si>
  <si>
    <t>ALU WEICHE SW-R GRUNDK. MIT HS SCHRÄG KPL.</t>
  </si>
  <si>
    <t>400001378</t>
  </si>
  <si>
    <t>ALU-WEICHE SW-L GRUNDK. M. HS GERADE KPL.</t>
  </si>
  <si>
    <t>400001379</t>
  </si>
  <si>
    <t>ALU WEICHE SW-L GRUNDK. MIT HS SCHRÄG KPL.</t>
  </si>
  <si>
    <t>400001380</t>
  </si>
  <si>
    <t>ALU WEICHE DSW GRUNDK. MIT HS SCHRÄG KPL.</t>
  </si>
  <si>
    <t>400001381</t>
  </si>
  <si>
    <t>ALU-WEICHE SW R 400/90° L-500 KPL. MIT M+V+HS-G</t>
  </si>
  <si>
    <t>400001382</t>
  </si>
  <si>
    <t>ALU-WEICHE SW R 400/90° R-500 KPL. MIT M+V+HS-G</t>
  </si>
  <si>
    <t>400001383</t>
  </si>
  <si>
    <t>ALU-WEICHE SW R 550/90° L-700 KPL. MIT M+V+HS-G</t>
  </si>
  <si>
    <t>400001384</t>
  </si>
  <si>
    <t>ALU-WEICHE SW R 550/90° R-700 KPL. MIT M+V+HS-G</t>
  </si>
  <si>
    <t>400001385</t>
  </si>
  <si>
    <t>ALU-WEICHE SW R 550/45° L-400 KPL. MIT M+V+HS-G</t>
  </si>
  <si>
    <t>400001386</t>
  </si>
  <si>
    <t>ALU-WEICHE SW R 550/45° R-400 KPL. MIT M+V+HS-G</t>
  </si>
  <si>
    <t>400001387</t>
  </si>
  <si>
    <t>ALU-WEICHE DSW R 550/45° 400 KPL. MIT M+V+HS-S</t>
  </si>
  <si>
    <t>400001388</t>
  </si>
  <si>
    <t>ALU-WEICHE DRSW R 550/90°/180°1600 KPL. MIT</t>
  </si>
  <si>
    <t>400001389</t>
  </si>
  <si>
    <t>U-Hänger/H=140/B=170/RAL7035/IPE 140</t>
  </si>
  <si>
    <t>400001390</t>
  </si>
  <si>
    <t>Z-Winkel/H=0200/B=60/RAL7035/beam 060x040</t>
  </si>
  <si>
    <t>400001391</t>
  </si>
  <si>
    <t>Z-Winkel/H=0100/B=60/RAL7035/beam 060x040</t>
  </si>
  <si>
    <t>400001392</t>
  </si>
  <si>
    <t>ALU-WEICHE DRSW R 400/90°/180°1400 KPL. MIT</t>
  </si>
  <si>
    <t>400001393</t>
  </si>
  <si>
    <t>U-Hänger/H=040/B=170/RAL7035/IPE 140</t>
  </si>
  <si>
    <t>400001394</t>
  </si>
  <si>
    <t>U-Hänger/H=054/B=170/RAL7035/IPE 140</t>
  </si>
  <si>
    <t>400001396</t>
  </si>
  <si>
    <t>DRT Gerüstmaterial gebraucht kpl. Camac / RAL 7035</t>
  </si>
  <si>
    <t>400001397</t>
  </si>
  <si>
    <t>Montagematerial Pin &amp; Klinke</t>
  </si>
  <si>
    <t>400001398</t>
  </si>
  <si>
    <t>Kette + Kettenschlösser für C_Putzmaschine</t>
  </si>
  <si>
    <t>400001399</t>
  </si>
  <si>
    <t>Putzmaschine Bobbin stripper CAS_FSTB-8V</t>
  </si>
  <si>
    <t>400001400</t>
  </si>
  <si>
    <t>ALUPROFILBOGEN APB 110 R250/90°-400/350</t>
  </si>
  <si>
    <t>400001401</t>
  </si>
  <si>
    <t>ALUPROFILBOGEN APB 110 R250/67,5°-350/200</t>
  </si>
  <si>
    <t>400001402</t>
  </si>
  <si>
    <t>AFS SPANNROLLE KPL. - KOMPONENTENLÖSUNG</t>
  </si>
  <si>
    <t>400001403</t>
  </si>
  <si>
    <t>Putzmaschine CAS_FSTB-4V (1Stück)</t>
  </si>
  <si>
    <t>400001404</t>
  </si>
  <si>
    <t>Platte 1 Portionierstopper</t>
  </si>
  <si>
    <t>400001405</t>
  </si>
  <si>
    <t>Platte 2 Portionierstopper</t>
  </si>
  <si>
    <t>400001406</t>
  </si>
  <si>
    <t>Platte 3 Portionierstopper</t>
  </si>
  <si>
    <t>400001407</t>
  </si>
  <si>
    <t>Spitze Portionierstopper</t>
  </si>
  <si>
    <t>400001408</t>
  </si>
  <si>
    <t>Wandflansch für DRT und C 250</t>
  </si>
  <si>
    <t>400001409</t>
  </si>
  <si>
    <t>Wandflansch für DRT und S350</t>
  </si>
  <si>
    <t>400001412</t>
  </si>
  <si>
    <t>Bodensäule R2"/Sonder/Mit FussplatteL=6300/</t>
  </si>
  <si>
    <t>400001413</t>
  </si>
  <si>
    <t>FIXIERPLATTE FÜR DREHSTOPPER - 6100148899</t>
  </si>
  <si>
    <t>400001414</t>
  </si>
  <si>
    <t>HALTER FÜR DREHSTOPPER - 6100148918</t>
  </si>
  <si>
    <t>400001415</t>
  </si>
  <si>
    <t>PRALLPLATTE FÜR TRAVERSENSTOPPER - 6100148933</t>
  </si>
  <si>
    <t>400001416</t>
  </si>
  <si>
    <t>HALTER LICHTSCHRANKE - 6100148942</t>
  </si>
  <si>
    <t>400001417</t>
  </si>
  <si>
    <t>KRAFTSPANNER - CKZT25-105-DCL781EL D=25</t>
  </si>
  <si>
    <t>400001418</t>
  </si>
  <si>
    <t>CENTER ARM - CKZ25-42A781EL-R</t>
  </si>
  <si>
    <t>400001419</t>
  </si>
  <si>
    <t>HANDABSPERRVENTIL - VHK3-06F-06F 3/2-Wege-Ventil</t>
  </si>
  <si>
    <t>400001420</t>
  </si>
  <si>
    <t>STEG FÜR TRAVERSENSTOPPER - 000710715</t>
  </si>
  <si>
    <t>400001421</t>
  </si>
  <si>
    <t>TRAPEZSTEIN FÜR TRAVERSENSTOPPER</t>
  </si>
  <si>
    <t>400001422</t>
  </si>
  <si>
    <t>Bodensäule R2"L=6000 mit Fussplatte</t>
  </si>
  <si>
    <t>400001423</t>
  </si>
  <si>
    <t>ROB_Heber/Hub 7900mm/TEF kpl.</t>
  </si>
  <si>
    <t>400001425</t>
  </si>
  <si>
    <t>PC Oberfläche 410430 Zhongtai Tajikistan</t>
  </si>
  <si>
    <t>400001426</t>
  </si>
  <si>
    <t>PC Oberfläche 410700 Esquel Changji</t>
  </si>
  <si>
    <t>400001427</t>
  </si>
  <si>
    <t>Schutzzaun</t>
  </si>
  <si>
    <t>400001428</t>
  </si>
  <si>
    <t>Stirnradgetriebe 0,55kW, Kreisel 800 ILS v=29m/min</t>
  </si>
  <si>
    <t>400001429</t>
  </si>
  <si>
    <t>GATTERTRÄGER 1/2 G33 2 SÄULEN646SCHIENENAB.1305</t>
  </si>
  <si>
    <t>400001430</t>
  </si>
  <si>
    <t>GATTERTRÄGER 1/2 G33 1 SÄULE,SPINNFELD</t>
  </si>
  <si>
    <t>400001431</t>
  </si>
  <si>
    <t>APB 110 R550/157,5°-113</t>
  </si>
  <si>
    <t>400001432</t>
  </si>
  <si>
    <t>Pinförderer Faurecia Neuburg 410360 laut Angebot</t>
  </si>
  <si>
    <t>400001433</t>
  </si>
  <si>
    <t>Mitnehmerfinger Halterungen Alu</t>
  </si>
  <si>
    <t>400001434</t>
  </si>
  <si>
    <t>Grundplatte Heber</t>
  </si>
  <si>
    <t>400001435</t>
  </si>
  <si>
    <t>UNIVERSAL-STOPPER BISTABIL FÜR AP110, KPL.</t>
  </si>
  <si>
    <t>400001437</t>
  </si>
  <si>
    <t>HALTER FÜR BRANDSCHUTZTÜR REFLEKTOR/SCANNER</t>
  </si>
  <si>
    <t>400001438</t>
  </si>
  <si>
    <t>FÖRDERPIN F. PEP-FÖRDERER</t>
  </si>
  <si>
    <t>400001439</t>
  </si>
  <si>
    <t>SET 2X TROLLEY-V + 4X BEGRENZUNGSKEGEL F LTE</t>
  </si>
  <si>
    <t>400001440</t>
  </si>
  <si>
    <t>T-Verbinder QR1-S-RTK-DA10</t>
  </si>
  <si>
    <t>400001441</t>
  </si>
  <si>
    <t>ThinkCentre M800-PC</t>
  </si>
  <si>
    <t>400001442</t>
  </si>
  <si>
    <t>Ultraduenner Monitor ThinkVision X24 Artikel-</t>
  </si>
  <si>
    <t>400001443</t>
  </si>
  <si>
    <t>PC Oberfläche 411180 Batly-Gadam</t>
  </si>
  <si>
    <t>400001445</t>
  </si>
  <si>
    <t>Lagertechnik Uwe Hahn 411590 Umbau Regalanlage</t>
  </si>
  <si>
    <t>400001446</t>
  </si>
  <si>
    <t>Bodensäule mit Fußplatte 250x250 L=3.000mm</t>
  </si>
  <si>
    <t>400001447</t>
  </si>
  <si>
    <t>Bodensäule mit Fußplatte 250x250 L=4.000mm</t>
  </si>
  <si>
    <t>400001448</t>
  </si>
  <si>
    <t>Bodensäule mit Fußplatte 250x250 L=5.000mm</t>
  </si>
  <si>
    <t>400001449</t>
  </si>
  <si>
    <t>GRUNDKÖRPER RECHTS FÜR SCHWENKSCHIENE 735</t>
  </si>
  <si>
    <t>400001450</t>
  </si>
  <si>
    <t>GRUNDKÖRPER LINKS FÜR SCHWENKSCHIENE 735</t>
  </si>
  <si>
    <t>400001451</t>
  </si>
  <si>
    <t>400001452</t>
  </si>
  <si>
    <t>400001453</t>
  </si>
  <si>
    <t>WINKEL SCHWENKELEMENT LINKS FÜR SCHWENKSCHIENE 735</t>
  </si>
  <si>
    <t>400001454</t>
  </si>
  <si>
    <t>WINKEL SCHWENKELEMENT RECHTS FÜR SCHWENKSCHIENE</t>
  </si>
  <si>
    <t>400001456</t>
  </si>
  <si>
    <t>ENTLADUNG ILS-KLEMMTROLLEY FÜR TEXTILIEN, KPL.</t>
  </si>
  <si>
    <t>400001457</t>
  </si>
  <si>
    <t>ENTLADEBLECH FÜR ILS-KLEMMTROLLEY-ENTLADUNG</t>
  </si>
  <si>
    <t>400001458</t>
  </si>
  <si>
    <t>ROLLENLEISTE FÜR ILS-KLEMMTROLLEY-ENTLADUNG</t>
  </si>
  <si>
    <t>400001459</t>
  </si>
  <si>
    <t>GLEITLEISTE BÜGELÖFFNER F. KLEMMTROLLEY-ENTLADUNG</t>
  </si>
  <si>
    <t>400001461</t>
  </si>
  <si>
    <t>Zyl. 25 x 80 m. berührgsloser Signalgabe</t>
  </si>
  <si>
    <t>400001462</t>
  </si>
  <si>
    <t>Klemmhalter für Zyl 25 m berührgsloser Signalgabe</t>
  </si>
  <si>
    <t>400001463</t>
  </si>
  <si>
    <t>MAGNETFELDS ST6-PN-M08T-030, F.ZYLINDER</t>
  </si>
  <si>
    <t>400001464</t>
  </si>
  <si>
    <t>Spiralwelle linksgängig / L=5670mm / Art-Nr. 2071</t>
  </si>
  <si>
    <t>400001465</t>
  </si>
  <si>
    <t>Spiralwelle linksgängig / L=1420 mm / Art-Nr. 2071</t>
  </si>
  <si>
    <t>400001466</t>
  </si>
  <si>
    <t>Spria Stauwelle linksgängig / L=4930 mm / Art-Nr.</t>
  </si>
  <si>
    <t>400001467</t>
  </si>
  <si>
    <t>biegsame Welle 45° / links drückend / Art-Nr. 3311</t>
  </si>
  <si>
    <t>400001468</t>
  </si>
  <si>
    <t>Lagerschale für 45° Kurve / Atr-Nr. 2271</t>
  </si>
  <si>
    <t>400001469</t>
  </si>
  <si>
    <t>Lagerschale weiss m. Schraube / Art-Nr. 2201</t>
  </si>
  <si>
    <t>400001470</t>
  </si>
  <si>
    <t>Endlager / Art-Nr. 2212</t>
  </si>
  <si>
    <t>400001471</t>
  </si>
  <si>
    <t>Sensorhalter Wand Klebchemie</t>
  </si>
  <si>
    <t>400001472</t>
  </si>
  <si>
    <t>Reflektorhalter Klebchemie</t>
  </si>
  <si>
    <t>400001473</t>
  </si>
  <si>
    <t>Schneckengetr.motor SF47 DRS80S2BE1/ASE1/Z/LN</t>
  </si>
  <si>
    <t>400001474</t>
  </si>
  <si>
    <t>UMBAUSATZ INDUSTRIESTECKER , RF57 DRS71M4/Z</t>
  </si>
  <si>
    <t>400001475</t>
  </si>
  <si>
    <t>Testrolley Faurecia Sterbfritz / mit V60</t>
  </si>
  <si>
    <t>400001476</t>
  </si>
  <si>
    <t>400001477</t>
  </si>
  <si>
    <t>Heber Werkmeister</t>
  </si>
  <si>
    <t>400001478</t>
  </si>
  <si>
    <t>ALUPROFILBOGEN APB 110 R1000/45°-1050/435</t>
  </si>
  <si>
    <t>400001479</t>
  </si>
  <si>
    <t>ALUPROFILBOGEN APB 110 R1000/90°-1200</t>
  </si>
  <si>
    <t>40000148</t>
  </si>
  <si>
    <t>Laufschuh Set doppelt zentrisch LIL5011</t>
  </si>
  <si>
    <t>400001480</t>
  </si>
  <si>
    <t>Wartungseinheit F_PN_MSB4-1/4:C4:J7:F8-WP</t>
  </si>
  <si>
    <t>400001481</t>
  </si>
  <si>
    <t>Zahnriemen RPU-8M-30-PAZ LIL3008SNN5776</t>
  </si>
  <si>
    <t>400001482</t>
  </si>
  <si>
    <t>Spiroplangetriebemotor i =19,5 W30DRS71M4BE1_19.50</t>
  </si>
  <si>
    <t>400001483</t>
  </si>
  <si>
    <t>Kupplung d1=d2=20mm LIN5236</t>
  </si>
  <si>
    <t>400001484</t>
  </si>
  <si>
    <t>Führungsbahn LIL50000SNN2903</t>
  </si>
  <si>
    <t>400001485</t>
  </si>
  <si>
    <t>Spannkupplung LIL5246</t>
  </si>
  <si>
    <t>400001486</t>
  </si>
  <si>
    <t>400001487</t>
  </si>
  <si>
    <t>Laufschuh Set doppelt exzentrisch LIL5013</t>
  </si>
  <si>
    <t>400001488</t>
  </si>
  <si>
    <t>Spannsatz für Scheibe KBZDSM25.37</t>
  </si>
  <si>
    <t>400001489</t>
  </si>
  <si>
    <t>Zahnriemenumlenkung mit Befestigungssatz 10</t>
  </si>
  <si>
    <t>400001490</t>
  </si>
  <si>
    <t>Anschlagset LIN5191</t>
  </si>
  <si>
    <t>400001491</t>
  </si>
  <si>
    <t>Wagenplatte 50 Set LIN1501</t>
  </si>
  <si>
    <t>400001492</t>
  </si>
  <si>
    <t>Zahnriemenspanner Set LIN3221</t>
  </si>
  <si>
    <t>400001493</t>
  </si>
  <si>
    <t>400001494</t>
  </si>
  <si>
    <t>Spannklammer I - Träger</t>
  </si>
  <si>
    <t>400001495</t>
  </si>
  <si>
    <t>Spannklammer Säule 150x150</t>
  </si>
  <si>
    <t>400001496</t>
  </si>
  <si>
    <t>Abweisblech Säule Huo Boss 410 620</t>
  </si>
  <si>
    <t>400001497</t>
  </si>
  <si>
    <t>WF20 DRS71S4BE05</t>
  </si>
  <si>
    <t>400001498</t>
  </si>
  <si>
    <t>TEF-Bogen-Platte 67,5° / R290</t>
  </si>
  <si>
    <t>400001499</t>
  </si>
  <si>
    <t>TEF-Bogen 90° / R510</t>
  </si>
  <si>
    <t>400001500</t>
  </si>
  <si>
    <t>Direktverbinder AE-Bogen-LP</t>
  </si>
  <si>
    <t>400001501</t>
  </si>
  <si>
    <t>Direktverbinder EE-Bogen-LP</t>
  </si>
  <si>
    <t>400001502</t>
  </si>
  <si>
    <t>Halter Einweis-Bogen für Direktverbinder</t>
  </si>
  <si>
    <t>400001504</t>
  </si>
  <si>
    <t>MOTORKONSOLE GESCHWEISST FÜR AFS 30°</t>
  </si>
  <si>
    <t>400001505</t>
  </si>
  <si>
    <t>DISTANZKLOTZ FÜR AFS 30°</t>
  </si>
  <si>
    <t>400001506</t>
  </si>
  <si>
    <t>400 001 506 Entladeschuh 500mm</t>
  </si>
  <si>
    <t>400001507</t>
  </si>
  <si>
    <t>400 001 507 Schuhhalterung</t>
  </si>
  <si>
    <t>400001508</t>
  </si>
  <si>
    <t>SCANNER MIT HALTER FÜR HEBER, KPL.</t>
  </si>
  <si>
    <t>400001509</t>
  </si>
  <si>
    <t>STÜTZFUSS FÜR SCANNERHALTER, SCHWEISSTEIL</t>
  </si>
  <si>
    <t>400001510</t>
  </si>
  <si>
    <t>SCANNERHALTER, SCHWEISSTEIL</t>
  </si>
  <si>
    <t>400001511</t>
  </si>
  <si>
    <t>U-Profil a= 12mm b= 10mm c= 1,5mm d= 9mm</t>
  </si>
  <si>
    <t>400001512</t>
  </si>
  <si>
    <t>Bodensäule 3" L=2650mm mit Fussplatte 250x250</t>
  </si>
  <si>
    <t>400001513</t>
  </si>
  <si>
    <t>Bodensäule 3" L=3650mm mit Fussplatte 250x250</t>
  </si>
  <si>
    <t>400001514</t>
  </si>
  <si>
    <t>Bodensäule 3" L=6000mm mit Fussplatte 250x250</t>
  </si>
  <si>
    <t>400001515</t>
  </si>
  <si>
    <t>Bodensäule 3" L=7000mm mit Fussplatte 250x250</t>
  </si>
  <si>
    <t>400001516</t>
  </si>
  <si>
    <t>Abhängerohr doppelseitig V1 für TX200</t>
  </si>
  <si>
    <t>400001517</t>
  </si>
  <si>
    <t>Abhängerohr doppelseitig V2 für TX200</t>
  </si>
  <si>
    <t>400001518</t>
  </si>
  <si>
    <t>Abhängerohr einseitig V1 für TX200</t>
  </si>
  <si>
    <t>400001519</t>
  </si>
  <si>
    <t>Abhängerohr einseitig V2 für TX200</t>
  </si>
  <si>
    <t>400001520</t>
  </si>
  <si>
    <t>C-Profil n. Zeichng. L=880</t>
  </si>
  <si>
    <t>400001521</t>
  </si>
  <si>
    <t>C-Profil n. Zeichng. L=2320</t>
  </si>
  <si>
    <t>400001522</t>
  </si>
  <si>
    <t>C-Profil n. Zeichng. L=2540</t>
  </si>
  <si>
    <t>400001523</t>
  </si>
  <si>
    <t>Gerüst MS for Monnalisa</t>
  </si>
  <si>
    <t>400001524</t>
  </si>
  <si>
    <t>Langgliederkette Din 5685 Form C vz 6x42x24mm</t>
  </si>
  <si>
    <t>400001525</t>
  </si>
  <si>
    <t>Bodensäule 3" L=4400mm mit Fussplatte 250x250</t>
  </si>
  <si>
    <t>400001526</t>
  </si>
  <si>
    <t>Bobbin Stripper CAS_FSTB-8V (RAL6011)</t>
  </si>
  <si>
    <t>400001527</t>
  </si>
  <si>
    <t>Bobbin Stripper CAS_TB6 (RAL7035)</t>
  </si>
  <si>
    <t>400001528</t>
  </si>
  <si>
    <t>PIN L=19 MM FÜR VERLADEBAUM</t>
  </si>
  <si>
    <t>400001529</t>
  </si>
  <si>
    <t>Querschelle geschweißt 3"x1" 3-teilig mit</t>
  </si>
  <si>
    <t>400001530</t>
  </si>
  <si>
    <t>Querschelle geschweißt 3"x1", 2-teilig ohne</t>
  </si>
  <si>
    <t>400001531</t>
  </si>
  <si>
    <t>Pressgitterroste S235JR feuerverzinkt 33/33</t>
  </si>
  <si>
    <t>400001533</t>
  </si>
  <si>
    <t>Bürstenmotor Zusammenbau</t>
  </si>
  <si>
    <t>400001534</t>
  </si>
  <si>
    <t>Fangnetz Feinmaschig</t>
  </si>
  <si>
    <t>400001535</t>
  </si>
  <si>
    <t>Kunststoffkappen / HT CAP M4 blue / Art-Nr. 499676</t>
  </si>
  <si>
    <t>400001536</t>
  </si>
  <si>
    <t>Abhängung 1"Rohr 1xQuetschung L=430mm</t>
  </si>
  <si>
    <t>400001537</t>
  </si>
  <si>
    <t>Treppen n. Zeichng. 411350, D2-103, D2-104, D2-105</t>
  </si>
  <si>
    <t>400001538</t>
  </si>
  <si>
    <t>Hilti Angebot 910060419/ 910030258 vom 10.08.16</t>
  </si>
  <si>
    <t>400001539</t>
  </si>
  <si>
    <t>TEF Bogen 90° aussen R1100</t>
  </si>
  <si>
    <t>400001540</t>
  </si>
  <si>
    <t>TEF Bogen 67,5° innen R700</t>
  </si>
  <si>
    <t>400001541</t>
  </si>
  <si>
    <t>Hänger Messe 160230 + 20mm L=700mm 1 Flansch</t>
  </si>
  <si>
    <t>400001542</t>
  </si>
  <si>
    <t>Hänger Messe 160230 L=700mm 1 Flansch</t>
  </si>
  <si>
    <t>400001543</t>
  </si>
  <si>
    <t>Träger Messe 160230 L=1620 2 Flansch</t>
  </si>
  <si>
    <t>400001544</t>
  </si>
  <si>
    <t>Säulen Messe 160230</t>
  </si>
  <si>
    <t>400001545</t>
  </si>
  <si>
    <t>Schneckengetriebemotor SF47 DRS80S2BE1/ASE1/Z/LN</t>
  </si>
  <si>
    <t>400001546</t>
  </si>
  <si>
    <t>400001547</t>
  </si>
  <si>
    <t>Stirnradgetriebemotor RF67 DRN80M4/ASE1/Z</t>
  </si>
  <si>
    <t>400001548</t>
  </si>
  <si>
    <t>Schild - Zutritt für Unbefugte verboten 7116/52</t>
  </si>
  <si>
    <t>400001549</t>
  </si>
  <si>
    <t>Schild - Hineinfassen verboten 3608/60</t>
  </si>
  <si>
    <t>400001550</t>
  </si>
  <si>
    <t>Schild - Warnung vor einer Gefahrenstelle 25mm</t>
  </si>
  <si>
    <t>400001551</t>
  </si>
  <si>
    <t>Schild - Warnung vor einer Gefahrenstelle 50mm</t>
  </si>
  <si>
    <t>400001553</t>
  </si>
  <si>
    <t>Schild - Warnung vor spitzem Gegenstand 7423/61</t>
  </si>
  <si>
    <t>400001554</t>
  </si>
  <si>
    <t>Schild - Warnung vor laufenden Walzen 3189/60</t>
  </si>
  <si>
    <t>400001555</t>
  </si>
  <si>
    <t>UMLENKROLLE FÜR UMLENKUNG FÜR AFS 30° KURZER</t>
  </si>
  <si>
    <t>400001556</t>
  </si>
  <si>
    <t>Gehäuse Stopper</t>
  </si>
  <si>
    <t>400001557</t>
  </si>
  <si>
    <t>Unterlegklotz</t>
  </si>
  <si>
    <t>400001558</t>
  </si>
  <si>
    <t>Hänger Messe 160230 L=2500mm 1 Flansch</t>
  </si>
  <si>
    <t>400001559</t>
  </si>
  <si>
    <t>Träger Messe 160230 L=2520 2 Flansch</t>
  </si>
  <si>
    <t>400001560</t>
  </si>
  <si>
    <t>Stoßschutz gelb-schwarz selbstklebend 5m</t>
  </si>
  <si>
    <t>400001561</t>
  </si>
  <si>
    <t>VENTIL - AUSSCHLEUSELEMENT WERKMEISTER</t>
  </si>
  <si>
    <t>400001562</t>
  </si>
  <si>
    <t>STEG - AUSSCHLEUSELEMENT WERKMEISTER</t>
  </si>
  <si>
    <t>400001563</t>
  </si>
  <si>
    <t>DISTANZ - AUSSCHLEUSELEMENT WERKMEISTER</t>
  </si>
  <si>
    <t>400001564</t>
  </si>
  <si>
    <t>DISTANZPLATTE - AUSSCHLEUSELEMENT WERKMEISTER</t>
  </si>
  <si>
    <t>400001565</t>
  </si>
  <si>
    <t>BRÜCKE 30° LANG - AUSSCHLEUSELEMENT WERKMEISTER</t>
  </si>
  <si>
    <t>400001566</t>
  </si>
  <si>
    <t>PLATTE - AUSSCHLEUSELEMENT WERKMEISTER</t>
  </si>
  <si>
    <t>400001567</t>
  </si>
  <si>
    <t>SCHIEBER - AUSSCHLEUSELEMENT WERKMEISTER</t>
  </si>
  <si>
    <t>400001568</t>
  </si>
  <si>
    <t>AUSSCHLEUSELEMENT WERKMEISTER, KPL.</t>
  </si>
  <si>
    <t>400001569</t>
  </si>
  <si>
    <t>Warnschild - Warnung vor Absturzgefahr</t>
  </si>
  <si>
    <t>400001570</t>
  </si>
  <si>
    <t>Warnschild - ACHTUNG - Schutznetz ist nicht</t>
  </si>
  <si>
    <t>400001572</t>
  </si>
  <si>
    <t>PC Oberfläche 410310 Polopique</t>
  </si>
  <si>
    <t>400001573</t>
  </si>
  <si>
    <t>400001574</t>
  </si>
  <si>
    <t>ABWEISLEISTE KT - AUSSCHLEUSELEMENT WERKMEISTER</t>
  </si>
  <si>
    <t>400001575</t>
  </si>
  <si>
    <t>SCHARNIER - AUSSCHLEUSELEMENT WERKMEISTER</t>
  </si>
  <si>
    <t>400001576</t>
  </si>
  <si>
    <t>WEICHENSCHENKEL - AUSSCHLEUSELEMENT WERKMEISTER</t>
  </si>
  <si>
    <t>400001577</t>
  </si>
  <si>
    <t>ZYLINDER AUSSCHLEUSELEMENT CQSB25-10D D=25 H=10</t>
  </si>
  <si>
    <t>400001578</t>
  </si>
  <si>
    <t>Bedienoberfläche Parkdale Optimierung</t>
  </si>
  <si>
    <t>400001579</t>
  </si>
  <si>
    <t>SPS Programmerweiterung Parkdale 410340</t>
  </si>
  <si>
    <t>400001580</t>
  </si>
  <si>
    <t>SICHERHEITSS. AZ16-03ZVRK-M20</t>
  </si>
  <si>
    <t>400001581</t>
  </si>
  <si>
    <t>BETÄTIGER AZ15/16-B1-2053</t>
  </si>
  <si>
    <t>400001582</t>
  </si>
  <si>
    <t>C_Garn Säcke</t>
  </si>
  <si>
    <t>400001583</t>
  </si>
  <si>
    <t>SPS Erstellung</t>
  </si>
  <si>
    <t>400001584</t>
  </si>
  <si>
    <t>PC Oberfläche  Erstellung</t>
  </si>
  <si>
    <t>400001585</t>
  </si>
  <si>
    <t>PHOTOCELL S50-MA-5-B01-PP RRX-POL PNP NO-NC</t>
  </si>
  <si>
    <t>400001586</t>
  </si>
  <si>
    <t>PHOTOCELL GL6-P4212 COD. 1062110</t>
  </si>
  <si>
    <t>400001587</t>
  </si>
  <si>
    <t>INDUCTIV SENSOR 1040966 D.18 NO LONG</t>
  </si>
  <si>
    <t>400001588</t>
  </si>
  <si>
    <t>SENSOR D. 12 NO PARTIALLY SHIELDED 1040779</t>
  </si>
  <si>
    <t>400001589</t>
  </si>
  <si>
    <t>SELF BRAKING MOTOR KW 1,1 P4 23040050 FRENO CC 18</t>
  </si>
  <si>
    <t>400001590</t>
  </si>
  <si>
    <t>MIRCOSWITCH WZA-20</t>
  </si>
  <si>
    <t>400001591</t>
  </si>
  <si>
    <t>BLUP SENSORE REED+LED+MRSU CONNECTOR</t>
  </si>
  <si>
    <t>400001592</t>
  </si>
  <si>
    <t>MOTOR M063 KW 0,22 4P 230/400 B14 SENZA VENTOLA-S</t>
  </si>
  <si>
    <t>400001593</t>
  </si>
  <si>
    <t>CJ1M-CPU11 CONTROL SYSTEM CJ1</t>
  </si>
  <si>
    <t>400001594</t>
  </si>
  <si>
    <t>ZFVZA41P5BAA INVERTER KW 1.5</t>
  </si>
  <si>
    <t>400001595</t>
  </si>
  <si>
    <t>INVERTER 3KW VZA43P0BAA-V1000</t>
  </si>
  <si>
    <t>400001596</t>
  </si>
  <si>
    <t>TOUCH SCREEN 5,7 STN MONOCROMATICO 8 TONI DI GRIGI</t>
  </si>
  <si>
    <t>400001597</t>
  </si>
  <si>
    <t>Anschlussbogen II / entstanden aus 991-1541</t>
  </si>
  <si>
    <t>400001598</t>
  </si>
  <si>
    <t>Z-Winkel/H=0534/B=80/verzinkt /beam 137x046 / MS</t>
  </si>
  <si>
    <t>400001599</t>
  </si>
  <si>
    <t>Z-Winkel/H=0715/B=70/verzinkt /beam 137x046 / MS</t>
  </si>
  <si>
    <t>400001600</t>
  </si>
  <si>
    <t>Z-Winkel/H=0192/B=60/verzinkt /beam 137x046 / MS</t>
  </si>
  <si>
    <t>400001601</t>
  </si>
  <si>
    <t>Sonderweiche / DRSW mit KW 300 / Omniflow</t>
  </si>
  <si>
    <t>400001603</t>
  </si>
  <si>
    <t>TEF-Bogen 90° R285 (innen) für Bogen R400</t>
  </si>
  <si>
    <t>400001604</t>
  </si>
  <si>
    <t>Hilti Hammerbohrer TE-CD 14/37 MP4</t>
  </si>
  <si>
    <t>400001605</t>
  </si>
  <si>
    <t>ESSENTRA Lamellenstopfen Rund 88,9mm, schwarz</t>
  </si>
  <si>
    <t>400001606</t>
  </si>
  <si>
    <t xml:space="preserve">Halbschelle 3" feuerverzinkt, </t>
  </si>
  <si>
    <t>400001608</t>
  </si>
  <si>
    <t>Reflektor PL30A und LS MHL15-P3236_AP110</t>
  </si>
  <si>
    <t>400001609</t>
  </si>
  <si>
    <t>GELENK-TRAVERSE KLEMMTROLLEY WERKMEISTER --&gt;</t>
  </si>
  <si>
    <t>400001610</t>
  </si>
  <si>
    <t>GELENKHALTER (LAUFKÖRP.MT) KLEMMTROLLEY</t>
  </si>
  <si>
    <t>400001611</t>
  </si>
  <si>
    <t>HÜLSE GELENKHALTER/TRAV. KLEMMTROLLEY</t>
  </si>
  <si>
    <t>400001612</t>
  </si>
  <si>
    <t>EINWEISER/ENTLADUNG KLAMMERTROLLEY (WERKMEISTER)</t>
  </si>
  <si>
    <t>400001613</t>
  </si>
  <si>
    <t>EINSTELLBÜGEL WERKMEISTER</t>
  </si>
  <si>
    <t>400001614</t>
  </si>
  <si>
    <t>Bodensäule 3" L=5000mm mit Fussplatte 250x250</t>
  </si>
  <si>
    <t>400001615</t>
  </si>
  <si>
    <t>Bodensäule 3" L=5600mm mit Fussplatte 250x250</t>
  </si>
  <si>
    <t>400001620</t>
  </si>
  <si>
    <t>Halbschelle 1" feuerverzinkt</t>
  </si>
  <si>
    <t>400001621</t>
  </si>
  <si>
    <t>Distanzstück Gatterträger 35x60x17</t>
  </si>
  <si>
    <t>400001623</t>
  </si>
  <si>
    <t>Putzmaschine inkl. Ersatzteile CAS_FSTB-8V</t>
  </si>
  <si>
    <t>400001624</t>
  </si>
  <si>
    <t>Putzmaschine inkl. Ersatzteile CAS_FSTB-12-V</t>
  </si>
  <si>
    <t>400001625</t>
  </si>
  <si>
    <t>400001626</t>
  </si>
  <si>
    <t>Verbindungsplatte kurz C90</t>
  </si>
  <si>
    <t>400001627</t>
  </si>
  <si>
    <t>GONDELFÜHRUNG FÜR ASSEMBLY LINE C8 KPL.</t>
  </si>
  <si>
    <t>400001628</t>
  </si>
  <si>
    <t>FAHRSCHIENE KPL FÜR ASSEMBLY LINE C8</t>
  </si>
  <si>
    <t>400001629</t>
  </si>
  <si>
    <t>ABHÄNGUNG 1 FÜR ASSEMBLY LINE C8</t>
  </si>
  <si>
    <t>400001630</t>
  </si>
  <si>
    <t>ABHÄNGUNG 3 FÜR ASSEMBLY LINE C8</t>
  </si>
  <si>
    <t>400001631</t>
  </si>
  <si>
    <t>VERBINDUNG FÜR ASSEMBLY LINE C8</t>
  </si>
  <si>
    <t>400001632</t>
  </si>
  <si>
    <t>T 2 FÜR ASSEMBLY LINE C8</t>
  </si>
  <si>
    <t>400001633</t>
  </si>
  <si>
    <t>T 3 FÜR ASSEMBLY LINE C8</t>
  </si>
  <si>
    <t>400001634</t>
  </si>
  <si>
    <t>T 4 FÜR ASSEMBLY LINE C8</t>
  </si>
  <si>
    <t>400001635</t>
  </si>
  <si>
    <t>T 1 FÜR ASSEMBLY LINE C8</t>
  </si>
  <si>
    <t>400001636</t>
  </si>
  <si>
    <t>TRÄGER 1 KPL FÜR ASSEMBLY LINE C8</t>
  </si>
  <si>
    <t>400001637</t>
  </si>
  <si>
    <t>TRÄGER 2 KPL FÜR ASSEMBLY LINE C8</t>
  </si>
  <si>
    <t>400001638</t>
  </si>
  <si>
    <t>TRÄGER 3 KPL FÜR ASSEMBLY LINE C8</t>
  </si>
  <si>
    <t>400001639</t>
  </si>
  <si>
    <t>BOGEN 1 LINKS KPL FÜR ASSEMBLY LINE C8 -</t>
  </si>
  <si>
    <t>400001640</t>
  </si>
  <si>
    <t>BOGEN 1 RECHTS FÜR ASSEMBLY LINE C8 - GESCHWEIßT</t>
  </si>
  <si>
    <t>400001641</t>
  </si>
  <si>
    <t>BOGEN 2 LINKS FÜR ASSEMBLY LINE C8 - GESCHWEIßT</t>
  </si>
  <si>
    <t>400001642</t>
  </si>
  <si>
    <t>BOGEN 2 RECHTS FÜR ASSEMBLY LINE C8 - GESCHWEIßT</t>
  </si>
  <si>
    <t>400001643</t>
  </si>
  <si>
    <t>TRÄGER 1 FÜR ASSEMBLY LINE C8 - GESCHWEIßT</t>
  </si>
  <si>
    <t>400001644</t>
  </si>
  <si>
    <t>TRÄGER 2 FÜR ASSEMBLY LINE C8 - GESCHWEIßT</t>
  </si>
  <si>
    <t>400001645</t>
  </si>
  <si>
    <t>TRÄGER 3 FÜR ASSEMBLY LINE C8 - GESCHWEIßT</t>
  </si>
  <si>
    <t>400001646</t>
  </si>
  <si>
    <t>TRÄGER 4 FÜR ASSEMBLY LINE C8 - GESCHWEIßT</t>
  </si>
  <si>
    <t>400001647</t>
  </si>
  <si>
    <t>VERBINDER 1 FÜR ASSEMBLY LINE C8 - GESCHWEIßT</t>
  </si>
  <si>
    <t>400001648</t>
  </si>
  <si>
    <t>FAHRSCHIENE 1 L4500 FÜR ASSEMBLY LINE C8</t>
  </si>
  <si>
    <t>400001649</t>
  </si>
  <si>
    <t>ABHÄNGER 1 L=506MM FÜR ASSEMBLY LINE C8</t>
  </si>
  <si>
    <t>400001650</t>
  </si>
  <si>
    <t>ABHÄNGER 3 L=336MM FÜR ASSEMBLY LINE C8</t>
  </si>
  <si>
    <t>400001651</t>
  </si>
  <si>
    <t>ABHÄNGER 1 FÜR ASSEMBLY LINE C8</t>
  </si>
  <si>
    <t>400001652</t>
  </si>
  <si>
    <t>PLATTE 2 FÜR ASSEMBLY LINE C8</t>
  </si>
  <si>
    <t>400001653</t>
  </si>
  <si>
    <t>PLATTE 3 FÜR ASSEMBLY LINE C8</t>
  </si>
  <si>
    <t>400001654</t>
  </si>
  <si>
    <t>ABHÄNGER 3 FÜR ASSEMBLY LINE C8</t>
  </si>
  <si>
    <t>400001655</t>
  </si>
  <si>
    <t>TRÄGER 1 L4700 FÜR ASSEMBLY LINE C8</t>
  </si>
  <si>
    <t>400001656</t>
  </si>
  <si>
    <t>AUSGLEICHSTÜCK FÜR ASSEMBLY LINE C8</t>
  </si>
  <si>
    <t>400001657</t>
  </si>
  <si>
    <t>PLATTE 1 FÜR ASSEMBLY LINE C8</t>
  </si>
  <si>
    <t>400001658</t>
  </si>
  <si>
    <t>AUSGLEICHSTEIL FÜR ASSEMBLY LINE C8</t>
  </si>
  <si>
    <t>400001659</t>
  </si>
  <si>
    <t>TRÄGER 3 L1645 FÜR ASSEMBLY LINE C8</t>
  </si>
  <si>
    <t>400001660</t>
  </si>
  <si>
    <t>PLATTE 4 FÜR ASSEMBLY LINE C8</t>
  </si>
  <si>
    <t>400001661</t>
  </si>
  <si>
    <t>TRÄGER 1 L4500  FÜR ASSEMBLY LINE C8</t>
  </si>
  <si>
    <t>400001662</t>
  </si>
  <si>
    <t>PLATTE 5 FÜR ASSEMBLY LINE C8</t>
  </si>
  <si>
    <t>400001663</t>
  </si>
  <si>
    <t>T 5 FÜR ASSEMBLY LINE C8</t>
  </si>
  <si>
    <t>400001664</t>
  </si>
  <si>
    <t>TRÄGER 3 L=1645MM FÜR ASSEMBLY LINE C8</t>
  </si>
  <si>
    <t>400001665</t>
  </si>
  <si>
    <t>TRÄGER 5 FÜR ASSEMBLY LINE C8 - GESCHWEIßT</t>
  </si>
  <si>
    <t>400001666</t>
  </si>
  <si>
    <t>Litzenseil 8mm</t>
  </si>
  <si>
    <t>400001667</t>
  </si>
  <si>
    <t>Kausche DIN6899 B NG 7,0</t>
  </si>
  <si>
    <t>400001668</t>
  </si>
  <si>
    <t>Spannschloß Öse/ Öse M10x85mm</t>
  </si>
  <si>
    <t>400001669</t>
  </si>
  <si>
    <t>Seilklemme DIN EN13411-5 8-8mm TypA</t>
  </si>
  <si>
    <t>400001670</t>
  </si>
  <si>
    <t>Steuerung Fa. Gottschild für PO Sterbfritz</t>
  </si>
  <si>
    <t>4000016700</t>
  </si>
  <si>
    <t>Ergänzung Pinförderer 410360</t>
  </si>
  <si>
    <t>400001672</t>
  </si>
  <si>
    <t>400001673</t>
  </si>
  <si>
    <t>GETR.MOT. SA57DRS71M4, M1A,0,55KW, 50HZ, O.BREMSE</t>
  </si>
  <si>
    <t>400001674</t>
  </si>
  <si>
    <t>400001675</t>
  </si>
  <si>
    <t>400001677</t>
  </si>
  <si>
    <t>APSB 110 R2207/12°</t>
  </si>
  <si>
    <t>400001678</t>
  </si>
  <si>
    <t>T5S01UU9X16 HabaSYNC OPEN END ZAHNRIEMEN</t>
  </si>
  <si>
    <t>400001679</t>
  </si>
  <si>
    <t>1540-T5DD-16 MEGADYNE MEGAFLEX ZAHNRIEMEN DOPPELT</t>
  </si>
  <si>
    <t>400001680</t>
  </si>
  <si>
    <t>1540-AT5DD-16 MEGADYNE MEGAFLEX ZAHNRIEMEN</t>
  </si>
  <si>
    <t>400001681</t>
  </si>
  <si>
    <t>Z-Winkel/H=0190/B=70/verzinkt/beam 137x046 / MS</t>
  </si>
  <si>
    <t>400001682</t>
  </si>
  <si>
    <t>STIRNRADGETR.MOT. R27 DR63L4/TH, 0,25KW 50HZ</t>
  </si>
  <si>
    <t>400001683</t>
  </si>
  <si>
    <t>AP110, 45° Anschnitt, L=308mm</t>
  </si>
  <si>
    <t>400001684</t>
  </si>
  <si>
    <t>TEF BOGEN 45° innen R900</t>
  </si>
  <si>
    <t>400001685</t>
  </si>
  <si>
    <t>TEF BOGEN 45° aussen R1100</t>
  </si>
  <si>
    <t>400001687</t>
  </si>
  <si>
    <t>Türschalter bobbin stripper C_MICRO WZA-20</t>
  </si>
  <si>
    <t>400001688</t>
  </si>
  <si>
    <t>Bobbin Stripper CAS_FSTB12-V standard</t>
  </si>
  <si>
    <t>400001689</t>
  </si>
  <si>
    <t>Bogen / 1"-Rohr an KW800 / RAL 7035</t>
  </si>
  <si>
    <t>400001690</t>
  </si>
  <si>
    <t>Verbinder KW 800 / SW / Nacharbeit</t>
  </si>
  <si>
    <t>400001691</t>
  </si>
  <si>
    <t>Pinförderer für Lozorno, AN1700025 Pos. 1-13</t>
  </si>
  <si>
    <t>400001692</t>
  </si>
  <si>
    <t>Sicherheitsschalter C_Putzmaschine Tür Schalter</t>
  </si>
  <si>
    <t>400001693</t>
  </si>
  <si>
    <t>Bodensäule mit Fußplatte 200x400 L=5.500mm</t>
  </si>
  <si>
    <t>400001694</t>
  </si>
  <si>
    <t>Hilti Bohrer und Zubehör Angebot 911155482</t>
  </si>
  <si>
    <t>400001695</t>
  </si>
  <si>
    <t>Verbindund RT - RT</t>
  </si>
  <si>
    <t>400001697</t>
  </si>
  <si>
    <t>Türabsicherung Axelent</t>
  </si>
  <si>
    <t>400001698</t>
  </si>
  <si>
    <t>Anlagenschild AEE - Offenau</t>
  </si>
  <si>
    <t>400001699</t>
  </si>
  <si>
    <t>Zusatz zu Gondelführung Aee-Offenau</t>
  </si>
  <si>
    <t>400001700</t>
  </si>
  <si>
    <t>400001701</t>
  </si>
  <si>
    <t>Movimot-Schneckengetriebemotor</t>
  </si>
  <si>
    <t>400001702</t>
  </si>
  <si>
    <t>400001703</t>
  </si>
  <si>
    <t>PC Oberfläche 411220 JNR Mensucat TR</t>
  </si>
  <si>
    <t>400001704</t>
  </si>
  <si>
    <t>Z-Winkel/H=0845/B=60/verzinkt /beam 140x045/MS</t>
  </si>
  <si>
    <t>400001705</t>
  </si>
  <si>
    <t>Z-Winkel/H=0715/B=60/verzinkt /beam 140x045/MS</t>
  </si>
  <si>
    <t>400001706</t>
  </si>
  <si>
    <t>Z-Winkel/H=0150/B=60/verzinkt /beam140x045/MS</t>
  </si>
  <si>
    <t>400001707</t>
  </si>
  <si>
    <t>Angebot Hermos SMP AN 02611.004AG003</t>
  </si>
  <si>
    <t>400001708</t>
  </si>
  <si>
    <t>5/2-Wegeventil Serie ST mit Federstab</t>
  </si>
  <si>
    <t>400001709</t>
  </si>
  <si>
    <t>Wartungseinheit F_PN_MSB6-1/2:C3J1D1A1F3-WP</t>
  </si>
  <si>
    <t>400001710</t>
  </si>
  <si>
    <t>Reed-Kontakt F_PN_SME-8M-DS-24V-K-0,3-M8D</t>
  </si>
  <si>
    <t>400001711</t>
  </si>
  <si>
    <t>Drossel-Rückschlagventil F_PN_GRLA-1/8-QS-4-D</t>
  </si>
  <si>
    <t>400001712</t>
  </si>
  <si>
    <t>Zylinder F_PN_ADNGF-32-25-P-A</t>
  </si>
  <si>
    <t>400001713</t>
  </si>
  <si>
    <t>Angebot TT Pos. 1  bis incl. 12.3 Projekt</t>
  </si>
  <si>
    <t>400001714</t>
  </si>
  <si>
    <t>Angebot TT Pos. 1  bis incl. 11 Projekt</t>
  </si>
  <si>
    <t>400001715</t>
  </si>
  <si>
    <t>400001716</t>
  </si>
  <si>
    <t>Stopperbügel f. Säulenstopper Zusammenbauzeichng.</t>
  </si>
  <si>
    <t>400001717</t>
  </si>
  <si>
    <t>Steckverschraubung F_PN_QS-1/2-16</t>
  </si>
  <si>
    <t>400001722</t>
  </si>
  <si>
    <t>Schlauch F_PN_PUN-4X0,75-GN</t>
  </si>
  <si>
    <t>400001726</t>
  </si>
  <si>
    <t>L-Steckverbindung F_PN_QSL-8</t>
  </si>
  <si>
    <t>400001728</t>
  </si>
  <si>
    <t>Angebot KEW CDDC für Jinshan 412161</t>
  </si>
  <si>
    <t>400001729</t>
  </si>
  <si>
    <t>EINFAHRSCHRÄGE AM ILS-SP FÜR</t>
  </si>
  <si>
    <t>400001730</t>
  </si>
  <si>
    <t>DREHSTOPPER</t>
  </si>
  <si>
    <t>400001731</t>
  </si>
  <si>
    <t>SCHWENKANTRIEB DSRL-32-180-P-FW -   30657</t>
  </si>
  <si>
    <t>400001732</t>
  </si>
  <si>
    <t>STOPPERARM DREHSTOPPER</t>
  </si>
  <si>
    <t>400001733</t>
  </si>
  <si>
    <t>UBG FÜR DREHSTOPPER, KPL.</t>
  </si>
  <si>
    <t>400001734</t>
  </si>
  <si>
    <t>STOPPERARM</t>
  </si>
  <si>
    <t>400001735</t>
  </si>
  <si>
    <t>5/2-Wegeventil Serie WV02  G1/8"</t>
  </si>
  <si>
    <t>400001736</t>
  </si>
  <si>
    <t>400001737</t>
  </si>
  <si>
    <t>400001738</t>
  </si>
  <si>
    <t>HALTEBLECH FÜR DREHSTOPPER</t>
  </si>
  <si>
    <t>400001739</t>
  </si>
  <si>
    <t>SCHUTZBLECH FÜR DREHSTOPPER</t>
  </si>
  <si>
    <t>400001740</t>
  </si>
  <si>
    <t>DREHSTOPPER MIT HALTER UND SCHUTZ, KPL.</t>
  </si>
  <si>
    <t>400001741</t>
  </si>
  <si>
    <t>STOPPER BÜGEL FÜR LATTENROSTTROLLEY</t>
  </si>
  <si>
    <t>400001741_</t>
  </si>
  <si>
    <t>STOPPER-BÜGEL KPL.</t>
  </si>
  <si>
    <t>400001742</t>
  </si>
  <si>
    <t>PLATTE STOPPER BÜGEL FÜR LATTENROSTTROLLEY</t>
  </si>
  <si>
    <t>400001743</t>
  </si>
  <si>
    <t>Getriebemotor SEW R27DR63L4/TH</t>
  </si>
  <si>
    <t>400001744</t>
  </si>
  <si>
    <t>Rutschkupplung incl. 25 T Rad 802-035 Pos. 20</t>
  </si>
  <si>
    <t>400001745</t>
  </si>
  <si>
    <t>Lagerbock für Schneckenantrieb 802-035 Pos 13</t>
  </si>
  <si>
    <t>400001746</t>
  </si>
  <si>
    <t>Schnecke für Schneckenantrieb 802-037</t>
  </si>
  <si>
    <t>400001747</t>
  </si>
  <si>
    <t>Rollenkette inkl. Kettenschloss 802-035 Pos. 23</t>
  </si>
  <si>
    <t>400001748</t>
  </si>
  <si>
    <t>Klemmkegelrad 21T 802-035 Pos. 22</t>
  </si>
  <si>
    <t>400001749</t>
  </si>
  <si>
    <t>Transportkette, T=203,2mm. mit ZZ Lager bis 80°C</t>
  </si>
  <si>
    <t>400001750</t>
  </si>
  <si>
    <t>Kettenlaschen 800111</t>
  </si>
  <si>
    <t>400001751</t>
  </si>
  <si>
    <t>Gerade Schiene Schiene T1, L = 3000 mm. 813.000/2</t>
  </si>
  <si>
    <t>400001752</t>
  </si>
  <si>
    <t>Bogen 90° T1, Radius 1118mm 813-021/5</t>
  </si>
  <si>
    <t>400001753</t>
  </si>
  <si>
    <t>T1 Mitnehmer. 810020</t>
  </si>
  <si>
    <t>400001754</t>
  </si>
  <si>
    <t>Rollwagen vorne 29004-002-B001-00 Vorne</t>
  </si>
  <si>
    <t>400001755</t>
  </si>
  <si>
    <t>Rollwagen hinten 29004-002-B001-00 Hinten</t>
  </si>
  <si>
    <t>400001756</t>
  </si>
  <si>
    <t>AN1700065 Ergänzung Pinförderer Haobao 411376_7</t>
  </si>
  <si>
    <t>400001757</t>
  </si>
  <si>
    <t>ALU-WEICHE SW-R GRUNDKÖRPER MIT P</t>
  </si>
  <si>
    <t>400001758</t>
  </si>
  <si>
    <t>ALU-WEICHE SW-L GRUNDKÖRPER MIT P</t>
  </si>
  <si>
    <t>400001759</t>
  </si>
  <si>
    <t>Bobbin Stripp CAS_FSTB-2V / inkl. Ersatzteile /</t>
  </si>
  <si>
    <t>400001760</t>
  </si>
  <si>
    <t>Bobbin Stripper CAS_TB6 inkl.</t>
  </si>
  <si>
    <t>400001762</t>
  </si>
  <si>
    <t>RT80-80 / 9m / Sonder / RAL 7035</t>
  </si>
  <si>
    <t>400001763</t>
  </si>
  <si>
    <t>Angebot PRN, Geländer für Sterbfritz</t>
  </si>
  <si>
    <t>400001765</t>
  </si>
  <si>
    <t>DRAHTBÜGEL FÜR EINHÄNGEBÜGEL EB 1000 3-ET A=75MM</t>
  </si>
  <si>
    <t>400001766</t>
  </si>
  <si>
    <t>ABFRAGE TROLLEYTRAVERSE, KPL.</t>
  </si>
  <si>
    <t>400001767</t>
  </si>
  <si>
    <t>HALTER LICHTSCHRANKE P&amp;F PWO</t>
  </si>
  <si>
    <t>400001767_NA</t>
  </si>
  <si>
    <t xml:space="preserve">HALTER LICHTSCHRANKE  </t>
  </si>
  <si>
    <t>400001768</t>
  </si>
  <si>
    <t>ABFRAGE WERKSTÜCK, KPL.</t>
  </si>
  <si>
    <t>400001769</t>
  </si>
  <si>
    <t>HALTER LICHTTASTER P&amp;F PWO</t>
  </si>
  <si>
    <t>400001770</t>
  </si>
  <si>
    <t>CAS_Bobbin stripper FSTB-12V(1St.), FSTB-6V</t>
  </si>
  <si>
    <t>400001772</t>
  </si>
  <si>
    <t>SPS-Erstellung</t>
  </si>
  <si>
    <t>400001773</t>
  </si>
  <si>
    <t>PC Oberfläche Erstellung</t>
  </si>
  <si>
    <t>400001774</t>
  </si>
  <si>
    <t>400001775</t>
  </si>
  <si>
    <t>GETR.MOT. TEF RE. SA57DRS71M4; nA=20</t>
  </si>
  <si>
    <t>400001777</t>
  </si>
  <si>
    <t xml:space="preserve">HALTER FÜR STOPPER P&amp;F </t>
  </si>
  <si>
    <t>400001778</t>
  </si>
  <si>
    <t>PLATTE FÜR STOPPER P&amp;F</t>
  </si>
  <si>
    <t>400001780</t>
  </si>
  <si>
    <t>VENTIL FÜR STOPPER P&amp;F F_PN_VUVG-LK10-B52-T-M7-1R</t>
  </si>
  <si>
    <t>400001781</t>
  </si>
  <si>
    <t>SCHALLDÄMPFER UC-M7 FÜR STOPPER P&amp;F</t>
  </si>
  <si>
    <t>400001782</t>
  </si>
  <si>
    <t>STECKVERSCHRAUBUNG QSM-M7-6-I-R FÜR STOPPER P&amp;F</t>
  </si>
  <si>
    <t>400001783</t>
  </si>
  <si>
    <t>NÄHERUNGSSCHALTER SME-8M-DS-24V-K-0,3-M8D</t>
  </si>
  <si>
    <t>400001784</t>
  </si>
  <si>
    <t>KULISSE FÜR STOPPER P&amp;F MIT F_PNEUMATIK</t>
  </si>
  <si>
    <t>400001785</t>
  </si>
  <si>
    <t>ENDPLATTE FÜR PINFÖRDERER</t>
  </si>
  <si>
    <t>400001790</t>
  </si>
  <si>
    <t xml:space="preserve">SCHNECKENGETRIEBEMOTOR SA57 DRS71M4, M1A, </t>
  </si>
  <si>
    <t>400001791</t>
  </si>
  <si>
    <t>L-WINKEL/H=0200/60x60x5/DRT / VERZINKT</t>
  </si>
  <si>
    <t>400001792</t>
  </si>
  <si>
    <t>HÜLSENREINIGER NH_HRA-12</t>
  </si>
  <si>
    <t>400001794</t>
  </si>
  <si>
    <t>ZYLINDER ADN-25-20-I-P-A FÜR P&amp;F STOPPER</t>
  </si>
  <si>
    <t>400001796</t>
  </si>
  <si>
    <t>5/2 WEGEVENTIL - M7 Festo (8042552)</t>
  </si>
  <si>
    <t>400001797</t>
  </si>
  <si>
    <t>SCHALLDÄMPFER- F_PN - M7</t>
  </si>
  <si>
    <t>400001798</t>
  </si>
  <si>
    <t>MSB4-1/4:C3J1D1A1F3-WP</t>
  </si>
  <si>
    <t>400001799</t>
  </si>
  <si>
    <t>KB-NIEDERHALTER FÜR PUFFER GEFÄLLESTRECKE, KPL.</t>
  </si>
  <si>
    <t>400001800</t>
  </si>
  <si>
    <t>HALTER FÜR KB-NIEDERHALTER</t>
  </si>
  <si>
    <t>400001801</t>
  </si>
  <si>
    <t>ROHR FÜR KB-NIEDERHALTER</t>
  </si>
  <si>
    <t>400001802</t>
  </si>
  <si>
    <t>Steckverschraubung F_PN_QSM-M5-6</t>
  </si>
  <si>
    <t>400001803</t>
  </si>
  <si>
    <t xml:space="preserve">5/2 Wegeventil F_PN_CPE14-M1CH-5J-1/8 für </t>
  </si>
  <si>
    <t>400001804</t>
  </si>
  <si>
    <t xml:space="preserve">Drosselventil F_PN_GRLA-1/8-QS-4-D am Ventil für </t>
  </si>
  <si>
    <t>400001805</t>
  </si>
  <si>
    <t>Schalldämpfer F_PN_UC-1/8 für Schleicher</t>
  </si>
  <si>
    <t>400001806</t>
  </si>
  <si>
    <t>Steckverschraubung F_PN_QSM-G1/8-6</t>
  </si>
  <si>
    <t>400001807</t>
  </si>
  <si>
    <t>F_PN_Ventilhalter für S / S D / S T</t>
  </si>
  <si>
    <t>400001808</t>
  </si>
  <si>
    <t>BE-/ENTLADEEINHEIT FÜR TRAVERSE PWO-TROLLEY, KPL.</t>
  </si>
  <si>
    <t>400001809</t>
  </si>
  <si>
    <t>STÜTZBLECH FÜR PWO-BE-/ENTLADEEINHEIT</t>
  </si>
  <si>
    <t>400001810</t>
  </si>
  <si>
    <t>FILZ STÜTZBLECH FÜR PWO-BE-/ENTLADEEINHEIT</t>
  </si>
  <si>
    <t>400001811</t>
  </si>
  <si>
    <t>GLEITLEISTE SPERRHAKEN FÜR PWO-BE-/</t>
  </si>
  <si>
    <t>400001812</t>
  </si>
  <si>
    <t>ABHÄNGER STÜTZBLECH FÜR PWO-BE-/ENTLADEEINHEIT</t>
  </si>
  <si>
    <t>400001813</t>
  </si>
  <si>
    <t>Pinförder Hongai</t>
  </si>
  <si>
    <t>400001814</t>
  </si>
  <si>
    <t>Reduzierung von 1 Zoll zu  1/2 Zoll</t>
  </si>
  <si>
    <t>400001815</t>
  </si>
  <si>
    <t>Reduzierung von 1/2 Zoll zu  1/4 Zoll</t>
  </si>
  <si>
    <t>400001816</t>
  </si>
  <si>
    <t>Steckverschraubung F_PN_QSF-1/4-8-B  (153026)</t>
  </si>
  <si>
    <t>400001817</t>
  </si>
  <si>
    <t>APB 60 R550/22,5°-63/290</t>
  </si>
  <si>
    <t>400001818</t>
  </si>
  <si>
    <t>APB 110 R400/67,5°-583/407</t>
  </si>
  <si>
    <t>400001819</t>
  </si>
  <si>
    <t>APB 110 R400/67,5°-776/326</t>
  </si>
  <si>
    <t>400001820</t>
  </si>
  <si>
    <t>APB 110 R400/67,5°-798/317</t>
  </si>
  <si>
    <t>400001821</t>
  </si>
  <si>
    <t>L-Winkel/H=0426/B=150/verzinkt</t>
  </si>
  <si>
    <t>400001822</t>
  </si>
  <si>
    <t>L-Winkel/H=0626/B=150/verzinkt</t>
  </si>
  <si>
    <t>400001823</t>
  </si>
  <si>
    <t>Wandkonsole Sonder</t>
  </si>
  <si>
    <t>400001824</t>
  </si>
  <si>
    <t>L-Winkel/H=522/B=150/verzinkt</t>
  </si>
  <si>
    <t>400001825</t>
  </si>
  <si>
    <t>K60 Gitterrost</t>
  </si>
  <si>
    <t>400001826</t>
  </si>
  <si>
    <t>Treppe für Frankenstolz</t>
  </si>
  <si>
    <t>400001828</t>
  </si>
  <si>
    <t>Schrägstrecke 10° H=174</t>
  </si>
  <si>
    <t>400001829</t>
  </si>
  <si>
    <t>Schrägstrecke 10° H=223</t>
  </si>
  <si>
    <t>400001830</t>
  </si>
  <si>
    <t>Schrägstrecke 10° H=193</t>
  </si>
  <si>
    <t>400001831</t>
  </si>
  <si>
    <t>Schrägstrecke 10° H=243</t>
  </si>
  <si>
    <t>400001835</t>
  </si>
  <si>
    <t>Movimot-Stirnradgetriebemotor RF57 DRS71M4/MM05/MO</t>
  </si>
  <si>
    <t>400001836</t>
  </si>
  <si>
    <t>Movimot-Schneckengetriebemotor SF47 DRN80M4/</t>
  </si>
  <si>
    <t>400001837</t>
  </si>
  <si>
    <t>PC Oberfläche 412610 Jay Jay Indien</t>
  </si>
  <si>
    <t>400001838</t>
  </si>
  <si>
    <t>CDDC ENTLADUNG FÜR JINSHAN, KPL.</t>
  </si>
  <si>
    <t>400001839</t>
  </si>
  <si>
    <t>HALTEBLECH FÜR CDDC-ENTLADUNG</t>
  </si>
  <si>
    <t>400001840</t>
  </si>
  <si>
    <t>ENTLADEBLECH FÜR CDDC-ENTLADUNG</t>
  </si>
  <si>
    <t>400001841</t>
  </si>
  <si>
    <t>KIPPBLECH FÜR CDDC-ENTLADUNG</t>
  </si>
  <si>
    <t>400001842</t>
  </si>
  <si>
    <t>LAGERFUSS FÜR CDDC-ENTLADUNG</t>
  </si>
  <si>
    <t>400001843</t>
  </si>
  <si>
    <t>LAGERZAPFEN FÜR CDDC-ENTLADUNG</t>
  </si>
  <si>
    <t>400001844</t>
  </si>
  <si>
    <t xml:space="preserve">PNEUMATIKEINHEIT FÜR CDDC ENTLADUNG FÜR JINSHAN, </t>
  </si>
  <si>
    <t>400001845</t>
  </si>
  <si>
    <t>ISO-DRUCKLUFTZYLINDER CD85N25-100B D=25 H=100</t>
  </si>
  <si>
    <t>400001846</t>
  </si>
  <si>
    <t>GELENKKOPF KJ10D</t>
  </si>
  <si>
    <t>400001847</t>
  </si>
  <si>
    <t>ZYLINDERHALTER  FÜR CDDC-ENTLADUNG</t>
  </si>
  <si>
    <t>400001848</t>
  </si>
  <si>
    <t>MONTAGEKLAMMER FÜR CM2 / CM-E032B</t>
  </si>
  <si>
    <t>400001849</t>
  </si>
  <si>
    <t>BÜGELABSTREIFER FÜR CDDC-ENTLADUNG</t>
  </si>
  <si>
    <t>400001850</t>
  </si>
  <si>
    <t>RUTSCHSTANGENHALTER FÜR CDDC-ENTLADUNG</t>
  </si>
  <si>
    <t>400001851</t>
  </si>
  <si>
    <t>RUNDSTAB/ABSTANDSHALTER FÜR CDDC-ENTLADUNG</t>
  </si>
  <si>
    <t>400001852</t>
  </si>
  <si>
    <t>Zusatzangebot KEW für Jinshan</t>
  </si>
  <si>
    <t>400001853</t>
  </si>
  <si>
    <t>Änderungsauftrag für P&amp;F Schiene</t>
  </si>
  <si>
    <t>400001854</t>
  </si>
  <si>
    <t>CAS_Bobbin stripper FSTB-4V / P=165</t>
  </si>
  <si>
    <t>400001855</t>
  </si>
  <si>
    <t>K60 Gitterrostklemmen</t>
  </si>
  <si>
    <t>400001856</t>
  </si>
  <si>
    <t>Spulenhalter light grey, DIR.ABSPINN, 2Finger, B4.</t>
  </si>
  <si>
    <t>400001859</t>
  </si>
  <si>
    <t>Angebot ITEM für Messe 12645 Portugal</t>
  </si>
  <si>
    <t>400001860</t>
  </si>
  <si>
    <t>Spiroplangetriebemotor WF20DRS71S4BE05/ASE1</t>
  </si>
  <si>
    <t>400001861</t>
  </si>
  <si>
    <t>STOPPER-ZYLINDERVERBINDUNG FÜR PWO</t>
  </si>
  <si>
    <t>400001865</t>
  </si>
  <si>
    <t>BÜGELFÜHRUNG FÜR VEREINZELER</t>
  </si>
  <si>
    <t>400001866</t>
  </si>
  <si>
    <t>SCHNECKENGETRIEBEMOTOR SA57 DRN90S4, M5A</t>
  </si>
  <si>
    <t>400001867</t>
  </si>
  <si>
    <t xml:space="preserve">SCHNECKENGETRIEBEMOTOR SA57 DRN90S4, M6B </t>
  </si>
  <si>
    <t>400001868</t>
  </si>
  <si>
    <t>EINGREIFSCHUTZ SEPARATOR AM SP KPL.</t>
  </si>
  <si>
    <t>400001869</t>
  </si>
  <si>
    <t>SCHUTZABDECKUNG 1 INNEN FÜR SEPARATOR</t>
  </si>
  <si>
    <t>400001870</t>
  </si>
  <si>
    <t>SCHUTZABDECKUNG 2 INNEN FÜR SEPARATOR</t>
  </si>
  <si>
    <t>400001871</t>
  </si>
  <si>
    <t>ABDECKBLECH INNEN FÜR SEPARATOR</t>
  </si>
  <si>
    <t>400001872</t>
  </si>
  <si>
    <t>SCHUTZABDECKUNG 1 AUSSEN FÜR SEPARATOR</t>
  </si>
  <si>
    <t>400001873</t>
  </si>
  <si>
    <t>SCHUTZABDECKUNG 2 AUSSEN FÜR SEPARATOR</t>
  </si>
  <si>
    <t>400001874</t>
  </si>
  <si>
    <t xml:space="preserve">SCHUTZ 1 ETF LÄNGE = 500 MM </t>
  </si>
  <si>
    <t>400001875</t>
  </si>
  <si>
    <t>SCHUTZ 2 ETF LÄNGE = 500 MM</t>
  </si>
  <si>
    <t>400001876</t>
  </si>
  <si>
    <t xml:space="preserve">ETF SCHUTZ LÄNGE = 500 MM </t>
  </si>
  <si>
    <t>400001877</t>
  </si>
  <si>
    <t xml:space="preserve">SCHUTZ 1  ETF LÄNGE = 800 MM </t>
  </si>
  <si>
    <t>400001878</t>
  </si>
  <si>
    <t>SCHUTZ 2 ETF LÄNGE = 800 MM</t>
  </si>
  <si>
    <t>400001879</t>
  </si>
  <si>
    <t>ETF SCHUTZ LÄNGE = 800 MM</t>
  </si>
  <si>
    <t>400001880</t>
  </si>
  <si>
    <t>EINGREIFSCHUTZ SEPARATOR AM SP KPL. L=800</t>
  </si>
  <si>
    <t>400001881</t>
  </si>
  <si>
    <t>SCHUTZABDECKUNG INNEN L=800 FÜR SEPARATOR</t>
  </si>
  <si>
    <t>400001882</t>
  </si>
  <si>
    <t>SCHUTZABDECKUNG AUßEN L=800 FÜR SEPARATOR</t>
  </si>
  <si>
    <t>400001883</t>
  </si>
  <si>
    <t>400001884</t>
  </si>
  <si>
    <t>400001885</t>
  </si>
  <si>
    <t>400001886</t>
  </si>
  <si>
    <t>BÜGEL / NIEDERHALTERBLECH L = 500 AM SEP.</t>
  </si>
  <si>
    <t>400001887</t>
  </si>
  <si>
    <t>SEPARATOR FINGER R10</t>
  </si>
  <si>
    <t>400001888</t>
  </si>
  <si>
    <t>SEPARATOR FINGER R5</t>
  </si>
  <si>
    <t>400001889</t>
  </si>
  <si>
    <t>DRUCKMINDERER F_PN_LRMA-QS-6</t>
  </si>
  <si>
    <t>400001890</t>
  </si>
  <si>
    <t>SEPARATOR RUNDE FINGER INKL: DRUCKMINDERER</t>
  </si>
  <si>
    <t>400001891</t>
  </si>
  <si>
    <t>GLEITLEISTENHALTER, WEITER ABSTAND KPL.</t>
  </si>
  <si>
    <t>400001892</t>
  </si>
  <si>
    <t>GLEITLEISTENHALTER, KURZER ABSTAND KPL.</t>
  </si>
  <si>
    <t>400001893</t>
  </si>
  <si>
    <t>BE- &amp; ENTLADEBAHNHOF LINKS</t>
  </si>
  <si>
    <t>400001894</t>
  </si>
  <si>
    <t>BE- &amp; ENTLADEBAHNHOF RECHTS</t>
  </si>
  <si>
    <t>400001895</t>
  </si>
  <si>
    <t>ANDOCKSCHUH LINKS FÜR PWO 411670</t>
  </si>
  <si>
    <t>400001896</t>
  </si>
  <si>
    <t>ANDOCKSCHUH RECHTS FÜR PWO 411670</t>
  </si>
  <si>
    <t>400001897</t>
  </si>
  <si>
    <t>GLEITLEISTENHALTER-1 FÜR PWO 411670</t>
  </si>
  <si>
    <t>400001898</t>
  </si>
  <si>
    <t>GLEITLEISTENHALTER-2 FÜR PWO 411670</t>
  </si>
  <si>
    <t>400001899</t>
  </si>
  <si>
    <t>P&amp;F SENSORBÜGEL F. TROLLEYTRAVERSE</t>
  </si>
  <si>
    <t>400001900</t>
  </si>
  <si>
    <t>GLEITLEISTEN-GRUNDHALTER</t>
  </si>
  <si>
    <t>400001901</t>
  </si>
  <si>
    <t>DLEITPLANKE FÜR PWO 411670</t>
  </si>
  <si>
    <t>400001902</t>
  </si>
  <si>
    <t>GLEITLEISTENVERBINDER</t>
  </si>
  <si>
    <t>400001903</t>
  </si>
  <si>
    <t>SENSOR-GRUNDHALTER</t>
  </si>
  <si>
    <t>400001904</t>
  </si>
  <si>
    <t>REFLEKTORWINKEL</t>
  </si>
  <si>
    <t>400001905</t>
  </si>
  <si>
    <t>SENSORWINKEL</t>
  </si>
  <si>
    <t>400001906</t>
  </si>
  <si>
    <t>BÜGELVERBINDUNG</t>
  </si>
  <si>
    <t>400001907</t>
  </si>
  <si>
    <t>WELLE FÜR MOTORSTATION 0,37 KW VERSTRÄRKT</t>
  </si>
  <si>
    <t>400001993</t>
  </si>
  <si>
    <t>SCHIEBEPLATTE UNTEN P&amp;F SPANNSTATION</t>
  </si>
  <si>
    <t>400001994</t>
  </si>
  <si>
    <t>Zentrierplatte</t>
  </si>
  <si>
    <t>400001995</t>
  </si>
  <si>
    <t>Spannwellenzapfen</t>
  </si>
  <si>
    <t>400001996</t>
  </si>
  <si>
    <t>EW_P&amp;F Leitplanke</t>
  </si>
  <si>
    <t>400001997</t>
  </si>
  <si>
    <t>EW_P&amp;F Leitplanke links</t>
  </si>
  <si>
    <t>400001998</t>
  </si>
  <si>
    <t>EW_P&amp;F Leitplanke rechts</t>
  </si>
  <si>
    <t>400001999</t>
  </si>
  <si>
    <t>EW_P&amp;F Bahnhof Andockschuh</t>
  </si>
  <si>
    <t>400005001</t>
  </si>
  <si>
    <t>FSC ESPRIMO EditionP2510&amp;512MB</t>
  </si>
  <si>
    <t>400005002</t>
  </si>
  <si>
    <t>FSC512MB DDR2 PC4200 533MHZARBEITSSPEICHER</t>
  </si>
  <si>
    <t>400005003</t>
  </si>
  <si>
    <t>FSC SCENICVIEW A19-1 19"</t>
  </si>
  <si>
    <t>400005004</t>
  </si>
  <si>
    <t>FSC ESPRIMO P5915&amp;DVD Supermul</t>
  </si>
  <si>
    <t>400005005</t>
  </si>
  <si>
    <t>FSC SCENICVIEW A19-2A 19"</t>
  </si>
  <si>
    <t>400005006</t>
  </si>
  <si>
    <t>RAROX Cardreader intern</t>
  </si>
  <si>
    <t>400005007</t>
  </si>
  <si>
    <t>DELL OPTIPLEX 330</t>
  </si>
  <si>
    <t>400005008</t>
  </si>
  <si>
    <t>DELL OPTIPLEX 330 MT m. 19"WFP</t>
  </si>
  <si>
    <t>400005009</t>
  </si>
  <si>
    <t>ARCNET CARD SH ARC PClu-Khersteller: SOHARD</t>
  </si>
  <si>
    <t>400005010</t>
  </si>
  <si>
    <t>MOTOROLA HANDSCANNER LS3408 FZ</t>
  </si>
  <si>
    <t>400005011</t>
  </si>
  <si>
    <t>DELL WYSE T10 KPL. LAUT ANGEBOT AN1400765 VOM</t>
  </si>
  <si>
    <t>400005990</t>
  </si>
  <si>
    <t>ERSTELLUNG STROMLAUFPLAN</t>
  </si>
  <si>
    <t>40000667</t>
  </si>
  <si>
    <t>KOPIER-ARTIKEL - Einkaufsteil</t>
  </si>
  <si>
    <t>400009001</t>
  </si>
  <si>
    <t>Rundsteckverb. M12 gew.Schneidklemm</t>
  </si>
  <si>
    <t>400009002</t>
  </si>
  <si>
    <t>Anschl.Leitung M8 3pol.5m offeSchneidklemm</t>
  </si>
  <si>
    <t>400009004</t>
  </si>
  <si>
    <t>PNOZ MULTI TOOL KIT</t>
  </si>
  <si>
    <t>400009005</t>
  </si>
  <si>
    <t xml:space="preserve">MOVIMOT 1,5KW NACHRÜSTSATZ MM15D-503-00/0 INCL. </t>
  </si>
  <si>
    <t>400009006</t>
  </si>
  <si>
    <t>SENSOR INDUKTIV M18/8MM/230VIM18-08-NUS-ZU0 (NO)</t>
  </si>
  <si>
    <t>400009007</t>
  </si>
  <si>
    <t>SENSOR INDUKTIV M18/8MM/230VIM18-08-NUO-ZU0 (NC)</t>
  </si>
  <si>
    <t>400009008</t>
  </si>
  <si>
    <t>SCHALTANLAGE KPL. [410430]</t>
  </si>
  <si>
    <t>400009009</t>
  </si>
  <si>
    <t>KLEMMKASTEN KPL. 300 x 300 x 120MM</t>
  </si>
  <si>
    <t>400009010</t>
  </si>
  <si>
    <t>400009011</t>
  </si>
  <si>
    <t>SCHALTANLAGE KPL. [407140]</t>
  </si>
  <si>
    <t>400009012</t>
  </si>
  <si>
    <t>DREHSTROM WANDLERZÄHLER GEEICHT KDK420005B-6TE</t>
  </si>
  <si>
    <t>400009013</t>
  </si>
  <si>
    <t>STROMWANDLER 200/5AMP.,5VA</t>
  </si>
  <si>
    <t>400009014</t>
  </si>
  <si>
    <t>DREHSTROM ZÄHLER GEEICHT KDK421060B-6TE</t>
  </si>
  <si>
    <t>400009015</t>
  </si>
  <si>
    <t>HILFSSCHALTER NC/NO FÜR 3RV1011</t>
  </si>
  <si>
    <t>400009016</t>
  </si>
  <si>
    <t>ZEITRELAIS,3-300 SEC 19,2-30V DC,</t>
  </si>
  <si>
    <t>400009017</t>
  </si>
  <si>
    <t>LINIENSCANNER/ LONG RANGE CLV621-0000</t>
  </si>
  <si>
    <t>400009018</t>
  </si>
  <si>
    <t>KOPPELSCHÜTZ  4KW/400V, 1OE, SCHRAUBBAR</t>
  </si>
  <si>
    <t>400009019</t>
  </si>
  <si>
    <t>VERDRAHTUNGSBAUSATZ FÜR WENDESTARTER (3RA19)</t>
  </si>
  <si>
    <t>400009020</t>
  </si>
  <si>
    <t>REFLEXIONSFOLIE, B=25MM, L=22,8M, REF-PLUS-25-K</t>
  </si>
  <si>
    <t>400009021</t>
  </si>
  <si>
    <t>RELAISMODUL DEK-REL-G24/21</t>
  </si>
  <si>
    <t>400009022</t>
  </si>
  <si>
    <t>ZEITRELAIS,MULTIFUNKTION,0,05SEC-100H,AC230/DC24V\</t>
  </si>
  <si>
    <t>400009023</t>
  </si>
  <si>
    <t>HILFSSCHUETZ, 4S, DC 24V, SCHRAUBANSCHLUSS</t>
  </si>
  <si>
    <t>400009024</t>
  </si>
  <si>
    <t>HILFSSCHALTERBLOCK, 80E, 4S, DIN EN 50011,</t>
  </si>
  <si>
    <t>400009025</t>
  </si>
  <si>
    <t>FERNSCHALTER 1NC/1NO 24V DC</t>
  </si>
  <si>
    <t>400009026</t>
  </si>
  <si>
    <t>RITTAL RÜCKWAND FÜR TSA8884500</t>
  </si>
  <si>
    <t>400009027</t>
  </si>
  <si>
    <t>RITTAL SCHALTSCHRANKTÜRE FÜR TSA8884500</t>
  </si>
  <si>
    <t>400009028</t>
  </si>
  <si>
    <t>REFLEXIONS-LICHTTASTER M.HGA. FHDK 14P5101/S35A</t>
  </si>
  <si>
    <t>400009029</t>
  </si>
  <si>
    <t>EUCHNER POSITIONSSCHALTER NZ2RS-511L060C1631+ED,</t>
  </si>
  <si>
    <t>400009030</t>
  </si>
  <si>
    <t xml:space="preserve">EUCHNER ANSCHLLUSSLEITUNG 10M, SR6EF-10000 </t>
  </si>
  <si>
    <t>400009031</t>
  </si>
  <si>
    <t>REFLEXIONS-LICHTSCHRANKE S50-MA -5-B01-PP</t>
  </si>
  <si>
    <t>400009032</t>
  </si>
  <si>
    <t>SENSOR INDUKT.M18/8MM/BÜ/NO/M12-4POL,</t>
  </si>
  <si>
    <t>400009033</t>
  </si>
  <si>
    <t>ULTRASCHALLSENSOR UC4-11341</t>
  </si>
  <si>
    <t>400009034</t>
  </si>
  <si>
    <t>REFLEX LICHTSCHR.WL100-P4339</t>
  </si>
  <si>
    <t>400009036</t>
  </si>
  <si>
    <t>SENSOR REED+LED+CONNECTOR MRSU</t>
  </si>
  <si>
    <t>400009037</t>
  </si>
  <si>
    <t>SENTRON PAC3200; LCD; 96X96MM POWER MONITORING</t>
  </si>
  <si>
    <t>400009038</t>
  </si>
  <si>
    <t>ADAPTER FUER HUTSCHIENENMONTAGE</t>
  </si>
  <si>
    <t>400009039</t>
  </si>
  <si>
    <t>STROMWANDLER AC 3X150/5A</t>
  </si>
  <si>
    <t>400009041</t>
  </si>
  <si>
    <t xml:space="preserve">4G1,5 JZ-HF-CY STEUERLEITUNG SCHLEPPKETTENEINS. </t>
  </si>
  <si>
    <t>400009042</t>
  </si>
  <si>
    <t>STEUERLEITUNG FUER SCHLEPPKETTENEINS. JZ-HF-CY</t>
  </si>
  <si>
    <t>400009043</t>
  </si>
  <si>
    <t>400009045</t>
  </si>
  <si>
    <t>ADERLEITUNG H07V-K 6MM² BLAU</t>
  </si>
  <si>
    <t>400009046</t>
  </si>
  <si>
    <t>TRENNSCHALTER, T92 690V 160A 3POLIG TRANSPARENT</t>
  </si>
  <si>
    <t>400009047</t>
  </si>
  <si>
    <t>DREHANTRIEB MIT VERLÄNGERUNGSACHE 400 MM</t>
  </si>
  <si>
    <t>400009048</t>
  </si>
  <si>
    <t>KLEMMENABDECKUNG F.160/200A-TRENNSCHALTER 5TE1</t>
  </si>
  <si>
    <t>400009049</t>
  </si>
  <si>
    <t>400009050</t>
  </si>
  <si>
    <t>400009051</t>
  </si>
  <si>
    <t>STROMWANDLER AC 3X60/5A</t>
  </si>
  <si>
    <t>400009052</t>
  </si>
  <si>
    <t>GEHAEUSE - HC-B 10-KML-H-O1STM20</t>
  </si>
  <si>
    <t>400009053</t>
  </si>
  <si>
    <t>STIFT-KONTAKTEINSATZ - HC-B 10-I-UT-M</t>
  </si>
  <si>
    <t>400009054</t>
  </si>
  <si>
    <t>BUCHSEN-KONTAKTEINSATZ - HC-B 10-I-UT-F</t>
  </si>
  <si>
    <t>400009055</t>
  </si>
  <si>
    <t>RJ45 ANBAURAHMEN - VS-08-A-RJ45/MOD-1-R-IP67</t>
  </si>
  <si>
    <t>400009056</t>
  </si>
  <si>
    <t>RJ45BUCHSENEINSATZ - VS-08-BU-RJ45/BU</t>
  </si>
  <si>
    <t>400009057</t>
  </si>
  <si>
    <t>KURZHUBTASTATUR KBT-06 MIT TOUCHPAD, US-LAYOUT</t>
  </si>
  <si>
    <t>400009058</t>
  </si>
  <si>
    <t>PULTEINBAU - MONITOR SRLine²; R-FLAT 24/FHD</t>
  </si>
  <si>
    <t>400009060</t>
  </si>
  <si>
    <t>400009061</t>
  </si>
  <si>
    <t>TÜLLENGEHÄUSE D7 HC-STA-D07-HHFS-1TGM20-PL-BK</t>
  </si>
  <si>
    <t>400009062</t>
  </si>
  <si>
    <t>KONTAKTEINSATZ BUCHSE SCHRAUBKL.- HC-A04-I-UT-F</t>
  </si>
  <si>
    <t>400009063</t>
  </si>
  <si>
    <t>KONTAKTEINSATZ STIFT SCHRAUB- HC-A04-I-UT-M</t>
  </si>
  <si>
    <t>400009064</t>
  </si>
  <si>
    <t>HALTEPLATTE FÜR TABLEAU 7-FACH</t>
  </si>
  <si>
    <t>400009065</t>
  </si>
  <si>
    <t>HALTEPLATTE FÜR TABLEAU 8-FACH</t>
  </si>
  <si>
    <t>400009066</t>
  </si>
  <si>
    <t xml:space="preserve">Verschraubung  G3/4 auf G 1/2                    </t>
  </si>
  <si>
    <t>400009067</t>
  </si>
  <si>
    <t xml:space="preserve">Gerade Verschraubung G1/2 DA14                   </t>
  </si>
  <si>
    <t>400009068</t>
  </si>
  <si>
    <t>L-Winkel für C 300 /PRN</t>
  </si>
  <si>
    <t>400009069</t>
  </si>
  <si>
    <t>WAHLSCHALTER, 6 STELLUNGEN CG4-A233-600-FS2</t>
  </si>
  <si>
    <t>400009070</t>
  </si>
  <si>
    <t>SEILZUG-NOTAUS-SCHALTER  XY2CH13270</t>
  </si>
  <si>
    <t>400009071</t>
  </si>
  <si>
    <t>GEHAEUSE - HC-B 24-SMLD-67/O1M25</t>
  </si>
  <si>
    <t>400009072</t>
  </si>
  <si>
    <t>GEHAEUSE - HC-B 24-KML-H-O1STM25</t>
  </si>
  <si>
    <t>400009073</t>
  </si>
  <si>
    <t>STIFT-KONTAKTEINSATZ - HC-B24-I-PT-M</t>
  </si>
  <si>
    <t>400009074</t>
  </si>
  <si>
    <t>BUCHSEN-KONTAKTEINSATZ - HC-B24-I-PT-F</t>
  </si>
  <si>
    <t>400009075</t>
  </si>
  <si>
    <t>ADAPTER ETHERNET TO 1 X SERIELL RS232 EX-6030</t>
  </si>
  <si>
    <t>400009076</t>
  </si>
  <si>
    <t>HANDHELDSCANNER IDM160-300S RS-232 KIT</t>
  </si>
  <si>
    <t>400009077</t>
  </si>
  <si>
    <t>RS-232 SPIRALKABEL 3,8 M FÜR IDM160</t>
  </si>
  <si>
    <t>400009078</t>
  </si>
  <si>
    <t>STROMVERSOGUNG 100-240V AC/5V DC/2A FÜR IDM160</t>
  </si>
  <si>
    <t>400009079</t>
  </si>
  <si>
    <t>SIMATIC IPC427D (MICROBOX PC)</t>
  </si>
  <si>
    <t>400009080</t>
  </si>
  <si>
    <t>SCHALTMATTEN LAUT ANGEBOT AB30171</t>
  </si>
  <si>
    <t>400009081</t>
  </si>
  <si>
    <t>REFLEX-LICHTTASTER GRTE18S-P2347</t>
  </si>
  <si>
    <t>400009082</t>
  </si>
  <si>
    <t>SCHLÜSSELAUFNAHME,USB-SCHNITTSTELLE</t>
  </si>
  <si>
    <t>400009083</t>
  </si>
  <si>
    <t>TISCHGEHÄUSE FÜR SCHLÜSSELAUFNAHME</t>
  </si>
  <si>
    <t>400009085</t>
  </si>
  <si>
    <t>SCHREIB-/LESE-SCHLÜSSEL  ROT 116 BYTES EPROM/8</t>
  </si>
  <si>
    <t>400009086</t>
  </si>
  <si>
    <t>SCHREIB-/LESE-SCHLÜSSEL  BLAU 116 BYTES EPROM/8</t>
  </si>
  <si>
    <t>400009087</t>
  </si>
  <si>
    <t>SCHREIB-/LESE-SCHLÜSSEL GRÜN 116 BYTES EPROM/8</t>
  </si>
  <si>
    <t>400009088</t>
  </si>
  <si>
    <t>SCHREIB-/LESE-SCHLÜSSEL GELB 116 BYTES EPROM/8</t>
  </si>
  <si>
    <t>400009089</t>
  </si>
  <si>
    <t>REFLEKOR RUND D=84MM,REF-C110-2, VDS-ZULASSUNG</t>
  </si>
  <si>
    <t>400009090</t>
  </si>
  <si>
    <t>DREHSTROM ZÄHLER GEEICHT 4TE 5/80A 420580MID-4TE</t>
  </si>
  <si>
    <t>400009091</t>
  </si>
  <si>
    <t>RITTAL EINZELTÜR 5050067 FÜR TS8804</t>
  </si>
  <si>
    <t>400009092</t>
  </si>
  <si>
    <t>RITTAL RÜCKWAND 5050065 FÜR TS8804</t>
  </si>
  <si>
    <t>400009093</t>
  </si>
  <si>
    <t>SIMATIC S7, DIAGNOSE-REPEATER FUER PROFIBUS-DP</t>
  </si>
  <si>
    <t>400009094</t>
  </si>
  <si>
    <t>WANDANBAU-KÜHLGERÄT BLUE E+; 2 KW</t>
  </si>
  <si>
    <t>400009095</t>
  </si>
  <si>
    <t>VART Phone Akku 58398 AAA 800mAh 2Blister Micro</t>
  </si>
  <si>
    <t>400009096</t>
  </si>
  <si>
    <t>2D-HANDHELDSCANNER IT 1980i FR-3</t>
  </si>
  <si>
    <t>400009097</t>
  </si>
  <si>
    <t>NETZTEIL NT ITxx0x (FÜR IT1900)IN=110...240V</t>
  </si>
  <si>
    <t>400009098</t>
  </si>
  <si>
    <t>HALTERUNG SEILZUG BT ROPE IT</t>
  </si>
  <si>
    <t>400009099</t>
  </si>
  <si>
    <t>VERBINDUNGSLEITUNG KB RS232/EXT IT190x, 2,6M (FÜR</t>
  </si>
  <si>
    <t>400009100</t>
  </si>
  <si>
    <t>DESSABOX W1018108 100X270X100</t>
  </si>
  <si>
    <t>400009101</t>
  </si>
  <si>
    <t>KUPPLUNGSGEHÄUSE HC-STA-D07-CHWS-1TGM20-PL-BK</t>
  </si>
  <si>
    <t>400009102</t>
  </si>
  <si>
    <t>Gigaset E630 H schwarz</t>
  </si>
  <si>
    <t>400009103</t>
  </si>
  <si>
    <t>NETZWERK-DISPLAY-ADAPTER SX-ND4050G (EU)</t>
  </si>
  <si>
    <t>400009104</t>
  </si>
  <si>
    <t>VART BATTERIE 04922 HIGH ENERGY 1Bli 9V E Block</t>
  </si>
  <si>
    <t>400009105</t>
  </si>
  <si>
    <t>BUCHSEN-KONTAKTEINSATZ - HAN 10 ES-F (FEDERZUG)</t>
  </si>
  <si>
    <t>400009106</t>
  </si>
  <si>
    <t>TÜLLENGEHÄUSE HAN 10B-GS-R-M20</t>
  </si>
  <si>
    <t>400009107</t>
  </si>
  <si>
    <t>BLUETHOOTH 2D-FUNKHANDSCANNER, IDM261-100S RS-232</t>
  </si>
  <si>
    <t>400009108</t>
  </si>
  <si>
    <t>HALTER  6-FACH DESSAUER-BEDIENTABLEAU</t>
  </si>
  <si>
    <t>400009109</t>
  </si>
  <si>
    <t>HALTEPLATTE FÜR DESSAUER 6-FACH GEHAEUSE AN</t>
  </si>
  <si>
    <t>400009110</t>
  </si>
  <si>
    <t>REFLEKTOR C-110 D= 80MM</t>
  </si>
  <si>
    <t>400009111</t>
  </si>
  <si>
    <t>SCHALTMATTEN LAUT ANGEBOT AB31997</t>
  </si>
  <si>
    <t>400009112</t>
  </si>
  <si>
    <t>HALTEPLATTE KPL. FÜR SIEMENS 6-FACH GEHAEUSE AN</t>
  </si>
  <si>
    <t>400009113</t>
  </si>
  <si>
    <t>400009114</t>
  </si>
  <si>
    <t>HALTEPLATTE KPL. FÜR SIEMENS 2-FACH GEHAEUSE AN</t>
  </si>
  <si>
    <t>400009115</t>
  </si>
  <si>
    <t>REFLEX-LICHTSCHRANKE M18, ÖFFNER, MHL15-P3336</t>
  </si>
  <si>
    <t>400009116</t>
  </si>
  <si>
    <t>ANSCHLUSSL.10M/M12BU-GEW/3POL/GRAU</t>
  </si>
  <si>
    <t>400009117</t>
  </si>
  <si>
    <t>ARK-ATR, ROLLENHEBEL (FÜR ATR...)</t>
  </si>
  <si>
    <t>400009118</t>
  </si>
  <si>
    <t>ZUMTOBEL EINBAU STEUERGERÄT  DIMITE SINGLE</t>
  </si>
  <si>
    <t>400009119</t>
  </si>
  <si>
    <t>WASCO REDOX 1,5 FQ-HO DALI 4000K 52W L=1524 8000</t>
  </si>
  <si>
    <t>400009120</t>
  </si>
  <si>
    <t>WASCO BEFESTIGUNGSSATZ</t>
  </si>
  <si>
    <t>400009121</t>
  </si>
  <si>
    <t>WASCO STECKVERBINDER BUCHSE DALI+TAST-DIMM</t>
  </si>
  <si>
    <t>400009122</t>
  </si>
  <si>
    <t xml:space="preserve">WASCO VERSCHLUSSKAPPE </t>
  </si>
  <si>
    <t>400009123</t>
  </si>
  <si>
    <t>KNOTENKETTE K27, DIN 5686-3.1 STAHL VERZINKT,</t>
  </si>
  <si>
    <t>400009124</t>
  </si>
  <si>
    <t>WASCO VERBINDUNGSLEITUNG 500MM DALI+TAST-DIMM</t>
  </si>
  <si>
    <t>400009125</t>
  </si>
  <si>
    <t>WASCO STECKVERBINDER STECKER DALI+TAST-DIMM</t>
  </si>
  <si>
    <t>400009127</t>
  </si>
  <si>
    <t>RITTAL TÜRE RECHTS FÜR TS8204500</t>
  </si>
  <si>
    <t>400009128</t>
  </si>
  <si>
    <t>RITTAL TÜRE LINKS FÜR TS8204500</t>
  </si>
  <si>
    <t>400009129</t>
  </si>
  <si>
    <t>RFID UHF AUSWERTEEINHEIT DTE810</t>
  </si>
  <si>
    <t>400009130</t>
  </si>
  <si>
    <t>RFID UHF MID RANGE ANTENNE ANT820</t>
  </si>
  <si>
    <t>400009131</t>
  </si>
  <si>
    <t>RFID UHF ANSCHLUSSKABEL RG58 6M</t>
  </si>
  <si>
    <t>400009132</t>
  </si>
  <si>
    <t>RFID UHF ETHERNETKABEL RJ45 5M</t>
  </si>
  <si>
    <t>400009135</t>
  </si>
  <si>
    <t>Visualisierung  Werkmeister 410870 Erweiterung</t>
  </si>
  <si>
    <t>400009136</t>
  </si>
  <si>
    <t>RITTAL KOMFORTLEUCHTE MIT TÜRPOSITIONSSCHALTER</t>
  </si>
  <si>
    <t>400009137</t>
  </si>
  <si>
    <t>ABLAGEPULT FÜR VX, TS, SE, CM, TÜRB. 800MM</t>
  </si>
  <si>
    <t>400009138</t>
  </si>
  <si>
    <t>ANSCHLUSSL.5M/M12ST-GER/8POL/PUR-OB-GRAU</t>
  </si>
  <si>
    <t>400009139</t>
  </si>
  <si>
    <t>DURCHFÜHRUNG D. ELEKTRONISCHEN ANLAGENPRÜFUNG</t>
  </si>
  <si>
    <t>400009140</t>
  </si>
  <si>
    <t>RFID MONTAGEHALTERUNG; ART-NR. E80340</t>
  </si>
  <si>
    <t>400009142</t>
  </si>
  <si>
    <t>SCHNORR SICH.SCHEIBEN S 12 (Form S)</t>
  </si>
  <si>
    <t>400009143</t>
  </si>
  <si>
    <t>SCHNORR SICH.SCHEIBEN S 18 (Form S)</t>
  </si>
  <si>
    <t>400009145</t>
  </si>
  <si>
    <t>STROMWANDLER 80A 5A PACT MCR-V2-3015- 60- 80-5A-1</t>
  </si>
  <si>
    <t>400009146</t>
  </si>
  <si>
    <t>HARTING CRIMPZANGE HANDBETAETIGT</t>
  </si>
  <si>
    <t>400009148</t>
  </si>
  <si>
    <t xml:space="preserve">Visualisierung Moraru Mariana </t>
  </si>
  <si>
    <t>400009149</t>
  </si>
  <si>
    <t>SENTRON SICHERUNGSHALTER 3-POL, 100A, 22X58</t>
  </si>
  <si>
    <t>400009150</t>
  </si>
  <si>
    <t>ZYLINDERSICHERUNGSEINSÄTZE, 63A, 22X58</t>
  </si>
  <si>
    <t>400009155</t>
  </si>
  <si>
    <t>SPS UND VISU.-SOFTWARE PWO 500155 (Angebot 02611.0</t>
  </si>
  <si>
    <t>400009161</t>
  </si>
  <si>
    <t>BARCODE 70X25 MATERIAL=PE WEISS</t>
  </si>
  <si>
    <t>400009162</t>
  </si>
  <si>
    <t>TÜLLENGEHÄUSE HAN 10B HOOD SE LC M25</t>
  </si>
  <si>
    <t>400009165</t>
  </si>
  <si>
    <t>FARBBANDKASSSETTE - TMP-RIBBON 110 BK 100</t>
  </si>
  <si>
    <t>400009166</t>
  </si>
  <si>
    <t>7/8'' BUCHSE 90° SELBSTANSCHL. M. SCHRAUBKLEMMEN</t>
  </si>
  <si>
    <t>400009167</t>
  </si>
  <si>
    <t>7/8'' STECKER 90° SELBSTANSCHL. M. SCHRAUBKLEMMEN</t>
  </si>
  <si>
    <t>400009168</t>
  </si>
  <si>
    <t>T-Stück, M12 ST-0°/ 2x M12-BU-0°, Y-Verteiler</t>
  </si>
  <si>
    <t>400009169</t>
  </si>
  <si>
    <t>Verbindungsleitung für Ventile, Anschlussbild</t>
  </si>
  <si>
    <t>400009170</t>
  </si>
  <si>
    <t>7/8" POWERLEITUNG ST. 0°-7/8" BU. 0° PUR 5-POL.</t>
  </si>
  <si>
    <t>400009171</t>
  </si>
  <si>
    <t>400009172</t>
  </si>
  <si>
    <t>400009173</t>
  </si>
  <si>
    <t>400009174</t>
  </si>
  <si>
    <t>400009180</t>
  </si>
  <si>
    <t>ETHERNET CAT5e M12 ST 0°- M12 ST 0° PUR 4-POL.</t>
  </si>
  <si>
    <t>400009181</t>
  </si>
  <si>
    <t>400009182</t>
  </si>
  <si>
    <t>400009183</t>
  </si>
  <si>
    <t>400009184</t>
  </si>
  <si>
    <t>400009185</t>
  </si>
  <si>
    <t>Schreib-/Lesekopf BIS M-400-045-002-07-S4</t>
  </si>
  <si>
    <t>400009186</t>
  </si>
  <si>
    <t>Schreib-/Lesekopf BIS M-404-045-401-07-S4</t>
  </si>
  <si>
    <t>400009190</t>
  </si>
  <si>
    <t>VERBINDUNGSLEITUNG M12 ST-0°/M12 BU-90° M. LED 1M</t>
  </si>
  <si>
    <t>400009191</t>
  </si>
  <si>
    <t>VERBINDUNGSLEITUNG M12 ST-0°/M12 BU-90° M. LED 3M</t>
  </si>
  <si>
    <t>400009192</t>
  </si>
  <si>
    <t>VERBINDUNGSLEITUNG M12 ST-0°/M12 BU-90° M. LED 5M</t>
  </si>
  <si>
    <t>400009193</t>
  </si>
  <si>
    <t>VERBINDUNGSLEITUNG M12 ST-0°/M12 BU-90° M. LED 10M</t>
  </si>
  <si>
    <t>400009194</t>
  </si>
  <si>
    <t>VERBINDUNGSLEITUNG M12 ST-0°/M12 BU-90° M. LED 15M</t>
  </si>
  <si>
    <t>400009200</t>
  </si>
  <si>
    <t>SIMATIC RF200, READER RF220R, RS-422-SCHNITTSTELLE</t>
  </si>
  <si>
    <t>400009201</t>
  </si>
  <si>
    <t>KLEMMHALTER M. FESTANSCHLAG F. NÄHRUNGSSCHALTER</t>
  </si>
  <si>
    <t>400009202</t>
  </si>
  <si>
    <t>MODLINK MSDD SET 2-FACH RAHMEN DAIMLER SCHLIESSUNG</t>
  </si>
  <si>
    <t>400009203</t>
  </si>
  <si>
    <t>SENTRON 7KM PAC4200, LCD, 92X92MM MESSGERÄT</t>
  </si>
  <si>
    <t>400009204</t>
  </si>
  <si>
    <t>STROMWANDLER 250/5A, 5VA KL1,0</t>
  </si>
  <si>
    <t>400009205</t>
  </si>
  <si>
    <t>ELECTRONIK KEY SYSTEM (EKS) ETHERNET SCHNITTSTELLE</t>
  </si>
  <si>
    <t>400009206</t>
  </si>
  <si>
    <t>BEDIENFELDPAKET DAIMLER AG SINUMERIK 840D SL, KEY</t>
  </si>
  <si>
    <t>400009207</t>
  </si>
  <si>
    <t>SIMATIC HMI KP8F PN, KEY PANEL, 8 KURZHUBTASTEN</t>
  </si>
  <si>
    <t xml:space="preserve">MICO 4.10 LASTKREISÜBERWACHUNG, 4-KANALIG </t>
  </si>
  <si>
    <t>400009210</t>
  </si>
  <si>
    <t>RFID PROFINET/ETHERNET-ANSCHLUSSBLOCK M12 7/8"</t>
  </si>
  <si>
    <t>400009211</t>
  </si>
  <si>
    <t>RFID COM. MODULE RF180C F. PROFINET, 2 READER ANS.</t>
  </si>
  <si>
    <t>400009212</t>
  </si>
  <si>
    <t xml:space="preserve">RFID COM. MODULE RF188C FÜR PROFINET, ETHERNET </t>
  </si>
  <si>
    <t>400009213</t>
  </si>
  <si>
    <t>SIMATIC RF, MV STECKLEITUNG RS422 M12/M12 90°, 10M</t>
  </si>
  <si>
    <t>400009214</t>
  </si>
  <si>
    <t>SIMATIC RF, MV STECKLEITUNG RS422 M12/M12 90°, 5M</t>
  </si>
  <si>
    <t>400009215</t>
  </si>
  <si>
    <t>SCHNEIDKLEMME M12 BU-0° L-KOD. 5-POL. 0,75-1,5mm²</t>
  </si>
  <si>
    <t>400009216</t>
  </si>
  <si>
    <t>SCHNEIDKLEMME M12 ST-0° L-KOD. 5-POL. 0,75-1,5mm²</t>
  </si>
  <si>
    <t>400009217</t>
  </si>
  <si>
    <t>SCHALTMATTE SM11/BK 2000x800MM KABELL. 5M</t>
  </si>
  <si>
    <t>400009218</t>
  </si>
  <si>
    <t>ALU-PROFIL AK56 FÜR SCHALTMATTE LÄNGE 4000MM</t>
  </si>
  <si>
    <t>400009219</t>
  </si>
  <si>
    <t>ALU-PROFIL Z/2 FÜR SCHALTMATTE LÄNGE 1600MM</t>
  </si>
  <si>
    <t>400009220</t>
  </si>
  <si>
    <t>SCHALTMATTE SM11/BK 1600x1000MM</t>
  </si>
  <si>
    <t>400009221</t>
  </si>
  <si>
    <t>ALU-PROFIL AK56 FÜR SCHALTMATTE GESAMTLÄNGE 2000mm</t>
  </si>
  <si>
    <t>400009222</t>
  </si>
  <si>
    <t>ALU-PROFIL Z/2 FÜR SCHALTMATTE LÄNGE 3200MM</t>
  </si>
  <si>
    <t>400009223</t>
  </si>
  <si>
    <t>VERBINDUNGSLEITUNG 7/8" ST-0°/M12 L-KOD. BU-0° 5P.</t>
  </si>
  <si>
    <t>400009224</t>
  </si>
  <si>
    <t>400009225</t>
  </si>
  <si>
    <t>400009226</t>
  </si>
  <si>
    <t>400009227</t>
  </si>
  <si>
    <t>400009228</t>
  </si>
  <si>
    <t>VERBINDUNGSLEITUNG M12-ST-0°/ 7/8"-BU-0° 5-POL.</t>
  </si>
  <si>
    <t>400009229</t>
  </si>
  <si>
    <t>400009230</t>
  </si>
  <si>
    <t>400009231</t>
  </si>
  <si>
    <t>400009232</t>
  </si>
  <si>
    <t>400009233</t>
  </si>
  <si>
    <t xml:space="preserve">ABSOLUT ENCODER AFS/AFM60 PROFINET </t>
  </si>
  <si>
    <t>400009235</t>
  </si>
  <si>
    <t>KOMPLETTSET 1X KAMERA/BARC. SCANNER DATAMAN 262 QL</t>
  </si>
  <si>
    <t>400009236</t>
  </si>
  <si>
    <t>400009238</t>
  </si>
  <si>
    <t>SINAMICS CONTROL UNIT CU 320-2 PN</t>
  </si>
  <si>
    <t>400009239</t>
  </si>
  <si>
    <t xml:space="preserve">SINAMICS S120 COMPACT-FLASH CARD </t>
  </si>
  <si>
    <t>400009240</t>
  </si>
  <si>
    <t>SINAMICS S120 BEDIENTEIL BOP 20 2-ZEILIG</t>
  </si>
  <si>
    <t>400009241</t>
  </si>
  <si>
    <t>SINAMICS DRIVE-CLiQ LEITUNG IP20/IP20 L=0,16M</t>
  </si>
  <si>
    <t>400009242</t>
  </si>
  <si>
    <t>SINAMICS S120 SMART LINE MODULE E=3AC 380-480V</t>
  </si>
  <si>
    <t>400009243</t>
  </si>
  <si>
    <t>DOUBLE MOTOR MODULE; 9,00 A</t>
  </si>
  <si>
    <t>400009244</t>
  </si>
  <si>
    <t xml:space="preserve">SINAMICS NETZFILTER 10kW SMART LINE MODUL </t>
  </si>
  <si>
    <t>400009245</t>
  </si>
  <si>
    <t>SINAMICS NETZDROSSEL 10kW SMART LINE MODULE</t>
  </si>
  <si>
    <t>400009246</t>
  </si>
  <si>
    <t>LEISTUNGSL. KONFEKT. 4X1,5(2x1,5) C C STECKER GR.1</t>
  </si>
  <si>
    <t>400009247</t>
  </si>
  <si>
    <t>SIGNALLEITUNG KONFEKT. 24V STECKER RJ45 IP20</t>
  </si>
  <si>
    <t>400009248</t>
  </si>
  <si>
    <t>LEISTUNGSL. KONFEKT. 4x1,5(2x1.5) C C-STECKER GR.1</t>
  </si>
  <si>
    <t>400009249</t>
  </si>
  <si>
    <t>400009250</t>
  </si>
  <si>
    <t>SIMOTICS S-1FG1 SYNCHRON-SERVO-GETRIEBEMOTOR</t>
  </si>
  <si>
    <t>400009251</t>
  </si>
  <si>
    <t>KLETTBAND-FRT, SELBSTVERL. SCHWARZ, BREITE 10MM</t>
  </si>
  <si>
    <t>400009252</t>
  </si>
  <si>
    <t>STEUERUNGSERWEITERUNG SEQUENZER U.</t>
  </si>
  <si>
    <t>400009253</t>
  </si>
  <si>
    <t>KONDENSATAUFFANGFLASCHE</t>
  </si>
  <si>
    <t>400009254</t>
  </si>
  <si>
    <t>KONDENSATSCHLAUCH 12x2x10M LÄNGE</t>
  </si>
  <si>
    <t>400009255</t>
  </si>
  <si>
    <t>TÜRPOSITIONSSCHALTER</t>
  </si>
  <si>
    <t>400009256</t>
  </si>
  <si>
    <t xml:space="preserve">RTT+LUFT WASSER-WÄRMETAUSCHER L 40 COMFORTREGLER </t>
  </si>
  <si>
    <t>400009257</t>
  </si>
  <si>
    <t>BARCODEETIKETT 100X120MM (HxB) 4 x EAN8</t>
  </si>
  <si>
    <t>400009258</t>
  </si>
  <si>
    <t>STECKER SR6EF, 7PIN 6 (+PE) CRIMPANSCHLUSS</t>
  </si>
  <si>
    <t>400009259</t>
  </si>
  <si>
    <t>TAE ADAPTERKABEL RJ45-STECKER AUF RJ11-BUCHSE</t>
  </si>
  <si>
    <t>400009260</t>
  </si>
  <si>
    <t>ASI VERSCHLUSSKAPPE M12 F. MODUL IP67 D=15MM</t>
  </si>
  <si>
    <t>400009261</t>
  </si>
  <si>
    <t>SIMATIC DP, VERSCHLUSSKAPPEN 7/8" FÜR ET 200</t>
  </si>
  <si>
    <t>400009262</t>
  </si>
  <si>
    <t>VERSCHLUSSSTOPFEN F. DACHAUFBAU-KÜHLGERÄTE</t>
  </si>
  <si>
    <t>400009263</t>
  </si>
  <si>
    <t>SCHNELLWECHSELRAHMEN F. DACHAUFBAU-KÜHLGERÄTE</t>
  </si>
  <si>
    <t>400009264</t>
  </si>
  <si>
    <t xml:space="preserve">LUFTKANALSYSTEM FLAT F. DACHAUFBAU-KÜHLGRÄTE </t>
  </si>
  <si>
    <t>400009265</t>
  </si>
  <si>
    <t>STEUERUNGSERWEITERUNG EINBINDUNG TRITTSCHUTZ-</t>
  </si>
  <si>
    <t>400009266</t>
  </si>
  <si>
    <t>SINAMICS S120 COMPACT-FLASH CARD - EXTENDED-SAFTY</t>
  </si>
  <si>
    <t>400009267</t>
  </si>
  <si>
    <t>HS 6678 DPM MOBILER 2D-CODELESER HANDSCANNER FUNK</t>
  </si>
  <si>
    <t>400009268</t>
  </si>
  <si>
    <t>BT WALLHOLDER HS65x8 - WANDHALTER</t>
  </si>
  <si>
    <t>400009269</t>
  </si>
  <si>
    <t>MA 248i PROFINET GATEWAY-MODULARE ANSCHLUSSEINHEIT</t>
  </si>
  <si>
    <t>400009270</t>
  </si>
  <si>
    <t>KB JST-HS-300 - ANSCHLUSSLEITUNG</t>
  </si>
  <si>
    <t>400009271</t>
  </si>
  <si>
    <t xml:space="preserve">STECKVERBINDER M12-D BU. - M12-D BU. </t>
  </si>
  <si>
    <t>400009272</t>
  </si>
  <si>
    <t>400009273</t>
  </si>
  <si>
    <t>UMLENKUNG 90° FÜR LUFTKANALSYSTEM</t>
  </si>
  <si>
    <t>400009274</t>
  </si>
  <si>
    <t>LUFTKANALSYSTEM FLAT F. DACHAUFBAU-KÜHLGRÄTE</t>
  </si>
  <si>
    <t>400009275</t>
  </si>
  <si>
    <t>BASE HS 6678 - BASISSTATION</t>
  </si>
  <si>
    <t>400009276</t>
  </si>
  <si>
    <t>NT HS 6608 - SCHUKO NETZTEIL 12V DC,2A</t>
  </si>
  <si>
    <t>400009277</t>
  </si>
  <si>
    <t>VERBINDUNGSLEITUNG - KY-HS-DDS-D9AJ2ARAA-020-T1</t>
  </si>
  <si>
    <t>400009278</t>
  </si>
  <si>
    <t>FARBBANDKASSSETTE - TMP-RIBBON 110 BK 101</t>
  </si>
  <si>
    <t>400009279</t>
  </si>
  <si>
    <t>POWERTRAIN STARTUPSET DAIMLER IPC477E_W10_V9.18.E0</t>
  </si>
  <si>
    <t>400009280</t>
  </si>
  <si>
    <t>EINZELTÜRE FÜR VX25 800x1800</t>
  </si>
  <si>
    <t>400009281</t>
  </si>
  <si>
    <t>ALU-PROFIL Z/2 FÜR SCHALTMATTE LÄNGE 2000MM</t>
  </si>
  <si>
    <t>400009282</t>
  </si>
  <si>
    <t>Laserbeschriftungs-System mp-LM 1</t>
  </si>
  <si>
    <t>400009283</t>
  </si>
  <si>
    <t>NB NORTH BAYOU F150b 17"-27" MONITOR WANDHALTERUNG</t>
  </si>
  <si>
    <t>400009284</t>
  </si>
  <si>
    <t>KABELDIREKT - DUAL LINK DVI 24+1 KABEL 10M</t>
  </si>
  <si>
    <t>400009285</t>
  </si>
  <si>
    <t>BARCODE-LINIENSCANNER MIT CCD ZEILE</t>
  </si>
  <si>
    <t>400009286</t>
  </si>
  <si>
    <t>BEFESTIGUNGSSYSTEM FÜR 60x52x29...47MM</t>
  </si>
  <si>
    <t>400009287</t>
  </si>
  <si>
    <t>ANSCHLUSSLEITUNG M12 ST-0° / 8-POLIG PUR 10,0M</t>
  </si>
  <si>
    <t>400009288</t>
  </si>
  <si>
    <t>USB PC-KABEL ZUM ANSCHLUSS AN USB-SCHNITTSTELLE</t>
  </si>
  <si>
    <t>400009289</t>
  </si>
  <si>
    <t>KAPPE FÜR RUND-LICHTSCHRANKE KLEMMHALTERUNG</t>
  </si>
  <si>
    <t>400009290</t>
  </si>
  <si>
    <t>SENTRON ERWEITERUNGSMODUL SWITCHED ETHERNET</t>
  </si>
  <si>
    <t>400009291</t>
  </si>
  <si>
    <t>REFLEXIONS-LICHTGITTER VLC100</t>
  </si>
  <si>
    <t>400009292</t>
  </si>
  <si>
    <t>ZUBEHÖR BEFESTIGUNGSTECHNIK</t>
  </si>
  <si>
    <t>400009293</t>
  </si>
  <si>
    <t>ZUBEHÖR REFLEKTORBAND 2 X 1,5M</t>
  </si>
  <si>
    <t>400009294</t>
  </si>
  <si>
    <t>REFLEXIONSLICHTSCHRANKE MIT POLARISATIONSFILTER</t>
  </si>
  <si>
    <t>400009295</t>
  </si>
  <si>
    <t xml:space="preserve">ABDECKUNG FÜR SCHRAUBANSCHLUSS 3-POLIG, BG 2 </t>
  </si>
  <si>
    <t>400009296</t>
  </si>
  <si>
    <t>ANBAUGEHÄUSE BAUGRÖSSE HAN 10B - AGG-QB</t>
  </si>
  <si>
    <t>400009297</t>
  </si>
  <si>
    <t>STIFTEINSATZ (KÄFIGZUGF.) HAN 10 ES-M</t>
  </si>
  <si>
    <t>400009298</t>
  </si>
  <si>
    <t>PKE 12, SCHUTZSCHALTER, 3-POL.,12A, GRUNDGERÄT</t>
  </si>
  <si>
    <t>400009299</t>
  </si>
  <si>
    <t>PKE-XTU-4 AUSLÖSEBLOCK 1-4A, MOTORSCHUTZ</t>
  </si>
  <si>
    <t>400009300</t>
  </si>
  <si>
    <t>AUSGANGSFILTER HF030-503</t>
  </si>
  <si>
    <t>400009301</t>
  </si>
  <si>
    <t>ÜBERSPANNUNGSLEITER TYP 2/M 4 POLIG F. TN-S-SYSTEM</t>
  </si>
  <si>
    <t>400009302</t>
  </si>
  <si>
    <t>ÜBERLASTRELAISFUNKTION, 24 VDC PKE-XZMR</t>
  </si>
  <si>
    <t>400009303</t>
  </si>
  <si>
    <t>400009304</t>
  </si>
  <si>
    <t>HILFSCHALTER 1S+1OE, NHI-E-11-PKZ0</t>
  </si>
  <si>
    <t>400009305</t>
  </si>
  <si>
    <t>KOMPLETTSET 1X KAMERA/BAR. SCANNER DATAMAN 374 QL</t>
  </si>
  <si>
    <t>400009306</t>
  </si>
  <si>
    <t>MODULARER UNIVERSALHALTER F. STECKVERBINDER 14MM</t>
  </si>
  <si>
    <t>400009307</t>
  </si>
  <si>
    <t>REISEKOSTEN FÜR PROJEKT MEWA (WORKSHOP)</t>
  </si>
  <si>
    <t>400009308</t>
  </si>
  <si>
    <t>TS 8 SOCKEL-ELEMENTE VORNE/HINEN H=200, B=800MM</t>
  </si>
  <si>
    <t>400009309</t>
  </si>
  <si>
    <t>TS 8 SOCKEL-BLENDE SEITLICH H=200, B=400MM</t>
  </si>
  <si>
    <t>400009310</t>
  </si>
  <si>
    <t>TS 8 SOCKEL-ELEMENTE VORNE/HINEN H=100, B=800MM</t>
  </si>
  <si>
    <t>400009311</t>
  </si>
  <si>
    <t>TS 8 SOCKEL-BLENDE SEITLICH H=100, B=400MM</t>
  </si>
  <si>
    <t>400009312</t>
  </si>
  <si>
    <t>TS-8 SEITENWÄNDE 2000X400</t>
  </si>
  <si>
    <t>400009313</t>
  </si>
  <si>
    <t xml:space="preserve">REFLEXLICHTSCHRANKE WL9L-3P3432 </t>
  </si>
  <si>
    <t>400009314</t>
  </si>
  <si>
    <t>ZUBEHÖR REFLEKTOREN M. MIKROPRISMA-REFLEXIONSFOLIE</t>
  </si>
  <si>
    <t>400009315</t>
  </si>
  <si>
    <t>SOFTWARE FÜR PROJEKT MEWA</t>
  </si>
  <si>
    <t>400009316</t>
  </si>
  <si>
    <t>KMA-SATZ KETTE, PENDELND OHNE KÄMME</t>
  </si>
  <si>
    <t>400009317</t>
  </si>
  <si>
    <t>C-SCHIENE I=70MM</t>
  </si>
  <si>
    <t>400009318</t>
  </si>
  <si>
    <t>400009319</t>
  </si>
  <si>
    <t>CRIMPKONTAKT STIFT-C HAN D R15 1MM²</t>
  </si>
  <si>
    <t>400009320</t>
  </si>
  <si>
    <t>CRIMPANSCHLUSS STIFTEINSATZ HAN 24DD-M-c; BG6</t>
  </si>
  <si>
    <t>400009321</t>
  </si>
  <si>
    <t>CRIMPKONTAKT BUCHSE-C-1 HAN D 1MM²</t>
  </si>
  <si>
    <t>400009322</t>
  </si>
  <si>
    <t>BUCHSE-C CRIMKONTAKT HAN 24DD-F-C 0,14...2,5MM²</t>
  </si>
  <si>
    <t>400009323</t>
  </si>
  <si>
    <t>SINAMICS LIZENZ SAFETY INTEGRATED EXTENDED FUNKT.</t>
  </si>
  <si>
    <t>400009324</t>
  </si>
  <si>
    <t>HAFTETIKETTEN 45X36, PAPIER CHROMO 1-BAHNIG</t>
  </si>
  <si>
    <t>400009325</t>
  </si>
  <si>
    <t>HAFTETIKETTEN 105X74, PAPIER WEIß 1-BAHNIG</t>
  </si>
  <si>
    <t>400009326</t>
  </si>
  <si>
    <t>HAFTETIKETTEN 100X150, PE-FOLIE WEIß, GLÄNZEND</t>
  </si>
  <si>
    <t>400009327</t>
  </si>
  <si>
    <t>TIA Portal Multiuser Engineering V16 Floating</t>
  </si>
  <si>
    <t>400009328</t>
  </si>
  <si>
    <t>INDUKTIVER SICHERHEITSSENSOR GG711S</t>
  </si>
  <si>
    <t>400009329</t>
  </si>
  <si>
    <t>INDUKTIVER SICHERHEITSSENSOR GM505S</t>
  </si>
  <si>
    <t>400009330</t>
  </si>
  <si>
    <t>HALTER/GRUNDPLATTE QKF40 QUER VERTIKAL FÜR GM505S</t>
  </si>
  <si>
    <t>400009331</t>
  </si>
  <si>
    <t>VORREIBERVERSCHLUSS FÜR EB</t>
  </si>
  <si>
    <t>400009332</t>
  </si>
  <si>
    <t>BREMSE BE05A/2,5NM/400AC/180DC</t>
  </si>
  <si>
    <t>400009333</t>
  </si>
  <si>
    <t>TYPENSCHILD BESCHRIFTET</t>
  </si>
  <si>
    <t>400009334</t>
  </si>
  <si>
    <t>SENSOR INDUK. QUADERF./SA=40MM/PNP-NO/STM12,</t>
  </si>
  <si>
    <t>400009335</t>
  </si>
  <si>
    <t>LASTTRENNSCHALTER 160 A FRONTANTR. MITTIG</t>
  </si>
  <si>
    <t>400009336</t>
  </si>
  <si>
    <t xml:space="preserve">TÜRKUPPLUNGSDREHANTRIEB STANDARD 75X75 MM </t>
  </si>
  <si>
    <t>400009338</t>
  </si>
  <si>
    <t>ALLZWECK-LASERSENSOR LR-T, KABEL M. M12-ST</t>
  </si>
  <si>
    <t>400009339</t>
  </si>
  <si>
    <t xml:space="preserve">SENSOR-AKTOR-KABEL SAC-12P-M12MS4P/3,0-PUR/FS SCO </t>
  </si>
  <si>
    <t>400009340</t>
  </si>
  <si>
    <t>SINAMICS G110M Power Module PM240M</t>
  </si>
  <si>
    <t>400009341</t>
  </si>
  <si>
    <t>WANDANBAU-KÜHLGERÄTE TOP THERM BLUE e 0,50-0,75KW</t>
  </si>
  <si>
    <t>400009342</t>
  </si>
  <si>
    <t>FILTERMATTE FÜR KÜHLGERÄT 265X200X10 (VE=3ST)</t>
  </si>
  <si>
    <t>400009343</t>
  </si>
  <si>
    <t>KONDENSATSCHLAUCH 10x1,5x10M LÄNGE</t>
  </si>
  <si>
    <t>400009344</t>
  </si>
  <si>
    <t>IO T INTERFACE 18X117X120</t>
  </si>
  <si>
    <t>400009345</t>
  </si>
  <si>
    <t>BLUE E IO T ADAPTER (INTERFACE 3124300)</t>
  </si>
  <si>
    <t>400009346</t>
  </si>
  <si>
    <t>DURCHGANGSKLEMME UT 2,5/1P SCHRAUB-STECKANSCHLUSS</t>
  </si>
  <si>
    <t>400009347</t>
  </si>
  <si>
    <t xml:space="preserve">ABSCHLUSSDECKEL D-UT 2,5/1P </t>
  </si>
  <si>
    <t>400009348</t>
  </si>
  <si>
    <t>STECKER UPBV 2,5/ 8-POL SCHRAUBANSCHLUSS 0,14-4MM²</t>
  </si>
  <si>
    <t>400009349</t>
  </si>
  <si>
    <t>COMBI-KUPPLUNG PPC 2,5/ 8-POL PUSH-IN ANSCHLUSS</t>
  </si>
  <si>
    <t>400009350</t>
  </si>
  <si>
    <t>STECKER PP-H 2,5/ 8-POL PUSH-IN ANSCHLUSS</t>
  </si>
  <si>
    <t>400009351</t>
  </si>
  <si>
    <t>STECKER UPBV 2,5/ 4-POL SCHRAUBANSCHLUSS 0,14-4MM²</t>
  </si>
  <si>
    <t>400009352</t>
  </si>
  <si>
    <t xml:space="preserve">STECKER PP-H 2,5/ 4-POL PUSH-IN ANSCHLUSS </t>
  </si>
  <si>
    <t>400009353</t>
  </si>
  <si>
    <t>COMBI-KUPPLUNG PPC 2,5/ 4-POL PUSH-IN ANSCHLUSS</t>
  </si>
  <si>
    <t>400009354</t>
  </si>
  <si>
    <t>STECKER UPBV 2,5/ 9-POL SCHRAUBANSCHLUSS 0,14-4MM²</t>
  </si>
  <si>
    <t>400009355</t>
  </si>
  <si>
    <t xml:space="preserve">STECKER PP-H 2,5/ 9-POL PUSH-IN ANSCHLUSS </t>
  </si>
  <si>
    <t>400009356</t>
  </si>
  <si>
    <t>COMBI-KUPPLUNG PPC 2,5/ 9-POL PUSH-IN ANSCHLUSS</t>
  </si>
  <si>
    <t>400009357</t>
  </si>
  <si>
    <t>STECKER UPBV 2,5/10-POL SCHRAUBANSCHLUSS 0,14-4MM²</t>
  </si>
  <si>
    <t>400009358</t>
  </si>
  <si>
    <t>STECKER PP-H 2,5/ 10-POL PUSH-IN ANSCHLUSS</t>
  </si>
  <si>
    <t>400009359</t>
  </si>
  <si>
    <t>COMBI-KUPPLUNG PPC 2,5/ 10-POL PUSH-IN ANSCHLUSS</t>
  </si>
  <si>
    <t>400009360</t>
  </si>
  <si>
    <t>STECKER UPBV 2,5/11-POL SCHRAUBANSCHLUSS 0,14-4MM²</t>
  </si>
  <si>
    <t>400009361</t>
  </si>
  <si>
    <t>STECKER PP-H 2,5/ 11-POL PUSH-IN ANSCHLUSS</t>
  </si>
  <si>
    <t>400009362</t>
  </si>
  <si>
    <t>COMBI-KUPPLUNG PPC 2,5/ 11-POL PUSH-IN ANSCHLUSS</t>
  </si>
  <si>
    <t>400009363</t>
  </si>
  <si>
    <t>STECKER UPBV 2,5/12-POL SCHRAUBANSCHLUSS 0,14-4MM²</t>
  </si>
  <si>
    <t>400009364</t>
  </si>
  <si>
    <t>STECKER PP-H 2,5/ 12-POL PUSH-IN ANSCHLUSS</t>
  </si>
  <si>
    <t>400009365</t>
  </si>
  <si>
    <t>COMBI-KUPPLUNG PPC 2,5/ 12-POL PUSH-IN ANSCHLUSS</t>
  </si>
  <si>
    <t>400009366</t>
  </si>
  <si>
    <t>STECKER UPBV 2,5/ 2-POL SCHRAUBANSCHLUSS 0,14-4MM²</t>
  </si>
  <si>
    <t>400009367</t>
  </si>
  <si>
    <t>STECKER PP-H 2,5/ 2-POL PUSH-IN ANSCHLUSS</t>
  </si>
  <si>
    <t>400009368</t>
  </si>
  <si>
    <t>COMBI-KUPPLUNG PPC 2,5/ 2-POL PUSH-IN ANSCHLUSS</t>
  </si>
  <si>
    <t>400009369</t>
  </si>
  <si>
    <t xml:space="preserve">COGNEX HARDWARE </t>
  </si>
  <si>
    <t>400009370</t>
  </si>
  <si>
    <t>ANGEBOT-IFD_RETROFIT TP30 (AN1010308)</t>
  </si>
  <si>
    <t>400009372</t>
  </si>
  <si>
    <t>STECKER UPBV 2,5/ 5-POL SCHRAUBANSCHLUSS 0,14-4MM²</t>
  </si>
  <si>
    <t>400009373</t>
  </si>
  <si>
    <t>STECKER UPBV 2,5/ 6-POL SCHRAUBANSCHLUSS 0,14-4MM²</t>
  </si>
  <si>
    <t>400009374</t>
  </si>
  <si>
    <t>STECKER UPBV 2,5/ 7-POL SCHRAUBANSCHLUSS 0,14-4MM²</t>
  </si>
  <si>
    <t>400009375</t>
  </si>
  <si>
    <t>SIMATIC RF200, READER RF240R, RS-422-SCHNITTSTELLE</t>
  </si>
  <si>
    <t>400009376</t>
  </si>
  <si>
    <t xml:space="preserve">MONTAGEWINKEL F. LR-TB2000 EINSTELLB. WINKEL </t>
  </si>
  <si>
    <t>400009377</t>
  </si>
  <si>
    <t>STECKER UPBV 2,5/ 3-POL SCHRAUBANSCHLUSS 0,14-4MM²</t>
  </si>
  <si>
    <t>400009378</t>
  </si>
  <si>
    <t>VERBINDUNGSLEITUNG ST-M12/ST-M12, 4-POLIG, BLAU</t>
  </si>
  <si>
    <t>400009379</t>
  </si>
  <si>
    <t>KETTE, PENDELND OHNE KÄMME (28 GLIEDER)</t>
  </si>
  <si>
    <t>400009380</t>
  </si>
  <si>
    <t>KETTEN ANSCHLUSSELEMENTE BEIDSEITIG, PENDELND</t>
  </si>
  <si>
    <t>400009381</t>
  </si>
  <si>
    <t>POSITIONSSCHALTER NG. FO, FEDERHEBEL M20 x 1,5</t>
  </si>
  <si>
    <t>400009382</t>
  </si>
  <si>
    <t>TIA PORTAL V17 UPGRADE ANGEBOT 21861845-H402</t>
  </si>
  <si>
    <t>400009383</t>
  </si>
  <si>
    <t>QUINT4-UPS/24DC/24DC/40/PN UNTERBRECHUNGSFREIE</t>
  </si>
  <si>
    <t>400009384</t>
  </si>
  <si>
    <t>ENERGIESPEICHER UPS-BAT/VRLA/24DC/7.2AH</t>
  </si>
  <si>
    <t>400009385</t>
  </si>
  <si>
    <t>400009386</t>
  </si>
  <si>
    <t>BUS-LEITUNGEN I-BUS FERNBUS 3x2x0,25 PUR</t>
  </si>
  <si>
    <t>400009387</t>
  </si>
  <si>
    <t>KENNZEICHENSCHILD KNC WEISS 4/12-2,0</t>
  </si>
  <si>
    <t>400009388</t>
  </si>
  <si>
    <t>KENNZEICHENSCHILD KNQ WEISS 3,8/12-2,0</t>
  </si>
  <si>
    <t>400009389</t>
  </si>
  <si>
    <t xml:space="preserve">KENNZEICHENSCHILD KNQ WEISS 3,8/12-2,5 </t>
  </si>
  <si>
    <t>400009390</t>
  </si>
  <si>
    <t xml:space="preserve">ISOLIERSTOFF-AUFBAUGEHÄUSE FÜR </t>
  </si>
  <si>
    <t>400009391</t>
  </si>
  <si>
    <t>QUINT4-UPS/24DC/24DC/20 UNTERBRECHUNGSFREIE</t>
  </si>
  <si>
    <t>400009392</t>
  </si>
  <si>
    <t>ENDABDECKUNG FÜR SOCKEL-ECKSTÜCK, VX (H=100MM)</t>
  </si>
  <si>
    <t>400009393</t>
  </si>
  <si>
    <t>HAUPTSCHALTER WARTUNGSSCH. T0-20A 3POLIG 1S IP65</t>
  </si>
  <si>
    <t>400009394</t>
  </si>
  <si>
    <t>FARBSENSOR 30,4x80x53MM</t>
  </si>
  <si>
    <t>400009395</t>
  </si>
  <si>
    <t>STECKVERBINDER UND LEITUNG DOSE M12, 8-POLIG GER.</t>
  </si>
  <si>
    <t>400009396</t>
  </si>
  <si>
    <t>400009397</t>
  </si>
  <si>
    <t>SIMATIC S7 F-PROGRAMM. STEP 7 SAFETY ADVANCED V17</t>
  </si>
  <si>
    <t>400009398</t>
  </si>
  <si>
    <t>SIMATIC WinCC ADVENCED V17; ENGINE. WARE TIA PORT.</t>
  </si>
  <si>
    <t>400009399</t>
  </si>
  <si>
    <t>SINAMICS S120 TERM. KIT DOUBLE MOT. MOD. 50MM C-/D</t>
  </si>
  <si>
    <t>400009400</t>
  </si>
  <si>
    <t>FINDER IND. RELAIS 24V/DC 24V/AC; 10A 1 WECHSLER</t>
  </si>
  <si>
    <t>400009401</t>
  </si>
  <si>
    <t>MULIFUNKTIONS-ZEITRELAIAIS M. KODIERSCH. 230V AC</t>
  </si>
  <si>
    <t>400009402</t>
  </si>
  <si>
    <t>EATON 1-FACH BEDIENTABLEAU</t>
  </si>
  <si>
    <t>400009403</t>
  </si>
  <si>
    <t>EATON 2-FACH BEDIENTABLEAU</t>
  </si>
  <si>
    <t>400009404</t>
  </si>
  <si>
    <t>EATON 3-FACH BEDIENTABLEAU</t>
  </si>
  <si>
    <t>400009405</t>
  </si>
  <si>
    <t>EATON 4-FACH BEDIENTABLEAU</t>
  </si>
  <si>
    <t>400009406</t>
  </si>
  <si>
    <t>EATON 6-FACH BEDIENTABLEAU</t>
  </si>
  <si>
    <t>400009407</t>
  </si>
  <si>
    <t>NETZÜBERWACHUNGSRELAIS M. PHASENÜBERW. - ÜBERSPANN</t>
  </si>
  <si>
    <t>400009408</t>
  </si>
  <si>
    <t>RITTAL SCHALTSCHRANKTÜRE AE5050467</t>
  </si>
  <si>
    <t>400009409</t>
  </si>
  <si>
    <t>RITTAL LACKSPRAY, GRAU (ZUM AUSBES. V. PULVERBES.)</t>
  </si>
  <si>
    <t>400009410</t>
  </si>
  <si>
    <t>RITTAL LACKSTIFT, GRAU (ZUM AUSBES. V. PULVERBES.)</t>
  </si>
  <si>
    <t>400009411</t>
  </si>
  <si>
    <t xml:space="preserve">TIA PORTAL MULTIUSER ENGINEERING V18 UCL DOWNLOAD </t>
  </si>
  <si>
    <t>400009412</t>
  </si>
  <si>
    <t>ANSCHLUSSMODUL M. ANSCHLK. 70-300MM² FÜR</t>
  </si>
  <si>
    <t>400009413</t>
  </si>
  <si>
    <t>LASTTRENNSCHALTER F. SICHERUNGEN D02 63A 3POLIG</t>
  </si>
  <si>
    <t>400009414</t>
  </si>
  <si>
    <t>HALTEFEDERSET F. L063M REDUZ. D. SICH. D02 ZU D01</t>
  </si>
  <si>
    <t>400009415</t>
  </si>
  <si>
    <t>SICHERUNGSEINSATZ  D01 E14 6A 400V gG M. MELDER</t>
  </si>
  <si>
    <t>400009416</t>
  </si>
  <si>
    <t>SICHERUNGSEINSATZ  D01 E14 10A 400V gG M. MELDER</t>
  </si>
  <si>
    <t>400009417</t>
  </si>
  <si>
    <t>SICHERUNGSEINSATZ  D01 E14 16A 400V gG M. MELDER</t>
  </si>
  <si>
    <t>400009418</t>
  </si>
  <si>
    <t>SICHERUNGSEINSATZ  D01 E14 35A 400V gG M. MELDER</t>
  </si>
  <si>
    <t>400009419</t>
  </si>
  <si>
    <t>SICHERUNGSEINSATZ  D01 E14 63A 400V gG M. MELDER</t>
  </si>
  <si>
    <t>400009420</t>
  </si>
  <si>
    <t>ABDECKUNG, F. REITER - SICHERUNGSUNTERTEILE</t>
  </si>
  <si>
    <t>400009421</t>
  </si>
  <si>
    <t>LASTTRENNSCHALTER 3P 400A TRENNUNGSANZEIGE</t>
  </si>
  <si>
    <t>400009422</t>
  </si>
  <si>
    <t>KLEMMENERWEITERUNG F. LASTTRENNSCHALTER 400A</t>
  </si>
  <si>
    <t>400009423</t>
  </si>
  <si>
    <t>ANSCHLUSSKLEMMEN HA357 EINZELADER 50-240MM2</t>
  </si>
  <si>
    <t>400009424</t>
  </si>
  <si>
    <t>KLEMMENABDECK. F. LASTTRENNSCH. 400-630A 3P</t>
  </si>
  <si>
    <t>400009425</t>
  </si>
  <si>
    <t>SCHUTZABDECKUNG 3P F. LASTTRENNER</t>
  </si>
  <si>
    <t>400009426</t>
  </si>
  <si>
    <t>ACHSE 320MM F. GERÄTE 63-630A</t>
  </si>
  <si>
    <t>400009427</t>
  </si>
  <si>
    <t>DREHANTRIEB F. LASTUMSCHALTER 100-400A SCHW.</t>
  </si>
  <si>
    <t>400009428</t>
  </si>
  <si>
    <t>EATON LEISTUNGSSCHUTZSCHALTER 3-POL, B16A</t>
  </si>
  <si>
    <t>400009429</t>
  </si>
  <si>
    <t>400009430</t>
  </si>
  <si>
    <t>400009431</t>
  </si>
  <si>
    <t>400009432</t>
  </si>
  <si>
    <t>KLEMMENABDECK. F. LASTTRENNSCH. 200-400A 3P</t>
  </si>
  <si>
    <t>400009433</t>
  </si>
  <si>
    <t>SIMATIC WinCC ADVENCED V18; UPGRADE; TIA PORTAL</t>
  </si>
  <si>
    <t>400009434</t>
  </si>
  <si>
    <t>AKKUHYDRAULISCHES PRESSWERKZEUG 6-120 mm²</t>
  </si>
  <si>
    <t>400009435</t>
  </si>
  <si>
    <t>STROMWANDLER MBS ASRD 14 3X100A/5A 1,5 KVA</t>
  </si>
  <si>
    <t>400009436</t>
  </si>
  <si>
    <t>Bügelträger SC Symmetrisch kpl.</t>
  </si>
  <si>
    <t>400009437</t>
  </si>
  <si>
    <t>ET 200SP PB-INTERFACE MODUL IM 155-6DP HF</t>
  </si>
  <si>
    <t>400009438</t>
  </si>
  <si>
    <t>SIMATIC S7-1500 OPC UA LARGE, SINGLE RUNT. LICENSE</t>
  </si>
  <si>
    <t>400009439</t>
  </si>
  <si>
    <t>SIMATIC S7-1500 OPC UA MEDIUM SINGLE RUNT. LICENSE</t>
  </si>
  <si>
    <t>400010001</t>
  </si>
  <si>
    <t>ABSCHOTTUNG KABELDURCHFÜHRUNG</t>
  </si>
  <si>
    <t>400010002</t>
  </si>
  <si>
    <t>FR-WANNENLEUCHTE PFAG-T16 135-EVG (RIDI)</t>
  </si>
  <si>
    <t>400010003</t>
  </si>
  <si>
    <t>LEUCHTSTOFFROEHRE T5 35W/840NEWLEC</t>
  </si>
  <si>
    <t>400010004</t>
  </si>
  <si>
    <t>AP-ZUGSCHALTER JUNG 606 ZA</t>
  </si>
  <si>
    <t>400010005</t>
  </si>
  <si>
    <t>FR-WANNENLEUCHTE PFAG-T16 235-EVG (RIDI)</t>
  </si>
  <si>
    <t>400010006</t>
  </si>
  <si>
    <t>ELEKTRON.DREHSTROMZ.KDK COUNT3420565-4TE</t>
  </si>
  <si>
    <t>400010007</t>
  </si>
  <si>
    <t>HFS ANTRIEBSCLIP FÜR BT</t>
  </si>
  <si>
    <t>400010008</t>
  </si>
  <si>
    <t>HFS P&amp;F CLIP F. BÜGELTÄGER RAL 6024 [MEWA/Ref.</t>
  </si>
  <si>
    <t>400010009</t>
  </si>
  <si>
    <t>ENERGIEKETTE SERIE 15 NEW [ 15.025.048.0 ]</t>
  </si>
  <si>
    <t>400010010</t>
  </si>
  <si>
    <t>ENERGIEKETTE SERIE 10 NEW [ 10.050.048.0]</t>
  </si>
  <si>
    <t>400010011</t>
  </si>
  <si>
    <t>ANSCHLUSSELEMENT  [ 15.025.2PZ ]</t>
  </si>
  <si>
    <t>400010012</t>
  </si>
  <si>
    <t>CAS_Bobbin stripper FSTB-8V flexible standard</t>
  </si>
  <si>
    <t>400010013</t>
  </si>
  <si>
    <t>Sea package TB-8V</t>
  </si>
  <si>
    <t>400010014</t>
  </si>
  <si>
    <t>CAS_FSTB 8V spare parts</t>
  </si>
  <si>
    <t>400010015</t>
  </si>
  <si>
    <t>LED-STRAHER</t>
  </si>
  <si>
    <t>400010016</t>
  </si>
  <si>
    <t>400010017</t>
  </si>
  <si>
    <t>ROB_Heber/Hub 3250mm/AFS L=2060mm/kpl.</t>
  </si>
  <si>
    <t>400010018</t>
  </si>
  <si>
    <t>HFS ANTRIEBSCLIP FÜR BT RAL BLAU [MEWA/Ref. 826</t>
  </si>
  <si>
    <t>400010019</t>
  </si>
  <si>
    <t>Rollenträger für Andruck-Rollenleiste L=1000</t>
  </si>
  <si>
    <t>400010020</t>
  </si>
  <si>
    <t>Halter an LP für Andruck-Rollenleiste</t>
  </si>
  <si>
    <t>400010022</t>
  </si>
  <si>
    <t>ENERGIEKETTE SERIE 10 [10.5.075.0]</t>
  </si>
  <si>
    <t>400010023</t>
  </si>
  <si>
    <t>ANSCHLUSSELEMENT KOMPLETT 1050.12PZ</t>
  </si>
  <si>
    <t>4000102509</t>
  </si>
  <si>
    <t>Klammer kpl</t>
  </si>
  <si>
    <t>40001601</t>
  </si>
  <si>
    <t>Acrylglas farblos 1000x100x4mm</t>
  </si>
  <si>
    <t>40001762</t>
  </si>
  <si>
    <t>RT80-80 / 9m</t>
  </si>
  <si>
    <t>400100021</t>
  </si>
  <si>
    <t>400100024</t>
  </si>
  <si>
    <t xml:space="preserve">SIRIUS SICHERHEITSSCHALTGERÄT GRUNDGERÄT ADVANCED </t>
  </si>
  <si>
    <t>400100025</t>
  </si>
  <si>
    <t>DE 8XDC 24V ST - SIE.6ES7131-6BF00-0BA0</t>
  </si>
  <si>
    <t>400100026</t>
  </si>
  <si>
    <t>DA 8XDC 24V/0,5A ST - SIE.6ES7132-6BF00-0BA0</t>
  </si>
  <si>
    <t>400100027</t>
  </si>
  <si>
    <t>TÜRSCHALTER - SCHMERSAL AZ 1612</t>
  </si>
  <si>
    <t>400100028</t>
  </si>
  <si>
    <t>ZAHMRIEMEN HUBEINHEIT</t>
  </si>
  <si>
    <t>400100029</t>
  </si>
  <si>
    <t>SENSOR HUBEINHEIT - IGS 204</t>
  </si>
  <si>
    <t>400100030</t>
  </si>
  <si>
    <t>400100031</t>
  </si>
  <si>
    <t>AS SCHARNIER RECHTS SCHRÄGE</t>
  </si>
  <si>
    <t>400100032</t>
  </si>
  <si>
    <t>AS SCHENKEL RECHTS SCHRÄGE</t>
  </si>
  <si>
    <t>400100033</t>
  </si>
  <si>
    <t>AS WENDEL R150</t>
  </si>
  <si>
    <t>400100034</t>
  </si>
  <si>
    <t>Steuerung für 41168/14 Keer</t>
  </si>
  <si>
    <t>400100035</t>
  </si>
  <si>
    <t xml:space="preserve">U-WINKEL FÜR TRÄGER EINFACH 250 x 180 x 60 </t>
  </si>
  <si>
    <t>400100036</t>
  </si>
  <si>
    <t>U-WINKEL FÜR TRÄGER DOPPELT 295 x 180 x 60</t>
  </si>
  <si>
    <t>400100037</t>
  </si>
  <si>
    <t>HALTEARM FÜR BODENSÄULE R 2" 1-ARMIG SCHWEISSTEIL</t>
  </si>
  <si>
    <t>400100038</t>
  </si>
  <si>
    <t>BE-/ENTLADEBAHNHOF FÜR PWO 411670</t>
  </si>
  <si>
    <t>400100039</t>
  </si>
  <si>
    <t>BAHNHOF GRUNDHALTER FÜR PWO 411670</t>
  </si>
  <si>
    <t>400100040</t>
  </si>
  <si>
    <t>BAHNHOF WINKEL FÜR PWO 411670</t>
  </si>
  <si>
    <t>400100041</t>
  </si>
  <si>
    <t>BAHNHOF ANDOCKSCHUH FÜR PWO 411670</t>
  </si>
  <si>
    <t>400100042</t>
  </si>
  <si>
    <t>DISTANZKLOTZ 80X60X10 FÜR PWO 411670</t>
  </si>
  <si>
    <t>400100043</t>
  </si>
  <si>
    <t>DISTANZKLOTZ 80X60X5 FÜR PWO 411670</t>
  </si>
  <si>
    <t>400100044</t>
  </si>
  <si>
    <t>Z-WINKEL / H=900 MM / B=60 MM / W900 / IPE180</t>
  </si>
  <si>
    <t>400100045</t>
  </si>
  <si>
    <t>L-WINKEL / H=1000 MM / B=60 MM / L 1000 / RR</t>
  </si>
  <si>
    <t>400100046</t>
  </si>
  <si>
    <t>Z-WINKEL / H=840 MM / B=60 MM / W840 / IPE 160</t>
  </si>
  <si>
    <t>400100047</t>
  </si>
  <si>
    <t>Z-WINKEL / H=880 MM / B=60 MM / W880 / IPE 180</t>
  </si>
  <si>
    <t>400100048</t>
  </si>
  <si>
    <t>Z-WINKEL / H=1000 MM / B=60 MM / W10 00 / IBW /</t>
  </si>
  <si>
    <t>400100049</t>
  </si>
  <si>
    <t xml:space="preserve">Fachbodenregal, enzianblau 5010, kein Stapler </t>
  </si>
  <si>
    <t>400100050</t>
  </si>
  <si>
    <t xml:space="preserve">ROB_Sicherheitseinrichtung </t>
  </si>
  <si>
    <t>400100051</t>
  </si>
  <si>
    <t>ROB_Sicherheitseinrichtung</t>
  </si>
  <si>
    <t>400100052</t>
  </si>
  <si>
    <t>Item Profil 8 160x160 2900mm für Spulenumsetzer</t>
  </si>
  <si>
    <t>400100053</t>
  </si>
  <si>
    <t>Bodengrundplatte für Spulenumsetzer</t>
  </si>
  <si>
    <t>400100054</t>
  </si>
  <si>
    <t>Distanzscheibe für Spulenumsetzer</t>
  </si>
  <si>
    <t>400100055</t>
  </si>
  <si>
    <t>Kanalplattendeckel für Spulenumsetzer</t>
  </si>
  <si>
    <t>400100056</t>
  </si>
  <si>
    <t>ALUPROFILBOGEN APB 60 R 400/90 - 200</t>
  </si>
  <si>
    <t>400100057</t>
  </si>
  <si>
    <t>Dichtungsring für Spulenumsetzer</t>
  </si>
  <si>
    <t>400100058</t>
  </si>
  <si>
    <t>Spulenaufnahmeachse für Spulenumsetzer</t>
  </si>
  <si>
    <t>400100059</t>
  </si>
  <si>
    <t>Schiebeplatte für Spulenumsetzer</t>
  </si>
  <si>
    <t>400100060</t>
  </si>
  <si>
    <t>ALUPROFILBOGEN APB 60 R 630/90 - 200</t>
  </si>
  <si>
    <t>400100061</t>
  </si>
  <si>
    <t>ALUPROFILBOGEN APB 60 R515/90 - 200</t>
  </si>
  <si>
    <t>400100062</t>
  </si>
  <si>
    <t>ALUPROFILBOGEN APB 60 R 400/45 200</t>
  </si>
  <si>
    <t>400100063</t>
  </si>
  <si>
    <t>Spulenaufnahme für Spulenumsetzer</t>
  </si>
  <si>
    <t>400100064</t>
  </si>
  <si>
    <t>Dämpfereinsatz für Spulenumsetzer</t>
  </si>
  <si>
    <t>400100065</t>
  </si>
  <si>
    <t>Schiebeplattenaufnahme für Spulenumsetzer</t>
  </si>
  <si>
    <t>400100066</t>
  </si>
  <si>
    <t>Schiebearm Befestigunsplatte für Spulenumsetzer</t>
  </si>
  <si>
    <t>400100067</t>
  </si>
  <si>
    <t>Säulenbefestigungswinkel für Spulenumsetzer</t>
  </si>
  <si>
    <t>400100068</t>
  </si>
  <si>
    <t>Zylinderbefestigung oben für Spulenumsetzer</t>
  </si>
  <si>
    <t>400100069</t>
  </si>
  <si>
    <t>Zylinderbesfestigung unten für Spulenumsetzer</t>
  </si>
  <si>
    <t>400100070</t>
  </si>
  <si>
    <t>Item Nutenprofil 8 St M6 208mm für Spulenumsetzer</t>
  </si>
  <si>
    <t>400100071</t>
  </si>
  <si>
    <t>Item Nutenprofil 8 St M6 573mm für Spulenumsetzer</t>
  </si>
  <si>
    <t>400100072</t>
  </si>
  <si>
    <t>Zentrierplattel Luft für Spulenumsetzer</t>
  </si>
  <si>
    <t>400100073</t>
  </si>
  <si>
    <t>Item Nutenstein 8 St M8 rostfrei für Spulenumsetze</t>
  </si>
  <si>
    <t>400100074</t>
  </si>
  <si>
    <t>DECKELWELLENPLATTE FÜR SPULENUMSETZER</t>
  </si>
  <si>
    <t>400100075</t>
  </si>
  <si>
    <t>Profildeckel für Spulenumsetzer</t>
  </si>
  <si>
    <t>400100076</t>
  </si>
  <si>
    <t>Deckelwellenhülse für Spulenumsetzer</t>
  </si>
  <si>
    <t>400100077</t>
  </si>
  <si>
    <t>Platte für Führungszylinder für Spulenumsetzer</t>
  </si>
  <si>
    <t>400100078</t>
  </si>
  <si>
    <t>Profilbodenplatte für Spulenumsetzer</t>
  </si>
  <si>
    <t>400100079</t>
  </si>
  <si>
    <t>Schelle für Spulenumsetzer</t>
  </si>
  <si>
    <t>400100080</t>
  </si>
  <si>
    <t>Mitnehmerprofil Boden für Spulenumsetzer</t>
  </si>
  <si>
    <t>400100081</t>
  </si>
  <si>
    <t>Wagenverbinder für Spulenumsetzer</t>
  </si>
  <si>
    <t>400100082</t>
  </si>
  <si>
    <t>Zylinderhalter für Spulenumsetzer</t>
  </si>
  <si>
    <t>400100083</t>
  </si>
  <si>
    <t>ZYLINDERKOLBENAUFSATZ</t>
  </si>
  <si>
    <t>400100084</t>
  </si>
  <si>
    <t>MOVIMOT-SCHNECKENGETRIEBEMOTOR SA57 DRS71</t>
  </si>
  <si>
    <t>400100085</t>
  </si>
  <si>
    <t>EB 1000 EINHÄNGEBÜGEL (3 EBENEN) KPL.</t>
  </si>
  <si>
    <t>400100086</t>
  </si>
  <si>
    <t>Steckverschraubung F_PN_QS-1/4-12</t>
  </si>
  <si>
    <t>400100087</t>
  </si>
  <si>
    <t>Steckverschraubung F_PN_QS-1/4-8</t>
  </si>
  <si>
    <t>400100089</t>
  </si>
  <si>
    <t>Lagerverwaltung + Materialflusssteuerung f. Pikeur</t>
  </si>
  <si>
    <t>400100090</t>
  </si>
  <si>
    <t>SCHNECKENGETRIEBEMOTOR SA37 DRS71 S4</t>
  </si>
  <si>
    <t>400100091</t>
  </si>
  <si>
    <t>Deckellager für Spulenumsetzer</t>
  </si>
  <si>
    <t>400100093</t>
  </si>
  <si>
    <t xml:space="preserve"> Schiebearm kpl. für Spulenumsetzer</t>
  </si>
  <si>
    <t>400100094</t>
  </si>
  <si>
    <t xml:space="preserve"> Spulenaufnahme kpl. für Spulenumsetzer</t>
  </si>
  <si>
    <t>400100095</t>
  </si>
  <si>
    <t>Zylinder Stopper für Spulenumsetzer</t>
  </si>
  <si>
    <t>400100096</t>
  </si>
  <si>
    <t>Zylinder Stopper oben für Spulenumsetzer</t>
  </si>
  <si>
    <t>400100097</t>
  </si>
  <si>
    <t>Bodenplatte kpl. für Spulenumsetzer</t>
  </si>
  <si>
    <t>400100098</t>
  </si>
  <si>
    <t>Pendelkugellage SKF 100-2210 E-2RS1TN9</t>
  </si>
  <si>
    <t>400100099</t>
  </si>
  <si>
    <t>DRUCKLUFTZYLINDER CD76E32-120C-B</t>
  </si>
  <si>
    <t>400100100</t>
  </si>
  <si>
    <t>KOMPAKTZYLINDER MIT FÜHRUNG  MGPM40TF-50Z</t>
  </si>
  <si>
    <t>400100101</t>
  </si>
  <si>
    <t>STOßDÄMPFER RB1412</t>
  </si>
  <si>
    <t>400100102</t>
  </si>
  <si>
    <t>Stirnwand für Spulenumsetzer</t>
  </si>
  <si>
    <t>400100103</t>
  </si>
  <si>
    <t>Seitenwand für Spulenumsetzer</t>
  </si>
  <si>
    <t>400100104</t>
  </si>
  <si>
    <t>Deckplatte für Spulenumsetzer</t>
  </si>
  <si>
    <t>400100105</t>
  </si>
  <si>
    <t>ANTRIEBSGEHÄUSE FÜR SPULENUMSETZER</t>
  </si>
  <si>
    <t>400100106</t>
  </si>
  <si>
    <t>TU0805B-20- TU, Polyurethan-Schlauch, metrisch</t>
  </si>
  <si>
    <t>400100107</t>
  </si>
  <si>
    <t>Zylinderschraube DIN 7984 - M4 x 22 - 08.8</t>
  </si>
  <si>
    <t>400100108</t>
  </si>
  <si>
    <t>Antrieb für Spulenumsetzer</t>
  </si>
  <si>
    <t>400100111</t>
  </si>
  <si>
    <t>Vormontage Umsetzer Säule (400100329)</t>
  </si>
  <si>
    <t>400100112</t>
  </si>
  <si>
    <t>Distanzstück 40x50x85</t>
  </si>
  <si>
    <t>400100113</t>
  </si>
  <si>
    <t>Gewindestift DIN 913-M12x16 für Spulenumsetzer</t>
  </si>
  <si>
    <t>400100114</t>
  </si>
  <si>
    <t>Sicherungsring DIN 472 - 90 x 3 - St</t>
  </si>
  <si>
    <t>400100115</t>
  </si>
  <si>
    <t>ANormalrollenbahn NRB 50</t>
  </si>
  <si>
    <t>400100116</t>
  </si>
  <si>
    <t>Normzylinder F_PN_DSNU-16-50-PPS-A</t>
  </si>
  <si>
    <t>400100117</t>
  </si>
  <si>
    <t>Befestigungsbausatz F_PN_SMBR-8-16</t>
  </si>
  <si>
    <t>400100118</t>
  </si>
  <si>
    <t xml:space="preserve">Halteplatte 150 / 250 / 6 </t>
  </si>
  <si>
    <t>400100119</t>
  </si>
  <si>
    <t>Schwenkantreib CDRA1BS100-190CZ</t>
  </si>
  <si>
    <t>400100120</t>
  </si>
  <si>
    <t>DROSSELRÜCKSCHLAGVENTIL  AS3201F-03-06SA</t>
  </si>
  <si>
    <t>400100121</t>
  </si>
  <si>
    <t>SIGNALGEBER  D-M9PSAPC</t>
  </si>
  <si>
    <t>400100122</t>
  </si>
  <si>
    <t>HUBEINSTELLEINHEIT MY-A20H</t>
  </si>
  <si>
    <t>400100123</t>
  </si>
  <si>
    <t>STÜTZELEMENT A  MY-S20A</t>
  </si>
  <si>
    <t>400100124</t>
  </si>
  <si>
    <t>AUSGLEICHSELEMENT MY-J20</t>
  </si>
  <si>
    <t>400100126</t>
  </si>
  <si>
    <t>FUSSBEFESTIGUNG MIT MUTTER C76F32B</t>
  </si>
  <si>
    <t>400100127</t>
  </si>
  <si>
    <t>SIGNALGEBER-BEFESTIGUNGSELEMENT BJ3-1</t>
  </si>
  <si>
    <t>400100128</t>
  </si>
  <si>
    <t>MONTAGEHILFEN FÜR SIGNALGEBER BM2-032</t>
  </si>
  <si>
    <t>400100129</t>
  </si>
  <si>
    <t>5-WEGE-MAGNETVENTIL SY3420-5WAOU-C6-Q</t>
  </si>
  <si>
    <t>400100130</t>
  </si>
  <si>
    <t>D-SUB STECKER MIT KABEL 3 M  GVVZS3000-21A-2</t>
  </si>
  <si>
    <t>400100131</t>
  </si>
  <si>
    <t>VENTILINSEL SY3000 - SS5Y31-LQW007</t>
  </si>
  <si>
    <t>400100132</t>
  </si>
  <si>
    <t>STOßDÄMPFER RB1007</t>
  </si>
  <si>
    <t>400100133</t>
  </si>
  <si>
    <t xml:space="preserve">HIWIN Führungswagen 262-HGW15CCZ0H </t>
  </si>
  <si>
    <t>400100134</t>
  </si>
  <si>
    <t>HIWIN Führungsschiene 262-HGR15R-H</t>
  </si>
  <si>
    <t>400100135</t>
  </si>
  <si>
    <t>HIWIN Abdeckkappen 262-C4</t>
  </si>
  <si>
    <t>400100136</t>
  </si>
  <si>
    <t>MECHANICALLY COUPLED RODLESS CYLINDER</t>
  </si>
  <si>
    <t>400100137</t>
  </si>
  <si>
    <t>KEMA-PE-Abdeckfolie 40 µ , natur,</t>
  </si>
  <si>
    <t>400100138</t>
  </si>
  <si>
    <t>SÄULENSTOPPER APS 110 ZSB KPL.</t>
  </si>
  <si>
    <t>400100139</t>
  </si>
  <si>
    <t xml:space="preserve">EW_P&amp;F SENSORHALTER </t>
  </si>
  <si>
    <t>400100140</t>
  </si>
  <si>
    <t>Stückliste Reparatur Netzteil</t>
  </si>
  <si>
    <t>400100141</t>
  </si>
  <si>
    <t xml:space="preserve">SCHNECKENGETRIEBEMOTOR SA57 DRS71M4BE1 </t>
  </si>
  <si>
    <t>400100142</t>
  </si>
  <si>
    <t xml:space="preserve">SCHNECKENGETRIEBEMOTOR SA57 DRN90S4/BE2 </t>
  </si>
  <si>
    <t>400100143</t>
  </si>
  <si>
    <t xml:space="preserve">ROB_Heber/Hub 1985mm/Lges.=2525mm/kpl. </t>
  </si>
  <si>
    <t>400100144</t>
  </si>
  <si>
    <t>Steg für Spulenumsetzer</t>
  </si>
  <si>
    <t>400100145</t>
  </si>
  <si>
    <t>Zylinder-Halter für Spulenumsetzer</t>
  </si>
  <si>
    <t>400100146</t>
  </si>
  <si>
    <t>Zylinderwinkel für Spulenumsetzer</t>
  </si>
  <si>
    <t>400100147</t>
  </si>
  <si>
    <t>Zylinderhalter oben, kpl. für Spulenumsetzer</t>
  </si>
  <si>
    <t>400100148</t>
  </si>
  <si>
    <t>KRALLE</t>
  </si>
  <si>
    <t>400100149</t>
  </si>
  <si>
    <t>Dämpferhalter für Spulenumsetzer</t>
  </si>
  <si>
    <t>400100150</t>
  </si>
  <si>
    <t>Dämpferbolzen für Spulenumsetzer</t>
  </si>
  <si>
    <t>400100151</t>
  </si>
  <si>
    <t>Spindelhülsen, Aussen-d 76,1mm,Innen-d 56,5, L=310</t>
  </si>
  <si>
    <t>400100152</t>
  </si>
  <si>
    <t>Führungsschiene kpl. mit Wagen für Spulenumsetzer</t>
  </si>
  <si>
    <t>400100153</t>
  </si>
  <si>
    <t>HIWIN ABSTREIFERSATZ FÜR LAUFWÄGEN</t>
  </si>
  <si>
    <t>400100154</t>
  </si>
  <si>
    <t>SKF WÄLZLAGERFETT 200-LGEP 2/0.4</t>
  </si>
  <si>
    <t>400100155</t>
  </si>
  <si>
    <t>Handhebel-Fettpresse m. Panzerschlauch u. Mundst.</t>
  </si>
  <si>
    <t>400100156</t>
  </si>
  <si>
    <t>ABWURF FÜR KLAMMERBÜGEL SITZBEZÜGE / KLEIDERBÜGEL</t>
  </si>
  <si>
    <t>400100157</t>
  </si>
  <si>
    <t>HALTER ENTLADESCHWERT ABWURF / KLAMMER</t>
  </si>
  <si>
    <t>400100158</t>
  </si>
  <si>
    <t>ROHRKLAMMER ABWURF / KLAMMER</t>
  </si>
  <si>
    <t>400100159</t>
  </si>
  <si>
    <t>ENTLADESCHWERT ABWURF / KLAMMER</t>
  </si>
  <si>
    <t>400100160</t>
  </si>
  <si>
    <t>HALTER KPL. ENTLADUNG ABWURF / KLAMMER</t>
  </si>
  <si>
    <t>400100161</t>
  </si>
  <si>
    <t>U-STAHL MIT LASCHE ABWURF / KLAMMER</t>
  </si>
  <si>
    <t>400100162</t>
  </si>
  <si>
    <t>U-STAHL ABWURFLEISTE</t>
  </si>
  <si>
    <t>400100163</t>
  </si>
  <si>
    <t>LASCHE / U-BÜGEL</t>
  </si>
  <si>
    <t>400100164</t>
  </si>
  <si>
    <t>BLECHTRÄGER ABWURF / KLAMMER</t>
  </si>
  <si>
    <t>400100165</t>
  </si>
  <si>
    <t>LAGER FÜR U-STAHL ABWURF</t>
  </si>
  <si>
    <t>400100166</t>
  </si>
  <si>
    <t>S_PN ZYLINDER KPL. ABWURF / KLAMMER</t>
  </si>
  <si>
    <t>400100167</t>
  </si>
  <si>
    <t xml:space="preserve">CD85N25-10-B ZYLINDER doppelwirkend, </t>
  </si>
  <si>
    <t>400100168</t>
  </si>
  <si>
    <t>TROLLEYFÜHRUNGSPROFIL FÜR AP L=450</t>
  </si>
  <si>
    <t>400100169</t>
  </si>
  <si>
    <t>SACKSPANNHEBEL-RECHTS</t>
  </si>
  <si>
    <t>400100170</t>
  </si>
  <si>
    <t>BOLZEN F. OBERHALBHEBEL</t>
  </si>
  <si>
    <t>400100171</t>
  </si>
  <si>
    <t>SPANNKETTENRAD 5/8 x 3/8" 10 ZÄHNE / D = 51.37</t>
  </si>
  <si>
    <t>400100172</t>
  </si>
  <si>
    <t>OBERAUSGLEICHELEMENT</t>
  </si>
  <si>
    <t>400100173</t>
  </si>
  <si>
    <t>BOLZEN 2 F. OBERHALBHEBEL</t>
  </si>
  <si>
    <t>400100174</t>
  </si>
  <si>
    <t>AUSGLEICHELEMENT F. OBERHALBHEBEL</t>
  </si>
  <si>
    <t>400100175</t>
  </si>
  <si>
    <t>GLEITLAGER GFM-1214-10</t>
  </si>
  <si>
    <t>400100176</t>
  </si>
  <si>
    <t>GASZUGFEDER VON ACE</t>
  </si>
  <si>
    <t>400100177</t>
  </si>
  <si>
    <t>OBERHALBHEBEL PWO 411670</t>
  </si>
  <si>
    <t>400100178</t>
  </si>
  <si>
    <t>KETTENGLEITLEISTE RECHTS</t>
  </si>
  <si>
    <t>400100179</t>
  </si>
  <si>
    <t>KETTENGLEITLEISTE LINKS</t>
  </si>
  <si>
    <t>400100180</t>
  </si>
  <si>
    <t xml:space="preserve">TELESKOPSTANGE KPL. </t>
  </si>
  <si>
    <t>400100181</t>
  </si>
  <si>
    <t xml:space="preserve">GELENK </t>
  </si>
  <si>
    <t>400100182</t>
  </si>
  <si>
    <t xml:space="preserve">GELENK MIT EINHÄNGEAUFNAHME </t>
  </si>
  <si>
    <t>400100183</t>
  </si>
  <si>
    <t>ROLLENTRÄGER KPL. 500mm ABWURF / KLAMMER</t>
  </si>
  <si>
    <t>400100184</t>
  </si>
  <si>
    <t>ROLLENTRÄGER L=500mm</t>
  </si>
  <si>
    <t>400100185</t>
  </si>
  <si>
    <t>VERBINDUNGSSTÜCK AP-APS</t>
  </si>
  <si>
    <t>400100186</t>
  </si>
  <si>
    <t>ZYLINDERANBINDUNG</t>
  </si>
  <si>
    <t>400100187</t>
  </si>
  <si>
    <t>AUSSENROHR 35X2</t>
  </si>
  <si>
    <t>400100188</t>
  </si>
  <si>
    <t>BEGRENZUNG TELESKOPSCHIENE</t>
  </si>
  <si>
    <t>400100189</t>
  </si>
  <si>
    <t>SCHUTZZAUN ANBAUTEILE</t>
  </si>
  <si>
    <t>400100190</t>
  </si>
  <si>
    <t>KETTENSPANN BOHRLEHRE F. P+F</t>
  </si>
  <si>
    <t>400100191</t>
  </si>
  <si>
    <t>SCHUTZNETZ PP hf. 200F025-02, ca. 2,3mm,</t>
  </si>
  <si>
    <t>400100193</t>
  </si>
  <si>
    <t>NUTENSTEIN F8 ST M8, VERZINKT</t>
  </si>
  <si>
    <t>400100194</t>
  </si>
  <si>
    <t>PROFIL 8, 160x160, natur</t>
  </si>
  <si>
    <t>400100195</t>
  </si>
  <si>
    <t>NUTENSTEIN 8 ST M8, VERZINKT</t>
  </si>
  <si>
    <t>400100196</t>
  </si>
  <si>
    <t>INNENROHR 30X2,5</t>
  </si>
  <si>
    <t>400100197</t>
  </si>
  <si>
    <t>ALUPROFILBOGEN APB 60 R300/180°-200</t>
  </si>
  <si>
    <t>400100198</t>
  </si>
  <si>
    <t>Stirnwand geschlossen für Spulenumsetzer</t>
  </si>
  <si>
    <t>400100199</t>
  </si>
  <si>
    <t>400100200</t>
  </si>
  <si>
    <t>Abdeckkappe für Spulenumsetzer</t>
  </si>
  <si>
    <t>400100201</t>
  </si>
  <si>
    <t>KREUZROLLENLAGER KRDV-060094 für Spulenumsetzer</t>
  </si>
  <si>
    <t>400100202</t>
  </si>
  <si>
    <t>HALTER FÜR SPULENABFRAGE AM FLYER OBEN</t>
  </si>
  <si>
    <t>400100203</t>
  </si>
  <si>
    <t>FLYERZUG-ABFRAGE</t>
  </si>
  <si>
    <t>400100204</t>
  </si>
  <si>
    <t>KEGELSCHMIERNIPPEL 420-H2 M4X0.7-09021501</t>
  </si>
  <si>
    <t>400100205</t>
  </si>
  <si>
    <t>ALU-H-PROFIL</t>
  </si>
  <si>
    <t>400100206</t>
  </si>
  <si>
    <t>Zulufthalter für Spulenumsetzer</t>
  </si>
  <si>
    <t>400100207</t>
  </si>
  <si>
    <t>Schaltschr. Abstandhalter für Spulenumsetzer</t>
  </si>
  <si>
    <t>400100208</t>
  </si>
  <si>
    <t>EINHAUSUNG SPULENUMSETZER (1. Version)</t>
  </si>
  <si>
    <t>400100209</t>
  </si>
  <si>
    <t xml:space="preserve">HALTER C_BOBBIN STRIPPER </t>
  </si>
  <si>
    <t>400100210</t>
  </si>
  <si>
    <t xml:space="preserve">PROFIL SENSORBEFESTIGUNG C_BOBBIN STRIPPER </t>
  </si>
  <si>
    <t>400100211</t>
  </si>
  <si>
    <t xml:space="preserve">SENSOR S50-MA-5-B01 C_BOBBIN STRIPPER </t>
  </si>
  <si>
    <t>400100213</t>
  </si>
  <si>
    <t>SPS STEUERUNG</t>
  </si>
  <si>
    <t>400100214</t>
  </si>
  <si>
    <t>PROFIL - PIL 5050 SNN - LÄNGE 1000mm</t>
  </si>
  <si>
    <t>400100215</t>
  </si>
  <si>
    <t>WINKEL 40/50 SET - GUS 4501</t>
  </si>
  <si>
    <t>400100216</t>
  </si>
  <si>
    <t>EINSCHWENKMUTTER M6 - TIN 4506</t>
  </si>
  <si>
    <t>400100217</t>
  </si>
  <si>
    <t>ABDECKKAPPE 50X50 SET - CAP 5051</t>
  </si>
  <si>
    <t>400100218</t>
  </si>
  <si>
    <t>KABELBLOCK 50 STCK. - PIN 4530 PAC 0050</t>
  </si>
  <si>
    <t>400100219</t>
  </si>
  <si>
    <t>ZWISCHENTRÄGER VERLÄNGERUNG SCHRÄGFÖRDERER</t>
  </si>
  <si>
    <t>400100220</t>
  </si>
  <si>
    <t>GERADE STECKVERBINDUNG KSH08-01S - 1/8 - 43,1/40</t>
  </si>
  <si>
    <t>400100221</t>
  </si>
  <si>
    <t>EINSCHRAUBWINKEL KSL08-01S - 1/8 - 25,6/30</t>
  </si>
  <si>
    <t>400100223</t>
  </si>
  <si>
    <t>SPANNSTIFT 8X60 SCHW.AUSFÜH. DIN EN 28752</t>
  </si>
  <si>
    <t>400100227</t>
  </si>
  <si>
    <t>WINKEL 40/50 SET - GUS 4501 mit Bohrung d=19</t>
  </si>
  <si>
    <t>400100228</t>
  </si>
  <si>
    <t>DRUCKFEDER 59/5/2 D=17,5 Dh=19,8, L0=53,4, 1.4310</t>
  </si>
  <si>
    <t>400100229</t>
  </si>
  <si>
    <t>DRUCKFEDER 59/5/3 D=17,5 Dh=19,8, L0=80,3, 1.4310</t>
  </si>
  <si>
    <t>400100230</t>
  </si>
  <si>
    <t>Sensorhalter für Spulenzugstopper Spulenumsetzer</t>
  </si>
  <si>
    <t>400100231</t>
  </si>
  <si>
    <t>HALTER FÜR SPULENABFRAGE UNTEN AM FLYER</t>
  </si>
  <si>
    <t>400100232</t>
  </si>
  <si>
    <t>WINKEL FÜR SENSORABFRAGE</t>
  </si>
  <si>
    <t>400100233</t>
  </si>
  <si>
    <t>ABSTANDSPLATTE STOPPER</t>
  </si>
  <si>
    <t>400100234</t>
  </si>
  <si>
    <t>STEG</t>
  </si>
  <si>
    <t>400100235</t>
  </si>
  <si>
    <t>AUSLENKPLATTE</t>
  </si>
  <si>
    <t>400100236</t>
  </si>
  <si>
    <t>BEFESTIGUNGSPLATTE FÜR SCHWENKSTOPPER</t>
  </si>
  <si>
    <t>400100237</t>
  </si>
  <si>
    <t>LAGERPLATTE</t>
  </si>
  <si>
    <t>400100238</t>
  </si>
  <si>
    <t>AUSLENKHEBEL</t>
  </si>
  <si>
    <t>400100239</t>
  </si>
  <si>
    <t>Befestigung Gegenhalter für Spulenzugstopper</t>
  </si>
  <si>
    <t>400100240</t>
  </si>
  <si>
    <t>HALTEPLATTE STOPPER</t>
  </si>
  <si>
    <t>400100241</t>
  </si>
  <si>
    <t>55-CD85N20-60C-B ISO-Zylinder, doppeltwirkend,</t>
  </si>
  <si>
    <t>400100242</t>
  </si>
  <si>
    <t>GABELGELENK Y.020B</t>
  </si>
  <si>
    <t>400100243</t>
  </si>
  <si>
    <t>GEGENLAGER C85C25</t>
  </si>
  <si>
    <t>400100244</t>
  </si>
  <si>
    <t>ZYLINDER KPL. F. SCHWENKEINHEIT</t>
  </si>
  <si>
    <t>400100245</t>
  </si>
  <si>
    <t>Abhänger für Spulenzugstopper Spulenumsetzer</t>
  </si>
  <si>
    <t>400100246</t>
  </si>
  <si>
    <t>TU0604B-100 - TU, Polyurethan-Schlauch, metrisch</t>
  </si>
  <si>
    <t>400100247</t>
  </si>
  <si>
    <t>HALTER FÜR AUTOFENSTER</t>
  </si>
  <si>
    <t>400100248</t>
  </si>
  <si>
    <t>ALUPROFILBOGEN  APBW 110 R400/120° - 200</t>
  </si>
  <si>
    <t>400100249</t>
  </si>
  <si>
    <t>ALUPROFILBOGEN  APBW 110 R400/95° - 200</t>
  </si>
  <si>
    <t>400100250</t>
  </si>
  <si>
    <t>SPULENTRÄGER L=385 KPL.</t>
  </si>
  <si>
    <t>400100251</t>
  </si>
  <si>
    <t>TRAVERSE L=345</t>
  </si>
  <si>
    <t>400100252</t>
  </si>
  <si>
    <t>HALTER SCHALTER</t>
  </si>
  <si>
    <t>400100253</t>
  </si>
  <si>
    <t>HALTERUNG ANKER</t>
  </si>
  <si>
    <t>400100255</t>
  </si>
  <si>
    <t>FANGSCHUTZMATTE 2000X1000 MM</t>
  </si>
  <si>
    <t>400100256</t>
  </si>
  <si>
    <t>FANGSCHUTZMATTE 1500X1000 MM</t>
  </si>
  <si>
    <t>400100257</t>
  </si>
  <si>
    <t>GLEITBUCHSE GFM 1214 20</t>
  </si>
  <si>
    <t>400100258</t>
  </si>
  <si>
    <t>GLEITBUCHSE GFM 0910 12</t>
  </si>
  <si>
    <t>400100259</t>
  </si>
  <si>
    <t>DREHSTOPPER 412191, KPL.</t>
  </si>
  <si>
    <t>400100260</t>
  </si>
  <si>
    <t>SPULENZUGSTOPPER OBERHALB SPULENUMSETZER</t>
  </si>
  <si>
    <t>400100261</t>
  </si>
  <si>
    <t>STOPPERGRUNDKÖRPER</t>
  </si>
  <si>
    <t>400100262</t>
  </si>
  <si>
    <t>RÜCKLAUFSPERRE</t>
  </si>
  <si>
    <t>400100263</t>
  </si>
  <si>
    <t>STÖSSEL</t>
  </si>
  <si>
    <t>400100264</t>
  </si>
  <si>
    <t>400100265</t>
  </si>
  <si>
    <t>STOPPER-HALTER</t>
  </si>
  <si>
    <t>400100267</t>
  </si>
  <si>
    <t>ZYLINDER AUSSCHLEUSELEMENT CQSB25-25D</t>
  </si>
  <si>
    <t>400100268</t>
  </si>
  <si>
    <t>ANGEBOT TT AN1800023</t>
  </si>
  <si>
    <t>400100269</t>
  </si>
  <si>
    <t>ANGEBOT LENZ AN20180021</t>
  </si>
  <si>
    <t>400100270</t>
  </si>
  <si>
    <t>AUSGLEICHSELEMENT MYAJ25</t>
  </si>
  <si>
    <t>400100271</t>
  </si>
  <si>
    <t>BEFESTIGUNGSELEMENT MY-S25A</t>
  </si>
  <si>
    <t>400100272</t>
  </si>
  <si>
    <t xml:space="preserve">BANDPNEUMATIKZYLINDER MY1B25G-2300Z-XB11, </t>
  </si>
  <si>
    <t>400100273</t>
  </si>
  <si>
    <t>GRUNDKÖRPER LINKS FÜR SCHWENKSCHIENE 550</t>
  </si>
  <si>
    <t>400100274</t>
  </si>
  <si>
    <t xml:space="preserve">CD85N25-25-B ZYLINDER doppelwirkend, </t>
  </si>
  <si>
    <t>400100275</t>
  </si>
  <si>
    <t>HALTER TYP A h=300mm / B=50mm / t=5mm / RAL 9010</t>
  </si>
  <si>
    <t>400100276</t>
  </si>
  <si>
    <t xml:space="preserve">Z-WINKEL (Gegenhalter Typ A) </t>
  </si>
  <si>
    <t>400100277</t>
  </si>
  <si>
    <t>ITEM NUTENSTEIN 8 ST M4 VERZ. - 0.0.480.57</t>
  </si>
  <si>
    <t>400100278</t>
  </si>
  <si>
    <t xml:space="preserve">HALTER TYP C H=540.175mm / B=50mm / t=5mm </t>
  </si>
  <si>
    <t>400100279</t>
  </si>
  <si>
    <t>HALTER TYP D H=798.6mm / B=50mm / t=5mm / RAL9010</t>
  </si>
  <si>
    <t>400100280</t>
  </si>
  <si>
    <t>HALTER TYP E H=651mm / B=50mm / t=5mm / Ral 9010</t>
  </si>
  <si>
    <t>400100281</t>
  </si>
  <si>
    <t xml:space="preserve">Z-WINKEL (Gegenhalter Typ B) </t>
  </si>
  <si>
    <t>400100282</t>
  </si>
  <si>
    <t>HALTER TYP B H=283mm / B=50mm / t=5mm / RAL 9010</t>
  </si>
  <si>
    <t>400100283</t>
  </si>
  <si>
    <t>ALUPROFILBOGEN APB 60 R270/180° - 200</t>
  </si>
  <si>
    <t>400100284</t>
  </si>
  <si>
    <t>Hubeinstelleinheit MY-A25H1</t>
  </si>
  <si>
    <t>400100286</t>
  </si>
  <si>
    <t>DRUCKFEDER 71/4/2 D=18 Dh=20,6, L0=48, 1.4310</t>
  </si>
  <si>
    <t>400100287</t>
  </si>
  <si>
    <t>DRUCKFEDER 71/4/3 D=18 Dh=20,6, L0=72, 1.4310</t>
  </si>
  <si>
    <t>400100289</t>
  </si>
  <si>
    <t>LOCHSTREIFEN ALU 30X3 MM</t>
  </si>
  <si>
    <t>400100290</t>
  </si>
  <si>
    <t>ZYLINDERDISTANZ</t>
  </si>
  <si>
    <t>400100291</t>
  </si>
  <si>
    <t>SCHIEBEARM BEFESTIGUNGSPLATTE</t>
  </si>
  <si>
    <t>400100293</t>
  </si>
  <si>
    <t>SCHIEBEPLATTE</t>
  </si>
  <si>
    <t>400100294</t>
  </si>
  <si>
    <t>PRELLBOCK</t>
  </si>
  <si>
    <t>400100295</t>
  </si>
  <si>
    <t>Spulen-Schiebetraverse kpl. für Spulenumsetzer</t>
  </si>
  <si>
    <t>400100296</t>
  </si>
  <si>
    <t>WAGENVERBINDER FÜR DÄMPFER</t>
  </si>
  <si>
    <t>400100297</t>
  </si>
  <si>
    <t>WAGENVERBINDER</t>
  </si>
  <si>
    <t>400100298</t>
  </si>
  <si>
    <t>SÄULENBEFESTIGUNGSWINKEL MIT DÄMPFERBOHRUNG</t>
  </si>
  <si>
    <t>400100299</t>
  </si>
  <si>
    <t>WAGENDISTANZ</t>
  </si>
  <si>
    <t>400100300</t>
  </si>
  <si>
    <t>ANGEBOT LENZ AN20180026</t>
  </si>
  <si>
    <t>400100301</t>
  </si>
  <si>
    <t>HEBEL FÜR HANDSTOPPER</t>
  </si>
  <si>
    <t>400100302</t>
  </si>
  <si>
    <t>LAGER FÜR HANDSTOPPER</t>
  </si>
  <si>
    <t>400100304</t>
  </si>
  <si>
    <t>NIEDERHALTER FÜR KLINKENFÖRDERER LADEBAUM</t>
  </si>
  <si>
    <t>400100305</t>
  </si>
  <si>
    <t>BEFESTIGUNGSWINKEL NIEDERHALTER FÜR KLINKEN-</t>
  </si>
  <si>
    <t>400100306</t>
  </si>
  <si>
    <t>PROFIL-BEARBEITUNG KLINKENFÖRDERER</t>
  </si>
  <si>
    <t>400100307</t>
  </si>
  <si>
    <t>STÜTZE FÜR KLINKENFÖRDERER LADEBAUM</t>
  </si>
  <si>
    <t>400100308</t>
  </si>
  <si>
    <t>PROFIL-BEARBEITUNG SCHRÄGE 1 KLINKENFÖRDERER</t>
  </si>
  <si>
    <t>400100309</t>
  </si>
  <si>
    <t>PROFIL-BEARBEITUNG SCHRÄGE 2 KLINKENFÖRDERER</t>
  </si>
  <si>
    <t>400100310</t>
  </si>
  <si>
    <t>VERBINDER INNEN 2° FÜR KLINKENFÖRDERER LADEBAUM</t>
  </si>
  <si>
    <t>400100311</t>
  </si>
  <si>
    <t>VERBINDER AUSSEN 2° FÜR KLINKENFÖRDERER LADEBAUM</t>
  </si>
  <si>
    <t>400100312</t>
  </si>
  <si>
    <t>VERBINDER AUSSEN 3° FÜR KLINKENFÖRDERER LADEBAUM</t>
  </si>
  <si>
    <t>400100313</t>
  </si>
  <si>
    <t>HALTER SCHLEPPKETTENKANAL FÜR LADEBAUM</t>
  </si>
  <si>
    <t>400100314</t>
  </si>
  <si>
    <t>MOTORHALTER PINFÖRDERER FÜR LADEBAUM</t>
  </si>
  <si>
    <t>400100315</t>
  </si>
  <si>
    <t>KULISSE ENDSCHALTER FÜR LADEBAUM</t>
  </si>
  <si>
    <t>400100316</t>
  </si>
  <si>
    <t>ANSCHRAUBPLATTE FÜR DB-DETEKTOR</t>
  </si>
  <si>
    <t>400100317</t>
  </si>
  <si>
    <t>HALTEKLOTZ FÜR DB-DETEKTOR</t>
  </si>
  <si>
    <t>400100318</t>
  </si>
  <si>
    <t>ABDECKWINKEL FÜR DB-DETEKTOR</t>
  </si>
  <si>
    <t>400100319</t>
  </si>
  <si>
    <t>STOPPER MANUELL KPL.</t>
  </si>
  <si>
    <t>400100320</t>
  </si>
  <si>
    <t>PROFIL KLINKENFÖRDERER KPL.</t>
  </si>
  <si>
    <t>400100321</t>
  </si>
  <si>
    <t>NIEDERHALTER KLINKENFÖRDERER KPL.</t>
  </si>
  <si>
    <t>400100322</t>
  </si>
  <si>
    <t>400100323</t>
  </si>
  <si>
    <t>HALTER TYP A H=268mm/B=60mm/t=5mm/RAL 9010</t>
  </si>
  <si>
    <t>400100324</t>
  </si>
  <si>
    <t>400100325</t>
  </si>
  <si>
    <t>HALTER FÜR CASABLANCA-ABFRAGE</t>
  </si>
  <si>
    <t>400100326</t>
  </si>
  <si>
    <t>Befestigungssockel Sicherheitsschalter</t>
  </si>
  <si>
    <t>400100327</t>
  </si>
  <si>
    <t>Befestigungssockel Betätiger für Spulenumsetzer</t>
  </si>
  <si>
    <t>400100328</t>
  </si>
  <si>
    <t>MITNAHMEDISTANZ</t>
  </si>
  <si>
    <t>400100329</t>
  </si>
  <si>
    <t>Drehsäule, kpl. für Spulenumsetzer</t>
  </si>
  <si>
    <t>400100330</t>
  </si>
  <si>
    <t>Spulenumsetzer kpl.</t>
  </si>
  <si>
    <t>400100331</t>
  </si>
  <si>
    <t>SENSORWINKEL FÜR SCHLITTENENDLAGE</t>
  </si>
  <si>
    <t>400100332</t>
  </si>
  <si>
    <t>KANTENSCHUTZHÜLSE</t>
  </si>
  <si>
    <t>400100333</t>
  </si>
  <si>
    <t>ASI-MODUL-HALTER</t>
  </si>
  <si>
    <t>400100334</t>
  </si>
  <si>
    <t>Sicherheitsschalter Tür für Spulenumsetzer</t>
  </si>
  <si>
    <t>400100335</t>
  </si>
  <si>
    <t>VENTILBEFESTIGUNGSPLATTE</t>
  </si>
  <si>
    <t>400100336</t>
  </si>
  <si>
    <t>Gegen- und Sensorhalter für Spulenzugstopper</t>
  </si>
  <si>
    <t>400100337</t>
  </si>
  <si>
    <t>Gegen- und Sensorhalter für Spulenzugstopper kpl.</t>
  </si>
  <si>
    <t>400100338</t>
  </si>
  <si>
    <t>Spulenumsetzer</t>
  </si>
  <si>
    <t>400100339</t>
  </si>
  <si>
    <t>für Spulenumsetzer</t>
  </si>
  <si>
    <t>400100340</t>
  </si>
  <si>
    <t>Schieber für AS-Element  PA 12</t>
  </si>
  <si>
    <t>400100341</t>
  </si>
  <si>
    <t>BM-Führungsleiste für AS-Element  PA 12</t>
  </si>
  <si>
    <t>400100342</t>
  </si>
  <si>
    <t>Schenkel rechts für AS-Element  PA 12</t>
  </si>
  <si>
    <t>400100343</t>
  </si>
  <si>
    <t>Schanier rechts für AS-Element  PA 12</t>
  </si>
  <si>
    <t>400100344</t>
  </si>
  <si>
    <t xml:space="preserve"> Wendel rechts für AS-Element  PA 12</t>
  </si>
  <si>
    <t>400100345</t>
  </si>
  <si>
    <t>Distanzplatte für AS-Element  PA 12</t>
  </si>
  <si>
    <t>400100346</t>
  </si>
  <si>
    <t>DRUCKFEDER 52/6/4 D=9 Dh=10,1, L0=57, 1.4310</t>
  </si>
  <si>
    <t>400100347</t>
  </si>
  <si>
    <t>DRUCKFEDER 52/6/5 D=9 Dh=10,1, L0=84, 1.4310</t>
  </si>
  <si>
    <t>400100348</t>
  </si>
  <si>
    <t>P&amp;F INNENBOGEN 45° R556 (ASYMMETRISCH GEDREHT)</t>
  </si>
  <si>
    <t>400100349</t>
  </si>
  <si>
    <t>Abstandshalter für Sensorplatte</t>
  </si>
  <si>
    <t>400100350</t>
  </si>
  <si>
    <t>für Lukas</t>
  </si>
  <si>
    <t>400100351</t>
  </si>
  <si>
    <t>400100352</t>
  </si>
  <si>
    <t>400100353</t>
  </si>
  <si>
    <t>400100354</t>
  </si>
  <si>
    <t>Taster für Schleppsegmentabfrage</t>
  </si>
  <si>
    <t>400100355</t>
  </si>
  <si>
    <t>Kompaktzylinder CQMB12-10</t>
  </si>
  <si>
    <t>400100356</t>
  </si>
  <si>
    <t>Bremsbacke SC Staustrecke</t>
  </si>
  <si>
    <t>400100357</t>
  </si>
  <si>
    <t>ROB_PEF 9503434 Förderbad C8N Typ: E 850x950</t>
  </si>
  <si>
    <t>400100358</t>
  </si>
  <si>
    <t>SENKRECHTARM GRUNDTRÄGER OBEN</t>
  </si>
  <si>
    <t>400100359</t>
  </si>
  <si>
    <t>TRÄGERBLECH GRUNDTRÄGER OBEN</t>
  </si>
  <si>
    <t>400100360</t>
  </si>
  <si>
    <t>SENKRECHTARM GRUNDTRÄGER OBEN KPL.</t>
  </si>
  <si>
    <t>400100361</t>
  </si>
  <si>
    <t>TROLLEY GRUNDTRÄGER OBEN KPL.</t>
  </si>
  <si>
    <t>400100362</t>
  </si>
  <si>
    <t>PUFFER/PRALLPLATTE D 250MM / d 6,5 / EPDM70P</t>
  </si>
  <si>
    <t>400100367</t>
  </si>
  <si>
    <t>TUELLENFUSS TYPE 6 (50185)</t>
  </si>
  <si>
    <t>400100368</t>
  </si>
  <si>
    <t>SCHIEBEPLATTENAUFNAHME</t>
  </si>
  <si>
    <t>400100369</t>
  </si>
  <si>
    <t>HALTER REGALGANG 1984mm</t>
  </si>
  <si>
    <t>400100370</t>
  </si>
  <si>
    <t>GEGENHALTER REGALGANG 1984mm</t>
  </si>
  <si>
    <t>400100371</t>
  </si>
  <si>
    <t>KLEMMPRATZE f.ROHR R1" u.ROHR R1 1/4" an C-PROFIL</t>
  </si>
  <si>
    <t>400100372</t>
  </si>
  <si>
    <t>Klotz als Trolley-Aufsteigschutz</t>
  </si>
  <si>
    <t>400100373</t>
  </si>
  <si>
    <t>TROLLEY GRUNDTRÄGER UNTEN KPL. VAR 1</t>
  </si>
  <si>
    <t>400100374</t>
  </si>
  <si>
    <t>TROLLEY GRUNDTRÄGER UNTEN KPL. VAR 2</t>
  </si>
  <si>
    <t>400100375</t>
  </si>
  <si>
    <t>SENKRECHTARM GRUNDTRÄGER UNTEN VAR 1</t>
  </si>
  <si>
    <t>400100376</t>
  </si>
  <si>
    <t>SENKRECHTARM GRUNDTRÄGER UNTEN KPL. VAR 1</t>
  </si>
  <si>
    <t>400100377</t>
  </si>
  <si>
    <t>TRÄGERBLECH GRUNDTRÄGER UNTEN 1</t>
  </si>
  <si>
    <t>400100378</t>
  </si>
  <si>
    <t>TRÄGERBLECH GRUNDTRÄGER UNTEN 2</t>
  </si>
  <si>
    <t>400100379</t>
  </si>
  <si>
    <t>HAKEN GRUNDTRÄGER UNTEN</t>
  </si>
  <si>
    <t>400100380</t>
  </si>
  <si>
    <t>SENKRECHTARM GRUNDTRÄGER UNTEN KPL. VAR 2</t>
  </si>
  <si>
    <t>400100381</t>
  </si>
  <si>
    <t>SENKRECHTARM GRUNDTRÄGER UNTEN VAR 2</t>
  </si>
  <si>
    <t>400100382</t>
  </si>
  <si>
    <t>EINHAUSUNG FÜR SPULENUMSETZER VERSION 2</t>
  </si>
  <si>
    <t>400100383</t>
  </si>
  <si>
    <t>MOVIMOT-SCHNECKENGETRIEBEMOTOR SA67 DRN90L4/BE2/MM</t>
  </si>
  <si>
    <t>400100384</t>
  </si>
  <si>
    <t>Kleinzylinder</t>
  </si>
  <si>
    <t>400100386</t>
  </si>
  <si>
    <t>Bühnenelemente f. Plastic Omnium Slovakai - 500035</t>
  </si>
  <si>
    <t>400100387</t>
  </si>
  <si>
    <t>SERVOMOTOR 2500UPM 1,02kW</t>
  </si>
  <si>
    <t>400100391</t>
  </si>
  <si>
    <t>Winkelplanetengetriebe 11090ABR090-020-S2P0 i=20</t>
  </si>
  <si>
    <t>400100392</t>
  </si>
  <si>
    <t>Passfeder DIN 6885-1 - A 6 x 6 x 30 - St</t>
  </si>
  <si>
    <t>400100393</t>
  </si>
  <si>
    <t xml:space="preserve">Kettenrad 08-BI Z=22 für Servomotor </t>
  </si>
  <si>
    <t>400100394</t>
  </si>
  <si>
    <t xml:space="preserve">Leiste der Kettenlängung Abfrage </t>
  </si>
  <si>
    <t>400100395</t>
  </si>
  <si>
    <t>Sensorhalter M 8 für Kettenlängung Abfrage</t>
  </si>
  <si>
    <t>400100396</t>
  </si>
  <si>
    <t>Flansch für Servomotor Pin-Klinkeförderer</t>
  </si>
  <si>
    <t>400100397</t>
  </si>
  <si>
    <t>Antriebstation kpl. mit Servomotor</t>
  </si>
  <si>
    <t>Montageleistung Elektrotechnik</t>
  </si>
  <si>
    <t>400100401</t>
  </si>
  <si>
    <t>U-BÜGEL M8 A=51 L=87</t>
  </si>
  <si>
    <t>400100402</t>
  </si>
  <si>
    <t>Scheibe D=39 d=23 für Antriebstation</t>
  </si>
  <si>
    <t>400100403</t>
  </si>
  <si>
    <t xml:space="preserve">WERKZEUG: DeWALT Akku-Paneelsäge, DCS778T2-QW </t>
  </si>
  <si>
    <t>400100405</t>
  </si>
  <si>
    <t>WERKZEUG: Kreissägeblatt 305 x 30 mm,</t>
  </si>
  <si>
    <t>400100406</t>
  </si>
  <si>
    <t>WERKZEUG: Transporthilfe MaxiGrip 1148</t>
  </si>
  <si>
    <t>400100407</t>
  </si>
  <si>
    <t>ALUPROFILBOGEN APBW 110 R300/90° - 200</t>
  </si>
  <si>
    <t>400100408</t>
  </si>
  <si>
    <t>ALUPROFILBOGEN APBW 110 R 1000/67,5° - 200</t>
  </si>
  <si>
    <t>400100409</t>
  </si>
  <si>
    <t>ALUPROFILBOGEN APBW 110 R390/180° - 200</t>
  </si>
  <si>
    <t>400100410</t>
  </si>
  <si>
    <t>ALUPROFILBOGEN APBW 110 R435/180° - 200</t>
  </si>
  <si>
    <t>400100416</t>
  </si>
  <si>
    <t>TEIL-1 STOPPER</t>
  </si>
  <si>
    <t>400100417</t>
  </si>
  <si>
    <t>TEIL-2 LEISTE STOPPER</t>
  </si>
  <si>
    <t>400100418</t>
  </si>
  <si>
    <t>TEIL-3 WINKEL STOPPER</t>
  </si>
  <si>
    <t>400100421</t>
  </si>
  <si>
    <t xml:space="preserve">KURZHUBZYLINDER KHZ-DA-032-0025-M-NR 0020346 032 </t>
  </si>
  <si>
    <t>400100423</t>
  </si>
  <si>
    <t>ALUPROFILBOGEN APB 110 R515/90 - 200</t>
  </si>
  <si>
    <t>400100424</t>
  </si>
  <si>
    <t>BLECH 1 FÜR DB-DETEKTOR</t>
  </si>
  <si>
    <t>400100425</t>
  </si>
  <si>
    <t>BLECH 2 FÜR DB-DETEKTOR</t>
  </si>
  <si>
    <t>400100427</t>
  </si>
  <si>
    <t>Rohrschelle für Schraubträger verstärkt</t>
  </si>
  <si>
    <t>400100428</t>
  </si>
  <si>
    <t>ALUPROFILBOGEN VERTIKAL INNEN APBV 110 / 15°</t>
  </si>
  <si>
    <t>400100429</t>
  </si>
  <si>
    <t>TRAPEZVERBINDUNG TV 80 BERABEITET FÜR APBV</t>
  </si>
  <si>
    <t>400100430</t>
  </si>
  <si>
    <t>TRAPEZVERBINDUNG TV 80 BERABEITET FÜR APBV, KPL.</t>
  </si>
  <si>
    <t>400100431</t>
  </si>
  <si>
    <t>ALUPROFILBOGEN VERTIKAL AUSSEN APBV 110 / 15°</t>
  </si>
  <si>
    <t>400100432</t>
  </si>
  <si>
    <t>AP 110 L=1500 MM FÜR APBV INNEN</t>
  </si>
  <si>
    <t>400100433</t>
  </si>
  <si>
    <t>AP 110 L=1500 MM FÜR APBV AUSSEN</t>
  </si>
  <si>
    <t>400100437</t>
  </si>
  <si>
    <t>Sprühdose 400ml RAL 5014</t>
  </si>
  <si>
    <t>400100438</t>
  </si>
  <si>
    <t>APBV INNEN UND AUßEN</t>
  </si>
  <si>
    <t>400100439</t>
  </si>
  <si>
    <t>FÜHRUNG 2250MM FÜR LKW-BELADUNG</t>
  </si>
  <si>
    <t>400100440</t>
  </si>
  <si>
    <t>Baugruppe P&amp;F - Leitplanke kpl.</t>
  </si>
  <si>
    <t>400100442</t>
  </si>
  <si>
    <t>FÜHRUNG 2000MM FÜR LKW-BELADUNG</t>
  </si>
  <si>
    <t>400100445</t>
  </si>
  <si>
    <t>Endkappen CP2100</t>
  </si>
  <si>
    <t>400100446</t>
  </si>
  <si>
    <t>Gelenkhalter</t>
  </si>
  <si>
    <t>400100447</t>
  </si>
  <si>
    <t>FÜHRUNG KPL. 13200MM FÜR LKW-BELADUNG</t>
  </si>
  <si>
    <t>400100449</t>
  </si>
  <si>
    <t>QUERSTREBEN SEITLICH FÜR LKW-BELADUNG</t>
  </si>
  <si>
    <t>400100450</t>
  </si>
  <si>
    <t>QUERVERSTREBUNG OBEN FÜR LKW-BELADUNG</t>
  </si>
  <si>
    <t>400100451</t>
  </si>
  <si>
    <t>GERÜST LÄNGSKANTEN FÜR LKW-BELADUNG</t>
  </si>
  <si>
    <t>400100453</t>
  </si>
  <si>
    <t>TROLLEYFÜHRUNGSPROFIL AP110, AP60, APS L=1260</t>
  </si>
  <si>
    <t>400100454</t>
  </si>
  <si>
    <t>TROLLEYFÜHRUNGSPROFIL AP110, AP60; APS L=2000</t>
  </si>
  <si>
    <t>400100455</t>
  </si>
  <si>
    <t>TROLLEYFÜHRUNGSPROFIL AP110, AP60, APS L=217</t>
  </si>
  <si>
    <t>400100456</t>
  </si>
  <si>
    <t>FAHRSTRECKE KPL. FÜR LKW-BELADUNG</t>
  </si>
  <si>
    <t>400100457</t>
  </si>
  <si>
    <t>LKW-BELADUNG KPL.</t>
  </si>
  <si>
    <t>400100458</t>
  </si>
  <si>
    <t>400100459</t>
  </si>
  <si>
    <t>WENDEL LINKS 3°</t>
  </si>
  <si>
    <t>400100461</t>
  </si>
  <si>
    <t>SÄULENSTOPPER KPL.</t>
  </si>
  <si>
    <t>400100463</t>
  </si>
  <si>
    <t>TEF-Bogen 90° R300 (innen) für Bogen APB</t>
  </si>
  <si>
    <t>400100464</t>
  </si>
  <si>
    <t>TEF BOGEN AUSSEN 90° R500 FÜR APB</t>
  </si>
  <si>
    <t>400100465</t>
  </si>
  <si>
    <t>ANTRIEBSKETTENRAD 55Nn, GEHÄRTET, TEILUNG 49MM,</t>
  </si>
  <si>
    <t>400100466</t>
  </si>
  <si>
    <t>RUTSCHNABE 500-2, 55Nn/90Nn, FÜR SCHLEPPKETTEN-AN</t>
  </si>
  <si>
    <t>400100467</t>
  </si>
  <si>
    <t>MANOMETER PG1-ROB-G014-ADJ-D50-PTFE-P0-10</t>
  </si>
  <si>
    <t>400100468</t>
  </si>
  <si>
    <t>BLECHVERKLEIDUNG MIT NUT 48X22 F. UNIVERSALSTOPPER</t>
  </si>
  <si>
    <t>400100469</t>
  </si>
  <si>
    <t>BLECHVERKLEIDUNG MIT NUT 42X12 F. UNIVERSALSTOPPER</t>
  </si>
  <si>
    <t>400100470</t>
  </si>
  <si>
    <t>BLECHLASCHE F. UNIVERSALSTOPPER M. ENDLAGENABFRAGE</t>
  </si>
  <si>
    <t>400100471</t>
  </si>
  <si>
    <t>GERÜST PFOSTEN FÜR LKW-BELADUNG</t>
  </si>
  <si>
    <t>400100472</t>
  </si>
  <si>
    <t>SÄULENTRÄGER KPL. FÜR LKW-BELADUNG</t>
  </si>
  <si>
    <t>400100473</t>
  </si>
  <si>
    <t>TRÄGER GERÜST FÜR LKW-BELADUNG</t>
  </si>
  <si>
    <t>400100474</t>
  </si>
  <si>
    <t>AP110 Teleskopschiene Anbindung</t>
  </si>
  <si>
    <t>400100475</t>
  </si>
  <si>
    <t>Trapezverbindungselement für Teleskopschiene</t>
  </si>
  <si>
    <t>400100476</t>
  </si>
  <si>
    <t>Klotz für Teleskopschiene</t>
  </si>
  <si>
    <t>400100477</t>
  </si>
  <si>
    <t>EW_TRAGROHR FÜR SONDER-TROLLEYTRÄGER</t>
  </si>
  <si>
    <t>400100478</t>
  </si>
  <si>
    <t>EW_TROLLEYTRÄGER HLOHOVEC</t>
  </si>
  <si>
    <t>400100479</t>
  </si>
  <si>
    <t>Führungsbolzen</t>
  </si>
  <si>
    <t>400100480</t>
  </si>
  <si>
    <t>Teleskopschiene</t>
  </si>
  <si>
    <t>400100483</t>
  </si>
  <si>
    <t>BOGEN P&amp;F 85° R704 - 70/70</t>
  </si>
  <si>
    <t>400100484</t>
  </si>
  <si>
    <t>BOGEN P&amp;F 85° R556 - 70/70</t>
  </si>
  <si>
    <t>400100485</t>
  </si>
  <si>
    <t>ALUPROFILBOGEN APB 110 R630 85° - 170/170</t>
  </si>
  <si>
    <t>400100486</t>
  </si>
  <si>
    <t>MOVIMOT-Schneckengetriebemotor  SA57 DRS71M4</t>
  </si>
  <si>
    <t>400100487</t>
  </si>
  <si>
    <t>MONTAGEPLATTE 500x500x30</t>
  </si>
  <si>
    <t>400100492</t>
  </si>
  <si>
    <t>MONTAGEPLATTE 650x500x20</t>
  </si>
  <si>
    <t>400100493</t>
  </si>
  <si>
    <t>Stoppertrolley oben</t>
  </si>
  <si>
    <t>400100494</t>
  </si>
  <si>
    <t>AFS UMLENKUNG LW18 ANFANGSLEISTE OBEN</t>
  </si>
  <si>
    <t>400100495</t>
  </si>
  <si>
    <t>EW Grundkörper_1</t>
  </si>
  <si>
    <t>400100496</t>
  </si>
  <si>
    <t>EW Grundkörper_2</t>
  </si>
  <si>
    <t>400100497</t>
  </si>
  <si>
    <t>GETR.MOT. WF20DRS71S4BE05, 0,37KW</t>
  </si>
  <si>
    <t>400100498</t>
  </si>
  <si>
    <t>NORMZYLINDER DSNU-20-30-PPV-A FESTO 1908292</t>
  </si>
  <si>
    <t>400100499</t>
  </si>
  <si>
    <t>GETR.MOT. WF20DRS71S4, 0,37KW</t>
  </si>
  <si>
    <t>400100500</t>
  </si>
  <si>
    <t>Querförderer</t>
  </si>
  <si>
    <t>400100501</t>
  </si>
  <si>
    <t>Seitenführungsleiste für Bahnhofsverl. P&amp;F</t>
  </si>
  <si>
    <t>400100502</t>
  </si>
  <si>
    <t>Zwangsführungsleiste links</t>
  </si>
  <si>
    <t>400100504</t>
  </si>
  <si>
    <t>WEICHE S 90°-L-700/700, KPL.  MIT HANDSCHALTUNG</t>
  </si>
  <si>
    <t>400100505</t>
  </si>
  <si>
    <t>EW Klotz</t>
  </si>
  <si>
    <t>400100506</t>
  </si>
  <si>
    <t>Stopperstift kpl.</t>
  </si>
  <si>
    <t>400100507</t>
  </si>
  <si>
    <t xml:space="preserve">EW Schieber </t>
  </si>
  <si>
    <t>400100508</t>
  </si>
  <si>
    <t>Drehstange Schweißteil kpl.</t>
  </si>
  <si>
    <t>400100509</t>
  </si>
  <si>
    <t>Winkelplatte für Abwurf/Klammer</t>
  </si>
  <si>
    <t>400100510</t>
  </si>
  <si>
    <t>U-Profil mit Lasche für Abwurf/Klammer</t>
  </si>
  <si>
    <t>400100511</t>
  </si>
  <si>
    <t>Schweißteil Halter Entladung für Abwurf/Klammer</t>
  </si>
  <si>
    <t>400100512</t>
  </si>
  <si>
    <t>Halter kpl. Entladung für Abwurf/Klammer</t>
  </si>
  <si>
    <t>400100513</t>
  </si>
  <si>
    <t>Rutschprofil bearbeitet L=300 für Abwurf/Klammer</t>
  </si>
  <si>
    <t>400100514</t>
  </si>
  <si>
    <t>Versteifung Rutschstange für Abwurf/Klammer</t>
  </si>
  <si>
    <t>400100516</t>
  </si>
  <si>
    <t>EW_BÜGEL F. SORTERTASCHE</t>
  </si>
  <si>
    <t>400100517</t>
  </si>
  <si>
    <t>SECHSKANTSCHRAUBE DIN 933 M10X25 12.9 (ISO 4017)</t>
  </si>
  <si>
    <t>400100518</t>
  </si>
  <si>
    <t>SECHSKANTSCHRAUBE DIN 933 M10X100 12.9 (ISO 4017)</t>
  </si>
  <si>
    <t>400100519</t>
  </si>
  <si>
    <t>SECHSKANTSCHRAUBE DIN 933 M10X65 12.9 (ISO 4017)</t>
  </si>
  <si>
    <t>400100520</t>
  </si>
  <si>
    <t>Schlitten für Stopper unten</t>
  </si>
  <si>
    <t>400100521</t>
  </si>
  <si>
    <t>Pressstange kpl. für Stopper unten</t>
  </si>
  <si>
    <t>400100522</t>
  </si>
  <si>
    <t>Stopper unten kpl.</t>
  </si>
  <si>
    <t>400100523</t>
  </si>
  <si>
    <t>Sicherungsstecker für Stopper unten</t>
  </si>
  <si>
    <t>400100524</t>
  </si>
  <si>
    <t>SÄULENSTOPPER APS 110 M. F-ZYL. KPL.</t>
  </si>
  <si>
    <t>400100526</t>
  </si>
  <si>
    <t>STIRNR.GETR.MOT. R47DRS71M4BE1HR/TF, 0,55KW</t>
  </si>
  <si>
    <t>400100527</t>
  </si>
  <si>
    <t>BEFESTIGUNGSSATZ SMBR-8-20  F_PN_175095</t>
  </si>
  <si>
    <t>400100528</t>
  </si>
  <si>
    <t>EW - WEICHE S 45°-R-350/700, KPL. MIT E</t>
  </si>
  <si>
    <t>400100529</t>
  </si>
  <si>
    <t>ZWISCHENSTÜCK ANBINDUNG AP60 ZU TELESKOPSCHIENE</t>
  </si>
  <si>
    <t>400100530</t>
  </si>
  <si>
    <t>E - STOPPERHEBEL</t>
  </si>
  <si>
    <t>400100531</t>
  </si>
  <si>
    <t>E - HALTER STOPPERHEBEL</t>
  </si>
  <si>
    <t>400100532</t>
  </si>
  <si>
    <t>S-R WEICHENKÖRPER MIT E</t>
  </si>
  <si>
    <t>400100533</t>
  </si>
  <si>
    <t>PLATTENKÖRPER S-R/L GESCHWEISST</t>
  </si>
  <si>
    <t>400100534</t>
  </si>
  <si>
    <t>S / S D  WEICHENSCHENKEL E</t>
  </si>
  <si>
    <t>400100535</t>
  </si>
  <si>
    <t>MAGNETGRUNDPLATTE</t>
  </si>
  <si>
    <t>400100536</t>
  </si>
  <si>
    <t>GRUNDPLATTE KPL.</t>
  </si>
  <si>
    <t>400100537</t>
  </si>
  <si>
    <t>Zwangsführungsleiste rechts</t>
  </si>
  <si>
    <t>400100538</t>
  </si>
  <si>
    <t>FLÜGELMUTTER DIN315 D M16</t>
  </si>
  <si>
    <t>400100539</t>
  </si>
  <si>
    <t>SICHERUNGSSTECKER DIN11024 4,0X60 FÜR BOHRUNG D4,5</t>
  </si>
  <si>
    <t>400100540</t>
  </si>
  <si>
    <t>5/2-Wege-Seilzugventil, G1/8 PR-17006-02</t>
  </si>
  <si>
    <t>400100541</t>
  </si>
  <si>
    <t>ENDKAPPE RECHTS GROSSES PROFIL TRANSPOTEX 41010-4</t>
  </si>
  <si>
    <t>400100542</t>
  </si>
  <si>
    <t>ENDKAPPE LINKS GROSSES PROFIL TRANSPOTEX 41037-5</t>
  </si>
  <si>
    <t>400100543</t>
  </si>
  <si>
    <t>WEICHENSCHENKELABFRAGE EL. WEICHE</t>
  </si>
  <si>
    <t>400100544</t>
  </si>
  <si>
    <t>SENSORHALTER EL. WEICHE</t>
  </si>
  <si>
    <t>400100545</t>
  </si>
  <si>
    <t>E - HALTER STOPPERHEBEL KPL.</t>
  </si>
  <si>
    <t>400100546</t>
  </si>
  <si>
    <t>4KT MUTTER M4</t>
  </si>
  <si>
    <t>400100547</t>
  </si>
  <si>
    <t>S-R/L SCHALTKULISSE FÜR E</t>
  </si>
  <si>
    <t>400100548</t>
  </si>
  <si>
    <t>FÜHRUNGSBOLZEN FÜR CCB AUFGABE</t>
  </si>
  <si>
    <t>400100549</t>
  </si>
  <si>
    <t xml:space="preserve">PLATTE MOTORSTATION AFS </t>
  </si>
  <si>
    <t>400100550</t>
  </si>
  <si>
    <t>BARCODE 30X16 2/5INTERL. MATERRIAL=PE MATT</t>
  </si>
  <si>
    <t>400100551</t>
  </si>
  <si>
    <t>AUFSTIEGSSCHUTZ FÜR RA1 AP110</t>
  </si>
  <si>
    <t>400100552</t>
  </si>
  <si>
    <t>AUFSTIEGSSCHUTZ FÜR RA1 AP60 und RA2</t>
  </si>
  <si>
    <t>400100553</t>
  </si>
  <si>
    <t>ENDLAGENDÄMPFUNG WEICHE</t>
  </si>
  <si>
    <t>400100554</t>
  </si>
  <si>
    <t xml:space="preserve">EW_Grundplattenwinkel galvanisch verzinkt </t>
  </si>
  <si>
    <t>400100555</t>
  </si>
  <si>
    <t>EW_Lagerblock-Unterteil für Traversenstopper</t>
  </si>
  <si>
    <t>400100556</t>
  </si>
  <si>
    <t>EW_Lagerblock-Oberteil für Traversenstopper</t>
  </si>
  <si>
    <t>400100557</t>
  </si>
  <si>
    <t>EW_Wippe galvanisch verzinkt für Traversenstopper</t>
  </si>
  <si>
    <t>400100559</t>
  </si>
  <si>
    <t>EW_Verbindungsbolzen für Traversenstopper</t>
  </si>
  <si>
    <t>400100560</t>
  </si>
  <si>
    <t xml:space="preserve">EW_Zylinder-Schwenkbefestigung </t>
  </si>
  <si>
    <t>400100561</t>
  </si>
  <si>
    <t>EW_Schwenkaufnahme Elektrozylinder</t>
  </si>
  <si>
    <t>400100562</t>
  </si>
  <si>
    <t>EW_Stopperwinkel 1 galvanisch verzinkt</t>
  </si>
  <si>
    <t>400100563</t>
  </si>
  <si>
    <t>EW_Traversenstopper für V-Trolleys</t>
  </si>
  <si>
    <t>400100565</t>
  </si>
  <si>
    <t>SCHALLDÄMPFER UC-1/4   (für G1/4)  F_PN_165004</t>
  </si>
  <si>
    <t>400100567</t>
  </si>
  <si>
    <t>Elektrozylinder LDZBB3L-50A3L</t>
  </si>
  <si>
    <t>400100568</t>
  </si>
  <si>
    <t>Endstufe für Elektrozylinder LC3F212-5A3A</t>
  </si>
  <si>
    <t>400100569</t>
  </si>
  <si>
    <t>Befestigungselement LZC-LM3</t>
  </si>
  <si>
    <t>400100570</t>
  </si>
  <si>
    <t>Ausgleichselement JA15-6-100</t>
  </si>
  <si>
    <t>400100571</t>
  </si>
  <si>
    <t>Signalgeber-Montageband BM2-025</t>
  </si>
  <si>
    <t>400100572</t>
  </si>
  <si>
    <t>Elektrozylinder LDZBB5L-100A5L</t>
  </si>
  <si>
    <t>400100573</t>
  </si>
  <si>
    <t>Endstufe für Elektrozylinder LC3F212-5A5A</t>
  </si>
  <si>
    <t>400100574</t>
  </si>
  <si>
    <t>Schenkbefestigung CM-T040B</t>
  </si>
  <si>
    <t>400100575</t>
  </si>
  <si>
    <t>Gelenkkopf KJ10DA</t>
  </si>
  <si>
    <t>400100576</t>
  </si>
  <si>
    <t>Montageband L1ZB45-0318</t>
  </si>
  <si>
    <t>400100579</t>
  </si>
  <si>
    <t>Zylindrisches Gleitlager mit Bund WFM-1618-17</t>
  </si>
  <si>
    <t>400100580</t>
  </si>
  <si>
    <t>Gummipuffer Stahl, Typ D 26106-05003055</t>
  </si>
  <si>
    <t>400100581</t>
  </si>
  <si>
    <t>EW_Seilzughalter_1</t>
  </si>
  <si>
    <t>400100582</t>
  </si>
  <si>
    <t>EW_Seilzughalter_2</t>
  </si>
  <si>
    <t>400100584</t>
  </si>
  <si>
    <t>400100585</t>
  </si>
  <si>
    <t>P&amp;F Sensorblech</t>
  </si>
  <si>
    <t>400100586</t>
  </si>
  <si>
    <t>P&amp;F Spannklotz</t>
  </si>
  <si>
    <t>400100587</t>
  </si>
  <si>
    <t>5/2-Wegeventil, elektrisch SY7120-5WAOU-C8F-Q</t>
  </si>
  <si>
    <t>400100588</t>
  </si>
  <si>
    <t>Drosselrückschlagventil AS2052F-08A</t>
  </si>
  <si>
    <t>400100589</t>
  </si>
  <si>
    <t>Winkelschwenkverschraubung, Serie QR2-S-RI2</t>
  </si>
  <si>
    <t>400100591</t>
  </si>
  <si>
    <t>Druckluftschlauch, Serie TU1-S-PUR  R412014558</t>
  </si>
  <si>
    <t>400100592</t>
  </si>
  <si>
    <t>Schraubträgerbogen 10° unten für AFS</t>
  </si>
  <si>
    <t>400100593</t>
  </si>
  <si>
    <t>Schraubträgerbogen 10° oben für AFS</t>
  </si>
  <si>
    <t>400100594</t>
  </si>
  <si>
    <t>Gleitprofilbogen 10° oben Teil 1 für AFS</t>
  </si>
  <si>
    <t>400100595</t>
  </si>
  <si>
    <t>Gleitprofilbogen 10° oben Teil 2 für AFS</t>
  </si>
  <si>
    <t>400100596</t>
  </si>
  <si>
    <t>Gleitprofilbogen 5° oben Teil 1 für AFS</t>
  </si>
  <si>
    <t>400100597</t>
  </si>
  <si>
    <t>Gleitprofilbogen 5° oben Teil 2 für AFS</t>
  </si>
  <si>
    <t>400100598</t>
  </si>
  <si>
    <t>Schraubträgerbogen 5° oben für AFS</t>
  </si>
  <si>
    <t>400100599</t>
  </si>
  <si>
    <t>Schraubträgerbogen 5° unten für AFS</t>
  </si>
  <si>
    <t>400100600</t>
  </si>
  <si>
    <t>ST-Bogen 10° oben für AFS</t>
  </si>
  <si>
    <t>400100601</t>
  </si>
  <si>
    <t>ST-Bogen 5° oben für AFS</t>
  </si>
  <si>
    <t>400100602</t>
  </si>
  <si>
    <t>Gleitprofil für ST-Bogen 10° für AFS</t>
  </si>
  <si>
    <t>400100603</t>
  </si>
  <si>
    <t>Gleitprofil für ST-Bogen 5° für AFS</t>
  </si>
  <si>
    <t>400100604</t>
  </si>
  <si>
    <t>AFS Schräg 10° L=15873 H=2457 Schweißbaugruppe</t>
  </si>
  <si>
    <t>400100605</t>
  </si>
  <si>
    <t xml:space="preserve">AFS Schräg 10° L=15873 H=2457 </t>
  </si>
  <si>
    <t>400100606</t>
  </si>
  <si>
    <t>AFS Schräg 10° L=10187 H=1454 Schweißbaugruppe</t>
  </si>
  <si>
    <t>400100607</t>
  </si>
  <si>
    <t>AFS Schräg 10° L=10187 H=1454</t>
  </si>
  <si>
    <t>400100608</t>
  </si>
  <si>
    <t>AFS Schräg 5° L=19703 H=1554 Schweißbaugruppe</t>
  </si>
  <si>
    <t>400100609</t>
  </si>
  <si>
    <t xml:space="preserve">AFS Schräg 5° L=19703 H=1554 </t>
  </si>
  <si>
    <t>400100610</t>
  </si>
  <si>
    <t>AFS Schräg 5° L=7854 H=517 Schweißbaugruppe</t>
  </si>
  <si>
    <t>400100611</t>
  </si>
  <si>
    <t xml:space="preserve">AFS Schräg 5° L=7854 H=517 </t>
  </si>
  <si>
    <t>400100612</t>
  </si>
  <si>
    <t xml:space="preserve">AFS Gleitschiene für Kette mit Aussparung </t>
  </si>
  <si>
    <t>400100613</t>
  </si>
  <si>
    <t>EW_Gondelebene-Alu-Blech 826826XXX</t>
  </si>
  <si>
    <t>400100614</t>
  </si>
  <si>
    <t>EW_Röllchenleiste 826826XXX</t>
  </si>
  <si>
    <t>400100615</t>
  </si>
  <si>
    <t>EW_U_Bügel 826826XXX</t>
  </si>
  <si>
    <t>400100616</t>
  </si>
  <si>
    <t>Augenschraube DIN 444 - LB M10 x 70 - 4.6</t>
  </si>
  <si>
    <t>400100617</t>
  </si>
  <si>
    <t>EW_Buchse DIN 1850 - J16x22x30 - Sint-B50</t>
  </si>
  <si>
    <t>400100618</t>
  </si>
  <si>
    <t>EW_Querstange-U-Bügel 826826XXX</t>
  </si>
  <si>
    <t>400100619</t>
  </si>
  <si>
    <t>EW_Tandem-Traverse_schweiss 826826XXX</t>
  </si>
  <si>
    <t>400100620</t>
  </si>
  <si>
    <t>EW_POM-Buchse 826826XXX</t>
  </si>
  <si>
    <t>400100621</t>
  </si>
  <si>
    <t>EW_Traverse Gerüst 826826XXX</t>
  </si>
  <si>
    <t>400100622</t>
  </si>
  <si>
    <t>EW_Rahmen-Außerhalb 826826XXX</t>
  </si>
  <si>
    <t>400100623</t>
  </si>
  <si>
    <t>EW_Gerüst-Strebe 826826XXX</t>
  </si>
  <si>
    <t>400100624</t>
  </si>
  <si>
    <t>SACKSPANNHEBEL LINKS</t>
  </si>
  <si>
    <t>400100625</t>
  </si>
  <si>
    <t>Wippe galvanisch verzinkt für Stopper</t>
  </si>
  <si>
    <t>400100626</t>
  </si>
  <si>
    <t>Grundplatten-Winkel galvanisch verzinkt</t>
  </si>
  <si>
    <t>400100627</t>
  </si>
  <si>
    <t>Schwenkaufnahme Pneumatikzylinder für Stopper</t>
  </si>
  <si>
    <t>400100628</t>
  </si>
  <si>
    <t>Zylinderbolzen für Stopper</t>
  </si>
  <si>
    <t>400100629</t>
  </si>
  <si>
    <t>Lagerbock für Kompaktzylinder</t>
  </si>
  <si>
    <t>400100630</t>
  </si>
  <si>
    <t>Verbindungsbolzen für Stopper</t>
  </si>
  <si>
    <t>400100631</t>
  </si>
  <si>
    <t>Zylinder-Schwenkbefestigung Vorne für Stopper</t>
  </si>
  <si>
    <t>400100632</t>
  </si>
  <si>
    <t>Stopperwinkel Standard galv. verzinkt für Stopper</t>
  </si>
  <si>
    <t>400100633</t>
  </si>
  <si>
    <t>Stopperwinkel 2 galvanisch verzinkt für Stopper</t>
  </si>
  <si>
    <t>400100634</t>
  </si>
  <si>
    <t>Prellblock für Stopper</t>
  </si>
  <si>
    <t>400100635</t>
  </si>
  <si>
    <t xml:space="preserve">CD55C40-80M-A90, ISO-Kompaktzylinder (ISO21287), </t>
  </si>
  <si>
    <t>400100636</t>
  </si>
  <si>
    <t>MOVIMOT-SCHNECKENGETRIEBEMOTOR SF37DRS71S4BE05</t>
  </si>
  <si>
    <t>400100637</t>
  </si>
  <si>
    <t>Heber Typ W-BL-100 ZR (Hauptprozess)</t>
  </si>
  <si>
    <t>400100638</t>
  </si>
  <si>
    <t>Kupplung mit zweitem Motor zum schnellen Wechsel</t>
  </si>
  <si>
    <t>400100639</t>
  </si>
  <si>
    <t>Heber Typ W-BL-100 ZR (Folgeprozess)</t>
  </si>
  <si>
    <t>400100640</t>
  </si>
  <si>
    <t>400100642</t>
  </si>
  <si>
    <t>400100647</t>
  </si>
  <si>
    <t>CDDC Schiene kürzen von 500 mm auf 390 mm</t>
  </si>
  <si>
    <t>400100653_1</t>
  </si>
  <si>
    <t>QUERFÖRDERER Zahnriemenachse, komplette Einheit</t>
  </si>
  <si>
    <t>400100653_2</t>
  </si>
  <si>
    <t>QUERFÖRDERER Energiekette</t>
  </si>
  <si>
    <t>400100654</t>
  </si>
  <si>
    <t xml:space="preserve">QUERFÖRDERER Elastische Kupplung Mädler </t>
  </si>
  <si>
    <t>400100663</t>
  </si>
  <si>
    <t>SCHWEISSBAUGRUPPE UMSETZER</t>
  </si>
  <si>
    <t>400100664</t>
  </si>
  <si>
    <t xml:space="preserve">SCHNECKENGETRIEBEMOTOR SA57 DRS71M4/ASB1 </t>
  </si>
  <si>
    <t>400100665</t>
  </si>
  <si>
    <t>SCHNECKENGETRIEBEMOTOR SA57 DRS80M4BE2/ASB8</t>
  </si>
  <si>
    <t>400100666</t>
  </si>
  <si>
    <t>SCHNECKENGETRIEBEMOTOR SA57 DRS71M4BE1/ASB8</t>
  </si>
  <si>
    <t>400100667</t>
  </si>
  <si>
    <t>SCHNECKENGETRIEBEMOTOR  SA57 DRS71M4/ASB1</t>
  </si>
  <si>
    <t>400100668</t>
  </si>
  <si>
    <t>400100669</t>
  </si>
  <si>
    <t>SCHILDER</t>
  </si>
  <si>
    <t>400100670</t>
  </si>
  <si>
    <t>Gatterträger G33 1 gekürzt</t>
  </si>
  <si>
    <t>400100671</t>
  </si>
  <si>
    <t>Gatterträger G33 2 gekürzt</t>
  </si>
  <si>
    <t>400100672</t>
  </si>
  <si>
    <t>Kühlschmiermittel Survos Standard 25 Liter</t>
  </si>
  <si>
    <t>400100673</t>
  </si>
  <si>
    <t>Gegenhalter Be- und Entladung manuell</t>
  </si>
  <si>
    <t>400100674</t>
  </si>
  <si>
    <t>Halter Beladung kurz</t>
  </si>
  <si>
    <t>400100675</t>
  </si>
  <si>
    <t>Halter Beladung lang</t>
  </si>
  <si>
    <t>400100676</t>
  </si>
  <si>
    <t>Halter Entladung kurz</t>
  </si>
  <si>
    <t>400100677</t>
  </si>
  <si>
    <t>Halter Entladung lang</t>
  </si>
  <si>
    <t>400100680</t>
  </si>
  <si>
    <t>Aussteifung 1" Rohr mit 2x Quetschung L=2970mm</t>
  </si>
  <si>
    <t>400100681</t>
  </si>
  <si>
    <t>Aussteifung 1" Rohr mit 2x Quetschung L=3470mm</t>
  </si>
  <si>
    <t>400100682</t>
  </si>
  <si>
    <t>Aussteifung 1" Rohr mit 2x Quetschung L=4470mm</t>
  </si>
  <si>
    <t>400100683</t>
  </si>
  <si>
    <t>Aussteifung 1" Rohr mit 2x Quetschung L=5970mm</t>
  </si>
  <si>
    <t>400100684</t>
  </si>
  <si>
    <t>T-Schelle verzahnt 2" x 2" feuerverzinkt 90240063</t>
  </si>
  <si>
    <t>400100685</t>
  </si>
  <si>
    <t>Querschelle geschweißt 2" x 2" feuerverz. 3-teilig</t>
  </si>
  <si>
    <t>400100686</t>
  </si>
  <si>
    <t>Vollschelle 2" feuerverzinkt 70550072</t>
  </si>
  <si>
    <t>400100687</t>
  </si>
  <si>
    <t>Zylinderabdeckung für Stopper mit</t>
  </si>
  <si>
    <t>400100688</t>
  </si>
  <si>
    <t>Zylinder mit Verschraubung mit Endlagenabfrage</t>
  </si>
  <si>
    <t>400100689</t>
  </si>
  <si>
    <t>Stopper- und Vereinzelnerarm (AP110, ST) für</t>
  </si>
  <si>
    <t>400100691</t>
  </si>
  <si>
    <t>Ankerstange HIT-V-5.8 M12x150  387061</t>
  </si>
  <si>
    <t>400100692</t>
  </si>
  <si>
    <t>Hammmerbohrer TE-CD 14/37 MP4   2018950</t>
  </si>
  <si>
    <t>400100693</t>
  </si>
  <si>
    <t>Adapter 36x5m   203878</t>
  </si>
  <si>
    <t>400100694</t>
  </si>
  <si>
    <t>Injektionsmörtel HIT-HY 200-A 330/2   2022696</t>
  </si>
  <si>
    <t>400100695</t>
  </si>
  <si>
    <t>GETR.MOT.SA57 DRN80M4, M5A, 0,55KW, O. BR.</t>
  </si>
  <si>
    <t>400100697</t>
  </si>
  <si>
    <t>PNEUMATIKZYLINDER D=40 HUB=100 CD55 C40-100M</t>
  </si>
  <si>
    <t>400100698</t>
  </si>
  <si>
    <t>Zylinder für Traversenstopper kpl. d=40 Hub=100</t>
  </si>
  <si>
    <t>400100699</t>
  </si>
  <si>
    <t>Traversen-Stopper pneumat. Grundmodell</t>
  </si>
  <si>
    <t>400100700</t>
  </si>
  <si>
    <t>Traversen - Stopper Standard</t>
  </si>
  <si>
    <t>400100701</t>
  </si>
  <si>
    <t>Traversen - Zwischenstopper</t>
  </si>
  <si>
    <t>400100702</t>
  </si>
  <si>
    <t>Traversen - Stopper</t>
  </si>
  <si>
    <t>400100703</t>
  </si>
  <si>
    <t>Zylinderhalter für Bürstenbremse</t>
  </si>
  <si>
    <t>400100704</t>
  </si>
  <si>
    <t>Zylinderhalter an Schaltkulisse für Bürstenbremse</t>
  </si>
  <si>
    <t>400100705</t>
  </si>
  <si>
    <t>Schaltkulisse rechts für Bürstenbremse</t>
  </si>
  <si>
    <t>400100706</t>
  </si>
  <si>
    <t>Schaltkulisse links für Bürstenbremse</t>
  </si>
  <si>
    <t>400100707</t>
  </si>
  <si>
    <t>Drosselrückschlagventil AS220 1F-01-06 SA</t>
  </si>
  <si>
    <t>400100708</t>
  </si>
  <si>
    <t>Sensor Reflektor Winkel galv. verzinkt</t>
  </si>
  <si>
    <t>400100709</t>
  </si>
  <si>
    <t>TRAVERSENABFRAGEN KPL MIT LICHTSCHR.+REF</t>
  </si>
  <si>
    <t>400100710</t>
  </si>
  <si>
    <t>Zylinder D16 H50</t>
  </si>
  <si>
    <t>400100711</t>
  </si>
  <si>
    <t>Halter hinten für Bürstenbremse</t>
  </si>
  <si>
    <t>400100712</t>
  </si>
  <si>
    <t>Zylinderschraube DIN 7984 - M8 x 16 - 08.8</t>
  </si>
  <si>
    <t>400100713</t>
  </si>
  <si>
    <t>Zylinderschraube DIN 7984 - M8 x 30 - 08.8</t>
  </si>
  <si>
    <t>400100714</t>
  </si>
  <si>
    <t>Bürstenbremse pneumatisch kpl. mit Endlagenabfrage</t>
  </si>
  <si>
    <t>400100716</t>
  </si>
  <si>
    <t>Außenrohr L=750 mm</t>
  </si>
  <si>
    <t>400100718</t>
  </si>
  <si>
    <t>Innen-Rohr L=750 mm</t>
  </si>
  <si>
    <t>400100719</t>
  </si>
  <si>
    <t>Distanzplatte 15mm für Bürstenbremse</t>
  </si>
  <si>
    <t>400100720</t>
  </si>
  <si>
    <t>Distanzplatte 18mm für Bürstenbremse</t>
  </si>
  <si>
    <t>400100721</t>
  </si>
  <si>
    <t>ALUPROFILBOGEN APB 110 R1500/67,5°</t>
  </si>
  <si>
    <t>400100722</t>
  </si>
  <si>
    <t>ALUPROFILBOGEN APB 110 R1500/45°</t>
  </si>
  <si>
    <t>400100723</t>
  </si>
  <si>
    <t>ALUPROFILBOGEN APB 110 R1500/22,5°</t>
  </si>
  <si>
    <t>400100724</t>
  </si>
  <si>
    <t>ALUPROFILBOGEN APB 110 R2500/22,5°</t>
  </si>
  <si>
    <t>400100725</t>
  </si>
  <si>
    <t>ALUPROFILBOGEN APB 110 R2000/22,5°</t>
  </si>
  <si>
    <t>400100726</t>
  </si>
  <si>
    <t>ALUPROFILBOGEN APB 110 R2000/15°</t>
  </si>
  <si>
    <t>400100727</t>
  </si>
  <si>
    <t>ALUPROFILBOGEN APB 110 R2000/13°</t>
  </si>
  <si>
    <t>400100728</t>
  </si>
  <si>
    <t>Zylinderschraube DIN 7984 - M8 x 35 - 08.8</t>
  </si>
  <si>
    <t>400100729</t>
  </si>
  <si>
    <t>Stopper mit Endlagenabfrage kpl.</t>
  </si>
  <si>
    <t>400100731</t>
  </si>
  <si>
    <t>ALUPROFILBOGEN APB 60 R550/67,5°</t>
  </si>
  <si>
    <t>400100732</t>
  </si>
  <si>
    <t>EINHAUSUNG TRAVERSENSTOPPER</t>
  </si>
  <si>
    <t>400100733</t>
  </si>
  <si>
    <t>400100734</t>
  </si>
  <si>
    <t xml:space="preserve">Sensorhalter für Bürstenbremse </t>
  </si>
  <si>
    <t>400100735</t>
  </si>
  <si>
    <t xml:space="preserve">Abfrageblech Sensor für Bürstenbremse </t>
  </si>
  <si>
    <t>400100736</t>
  </si>
  <si>
    <t>Zylinder kpl. für Bürstenbremse</t>
  </si>
  <si>
    <t>400100738</t>
  </si>
  <si>
    <t>Versteifungswinkel</t>
  </si>
  <si>
    <t>400100741</t>
  </si>
  <si>
    <t>GETR.MOT. RF17DRS71S4 - 106 U/min v=29,6m/min</t>
  </si>
  <si>
    <t>400100742</t>
  </si>
  <si>
    <t>Stopper mit Bürste und Sensorik</t>
  </si>
  <si>
    <t>400100743</t>
  </si>
  <si>
    <t>Mechanik kpl. für Stopper, Stopperschleuse (AP110)</t>
  </si>
  <si>
    <t>400100744</t>
  </si>
  <si>
    <t>Sensorik für Stopper Endlagenkontrolle</t>
  </si>
  <si>
    <t>400100745</t>
  </si>
  <si>
    <t>Sensorhalter für Stopper mit Sensorik</t>
  </si>
  <si>
    <t>400100746</t>
  </si>
  <si>
    <t xml:space="preserve">STOPPER -U. VEREINZELNERARM LANG (ST, AP110) </t>
  </si>
  <si>
    <t>400100747</t>
  </si>
  <si>
    <t>TRANSPORTTASCHE 550X440X70 MM</t>
  </si>
  <si>
    <t>400100748</t>
  </si>
  <si>
    <t>Halter Teleskopschiene kpl. mit Anbauteilen</t>
  </si>
  <si>
    <t>400100749</t>
  </si>
  <si>
    <t>Halter Teleskopschiene am Doppelrohr Gerüst</t>
  </si>
  <si>
    <t>400100751</t>
  </si>
  <si>
    <t>AFS- Umlenkstation oben gerader Auslauf kpl.</t>
  </si>
  <si>
    <t>400100752</t>
  </si>
  <si>
    <t>AFS-Umlenkstation oben 26° gerader Auslauf</t>
  </si>
  <si>
    <t>400100753</t>
  </si>
  <si>
    <t>Schraubträger-Winkel AFS Umlenkstation 26°</t>
  </si>
  <si>
    <t>400100754</t>
  </si>
  <si>
    <t>Platte links</t>
  </si>
  <si>
    <t>400100755</t>
  </si>
  <si>
    <t>Platte rechts</t>
  </si>
  <si>
    <t>400100756</t>
  </si>
  <si>
    <t>Abstandhalter-Umlenkung</t>
  </si>
  <si>
    <t>400100757</t>
  </si>
  <si>
    <t>Rohr 1"</t>
  </si>
  <si>
    <t>400100758</t>
  </si>
  <si>
    <t>Abdeckung</t>
  </si>
  <si>
    <t>400100760</t>
  </si>
  <si>
    <t>Zyl.-Endlagenabfrage kpl. Bürstenbremse 400100714</t>
  </si>
  <si>
    <t>400100761</t>
  </si>
  <si>
    <t>Standardbürstenleiste 1000mm, 3 Bürstenreihen</t>
  </si>
  <si>
    <t>400100762</t>
  </si>
  <si>
    <t>L-PROFIL S1000 23X40 MM - AUFSTEIGSCHUTZ P&amp;F</t>
  </si>
  <si>
    <t>400100764</t>
  </si>
  <si>
    <t>Drossel-Rückschlagventil F_PN_GRLA-1/8-QS-8-D</t>
  </si>
  <si>
    <t>400100765</t>
  </si>
  <si>
    <t>GERADE VERSCHRAUBUNG QR1-S-RPN G3/8 D6</t>
  </si>
  <si>
    <t>400100766</t>
  </si>
  <si>
    <t>7/8'' BUCHSE 90° SELBSTANSCHL. M. SCHRAUBKL.</t>
  </si>
  <si>
    <t>400100767</t>
  </si>
  <si>
    <t>7/8'' STECKER 90° SELBSTANSCHL. M. SCHRAUBKL.</t>
  </si>
  <si>
    <t>400100770</t>
  </si>
  <si>
    <t>S-R WEICHENKÖRPER MIT ZYL. + SENSORIK</t>
  </si>
  <si>
    <t>400100771</t>
  </si>
  <si>
    <t>S-L WEICHENKÖRPER MIT ZYL. + SENSORIK</t>
  </si>
  <si>
    <t>400100772</t>
  </si>
  <si>
    <t>S D WEICHENKÖRPER MIT ZYL. + SENSORIK</t>
  </si>
  <si>
    <t>400100773</t>
  </si>
  <si>
    <t>S T WEICHENKÖRPER MIT P + SENSORIK</t>
  </si>
  <si>
    <t>400100774</t>
  </si>
  <si>
    <t>SENSORHALTER FÜR S / S D, KPL.</t>
  </si>
  <si>
    <t>400100775</t>
  </si>
  <si>
    <t xml:space="preserve">SENSORHALTER FÜR S / S D </t>
  </si>
  <si>
    <t>400100776</t>
  </si>
  <si>
    <t>SENSORHALTER FÜR S T, KPL.</t>
  </si>
  <si>
    <t>400100778</t>
  </si>
  <si>
    <t>PLATTENKÖRPER S-R/L F. SENSORIK</t>
  </si>
  <si>
    <t>400100779</t>
  </si>
  <si>
    <t>PLATTENKÖRPER S D F. SENSORIK</t>
  </si>
  <si>
    <t>400100780</t>
  </si>
  <si>
    <t>PLATTENKÖRPER S T F. SENSORIK</t>
  </si>
  <si>
    <t>400100782</t>
  </si>
  <si>
    <t>Schnellbauschraube Feingewinde 3,5x25</t>
  </si>
  <si>
    <t>400100783</t>
  </si>
  <si>
    <t>Umlenkstation oben 26° gerader Auslauf-Anbauteile</t>
  </si>
  <si>
    <t>400100784</t>
  </si>
  <si>
    <t xml:space="preserve">GATTERTRÄGER, 2 SÄULEN 720, 1 SÄULE SPINNFELD, </t>
  </si>
  <si>
    <t>400100785</t>
  </si>
  <si>
    <t>Spurhalter CDDC</t>
  </si>
  <si>
    <t>400100786</t>
  </si>
  <si>
    <t>CDDC Entladung Abnahmespitze</t>
  </si>
  <si>
    <t>400100787</t>
  </si>
  <si>
    <t>Scheibe 15x40x5 mm DIN 6340</t>
  </si>
  <si>
    <t>400100788</t>
  </si>
  <si>
    <t>ALUPROFILBOGEN APB 110 R2130</t>
  </si>
  <si>
    <t>400100789</t>
  </si>
  <si>
    <t>NACHRÜSTSATZ FÜR SEPARATOR LINKS MIT ANDRUCKLEISTE</t>
  </si>
  <si>
    <t>400100790</t>
  </si>
  <si>
    <t>NACHRÜSTSATZ FÜR SEPARATOR RECHTS MIT ANDRUCKLEIST</t>
  </si>
  <si>
    <t>400100791</t>
  </si>
  <si>
    <t>Halter für Abnahmespitze CDDC</t>
  </si>
  <si>
    <t>400100792</t>
  </si>
  <si>
    <t>Tragarm</t>
  </si>
  <si>
    <t>400100793</t>
  </si>
  <si>
    <t>Musterblechschale VA</t>
  </si>
  <si>
    <t>400100795</t>
  </si>
  <si>
    <t>EW_3er-Gondelebene-Alu-Blech 826826XXX</t>
  </si>
  <si>
    <t>400100796</t>
  </si>
  <si>
    <t>EW_Rutschstangenprofil 826826XXX</t>
  </si>
  <si>
    <t>400100798</t>
  </si>
  <si>
    <t>Geteiltes Montagejoch 55Nn</t>
  </si>
  <si>
    <t>400100799</t>
  </si>
  <si>
    <t xml:space="preserve">DOPPEL-ANTRIEBSWELLE KPL. FÜR 2X AFS </t>
  </si>
  <si>
    <t>400100800</t>
  </si>
  <si>
    <t>DOPPEL-ANTRIEBSWELLE FÜR 2-FACH AFS</t>
  </si>
  <si>
    <t>400100801</t>
  </si>
  <si>
    <t>ADAPTERFLANSCH FÜR DOPPEL-ANTRIEBSWELLE 2-FACH AFS</t>
  </si>
  <si>
    <t>400100802</t>
  </si>
  <si>
    <t>DISTANZBUCHSE FÜR 2-FACH AFS</t>
  </si>
  <si>
    <t>400100803</t>
  </si>
  <si>
    <t>FLANSCHLAGER UCFC 207 FÜR ANTRIEBSWELLE</t>
  </si>
  <si>
    <t>400100805</t>
  </si>
  <si>
    <t>Schnellbauschraube Bohrspitze 3,5x25 HP</t>
  </si>
  <si>
    <t>400100806</t>
  </si>
  <si>
    <t>Gleitfolie J200UMO-01-20 für Querförderer P500165</t>
  </si>
  <si>
    <t>400100807</t>
  </si>
  <si>
    <t>Rillenkugellager 6005-2RS für Querförderer P500165</t>
  </si>
  <si>
    <t>400100808</t>
  </si>
  <si>
    <t>Zahnriemen HTD8M-20 L=4928 mm f. Querförd. P500165</t>
  </si>
  <si>
    <t>400100809</t>
  </si>
  <si>
    <t>Zahnkranz 60509228 für Querförderer P500165</t>
  </si>
  <si>
    <t>400100814</t>
  </si>
  <si>
    <t>ANTRIEBSWELLE FÜR 2X AFS</t>
  </si>
  <si>
    <t>400100815</t>
  </si>
  <si>
    <t>Werkzeugpaket Hilti</t>
  </si>
  <si>
    <t>400100816</t>
  </si>
  <si>
    <t>Halter für Bürstenbremse mit Verjüngung Länge 195</t>
  </si>
  <si>
    <t>400100819</t>
  </si>
  <si>
    <t>Distanzklotz f. Warenträger</t>
  </si>
  <si>
    <t>400100824</t>
  </si>
  <si>
    <t>ABHÄNGEWINKEL 50 Grad Abstand 70 RAL 7035</t>
  </si>
  <si>
    <t>400100825</t>
  </si>
  <si>
    <t>ABHÄNGEWINKEL 45 Grad Abstand 120 RAL 7035</t>
  </si>
  <si>
    <t>400100826</t>
  </si>
  <si>
    <t>BARCODE ETIKETT 120X20</t>
  </si>
  <si>
    <t>400100827</t>
  </si>
  <si>
    <t>BÜRSTENBREMSE PNEUMATISCH KPL. - 2 METER</t>
  </si>
  <si>
    <t>400100828</t>
  </si>
  <si>
    <t>Schaltkulisse f. Bürstenbremse</t>
  </si>
  <si>
    <t>400100829</t>
  </si>
  <si>
    <t>Blechbügel für pneumatische Bürstenbremse</t>
  </si>
  <si>
    <t>400100830</t>
  </si>
  <si>
    <t>400100831</t>
  </si>
  <si>
    <t>Gegenlager C85C16</t>
  </si>
  <si>
    <t>400100832</t>
  </si>
  <si>
    <t>C-Schiene für pneum. Bürstenbremse</t>
  </si>
  <si>
    <t>400100833</t>
  </si>
  <si>
    <t>MINK-C-SCHIENE L=2000MM F. PNEUM. TROLLEYBREMSE</t>
  </si>
  <si>
    <t>400100834</t>
  </si>
  <si>
    <t>Teleskopanbindung für Fahrzeugbeladung</t>
  </si>
  <si>
    <t>400100836</t>
  </si>
  <si>
    <t>AP 110 für Schleppsegmentabfrage</t>
  </si>
  <si>
    <t>400100837</t>
  </si>
  <si>
    <t>Pendel</t>
  </si>
  <si>
    <t>400100838</t>
  </si>
  <si>
    <t>Profilführung Grundkörper</t>
  </si>
  <si>
    <t>400100839</t>
  </si>
  <si>
    <t>Sensorhalter f. Schleppsegmentabfrage</t>
  </si>
  <si>
    <t>400100840</t>
  </si>
  <si>
    <t>Fixierung</t>
  </si>
  <si>
    <t>400100841</t>
  </si>
  <si>
    <t>Doppelschenkelfeder</t>
  </si>
  <si>
    <t>400100854</t>
  </si>
  <si>
    <t>WARNSCHILDER/AUFKLEBER SLOWAKISCH</t>
  </si>
  <si>
    <t>400100856</t>
  </si>
  <si>
    <t>Abfrage CPC Kettenbruch mit Sensor M8, kpl.</t>
  </si>
  <si>
    <t>400100857</t>
  </si>
  <si>
    <t xml:space="preserve">Gelenkwelle für Doppel-AFS </t>
  </si>
  <si>
    <t>400100858</t>
  </si>
  <si>
    <t>Flanschlager UCFC206 für Doppel-AFS</t>
  </si>
  <si>
    <t>400100859</t>
  </si>
  <si>
    <t>Antriebswelle A für Doppel-AFS</t>
  </si>
  <si>
    <t>400100860</t>
  </si>
  <si>
    <t>Antriebswelle B für Doppel-AFS</t>
  </si>
  <si>
    <t>400100861</t>
  </si>
  <si>
    <t>Flanschadapter 30 für Doppel-AFS</t>
  </si>
  <si>
    <t>400100862</t>
  </si>
  <si>
    <t>400100863</t>
  </si>
  <si>
    <t>PEF 9558862 Hubeinheit Pikeur</t>
  </si>
  <si>
    <t>400100864</t>
  </si>
  <si>
    <t>Befestigung von AP 60</t>
  </si>
  <si>
    <t>400100866</t>
  </si>
  <si>
    <t xml:space="preserve">Gewindestifte m. ISK u. Kegelkuppe M6X14 A2 (V2a) </t>
  </si>
  <si>
    <t>400100867</t>
  </si>
  <si>
    <t xml:space="preserve">Gewindestifte m. ISK u. Kegelkuppe M6X6 A2 (V2a) </t>
  </si>
  <si>
    <t>400100868</t>
  </si>
  <si>
    <t>Schaltmatte SM8/BK 1500x1000 mm</t>
  </si>
  <si>
    <t>400100871</t>
  </si>
  <si>
    <t>Gefälleprofil 90" I=517</t>
  </si>
  <si>
    <t>400100873</t>
  </si>
  <si>
    <t>Röllchenleiste</t>
  </si>
  <si>
    <t>400100874</t>
  </si>
  <si>
    <t>ALUPROFILBOGEN APB 110 R345/180°</t>
  </si>
  <si>
    <t>400100875</t>
  </si>
  <si>
    <t xml:space="preserve">ALUPROFILBOGEN APB 110 R345/90° </t>
  </si>
  <si>
    <t>400100879</t>
  </si>
  <si>
    <t>ISO-ZYLINDER CD85N25-40C-B, doppeltwirkend</t>
  </si>
  <si>
    <t>400100880</t>
  </si>
  <si>
    <t xml:space="preserve">PNEUMATIK KPL. FÜR WIPPENSCHLEUSE </t>
  </si>
  <si>
    <t>400100881</t>
  </si>
  <si>
    <t>STÜTZPLATTE FÜR PNEUMATIKZYLINDER</t>
  </si>
  <si>
    <t>400100882</t>
  </si>
  <si>
    <t>SENSORHALTER FÜR WIPPENSCHLEUSE</t>
  </si>
  <si>
    <t>400100884</t>
  </si>
  <si>
    <t>WIPPE FÜR WIPPENSCHLEUSE</t>
  </si>
  <si>
    <t>400100885</t>
  </si>
  <si>
    <t>WIPPENSCHLEUSE KPL.</t>
  </si>
  <si>
    <t>400100886</t>
  </si>
  <si>
    <t>WIPPENHALTER FÜR WIPPENSCHLEUSE</t>
  </si>
  <si>
    <t>400100887</t>
  </si>
  <si>
    <t>WELLE FÜR WIPPENSCHLEUSE</t>
  </si>
  <si>
    <t>400100889</t>
  </si>
  <si>
    <t>STAUBKAPPE OBEN F. STAHL-V (3NUTEN) elekt. leitf.</t>
  </si>
  <si>
    <t>400100890</t>
  </si>
  <si>
    <t>TROLLEY-ROLLE (INNENRINGEINSEITIG), elekt. leitf.</t>
  </si>
  <si>
    <t>400100891</t>
  </si>
  <si>
    <t>Endanschlag 1 für LKW-Ausrüstung P500035</t>
  </si>
  <si>
    <t>400100892</t>
  </si>
  <si>
    <t>Endanschlag 2 für LKW-Ausrüstung P500035</t>
  </si>
  <si>
    <t>400100893</t>
  </si>
  <si>
    <t>Endanschlag kpl. für LKW-Ausrüstung P500035</t>
  </si>
  <si>
    <t>400100894</t>
  </si>
  <si>
    <t>Stopper oben kpl. für LKW-Ausrüstung P500035</t>
  </si>
  <si>
    <t>400100895</t>
  </si>
  <si>
    <t>Plattengrundkörper 1 für LKW-Ausrüstung P500035</t>
  </si>
  <si>
    <t>400100896</t>
  </si>
  <si>
    <t>Plattengrundkörper 2 für LKW-Ausrüstung P500035</t>
  </si>
  <si>
    <t>400100897</t>
  </si>
  <si>
    <t>Welle für Stopper für LKW-Ausrüstung P500035</t>
  </si>
  <si>
    <t>400100898</t>
  </si>
  <si>
    <t>Ladungssicherung pn. kpl. LKW-Ausrüstung P500035</t>
  </si>
  <si>
    <t>400100900</t>
  </si>
  <si>
    <t>Umrichter vormont. MM03D-503-00 mit Schraubensatz</t>
  </si>
  <si>
    <t>400100901</t>
  </si>
  <si>
    <t>ZYLINDERBEFESTIGUNG D=20</t>
  </si>
  <si>
    <t>400100902</t>
  </si>
  <si>
    <t>ZYLINDERBEFESTIGUNG D=25</t>
  </si>
  <si>
    <t>400100903</t>
  </si>
  <si>
    <t>SCHIEBER</t>
  </si>
  <si>
    <t>400100904</t>
  </si>
  <si>
    <t>L-PROFIL RECHTS</t>
  </si>
  <si>
    <t>400100905</t>
  </si>
  <si>
    <t>L-PROFIL LINKS</t>
  </si>
  <si>
    <t>400100906</t>
  </si>
  <si>
    <t>FÜHRUNGSPLATTE</t>
  </si>
  <si>
    <t>400100907</t>
  </si>
  <si>
    <t>GRUNDPLATTE</t>
  </si>
  <si>
    <t>400100911</t>
  </si>
  <si>
    <t>Antirutschmatte</t>
  </si>
  <si>
    <t>400100915</t>
  </si>
  <si>
    <t>C-Stahlprofil Profil HR 2020 für Bahnhofsverl. P&amp;F</t>
  </si>
  <si>
    <t>400100916</t>
  </si>
  <si>
    <t>Pressklemme DIN EN 13411-3 NG4 ALU</t>
  </si>
  <si>
    <t>400100917</t>
  </si>
  <si>
    <t>BODENPLATTE FÜR ZENTRIERVORRICHTUNG</t>
  </si>
  <si>
    <t>400100918</t>
  </si>
  <si>
    <t>FUß OHNE MITTELGEWINDE FÜR ZENTRIERVORRICHTUNG</t>
  </si>
  <si>
    <t>400100919</t>
  </si>
  <si>
    <t>DRUCKSÄULE FÜR ZENTRIERVORRICHTUNG</t>
  </si>
  <si>
    <t>400100920</t>
  </si>
  <si>
    <t>FEDERHALTERBUCHSE FÜR ZENTRIERVORRICHTUNG</t>
  </si>
  <si>
    <t>400100921</t>
  </si>
  <si>
    <t>FLÜGELHALTER-PLATTE FÜR ZENTRIERVORRICHTUNG</t>
  </si>
  <si>
    <t>400100922</t>
  </si>
  <si>
    <t>GUMMIPUFFER GP-EZ 20X10 - M4X4 NR</t>
  </si>
  <si>
    <t>400100923</t>
  </si>
  <si>
    <t>SCHARNIER FÜR ZENTRIERVORRICHTUNG</t>
  </si>
  <si>
    <t>400100924</t>
  </si>
  <si>
    <t>SCHENKELFEDER RECHTS T-18458R</t>
  </si>
  <si>
    <t>400100925</t>
  </si>
  <si>
    <t>FUß MIT MITTELGEWINDE FÜR ZENTRIERVORRICHTUNG</t>
  </si>
  <si>
    <t>400100926</t>
  </si>
  <si>
    <t>KLEMMFLÜGEL FÜR ZENTRIERVORRICHTUNG</t>
  </si>
  <si>
    <t>400100927</t>
  </si>
  <si>
    <t>ZYLINDERJOCH FÜR ZENTRIERVORRICHTUNG</t>
  </si>
  <si>
    <t>400100928</t>
  </si>
  <si>
    <t>SCHARNIERBOLZEN FÜR ZENTRIERVORRICHTUNG</t>
  </si>
  <si>
    <t>400100929</t>
  </si>
  <si>
    <t>ZUGFEDER RZ-136I D=2, DE=22, LO=110, LH=14,5</t>
  </si>
  <si>
    <t>400100930</t>
  </si>
  <si>
    <t>ZYLINDER-STABILISATOR FÜR ZENTRIERVORRICHTUNG</t>
  </si>
  <si>
    <t>400100931</t>
  </si>
  <si>
    <t>ZYL. D32 H100 DOPPELT.W VERDREHSICHER - CQMA32-100</t>
  </si>
  <si>
    <t>400100932</t>
  </si>
  <si>
    <t>VENTILHALTERBLECH FÜR ZENTRIERVORRICHTUNG</t>
  </si>
  <si>
    <t>400100933</t>
  </si>
  <si>
    <t>ZENTRIERVORRICHTUNG KPL.</t>
  </si>
  <si>
    <t>400100934</t>
  </si>
  <si>
    <t>WANDKONSOLE EINZELTEIL A=600 MM, RAL 7035</t>
  </si>
  <si>
    <t>400100939</t>
  </si>
  <si>
    <t>Fixierung 1</t>
  </si>
  <si>
    <t>400100940</t>
  </si>
  <si>
    <t>Fixierung 2</t>
  </si>
  <si>
    <t>400100941</t>
  </si>
  <si>
    <t>Federnstift</t>
  </si>
  <si>
    <t>400100942</t>
  </si>
  <si>
    <t>400100944</t>
  </si>
  <si>
    <t>für Horst</t>
  </si>
  <si>
    <t>400100945</t>
  </si>
  <si>
    <t>400100946</t>
  </si>
  <si>
    <t>400100947</t>
  </si>
  <si>
    <t>400100948</t>
  </si>
  <si>
    <t>400100949</t>
  </si>
  <si>
    <t>400100950</t>
  </si>
  <si>
    <t>Sonder-Ladeschleife</t>
  </si>
  <si>
    <t>400100951</t>
  </si>
  <si>
    <t>400100952</t>
  </si>
  <si>
    <t>400100953</t>
  </si>
  <si>
    <t>Abhängung 1" Rohr mit 1x Quetschung, L=200mm,</t>
  </si>
  <si>
    <t>400100955</t>
  </si>
  <si>
    <t>AFS Platte oben bearbeitet f. Motorstation</t>
  </si>
  <si>
    <t>400100957</t>
  </si>
  <si>
    <t>AFS Führungsplatte bearb. f. Motorstation</t>
  </si>
  <si>
    <t>400100960</t>
  </si>
  <si>
    <t>Abdeckung Motorstation AFS</t>
  </si>
  <si>
    <t>400100961</t>
  </si>
  <si>
    <t>Winkel 60x60x6x170</t>
  </si>
  <si>
    <t>400100962</t>
  </si>
  <si>
    <t>MAST TEIL 1 FÜR LADESCHLEIFE (VORNE)</t>
  </si>
  <si>
    <t>400100968</t>
  </si>
  <si>
    <t>5/3 Wegeventil, elektrisch, SY3300-5U1</t>
  </si>
  <si>
    <t>400100969</t>
  </si>
  <si>
    <t>Einzelanschlussplatte, M12, SY30M-27-1-WO-01F</t>
  </si>
  <si>
    <t>400100970</t>
  </si>
  <si>
    <t>Steckverschraubung, gerade, KQ2S 06-01AP</t>
  </si>
  <si>
    <t>400100971</t>
  </si>
  <si>
    <t>Einschraubwinkel, KQ2L 06-01AP</t>
  </si>
  <si>
    <t>400100972</t>
  </si>
  <si>
    <t>Abluftdrossel mit Schalldämpfer ASN2-01</t>
  </si>
  <si>
    <t>400100973</t>
  </si>
  <si>
    <t>5/3 Wegeventil, Mittelstellung gesperrt, kpl.</t>
  </si>
  <si>
    <t>400100974</t>
  </si>
  <si>
    <t>Halteplatte für 5/3 Wegeventil</t>
  </si>
  <si>
    <t>400100975</t>
  </si>
  <si>
    <t>5/3 Wegeventil auf Aluprofil kpl.</t>
  </si>
  <si>
    <t>400100976</t>
  </si>
  <si>
    <t>FÜHRUNGSSCHIENE FÜR ABSENKEINHEIT</t>
  </si>
  <si>
    <t>400100977</t>
  </si>
  <si>
    <t>ABSCHLUSSSTÜCK FÜR ABSENKEINHEIT</t>
  </si>
  <si>
    <t>400100978</t>
  </si>
  <si>
    <t>FÜHRUNGSPLATTE MIT SENKUNG FÜR ABSENKEINHEIT</t>
  </si>
  <si>
    <t>400100979</t>
  </si>
  <si>
    <t>FÜHRUNGSPLATTE MIT GEWINDE FÜR ABSENKEINHEIT</t>
  </si>
  <si>
    <t>400100980</t>
  </si>
  <si>
    <t>STOPPERBÜGEL FÜR RÜCKLAUFSPERRE-ABSENKEINHEIT</t>
  </si>
  <si>
    <t>400100981</t>
  </si>
  <si>
    <t>ABSENKEINHEIT FÜR HEBER</t>
  </si>
  <si>
    <t>400100982</t>
  </si>
  <si>
    <t>Röllchenleisten inkl. Clips</t>
  </si>
  <si>
    <t>400100983</t>
  </si>
  <si>
    <t>Adapter für Führungsbolzen</t>
  </si>
  <si>
    <t>400100984</t>
  </si>
  <si>
    <t>RÜCKLAUFSPERRE FÜR AP110</t>
  </si>
  <si>
    <t>400100986</t>
  </si>
  <si>
    <t>C-Fuß-Gestell 200x9000mm für Packtisch / Pos.1</t>
  </si>
  <si>
    <t>400100987</t>
  </si>
  <si>
    <t>C-Fuß-Gestell 1000x900mm für Packtisch / Pos.2</t>
  </si>
  <si>
    <t>400100988</t>
  </si>
  <si>
    <t>Spankernplatte 2000x1000x28 mm für Packtisch</t>
  </si>
  <si>
    <t>400100989</t>
  </si>
  <si>
    <t>Spankernplatte 2100x1100x28mm für Packtisch</t>
  </si>
  <si>
    <t>400100990</t>
  </si>
  <si>
    <t>Spankernplatte 1000x1000x28mm für Packtisch</t>
  </si>
  <si>
    <t>400100991</t>
  </si>
  <si>
    <t>Spankernplatte 2100x1200x28mm für Packtisch</t>
  </si>
  <si>
    <t>400100992</t>
  </si>
  <si>
    <t>Spankernplatte 2400x1500x28mm für Packtisch</t>
  </si>
  <si>
    <t>400100993</t>
  </si>
  <si>
    <t>Winkel zur Abhängung</t>
  </si>
  <si>
    <t>400100994</t>
  </si>
  <si>
    <t>P&amp;F-Spannhebel rechts für Kettensack kpl.</t>
  </si>
  <si>
    <t>400100995</t>
  </si>
  <si>
    <t>P&amp;F-Spannhebel links für Kettensack kpl.</t>
  </si>
  <si>
    <t>400100996</t>
  </si>
  <si>
    <t>Pendel links für Stopper für LKW-Ausrüstung P50003</t>
  </si>
  <si>
    <t>400100997</t>
  </si>
  <si>
    <t>Pendel rechts für Stopper für LKW-Ausrüstung P5000</t>
  </si>
  <si>
    <t>400100998</t>
  </si>
  <si>
    <t>Bahnhofsverlängerung P&amp;F</t>
  </si>
  <si>
    <t>400100999</t>
  </si>
  <si>
    <t>P&amp;F L-Profil Aufsteigschutz</t>
  </si>
  <si>
    <t>400101000</t>
  </si>
  <si>
    <t>Schraubbügel für Holzkugelklemme</t>
  </si>
  <si>
    <t>400101001</t>
  </si>
  <si>
    <t>Druckluftschlauch, Serie TU1-S-PVC - 1820712302</t>
  </si>
  <si>
    <t>400101002</t>
  </si>
  <si>
    <t>Bundbuchse für Holzkugelklemme</t>
  </si>
  <si>
    <t>400101003</t>
  </si>
  <si>
    <t>Holzkugel für Holzkugelklemme</t>
  </si>
  <si>
    <t>400101004</t>
  </si>
  <si>
    <t>Trägerhalter</t>
  </si>
  <si>
    <t>400101005</t>
  </si>
  <si>
    <t>Grundplatte für Fixierstation</t>
  </si>
  <si>
    <t>400101006</t>
  </si>
  <si>
    <t>Querstrebe</t>
  </si>
  <si>
    <t>400101007</t>
  </si>
  <si>
    <t>Druckfeder D-207K-12</t>
  </si>
  <si>
    <t>400101008</t>
  </si>
  <si>
    <t>Sensorhalter</t>
  </si>
  <si>
    <t>400101009</t>
  </si>
  <si>
    <t>Fixierkopf f. Fixierstation</t>
  </si>
  <si>
    <t>400101011</t>
  </si>
  <si>
    <t>Distanzhülse</t>
  </si>
  <si>
    <t>400101012</t>
  </si>
  <si>
    <t>Normzylinder DSNU-25-80-PPV-A (19247)</t>
  </si>
  <si>
    <t>400101014</t>
  </si>
  <si>
    <t>Steckverschraubung QSLV-G1/8-6 (186138)</t>
  </si>
  <si>
    <t>400101015</t>
  </si>
  <si>
    <t>Klettbandhalter KBH-SB, schwarz (61002)</t>
  </si>
  <si>
    <t>400101016</t>
  </si>
  <si>
    <t>Halterung für Sensor Reader</t>
  </si>
  <si>
    <t>400101017</t>
  </si>
  <si>
    <t>Trägerhalterung Fixierstation</t>
  </si>
  <si>
    <t>400101018</t>
  </si>
  <si>
    <t>Zylinder mit Verschraubung</t>
  </si>
  <si>
    <t>400101019</t>
  </si>
  <si>
    <t>Fixierhebel re. kpl.</t>
  </si>
  <si>
    <t>400101020</t>
  </si>
  <si>
    <t>Sensor mit Halter für Abstandsabfrage</t>
  </si>
  <si>
    <t>400101021</t>
  </si>
  <si>
    <t>Sensorhalter Trolleyabfrage mit Sensor</t>
  </si>
  <si>
    <t>400101022</t>
  </si>
  <si>
    <t>Sensorabfrage opt. kpl.</t>
  </si>
  <si>
    <t>400101023</t>
  </si>
  <si>
    <t>Fixierhebel li. kpl.</t>
  </si>
  <si>
    <t>400101024</t>
  </si>
  <si>
    <t>Fixierstation oben für Sondertrolley kpl.</t>
  </si>
  <si>
    <t>400101025</t>
  </si>
  <si>
    <t>Holzkugelklemme</t>
  </si>
  <si>
    <t>400101026</t>
  </si>
  <si>
    <t>Ventilbezeichnungsschild</t>
  </si>
  <si>
    <t>400101027</t>
  </si>
  <si>
    <t>Akkupaket B 12/2.6</t>
  </si>
  <si>
    <t>400101028</t>
  </si>
  <si>
    <t>Trolley-Fixierung kpl.</t>
  </si>
  <si>
    <t>400101029</t>
  </si>
  <si>
    <t>Gehäuse Fixierung</t>
  </si>
  <si>
    <t>400101030</t>
  </si>
  <si>
    <t>400101031</t>
  </si>
  <si>
    <t>Deckel Fixierung</t>
  </si>
  <si>
    <t>400101032</t>
  </si>
  <si>
    <t>Sensor-Reflektor-Winkel kurz</t>
  </si>
  <si>
    <t>400101036</t>
  </si>
  <si>
    <t>Federstift 2</t>
  </si>
  <si>
    <t>400101038</t>
  </si>
  <si>
    <t>Halteblech rechts</t>
  </si>
  <si>
    <t>400101039</t>
  </si>
  <si>
    <t>Halteblech links</t>
  </si>
  <si>
    <t>400101040</t>
  </si>
  <si>
    <t xml:space="preserve">GETR.MOT. SA57DRS71M4BE1/ASB9, 0,55KW, 50Hz </t>
  </si>
  <si>
    <t>400101041</t>
  </si>
  <si>
    <t>GETR.MOT. SA57DRS71M4, M6B/ASB1, 0,55KW 50HZ O.BR.</t>
  </si>
  <si>
    <t>400101042</t>
  </si>
  <si>
    <t>GETR.MOT. SA57DRS71M4, M5A/ASB1, 0,55KW 50HZ O.BR.</t>
  </si>
  <si>
    <t>400101044</t>
  </si>
  <si>
    <t>Service SEW SA57 DRS71M4/ASB1</t>
  </si>
  <si>
    <t>400101045</t>
  </si>
  <si>
    <t>400101046</t>
  </si>
  <si>
    <t>Stopper mit Sensorik zur Endlagenkontrolle kpl.</t>
  </si>
  <si>
    <t>400101047</t>
  </si>
  <si>
    <t>Absenkeinheit für Druckmaschinen</t>
  </si>
  <si>
    <t>400101048</t>
  </si>
  <si>
    <t>Führungsbolzen Teleskopschiene</t>
  </si>
  <si>
    <t>400101049</t>
  </si>
  <si>
    <t>AFS Umlenkung links abgeschrägt</t>
  </si>
  <si>
    <t>400101050</t>
  </si>
  <si>
    <t>AFS Umlenkung rechts abgeschrägt</t>
  </si>
  <si>
    <t>400101051</t>
  </si>
  <si>
    <t>Gelenkstück</t>
  </si>
  <si>
    <t>400101052</t>
  </si>
  <si>
    <t>Lagerplatte Teleskopschiene</t>
  </si>
  <si>
    <t>400101053</t>
  </si>
  <si>
    <t>Flexibilisierungsmodul Hängefördertechnik</t>
  </si>
  <si>
    <t>400101054</t>
  </si>
  <si>
    <t>Kamerasystem für Bügelerfassung</t>
  </si>
  <si>
    <t>400101055</t>
  </si>
  <si>
    <t>BÜRSTENSTOPPER MIT TROLLEYFÜHRUNG KPL.</t>
  </si>
  <si>
    <t>400101056</t>
  </si>
  <si>
    <t>AP-TROLLEYFÜHRUNG FÜR BÜRSTENSTOPPER</t>
  </si>
  <si>
    <t>400101057</t>
  </si>
  <si>
    <t>EINSATZ FÜR TROLLEY-V</t>
  </si>
  <si>
    <t>400101058</t>
  </si>
  <si>
    <t>Winkel für Abhänger Gerüst</t>
  </si>
  <si>
    <t>400101059</t>
  </si>
  <si>
    <t>Spannstift 6x35 ISO 8752</t>
  </si>
  <si>
    <t>400101060</t>
  </si>
  <si>
    <t>Halterung f. Reader Transponder, kpl.</t>
  </si>
  <si>
    <t>400101061</t>
  </si>
  <si>
    <t>Sensor Halterung</t>
  </si>
  <si>
    <t>400101062</t>
  </si>
  <si>
    <t>400101063</t>
  </si>
  <si>
    <t>Gleitschuh f. Sensorhalter</t>
  </si>
  <si>
    <t>400101064</t>
  </si>
  <si>
    <t>ROLLEN 280X30 MM FÜR LADEBAUM</t>
  </si>
  <si>
    <t>400101065</t>
  </si>
  <si>
    <t>Winkel 60x60x6x215</t>
  </si>
  <si>
    <t>400101066</t>
  </si>
  <si>
    <t>Winkel 60x60x6x255</t>
  </si>
  <si>
    <t>400101067</t>
  </si>
  <si>
    <t>Schaltkulisse VA Sternweiche</t>
  </si>
  <si>
    <t>400101068</t>
  </si>
  <si>
    <t>Stopperklotz für Sternweiche</t>
  </si>
  <si>
    <t>400101069</t>
  </si>
  <si>
    <t>Halteplatte Scanner Leuze</t>
  </si>
  <si>
    <t>400101070</t>
  </si>
  <si>
    <t>Trolley-V identifikation mit Sonderscanner AP110</t>
  </si>
  <si>
    <t>400101071</t>
  </si>
  <si>
    <t>Trolley-V identifikation mit Sonderscanner auf ST</t>
  </si>
  <si>
    <t>400101072</t>
  </si>
  <si>
    <t>Hohlwelle 1061269 Pos. 001</t>
  </si>
  <si>
    <t>400101073</t>
  </si>
  <si>
    <t>Federscheibe Ø40xØ30x21,34 0687296 Pos. 002</t>
  </si>
  <si>
    <t>400101074</t>
  </si>
  <si>
    <t>HGW30 CC Wagen 0475005 Pos. 003</t>
  </si>
  <si>
    <t>400101075</t>
  </si>
  <si>
    <t>Antriebswelle 1061269 1053419 Pos. 004</t>
  </si>
  <si>
    <t>400101077</t>
  </si>
  <si>
    <t>Winkel 60x60x6x270</t>
  </si>
  <si>
    <t>400101079</t>
  </si>
  <si>
    <t>Querträger</t>
  </si>
  <si>
    <t>400101080</t>
  </si>
  <si>
    <t>Säule</t>
  </si>
  <si>
    <t>400101081</t>
  </si>
  <si>
    <t>Halter</t>
  </si>
  <si>
    <t>400101082</t>
  </si>
  <si>
    <t>Kompaktzylinder ADNGF-32-70-PPS-A-EX4</t>
  </si>
  <si>
    <t>400101083</t>
  </si>
  <si>
    <t>Schiebersteg</t>
  </si>
  <si>
    <t>400101084</t>
  </si>
  <si>
    <t>Schieber</t>
  </si>
  <si>
    <t>400101085</t>
  </si>
  <si>
    <t>Druckleiste</t>
  </si>
  <si>
    <t>400101086</t>
  </si>
  <si>
    <t>Drosselrückschlagventil GRLA-1/8-QS-6-D</t>
  </si>
  <si>
    <t>400101087</t>
  </si>
  <si>
    <t>ITEM Automatik-Verbindungssatz 8 40 0.0.672.84</t>
  </si>
  <si>
    <t>400101088</t>
  </si>
  <si>
    <t>Trolleyöffner rechts für AFS</t>
  </si>
  <si>
    <t>400101089</t>
  </si>
  <si>
    <t>400101090</t>
  </si>
  <si>
    <t>400101091</t>
  </si>
  <si>
    <t>Trolleyöffner links für AFS</t>
  </si>
  <si>
    <t>400101092</t>
  </si>
  <si>
    <t>Zylinderschraube DIN 912 - M3 x 4 - 8.8</t>
  </si>
  <si>
    <t>400101093</t>
  </si>
  <si>
    <t>ITEM NUTENSTEIN 8 Zn M3, verzinkt</t>
  </si>
  <si>
    <t>400101094</t>
  </si>
  <si>
    <t>Trolleyöffner für AP110</t>
  </si>
  <si>
    <t>400101095</t>
  </si>
  <si>
    <t>Platte</t>
  </si>
  <si>
    <t>400101096</t>
  </si>
  <si>
    <t>Trolleyöffner für AP110 kpl.</t>
  </si>
  <si>
    <t>400101097</t>
  </si>
  <si>
    <t>400101098</t>
  </si>
  <si>
    <t>Item Winkelsatz 8 40x40</t>
  </si>
  <si>
    <t>400101099</t>
  </si>
  <si>
    <t>Item Nutenstein V8 M8 St VZ</t>
  </si>
  <si>
    <t>400101100</t>
  </si>
  <si>
    <t>Trolleyöffner für AFS kpl.</t>
  </si>
  <si>
    <t>400101101</t>
  </si>
  <si>
    <t>Trolleyfixierung</t>
  </si>
  <si>
    <t>400101102</t>
  </si>
  <si>
    <t>Plattegrundkörper links für Trolleyfixierung</t>
  </si>
  <si>
    <t>400101103</t>
  </si>
  <si>
    <t>Federplatte rechts für Trolleyfixierung</t>
  </si>
  <si>
    <t>400101104</t>
  </si>
  <si>
    <t>Federplatte linksfür Trolleyfixierung</t>
  </si>
  <si>
    <t>400101105</t>
  </si>
  <si>
    <t>Plattegrundkörper rechts für Trolleyfixierung</t>
  </si>
  <si>
    <t>400101106</t>
  </si>
  <si>
    <t>Bremsplatte für trolleyfixierung</t>
  </si>
  <si>
    <t>400101107</t>
  </si>
  <si>
    <t>Befestigungsbügel für Trolleyfixierung</t>
  </si>
  <si>
    <t>400101108</t>
  </si>
  <si>
    <t>Welle für Trolleyfixierung</t>
  </si>
  <si>
    <t>400101109</t>
  </si>
  <si>
    <t>Schubstangenspanner für Trolleyfixierung</t>
  </si>
  <si>
    <t>400101109_1</t>
  </si>
  <si>
    <t>Schubstangenspanner</t>
  </si>
  <si>
    <t>400101109_2</t>
  </si>
  <si>
    <t>Betätigungshebel für Schubstangenspanner</t>
  </si>
  <si>
    <t>400101110</t>
  </si>
  <si>
    <t>Gewindestift für Trolleyfixierung</t>
  </si>
  <si>
    <t>400101112</t>
  </si>
  <si>
    <t>Befestigungsklotz f. Bürstenbremse</t>
  </si>
  <si>
    <t>400101113</t>
  </si>
  <si>
    <t>Fixierdorn f. Fixierstation unten</t>
  </si>
  <si>
    <t>400101114</t>
  </si>
  <si>
    <t>Auflageplatte f. Fixierstation unten</t>
  </si>
  <si>
    <t>400101115</t>
  </si>
  <si>
    <t>Stegplatte f. Fixierstation unten</t>
  </si>
  <si>
    <t>400101116</t>
  </si>
  <si>
    <t>Druckblech zur Entriegelung</t>
  </si>
  <si>
    <t>400101117</t>
  </si>
  <si>
    <t>Grundplatte f. Fixierstation unten</t>
  </si>
  <si>
    <t>400101118</t>
  </si>
  <si>
    <t>Kamerahalter kpl. (ohne Kamera)</t>
  </si>
  <si>
    <t>400101119</t>
  </si>
  <si>
    <t>Kamerahalter Winkel</t>
  </si>
  <si>
    <t>400101120</t>
  </si>
  <si>
    <t>Beleuchtungshalter kpl. (ohne Beleuchtungsmittel)</t>
  </si>
  <si>
    <t>400101121</t>
  </si>
  <si>
    <t>Bosch Strebenprofil 20x20x1000</t>
  </si>
  <si>
    <t>400101121_300</t>
  </si>
  <si>
    <t>Bosch Strebenprofil 20x20x300</t>
  </si>
  <si>
    <t>400101122</t>
  </si>
  <si>
    <t>Bosch Winkel 20x20</t>
  </si>
  <si>
    <t>400101123</t>
  </si>
  <si>
    <t>Bosch Winkel 20x40</t>
  </si>
  <si>
    <t>400101124</t>
  </si>
  <si>
    <t>Bosch Hammermutter N6 M4</t>
  </si>
  <si>
    <t>400101125</t>
  </si>
  <si>
    <t>Bosch Hammermutter N8 M4</t>
  </si>
  <si>
    <t>400101126</t>
  </si>
  <si>
    <t>Bosch Abdeckkappe 20_40</t>
  </si>
  <si>
    <t>400101127</t>
  </si>
  <si>
    <t>Bosch Abdeckkappe 20x20</t>
  </si>
  <si>
    <t>400101128</t>
  </si>
  <si>
    <t>Winkel für C Profil und Aluprofil</t>
  </si>
  <si>
    <t>400101129</t>
  </si>
  <si>
    <t>Abfrage Trolleytraverse Druckplattentransport kpl.</t>
  </si>
  <si>
    <t>400101130</t>
  </si>
  <si>
    <t>Halter Abfrage T-traverse Druckplattentransport</t>
  </si>
  <si>
    <t>400101132</t>
  </si>
  <si>
    <t>Traversenstopper für Klemmtrolley KPL. rechts</t>
  </si>
  <si>
    <t>400101133</t>
  </si>
  <si>
    <t>MECHANIK KPL. rechts</t>
  </si>
  <si>
    <t>400101134</t>
  </si>
  <si>
    <t>Bauteilabfrage Druckplatte</t>
  </si>
  <si>
    <t>400101135</t>
  </si>
  <si>
    <t>Halter Bauteilabfrage Druckplatte</t>
  </si>
  <si>
    <t>400101138</t>
  </si>
  <si>
    <t>Bosch Abdeckkappe 20_20</t>
  </si>
  <si>
    <t>400101139</t>
  </si>
  <si>
    <t>Teile P&amp;F Trolley-V</t>
  </si>
  <si>
    <t>400101140</t>
  </si>
  <si>
    <t>Grundplatte</t>
  </si>
  <si>
    <t>400101141</t>
  </si>
  <si>
    <t>Stopperarm</t>
  </si>
  <si>
    <t>400101142</t>
  </si>
  <si>
    <t>Distanzstück</t>
  </si>
  <si>
    <t>400101143</t>
  </si>
  <si>
    <t>Stopperbügel</t>
  </si>
  <si>
    <t>400101144</t>
  </si>
  <si>
    <t>Anschlag</t>
  </si>
  <si>
    <t>400101145</t>
  </si>
  <si>
    <t>Lagerhalter</t>
  </si>
  <si>
    <t>400101146</t>
  </si>
  <si>
    <t>MECHANIK KPL. links</t>
  </si>
  <si>
    <t>400101147</t>
  </si>
  <si>
    <t>Traversenstopper für Klemmtrolley KPL. links</t>
  </si>
  <si>
    <t>400101148</t>
  </si>
  <si>
    <t>Trolleyöffner für Umfahrung TEF</t>
  </si>
  <si>
    <t>400101149</t>
  </si>
  <si>
    <t>WARTUNGSEINHEIT MS6_EM1+LFR+FRM+EE+DL+FRM+IFM</t>
  </si>
  <si>
    <t>400101150</t>
  </si>
  <si>
    <t>Gabelkopf M10x1,25 ISO 8140</t>
  </si>
  <si>
    <t>400101151</t>
  </si>
  <si>
    <t>Buchse DIN 1850 - S10X12X8 - EP43</t>
  </si>
  <si>
    <t>400101152</t>
  </si>
  <si>
    <t>Welle f. Fixierstation</t>
  </si>
  <si>
    <t>400101153</t>
  </si>
  <si>
    <t>Fixierhebel f. Fixierstation</t>
  </si>
  <si>
    <t>400101154</t>
  </si>
  <si>
    <t>Distanzring f. Fixierstation unten</t>
  </si>
  <si>
    <t>400101155</t>
  </si>
  <si>
    <t>400101156</t>
  </si>
  <si>
    <t>400101157</t>
  </si>
  <si>
    <t>400101158</t>
  </si>
  <si>
    <t>Befestigungswinkel</t>
  </si>
  <si>
    <t>400101159</t>
  </si>
  <si>
    <t>Zylinderquerträger</t>
  </si>
  <si>
    <t>400101160</t>
  </si>
  <si>
    <t>Item Gehrungsverbindungssatz 8</t>
  </si>
  <si>
    <t>400101161</t>
  </si>
  <si>
    <t>Verlängerung Anschlag</t>
  </si>
  <si>
    <t>400101166</t>
  </si>
  <si>
    <t>Drosselrückschlagventil GRLA-1/8-QS-3-D</t>
  </si>
  <si>
    <t>400101167</t>
  </si>
  <si>
    <t>Drosselrückschlagventil GRLA-1/8-QS-4-D</t>
  </si>
  <si>
    <t>400101168</t>
  </si>
  <si>
    <t>NH_Saugdüse C45</t>
  </si>
  <si>
    <t>400101169</t>
  </si>
  <si>
    <t>Fusspaltte für Bodensäule R2"</t>
  </si>
  <si>
    <t>400101171</t>
  </si>
  <si>
    <t>Schenkelfeder</t>
  </si>
  <si>
    <t>400101172</t>
  </si>
  <si>
    <t>CPC - Klinkenförderer TX200AC</t>
  </si>
  <si>
    <t>400101173</t>
  </si>
  <si>
    <t>Abhängung 1" Rohr mit 1x Quetschung L=300</t>
  </si>
  <si>
    <t>400101174</t>
  </si>
  <si>
    <t>Abhängung 1" Rohr mit 1x Quetschung L=750</t>
  </si>
  <si>
    <t>400101175</t>
  </si>
  <si>
    <t>Abhängung 1" Rohr mit 1x Quetschung L=400</t>
  </si>
  <si>
    <t>400101180</t>
  </si>
  <si>
    <t>Zugfeder RZ-027AI</t>
  </si>
  <si>
    <t>400101182</t>
  </si>
  <si>
    <t>Drehstopper für Klemmtrolley</t>
  </si>
  <si>
    <t>400101183</t>
  </si>
  <si>
    <t>Schwenkarm Drehstopper</t>
  </si>
  <si>
    <t>400101184</t>
  </si>
  <si>
    <t>Halteplatte 6-fach Tableaus</t>
  </si>
  <si>
    <t>400101185</t>
  </si>
  <si>
    <t>Halteplatte 4-fach Tableaus</t>
  </si>
  <si>
    <t>400101186</t>
  </si>
  <si>
    <t>Halteplatte 2-fach Tableaus</t>
  </si>
  <si>
    <t>400101187</t>
  </si>
  <si>
    <t>Kompaktdübel HKD-SR M12x50</t>
  </si>
  <si>
    <t>400101188</t>
  </si>
  <si>
    <t>Setzwerkzeug HSD-G M12 1/2"X50</t>
  </si>
  <si>
    <t>400101189</t>
  </si>
  <si>
    <t>Bundbohrer TE-CX-HKD-B 15/55</t>
  </si>
  <si>
    <t>400101190</t>
  </si>
  <si>
    <t>Platte Drehstopper</t>
  </si>
  <si>
    <t>400101192</t>
  </si>
  <si>
    <t>Sensor Gegenhalter f. RF220R Sensor</t>
  </si>
  <si>
    <t>400101193</t>
  </si>
  <si>
    <t>Zylinderhalterung f. Fixierstation unten</t>
  </si>
  <si>
    <t>400101194</t>
  </si>
  <si>
    <t>Sensoraufnahme f. Fixierstation unten</t>
  </si>
  <si>
    <t>400101195</t>
  </si>
  <si>
    <t>Führungsstift f. Fixierstation unten</t>
  </si>
  <si>
    <t>400101198</t>
  </si>
  <si>
    <t>Halter Drehstopper</t>
  </si>
  <si>
    <t>400101199</t>
  </si>
  <si>
    <t>400101200</t>
  </si>
  <si>
    <t>400101201</t>
  </si>
  <si>
    <t>400101202</t>
  </si>
  <si>
    <t>Einlaufschuh/Aufsteigschutz Trolleyführung</t>
  </si>
  <si>
    <t>400101203</t>
  </si>
  <si>
    <t>Einlaufschuh/Aufsteigschutz Trolleyführung kpl.</t>
  </si>
  <si>
    <t>400101204</t>
  </si>
  <si>
    <t>Gegenlager f. Fixiereinheit unten</t>
  </si>
  <si>
    <t>400101205</t>
  </si>
  <si>
    <t>Fixierstation unten kpl.</t>
  </si>
  <si>
    <t>400101206</t>
  </si>
  <si>
    <t>AFS für Absenkeinheit (ohne Motor 400101426)</t>
  </si>
  <si>
    <t>400101207</t>
  </si>
  <si>
    <t>Bearbeitung Motorplatte</t>
  </si>
  <si>
    <t>400101208</t>
  </si>
  <si>
    <t>Verstärkungsrohr</t>
  </si>
  <si>
    <t>400101209</t>
  </si>
  <si>
    <t>Endanschlag AFS</t>
  </si>
  <si>
    <t>400101210</t>
  </si>
  <si>
    <t>400101211</t>
  </si>
  <si>
    <t>Spannpratze</t>
  </si>
  <si>
    <t>400101212</t>
  </si>
  <si>
    <t>FLACHMATERIAL S-GRÜN 8x80</t>
  </si>
  <si>
    <t>400101213</t>
  </si>
  <si>
    <t>Abstandshalter ILS 3.0</t>
  </si>
  <si>
    <t>400101214</t>
  </si>
  <si>
    <t>Schwenkprofil Einschleusen ILS 3.0</t>
  </si>
  <si>
    <t>400101215</t>
  </si>
  <si>
    <t>LP Ausschleusen gerade ILS 3.0</t>
  </si>
  <si>
    <t>400101216</t>
  </si>
  <si>
    <t>Bolzen LP-Aufnahme Einschleusen Kreisel ILS 3.0</t>
  </si>
  <si>
    <t>400101217</t>
  </si>
  <si>
    <t>LP Einschleusen gerade ILS 3.0</t>
  </si>
  <si>
    <t>400101218</t>
  </si>
  <si>
    <t>Führungsblech Einschleusen ILS 3.0</t>
  </si>
  <si>
    <t>400101219</t>
  </si>
  <si>
    <t>Führungsblech Ausschleusen ILS 3.0</t>
  </si>
  <si>
    <t>400101220</t>
  </si>
  <si>
    <t>Führungsblech Weiche Einschleusen ILS 3.0</t>
  </si>
  <si>
    <t>400101221</t>
  </si>
  <si>
    <t>Halter Umfahrungsbogen Einschleusen ILS 3.0</t>
  </si>
  <si>
    <t>400101222</t>
  </si>
  <si>
    <t>Prüflehre f. Warenträger CQT Transport</t>
  </si>
  <si>
    <t>400101223</t>
  </si>
  <si>
    <t>Linearantrieb pn. - DGP-1320-PPV-A-B</t>
  </si>
  <si>
    <t>400101224</t>
  </si>
  <si>
    <t xml:space="preserve">Wegeventil 5/3G - CPE18-M1H-5/3G-1/4 </t>
  </si>
  <si>
    <t>400101225</t>
  </si>
  <si>
    <t>Steckdose für Ventil - MSSD-EB</t>
  </si>
  <si>
    <t>400101226</t>
  </si>
  <si>
    <t>Führungswagen - KWVE 25 G3 V1 (INA)</t>
  </si>
  <si>
    <t>400101227</t>
  </si>
  <si>
    <t>Führungsschiene - TKVD 25 , L = 1660 (INA)</t>
  </si>
  <si>
    <t>400101228</t>
  </si>
  <si>
    <t xml:space="preserve">Stossdämpfer M30x1,5 - YSR-25-40-C </t>
  </si>
  <si>
    <t>400101229</t>
  </si>
  <si>
    <t xml:space="preserve">Kabelschleppkette - Z200.05.075 , L=1500 </t>
  </si>
  <si>
    <t>400101230</t>
  </si>
  <si>
    <t xml:space="preserve">Anschlussstücke für Kabelschleppkette Z200.05.075 </t>
  </si>
  <si>
    <t>400101231</t>
  </si>
  <si>
    <t xml:space="preserve">Kompaktzylinder M16x1,5 - ADN-80-10-A-P-A </t>
  </si>
  <si>
    <t>400101232</t>
  </si>
  <si>
    <t xml:space="preserve">Wegeventil 3/2 - CPE18-M1H-3GL-1/4 </t>
  </si>
  <si>
    <t>400101233</t>
  </si>
  <si>
    <t>Tellerfeder ca. 1500N DIN 2093 - AD40 x 1,5</t>
  </si>
  <si>
    <t>400101234</t>
  </si>
  <si>
    <t>Bronzebuchse 45-50-30 - 4530 MBz (GGB)</t>
  </si>
  <si>
    <t>400101235</t>
  </si>
  <si>
    <t>Bremsbelag PU, 100 sh - D31x11</t>
  </si>
  <si>
    <t>400101236</t>
  </si>
  <si>
    <t>TEF-Bogen 24° R800 300/281</t>
  </si>
  <si>
    <t>400101237</t>
  </si>
  <si>
    <t>Platte für Heber Pikeur</t>
  </si>
  <si>
    <t>400101238</t>
  </si>
  <si>
    <t>TEF-Bogen 24° R800 300/100</t>
  </si>
  <si>
    <t>400101239</t>
  </si>
  <si>
    <t>Zuschnitt / Cutting 8,00 x 80,00 x 2.000,00 mm</t>
  </si>
  <si>
    <t>400101240</t>
  </si>
  <si>
    <t>TEF Motorplatte Antriebsstation</t>
  </si>
  <si>
    <t>400101241</t>
  </si>
  <si>
    <t>Winkel 1 für TEF</t>
  </si>
  <si>
    <t>400101242</t>
  </si>
  <si>
    <t>Winkel 2 für TEF</t>
  </si>
  <si>
    <t>400101243</t>
  </si>
  <si>
    <t>Winkel 3 für TEF</t>
  </si>
  <si>
    <t>400101244</t>
  </si>
  <si>
    <t>Formbügel Buche naturlackiert 44cm/16mm,</t>
  </si>
  <si>
    <t>400101245</t>
  </si>
  <si>
    <t>Samsung Smart Signage Display</t>
  </si>
  <si>
    <t>400101246</t>
  </si>
  <si>
    <t>Winkel 60x60x6x190 mit Langlöcher</t>
  </si>
  <si>
    <t>400101247</t>
  </si>
  <si>
    <t>Sondersäule L=1450mm</t>
  </si>
  <si>
    <t>400101248</t>
  </si>
  <si>
    <t>Schildhalter für Weichen für Sensor Kennzeichnung</t>
  </si>
  <si>
    <t>400101249</t>
  </si>
  <si>
    <t>Schildhalter für Stopper für Sensor Kennzeichnung</t>
  </si>
  <si>
    <t>400101250</t>
  </si>
  <si>
    <t>BLINDNIETE 3X6 DIN 7337</t>
  </si>
  <si>
    <t>400101251</t>
  </si>
  <si>
    <t>DRUCKPLATTE FÜR TROLLEYFIXIERUNG HALTER</t>
  </si>
  <si>
    <t>400101252</t>
  </si>
  <si>
    <t>STOPPERHÜLSE FÜR TROLLEYFIXIERUNG HEBER</t>
  </si>
  <si>
    <t>400101253</t>
  </si>
  <si>
    <t>HÜLSENDECKEL FÜR TROLLEYFIXIERUNG HEBER</t>
  </si>
  <si>
    <t>400101254</t>
  </si>
  <si>
    <t>HÜLSENBODEN FÜR TROLLEYFIXIERUNG HEBER</t>
  </si>
  <si>
    <t>400101255</t>
  </si>
  <si>
    <t>STOPPERSTANGE FÜR TROLLEYFIXIERUNG HEBER</t>
  </si>
  <si>
    <t>400101256</t>
  </si>
  <si>
    <t>STOPPERSTIFT FÜR TROLLEYFIXIERUNG HEBER</t>
  </si>
  <si>
    <t>400101257</t>
  </si>
  <si>
    <t>ALUPROFIL AP110 L=1080 FÜR TROLLEYFIXIERUNG HEBER</t>
  </si>
  <si>
    <t>400101258</t>
  </si>
  <si>
    <t>ALUPROFIL AP 110 L=300 FÜR TROLLEYFIXIERUNG HEBER</t>
  </si>
  <si>
    <t>400101259</t>
  </si>
  <si>
    <t>TROLLEYFIXIERUNG FÜR TROLLEYFIXIERUNG HEBER</t>
  </si>
  <si>
    <t>400101261</t>
  </si>
  <si>
    <t>SCHRAUBANKER HUS3-H 8x85 35/25/15</t>
  </si>
  <si>
    <t>400101262</t>
  </si>
  <si>
    <t>HAMMERBOHRER TE-CX 8/22 MP8</t>
  </si>
  <si>
    <t>400101263</t>
  </si>
  <si>
    <t>SCHRAUBANKER HUS-C 6 6x40/5</t>
  </si>
  <si>
    <t>400101264</t>
  </si>
  <si>
    <t>BEHÄLTER, SERIE AS2-CLS/-CLP/ -CLC- R412006338</t>
  </si>
  <si>
    <t>400101265</t>
  </si>
  <si>
    <t xml:space="preserve">Holzbauschraube 8x50 HN 2849 mit Tellerkopf und </t>
  </si>
  <si>
    <t>400101266</t>
  </si>
  <si>
    <t>Abstandhalter f. Fixierstation</t>
  </si>
  <si>
    <t>400101267</t>
  </si>
  <si>
    <t>Fixierdorn an Abstandhalter f. Fixierstation</t>
  </si>
  <si>
    <t>400101268</t>
  </si>
  <si>
    <t>Abstandhalter kpl. Fixierstation</t>
  </si>
  <si>
    <t>400101269</t>
  </si>
  <si>
    <t>Abhängung Zylinder Einschleusen</t>
  </si>
  <si>
    <t>400101270</t>
  </si>
  <si>
    <t>Distanzbuchse Einschleusen ILS 3.0</t>
  </si>
  <si>
    <t>400101271</t>
  </si>
  <si>
    <t>Abhängung Ein-/Ausschleusen am Kreisel ILS 3.0</t>
  </si>
  <si>
    <t>400101272</t>
  </si>
  <si>
    <t>Laufprofil LP 3.0 bearbeitet für Einschleusen</t>
  </si>
  <si>
    <t>400101273</t>
  </si>
  <si>
    <t>Weichenschenkel Einschleusen ILS 3.0</t>
  </si>
  <si>
    <t>400101274</t>
  </si>
  <si>
    <t>Abhängung Weichenkörper Einschleusen ILS 3.0</t>
  </si>
  <si>
    <t>400101275</t>
  </si>
  <si>
    <t>Weichenkörper Einschleusen ILS 3.0</t>
  </si>
  <si>
    <t>400101276</t>
  </si>
  <si>
    <t>Einschleuselement am Kreisel ILS 3.0</t>
  </si>
  <si>
    <t>400101277</t>
  </si>
  <si>
    <t>Einschleusen am Kreisel gerade ILS 3.0</t>
  </si>
  <si>
    <t>400101278</t>
  </si>
  <si>
    <t>Ausschleusen am Kreisel gerade ILS 3.0</t>
  </si>
  <si>
    <t>400101279</t>
  </si>
  <si>
    <t>Zentrierbolzen für Sternweiche</t>
  </si>
  <si>
    <t>400101280</t>
  </si>
  <si>
    <t>Weichenschenkel für Sternweiche</t>
  </si>
  <si>
    <t>400101281</t>
  </si>
  <si>
    <t>S T Weichenkörper mit P für Sternweiche</t>
  </si>
  <si>
    <t>400101282</t>
  </si>
  <si>
    <t>Sternweiche kpl.</t>
  </si>
  <si>
    <t>400101283</t>
  </si>
  <si>
    <t>S-grün Abwurf für Klammerbügel</t>
  </si>
  <si>
    <t>400101284</t>
  </si>
  <si>
    <t xml:space="preserve">Schneckengetriebemotor SA57 DRN80MK4 0,55 KW </t>
  </si>
  <si>
    <t>400101285</t>
  </si>
  <si>
    <t>400101286</t>
  </si>
  <si>
    <t>Schneckengetriebemotor SA57 DRN80M4 0,75KW</t>
  </si>
  <si>
    <t>400101287</t>
  </si>
  <si>
    <t>400101288</t>
  </si>
  <si>
    <t>Prüflehre kpl. f. Warenträger CQT</t>
  </si>
  <si>
    <t>400101289</t>
  </si>
  <si>
    <t>Aufhängehaken Negativ f. Prüflehre</t>
  </si>
  <si>
    <t>400101290</t>
  </si>
  <si>
    <t>Prüflehre Grundblech f. Warenträger CQT</t>
  </si>
  <si>
    <t>400101291</t>
  </si>
  <si>
    <t>Sensorhalter am TEF</t>
  </si>
  <si>
    <t>400101293</t>
  </si>
  <si>
    <t>Zugfeder RZ-027I</t>
  </si>
  <si>
    <t>400101294</t>
  </si>
  <si>
    <t>Lagerplatte f. Abwurframpe</t>
  </si>
  <si>
    <t>400101295</t>
  </si>
  <si>
    <t>Abwurframpe</t>
  </si>
  <si>
    <t>400101296</t>
  </si>
  <si>
    <t>Lasche f. Abwurframpe</t>
  </si>
  <si>
    <t>400101297</t>
  </si>
  <si>
    <t>5/2 Wegeventil federrückstellend SY3100-5U1-X350 /</t>
  </si>
  <si>
    <t>400101298</t>
  </si>
  <si>
    <t>KURZHUBZYLINDER KHZ-SA-032-0025-O / 0822406342</t>
  </si>
  <si>
    <t>400101300</t>
  </si>
  <si>
    <t>LT50 Beladung 1</t>
  </si>
  <si>
    <t>400101301</t>
  </si>
  <si>
    <t>LT50 Beladung 2</t>
  </si>
  <si>
    <t>400101302</t>
  </si>
  <si>
    <t>LT50 Beladung 3</t>
  </si>
  <si>
    <t>400101303</t>
  </si>
  <si>
    <t>LT50 Beladung 4</t>
  </si>
  <si>
    <t>400101304</t>
  </si>
  <si>
    <t>LT50 Beladung 5</t>
  </si>
  <si>
    <t>400101305</t>
  </si>
  <si>
    <t>LT50 Beladung 6</t>
  </si>
  <si>
    <t>400101306</t>
  </si>
  <si>
    <t>LT50 Beladung 7</t>
  </si>
  <si>
    <t>400101307</t>
  </si>
  <si>
    <t>LT50 Beladung 8</t>
  </si>
  <si>
    <t>400101308</t>
  </si>
  <si>
    <t>Halterung für HMI Anschluss-Box/Wandhalterung</t>
  </si>
  <si>
    <t>400101309</t>
  </si>
  <si>
    <t>Halterung für HMI Anschluss-Box kpl.</t>
  </si>
  <si>
    <t>400101310</t>
  </si>
  <si>
    <t>Halterung f. Wandhalterung Typ 13 kpl.</t>
  </si>
  <si>
    <t>400101311</t>
  </si>
  <si>
    <t>Prüflehrenplatte f. Warenträger CQT Transport</t>
  </si>
  <si>
    <t>400101312</t>
  </si>
  <si>
    <t>Halterungsrahmen f. Prüflehre</t>
  </si>
  <si>
    <t>400101313</t>
  </si>
  <si>
    <t>Ansteckhalterung f. Prüflehre</t>
  </si>
  <si>
    <t>400101314</t>
  </si>
  <si>
    <t>Rastbolzen GN 617.2-8-CK-ST</t>
  </si>
  <si>
    <t>400101315</t>
  </si>
  <si>
    <t>SIMOGEAR Stirnradschneckengetriebemotor CAZ49-LE71</t>
  </si>
  <si>
    <t>400101316</t>
  </si>
  <si>
    <t>400101317</t>
  </si>
  <si>
    <t>Stellfußhalter Platte</t>
  </si>
  <si>
    <t>400101318</t>
  </si>
  <si>
    <t>Stellfuss VME 100 - L=80 M20 Ø100mm</t>
  </si>
  <si>
    <t>400101319</t>
  </si>
  <si>
    <t>Schwerlast-Lenkrolle LH-GSPO 80K</t>
  </si>
  <si>
    <t>400101320</t>
  </si>
  <si>
    <t>Führungsklotz für Rad einstellbar</t>
  </si>
  <si>
    <t>400101321</t>
  </si>
  <si>
    <t>Führungsklotz Rad ILS einstellbar</t>
  </si>
  <si>
    <t>400101322</t>
  </si>
  <si>
    <t>Führungsklotz kpl. für Kreisel ILS</t>
  </si>
  <si>
    <t>400101323</t>
  </si>
  <si>
    <t>ISO-Kompaktzylinder CD55 G40 - 150, doppeltwirkend</t>
  </si>
  <si>
    <t>400101324</t>
  </si>
  <si>
    <t>Winkelhalter für Sensor</t>
  </si>
  <si>
    <t>400101325</t>
  </si>
  <si>
    <t>VL/O-3-1/4 3/2 Wegeventil,Ruhestellung geschlossen</t>
  </si>
  <si>
    <t>400101326</t>
  </si>
  <si>
    <t>ESK 1/4-1/4 Doppelnippel einstellbar</t>
  </si>
  <si>
    <t>400101327</t>
  </si>
  <si>
    <t>HB-1/4-QS-8 Rückschlagventil</t>
  </si>
  <si>
    <t>400101328</t>
  </si>
  <si>
    <t>Drosselrückschlagventil GRLA-1/4-QS-8-D Abluft</t>
  </si>
  <si>
    <t>400101329</t>
  </si>
  <si>
    <t>VUVG-L14-P53E-ZT-G18-1R8L 5/3 Wegeventil, Mittelst</t>
  </si>
  <si>
    <t>400101330</t>
  </si>
  <si>
    <t>UC-1/8 Schalldämpfer</t>
  </si>
  <si>
    <t>400101331</t>
  </si>
  <si>
    <t>LR-1/4-D-7-MIDI Druckregler</t>
  </si>
  <si>
    <t>400101332</t>
  </si>
  <si>
    <t xml:space="preserve">SDE5-D10-O-Q6E-P-M8 Druckschalter, 1 Teachpunkt, </t>
  </si>
  <si>
    <t>400101333</t>
  </si>
  <si>
    <t>SDE5-D10-O3-Q6E-P-M8 Druckschalter Fensterkomperat</t>
  </si>
  <si>
    <t>400101334</t>
  </si>
  <si>
    <t>HR-D-MIDI Halter für Druckregler</t>
  </si>
  <si>
    <t>400101335</t>
  </si>
  <si>
    <t>Abstandshülse für Zylinderplatte kpl.</t>
  </si>
  <si>
    <t>400101336</t>
  </si>
  <si>
    <t>Abstandshülse für Kurzhubzylinder</t>
  </si>
  <si>
    <t>400101337</t>
  </si>
  <si>
    <t>Zylinderplatte für Kurzhubzylinder</t>
  </si>
  <si>
    <t>400101338</t>
  </si>
  <si>
    <t>Zylinder mit Verschraubung für Stopper</t>
  </si>
  <si>
    <t>400101339</t>
  </si>
  <si>
    <t>Zylinder mit Verschraubung für Stopper kpl.</t>
  </si>
  <si>
    <t>400101340</t>
  </si>
  <si>
    <t>Stopper mit Sensorik (Endlage Stopperarme unten)</t>
  </si>
  <si>
    <t>400101341</t>
  </si>
  <si>
    <t>Leicht Rollenbahn, Kunststoffrollen</t>
  </si>
  <si>
    <t>400101342</t>
  </si>
  <si>
    <t>Conveyor Type TX200FD</t>
  </si>
  <si>
    <t>400101343</t>
  </si>
  <si>
    <t>Halter Rollenleiste ILS 3.0 LP</t>
  </si>
  <si>
    <t>400101344</t>
  </si>
  <si>
    <t>Rollen / Andruckleiste ILS 3.0 am LP Länge 500</t>
  </si>
  <si>
    <t>400101345</t>
  </si>
  <si>
    <t>Bremsbacke SC Staustrecke Zylinder</t>
  </si>
  <si>
    <t>400101346</t>
  </si>
  <si>
    <t>Halter Lichttaster WTT12</t>
  </si>
  <si>
    <t>400101347</t>
  </si>
  <si>
    <t>Halter Lichttaster für Beladeprüfung mit U-Bügel</t>
  </si>
  <si>
    <t>400101348</t>
  </si>
  <si>
    <t>Doppelnippel ESK-1/8-1/4</t>
  </si>
  <si>
    <t>400101349</t>
  </si>
  <si>
    <t>Reduzierstück lang M5-G1/8</t>
  </si>
  <si>
    <t>400101350</t>
  </si>
  <si>
    <t>5/2 Wegeventil federrückstellend aufAluprofil kpl.</t>
  </si>
  <si>
    <t>400101351</t>
  </si>
  <si>
    <t>5/2 Wegeventil, federrückstellend, kpl.</t>
  </si>
  <si>
    <t>400101352</t>
  </si>
  <si>
    <t>KQ2P-06 Verschlußstopfen</t>
  </si>
  <si>
    <t>400101354</t>
  </si>
  <si>
    <t>Säule für Abwurfhalter</t>
  </si>
  <si>
    <t>400101355</t>
  </si>
  <si>
    <t>Bodenträger für Abwurfhalter</t>
  </si>
  <si>
    <t>400101356</t>
  </si>
  <si>
    <t>Träger oben für Abwurfhalter</t>
  </si>
  <si>
    <t>400101357</t>
  </si>
  <si>
    <t>Querträger unten für Abwurfhalter</t>
  </si>
  <si>
    <t>400101359</t>
  </si>
  <si>
    <t>Abwurfhalter</t>
  </si>
  <si>
    <t>400101360</t>
  </si>
  <si>
    <t>Winkelverbinder 8 40x40-45°</t>
  </si>
  <si>
    <t>400101361</t>
  </si>
  <si>
    <t>Stabilisierungsträger für Abwurfhalter</t>
  </si>
  <si>
    <t>400101362</t>
  </si>
  <si>
    <t>Querträger für Abwurfhalter</t>
  </si>
  <si>
    <t>400101363</t>
  </si>
  <si>
    <t>Abwurfrutsche</t>
  </si>
  <si>
    <t>400101364</t>
  </si>
  <si>
    <t>Blechrutsche für Taschenentladung</t>
  </si>
  <si>
    <t>400101365</t>
  </si>
  <si>
    <t>5/2-Wegeventil Rexroth 0820 403 005</t>
  </si>
  <si>
    <t>400101366</t>
  </si>
  <si>
    <t>Gleitprofil Bogen 26° oben</t>
  </si>
  <si>
    <t>400101367</t>
  </si>
  <si>
    <t>Winkel 80x60x6x60 für U-Bügel</t>
  </si>
  <si>
    <t>400101368</t>
  </si>
  <si>
    <t>Kantenschutzprofil 11 KE 019 schwarz</t>
  </si>
  <si>
    <t>400101369</t>
  </si>
  <si>
    <t>Flanschlager igus EFSM-12 4-Loch-Ausführung</t>
  </si>
  <si>
    <t>400101370</t>
  </si>
  <si>
    <t>Fixierkopfverlängerung f. Fixierstation oben</t>
  </si>
  <si>
    <t>400101371</t>
  </si>
  <si>
    <t>Steckverschraubung QSLV-M5-6 (190666)</t>
  </si>
  <si>
    <t>400101372</t>
  </si>
  <si>
    <t>Kompaktzylinder ADNGF-25-80-P-A (537126)</t>
  </si>
  <si>
    <t>400101373</t>
  </si>
  <si>
    <t>Entriegelungskopf f. Fixierstation unten</t>
  </si>
  <si>
    <t>400101374</t>
  </si>
  <si>
    <t>Gegenlager f. Fixierstation unten</t>
  </si>
  <si>
    <t>400101375</t>
  </si>
  <si>
    <t>Steg f. Gegenlager Fixierstation unten</t>
  </si>
  <si>
    <t>400101376</t>
  </si>
  <si>
    <t>Halter f. Vorzentrierung Fixierstation unten</t>
  </si>
  <si>
    <t>400101377</t>
  </si>
  <si>
    <t>Vorzentrierung-Winkel f. Fixierstation unten</t>
  </si>
  <si>
    <t>400101378</t>
  </si>
  <si>
    <t>Auflagefläche Vorzentrierung Fixierstation unten</t>
  </si>
  <si>
    <t>400101379</t>
  </si>
  <si>
    <t>Flachstab Vorzentrierung f. Fixierstation unten</t>
  </si>
  <si>
    <t>400101380</t>
  </si>
  <si>
    <t>Grundkörper für Aufsteigschutz</t>
  </si>
  <si>
    <t>400101381</t>
  </si>
  <si>
    <t>Aufsteigschutz kpl.</t>
  </si>
  <si>
    <t>400101382</t>
  </si>
  <si>
    <t>Adapterplatte f. Fixierstation oben</t>
  </si>
  <si>
    <t>400101383</t>
  </si>
  <si>
    <t>Adapterplatte Fixierung f. Folgeprozess</t>
  </si>
  <si>
    <t>400101384</t>
  </si>
  <si>
    <t>Winkel 60x60x6x300 mit Langlöcher</t>
  </si>
  <si>
    <t>400101385</t>
  </si>
  <si>
    <t>Haltearm für Bodensäule 3"x3.6 SL 1-armig, kpl.</t>
  </si>
  <si>
    <t>400101386</t>
  </si>
  <si>
    <t>Säulenhülse Schweißteil</t>
  </si>
  <si>
    <t>400101387</t>
  </si>
  <si>
    <t>Fixierungshülse für 3" Bodensäule</t>
  </si>
  <si>
    <t>400101389</t>
  </si>
  <si>
    <t xml:space="preserve">PC-Halter H, Workraster, 22RS901099, </t>
  </si>
  <si>
    <t>400101390</t>
  </si>
  <si>
    <t>Schwenkarmhalter Standard/Arbeitsplatte,22RS901099</t>
  </si>
  <si>
    <t>400101391</t>
  </si>
  <si>
    <t>Monitorhalterung (VESA), Lackierung: RAL 7035,</t>
  </si>
  <si>
    <t>400101392</t>
  </si>
  <si>
    <t>Steckverschraubung QS-G1/4-6</t>
  </si>
  <si>
    <t>400101393</t>
  </si>
  <si>
    <t>Drosselschalldämpfer VFFK-C-K-R14-P</t>
  </si>
  <si>
    <t>400101394</t>
  </si>
  <si>
    <t>Steckverschraubung QS-1/8-8</t>
  </si>
  <si>
    <t>400101396</t>
  </si>
  <si>
    <t>Schenkelfeder T-16344R  d=0,7mm, Mn 42,1 Nmm</t>
  </si>
  <si>
    <t>400101397</t>
  </si>
  <si>
    <t>SCHLEPPSEGMENT TROLLEY V30-V60, Shore D 60 (Blau)</t>
  </si>
  <si>
    <t>400101398</t>
  </si>
  <si>
    <t>Bügelentladung universal kpl.</t>
  </si>
  <si>
    <t>400101399</t>
  </si>
  <si>
    <t xml:space="preserve"> ZB Lagergehaeuse für Bügelentleerung</t>
  </si>
  <si>
    <t>400101400</t>
  </si>
  <si>
    <t>Blechhalterung</t>
  </si>
  <si>
    <t>400101401</t>
  </si>
  <si>
    <t>400101402</t>
  </si>
  <si>
    <t xml:space="preserve"> Rutschprofil für Bügelentladung</t>
  </si>
  <si>
    <t>400101403</t>
  </si>
  <si>
    <t>für Daniela</t>
  </si>
  <si>
    <t>400101404</t>
  </si>
  <si>
    <t>400101405</t>
  </si>
  <si>
    <t>400101406</t>
  </si>
  <si>
    <t xml:space="preserve">Buckel/Schließer </t>
  </si>
  <si>
    <t>400101407</t>
  </si>
  <si>
    <t>Abdeckblech Messeprofil</t>
  </si>
  <si>
    <t>400101408</t>
  </si>
  <si>
    <t>Entladeblech für ILS 3.0</t>
  </si>
  <si>
    <t>400101409</t>
  </si>
  <si>
    <t>ISO ZYL. M. MAGNETRING D40 H150- CD55B40-150</t>
  </si>
  <si>
    <t>400101410</t>
  </si>
  <si>
    <t>Bügel / Öffner R</t>
  </si>
  <si>
    <t>400101411</t>
  </si>
  <si>
    <t>Bügel / Öffner Entladung</t>
  </si>
  <si>
    <t>400101412</t>
  </si>
  <si>
    <t>Verbinder für Bügel Entladung ILS 3.0</t>
  </si>
  <si>
    <t>400101413</t>
  </si>
  <si>
    <t>Rollenträger L=280mm für Entladung ILS 3.0</t>
  </si>
  <si>
    <t>400101414</t>
  </si>
  <si>
    <t>Rollen-/Anpressleiste für Entladung ILS 3.0</t>
  </si>
  <si>
    <t>400101415</t>
  </si>
  <si>
    <t>Entladung kpl. für ILS 3.0</t>
  </si>
  <si>
    <t>400101416</t>
  </si>
  <si>
    <t>Abdeckung für Buckel</t>
  </si>
  <si>
    <t>400101417</t>
  </si>
  <si>
    <t>400101418</t>
  </si>
  <si>
    <t>Anschraubplatte SC Bremsklotz</t>
  </si>
  <si>
    <t>400101419</t>
  </si>
  <si>
    <t>Bremsklotzhalter SC Staustrecke</t>
  </si>
  <si>
    <t>400101420</t>
  </si>
  <si>
    <t>SC/Stopper an Staustrecke</t>
  </si>
  <si>
    <t>400101421</t>
  </si>
  <si>
    <t>Stausensor an Staustrecke kpl.</t>
  </si>
  <si>
    <t>400101422</t>
  </si>
  <si>
    <t>Zylinder mit Adapterplatten</t>
  </si>
  <si>
    <t>400101423</t>
  </si>
  <si>
    <t>Führungszylinder Festo DFM-32-80-P-A-GF</t>
  </si>
  <si>
    <t>400101424</t>
  </si>
  <si>
    <t>Adapterplatte Grundplatte für Trolleyfixierung</t>
  </si>
  <si>
    <t>400101425</t>
  </si>
  <si>
    <t>Adapterplatte Zylinder f. Fixierstation</t>
  </si>
  <si>
    <t>400101426</t>
  </si>
  <si>
    <t>MOVIMOT-Schneckengetriebemotor SA57 DRN80MK4/MM05</t>
  </si>
  <si>
    <t>400101427</t>
  </si>
  <si>
    <t>Schiene fuer Rutschprofil</t>
  </si>
  <si>
    <t>400101428</t>
  </si>
  <si>
    <t>Druckhülse für Bügelentladung</t>
  </si>
  <si>
    <t>400101429</t>
  </si>
  <si>
    <t>Lagergehäuse</t>
  </si>
  <si>
    <t>400101430</t>
  </si>
  <si>
    <t xml:space="preserve">Rotorwelle </t>
  </si>
  <si>
    <t>400101431</t>
  </si>
  <si>
    <t>400101432</t>
  </si>
  <si>
    <t>Bodensäule R3"(88.9x4.05) mit Fußplatte L=5400</t>
  </si>
  <si>
    <t>400101433</t>
  </si>
  <si>
    <t>Bodensäule R3" (88.9x4.05) mit Fußplatte L=3800</t>
  </si>
  <si>
    <t>400101434</t>
  </si>
  <si>
    <t>Haltearm für 3" SL 1-armig</t>
  </si>
  <si>
    <t>400101435</t>
  </si>
  <si>
    <t>Abstandhalter für Zylinder Entladung ILS 3.0</t>
  </si>
  <si>
    <t>400101436</t>
  </si>
  <si>
    <t>Führung Bügel Be-/Entladung</t>
  </si>
  <si>
    <t>400101437</t>
  </si>
  <si>
    <t xml:space="preserve">Gleitplatte </t>
  </si>
  <si>
    <t>400101438</t>
  </si>
  <si>
    <t>Schilderträger Busmodule an Pritsche Alu kpl.</t>
  </si>
  <si>
    <t>400101439</t>
  </si>
  <si>
    <t>Schilderträger Busmodule an Pritsche Dicke 3mm Alu</t>
  </si>
  <si>
    <t>400101440</t>
  </si>
  <si>
    <t>Buckel Sortertasche (Drucktasche)</t>
  </si>
  <si>
    <t>400101441</t>
  </si>
  <si>
    <t>ALUPROFILBOGEN APBW 60 R500/67,5° - 415/360</t>
  </si>
  <si>
    <t>400101442</t>
  </si>
  <si>
    <t>Rillenkugellager d=8, D=22, b=7</t>
  </si>
  <si>
    <t>400101443</t>
  </si>
  <si>
    <t>Aluminiumprofilbogen AP60 90°Bogen</t>
  </si>
  <si>
    <t>400101444</t>
  </si>
  <si>
    <t>AP60 Zwischenstück f. Schrägstrecke 10°</t>
  </si>
  <si>
    <t>400101445</t>
  </si>
  <si>
    <t>Schrägstrecke 10° AP60 H=150 L=1015</t>
  </si>
  <si>
    <t>400101446</t>
  </si>
  <si>
    <t>Entladeschaufel</t>
  </si>
  <si>
    <t>400101447</t>
  </si>
  <si>
    <t>Schaufelgriff</t>
  </si>
  <si>
    <t>400101448</t>
  </si>
  <si>
    <t>Schaufel</t>
  </si>
  <si>
    <t>400101449</t>
  </si>
  <si>
    <t>400101450</t>
  </si>
  <si>
    <t>Adapterhuelse</t>
  </si>
  <si>
    <t>400101451</t>
  </si>
  <si>
    <t>Feder Druckstück</t>
  </si>
  <si>
    <t>400101452</t>
  </si>
  <si>
    <t>Handgriff</t>
  </si>
  <si>
    <t>400101453</t>
  </si>
  <si>
    <t>Regupol® 7210 LS plus Pads</t>
  </si>
  <si>
    <t>400101454</t>
  </si>
  <si>
    <t>Winkel 60x60x6x400 mit Langlöcher</t>
  </si>
  <si>
    <t>400101457</t>
  </si>
  <si>
    <t>Halteblech für Waage</t>
  </si>
  <si>
    <t>400101458</t>
  </si>
  <si>
    <t>Halteblech für Display</t>
  </si>
  <si>
    <t>400101459</t>
  </si>
  <si>
    <t>Halter mit Langloch Bügelentladung</t>
  </si>
  <si>
    <t>400101460</t>
  </si>
  <si>
    <t>Halter für Lagerbock Bügelentladung</t>
  </si>
  <si>
    <t>400101461</t>
  </si>
  <si>
    <t>Gleitleiste für Weiche Pinförderer</t>
  </si>
  <si>
    <t>400101462</t>
  </si>
  <si>
    <t>400101463</t>
  </si>
  <si>
    <t>Winkel für Weiche Pinförderer</t>
  </si>
  <si>
    <t>400101464</t>
  </si>
  <si>
    <t>Abhängewinkel für Weiche Pinförderer</t>
  </si>
  <si>
    <t>400101465</t>
  </si>
  <si>
    <t>Vorzentrierungs-Winkel für Fixierstation unten</t>
  </si>
  <si>
    <t>400101466</t>
  </si>
  <si>
    <t>Auflagefläche Vorzentrierung lang</t>
  </si>
  <si>
    <t>400101467</t>
  </si>
  <si>
    <t>Auflagefläche Vorzentrierung kurz</t>
  </si>
  <si>
    <t>400101468</t>
  </si>
  <si>
    <t>Flachstab Vorzentrierung kurz für Fixierstation</t>
  </si>
  <si>
    <t>400101469</t>
  </si>
  <si>
    <t>Trolleyzentrierung für Fixierstation unten kpl.</t>
  </si>
  <si>
    <t>400101470</t>
  </si>
  <si>
    <t>Vorzentrierung für Fixierstation unten kpl.</t>
  </si>
  <si>
    <t>400101471</t>
  </si>
  <si>
    <t>PNEUMATIK-ZYLINDER KHZ-SA-020-0004-SPEC</t>
  </si>
  <si>
    <t>400101473</t>
  </si>
  <si>
    <t>Anfahrt Mittelstellung Absenkeinheit Pos. 2</t>
  </si>
  <si>
    <t>400101474</t>
  </si>
  <si>
    <t>SCHNECKENGETRIEBEMOTOR SA57 DRN80M4 / Pos. 01</t>
  </si>
  <si>
    <t>400101475</t>
  </si>
  <si>
    <t>SCHNECKENGETRIEBEMOTOR SA57 DRN80M4 / Pos.02</t>
  </si>
  <si>
    <t>400101476</t>
  </si>
  <si>
    <t>Aluprofil Klinkenförderer bearbeitet für Auslauf</t>
  </si>
  <si>
    <t>400101477</t>
  </si>
  <si>
    <t>Rutschprofil bearbeitet für Auslauf Bügelentladung</t>
  </si>
  <si>
    <t>400101478</t>
  </si>
  <si>
    <t>BODENSÄULE R 2" 60,3 x 3,6 Länge 2735mm</t>
  </si>
  <si>
    <t>400101479</t>
  </si>
  <si>
    <t>Verbinder Gefällebahn 1,5° f. Bogen oben und unten</t>
  </si>
  <si>
    <t>400101480</t>
  </si>
  <si>
    <t>Verbinder Gefällebahn 1,7° f. Bogen oben und unten</t>
  </si>
  <si>
    <t>400101481</t>
  </si>
  <si>
    <t xml:space="preserve">Übergabe </t>
  </si>
  <si>
    <t>400101483</t>
  </si>
  <si>
    <t>Zylinderhalter für Weiche Pinförderer</t>
  </si>
  <si>
    <t>400101484</t>
  </si>
  <si>
    <t>Weichenschieber für Weiche Pinförderer</t>
  </si>
  <si>
    <t>400101485</t>
  </si>
  <si>
    <t>Gleitschiene für Weiche Pinförderer</t>
  </si>
  <si>
    <t>400101486</t>
  </si>
  <si>
    <t>Kippsicherung Pin-Klinke</t>
  </si>
  <si>
    <t>400101487</t>
  </si>
  <si>
    <t>Blech Kippsicherung Pin-Klinke</t>
  </si>
  <si>
    <t>400101488</t>
  </si>
  <si>
    <t>Rutschprofil Kippsicherung Pin-Klinke</t>
  </si>
  <si>
    <t>400101489</t>
  </si>
  <si>
    <t>Winkel Kippsicherung Pin-Klinke</t>
  </si>
  <si>
    <t>400101490</t>
  </si>
  <si>
    <t>Abstandshalter Kippsicherung Pin-Klinke</t>
  </si>
  <si>
    <t>400101492</t>
  </si>
  <si>
    <t>Profil-Ansatzstücke Kippsicherung Pin-Klinke</t>
  </si>
  <si>
    <t>400101493</t>
  </si>
  <si>
    <t>5/3 Wegeventil SY3320-5WAOU-C4-Q</t>
  </si>
  <si>
    <t>400101494</t>
  </si>
  <si>
    <t>Aufkleber Eingesperrter Druck 40x60mm</t>
  </si>
  <si>
    <t>400101495</t>
  </si>
  <si>
    <t>Aluprofil Bearbeitung für Weiche Pinförderer</t>
  </si>
  <si>
    <t>400101497</t>
  </si>
  <si>
    <t>Zebra Scanner Pos. 1</t>
  </si>
  <si>
    <t>400101498</t>
  </si>
  <si>
    <t>Zentrierwinkel für Trolleyfixierung unten</t>
  </si>
  <si>
    <t>400101499</t>
  </si>
  <si>
    <t>Rohrramen / Verlängerung</t>
  </si>
  <si>
    <t>400101500</t>
  </si>
  <si>
    <t>Augenschraube DIN 444 - B M6 x 55 - 4.6</t>
  </si>
  <si>
    <t>400101501</t>
  </si>
  <si>
    <t>Rohrramen Verlängerung ges.</t>
  </si>
  <si>
    <t>400101502</t>
  </si>
  <si>
    <t>LJK-1/4 L-Stück -Hohlschraube</t>
  </si>
  <si>
    <t>400101503</t>
  </si>
  <si>
    <t>Gewindedichtband</t>
  </si>
  <si>
    <t>400101504</t>
  </si>
  <si>
    <t xml:space="preserve">Steckverbindung QS-10-8 </t>
  </si>
  <si>
    <t>400101505</t>
  </si>
  <si>
    <t>Sensorhalter für Initiator Absenkeinheit</t>
  </si>
  <si>
    <t>400101506</t>
  </si>
  <si>
    <t>Augenschraube bearbeitet für Kugel-Scheiben-Gelenk</t>
  </si>
  <si>
    <t>400101507</t>
  </si>
  <si>
    <t>400101508</t>
  </si>
  <si>
    <t>400101509</t>
  </si>
  <si>
    <t>Zylinderplatte 1 für Zylindereinheit</t>
  </si>
  <si>
    <t>400101510</t>
  </si>
  <si>
    <t>Zylinderplatte 2 für Zylindereinheit</t>
  </si>
  <si>
    <t>400101511</t>
  </si>
  <si>
    <t>Normzylinder DSBC-32-60-E3-PPVA</t>
  </si>
  <si>
    <t>400101512</t>
  </si>
  <si>
    <t>Grundplatte für Sorter Stopper</t>
  </si>
  <si>
    <t>400101513</t>
  </si>
  <si>
    <t>Schwenkflansch SNCS-32 (ISO 15552)</t>
  </si>
  <si>
    <t>400101514</t>
  </si>
  <si>
    <t>Zylindereinheit li für Fixierstation oben kpl.</t>
  </si>
  <si>
    <t>400101515</t>
  </si>
  <si>
    <t>Zylindereinheit re für Fixierstation oben kpl.</t>
  </si>
  <si>
    <t>400101516</t>
  </si>
  <si>
    <t>Zylinder mit Verschraubung für Fixierstation</t>
  </si>
  <si>
    <t>400101517</t>
  </si>
  <si>
    <t>SCHNECKENGETRIEBEMOTOR SA57 DRN90S4</t>
  </si>
  <si>
    <t>400101518</t>
  </si>
  <si>
    <t>SCHNECKENGETRIEBEMOTOR SA57 DRN80MK4</t>
  </si>
  <si>
    <t>400101519</t>
  </si>
  <si>
    <t>400101520</t>
  </si>
  <si>
    <t>400101521</t>
  </si>
  <si>
    <t>400101522</t>
  </si>
  <si>
    <t>Stoßring</t>
  </si>
  <si>
    <t>400101523</t>
  </si>
  <si>
    <t xml:space="preserve">Förderer L = 4075mm für Pin-Klinke Versuchsfeld </t>
  </si>
  <si>
    <t>400101524</t>
  </si>
  <si>
    <t>Kugel-Scheibengelenk mit Augenschraube</t>
  </si>
  <si>
    <t>400101528</t>
  </si>
  <si>
    <t>Distanzhülse für Sorter Stopper</t>
  </si>
  <si>
    <t>400101529</t>
  </si>
  <si>
    <t>400101530</t>
  </si>
  <si>
    <t>Sorter Stopper kpl.</t>
  </si>
  <si>
    <t>400101531</t>
  </si>
  <si>
    <t>U-Bügel M8 L=96 für Abhängung an 4KT-Profil</t>
  </si>
  <si>
    <t>400101532</t>
  </si>
  <si>
    <t>ANTRIEBSRAD RA PU-EM 80°Sh+/-5 A ocker</t>
  </si>
  <si>
    <t>400101533</t>
  </si>
  <si>
    <t>Lager links</t>
  </si>
  <si>
    <t>400101534</t>
  </si>
  <si>
    <t>Lager / rechts</t>
  </si>
  <si>
    <t>400101535</t>
  </si>
  <si>
    <t>Druckgehäuse</t>
  </si>
  <si>
    <t>400101536</t>
  </si>
  <si>
    <t>Wendel rechts</t>
  </si>
  <si>
    <t>400101537</t>
  </si>
  <si>
    <t>Pneumatik kpl. für Absenkeinheit 400101047</t>
  </si>
  <si>
    <t>400101538</t>
  </si>
  <si>
    <t>400101539</t>
  </si>
  <si>
    <t>400101540</t>
  </si>
  <si>
    <t>Gewicht für Spulenhalter</t>
  </si>
  <si>
    <t>400101541</t>
  </si>
  <si>
    <t>Zylinderanbindung</t>
  </si>
  <si>
    <t>400101542</t>
  </si>
  <si>
    <t>Zapfenschraube M4</t>
  </si>
  <si>
    <t>400101543</t>
  </si>
  <si>
    <t>Gewindehülse M4</t>
  </si>
  <si>
    <t>400101544</t>
  </si>
  <si>
    <t>Gewindestange M4</t>
  </si>
  <si>
    <t>400101546</t>
  </si>
  <si>
    <t>für Safet</t>
  </si>
  <si>
    <t>400101547</t>
  </si>
  <si>
    <t>Halter T-Verbindung Pneumatik QST8</t>
  </si>
  <si>
    <t>400101548</t>
  </si>
  <si>
    <t>Halter T-Verbindung Pneumatik Für Drucksensoren</t>
  </si>
  <si>
    <t>400101549</t>
  </si>
  <si>
    <t>Halter Druckregler Pneumatik</t>
  </si>
  <si>
    <t>400101550</t>
  </si>
  <si>
    <t>Aluprofil mit Doppelbearbeitung für Weiche</t>
  </si>
  <si>
    <t>400101552</t>
  </si>
  <si>
    <t>Bauteilerkennung</t>
  </si>
  <si>
    <t>400101559</t>
  </si>
  <si>
    <t>Schalldämpfer AN05-M5 / 00880919</t>
  </si>
  <si>
    <t>400101560</t>
  </si>
  <si>
    <t>Drosselrückschlagventil AS1002F-04 / 00769761</t>
  </si>
  <si>
    <t>400101561</t>
  </si>
  <si>
    <t>QSL-1/4-4 (190659) L-Steckverschraubung</t>
  </si>
  <si>
    <t>400101562</t>
  </si>
  <si>
    <t>Rollenschalter kpl. für Absenkeinheit</t>
  </si>
  <si>
    <t>400101564</t>
  </si>
  <si>
    <t>Schutzstopfen TL-4-225 für Trolley-Rohr</t>
  </si>
  <si>
    <t>400101565</t>
  </si>
  <si>
    <t>QS-G1/4-10 Steckverschraubung</t>
  </si>
  <si>
    <t>400101566</t>
  </si>
  <si>
    <t>Entladeschaufel bearbeitet</t>
  </si>
  <si>
    <t>400101567</t>
  </si>
  <si>
    <t>Linearantrieb pn. - DGC-K-40-1655-PPV-A-GK</t>
  </si>
  <si>
    <t>400101568</t>
  </si>
  <si>
    <t>Absperr-Ventil - HGL-1/4-B</t>
  </si>
  <si>
    <t>400101569</t>
  </si>
  <si>
    <t>Drosselrückschlagventil GRLA-1/4-B</t>
  </si>
  <si>
    <t>400101570</t>
  </si>
  <si>
    <t>Führungsschiene - TKVD 25 , L = 1960 (INA)</t>
  </si>
  <si>
    <t>400101571</t>
  </si>
  <si>
    <t>Stoßdämpfer DYSR-25-40-Y5 + Anschlagpuffer YSRP-25</t>
  </si>
  <si>
    <t>400101572</t>
  </si>
  <si>
    <t>Kabelschleppkette - Z200.05.075 , L=1700</t>
  </si>
  <si>
    <t>400101574</t>
  </si>
  <si>
    <t>400101575</t>
  </si>
  <si>
    <t>Halter Ventil Pneumatik</t>
  </si>
  <si>
    <t>400101576</t>
  </si>
  <si>
    <t>Halter mit 5/3 Wegeventil kpl.</t>
  </si>
  <si>
    <t>400101577</t>
  </si>
  <si>
    <t xml:space="preserve">Nutenstein universal Nut 10 M5 mit Feder, </t>
  </si>
  <si>
    <t>400101578</t>
  </si>
  <si>
    <t>Halter mit 3/2 Wegeventil kpl.</t>
  </si>
  <si>
    <t>400101579</t>
  </si>
  <si>
    <t>Winkel 60x60x6x120 für U-Bügel an Abhängung</t>
  </si>
  <si>
    <t>400101580</t>
  </si>
  <si>
    <t>Abhängung an 4KT-Profil kpl.</t>
  </si>
  <si>
    <t>400101581</t>
  </si>
  <si>
    <t>Winkel 60x60x6x300 für U-Bügel</t>
  </si>
  <si>
    <t>400101582</t>
  </si>
  <si>
    <t>Winkel 60x60x6x400 für U-Bügel</t>
  </si>
  <si>
    <t>400101583</t>
  </si>
  <si>
    <t>Verteiler FR-8-1/4 Pneumatik</t>
  </si>
  <si>
    <t>400101584</t>
  </si>
  <si>
    <t>Halter mit Verteiler kpl.</t>
  </si>
  <si>
    <t>400101585</t>
  </si>
  <si>
    <t>Halter Verteiler Pneumatik</t>
  </si>
  <si>
    <t>400101586</t>
  </si>
  <si>
    <t xml:space="preserve">QSL-1/4-8-I L-Steckverschraubung </t>
  </si>
  <si>
    <t>400101587</t>
  </si>
  <si>
    <t>QSLV-G1/4-6-I L-Steckverschraubung</t>
  </si>
  <si>
    <t>400101588</t>
  </si>
  <si>
    <t>Blindstopfen B-1/4</t>
  </si>
  <si>
    <t>400101589</t>
  </si>
  <si>
    <t>NPFC-R-G12-G14-MF Reduzierung</t>
  </si>
  <si>
    <t>400101590</t>
  </si>
  <si>
    <t>Ventil für Zylinderdirektanschluss kpl.</t>
  </si>
  <si>
    <t>400101591</t>
  </si>
  <si>
    <t>AP110, 45°Anschnitt; L=220mm</t>
  </si>
  <si>
    <t>400101594</t>
  </si>
  <si>
    <t>ILS V3 Minitrolley-Traverse für Taschen</t>
  </si>
  <si>
    <t>400101595</t>
  </si>
  <si>
    <t>QR1-S-RVK Standard Winkelstecker</t>
  </si>
  <si>
    <t>400101596</t>
  </si>
  <si>
    <t>Minitrolley für Taschen kpl. ILS 3.0</t>
  </si>
  <si>
    <t>400101597</t>
  </si>
  <si>
    <t>Kreuz-Kabelbinderblock für SMT-Profil - S210KBBPA</t>
  </si>
  <si>
    <t>400101598</t>
  </si>
  <si>
    <t>Ventil mit Schalldämpfer kpl.</t>
  </si>
  <si>
    <t>400101602</t>
  </si>
  <si>
    <t>Halter Stopper</t>
  </si>
  <si>
    <t>400101603</t>
  </si>
  <si>
    <t>Stopper links Absenkeinheit kpl.</t>
  </si>
  <si>
    <t>400101604</t>
  </si>
  <si>
    <t>Nutenstein universal Nut 10 M8 mit Feder</t>
  </si>
  <si>
    <t>400101605</t>
  </si>
  <si>
    <t>Stopperzylinder DFSP-40-25-S-PA</t>
  </si>
  <si>
    <t>400101606</t>
  </si>
  <si>
    <t>Stopper mit Bürste für AP110 kpl.</t>
  </si>
  <si>
    <t>400101608</t>
  </si>
  <si>
    <t>Greifbacke für Trolleyzentrierung</t>
  </si>
  <si>
    <t>400101609</t>
  </si>
  <si>
    <t>Winkelgreifer MHY2-25D - 180° mit Nockenführung</t>
  </si>
  <si>
    <t>400101610</t>
  </si>
  <si>
    <t>Trolleyfixierung kpl.</t>
  </si>
  <si>
    <t>400101611</t>
  </si>
  <si>
    <t>ILS V3 Minitrolley-Adapter</t>
  </si>
  <si>
    <t>400101612</t>
  </si>
  <si>
    <t>Pneumatikteile</t>
  </si>
  <si>
    <t>400101613</t>
  </si>
  <si>
    <t>STIRNR.GETR.MOT. R47DRN71M4BE05HR/TF; 0,37KW</t>
  </si>
  <si>
    <t>400101614</t>
  </si>
  <si>
    <t xml:space="preserve">FREQUENZUMRICHTER MC07B0022-5A3-4-007/ FSC11B/ </t>
  </si>
  <si>
    <t>400101616</t>
  </si>
  <si>
    <t>Winkel Schutzblech Förderer</t>
  </si>
  <si>
    <t>400101617</t>
  </si>
  <si>
    <t>Schutzblech Förderer</t>
  </si>
  <si>
    <t>400101619</t>
  </si>
  <si>
    <t>Kantenschutzplatte für AP110</t>
  </si>
  <si>
    <t>400101620</t>
  </si>
  <si>
    <t xml:space="preserve">GEW.-SCHNEIDSCHR. M5X16 DIN 7500-1 6KT.KOPF </t>
  </si>
  <si>
    <t>400101621</t>
  </si>
  <si>
    <t xml:space="preserve">Kantenschutzplatte mit Verschraubung für AP110 </t>
  </si>
  <si>
    <t>400101622</t>
  </si>
  <si>
    <t>Entladeschaufel mit Antirutschgummi kpl.</t>
  </si>
  <si>
    <t>400101623</t>
  </si>
  <si>
    <t>Einschraubverschraubung  G 1/2 für PVC-Gewebeschla</t>
  </si>
  <si>
    <t>400101624</t>
  </si>
  <si>
    <t>Halter für Drucksensoren links kpl.</t>
  </si>
  <si>
    <t>400101625</t>
  </si>
  <si>
    <t>Halter für Drucksensoren rechts kpl.</t>
  </si>
  <si>
    <t>400101626</t>
  </si>
  <si>
    <t>Halter für T-Stück QST8-6 kpl.</t>
  </si>
  <si>
    <t>400101627</t>
  </si>
  <si>
    <t>Halter für Druckregler kpl.</t>
  </si>
  <si>
    <t>400101628</t>
  </si>
  <si>
    <t>Halter für 2x T-Stück QST8 kpl.</t>
  </si>
  <si>
    <t>400101629</t>
  </si>
  <si>
    <t>Halter für Y-Stück QST8 kpl.</t>
  </si>
  <si>
    <t>400101630</t>
  </si>
  <si>
    <t>Halter T-Verbindung Pneumatik QST6</t>
  </si>
  <si>
    <t>400101631</t>
  </si>
  <si>
    <t>Halter für T-Stück QST6 kpl.</t>
  </si>
  <si>
    <t>400101632</t>
  </si>
  <si>
    <t>Abweisblech für Weiche Pinförderer bearbeitet</t>
  </si>
  <si>
    <t>400101634</t>
  </si>
  <si>
    <t>Stopper rechts Absenkeinheit kpl.</t>
  </si>
  <si>
    <t>400101635</t>
  </si>
  <si>
    <t>Rundrohr-Verschlussstopfen D=20x2</t>
  </si>
  <si>
    <t>400101636</t>
  </si>
  <si>
    <t>Bolzen mit Kopf  ISO 2341 - B - 8 x 35 - A2</t>
  </si>
  <si>
    <t>400101637</t>
  </si>
  <si>
    <t>Splint 2x12 DIN 94-A2 (ISO 1234)</t>
  </si>
  <si>
    <t>400101638</t>
  </si>
  <si>
    <t>Halter für Sicherheitssensor</t>
  </si>
  <si>
    <t>400101639</t>
  </si>
  <si>
    <t>400101640</t>
  </si>
  <si>
    <t>P&amp;F Stauprofil</t>
  </si>
  <si>
    <t>400101641</t>
  </si>
  <si>
    <t>Befestigungsstange für Laserlichttaster</t>
  </si>
  <si>
    <t>400101643</t>
  </si>
  <si>
    <t>Rundprofilstange  d=12, L=300</t>
  </si>
  <si>
    <t>400101644</t>
  </si>
  <si>
    <t>Verbindungsstück zweier Klemmzylinder d=20</t>
  </si>
  <si>
    <t>400101645</t>
  </si>
  <si>
    <t>Halter für Initiator</t>
  </si>
  <si>
    <t>400101646</t>
  </si>
  <si>
    <t>Klemmzylinder für Rundprofil d=12</t>
  </si>
  <si>
    <t>400101647</t>
  </si>
  <si>
    <t>Prallblech Treppen/Durchführung rechts</t>
  </si>
  <si>
    <t>400101648</t>
  </si>
  <si>
    <t>Prallblech Treppen/Durchführung links</t>
  </si>
  <si>
    <t>400101649</t>
  </si>
  <si>
    <t>Prallblech Treppen/Durchführung</t>
  </si>
  <si>
    <t>400101650</t>
  </si>
  <si>
    <t>400101653</t>
  </si>
  <si>
    <t xml:space="preserve">L-Profil Blechversteifung Trolley </t>
  </si>
  <si>
    <t>400101654</t>
  </si>
  <si>
    <t>Sensorabfrage obere Position kpl.</t>
  </si>
  <si>
    <t>400101655</t>
  </si>
  <si>
    <t>Winkel Schaltfahne</t>
  </si>
  <si>
    <t>400101656</t>
  </si>
  <si>
    <t>Winkel Sensor</t>
  </si>
  <si>
    <t>400101657</t>
  </si>
  <si>
    <t xml:space="preserve">QSY-8 Steckverschraubung </t>
  </si>
  <si>
    <t>400101658</t>
  </si>
  <si>
    <t>Nutenstein 10 M. Steg+Federblech, M5 rostfr. (SMT)</t>
  </si>
  <si>
    <t>400101659</t>
  </si>
  <si>
    <t>Nutenstein 10 M. Steg+Federblech, M8 rostfr. (SMT)</t>
  </si>
  <si>
    <t>400101660</t>
  </si>
  <si>
    <t>Halter für T-Stück QST8 kpl.</t>
  </si>
  <si>
    <t>400101661</t>
  </si>
  <si>
    <t>Automatik-Laschensatz 8 80x40 Al</t>
  </si>
  <si>
    <t>400101662</t>
  </si>
  <si>
    <t>Lagerplatte für Trolley/Traverse</t>
  </si>
  <si>
    <t>400101663</t>
  </si>
  <si>
    <t>Befestigungswinkel für Vereinzelner</t>
  </si>
  <si>
    <t>400101664</t>
  </si>
  <si>
    <t>Trolley/Traverse 30° Kopf</t>
  </si>
  <si>
    <t>400101665</t>
  </si>
  <si>
    <t>Rohrgestänge Kartontransport</t>
  </si>
  <si>
    <t>400101666</t>
  </si>
  <si>
    <t>Rahmenträger Kartontransport</t>
  </si>
  <si>
    <t>400101667</t>
  </si>
  <si>
    <t>Trägerblech Kartons u. Stülpkartons</t>
  </si>
  <si>
    <t>400101668</t>
  </si>
  <si>
    <t>Halteblech bearbeitet für Abfrage Vereinzelner</t>
  </si>
  <si>
    <t>400101669</t>
  </si>
  <si>
    <t>Bügelführung bearbeitet für Vereinzelner</t>
  </si>
  <si>
    <t>400101670</t>
  </si>
  <si>
    <t xml:space="preserve">Drehknopf für Höhenverstellung an Vereinzelner </t>
  </si>
  <si>
    <t>400101671</t>
  </si>
  <si>
    <t>Winkelverstellblech für Staumelder an Vereinzelner</t>
  </si>
  <si>
    <t>400101672</t>
  </si>
  <si>
    <t>Rohrverbinder T-Stück Lang</t>
  </si>
  <si>
    <t>400101673</t>
  </si>
  <si>
    <t>Rohrverbinder T-Stück offen</t>
  </si>
  <si>
    <t>400101674</t>
  </si>
  <si>
    <t>Bolzen mit Kopf und Einstich - 8 x 20,5 x 16,5</t>
  </si>
  <si>
    <t>400101675</t>
  </si>
  <si>
    <t>Bolzen mit Kopf und Einstich bearbeitet</t>
  </si>
  <si>
    <t>400101676</t>
  </si>
  <si>
    <t>Trolley für Karton und Stülpkarton</t>
  </si>
  <si>
    <t>400101677</t>
  </si>
  <si>
    <t>Sechskantschraube DIN 933 - M4 x 35 - 8.8</t>
  </si>
  <si>
    <t>400101678</t>
  </si>
  <si>
    <t>Passscheibe DIN 988 - 8 x 14 x 0,1 - St</t>
  </si>
  <si>
    <t>400101679</t>
  </si>
  <si>
    <t>Federndes Druckstück mit Bund und Kugel - M4</t>
  </si>
  <si>
    <t>400101681</t>
  </si>
  <si>
    <t>400101682</t>
  </si>
  <si>
    <t>Druckfeder VD-090X - d=0,63; De=10,5; L0=28,1</t>
  </si>
  <si>
    <t>400101683</t>
  </si>
  <si>
    <t>Gehänge für Traverse</t>
  </si>
  <si>
    <t>400101684</t>
  </si>
  <si>
    <t>WARNSCHILD "EINGESPERRTER DRUCK" 100x60</t>
  </si>
  <si>
    <t>400101685</t>
  </si>
  <si>
    <t>Niederhalter gebogen</t>
  </si>
  <si>
    <t>400101686</t>
  </si>
  <si>
    <t>Passschraube ISO 7379 - 8 x 35 - M6 - 12.9</t>
  </si>
  <si>
    <t>400101687</t>
  </si>
  <si>
    <t>Gleitschuh</t>
  </si>
  <si>
    <t>400101688</t>
  </si>
  <si>
    <t>Abstreifer CQT</t>
  </si>
  <si>
    <t>400101689</t>
  </si>
  <si>
    <t>CQT Schieber kpl.</t>
  </si>
  <si>
    <t>400101690</t>
  </si>
  <si>
    <t>400101691</t>
  </si>
  <si>
    <t>400101692</t>
  </si>
  <si>
    <t>400101693</t>
  </si>
  <si>
    <t>400101694</t>
  </si>
  <si>
    <t>CQT-Schieber Rohr</t>
  </si>
  <si>
    <t>400101695</t>
  </si>
  <si>
    <t>400101696</t>
  </si>
  <si>
    <t>400101697</t>
  </si>
  <si>
    <t>Trolleyführung kpl.</t>
  </si>
  <si>
    <t>400101698</t>
  </si>
  <si>
    <t>Führung S-grün für Trolleyführung</t>
  </si>
  <si>
    <t>400101699</t>
  </si>
  <si>
    <t>Alu-Führung für Trolleyführung</t>
  </si>
  <si>
    <t>400101700</t>
  </si>
  <si>
    <t>Adapterplatte für Gabellichtschranke</t>
  </si>
  <si>
    <t>400101701</t>
  </si>
  <si>
    <t>Gabellichtschranke BGL 30A-003-S49</t>
  </si>
  <si>
    <t>400101702</t>
  </si>
  <si>
    <t>Federplatte f. Grundplatte</t>
  </si>
  <si>
    <t>400101703</t>
  </si>
  <si>
    <t>Sensor Verbindungsleitung M8 - M12</t>
  </si>
  <si>
    <t>400101704</t>
  </si>
  <si>
    <t>Gewindemuffe Rund M8x25</t>
  </si>
  <si>
    <t>400101705</t>
  </si>
  <si>
    <t>Druckfeder 0C0600-0671000M</t>
  </si>
  <si>
    <t>400101706</t>
  </si>
  <si>
    <t>Z-Winkel / H=1500 MM / B=60 MM / W10 00 / IBW /</t>
  </si>
  <si>
    <t>400101707</t>
  </si>
  <si>
    <t>Ausfahrschuh ILS3.0</t>
  </si>
  <si>
    <t>400101708</t>
  </si>
  <si>
    <t>Druckeinheit für Fahrschiene -Gestell f. EJ-Halter</t>
  </si>
  <si>
    <t>400101709</t>
  </si>
  <si>
    <t>Item Profil 8 40x40 Länge 60mm</t>
  </si>
  <si>
    <t>400101710</t>
  </si>
  <si>
    <t>Item Profil 8 40x40 Länge 1260mm</t>
  </si>
  <si>
    <t>400101711</t>
  </si>
  <si>
    <t>400101712</t>
  </si>
  <si>
    <t>400101713</t>
  </si>
  <si>
    <t>Platte Pneu./Zylinder</t>
  </si>
  <si>
    <t>400101714</t>
  </si>
  <si>
    <t>PU_Puffer Pneu./Zylinder</t>
  </si>
  <si>
    <t>400101715</t>
  </si>
  <si>
    <t>CQT-Schieber pneumatisch kpl.</t>
  </si>
  <si>
    <t>400101716</t>
  </si>
  <si>
    <t>S-L WEICHENKÖRPER MIT Zylinder</t>
  </si>
  <si>
    <t>400101717</t>
  </si>
  <si>
    <t>CQT-Schieber Pneumatisch mit Profil</t>
  </si>
  <si>
    <t>400101718</t>
  </si>
  <si>
    <t>S-R WEICHENKÖRPER MIT Zylinder</t>
  </si>
  <si>
    <t>400101719</t>
  </si>
  <si>
    <t>WEICHE S C DELTA 1600/800, KPL. MIT Zylinder</t>
  </si>
  <si>
    <t>400101720</t>
  </si>
  <si>
    <t>S D WEICHENKÖRPER MIT Zylinder</t>
  </si>
  <si>
    <t>400101721</t>
  </si>
  <si>
    <t>400101722</t>
  </si>
  <si>
    <t>MM-GETR.MOT.SA67 DRN1 00LS4/BE5/M, 2,2-0,4kW, 50Hz</t>
  </si>
  <si>
    <t>400101723</t>
  </si>
  <si>
    <t>400101724</t>
  </si>
  <si>
    <t>400101725</t>
  </si>
  <si>
    <t>Passschraube ISO 7379 - 10 x 25 - M8 - 12.9</t>
  </si>
  <si>
    <t>400101726</t>
  </si>
  <si>
    <t>Klemmstück für Fixierkopf</t>
  </si>
  <si>
    <t>400101727</t>
  </si>
  <si>
    <t>Sensorhalter Sensor M12 für Kettenlängung Abfrage</t>
  </si>
  <si>
    <t>400101728</t>
  </si>
  <si>
    <t>Abstandshülse f. Fixierstation</t>
  </si>
  <si>
    <t>400101729</t>
  </si>
  <si>
    <t>400101730</t>
  </si>
  <si>
    <t>FLANSCHLAGER 10MM KFL000</t>
  </si>
  <si>
    <t>400101731</t>
  </si>
  <si>
    <t>DSBC-32-50-E3-PPVA-10E</t>
  </si>
  <si>
    <t>400101732</t>
  </si>
  <si>
    <t>Fixierdorn Flach f. Fixierstation unten</t>
  </si>
  <si>
    <t>400101733</t>
  </si>
  <si>
    <t>Schablone f. Fixierstation</t>
  </si>
  <si>
    <t>400101734</t>
  </si>
  <si>
    <t>S T WEICHENKÖRPER MIT P_F-Ventil</t>
  </si>
  <si>
    <t>400101735</t>
  </si>
  <si>
    <t>400101736</t>
  </si>
  <si>
    <t>Haltewinkel</t>
  </si>
  <si>
    <t>400101737</t>
  </si>
  <si>
    <t>Führungsplatte mit Senkung</t>
  </si>
  <si>
    <t>400101738</t>
  </si>
  <si>
    <t>Führungsplatte mit Gewinde</t>
  </si>
  <si>
    <t>400101739</t>
  </si>
  <si>
    <t>Anschlußstück 45°</t>
  </si>
  <si>
    <t>400101740</t>
  </si>
  <si>
    <t>Anschlußstück 45°b</t>
  </si>
  <si>
    <t>400101741</t>
  </si>
  <si>
    <t>Einlegeschiene 45°</t>
  </si>
  <si>
    <t>400101742</t>
  </si>
  <si>
    <t>Fahrschiene für Spulenübergabe im Flyer F40</t>
  </si>
  <si>
    <t>400101744</t>
  </si>
  <si>
    <t>SMC-SCHMIERFETT GR-S-020</t>
  </si>
  <si>
    <t>400101745</t>
  </si>
  <si>
    <t>Plattendichtung SY30M-11-1A</t>
  </si>
  <si>
    <t>400101746</t>
  </si>
  <si>
    <t>Ventil Montageschraube M2x32</t>
  </si>
  <si>
    <t>400101747</t>
  </si>
  <si>
    <t>400101748</t>
  </si>
  <si>
    <t>SCHRUMPFSCHLAUCH PSB-SW-127 SCHWARZ 8M</t>
  </si>
  <si>
    <t>400101749</t>
  </si>
  <si>
    <t>Pneumat. Kompaktzylinder ADNGF-16-60-P-A</t>
  </si>
  <si>
    <t>400101750</t>
  </si>
  <si>
    <t>Drosselrückschlagventil GRLA-M5-QS-4-D</t>
  </si>
  <si>
    <t>400101751</t>
  </si>
  <si>
    <t xml:space="preserve">DRAHTBÜGEL FÜR EINHÄNGEBÜGEL EB 815mm 3-ET </t>
  </si>
  <si>
    <t>400101752</t>
  </si>
  <si>
    <t>Spannpratze bearbeitet</t>
  </si>
  <si>
    <t>400101753</t>
  </si>
  <si>
    <t xml:space="preserve">5/3 Wegeventil Mittelstellung gesperrt mit Halter </t>
  </si>
  <si>
    <t>400101754</t>
  </si>
  <si>
    <t>Antriebswelle Hubstation</t>
  </si>
  <si>
    <t>400101755</t>
  </si>
  <si>
    <t>Befestigungsplatte Hubstation</t>
  </si>
  <si>
    <t>400101756</t>
  </si>
  <si>
    <t>Lagerbock Umlenkung Hubstation</t>
  </si>
  <si>
    <t>400101757</t>
  </si>
  <si>
    <t>Lagerbock Antrieb Hubstation</t>
  </si>
  <si>
    <t>400101758</t>
  </si>
  <si>
    <t>Achse Umlenkung Hubstation</t>
  </si>
  <si>
    <t>400101759</t>
  </si>
  <si>
    <t>Führung Hubstation</t>
  </si>
  <si>
    <t>400101760</t>
  </si>
  <si>
    <t>Mitnehmer für Innenrahmen Hubstation</t>
  </si>
  <si>
    <t>400101761</t>
  </si>
  <si>
    <t>Mitnehmerachse Hubstation</t>
  </si>
  <si>
    <t>400101762</t>
  </si>
  <si>
    <t>Gleitleiste 1 Hubstation</t>
  </si>
  <si>
    <t>400101763</t>
  </si>
  <si>
    <t>Gleitleiste 2 Hubstation</t>
  </si>
  <si>
    <t>400101764</t>
  </si>
  <si>
    <t>TEF-Profilförderstrecke Motorstation Hubstation</t>
  </si>
  <si>
    <t>400101765</t>
  </si>
  <si>
    <t>Antriebstation Hubstation kpl.</t>
  </si>
  <si>
    <t>400101766</t>
  </si>
  <si>
    <t>Gleitleiste 3 Hubstation</t>
  </si>
  <si>
    <t>400101767</t>
  </si>
  <si>
    <t>Gleitleiste 4 Hubstation</t>
  </si>
  <si>
    <t>400101768</t>
  </si>
  <si>
    <t>TEF-Profilförderstrecke Umlenkstation Hubstation</t>
  </si>
  <si>
    <t>400101769</t>
  </si>
  <si>
    <t>TEF Gleitleiste 1 Förderstrecke Hubstation</t>
  </si>
  <si>
    <t>400101770</t>
  </si>
  <si>
    <t>TEF-Profilförderstrecke Hubstation</t>
  </si>
  <si>
    <t>400101771</t>
  </si>
  <si>
    <t>TEF-Gleitleiste Hubstation</t>
  </si>
  <si>
    <t>400101772</t>
  </si>
  <si>
    <t>Gleitlager GSM-1011-07</t>
  </si>
  <si>
    <t>400101773</t>
  </si>
  <si>
    <t>Gleiter für SC am Ausschleuselement</t>
  </si>
  <si>
    <t>400101774</t>
  </si>
  <si>
    <t>Aufnahme AS Entnahmespitze</t>
  </si>
  <si>
    <t>400101775</t>
  </si>
  <si>
    <t>Schaltblech Zylinder</t>
  </si>
  <si>
    <t>400101776</t>
  </si>
  <si>
    <t>Halteblech für Fensterrahmen</t>
  </si>
  <si>
    <t>400101777</t>
  </si>
  <si>
    <t>Distanzhülse für Fensterrahmen-Trolley</t>
  </si>
  <si>
    <t>400101778</t>
  </si>
  <si>
    <t>Kettenradscheibe 5/8"x3/8" z=18 (10B-1 18) bearb.</t>
  </si>
  <si>
    <t>400101779</t>
  </si>
  <si>
    <t>Schutzblech Umlenkstation Hubstation</t>
  </si>
  <si>
    <t>400101780</t>
  </si>
  <si>
    <t>Schutzblech Motorstation Hubstation</t>
  </si>
  <si>
    <t>400101781</t>
  </si>
  <si>
    <t>Befestigungsplatte 1 Hubstation</t>
  </si>
  <si>
    <t>400101782</t>
  </si>
  <si>
    <t>Aluprofil Hubstation</t>
  </si>
  <si>
    <t>400101783</t>
  </si>
  <si>
    <t>Trapezverbindung 1 Hubstation</t>
  </si>
  <si>
    <t>400101784</t>
  </si>
  <si>
    <t xml:space="preserve">S T SCHALTKULISSE FÜR P+S </t>
  </si>
  <si>
    <t>400101785</t>
  </si>
  <si>
    <t>Trolley für Kunststoff-Fensterrahmen kpl.</t>
  </si>
  <si>
    <t>400101786_404</t>
  </si>
  <si>
    <t>BT-ENTLADESTATION 4</t>
  </si>
  <si>
    <t>400101786_410</t>
  </si>
  <si>
    <t>Platte I</t>
  </si>
  <si>
    <t>400101786_411</t>
  </si>
  <si>
    <t>Platte II</t>
  </si>
  <si>
    <t>400101786_412</t>
  </si>
  <si>
    <t>Platte III</t>
  </si>
  <si>
    <t>400101786_413</t>
  </si>
  <si>
    <t>Platte IV</t>
  </si>
  <si>
    <t>400101786_414</t>
  </si>
  <si>
    <t>Platte V</t>
  </si>
  <si>
    <t>400101786_415</t>
  </si>
  <si>
    <t>Platte VI</t>
  </si>
  <si>
    <t>400101786_416</t>
  </si>
  <si>
    <t>Platte VII</t>
  </si>
  <si>
    <t>400101786_417</t>
  </si>
  <si>
    <t>Platte VIII</t>
  </si>
  <si>
    <t>400101786_419</t>
  </si>
  <si>
    <t>Zylinderhalterung I</t>
  </si>
  <si>
    <t>400101786_420</t>
  </si>
  <si>
    <t>Buchsenhalterung</t>
  </si>
  <si>
    <t>400101786_421</t>
  </si>
  <si>
    <t>Zylinderhalterung II</t>
  </si>
  <si>
    <t>400101786_424</t>
  </si>
  <si>
    <t>Welle</t>
  </si>
  <si>
    <t>400101786_426</t>
  </si>
  <si>
    <t>Aufnahmefinger I - für Schweißbaugruppe 432</t>
  </si>
  <si>
    <t>400101786_427</t>
  </si>
  <si>
    <t>Aufnahmefinger II - für Schweißbaugruppe 432</t>
  </si>
  <si>
    <t>400101786_428</t>
  </si>
  <si>
    <t>Aufnahmebogen - für Schweißbaugruppe 432</t>
  </si>
  <si>
    <t>400101786_429</t>
  </si>
  <si>
    <t>Buchse - für Schweißbaugruppe 432</t>
  </si>
  <si>
    <t>400101786_432</t>
  </si>
  <si>
    <t>Aufnahmegabel IV - Schweißbaugruppe aus 426-429</t>
  </si>
  <si>
    <t>400101786_433</t>
  </si>
  <si>
    <t>Hebel</t>
  </si>
  <si>
    <t>400101786_434</t>
  </si>
  <si>
    <t>Lagerhalter I</t>
  </si>
  <si>
    <t>400101786_435</t>
  </si>
  <si>
    <t>Lagerhalter II</t>
  </si>
  <si>
    <t>400101786_436</t>
  </si>
  <si>
    <t>Stopperstifthalter</t>
  </si>
  <si>
    <t>400101786_437</t>
  </si>
  <si>
    <t>Stopperstift d=10h6</t>
  </si>
  <si>
    <t>400101786_439</t>
  </si>
  <si>
    <t>Buchse</t>
  </si>
  <si>
    <t>400101786_440</t>
  </si>
  <si>
    <t>Scheibe</t>
  </si>
  <si>
    <t>400101786_441</t>
  </si>
  <si>
    <t>Scheibe PVC weich</t>
  </si>
  <si>
    <t>400101786_443</t>
  </si>
  <si>
    <t>Anschlagbuchse I</t>
  </si>
  <si>
    <t>400101786_444</t>
  </si>
  <si>
    <t>Anschlagbuchse II</t>
  </si>
  <si>
    <t>400101786_448</t>
  </si>
  <si>
    <t>Rohrhalter - Schweißbaugruppe aus Pos. 449-450</t>
  </si>
  <si>
    <t>400101786_449</t>
  </si>
  <si>
    <t>Platte - für Schweißbaugruppe Pos. 448</t>
  </si>
  <si>
    <t>400101786_450</t>
  </si>
  <si>
    <t>Rohr - für Schweißbaugruppe Pos. 448</t>
  </si>
  <si>
    <t>400101786_455-1</t>
  </si>
  <si>
    <t>Strebe</t>
  </si>
  <si>
    <t>400101786_456</t>
  </si>
  <si>
    <t>Drehteil - für Schweißbaugruppe Pos. 477</t>
  </si>
  <si>
    <t>400101786_458</t>
  </si>
  <si>
    <t>Kugelklemme unten</t>
  </si>
  <si>
    <t>400101786_459</t>
  </si>
  <si>
    <t>Kugelklemme oben</t>
  </si>
  <si>
    <t>400101786_460</t>
  </si>
  <si>
    <t>Sensorhalter I</t>
  </si>
  <si>
    <t>400101786_462</t>
  </si>
  <si>
    <t>Halterohr I - Schweißbaugruppe aus Pos. 464+465</t>
  </si>
  <si>
    <t>400101786_463</t>
  </si>
  <si>
    <t>Halterohr II - Schweißbaugruppe aus Pos. 464+466</t>
  </si>
  <si>
    <t>400101786_464</t>
  </si>
  <si>
    <t>Kugelkopf für Schweißbaugruppen Pos. 462+463</t>
  </si>
  <si>
    <t>400101786_465</t>
  </si>
  <si>
    <t>Rohr I für Schweißbaugruppe Pos. 462</t>
  </si>
  <si>
    <t>400101786_466</t>
  </si>
  <si>
    <t>Rohr II für Schweißbaugruppe Pos. 463</t>
  </si>
  <si>
    <t>400101786_468</t>
  </si>
  <si>
    <t>Rohrklemmstück I</t>
  </si>
  <si>
    <t>400101786_470</t>
  </si>
  <si>
    <t>Rohrklemmstück II</t>
  </si>
  <si>
    <t>400101786_471</t>
  </si>
  <si>
    <t>400101786_472</t>
  </si>
  <si>
    <t>Sensorhalter II</t>
  </si>
  <si>
    <t>400101786_473</t>
  </si>
  <si>
    <t>BT-Führung</t>
  </si>
  <si>
    <t>400101786_476</t>
  </si>
  <si>
    <t>Distanzstück - für Schweißbaugruppe Pos. 477</t>
  </si>
  <si>
    <t>400101786_477</t>
  </si>
  <si>
    <t>Rutschstange - Schweißbaugruppe aus Pos. 456+476+4</t>
  </si>
  <si>
    <t>400101786_479</t>
  </si>
  <si>
    <t>Rutschstange - für Schweißbaugruppe Pos. 477</t>
  </si>
  <si>
    <t>400101786_480</t>
  </si>
  <si>
    <t>Bügelführung - für Schweißbaugruppe Pos. 477</t>
  </si>
  <si>
    <t>400101786_487</t>
  </si>
  <si>
    <t>Pneumatikzylinder d=20 Hub=80</t>
  </si>
  <si>
    <t>400101786_488</t>
  </si>
  <si>
    <t>Pneumatikzylinder d=20 Hub=25</t>
  </si>
  <si>
    <t>400101786_495</t>
  </si>
  <si>
    <t>Buchse Sibr</t>
  </si>
  <si>
    <t>400101786_496</t>
  </si>
  <si>
    <t>400101786_497</t>
  </si>
  <si>
    <t>Anschlagpuffer d=20x8</t>
  </si>
  <si>
    <t>400101786_505</t>
  </si>
  <si>
    <t>400101787</t>
  </si>
  <si>
    <t>Trapezverbindung  2 Hubstation</t>
  </si>
  <si>
    <t>400101788</t>
  </si>
  <si>
    <t>Bundbuchse XFM-1618-17</t>
  </si>
  <si>
    <t>400101789</t>
  </si>
  <si>
    <t>Einfachrollenkette  5/8" x 3/8" Hubstation</t>
  </si>
  <si>
    <t>400101790</t>
  </si>
  <si>
    <t>Rillenkugellager 6004-2RSL d=20 D=42 B=12</t>
  </si>
  <si>
    <t>400101791</t>
  </si>
  <si>
    <t>Endtraverse für Kunststoff-Fensterrahmen-Trolley</t>
  </si>
  <si>
    <t>400101792</t>
  </si>
  <si>
    <t>Fahne</t>
  </si>
  <si>
    <t>400101793</t>
  </si>
  <si>
    <t>Drosselrückschlagventil GRLA-M5-QS-4-RS-D</t>
  </si>
  <si>
    <t>400101794</t>
  </si>
  <si>
    <t>Halteblech Sensor</t>
  </si>
  <si>
    <t>400101795</t>
  </si>
  <si>
    <t>Abdeckung Zylinder Schieber</t>
  </si>
  <si>
    <t>400101796</t>
  </si>
  <si>
    <t>Entnahmespitze AS ILS3.0</t>
  </si>
  <si>
    <t>400101796_1</t>
  </si>
  <si>
    <t>400101797</t>
  </si>
  <si>
    <t>Hülsenmutter M5x20 mit Schlitz</t>
  </si>
  <si>
    <t>400101798</t>
  </si>
  <si>
    <t>AS Schaltblech links kpl.</t>
  </si>
  <si>
    <t>400101799</t>
  </si>
  <si>
    <t>Einschraumutter M5</t>
  </si>
  <si>
    <t>400101801</t>
  </si>
  <si>
    <t>Aufsteigschutz im Schaltblech links</t>
  </si>
  <si>
    <t>400101802</t>
  </si>
  <si>
    <t>Leitkurvengelenk für Sortertasche</t>
  </si>
  <si>
    <t>400101803</t>
  </si>
  <si>
    <t>Druckstück für Sortertasche</t>
  </si>
  <si>
    <t>400101804</t>
  </si>
  <si>
    <t>Innenbügel für Sortertasche</t>
  </si>
  <si>
    <t>400101805</t>
  </si>
  <si>
    <t>Einlegekreuz für Sortertasche</t>
  </si>
  <si>
    <t>400101806</t>
  </si>
  <si>
    <t>Verbindungsstange für Rastleistenbefestigung</t>
  </si>
  <si>
    <t>400101807</t>
  </si>
  <si>
    <t>Druckfeder D-090L</t>
  </si>
  <si>
    <t>400101808</t>
  </si>
  <si>
    <t>Schenkelfeder rechts T045-270-359R</t>
  </si>
  <si>
    <t>400101809</t>
  </si>
  <si>
    <t>Schenkelfeder links T045-270-359L</t>
  </si>
  <si>
    <t>400101810</t>
  </si>
  <si>
    <t>Rastleiste für Sortertasche</t>
  </si>
  <si>
    <t>400101811</t>
  </si>
  <si>
    <t>Flachkopfschraube DIN 923 - M6 x 25 - A1-50</t>
  </si>
  <si>
    <t>400101812</t>
  </si>
  <si>
    <t>Prototyp Sortertasche mit Leitkurvenöffnung</t>
  </si>
  <si>
    <t>400101813</t>
  </si>
  <si>
    <t>Stopper / Pedal</t>
  </si>
  <si>
    <t>400101814</t>
  </si>
  <si>
    <t>Lagerbock / Pedal</t>
  </si>
  <si>
    <t>400101815</t>
  </si>
  <si>
    <t>Welle / Stopp-Pedal</t>
  </si>
  <si>
    <t>400101816</t>
  </si>
  <si>
    <t>400101818</t>
  </si>
  <si>
    <t>Stopp / Pedal</t>
  </si>
  <si>
    <t>400101819</t>
  </si>
  <si>
    <t xml:space="preserve">Gummigurt </t>
  </si>
  <si>
    <t>400101820</t>
  </si>
  <si>
    <t xml:space="preserve">Gerüstrahmen-Aufsatz für Flyer F40 </t>
  </si>
  <si>
    <t>400101821</t>
  </si>
  <si>
    <t>Rohrklemme Flyergerüst F40</t>
  </si>
  <si>
    <t>400101822</t>
  </si>
  <si>
    <t>Gerüsthalter Flyergerüst F40</t>
  </si>
  <si>
    <t>400101823</t>
  </si>
  <si>
    <t>Ausfahrschuh Rechts</t>
  </si>
  <si>
    <t>400101824</t>
  </si>
  <si>
    <t>Hubstation kpl. Pos.1,2,4,5</t>
  </si>
  <si>
    <t>400101827</t>
  </si>
  <si>
    <t>Einlegemutter</t>
  </si>
  <si>
    <t>400101828</t>
  </si>
  <si>
    <t>Trapezverbindungselement L=40 (2Stück)</t>
  </si>
  <si>
    <t>400101829</t>
  </si>
  <si>
    <t>Sensorfahne</t>
  </si>
  <si>
    <t>400101830</t>
  </si>
  <si>
    <t>Führungsrohr 45°</t>
  </si>
  <si>
    <t>400101831</t>
  </si>
  <si>
    <t>Grundplatte 30x15x160</t>
  </si>
  <si>
    <t>400101832</t>
  </si>
  <si>
    <t>Kugelkopf für Seilzugschaltung</t>
  </si>
  <si>
    <t>400101833</t>
  </si>
  <si>
    <t>Klemmhülse</t>
  </si>
  <si>
    <t>400101834</t>
  </si>
  <si>
    <t>Ringschraube M8x60 bearbeitet</t>
  </si>
  <si>
    <t>400101835</t>
  </si>
  <si>
    <t>Aluminiumprofil AP 110 L=200</t>
  </si>
  <si>
    <t>400101836</t>
  </si>
  <si>
    <t>Drahtseil Ø1,5 mit einseitiger Schlaufe L=800mm</t>
  </si>
  <si>
    <t>400101837</t>
  </si>
  <si>
    <t>WEICHE S 22,5° -R- KPL. MIT SEILZUGSCHALTUNG</t>
  </si>
  <si>
    <t>400101838</t>
  </si>
  <si>
    <t>für marius</t>
  </si>
  <si>
    <t>400101839</t>
  </si>
  <si>
    <t>400101840</t>
  </si>
  <si>
    <t>WEICHE S 22,5° -L- KPL. MIT SEILZUGSCHALTUNG</t>
  </si>
  <si>
    <t>400101841</t>
  </si>
  <si>
    <t>Für Marc</t>
  </si>
  <si>
    <t>400101842</t>
  </si>
  <si>
    <t>400101843</t>
  </si>
  <si>
    <t>400101844</t>
  </si>
  <si>
    <t>400101845</t>
  </si>
  <si>
    <t>400101846</t>
  </si>
  <si>
    <t>Rillenkugellager  W 6005-2RS1 d=25 D=47 B=12</t>
  </si>
  <si>
    <t>400101847</t>
  </si>
  <si>
    <t>400101848</t>
  </si>
  <si>
    <t>400101849</t>
  </si>
  <si>
    <t>Item Profil 8 40x40 Länge 40mm</t>
  </si>
  <si>
    <t>400101850</t>
  </si>
  <si>
    <t>Weichen Varianten mit Seilzugschaltung</t>
  </si>
  <si>
    <t>400101851</t>
  </si>
  <si>
    <t>für Marius</t>
  </si>
  <si>
    <t>400101852</t>
  </si>
  <si>
    <t>400101853</t>
  </si>
  <si>
    <t>APBW 110 R 550/22.5° - 410/298.5 - links</t>
  </si>
  <si>
    <t>400101854</t>
  </si>
  <si>
    <t>APBW 110 R 550/22.5° - 410/298.5 - rechts</t>
  </si>
  <si>
    <t>400101855</t>
  </si>
  <si>
    <t>APBW 110 R 500/67.5° - 415/360 - rechts</t>
  </si>
  <si>
    <t>400101856</t>
  </si>
  <si>
    <t>APBW 110 R 500/67.5° - 415/360 - links</t>
  </si>
  <si>
    <t>400101857</t>
  </si>
  <si>
    <t>WEICHE S 45° -L- KPL. MIT SEILZUGSCHALTUNG</t>
  </si>
  <si>
    <t>400101858</t>
  </si>
  <si>
    <t>WEICHE S 90° -L- KPL. MIT SEILZUGSCHALTUNG</t>
  </si>
  <si>
    <t>400101859</t>
  </si>
  <si>
    <t>WEICHE S 45° -R- KPL. MIT SEILZUGSCHALTUNG</t>
  </si>
  <si>
    <t>400101860</t>
  </si>
  <si>
    <t>WEICHE S 90° -R- KPL. MIT SEILZUGSCHALTUNG</t>
  </si>
  <si>
    <t>400101861</t>
  </si>
  <si>
    <t>SIMOGEAR S-Getriebemotor SAZ29-LEI63ZMH4E-L4/1.4N</t>
  </si>
  <si>
    <t>400101862</t>
  </si>
  <si>
    <t>Rohr R 1" 33,7 x 2,6 L= 1000mm</t>
  </si>
  <si>
    <t>400101863</t>
  </si>
  <si>
    <t>Kettenradscheibe 5/8"x3/8" z=18 (10B-1 18)</t>
  </si>
  <si>
    <t>400101864</t>
  </si>
  <si>
    <t>Drahtseil Ø1,5 mit einseitiger Schlaufe L=2000mm</t>
  </si>
  <si>
    <t>400101865</t>
  </si>
  <si>
    <t xml:space="preserve">DRUCKSCHIENE FÜR FLYER F40 </t>
  </si>
  <si>
    <t>400101866</t>
  </si>
  <si>
    <t>Hubstation kpl.</t>
  </si>
  <si>
    <t>400101867</t>
  </si>
  <si>
    <t>Hubstation Beistellteile</t>
  </si>
  <si>
    <t>400101868</t>
  </si>
  <si>
    <t>Zylinderrolle ILS 3.0 überarbeitet</t>
  </si>
  <si>
    <t>400101869</t>
  </si>
  <si>
    <t>400101870</t>
  </si>
  <si>
    <t>Rohr 1" L=1200</t>
  </si>
  <si>
    <t>400101871</t>
  </si>
  <si>
    <t>Anschlaghalter Absenkeinheit</t>
  </si>
  <si>
    <t>400101872</t>
  </si>
  <si>
    <t>Endanschlag AFS bearb. Absenkeinheit</t>
  </si>
  <si>
    <t>400101873</t>
  </si>
  <si>
    <t>Anschlagwelle Absenkeinheit</t>
  </si>
  <si>
    <t>400101874</t>
  </si>
  <si>
    <t>Kantenschutz 40mm</t>
  </si>
  <si>
    <t>400101875</t>
  </si>
  <si>
    <t>Rd D=40 2000mm PE-HD schwarz Pos. 10</t>
  </si>
  <si>
    <t>400101876</t>
  </si>
  <si>
    <t>Anschlag kpl. Heber</t>
  </si>
  <si>
    <t>400101877</t>
  </si>
  <si>
    <t>Sechskantmutter DIN 936 - M24 - 17H</t>
  </si>
  <si>
    <t>400101878</t>
  </si>
  <si>
    <t>Einschraubmutter M6 mit Innensechskant</t>
  </si>
  <si>
    <t>400101879</t>
  </si>
  <si>
    <t>Abhängehalterung</t>
  </si>
  <si>
    <t>400101880</t>
  </si>
  <si>
    <t>Gegenstück Abhängehalterung</t>
  </si>
  <si>
    <t>400101881</t>
  </si>
  <si>
    <t>Abhängehalterung kpl.</t>
  </si>
  <si>
    <t>400101882</t>
  </si>
  <si>
    <t>Einhängeschiene AP110 kpl. Hubstation</t>
  </si>
  <si>
    <t>400101883</t>
  </si>
  <si>
    <t>Einhängeschiene AP110 Hubstation</t>
  </si>
  <si>
    <t>400101884</t>
  </si>
  <si>
    <t>400101885</t>
  </si>
  <si>
    <t xml:space="preserve">Druckfeder VD-239A-14 </t>
  </si>
  <si>
    <t>400101887</t>
  </si>
  <si>
    <t>für Marc</t>
  </si>
  <si>
    <t>400101888</t>
  </si>
  <si>
    <t>Versteifung für pneumatische Bürstenbremse</t>
  </si>
  <si>
    <t>400101889</t>
  </si>
  <si>
    <t>400101890</t>
  </si>
  <si>
    <t>400101893</t>
  </si>
  <si>
    <t>Gleitleiste sonder</t>
  </si>
  <si>
    <t>400101894</t>
  </si>
  <si>
    <t>Verstärkung für Gleitleiste</t>
  </si>
  <si>
    <t>400101895</t>
  </si>
  <si>
    <t>Anschlussstück</t>
  </si>
  <si>
    <t>400101896</t>
  </si>
  <si>
    <t>Trolley-Entladung f. LT-50</t>
  </si>
  <si>
    <t>400101897</t>
  </si>
  <si>
    <t xml:space="preserve">doppelseitiges Klebeband 3M VHB 5962 Breite 25mm, </t>
  </si>
  <si>
    <t>400101898</t>
  </si>
  <si>
    <t>Schenkelfeder links T-18735L</t>
  </si>
  <si>
    <t>400101899</t>
  </si>
  <si>
    <t>Schenkelfeder rechts T-18735R</t>
  </si>
  <si>
    <t>400101900</t>
  </si>
  <si>
    <t>Gurtförderer GUF-P 2000 AC/1000/350</t>
  </si>
  <si>
    <t>400101901</t>
  </si>
  <si>
    <t xml:space="preserve">Seilhalter </t>
  </si>
  <si>
    <t>400101902</t>
  </si>
  <si>
    <t>Öffner/Schließer</t>
  </si>
  <si>
    <t>400101903</t>
  </si>
  <si>
    <t>Bügelgelenk</t>
  </si>
  <si>
    <t>400101904</t>
  </si>
  <si>
    <t>Klappbügel</t>
  </si>
  <si>
    <t>400101905</t>
  </si>
  <si>
    <t>Leiste für Rahmen</t>
  </si>
  <si>
    <t>400101906</t>
  </si>
  <si>
    <t xml:space="preserve">U-Bügel </t>
  </si>
  <si>
    <t>400101907</t>
  </si>
  <si>
    <t xml:space="preserve">Softbag </t>
  </si>
  <si>
    <t>400101908</t>
  </si>
  <si>
    <t>Öffnerschnur</t>
  </si>
  <si>
    <t>400101909</t>
  </si>
  <si>
    <t>Stretchbezug /Softbag Logo Schönenberger</t>
  </si>
  <si>
    <t>400101910</t>
  </si>
  <si>
    <t>ZYL. CQSB12-10DM</t>
  </si>
  <si>
    <t>400101911</t>
  </si>
  <si>
    <t>Gelenkkopf M5 Innengewinde KJ5D_D</t>
  </si>
  <si>
    <t>400101912</t>
  </si>
  <si>
    <t>Stössel-Trägerblech</t>
  </si>
  <si>
    <t>400101913</t>
  </si>
  <si>
    <t>Rampen-Trägerblech</t>
  </si>
  <si>
    <t>400101914</t>
  </si>
  <si>
    <t>Stössel-Klotz</t>
  </si>
  <si>
    <t>400101915</t>
  </si>
  <si>
    <t>Rampen-Klotz</t>
  </si>
  <si>
    <t>400101916</t>
  </si>
  <si>
    <t>Passschraube ISO 7379 - 6 x 12 - M5 - 12.9</t>
  </si>
  <si>
    <t>400101917</t>
  </si>
  <si>
    <t>Passschraube ISO 7379 - 5 x 12 - M4 - 12.9</t>
  </si>
  <si>
    <t>400101918</t>
  </si>
  <si>
    <t>Rampe</t>
  </si>
  <si>
    <t>400101919</t>
  </si>
  <si>
    <t>Zylinder - Grundplatte</t>
  </si>
  <si>
    <t>400101920</t>
  </si>
  <si>
    <t>ANLAUFSCHEIBE GTM-0611-010</t>
  </si>
  <si>
    <t>400101921</t>
  </si>
  <si>
    <t>Halter Lichtschranke Trolleyträger</t>
  </si>
  <si>
    <t>400101922</t>
  </si>
  <si>
    <t>Bauteilabfrage Trolleyträger</t>
  </si>
  <si>
    <t>400101923</t>
  </si>
  <si>
    <t>Fördersystem TX200 AC / FD</t>
  </si>
  <si>
    <t>400101924</t>
  </si>
  <si>
    <t>Notauskopplung Pos.1 + Pos.2</t>
  </si>
  <si>
    <t>400101925</t>
  </si>
  <si>
    <t>400101926</t>
  </si>
  <si>
    <t>Grundkörper Gleitschenkel</t>
  </si>
  <si>
    <t>400101927</t>
  </si>
  <si>
    <t>Einsatz für Gleitschenkel</t>
  </si>
  <si>
    <t>400101930</t>
  </si>
  <si>
    <t>Beladetisch für Showroom</t>
  </si>
  <si>
    <t>400101931</t>
  </si>
  <si>
    <t xml:space="preserve">Rahmenbügel </t>
  </si>
  <si>
    <t>400101932</t>
  </si>
  <si>
    <t>Stretchbezug /Softbag Logo Böwe Systec</t>
  </si>
  <si>
    <t>400101933</t>
  </si>
  <si>
    <t>Ausrichtanschlag kpl.</t>
  </si>
  <si>
    <t>400101934</t>
  </si>
  <si>
    <t>Profil 5 40x20 L=60mm</t>
  </si>
  <si>
    <t>400101935</t>
  </si>
  <si>
    <t>400101936</t>
  </si>
  <si>
    <t>Andruckleiste</t>
  </si>
  <si>
    <t>400101937</t>
  </si>
  <si>
    <t>ITEM Nutenstein 5 St M4, verzinkt</t>
  </si>
  <si>
    <t>400101938</t>
  </si>
  <si>
    <t>ITEM Automatik-Verbindungssatz 5, verzinkt</t>
  </si>
  <si>
    <t>400101939</t>
  </si>
  <si>
    <t>400101940</t>
  </si>
  <si>
    <t>Schraube STS-plus KN6033 4x25 - H2</t>
  </si>
  <si>
    <t>400101941</t>
  </si>
  <si>
    <t>Gleitschenkel</t>
  </si>
  <si>
    <t>400101942</t>
  </si>
  <si>
    <t>Gleitleiste</t>
  </si>
  <si>
    <t>400101943</t>
  </si>
  <si>
    <t>400101944</t>
  </si>
  <si>
    <t>Verbindungselement 4xM6</t>
  </si>
  <si>
    <t>400101947</t>
  </si>
  <si>
    <t>Entnahmespitze AS links</t>
  </si>
  <si>
    <t>400101948</t>
  </si>
  <si>
    <t xml:space="preserve">Entnahmespitze AS </t>
  </si>
  <si>
    <t>400101949</t>
  </si>
  <si>
    <t>AS Schaltblech rechts kpl.</t>
  </si>
  <si>
    <t>400101950</t>
  </si>
  <si>
    <t>Aufsteigschutz im Schaltblech rechts</t>
  </si>
  <si>
    <t>400101951</t>
  </si>
  <si>
    <t>Entnahmespitze AS rechts</t>
  </si>
  <si>
    <t>400101952</t>
  </si>
  <si>
    <t>M5 Gewindebolzen</t>
  </si>
  <si>
    <t>400101953</t>
  </si>
  <si>
    <t>Bodensäule R3" (88.9x4.05) mit Fußplatte 250x250x1</t>
  </si>
  <si>
    <t>400101955</t>
  </si>
  <si>
    <t>DRT 80 L=1360</t>
  </si>
  <si>
    <t>400101956</t>
  </si>
  <si>
    <t>DRT 80 L=1305</t>
  </si>
  <si>
    <t>400101957</t>
  </si>
  <si>
    <t>DRT 80 L=1575</t>
  </si>
  <si>
    <t>400101958</t>
  </si>
  <si>
    <t>Schraube STP380300100S</t>
  </si>
  <si>
    <t>400101959</t>
  </si>
  <si>
    <t>Grundplatte für Regalbefestigung</t>
  </si>
  <si>
    <t>400101960</t>
  </si>
  <si>
    <t>Halteblech für Regalbefestigung</t>
  </si>
  <si>
    <t>400101961</t>
  </si>
  <si>
    <t>Befestigungshalter</t>
  </si>
  <si>
    <t>400101962</t>
  </si>
  <si>
    <t>U-Bügel</t>
  </si>
  <si>
    <t>400101963</t>
  </si>
  <si>
    <t>Einhängeöse</t>
  </si>
  <si>
    <t>400101964</t>
  </si>
  <si>
    <t>Lager / U-Bügel</t>
  </si>
  <si>
    <t>400101965</t>
  </si>
  <si>
    <t>Rahmenleiste</t>
  </si>
  <si>
    <t>400101966</t>
  </si>
  <si>
    <t xml:space="preserve">Schiebegelenk </t>
  </si>
  <si>
    <t>400101967</t>
  </si>
  <si>
    <t>Bügel / Schiebegelenk</t>
  </si>
  <si>
    <t>400101968</t>
  </si>
  <si>
    <t>Sciebebügel</t>
  </si>
  <si>
    <t>400101969</t>
  </si>
  <si>
    <t>Einrastniete</t>
  </si>
  <si>
    <t>400101970</t>
  </si>
  <si>
    <t>Softbag</t>
  </si>
  <si>
    <t>400101971</t>
  </si>
  <si>
    <t>Kantenschutz EPDM 35x25x5 GU-L-EPDM-00030</t>
  </si>
  <si>
    <t>400101973</t>
  </si>
  <si>
    <t>Hubstation ohne Antriebsstation kpl.</t>
  </si>
  <si>
    <t>400101974</t>
  </si>
  <si>
    <t>Pneumatikerweiterung</t>
  </si>
  <si>
    <t>400101975</t>
  </si>
  <si>
    <t>Passschraube ISO 7379 - 4 x 12 - M3 - 12.9</t>
  </si>
  <si>
    <t>400101976</t>
  </si>
  <si>
    <t xml:space="preserve">STAUSTRECKE SP 3.0 73X100 - ELOXIERT </t>
  </si>
  <si>
    <t>400101977</t>
  </si>
  <si>
    <t>TRAVERSEN-EINSATZ FÜR AUFNAHME V60 OHNE LANGLOCH</t>
  </si>
  <si>
    <t>400101979</t>
  </si>
  <si>
    <t>Bügel</t>
  </si>
  <si>
    <t>400101982</t>
  </si>
  <si>
    <t>ZUGFEDER RZ-027I  D=0,4 DE=5,4 LO=23,7</t>
  </si>
  <si>
    <t>400101984</t>
  </si>
  <si>
    <t>AS Kappe</t>
  </si>
  <si>
    <t>400101985</t>
  </si>
  <si>
    <t xml:space="preserve">Bodensäule R3" L=5850mm (88.9x4.05) mit Fußplatte </t>
  </si>
  <si>
    <t>400101986</t>
  </si>
  <si>
    <t xml:space="preserve">Bodensäule R3" L=6300mm (88.9x4.05) mit Fußplatte </t>
  </si>
  <si>
    <t>400101989</t>
  </si>
  <si>
    <t>ES-Bogen Rechts überarbeitet für ILS 3.0</t>
  </si>
  <si>
    <t>400101990</t>
  </si>
  <si>
    <t>ES-Schenkel Rechts überarbeitet für ILS 3.0</t>
  </si>
  <si>
    <t>400101991</t>
  </si>
  <si>
    <t>ES-Schenkel Links überarbeitet für ILS 3.0</t>
  </si>
  <si>
    <t>400101992</t>
  </si>
  <si>
    <t>ES-Bogen Links überarbeitet für ILS 3.0</t>
  </si>
  <si>
    <t>400101993</t>
  </si>
  <si>
    <t>Lager kpl. bearbeitet für Abschluss</t>
  </si>
  <si>
    <t>400101995</t>
  </si>
  <si>
    <t>SP 3.0 BOGEN-STÜCK R/L FÜR AS 3.0</t>
  </si>
  <si>
    <t>400101996</t>
  </si>
  <si>
    <t>400101997</t>
  </si>
  <si>
    <t>Beladeplatte Messeanlage</t>
  </si>
  <si>
    <t>400101999</t>
  </si>
  <si>
    <t>Lehre CQT-Trolley</t>
  </si>
  <si>
    <t>400102000</t>
  </si>
  <si>
    <t>Messblech oben</t>
  </si>
  <si>
    <t>400102001</t>
  </si>
  <si>
    <t>PRÄZISIONS-STAHLROHR L=28</t>
  </si>
  <si>
    <t>400102002</t>
  </si>
  <si>
    <t>Verbindungskern AFS</t>
  </si>
  <si>
    <t>400102003</t>
  </si>
  <si>
    <t>Unterer Kettenführungsbogen AFS</t>
  </si>
  <si>
    <t>400102004</t>
  </si>
  <si>
    <t>Halbschale unterer AFS-Bogen</t>
  </si>
  <si>
    <t>400102005</t>
  </si>
  <si>
    <t>Halbschale unterer AFS-Bogen gespiegelt</t>
  </si>
  <si>
    <t>400102006</t>
  </si>
  <si>
    <t>Druckfeder</t>
  </si>
  <si>
    <t>400102007</t>
  </si>
  <si>
    <t>ANLAUFSCHEIBE GTM-0620-015</t>
  </si>
  <si>
    <t>400102009</t>
  </si>
  <si>
    <t>DRT DOPPELROHRTRÄGER 1"/114 L=800</t>
  </si>
  <si>
    <t>400102010</t>
  </si>
  <si>
    <t>Bolzenanker HST3 M12x235 160/140</t>
  </si>
  <si>
    <t>400102011</t>
  </si>
  <si>
    <t>test</t>
  </si>
  <si>
    <t>400102012</t>
  </si>
  <si>
    <t>HALTERPLATTE RA1-b/e/f/g FÜR AP110</t>
  </si>
  <si>
    <t>400102013</t>
  </si>
  <si>
    <t>Bogenverbindung ES/AS bearbeitet für ILS 3.0</t>
  </si>
  <si>
    <t>400102014</t>
  </si>
  <si>
    <t>Profil 6 30x30 1N ITEM leicht, natur</t>
  </si>
  <si>
    <t>400102015</t>
  </si>
  <si>
    <t>Träger</t>
  </si>
  <si>
    <t>400102016</t>
  </si>
  <si>
    <t>Vierkant-Stahlrohre 610x150x100mm Beschichten</t>
  </si>
  <si>
    <t>400102017</t>
  </si>
  <si>
    <t>4kt Rohr für Heber</t>
  </si>
  <si>
    <t>400102018</t>
  </si>
  <si>
    <t>Gatterträger direkt für 6-Strecken G38</t>
  </si>
  <si>
    <t>400102019</t>
  </si>
  <si>
    <t>Halter li. Trolley Lehre CQT kpl.</t>
  </si>
  <si>
    <t>400102019_1</t>
  </si>
  <si>
    <t>Halter li. Trolley Lehre CQT</t>
  </si>
  <si>
    <t>400102019_2</t>
  </si>
  <si>
    <t>PIN Trolley Lehre CQT</t>
  </si>
  <si>
    <t>400102020</t>
  </si>
  <si>
    <t>Messblech unten</t>
  </si>
  <si>
    <t>400102021</t>
  </si>
  <si>
    <t>Dorn Halter rechts</t>
  </si>
  <si>
    <t>400102022</t>
  </si>
  <si>
    <t>Dorn Halter links</t>
  </si>
  <si>
    <t>400102023</t>
  </si>
  <si>
    <t>ITEM Abdeckkappe 6 30x30, schwarz 0.0.419.22</t>
  </si>
  <si>
    <t>400102024</t>
  </si>
  <si>
    <t>ITEM Winkelsatz 6 30x30 0.0.419.67</t>
  </si>
  <si>
    <t>400102025</t>
  </si>
  <si>
    <t>ITEM Nutenstein 6 St M6, verzinkt 0.0.419.40</t>
  </si>
  <si>
    <t>400102026</t>
  </si>
  <si>
    <t>ITEM Nutenstein 6 St 2xM6-28, verzinkt 0.0.610.10</t>
  </si>
  <si>
    <t>400102027</t>
  </si>
  <si>
    <t>Schrauben mit Ansatz CBBDH6-4</t>
  </si>
  <si>
    <t>400102028</t>
  </si>
  <si>
    <t>Aufnahmebolzen BJPNGB5-P5.5-B8-G4</t>
  </si>
  <si>
    <t>400102029</t>
  </si>
  <si>
    <t>Gummipuffer 26106-020015551</t>
  </si>
  <si>
    <t>400102030</t>
  </si>
  <si>
    <t>Arretierbolzen 03090-11308160</t>
  </si>
  <si>
    <t>400102031</t>
  </si>
  <si>
    <t>Winkelverbindung KRL06-00</t>
  </si>
  <si>
    <t>400102032</t>
  </si>
  <si>
    <t>Rechteckrohr zugeschnitten</t>
  </si>
  <si>
    <t>400102033</t>
  </si>
  <si>
    <t>APBW 110 R550/67.5° - 796</t>
  </si>
  <si>
    <t>400102034</t>
  </si>
  <si>
    <t>APBW 110 R550/67.5 - 1185</t>
  </si>
  <si>
    <t>400102035</t>
  </si>
  <si>
    <t>400102036</t>
  </si>
  <si>
    <t>Einstelllehre</t>
  </si>
  <si>
    <t>400102037</t>
  </si>
  <si>
    <t>Senkschraube ISO 10642 - M4 x 10 - A2-070</t>
  </si>
  <si>
    <t>400102038</t>
  </si>
  <si>
    <t>Sicherungsring DIN 471 - 17 x 1 - St</t>
  </si>
  <si>
    <t>400102039</t>
  </si>
  <si>
    <t>Rillenkugellager 61903 - 2RS1</t>
  </si>
  <si>
    <t>400102040</t>
  </si>
  <si>
    <t>Umlenkrolle Kettenspanner</t>
  </si>
  <si>
    <t>400102041</t>
  </si>
  <si>
    <t>Umlenkrolle</t>
  </si>
  <si>
    <t>400102042</t>
  </si>
  <si>
    <t>Halteplatte Kugellager</t>
  </si>
  <si>
    <t>400102043</t>
  </si>
  <si>
    <t>Lagerachse Umlenkrolle</t>
  </si>
  <si>
    <t>400102045</t>
  </si>
  <si>
    <t>Lagerflansch Motorstation</t>
  </si>
  <si>
    <t>400102046</t>
  </si>
  <si>
    <t>Kettenrad Z=25 für IWIS Hohlbolzenkette 81013459</t>
  </si>
  <si>
    <t>400102047</t>
  </si>
  <si>
    <t>Deckel Motorstation</t>
  </si>
  <si>
    <t>400102048</t>
  </si>
  <si>
    <t>Motorflansch</t>
  </si>
  <si>
    <t>400102049</t>
  </si>
  <si>
    <t>Seitenstrebe Motorstation</t>
  </si>
  <si>
    <t>400102050</t>
  </si>
  <si>
    <t>Grundhalter Motorstation</t>
  </si>
  <si>
    <t>400102051</t>
  </si>
  <si>
    <t>Antriebswelle f. SIMOGEAR Stirnradschneckengetrieb</t>
  </si>
  <si>
    <t>400102052</t>
  </si>
  <si>
    <t>Führungsleiste Kettenspanner</t>
  </si>
  <si>
    <t>400102053</t>
  </si>
  <si>
    <t>Laufstrecke Motorstation</t>
  </si>
  <si>
    <t>400102054</t>
  </si>
  <si>
    <t>Laufstrecke Motorstation gespiegelt</t>
  </si>
  <si>
    <t>400102055</t>
  </si>
  <si>
    <t>Zentrierkern gerade</t>
  </si>
  <si>
    <t>400102056</t>
  </si>
  <si>
    <t>Zentrierkern Profil</t>
  </si>
  <si>
    <t>400102057</t>
  </si>
  <si>
    <t>Lagerachse Kettenspanner</t>
  </si>
  <si>
    <t>400102058</t>
  </si>
  <si>
    <t>Kettenführung IWIS-Hohlbolzenkette 08B-1</t>
  </si>
  <si>
    <t>400102059</t>
  </si>
  <si>
    <t>NUTENSTEIN F. LP</t>
  </si>
  <si>
    <t>400102060</t>
  </si>
  <si>
    <t>Abstandhalter f. Nutenstein an lp.</t>
  </si>
  <si>
    <t>400102061</t>
  </si>
  <si>
    <t>400102062</t>
  </si>
  <si>
    <t>Halteblech f. Andruck-Rollenleiste</t>
  </si>
  <si>
    <t>400102063</t>
  </si>
  <si>
    <t>Rollenträger L=1000 f. ILS 3.0</t>
  </si>
  <si>
    <t>400102065</t>
  </si>
  <si>
    <t>Sicherungsring DIN 472 - 30x1,2</t>
  </si>
  <si>
    <t>400102066</t>
  </si>
  <si>
    <t>Lasche 6 30 0.0.677.74</t>
  </si>
  <si>
    <t>400102067</t>
  </si>
  <si>
    <t xml:space="preserve">Befestigungssatz 6 3-5mm mit Senkschraube M6 </t>
  </si>
  <si>
    <t>400102068</t>
  </si>
  <si>
    <t>BG pneumatik Zylinder am Vereinzeler</t>
  </si>
  <si>
    <t>400102069</t>
  </si>
  <si>
    <t>BG Lagerbock mit Gelenken am Vereinzeler</t>
  </si>
  <si>
    <t>400102070</t>
  </si>
  <si>
    <t>BG Höhenverstellung am Vereinzeler</t>
  </si>
  <si>
    <t>400102071</t>
  </si>
  <si>
    <t>Halteleiste für Bügelentladung</t>
  </si>
  <si>
    <t>400102072</t>
  </si>
  <si>
    <t>Halteblech für Gleitleiste Bügelentladung</t>
  </si>
  <si>
    <t>400102073</t>
  </si>
  <si>
    <t>Rutschprofil für Gleitleiste Bügelentladung</t>
  </si>
  <si>
    <t>400102074</t>
  </si>
  <si>
    <t>Gleitleiste für Bügelentladung</t>
  </si>
  <si>
    <t>400102075</t>
  </si>
  <si>
    <t>Druckfeder Fn = 85,42 N</t>
  </si>
  <si>
    <t>400102076</t>
  </si>
  <si>
    <t>Plane Blau 2 m x 5 m</t>
  </si>
  <si>
    <t>400102077</t>
  </si>
  <si>
    <t>Antriebsrad Motorstation</t>
  </si>
  <si>
    <t>400102078</t>
  </si>
  <si>
    <t>Versteifung Motorstation</t>
  </si>
  <si>
    <t>400102079</t>
  </si>
  <si>
    <t>Gefällebogen horizontal</t>
  </si>
  <si>
    <t>400102080</t>
  </si>
  <si>
    <t>Gefällebogen vertikal</t>
  </si>
  <si>
    <t>400102081</t>
  </si>
  <si>
    <t>400102082</t>
  </si>
  <si>
    <t>Halter re. Trolley Lehre CQT kpl.</t>
  </si>
  <si>
    <t>400102082_1</t>
  </si>
  <si>
    <t>Halter re. Trolley Lehre CQT</t>
  </si>
  <si>
    <t>400102083</t>
  </si>
  <si>
    <t>SIMOGEAR Stirnradschneckengetriebemotor 1,1 kW</t>
  </si>
  <si>
    <t>400102085</t>
  </si>
  <si>
    <t>Lager Hubstation</t>
  </si>
  <si>
    <t>400102086</t>
  </si>
  <si>
    <t>Verriegelung Hubstation</t>
  </si>
  <si>
    <t>400102087</t>
  </si>
  <si>
    <t>Auflage Hubstation</t>
  </si>
  <si>
    <t>400102088</t>
  </si>
  <si>
    <t>Rasterstange Hubstation</t>
  </si>
  <si>
    <t>400102089</t>
  </si>
  <si>
    <t>Mitnehmer Hubstation</t>
  </si>
  <si>
    <t>400102090</t>
  </si>
  <si>
    <t>Anschlag Hubstation</t>
  </si>
  <si>
    <t>400102091</t>
  </si>
  <si>
    <t>Führungsbolzen Hubstation</t>
  </si>
  <si>
    <t>400102092</t>
  </si>
  <si>
    <t>Auflager Hubstation</t>
  </si>
  <si>
    <t>400102094</t>
  </si>
  <si>
    <t>Passfeder DIN 6885-1 - A 10 x 8 x 28 - St</t>
  </si>
  <si>
    <t>400102095</t>
  </si>
  <si>
    <t>Prüfkörper für Vereinzeler Teil 1</t>
  </si>
  <si>
    <t>400102096</t>
  </si>
  <si>
    <t>Prüfkörper für Vereinzeler Teil 2</t>
  </si>
  <si>
    <t>400102097</t>
  </si>
  <si>
    <t>Prüfkörper für Vereinzeler BG kpl.</t>
  </si>
  <si>
    <t>400102098</t>
  </si>
  <si>
    <t>Rillenkugellager DIN 625 - 6006 - 2RS1</t>
  </si>
  <si>
    <t>400102099</t>
  </si>
  <si>
    <t>Antriebswelle für Hauber</t>
  </si>
  <si>
    <t>400102100</t>
  </si>
  <si>
    <t>Anschlagsplatte f. Endanschlag</t>
  </si>
  <si>
    <t>400102101</t>
  </si>
  <si>
    <t>Endanschlag für Trolley kpl.</t>
  </si>
  <si>
    <t>400102102</t>
  </si>
  <si>
    <t>400102104</t>
  </si>
  <si>
    <t>Halterung für Gleitleiste Bügelentladung</t>
  </si>
  <si>
    <t>400102105</t>
  </si>
  <si>
    <t>400102106</t>
  </si>
  <si>
    <t>Zusatzaufwand Projekt Hubstation 024-20</t>
  </si>
  <si>
    <t>400102107</t>
  </si>
  <si>
    <t>ITEM für Gleitleiste Bügelentladung</t>
  </si>
  <si>
    <t>400102108</t>
  </si>
  <si>
    <t>IWIS Hohlbolzenkette 08B-1 ohne Buchsen</t>
  </si>
  <si>
    <t>400102109</t>
  </si>
  <si>
    <t>Kettengleitprofil IWIS Hohlbolzenkette 08B-1</t>
  </si>
  <si>
    <t>400102110</t>
  </si>
  <si>
    <t>Kettenführungsprofil IWIS Hohlbolzenkette 08B-1</t>
  </si>
  <si>
    <t>400102111</t>
  </si>
  <si>
    <t>Verbindungsplatte AFS</t>
  </si>
  <si>
    <t>400102112</t>
  </si>
  <si>
    <t>Versteifungskeil AFS</t>
  </si>
  <si>
    <t>400102113</t>
  </si>
  <si>
    <t>Nutenstein N8/M8 Bosch-Rexroth</t>
  </si>
  <si>
    <t>400102114</t>
  </si>
  <si>
    <t>Nutenstein Kettenführungsprofil</t>
  </si>
  <si>
    <t>400102115</t>
  </si>
  <si>
    <t>BG-Umlenkstation AFS</t>
  </si>
  <si>
    <t>400102116</t>
  </si>
  <si>
    <t>BG-Umlenkrolle AFS</t>
  </si>
  <si>
    <t>400102117</t>
  </si>
  <si>
    <t>Halbschale Umlenkstation AFS</t>
  </si>
  <si>
    <t>400102118</t>
  </si>
  <si>
    <t>Halbschale Umlenkstation AFS gespiegelt</t>
  </si>
  <si>
    <t>400102119</t>
  </si>
  <si>
    <t>Kettenführung Umlenkstation AFS</t>
  </si>
  <si>
    <t>400102120</t>
  </si>
  <si>
    <t>Kettengleitprofil Umlenkstation AFS</t>
  </si>
  <si>
    <t>400102121</t>
  </si>
  <si>
    <t>RG-Förderer 1</t>
  </si>
  <si>
    <t>400102122</t>
  </si>
  <si>
    <t>Gefaellebogen Endstück</t>
  </si>
  <si>
    <t>400102123</t>
  </si>
  <si>
    <t>TEF BOGEN 90° R450</t>
  </si>
  <si>
    <t>400102124</t>
  </si>
  <si>
    <t>400102125</t>
  </si>
  <si>
    <t>400102126</t>
  </si>
  <si>
    <t>400102127</t>
  </si>
  <si>
    <t>Halteplatte</t>
  </si>
  <si>
    <t>400102128</t>
  </si>
  <si>
    <t>ANTRIEBSSTATION RECHTS FÜR TEF RECHTS - BG</t>
  </si>
  <si>
    <t>400102129</t>
  </si>
  <si>
    <t>Halter für Motor</t>
  </si>
  <si>
    <t>400102130</t>
  </si>
  <si>
    <t>400102131</t>
  </si>
  <si>
    <t>Drahtbügel / Beuteltasche</t>
  </si>
  <si>
    <t>400102132</t>
  </si>
  <si>
    <t>ITEM Halterung für Gleitleiste Bügelentladung</t>
  </si>
  <si>
    <t>400102133</t>
  </si>
  <si>
    <t>RAHMENELEMENT L=900MM - ILS 3.0</t>
  </si>
  <si>
    <t>400102134</t>
  </si>
  <si>
    <t xml:space="preserve">Verschlussstecker QR1-S-RBS Standard 2123210000 </t>
  </si>
  <si>
    <t>400102136</t>
  </si>
  <si>
    <t>TEF RECHTS - BIDIREKTIONAL KURZ</t>
  </si>
  <si>
    <t>400102138</t>
  </si>
  <si>
    <t>Steck-Mehrfachverteiler, 2 fach G 1/4 Ø10 MLIQSLV2</t>
  </si>
  <si>
    <t>400102139</t>
  </si>
  <si>
    <t>Ferrit-Ringkern d=4,9mm; D=9,5mm; H=10,4mm</t>
  </si>
  <si>
    <t>400102140</t>
  </si>
  <si>
    <t>Halter Lichtschranke Trolleyträger Hubstation</t>
  </si>
  <si>
    <t>400102141</t>
  </si>
  <si>
    <t>Kupferlackdraht d=0,5mm</t>
  </si>
  <si>
    <t>400102142</t>
  </si>
  <si>
    <t>L-Winkel EN 10056-1 - 25 x 25 x 3</t>
  </si>
  <si>
    <t>400102143</t>
  </si>
  <si>
    <t>BG-Unterer AFS-Bogen</t>
  </si>
  <si>
    <t>400102144</t>
  </si>
  <si>
    <t>Oberer Kettenführungsbogen AFS</t>
  </si>
  <si>
    <t>400102145</t>
  </si>
  <si>
    <t>Halbschale oberer AFS-Bogen</t>
  </si>
  <si>
    <t>400102146</t>
  </si>
  <si>
    <t>Halbschale oberer AFS-Bogen gespiegelt</t>
  </si>
  <si>
    <t>400102147</t>
  </si>
  <si>
    <t>STAUSTRECKE SP 2.0 73X100 L=1200</t>
  </si>
  <si>
    <t>400102148</t>
  </si>
  <si>
    <t>Gefällebogen für Staustrecke vertikal 10°</t>
  </si>
  <si>
    <t>400102149</t>
  </si>
  <si>
    <t>Zylinderhalter f. Prüfvorrichtung HFS-Bügelträger</t>
  </si>
  <si>
    <t>400102150</t>
  </si>
  <si>
    <t>Endanschlag Hubstation 1</t>
  </si>
  <si>
    <t>400102151</t>
  </si>
  <si>
    <t>HFS LAUFKÖRPER BÜGELTRÄGER GRAU / RAL 7035</t>
  </si>
  <si>
    <t>400102153</t>
  </si>
  <si>
    <t>HFS BÜGELTRÄGER GRAU / RAL 7035</t>
  </si>
  <si>
    <t>400102154</t>
  </si>
  <si>
    <t>Prüfvorrichtung HFS-Bügelträger</t>
  </si>
  <si>
    <t>400102155</t>
  </si>
  <si>
    <t>LEPY6K-25 Elektrischer Linearactuator</t>
  </si>
  <si>
    <t>400102156</t>
  </si>
  <si>
    <t>Stopperpuffer elektr.</t>
  </si>
  <si>
    <t>400102158</t>
  </si>
  <si>
    <t>Presentation Scanning</t>
  </si>
  <si>
    <t>400102159</t>
  </si>
  <si>
    <t>Aufhängehaken AH 28-8 M8/28 428800</t>
  </si>
  <si>
    <t>400102160</t>
  </si>
  <si>
    <t>Gefälleprofil Zuschnitt</t>
  </si>
  <si>
    <t>400102161</t>
  </si>
  <si>
    <t>Gefällefprofil Segment aufwärts</t>
  </si>
  <si>
    <t>400102162</t>
  </si>
  <si>
    <t>400102163</t>
  </si>
  <si>
    <t>Gefälleprofil Segment abwärts</t>
  </si>
  <si>
    <t>400102164</t>
  </si>
  <si>
    <t>400102165</t>
  </si>
  <si>
    <t>Verbindung Segmente 11,25°</t>
  </si>
  <si>
    <t>400102166</t>
  </si>
  <si>
    <t>Verbindung Segmente 12°</t>
  </si>
  <si>
    <t>400102167</t>
  </si>
  <si>
    <t>Trapezverbinder 11,25°</t>
  </si>
  <si>
    <t>400102168</t>
  </si>
  <si>
    <t>Trapezverbinder 12°</t>
  </si>
  <si>
    <t>400102170</t>
  </si>
  <si>
    <t>Spulenaufnahmeleiste für Sortertasche magnetisch</t>
  </si>
  <si>
    <t>400102171</t>
  </si>
  <si>
    <t>Magnetaufnahmeleiste für Sortertasche magnetisch</t>
  </si>
  <si>
    <t>400102172</t>
  </si>
  <si>
    <t>Spulenkörper für Sortertasche magnetisch</t>
  </si>
  <si>
    <t>400102173</t>
  </si>
  <si>
    <t>Kronenmutter DIN 979 - M8</t>
  </si>
  <si>
    <t>400102174</t>
  </si>
  <si>
    <t>Splint ISO 1234 - 2x16</t>
  </si>
  <si>
    <t>400102175</t>
  </si>
  <si>
    <t>Sensorhalter optischer Bügelzähler</t>
  </si>
  <si>
    <t>400102176</t>
  </si>
  <si>
    <t>BG-Traversenadapter V60</t>
  </si>
  <si>
    <t>400102177</t>
  </si>
  <si>
    <t xml:space="preserve">Intel PCIe Netzwerkkarte </t>
  </si>
  <si>
    <t>400102178</t>
  </si>
  <si>
    <t>400102179</t>
  </si>
  <si>
    <t>Halter Trolley Lehre CQT kpl.</t>
  </si>
  <si>
    <t>400102179_1</t>
  </si>
  <si>
    <t>Halter Trolley Lehre CQT</t>
  </si>
  <si>
    <t>400102179_2</t>
  </si>
  <si>
    <t>400102180</t>
  </si>
  <si>
    <t>Anschlagstopfen Wippe für Alu Einlegeschiene</t>
  </si>
  <si>
    <t>400102181</t>
  </si>
  <si>
    <t>Schrauben mit Ansatz CBBDH6-5</t>
  </si>
  <si>
    <t>400102182</t>
  </si>
  <si>
    <t>Anlaufscheibe GTM-0611-010</t>
  </si>
  <si>
    <t>400102184</t>
  </si>
  <si>
    <t>400102185</t>
  </si>
  <si>
    <t>400102186</t>
  </si>
  <si>
    <t>WIPPE LINKS F. SPERRE-EINLEGESCHIENE AP</t>
  </si>
  <si>
    <t>400102187</t>
  </si>
  <si>
    <t>WIPPE RECHTS F. SPERRE-EINLEGESCHIENE AP</t>
  </si>
  <si>
    <t>400102188</t>
  </si>
  <si>
    <t>SPERRE F. EINLEGESCHIENE, KPL.</t>
  </si>
  <si>
    <t>400102189</t>
  </si>
  <si>
    <t>Einhängeschiene AP110 kpl. für Hubstation</t>
  </si>
  <si>
    <t>400102190</t>
  </si>
  <si>
    <t>Gefällebogen Horizontal 30°</t>
  </si>
  <si>
    <t>400102191</t>
  </si>
  <si>
    <t>Elektromagnet D=25, H=20, 5V, F=50N</t>
  </si>
  <si>
    <t>400102192</t>
  </si>
  <si>
    <t>Gefaellebogen Endstück 30°</t>
  </si>
  <si>
    <t>400102193</t>
  </si>
  <si>
    <t>400102194</t>
  </si>
  <si>
    <t>TEF Bogen 60° R450</t>
  </si>
  <si>
    <t>400102195</t>
  </si>
  <si>
    <t>ANTRIEBSSTATION LINKS FÜR TEF LINKS</t>
  </si>
  <si>
    <t>400102196</t>
  </si>
  <si>
    <t>RG-Förderer 2</t>
  </si>
  <si>
    <t>400102197</t>
  </si>
  <si>
    <t>RG-Förderer 3</t>
  </si>
  <si>
    <t>400102198</t>
  </si>
  <si>
    <t>400102199</t>
  </si>
  <si>
    <t>400102200</t>
  </si>
  <si>
    <t>Stretchbezug/Softbag kein Logo neutral</t>
  </si>
  <si>
    <t>400102201</t>
  </si>
  <si>
    <t>Abstandshalter Daimler Fixiereinheit unten</t>
  </si>
  <si>
    <t>400102202</t>
  </si>
  <si>
    <t>APS 110 Kastenprofil mit Stossverbindung</t>
  </si>
  <si>
    <t>400102203</t>
  </si>
  <si>
    <t>APS 110 Stossverbinder Gewindestück</t>
  </si>
  <si>
    <t>400102204</t>
  </si>
  <si>
    <t>APS 110 Stossverbinder Gegenhalter</t>
  </si>
  <si>
    <t>400102205</t>
  </si>
  <si>
    <t>Adapter für Laufprofil links</t>
  </si>
  <si>
    <t>400102206</t>
  </si>
  <si>
    <t>Adapter für Laufprofil rechts</t>
  </si>
  <si>
    <t>400102207</t>
  </si>
  <si>
    <t>Daimler Baugruppe Stand 25.08.2021</t>
  </si>
  <si>
    <t>400102208</t>
  </si>
  <si>
    <t>400102209</t>
  </si>
  <si>
    <t>400102210</t>
  </si>
  <si>
    <t>400102211</t>
  </si>
  <si>
    <t>400102212</t>
  </si>
  <si>
    <t>Zentrierungswinkel_a f. Fixierstation unten</t>
  </si>
  <si>
    <t>400102213</t>
  </si>
  <si>
    <t>Zentrierungswinkel_b f. Fixierstation unten</t>
  </si>
  <si>
    <t>400102214</t>
  </si>
  <si>
    <t>400102215</t>
  </si>
  <si>
    <t>Auflagefläche Vorzentrierung kurz links</t>
  </si>
  <si>
    <t>400102216</t>
  </si>
  <si>
    <t>400102217</t>
  </si>
  <si>
    <t>Grundplatte Motorstation / Kettenspanner</t>
  </si>
  <si>
    <t>400102218</t>
  </si>
  <si>
    <t>Gegenhalter Spannfeder</t>
  </si>
  <si>
    <t>400102219</t>
  </si>
  <si>
    <t>Seitenführung Kettenspannjoch</t>
  </si>
  <si>
    <t>400102220</t>
  </si>
  <si>
    <t>Kettenspannjoch</t>
  </si>
  <si>
    <t>400102221</t>
  </si>
  <si>
    <t>Lagerachse Kettenspannjoch</t>
  </si>
  <si>
    <t>400102224</t>
  </si>
  <si>
    <t>Kreuzlochmutter DIN 548 M8</t>
  </si>
  <si>
    <t>400102225</t>
  </si>
  <si>
    <t>Distanzplatte am LP</t>
  </si>
  <si>
    <t>400102226</t>
  </si>
  <si>
    <t>Zylinderplatte AS Schiebeweiche</t>
  </si>
  <si>
    <t>400102227</t>
  </si>
  <si>
    <t>Deckplatte AS Element</t>
  </si>
  <si>
    <t>400102228</t>
  </si>
  <si>
    <t>Aluplatte AS Bogenhalter</t>
  </si>
  <si>
    <t>400102229</t>
  </si>
  <si>
    <t>Gleitwelle AS</t>
  </si>
  <si>
    <t>400102230</t>
  </si>
  <si>
    <t>Schiebeweiche AS</t>
  </si>
  <si>
    <t>400102231</t>
  </si>
  <si>
    <t>AS-Bogeneinlauf</t>
  </si>
  <si>
    <t>400102232</t>
  </si>
  <si>
    <t>AS-Bogenelement</t>
  </si>
  <si>
    <t>400102234</t>
  </si>
  <si>
    <t>Auflagefläche Vorzentrierung kurz rechts</t>
  </si>
  <si>
    <t>400102235</t>
  </si>
  <si>
    <t>ZB Halter fuer ES-Element links 30°</t>
  </si>
  <si>
    <t>400102236</t>
  </si>
  <si>
    <t>Platte_001</t>
  </si>
  <si>
    <t>400102237</t>
  </si>
  <si>
    <t>Platte_002</t>
  </si>
  <si>
    <t>400102238</t>
  </si>
  <si>
    <t>Platte_003</t>
  </si>
  <si>
    <t>400102239</t>
  </si>
  <si>
    <t>Halter_Einweissbogen</t>
  </si>
  <si>
    <t>400102240</t>
  </si>
  <si>
    <t>ES-Element Links</t>
  </si>
  <si>
    <t>400102241</t>
  </si>
  <si>
    <t>Einschlagdübel W-ED/S-BND-(A2K)-M10x40 vz.</t>
  </si>
  <si>
    <t>400102242</t>
  </si>
  <si>
    <t>Autarke Bürstenbremse kpl.</t>
  </si>
  <si>
    <t>400102244</t>
  </si>
  <si>
    <t>Permanentmagnet D=15, H=15, F=25N, 12V</t>
  </si>
  <si>
    <t>400102245</t>
  </si>
  <si>
    <t>Permanentmagnet D=20, H=22, F=40N, 12V</t>
  </si>
  <si>
    <t>400102246</t>
  </si>
  <si>
    <t>Halter fuer 2 Sensoren 18mm Durchmesser</t>
  </si>
  <si>
    <t>400102247</t>
  </si>
  <si>
    <t>Halter fuer Sensor 18mm Durchmesser</t>
  </si>
  <si>
    <t>400102248</t>
  </si>
  <si>
    <t>Gewindeeinleger AFS Motor- &amp; Umlenkstation</t>
  </si>
  <si>
    <t>400102249</t>
  </si>
  <si>
    <t>Blechhalter kpl. für Trolleyzug T165</t>
  </si>
  <si>
    <t>400102250</t>
  </si>
  <si>
    <t>Blechhalter Sondertrolley</t>
  </si>
  <si>
    <t>400102251</t>
  </si>
  <si>
    <t>Kettengleitprofil APS 110 / Hohlbolzenkette</t>
  </si>
  <si>
    <t>400102252</t>
  </si>
  <si>
    <t>Druckspeicher 20L CRVZS-20</t>
  </si>
  <si>
    <t>400102253</t>
  </si>
  <si>
    <t>Blindstopfen B-3/8 3570</t>
  </si>
  <si>
    <t>400102254</t>
  </si>
  <si>
    <t>Reduzierung G1 G1/4 RED114SST 159110</t>
  </si>
  <si>
    <t>400102255</t>
  </si>
  <si>
    <t>Einschraubverschraubung G1/4 16x10 für Druckspeich</t>
  </si>
  <si>
    <t>400102256</t>
  </si>
  <si>
    <t>T-Stück Ø16 TV16SST 159221</t>
  </si>
  <si>
    <t>400102257</t>
  </si>
  <si>
    <t>BG-AFS-Stossverbinder</t>
  </si>
  <si>
    <t>400102258</t>
  </si>
  <si>
    <t>BG-AFS-Stossverbinder Motor- &amp; Umlenkstation</t>
  </si>
  <si>
    <t>400102259</t>
  </si>
  <si>
    <t>400102260</t>
  </si>
  <si>
    <t>400102261</t>
  </si>
  <si>
    <t>400102263</t>
  </si>
  <si>
    <t>ITS-LS-4035-D-12VDC Hubmagnet drückend 8 N 75 N 12</t>
  </si>
  <si>
    <t>400102264</t>
  </si>
  <si>
    <t>Puffer</t>
  </si>
  <si>
    <t>400102265</t>
  </si>
  <si>
    <t>Wandhaken</t>
  </si>
  <si>
    <t>400102266</t>
  </si>
  <si>
    <t>Seitenbogenkette 501 mit Winkellasche 90°</t>
  </si>
  <si>
    <t>400102267</t>
  </si>
  <si>
    <t>ZB ES-Element Links 30°</t>
  </si>
  <si>
    <t>400102268</t>
  </si>
  <si>
    <t>400102269</t>
  </si>
  <si>
    <t>400102270</t>
  </si>
  <si>
    <t>Trapezverbinder 4°</t>
  </si>
  <si>
    <t>400102271</t>
  </si>
  <si>
    <t>Verbindung Segmente 4°</t>
  </si>
  <si>
    <t>400102272</t>
  </si>
  <si>
    <t>Adapter Ausschleusung</t>
  </si>
  <si>
    <t>400102273</t>
  </si>
  <si>
    <t>Blechhalter für Sensor</t>
  </si>
  <si>
    <t>400102274</t>
  </si>
  <si>
    <t>Gefällebogen 30° beschnitten</t>
  </si>
  <si>
    <t>400102275</t>
  </si>
  <si>
    <t>Gefälleprofil beschnitten</t>
  </si>
  <si>
    <t>400102276</t>
  </si>
  <si>
    <t>BG AFS-Antriebswelle</t>
  </si>
  <si>
    <t>400102277</t>
  </si>
  <si>
    <t>400102278</t>
  </si>
  <si>
    <t>400102279</t>
  </si>
  <si>
    <t>Spannbuchse MSM, Bohrung 14mm</t>
  </si>
  <si>
    <t>400102280</t>
  </si>
  <si>
    <t>Spannbuchse COM-B, Bohrung 14mm</t>
  </si>
  <si>
    <t>400102281</t>
  </si>
  <si>
    <t>Hub-Schwenkzylinder MRQBS40-30CA</t>
  </si>
  <si>
    <t>400102282</t>
  </si>
  <si>
    <t>TEF Bogen 30° R450</t>
  </si>
  <si>
    <t>400102283</t>
  </si>
  <si>
    <t>Zylinder RDQB25-15</t>
  </si>
  <si>
    <t>400102284</t>
  </si>
  <si>
    <t>400102285</t>
  </si>
  <si>
    <t>Klemmbacke für Winkelgreifer Rechts</t>
  </si>
  <si>
    <t>400102286</t>
  </si>
  <si>
    <t>Klemmgummi für Winkelgreifer</t>
  </si>
  <si>
    <t>400102287</t>
  </si>
  <si>
    <t>BG AFS-Kettenspanneinheit</t>
  </si>
  <si>
    <t>400102288</t>
  </si>
  <si>
    <t>BG AFS-Antriebseinheit</t>
  </si>
  <si>
    <t>400102289</t>
  </si>
  <si>
    <t xml:space="preserve">Gefälleprofil beschnitten </t>
  </si>
  <si>
    <t>400102290</t>
  </si>
  <si>
    <t>400102291</t>
  </si>
  <si>
    <t>TEF Bogen 90° R450</t>
  </si>
  <si>
    <t>400102292</t>
  </si>
  <si>
    <t>TEF Bogen 10° R450 mit Fräsung</t>
  </si>
  <si>
    <t>400102293</t>
  </si>
  <si>
    <t>400102294</t>
  </si>
  <si>
    <t>400102295</t>
  </si>
  <si>
    <t>400102296</t>
  </si>
  <si>
    <t>TEF Bogen 45° R450</t>
  </si>
  <si>
    <t>400102297</t>
  </si>
  <si>
    <t>400102298</t>
  </si>
  <si>
    <t>Winkelgreifer GWB 54</t>
  </si>
  <si>
    <t>400102299</t>
  </si>
  <si>
    <t>400102300</t>
  </si>
  <si>
    <t>Halter f. LP Kreis 800. Rechts</t>
  </si>
  <si>
    <t>400102301</t>
  </si>
  <si>
    <t>Halter f. LP Kreis 800. Links</t>
  </si>
  <si>
    <t>400102302</t>
  </si>
  <si>
    <t>Höhenausgleich</t>
  </si>
  <si>
    <t>400102303</t>
  </si>
  <si>
    <t>TEF Bogen 5° R450</t>
  </si>
  <si>
    <t>400102304</t>
  </si>
  <si>
    <t>RG-Förderer 4</t>
  </si>
  <si>
    <t>400102305</t>
  </si>
  <si>
    <t>RG-Förderer 5</t>
  </si>
  <si>
    <t>400102307</t>
  </si>
  <si>
    <t>Reduzierstück mit Sechskant, M8 innen - M6 außen</t>
  </si>
  <si>
    <t>400102308</t>
  </si>
  <si>
    <t xml:space="preserve">Puffer Typ S, d=40, h=28.5, M8, SH-55  </t>
  </si>
  <si>
    <t>400102309</t>
  </si>
  <si>
    <t xml:space="preserve">Puffer Typ D, d=40, h=28, M8, SH-55  </t>
  </si>
  <si>
    <t>400102310</t>
  </si>
  <si>
    <t xml:space="preserve">Aluminium-Winkel 80x40x5,0mm </t>
  </si>
  <si>
    <t>400102311</t>
  </si>
  <si>
    <t>BG AFS-Motorbefestigung 1,1 KW Motor</t>
  </si>
  <si>
    <t>400102312</t>
  </si>
  <si>
    <t>Distanzleiste AFS-Motorbefestigung</t>
  </si>
  <si>
    <t>400102313</t>
  </si>
  <si>
    <t>Anschlussstück Gefälleprofil</t>
  </si>
  <si>
    <t>400102314</t>
  </si>
  <si>
    <t>Anschlussstück AS Element</t>
  </si>
  <si>
    <t>400102315</t>
  </si>
  <si>
    <t>Montageplatte AS ILS</t>
  </si>
  <si>
    <t>400102316</t>
  </si>
  <si>
    <t>Schenkel/Schiebeweiche AS</t>
  </si>
  <si>
    <t>400102317</t>
  </si>
  <si>
    <t>Flanschplatte für Hub-Schwenkzylinder - MRQ</t>
  </si>
  <si>
    <t>400102318</t>
  </si>
  <si>
    <t>SP 2.0 Bogen R/L 30° R150</t>
  </si>
  <si>
    <t>400102319</t>
  </si>
  <si>
    <t>TEF Bogen 10° R450</t>
  </si>
  <si>
    <t>400102320</t>
  </si>
  <si>
    <t>Halter Umlenkstation</t>
  </si>
  <si>
    <t>400102321</t>
  </si>
  <si>
    <t>Halter Ausschleusung</t>
  </si>
  <si>
    <t>400102322</t>
  </si>
  <si>
    <t>400102323</t>
  </si>
  <si>
    <t xml:space="preserve">Halter Eischleusung </t>
  </si>
  <si>
    <t>400102324</t>
  </si>
  <si>
    <t>Halter Antriebsstation</t>
  </si>
  <si>
    <t>400102325</t>
  </si>
  <si>
    <t>400102326</t>
  </si>
  <si>
    <t>Ausgleichsplatte AS/Schiebeweiche</t>
  </si>
  <si>
    <t>400102327</t>
  </si>
  <si>
    <t>Marc</t>
  </si>
  <si>
    <t>400102328</t>
  </si>
  <si>
    <t>Kettenschutzprofil AFS</t>
  </si>
  <si>
    <t>400102329</t>
  </si>
  <si>
    <t>400102330</t>
  </si>
  <si>
    <t>Magnetgegenhalter für Sortertasche</t>
  </si>
  <si>
    <t>400102331</t>
  </si>
  <si>
    <t>ZB Halter Einschleusung</t>
  </si>
  <si>
    <t>400102332</t>
  </si>
  <si>
    <t>Platte 01</t>
  </si>
  <si>
    <t>400102333</t>
  </si>
  <si>
    <t>Platte 02</t>
  </si>
  <si>
    <t>400102334</t>
  </si>
  <si>
    <t>ZB Halter Ausschleusung</t>
  </si>
  <si>
    <t>400102335</t>
  </si>
  <si>
    <t>400102336</t>
  </si>
  <si>
    <t>400102337</t>
  </si>
  <si>
    <t>400102338</t>
  </si>
  <si>
    <t>400102339</t>
  </si>
  <si>
    <t>400102340</t>
  </si>
  <si>
    <t>400102341</t>
  </si>
  <si>
    <t>Fixiereinheit für Mewa</t>
  </si>
  <si>
    <t>400102342</t>
  </si>
  <si>
    <t>400102343</t>
  </si>
  <si>
    <t>400102344</t>
  </si>
  <si>
    <t>400102345</t>
  </si>
  <si>
    <t>Adapterplatte für Zylinder RDQB25</t>
  </si>
  <si>
    <t>400102346</t>
  </si>
  <si>
    <t>Halter für MRQBS40-30CA</t>
  </si>
  <si>
    <t>400102347</t>
  </si>
  <si>
    <t>Pos.10  Anschlußplatte TS re+li 10,5mm für Verstre</t>
  </si>
  <si>
    <t>400102348</t>
  </si>
  <si>
    <t>Halter_1 für MRQBS40-30CA</t>
  </si>
  <si>
    <t>400102349</t>
  </si>
  <si>
    <t>Halter_2 für MRQBS40-30CA</t>
  </si>
  <si>
    <t>400102350</t>
  </si>
  <si>
    <t>Einweiser AS</t>
  </si>
  <si>
    <t>400102351</t>
  </si>
  <si>
    <t>Bügel für Beuteltasche</t>
  </si>
  <si>
    <t>400102352</t>
  </si>
  <si>
    <t>400102353</t>
  </si>
  <si>
    <t>Bügelaufnahme Beuteltasche</t>
  </si>
  <si>
    <t>400102354</t>
  </si>
  <si>
    <t>AFS Unterer Kettenführungsbogen</t>
  </si>
  <si>
    <t>400102355</t>
  </si>
  <si>
    <t>AFS Oberer Kettenführungsbogen</t>
  </si>
  <si>
    <t>400102356</t>
  </si>
  <si>
    <t>400102357</t>
  </si>
  <si>
    <t>400102358</t>
  </si>
  <si>
    <t xml:space="preserve">ZB Halter Ausschleusung </t>
  </si>
  <si>
    <t>400102359</t>
  </si>
  <si>
    <t>400102360</t>
  </si>
  <si>
    <t>Blechhalter Umlenkstation</t>
  </si>
  <si>
    <t>400102361</t>
  </si>
  <si>
    <t>HFS-Profil für Ausschleusung</t>
  </si>
  <si>
    <t>400102362</t>
  </si>
  <si>
    <t>HFS-Profil für Einschleusung</t>
  </si>
  <si>
    <t>400102363</t>
  </si>
  <si>
    <t>Sensorhalter M8x1</t>
  </si>
  <si>
    <t>400102364</t>
  </si>
  <si>
    <t>Z-Winkel/ H=606/ B=60</t>
  </si>
  <si>
    <t>400102365</t>
  </si>
  <si>
    <t>Z-Winkel/ H=634/ B=60</t>
  </si>
  <si>
    <t>400102366</t>
  </si>
  <si>
    <t>Sensor mit Hintergrundausblendung BOS 64K-AA-IH12-</t>
  </si>
  <si>
    <t>400102367</t>
  </si>
  <si>
    <t>Platte für Rohr gequetscht</t>
  </si>
  <si>
    <t>400102368</t>
  </si>
  <si>
    <t>Item Winkelsatz 8 80x80</t>
  </si>
  <si>
    <t>400102369</t>
  </si>
  <si>
    <t>Grundkörper für AFS-Kettenwerkzeug</t>
  </si>
  <si>
    <t>400102370</t>
  </si>
  <si>
    <t>Schieber für AFS-Kettenwerkzeug</t>
  </si>
  <si>
    <t>400102371</t>
  </si>
  <si>
    <t>Spindel für AFS-Kettenwerkzeug</t>
  </si>
  <si>
    <t>400102372</t>
  </si>
  <si>
    <t>Druckstift für AFS-Kettenwerkzeug</t>
  </si>
  <si>
    <t>400102373</t>
  </si>
  <si>
    <t>Gegenhalter für AFS-Kettenwerkzeug</t>
  </si>
  <si>
    <t>400102374</t>
  </si>
  <si>
    <t>Griff für AFS-Kettenwerkzeug</t>
  </si>
  <si>
    <t>400102375</t>
  </si>
  <si>
    <t>Gewindestift mit Haltemagnet - M6 x 12 - GN 913.6</t>
  </si>
  <si>
    <t>400102376</t>
  </si>
  <si>
    <t>Doppelarmige Spannmutter - 20 - M10 - GN 206.1</t>
  </si>
  <si>
    <t>400102377</t>
  </si>
  <si>
    <t>AFS-Kettenwerkzeug kpl.</t>
  </si>
  <si>
    <t>400102378</t>
  </si>
  <si>
    <t xml:space="preserve">HFS ANTRIEBSCLIP FÜR BT </t>
  </si>
  <si>
    <t>400102379</t>
  </si>
  <si>
    <t>400102380</t>
  </si>
  <si>
    <t>400102381</t>
  </si>
  <si>
    <t>Außen-Klemmring für Klemmhülse</t>
  </si>
  <si>
    <t>400102382</t>
  </si>
  <si>
    <t>Schutzblech gebogen</t>
  </si>
  <si>
    <t>400102383</t>
  </si>
  <si>
    <t>Schutzblech gerade</t>
  </si>
  <si>
    <t>400102384</t>
  </si>
  <si>
    <t>Blechhalter für Schutzblech</t>
  </si>
  <si>
    <t>400102385</t>
  </si>
  <si>
    <t>Blechhalter Fixiereinheit</t>
  </si>
  <si>
    <t>400102386</t>
  </si>
  <si>
    <t>Schaltdach für AS-Element</t>
  </si>
  <si>
    <t>400102387</t>
  </si>
  <si>
    <t>ANTRIEBSSTATION RECHTS FÜR TEF RECHTS</t>
  </si>
  <si>
    <t>400102388</t>
  </si>
  <si>
    <t>400102389</t>
  </si>
  <si>
    <t>400102390</t>
  </si>
  <si>
    <t>400102391</t>
  </si>
  <si>
    <t>Bodenplatte für Bodensäule 2"</t>
  </si>
  <si>
    <t>400102392</t>
  </si>
  <si>
    <t>Druckstück für Klemmbacke Fixierstation</t>
  </si>
  <si>
    <t>400102393</t>
  </si>
  <si>
    <t>Klemmbacke für Winkelgreifer Links</t>
  </si>
  <si>
    <t>400102394</t>
  </si>
  <si>
    <t>400102395</t>
  </si>
  <si>
    <t>Schutzblech horizontal gebogen</t>
  </si>
  <si>
    <t>400102396</t>
  </si>
  <si>
    <t>Verstärkungsblech</t>
  </si>
  <si>
    <t>400102397</t>
  </si>
  <si>
    <t>ZB Schutzbleche</t>
  </si>
  <si>
    <t>400102398</t>
  </si>
  <si>
    <t>TEF Gleitleistenführung bearbeitet</t>
  </si>
  <si>
    <t>400102399</t>
  </si>
  <si>
    <t>TEF Gleitleiste bearbeitet</t>
  </si>
  <si>
    <t>400102400</t>
  </si>
  <si>
    <t>TP-Senkkopfschraube 2.5x8 - H</t>
  </si>
  <si>
    <t>400102401</t>
  </si>
  <si>
    <t>BG RG Förderer Gefällestrecke TEF</t>
  </si>
  <si>
    <t>400102403</t>
  </si>
  <si>
    <t>KQ2P-08 Verschlußstopfen</t>
  </si>
  <si>
    <t>400102404</t>
  </si>
  <si>
    <t>SPIRO.MOT. WF20 DRS71S4; 0,37KW; n=56; 50HZ O.BR.</t>
  </si>
  <si>
    <t>400102405</t>
  </si>
  <si>
    <t xml:space="preserve">SPIRO.MOT. WF20 DRS71S4/BE05; 0,37KW; n=56; 50HZ </t>
  </si>
  <si>
    <t>400102406</t>
  </si>
  <si>
    <t>TEF Gleitleistenprofil f. Bögen bearbeitet</t>
  </si>
  <si>
    <t>400102407</t>
  </si>
  <si>
    <t>Einschlagdübel W-ED/S-BND-(A2K)-M10x40 m. Werkzeug</t>
  </si>
  <si>
    <t>400102408</t>
  </si>
  <si>
    <t>Spreizwerkzeug ZB-MARKWZG-DBL-ESHLG-M10X40</t>
  </si>
  <si>
    <t>400102409</t>
  </si>
  <si>
    <t>Z-Winkel (Typ-1) l/ H=458/B=60</t>
  </si>
  <si>
    <t>400102410</t>
  </si>
  <si>
    <t>Z-Winkel (Typ-2) l/ H=272/B=60</t>
  </si>
  <si>
    <t>400102411</t>
  </si>
  <si>
    <t>Z-Winkel (Typ-3) / H=341/B=60</t>
  </si>
  <si>
    <t>400102412</t>
  </si>
  <si>
    <t>400102413</t>
  </si>
  <si>
    <t>Verbindungsplatte 90° links für Geländer TS 08870</t>
  </si>
  <si>
    <t>400102414</t>
  </si>
  <si>
    <t>BG-Eingriffschutz Fixierstation</t>
  </si>
  <si>
    <t>400102415</t>
  </si>
  <si>
    <t>ITEM 40x40 bearbeitet</t>
  </si>
  <si>
    <t>400102416</t>
  </si>
  <si>
    <t>PVC Eingriffschutz</t>
  </si>
  <si>
    <t>400102417</t>
  </si>
  <si>
    <t>Distanzklotz</t>
  </si>
  <si>
    <t>400102418</t>
  </si>
  <si>
    <t>L-Winkel (Typ-10) / H=533 / B=60</t>
  </si>
  <si>
    <t>400102419</t>
  </si>
  <si>
    <t>Weich-PVC, transparent t=4mm b=400mm</t>
  </si>
  <si>
    <t>400102420</t>
  </si>
  <si>
    <t>RG-Förderer 6</t>
  </si>
  <si>
    <t>400102421</t>
  </si>
  <si>
    <t>Halter rechts</t>
  </si>
  <si>
    <t>400102422</t>
  </si>
  <si>
    <t>Halter_Einweisbogen</t>
  </si>
  <si>
    <t>400102423</t>
  </si>
  <si>
    <t>Platte_02_rechts</t>
  </si>
  <si>
    <t>400102424</t>
  </si>
  <si>
    <t>ZB Halter fuer ES-Element rechts 30°</t>
  </si>
  <si>
    <t>400102425</t>
  </si>
  <si>
    <t>ES-Element rechts 30°,  HFS/ILS2.0</t>
  </si>
  <si>
    <t>400102426</t>
  </si>
  <si>
    <t>400102427</t>
  </si>
  <si>
    <t>Abhänge-Halter (Typ-8) / H=450 / B=80</t>
  </si>
  <si>
    <t>400102428</t>
  </si>
  <si>
    <t>Abhänger-Halter (Typ-8) kpl.</t>
  </si>
  <si>
    <t>400102429</t>
  </si>
  <si>
    <t xml:space="preserve">Halter für Strukturprofil mit 8er Nut </t>
  </si>
  <si>
    <t>400102431</t>
  </si>
  <si>
    <t>Halteplatte an Gerüststange für RSM</t>
  </si>
  <si>
    <t>400102432</t>
  </si>
  <si>
    <t>Giebelbügel (U-Bügel) bis D50</t>
  </si>
  <si>
    <t>400102433</t>
  </si>
  <si>
    <t>Vierkantrohr eloxiert 40x30x3</t>
  </si>
  <si>
    <t>400102434</t>
  </si>
  <si>
    <t>Halteplatte für Bedientableau 1-Fach</t>
  </si>
  <si>
    <t>400102435</t>
  </si>
  <si>
    <t xml:space="preserve">BEDIENTABLEAU 1-FACH (DT-GRÜN) MIT HALTER KPL. </t>
  </si>
  <si>
    <t>400102436</t>
  </si>
  <si>
    <t>Vierkantrohr 40x30</t>
  </si>
  <si>
    <t>400102437</t>
  </si>
  <si>
    <t>Pos.1 a) Winkel 80x60x6 für U-Bügel 52 mm und</t>
  </si>
  <si>
    <t>400102438</t>
  </si>
  <si>
    <t>Pos.1 b) Winkel 80x60x6 inkl. U-Bügel 52 mm für 1"</t>
  </si>
  <si>
    <t>400102439</t>
  </si>
  <si>
    <t>Pos.1 c) Winkel 400x60x6 inkl. Pratzen und U-Bügel</t>
  </si>
  <si>
    <t>400102440</t>
  </si>
  <si>
    <t>SPULENZUGSEGMENT T165 NEU</t>
  </si>
  <si>
    <t>400102444</t>
  </si>
  <si>
    <t>100 kg Traverse</t>
  </si>
  <si>
    <t>400102445</t>
  </si>
  <si>
    <t>BG-100 kg Traverse</t>
  </si>
  <si>
    <t>400102446</t>
  </si>
  <si>
    <t>Axialscheibe DIN 5405 - AS0414</t>
  </si>
  <si>
    <t>400102447</t>
  </si>
  <si>
    <t>Axial-Nadelkranz DIN 5405 - AXK0414-TN</t>
  </si>
  <si>
    <t>400102448</t>
  </si>
  <si>
    <t>Axial-Rillenkugellager - F4-8M-M</t>
  </si>
  <si>
    <t>400102449</t>
  </si>
  <si>
    <t>Doppelarmige Spannmutter - 25 - M12 - GN 206.1</t>
  </si>
  <si>
    <t>400102450</t>
  </si>
  <si>
    <t>Schmierfett DIN 51825 - K2K-30</t>
  </si>
  <si>
    <t>400102451</t>
  </si>
  <si>
    <t>Bügelclipser Beuteltasche</t>
  </si>
  <si>
    <t>400102452</t>
  </si>
  <si>
    <t>Bügelclipser Pilz Beuteltasche</t>
  </si>
  <si>
    <t>400102453</t>
  </si>
  <si>
    <t>IPC 477E  22" Siemens 6AV7241-3LB05-0FA0</t>
  </si>
  <si>
    <t>400102454</t>
  </si>
  <si>
    <t>SIMATIC WinCC Runtime Advanced V15 Siemens  6AV211</t>
  </si>
  <si>
    <t>400102455</t>
  </si>
  <si>
    <t>SIMATIC WinCC 16384 PowerTags V15 Siemens 6AV2104-</t>
  </si>
  <si>
    <t>400102456</t>
  </si>
  <si>
    <t>Klappbügel für Beuteltasche</t>
  </si>
  <si>
    <t>400102457</t>
  </si>
  <si>
    <t>Bezug Beuteltasche</t>
  </si>
  <si>
    <t>400102458</t>
  </si>
  <si>
    <t>Weich-PVC, blickdicht, schwarz t=4mm b=400mm</t>
  </si>
  <si>
    <t>400102459</t>
  </si>
  <si>
    <t>PVC-Eingriffschutz, blickdicht, schwarz</t>
  </si>
  <si>
    <t>400102460</t>
  </si>
  <si>
    <t>Platte für Bedientableau</t>
  </si>
  <si>
    <t>400102462</t>
  </si>
  <si>
    <t>GETR.MOT. WF20DR63L4/ASD1, M5A, 0,25KW, 50HZ</t>
  </si>
  <si>
    <t>400102463</t>
  </si>
  <si>
    <t>GETR.MOT. WF20DR63L4/BR/ASD1, M5A, 0,25KW, 50HZ</t>
  </si>
  <si>
    <t>400102464</t>
  </si>
  <si>
    <t>GETR.MOT. RF17DR63L4/BR/ASD1, M4, 0,25KW, 50HZ</t>
  </si>
  <si>
    <t>400102465</t>
  </si>
  <si>
    <t>Abstandshalter E-Box für Doppelbügelerkennung</t>
  </si>
  <si>
    <t>400102467</t>
  </si>
  <si>
    <t>MINI-RILLENKUGELLAGER 608 ZZ geölt NTN/CBG 210325</t>
  </si>
  <si>
    <t>400102468</t>
  </si>
  <si>
    <t xml:space="preserve">HFS BÜGELTRÄGER SCHWARZ / RAL 9005 </t>
  </si>
  <si>
    <t>400102470</t>
  </si>
  <si>
    <t>Konsole für Befestigung an Galerie</t>
  </si>
  <si>
    <t>400102471</t>
  </si>
  <si>
    <t>Winkel für Befestigung an Galerie</t>
  </si>
  <si>
    <t>400102472</t>
  </si>
  <si>
    <t>Konsole für Befestigung an Galerie, kpl.</t>
  </si>
  <si>
    <t>400102473</t>
  </si>
  <si>
    <t>Winkel für Befestigung an Galerie, kpl.</t>
  </si>
  <si>
    <t>400102474</t>
  </si>
  <si>
    <t>Sechskantschraube DIN 931 - M12 x 50 - 8.8</t>
  </si>
  <si>
    <t>400102475</t>
  </si>
  <si>
    <t>T-Rohrschelle Hälfte für RSM</t>
  </si>
  <si>
    <t>400102476</t>
  </si>
  <si>
    <t>Halterohr für Bedientableau</t>
  </si>
  <si>
    <t>400102477</t>
  </si>
  <si>
    <t>AS-Hubstößel für Gleiter</t>
  </si>
  <si>
    <t>400102478</t>
  </si>
  <si>
    <t>AS-Hubstößel kpl. mit Gleiter</t>
  </si>
  <si>
    <t>400102479</t>
  </si>
  <si>
    <t>Tragwerksgerüst zur Aufnahme von 8 ausziehbaren</t>
  </si>
  <si>
    <t>400102480</t>
  </si>
  <si>
    <t>Spannstation TEF</t>
  </si>
  <si>
    <t>400102481</t>
  </si>
  <si>
    <t>Grundplatte für Spannstation TEF</t>
  </si>
  <si>
    <t>400102482</t>
  </si>
  <si>
    <t>TEF Alu-Profil Bearbeitet</t>
  </si>
  <si>
    <t>400102483</t>
  </si>
  <si>
    <t>Kettenführung für Spannstation TEF</t>
  </si>
  <si>
    <t>400102484</t>
  </si>
  <si>
    <t>Anschlussprofil für Weiche Pinförderer</t>
  </si>
  <si>
    <t>400102485</t>
  </si>
  <si>
    <t>Anbindungswinkel zwischen Sigma 260 &amp; C 90</t>
  </si>
  <si>
    <t>400102486</t>
  </si>
  <si>
    <t>Eingriffschutz für Spannstation TEF</t>
  </si>
  <si>
    <t>400102488</t>
  </si>
  <si>
    <t>Lindapter Trägerklemme A10 - kurze Nockenhöhe</t>
  </si>
  <si>
    <t>400102489</t>
  </si>
  <si>
    <t>400102490</t>
  </si>
  <si>
    <t>Klemmstab für Gerüstanbindung an IPE-Träger</t>
  </si>
  <si>
    <t>400102491</t>
  </si>
  <si>
    <t>L EN 10056-1 - 50 x 30 x 5</t>
  </si>
  <si>
    <t>400102492</t>
  </si>
  <si>
    <t>Winkelaufnahme</t>
  </si>
  <si>
    <t>400102493</t>
  </si>
  <si>
    <t>Traversenstoper kpl.</t>
  </si>
  <si>
    <t>400102494</t>
  </si>
  <si>
    <t>Stopper L-Winkelaufnahme</t>
  </si>
  <si>
    <t>400102495</t>
  </si>
  <si>
    <t>Lagerstift Zylinder</t>
  </si>
  <si>
    <t>400102496</t>
  </si>
  <si>
    <t xml:space="preserve">Distanzhülse für Anbindung Sigmaträger an </t>
  </si>
  <si>
    <t>400102497</t>
  </si>
  <si>
    <t>Distanzhülse Stopperwinkel</t>
  </si>
  <si>
    <t>400102498</t>
  </si>
  <si>
    <t>Zylinderplatte am Traversenstopper</t>
  </si>
  <si>
    <t>400102499</t>
  </si>
  <si>
    <t>baugruppe zylinder</t>
  </si>
  <si>
    <t>400102500</t>
  </si>
  <si>
    <t>Halter für PuF Omniflo</t>
  </si>
  <si>
    <t>400102501</t>
  </si>
  <si>
    <t>Halter für PuF Omniflo kpl.</t>
  </si>
  <si>
    <t>400102502</t>
  </si>
  <si>
    <t xml:space="preserve">Stopper-Bolzen </t>
  </si>
  <si>
    <t>400102504</t>
  </si>
  <si>
    <t>400102505</t>
  </si>
  <si>
    <t>Stopperschwert kpl.</t>
  </si>
  <si>
    <t>400102506</t>
  </si>
  <si>
    <t>400102507</t>
  </si>
  <si>
    <t>Aluprofil bearbeitet für Weiche Pinförderer</t>
  </si>
  <si>
    <t>400102508</t>
  </si>
  <si>
    <t>Klammertrolley</t>
  </si>
  <si>
    <t>400102509</t>
  </si>
  <si>
    <t>Klammertrolley mit 2 Klemmbügel</t>
  </si>
  <si>
    <t>400102510</t>
  </si>
  <si>
    <t>SC-Auslenkadapter</t>
  </si>
  <si>
    <t>400102511</t>
  </si>
  <si>
    <t>Gatterträger Prototyp Version 1</t>
  </si>
  <si>
    <t>400102512</t>
  </si>
  <si>
    <t>Gatterträger Prototyp Version 2</t>
  </si>
  <si>
    <t>400102514</t>
  </si>
  <si>
    <t xml:space="preserve">GATTERTRÄGER, 2 SÄULEN 720 OD. 1 SÄULE SPINNFELD, </t>
  </si>
  <si>
    <t>400102515</t>
  </si>
  <si>
    <t>Druckfeder DE=9,25 L0=60 DH=9,80</t>
  </si>
  <si>
    <t>400102516</t>
  </si>
  <si>
    <t>Polyamid 210D Coating PU royalblau</t>
  </si>
  <si>
    <t>400102517</t>
  </si>
  <si>
    <t>Prototyp Spulenzugsegment T165</t>
  </si>
  <si>
    <t>400102518</t>
  </si>
  <si>
    <t>Power-Clip</t>
  </si>
  <si>
    <t>400102519</t>
  </si>
  <si>
    <t>Free-Clip</t>
  </si>
  <si>
    <t>400102520</t>
  </si>
  <si>
    <t>Mitnehmer-Clip</t>
  </si>
  <si>
    <t>400102521</t>
  </si>
  <si>
    <t>Vereinzelerklinke</t>
  </si>
  <si>
    <t>400102522</t>
  </si>
  <si>
    <t>Hülse Vereinzelerklinke</t>
  </si>
  <si>
    <t>400102523</t>
  </si>
  <si>
    <t>Prototyp Trolley-V Schnappverbindung</t>
  </si>
  <si>
    <t>400102524</t>
  </si>
  <si>
    <t>Prototyp Scheibe oben</t>
  </si>
  <si>
    <t>400102525</t>
  </si>
  <si>
    <t>Prototyp Kugel</t>
  </si>
  <si>
    <t>400102526</t>
  </si>
  <si>
    <t>Prototyp Schnappmutter unten</t>
  </si>
  <si>
    <t>400102527</t>
  </si>
  <si>
    <t>Prototyp Endstück</t>
  </si>
  <si>
    <t>400102528</t>
  </si>
  <si>
    <t>400102529</t>
  </si>
  <si>
    <t>Halteblech Passivweiche</t>
  </si>
  <si>
    <t>400102530</t>
  </si>
  <si>
    <t>400102531</t>
  </si>
  <si>
    <t>Auflagerprofil Passivweiche</t>
  </si>
  <si>
    <t>400102532</t>
  </si>
  <si>
    <t>Lageraufnahme Passivweiche</t>
  </si>
  <si>
    <t>400102533</t>
  </si>
  <si>
    <t>Lagerbolzen Schaltgabel</t>
  </si>
  <si>
    <t>400102534</t>
  </si>
  <si>
    <t>Schaltgabel Passivweiche</t>
  </si>
  <si>
    <t>400102535</t>
  </si>
  <si>
    <t>Arretierstift</t>
  </si>
  <si>
    <t>400102536</t>
  </si>
  <si>
    <t>Bogengleiter Passivweiche</t>
  </si>
  <si>
    <t>400102537</t>
  </si>
  <si>
    <t>400102538</t>
  </si>
  <si>
    <t>Transpo Gleitleistenanschluss</t>
  </si>
  <si>
    <t>400102539</t>
  </si>
  <si>
    <t>Stabilisator Schaltgabel</t>
  </si>
  <si>
    <t>400102540</t>
  </si>
  <si>
    <t>Distanzhülse Auflager Schaltgabel</t>
  </si>
  <si>
    <t>400102541</t>
  </si>
  <si>
    <t>Abstandsblech für Sensoren (Cognex Dataman)</t>
  </si>
  <si>
    <t>400102542</t>
  </si>
  <si>
    <t>STIRNRADGETR.MOT. RF27 DRN90S4/BE2/MM15/MO/AZZK</t>
  </si>
  <si>
    <t>400102543</t>
  </si>
  <si>
    <t>Stopper-Hebel-Rechts</t>
  </si>
  <si>
    <t>400102544</t>
  </si>
  <si>
    <t>Stopper-Anschlagführung</t>
  </si>
  <si>
    <t>400102545</t>
  </si>
  <si>
    <t>Stopper-Arm</t>
  </si>
  <si>
    <t>400102546</t>
  </si>
  <si>
    <t>Stopper PuF Rechts kpl.</t>
  </si>
  <si>
    <t>400102547</t>
  </si>
  <si>
    <t>400102548</t>
  </si>
  <si>
    <t>Blechhalter Winkel für Sensorhalter Cognex Dataman</t>
  </si>
  <si>
    <t>400102549</t>
  </si>
  <si>
    <t>Winkelblech für Sensorhalter Cognex Dataman</t>
  </si>
  <si>
    <t>400102550</t>
  </si>
  <si>
    <t>Stopperachse</t>
  </si>
  <si>
    <t>400102551</t>
  </si>
  <si>
    <t>Stopperwinkel</t>
  </si>
  <si>
    <t>400102552</t>
  </si>
  <si>
    <t>Rasterplatte Traversenstopper</t>
  </si>
  <si>
    <t>400102553</t>
  </si>
  <si>
    <t>Einhängewinkel Traversenstopper</t>
  </si>
  <si>
    <t>400102554</t>
  </si>
  <si>
    <t>Zylinderaufnahme Passiv</t>
  </si>
  <si>
    <t>400102555</t>
  </si>
  <si>
    <t>400102558</t>
  </si>
  <si>
    <t>Spulenzugkupplung</t>
  </si>
  <si>
    <t>400102559</t>
  </si>
  <si>
    <t>Conveyor System TX200 AC / FD</t>
  </si>
  <si>
    <t>400102560</t>
  </si>
  <si>
    <t>Trolley V mit Bajonettverschluss</t>
  </si>
  <si>
    <t>400102561</t>
  </si>
  <si>
    <t>Scheibe mit Bajonettverschluss</t>
  </si>
  <si>
    <t>400102562</t>
  </si>
  <si>
    <t>Bolzen mit Einstich d6x27.4mm</t>
  </si>
  <si>
    <t>400102563</t>
  </si>
  <si>
    <t>P&amp;F - Stopper Links kpl.</t>
  </si>
  <si>
    <t>400102565</t>
  </si>
  <si>
    <t>V30 TT BD 36 Trolley-V bearbeitet</t>
  </si>
  <si>
    <t>400102567</t>
  </si>
  <si>
    <t>TRAGROHR FÜR SONDER-TROLLEYTRÄGER / L=920</t>
  </si>
  <si>
    <t>400102568</t>
  </si>
  <si>
    <t xml:space="preserve">V30 C TT BD 36 TROLLEY-V, 1 KUPPLUNG und </t>
  </si>
  <si>
    <t>400102569</t>
  </si>
  <si>
    <t>TRAGROHR FÜR SONDER-TROLLEYTRÄGER / L=170</t>
  </si>
  <si>
    <t>400102570</t>
  </si>
  <si>
    <t>400102571</t>
  </si>
  <si>
    <t>Gummistreifen CR/SBR  10x20x5000</t>
  </si>
  <si>
    <t>400102572</t>
  </si>
  <si>
    <t>Distanzhülse  POM-D5-5</t>
  </si>
  <si>
    <t>400102573</t>
  </si>
  <si>
    <t>Passschraube ISO 7379 - 6 x 25 - M5 - 12.9</t>
  </si>
  <si>
    <t>400102574</t>
  </si>
  <si>
    <t>Passschraube ISO 7379 - 5 x 16 - M4 - 12.9</t>
  </si>
  <si>
    <t>400102576</t>
  </si>
  <si>
    <t>Klemmgummi für Winkelgreifer bearbeitet</t>
  </si>
  <si>
    <t>400102577</t>
  </si>
  <si>
    <t>Plattenkörper kpl. S-R/L Geschweißt t=4</t>
  </si>
  <si>
    <t>400102578</t>
  </si>
  <si>
    <t>Unterlegplatte für Plattenkörper kpl. t=4</t>
  </si>
  <si>
    <t>400102579</t>
  </si>
  <si>
    <t>Stopper-Hebel-Links</t>
  </si>
  <si>
    <t>400102580</t>
  </si>
  <si>
    <t>Verschlussstecker LW4 Steckfix Kunststoff</t>
  </si>
  <si>
    <t>400102581</t>
  </si>
  <si>
    <t>400102582</t>
  </si>
  <si>
    <t>Stopper PuF Links kpl.</t>
  </si>
  <si>
    <t>400102583</t>
  </si>
  <si>
    <t>Puffer Schaltgabel selbstklebend</t>
  </si>
  <si>
    <t>400102584</t>
  </si>
  <si>
    <t>Vereinzelner kpl. mit Pneumatik</t>
  </si>
  <si>
    <t>400102585</t>
  </si>
  <si>
    <t>Befestigungswinkel für Vereinzelner Polypack</t>
  </si>
  <si>
    <t>400102586</t>
  </si>
  <si>
    <t>Single Carrier 40mm</t>
  </si>
  <si>
    <t>400102587</t>
  </si>
  <si>
    <t>Single Carrier 40mm Adapterplatte</t>
  </si>
  <si>
    <t>400102588</t>
  </si>
  <si>
    <t>Single Carrier Clipkörper P&amp;F 40mm</t>
  </si>
  <si>
    <t>400102589</t>
  </si>
  <si>
    <t>Grundplatte Separator Laufprofil</t>
  </si>
  <si>
    <t>400102590</t>
  </si>
  <si>
    <t>Taschen-Verriegelungshebel</t>
  </si>
  <si>
    <t>400102591</t>
  </si>
  <si>
    <t>Taschen-Verriegelungs-Kulisse</t>
  </si>
  <si>
    <t>400102592</t>
  </si>
  <si>
    <t>VM 30 1 214 Sondermischseparierer</t>
  </si>
  <si>
    <t>400102593</t>
  </si>
  <si>
    <t>Abfrageblech R für Sensor Vereinzelner Polypack</t>
  </si>
  <si>
    <t>400102594</t>
  </si>
  <si>
    <t>Halteblech L für Abfrage Vereinzelner Polypack</t>
  </si>
  <si>
    <t>400102595</t>
  </si>
  <si>
    <t>Halteblech R für Abfrage Vereinzelner Polypack</t>
  </si>
  <si>
    <t>400102596</t>
  </si>
  <si>
    <t>Abfrageleiste kurz für Staumelder Vereinzelner</t>
  </si>
  <si>
    <t>400102597</t>
  </si>
  <si>
    <t>Abfrageleiste lang für Staumelder Vereinzelner</t>
  </si>
  <si>
    <t>400102598</t>
  </si>
  <si>
    <t>Gleitleiste für Vereinzelner Polypack</t>
  </si>
  <si>
    <t>400102599</t>
  </si>
  <si>
    <t xml:space="preserve">Stromverteiler CEE 32A 400V 4 x 230V 2 x 16A 1 x </t>
  </si>
  <si>
    <t>400102600</t>
  </si>
  <si>
    <t>Plattenkörper 1 S-R/L Geschweißt t=4</t>
  </si>
  <si>
    <t>400102601</t>
  </si>
  <si>
    <t>Plattenkörper 2 S-R/L Geschweißt t=4</t>
  </si>
  <si>
    <t>400102602</t>
  </si>
  <si>
    <t>Plattenkörper 3 S-R/L Geschweißt t=4</t>
  </si>
  <si>
    <t>400102603</t>
  </si>
  <si>
    <t>Transportex Profilhalter/Gerüst</t>
  </si>
  <si>
    <t>400102604</t>
  </si>
  <si>
    <t xml:space="preserve">TROLLEY-V50 KPL. MIT KUPPLUNG FÜR LT50 und </t>
  </si>
  <si>
    <t>400102605</t>
  </si>
  <si>
    <t>LTA 50 LANGTROLLEY 455X100 KOPPELBAR mit</t>
  </si>
  <si>
    <t>400102606</t>
  </si>
  <si>
    <t>Klammertraverse</t>
  </si>
  <si>
    <t>400102607</t>
  </si>
  <si>
    <t>SC/Adapter Klammertrolley ILS</t>
  </si>
  <si>
    <t>400102608</t>
  </si>
  <si>
    <t>Klammertrolley 2-fach ILS</t>
  </si>
  <si>
    <t>400102609</t>
  </si>
  <si>
    <t>Gelenkverbindung/Klammertrolley 2-fach</t>
  </si>
  <si>
    <t>400102610</t>
  </si>
  <si>
    <t>400102611</t>
  </si>
  <si>
    <t>Taschen-Verriegelungskulisse-links</t>
  </si>
  <si>
    <t>400102612</t>
  </si>
  <si>
    <t>Taschen-Verriegelungskulisse-rechts</t>
  </si>
  <si>
    <t>400102613</t>
  </si>
  <si>
    <t>Einschleuselement links kurz für ILS 2.0</t>
  </si>
  <si>
    <t>400102614</t>
  </si>
  <si>
    <t>400102616</t>
  </si>
  <si>
    <t>400102617</t>
  </si>
  <si>
    <t>400102618</t>
  </si>
  <si>
    <t>400102619</t>
  </si>
  <si>
    <t>Bügelträger SC 3.0 Adapter 40mm</t>
  </si>
  <si>
    <t>400102620</t>
  </si>
  <si>
    <t>Rundzylinder »MSI«, einfachwirkend, Kolben-Ø 25,</t>
  </si>
  <si>
    <t>400102621</t>
  </si>
  <si>
    <t>Bolzen mit Einstich d6x26.8mm</t>
  </si>
  <si>
    <t>400102622</t>
  </si>
  <si>
    <t>Gummistreifen selbstklebend 2 x 10 x 20000</t>
  </si>
  <si>
    <t>400102623</t>
  </si>
  <si>
    <t>Traversenstopper - Welle</t>
  </si>
  <si>
    <t>400102624</t>
  </si>
  <si>
    <t>400102625</t>
  </si>
  <si>
    <t>Abstandsblech für Polypack Vereinzelner</t>
  </si>
  <si>
    <t>400102626</t>
  </si>
  <si>
    <t>Profil Pin-Klinke 1für Brandschutztore</t>
  </si>
  <si>
    <t>400102627</t>
  </si>
  <si>
    <t>Profil Pin-Klinke 2 für Brandschutztore</t>
  </si>
  <si>
    <t>400102628</t>
  </si>
  <si>
    <t>Bodenplatte für 3" Bodensäule</t>
  </si>
  <si>
    <t>400102629</t>
  </si>
  <si>
    <t>3" Rohr für 3" Bodensäule L=2790</t>
  </si>
  <si>
    <t>400102630</t>
  </si>
  <si>
    <t>Bodensäule 3" mit Fußplatte L=2800</t>
  </si>
  <si>
    <t>400102631</t>
  </si>
  <si>
    <t>Schiebetor Antrieb Jansen</t>
  </si>
  <si>
    <t>400102632</t>
  </si>
  <si>
    <t>400102633</t>
  </si>
  <si>
    <t>400102634</t>
  </si>
  <si>
    <t>Einweisbogen links kurz</t>
  </si>
  <si>
    <t>400102635</t>
  </si>
  <si>
    <t>400102636</t>
  </si>
  <si>
    <t>Bügel-Oberteiteil enger Radius</t>
  </si>
  <si>
    <t>400102637</t>
  </si>
  <si>
    <t>Bügel-Oberteiteil breiter Radius</t>
  </si>
  <si>
    <t>400102638</t>
  </si>
  <si>
    <t>Bügel-Unterteil</t>
  </si>
  <si>
    <t>400102639</t>
  </si>
  <si>
    <t>Bügel-Querstange</t>
  </si>
  <si>
    <t>400102640</t>
  </si>
  <si>
    <t>WEICHE S 90°-L-500/600, KPL. MIT ZYLINDER,</t>
  </si>
  <si>
    <t>400102641</t>
  </si>
  <si>
    <t>Taschen-Verriegelungshebel D=5</t>
  </si>
  <si>
    <t>400102642</t>
  </si>
  <si>
    <t>Taschen-Verriegelungskulisse-links D=5</t>
  </si>
  <si>
    <t>400102643</t>
  </si>
  <si>
    <t>Taschen-Verriegelungskulisse-rechts D=5</t>
  </si>
  <si>
    <t>400102644</t>
  </si>
  <si>
    <t>Bügel-Sicherung</t>
  </si>
  <si>
    <t>400102645</t>
  </si>
  <si>
    <t>400102646</t>
  </si>
  <si>
    <t>Schwenkantrieb Drehflügelantrieb-CRB2-Z</t>
  </si>
  <si>
    <t>400102647</t>
  </si>
  <si>
    <t>Schwenkantrieb Drehflügelantrieb CRB2-Z</t>
  </si>
  <si>
    <t>400102648</t>
  </si>
  <si>
    <t>400102649</t>
  </si>
  <si>
    <t>AS Bürstenscheibe</t>
  </si>
  <si>
    <t>400102650</t>
  </si>
  <si>
    <t>AS Bürstenscheibe 1,5mm</t>
  </si>
  <si>
    <t>400602027</t>
  </si>
  <si>
    <t>Einhängewinkel Traversenstopper kurz</t>
  </si>
  <si>
    <t>400602031</t>
  </si>
  <si>
    <t>Stössel Metallhaken 2-4mm f. Vereinzelungshaken 2-</t>
  </si>
  <si>
    <t>400602032</t>
  </si>
  <si>
    <t>Halter f. Profile</t>
  </si>
  <si>
    <t>400602033</t>
  </si>
  <si>
    <t>Verbindung zum Sorterkopf</t>
  </si>
  <si>
    <t>400602034</t>
  </si>
  <si>
    <t>Verbindungshalter ohne Anschlag zum Klinkenkopf</t>
  </si>
  <si>
    <t>400602035</t>
  </si>
  <si>
    <t>Halteblech oben</t>
  </si>
  <si>
    <t>400602036</t>
  </si>
  <si>
    <t>400602037</t>
  </si>
  <si>
    <t>Seitenblech</t>
  </si>
  <si>
    <t>400602038</t>
  </si>
  <si>
    <t>Halteblech unten</t>
  </si>
  <si>
    <t>400602039</t>
  </si>
  <si>
    <t>Haltewinkel f. Niederhalter</t>
  </si>
  <si>
    <t>400602040</t>
  </si>
  <si>
    <t>Profil mit Bearbeitung f. Stössel</t>
  </si>
  <si>
    <t>400602041</t>
  </si>
  <si>
    <t>Profil unten</t>
  </si>
  <si>
    <t>400602042</t>
  </si>
  <si>
    <t>Niederhalter</t>
  </si>
  <si>
    <t>400602043</t>
  </si>
  <si>
    <t>Übergabeprofil</t>
  </si>
  <si>
    <t>400602044</t>
  </si>
  <si>
    <t>Profil oben</t>
  </si>
  <si>
    <t>400602045</t>
  </si>
  <si>
    <t>Zylinderplatte für KB-Vereinzelung</t>
  </si>
  <si>
    <t>400602046</t>
  </si>
  <si>
    <t>Ventilplatte für KB-Vereinzelung</t>
  </si>
  <si>
    <t>400602047</t>
  </si>
  <si>
    <t>Halter für Stössel</t>
  </si>
  <si>
    <t>400602048</t>
  </si>
  <si>
    <t>400602049</t>
  </si>
  <si>
    <t>Spiroplangetriebemotor WF20 DRN71M4</t>
  </si>
  <si>
    <t>400602050</t>
  </si>
  <si>
    <t>Spiroplangetriebemotor WF20 DRN71M4/BE05</t>
  </si>
  <si>
    <t>400602051</t>
  </si>
  <si>
    <t>Ersatzteilpaket VIAPACK</t>
  </si>
  <si>
    <t>400602052</t>
  </si>
  <si>
    <t xml:space="preserve">Schweißdraht 2,5x0,2 "Hochohmig" </t>
  </si>
  <si>
    <t>400602053</t>
  </si>
  <si>
    <t>Teflonband selbstklebend 20 x 0,13mm</t>
  </si>
  <si>
    <t>400602054</t>
  </si>
  <si>
    <t>Teflonband selbstklebend 20 x 0,35mm</t>
  </si>
  <si>
    <t>400602055</t>
  </si>
  <si>
    <t>Silikongummi 20x5mm</t>
  </si>
  <si>
    <t>400602056</t>
  </si>
  <si>
    <t>Zellkautschuck 19x6mm</t>
  </si>
  <si>
    <t>400602057</t>
  </si>
  <si>
    <t>Zellkautschuck 19x8mm</t>
  </si>
  <si>
    <t>400602058</t>
  </si>
  <si>
    <t>Silikonschaum 20 x 8mm</t>
  </si>
  <si>
    <t>400602059</t>
  </si>
  <si>
    <t>Viapack Messerklinge / 393,5mm</t>
  </si>
  <si>
    <t>400602060</t>
  </si>
  <si>
    <t>Keramik Schweißdrahtspanner 18x8x80mm</t>
  </si>
  <si>
    <t>400602061</t>
  </si>
  <si>
    <t>Zugfeder 1,00xØ11x55,1mm</t>
  </si>
  <si>
    <t>400602062</t>
  </si>
  <si>
    <t>Silikonkleber (E41 / 1Tube)</t>
  </si>
  <si>
    <t>400602063</t>
  </si>
  <si>
    <t>Kleber (SA-Besto EXTRA) 1Tube</t>
  </si>
  <si>
    <t>400602064</t>
  </si>
  <si>
    <t>Satz - Novotex-Buchsen</t>
  </si>
  <si>
    <t>400602065</t>
  </si>
  <si>
    <t>Bund-Schraube</t>
  </si>
  <si>
    <t>400602066</t>
  </si>
  <si>
    <t>Wagenrolle</t>
  </si>
  <si>
    <t>400602067</t>
  </si>
  <si>
    <t>Achse</t>
  </si>
  <si>
    <t>400602068</t>
  </si>
  <si>
    <t>Sp.-Halter</t>
  </si>
  <si>
    <t>400602069</t>
  </si>
  <si>
    <t>Spreizblech</t>
  </si>
  <si>
    <t>400602070</t>
  </si>
  <si>
    <t>Federaufnahme</t>
  </si>
  <si>
    <t>400602071</t>
  </si>
  <si>
    <t>Trennrolle Ø90x5-BM300-1201</t>
  </si>
  <si>
    <t>400602072</t>
  </si>
  <si>
    <t>Schneckengetriebemotor SF67 DRN80MK4/Z</t>
  </si>
  <si>
    <t>400602073</t>
  </si>
  <si>
    <t>Halteblech unten für SC-Beladung</t>
  </si>
  <si>
    <t>400602074</t>
  </si>
  <si>
    <t>Übergabeprofil f. SC-Beladung</t>
  </si>
  <si>
    <t>400602075</t>
  </si>
  <si>
    <t>Verbindungshalter zum Klinkenkopf</t>
  </si>
  <si>
    <t>400602076</t>
  </si>
  <si>
    <t>Profil 1 unten</t>
  </si>
  <si>
    <t>400602077</t>
  </si>
  <si>
    <t xml:space="preserve"> Haltewinkel f. Niederhalter und Sensorik</t>
  </si>
  <si>
    <t>400602078</t>
  </si>
  <si>
    <t xml:space="preserve"> Halteblech 1 unten</t>
  </si>
  <si>
    <t>450000426</t>
  </si>
  <si>
    <t>Winkel A f. Befest. Stahlbau</t>
  </si>
  <si>
    <t>450000427</t>
  </si>
  <si>
    <t>Winkel B f. Befest. Stahlbau</t>
  </si>
  <si>
    <t>450000429</t>
  </si>
  <si>
    <t>Winkel C f. Befest. Stahlbau</t>
  </si>
  <si>
    <t>450000430</t>
  </si>
  <si>
    <t>Winkel D f. Befest. Stahlbau</t>
  </si>
  <si>
    <t>499999001</t>
  </si>
  <si>
    <t>NYLON-HANDSCHUH  501 WEISSGR. 9/XL   64 9015 203</t>
  </si>
  <si>
    <t>499999002</t>
  </si>
  <si>
    <t>NYLON-HANDSCHUH  501 WEISSGR. 10/XXL   64 9015 203</t>
  </si>
  <si>
    <t>499999003</t>
  </si>
  <si>
    <t>Brunox Turbo-Spray 400 ML5-Funktionen-Spray</t>
  </si>
  <si>
    <t>499999004</t>
  </si>
  <si>
    <t>Kugellager für Fräse 60011-2Zd=55, D=90, B=18</t>
  </si>
  <si>
    <t>499999769</t>
  </si>
  <si>
    <t>Einhängeschiene ALU / 34°</t>
  </si>
  <si>
    <t>499999900</t>
  </si>
  <si>
    <t>ROLLENETIKETT 80X50MM</t>
  </si>
  <si>
    <t>499999901</t>
  </si>
  <si>
    <t>ROLLENETIKETT 38X19MM</t>
  </si>
  <si>
    <t>499999902</t>
  </si>
  <si>
    <t>WACHSFARBB.SCHWARZ 89MMx360LFM, TTB-31342-89</t>
  </si>
  <si>
    <t>499999903</t>
  </si>
  <si>
    <t>WACHSFARBB.SCHWARZ 50MMx360LFM, TTB-31342-50</t>
  </si>
  <si>
    <t>499999904</t>
  </si>
  <si>
    <t>THERMOTRANSFER-ETIKETTEN B=75MM, H=50MM WEISS</t>
  </si>
  <si>
    <t>499999910</t>
  </si>
  <si>
    <t>TINTE HP NR. 10, C4844AE SCHWARZ, 69 ML</t>
  </si>
  <si>
    <t>499999911</t>
  </si>
  <si>
    <t>TINTE HP NR. 82 C4911A CYAN 69 ML</t>
  </si>
  <si>
    <t>499999912</t>
  </si>
  <si>
    <t>TINTE HP NR. 82 C4912A MAGENTA 69 ML</t>
  </si>
  <si>
    <t>499999913</t>
  </si>
  <si>
    <t>TINTE HP NR. 82 C4913A YELLOW 69 ML</t>
  </si>
  <si>
    <t>499999997</t>
  </si>
  <si>
    <t>KOPIER-ALUPROFILBOGEN APB 60 RXXX/XXX°-XXX-XXX</t>
  </si>
  <si>
    <t>499999998</t>
  </si>
  <si>
    <t>KOPIER-ALUPROFILBOGEN APB 110 RXXX/XXX°-XXX-XXX</t>
  </si>
  <si>
    <t>499999999</t>
  </si>
  <si>
    <t>509999000</t>
  </si>
  <si>
    <t>QUETSCHUNG</t>
  </si>
  <si>
    <t>510001601</t>
  </si>
  <si>
    <t>LAGERBOCK F. BREMSE PNEU.</t>
  </si>
  <si>
    <t>510001602</t>
  </si>
  <si>
    <t>ACHSE F. BREMSE PNEU.</t>
  </si>
  <si>
    <t>510001604</t>
  </si>
  <si>
    <t>LASCHE I F. BREMSE PNEU.</t>
  </si>
  <si>
    <t>510001605</t>
  </si>
  <si>
    <t>LAGERBEFESTIGUNG F. BREMSE PNEU.</t>
  </si>
  <si>
    <t>510001606</t>
  </si>
  <si>
    <t>LASCHE II F. BREMSE PNEU.</t>
  </si>
  <si>
    <t>510001607</t>
  </si>
  <si>
    <t>VERBINDUNGSBÜGEL F. BREMSE PNEU.</t>
  </si>
  <si>
    <t>510001608</t>
  </si>
  <si>
    <t>DISTANZSTÜCK F. BREMSE PNEU.</t>
  </si>
  <si>
    <t>510001609</t>
  </si>
  <si>
    <t>STAHL C-SCHIENE PROFIL C12 F.BBREMSE PNEU.</t>
  </si>
  <si>
    <t>510001610</t>
  </si>
  <si>
    <t>LASCHE III F. BREMSE PNEU.</t>
  </si>
  <si>
    <t>510001611</t>
  </si>
  <si>
    <t>VERBINDUNG F. BREMSE PNEU.</t>
  </si>
  <si>
    <t>510001612</t>
  </si>
  <si>
    <t>GABELBEFESTIGUNG F. BREMSE PNEU.</t>
  </si>
  <si>
    <t>510001613</t>
  </si>
  <si>
    <t>STOPPER F. BREMSE PNEU.</t>
  </si>
  <si>
    <t>510001614</t>
  </si>
  <si>
    <t>VENTILPLATTE F. BREMSE PNEU.</t>
  </si>
  <si>
    <t>510001615</t>
  </si>
  <si>
    <t>HALTER F. WEGEVENT.3/2 FEDERTASTER F. BREMSE PNEU.</t>
  </si>
  <si>
    <t>510004601</t>
  </si>
  <si>
    <t>ANSCHRAUBPLATTE UNTEN FÜR ABHÄNGUNG APS 110</t>
  </si>
  <si>
    <t>510005601</t>
  </si>
  <si>
    <t>SONDER-PLATTE 115X70X5 MIT 4 BOHRUNGEN</t>
  </si>
  <si>
    <t>512101405</t>
  </si>
  <si>
    <t>ROBO CREEL BEFESTIGUNGSPLATTEN</t>
  </si>
  <si>
    <t>512101613</t>
  </si>
  <si>
    <t>ROBO CREEL PLATTE 1</t>
  </si>
  <si>
    <t>512101614</t>
  </si>
  <si>
    <t>ROBO CREEL PLATTE 2</t>
  </si>
  <si>
    <t>512101615</t>
  </si>
  <si>
    <t>ROBO CREEL PLATTE 3</t>
  </si>
  <si>
    <t>512302404</t>
  </si>
  <si>
    <t>GATTERTRÄGER G33, 2 SÄULEN SCHIENENABSTAND 1620</t>
  </si>
  <si>
    <t>512302608</t>
  </si>
  <si>
    <t>GATTERTRÄGER G33, 2 SÄULENABSTAND 646</t>
  </si>
  <si>
    <t>514303602</t>
  </si>
  <si>
    <t>SEPARATORPFORTE LI M.SCANNERFENSTER f.Umbau</t>
  </si>
  <si>
    <t>514303603</t>
  </si>
  <si>
    <t>SEPARATORPFORTE RE M.SCANNERFENSTER f.Umbau</t>
  </si>
  <si>
    <t>514303604</t>
  </si>
  <si>
    <t>ANSCHLAGPLATTE F.SEPARATORPFORTE f.Umbau</t>
  </si>
  <si>
    <t>514303605</t>
  </si>
  <si>
    <t>GEGENPLATTE F.SEPARATORPFORTEf. Umbau Separator</t>
  </si>
  <si>
    <t>514605601</t>
  </si>
  <si>
    <t>Aufnahmeplatte oben Separator Laufprofil</t>
  </si>
  <si>
    <t>514605604</t>
  </si>
  <si>
    <t>Hilfseinlauf rechts Separator Laufprofil</t>
  </si>
  <si>
    <t>514605605</t>
  </si>
  <si>
    <t>Sensorblech Separator Laufprofil</t>
  </si>
  <si>
    <t>514605606</t>
  </si>
  <si>
    <t>HFS NT VEREINZELER LI OBERTEILF. SEP.</t>
  </si>
  <si>
    <t>514605607</t>
  </si>
  <si>
    <t>HFS NT VEREINZELER RE OBERTEILF. SEP.</t>
  </si>
  <si>
    <t>520101201</t>
  </si>
  <si>
    <t>RRA-AP EINGRIFFSCHUTZ</t>
  </si>
  <si>
    <t>520101601</t>
  </si>
  <si>
    <t>RRA SCHUTZ F. EINLAUFSCHUTZ</t>
  </si>
  <si>
    <t>520101602</t>
  </si>
  <si>
    <t>RRA BÜGEL F. EINLAUFSCHUTZ</t>
  </si>
  <si>
    <t>520604402</t>
  </si>
  <si>
    <t>TEF ANTRIEBSSTATION LI.</t>
  </si>
  <si>
    <t>520604601</t>
  </si>
  <si>
    <t>HALTEPLATTE F. ANTRIEBSSTATION</t>
  </si>
  <si>
    <t>520604602</t>
  </si>
  <si>
    <t>TEF ANTRIEBSRITZEL Z=28 F. KETTE 5/8X3/8"</t>
  </si>
  <si>
    <t>520604603</t>
  </si>
  <si>
    <t>TEF ANTRIEBSWELLE</t>
  </si>
  <si>
    <t>520604610</t>
  </si>
  <si>
    <t>TEF GRUNDPLATTE SPANNSTATION</t>
  </si>
  <si>
    <t>520604635</t>
  </si>
  <si>
    <t>TEF-BOGEN 30° UMLENKSTATION RECHTS</t>
  </si>
  <si>
    <t>520604636</t>
  </si>
  <si>
    <t>TEF BOGEN 23° R450</t>
  </si>
  <si>
    <t>520604639</t>
  </si>
  <si>
    <t>TEF-BOGEN 30° UMLENKSTATION LINKS</t>
  </si>
  <si>
    <t>520607601</t>
  </si>
  <si>
    <t>TEF FLANSCH 0,37/0,55 KW; UMRÜSTUNG A. SEW-MOTOREN</t>
  </si>
  <si>
    <t>520607602</t>
  </si>
  <si>
    <t>TEF WELLE 0,37/0,55 KW; NACHRÜSTUNG A. SEW-MOTOREN</t>
  </si>
  <si>
    <t>521201606</t>
  </si>
  <si>
    <t>521201616</t>
  </si>
  <si>
    <t>BELADEFÖRDERER UMLENKACHSE</t>
  </si>
  <si>
    <t>521201617</t>
  </si>
  <si>
    <t>BELADEFÖRDERER ANLAUFSCHEIBE</t>
  </si>
  <si>
    <t>521201645</t>
  </si>
  <si>
    <t>BELADEFÖRDERER ACHSE</t>
  </si>
  <si>
    <t>521201647</t>
  </si>
  <si>
    <t>BELADEFÖRDERER DISTANZHÜLSE</t>
  </si>
  <si>
    <t>521307608</t>
  </si>
  <si>
    <t>AFS RITZEL F. MOTORSTATION 0,37KW APS110</t>
  </si>
  <si>
    <t>521307611</t>
  </si>
  <si>
    <t>AFS PLATTE F. UMLENKSTATION APS110 - TEIL 1</t>
  </si>
  <si>
    <t>521307612</t>
  </si>
  <si>
    <t>AFS PLATTE F. UMLENKSTATION APS110 - TEIL 2</t>
  </si>
  <si>
    <t>521307618</t>
  </si>
  <si>
    <t>AFS RITZEL F. UMLENKSTATION APS110</t>
  </si>
  <si>
    <t>521307633</t>
  </si>
  <si>
    <t>AFS AUGENSCHRAUBE NACHARBEIT APS 110</t>
  </si>
  <si>
    <t>521307646</t>
  </si>
  <si>
    <t>AFS ACHSE</t>
  </si>
  <si>
    <t>521307647</t>
  </si>
  <si>
    <t>AFS UMLENKROLLE APS110</t>
  </si>
  <si>
    <t>521307660</t>
  </si>
  <si>
    <t>AFS ZWISCHENKLOTZ</t>
  </si>
  <si>
    <t>521308406</t>
  </si>
  <si>
    <t>AFS MOTORSTATION GESCHWEIßT KOMPONENTEN-LÖSUNG</t>
  </si>
  <si>
    <t>521308407</t>
  </si>
  <si>
    <t>AFS GEGENPLATTE F.MOTORSTATIONKOMPONENTEN-LÖSUNG</t>
  </si>
  <si>
    <t>521308408</t>
  </si>
  <si>
    <t>AFS UMLENKSTATION GESCHWEIßT KOMPONENTEN-LÖSUNG</t>
  </si>
  <si>
    <t>521308604</t>
  </si>
  <si>
    <t>AFS ANTRIEBSWELLE KOMPONENTEN-LÖSUNG</t>
  </si>
  <si>
    <t>521308605</t>
  </si>
  <si>
    <t xml:space="preserve">AFS ANTRIEBSRITZEL Z=19 KOMPONENTEN-LÖSUNG </t>
  </si>
  <si>
    <t>521308606</t>
  </si>
  <si>
    <t>AFS SPANNROLLE 1/2X1/4"KOMPONENTEN-LÖSUNG</t>
  </si>
  <si>
    <t>521308607</t>
  </si>
  <si>
    <t xml:space="preserve">AFS UMLENKACHSE 2 KOMPONENTEN-LÖSUNGLÖSUNG </t>
  </si>
  <si>
    <t>521308611</t>
  </si>
  <si>
    <t xml:space="preserve">AFS ANSCHRAUBPLATTE F. UMLENKSTATION </t>
  </si>
  <si>
    <t>521308615</t>
  </si>
  <si>
    <t>AFS UMLENKRAD 1/2X1/4" KOMPONENTEN-LÖSUNG</t>
  </si>
  <si>
    <t>521308616</t>
  </si>
  <si>
    <t>AFS GLEITLEISTENBOGEN GEGENSEITE</t>
  </si>
  <si>
    <t>521308625</t>
  </si>
  <si>
    <t>AFS GEGENSTÜCK-ROHRKLEMMUNG UMLENKSTATION</t>
  </si>
  <si>
    <t>521308629</t>
  </si>
  <si>
    <t>AFS SEITENTEIL F.UMLENKSTATIONKOMPONENTEN-LÖSUNG</t>
  </si>
  <si>
    <t>521308630</t>
  </si>
  <si>
    <t xml:space="preserve">AFS ABSCHLUSSSTÜCK KURZ F. UMLENKUNG </t>
  </si>
  <si>
    <t>521308631</t>
  </si>
  <si>
    <t xml:space="preserve">AFS ABSCHLUSSSTÜCK LANG F. UMLENKUNG </t>
  </si>
  <si>
    <t>521308642</t>
  </si>
  <si>
    <t>Befestigungslasche für Profil</t>
  </si>
  <si>
    <t>521313605</t>
  </si>
  <si>
    <t>GLEITSCHIENE F. AFS 30° F. UMLENKSTATION</t>
  </si>
  <si>
    <t>524202609</t>
  </si>
  <si>
    <t>HFS NT ALURAD 300</t>
  </si>
  <si>
    <t>524202610</t>
  </si>
  <si>
    <t>HFS NT STAHLNABE FÜR ANTRIEBSRAD 300</t>
  </si>
  <si>
    <t>524202617</t>
  </si>
  <si>
    <t>HFS NT UMFAHRUNGSBOGEN LEER-BT-MAGAZIN</t>
  </si>
  <si>
    <t>524202627</t>
  </si>
  <si>
    <t>GABELPLATTE HFS</t>
  </si>
  <si>
    <t>524202630</t>
  </si>
  <si>
    <t>HFS NT DACHSCHEIBE 2 LEER BT-MAGAZIN</t>
  </si>
  <si>
    <t>524202631</t>
  </si>
  <si>
    <t>HFS NT BOLZEN LEER BT-MAGAZIN</t>
  </si>
  <si>
    <t>524202632</t>
  </si>
  <si>
    <t>HFS NT BOLZEN II LEER BT-MAGAZIN</t>
  </si>
  <si>
    <t>524202633</t>
  </si>
  <si>
    <t>HFS NT LAGERGEHÄUSE LEER BT-MAGAZIN</t>
  </si>
  <si>
    <t>524202643</t>
  </si>
  <si>
    <t>LAUFSCHIENEN ENDSTÜCK 300 RE</t>
  </si>
  <si>
    <t>524202644</t>
  </si>
  <si>
    <t>LAUFSCHIENEN ENDSTÜCK 300 LI</t>
  </si>
  <si>
    <t>524202647</t>
  </si>
  <si>
    <t>DREHLAGER FÜR SCHENKELWEICHE300</t>
  </si>
  <si>
    <t>524202650</t>
  </si>
  <si>
    <t>HFS NT WEICHENSCHENKEL 300</t>
  </si>
  <si>
    <t>524202653</t>
  </si>
  <si>
    <t>HFS NT LAUFSCHIENE M.WEICHENBEARBEITUNG</t>
  </si>
  <si>
    <t>524401607</t>
  </si>
  <si>
    <t>KETTENRAD 1/2"X5/16" BEARB.; Z=33; FÜR HFS ETF</t>
  </si>
  <si>
    <t>524407607</t>
  </si>
  <si>
    <t>KETTENRAD KLEIN 1/2"X5/16" Z23-08B-1 23ZR</t>
  </si>
  <si>
    <t>524407608</t>
  </si>
  <si>
    <t>KETTENRAD GROSS 1/2"X5/16" Z33-08B-1 33ZR</t>
  </si>
  <si>
    <t>524407613</t>
  </si>
  <si>
    <t>KETTENRAD 1 UNTEN 1/2"X5/16"Z33 - 08B-1 33ZR</t>
  </si>
  <si>
    <t>524407614</t>
  </si>
  <si>
    <t>KETTENRAD 2 UNTEN 1/2"X5/16"Z23 - 08B-1 23ZR</t>
  </si>
  <si>
    <t>524701635</t>
  </si>
  <si>
    <t>BOLZEN FÜR INKREMENTALEN DREHGEBER -</t>
  </si>
  <si>
    <t>524702611</t>
  </si>
  <si>
    <t>OBERFÜHRUNG INNEN -LASCHENFÖRDERER</t>
  </si>
  <si>
    <t>524702612</t>
  </si>
  <si>
    <t>OBERFÜHRUNG AUSSEN -LASCHENFÖRDERER</t>
  </si>
  <si>
    <t>524702614</t>
  </si>
  <si>
    <t>HFS NT KETTENFÜHRUNG AN ANTRIEB F.LASCHENFÖRDERER</t>
  </si>
  <si>
    <t>524702615</t>
  </si>
  <si>
    <t>HFS NT KETTENFÜHRUNG AN UMLENKUNG</t>
  </si>
  <si>
    <t>524702616</t>
  </si>
  <si>
    <t>HFS NT KETTENUMLENKUNG F.LASCHENFÖRDERER</t>
  </si>
  <si>
    <t>524702625</t>
  </si>
  <si>
    <t>LAUFSCHIENEN ZWISCHENSTÜCK LINKS X-WEICHE VERS. 1</t>
  </si>
  <si>
    <t>524702626</t>
  </si>
  <si>
    <t>LAUFSCHIENEN ZWISCHENSTÜCK RECHTS X-WEICHE VERS. 1</t>
  </si>
  <si>
    <t>524702636</t>
  </si>
  <si>
    <t>HFS NT KETTENRAD F.LASCHENFÖRDERER</t>
  </si>
  <si>
    <t>524702639</t>
  </si>
  <si>
    <t>HFS NT EINLAUFCLIP RECHTS F.BOGEN</t>
  </si>
  <si>
    <t>524702642</t>
  </si>
  <si>
    <t>HFS NT AUTOM.KETTENSPANNER BEARB.</t>
  </si>
  <si>
    <t>524702643</t>
  </si>
  <si>
    <t xml:space="preserve">HFS NT KETTENUMLENKUNG SPIEGELB. </t>
  </si>
  <si>
    <t>524702646</t>
  </si>
  <si>
    <t>HFS NT OBERFÜHRUNG SW-EINLAUFAUßEN</t>
  </si>
  <si>
    <t>524702647</t>
  </si>
  <si>
    <t>HFS NT OBERFÜHRUNG SW-EINLAUFINNEN</t>
  </si>
  <si>
    <t>524702654</t>
  </si>
  <si>
    <t>WEICHENSCHENKEL FÜR SCHENKELWEICHE HFS 2100 NT</t>
  </si>
  <si>
    <t>524702660</t>
  </si>
  <si>
    <t>HFS NT KETTENGLEITPROFIL 1 F.LASCHENFÖRDERER</t>
  </si>
  <si>
    <t>524702661</t>
  </si>
  <si>
    <t>HFS NT KETTENGLEITPROFIL 2 F.LASCHENFÖRDERER</t>
  </si>
  <si>
    <t>524702662</t>
  </si>
  <si>
    <t>HFS NT KETTENGLEITPROFIL 3 F.LASCHENFÖRDERER</t>
  </si>
  <si>
    <t>524702663</t>
  </si>
  <si>
    <t>HFS NT KETTENGLEITPROFIL 4 F.LASCHENFÖRDERER</t>
  </si>
  <si>
    <t>524702672</t>
  </si>
  <si>
    <t>HFS NT SEPARATOR-DRAHTBÜGEL F.BT</t>
  </si>
  <si>
    <t>525001201</t>
  </si>
  <si>
    <t>P&amp;F BÜRSTENFÖRDERER (KREISEL) L=1400 [ohne Motor]</t>
  </si>
  <si>
    <t>525001202</t>
  </si>
  <si>
    <t>P&amp;F BÜRSTENFÖRDERER (KREISEL) L=1600 [ohne Motor]</t>
  </si>
  <si>
    <t>525001401</t>
  </si>
  <si>
    <t>P&amp;F SPANN-BOX M. HALTERUNG F.BÜRSTENFÖRDERER</t>
  </si>
  <si>
    <t>525001601</t>
  </si>
  <si>
    <t>P&amp;F MOTORTRÄGER  L=1400</t>
  </si>
  <si>
    <t>525001602</t>
  </si>
  <si>
    <t>P&amp;F MOTORTRÄGER  L=1600</t>
  </si>
  <si>
    <t>525001603</t>
  </si>
  <si>
    <t>P&amp;F MOTORPLATTE</t>
  </si>
  <si>
    <t>525001604</t>
  </si>
  <si>
    <t>P&amp;F MOTORWELLE</t>
  </si>
  <si>
    <t>525001605</t>
  </si>
  <si>
    <t>P&amp;F FÜHRUNG</t>
  </si>
  <si>
    <t>525001606</t>
  </si>
  <si>
    <t>P&amp;F ANTRIEBSRAD 5/8X3/8" Z=40</t>
  </si>
  <si>
    <t>525001607</t>
  </si>
  <si>
    <t>P&amp;F DISTANZKLOTZ</t>
  </si>
  <si>
    <t>525001608</t>
  </si>
  <si>
    <t>P&amp;F GEGENPLATTE</t>
  </si>
  <si>
    <t>525001609</t>
  </si>
  <si>
    <t>P&amp;F SPANNSTÜCK</t>
  </si>
  <si>
    <t>525001610</t>
  </si>
  <si>
    <t>P&amp;F GEGENLASCHE</t>
  </si>
  <si>
    <t>525001611</t>
  </si>
  <si>
    <t>P&amp;F UMLENKBOLZEN</t>
  </si>
  <si>
    <t>525001612</t>
  </si>
  <si>
    <t>P&amp;F UMLENKRAD 5/8X3/8" Z=26</t>
  </si>
  <si>
    <t>525001613</t>
  </si>
  <si>
    <t>P&amp;F TRAPEZVERBINDER F. MOTORSTATION</t>
  </si>
  <si>
    <t>525001614</t>
  </si>
  <si>
    <t>P&amp;F DISTANZRING</t>
  </si>
  <si>
    <t>525001615</t>
  </si>
  <si>
    <t>P&amp;F KETTENSCHUTZ</t>
  </si>
  <si>
    <t>525001616</t>
  </si>
  <si>
    <t>P&amp;F DISTANZKLOTZ II</t>
  </si>
  <si>
    <t>525001617</t>
  </si>
  <si>
    <t>P&amp;F HALTEPLATTE F. SPANNBOX GRÖSSE 1 (MURTFELD)</t>
  </si>
  <si>
    <t>525001618</t>
  </si>
  <si>
    <t>P&amp;F HALTEWINKEL F. SPANNBOX GRÖSSE 1 (MURTFELD)</t>
  </si>
  <si>
    <t>543602406</t>
  </si>
  <si>
    <t>Anschluss mit Rücklaufsperre</t>
  </si>
  <si>
    <t>543602602</t>
  </si>
  <si>
    <t>Verbindungsstück</t>
  </si>
  <si>
    <t>543602612</t>
  </si>
  <si>
    <t>U-Bügel bearbeitet</t>
  </si>
  <si>
    <t>543602615</t>
  </si>
  <si>
    <t>Trapez-Profil bearbeitet</t>
  </si>
  <si>
    <t>543602620</t>
  </si>
  <si>
    <t>AP 110 bearbeitet</t>
  </si>
  <si>
    <t>560001201</t>
  </si>
  <si>
    <t>WIPPE F. SCHWERLASTEN (CTU) ÜBERARBEITUNG</t>
  </si>
  <si>
    <t>563102607</t>
  </si>
  <si>
    <t>P&amp;F GELENKKOPF OHNE MITNEHMERZAPFEN</t>
  </si>
  <si>
    <t>563105401</t>
  </si>
  <si>
    <t>TROLLEY-V FÜR TROLLEYGEHÄNGE SÄCKE KPL.</t>
  </si>
  <si>
    <t>563105402</t>
  </si>
  <si>
    <t>TROLLEYGEHÄNGE FÜR SÄCKE KPL.U. HALTER U. PUFFER</t>
  </si>
  <si>
    <t>563105403</t>
  </si>
  <si>
    <t>TROLLEYGEHÄNGE FÜR SÄCKE KPL.</t>
  </si>
  <si>
    <t>563105410</t>
  </si>
  <si>
    <t>DATENTRÄGERHALTER FÜR V100</t>
  </si>
  <si>
    <t>563105601</t>
  </si>
  <si>
    <t>V 100 SEGMENT BEARBEITET U. ELOXIERT  AUS 826 006</t>
  </si>
  <si>
    <t>563105602</t>
  </si>
  <si>
    <t>TRAVERSE 110 LANG 30X30X115</t>
  </si>
  <si>
    <t>563105603</t>
  </si>
  <si>
    <t>VERBINDUNG STARR FÜR V100</t>
  </si>
  <si>
    <t>563105611</t>
  </si>
  <si>
    <t>DATENTRÄGERHALTER RE.F.V100</t>
  </si>
  <si>
    <t>563105612</t>
  </si>
  <si>
    <t>DATENTRÄGERHALTER LI.F.V100</t>
  </si>
  <si>
    <t>566007201</t>
  </si>
  <si>
    <t>STOPPER F. SACKTROLLEY(war 563 105 201)</t>
  </si>
  <si>
    <t>566007601</t>
  </si>
  <si>
    <t>KONSOLE STOPPER F.SACKTROLLEYSOEX</t>
  </si>
  <si>
    <t>566007603</t>
  </si>
  <si>
    <t>STOPPER GRUNDPLATTE</t>
  </si>
  <si>
    <t>566007604</t>
  </si>
  <si>
    <t>STOPPER-UND VEREINZELNERARM F.SACKTROLLEY SOEX</t>
  </si>
  <si>
    <t>566007605</t>
  </si>
  <si>
    <t>STOPPER-UND VEREINZELNERTRAVERSE F.SACKTROLLEY</t>
  </si>
  <si>
    <t>566007606</t>
  </si>
  <si>
    <t>VERBINDUNG STOPPERARM</t>
  </si>
  <si>
    <t>566007607</t>
  </si>
  <si>
    <t>STOPPER</t>
  </si>
  <si>
    <t>566007611</t>
  </si>
  <si>
    <t>ABSTREIFERSOEX</t>
  </si>
  <si>
    <t>566007612</t>
  </si>
  <si>
    <t>NIEDERHALTERSOEX</t>
  </si>
  <si>
    <t>566007622</t>
  </si>
  <si>
    <t>HEBEL FÜR ZUSATZSTOPPER 566 007 401/402</t>
  </si>
  <si>
    <t>566007623</t>
  </si>
  <si>
    <t>LAGER FÜR ZUSATZSTOPPER 566 007 401/402</t>
  </si>
  <si>
    <t>566007624</t>
  </si>
  <si>
    <t>FANGSCHUH FÜR 566 007 401/402</t>
  </si>
  <si>
    <t>566008601</t>
  </si>
  <si>
    <t>PARASTOCKING-SCHLEUSE F. SACKTROLLEY 563 105 201</t>
  </si>
  <si>
    <t>566008602</t>
  </si>
  <si>
    <t>STOPPER- UND VEREINZELERARM LANG F. APS 110</t>
  </si>
  <si>
    <t>566008603</t>
  </si>
  <si>
    <t>STOPPER- UND VEREINZELERTRAVERSE F. APS 110</t>
  </si>
  <si>
    <t>566008604</t>
  </si>
  <si>
    <t>VEREINZELERARM F. APS 110</t>
  </si>
  <si>
    <t>566010201</t>
  </si>
  <si>
    <t>PARASTOCKING-SCHLEUSE F. SACKTROLLEY</t>
  </si>
  <si>
    <t>566026201</t>
  </si>
  <si>
    <t>AUFTRAGSTASCHE KPL. F. LT50 TRAVERSE</t>
  </si>
  <si>
    <t>566026601</t>
  </si>
  <si>
    <t>GEGENGEWICHTSSTANGE F. AUFTRAGSTASCHE</t>
  </si>
  <si>
    <t>566026602</t>
  </si>
  <si>
    <t>HALTER LINKS F. AUFTRAGSTASCHE</t>
  </si>
  <si>
    <t>566026603</t>
  </si>
  <si>
    <t>HALTER RECHTS F. AUFTRAGSTASCHE</t>
  </si>
  <si>
    <t>566026604</t>
  </si>
  <si>
    <t>FENSTER F. AUFTRAGSTASCHE</t>
  </si>
  <si>
    <t>566026605</t>
  </si>
  <si>
    <t>FENSTER F. AUFTRAGSTASCHE OHNE AUSSPARUNG</t>
  </si>
  <si>
    <t>566027201</t>
  </si>
  <si>
    <t>EB 985 EINHÄNGEBÜGEL 1-ET.  KPL. ---- Länge 1000</t>
  </si>
  <si>
    <t>566027601</t>
  </si>
  <si>
    <t>TRAGESTANGE F. EB 985 EINHÄNGEBÜGEL 2-ET.  KPL.</t>
  </si>
  <si>
    <t>569001201</t>
  </si>
  <si>
    <t>SPULENZUG 60/150 KUNSTSTOFFSEGMENT</t>
  </si>
  <si>
    <t>569001404</t>
  </si>
  <si>
    <t>SPULENTRÄGER TYP A KPL. TEILUNG 225</t>
  </si>
  <si>
    <t>569001405</t>
  </si>
  <si>
    <t>SPULENTRÄGER TYP B KPL. TEILUNG 225</t>
  </si>
  <si>
    <t>569001604</t>
  </si>
  <si>
    <t>SPULENTRÄGER TYP A TEILUNG 225</t>
  </si>
  <si>
    <t>569001605</t>
  </si>
  <si>
    <t>SPULENTRÄGER TYP B TEILUNG 225</t>
  </si>
  <si>
    <t>569001606</t>
  </si>
  <si>
    <t>SPULENTRÄGER TYP C TEILUNG 225ENDSTÜCK</t>
  </si>
  <si>
    <t>569001607</t>
  </si>
  <si>
    <t>KOPPELSTÜCK 80LG F. 4KT. ROHR30x30x2</t>
  </si>
  <si>
    <t>569002201</t>
  </si>
  <si>
    <t xml:space="preserve">SO-Trolley Gardena zum Transport von Europaletten </t>
  </si>
  <si>
    <t>569002401</t>
  </si>
  <si>
    <t>Rohr mit Auflage geschweißt</t>
  </si>
  <si>
    <t>569002402</t>
  </si>
  <si>
    <t xml:space="preserve">Einhängewinkel mit Rohr geschweißt </t>
  </si>
  <si>
    <t>569002601</t>
  </si>
  <si>
    <t>Rohr</t>
  </si>
  <si>
    <t>569002602</t>
  </si>
  <si>
    <t>Rohr einseitig gequetscht</t>
  </si>
  <si>
    <t>569002603</t>
  </si>
  <si>
    <t>Auflage</t>
  </si>
  <si>
    <t>569002604</t>
  </si>
  <si>
    <t>569006401</t>
  </si>
  <si>
    <t>SPULENZUG 108 TEILUNG 180 KPL.STAHL-V, ALU</t>
  </si>
  <si>
    <t>569006404</t>
  </si>
  <si>
    <t>SPULENTRÄGER TYP C KPL. T=180EENDTRAVERSE STAHL-V</t>
  </si>
  <si>
    <t>569006603</t>
  </si>
  <si>
    <t>SPULENTRÄGER TYP C T=180 ENDSTÜCK</t>
  </si>
  <si>
    <t>569009201</t>
  </si>
  <si>
    <t>SPULENZUG 48 TEILUNG 225 KPL.STAHL-V; ALU-TRAVERSE</t>
  </si>
  <si>
    <t>570205201</t>
  </si>
  <si>
    <t>ENTLADESTATION LTE</t>
  </si>
  <si>
    <t>570205401</t>
  </si>
  <si>
    <t>HALTEARM F. HALTERUNG F. ENTLADESTATION LTE</t>
  </si>
  <si>
    <t>570205405</t>
  </si>
  <si>
    <t>NIEDERHALTER 1 KPL. F. ENTLADESTATION LTE</t>
  </si>
  <si>
    <t>570205406</t>
  </si>
  <si>
    <t>HALTEVORRICHTUNG 1 F. ENTLADESTATION LTE</t>
  </si>
  <si>
    <t>570205408</t>
  </si>
  <si>
    <t>NIEDERHALTER 2 KPL. F. ENTLADESTATION LTE</t>
  </si>
  <si>
    <t>570205410</t>
  </si>
  <si>
    <t>ABFÄDLER KPL. F. ENTLADESTATION LTE</t>
  </si>
  <si>
    <t>570205411</t>
  </si>
  <si>
    <t>GEGENHALTER F. ENTLADESTATIONLTE</t>
  </si>
  <si>
    <t>570205415</t>
  </si>
  <si>
    <t>NIEDERHALTER_3 F. ENTLADESTATION LTE</t>
  </si>
  <si>
    <t>570205416</t>
  </si>
  <si>
    <t>RUTSCHSTANGE KPL. F.ENTLADESTATION LTE</t>
  </si>
  <si>
    <t>570205602</t>
  </si>
  <si>
    <t>LEISTE F. ENTLADESTATION LTE</t>
  </si>
  <si>
    <t>570205605</t>
  </si>
  <si>
    <t>HALTEBÜGEL F. ENTLADESTATION LTE</t>
  </si>
  <si>
    <t>570205607</t>
  </si>
  <si>
    <t>HALTEPLATTE F. HALTERUNG F. ENTLADESTATION LTE</t>
  </si>
  <si>
    <t>570205620</t>
  </si>
  <si>
    <t>DISTANZSTÜCK F. ENTLADESTATIONLTE</t>
  </si>
  <si>
    <t>570205626</t>
  </si>
  <si>
    <t>VERBINDUNGSSTIFT F. ENTLADESTATION LTE</t>
  </si>
  <si>
    <t>570205627</t>
  </si>
  <si>
    <t>L-RUTSCHSTANGE F. ENTLADESTATION LTE</t>
  </si>
  <si>
    <t>570205628</t>
  </si>
  <si>
    <t>S-GRÜN 17X25X1.000 LEISTE F. ENTLADESTATION LTE</t>
  </si>
  <si>
    <t>570206601</t>
  </si>
  <si>
    <t>PLATTE F. ABNAHMESPITZE ENTLADESTATION F. LTK</t>
  </si>
  <si>
    <t>570206602</t>
  </si>
  <si>
    <t>DISTANZSTÜCK F. ABNAHMESPITZE</t>
  </si>
  <si>
    <t>570206604</t>
  </si>
  <si>
    <t>ANSCHLUSSPROFIL AN ABNAHMESP.ENTLADESTATION F.</t>
  </si>
  <si>
    <t>570209201</t>
  </si>
  <si>
    <t>STAUABFRAGE AUF RUTSCHSTANGE KPL.</t>
  </si>
  <si>
    <t>570209601</t>
  </si>
  <si>
    <t>ABFRAGELEISTE F.STAUABFRAGE -AUF RUTSCHSTANGE</t>
  </si>
  <si>
    <t>570209602</t>
  </si>
  <si>
    <t>GEGENHALTER F.STAUABFRAGE - F.RUTSCHSTANGE</t>
  </si>
  <si>
    <t>570209603</t>
  </si>
  <si>
    <t>SCHWENKARMHALTER F. KLEIDERBÜGELABFRAGE - RUTSCHE</t>
  </si>
  <si>
    <t>570501402</t>
  </si>
  <si>
    <t>BEFESTIGUNG AUF SCHRAUBTRÄGERKKOPPELHAKEN-STELLER</t>
  </si>
  <si>
    <t>570501601</t>
  </si>
  <si>
    <t>LEISTENHALTER KOPPELHAKEN-STELLER</t>
  </si>
  <si>
    <t>570501602</t>
  </si>
  <si>
    <t>HALTELEISTE KOPPELHAKEN-STELLER</t>
  </si>
  <si>
    <t>570501604</t>
  </si>
  <si>
    <t>FÜHRUNGSWELLE KOPPELHAKEN-STELLER</t>
  </si>
  <si>
    <t>570501605</t>
  </si>
  <si>
    <t>ANTRIEBSWELLE KOPPELHAKEN-STELLER</t>
  </si>
  <si>
    <t>570501606</t>
  </si>
  <si>
    <t>DREHMOMENT-STÜTZE KOPPELHAKEN-STELLER</t>
  </si>
  <si>
    <t>570701602</t>
  </si>
  <si>
    <t>ABFRAGEWINKEL L=920 F. STATISCHE TROLLEYABFRAGE</t>
  </si>
  <si>
    <t>570802605</t>
  </si>
  <si>
    <t>HFS NT ZAHNRIEMENFÜHRUNG GERADE, KURZ</t>
  </si>
  <si>
    <t>570802606</t>
  </si>
  <si>
    <t>HFS NT ZAHNRIEMENFÜHRUNG GERADE, LANG</t>
  </si>
  <si>
    <t>570802607</t>
  </si>
  <si>
    <t>HFS NT ZAHNRIEMENFÜHRUNG GEBOGEN, F.</t>
  </si>
  <si>
    <t>570802609</t>
  </si>
  <si>
    <t>HFS NT SYNCHRONSCHEIBE BEARB.F.KLEIDERBÜGELPUFFER</t>
  </si>
  <si>
    <t>574004603</t>
  </si>
  <si>
    <t>HALTER_1 F. BÜGELTRÄGERENTL.DROP-OFF</t>
  </si>
  <si>
    <t>574004604</t>
  </si>
  <si>
    <t>STELLSCHRAUBE F. BÜGELTRÄGERENTL.DROP-OFF</t>
  </si>
  <si>
    <t>574004651</t>
  </si>
  <si>
    <t>ANSCHRAUBPLATTE (F. FÖRDERR. V.R.N.L.) F.</t>
  </si>
  <si>
    <t>574004652</t>
  </si>
  <si>
    <t>PLATTE_2 F. BT-ENTL. DROP-OFF</t>
  </si>
  <si>
    <t>574004653</t>
  </si>
  <si>
    <t>ABFÄDELFINGER (FÖRDERR. V.R.N.L) F.</t>
  </si>
  <si>
    <t>574004654</t>
  </si>
  <si>
    <t>SCHUBROHR (FÖRDERR. V.R.N.L.) F. BÜGELTRÄGERENTL.</t>
  </si>
  <si>
    <t>610014001</t>
  </si>
  <si>
    <t>ANTRIEBSTATION PIN  V=10M/MIN P=0,25KW - 41000x10</t>
  </si>
  <si>
    <t>610014002</t>
  </si>
  <si>
    <t>ANTRIEBSTATION PIN  V=15M/MIN P=0,37KW - 41000x15</t>
  </si>
  <si>
    <t>610014003</t>
  </si>
  <si>
    <t>ANTRIEBSTATION PIN  V=20M/MIN P=0,37KW - 41000x20</t>
  </si>
  <si>
    <t>610014021</t>
  </si>
  <si>
    <t>ANTRIEBSTATION KLINKE  V=10M/M P=0,25KW - 41013x10</t>
  </si>
  <si>
    <t>610014022</t>
  </si>
  <si>
    <t>ANTRIEBSTATION KLINKE  V=15M/M P=0,37KW - 41013x15</t>
  </si>
  <si>
    <t>610014023</t>
  </si>
  <si>
    <t>ANTRIEBSTATION KLINKE  V=20M/M P=0,37KW - 41013x20</t>
  </si>
  <si>
    <t>610014031</t>
  </si>
  <si>
    <t>ANTRIEBSTAT. O. KETTENSP. CP V=10M/MIN  P=0,25KW</t>
  </si>
  <si>
    <t>610014032</t>
  </si>
  <si>
    <t>ANTRIEBSTAT. O. KETTENSP. CP V=15M/MIN  P=0,37KW</t>
  </si>
  <si>
    <t>610014033</t>
  </si>
  <si>
    <t>ANTRIEBSTAT. O. KETTENSP. CP V=20M/MIN  P=0,37KW</t>
  </si>
  <si>
    <t>610016001</t>
  </si>
  <si>
    <t>ANTRIEBSKETTENRAD 20 MM bearbeitet</t>
  </si>
  <si>
    <t>610016002</t>
  </si>
  <si>
    <t>ABSTANDHALTER (ERSETZT DURCH MUTTER+2 U-SCHEIBEN</t>
  </si>
  <si>
    <t>610016003</t>
  </si>
  <si>
    <t>ANTRIEBSKETTENRAD 25 MM - 41232</t>
  </si>
  <si>
    <t>610016005</t>
  </si>
  <si>
    <t>ANTRIEBSKETTENRAD 20 MM - 41002-1</t>
  </si>
  <si>
    <t>610054001</t>
  </si>
  <si>
    <t>KETTENSPANNER FÜR SORTER - 41019-1</t>
  </si>
  <si>
    <t>610054002</t>
  </si>
  <si>
    <t>SPANNSTATION FÜR SORTER - 41306-1</t>
  </si>
  <si>
    <t>610102501</t>
  </si>
  <si>
    <t>UMLENKSTATION MIT INKREMENTALGEBER KPL.</t>
  </si>
  <si>
    <t>610104001</t>
  </si>
  <si>
    <t>UMLENKSTATION FÜR PIN UND KLINKE - LINKS - 41015</t>
  </si>
  <si>
    <t>610104002</t>
  </si>
  <si>
    <t>UMLENKSTATION FÜR PIN UND KLINKE - RECHTS - 41015</t>
  </si>
  <si>
    <t>610104101</t>
  </si>
  <si>
    <t>UMLENKUNG 90° FÜR KETTENRÜCKLAUFFÜR PIN / KLINKE -</t>
  </si>
  <si>
    <t>610106001</t>
  </si>
  <si>
    <t>UMLENKKETTENRADSCHEIBE - 41007</t>
  </si>
  <si>
    <t>610106002</t>
  </si>
  <si>
    <t>610106200</t>
  </si>
  <si>
    <t>ABSTANDHALTER - B-D-D4X5</t>
  </si>
  <si>
    <t>610106501</t>
  </si>
  <si>
    <t>GRUNDPLATTE UMLENKSTATION - ZUR BEARBEITUNG</t>
  </si>
  <si>
    <t>610106502</t>
  </si>
  <si>
    <t>UMLENKWELLE KPL.</t>
  </si>
  <si>
    <t>610106503</t>
  </si>
  <si>
    <t>KETTENRAD 1/2X1/16" 08B-1 Z=22 - BEARBEITET MIT</t>
  </si>
  <si>
    <t>610106504</t>
  </si>
  <si>
    <t>MITNEHMER PLATTE</t>
  </si>
  <si>
    <t>610106505</t>
  </si>
  <si>
    <t>WELLE INKREMENTALGEBER</t>
  </si>
  <si>
    <t>610106506</t>
  </si>
  <si>
    <t>GRUNDPLATTE UMLENKSTATION - BEARBEITET</t>
  </si>
  <si>
    <t>610106507</t>
  </si>
  <si>
    <t>Welle für Antriebsstation</t>
  </si>
  <si>
    <t>610106508</t>
  </si>
  <si>
    <t>Adapterplatte</t>
  </si>
  <si>
    <t>610154001</t>
  </si>
  <si>
    <t>FÖRDERERPROFIL FÜR CP OHNE RÜCKLAUF - 41048</t>
  </si>
  <si>
    <t>610154002</t>
  </si>
  <si>
    <t>FÖRDERERPROFIL FÜR CP INKL. RÜCKLAUF - 41044</t>
  </si>
  <si>
    <t>610154005</t>
  </si>
  <si>
    <t>LÄNGENAUSGLEICH KPL. FÜR FÖRDERERPROFIL CP</t>
  </si>
  <si>
    <t>610154101</t>
  </si>
  <si>
    <t>GLEITPROFIL FÜR RUTSCHSTRECKE - 41049 (MIT</t>
  </si>
  <si>
    <t>610154201</t>
  </si>
  <si>
    <t>AUSSENBOGEN 60° R=550 UZ FÜR FÖRDERER - 41080x60°</t>
  </si>
  <si>
    <t>610154202</t>
  </si>
  <si>
    <t>AUSSENBOGEN 60° R=550 GUZ FÜRFÖRDERER - 41080x60°</t>
  </si>
  <si>
    <t>610154203</t>
  </si>
  <si>
    <t>AUSSENBOGEN 45° R=550 UZ FÜR FÖRDERER - 41080x45°</t>
  </si>
  <si>
    <t>610154204</t>
  </si>
  <si>
    <t>AUSSENBOGEN 45° R=550 GUZ FÜRFÖRDERER - 41080x45°</t>
  </si>
  <si>
    <t>610154205</t>
  </si>
  <si>
    <t>AUSSENBOGEN 30° R=550 UZ FÜR FÖRDERER - 41080x30°</t>
  </si>
  <si>
    <t>610154206</t>
  </si>
  <si>
    <t>AUSSENBOGEN 30° R=550 GUZ FÜRFÖRDERER - 41080x30°</t>
  </si>
  <si>
    <t>610154207</t>
  </si>
  <si>
    <t>AUSSENBOGEN 0-90° OHNE ÄUSSEREABDECKUNG - 41086-2</t>
  </si>
  <si>
    <t>610154250</t>
  </si>
  <si>
    <t>AUSSENBOGEN 90° R=550 FÜR FÖRDERER - 41080x90°</t>
  </si>
  <si>
    <t>610154301</t>
  </si>
  <si>
    <t>INNENBOGEN 60° R=411 UZ FÜR FÖRDERER - 41081x60°</t>
  </si>
  <si>
    <t>610154302</t>
  </si>
  <si>
    <t>INNENBOGEN 60° R=411 GUZ FÜR FÖRDERER - 41081x60°</t>
  </si>
  <si>
    <t>610154303</t>
  </si>
  <si>
    <t>INNENBOGEN 45° R=411 UZ FÜR FÖRDERER - 41081x45°</t>
  </si>
  <si>
    <t>610154304</t>
  </si>
  <si>
    <t>INNENBOGEN 45° R=411 GUZ FÜR FÖRDERER - 41081x45°</t>
  </si>
  <si>
    <t>610154305</t>
  </si>
  <si>
    <t>INNENBOGEN 30° R=411 UZ FÜR FÖRDERER - 41081x30°</t>
  </si>
  <si>
    <t>610154306</t>
  </si>
  <si>
    <t>INNENBOGEN 30° R=411 GUZ FÜR FÖRDERER - 41081x30°</t>
  </si>
  <si>
    <t>610154307</t>
  </si>
  <si>
    <t>INNENBOGEN 0-90° OHNE ÄUSSEREABDECKUNG - 41087-2</t>
  </si>
  <si>
    <t>610154350</t>
  </si>
  <si>
    <t>INNENBOGEN 90° R=411 FÜR FÖRDER - 41081x90°</t>
  </si>
  <si>
    <t>610156001</t>
  </si>
  <si>
    <t>610156002</t>
  </si>
  <si>
    <t>KETTENFÜHRUNG HORIZONTAL GEBOGEN - 41076-3</t>
  </si>
  <si>
    <t>610156004</t>
  </si>
  <si>
    <t>GLEITPROFIL LFM. FÜR RUTSCHSTRECKE - 41400</t>
  </si>
  <si>
    <t>610156005</t>
  </si>
  <si>
    <t>SEITENPLATTE AUSSEN FÜR LÄNGENAUSGLEICH CP</t>
  </si>
  <si>
    <t>610156006</t>
  </si>
  <si>
    <t>SEITENPLATTE INNEN FÜR LÄNGENAUSGLEICH CP</t>
  </si>
  <si>
    <t>610156200</t>
  </si>
  <si>
    <t>SPAX 4X10 PANHEAD (LINSENKOPF) - SPAX 4X10</t>
  </si>
  <si>
    <t>610156201</t>
  </si>
  <si>
    <t>610156202</t>
  </si>
  <si>
    <t>SPAX 4X12 PANHEAD (LINSENKOPF) - SPAX 4X12</t>
  </si>
  <si>
    <t>610164001</t>
  </si>
  <si>
    <t>HORIZONTAL-INNENBOGEN 90° MITKETTENRADSCHEIBE -</t>
  </si>
  <si>
    <t>610164002</t>
  </si>
  <si>
    <t>HORIZONTAL-AUSSENBOGEN 90° MITKETTENRADSCHEIBE -</t>
  </si>
  <si>
    <t>610164003</t>
  </si>
  <si>
    <t>BOGEN SENKRECHT AUFWÄRTS - 41090</t>
  </si>
  <si>
    <t>610164004</t>
  </si>
  <si>
    <t>BOGEN SENKRECHT ABWÄRTS - 41091</t>
  </si>
  <si>
    <t>610166004</t>
  </si>
  <si>
    <t>BLECHHALTERUNG FÜR RUTSCHPROFIL - 41106-2</t>
  </si>
  <si>
    <t>610166005</t>
  </si>
  <si>
    <t>KLEIDERBÜGELFÜHRUNG FÜR RUTSCHSTANGE ÜBERGABE -</t>
  </si>
  <si>
    <t>610166006</t>
  </si>
  <si>
    <t>FINGER - KLEIDERBÜGELFÜHRUNG F. RUTSCHST.</t>
  </si>
  <si>
    <t>610174004</t>
  </si>
  <si>
    <t>610176003</t>
  </si>
  <si>
    <t>GLEITPROFIL FÜR 3/4" ROHR</t>
  </si>
  <si>
    <t>610176004</t>
  </si>
  <si>
    <t>Endplatte für Rutschstange</t>
  </si>
  <si>
    <t>610204001</t>
  </si>
  <si>
    <t>PIN KETTE T127 MM F. PINFÖRD. (1/2"x5/16")</t>
  </si>
  <si>
    <t>610204002</t>
  </si>
  <si>
    <t>PIN KETTE T254 MM F. PINFÖRD. (SORTER) (1/2x5/16"</t>
  </si>
  <si>
    <t>610204101</t>
  </si>
  <si>
    <t>KLINKENKETTE  T127 MM F. KLINKENF. (1/2"x5/16") -</t>
  </si>
  <si>
    <t>610204102</t>
  </si>
  <si>
    <t>KLINKENKETTE T254 MM</t>
  </si>
  <si>
    <t>610204104</t>
  </si>
  <si>
    <t>FÖRDERKLINKE KPL. OHNE FEDER - 41026</t>
  </si>
  <si>
    <t>610206001</t>
  </si>
  <si>
    <t>610206002</t>
  </si>
  <si>
    <t>FÖRDERSTIFT BLAU - 41043-2</t>
  </si>
  <si>
    <t>610206003</t>
  </si>
  <si>
    <t>PIN KETTE TEILUNG 76,2 - 41238</t>
  </si>
  <si>
    <t>610206004</t>
  </si>
  <si>
    <t>610224201</t>
  </si>
  <si>
    <t>SORTERTASCHE KPL. FÜR PINFÖRDERER</t>
  </si>
  <si>
    <t>610226001</t>
  </si>
  <si>
    <t>SORTERTASCHE BLAU</t>
  </si>
  <si>
    <t>610226002</t>
  </si>
  <si>
    <t>KLINKE FÜR SORTERTASCHE</t>
  </si>
  <si>
    <t>610226003</t>
  </si>
  <si>
    <t xml:space="preserve">Abheber für Klinke am Kettenrad - 41276-1 </t>
  </si>
  <si>
    <t>610252003</t>
  </si>
  <si>
    <t>WEICHE RECHTS BHS LINKS FÜR PINFÖRDERER</t>
  </si>
  <si>
    <t>610252300</t>
  </si>
  <si>
    <t>PIN-ENTLADUNG AN LADEBAUM KPL.</t>
  </si>
  <si>
    <t>610254001</t>
  </si>
  <si>
    <t>HANDAUFGABE IN KLINKENFÖRDERERFÜR FÖRDERER -</t>
  </si>
  <si>
    <t>610254002</t>
  </si>
  <si>
    <t>610254004</t>
  </si>
  <si>
    <t>5/2 WEGEVENTIL KPL. FÜR WEICHE</t>
  </si>
  <si>
    <t>610254007</t>
  </si>
  <si>
    <t>WEICHENANSCHLUSS FÜR AKTIVWEICHE BHS LINKS ABGABE</t>
  </si>
  <si>
    <t>610254008</t>
  </si>
  <si>
    <t>ÜBERGABE BHS LINKS FÜR RUTSCHE</t>
  </si>
  <si>
    <t>610254009</t>
  </si>
  <si>
    <t>5/2 WEGEVENTIL KPL. FÜR AKTIVWEICHE</t>
  </si>
  <si>
    <t>610254010</t>
  </si>
  <si>
    <t>ABGABE RECHTS BHS LINKS - 41120-4</t>
  </si>
  <si>
    <t>610254011</t>
  </si>
  <si>
    <t>ABGABE LINKS BHS LINKS - 41121-4</t>
  </si>
  <si>
    <t>610254013</t>
  </si>
  <si>
    <t>610254014</t>
  </si>
  <si>
    <t>PNEUMATIK ZYLINDER KPL. FÜR AKTIVWEICHE</t>
  </si>
  <si>
    <t>610254016</t>
  </si>
  <si>
    <t>PNEUMATIK ZYLINDER KPL. FÜR PASSIV ABGABE</t>
  </si>
  <si>
    <t>610256001</t>
  </si>
  <si>
    <t>LAGER 2 F. EIN-/AUSSCHLEUSEN- 41125</t>
  </si>
  <si>
    <t>610256002</t>
  </si>
  <si>
    <t>KETTENRAD FÜR WEICHENSAUSGANG -41128-3</t>
  </si>
  <si>
    <t>610256003</t>
  </si>
  <si>
    <t>BOLZEN FÜR WEICHENAUSGANG-41131</t>
  </si>
  <si>
    <t>610256004</t>
  </si>
  <si>
    <t>UNTERLAGE FÜR FÖRDERER WEICHENAUSGANG - 41127</t>
  </si>
  <si>
    <t>610256006</t>
  </si>
  <si>
    <t>BÜGELFÜHR. WEICHENAUSGANG RECHTS - BEHÄNGUNG</t>
  </si>
  <si>
    <t>610256006-2</t>
  </si>
  <si>
    <t>610256007</t>
  </si>
  <si>
    <t>610256008</t>
  </si>
  <si>
    <t>ALUPROFIL - ROHMATERIAL - FÜRKLINKENFÖRDERER</t>
  </si>
  <si>
    <t>610256009</t>
  </si>
  <si>
    <t>ZYLINDERHALTER FÜR WEICHE RECHTS</t>
  </si>
  <si>
    <t>610256010</t>
  </si>
  <si>
    <t>ABWEISBLECH FÜR WEICHE RECHTS</t>
  </si>
  <si>
    <t>610256011</t>
  </si>
  <si>
    <t>GLEITLEISTE FÜR WEICHE</t>
  </si>
  <si>
    <t>610256012</t>
  </si>
  <si>
    <t>SEITENPLATTE FÜR WEICHE</t>
  </si>
  <si>
    <t>610256013</t>
  </si>
  <si>
    <t>WINKEL FÜR WEICHE</t>
  </si>
  <si>
    <t>610256014</t>
  </si>
  <si>
    <t>GLEITLEISTE FÜR ABWEISER RECHTS</t>
  </si>
  <si>
    <t>610256015</t>
  </si>
  <si>
    <t>ZENTRIERUNG FÜR WEICHE</t>
  </si>
  <si>
    <t>610256016</t>
  </si>
  <si>
    <t>BOGENANSCHLUSS FÜR AKTIVWEICHE</t>
  </si>
  <si>
    <t>610256017</t>
  </si>
  <si>
    <t>ADAPTERBOLZEN FÜR BOGENANSCHLUSS FÜR AKTIVWEICHE</t>
  </si>
  <si>
    <t>610256018</t>
  </si>
  <si>
    <t>KLAPPE FÜR ÜBERGABE BHS</t>
  </si>
  <si>
    <t>610256019</t>
  </si>
  <si>
    <t>RING FÜR ÜBERGABE BHS</t>
  </si>
  <si>
    <t>610256020</t>
  </si>
  <si>
    <t>HALTER PF FÜR EINFACHHALTER</t>
  </si>
  <si>
    <t>610256021</t>
  </si>
  <si>
    <t>WINKEL FÜR ÜBERGABE BHS</t>
  </si>
  <si>
    <t>610256023</t>
  </si>
  <si>
    <t>TEIL FÜR WEICHE LINKS, KLEIDERBÜGEL RECHTS -</t>
  </si>
  <si>
    <t>610256025</t>
  </si>
  <si>
    <t>ALUPROFIL FÜR KLINKENFÖRDERER- BEARBEITET</t>
  </si>
  <si>
    <t>610256026</t>
  </si>
  <si>
    <t>ZYLINDERHALTER FÜR WEICHE LINKS</t>
  </si>
  <si>
    <t>610256027</t>
  </si>
  <si>
    <t>ABWEISBLECH FÜR WEICHE LINKS</t>
  </si>
  <si>
    <t>610256028</t>
  </si>
  <si>
    <t>GLEITLEISTE FÜR ABWEISER LINKS</t>
  </si>
  <si>
    <t>610256029</t>
  </si>
  <si>
    <t>610256031</t>
  </si>
  <si>
    <t>WEICHENSCHENKEL EINFAHRT, BEHÄNGUNG LINKS - 41248</t>
  </si>
  <si>
    <t>610256032</t>
  </si>
  <si>
    <t>FÜHRUNG FÜR WEICHENSCHENKEL EINFAHRT, BEHÄNGUNG LI</t>
  </si>
  <si>
    <t>610256037</t>
  </si>
  <si>
    <t>FÜHRUNG FÜR WEICHENSCHENKEL BHS LINKS - 41135-2</t>
  </si>
  <si>
    <t>610256039</t>
  </si>
  <si>
    <t>PROFIL FÜR GLEITLEISTENVERSTÄRKUNG F. CP</t>
  </si>
  <si>
    <t>610256040</t>
  </si>
  <si>
    <t>GLEITLEISTENVERSTÄRKUNG FÜR WEICHE LINKS/RECHTS</t>
  </si>
  <si>
    <t>610256044</t>
  </si>
  <si>
    <t>ABWEISBLECH FÜR WEICHE - PINFÖRDERER</t>
  </si>
  <si>
    <t>610256047</t>
  </si>
  <si>
    <t>WEICHENSCHIEBER FÜR WEICHE -PINFÖRDERER</t>
  </si>
  <si>
    <t>610256048</t>
  </si>
  <si>
    <t>ZYLINDERHALTER FÜR WEICHE -PINFÖRDERER</t>
  </si>
  <si>
    <t>610256050</t>
  </si>
  <si>
    <t>ZENTRIERUNG FÜR WEICHE - PINFÖRDERER</t>
  </si>
  <si>
    <t>610256051</t>
  </si>
  <si>
    <t>GLEITSCHIENE FÜR WEICHE - PINFÖRDERER</t>
  </si>
  <si>
    <t>610256053</t>
  </si>
  <si>
    <t>ANSCHLUSSPROFIL FÜR WEICHE - PINFÖRDERER</t>
  </si>
  <si>
    <t>610256054</t>
  </si>
  <si>
    <t>ABHÄNGEWINKEL FÜR WEICHE - PINFÖRDERER</t>
  </si>
  <si>
    <t>610256056</t>
  </si>
  <si>
    <t>ALUPROFIL BEARBEITUNG (610256059) FÜR WEICHE -</t>
  </si>
  <si>
    <t>610256057</t>
  </si>
  <si>
    <t>GLEITLEISTE FÜR PINFÖRDERER</t>
  </si>
  <si>
    <t>610256059</t>
  </si>
  <si>
    <t>ALUPROFIL FÜR PINFÖRDERER</t>
  </si>
  <si>
    <t>610256060</t>
  </si>
  <si>
    <t>GLEITLEISTE F. PINFÖRDERER [ROHMAT.</t>
  </si>
  <si>
    <t>610256061</t>
  </si>
  <si>
    <t>GRUNDTEIL EIN-/AUSSCHLEUSEN  41127-9  M. ZUBEHÖR</t>
  </si>
  <si>
    <t>610256062</t>
  </si>
  <si>
    <t>BLECHHEBEL FÜR EIN-/AUSSCHLEUSEN - 41126-4</t>
  </si>
  <si>
    <t>610256063</t>
  </si>
  <si>
    <t>GRUNDTEIL GESP. EIN-/AUSSCHLEUSEN 41141-1, +</t>
  </si>
  <si>
    <t>610256100</t>
  </si>
  <si>
    <t>WEICHENSCHENKEL BEHÄNGUNG RECHTS -41117-1</t>
  </si>
  <si>
    <t>610256101</t>
  </si>
  <si>
    <t>FÜHRUNG FÜR WEICHENSCHENKEL BHS RECHTS -41118-1</t>
  </si>
  <si>
    <t>610256102</t>
  </si>
  <si>
    <t>DISTANZBOLZEN B-DII-M4X12-SW7</t>
  </si>
  <si>
    <t>610256103</t>
  </si>
  <si>
    <t>BLECHHEBEL FÜR ABGABE -41126-5 (S10086-89</t>
  </si>
  <si>
    <t>610256104</t>
  </si>
  <si>
    <t>BLECHHEBEL FÜR ABGABE - 41126-3/4 (S10056</t>
  </si>
  <si>
    <t>610256105</t>
  </si>
  <si>
    <t>BOLZEN FÜR ABGABE/AUFGABE MIT LAGER - 41264-3</t>
  </si>
  <si>
    <t>610256106</t>
  </si>
  <si>
    <t>WELLE FÜR ABGABE - 41123-2</t>
  </si>
  <si>
    <t>610256107</t>
  </si>
  <si>
    <t>GEHÄUSE FÜR ABGABE, BHS LINKS - 41129-3</t>
  </si>
  <si>
    <t>610256200</t>
  </si>
  <si>
    <t>KETTENFÜHRUNGSPROFIL AUFGABE LINKS - 41233</t>
  </si>
  <si>
    <t>610256201</t>
  </si>
  <si>
    <t>KETTENRAD ABGABE/AUFGABE - 41128-3</t>
  </si>
  <si>
    <t>610256202</t>
  </si>
  <si>
    <t>GRUNDTEIL FÜR ABGABE/AUFGABE - 41127-9</t>
  </si>
  <si>
    <t>610256203</t>
  </si>
  <si>
    <t>GRUNDTEIL FÜR ABGABE/AUFGABE, GESPIEGELT - 41141-1</t>
  </si>
  <si>
    <t>610256204</t>
  </si>
  <si>
    <t>DISTANZHÜLSE MESSING - B-D-D4X3</t>
  </si>
  <si>
    <t>610256205</t>
  </si>
  <si>
    <t>WEICHENSCHENKEL ABGABE, BHS LINKS - 41134-4</t>
  </si>
  <si>
    <t>610256205-3</t>
  </si>
  <si>
    <t>WEICHENSCHENKEL ABGABE, BHS LINKS - 41134-3</t>
  </si>
  <si>
    <t>610256206</t>
  </si>
  <si>
    <t>ABDECKUNG FÜR AUFGABE LI /BHS RE, AUFGABE RE/BHS</t>
  </si>
  <si>
    <t>610256207</t>
  </si>
  <si>
    <t>WEICHENSCHENKELFÜHRUNG FÜR ABGABE BHS LINKS -</t>
  </si>
  <si>
    <t>610256208</t>
  </si>
  <si>
    <t>KLEIDERBÜGELFÜHRUNG AUS DER WEICHE - 41136-4</t>
  </si>
  <si>
    <t>610256208-3</t>
  </si>
  <si>
    <t>KLEIDERBÜGELFÜHRUNG AUS DER WEICHE - 41136-3</t>
  </si>
  <si>
    <t>610256209</t>
  </si>
  <si>
    <t>BLECHHEBEL FÜR ABGABE/AUFGABE - 41126-5</t>
  </si>
  <si>
    <t>610256211</t>
  </si>
  <si>
    <t>FEDER L=52 MM FÜR KETTENRAD ABGABE/AUFGABE -</t>
  </si>
  <si>
    <t>610256212</t>
  </si>
  <si>
    <t>FEDER L=67 MM F. KETTENRAD AB-/AUFGABE TT</t>
  </si>
  <si>
    <t>610256213</t>
  </si>
  <si>
    <t>ZYLINDERHALTERUNG - B-DII-M4X12-SW7</t>
  </si>
  <si>
    <t>610256214</t>
  </si>
  <si>
    <t>BUCHSE 4X5 FÜR KETTENRAD ABGABE/AUFGABE - 41130-1</t>
  </si>
  <si>
    <t>610256215</t>
  </si>
  <si>
    <t>WELLE FÜR ABGABE - 41123-3</t>
  </si>
  <si>
    <t>610256216</t>
  </si>
  <si>
    <t>FLANSCH FÜR ABGABE/AUFGABE - 41124-1</t>
  </si>
  <si>
    <t>610256217</t>
  </si>
  <si>
    <t>KUNSTSTOFFTEIL WEICHE - 41404-6</t>
  </si>
  <si>
    <t>610256218</t>
  </si>
  <si>
    <t>PROFIL FÜR GERADE WEICHE - 41415-4</t>
  </si>
  <si>
    <t>610256219</t>
  </si>
  <si>
    <t>ROTATIONSPUNKT FÜR GERADE WEICHE - 41417</t>
  </si>
  <si>
    <t>610256220</t>
  </si>
  <si>
    <t>WEICHENSCHENKEL ABGABE, L-R, (L-L) - 41432-3</t>
  </si>
  <si>
    <t>610256221</t>
  </si>
  <si>
    <t>BLECH ABGABE, L-R, (L-L) - 41434</t>
  </si>
  <si>
    <t>610256222</t>
  </si>
  <si>
    <t>RING - 41291</t>
  </si>
  <si>
    <t>610256223</t>
  </si>
  <si>
    <t>ABDECKUNG links für SCHIENENPROFIL - 41037-5</t>
  </si>
  <si>
    <t>610256224</t>
  </si>
  <si>
    <t>ABDECKUNG rechts für SCHIENENPROFIL - 41010-4</t>
  </si>
  <si>
    <t>610256225</t>
  </si>
  <si>
    <t>ABDECKUNG klein für SCHIENENPROFIL</t>
  </si>
  <si>
    <t>610256300</t>
  </si>
  <si>
    <t>1ENTLADESPITZE FÜR PIN-ENTLADUNG AN LADEBAUM</t>
  </si>
  <si>
    <t>610256301</t>
  </si>
  <si>
    <t>GLEITLEISTE FÜR PIN-ENTLADUNG AN LADEBAUM</t>
  </si>
  <si>
    <t>610256302</t>
  </si>
  <si>
    <t>VERBINDUNG 1 FÜR PIN-ENTLADUNG AN LADEBAUM</t>
  </si>
  <si>
    <t>610256303</t>
  </si>
  <si>
    <t>VERBINDUNG 2, TEIL 1 FÜR PIN-ENTLADUNG AN LADEBAUM</t>
  </si>
  <si>
    <t>610256304</t>
  </si>
  <si>
    <t>VERBINDUNG 2, TEIL 2 FÜR PIN-ENTLADUNG AN LADEBAUM</t>
  </si>
  <si>
    <t>610256305</t>
  </si>
  <si>
    <t>MITNEHMER FÜR PIN-ENTLADUNG AN LADEBAUM</t>
  </si>
  <si>
    <t>610256306</t>
  </si>
  <si>
    <t>PLATTE 1 FÜR PIN-ENTLADUNG AN LADEBAUM</t>
  </si>
  <si>
    <t>610256307</t>
  </si>
  <si>
    <t>PLATTE 2 FÜR PIN-ENTLADUNG AN LADEBAUM</t>
  </si>
  <si>
    <t>610256308</t>
  </si>
  <si>
    <t>PLATTE 3 FÜR PIN-ENTLADUNG AN LADEBAUM</t>
  </si>
  <si>
    <t>610256309</t>
  </si>
  <si>
    <t>PLATTE 4 FÜR PIN-ENTLADUNG AN LADEBAUM</t>
  </si>
  <si>
    <t>610264001</t>
  </si>
  <si>
    <t>AUFGABE LINKS BHS LINKS FÜR FÖRDERER - 41302-2</t>
  </si>
  <si>
    <t>610264002</t>
  </si>
  <si>
    <t>AUFGABE RECHTS BHS LINKS - 41301-3</t>
  </si>
  <si>
    <t>610266001</t>
  </si>
  <si>
    <t>KB-FÜHRUNG INNERER EINLASS RECHTS, BEHÄNGUNG LINKS</t>
  </si>
  <si>
    <t>610404001</t>
  </si>
  <si>
    <t>ÜBERGANG PIN/PIN FÜR FÖRDERER - 41110</t>
  </si>
  <si>
    <t>610404002</t>
  </si>
  <si>
    <t>ÜBERGANG KLINKE/KLINKE FÜR FÖRDERER - 41101</t>
  </si>
  <si>
    <t>610404003</t>
  </si>
  <si>
    <t>ÜBERGANG PIN/KLINKE FÜR FÖRDERER - 41102</t>
  </si>
  <si>
    <t>610404004</t>
  </si>
  <si>
    <t>ÜBERGANG KLINKE/PIN FÜR FÖRDERER - 41103</t>
  </si>
  <si>
    <t>610406001</t>
  </si>
  <si>
    <t>RUTSCHPROFIL ZWISCHEN KLINKE UND KLINKE - 41107-1</t>
  </si>
  <si>
    <t>610406002</t>
  </si>
  <si>
    <t>EINSCHLEUSEN GLEITPROFIL 41110-B</t>
  </si>
  <si>
    <t>610454001</t>
  </si>
  <si>
    <t>STOPPER M. PNEU. IN DER STRECKE F. KLINKENFÖRDERER</t>
  </si>
  <si>
    <t>610454001_OZ</t>
  </si>
  <si>
    <t>STOPPER OHNE ZYLINDER FÜR KLINKENFÖRDERER</t>
  </si>
  <si>
    <t>610454002</t>
  </si>
  <si>
    <t>STOPPER MANUELL FÜR KLINKENFÖRDERER - 41061</t>
  </si>
  <si>
    <t>610454006</t>
  </si>
  <si>
    <t>STOPPER MIT MOTOR - 41070</t>
  </si>
  <si>
    <t>610454007</t>
  </si>
  <si>
    <t>STOPPER MIT MOTOR AN DER ANTRIEBSSTATION - 41071</t>
  </si>
  <si>
    <t>610454008</t>
  </si>
  <si>
    <t>STOPPER PNEUMATISCH AN DER ANTRIEBSSTATION - 41073</t>
  </si>
  <si>
    <t>610454009</t>
  </si>
  <si>
    <t>STOPPER PNEUM. AN DER STRECKE - 41072-2</t>
  </si>
  <si>
    <t>610456008</t>
  </si>
  <si>
    <t>SPITZE F. STOPPER AN LAMAG-RUTSCHSTANGE CP</t>
  </si>
  <si>
    <t>610456009</t>
  </si>
  <si>
    <t>PNEUM. TEILE  24V DC 2W F. STOPPER 41072-2 (TT</t>
  </si>
  <si>
    <t>610456010</t>
  </si>
  <si>
    <t>PNEUM. TEILE  24V DC 1,6W (VENTIL, ZYL., DROSSELN)</t>
  </si>
  <si>
    <t>610456201</t>
  </si>
  <si>
    <t>TECNO MICROZYL. DOPPELTW. O. MAGNETKOPF</t>
  </si>
  <si>
    <t>610456202</t>
  </si>
  <si>
    <t>TECNO STECK-DROSSELRÜCKSCHL.VENT. ABLUFT</t>
  </si>
  <si>
    <t>610456203</t>
  </si>
  <si>
    <t>5/2-WEGE - TECHNO-ECO-VENTIL 24V DC 2W</t>
  </si>
  <si>
    <t>610456204</t>
  </si>
  <si>
    <t>5/2-WEGE-TECHNO-ECO-VENTIL HANDBETÄTIGT -</t>
  </si>
  <si>
    <t>610456205</t>
  </si>
  <si>
    <t xml:space="preserve">GELENKKOPF K-CETOP GR. 6 MIT GEWINDE M6 - </t>
  </si>
  <si>
    <t>610504003</t>
  </si>
  <si>
    <t>KB-STAUMELDER FÜR MIXBÜGELVEREINZELUNG</t>
  </si>
  <si>
    <t>610504004</t>
  </si>
  <si>
    <t>610504005</t>
  </si>
  <si>
    <t>TB-EINSCHUSS FÜR CP2100</t>
  </si>
  <si>
    <t>610504006</t>
  </si>
  <si>
    <t>BEFESTIGUNG NIEDERHALTERLEISTEKPL. FÜR</t>
  </si>
  <si>
    <t>610504010</t>
  </si>
  <si>
    <t>VEREINZELUNG BHS LINKS FÜR MIXBÜGEL (PR II)</t>
  </si>
  <si>
    <t>610506001</t>
  </si>
  <si>
    <t>LAGER FÜR VEREINZELUNG</t>
  </si>
  <si>
    <t>610506002</t>
  </si>
  <si>
    <t>RAMPE FÜR VEREINZELUNG</t>
  </si>
  <si>
    <t>610506003</t>
  </si>
  <si>
    <t>ITEM PROFILZUSCHNITT L=150  FÜR VEREINZELUNG</t>
  </si>
  <si>
    <t>610506005</t>
  </si>
  <si>
    <t>HALTER FÜR VEREINZELUNG</t>
  </si>
  <si>
    <t>610506006</t>
  </si>
  <si>
    <t>PLATTE FÜR VEREINZELUNG</t>
  </si>
  <si>
    <t>610506007</t>
  </si>
  <si>
    <t>KLOTZ FÜR VEREINZELUNG</t>
  </si>
  <si>
    <t>610506008</t>
  </si>
  <si>
    <t>SEPARATORTRÄGER FÜR VEREINZELUNG</t>
  </si>
  <si>
    <t>610506009</t>
  </si>
  <si>
    <t>STÖSSEL METALLHAKEN 2-4 MM FÜR VEREINZELUNG</t>
  </si>
  <si>
    <t>610506010</t>
  </si>
  <si>
    <t>GLEITLEISTE BHS LINKS FÜR VEREINZELUNG</t>
  </si>
  <si>
    <t>610506011</t>
  </si>
  <si>
    <t>BÜGELFÜHRUNG FÜR VEREINZELUNG</t>
  </si>
  <si>
    <t>610506012</t>
  </si>
  <si>
    <t>DISTANZHÜLSE FÜR VEREINZELUNG</t>
  </si>
  <si>
    <t>610506013</t>
  </si>
  <si>
    <t>STÖSSEL KUNSTSTOFFHAKEN FÜR VEREINZELUNG</t>
  </si>
  <si>
    <t>610506015</t>
  </si>
  <si>
    <t>HALTEWINKEL HINTEN FÜR VEREINZELUNG</t>
  </si>
  <si>
    <t>610506016</t>
  </si>
  <si>
    <t>HALTEWINKEL VORN FÜR VEREINZELUNG</t>
  </si>
  <si>
    <t>610506019</t>
  </si>
  <si>
    <t>WINKEL FÜR VEREINZELUNG</t>
  </si>
  <si>
    <t>610506020</t>
  </si>
  <si>
    <t>SENSORHALTER FÜR STAUMELDER FÜR</t>
  </si>
  <si>
    <t>610506021</t>
  </si>
  <si>
    <t>BLECHTEIL 2 FÜR STAUMELDER FÜRMIXBÜGELVEREINZELUNG</t>
  </si>
  <si>
    <t>610506022</t>
  </si>
  <si>
    <t>BLECHTEIL 3 FÜR STAUMELDER FÜRMIXBÜGELVEREINZELUNG</t>
  </si>
  <si>
    <t>610506023</t>
  </si>
  <si>
    <t>ABFRAGELEISTE FÜR STAUMELDER FÜR</t>
  </si>
  <si>
    <t>610506025</t>
  </si>
  <si>
    <t>610506026</t>
  </si>
  <si>
    <t>610506027</t>
  </si>
  <si>
    <t>ACHSE F. VEREINZELUNG BHS LINKS F. MIXBÜGEL</t>
  </si>
  <si>
    <t>610506029</t>
  </si>
  <si>
    <t>ABSTANDSSCHEIBE F. VEREINZELUNG BHS LINKS F.</t>
  </si>
  <si>
    <t>610506030</t>
  </si>
  <si>
    <t>RUTSCHE F. VEREINZELUNG BHS LINKS F. MIXBÜGEL</t>
  </si>
  <si>
    <t>610506031</t>
  </si>
  <si>
    <t>BÜGELFÜHRUNG IM VEREINZELNER FÜR TB-EINSCHUSS</t>
  </si>
  <si>
    <t>610506032</t>
  </si>
  <si>
    <t>610506033</t>
  </si>
  <si>
    <t>L-PROFIL BEARBEITET - L=100 -FÜR BEFESTIGUNG</t>
  </si>
  <si>
    <t>610506034</t>
  </si>
  <si>
    <t>NIEDERHALTERLEISTE 1 FÜR TB-EINSCHUSS</t>
  </si>
  <si>
    <t>610506035</t>
  </si>
  <si>
    <t>SENSORHALTER 1 FÜR TB-EINSCHUSS</t>
  </si>
  <si>
    <t>610506036</t>
  </si>
  <si>
    <t>FÜHRUNG MOTHERHOOK FÜR TB-EINSCHUSS</t>
  </si>
  <si>
    <t>610506037</t>
  </si>
  <si>
    <t>SENSORHALTER 2 FÜR TB-EINSCHUS</t>
  </si>
  <si>
    <t>610506038</t>
  </si>
  <si>
    <t>GLEITLEISTE FÜR CP2100 BEARBEITET FÜR TB-EINSCHUSS</t>
  </si>
  <si>
    <t>610506039</t>
  </si>
  <si>
    <t>NIEDERHALTERLEISTE 2 FÜR TB-EINSCHUSS</t>
  </si>
  <si>
    <t>610506040</t>
  </si>
  <si>
    <t>ÜBERGABEBLECH FÜR TB EINSCHUSS</t>
  </si>
  <si>
    <t>610506041</t>
  </si>
  <si>
    <t>PVC LAPPEN FÜR TB EINSCHUSS</t>
  </si>
  <si>
    <t>610506042</t>
  </si>
  <si>
    <t>STÖSSEL METALLHAKEN 2-4 MM MIT NASE F.</t>
  </si>
  <si>
    <t>610506043</t>
  </si>
  <si>
    <t>SENSORHALTER FÜR STAUMELDER-PIN/KLINKE ANTRIEB</t>
  </si>
  <si>
    <t>610506044</t>
  </si>
  <si>
    <t>ABFRAGELEISTENHALTER FÜR STAUMELDER-PIN/KLINKE</t>
  </si>
  <si>
    <t>610506045</t>
  </si>
  <si>
    <t>RAMPE F. CP VEREINZELER RECHTS</t>
  </si>
  <si>
    <t>610506046</t>
  </si>
  <si>
    <t>RAMPE F. CP VEREINZELER LINKS</t>
  </si>
  <si>
    <t>610506047</t>
  </si>
  <si>
    <t>ZYLINDER-/STÖSSEL-PLATTE FÜR KB- VEREINZELER</t>
  </si>
  <si>
    <t>610506048</t>
  </si>
  <si>
    <t>ZYLINDERPLATTE FÜR KB- VEREINZELER</t>
  </si>
  <si>
    <t>610506049</t>
  </si>
  <si>
    <t>VENTILPLATTE FÜR VEREINZELUNG</t>
  </si>
  <si>
    <t>610506050</t>
  </si>
  <si>
    <t>GLEITLEISTE FÜR KB- VEREINZELER</t>
  </si>
  <si>
    <t>610506051</t>
  </si>
  <si>
    <t>DISTANZKLOTZ FÜR KB- VEREINZELER</t>
  </si>
  <si>
    <t>610506052</t>
  </si>
  <si>
    <t>BÜGELFÜHRUNG FÜR KB- VEREINZELER</t>
  </si>
  <si>
    <t>610506053</t>
  </si>
  <si>
    <t>ITEM PROFILZUSCHNITT L=167,5  FÜR VEREINZELUNG</t>
  </si>
  <si>
    <t>610506054</t>
  </si>
  <si>
    <t>DISTANZROHR FÜR KB- VEREINZELER</t>
  </si>
  <si>
    <t>610506055</t>
  </si>
  <si>
    <t>VERBINDUNGSPLATTE FÜR KB- VEREINZELER</t>
  </si>
  <si>
    <t>610506056</t>
  </si>
  <si>
    <t>BRÜCKE FÜR KB- VEREINZELER</t>
  </si>
  <si>
    <t>610506057</t>
  </si>
  <si>
    <t>ZYLINDER-/STÖSSEL-PLATTE FÜR KB- VEREINZELER (PR</t>
  </si>
  <si>
    <t>610506058</t>
  </si>
  <si>
    <t>ITEM PROFILZUSCHNITT L=160  FÜR VEREINZELUNG (PR</t>
  </si>
  <si>
    <t>610506059</t>
  </si>
  <si>
    <t>WINKEL FÜR VEREINZELUNG (PR II)</t>
  </si>
  <si>
    <t>610506060</t>
  </si>
  <si>
    <t>GLEITLEISTE FÜR KB- VEREINZELER (PR II)</t>
  </si>
  <si>
    <t>610506061</t>
  </si>
  <si>
    <t>VENTILPLATTE FÜR B_PN_VENTIL KB-VEREINZELUNG</t>
  </si>
  <si>
    <t>610554001</t>
  </si>
  <si>
    <t>610554002</t>
  </si>
  <si>
    <t>610554003</t>
  </si>
  <si>
    <t>HALTER KPL. FÜR TRANSPONDER-LESER</t>
  </si>
  <si>
    <t>610554004</t>
  </si>
  <si>
    <t>HALTER KPL. FÜR LICHTTASTER</t>
  </si>
  <si>
    <t>610554005</t>
  </si>
  <si>
    <t>HALTER KPL. FÜR FEDERSCHALTER</t>
  </si>
  <si>
    <t>610554006</t>
  </si>
  <si>
    <t>SCANNERHALTER FÜR CLV 43X / 44X</t>
  </si>
  <si>
    <t>610554007</t>
  </si>
  <si>
    <t>LICHTSCHRANKENHALTER FÜR DOPPELBÜGELERKENNUNG</t>
  </si>
  <si>
    <t>610554008</t>
  </si>
  <si>
    <t>ENCODER KPL. FÜR CP2100 (WEGEVERFOLGUNG)</t>
  </si>
  <si>
    <t>610554009</t>
  </si>
  <si>
    <t>ENCODER - USA - KPL. FÜR CP210(WEGEVERFOLGUNG)</t>
  </si>
  <si>
    <t>610554010</t>
  </si>
  <si>
    <t>MECHANIK ENCODER FÜR CP2100(WEGEVERFOLGUNG)</t>
  </si>
  <si>
    <t>610554011</t>
  </si>
  <si>
    <t>SCANNERHALTER FÜR SCANNER 400009157</t>
  </si>
  <si>
    <t>610554012</t>
  </si>
  <si>
    <t>610554013</t>
  </si>
  <si>
    <t>MECHANIK ENCODER FÜR CP2100 (WEGEVERFOLGUNG)</t>
  </si>
  <si>
    <t>610556001</t>
  </si>
  <si>
    <t>HALTEWINKEL FÜR TRANSPONDER-LESER - KURZE BAUFORM</t>
  </si>
  <si>
    <t>610556003</t>
  </si>
  <si>
    <t>HALTEBLECH FÜR SENSORIK</t>
  </si>
  <si>
    <t>610556004</t>
  </si>
  <si>
    <t>HALTEPLATTE FÜR FEDERSCHALTER</t>
  </si>
  <si>
    <t>610556005</t>
  </si>
  <si>
    <t>ROHR 1" FÜR SCANNERHALTER</t>
  </si>
  <si>
    <t>610556006</t>
  </si>
  <si>
    <t>QUETSCHROHR 1" FÜR SCANNERHALTER</t>
  </si>
  <si>
    <t>610556007</t>
  </si>
  <si>
    <t>HALTEBLECH FÜR DOPPELBÜGELERKENNUNG</t>
  </si>
  <si>
    <t>610556008</t>
  </si>
  <si>
    <t>ALU-PROFIL FÜR DOPPELBÜGELERKENNUNG</t>
  </si>
  <si>
    <t>610556010</t>
  </si>
  <si>
    <t>DREHGEBER IN WELLENAUSF. F. ENCODER CP2100</t>
  </si>
  <si>
    <t>610556011</t>
  </si>
  <si>
    <t>FLANSCHADAPTER 70x70 F. ENCODER F. CP2100</t>
  </si>
  <si>
    <t>610556012</t>
  </si>
  <si>
    <t>PLATTE OBEN FÜR ENCODER FÜR CP2100</t>
  </si>
  <si>
    <t>610556013</t>
  </si>
  <si>
    <t>LAGERSITZ OBEN FÜR ENCODER FÜRCP2100</t>
  </si>
  <si>
    <t>610556014</t>
  </si>
  <si>
    <t>FEDERSCHEIBENKUPPLUNG F. ENCODER F. CP2100</t>
  </si>
  <si>
    <t>610556015</t>
  </si>
  <si>
    <t>610556016</t>
  </si>
  <si>
    <t>ZWISCHENRING FÜR ENCODER FÜR CP2100</t>
  </si>
  <si>
    <t>610556017</t>
  </si>
  <si>
    <t>LAGERSITZ UNTEN FÜR ENCODER FÜR CP2100</t>
  </si>
  <si>
    <t>610556018</t>
  </si>
  <si>
    <t>DISTANZHÜLSE FÜR ENCODER FÜR CP2100</t>
  </si>
  <si>
    <t>610556019</t>
  </si>
  <si>
    <t>610556020</t>
  </si>
  <si>
    <t>UMLENKBLECH TT BEARB. F. ENCODER F. CP2100</t>
  </si>
  <si>
    <t>610556021</t>
  </si>
  <si>
    <t>BEFESTIGUNGSKLOTZ 1 FÜR ENCODER FÜR CP2100</t>
  </si>
  <si>
    <t>610556022</t>
  </si>
  <si>
    <t>BEFESTIGUNGSKLOTZ 2 FÜR ENCODER FÜR CP2100</t>
  </si>
  <si>
    <t>610556023</t>
  </si>
  <si>
    <t>DREHGEBER - USA - FÜR ENCODERCP2100</t>
  </si>
  <si>
    <t>610556024</t>
  </si>
  <si>
    <t>PLATTE OBEN - USA - FÜR ENCODER FÜR CP2100</t>
  </si>
  <si>
    <t>610556025</t>
  </si>
  <si>
    <t>ADAPTERPLATTE - USA - F. ENCODER FÜR CP2100</t>
  </si>
  <si>
    <t>610556026</t>
  </si>
  <si>
    <t>STECKER M. 15 M KABEL F. ENCODER FÜR CP2100</t>
  </si>
  <si>
    <t>610556027</t>
  </si>
  <si>
    <t>HALTEBLECH FÜR SCANNERHALTER</t>
  </si>
  <si>
    <t>610556028</t>
  </si>
  <si>
    <t>SPANNPRATZE ROHR MIT BOHRUNG FÜR SCANNERHALTER</t>
  </si>
  <si>
    <t>610556029</t>
  </si>
  <si>
    <t>SPANNPRATZE ROHR MIT GEWINDE FÜR SCANNERHALTER</t>
  </si>
  <si>
    <t>610556030</t>
  </si>
  <si>
    <t>SPANNPRATZE STRECKENPROFIL FÜR SCANNERHALTER</t>
  </si>
  <si>
    <t>610556031</t>
  </si>
  <si>
    <t>ROHR 26,9X2 GEBOGEN FÜR SCANNERHALTER</t>
  </si>
  <si>
    <t>610556032</t>
  </si>
  <si>
    <t>FLANSCHADAPTER 70x70 F. ENCODER 721000040</t>
  </si>
  <si>
    <t>610556033</t>
  </si>
  <si>
    <t>610804001</t>
  </si>
  <si>
    <t>STRECKENVERBINDER FÜR FÖRDERERPROFIL - 41055-2</t>
  </si>
  <si>
    <t>610804101</t>
  </si>
  <si>
    <t>ENDPLATTE LINKS FÜR FÖRDERERPROFIL - 41042</t>
  </si>
  <si>
    <t>610804102</t>
  </si>
  <si>
    <t>ENDPLATTE RECHTS FÜR FÖRDERERPROFIL - 41041</t>
  </si>
  <si>
    <t>610806001</t>
  </si>
  <si>
    <t>DIN 84 PA ZYLINDERSCHRAUBE M6X12</t>
  </si>
  <si>
    <t>610854001</t>
  </si>
  <si>
    <t>RUTSCHSTANGENHALTER 3/4" ROHRFÜR 1 1/4" GERÜST</t>
  </si>
  <si>
    <t>610854002</t>
  </si>
  <si>
    <t>BEFESTIGUNG FÜR PINFÖRDERER FÜR 1 1/4" GERÜST</t>
  </si>
  <si>
    <t>610854003</t>
  </si>
  <si>
    <t>RUTSCHSTANGENHALTER 3/4" ROHRFÜR 1" GERÜST</t>
  </si>
  <si>
    <t>610854004</t>
  </si>
  <si>
    <t>BEFESTIGUNG FÜR PINFÖRDERER FÜR 1" GERÜST</t>
  </si>
  <si>
    <t>610856001</t>
  </si>
  <si>
    <t>HALTEBLECH FÜR RUTSCHSTANGENHALTER 3/4" ROHR</t>
  </si>
  <si>
    <t>613000001</t>
  </si>
  <si>
    <t>LAGERBUCHSE 14.5 FORMNR. 1137</t>
  </si>
  <si>
    <t>613000002</t>
  </si>
  <si>
    <t>ACHSSICHERUNG</t>
  </si>
  <si>
    <t>613000005</t>
  </si>
  <si>
    <t>SPANNSATZ SIT 8 30 X 55</t>
  </si>
  <si>
    <t>613000006</t>
  </si>
  <si>
    <t>GELENKKOPF CF 8 M8</t>
  </si>
  <si>
    <t>613000007</t>
  </si>
  <si>
    <t>GELENKKOPF CF 10 M10</t>
  </si>
  <si>
    <t>613000008</t>
  </si>
  <si>
    <t>GELENKKOPF CFL 10 M10</t>
  </si>
  <si>
    <t>613000009</t>
  </si>
  <si>
    <t>GELENKKOPF BRF 10-00-501</t>
  </si>
  <si>
    <t>613000010</t>
  </si>
  <si>
    <t>SPANNSATZ SIT 8 25 X 55</t>
  </si>
  <si>
    <t>613000011</t>
  </si>
  <si>
    <t>ROLLE 50- 820 ST IGM8 VERZ. ANTIST.</t>
  </si>
  <si>
    <t>613000012</t>
  </si>
  <si>
    <t>UML.-/SPANNTR. 62 KPL L= 876</t>
  </si>
  <si>
    <t>613000013</t>
  </si>
  <si>
    <t>ROLLE 50 X 1.5 KL EL=820 SK.11</t>
  </si>
  <si>
    <t>613000014</t>
  </si>
  <si>
    <t>KOPFSTUECK UML. 62 KPL. LI</t>
  </si>
  <si>
    <t>613000015</t>
  </si>
  <si>
    <t>KOPFSTUECK UML. 62 KPL. RE</t>
  </si>
  <si>
    <t>613000016</t>
  </si>
  <si>
    <t>ANTRIEBSTR. 160 KPL. NB=820 L=796</t>
  </si>
  <si>
    <t>613000017</t>
  </si>
  <si>
    <t>FOERDG. GLATT ADHAESIV GB=760</t>
  </si>
  <si>
    <t>613000018</t>
  </si>
  <si>
    <t>FOERDG. LG-GERILLT ADH. GB=760</t>
  </si>
  <si>
    <t>613000019</t>
  </si>
  <si>
    <t>613000020</t>
  </si>
  <si>
    <t xml:space="preserve">ROLLE 30 X 1.2 KL EL=720 IG.M5 </t>
  </si>
  <si>
    <t>613000021</t>
  </si>
  <si>
    <t>ROLLE 50 X 2.8 KL EL=820 SK.11</t>
  </si>
  <si>
    <t>613000022</t>
  </si>
  <si>
    <t>Ind.NaehSch_IME12-04NPPZC0SS27</t>
  </si>
  <si>
    <t>613000023</t>
  </si>
  <si>
    <t>KABELBINDER 3,6 X 140</t>
  </si>
  <si>
    <t>613000024</t>
  </si>
  <si>
    <t>ZAHNRIEMEN 560-8M-30 GUMMI, ENDLOS</t>
  </si>
  <si>
    <t>613000025</t>
  </si>
  <si>
    <t>SPANNSCHEIBE HTD 28 8M 30 KPL.</t>
  </si>
  <si>
    <t>613000026</t>
  </si>
  <si>
    <t>ROLLE 60 X 3.0 KL EL=820 IG.M8</t>
  </si>
  <si>
    <t>613000027</t>
  </si>
  <si>
    <t>FOERDG. GLATT ADHAESIV GB760 R</t>
  </si>
  <si>
    <t>613000028</t>
  </si>
  <si>
    <t>REFLEKTOR 20X40 INKL. HALTER MIT RD12</t>
  </si>
  <si>
    <t>613000029</t>
  </si>
  <si>
    <t>ROLLE 50 X 2.8 KL EL=670 SK.11</t>
  </si>
  <si>
    <t>613000030</t>
  </si>
  <si>
    <t>ROLLE 30 X 1.2 KL EL=570 IG.M5</t>
  </si>
  <si>
    <t>613000031</t>
  </si>
  <si>
    <t>ROLLE 50X1.5 EL670 AS11</t>
  </si>
  <si>
    <t>613000032</t>
  </si>
  <si>
    <t>ROLLE 50X1.5 EL820 AS11</t>
  </si>
  <si>
    <t>613000033</t>
  </si>
  <si>
    <t>A-TR. 87,5 KPL. NB820 22205 L=885 TL</t>
  </si>
  <si>
    <t>613000034</t>
  </si>
  <si>
    <t>ZAHNRIEMENSCH. ST HTD 32 8M 20 DI = 55</t>
  </si>
  <si>
    <t>613000035</t>
  </si>
  <si>
    <t>ZAHNRIEMEN 560 - 8M - 20</t>
  </si>
  <si>
    <t>613000036</t>
  </si>
  <si>
    <t>ZAHNRIEMEN 960-8M-30 GUMMI, ENDLOS</t>
  </si>
  <si>
    <t>613000037</t>
  </si>
  <si>
    <t>CM CONNECTORMODULE</t>
  </si>
  <si>
    <t>613000038</t>
  </si>
  <si>
    <t>RUNDRIEMEN  5 MM RT 110 ENDLOS VERSCHWEISST</t>
  </si>
  <si>
    <t>613000039</t>
  </si>
  <si>
    <t>KDR VERLÄNGERUNGSKABEL L= 500</t>
  </si>
  <si>
    <t>613000040</t>
  </si>
  <si>
    <t>LS  STOCKO+HALTER RP KPL. MIT SICK GL6-P0511S21</t>
  </si>
  <si>
    <t>613000041</t>
  </si>
  <si>
    <t>VERSORGUNGSKABEL CC L= 400</t>
  </si>
  <si>
    <t>613000042</t>
  </si>
  <si>
    <t>NETZTEIL 48V 30A IP54</t>
  </si>
  <si>
    <t>613000043</t>
  </si>
  <si>
    <t>BEFESTIGUNGSSATZ KDR</t>
  </si>
  <si>
    <t>613000044</t>
  </si>
  <si>
    <t>SLAVECC</t>
  </si>
  <si>
    <t>613000045</t>
  </si>
  <si>
    <t>HALTER POWERPLUG</t>
  </si>
  <si>
    <t>613000046</t>
  </si>
  <si>
    <t>RUNDRIEMEN 5 MM RT 82,5 ENDLOS VERSCHWEIßT</t>
  </si>
  <si>
    <t>613000047</t>
  </si>
  <si>
    <t>ÜBERTRIEB D32 BOMB. RT 55</t>
  </si>
  <si>
    <t>613000048</t>
  </si>
  <si>
    <t>ÜBERTRIEB D32 BOMB. KCC V1 EINSEITIG FREIGESTELLT</t>
  </si>
  <si>
    <t>613000049</t>
  </si>
  <si>
    <t>MICRO-SD-KARTE 128MB INDUSTRIAL; SLC FLASH</t>
  </si>
  <si>
    <t>613000050</t>
  </si>
  <si>
    <t>BUSKABEL L=  82,5 MIT DAISYCHAIN LEITUNG</t>
  </si>
  <si>
    <t>613000051</t>
  </si>
  <si>
    <t>BUSKABEL L= 165 MIT DAISYCHAIN LEITUNG</t>
  </si>
  <si>
    <t>613000052</t>
  </si>
  <si>
    <t>BUSKABEL L=220 MIT DAISYCHAIN LEITUNG</t>
  </si>
  <si>
    <t>613000053</t>
  </si>
  <si>
    <t>BUSKABEL L=330 MIT DAISYCHAIN LEITUNG</t>
  </si>
  <si>
    <t>613000054</t>
  </si>
  <si>
    <t>BUSKABEL L=1000 MIT DAISYCHAIN LEITUNG</t>
  </si>
  <si>
    <t>613000055</t>
  </si>
  <si>
    <t>POWERTRACK MIT KUPFER L=3285 ET VORMONTIERT</t>
  </si>
  <si>
    <t>613000056</t>
  </si>
  <si>
    <t>KDR 50- 670 ST M8/AS11 RI RI=13/26,5 VERZ. ANTIST.</t>
  </si>
  <si>
    <t>613000057</t>
  </si>
  <si>
    <t>ROLLE 50- 670 ST AS11 RI RI=13/26,5 VERZ. ANTIST.</t>
  </si>
  <si>
    <t>613000058</t>
  </si>
  <si>
    <t>KDR 50- 670 ST M8/AS11 VERZ. ANTIST.</t>
  </si>
  <si>
    <t>613000059</t>
  </si>
  <si>
    <t>KDR 50- 820 ST M8/AS11 VERZ. ANTIST.</t>
  </si>
  <si>
    <t>613000060</t>
  </si>
  <si>
    <t>BUSABSCHLUSSWIDERSTAND 140 OHM</t>
  </si>
  <si>
    <t>613000061</t>
  </si>
  <si>
    <t>KDR 50- 820 ST M8/AS11 RI RI=13/26,5 VERZ. ANTIST.</t>
  </si>
  <si>
    <t>613000062</t>
  </si>
  <si>
    <t>ROLLE 50- 820 ST AS11 RI RI=13/26,5 VERZ. ANTIST.</t>
  </si>
  <si>
    <t>613000063</t>
  </si>
  <si>
    <t>ROLLE 50/53- 670 STC AS11 RI RI=13/26,5 VERZ.</t>
  </si>
  <si>
    <t>613000064</t>
  </si>
  <si>
    <t>ROLLE 50/53- 820 STC AS11 RI RI=13/26,5 VERZ.</t>
  </si>
  <si>
    <t>613000065</t>
  </si>
  <si>
    <t>ROLLE 50- 670 ST IGM8 RI RI=13/26,5 VERZ. ANTIST.</t>
  </si>
  <si>
    <t>613000066</t>
  </si>
  <si>
    <t>ROLLE 50- 820 ST IGM8 RI RI=13/26,5 VERZ. ANTIST.</t>
  </si>
  <si>
    <t>613000067</t>
  </si>
  <si>
    <t>ROLLE 50/53- 670 STC IGM8 RI</t>
  </si>
  <si>
    <t>613000068</t>
  </si>
  <si>
    <t>ROLLE 50/53- 820 STC IGM8 RI</t>
  </si>
  <si>
    <t>613000069</t>
  </si>
  <si>
    <t>KDR 50/53- 670 STC M8/AS11 RI</t>
  </si>
  <si>
    <t>613000070</t>
  </si>
  <si>
    <t>KDR 50/53- 820 STC M8/AS11 RI</t>
  </si>
  <si>
    <t>613000071</t>
  </si>
  <si>
    <t>ReEckStVerb.Set_VS-PN-RJ45-5-Q /IP20</t>
  </si>
  <si>
    <t>613000072</t>
  </si>
  <si>
    <t>BEFESTIGUNGSSATZ KDR SCHRÄG</t>
  </si>
  <si>
    <t>613000073</t>
  </si>
  <si>
    <t>BUSKABEL L=2000 MIT DAISYCHAIN LEITUNG</t>
  </si>
  <si>
    <t>613000074</t>
  </si>
  <si>
    <t>BEF.SATZ ROLLE 50 GESCHRAUBT</t>
  </si>
  <si>
    <t>613000075</t>
  </si>
  <si>
    <t>ROLLE 50 KONUS- 670 IGM8 VERZ. ANTIST.</t>
  </si>
  <si>
    <t>613000076</t>
  </si>
  <si>
    <t>ROLLE 50 KONUS- 820 IGM8 VERZ. ANTIST.</t>
  </si>
  <si>
    <t>613000077</t>
  </si>
  <si>
    <t>LS STOCKO F. RP KPL X=23 H= 21</t>
  </si>
  <si>
    <t>613000078</t>
  </si>
  <si>
    <t>KDR 50 KONUS- 670 M8/AS11 VERZ. ANTIST.</t>
  </si>
  <si>
    <t>613000079</t>
  </si>
  <si>
    <t>KDR 50 KONUS- 820 M8/AS11 VERZ. ANTIST.</t>
  </si>
  <si>
    <t>613000080</t>
  </si>
  <si>
    <t>RUNDRIEMEN  5 MM RT 55 ENDLOS VERSCHWEIßT</t>
  </si>
  <si>
    <t>613000081</t>
  </si>
  <si>
    <t>LEITUNG STOCKO-STOCKO L=1000 SENSORVERLÄNGERUNG</t>
  </si>
  <si>
    <t>613000082</t>
  </si>
  <si>
    <t>PVC-SCHLAUCH F.ROLLE DM 45X1,8</t>
  </si>
  <si>
    <t>613000083</t>
  </si>
  <si>
    <t>BUSKABEL L=3000 MIT DAISYCHAIN LEITUNG</t>
  </si>
  <si>
    <t>613000084</t>
  </si>
  <si>
    <t>BUSKABEL L=4000 MIT DAISYCHAIN LEITUNG</t>
  </si>
  <si>
    <t>613000085</t>
  </si>
  <si>
    <t>KDR VERLÄNGERUNGSKABEL L=1000</t>
  </si>
  <si>
    <t>613000086</t>
  </si>
  <si>
    <t>BUSKABEL L= 660 MIT DAISYCHAIN LEITUNG</t>
  </si>
  <si>
    <t>613000087</t>
  </si>
  <si>
    <t>ÜBERTRIEB D32 BOMB. KCC V0 NICHT FREIGESTELLT</t>
  </si>
  <si>
    <t>613000088</t>
  </si>
  <si>
    <t>MASTERCC PROFINET</t>
  </si>
  <si>
    <t>613000089</t>
  </si>
  <si>
    <t>CC PROFINET BOARD</t>
  </si>
  <si>
    <t>613000090</t>
  </si>
  <si>
    <t>VERSORGUNGSKABEL CC L=1500</t>
  </si>
  <si>
    <t>613000091</t>
  </si>
  <si>
    <t>MOTOR ECI 63.40-K4-D00+ BREMSE</t>
  </si>
  <si>
    <t>613000092</t>
  </si>
  <si>
    <t>MOTOR ECI 63.40-K4-D00</t>
  </si>
  <si>
    <t>613000093</t>
  </si>
  <si>
    <t>4G4 L=2000 UNIV OFFEN-OFFEN</t>
  </si>
  <si>
    <t>613000094</t>
  </si>
  <si>
    <t>ZAHNRIEMENSCH.   HTD 48 8M 20</t>
  </si>
  <si>
    <t>613000095</t>
  </si>
  <si>
    <t>ZAHNRIEMENSCH.   HTD 48 8M 30</t>
  </si>
  <si>
    <t>613000096</t>
  </si>
  <si>
    <t>ZAHNRIEMEN 960-8M-20 GUMMI, ENDLOS</t>
  </si>
  <si>
    <t>613000097</t>
  </si>
  <si>
    <t>KDR VERLÄNGERUNGSKABEL L=1500</t>
  </si>
  <si>
    <t>613000098</t>
  </si>
  <si>
    <t>KDR ETHERNET KABEL SW KABEL</t>
  </si>
  <si>
    <t>613000099</t>
  </si>
  <si>
    <t>GETR MOT RF37 DRS71M4</t>
  </si>
  <si>
    <t>613000100</t>
  </si>
  <si>
    <t>613000101</t>
  </si>
  <si>
    <t>GETR MOT RF47 DRS80M4</t>
  </si>
  <si>
    <t>613000102</t>
  </si>
  <si>
    <t>LEITUNG 24V FPD BRANDSCHUTZTOR</t>
  </si>
  <si>
    <t>613000103</t>
  </si>
  <si>
    <t>KURBELSCHEIBE D70 V2 TBT TBO</t>
  </si>
  <si>
    <t>613000104</t>
  </si>
  <si>
    <t>LEITUNG STOCKO-STOCKO L=3000</t>
  </si>
  <si>
    <t>613000105</t>
  </si>
  <si>
    <t>JUMPERCABLE L/R  L= 495 V2 6MM²;  L1= 427</t>
  </si>
  <si>
    <t>613000106</t>
  </si>
  <si>
    <t>JUMPERCABLE L/R  L= 660 V2 6MM²;  L1= 592</t>
  </si>
  <si>
    <t>613000107</t>
  </si>
  <si>
    <t>JUMPERCABLE L/R  L=1000 V2 6MM²;  L1= 932</t>
  </si>
  <si>
    <t>613000108</t>
  </si>
  <si>
    <t>JUMPERCABLE L/R  L=2000 V2 6MM²;  L1=1932</t>
  </si>
  <si>
    <t>613000109</t>
  </si>
  <si>
    <t>JUMPERCABLE L/R  L=3000 V2 6MM²;  L1=2932</t>
  </si>
  <si>
    <t>613000110</t>
  </si>
  <si>
    <t>48/24V JUNCTION BOX  V2 L1=1000  L2= 400</t>
  </si>
  <si>
    <t>613000111</t>
  </si>
  <si>
    <t>ANTRIEBSWELLE ML800 KPL.</t>
  </si>
  <si>
    <t>613000112</t>
  </si>
  <si>
    <t>JUMPERCABLE L/L  L= 495 V2 6MM²;  L1= 427</t>
  </si>
  <si>
    <t>613000113</t>
  </si>
  <si>
    <t>JUMPERCABLE R/R  L= 495 V2 6MM²;  L1= 427</t>
  </si>
  <si>
    <t>613000114</t>
  </si>
  <si>
    <t>CMD CONNECTORMODULE DOUBLE</t>
  </si>
  <si>
    <t>613000115</t>
  </si>
  <si>
    <t>SPUR V2 SL=780 NT L1=47,5; L2=455</t>
  </si>
  <si>
    <t>613000116</t>
  </si>
  <si>
    <t>ZAHNRIEMEN 18 T5T/1830 ENDLOS VERSCHWEISST</t>
  </si>
  <si>
    <t>613000117</t>
  </si>
  <si>
    <t>SPUR V2 SL=930 NT L1=47,5; L2=605</t>
  </si>
  <si>
    <t>613000118</t>
  </si>
  <si>
    <t>ZAHNRIEMEN 18 T5T/2130 ENDLOS VERSCHWEISST</t>
  </si>
  <si>
    <t>613000119</t>
  </si>
  <si>
    <t>SPUR V2 SL=958 NT L1=225,5; L2=633</t>
  </si>
  <si>
    <t>613000120</t>
  </si>
  <si>
    <t>ZAHNRIEMEN 18 T5T/2185 ENDLOS VERSCHWEISST</t>
  </si>
  <si>
    <t>613000121</t>
  </si>
  <si>
    <t>SPUR V2 SL=1452 NT L1=47,5; L2=1210</t>
  </si>
  <si>
    <t>613000122</t>
  </si>
  <si>
    <t>ZAHNRIEMEN 18 T5T/3175 ENDLOS VERSCHWEISST</t>
  </si>
  <si>
    <t>613000123</t>
  </si>
  <si>
    <t>WWC-S SONDERWAGEN LT. ZNG.: 3804800-170920</t>
  </si>
  <si>
    <t>613000124</t>
  </si>
  <si>
    <t>ANTRIEBSWELLE ML1000 KPL.</t>
  </si>
  <si>
    <t>613000125</t>
  </si>
  <si>
    <t>SPANNSATZ SIT 8     15 X 55</t>
  </si>
  <si>
    <t>613000126</t>
  </si>
  <si>
    <t>SPANNSATZ SIT 15     15 X 35</t>
  </si>
  <si>
    <t>613000127</t>
  </si>
  <si>
    <t>HYBRIDLEITUNG 48VDC TD KPL.</t>
  </si>
  <si>
    <t>613000128</t>
  </si>
  <si>
    <t>613000129</t>
  </si>
  <si>
    <t>HYBRIDLEITUNG 48VDC LD KPL.</t>
  </si>
  <si>
    <t>613000130</t>
  </si>
  <si>
    <t>613000131</t>
  </si>
  <si>
    <t>LS STOCKO F. RP KPL X= 7 H=111</t>
  </si>
  <si>
    <t>613000132</t>
  </si>
  <si>
    <t xml:space="preserve">REFLEKTOR TYP R16 </t>
  </si>
  <si>
    <t>613000133</t>
  </si>
  <si>
    <t>2X LS+HALTER SP TYP S17/S18</t>
  </si>
  <si>
    <t>613000134</t>
  </si>
  <si>
    <t>RIEMENSPANNUNGSMESSGERAET</t>
  </si>
  <si>
    <t>613000135</t>
  </si>
  <si>
    <t>DREHMOMETER 5-50 NM</t>
  </si>
  <si>
    <t>613000136</t>
  </si>
  <si>
    <t>EINSTECKMAULKNARRE 1/4" L=20MM AUFNAHME 9 X 12</t>
  </si>
  <si>
    <t>613000137</t>
  </si>
  <si>
    <t>SCHLÜSSEL EXZENTERSCHEIBE KPL.</t>
  </si>
  <si>
    <t>613000138</t>
  </si>
  <si>
    <t>WERKZEUG FÜR RUNDRIEMEN</t>
  </si>
  <si>
    <t>613000139</t>
  </si>
  <si>
    <t>HANDGELENKBAND ESD 10/4 MM SPIRALKABEL</t>
  </si>
  <si>
    <t>613000140</t>
  </si>
  <si>
    <t>GF MONTAGEWERKZEUG F. LOCKERN GLEITPLATTE</t>
  </si>
  <si>
    <t>613000141</t>
  </si>
  <si>
    <t>EINHANDFETTPRESSE NSK HPG INKL. AUFSÄTZE</t>
  </si>
  <si>
    <t>613000142</t>
  </si>
  <si>
    <t>PARAMETRIERLEITUNG L=1800</t>
  </si>
  <si>
    <t>620016101</t>
  </si>
  <si>
    <t>SCHLEPPKETTE 55Nn WARTUNGSARM - 110-034-000</t>
  </si>
  <si>
    <t>620016102</t>
  </si>
  <si>
    <t>FÜHRUNGSLEISTENSATZ, STANDARD - 110-110-000 (1</t>
  </si>
  <si>
    <t>620016103</t>
  </si>
  <si>
    <t>FLANSCHLAGER AELPF 207 - 110-010-007 (1 Paar = 2</t>
  </si>
  <si>
    <t>620016104</t>
  </si>
  <si>
    <t>SPANNRAHMENLAGER 55Nn - 110-010-013  (1 Stück = 1</t>
  </si>
  <si>
    <t>620016105</t>
  </si>
  <si>
    <t>ZAHNRAD Z=17, D=35MM, 10B-1 - 101915-02</t>
  </si>
  <si>
    <t>620016106</t>
  </si>
  <si>
    <t>KETTENRADSCHEIBE Z=32, D=73,10MM, 10B-1 -</t>
  </si>
  <si>
    <t>620016107</t>
  </si>
  <si>
    <t>TELLERFEDER F.RUTSCHKUPPL. 500-1  - 120-008-126</t>
  </si>
  <si>
    <t>620016108</t>
  </si>
  <si>
    <t>REIBBELAG FÜR RUTSCHKUPPLUNG TYP 500-1</t>
  </si>
  <si>
    <t>620016109</t>
  </si>
  <si>
    <t>INITIATOR, NBB4-12GM50-E2-V1 - 101915-04</t>
  </si>
  <si>
    <t>620016110</t>
  </si>
  <si>
    <t>KETTENRAD 10 B1, 5/8"X3/8" Z=23, D=35MM - 102305-2</t>
  </si>
  <si>
    <t>620016111</t>
  </si>
  <si>
    <t>KETTENRADSCHEIBE 10 B1, 5/8"X3/8" Z=30, D=73,10MM</t>
  </si>
  <si>
    <t>620016112</t>
  </si>
  <si>
    <t xml:space="preserve">DISTANZBUCHSE FÜR RUTSCHKUPPLUNG 500-1 </t>
  </si>
  <si>
    <t>620016113</t>
  </si>
  <si>
    <t>DRUCKFEDER VD-339-S  -  110-033-000 (1Pa=2st)</t>
  </si>
  <si>
    <t>620016114</t>
  </si>
  <si>
    <t>KETTENRAD 10 B1, 5/8"X3/8" Z=18, D=35MM - 102305-2</t>
  </si>
  <si>
    <t>620016115</t>
  </si>
  <si>
    <t>SPANNBUCHSE FÜR KETTENRAD 10 B1, 5/8"X3/8" Z=18</t>
  </si>
  <si>
    <t>620016116</t>
  </si>
  <si>
    <t>KETTENRAD 10 B1, 5/8"X3/8" Z=25, D=30MM - 102924-2</t>
  </si>
  <si>
    <t>620016117</t>
  </si>
  <si>
    <t>620016118</t>
  </si>
  <si>
    <t>DRUCKFEDER VD339-S  -  110-110-001 (1Pa=2st)</t>
  </si>
  <si>
    <t>620016119</t>
  </si>
  <si>
    <t>ANTRIEBSWELLE - 110-007-151</t>
  </si>
  <si>
    <t>620016120</t>
  </si>
  <si>
    <t>ZAHNRAD Z=24, D=30MM, 10B1 120-910-810</t>
  </si>
  <si>
    <t>620016121</t>
  </si>
  <si>
    <t>KETTENRADSCHEIBE Z=31, D=73,10MM, 10B-1</t>
  </si>
  <si>
    <t>620016122</t>
  </si>
  <si>
    <t>INITIATOR D=12, NBB4-12GM50-E2-V1  110-015-080</t>
  </si>
  <si>
    <t>620016123</t>
  </si>
  <si>
    <t>ZAHNRAD Z=21, D=30MM, 10B1 120-910-810</t>
  </si>
  <si>
    <t>620016201</t>
  </si>
  <si>
    <t>ROLLENHEBELSCHALTER 3SE2 230-1GW</t>
  </si>
  <si>
    <t>620016202</t>
  </si>
  <si>
    <t>ZYLINDER XL 50/250 - 10-02-0059-0 POS.73</t>
  </si>
  <si>
    <t>620016203</t>
  </si>
  <si>
    <t>MECHANISCHER SCHALTER 3SE5 132-0CJ01 - 102305-5</t>
  </si>
  <si>
    <t>620016204</t>
  </si>
  <si>
    <t>PNEUMATIK-ZYLINDER D=40 HUB=200 - 102305-6</t>
  </si>
  <si>
    <t>620016205</t>
  </si>
  <si>
    <t>DRUCKLUFTÜBERWACHUNG TYP DRSZ 16-G1/4 - 102305-7</t>
  </si>
  <si>
    <t>620016206</t>
  </si>
  <si>
    <t>MECHANISCHER SCHALTER 3SE5 112-0CH01  103762-2</t>
  </si>
  <si>
    <t>620016207</t>
  </si>
  <si>
    <t>KETTENSTEUEREINHEIT, VERZINKT STANDARD KPL.</t>
  </si>
  <si>
    <t>620016208</t>
  </si>
  <si>
    <t>MECHANISCHER SCHALTER 3SE5 112-0CH01</t>
  </si>
  <si>
    <t>620016209</t>
  </si>
  <si>
    <t>PNEUMATIK-ZYLINDER D=40 HUB=200  103762-4</t>
  </si>
  <si>
    <t>620016210</t>
  </si>
  <si>
    <t>DRUCKLUFTÜBERWACHUNG TYP PEV-1/4-B-M12</t>
  </si>
  <si>
    <t>620016211</t>
  </si>
  <si>
    <t>3/2-WEGEVENTIL MIT HANDHEBEL H-3-1/4-B</t>
  </si>
  <si>
    <t>620016212</t>
  </si>
  <si>
    <t>DRUCKREGELVENTIL LR-1/8-D-7-I-MINI - 103762-7</t>
  </si>
  <si>
    <t>620016213</t>
  </si>
  <si>
    <t>REGLERSPERRE LRVS-D-MINI - 103762-8</t>
  </si>
  <si>
    <t>620016214</t>
  </si>
  <si>
    <t>FEDERNDES DRUCKSTÜCK - 104255/110-032-100</t>
  </si>
  <si>
    <t>620016301</t>
  </si>
  <si>
    <t>KARDANGELENKKETTE FÖRDERER 55Nn, TEILUNG 200</t>
  </si>
  <si>
    <t>620016302</t>
  </si>
  <si>
    <t>C-HAKEN MIT TRAVERSE - 110-091-006</t>
  </si>
  <si>
    <t>620016303</t>
  </si>
  <si>
    <t xml:space="preserve">KLEIDERBÜGELKLAMMERN DESIGN 1, VERZINKT </t>
  </si>
  <si>
    <t>620016401</t>
  </si>
  <si>
    <t>DOSIERVENTIL 25MM3, MS - 110-015-002</t>
  </si>
  <si>
    <t>620016402</t>
  </si>
  <si>
    <t>SCHMIERSTOFFBEHÄLTER MIT PUMPE 10P-E4,5</t>
  </si>
  <si>
    <t>620016403</t>
  </si>
  <si>
    <t>SCHALTVENTIL TYP CPE14-M1BH-5L-1/8, 24VDC -</t>
  </si>
  <si>
    <t>620016404</t>
  </si>
  <si>
    <t>SPEZIAL-KETTENSCHMIERÖL [5 LITER] - 145-312-000</t>
  </si>
  <si>
    <t>620016405</t>
  </si>
  <si>
    <t>SCHMIERSTOFFRÖHRCHEN -  110-015-051 (1Satz=4stk)</t>
  </si>
  <si>
    <t>620016406</t>
  </si>
  <si>
    <t>ROLLENHEBELVENTIL TYP RS-3-1/8  -  110-015-060</t>
  </si>
  <si>
    <t>620016407</t>
  </si>
  <si>
    <t xml:space="preserve">3/2 WEGE VENTIL TYP NC8-1/8" SF2601-IP-SC-D4  - </t>
  </si>
  <si>
    <t>620016408</t>
  </si>
  <si>
    <t xml:space="preserve">SCHNELLENTLÜFTUNGSVENTIL TYP AQ240F-06-00  </t>
  </si>
  <si>
    <t>620016409</t>
  </si>
  <si>
    <t xml:space="preserve">FÜLLSTANDSCHALTER SU160 MIT HIRSCHMANN STECKER  </t>
  </si>
  <si>
    <t>620016410</t>
  </si>
  <si>
    <t>5/2 WEGE VENTIL TYP CPE14-M1BH-5L-1/8, 24VDC MIT</t>
  </si>
  <si>
    <t>620016411</t>
  </si>
  <si>
    <t>FILTERSTEUERVENTIL LFR-1/4-D-MINI  -  103762-10</t>
  </si>
  <si>
    <t>620314001</t>
  </si>
  <si>
    <t>TRAVERSE FÜR CDDC KPL.</t>
  </si>
  <si>
    <t>620316001</t>
  </si>
  <si>
    <t>TRAVERSE FÜR CDDC</t>
  </si>
  <si>
    <t>620316002</t>
  </si>
  <si>
    <t>TRAVERSENVERBINDER FÜR CDDC</t>
  </si>
  <si>
    <t>630016001</t>
  </si>
  <si>
    <t>STOPPERPLATTE FÜR LT50-BELADEAUTOMAT</t>
  </si>
  <si>
    <t>630016004</t>
  </si>
  <si>
    <t>EINSCHUBBLECH OBEN/UNTEN FÜR LT50-BELADEAUTOMAT</t>
  </si>
  <si>
    <t>630016005</t>
  </si>
  <si>
    <t>ÜBERGABEBLECH FÜR LT50-BELADEAUTOMAT</t>
  </si>
  <si>
    <t>630016006</t>
  </si>
  <si>
    <t>SCHWERT FÜR LT50-BELADEAUTOMAT</t>
  </si>
  <si>
    <t>630016007</t>
  </si>
  <si>
    <t>FIXIERARM-08 FÜR LT50-BELADEAUTOMAT</t>
  </si>
  <si>
    <t>630016008</t>
  </si>
  <si>
    <t>FIXIERARM-05 FÜR LT50-BELADEAUTOMAT</t>
  </si>
  <si>
    <t>630026001</t>
  </si>
  <si>
    <t>EL. LINEARANTRIEB OSPE32-560MM - OBEN FÜR</t>
  </si>
  <si>
    <t>630026002</t>
  </si>
  <si>
    <t>EL. LINEARANTRIEB OSPE32-1310MM - UNTEN</t>
  </si>
  <si>
    <t>630026003</t>
  </si>
  <si>
    <t>SERVOMOTOR SMH 60601 FÜR LT50-BELADEAUTOMAT</t>
  </si>
  <si>
    <t>630026004</t>
  </si>
  <si>
    <t>PLANETENGETRIEBE PS60-007 FÜR LT50-BELADEAUTOMAT</t>
  </si>
  <si>
    <t>630026005</t>
  </si>
  <si>
    <t>12980FIL MOTORKUPPLUNG 30/35 INNEN FÜR</t>
  </si>
  <si>
    <t>630026006</t>
  </si>
  <si>
    <t>KL3047 MAGNETSCHALTER /RS-S FÜR LT50-BELADEAUTOMAT</t>
  </si>
  <si>
    <t>630026007</t>
  </si>
  <si>
    <t>KL3087 MAGNETSCHALTER /RS-S FÜR LT50-BELADEAUTOMAT</t>
  </si>
  <si>
    <t>630026008</t>
  </si>
  <si>
    <t>COMPAX SERVOANTRIEB C3 S025V2 FÜR</t>
  </si>
  <si>
    <t>630026020</t>
  </si>
  <si>
    <t>PN. LINEARANTRIEB OSPP250-2000 - FÜR</t>
  </si>
  <si>
    <t>630026021</t>
  </si>
  <si>
    <t>PN. LINEARANTRIEB OSPP251-510 - FÜR</t>
  </si>
  <si>
    <t>630026022</t>
  </si>
  <si>
    <t>PN. ZYL. P5T-C020DGSN050 - FÜR LT50-BELADEAUTOMAT</t>
  </si>
  <si>
    <t>630026023</t>
  </si>
  <si>
    <t>SENSOR P8S-GPSHX - FÜR LT50-BELADEAUTOMAT</t>
  </si>
  <si>
    <t>630026024</t>
  </si>
  <si>
    <t>KL3054 MAGNET SCHALTER PNP/ES - FÜR</t>
  </si>
  <si>
    <t>630036003</t>
  </si>
  <si>
    <t>E2 SCHMIEREINHEIT FÜR EG30-201576 FÜR</t>
  </si>
  <si>
    <t>630036004</t>
  </si>
  <si>
    <t>E2 SCHMIEREINHEIT FÜR EG15 -201573 FÜR</t>
  </si>
  <si>
    <t>630036005</t>
  </si>
  <si>
    <t>WAGEN EGH30CAZOH - 200572 FÜR LT50-BELADEAUTOMAT</t>
  </si>
  <si>
    <t>630036006</t>
  </si>
  <si>
    <t>WAGEN EGH15CAE2ZOH- 200876 FÜR LT50-BELADEAUTOMAT</t>
  </si>
  <si>
    <t>641011102</t>
  </si>
  <si>
    <t>LAGER 6207 FÜR TB6</t>
  </si>
  <si>
    <t>641011103</t>
  </si>
  <si>
    <t>LAGER NU207 EC FÜR TB6</t>
  </si>
  <si>
    <t>641011104</t>
  </si>
  <si>
    <t>WELLE MONOBLOCK FÜR TB6</t>
  </si>
  <si>
    <t>641011105</t>
  </si>
  <si>
    <t>BELT SPA 48 (1010-0103)</t>
  </si>
  <si>
    <t>641011106</t>
  </si>
  <si>
    <t>HABASIT BELT F2MM 30X3240 A.C. (1010-0060)</t>
  </si>
  <si>
    <t>641011107</t>
  </si>
  <si>
    <t>TUBE EOLO EO 01 D.INT.040 (1520-0011)</t>
  </si>
  <si>
    <t>641011108</t>
  </si>
  <si>
    <t>MONOBLOCK F FAN SHAFT DWG (2447-284-2-001 / C284.2</t>
  </si>
  <si>
    <t>641011109</t>
  </si>
  <si>
    <t>IDLE ROLL (2710-284-0-017A)</t>
  </si>
  <si>
    <t>641011110</t>
  </si>
  <si>
    <t>MOTORIZED ROLL (2710-284-0-017B)</t>
  </si>
  <si>
    <t>641011111</t>
  </si>
  <si>
    <t>MOTOVARIATOR COMPLETE WITH MOTOR 3PHASE IE3  010C</t>
  </si>
  <si>
    <t>641011112</t>
  </si>
  <si>
    <t>CHAIN 1/2" X 5/16"S FSTB-8V</t>
  </si>
  <si>
    <t>641011113</t>
  </si>
  <si>
    <t>SPROCKET DIS. C145-03-09 FSTB-8V</t>
  </si>
  <si>
    <t>641011114</t>
  </si>
  <si>
    <t>SOLENOID VALVE 243552003602 5/2-1/8 0626-0063</t>
  </si>
  <si>
    <t>641011115</t>
  </si>
  <si>
    <t>AMPOULE SENSOR REED+LED+MRSU CONNECTOR 0666-0018</t>
  </si>
  <si>
    <t>641011116</t>
  </si>
  <si>
    <t>SENSOR CABLE MC2 5MTS CONNECTOR M8 666-0010</t>
  </si>
  <si>
    <t>641011117</t>
  </si>
  <si>
    <t>SENSOR D18 NO SHIELDED 104 5630-0065</t>
  </si>
  <si>
    <t>641011118</t>
  </si>
  <si>
    <t>REFLECTOR R4 DATA L. 5630-00125</t>
  </si>
  <si>
    <t>641011119</t>
  </si>
  <si>
    <t>RELFECTOR R10 180X50MM 5020-0032</t>
  </si>
  <si>
    <t>641011120</t>
  </si>
  <si>
    <t>PHOTOCELL OBR7500-R100-2EP-I0-V31 5630-00395</t>
  </si>
  <si>
    <t>641011121</t>
  </si>
  <si>
    <t>PHOTOCELL S50-MA-5-B01 5630-0041</t>
  </si>
  <si>
    <t>641011122</t>
  </si>
  <si>
    <t>FUSE 10,3X38 AM 2A 500V 5070-0028</t>
  </si>
  <si>
    <t>641011123</t>
  </si>
  <si>
    <t>FUSE 10,3X38 AM 4A 500V 5070-0030</t>
  </si>
  <si>
    <t>641011124</t>
  </si>
  <si>
    <t>FUSE 10X38 16 AM 5070-0025</t>
  </si>
  <si>
    <t>641011125</t>
  </si>
  <si>
    <t>FUSE 10,3X38 AM 10A 500V 5070-0024</t>
  </si>
  <si>
    <t>641011126</t>
  </si>
  <si>
    <t>SLIDE HGW20-CC-Z0-C 0905-0015</t>
  </si>
  <si>
    <t>641011127</t>
  </si>
  <si>
    <t>SAFETY SWITCH WZA-2 5635-0017</t>
  </si>
  <si>
    <t>641011128</t>
  </si>
  <si>
    <t>MOTOR M063 KW 0.22 4P 230/400 B14 5200-0065</t>
  </si>
  <si>
    <t>641011129</t>
  </si>
  <si>
    <t>5/2 WEGEVENTIL B=18MM FLAT G1/8'' 24V/DC</t>
  </si>
  <si>
    <t>641011130</t>
  </si>
  <si>
    <t>STECKDOSE MIT LED UND VDR-24V-DC 315.11.00.L-24V</t>
  </si>
  <si>
    <t>641011131</t>
  </si>
  <si>
    <t>MOTOR M063KW0.18 P4 23040050 B14IP55 AT</t>
  </si>
  <si>
    <t>641011132</t>
  </si>
  <si>
    <t>SELF BRAKING MOTOR M080 KW0.75 P4 B14</t>
  </si>
  <si>
    <t>641011133</t>
  </si>
  <si>
    <t>SHAFT FOR TIP ROTATION COMPOSED OF SHAFT + TIP</t>
  </si>
  <si>
    <t>641011134</t>
  </si>
  <si>
    <t>COMPLETE SET FOR ROD PICK (MOTOR EXCLUDED)</t>
  </si>
  <si>
    <t>641011201</t>
  </si>
  <si>
    <t>GUIDE HGR20-0220-C-E20</t>
  </si>
  <si>
    <t>641011202</t>
  </si>
  <si>
    <t>MICROCYLINDER 1260.20.100M</t>
  </si>
  <si>
    <t>641011203</t>
  </si>
  <si>
    <t>SOLENOID VALVE 77.32.0.0AC-M2 DV.OTT 3/8"</t>
  </si>
  <si>
    <t>641011204</t>
  </si>
  <si>
    <t>ELECTRIC COIL MB5 24DC for valve 641011203</t>
  </si>
  <si>
    <t>641011205</t>
  </si>
  <si>
    <t>SOLENOID VALVE 243552003602 5/2-1/8</t>
  </si>
  <si>
    <t>641011206</t>
  </si>
  <si>
    <t>CONNECTOR MPM192L for valve 641011205</t>
  </si>
  <si>
    <t>641011207</t>
  </si>
  <si>
    <t>PRESSURE REGULATOR T1738BEMBD 1/2</t>
  </si>
  <si>
    <t>641011208</t>
  </si>
  <si>
    <t>CYLINDER ECOPLUS-T D32 STROKE 50 MAGNETIC CHROMO</t>
  </si>
  <si>
    <t>641011209</t>
  </si>
  <si>
    <t>JUNCTION RIP4V1230 1/2"</t>
  </si>
  <si>
    <t>641011210</t>
  </si>
  <si>
    <t>PHOCELL LASER VL 18L-4P324</t>
  </si>
  <si>
    <t>641011211</t>
  </si>
  <si>
    <t>MOTOR M063 KW 0,22 4P B14</t>
  </si>
  <si>
    <t>641011212</t>
  </si>
  <si>
    <t>PLIER BRACKET SUPPORT - DIS. C153-027</t>
  </si>
  <si>
    <t>641011213</t>
  </si>
  <si>
    <t>EXTENSION CONNECTION PLIER  - DIS. C116-007 A/B</t>
  </si>
  <si>
    <t>641011214</t>
  </si>
  <si>
    <t>PLIER - DIS. C116-0015</t>
  </si>
  <si>
    <t>641011215</t>
  </si>
  <si>
    <t>GEAR PLIER - DIS. 5-1087-2</t>
  </si>
  <si>
    <t>641011216</t>
  </si>
  <si>
    <t>PLIER PIVOT - DIS. 5-1095</t>
  </si>
  <si>
    <t>641011217</t>
  </si>
  <si>
    <t>PHOTOCELL 5630-00405</t>
  </si>
  <si>
    <t>641011218</t>
  </si>
  <si>
    <t>INDUCTIVE SENSOR 5630-00655</t>
  </si>
  <si>
    <t>641011219</t>
  </si>
  <si>
    <t>INDUCTIVE SENSOR 5630-0058</t>
  </si>
  <si>
    <t>641011220</t>
  </si>
  <si>
    <t>SELF-BREAKING MOTOR 5200-01015</t>
  </si>
  <si>
    <t>641011221</t>
  </si>
  <si>
    <t>MICROSWITCH 5635-0031</t>
  </si>
  <si>
    <t>641012001</t>
  </si>
  <si>
    <t>ZAHNRIEMENSCHEIBE BEARBEITET 47AT 10-32-2</t>
  </si>
  <si>
    <t>641012002</t>
  </si>
  <si>
    <t>KETTENRAD ER 5/8"x3/8" Z=20</t>
  </si>
  <si>
    <t>641012003</t>
  </si>
  <si>
    <t>BETÄTIGER AZ 15/16-B1 KPL.</t>
  </si>
  <si>
    <t>641012004</t>
  </si>
  <si>
    <t>DORNSPITZE</t>
  </si>
  <si>
    <t>641012005</t>
  </si>
  <si>
    <t>WELLENKUPPLUNG 19-ST-92SHA-1Ø11-1Ø15 KTR</t>
  </si>
  <si>
    <t>641012006</t>
  </si>
  <si>
    <t>ZAHNRIEMEN AT10 B=32 L=3600mm</t>
  </si>
  <si>
    <t>641012007</t>
  </si>
  <si>
    <t>ZAHNRIEMEN AT5 B=25 L=1500mm</t>
  </si>
  <si>
    <t>641012008</t>
  </si>
  <si>
    <t>SEITENSCHUTZ SPINDEL HRA</t>
  </si>
  <si>
    <t>641012009</t>
  </si>
  <si>
    <t>BEFESTIGUNG HUBRIEMEN HÜLSENREINIGER</t>
  </si>
  <si>
    <t>651028001</t>
  </si>
  <si>
    <t>LABEL44X30LW150M3105 40086593</t>
  </si>
  <si>
    <t>651028002</t>
  </si>
  <si>
    <t>Thermotransferfolie FB IC SCHW NPM R 055 450 Easyp</t>
  </si>
  <si>
    <t>700000000</t>
  </si>
  <si>
    <t>GRAFOPLAST TÜLLEN D=4-&gt;7 MM, L=30MM</t>
  </si>
  <si>
    <t>700000001</t>
  </si>
  <si>
    <t>GRAFOPLAST TÜLLEN 0,22-&gt;1,5 MM</t>
  </si>
  <si>
    <t>700000002</t>
  </si>
  <si>
    <t>GRAFOPLAST TÜLLEN 2,5-&gt;6 MM²</t>
  </si>
  <si>
    <t>700000003</t>
  </si>
  <si>
    <t>MAT 2000 MARKIERER WEISS</t>
  </si>
  <si>
    <t>700000004</t>
  </si>
  <si>
    <t>GERÄTEMARKIERER POLYESTER WEISS 50x15mm(BXH)</t>
  </si>
  <si>
    <t>700000005</t>
  </si>
  <si>
    <t>THERMO-TRANSFER-ETIKETTEN POLYESTER SILBER 22x22,</t>
  </si>
  <si>
    <t>700000006</t>
  </si>
  <si>
    <t>THERMO-TRANSFER-ETIKETTEN POLYESTER SILBER 27x27,</t>
  </si>
  <si>
    <t>700000007</t>
  </si>
  <si>
    <t>GRAFOPLAST TÜLLEN 10-&gt;35 MM²</t>
  </si>
  <si>
    <t>700000008</t>
  </si>
  <si>
    <t>GERÄTEETIKETT 25X12,5MM VINYL D-GELB</t>
  </si>
  <si>
    <t>700000009</t>
  </si>
  <si>
    <t>700000010</t>
  </si>
  <si>
    <t>700000011</t>
  </si>
  <si>
    <t xml:space="preserve">GERÄTEETIKETTEN 20X8MM VINYL D-GELB, </t>
  </si>
  <si>
    <t>700000012</t>
  </si>
  <si>
    <t>700000013</t>
  </si>
  <si>
    <t>KABELETIKETTEN 25X95MM, TERMO.THT-10-427-3G</t>
  </si>
  <si>
    <t>700000014</t>
  </si>
  <si>
    <t xml:space="preserve">TYCO ETIKETTEN 25X76 POLYESTER SILBER </t>
  </si>
  <si>
    <t>700000015</t>
  </si>
  <si>
    <t>700000016</t>
  </si>
  <si>
    <t>700000017</t>
  </si>
  <si>
    <t>ETIKETTEN 9X102 TRANSPARENT (KLEMMENBESCHRIFTUNG)</t>
  </si>
  <si>
    <t>700000018</t>
  </si>
  <si>
    <t>THERMOTR.-FARBBAND 114MMX360MSCHWARZ (FÜR</t>
  </si>
  <si>
    <t>700000019</t>
  </si>
  <si>
    <t xml:space="preserve">EINLEGSCHILD POLYESTER WEISS 29X8MM   </t>
  </si>
  <si>
    <t>700000020</t>
  </si>
  <si>
    <t>GERÄTEETIKETTEN 52X26 MM POLYESTER WEISS</t>
  </si>
  <si>
    <t>700000022</t>
  </si>
  <si>
    <t xml:space="preserve">EINLEGSCHILD POLYESTER WEISS 17X40MM </t>
  </si>
  <si>
    <t>700000023</t>
  </si>
  <si>
    <t>GERÄTEETIKETTEN 76X51 MM POLYESTER GELB MATT</t>
  </si>
  <si>
    <t>700000024</t>
  </si>
  <si>
    <t>ETIKETT 5X102 TRANSPARENT (KLEMMENBESCHRIFTUNG)</t>
  </si>
  <si>
    <t>700000026</t>
  </si>
  <si>
    <t xml:space="preserve">GERÄTEETIKETTEN 52X26 MM POLYESTER GELB MATT </t>
  </si>
  <si>
    <t>700000027</t>
  </si>
  <si>
    <t>GERÄTEETIKETTEN 40X35 MM POLYESTER GELB MATT</t>
  </si>
  <si>
    <t>700000028</t>
  </si>
  <si>
    <t>KABELMARKIERER KMK (D=10-25MM)</t>
  </si>
  <si>
    <t>700000029</t>
  </si>
  <si>
    <t>EINSTECKSCHILDER 29X8MM (THERMOTRASFERDRUCKER)</t>
  </si>
  <si>
    <t>700000030</t>
  </si>
  <si>
    <t>GERÄTEETIKETTEN 60X35 MM POLYESTER WEISS MATT</t>
  </si>
  <si>
    <t>700000031</t>
  </si>
  <si>
    <t>KABELMARKER US-WMBT 44X15 WEISS UNBESCHRIFTET</t>
  </si>
  <si>
    <t>700000032</t>
  </si>
  <si>
    <t>700000033</t>
  </si>
  <si>
    <t>BESCHRIFTUNGSSCHILD ALU SILBER LAM 120X120 SK</t>
  </si>
  <si>
    <t>700000034</t>
  </si>
  <si>
    <t>BESCHRIFTUNGSSCHILD ALU SILBER LAM 70x18 R2 SKS</t>
  </si>
  <si>
    <t>700000035</t>
  </si>
  <si>
    <t>BESCHRIFTUNGSSCHILD GELB/SCHWARZ LM 50x50 R2 SKS</t>
  </si>
  <si>
    <t>700000040</t>
  </si>
  <si>
    <t>EINRASTSCHILDCHEN-UCT-EM MATTE 10X5 WEISS UNBESCH.</t>
  </si>
  <si>
    <t>700000041</t>
  </si>
  <si>
    <t>GERÄTEMARKER US-EMSP (50X30) GELB</t>
  </si>
  <si>
    <t>700000042</t>
  </si>
  <si>
    <t>GERÄTEMARKER US-EMSP(50X30) WEISS</t>
  </si>
  <si>
    <t>700000043</t>
  </si>
  <si>
    <t>ADER-BEZEICHNUNGSTRÄGER PATG1/23 1,5-2,5MM</t>
  </si>
  <si>
    <t>700000044</t>
  </si>
  <si>
    <t>ADER-BEZEICHNUNGSTRÄGER PATG2/23 2-4 MM</t>
  </si>
  <si>
    <t>700000045</t>
  </si>
  <si>
    <t>ADER-BEZEICHNUNGSTRÄGER PATG 4/23 6-10 MM</t>
  </si>
  <si>
    <t>700000046</t>
  </si>
  <si>
    <t>GERÄTE-KENNZEICHENSCHILDER KES 20X8 WEISS</t>
  </si>
  <si>
    <t>700000047</t>
  </si>
  <si>
    <t>700000048</t>
  </si>
  <si>
    <t>GERÄTE-KENNZEICHENSCHILDER SKS 15x10 (ET200) WEISS</t>
  </si>
  <si>
    <t>700000049</t>
  </si>
  <si>
    <t>ETIKETTEN-LASER-FOLIE ELF/P120x120 SILBER/SCHWARZ</t>
  </si>
  <si>
    <t>700000100</t>
  </si>
  <si>
    <t>ECKSCHUTZPROFIL TYP A,  D=40/25/25MMX1000MM</t>
  </si>
  <si>
    <t>700000101</t>
  </si>
  <si>
    <t xml:space="preserve">FLÄCHENSCHUTZPROFIL TYP D, 50X20X1000 MM, </t>
  </si>
  <si>
    <t>700001001</t>
  </si>
  <si>
    <t>HÄNSEL-ABZWEIGKASTEN 93X93X62 MM</t>
  </si>
  <si>
    <t>700001002</t>
  </si>
  <si>
    <t>E-BOX MIT MONTAGEPLATTE 200X200X120</t>
  </si>
  <si>
    <t>700001015</t>
  </si>
  <si>
    <t>E-BOX MIT MONTAGEPLATTE 300X400X155</t>
  </si>
  <si>
    <t>700001016</t>
  </si>
  <si>
    <t>E-BOX MIT MONTAGEPLATTE 300X300X120</t>
  </si>
  <si>
    <t>700001017</t>
  </si>
  <si>
    <t>E-BOX MIT MONTAGEPLATTE 300X400X120</t>
  </si>
  <si>
    <t>700001018</t>
  </si>
  <si>
    <t>E-BOX MIT MONTAGEPLATTE 300X600X155</t>
  </si>
  <si>
    <t>700001019</t>
  </si>
  <si>
    <t>E-BOX MIT MONTAGEPLATTE 800X300X155</t>
  </si>
  <si>
    <t>700001020</t>
  </si>
  <si>
    <t>KLEMMKASTEN 200X150X80</t>
  </si>
  <si>
    <t>700001021</t>
  </si>
  <si>
    <t>E-BOX MIT MONTAGEPLATTE 150X150X80</t>
  </si>
  <si>
    <t>700001022</t>
  </si>
  <si>
    <t>KLEMMKASTEN 300X300X120 O. MONTAGEPLATTE</t>
  </si>
  <si>
    <t>700001023</t>
  </si>
  <si>
    <t>KLEMMKASTEN 300X200X80 O. MONTAGEPLATTE</t>
  </si>
  <si>
    <t>700001024</t>
  </si>
  <si>
    <t>700001025</t>
  </si>
  <si>
    <t>BUS-GEHÄUSE MIT SICHTFENSTER 600X300X155 O.MPL</t>
  </si>
  <si>
    <t>700001026</t>
  </si>
  <si>
    <t>MONTAGEPLATTE FÜR BUS-GEHÄUSE 300X600 MM</t>
  </si>
  <si>
    <t>700001027</t>
  </si>
  <si>
    <t>700001028</t>
  </si>
  <si>
    <t>BUS-GEHÄUSE MIT SICHTFENSTER 600X300X155 M. MPL</t>
  </si>
  <si>
    <t>700001100</t>
  </si>
  <si>
    <t>E-BOX BEARBEITET (BXHXT)150X150X80MM, O.MPL</t>
  </si>
  <si>
    <t>700001101</t>
  </si>
  <si>
    <t>KLEMMKASTEN BEARBEITET (BXHXT)300X200X80MM, O.MPL</t>
  </si>
  <si>
    <t>700001102</t>
  </si>
  <si>
    <t>KLEMMKASTEN BEARBEITET (BXHXT)300X300X120MM, O.MPL</t>
  </si>
  <si>
    <t>700001103</t>
  </si>
  <si>
    <t>700001200</t>
  </si>
  <si>
    <t>COMFORT-PANEL-GEHÄUSE 520x500x191</t>
  </si>
  <si>
    <t>700001201</t>
  </si>
  <si>
    <t>FRONTPLATTE FÜR COMFORT-PANEL-GEHÄUSE 520x500x152</t>
  </si>
  <si>
    <t>700001220</t>
  </si>
  <si>
    <t>KUPPLUNG CP 60 DREHBAR Ø 130 mm</t>
  </si>
  <si>
    <t>700001221</t>
  </si>
  <si>
    <t>TRAGPROFIL CP 60 L=2000</t>
  </si>
  <si>
    <t>700001240</t>
  </si>
  <si>
    <t>MONTAGEWINKEL FÜR INNENAUSBAU</t>
  </si>
  <si>
    <t>700001241</t>
  </si>
  <si>
    <t>ERDUNGSPLATTE FÜR COMFORT-PANEL</t>
  </si>
  <si>
    <t>700002000</t>
  </si>
  <si>
    <t>KX-KOMPAKT-SCHALTSCHRANK 200X300X155</t>
  </si>
  <si>
    <t>700002001</t>
  </si>
  <si>
    <t>AX-KOMPAKT-SCHALTSCHRANK 1000X760X300</t>
  </si>
  <si>
    <t>700002002</t>
  </si>
  <si>
    <t>AX-KOMPAKT-SCHALTSCHRANK 300X300X210</t>
  </si>
  <si>
    <t>700002003</t>
  </si>
  <si>
    <t>KX-KLEINGEHÄUSE 380X300X155</t>
  </si>
  <si>
    <t>700002004</t>
  </si>
  <si>
    <t>AX-KOMPAKTSCHALTSCHRANK 400X500X210</t>
  </si>
  <si>
    <t>700002005</t>
  </si>
  <si>
    <t>AX-KOMPAKT-SCHALTSCHRANK 1000X1000X300</t>
  </si>
  <si>
    <t>700002006</t>
  </si>
  <si>
    <t>AX-KOMPAKT-SCHALTSCHRANK 760X760X300</t>
  </si>
  <si>
    <t>700002007</t>
  </si>
  <si>
    <t>700002008</t>
  </si>
  <si>
    <t>AX-KOMPAKT-SCHALTSCHRANK 600X1000X250</t>
  </si>
  <si>
    <t>700002009</t>
  </si>
  <si>
    <t>DESSA KOMPAKT WA 300X200X210 1-TÜRIG</t>
  </si>
  <si>
    <t>700002010</t>
  </si>
  <si>
    <t>700002011</t>
  </si>
  <si>
    <t>LED-SCHALTSCHRANKLEUCHTE 11W-LED-NORMO-LUX</t>
  </si>
  <si>
    <t>700002012</t>
  </si>
  <si>
    <t>TÜRPOSITIONSSCHALTER MIT ANSCHLUSSKABEL 600MM</t>
  </si>
  <si>
    <t>700002013</t>
  </si>
  <si>
    <t>SCHALTPLANTASCHE METALL 800MM</t>
  </si>
  <si>
    <t>700002014</t>
  </si>
  <si>
    <t>ANSCHLUSSLEITUNG FÜR EINSPEISUNG 3M</t>
  </si>
  <si>
    <t>700002016</t>
  </si>
  <si>
    <t>AX-KOMPAKT-SCHALTSCHRANK 380X600X210</t>
  </si>
  <si>
    <t>700002017</t>
  </si>
  <si>
    <t>700002018</t>
  </si>
  <si>
    <t>AX-KOMPAKT-SCHALTSCHRANK 600X380X210</t>
  </si>
  <si>
    <t>700002019</t>
  </si>
  <si>
    <t>AX-KOMPAKT-SCHALTSCHRANK 500X700X250</t>
  </si>
  <si>
    <t>700002020</t>
  </si>
  <si>
    <t>AX-KOMPAKT-SCHALTSCHRANK 600X600X210</t>
  </si>
  <si>
    <t>700002021</t>
  </si>
  <si>
    <t>AX-KOMPAKT-SCHALTSCHRANK 600X760X210</t>
  </si>
  <si>
    <t>700002022</t>
  </si>
  <si>
    <t>AX-KOMPAKT-SCHALTSCHRANK 500X500X210</t>
  </si>
  <si>
    <t>700002023</t>
  </si>
  <si>
    <t>AX-KOMPAKT-SCHALTSCHRANK 380X380X210</t>
  </si>
  <si>
    <t>700002024</t>
  </si>
  <si>
    <t>AX-KOMPAKTSCHRANK 300X300X155</t>
  </si>
  <si>
    <t>700002025</t>
  </si>
  <si>
    <t>VERSCHLUSS-EINSATZ 7MM DREIKANT ZINKDRUCKGUSS</t>
  </si>
  <si>
    <t>700002026</t>
  </si>
  <si>
    <t>AX-KOMPAKTSCHRANK 600X760X350</t>
  </si>
  <si>
    <t>700002027</t>
  </si>
  <si>
    <t>700002028</t>
  </si>
  <si>
    <t>VERSCHLUSS-EINSATZ ZINKDRUCKGUSS DAIMLER-EINSATZ</t>
  </si>
  <si>
    <t>700002029</t>
  </si>
  <si>
    <t>MONTAGESTEGE (VX/AX/TS) TÜRBREITE: 500MM</t>
  </si>
  <si>
    <t>700002030</t>
  </si>
  <si>
    <t>MONTAGESTEGE (VX, TS, VX SE, TP) TÜRBREITE: 400MM</t>
  </si>
  <si>
    <t>700002031</t>
  </si>
  <si>
    <t>MONTAGESTEGE (VX/AX/TS) TÜRBREITE: 760MM</t>
  </si>
  <si>
    <t>700002032</t>
  </si>
  <si>
    <t>AX-KOMPAKTSCHRANK 1000X1400X300</t>
  </si>
  <si>
    <t>700002033</t>
  </si>
  <si>
    <t>AX-KOMPAKTSCHRANK 1000X1200X300</t>
  </si>
  <si>
    <t>700002034</t>
  </si>
  <si>
    <t>AX-KOMPAKTSCHRANK 800X600X300</t>
  </si>
  <si>
    <t>700002035</t>
  </si>
  <si>
    <t>SCHALTPLANTASCHE METALL 600MM</t>
  </si>
  <si>
    <t>700002036</t>
  </si>
  <si>
    <t xml:space="preserve">TÜRPOSITIONSSCHALTER FÜR SYSTEMLEUCHTE LED, L=800 </t>
  </si>
  <si>
    <t>700002037</t>
  </si>
  <si>
    <t xml:space="preserve">SYSTEMLEUCHTE LED 900 100 V - 240 V, 1~, L=437 MM </t>
  </si>
  <si>
    <t>700002038</t>
  </si>
  <si>
    <t>ANSCHLUSSLEITUNG 3M FÜR LED-SYSTEMLEUCHTE</t>
  </si>
  <si>
    <t>700002039</t>
  </si>
  <si>
    <t>MONTAGESTEGE (VX/TS/SE/CM/TP) TÜRBREITE: 600MM</t>
  </si>
  <si>
    <t>700002040</t>
  </si>
  <si>
    <t>MONTAGESTEGE (VX/TS/SE/CM/TP) TÜRBREITE: 800MM</t>
  </si>
  <si>
    <t>700002041</t>
  </si>
  <si>
    <t>ANREIHABDECKUNG OBEN 600MM</t>
  </si>
  <si>
    <t>700002042</t>
  </si>
  <si>
    <t>SOCKEL-ELEMENT VORNE/HINTEN 600X200</t>
  </si>
  <si>
    <t>700002043</t>
  </si>
  <si>
    <t xml:space="preserve">SOCKEL-ELEMENT VORNE/HINTEN 800X200  </t>
  </si>
  <si>
    <t>700002044</t>
  </si>
  <si>
    <t xml:space="preserve">SOCKEL-ELEMENT VORNE/HINTEN 1200X200 </t>
  </si>
  <si>
    <t>700002045</t>
  </si>
  <si>
    <t>SOCKEL-BLENDE SEITLICH 600X200</t>
  </si>
  <si>
    <t>700002046</t>
  </si>
  <si>
    <t>SCHALTSCHRANK 600X2000X600, 1-TÜRIG</t>
  </si>
  <si>
    <t>700002047</t>
  </si>
  <si>
    <t>700002048</t>
  </si>
  <si>
    <t>SCHALTSCHRANK 1200X2000X600, 2-TÜRIG</t>
  </si>
  <si>
    <t>700002049</t>
  </si>
  <si>
    <t>SEITENWAND 2000X600</t>
  </si>
  <si>
    <t>700002050</t>
  </si>
  <si>
    <t>SCHALTSCHRANK 600X1800X500, 1-TÜRIG</t>
  </si>
  <si>
    <t>700002051</t>
  </si>
  <si>
    <t>SCHALTSCHRANK 800X1800X500, 1-TÜRIG</t>
  </si>
  <si>
    <t>700002052</t>
  </si>
  <si>
    <t>SCHALTSCHRANK 600X1800X400, 1-TÜRIG</t>
  </si>
  <si>
    <t>700002053</t>
  </si>
  <si>
    <t>SCHALTSCHRANK 1200X1800X500, 2-TÜRIG</t>
  </si>
  <si>
    <t>700002054</t>
  </si>
  <si>
    <t>SCHALTSCHRANK 1200X1800X400, 2-TÜRIG</t>
  </si>
  <si>
    <t>700002055</t>
  </si>
  <si>
    <t>SCHALTSCHRANK 800X1800X400, 1-TÜRIG</t>
  </si>
  <si>
    <t>700002056</t>
  </si>
  <si>
    <t>SCHALTSCHRANK 600X2000X500, 1-TÜRIG</t>
  </si>
  <si>
    <t>700002057</t>
  </si>
  <si>
    <t>700002058</t>
  </si>
  <si>
    <t>SCHALTSCHRANK 1200X2000X500, 2-TÜRIG</t>
  </si>
  <si>
    <t>700002059</t>
  </si>
  <si>
    <t>SCHALTSCHRANK 800X2000X400, 1-TÜRIG</t>
  </si>
  <si>
    <t>700002060</t>
  </si>
  <si>
    <t>SOCKEL-ELEMENT VORNE/HINTEN 600X100</t>
  </si>
  <si>
    <t>700002061</t>
  </si>
  <si>
    <t xml:space="preserve">SOCKEL-ELEMENT VORNE/HINTEN 800X100 </t>
  </si>
  <si>
    <t>700002062</t>
  </si>
  <si>
    <t xml:space="preserve">SOCKEL-ELEMENT VORNE/HINTEN 1200X100 </t>
  </si>
  <si>
    <t>700002063</t>
  </si>
  <si>
    <t>SOCKEL-BLENDE SEITLICH 500X100</t>
  </si>
  <si>
    <t>700002064</t>
  </si>
  <si>
    <t>SOCKEL-BLENDE SEITLICH 400X100</t>
  </si>
  <si>
    <t>700002065</t>
  </si>
  <si>
    <t>SCHALTSCHRANK 1200X2000X400, 2-TÜRIG</t>
  </si>
  <si>
    <t>700002066</t>
  </si>
  <si>
    <t>SCHALTSCHRANK 600X2000X400, 1-TÜRIG</t>
  </si>
  <si>
    <t>700002068</t>
  </si>
  <si>
    <t>SEITENWÄNDE 1800X400</t>
  </si>
  <si>
    <t>700002069</t>
  </si>
  <si>
    <t xml:space="preserve">SEITENWÄNDE 2000X400 </t>
  </si>
  <si>
    <t>700002070</t>
  </si>
  <si>
    <t>SEITENWÄNDE 1800X500</t>
  </si>
  <si>
    <t>700002071</t>
  </si>
  <si>
    <t>MONTAGE-PLATTENZWISCHENSTÜCK 1800MM</t>
  </si>
  <si>
    <t>700002072</t>
  </si>
  <si>
    <t>MONTAGE-PLATTENZWISCHENSTÜCK 2000MM</t>
  </si>
  <si>
    <t>700002073</t>
  </si>
  <si>
    <t xml:space="preserve">SEITENWÄNDE 2000X500 FÜR VX </t>
  </si>
  <si>
    <t>700002074</t>
  </si>
  <si>
    <t xml:space="preserve">RITTAL-TRENNWAND 2000X500 (FÜR VX) </t>
  </si>
  <si>
    <t>700002075</t>
  </si>
  <si>
    <t>SOCKEL-BLENDE SEITLICH 400X200</t>
  </si>
  <si>
    <t>700002076</t>
  </si>
  <si>
    <t>SOCKEL-BLENDE SEITLICH 500X200</t>
  </si>
  <si>
    <t>700002077</t>
  </si>
  <si>
    <t>700002079</t>
  </si>
  <si>
    <t>700002080</t>
  </si>
  <si>
    <t xml:space="preserve">RITTAL-ANREIHWINKEL TS/TS </t>
  </si>
  <si>
    <t>700002081</t>
  </si>
  <si>
    <t xml:space="preserve">RITTAL-ANREIHLASCHE INNEN VX </t>
  </si>
  <si>
    <t>700002082</t>
  </si>
  <si>
    <t>ANREIHVERBINDER AUßEN VX/VX</t>
  </si>
  <si>
    <t>700002083</t>
  </si>
  <si>
    <t xml:space="preserve">ANREIHBLOCK INNEN FÜR VX </t>
  </si>
  <si>
    <t>700002085</t>
  </si>
  <si>
    <t>ANREIHABDECKUNG OBEN 500MM</t>
  </si>
  <si>
    <t>700002087</t>
  </si>
  <si>
    <t>ANREIHABDECKUNG OBEN 400MM</t>
  </si>
  <si>
    <t>700002088</t>
  </si>
  <si>
    <t>BUERSTENLEISTE HOCHDICHT 2X1M</t>
  </si>
  <si>
    <t>700002089</t>
  </si>
  <si>
    <t>ABLAGEPULT FÜR VX, TS, SE, CM, TÜRB. 600MM</t>
  </si>
  <si>
    <t>700002090</t>
  </si>
  <si>
    <t>KOMFORTGRIFF FÜR VX</t>
  </si>
  <si>
    <t>700002091</t>
  </si>
  <si>
    <t>SICHERHEITSEINSATZ, SCHLIESSUNG NR.3524 MIT 2</t>
  </si>
  <si>
    <t>700002092</t>
  </si>
  <si>
    <t>700002097</t>
  </si>
  <si>
    <t>FILTERLÜFTER 230V/0,26A,230M³\H</t>
  </si>
  <si>
    <t>700002098</t>
  </si>
  <si>
    <t>AUSTRITTSFILTER 225X225X25MM</t>
  </si>
  <si>
    <t>700002099</t>
  </si>
  <si>
    <t>700002100</t>
  </si>
  <si>
    <t>700002101</t>
  </si>
  <si>
    <t>700002102</t>
  </si>
  <si>
    <t xml:space="preserve">FEINFILTERMATTEN 255X224MM </t>
  </si>
  <si>
    <t>700002103</t>
  </si>
  <si>
    <t>FILTERLÜFTER 230V/0,06A,20M³\H</t>
  </si>
  <si>
    <t>700002104</t>
  </si>
  <si>
    <t>700002105</t>
  </si>
  <si>
    <t>INNENTEMPERATURREGLER</t>
  </si>
  <si>
    <t>700002106</t>
  </si>
  <si>
    <t>FILTERLÜFTER 24VDC; 20M³/H</t>
  </si>
  <si>
    <t>700002108</t>
  </si>
  <si>
    <t>KLAPPLADE FÜR TASTATUR UND MOUSE (TÜRBREITE 600MM)</t>
  </si>
  <si>
    <t>700002109</t>
  </si>
  <si>
    <t>KÄFIGMUTTERN EL2094 M6 0,8-2MM</t>
  </si>
  <si>
    <t>700002111</t>
  </si>
  <si>
    <t>VX8804-SONDERSCHRANK (BHT) 800X2000X400, 1-TÜRIG</t>
  </si>
  <si>
    <t>700002112</t>
  </si>
  <si>
    <t>SONDER-TS8-SCHRANK (BHT) 800X2000X400, 1-TÜRIG,</t>
  </si>
  <si>
    <t>700002113</t>
  </si>
  <si>
    <t>700002115</t>
  </si>
  <si>
    <t>700002116</t>
  </si>
  <si>
    <t>700002120</t>
  </si>
  <si>
    <t>SONDER-TS8-SCHRANK (BHT) 1200X2000X400</t>
  </si>
  <si>
    <t>700002121</t>
  </si>
  <si>
    <t>SONDER-TS8-SCHRANK (BHT) 1200X2000X400, 2-TÜRIG</t>
  </si>
  <si>
    <t>700002122</t>
  </si>
  <si>
    <t>SONDER-TS8-SCHRANK (BHT) 1200X2000X400, 2-TÜRIG,</t>
  </si>
  <si>
    <t>700002123</t>
  </si>
  <si>
    <t>700002124</t>
  </si>
  <si>
    <t xml:space="preserve">TÜRPOSITIONSSCHALTER FÜR SYSTEMLEUCHTE LED </t>
  </si>
  <si>
    <t>700002125</t>
  </si>
  <si>
    <t xml:space="preserve">ANSCHLUSSLEITUNG 3M FÜR LED-SYSTEMLEUCHTE </t>
  </si>
  <si>
    <t>700002126</t>
  </si>
  <si>
    <t>KOMPAKTLEUCHTSTOFFRÖHRE 18W 110 V - 240 V, 1~</t>
  </si>
  <si>
    <t>700002127</t>
  </si>
  <si>
    <t>SYSTEMLEUCHTE LED, 900 LUMEN, L=437MM, 24 V DC</t>
  </si>
  <si>
    <t>700002128</t>
  </si>
  <si>
    <t>ANSCHLUSSLEITUNG 3M FÜR EINSPEISUNG, 2POL, 24V DC</t>
  </si>
  <si>
    <t>700002129</t>
  </si>
  <si>
    <t>KOMFORTGRIFF FÜR VERSCHLUSSEINSAETZE VX</t>
  </si>
  <si>
    <t>700002130</t>
  </si>
  <si>
    <t>VERSCHLUSSEINSATZ DREIKANT 6,5 MM (CNOMO)</t>
  </si>
  <si>
    <t>700002131</t>
  </si>
  <si>
    <t>VERSCHLUSS EINSATZ DAIMLER-SCHLIESSUNG</t>
  </si>
  <si>
    <t>700002132</t>
  </si>
  <si>
    <t xml:space="preserve">ANSCHLUSSLEITUNG 1M FÜR LED-SYSTEMLEUCHTE </t>
  </si>
  <si>
    <t>700002133</t>
  </si>
  <si>
    <t>SYSTEMLEUCHTE LED, DURCHGANGSVERD. 1200 LUMEN</t>
  </si>
  <si>
    <t>700002134</t>
  </si>
  <si>
    <t>SCHALTSCHRANK-SCHLÜSSEL F. VERSCHLUSS-EINSATZ</t>
  </si>
  <si>
    <t>700002180</t>
  </si>
  <si>
    <t>FLACHBAND - ERDER VERZINNT 200MM 16MM² M8</t>
  </si>
  <si>
    <t>700002200</t>
  </si>
  <si>
    <t>TÜRARRETIERUNG FÜR FLUCHTWEGE VX</t>
  </si>
  <si>
    <t>700002201</t>
  </si>
  <si>
    <t>SCHARNIER 180° FÜR VX</t>
  </si>
  <si>
    <t>700002202</t>
  </si>
  <si>
    <t xml:space="preserve">KOMBIWINKEL FÜR VX, TS DACHVERB. M. OESE BEI </t>
  </si>
  <si>
    <t>700002203</t>
  </si>
  <si>
    <t>TRANSPORTÖSEN FÜR VX,TS, SE</t>
  </si>
  <si>
    <t>700002300</t>
  </si>
  <si>
    <t>KOMPAKT-SCHALTSCHRANK AX 500x700x250mm</t>
  </si>
  <si>
    <t>700002301</t>
  </si>
  <si>
    <t>KOMPAKT-SCHALTSCHRANK AX 800x1000x300MM</t>
  </si>
  <si>
    <t>700002302</t>
  </si>
  <si>
    <t>KOMPAKT-SCHALTSCHRANK AX 1000x1000x300MM</t>
  </si>
  <si>
    <t>700002303</t>
  </si>
  <si>
    <t>KOMPAKT-SCHALTSCHRANK AX 760x760x300MM</t>
  </si>
  <si>
    <t>700002304</t>
  </si>
  <si>
    <t>KOMPAKT-SCHALTSCHRANK AX 1000x760x300MM</t>
  </si>
  <si>
    <t>700002305</t>
  </si>
  <si>
    <t>KOMPAKT-SCHALTSCHRANK AX 800x1000x400MM</t>
  </si>
  <si>
    <t>700002306</t>
  </si>
  <si>
    <t>KOMPAKT-SCHALTSCHRANK AX 1000x1200x400MM</t>
  </si>
  <si>
    <t>700003001</t>
  </si>
  <si>
    <t>KABELSCHLAUCH D=16MM</t>
  </si>
  <si>
    <t>700003002</t>
  </si>
  <si>
    <t>KABELSCHLAUCH D=29MM</t>
  </si>
  <si>
    <t>700003003</t>
  </si>
  <si>
    <t>KABELSCHLAUCH D=36MM</t>
  </si>
  <si>
    <t>700003011</t>
  </si>
  <si>
    <t>KABELSCHLAUCHHALTER PG 16</t>
  </si>
  <si>
    <t>700003012</t>
  </si>
  <si>
    <t>KABELSCHLAUCHHALTER PG 29</t>
  </si>
  <si>
    <t>700003013</t>
  </si>
  <si>
    <t>KABELSCHLAUCHHALTER PG 36</t>
  </si>
  <si>
    <t>700003015</t>
  </si>
  <si>
    <t xml:space="preserve">SPIRALSCHLAUCH D=9MM </t>
  </si>
  <si>
    <t>700003100</t>
  </si>
  <si>
    <t>KEL 24/10 KABELDURCHFÜHRUNGSLEISTE, IP54</t>
  </si>
  <si>
    <t>700003101</t>
  </si>
  <si>
    <t>KEL 24/4 KABELDURCHFÜHRUNGSLEISTE, IP54</t>
  </si>
  <si>
    <t>700003102</t>
  </si>
  <si>
    <t>KEL 24/7 KABELDURCHFÜHRUNGSLEISTE, IP54</t>
  </si>
  <si>
    <t>700003121</t>
  </si>
  <si>
    <t xml:space="preserve">SCHALTSCHRANK-BODENBLECH FÜR RITTAL VX25, GETEILT </t>
  </si>
  <si>
    <t>700003122</t>
  </si>
  <si>
    <t>SCHALTSCHRANK-BODENBLECH FÜR RITTAL VX25, GETEILT</t>
  </si>
  <si>
    <t>700003130</t>
  </si>
  <si>
    <t>BPM BLINDPLATTE FÜR SCHRAUBMONTAGE, METALL, IP54</t>
  </si>
  <si>
    <t>700003200</t>
  </si>
  <si>
    <t>BTK BLINDTÜLLE, KLEIN, GRAU, FÜR KEL/KVT, 1-17MM</t>
  </si>
  <si>
    <t>700003201</t>
  </si>
  <si>
    <t>KT 3 KABELTÜLLE 3-4MM KLEIN, GRAU, UL94-V0</t>
  </si>
  <si>
    <t>700003202</t>
  </si>
  <si>
    <t>KT 4 KABELTÜLLE 4-5MM KLEIN, GRAU, UL94-V0</t>
  </si>
  <si>
    <t>700003203</t>
  </si>
  <si>
    <t>KT 5 KABELTÜLLE 5-6MM KLEIN, GRAU, UL94-V0</t>
  </si>
  <si>
    <t>700003204</t>
  </si>
  <si>
    <t>KT 6 KABELTÜLLE 6-7MM KLEIN, GRAU, UL94-V0</t>
  </si>
  <si>
    <t>700003205</t>
  </si>
  <si>
    <t>KT 7 KABELTÜLLE 7-8MM KLEIN, GRAU, UL94-V0</t>
  </si>
  <si>
    <t>700003206</t>
  </si>
  <si>
    <t>KT 8 KABELTÜLLE 8-9MM KLEIN, GRAU, UL94-V0</t>
  </si>
  <si>
    <t>700003207</t>
  </si>
  <si>
    <t>KT 9 KABELTÜLLE 9-10MM KLEIN, GRAU, UL94-V0</t>
  </si>
  <si>
    <t>700003208</t>
  </si>
  <si>
    <t>KT 10 KABELTÜLLE 10-11MM KLEIN, GRAU, UL94-V0</t>
  </si>
  <si>
    <t>700003209</t>
  </si>
  <si>
    <t>KT 11 KABELTÜLLE 11-12MM KLEIN, GRAU, UL94-V0</t>
  </si>
  <si>
    <t>700003210</t>
  </si>
  <si>
    <t>KT 12 KABELTÜLLE 12-13MM KLEIN, GRAU, UL94-V0</t>
  </si>
  <si>
    <t>700003211</t>
  </si>
  <si>
    <t>KT 13 KABELTÜLLE 13-14MM KLEIN, GRAU, UL94-V0</t>
  </si>
  <si>
    <t>700003212</t>
  </si>
  <si>
    <t>KT 14 KABELTÜLLE 14-15MM KLEIN, GRAU, UL94-V0</t>
  </si>
  <si>
    <t>700003213</t>
  </si>
  <si>
    <t>KT 15 KABELTÜLLE 15-16MM KLEIN, GRAU, UL94-V0</t>
  </si>
  <si>
    <t>700003214</t>
  </si>
  <si>
    <t xml:space="preserve">BTG BLINDTÜLLEN 16-35MM GROSS, GRAU, UL94-V0 </t>
  </si>
  <si>
    <t>700003215</t>
  </si>
  <si>
    <t>KT 16 KABELTÜLLE 16-17MM GROSS, GRAU, UL94-V0</t>
  </si>
  <si>
    <t>700003216</t>
  </si>
  <si>
    <t>KT 17 KABELTÜLLE 17-18MM GROSS, GRAU, UL94-V0</t>
  </si>
  <si>
    <t>700003217</t>
  </si>
  <si>
    <t>700003218</t>
  </si>
  <si>
    <t>KT 19 KABELTÜLLE 19-20MM GROSS, GRAU, UL94-V0</t>
  </si>
  <si>
    <t>700003219</t>
  </si>
  <si>
    <t>KT 20 KABELTÜLLE 20-21MM GROSS, GRAU, UL94-V0</t>
  </si>
  <si>
    <t>700003220</t>
  </si>
  <si>
    <t>KT 21 KABELTÜLLE 21-22MM GROSS, GRAU, UL94-V0</t>
  </si>
  <si>
    <t>700003221</t>
  </si>
  <si>
    <t>KT 22 KABELTÜLLE 22-23MM GROSS, GRAU, UL94-V0</t>
  </si>
  <si>
    <t>700003222</t>
  </si>
  <si>
    <t>KT 23 KABELTÜLLE 23-24MM GROSS, GRAU, UL94-V0</t>
  </si>
  <si>
    <t>700003223</t>
  </si>
  <si>
    <t>KT 24 KABELTÜLLE 24-25MM GROSS, GRAU, UL94-V0</t>
  </si>
  <si>
    <t>700003224</t>
  </si>
  <si>
    <t>KT 25 KABELTÜLLE 25-26MM GROSS, GRAU, UL94-V0</t>
  </si>
  <si>
    <t>700003225</t>
  </si>
  <si>
    <t>KT 26 KABELTÜLLE 26-27MM GROSS, GRAU, UL94-V0</t>
  </si>
  <si>
    <t>700003226</t>
  </si>
  <si>
    <t>KT 27 KABELTÜLLE 27-28MM GROSS, GRAU, UL94-V0</t>
  </si>
  <si>
    <t>700003227</t>
  </si>
  <si>
    <t>700003228</t>
  </si>
  <si>
    <t>KT 29 KABELTÜLLE 29-30MM GROSS, GRAU, UL94-V0</t>
  </si>
  <si>
    <t>700003229</t>
  </si>
  <si>
    <t>KT 30 KABELTÜLLE 30-31MM GROSS, GRAU, UL94-V0</t>
  </si>
  <si>
    <t>700003230</t>
  </si>
  <si>
    <t>KT 32 KABELTÜLLE 32-33MM GROSS, GRAU, UL94-V0</t>
  </si>
  <si>
    <t>700003231</t>
  </si>
  <si>
    <t>KT 34 KABELTÜLLE 34-35MM GROSS, GRAU, UL94-V0</t>
  </si>
  <si>
    <t>700003250</t>
  </si>
  <si>
    <t>KT AS-I KABELTÜLLE 1-17MM KLEIN, GRAU, KEL/KVT</t>
  </si>
  <si>
    <t>700003257</t>
  </si>
  <si>
    <t>700003259</t>
  </si>
  <si>
    <t>KT 4/6 KABELTÜLLE 4×6-6MM KLEIN, GRAU, UL94-V0</t>
  </si>
  <si>
    <t>700003267</t>
  </si>
  <si>
    <t>700003300</t>
  </si>
  <si>
    <t>700003301</t>
  </si>
  <si>
    <t>700003400</t>
  </si>
  <si>
    <t>BPK 24-RF A BLINDPLATTEN RASTBAR, SCHWARZ UL94-V0</t>
  </si>
  <si>
    <t>700003401</t>
  </si>
  <si>
    <t>KEL-DPU 24/32 KABELDURCHFÜHRUNGSLEISTEN, GRAU</t>
  </si>
  <si>
    <t>700003402</t>
  </si>
  <si>
    <t>KEL-DPU 24/21 KABELDURCHFÜHRUNGSLEISTEN, GRAU</t>
  </si>
  <si>
    <t>700003403</t>
  </si>
  <si>
    <t>KEL-DPU 24/13 KABELDURCHFÜHRUNGSLEISTEN, GRAU</t>
  </si>
  <si>
    <t>700003500</t>
  </si>
  <si>
    <t>700003501</t>
  </si>
  <si>
    <t>700003502</t>
  </si>
  <si>
    <t>700003503</t>
  </si>
  <si>
    <t>700003504</t>
  </si>
  <si>
    <t>700004001</t>
  </si>
  <si>
    <t>FESTE BRÜCKE FBI 10-12 10-POLIG (UK16)</t>
  </si>
  <si>
    <t>700004002</t>
  </si>
  <si>
    <t>FESTE BRÜCKE FBI 2-15, 2-POLIG (UK35)</t>
  </si>
  <si>
    <t>700004003</t>
  </si>
  <si>
    <t>FESTE BRÜCKE FBI 5-15, 5-POLIG (UK35)</t>
  </si>
  <si>
    <t>700004004</t>
  </si>
  <si>
    <t>EINLEGEBRÜCKE EB 2-31/UKH, 2-POLIG GRAU</t>
  </si>
  <si>
    <t>700004011</t>
  </si>
  <si>
    <t>WANDBEFESTIGUNGSHALTER FÜR KLEMMKÄSTEN (PE 4 ST)</t>
  </si>
  <si>
    <t>700004012</t>
  </si>
  <si>
    <t>SCHALTPLANTASCHEN AUS KUNSTSTOFF</t>
  </si>
  <si>
    <t>700004013</t>
  </si>
  <si>
    <t xml:space="preserve">SCHNELLVERSCHLUSS FÜR KLEMMKÄSTEN </t>
  </si>
  <si>
    <t>700004014</t>
  </si>
  <si>
    <t>WANDBEFESTIGUNGSHALTER AX-SCHRÄNKE</t>
  </si>
  <si>
    <t>700004015</t>
  </si>
  <si>
    <t>TRENNPLATTE TS-K (TRENNUNG BENACHBARTER BRÜCKEN)</t>
  </si>
  <si>
    <t>700004035</t>
  </si>
  <si>
    <t>ZACKBAND ZB6 UNBEDRUCKT 10/10 ST.</t>
  </si>
  <si>
    <t>700004036</t>
  </si>
  <si>
    <t>ZACKBAND ZB 8 UNBEDRUCKT 10/10 ST.</t>
  </si>
  <si>
    <t>700004042</t>
  </si>
  <si>
    <t>KLEMMLEISTENMARKER KLM</t>
  </si>
  <si>
    <t>700004046</t>
  </si>
  <si>
    <t>SCHUTZLEITERKLEMME USLKG 16N, GELB/GRÜN</t>
  </si>
  <si>
    <t>700004051</t>
  </si>
  <si>
    <t>TRAGSCHIENE NS 35/15 L=2M GELOCHT</t>
  </si>
  <si>
    <t>700004052</t>
  </si>
  <si>
    <t>700004053</t>
  </si>
  <si>
    <t>ENDHALTER CLIPFIX 35</t>
  </si>
  <si>
    <t>700004056</t>
  </si>
  <si>
    <t>UNIVERSALKLEMME UK10N,B=10,2MM</t>
  </si>
  <si>
    <t>700004057</t>
  </si>
  <si>
    <t>700004058</t>
  </si>
  <si>
    <t>FESTE BRÜCKE FBI 10-10 (UK10+UK10TWIN);</t>
  </si>
  <si>
    <t>700004060</t>
  </si>
  <si>
    <t>FESTE BRÜCKE FÜR UK6/10</t>
  </si>
  <si>
    <t>700004068</t>
  </si>
  <si>
    <t>TRAGSCHIENE NS 15/5,5 GELOCHT</t>
  </si>
  <si>
    <t>700004069</t>
  </si>
  <si>
    <t>WARNSCHILD WS 5-6</t>
  </si>
  <si>
    <t>700004070</t>
  </si>
  <si>
    <t>SCHUTZLEITERKLEMME UK 10 TWIN-PE</t>
  </si>
  <si>
    <t>700004071</t>
  </si>
  <si>
    <t>SCHUTZLEITERKLEMME USLKG 10</t>
  </si>
  <si>
    <t>700004073</t>
  </si>
  <si>
    <t>ABDECKPROFILTRÄGER AP 2 TU</t>
  </si>
  <si>
    <t>700004074</t>
  </si>
  <si>
    <t>ABDECKPROFIL AP 2 CM (100CM)</t>
  </si>
  <si>
    <t>700004075</t>
  </si>
  <si>
    <t>ABDECKPROFILTRÄGER AP 3 TU</t>
  </si>
  <si>
    <t>700004076</t>
  </si>
  <si>
    <t>ABDECKPROFIL AP 3 METER (L=1M)</t>
  </si>
  <si>
    <t>700004078</t>
  </si>
  <si>
    <t>ZWILLINGSKLEMMEN UK10-TWIN</t>
  </si>
  <si>
    <t>700004079</t>
  </si>
  <si>
    <t>SCHUTZLEITERKLEMME USLKG 95</t>
  </si>
  <si>
    <t>700004080</t>
  </si>
  <si>
    <t>EINGABE-OPTOKOPPLERKEMME 24V/1S B=6,2MM</t>
  </si>
  <si>
    <t>700004081</t>
  </si>
  <si>
    <t>REIHENKLEMME MBK 3/E-Z 2,5MM</t>
  </si>
  <si>
    <t>700004082</t>
  </si>
  <si>
    <t>SCHUTZLEITERKLEMME MSLKG 2,5MM</t>
  </si>
  <si>
    <t>700004083</t>
  </si>
  <si>
    <t>FESTE BRÜCKE FBRI 10-5N (FÜR KLEMMBREITE 5,2MM)</t>
  </si>
  <si>
    <t>700004084</t>
  </si>
  <si>
    <t>ENDHALTER E/MBK</t>
  </si>
  <si>
    <t>700004085</t>
  </si>
  <si>
    <t>UNIVERSALKLEMME UKH50</t>
  </si>
  <si>
    <t>700004086</t>
  </si>
  <si>
    <t>UNIVERSALKLEMME UKH95</t>
  </si>
  <si>
    <t>700004087</t>
  </si>
  <si>
    <t>700004088</t>
  </si>
  <si>
    <t>700004089</t>
  </si>
  <si>
    <t>FESTE BRÜCKE (F. UKH50) 2-POLIG</t>
  </si>
  <si>
    <t>700004095</t>
  </si>
  <si>
    <t>ZACKBANDMATTE ZBFM 5 UNBEDRUCKT, 12/10 ST</t>
  </si>
  <si>
    <t>700004096</t>
  </si>
  <si>
    <t xml:space="preserve">ZACKBAND ZB5 UNBEDRUCKT </t>
  </si>
  <si>
    <t>700004097</t>
  </si>
  <si>
    <t>700004098</t>
  </si>
  <si>
    <t>ZACKBAND ZB10 UNBEDRUCKT</t>
  </si>
  <si>
    <t>700004099</t>
  </si>
  <si>
    <t>EINSPEISEBLÖCKE BRÜCKBAR  UK16</t>
  </si>
  <si>
    <t>700004100</t>
  </si>
  <si>
    <t>LÜSTERKLEMME 6MM² 12-POLIG 15</t>
  </si>
  <si>
    <t>700004101</t>
  </si>
  <si>
    <t>AUFLAGEBOCK FÜR SAMMELSCHIENE AB/SK</t>
  </si>
  <si>
    <t>700004102</t>
  </si>
  <si>
    <t>N-SAMMELSCHIENE 10X3MM 1=1M, NLS -CU 3/10</t>
  </si>
  <si>
    <t>700004103</t>
  </si>
  <si>
    <t>SCHIRMANSCHLUSSKLEMME SK 8 D=8MM</t>
  </si>
  <si>
    <t>700004104</t>
  </si>
  <si>
    <t>SCHIRMANSCHLUSSKLEMME SK 14 D=14MM</t>
  </si>
  <si>
    <t>700004105</t>
  </si>
  <si>
    <t>SCHIRMANSCHLUSSKLEMME SK 20 D=20MM</t>
  </si>
  <si>
    <t>700004106</t>
  </si>
  <si>
    <t>PE-ANSCHLUSSKLEMME AKG16 GNYE</t>
  </si>
  <si>
    <t>700004107</t>
  </si>
  <si>
    <t>ANSCHLUSSKLEMME AK16</t>
  </si>
  <si>
    <t>700004108</t>
  </si>
  <si>
    <t>AUFLAGEBOCK FÜR SAMMELSCHIENE AB/SS</t>
  </si>
  <si>
    <t>700004109</t>
  </si>
  <si>
    <t>EINSPEISEBLÖCKE BRÜCKBAR UKH50-PE/N</t>
  </si>
  <si>
    <t>700004110</t>
  </si>
  <si>
    <t>ZACKBAND ZB10, LGS:L1-N,PE</t>
  </si>
  <si>
    <t>700004113</t>
  </si>
  <si>
    <t>700004114</t>
  </si>
  <si>
    <t>INSTAL. SCHUTZLEITERKLEMME BRÜCKBAR UKH 95-PE/N</t>
  </si>
  <si>
    <t>700004115</t>
  </si>
  <si>
    <t>700004124</t>
  </si>
  <si>
    <t>UNIVERSALKLEMME UK35</t>
  </si>
  <si>
    <t>700004125</t>
  </si>
  <si>
    <t>SCHUTZLEITERKLEMME USLKG 35</t>
  </si>
  <si>
    <t>700004130</t>
  </si>
  <si>
    <t>PRINT-SCHRAUBKLEMMENBLOCK 5,08MM-RASTER</t>
  </si>
  <si>
    <t>700004190</t>
  </si>
  <si>
    <t>GERÄTESCHUTZ-SICHERUNGSEINSÄTZ 0,5A FLINK</t>
  </si>
  <si>
    <t>700004191</t>
  </si>
  <si>
    <t>GERÄTESCHUTZ-SICHERUNGSEINSÄTZ 1A FLINK</t>
  </si>
  <si>
    <t>700004192</t>
  </si>
  <si>
    <t>GERÄTESCHUTZ-SICHERUNGSEINSÄTZ 2A FLINK</t>
  </si>
  <si>
    <t>700004195</t>
  </si>
  <si>
    <t>GERÄTESCHUTZ-SICHERUNGSEINSÄTZ 0,5AM-TRÄGE</t>
  </si>
  <si>
    <t>700004196</t>
  </si>
  <si>
    <t>GERÄTESCHUTZ-SICHERUNGSEINSÄTZ 1AM-TRÄGE</t>
  </si>
  <si>
    <t>700004200</t>
  </si>
  <si>
    <t>ZUGFEDER-DURCHGANGSKLEMME ST 2,5</t>
  </si>
  <si>
    <t>700004201</t>
  </si>
  <si>
    <t>ZUGFEDER-DURCHGANGSKLEMME ST 4</t>
  </si>
  <si>
    <t>700004202</t>
  </si>
  <si>
    <t>ZUGFEDER-DURCHGANGSKLEMME ST 6</t>
  </si>
  <si>
    <t>700004203</t>
  </si>
  <si>
    <t>ZUGFEDER-SCHUTZLEITERKLEMME ST 2,5-PE</t>
  </si>
  <si>
    <t>700004204</t>
  </si>
  <si>
    <t>ZUGFEDER-SCHUTZLEITERKLEMME ST 4-PE</t>
  </si>
  <si>
    <t>700004205</t>
  </si>
  <si>
    <t>ZUGFEDER-SCHUTZLEITERKLEMME ST 6-PE</t>
  </si>
  <si>
    <t>700004206</t>
  </si>
  <si>
    <t>ABSCHLUSSDECKEL D-ST 2,5/D-PT 2,5</t>
  </si>
  <si>
    <t>700004207</t>
  </si>
  <si>
    <t>700004208</t>
  </si>
  <si>
    <t>DECKEL FÜR ZUGFEDER-DURCHGANGSKLEMME D-ST 6</t>
  </si>
  <si>
    <t>700004209</t>
  </si>
  <si>
    <t>ZUGFEDER-SCHUTZLEITER ST 4-QUATTRO-PE</t>
  </si>
  <si>
    <t>700004210</t>
  </si>
  <si>
    <t>ZUGFEDER-KLEMME ST 2,5-QUATTRO</t>
  </si>
  <si>
    <t>700004211</t>
  </si>
  <si>
    <t>ZUGFEDER-KLEMME ST 4-QUATTRO</t>
  </si>
  <si>
    <t>700004213</t>
  </si>
  <si>
    <t>DECKEL FÜR VIERLEITERKLEMME D-ST/PT 2,5 QUATTRO</t>
  </si>
  <si>
    <t>700004214</t>
  </si>
  <si>
    <t>DECKEL FÜR VIERLEITERKLEMME D-ST 4 QUATTRO</t>
  </si>
  <si>
    <t>700004220</t>
  </si>
  <si>
    <t>STECKBRÜCKE ROT FBS 20-5 (FÜR ST 2,5)</t>
  </si>
  <si>
    <t>700004221</t>
  </si>
  <si>
    <t>STECKBRÜCKE ROT FBS 20-6 (FÜR ST 4)</t>
  </si>
  <si>
    <t>700004222</t>
  </si>
  <si>
    <t>STECKBRÜCKE ROT FBS 10-8 (FÜR ST 6)</t>
  </si>
  <si>
    <t>700004223</t>
  </si>
  <si>
    <t>DREILEITER-ZUGFEDERKLEMMEN ST2,5-TWIN</t>
  </si>
  <si>
    <t>700004224</t>
  </si>
  <si>
    <t>DREILEITER-ZUGFEDERKLEMMEN-SCHUTZLEITER</t>
  </si>
  <si>
    <t>700004225</t>
  </si>
  <si>
    <t>DECKEL FÜR DREILEITER ZUGFEDERKLEMME</t>
  </si>
  <si>
    <t>700004226</t>
  </si>
  <si>
    <t>ZUGFEDER-4-STOCKKLEMME M.PE-FUSS, ST 2,5-PE/3L</t>
  </si>
  <si>
    <t>700004227</t>
  </si>
  <si>
    <t>700004228</t>
  </si>
  <si>
    <t>INITIATOREN-/AKTORENKLEMME STIO 2,5/3-2B/L</t>
  </si>
  <si>
    <t>700004229</t>
  </si>
  <si>
    <t>ABSCHLUSSDECKEL FÜR D-STIO 2,5/3</t>
  </si>
  <si>
    <t>700004230</t>
  </si>
  <si>
    <t>DOPPELSTOCK ZUGFEDERKLEMME STTBS 2,5</t>
  </si>
  <si>
    <t>700004231</t>
  </si>
  <si>
    <t>ABSCHLUSSDECKEL D-STTBS 2,5</t>
  </si>
  <si>
    <t>700004232</t>
  </si>
  <si>
    <t>STECKBRÜCKE FBS 50-5 BLAU</t>
  </si>
  <si>
    <t>700004233</t>
  </si>
  <si>
    <t xml:space="preserve">STECKBRÜCKE FBS 50-5 GRAU </t>
  </si>
  <si>
    <t>700004234</t>
  </si>
  <si>
    <t>STECKBRÜCKE FBS 50-5 ROT</t>
  </si>
  <si>
    <t>700004235</t>
  </si>
  <si>
    <t>SCHUTZLEITER-DOPPELSTOCKKLEMME STTBS 2,5 PE</t>
  </si>
  <si>
    <t>700004236</t>
  </si>
  <si>
    <t xml:space="preserve">STECKBRÜCKE - FBS 2-5 </t>
  </si>
  <si>
    <t>700004240</t>
  </si>
  <si>
    <t>STECKBRÜCKE FBS 2-6 ROT</t>
  </si>
  <si>
    <t>700004241</t>
  </si>
  <si>
    <t>STECKBRÜCKE FBS 3-6 ROT</t>
  </si>
  <si>
    <t>700004242</t>
  </si>
  <si>
    <t>STECKBRÜCKE FBS 4-6 ROT</t>
  </si>
  <si>
    <t>700004243</t>
  </si>
  <si>
    <t>STECKBRÜCKE FBS 5-6 ROT</t>
  </si>
  <si>
    <t>700004244</t>
  </si>
  <si>
    <t>STECKBRÜCKE FBS 6-6 ROT</t>
  </si>
  <si>
    <t>700004300</t>
  </si>
  <si>
    <t>PUSH-IN-KLEMME PT 2,5</t>
  </si>
  <si>
    <t>700004301</t>
  </si>
  <si>
    <t>PUSH-IN-KLEMME PT 4</t>
  </si>
  <si>
    <t>700004302</t>
  </si>
  <si>
    <t xml:space="preserve">PUSH-IN-KLEMME PT 6 </t>
  </si>
  <si>
    <t>700004303</t>
  </si>
  <si>
    <t>PUSH-IN-SCHUTZLEITERKLEMME PT 2,5-PE</t>
  </si>
  <si>
    <t>700004304</t>
  </si>
  <si>
    <t>PUSH-IN-SCHUTZLEITERKLEMME PT 4-PE</t>
  </si>
  <si>
    <t>700004305</t>
  </si>
  <si>
    <t>PUSH-IN-SCHUTZLEITERKLEMME PT 6-PE</t>
  </si>
  <si>
    <t>700004306</t>
  </si>
  <si>
    <t>ABSCHLUSSDECKEL D-PT 6</t>
  </si>
  <si>
    <t>700004315</t>
  </si>
  <si>
    <t>PUSH-IN-KLEMME PT 2,5-TWIN</t>
  </si>
  <si>
    <t>700004316</t>
  </si>
  <si>
    <t>PUSH-IN-SCHUTZLEITERKLEMME PT 2,5-TWIN-PE</t>
  </si>
  <si>
    <t>700004320</t>
  </si>
  <si>
    <t>PUSH-IN-KLEMME PT 2,5-QUATTRO</t>
  </si>
  <si>
    <t>700004321</t>
  </si>
  <si>
    <t>PUSH-IN-KLEMME PT 4-QUATTRO</t>
  </si>
  <si>
    <t>700004322</t>
  </si>
  <si>
    <t>PUSH-IN-KLEMME PT 6-QUATTRO</t>
  </si>
  <si>
    <t>700004323</t>
  </si>
  <si>
    <t>PUSH-IN-SCHUTZLEITER-KLEMME PT 2,5-QUATTRO-PE</t>
  </si>
  <si>
    <t>700004324</t>
  </si>
  <si>
    <t>PUSH-IN-SCHUTZLEITER-KLEMME PT 4-QUATTRO-PE</t>
  </si>
  <si>
    <t>700004325</t>
  </si>
  <si>
    <t>PUSH-IN-SCHUTZLEITER-KLEMME PT 6-QUATTRO-PE</t>
  </si>
  <si>
    <t>700004327</t>
  </si>
  <si>
    <t>700004328</t>
  </si>
  <si>
    <t>ABSCHLUSSDECKEL D-PT 6-QUATTRO</t>
  </si>
  <si>
    <t>700004330</t>
  </si>
  <si>
    <t>PUSH-IN-INITIATOR-/AKTORKLEMME PTIO 1,5/S/3</t>
  </si>
  <si>
    <t>700004331</t>
  </si>
  <si>
    <t>PUSH-IN-INITIATOR-/AKTORKLEMME PTIO 1,5/S/3-PE</t>
  </si>
  <si>
    <t>700004332</t>
  </si>
  <si>
    <t>ABSCHLUSSDECKEL D-PTIO 1,5/S/3</t>
  </si>
  <si>
    <t>700004333</t>
  </si>
  <si>
    <t>STECKBRÜCKE ROT FBS 50-3,5</t>
  </si>
  <si>
    <t>700004334</t>
  </si>
  <si>
    <t>STECKBRÜCKE BLAU FBS 50-3,5 BU</t>
  </si>
  <si>
    <t>700004335</t>
  </si>
  <si>
    <t>MARKER UCTU-TM (3,5x7) FÜR PTIO1,5/S....</t>
  </si>
  <si>
    <t>700004336</t>
  </si>
  <si>
    <t>MARKER UCT-TMF 6 FÜR ST.../PT...4</t>
  </si>
  <si>
    <t>700004340</t>
  </si>
  <si>
    <t>PUSH-IN-MOTORANSCHLUSSKLEMME PT 2,5-PE/3L</t>
  </si>
  <si>
    <t>700004341</t>
  </si>
  <si>
    <t>ABSCHLUSSDECKEL D-PT 2,5-PE/3L</t>
  </si>
  <si>
    <t>700004400</t>
  </si>
  <si>
    <t>SCHIRMANSCHLUSSKLEMME SF/SKL3-6</t>
  </si>
  <si>
    <t>700004401</t>
  </si>
  <si>
    <t>EMV SCHIRMKLAMMERN FÜR 35MM HUTSCHIENE SFZ/SKL 6-8</t>
  </si>
  <si>
    <t>700004500</t>
  </si>
  <si>
    <t>2-LEITERDURCHGANGSKLEMME 4MM² GRAU, 281-901</t>
  </si>
  <si>
    <t>700004501</t>
  </si>
  <si>
    <t xml:space="preserve">2-LEITERDURCHGANGSKLEMME 4MM² BLAU, 281-904 </t>
  </si>
  <si>
    <t>700004502</t>
  </si>
  <si>
    <t>2-SCHUTZLEITERKLEMME 4MM² GN/GE, 281-907 (WAGO)</t>
  </si>
  <si>
    <t>700004503</t>
  </si>
  <si>
    <t>ABSCHLUSSPLATTE (4MM²DURCHGKL,) 281-328 (WAGO)</t>
  </si>
  <si>
    <t>700004504</t>
  </si>
  <si>
    <t>2-LEITERDURCHGANGSKLEMME 16MM² GRAU, 283-101</t>
  </si>
  <si>
    <t>700004505</t>
  </si>
  <si>
    <t>2-SCHUTZLEITERKLEMME 16MM² GN/GE, 783-607</t>
  </si>
  <si>
    <t>700004506</t>
  </si>
  <si>
    <t xml:space="preserve">ABSCHLUSSPLATTE (16MM²DURCHGKL), 283-301 </t>
  </si>
  <si>
    <t>700004507</t>
  </si>
  <si>
    <t>2-LEITERDURCHGANGSKLEMME 35MM² GRAU, 285-135</t>
  </si>
  <si>
    <t>700004508</t>
  </si>
  <si>
    <t>2-LEITERDURCHGANGSKLEMME 35MM² BLAU, 285-134</t>
  </si>
  <si>
    <t>700004509</t>
  </si>
  <si>
    <t>2-SCHUTZLEITERKLEMME 35MM² GN/GE, 285-137</t>
  </si>
  <si>
    <t>700004510</t>
  </si>
  <si>
    <t>2-LEITERDURCHGANGSKLEMME 50MM² GRAU, 285-150</t>
  </si>
  <si>
    <t>700004511</t>
  </si>
  <si>
    <t xml:space="preserve">2-LEITERDURCHGANGSKLEMME 50MM² BLAU, 285-154 </t>
  </si>
  <si>
    <t>700004512</t>
  </si>
  <si>
    <t>2-SCHUTZLEITERKLEMME 50MM² GN/GE, 285-157</t>
  </si>
  <si>
    <t>700004513</t>
  </si>
  <si>
    <t>3-LEITER-INITIATORKLEMME 2,5MM², GRAU 280-560</t>
  </si>
  <si>
    <t>700004514</t>
  </si>
  <si>
    <t>ABSCHLUSSPLATTE FÜR INIKLEMME, 280-319 (WAGO)</t>
  </si>
  <si>
    <t>700004515</t>
  </si>
  <si>
    <t>ENDKLAMMER SCHRAUBLOS B=1MM, 249-117 (WAGO)</t>
  </si>
  <si>
    <t>700004516</t>
  </si>
  <si>
    <t xml:space="preserve">4-LEITERDURCHGANGSKLEMME 4MM² GRAU, 281-652 </t>
  </si>
  <si>
    <t>700004517</t>
  </si>
  <si>
    <t>ABSCHLUSSPLATTE (4-LEITERK. 4MM), 281-334 (WAGO)</t>
  </si>
  <si>
    <t>700004518</t>
  </si>
  <si>
    <t>QUERBRÜCKER 2-POL (2,5MM²) 280-402 GRAU</t>
  </si>
  <si>
    <t>700004519</t>
  </si>
  <si>
    <t>QUERBRÜCKER 2-POL (4MM²), 281-402 (WAGO)</t>
  </si>
  <si>
    <t>700004520</t>
  </si>
  <si>
    <t>WMB MULTIBESCHRIFT 5-17, 5MM, 793-5501 (FÜR</t>
  </si>
  <si>
    <t>700004521</t>
  </si>
  <si>
    <t>QUERBRÜCKER 2-POL (16MM²) 283-402, (WAGO)</t>
  </si>
  <si>
    <t>700004522</t>
  </si>
  <si>
    <t>QUERBRÜCKER 2-POL (35MM²) 285-435, (WAGO)</t>
  </si>
  <si>
    <t>700004523</t>
  </si>
  <si>
    <t>QUERBRÜCKER 2-POL (50MM²), 285-450, (WAGO)</t>
  </si>
  <si>
    <t>700004700</t>
  </si>
  <si>
    <t>DURCHGANGSREIHENKLEMME ZDU 2,5</t>
  </si>
  <si>
    <t>700004702</t>
  </si>
  <si>
    <t>DURCHGANGSREIHENKLEMME ZDU 6</t>
  </si>
  <si>
    <t>700004705</t>
  </si>
  <si>
    <t>DURCHGANGSREIHENKLEMME ZDU 6 BL</t>
  </si>
  <si>
    <t>700004708</t>
  </si>
  <si>
    <t>SCHUTZLEITER REIHENKLEMME ZPE 6</t>
  </si>
  <si>
    <t>700004709</t>
  </si>
  <si>
    <t>ABSCHLUSSPLATTE FÜR KLEMME ZAP/TW1, 2,5MM²</t>
  </si>
  <si>
    <t>700004710</t>
  </si>
  <si>
    <t>ABSCHLUSSPLATTE ZAP/TW, 5 BL</t>
  </si>
  <si>
    <t>700004711</t>
  </si>
  <si>
    <t>ABSCHLUSSPLATTE ZAP/TW 5</t>
  </si>
  <si>
    <t>700004713</t>
  </si>
  <si>
    <t>QUERVERBINDER ZQV 2,5/20</t>
  </si>
  <si>
    <t>700004715</t>
  </si>
  <si>
    <t>DURCHGANGSREIHENKLEMME ZDU 2,5/4AN</t>
  </si>
  <si>
    <t>700004716</t>
  </si>
  <si>
    <t>ABSCHLUSSPLATTE ZAP/TW 3</t>
  </si>
  <si>
    <t>700004717</t>
  </si>
  <si>
    <t>QUERVERBINDER 24-POLIG ZQV 6/24 GE</t>
  </si>
  <si>
    <t>700004718</t>
  </si>
  <si>
    <t>KLEMME WPE 16N</t>
  </si>
  <si>
    <t>700004720</t>
  </si>
  <si>
    <t>ENDWINKEL ZEW 35/2</t>
  </si>
  <si>
    <t>700004721</t>
  </si>
  <si>
    <t>ENDWINKELMARKIERER EM 8/30</t>
  </si>
  <si>
    <t>700004731</t>
  </si>
  <si>
    <t>KLEMMENMARKIERER ZS 10/5 MC NE WS</t>
  </si>
  <si>
    <t>700004732</t>
  </si>
  <si>
    <t>KLEMMENMARKIERER ZS 15/5 MC NE WS</t>
  </si>
  <si>
    <t>700004733</t>
  </si>
  <si>
    <t>KLEMMENMARKIERER WS 10/8 PLUS MC NE WS</t>
  </si>
  <si>
    <t>700005001</t>
  </si>
  <si>
    <t>MODLINK MSDD EINBAURAHMEN 1-FACH TRANSPARENT</t>
  </si>
  <si>
    <t>700005002</t>
  </si>
  <si>
    <t>MODLINK MSDD KOMBIEINSATZ 1-FACH,1xSCHUKO 1xRJ45</t>
  </si>
  <si>
    <t>701000032</t>
  </si>
  <si>
    <t>GLÜHLAMPEN  V24/2W BA9s</t>
  </si>
  <si>
    <t>701003039</t>
  </si>
  <si>
    <t>SIRIUS ACT UNTERLEGSCHEIBE GELB FÜR NOT-AUS OHNE</t>
  </si>
  <si>
    <t>701003048</t>
  </si>
  <si>
    <t>SIRIUS ACT BLINDVERSCHLUSS 22MM</t>
  </si>
  <si>
    <t>701003100</t>
  </si>
  <si>
    <t>SIRIUS-ACT DRUCKTASTER SCHWARZ KPL. 1 S</t>
  </si>
  <si>
    <t>701003101</t>
  </si>
  <si>
    <t>SIRIUS-ACT DRUCKTASTER SCHWARZ KPL. 1 OE</t>
  </si>
  <si>
    <t>701003102</t>
  </si>
  <si>
    <t>SIRIUS-ACT DRUCKTASTER GRÜN KPL. 1 S</t>
  </si>
  <si>
    <t>701003103</t>
  </si>
  <si>
    <t>SIRIUS-ACT DRUCKTASTER WEISS KPL. 1 S</t>
  </si>
  <si>
    <t>701003110</t>
  </si>
  <si>
    <t>SIRIUS-ACT LEUCHTDRUCKTASTER GELB KPL. 1 S</t>
  </si>
  <si>
    <t>701003111</t>
  </si>
  <si>
    <t>SIRIUS-ACT LEUCHTDRUCKTASTER GRÜN KPL. 1 S</t>
  </si>
  <si>
    <t>701003112</t>
  </si>
  <si>
    <t>SIRIUS-ACT LEUCHTDRUCKTASTER BLAU KPL. 1 S</t>
  </si>
  <si>
    <t>701003113</t>
  </si>
  <si>
    <t>SIRIUS-ACT LEUCHTDRUCKTASTER KLAR KPL. 1 S</t>
  </si>
  <si>
    <t>701003114</t>
  </si>
  <si>
    <t>SIRIUS-ACT LEUCHTDRUCKTASTER ROT KPL. 1 Ö</t>
  </si>
  <si>
    <t>701003120</t>
  </si>
  <si>
    <t>SIRIUS-ACT LEUCHTMELDER GELB KPL.</t>
  </si>
  <si>
    <t>701003121</t>
  </si>
  <si>
    <t>SIRIUS-ACT LEUCHTMELDER GRÜN KPL.</t>
  </si>
  <si>
    <t>701003122</t>
  </si>
  <si>
    <t>SIRIUS-ACT LEUCHTMELDER BLAU KPL.</t>
  </si>
  <si>
    <t>701003123</t>
  </si>
  <si>
    <t>SIRIUS-ACT LEUCHTMELDER KLAR KPL.</t>
  </si>
  <si>
    <t>701003124</t>
  </si>
  <si>
    <t>SIRIUS-ACT LEUCHTMELDER ROT KPL.</t>
  </si>
  <si>
    <t>701003129</t>
  </si>
  <si>
    <t>SIRIUS-ACT AKUSTISCHER MELDER 22MM KPL. SCHRAUBAN.</t>
  </si>
  <si>
    <t>701003130</t>
  </si>
  <si>
    <t>701003132</t>
  </si>
  <si>
    <t>SIRIUS-ACT KNEBELSCHALTER  I-O-II RAST KPL. 2 S</t>
  </si>
  <si>
    <t>701003133</t>
  </si>
  <si>
    <t>SIRIUS-ACT KNEBELSCHALTER  I&gt;O&lt;II TAST KPL. 2 S</t>
  </si>
  <si>
    <t>701003140</t>
  </si>
  <si>
    <t>SIRIUS-ACT SCHLÜSSELSCHALTER O-I RAST KPL. 1 S</t>
  </si>
  <si>
    <t>701003150</t>
  </si>
  <si>
    <t>SIRIUS-ACT NOT-HALT-PILZDRUCKTASTER 40 MM RAST</t>
  </si>
  <si>
    <t>701003151</t>
  </si>
  <si>
    <t>SIRIUS-ACT UNTERLEGSCHEIBE GELB, BESCH.DE,EN,FR,IT</t>
  </si>
  <si>
    <t>701003180</t>
  </si>
  <si>
    <t>SIRIUS-ACT SCHILDERTRÄGER 27X27</t>
  </si>
  <si>
    <t>701003181</t>
  </si>
  <si>
    <t>SIRIUS-ACT KONTAKTMODUL 1S</t>
  </si>
  <si>
    <t>701003182</t>
  </si>
  <si>
    <t>SIRIUS-ACT KONTAKTMODUL 1OE</t>
  </si>
  <si>
    <t>701003183</t>
  </si>
  <si>
    <t>SIRIUS-ACT KONTAKTMODUL 2OE (SCHRAUBANSCHLUSS)</t>
  </si>
  <si>
    <t>701003185</t>
  </si>
  <si>
    <t xml:space="preserve">SIRIUS ACT HALTER FÜR 3 MODULE KUNSTSTOFF </t>
  </si>
  <si>
    <t>701003190</t>
  </si>
  <si>
    <t>SIRIUS-ACT LED-MODUL INTEGRIERT AC/DC 24V GELB</t>
  </si>
  <si>
    <t>701003191</t>
  </si>
  <si>
    <t>SIRIUS-ACT LED-MODUL INTEGRIERT AC/DC 24V GRÜN</t>
  </si>
  <si>
    <t>701003192</t>
  </si>
  <si>
    <t>SIRIUS-ACT LED-MODUL INTEGRIERT AC/DC 24V BLAU</t>
  </si>
  <si>
    <t>701003193</t>
  </si>
  <si>
    <t>SIRIUS-ACT LED-MODUL INTEGRIERT AC/DC 24V WEISS</t>
  </si>
  <si>
    <t>701003194</t>
  </si>
  <si>
    <t>SIRIUS-ACT LED-MODUL INTEGRIERT AC/DC 24V ROT</t>
  </si>
  <si>
    <t>701003201</t>
  </si>
  <si>
    <t xml:space="preserve">SIRIUS-ACT DRUCKTASTER 22MM WEISS </t>
  </si>
  <si>
    <t>701003210</t>
  </si>
  <si>
    <t xml:space="preserve">SIRIUS-ACT LEUCHTDRUCKTASTER 22MM GELB </t>
  </si>
  <si>
    <t>701003211</t>
  </si>
  <si>
    <t>SIRIUS-ACT LEUCHTDRUCKTASTER 22MM GRÜN</t>
  </si>
  <si>
    <t>701003212</t>
  </si>
  <si>
    <t>SIRIUS-ACT LEUCHTDRUCKTASTER 22MM BLAU</t>
  </si>
  <si>
    <t>701003213</t>
  </si>
  <si>
    <t xml:space="preserve">SIRIUS-ACT LEUCHTDRUCKTASTER 22MM KLAR </t>
  </si>
  <si>
    <t>701003214</t>
  </si>
  <si>
    <t>SIRIUS-ACT LEUCHTDRUCKTASTER 22MM ROT</t>
  </si>
  <si>
    <t>701003220</t>
  </si>
  <si>
    <t>SIRIUS-ACT LEUCHTMELDER GELB</t>
  </si>
  <si>
    <t>701003221</t>
  </si>
  <si>
    <t>SIRIUS-ACT LEUCHTMELDER GRÜN</t>
  </si>
  <si>
    <t>701003240</t>
  </si>
  <si>
    <t>SIRIUS-ACT KNEBELSCHALTER SCHWARZ O-I RAST</t>
  </si>
  <si>
    <t>701003247</t>
  </si>
  <si>
    <t>701003251</t>
  </si>
  <si>
    <t>SIRIUS-ACT NOT-HALT-PILZDRUCKTASTER 30 MM RAST</t>
  </si>
  <si>
    <t>701003252</t>
  </si>
  <si>
    <t>SIRIUS-ACT NOT-HALT-PILZDRUCKTASTER 40MM RAST</t>
  </si>
  <si>
    <t>701004101</t>
  </si>
  <si>
    <t>SIRIUS-ACT GEHÄUSE 1 FACH, GRAU</t>
  </si>
  <si>
    <t>701004102</t>
  </si>
  <si>
    <t>SIRIUS-ACT GEHÄUSE 2 FACH, GRAU</t>
  </si>
  <si>
    <t>701004103</t>
  </si>
  <si>
    <t>SIRIUS-ACT GEHÄUSE 3 FACH, GRAU</t>
  </si>
  <si>
    <t>701004104</t>
  </si>
  <si>
    <t>SIRIUS-ACT GEHÄUSE 4 FACH, GRAU</t>
  </si>
  <si>
    <t>701004105</t>
  </si>
  <si>
    <t>SIRIUS-ACT GEHÄUSE 6 FACH, GRAU</t>
  </si>
  <si>
    <t>701004106</t>
  </si>
  <si>
    <t>SIRIUS-ACT LEERGEHÄUSE, OBERTEIL GELB, 1-FACH</t>
  </si>
  <si>
    <t>701004107</t>
  </si>
  <si>
    <t>701004110</t>
  </si>
  <si>
    <t>SIRIUS ACT-HUTSCHIENENADAPTER M22</t>
  </si>
  <si>
    <t>701004111</t>
  </si>
  <si>
    <t>SIRIUS ACT-KONTAKTELEMENT 1S BODENBEFESTIGUNG</t>
  </si>
  <si>
    <t>701004112</t>
  </si>
  <si>
    <t>SIRIUS ACT-KONTAKTELEMENT 1Ö BODENBEFESTIGUNG</t>
  </si>
  <si>
    <t>701004120</t>
  </si>
  <si>
    <t>SIRIUS ACT-LED-MODUL GELB, BODENBEFESTIGUNG</t>
  </si>
  <si>
    <t>701004121</t>
  </si>
  <si>
    <t>SIRIUS ACT-LED-MODUL GRÜN, BODENBEFESTIGUNG</t>
  </si>
  <si>
    <t>701004122</t>
  </si>
  <si>
    <t>SIRIUS ACT-LED-MODUL BLAU, BODENBEFESTIGUNG</t>
  </si>
  <si>
    <t>701004123</t>
  </si>
  <si>
    <t>SIRIUS ACT-LED-MODUL WEISS, BODENBEFESTIGUNG</t>
  </si>
  <si>
    <t>701004124</t>
  </si>
  <si>
    <t>SIRIUS ACT-LED-MODUL ROT, BODENBEFESTIGUNG</t>
  </si>
  <si>
    <t>701004130</t>
  </si>
  <si>
    <t>701005001</t>
  </si>
  <si>
    <t>FUSSSCHALTER 2NO+2NC OHNE HAUBE</t>
  </si>
  <si>
    <t>701005002</t>
  </si>
  <si>
    <t>PILZ FUSS-GROBHANDTASTER, 1 S.+ 1Ö. SCHWARZ</t>
  </si>
  <si>
    <t>701005003</t>
  </si>
  <si>
    <t>KOMPLETTGERÄT NOT-AUS, 1S+1Ö ZUB.F. MELDEGERÄT</t>
  </si>
  <si>
    <t>701006002</t>
  </si>
  <si>
    <t xml:space="preserve">EATON-DRUCKTASTE, FLACH, SCHWARZ TASTEND, ZUB. F. </t>
  </si>
  <si>
    <t>701006003</t>
  </si>
  <si>
    <t xml:space="preserve">EATON-DRUCKTASTE, FLACH, WEISS, TASTEND, ZUB. F. </t>
  </si>
  <si>
    <t>701006050</t>
  </si>
  <si>
    <t>EATON-BLINDVERSCHLÜSSE LICHTGRAU IP66, IP67, IP69</t>
  </si>
  <si>
    <t>701006110</t>
  </si>
  <si>
    <t>EATON-LEUCHTDRUCKTASTE, FLACH, GELB TASTEND ZUB.F.</t>
  </si>
  <si>
    <t>701006111</t>
  </si>
  <si>
    <t>EATON-LEUCHTDRUCKTASTE, FLACH, GRÜN TASTEND ZUB.F.</t>
  </si>
  <si>
    <t>701006112</t>
  </si>
  <si>
    <t>EATON-LEUCHTDRUCKTASTE, FLACH, BLAU TASTEND ZUB.F.</t>
  </si>
  <si>
    <t>701006113</t>
  </si>
  <si>
    <t>EATON-LEUCHTDRUCKTASTE FLACH, WEISS TASTEND. ZUB.F</t>
  </si>
  <si>
    <t>701006114</t>
  </si>
  <si>
    <t>EATON-LEUCHTDRUCKTASTE, FLACH, ROT TASTEND, ZUB.F</t>
  </si>
  <si>
    <t>701006124</t>
  </si>
  <si>
    <t xml:space="preserve">EATON-LEUCHTMELDER RMQ-TITAN,ROT, FLACH </t>
  </si>
  <si>
    <t>701006130</t>
  </si>
  <si>
    <t xml:space="preserve">EATON-SCHLÜSSELTASTE, 2 STELL. RASTEND, ZUB. F. </t>
  </si>
  <si>
    <t>701006132</t>
  </si>
  <si>
    <t>EATON-SCHLÜSSELTASTE, 3 STELL. RASTEND, ZUB. F.</t>
  </si>
  <si>
    <t>701006133</t>
  </si>
  <si>
    <t>EATON-WAHLTASTE M. KNEBELGRIFF RASTEND AUS/EIN</t>
  </si>
  <si>
    <t>701006150</t>
  </si>
  <si>
    <t>EATON-NOT-HALT-TASTE 38MM SCHLÜSSELENTRIEGEL.</t>
  </si>
  <si>
    <t>701006151</t>
  </si>
  <si>
    <t>EATON-NOT-HALT-SCHILD; GELB; BESCHRIFTUNG, DURCHM.</t>
  </si>
  <si>
    <t>701006152</t>
  </si>
  <si>
    <t>EATON-HALT-STOPP-TASTE PILZFORM 38MM SCHWARZ</t>
  </si>
  <si>
    <t>701006153</t>
  </si>
  <si>
    <t>EATON-NOT-HALT-SCHUTZKRAGEN GELB IP65</t>
  </si>
  <si>
    <t>701006154</t>
  </si>
  <si>
    <t>EATON-NOT-HALT-SCHILD BESCHRIFTUNG-NOT-HALT; GELB</t>
  </si>
  <si>
    <t>701006155</t>
  </si>
  <si>
    <t>EATON-NOT-HALT-TASTE 38MM DREHENTRIEG. ROT-GELB</t>
  </si>
  <si>
    <t>701006156</t>
  </si>
  <si>
    <t>EATON-NOT-HALT HAUPTSCHALTER P3-63 DREHGRIFF-ROT</t>
  </si>
  <si>
    <t>701006181</t>
  </si>
  <si>
    <t>EATON-KONTAKTELEMENT 1S, BEFESTIGUNGSADAPTER,</t>
  </si>
  <si>
    <t>701006182</t>
  </si>
  <si>
    <t>EATON-KONTAKTELEMENT 1Ö, FRONTBEFEST. SCHRAUBA.</t>
  </si>
  <si>
    <t>701006183</t>
  </si>
  <si>
    <t>EATON-EINLEGESCHILD 27X18MM O. BESCHRIFTUNG; ALU</t>
  </si>
  <si>
    <t>701006184</t>
  </si>
  <si>
    <t>EATON-TASTENZUSATZ-SCHILDTRÄGER O. SCHILD 30X50MM</t>
  </si>
  <si>
    <t>701006185</t>
  </si>
  <si>
    <t>EATON-BEFESTIGUNGSADAPTER, FRONTBEFESTIGUNG</t>
  </si>
  <si>
    <t>701006186</t>
  </si>
  <si>
    <t>EATON-KONTAKTELEMENT 1S, FRONTBEFEST. SCHRAUBKL.</t>
  </si>
  <si>
    <t>701006191</t>
  </si>
  <si>
    <t>EATON-LEUCHTELEMENT LED, FRONTBEFEST. GRÜN</t>
  </si>
  <si>
    <t>701006192</t>
  </si>
  <si>
    <t xml:space="preserve">EATON-LEUCHTELEMENT LED, FRONTBEFEST. BLAU </t>
  </si>
  <si>
    <t>701006193</t>
  </si>
  <si>
    <t>EATON-LEUCHTELEMENT LED, FRONTBEFEST. WEISS</t>
  </si>
  <si>
    <t>701006194</t>
  </si>
  <si>
    <t xml:space="preserve">EATON-LEUCHTELEMENT LED, FRONTBEFEST. ROT </t>
  </si>
  <si>
    <t>701006200</t>
  </si>
  <si>
    <t>EATON-AUFBAUGEHÄUSE 1-FACH, ZUBEHÖR FÜR MELDEGERÄT</t>
  </si>
  <si>
    <t>701006201</t>
  </si>
  <si>
    <t>EATON-AUFBAUGEHÄUSE 2-FACH, ZUBEHÖR FÜR MELDEGERÄT</t>
  </si>
  <si>
    <t>701006202</t>
  </si>
  <si>
    <t>EATON-AUFBAUGEHÄUSE 3-FACH, ZUBEHÖR FÜR MELDEGERÄT</t>
  </si>
  <si>
    <t>701006203</t>
  </si>
  <si>
    <t>EATON-AUFBAUGEHÄUSE 4-FACH, ZUBEHÖR FÜR MELDEGERÄT</t>
  </si>
  <si>
    <t>701006205</t>
  </si>
  <si>
    <t>EATON-AUFBAUGEHÄUSE 6-FACH, ZUBEHÖR FÜR MELDEGERÄT</t>
  </si>
  <si>
    <t>701006210</t>
  </si>
  <si>
    <t>EATON-KONTAKTELEMENT 1S, BODENBEFESTIGUNG</t>
  </si>
  <si>
    <t>701006211</t>
  </si>
  <si>
    <t>EATON-KONTAKTELEMENT 1OE, BODENBEFESTIGUNG</t>
  </si>
  <si>
    <t>701006212</t>
  </si>
  <si>
    <t xml:space="preserve">EATON-LEUCHTELEMENT LED, BODENBEFEST. BLAU </t>
  </si>
  <si>
    <t>701006213</t>
  </si>
  <si>
    <t xml:space="preserve">EATON-LEUCHTELEMENT LED, BODENBEFEST. WEISS </t>
  </si>
  <si>
    <t>701006214</t>
  </si>
  <si>
    <t xml:space="preserve">EATON-LEUCHTELEMENT LED, BODENBEFEST. ROT </t>
  </si>
  <si>
    <t>701006220</t>
  </si>
  <si>
    <t xml:space="preserve">EATON-LEUCHTMELDER GELB, FLACH </t>
  </si>
  <si>
    <t>702000001</t>
  </si>
  <si>
    <t>BEZEICHNUNGSSCHILD OHNE BESCHRIFTUNG 22X22MM</t>
  </si>
  <si>
    <t>702000002</t>
  </si>
  <si>
    <t>BEZEICHNUNGSSCHILD OHNE BESCHRIFTUNG 27X27MM</t>
  </si>
  <si>
    <t>702000013</t>
  </si>
  <si>
    <t>SCHALLWANDLER F. AKUSTISCHEN MELDER 24V/80dB</t>
  </si>
  <si>
    <t>703000001</t>
  </si>
  <si>
    <t>DIGITALES ÜBERWACHUNGSRELAIS FÜR 3-PHAS. NETZSPA.</t>
  </si>
  <si>
    <t>703000002</t>
  </si>
  <si>
    <t xml:space="preserve">EMR6-W400-M-1, PHASENWÄCHTER, ÜBER- UNTERSPANNUNG </t>
  </si>
  <si>
    <t>703000003</t>
  </si>
  <si>
    <t>FINDER KOPPELRELAIS 1 WECHSLER 24 VDC</t>
  </si>
  <si>
    <t>703000010</t>
  </si>
  <si>
    <t xml:space="preserve">SIRIUS SICHERHEITSSCHALTGERÄT GRUNDGERÄT STANDARD </t>
  </si>
  <si>
    <t>703000011</t>
  </si>
  <si>
    <t>GERÄTEVERBINDER F. SICHERHEITSSCHALTGERÄT 3SK2</t>
  </si>
  <si>
    <t>703000012</t>
  </si>
  <si>
    <t>SIRIUS SICHERHEITSSCHALTGERÄT GRUNDGERÄT 3SK2</t>
  </si>
  <si>
    <t>703000013</t>
  </si>
  <si>
    <t>GERÄTEVERBINDER F. SICHERHEITSSCHALTGERÄT 3SK1</t>
  </si>
  <si>
    <t>703000014</t>
  </si>
  <si>
    <t>SIRIUS SICHERHEITSSCHALTGERÄT EINGANGSER. ADVANCED</t>
  </si>
  <si>
    <t>703000015</t>
  </si>
  <si>
    <t>STECKDOSE F. TRAGSCHIENENMONTAGE 250V 16A GRAU</t>
  </si>
  <si>
    <t>703000016</t>
  </si>
  <si>
    <t>703000017</t>
  </si>
  <si>
    <t>703000018</t>
  </si>
  <si>
    <t>GERÄTEVERBINDER F. MOTORSTARTER 3RM1</t>
  </si>
  <si>
    <t>703000019</t>
  </si>
  <si>
    <t>SIRIUS SICHERHEITSSCHALTGERÄT GRUNDGERÄT ADVANCED</t>
  </si>
  <si>
    <t>703000020</t>
  </si>
  <si>
    <t>703000021</t>
  </si>
  <si>
    <t>PILZ KONTAKTERWEITERUNG PZE X5 24VDC 5N/O</t>
  </si>
  <si>
    <t>703000022</t>
  </si>
  <si>
    <t>NOT-AUS RELAIS PNOZ X10 24VDC 6N/O 4N/C 3LED</t>
  </si>
  <si>
    <t>703000023</t>
  </si>
  <si>
    <t>ENDLOSBRUECKE FÜR PLC RELAIS, L=500 MM, GRAU, FBST</t>
  </si>
  <si>
    <t>703000024</t>
  </si>
  <si>
    <t>NOT-AUS-SCHALTGERÄT PNOZ X2P 24V</t>
  </si>
  <si>
    <t>703000025</t>
  </si>
  <si>
    <t>STROMÜBERWACHUNGS-RELAIS DIGITAL</t>
  </si>
  <si>
    <t>703000026</t>
  </si>
  <si>
    <t>PILZ PNOZ s3 C 24VDC 2 n/o SIGMA (FERDERKRAFTKL.)</t>
  </si>
  <si>
    <t>703000027</t>
  </si>
  <si>
    <t>SCHÜTZSICHERHEITSKOMBINATION TYP: PNOZ1 24V</t>
  </si>
  <si>
    <t>703000028</t>
  </si>
  <si>
    <t>PHOENIX-SICHERHEITSRELAIS F NOT-AUS-SCHUTZTÜR-</t>
  </si>
  <si>
    <t>703000029</t>
  </si>
  <si>
    <t>PLC-WECHSELRELAIS 11/12/14 PLC-RPT- 24DC/21</t>
  </si>
  <si>
    <t>703000030</t>
  </si>
  <si>
    <t>FEHLERSTROM-SCHUTZSCHALTER</t>
  </si>
  <si>
    <t>703000031</t>
  </si>
  <si>
    <t>LEISTUNGSSCHÜTZ AC-3 38A 18,5KW/400V, 1S+1Ö, DC</t>
  </si>
  <si>
    <t>703000032</t>
  </si>
  <si>
    <t>SICHERHEITSRELAIS PSR-SCP-24UC ESAM4-3X1 1X2/B</t>
  </si>
  <si>
    <t>703000034</t>
  </si>
  <si>
    <t>LEISTUNGSSCHÜTZ AC-3 50A 22KW/400V 1S+1Ö</t>
  </si>
  <si>
    <t>703000039</t>
  </si>
  <si>
    <t>LEISTUNGSSCHÜTZ AC-3 65A 30KW/400V, 1S+1Ö, DC</t>
  </si>
  <si>
    <t>703000040</t>
  </si>
  <si>
    <t>RELAISMODUL RIF-1-RPT-LDP-24DC/2X21/FG</t>
  </si>
  <si>
    <t>703000049</t>
  </si>
  <si>
    <t>SCHIENENMONTABLE STECKDOSE GRÜN</t>
  </si>
  <si>
    <t>703000050</t>
  </si>
  <si>
    <t>RELAISMODUL M. ZWANGS. KONTAKTEN 2-S/2-Ö STECKANS.</t>
  </si>
  <si>
    <t>703000051</t>
  </si>
  <si>
    <t>703000064</t>
  </si>
  <si>
    <t>STIFTSAMMELSCHIENE 3-PHASIG, 10MM², 56TE</t>
  </si>
  <si>
    <t>703000068</t>
  </si>
  <si>
    <t>STIFTSAMMELSCHIENE 3-PHASIG+HS, 10MM², 56TE</t>
  </si>
  <si>
    <t>703000069</t>
  </si>
  <si>
    <t>STIFTSAMMELSCHIENE 1-PHASIG, 10MM², 56TE</t>
  </si>
  <si>
    <t>703000073</t>
  </si>
  <si>
    <t>CLASS CC SICHERUNGSSOCKEL 3POL UL/CSA, VE=4 STK.</t>
  </si>
  <si>
    <t>703000074</t>
  </si>
  <si>
    <t>CLASS C SICHERUNGSEINSATZ, VE=10 STK.</t>
  </si>
  <si>
    <t>703000078</t>
  </si>
  <si>
    <t>STIFTSAMMELSCHIENE 1-PHASIG+HS, 10MM², 56TE</t>
  </si>
  <si>
    <t>703000079</t>
  </si>
  <si>
    <t>BERÜHRUNGSSCHUTZ FÜR FREIE ANSCHLÜSSE GELB 5X1PIN</t>
  </si>
  <si>
    <t>703000086</t>
  </si>
  <si>
    <t>CLASS CC SICHERUNGSSOCKEL 1POL</t>
  </si>
  <si>
    <t>703000087</t>
  </si>
  <si>
    <t>CLASS CC SICHERUNGSSOCKEL 2POL</t>
  </si>
  <si>
    <t>703000088</t>
  </si>
  <si>
    <t>CLASS CC SICHERUNGSSOCKEL 3POL</t>
  </si>
  <si>
    <t>703000089</t>
  </si>
  <si>
    <t>703000090</t>
  </si>
  <si>
    <t>703000091</t>
  </si>
  <si>
    <t>703000092</t>
  </si>
  <si>
    <t>STIFTSAMMELSCHIENE 2-PHASIG, 10MM², 56TE</t>
  </si>
  <si>
    <t>703000093</t>
  </si>
  <si>
    <t>STIFTSAMMELSCHIENE 2-PHASIG+HS, 10MM², 56TE</t>
  </si>
  <si>
    <t>703000094</t>
  </si>
  <si>
    <t>703000095</t>
  </si>
  <si>
    <t>703000096</t>
  </si>
  <si>
    <t>703000097</t>
  </si>
  <si>
    <t>ANSCHLUSSKLEMME FÜR STIFTSAMMELSCHIENE 2-25MM²</t>
  </si>
  <si>
    <t>703000098</t>
  </si>
  <si>
    <t>LEISTUNGSSCHÜTZ AC-3 32A 15KW/400V, 1S+1Ö DC 24V ,</t>
  </si>
  <si>
    <t>703000099</t>
  </si>
  <si>
    <t>BASISELEMENT ÜBERSPANNUNGSSCHUTZ VAL-MS BE</t>
  </si>
  <si>
    <t>703000100</t>
  </si>
  <si>
    <t>ÜBERSPANNUNGSSCHUTZSTECKER TYP 2, VAL-MS 230 ST</t>
  </si>
  <si>
    <t>703000101</t>
  </si>
  <si>
    <t>HAUPTSCHALTER 25A 4-POLIG SCHWARZ</t>
  </si>
  <si>
    <t>703000102</t>
  </si>
  <si>
    <t>HAUPTSCHALTER 32A 4-POLIG SCHWARZ</t>
  </si>
  <si>
    <t>703000103</t>
  </si>
  <si>
    <t>HAUPTSCHALTER 63A 4-POLIG SCHWARZ</t>
  </si>
  <si>
    <t>703000104</t>
  </si>
  <si>
    <t>HAUPTSCHALTER 63A 6-POL SCHWARZ</t>
  </si>
  <si>
    <t>703000105</t>
  </si>
  <si>
    <t>HAUPTSCHALTER 125A 3-POLIG SCHWARZ</t>
  </si>
  <si>
    <t>703000106</t>
  </si>
  <si>
    <t>HAUPTSCHALTER 25A 4-POLIG ROT/GELB</t>
  </si>
  <si>
    <t>703000107</t>
  </si>
  <si>
    <t>703000108</t>
  </si>
  <si>
    <t>HAUPTSCHALTER 63A 4-POLIG  ROT</t>
  </si>
  <si>
    <t>703000109</t>
  </si>
  <si>
    <t>HAUPTSCHALTER 125A 3-POLIG  ROT/GELB</t>
  </si>
  <si>
    <t>703000110</t>
  </si>
  <si>
    <t>HILFSSCHALTER 1S+1O FÜR 3LD 63A</t>
  </si>
  <si>
    <t>703000111</t>
  </si>
  <si>
    <t>FRONTSCHILD DEUTSCH/ENGLISCH (FÜR HAUPTSCHALTER</t>
  </si>
  <si>
    <t>703000112</t>
  </si>
  <si>
    <t>REPARATURSCHALTER 16A ROT/GELB +3-POLIG 1NC/1NO</t>
  </si>
  <si>
    <t>703000113</t>
  </si>
  <si>
    <t>N-LEITER VOREILEND FÜR 3LD 63A</t>
  </si>
  <si>
    <t>703000114</t>
  </si>
  <si>
    <t>N-LEITER VOREILEND FÜR 3LD 125A</t>
  </si>
  <si>
    <t>703000115</t>
  </si>
  <si>
    <t>REPARATURSCHALTER 20A SCHWARZ</t>
  </si>
  <si>
    <t>703000116</t>
  </si>
  <si>
    <t>REPARATURSCHALTER 20A 5KW 3-POLIG 1NC/1NO</t>
  </si>
  <si>
    <t>703000117</t>
  </si>
  <si>
    <t>REPARATURSCHALTER 20A 5KW 3-POLIG</t>
  </si>
  <si>
    <t>703000118</t>
  </si>
  <si>
    <t>REPARATURSCHALTER 20A 5KW 6-POLIG</t>
  </si>
  <si>
    <t>703000119</t>
  </si>
  <si>
    <t>HAUPTSCHALTER 3-POLIG, 63A, 3LD</t>
  </si>
  <si>
    <t>703000120</t>
  </si>
  <si>
    <t>HAUPTSCHALTER 4-POLIG KG125 T104/04E</t>
  </si>
  <si>
    <t>703000121</t>
  </si>
  <si>
    <t>STUFENSCHALTER, 8 STELLUNGEN (BINÄRCODE)</t>
  </si>
  <si>
    <t>703000122</t>
  </si>
  <si>
    <t>WAHLSCHALTER, 6 STELLUNGEN (BINÄRCODE)</t>
  </si>
  <si>
    <t>703000123</t>
  </si>
  <si>
    <t>HAUPTSCHALTER, 3-POLIG, 32A, AB 0</t>
  </si>
  <si>
    <t>703000124</t>
  </si>
  <si>
    <t>HAUPTSCHALTER, 3-POLIG +N, 63A, HALT-F. AB. 0,</t>
  </si>
  <si>
    <t>703000125</t>
  </si>
  <si>
    <t>LEISTUNGSSCHALTER 3-POLIG 25A, UL/CSA</t>
  </si>
  <si>
    <t>703000126</t>
  </si>
  <si>
    <t>FINGERSCHUTZ, IP2X 3-POLIG UL/CSA</t>
  </si>
  <si>
    <t>703000127</t>
  </si>
  <si>
    <t>703000128</t>
  </si>
  <si>
    <t xml:space="preserve">LASTTRENNSCHALTER 3LD NOT-HALT-SCHALTER 4-POLIG </t>
  </si>
  <si>
    <t>703000129</t>
  </si>
  <si>
    <t>HAUPTSCHALTSCHALTER 4-POLIG 150A, LASTTRENNSCHALTE</t>
  </si>
  <si>
    <t>703000130</t>
  </si>
  <si>
    <t>SICHERUNGSUNTERTEILE CLASS J 200A</t>
  </si>
  <si>
    <t>703000131</t>
  </si>
  <si>
    <t>703000132</t>
  </si>
  <si>
    <t>703000133</t>
  </si>
  <si>
    <t>NH-SICHERUNGSEINSATZ GR. NH1/ 63A</t>
  </si>
  <si>
    <t>703000135</t>
  </si>
  <si>
    <t>SICHERUNGSEINSATZ 150A TRÄGE</t>
  </si>
  <si>
    <t>703000140</t>
  </si>
  <si>
    <t xml:space="preserve">LEISTUNGSSCHALTER 63A 3-POLIG </t>
  </si>
  <si>
    <t>703000141</t>
  </si>
  <si>
    <t>TÜRKUPPLUNGSDREHGRIFF ABSCHLIESSBAR BAUGR. 2</t>
  </si>
  <si>
    <t>703000142</t>
  </si>
  <si>
    <t xml:space="preserve">VERLÄNGERUNGSACHSE EINBAUTIEFE=600MM </t>
  </si>
  <si>
    <t>703000143</t>
  </si>
  <si>
    <t>KONTAKTELEMENT 1 SCHLIESSER FRONTBEF. FEDERZUGANS.</t>
  </si>
  <si>
    <t>703000144</t>
  </si>
  <si>
    <t>KONTAKTELEMENT 1 ÖFFNER FRONTBEF. FEDERZUGANSCHL.</t>
  </si>
  <si>
    <t>703000145</t>
  </si>
  <si>
    <t>UNTERSPANNUNGSAUSLÖSER 380-440VAC</t>
  </si>
  <si>
    <t>703000146</t>
  </si>
  <si>
    <t>FERNANTRIEB 208-240VAC STANDARD</t>
  </si>
  <si>
    <t>703000147</t>
  </si>
  <si>
    <t xml:space="preserve">LEISTUNGSSCHALTER 200A 3-POLIG </t>
  </si>
  <si>
    <t>703000150</t>
  </si>
  <si>
    <t>LEISTUNGSSCHALTER 3-POL. 1250A3WL1212</t>
  </si>
  <si>
    <t>703000152</t>
  </si>
  <si>
    <t>LEISTUNGSSCHALTER 4-POL. 1250A3WL1212</t>
  </si>
  <si>
    <t>703000153</t>
  </si>
  <si>
    <t>UNTERSPANNUNGSAUSLÖSER F.3WL12</t>
  </si>
  <si>
    <t>703000160</t>
  </si>
  <si>
    <t>703000161</t>
  </si>
  <si>
    <t>703000162</t>
  </si>
  <si>
    <t>703000166</t>
  </si>
  <si>
    <t>LEITUNGSSCHUTZSCHALTER 1-POLIG, B, 4A, 6KA</t>
  </si>
  <si>
    <t>703000167</t>
  </si>
  <si>
    <t>703000168</t>
  </si>
  <si>
    <t>703000169</t>
  </si>
  <si>
    <t>703000170</t>
  </si>
  <si>
    <t>703000171</t>
  </si>
  <si>
    <t>703000172</t>
  </si>
  <si>
    <t>703000173</t>
  </si>
  <si>
    <t>703000174</t>
  </si>
  <si>
    <t>703000180</t>
  </si>
  <si>
    <t>703000181</t>
  </si>
  <si>
    <t>703000182</t>
  </si>
  <si>
    <t>703000183</t>
  </si>
  <si>
    <t>703000186</t>
  </si>
  <si>
    <t>703000188</t>
  </si>
  <si>
    <t>703000190</t>
  </si>
  <si>
    <t>703000191</t>
  </si>
  <si>
    <t>703000192</t>
  </si>
  <si>
    <t>703000193</t>
  </si>
  <si>
    <t>703000194</t>
  </si>
  <si>
    <t>703000195</t>
  </si>
  <si>
    <t>703000196</t>
  </si>
  <si>
    <t>703000197</t>
  </si>
  <si>
    <t>703000198</t>
  </si>
  <si>
    <t>703000201</t>
  </si>
  <si>
    <t>703000202</t>
  </si>
  <si>
    <t>703000203</t>
  </si>
  <si>
    <t>FI/LS-SCHALTER 10 kA 2P TYP A 30mA, B-Char 10A</t>
  </si>
  <si>
    <t>703000204</t>
  </si>
  <si>
    <t>703000205</t>
  </si>
  <si>
    <t>FI-SCHUTZSCHALTER 4P TYP A In: 40A 30mA</t>
  </si>
  <si>
    <t>703000206</t>
  </si>
  <si>
    <t>703000207</t>
  </si>
  <si>
    <t>703000209</t>
  </si>
  <si>
    <t>703000210</t>
  </si>
  <si>
    <t>703000211</t>
  </si>
  <si>
    <t>703000212</t>
  </si>
  <si>
    <t>703000213</t>
  </si>
  <si>
    <t>703000220</t>
  </si>
  <si>
    <t>703000221</t>
  </si>
  <si>
    <t>703000222</t>
  </si>
  <si>
    <t>703000224</t>
  </si>
  <si>
    <t>703000225</t>
  </si>
  <si>
    <t>703000226</t>
  </si>
  <si>
    <t>703000227</t>
  </si>
  <si>
    <t>703000228</t>
  </si>
  <si>
    <t>703000244</t>
  </si>
  <si>
    <t>WENDEKOMBINATION 2 SCHÜTZ 2,2KW+ MS-SCHALTER</t>
  </si>
  <si>
    <t>703000245</t>
  </si>
  <si>
    <t>703000246</t>
  </si>
  <si>
    <t>703000247</t>
  </si>
  <si>
    <t>KOMBINATION SCHÜTZ 2,2 KW/NC +MS-SCHALTER 0,25-0,4</t>
  </si>
  <si>
    <t>703000248</t>
  </si>
  <si>
    <t>KOMBINATION SCHÜTZ 2,2 KW/NO +MS-SCHALTER</t>
  </si>
  <si>
    <t>703000249</t>
  </si>
  <si>
    <t>703000250</t>
  </si>
  <si>
    <t>KOMBINATION SCHÜTZ 2,2 KW/NO +M1-1,6A</t>
  </si>
  <si>
    <t>703000251</t>
  </si>
  <si>
    <t>KOMBINATION SCHÜTZ 2,2 KW/NO+ M1,6-2,5A</t>
  </si>
  <si>
    <t>703000252</t>
  </si>
  <si>
    <t xml:space="preserve">KOMBINATION SCHÜTZ 2,2 KW/NO+ MS2,5-4A </t>
  </si>
  <si>
    <t>703000253</t>
  </si>
  <si>
    <t>WENDEKOMBINATION 2 SCHÜTZ 2,2 KW+ MSS 1-1,6A</t>
  </si>
  <si>
    <t>703000254</t>
  </si>
  <si>
    <t>WENDEKOMBINATION 2 SCHÜTZ 2,2 KW SCHALTER 1,6-2,5A</t>
  </si>
  <si>
    <t>703000255</t>
  </si>
  <si>
    <t>WENDEKOMBINATION 2 SCHÜTZ 2,2 KW SCHALTER 2,5-4 A</t>
  </si>
  <si>
    <t>703000256</t>
  </si>
  <si>
    <t>TELEM. HILFSSCHALTERBLOCK FRONT 1S/1OE SCHRAUBBAR</t>
  </si>
  <si>
    <t>703000257</t>
  </si>
  <si>
    <t>TELE MOTORSCHUTZSCHALTER 0,63-1A</t>
  </si>
  <si>
    <t>703000258</t>
  </si>
  <si>
    <t>TELE MOTORSCHUTZSCHALTER 1,6-2,5A</t>
  </si>
  <si>
    <t>703000259</t>
  </si>
  <si>
    <t>TELE MOTORSCHUTZSCHALTER 2,5-4A</t>
  </si>
  <si>
    <t>703000260</t>
  </si>
  <si>
    <t>TELE MOTORSCHUTZSCHALTER 0,25-0,4 A</t>
  </si>
  <si>
    <t>703000261</t>
  </si>
  <si>
    <t>TELE MOTORSCHUTZSCHALTER GV2ME04  0,4-0,63 A</t>
  </si>
  <si>
    <t>703000262</t>
  </si>
  <si>
    <t>TELE MOTORSCHUTZSCHALTER 1-1,6 A (0,37KW)</t>
  </si>
  <si>
    <t>703000263</t>
  </si>
  <si>
    <t>HILFSSCHALTERBLOCK 2S/2OE SCHRAUBKLEMMEN (FÜR</t>
  </si>
  <si>
    <t>703000264</t>
  </si>
  <si>
    <t>LEISTUNGSSCHÜTZ 4KW/24V DC 1NO</t>
  </si>
  <si>
    <t>703000265</t>
  </si>
  <si>
    <t>LEISTUNGSSCHÜTZ 4KW/24V DC 1NC</t>
  </si>
  <si>
    <t>703000266</t>
  </si>
  <si>
    <t>WENDESCHÜTZ 4KW/24V DC 2NC LP2K09015BD</t>
  </si>
  <si>
    <t>703000267</t>
  </si>
  <si>
    <t>LEISTUNGSSCHÜTZ 2,2KW/24V DC 1NC</t>
  </si>
  <si>
    <t>703000268</t>
  </si>
  <si>
    <t>WENDESCHÜTZE 2,2KW/24V DC 2NC</t>
  </si>
  <si>
    <t>703000269</t>
  </si>
  <si>
    <t>LEISTUNGSSCHÜTZ TeSys 15kW/400V/AC3+1S+1OE, 32A,</t>
  </si>
  <si>
    <t>703000270</t>
  </si>
  <si>
    <t>703000271</t>
  </si>
  <si>
    <t>TELEMEQUANIQUE ANSCHLUSSBLOCK</t>
  </si>
  <si>
    <t>703000272</t>
  </si>
  <si>
    <t>TELEMEQUANIQUE SAMMELSCHIENE 2-FACH</t>
  </si>
  <si>
    <t>703000273</t>
  </si>
  <si>
    <t>TELEMEQUANIQUE SAMMELSCHIENE 3-FACH</t>
  </si>
  <si>
    <t>703000274</t>
  </si>
  <si>
    <t>TELEMEQUANIQUE SAMMELSCHIENE 4-FACH</t>
  </si>
  <si>
    <t>703000275</t>
  </si>
  <si>
    <t>TELEMEQUANIQUE ENDABDECKUNG</t>
  </si>
  <si>
    <t>703000276</t>
  </si>
  <si>
    <t>TELE MOTORSCHUTZSCHALTER 0,1-0,16 A</t>
  </si>
  <si>
    <t>703000290</t>
  </si>
  <si>
    <t>LASTTRENNSCHALTER 3-POLIG 125 A, GELB, GRIFF ROT</t>
  </si>
  <si>
    <t>703000291</t>
  </si>
  <si>
    <t>NEUTRALLEITER MODUL 125A/175A FÜR V5/V6</t>
  </si>
  <si>
    <t>703000292</t>
  </si>
  <si>
    <t>HILFSSCHALTERMODUL 1S/1OE FÜR V5</t>
  </si>
  <si>
    <t>703000293</t>
  </si>
  <si>
    <t>HILFSSCHALTERMODUL 2S/ FÜR V5</t>
  </si>
  <si>
    <t>703000294</t>
  </si>
  <si>
    <t>HAUPTSCHALTER 3 P, 10 A, AUFBAU, GRIFF SCHWARZ</t>
  </si>
  <si>
    <t>703000300</t>
  </si>
  <si>
    <t>LEITUNGSSCHUTZSCHALTER 1 P, B 6 A, IC60N</t>
  </si>
  <si>
    <t>703000303</t>
  </si>
  <si>
    <t>LEITUNGSSCHUTZSCHALTER 1 P, C 2 A, IC60N</t>
  </si>
  <si>
    <t>703000304</t>
  </si>
  <si>
    <t>LEITUNGSSCHUTZSCHALTER 1 P, C 4 A, IC60N</t>
  </si>
  <si>
    <t>703000305</t>
  </si>
  <si>
    <t>LEITUNGSSCHUTZSCHALTER 1 P, C 6 A, IC60N</t>
  </si>
  <si>
    <t>703000306</t>
  </si>
  <si>
    <t>LEITUNGSSCHUTZSCHALTER 1 P, C 10 A, IC60N</t>
  </si>
  <si>
    <t>703000307</t>
  </si>
  <si>
    <t>LEITUNGSSCHUTZSCHALTER 1 P, C 16 A, IC60N</t>
  </si>
  <si>
    <t>703000310</t>
  </si>
  <si>
    <t>LEITUNGSSCHUTZSCHALTER 1 P, Z 4 A, IC60L</t>
  </si>
  <si>
    <t>703000311</t>
  </si>
  <si>
    <t>LEITUNGSSCHUTZSCHALTER 1 P, Z 6 A, IC60L</t>
  </si>
  <si>
    <t>703000312</t>
  </si>
  <si>
    <t>LEITUNGSSCHUTZSCHALTER 1 P, Z 10 A, IC60L</t>
  </si>
  <si>
    <t>703000322</t>
  </si>
  <si>
    <t>LEITUNGSSCHUTZSCHALTER 3 P, C 16 A, IC60N</t>
  </si>
  <si>
    <t>703000324</t>
  </si>
  <si>
    <t>LEITUNGSSCHUTZSCHALTER 3 P, C 32 A, IC60N</t>
  </si>
  <si>
    <t>703000329</t>
  </si>
  <si>
    <t xml:space="preserve">HILFSCHALTER iOF FÜR iC60 - 1 WECHSLER </t>
  </si>
  <si>
    <t>703000330</t>
  </si>
  <si>
    <t>FI/LS-SCHALTER iDPN N Vigi - 1P + N - 10A - 30mA</t>
  </si>
  <si>
    <t>703000331</t>
  </si>
  <si>
    <t>FI/LS-SCHALTER iDPN N Vigi - 1P + N - 16A - 30mA</t>
  </si>
  <si>
    <t>703000332</t>
  </si>
  <si>
    <t>PHASENSAMMELSCHIENE 1P 24 TE/18 MM</t>
  </si>
  <si>
    <t>703000333</t>
  </si>
  <si>
    <t>PHASENSAMMELSCHIENE 1P 57 TE/18 MM (MIT HILFSSCH.)</t>
  </si>
  <si>
    <t>703000334</t>
  </si>
  <si>
    <t>PHASENSAMMELSCHIENE 3P 24 TE/18 mm</t>
  </si>
  <si>
    <t>703000335</t>
  </si>
  <si>
    <t>PHASENSAMMELSCHIENE 3P 57 TE/18 mm (MIT HILFSSCH.)</t>
  </si>
  <si>
    <t>703000336</t>
  </si>
  <si>
    <t>ENDKAPPEN 1P FÜR PHASENSCH. (VE=10ST.)</t>
  </si>
  <si>
    <t>703000337</t>
  </si>
  <si>
    <t>ENDKAPPEN 3P FÜR PHASENSCH. (VE=10ST.)</t>
  </si>
  <si>
    <t>703000340</t>
  </si>
  <si>
    <t>SICHERUNGSTRENNSCHALTER 4P-50A, GK1 EX</t>
  </si>
  <si>
    <t>703000342</t>
  </si>
  <si>
    <t>SICHERUNGSEINSATZ 40A/500V, 14X51MM, VE=10ST</t>
  </si>
  <si>
    <t>703000343</t>
  </si>
  <si>
    <t>SICHERUNGSEINSATZ 50A/500V, 14X51MM, VE=10ST</t>
  </si>
  <si>
    <t>703000345</t>
  </si>
  <si>
    <t>STECKDOSE IPC 2P+E 16A/250VAC/NFC/15100 F-AUSF.</t>
  </si>
  <si>
    <t>703000500</t>
  </si>
  <si>
    <t>ABB SICHERUNGSAUTOM 1 POL/ Z10A S281 UC-Z 10</t>
  </si>
  <si>
    <t>703000510</t>
  </si>
  <si>
    <t>ABB SICHERUNGSAUTOM 2 POL/ B6A S202 B 6</t>
  </si>
  <si>
    <t>703000511</t>
  </si>
  <si>
    <t>ABB SICHERUNGSAUTOM 2 POL/ B10A S202 B 10</t>
  </si>
  <si>
    <t>703000520</t>
  </si>
  <si>
    <t>ABB SICHERUNGSAUTOM 2 POL/ K10A S282 UC-K 10</t>
  </si>
  <si>
    <t>703000530</t>
  </si>
  <si>
    <t>ABB SICHERUNGSAUTOM 3 POL/ K16A S283 UC-K 16</t>
  </si>
  <si>
    <t>703000535</t>
  </si>
  <si>
    <t>ABB SICHERUNGSAUTOM 3 POL/ K40A S283 UC-K 40</t>
  </si>
  <si>
    <t>703000536</t>
  </si>
  <si>
    <t>ABB SICHERUNGSAUTOM 3 POL/ K32A S283 UC-K 32</t>
  </si>
  <si>
    <t>703000550</t>
  </si>
  <si>
    <t>ABB HILFSSCHALTER 1S+1O S2-H11</t>
  </si>
  <si>
    <t>703000551</t>
  </si>
  <si>
    <t>703000552</t>
  </si>
  <si>
    <t>703000553</t>
  </si>
  <si>
    <t>703000554</t>
  </si>
  <si>
    <t>703000555</t>
  </si>
  <si>
    <t>703000556</t>
  </si>
  <si>
    <t xml:space="preserve">STIFTSAMMELSCHIENE 3-PHASIG, 18MM², nach UL 489, </t>
  </si>
  <si>
    <t>703000557</t>
  </si>
  <si>
    <t>703000558</t>
  </si>
  <si>
    <t>ENDKAPPEN STIFTSAMMELSCHIENE UL 489 1/2/3-PHASIG</t>
  </si>
  <si>
    <t>703000559</t>
  </si>
  <si>
    <t>FEHLERSTROM-SCHUTZSCHALTER 2P/120/240V/25A 86mA</t>
  </si>
  <si>
    <t>703000560</t>
  </si>
  <si>
    <t>703000562</t>
  </si>
  <si>
    <t>STIFTSAMMELSCHIENE 1-PHASIG+HS, 16MM² SCHNEIDB.</t>
  </si>
  <si>
    <t>703001001</t>
  </si>
  <si>
    <t>LEISTUNGSSCHALTER GR.S0, 3RV2,13-20A, HILFSS</t>
  </si>
  <si>
    <t>703001002</t>
  </si>
  <si>
    <t>LEISTUNGSSCHALTER UL 489, CSA C22.2 NO.5-02</t>
  </si>
  <si>
    <t>703001006</t>
  </si>
  <si>
    <t>LEISTUNGSSCHALTER 3RV2 0,11-0,16A</t>
  </si>
  <si>
    <t>703001007</t>
  </si>
  <si>
    <t>LEISTUNGSSCHALTER 3RV2 0,45-0,63A (0,12KW)</t>
  </si>
  <si>
    <t>703001008</t>
  </si>
  <si>
    <t>LEISTUNGSSCHALTER 3RV2 0,55-0,8A (0,18KW)</t>
  </si>
  <si>
    <t>703001009</t>
  </si>
  <si>
    <t>LEISTUNGSSCHALTER 3RV2 0,63-1A</t>
  </si>
  <si>
    <t>703001010</t>
  </si>
  <si>
    <t>LEISTUNGSSCHALTER 3RV2 0,9-1,25A</t>
  </si>
  <si>
    <t>703001011</t>
  </si>
  <si>
    <t>LEISTUNGSSCHALTER 3RV2 1,1-1,6A</t>
  </si>
  <si>
    <t>703001012</t>
  </si>
  <si>
    <t>LEISTUNGSSCHALTER 3RV2 1,4-2A (0,55KW)</t>
  </si>
  <si>
    <t>703001013</t>
  </si>
  <si>
    <t>LEISTUNGSSCHALTER 3RV2 1,8-2,5A</t>
  </si>
  <si>
    <t>703001014</t>
  </si>
  <si>
    <t>LEISTUNGSSCHALTER 3RV2 2,2-3,2A (1,1KW)</t>
  </si>
  <si>
    <t>703001017</t>
  </si>
  <si>
    <t>703001018</t>
  </si>
  <si>
    <t>3-PHASENSAMMELSCHIENE FÜR 2 SCHALTER 3RV20</t>
  </si>
  <si>
    <t>703001019</t>
  </si>
  <si>
    <t>3-PHASENSAMMELSCHIENE FÜR 3 SCHALTER 3RV20</t>
  </si>
  <si>
    <t>703001020</t>
  </si>
  <si>
    <t>3-PHASENSAMMELSCHIENE FÜR 4 SCHALTER 3RV20</t>
  </si>
  <si>
    <t>703001021</t>
  </si>
  <si>
    <t>3-PHASEN-EINSPEISEKLEMME 3RV20</t>
  </si>
  <si>
    <t>703001022</t>
  </si>
  <si>
    <t>LEISTUNGSSCHÜTZ AC-3, 7,5 KW/400V, 1S+1OE, DC 24V,</t>
  </si>
  <si>
    <t>703001023</t>
  </si>
  <si>
    <t>ABDECKKAPPE F. RES.-PL. SAMMELSCHIENE</t>
  </si>
  <si>
    <t>703001024</t>
  </si>
  <si>
    <t>HYBRID-VERBINDUNGSBAUSTEIN</t>
  </si>
  <si>
    <t>703001025</t>
  </si>
  <si>
    <t>KOPPELSCHÜTZ 24V/4KW/1NC SCHRAUBBAR</t>
  </si>
  <si>
    <t>703001026</t>
  </si>
  <si>
    <t>KOPPELSCHÜTZ 24V/4KW/1NC FEDERZUG</t>
  </si>
  <si>
    <t>703001027</t>
  </si>
  <si>
    <t>KOPPELHILFSSCHÜTZ 2S+2OE DC24V US,BGR.</t>
  </si>
  <si>
    <t>703001028</t>
  </si>
  <si>
    <t>KOPPELSCHÜTZ 24V/4KW/1NO FEDERZUG</t>
  </si>
  <si>
    <t>703001029</t>
  </si>
  <si>
    <t>VERDRAHTUNGSBAUSATZ F. WENDEKOMBI S 00, ZUGFEDER</t>
  </si>
  <si>
    <t>703001030</t>
  </si>
  <si>
    <t>VERDRAHTUNGSBAUSATZ F. WENDEKOMBI S00, SCHRAUBBAR</t>
  </si>
  <si>
    <t>703001031</t>
  </si>
  <si>
    <t>3-PHASENSAMMELSCHIENE FÜR 5 SCHALTER 3RV20</t>
  </si>
  <si>
    <t>703001032</t>
  </si>
  <si>
    <t>ÜBERSPANNUNGSBEGRENZER, VARISTOR FÜR SCHÜTZE</t>
  </si>
  <si>
    <t>703001033</t>
  </si>
  <si>
    <t>HILFSSCHALTERBLOCK (22) 2NC / 2N (3RT1 SCHÜTZE)</t>
  </si>
  <si>
    <t>703001034</t>
  </si>
  <si>
    <t>LEISTUNGSSCHALTER 2.2 - 3,2A BAUR.:SO</t>
  </si>
  <si>
    <t>703001035</t>
  </si>
  <si>
    <t>HILFSSCHALTERBLOCK (22) 2NC / 2NO FEDERZUGANSCHL.</t>
  </si>
  <si>
    <t>703001036</t>
  </si>
  <si>
    <t>VERBINDUNGSBAUSTEIN 3RV2.1(SCHR.)-&gt;3RT21 (SCHR.)</t>
  </si>
  <si>
    <t>703001037</t>
  </si>
  <si>
    <t>VERDRAHTUNGSBAUSATZ F. WENDEKOMBI  S 0, ZUGFEDER</t>
  </si>
  <si>
    <t>703001038</t>
  </si>
  <si>
    <t>HILFSSSCHÜTZ 2 S+2 Ö DC 24V BAUGRÖSSE S00</t>
  </si>
  <si>
    <t>703001039</t>
  </si>
  <si>
    <t>HILFSSSCHÜTZ 3 S+1 Ö DC 24V BAUGRÖSSE S00</t>
  </si>
  <si>
    <t>703001040</t>
  </si>
  <si>
    <t>THERMISTOR-MOTORSCHUTZRELAIS 3RN2010 AUTO-RESET</t>
  </si>
  <si>
    <t>703001041</t>
  </si>
  <si>
    <t xml:space="preserve">HILFSSCHALTERBLOCK 4S SCHRAUBANSCHLUSS (FÜR 3RT2 </t>
  </si>
  <si>
    <t>703001042</t>
  </si>
  <si>
    <t>ÜBERSPANNUNGSBEGRENZER, VARISTOR FÜR LEISTUNGS-</t>
  </si>
  <si>
    <t>703001043</t>
  </si>
  <si>
    <t>703001049</t>
  </si>
  <si>
    <t>DIREKTSTARTER 0,12 KW 400V/ 24V 0,45-0,63A</t>
  </si>
  <si>
    <t>703001050</t>
  </si>
  <si>
    <t>703001051</t>
  </si>
  <si>
    <t>703001052</t>
  </si>
  <si>
    <t>DIREKTSTARTER 0,37 KW 400V/ 24V 1,1-1,6A</t>
  </si>
  <si>
    <t>703001053</t>
  </si>
  <si>
    <t>DIREKTSTARTER 0,55 KW 400V/ 24V 1,4-2A</t>
  </si>
  <si>
    <t>703001054</t>
  </si>
  <si>
    <t>703001055</t>
  </si>
  <si>
    <t>DIREKTSTARTER 0,9 KW 400V/ 24V 1,8-2,5A</t>
  </si>
  <si>
    <t>703001056</t>
  </si>
  <si>
    <t>703001058</t>
  </si>
  <si>
    <t>703001059</t>
  </si>
  <si>
    <t>WENDESTARTER 0,12 KW 400V/ 24V 0,45-0,63A</t>
  </si>
  <si>
    <t>703001060</t>
  </si>
  <si>
    <t>WENDESTARTER 0,18 KW 24VMS 3RV2011 0,55-0,8A M-BI</t>
  </si>
  <si>
    <t>703001061</t>
  </si>
  <si>
    <t>WENDESTARTER 0,37 KW 24VMS 3RV2011 0,9-1,25A M-BI</t>
  </si>
  <si>
    <t>703001062</t>
  </si>
  <si>
    <t>WENDESTARTER 0,37 KW 24VMS 3RV2011 1,1-1,6A M-BI</t>
  </si>
  <si>
    <t>703001063</t>
  </si>
  <si>
    <t>WENDESTARTER 0,55 KW 24VMS 3RV2011 1,4-2A M-BI</t>
  </si>
  <si>
    <t>703001064</t>
  </si>
  <si>
    <t>WENDESTARTER 1,1 KW 24VMS 3RV2011 2,2-3,2A M-BI</t>
  </si>
  <si>
    <t>703001070</t>
  </si>
  <si>
    <t>703001071</t>
  </si>
  <si>
    <t>MOTORSTARTER SIRIUS 3RM1 MOTORSTARTER 500 V,</t>
  </si>
  <si>
    <t>703001074</t>
  </si>
  <si>
    <t>MOTORSTARTER SIRIUS 3RM1 WENDESTARTER SAFETY 500V</t>
  </si>
  <si>
    <t>703001075</t>
  </si>
  <si>
    <t>MOTORSTARTER SIRIUS 3RM1 WENDESTARTER 500 V,</t>
  </si>
  <si>
    <t>703001076</t>
  </si>
  <si>
    <t>703001077</t>
  </si>
  <si>
    <t xml:space="preserve">MOTORSTARTER SIRIUS 3RM1 WENDESTARTER SAFETY 500V </t>
  </si>
  <si>
    <t>703001078</t>
  </si>
  <si>
    <t>ABNEHMBARE KLEMME 3-POLIG, PUSH-IN (3RM,</t>
  </si>
  <si>
    <t>703001079</t>
  </si>
  <si>
    <t>ABDECKKAPPE FÜR SAMMELSCHIENEN SIRIUS 3RM1</t>
  </si>
  <si>
    <t>703001080</t>
  </si>
  <si>
    <t>3-PHASENSAMMELSCHIENE FÜR 2 MOTORSTARTER 3RM1</t>
  </si>
  <si>
    <t>703001081</t>
  </si>
  <si>
    <t>3-PHASENSAMMELSCHIENE FÜR 3 MOTORSTARTER 3RM1</t>
  </si>
  <si>
    <t>703001082</t>
  </si>
  <si>
    <t>3-PHASENSAMMELSCHIENE FÜR 5 MOTORSTARTER 3RM19</t>
  </si>
  <si>
    <t>703001083</t>
  </si>
  <si>
    <t>3-PHASENSAMMELSCHIENE EINSPEISEKLEMME FÜR 3RM19</t>
  </si>
  <si>
    <t>703001090</t>
  </si>
  <si>
    <t>FINDERSOCKEL SERIE 95</t>
  </si>
  <si>
    <t>703001091</t>
  </si>
  <si>
    <t>FINDER-STECK-/PRINT-RELAIS, 8-10-12-16A</t>
  </si>
  <si>
    <t>703001092</t>
  </si>
  <si>
    <t xml:space="preserve">FINDER-STECK-/PRINT-RELAIS, DC-SPULE </t>
  </si>
  <si>
    <t>703001093</t>
  </si>
  <si>
    <t>FINDER-STECK-/PRINT-RELAIS, 4</t>
  </si>
  <si>
    <t>703001094</t>
  </si>
  <si>
    <t>LED-FREILAUF-DIODE FÜR FINDERRELAIS, 24V LED-GRÜN</t>
  </si>
  <si>
    <t>703001095</t>
  </si>
  <si>
    <t>VARICLIP, HALTE-/DEMONTAGEBÜGEL</t>
  </si>
  <si>
    <t>703001100</t>
  </si>
  <si>
    <t>EINSPEISE-SAMMELSCH 2F. EINSPEISUNG LINKS</t>
  </si>
  <si>
    <t>703001101</t>
  </si>
  <si>
    <t>3-PHASEN SAMMELSCHIENE 2FACH INCL. ERWEITERUNGSST.</t>
  </si>
  <si>
    <t>703001102</t>
  </si>
  <si>
    <t>3-PHASEN SAMMELSCHIENE 3FACH INCL. ERWEITERUNGSST.</t>
  </si>
  <si>
    <t>703001103</t>
  </si>
  <si>
    <t>SCHÜTZSOCKEL 3RV1917 (10ST.) MEHRSTÜCKV.</t>
  </si>
  <si>
    <t>703001104</t>
  </si>
  <si>
    <t>BREITER ERWEITERUNGS-STECKER</t>
  </si>
  <si>
    <t>703001105</t>
  </si>
  <si>
    <t>KLEMMENBLOCK 6MM²</t>
  </si>
  <si>
    <t>703001106</t>
  </si>
  <si>
    <t>VERBINDUNGS-STECKER FÜR LEISTUNGSSCHALTER S00</t>
  </si>
  <si>
    <t>703001158</t>
  </si>
  <si>
    <t xml:space="preserve">LEISTUNGSSCHALTER BGR.S00, CLASS 10A-AUSL. 26A- </t>
  </si>
  <si>
    <t>703001204</t>
  </si>
  <si>
    <t>LEISTUNGSSCHALTER BGR.S00, CLASS 10A-AUSL. 1S+1Ö</t>
  </si>
  <si>
    <t>703001206</t>
  </si>
  <si>
    <t>703001208</t>
  </si>
  <si>
    <t>703001209</t>
  </si>
  <si>
    <t>703001210</t>
  </si>
  <si>
    <t>703001500</t>
  </si>
  <si>
    <t>HYBRID-MOTORSTARTER ELR H3-I-SC- 24DC/500AC-2</t>
  </si>
  <si>
    <t>703001510</t>
  </si>
  <si>
    <t>HYBRID-MOTORSTARTER ELR H5-I-SC- 24DC/500AC-2</t>
  </si>
  <si>
    <t>703001520</t>
  </si>
  <si>
    <t>SCHLEIFEN-BRÜCKE BRIDGE 2-3M SCHRAUBANSCHL. 22,5MM</t>
  </si>
  <si>
    <t>703001521</t>
  </si>
  <si>
    <t>SCHLEIFEN-BRÜCKE BRIDGE 3-3M SCHRAUBANSCHL. 22,5MM</t>
  </si>
  <si>
    <t>703001522</t>
  </si>
  <si>
    <t>SCHLEIFEN-BRÜCKE BRIDGE 4-3M SCHRAUBANSCHL. 22,5MM</t>
  </si>
  <si>
    <t>703001523</t>
  </si>
  <si>
    <t>SCHLEIFEN-BRÜCKE BRIDGE 5-3M SCHRAUBANSCHL. 22,5MM</t>
  </si>
  <si>
    <t>703001524</t>
  </si>
  <si>
    <t>SCHLEIFEN-BRÜCKE BRIDGE 6-3M SCHRAUBANSCHL. 22,5MM</t>
  </si>
  <si>
    <t>703001525</t>
  </si>
  <si>
    <t>SCHLEIFEN-BRÜCKE BRIDGE 7-3M SCHRAUBANSCHL. 22,5MM</t>
  </si>
  <si>
    <t>703001526</t>
  </si>
  <si>
    <t>SCHLEIFEN-BRÜCKE BRIDGE 8-3M SCHRAUBANSCHL. 22,5MM</t>
  </si>
  <si>
    <t>703001527</t>
  </si>
  <si>
    <t>SCHLEIFEN-BRÜCKE BRIDGE 9-3M SCHRAUBANSCHL. 22,5MM</t>
  </si>
  <si>
    <t>703001528</t>
  </si>
  <si>
    <t>SCHLEIFEN-BRÜCKE BRIDGE 10-3M SCHRAUBANSCHL 22,5MM</t>
  </si>
  <si>
    <t>703001529</t>
  </si>
  <si>
    <t>ABDECKHAUBE BRIDGE COVER</t>
  </si>
  <si>
    <t>703002001</t>
  </si>
  <si>
    <t>PLS-BODENW. L=1100 H=13,5 SV 3518.000</t>
  </si>
  <si>
    <t>703002002</t>
  </si>
  <si>
    <t>PLS-BODENW. ZW-STÜCK SV 3523.000</t>
  </si>
  <si>
    <t>703002003</t>
  </si>
  <si>
    <t>PLS-800-SAMMELSCHIENENHATER 3-POL. FÜR 3509000/</t>
  </si>
  <si>
    <t>703002004</t>
  </si>
  <si>
    <t>PLS-ENDABDECKUNG SEITLICH FÜR_9341.000/9341.050</t>
  </si>
  <si>
    <t>703002005</t>
  </si>
  <si>
    <t>PLS-800-SAMMELSCHIENE E-CU L=2400</t>
  </si>
  <si>
    <t>703002006</t>
  </si>
  <si>
    <t>PLS-SCHIENEN-ANREIHVERBINDER</t>
  </si>
  <si>
    <t>703002007</t>
  </si>
  <si>
    <t xml:space="preserve">PLS-SCHIENEN-DEHNVERBINDER </t>
  </si>
  <si>
    <t>703002008</t>
  </si>
  <si>
    <t>ANSCHLUSSADAPTER  BIS 400A BREITE 125MM SV3440.000</t>
  </si>
  <si>
    <t>703002009</t>
  </si>
  <si>
    <t>ANSCHLUSSADAPTER  BIS 800A</t>
  </si>
  <si>
    <t>703002010</t>
  </si>
  <si>
    <t xml:space="preserve">LAMELLIERTE KUPFERSCH. 2000MM BIS 400A </t>
  </si>
  <si>
    <t>703002011</t>
  </si>
  <si>
    <t>LAMELLIERTE KUPFERSCH. 2000MM BIS 1200A</t>
  </si>
  <si>
    <t>703002015</t>
  </si>
  <si>
    <t>SCHELLENKLEMMEN ANSCHLUSSPRISMA 1,5-95MM²</t>
  </si>
  <si>
    <t>703002016</t>
  </si>
  <si>
    <t>MICROSCHALTER FÜR NH-TRENNER</t>
  </si>
  <si>
    <t>703002017</t>
  </si>
  <si>
    <t>SCHILDERTRÄGER FÜR SCHALTLEIST_SV 3595.010</t>
  </si>
  <si>
    <t>703002050</t>
  </si>
  <si>
    <t>703002051</t>
  </si>
  <si>
    <t>703002052</t>
  </si>
  <si>
    <t>703002053</t>
  </si>
  <si>
    <t>703002100</t>
  </si>
  <si>
    <t>TS-MAXI-PLS-KOMPLETT SYS 1250A LAUT STÜCKLISTE</t>
  </si>
  <si>
    <t>703002101</t>
  </si>
  <si>
    <t xml:space="preserve">SYSTEM CHASSIS 23X73 SB.1200 </t>
  </si>
  <si>
    <t>703002102</t>
  </si>
  <si>
    <t>TS-SYSTEM CHASSIS 23X73 SB.800</t>
  </si>
  <si>
    <t>703002103</t>
  </si>
  <si>
    <t>MAXI-PLS SAMMELSCHIENENHALTER</t>
  </si>
  <si>
    <t>703002104</t>
  </si>
  <si>
    <t>MAXI-PLS LÄNGSVERBINDER</t>
  </si>
  <si>
    <t>703002105</t>
  </si>
  <si>
    <t>MAXI-PLS SYSTEMBEFESTIGUNG 2000A</t>
  </si>
  <si>
    <t>703002106</t>
  </si>
  <si>
    <t>MAXI-PLS SAMMELSCHIENE 1600A_891MM</t>
  </si>
  <si>
    <t>703002107</t>
  </si>
  <si>
    <t>SYSTEM-CHASSIS 23X64MM FÜR VX SB 600</t>
  </si>
  <si>
    <t>703002108</t>
  </si>
  <si>
    <t>SYSTEM-CHASSIS 23X64MM FÜR VX SB 800</t>
  </si>
  <si>
    <t>703002109</t>
  </si>
  <si>
    <t>SYSTEM-CHASSIS 23X64MM FÜR VX SB 500</t>
  </si>
  <si>
    <t>703002110</t>
  </si>
  <si>
    <t>MAXI-PLS BERÜHRUNGSSCHUTZABDECKUNG</t>
  </si>
  <si>
    <t>703002111</t>
  </si>
  <si>
    <t>BEFESTIGUNGSWINKEL FÜR ABDECKUNG</t>
  </si>
  <si>
    <t>703002112</t>
  </si>
  <si>
    <t>MAXI-PLS STIRNHALTER 45x45MM</t>
  </si>
  <si>
    <t>703002114</t>
  </si>
  <si>
    <t>MAXI-PLS ANSCHLUSSPLATTE 2X10X63X1</t>
  </si>
  <si>
    <t>703002120</t>
  </si>
  <si>
    <t xml:space="preserve">MAXI-PLS GLEITMUTTERN M10 </t>
  </si>
  <si>
    <t>703002200</t>
  </si>
  <si>
    <t>SAMMELSCHIENENHALTER RiLine 3-POLIG, UL 94-V0 60MM</t>
  </si>
  <si>
    <t>703002201</t>
  </si>
  <si>
    <t>SAMMELSCHIENENHALTER RiLine 2-POLIG, UL 94-V0 60MM</t>
  </si>
  <si>
    <t>703002202</t>
  </si>
  <si>
    <t>ENDABDECKUNG FÜR SAMMELSCHIENE RiLine</t>
  </si>
  <si>
    <t>703002203</t>
  </si>
  <si>
    <t>DISTANZSTÜCK SAMMELSCHIENENHALTER RiLine</t>
  </si>
  <si>
    <t>703002204</t>
  </si>
  <si>
    <t>BODENWANNE L=2400MM 3-POLIG SAMMELSCHIENENSYST.</t>
  </si>
  <si>
    <t>703002205</t>
  </si>
  <si>
    <t>ABDECKPROFIL L=1100MM SAMMELSCHIENENSYST. RiLine</t>
  </si>
  <si>
    <t>703002206</t>
  </si>
  <si>
    <t>STECKLEISTE FÜR OM-ADAPTER/TRÄGER</t>
  </si>
  <si>
    <t>703002207</t>
  </si>
  <si>
    <t>OM-ADAPTER MIT ANSCHLUSSLEITUNG 32A, 45MM, 3-POLIG</t>
  </si>
  <si>
    <t>703002208</t>
  </si>
  <si>
    <t>OM-ADAPTER MIT ANSCHLUSSLEITUNG 65A, 55MM, 3-POLIG</t>
  </si>
  <si>
    <t>703002209</t>
  </si>
  <si>
    <t xml:space="preserve">ANSCHLUSSADAPTER 250A, 3-POLIG LEITUNGSABGANG </t>
  </si>
  <si>
    <t>703002210</t>
  </si>
  <si>
    <t>LEITERANSCHLUSSKLEMME FÜR PE/N-SCHIENE 30x10MM²</t>
  </si>
  <si>
    <t>703002211</t>
  </si>
  <si>
    <t>703002212</t>
  </si>
  <si>
    <t>703002213</t>
  </si>
  <si>
    <t>703002214</t>
  </si>
  <si>
    <t>703002215</t>
  </si>
  <si>
    <t>SAMMELSCHIENE E-Cu F30 15x10MM 2400MM RiLine 1600A</t>
  </si>
  <si>
    <t>703002216</t>
  </si>
  <si>
    <t>SAMMELSCHIENE E-Cu F30 30x10MM 2400MM RiLine 1600A</t>
  </si>
  <si>
    <t>703002217</t>
  </si>
  <si>
    <t xml:space="preserve">ANSCHLUSSADAPTER 125A, 3-POLIG LEITUNGSABGANG </t>
  </si>
  <si>
    <t>703002218</t>
  </si>
  <si>
    <t>STÜTZBLENDE FÜR ABDECKPROFIL 3-POL</t>
  </si>
  <si>
    <t>703002219</t>
  </si>
  <si>
    <t>PLS-800 SAMMELSCHIENE E-CU L=1095MM</t>
  </si>
  <si>
    <t>703003002</t>
  </si>
  <si>
    <t>2-BEFEHL HANDSENDER 433MHZ</t>
  </si>
  <si>
    <t>703003003</t>
  </si>
  <si>
    <t>2-BEFEHL EMPFÄNGER 433MHZ</t>
  </si>
  <si>
    <t>703003009</t>
  </si>
  <si>
    <t>ASO-SICHERHEITSKONTAKTMATTE ASK-1P3-RF1 1000X750MM</t>
  </si>
  <si>
    <t>703003010</t>
  </si>
  <si>
    <t>ALU-BEFESTIGUNGSPROFIL BS14 FÜR ASK &amp; KMS</t>
  </si>
  <si>
    <t>703003011</t>
  </si>
  <si>
    <t>AUSWERTE-ELEKTRONIK 230VAC/24V</t>
  </si>
  <si>
    <t>703003012</t>
  </si>
  <si>
    <t>SCHALTGERÄT SG-EFS104 24VDC/2W</t>
  </si>
  <si>
    <t>703003013</t>
  </si>
  <si>
    <t>SCHALTLEISTE SL/W 1,2kOhm 850MM GP60 EPDM C 35</t>
  </si>
  <si>
    <t>703003014</t>
  </si>
  <si>
    <t>SCHALTMATTE SM/BK 1260x1000MM, GM1 SCHWARZ</t>
  </si>
  <si>
    <t>703003015</t>
  </si>
  <si>
    <t>ALUPROFIL(RAMPENSCHIENE) AK66 FÜR SCHALTMATTE</t>
  </si>
  <si>
    <t>703003016</t>
  </si>
  <si>
    <t>ALUPROFIL(Z-PROFIL) FÜR SCHALTMATTE L=1260 MM</t>
  </si>
  <si>
    <t>703003017</t>
  </si>
  <si>
    <t>ALUPROFIL(Z-PROFIL) FÜR SCHALTMATTE L=2000 MM</t>
  </si>
  <si>
    <t>703003018</t>
  </si>
  <si>
    <t>SCHALTGERÄT SG-EFS104/4 L 24 V AC/DC</t>
  </si>
  <si>
    <t>703003019</t>
  </si>
  <si>
    <t>VERSCHLUSSSTOPFEN (VERSCHLIESST STUFENBOHRUNGEN)</t>
  </si>
  <si>
    <t>703003020</t>
  </si>
  <si>
    <t>SENSORPROFIL SP37/W 1,2kOhm ALU-PROF.C25 L=250MM</t>
  </si>
  <si>
    <t>703003021</t>
  </si>
  <si>
    <t>SE SIGNALAUSWERTUNG SE-304C FÜR SCHALTLEIS</t>
  </si>
  <si>
    <t>703003050</t>
  </si>
  <si>
    <t>LCD-BETRIEBSSTUNDENZÄHLER H7ET-NV</t>
  </si>
  <si>
    <t>703003100</t>
  </si>
  <si>
    <t>STEUERPLATINE WEICHEN+STOPPER</t>
  </si>
  <si>
    <t>703003101</t>
  </si>
  <si>
    <t>SERVOANTRIEB S3306MG</t>
  </si>
  <si>
    <t>703004001</t>
  </si>
  <si>
    <t>PNOZ MULTI BASISGERÄT PNOZ m1p</t>
  </si>
  <si>
    <t>703004002</t>
  </si>
  <si>
    <t>KLEMMEN Z.BASIS-MOD(PNOZ m1p)</t>
  </si>
  <si>
    <t>703004005</t>
  </si>
  <si>
    <t>I/O-AUSGANGSMODUL (RELAIS) PNOZ mo4p</t>
  </si>
  <si>
    <t>703004006</t>
  </si>
  <si>
    <t>KLEMMEN Z. AUSGANGSMODUL (PNOZ m04p)</t>
  </si>
  <si>
    <t>703004007</t>
  </si>
  <si>
    <t>I/O-EINGANGSMODUL 8E (PNOZ mi1p)</t>
  </si>
  <si>
    <t>703004008</t>
  </si>
  <si>
    <t>KLEMMEN Z. EINGANGSMODUL (PNOZ mi1p)</t>
  </si>
  <si>
    <t>703004010</t>
  </si>
  <si>
    <t>FELDBUS PROFIBUSMODUL PNOZ mc3p</t>
  </si>
  <si>
    <t>704003001</t>
  </si>
  <si>
    <t>MOVITRAC MC07B0005-5A3-4-00, 0,55KW/400V, INCL.</t>
  </si>
  <si>
    <t>704003002</t>
  </si>
  <si>
    <t>SOLLWERTSTELLER MBG11A</t>
  </si>
  <si>
    <t>704003003</t>
  </si>
  <si>
    <t>BREMSWIDERSTAND BW200-003(MOVIT)</t>
  </si>
  <si>
    <t>704003004</t>
  </si>
  <si>
    <t>MOVITRAC EMV-MODULE EF014-503</t>
  </si>
  <si>
    <t>704003005</t>
  </si>
  <si>
    <t>OPTION F. MOVITRAC/MOVIDYNRS232         OSS11A</t>
  </si>
  <si>
    <t>704003006</t>
  </si>
  <si>
    <t>OPTION F.MOVITRAC IBS-SCHNITTSFFI 31C</t>
  </si>
  <si>
    <t>704003007</t>
  </si>
  <si>
    <t>MOVITRAC MC07B0011-5A3-4-00, 400V/1,1KW</t>
  </si>
  <si>
    <t>704003008</t>
  </si>
  <si>
    <t>SERIELLE SCHNITTSTELLE RS232/4</t>
  </si>
  <si>
    <t>704003009</t>
  </si>
  <si>
    <t>MOVITRAC MC07B0004-2B1-4    0,37KW/240V</t>
  </si>
  <si>
    <t>704003010</t>
  </si>
  <si>
    <t>MOVIMOT NACHRÜSTSATZ MM11D-503-00/0</t>
  </si>
  <si>
    <t>704003011</t>
  </si>
  <si>
    <t>MOVITRAC MC07B0003-2B1-4-00, 0,25KW/240V</t>
  </si>
  <si>
    <t>704003012</t>
  </si>
  <si>
    <t>FREQUENZUMR. MOVIMOT NACHRÜSTSATZ MM11 Y (FÜR 1,1K</t>
  </si>
  <si>
    <t>704003013</t>
  </si>
  <si>
    <t>MOVIMOT-BREMSWIDERSTAND  (FÜR</t>
  </si>
  <si>
    <t>704003014</t>
  </si>
  <si>
    <t>MOVIMOT EXTERNES NETZTEIL MUL11A 380-500VAC/24VDC-</t>
  </si>
  <si>
    <t>704003015</t>
  </si>
  <si>
    <t>MOVITRAC 240V/0,75KW, 31C008-503-4-00</t>
  </si>
  <si>
    <t>704003016</t>
  </si>
  <si>
    <t>AUSGANGSDROSSEL HD00200</t>
  </si>
  <si>
    <t>704003017</t>
  </si>
  <si>
    <t>BREMSWIDERSTAND BW130-P2100V-2A</t>
  </si>
  <si>
    <t>704003018</t>
  </si>
  <si>
    <t>MOVITRAC MC07A005 0,55KW/240V00V-2A</t>
  </si>
  <si>
    <t>704003019</t>
  </si>
  <si>
    <t>MOVITRAC MC07B0008-2B1-4-00;    0,75KW/240V</t>
  </si>
  <si>
    <t>704003020</t>
  </si>
  <si>
    <t>MOVITRAC-LOGODR 0,55KW/400V00V-2A</t>
  </si>
  <si>
    <t>704003021</t>
  </si>
  <si>
    <t>AUSGANGSDROSSEL HD00200V-2A   31C008-503-4-00</t>
  </si>
  <si>
    <t>704003022</t>
  </si>
  <si>
    <t>MOVITRAC MC07B0022-5A3-4-00, 400V/2,2 KW</t>
  </si>
  <si>
    <t>704003023</t>
  </si>
  <si>
    <t>MOVITRAC MC07B0008-5A3-4-00,75KW/380V</t>
  </si>
  <si>
    <t>704003024</t>
  </si>
  <si>
    <t>BREMSWIDERSTAND 072-003</t>
  </si>
  <si>
    <t>704003025</t>
  </si>
  <si>
    <t>FRONTOPTION "BEDIENGERÄT" FBG11B</t>
  </si>
  <si>
    <t>704003026</t>
  </si>
  <si>
    <t>TRAGSCHIENENMONTAGESATZ</t>
  </si>
  <si>
    <t>704003027</t>
  </si>
  <si>
    <t>FRONTOPTION "KOMMUNIKATION" FSC11B</t>
  </si>
  <si>
    <t>704003028</t>
  </si>
  <si>
    <t>TRAGSCHIENENBEFESTIGUNG FHS11B</t>
  </si>
  <si>
    <t>704003029</t>
  </si>
  <si>
    <t>MOVIMOT NACHRUESTS(0,55KW) MM05D-503-00 (ERSATZ:</t>
  </si>
  <si>
    <t>704003030</t>
  </si>
  <si>
    <t>UMRICHTER MC LTP A0015-603-4-0</t>
  </si>
  <si>
    <t>704003031</t>
  </si>
  <si>
    <t>UMRICHTER MC LTP A0008-603-4-0</t>
  </si>
  <si>
    <t>704003032</t>
  </si>
  <si>
    <t>SPEICHERKARTE MM-D DIM DT/DV/400/50</t>
  </si>
  <si>
    <t>704003033</t>
  </si>
  <si>
    <t>AUSGANGSDROSSEL HD001</t>
  </si>
  <si>
    <t>704003035</t>
  </si>
  <si>
    <t>NETZFILTER NF LT 5B3 006</t>
  </si>
  <si>
    <t>704003036</t>
  </si>
  <si>
    <t>SCHNITTSTELLENUMSETZER UWS11A</t>
  </si>
  <si>
    <t>704003037</t>
  </si>
  <si>
    <t>AUSGANGSDROSSEL RL-00403</t>
  </si>
  <si>
    <t>704003038</t>
  </si>
  <si>
    <t>SCHNITTSTELLENUMSETZER USB11A</t>
  </si>
  <si>
    <t>704003039</t>
  </si>
  <si>
    <t>MOVIMOT NACHRÜSTSATZ (0,55KW), MM05D-503-00/0/BW1</t>
  </si>
  <si>
    <t>704003040</t>
  </si>
  <si>
    <t>MOVIMOT NACHRÜSTSATZ (0,75KW) MM07D-503-00/0/BW1</t>
  </si>
  <si>
    <t>704003041</t>
  </si>
  <si>
    <t>MOVIMOT NACHRÜSTSATZ MM05D-503-00/0</t>
  </si>
  <si>
    <t>704003042</t>
  </si>
  <si>
    <t>BREMSWIDERSTAND BW027-003</t>
  </si>
  <si>
    <t>704003043</t>
  </si>
  <si>
    <t>MONTAGEWINKEL FKB12B</t>
  </si>
  <si>
    <t>704003044</t>
  </si>
  <si>
    <t>MOVIMOT NACHRÜSTSATZ (37KW) MM03D-503-00/0</t>
  </si>
  <si>
    <t>704003045</t>
  </si>
  <si>
    <t>FELDBUS GATEWAY DFE32B FÜR PROFINET IO RT, HTTP</t>
  </si>
  <si>
    <t>704003100</t>
  </si>
  <si>
    <t>MDX61B0008-5A3-4-0T/DEH11B+BW090-P52B</t>
  </si>
  <si>
    <t>704003101</t>
  </si>
  <si>
    <t>BREMSWIEDERSTAND BW090-P52B</t>
  </si>
  <si>
    <t>704003102</t>
  </si>
  <si>
    <t>OPTION "GEBERSTECKPLATZ DEH11B2"</t>
  </si>
  <si>
    <t>704003103</t>
  </si>
  <si>
    <t>FRONTOPTION "BEDIENGERÄT" DBG60B-01</t>
  </si>
  <si>
    <t>704003104</t>
  </si>
  <si>
    <t>MDX61B0008-5A3-4-0T/DEH11B/DFP21B</t>
  </si>
  <si>
    <t>704003105</t>
  </si>
  <si>
    <t>UMRICHTER 0,55 KW,</t>
  </si>
  <si>
    <t>704003500</t>
  </si>
  <si>
    <t>BREMSGLEISCHRICHTER BG1,5 (150-500V AC)</t>
  </si>
  <si>
    <t>705000002</t>
  </si>
  <si>
    <t>NETZTEIL SITOP-POWER 120-500V/5A</t>
  </si>
  <si>
    <t>705000003</t>
  </si>
  <si>
    <t>NETZTEIL SITOP-POWER 120-500V/10A</t>
  </si>
  <si>
    <t>705000004</t>
  </si>
  <si>
    <t>NETZTEIL SITOP-POWER 400-500V/20A</t>
  </si>
  <si>
    <t>705000005</t>
  </si>
  <si>
    <t>NETZTEIL SITOP-POWER 400-500V/40A</t>
  </si>
  <si>
    <t>705000010</t>
  </si>
  <si>
    <t>SITOP MONTAGEW.F.6EP1434+1536)</t>
  </si>
  <si>
    <t>705000028</t>
  </si>
  <si>
    <t>DC/DC-WANDLER 24V--&gt;5V/6A</t>
  </si>
  <si>
    <t>705000029</t>
  </si>
  <si>
    <t>LOGO!POWER 100-240V/DC 24 V/1,3 A</t>
  </si>
  <si>
    <t>705000031</t>
  </si>
  <si>
    <t>STROMVERSORGUNG MINI-PS-100-240AC/24VDC/2</t>
  </si>
  <si>
    <t>705000033</t>
  </si>
  <si>
    <t>STROMVERSORGUNG QUINT-PS/ 1AC/24DC/ 5</t>
  </si>
  <si>
    <t>705000034</t>
  </si>
  <si>
    <t>STROMVERSORGUNG QUINT-PS/ 1AC/24DC/10</t>
  </si>
  <si>
    <t>705000035</t>
  </si>
  <si>
    <t>STROMVERSORGUNG QUINT-PS/ 3AC/24DC/10</t>
  </si>
  <si>
    <t>705000036</t>
  </si>
  <si>
    <t xml:space="preserve">STROMVERSORGUNG QUINT4-PS/3AC/24DC/20 </t>
  </si>
  <si>
    <t>705000038</t>
  </si>
  <si>
    <t>STROMVERSORGUNG QUINT4-PS/ 3AC/24DC/40</t>
  </si>
  <si>
    <t>705000041</t>
  </si>
  <si>
    <t>NETZTEIL 3AC 380-480V, 24V 20A</t>
  </si>
  <si>
    <t>705000042</t>
  </si>
  <si>
    <t>STROMVERSORGUNG UNO-PS/1AC/24DC/ 30W/1A</t>
  </si>
  <si>
    <t>705000043</t>
  </si>
  <si>
    <t>PUFFERMODUL 24VDC 20A, TYP.310ms BEI 20A</t>
  </si>
  <si>
    <t>705000044</t>
  </si>
  <si>
    <t>NETZTEIL 3AC 380-480V, 24V 40A</t>
  </si>
  <si>
    <t>705000045</t>
  </si>
  <si>
    <t>PUFFERMODUL 40A, 24VDC, TYP.310ms BEI 40A</t>
  </si>
  <si>
    <t>705000046</t>
  </si>
  <si>
    <t>STROMVERSORGUNG TRIO-PS-2G/3AC/24DC/40</t>
  </si>
  <si>
    <t>705000047</t>
  </si>
  <si>
    <t>NETZTEIL 1AC 100-240V, 24V 10A</t>
  </si>
  <si>
    <t>705000065</t>
  </si>
  <si>
    <t xml:space="preserve">NETZTEIL SITOP PSU100L 24 V/2,5 A AC 120/230V </t>
  </si>
  <si>
    <t>705000070</t>
  </si>
  <si>
    <t>705000071</t>
  </si>
  <si>
    <t>NETZTEIL SITOP PSU8200 24V/10A AC120/230V</t>
  </si>
  <si>
    <t>705000072</t>
  </si>
  <si>
    <t>705000073</t>
  </si>
  <si>
    <t>NETZTEIL SITOP PSU8200 24V/40A AC120/230V</t>
  </si>
  <si>
    <t>705000080</t>
  </si>
  <si>
    <t>NETZTEIL SITOP PSU8200 24V/20A  3 AC400/500V</t>
  </si>
  <si>
    <t>705000081</t>
  </si>
  <si>
    <t>NETZTEIL SITOP PSU8200 24V/40A 3 AC400/500V</t>
  </si>
  <si>
    <t>705000090</t>
  </si>
  <si>
    <t xml:space="preserve">STROMVERSORGUNG SITOP UPS500S UNTERBRECHUNGSFREIE </t>
  </si>
  <si>
    <t>705000151</t>
  </si>
  <si>
    <t>STROMVERSORGUNG PS3000 AUSG. 24VDC/40A EING. 3AC</t>
  </si>
  <si>
    <t>705000200</t>
  </si>
  <si>
    <t>NETZTEIL PSU67 24V DC AUSGANGSSP.-3.8A AUSGANGSSTR</t>
  </si>
  <si>
    <t>705000201</t>
  </si>
  <si>
    <t>NETZTEIL PSU67 24V DC AUSGANGSSP.-7.6A AUSGANGSSTR</t>
  </si>
  <si>
    <t>705000202</t>
  </si>
  <si>
    <t xml:space="preserve">RUNDSTECKVERBINDER 7/8"- BU - 0° - 3-POLIG </t>
  </si>
  <si>
    <t>705000203</t>
  </si>
  <si>
    <t>T-VERTEILER 1 ST-2 BU, 3-POLIG 250V 9,0A 80°C</t>
  </si>
  <si>
    <t>705000204</t>
  </si>
  <si>
    <t xml:space="preserve">RUNDSTECKVERBINDER 7/8"- ST - 0° - 3-POLIG </t>
  </si>
  <si>
    <t>705000205</t>
  </si>
  <si>
    <t>T-STÜCK 7/8" BU - BU/ST-0° 2x 7/8" 3-POLIG</t>
  </si>
  <si>
    <t>705001002</t>
  </si>
  <si>
    <t>ANP.TRAFO</t>
  </si>
  <si>
    <t>705001003</t>
  </si>
  <si>
    <t>705001004</t>
  </si>
  <si>
    <t>ANPASSUNGSTRAFO 2,5A( SERVICEMODUL INCL.2xSCHUKO)</t>
  </si>
  <si>
    <t>705001005</t>
  </si>
  <si>
    <t xml:space="preserve">ANPASSUNGSTRAFO 10kVA IP23 </t>
  </si>
  <si>
    <t>705001006</t>
  </si>
  <si>
    <t>ANP.TRAFO UE400V / UA230V / 0,630</t>
  </si>
  <si>
    <t>705002001</t>
  </si>
  <si>
    <t xml:space="preserve">MICO+ 4.10 LASTKREISÜBERWACHUNG, 4-KANALIG </t>
  </si>
  <si>
    <t>705002002</t>
  </si>
  <si>
    <t>705002003</t>
  </si>
  <si>
    <t>705002010</t>
  </si>
  <si>
    <t>MICO BRÜCKENSET (INHALT 1 SET)</t>
  </si>
  <si>
    <t>705002020</t>
  </si>
  <si>
    <t>MICO KENNZEICHNUNGSSCHILDER FÜR MVP-METALL/EXACT</t>
  </si>
  <si>
    <t>705002050</t>
  </si>
  <si>
    <t>SITOP PSE200U 10 A SELEKTIVITÄTSMODUL 4-KANALIG</t>
  </si>
  <si>
    <t>706000001</t>
  </si>
  <si>
    <t>706000002</t>
  </si>
  <si>
    <t>706000003</t>
  </si>
  <si>
    <t>706000004</t>
  </si>
  <si>
    <t>706000005</t>
  </si>
  <si>
    <t>706000006</t>
  </si>
  <si>
    <t>706000007</t>
  </si>
  <si>
    <t>706000008</t>
  </si>
  <si>
    <t>706000009</t>
  </si>
  <si>
    <t>706000010</t>
  </si>
  <si>
    <t>706000011</t>
  </si>
  <si>
    <t>706000012</t>
  </si>
  <si>
    <t>706000013</t>
  </si>
  <si>
    <t>706000014</t>
  </si>
  <si>
    <t>706000015</t>
  </si>
  <si>
    <t>706000016</t>
  </si>
  <si>
    <t>706000017</t>
  </si>
  <si>
    <t>706000018</t>
  </si>
  <si>
    <t>706000019</t>
  </si>
  <si>
    <t>706000020</t>
  </si>
  <si>
    <t>706000021</t>
  </si>
  <si>
    <t>706000022</t>
  </si>
  <si>
    <t>706000023</t>
  </si>
  <si>
    <t>706000024</t>
  </si>
  <si>
    <t>706000026</t>
  </si>
  <si>
    <t>706000027</t>
  </si>
  <si>
    <t>706000028</t>
  </si>
  <si>
    <t>706000029</t>
  </si>
  <si>
    <t>706000030</t>
  </si>
  <si>
    <t>706000031</t>
  </si>
  <si>
    <t>706000032</t>
  </si>
  <si>
    <t>706000033</t>
  </si>
  <si>
    <t>706000034</t>
  </si>
  <si>
    <t>706000035</t>
  </si>
  <si>
    <t>706000036</t>
  </si>
  <si>
    <t>706000037</t>
  </si>
  <si>
    <t>706000038</t>
  </si>
  <si>
    <t>706000039</t>
  </si>
  <si>
    <t>706000040</t>
  </si>
  <si>
    <t>706000041</t>
  </si>
  <si>
    <t>706000042</t>
  </si>
  <si>
    <t>706000043</t>
  </si>
  <si>
    <t>707000003</t>
  </si>
  <si>
    <t>PUFFERBATTERIE (LI) 3,6V/MIN. 0,85AH</t>
  </si>
  <si>
    <t>707000004</t>
  </si>
  <si>
    <t>PUFFERBATERIE FÜR 95U/100U</t>
  </si>
  <si>
    <t>707000005</t>
  </si>
  <si>
    <t>VIPA-SPS SYS100V_CPU114RDI16DO8</t>
  </si>
  <si>
    <t>707000006</t>
  </si>
  <si>
    <t>VIPA-ERWEITERUNGSMODUL DIO16 SYSTEM 100V</t>
  </si>
  <si>
    <t>707000009</t>
  </si>
  <si>
    <t>VIPA-ERWEITERUNGSMODUL DIO8 SYSTEM 100V</t>
  </si>
  <si>
    <t>707002003</t>
  </si>
  <si>
    <t>707002004</t>
  </si>
  <si>
    <t>707002011</t>
  </si>
  <si>
    <t>VIPA-CPU 214,80/48KB A/L-S., MPI</t>
  </si>
  <si>
    <t>707002014</t>
  </si>
  <si>
    <t>VIPA-IM253-DP SLAVE</t>
  </si>
  <si>
    <t>707002020</t>
  </si>
  <si>
    <t xml:space="preserve">VIPA-DIGITALE EINGABE DI32 24VDC SM221 </t>
  </si>
  <si>
    <t>707002021</t>
  </si>
  <si>
    <t xml:space="preserve">VIPA-DIGITALE EINGABE DI16 24VDC SM221 </t>
  </si>
  <si>
    <t>707002022</t>
  </si>
  <si>
    <t xml:space="preserve">VIPA-DIGITALE EINGABE DI8 24VDC SM221 </t>
  </si>
  <si>
    <t>707002023</t>
  </si>
  <si>
    <t xml:space="preserve">VIPA-DIGITALE AUSGABE DO8 x 1A  24VDC SM222 </t>
  </si>
  <si>
    <t>707002024</t>
  </si>
  <si>
    <t xml:space="preserve">VIPA-DIGITALE AUSGABE DO16 x 1A  24VDC SM222 </t>
  </si>
  <si>
    <t>707002025</t>
  </si>
  <si>
    <t xml:space="preserve">VIPA-DIGITALE AUSGABE DO32 x 1A  24VDC SM222 </t>
  </si>
  <si>
    <t>707002035</t>
  </si>
  <si>
    <t>VIPA-BUSVERBINDER 1-FACH (SYSTEM 200V)</t>
  </si>
  <si>
    <t>707002036</t>
  </si>
  <si>
    <t>VIPA-BUSVERBINDER 2-FACH (SYSTEM 200V)</t>
  </si>
  <si>
    <t>707002037</t>
  </si>
  <si>
    <t>VIPA-BUSVERBINDER 4-FACH (SYSTEM 200V)</t>
  </si>
  <si>
    <t>707002038</t>
  </si>
  <si>
    <t>VIPA-BUSVERBINDER 8-FACH (SYSTEM 200V)</t>
  </si>
  <si>
    <t>708001009</t>
  </si>
  <si>
    <t>PROFIBUS-BUSSTECKER,SCHRAUBBAR,ABGANG 90,OHNE</t>
  </si>
  <si>
    <t>708001010</t>
  </si>
  <si>
    <t>PROFIBUS-BUSANSCHLUßSTECKER KABELABGANG 0°</t>
  </si>
  <si>
    <t>708001011</t>
  </si>
  <si>
    <t>PROFIBUS-BUSSTECKER,SCHRAUBBAR,ABGANG 90,MIT</t>
  </si>
  <si>
    <t>708001012</t>
  </si>
  <si>
    <t>PROFIBUS-BUSSTECKER,FASTCONECT,ABGANG 90,PG-BUCHSE</t>
  </si>
  <si>
    <t>708001014</t>
  </si>
  <si>
    <t>VERBINDUNGSKABEL CPU/OP FÜR S7-200/300/400 5M</t>
  </si>
  <si>
    <t>708001016</t>
  </si>
  <si>
    <t xml:space="preserve">INDUSTRIEAL ETHERNET FC OUTLET RJ45   </t>
  </si>
  <si>
    <t>708001017</t>
  </si>
  <si>
    <t>TS-ADAPTER SSW7/TS (HELMHOLZ)</t>
  </si>
  <si>
    <t>708001018</t>
  </si>
  <si>
    <t>TS-ADAPTER SSW7/TS-MIT MODEM (HELMHOLZ)</t>
  </si>
  <si>
    <t>708001021</t>
  </si>
  <si>
    <t>OPERATOR PANEL OP277, 6" DISPLAY;4-ZEILIG;FÜR S7/M</t>
  </si>
  <si>
    <t>708001022</t>
  </si>
  <si>
    <t>OPERATOR PANEL OP177B DP BLOMODE DISPLAY;MPI+PROFI</t>
  </si>
  <si>
    <t>708001023</t>
  </si>
  <si>
    <t>TOUCHPANEL TP177A</t>
  </si>
  <si>
    <t>708001025</t>
  </si>
  <si>
    <t>SCHUTZFOLIE (FÜR TP177)</t>
  </si>
  <si>
    <t>708001026</t>
  </si>
  <si>
    <t>TOUCHPANEL HMI KTP600 SIMATIC BASIC COLOR 6"TFT DP</t>
  </si>
  <si>
    <t>708001027</t>
  </si>
  <si>
    <t>708001028</t>
  </si>
  <si>
    <t>TOUCHPANEL HMI KTP900 SIMATIC BASIC COLOR 9"TFT DP</t>
  </si>
  <si>
    <t>708001029</t>
  </si>
  <si>
    <t>TOUCHPANEL HMI MTP1200 SIMATIC COMFORT PANEL 12,1"</t>
  </si>
  <si>
    <t>708001100</t>
  </si>
  <si>
    <t>TOUCHPANEL HMI TP700, MPI/ PROFINET-DP,12MByte</t>
  </si>
  <si>
    <t>708001101</t>
  </si>
  <si>
    <t>TOUCHSTIFT INKL. HALTER 22,5MM</t>
  </si>
  <si>
    <t>708001102</t>
  </si>
  <si>
    <t>TOUCHPANEL HMI TP900 COMFORT, PROFINET/MPI/PB</t>
  </si>
  <si>
    <t>708001103</t>
  </si>
  <si>
    <t>TOUCHPANEL HMI TP1500 COMFORT PROFINET/MPI/PB</t>
  </si>
  <si>
    <t>708001104</t>
  </si>
  <si>
    <t>TOUCHPANEL HMI TP1200 COMFORT PROFINET/MPI/PB</t>
  </si>
  <si>
    <t>708001105</t>
  </si>
  <si>
    <t>TOUCHPANEL HMI TP1900 COMFORT PROFINET/MPI/PB</t>
  </si>
  <si>
    <t>708001106</t>
  </si>
  <si>
    <t>TOUCHPANEL HMI TP2200 COMFORT PROFINET/MPI/PB</t>
  </si>
  <si>
    <t>708001110</t>
  </si>
  <si>
    <t>HMI SPEICHERKARTE 2GB DIGITAL CARD</t>
  </si>
  <si>
    <t>708001120</t>
  </si>
  <si>
    <t>TASTEN- TOUCHBEDIENUNG HMI KTP900F MOBILE, 9.0''</t>
  </si>
  <si>
    <t>708001121</t>
  </si>
  <si>
    <t>HMI ANSCHLUSS-BOX ADVANCED FÜR MOBILE PANELS</t>
  </si>
  <si>
    <t>708001122</t>
  </si>
  <si>
    <t>HMI ANSCHLUSSKABEL FÜR KTP MOBILE PANEL L=10M</t>
  </si>
  <si>
    <t>708001123</t>
  </si>
  <si>
    <t>HMI ANSCHLUSSKABEL FÜR KTP MOBILE PANEL L=15M</t>
  </si>
  <si>
    <t>708001124</t>
  </si>
  <si>
    <t>WANDHALTERUNG TYP 13 FÜR KTP MOBILE PANEL</t>
  </si>
  <si>
    <t>708002004</t>
  </si>
  <si>
    <t>CPU222 S7/200 KOMPAKTGERÄT 8DE4KB PROG/2KB DATEN</t>
  </si>
  <si>
    <t>708003000</t>
  </si>
  <si>
    <t>S7-300 ZENTRALBAUGR. CPU313 C, KOMPAKT,24DE/16DA</t>
  </si>
  <si>
    <t>708003001</t>
  </si>
  <si>
    <t>S7-300 ZENTRALBAUGR. CPU314 96KBYTE</t>
  </si>
  <si>
    <t>708003002</t>
  </si>
  <si>
    <t>S7-300 ZENTRALBAUGR. CPU315-2 DP 24KBVTE MIT</t>
  </si>
  <si>
    <t>708003003</t>
  </si>
  <si>
    <t>S7-300 ZENTRALBAUGR. CPU313C-2 DP, 16E/16A</t>
  </si>
  <si>
    <t>708003004</t>
  </si>
  <si>
    <t>S7-300 ZENTRALBAUGR. CPU315-2 PN/DP 128KB VTE</t>
  </si>
  <si>
    <t>708003005</t>
  </si>
  <si>
    <t>S7-300 ZENTRALBAUGR. CPU312 32KBYTE</t>
  </si>
  <si>
    <t>708003006</t>
  </si>
  <si>
    <t xml:space="preserve">S7-300 ZENTRALBAUGR. CPU312C 10DE/6DA   </t>
  </si>
  <si>
    <t>708003007</t>
  </si>
  <si>
    <t>708003008</t>
  </si>
  <si>
    <t>S7-300 ZENTRALBAUGR. CPU314 NEU (SCHMALE BAUFORM)</t>
  </si>
  <si>
    <t>708003009</t>
  </si>
  <si>
    <t>PUFFERBATTERIE FÜR CPU313-318-2DP</t>
  </si>
  <si>
    <t>708003010</t>
  </si>
  <si>
    <t>S7-300 ZENTRALBAUGR. CPU319-3 PN/DP</t>
  </si>
  <si>
    <t>708003011</t>
  </si>
  <si>
    <t>S7-300 STROMVERSORGUNG PS307, AC 120/230V, DC</t>
  </si>
  <si>
    <t>708003012</t>
  </si>
  <si>
    <t>S7-300 MICRO MEMORY CARD 512KBYTE</t>
  </si>
  <si>
    <t>708003013</t>
  </si>
  <si>
    <t>S7-300 MICRO MEMORY CARD 64KBYTE</t>
  </si>
  <si>
    <t>708003014</t>
  </si>
  <si>
    <t>S7-300 MICRO MEMORY CARD 128 KBYTE</t>
  </si>
  <si>
    <t>708003015</t>
  </si>
  <si>
    <t>S7-300 DIGITALE EINGANGSBAUGRUPPE SM321 16DI</t>
  </si>
  <si>
    <t>708003016</t>
  </si>
  <si>
    <t>S7-300 DIGITALE EINGANGSBAUGRUPPE SM321 32DI</t>
  </si>
  <si>
    <t>708003017</t>
  </si>
  <si>
    <t>708003018</t>
  </si>
  <si>
    <t>S7-300 DIGITALE AUSGANGSBAUGRUPPE SM322 32DO</t>
  </si>
  <si>
    <t>708003019</t>
  </si>
  <si>
    <t>S7-300 DIGITALE EIN-/AUSGABEBAUGRUPPE SM323</t>
  </si>
  <si>
    <t>708003020</t>
  </si>
  <si>
    <t>S7-300 FRONTSTECKER 20POL. ZUGFEDER</t>
  </si>
  <si>
    <t>708003021</t>
  </si>
  <si>
    <t>S7-300 FRONTSTECKER 40POL. ZUGFEDER</t>
  </si>
  <si>
    <t>708003022</t>
  </si>
  <si>
    <t>S7-300 ZÄHLERBAUGRUPPE FM350-1</t>
  </si>
  <si>
    <t>708003023</t>
  </si>
  <si>
    <t>S7-300 FRONTSTECKER FÜR BAUGRUPPEN 32E/O MIT</t>
  </si>
  <si>
    <t>708003024</t>
  </si>
  <si>
    <t>S7-300 ANSCHALTUNG IM360 IM ZENTRALBAUGRUPPEN-</t>
  </si>
  <si>
    <t>708003025</t>
  </si>
  <si>
    <t>S7-300 ANSCHALTUNG IM361 IM ERWEITERUNGSBAUGRUPPEN</t>
  </si>
  <si>
    <t>708003026</t>
  </si>
  <si>
    <t>S7-300 ANSCHALTUNG IM365  INCL VERB.KABEL 1M</t>
  </si>
  <si>
    <t>708003027</t>
  </si>
  <si>
    <t>708003028</t>
  </si>
  <si>
    <t>S7-300 VERBINDUNGSLEITUNG ZWISCHEN IM360/IM361 L=</t>
  </si>
  <si>
    <t>708003029</t>
  </si>
  <si>
    <t>S7-300 KOMMUNIKATIONSPROZESSOR CP343-1</t>
  </si>
  <si>
    <t>708003030</t>
  </si>
  <si>
    <t>S7-300 FRONTSTECKER 20POL. SCHRAUBKONTAKT</t>
  </si>
  <si>
    <t>708003031</t>
  </si>
  <si>
    <t>S7-300 SCHIRMANSCHLUSSKLEMME BAUGRUPPE</t>
  </si>
  <si>
    <t>708003032</t>
  </si>
  <si>
    <t>EINGANGSKARTE SM321 DI 16xDC 24V</t>
  </si>
  <si>
    <t>708003033</t>
  </si>
  <si>
    <t>EINGANGSKARTE SM321, DI 32xDC 24V</t>
  </si>
  <si>
    <t>708003034</t>
  </si>
  <si>
    <t>AUSGANGSKARTE SM322 DO 16xDC 24V, 0,5A, ZWEI</t>
  </si>
  <si>
    <t>708003035</t>
  </si>
  <si>
    <t>AUSGANGSKARTE SM322 DO 32xDC 24V, 0,5A, VIER</t>
  </si>
  <si>
    <t>708003036</t>
  </si>
  <si>
    <t>S7-300- DP/DP-KOPPLER, KOPPELMODUL</t>
  </si>
  <si>
    <t>708003037</t>
  </si>
  <si>
    <t>ET200M DP ANSCHALTUNG (FÜR 8 BAUGRUPPEN)</t>
  </si>
  <si>
    <t>708003038</t>
  </si>
  <si>
    <t>ET200M DP ANSCHALTUNG HIGH FEATURE (FÜR 12</t>
  </si>
  <si>
    <t>708003039</t>
  </si>
  <si>
    <t>S7-300 ZENTRALBAUGR. CPU314C-2PN/DP 24DE/16DA</t>
  </si>
  <si>
    <t>708003040</t>
  </si>
  <si>
    <t>S7-300, PROFILSCHIENE L=2000MM</t>
  </si>
  <si>
    <t>708003041</t>
  </si>
  <si>
    <t>FRONTSTECKER_20POL_0,5MM²_DBL_3,5M</t>
  </si>
  <si>
    <t>708003042</t>
  </si>
  <si>
    <t>FRONTSTECKER_40POL_0,5MM²_DBL_3,5M</t>
  </si>
  <si>
    <t>708003043</t>
  </si>
  <si>
    <t>ET200M PROFINET ANSCHALTUNG IM153-4 PN</t>
  </si>
  <si>
    <t>708003049</t>
  </si>
  <si>
    <t>S7-300 MICRO MEMORY CARD 4 MBYTE</t>
  </si>
  <si>
    <t>708003050</t>
  </si>
  <si>
    <t>VIPA-CPU314SB/DPM-SPEED7, 256 KBYTE</t>
  </si>
  <si>
    <t>708003051</t>
  </si>
  <si>
    <t>VIPA-PROFIBUS-ANSCHALTUNG, IM 353DP, FÜR 29</t>
  </si>
  <si>
    <t>708003052</t>
  </si>
  <si>
    <t>VIPA-MMC-MULTIMEDIACARD SYS100V/300V/S/500V/S</t>
  </si>
  <si>
    <t>708003053</t>
  </si>
  <si>
    <t>VIPA-MCC-CARD 128 KBYTE (SPEED7-CPUŽS)</t>
  </si>
  <si>
    <t>708004000</t>
  </si>
  <si>
    <t>ZENTRALBAUGRUPPE CPU412-1 512 KBYTE ARBEITSSPEICHE</t>
  </si>
  <si>
    <t>708004001</t>
  </si>
  <si>
    <t>ZENTRALBAUGRUPPE CPU414-3 1400 KBYTE ARBEITSSPEICH</t>
  </si>
  <si>
    <t>708004002</t>
  </si>
  <si>
    <t>ZENTRALBAUGRUPPE CPU414-2 2MB, MPI/DP 12</t>
  </si>
  <si>
    <t>708004003</t>
  </si>
  <si>
    <t>ZENTRALBAUGRUPPE CPU412-2 512 KBYTE ARBEITSSPEICHE</t>
  </si>
  <si>
    <t>708004004</t>
  </si>
  <si>
    <t>ZENTRALBAUGRUPPE CPU416-2 2800 KBYTE ARBEITSSPEICH</t>
  </si>
  <si>
    <t>708004005</t>
  </si>
  <si>
    <t>S7-400 KOMMUNIKATIONSPROZESSOR [ETHERNET] CP443-1</t>
  </si>
  <si>
    <t>708004006</t>
  </si>
  <si>
    <t>S7-400 KOPPLUNGSBAUGRUPPE CP441-1, 1 SER.SCHNITTST</t>
  </si>
  <si>
    <t>708004008</t>
  </si>
  <si>
    <t>S7-400 SCHNITTSTELLENMODUL RS2</t>
  </si>
  <si>
    <t>708004009</t>
  </si>
  <si>
    <t>S7-400 FUNKTIONSMODUL FM450-1, 2 Kanäle</t>
  </si>
  <si>
    <t>708004010</t>
  </si>
  <si>
    <t>S7-400 DIGITAL-EINGABEBAUGR.32E SM421 32E/24V</t>
  </si>
  <si>
    <t>708004011</t>
  </si>
  <si>
    <t>S7-400 SCHNITTSTELLENMODUL RS422/485  KOPPLUNGSBAU</t>
  </si>
  <si>
    <t>708004012</t>
  </si>
  <si>
    <t xml:space="preserve">S7-400 DIGITAL-AUSGABEBAUGR.16A SM42216A/24V </t>
  </si>
  <si>
    <t>708004013</t>
  </si>
  <si>
    <t xml:space="preserve">S7-400 DIGITAL-AUSGABEBAUGR.32A SM422 32A/24V </t>
  </si>
  <si>
    <t>708004014</t>
  </si>
  <si>
    <t xml:space="preserve">S7-400 DIGITALE ALARM DIAGNOSE EINGABEBAUGRUPPE </t>
  </si>
  <si>
    <t>708004016</t>
  </si>
  <si>
    <t>S7-400 FRONTST.48POL ZUGFEDERKONTAKT</t>
  </si>
  <si>
    <t>708004017</t>
  </si>
  <si>
    <t>SIMATIC S7-400 FRONTST. 48-POL SCHRAUBKO</t>
  </si>
  <si>
    <t>708004020</t>
  </si>
  <si>
    <t>S7-400 STROMVERSORGUNG PS405, 24V, 4A</t>
  </si>
  <si>
    <t>708004022</t>
  </si>
  <si>
    <t>S7-400 STROMVERSORGUNG PS407, 4A, 230V</t>
  </si>
  <si>
    <t>708004023</t>
  </si>
  <si>
    <t>S7-400 STROMVERSORGUNG PS407, 10A, 230V</t>
  </si>
  <si>
    <t>708004025</t>
  </si>
  <si>
    <t xml:space="preserve">S7-400 PUFFERBATTERIE 3,6V/1,9AH FÜR PS405+PS407 </t>
  </si>
  <si>
    <t>708004030</t>
  </si>
  <si>
    <t>S7-400 BAUGRUPPENTR. UR2, 9-STECKPL.</t>
  </si>
  <si>
    <t>708004031</t>
  </si>
  <si>
    <t>S7-400 BAUGRUPPENTR. UR1, 18- STECKPL.</t>
  </si>
  <si>
    <t>708004035</t>
  </si>
  <si>
    <t xml:space="preserve">S7-400 STECKPLATZABDECKUNG FÜR  RACKS UR CR &amp; ER </t>
  </si>
  <si>
    <t>708004042</t>
  </si>
  <si>
    <t>708004043</t>
  </si>
  <si>
    <t>708004044</t>
  </si>
  <si>
    <t>708004045</t>
  </si>
  <si>
    <t>708005003</t>
  </si>
  <si>
    <t>C7 - PUFFERBATTERIE</t>
  </si>
  <si>
    <t>708006000</t>
  </si>
  <si>
    <t>ET200S DP-INTERFACE MODUL IM151 BASIC</t>
  </si>
  <si>
    <t>708006001</t>
  </si>
  <si>
    <t>ET200S DP-INTERFACEM. IM151-1 ST Standard</t>
  </si>
  <si>
    <t>708006002</t>
  </si>
  <si>
    <t>ET200S POWERMODUL PM-E DC 24V</t>
  </si>
  <si>
    <t>708006003</t>
  </si>
  <si>
    <t>ET200S TERMINALMODUL FÜR P-MOD</t>
  </si>
  <si>
    <t>708006004</t>
  </si>
  <si>
    <t>ET200S E-MODUL 4 DI, 24V</t>
  </si>
  <si>
    <t>708006005</t>
  </si>
  <si>
    <t>ET200S DP-INTERFACEM. IM151-1HFHigh Feature</t>
  </si>
  <si>
    <t>708006006</t>
  </si>
  <si>
    <t>ET200S E-MODUL 4 DO, 24VDC/0,5A</t>
  </si>
  <si>
    <t>708006007</t>
  </si>
  <si>
    <t>ET200S E-MODUL 8 DO, DC 24V/0,5A</t>
  </si>
  <si>
    <t>708006008</t>
  </si>
  <si>
    <t>ET200S E-MODUL FÜR COUNT 5V/50</t>
  </si>
  <si>
    <t>708006009</t>
  </si>
  <si>
    <t>ET200S TERMINALMODUL COUNTER</t>
  </si>
  <si>
    <t>708006010</t>
  </si>
  <si>
    <t>ET200S TERMINALMODUL FÜR E-MOD (1PCK/5ST.)</t>
  </si>
  <si>
    <t>708006011</t>
  </si>
  <si>
    <t>ET200S E-MODUL FÜR COUNT 24V/100</t>
  </si>
  <si>
    <t>708006012</t>
  </si>
  <si>
    <t>ET200S TERMINALMODUL FÜR E-MODUL M-E30C44-01</t>
  </si>
  <si>
    <t>708006015</t>
  </si>
  <si>
    <t>ET200S E-MODUL 8 DI, DC 24V 15MM BAUBR.</t>
  </si>
  <si>
    <t>708006020</t>
  </si>
  <si>
    <t>PROFIBUS /MPI-RS485_REPEATER</t>
  </si>
  <si>
    <t>708006021</t>
  </si>
  <si>
    <t>ET200S E-MODUL 4/8 F-DI PROFIsafe; DC 24V</t>
  </si>
  <si>
    <t>708006022</t>
  </si>
  <si>
    <t>ET200S E-MODUL 4 F-DO PROFIsafe, DC 24V/2A</t>
  </si>
  <si>
    <t>708006100</t>
  </si>
  <si>
    <t>ET200 PN INTERFACE/PROFINET</t>
  </si>
  <si>
    <t>708006101</t>
  </si>
  <si>
    <t>ET200S INTERFACE/PROFINET M 151-3 PN HF</t>
  </si>
  <si>
    <t>708007000</t>
  </si>
  <si>
    <t>STECKERSATZ PSS ZF 3006-3</t>
  </si>
  <si>
    <t>708007001</t>
  </si>
  <si>
    <t>SICHERHEITSST. -2PSS SB 3006-3 ETH</t>
  </si>
  <si>
    <t>708007002</t>
  </si>
  <si>
    <t>KOPFMODUL PSSu H SB</t>
  </si>
  <si>
    <t>708007003</t>
  </si>
  <si>
    <t>SPANNUNGSVERSORGUNG PSSu F PS</t>
  </si>
  <si>
    <t>708007004</t>
  </si>
  <si>
    <t>BASISMODUL PSSu BS1/8C(SP-MODUL)</t>
  </si>
  <si>
    <t>708007005</t>
  </si>
  <si>
    <t>EINGANGSMODUL PSSu E F 4DI</t>
  </si>
  <si>
    <t>708007006</t>
  </si>
  <si>
    <t>BASISMODUL PSSu BP1/8C(E-MODUL)</t>
  </si>
  <si>
    <t>708007007</t>
  </si>
  <si>
    <t>AUSGANGSMODUL PSSu E F 2DO</t>
  </si>
  <si>
    <t>708007008</t>
  </si>
  <si>
    <t>BASISMODUL PSSu BS2/8C(A-MODUL)</t>
  </si>
  <si>
    <t>708007009</t>
  </si>
  <si>
    <t>BUSSTECKER PSS SB SUB-D4</t>
  </si>
  <si>
    <t>708007010</t>
  </si>
  <si>
    <t>AUSGANGSMODUL PSSu E F 4DO 0.5</t>
  </si>
  <si>
    <t>708007100</t>
  </si>
  <si>
    <t>ZENTRALMODUL 3RK3 BASIC 4/8 F-DI, 1F-RO, 1 F-DO,</t>
  </si>
  <si>
    <t>708007101</t>
  </si>
  <si>
    <t>SCHNITTSTELLENABDECKUNGEN, FUER</t>
  </si>
  <si>
    <t>708007110</t>
  </si>
  <si>
    <t>ERWEITERUNGSMODUL 3RK33, 8 DI, DC 24V</t>
  </si>
  <si>
    <t>708007120</t>
  </si>
  <si>
    <t>ERWEITERUNGSMODUL 3RK33, 8 DO, DC 24V</t>
  </si>
  <si>
    <t>708007121</t>
  </si>
  <si>
    <t>ERWEITERUNGSMODUL 3RK33, 8F-RDO, DC 24V</t>
  </si>
  <si>
    <t>708007130</t>
  </si>
  <si>
    <t>VERBINDUNGSKABEL, LÄNGE 0,025M, FLACH,ZTM-&gt;EWM</t>
  </si>
  <si>
    <t>708012000</t>
  </si>
  <si>
    <t>SIMATIC S7-1200, CPU 1214C, I/O: 14 DI DC 24V;</t>
  </si>
  <si>
    <t>708012002</t>
  </si>
  <si>
    <t>SIMATIC S7-1200F, CPU 1214FC, I/O:14 DI/10 DO 24</t>
  </si>
  <si>
    <t>708012003</t>
  </si>
  <si>
    <t>SIMATIC S7-1200, CPU 1215C, I/O: 14 DI DC 24V</t>
  </si>
  <si>
    <t>708012020</t>
  </si>
  <si>
    <t>SIMATIC S7-1200, DIGITALE E/A SM 1223, 8 DI/8 DO</t>
  </si>
  <si>
    <t>708012021</t>
  </si>
  <si>
    <t>SIMATIC S7-1200, DIGITALE E/A SM 1223, 16DI/16DO</t>
  </si>
  <si>
    <t>708012040</t>
  </si>
  <si>
    <t>SIMATIC S7-1200, DIGITALEINGABE SB 1221, 4DI</t>
  </si>
  <si>
    <t>708012050</t>
  </si>
  <si>
    <t>SIMATIC S7-1200, DIGITALEINGABE SM1226, 16 F-DI</t>
  </si>
  <si>
    <t>708012060</t>
  </si>
  <si>
    <t>SIMATIC S7-1200, DIGITALAUSGABE SM1226, 4 F-DQ 2A</t>
  </si>
  <si>
    <t>708015000</t>
  </si>
  <si>
    <t xml:space="preserve">SIMATIC S7-1500F, CPU 1515F-2 PN  </t>
  </si>
  <si>
    <t>708015001</t>
  </si>
  <si>
    <t xml:space="preserve">SIMATIC S7-1500, CPU 1511-1 PN  </t>
  </si>
  <si>
    <t>708015002</t>
  </si>
  <si>
    <t xml:space="preserve">SIMATIC S7-1500, CPU 1515-2 PN  </t>
  </si>
  <si>
    <t>708015003</t>
  </si>
  <si>
    <t>SIMATIC S7-1500, CPU 1512C-1 PN</t>
  </si>
  <si>
    <t>708015004</t>
  </si>
  <si>
    <t xml:space="preserve">SIMATIC S7-1500, CPU 1517-3 PN/DP </t>
  </si>
  <si>
    <t>708015005</t>
  </si>
  <si>
    <t>SIMATIC S7-1500, CPU 1513-1 PN</t>
  </si>
  <si>
    <t>708015006</t>
  </si>
  <si>
    <t>SIMATIC S7-1500, CPU 1518-4 PN</t>
  </si>
  <si>
    <t>708015023</t>
  </si>
  <si>
    <t xml:space="preserve">SIMATIC S7-1500F, CPU 1513F-1 PN </t>
  </si>
  <si>
    <t>708015025</t>
  </si>
  <si>
    <t xml:space="preserve">SIMATIC S7-1500F, CPU 1516F-3 PN/DP </t>
  </si>
  <si>
    <t>708015026</t>
  </si>
  <si>
    <t xml:space="preserve">SIMATIC S7-1500F, CPU 1517F-3 PN/DP </t>
  </si>
  <si>
    <t>708015027</t>
  </si>
  <si>
    <t xml:space="preserve">SIMATIC S7-1500F, CPU 1518F-4 PN/DP </t>
  </si>
  <si>
    <t>708015029</t>
  </si>
  <si>
    <t>SIMATIC-S7-1500 KOMMUNIKATIONSPROZESSOR [ETHERNET]</t>
  </si>
  <si>
    <t>708015031</t>
  </si>
  <si>
    <t>SIMATIC S7-1500, DIGITAL.EINGABEM. DI 32xDC 24V BA</t>
  </si>
  <si>
    <t>708015032</t>
  </si>
  <si>
    <t>SIMATIC S7-1500, DIGITAL.EINGABEM. DI 16xDC 24V</t>
  </si>
  <si>
    <t>708015033</t>
  </si>
  <si>
    <t>SIMATIC S7-1500, DIGITAL.EINGABEM. DI 32xDC 24V HF</t>
  </si>
  <si>
    <t>708015037</t>
  </si>
  <si>
    <t>SIMATIC S7-1500, F-DIGITAL.EINGABEM. F-DI 16xDC</t>
  </si>
  <si>
    <t>708015041</t>
  </si>
  <si>
    <t>SIMATIC S7-1500, DIGITAL.AUSGABEM. DO 32xDC</t>
  </si>
  <si>
    <t>708015042</t>
  </si>
  <si>
    <t>SIMATIC S7-1500, DIGITAL.AUSGABEM. DO 16xDC 24V</t>
  </si>
  <si>
    <t>708015043</t>
  </si>
  <si>
    <t>708015046</t>
  </si>
  <si>
    <t>SIMATIC S7-1500, F-DIGITAL. AUSGABEM. F-DO 8xDC</t>
  </si>
  <si>
    <t>708015050</t>
  </si>
  <si>
    <t>SIMATIC S7-1500, TM COUNT 2X24V ZÄHLERBAUGR.</t>
  </si>
  <si>
    <t>708015061</t>
  </si>
  <si>
    <t>SIMATIC S7-1500, FRONTSTECKER 40-POLIG</t>
  </si>
  <si>
    <t>708015062</t>
  </si>
  <si>
    <t>SIMATIC S7-1500, FRONTSTECKER 40-POLIG, SCHRAUB</t>
  </si>
  <si>
    <t>708015070</t>
  </si>
  <si>
    <t>SIMATIC S7-1500, INTERFACEM., PROFINET, IM155-5 PN</t>
  </si>
  <si>
    <t>708015080</t>
  </si>
  <si>
    <t>SIMATIC S7-1500, PROFILSCHIENE 2000 MM</t>
  </si>
  <si>
    <t>708015081</t>
  </si>
  <si>
    <t>SIMATIC S7-1500, ERDUNGSSCHRAUBE FÜR PROFILSCHIENE</t>
  </si>
  <si>
    <t>708015090</t>
  </si>
  <si>
    <t>SIMATIC S7, MEMORY CARD 4 MByte FÜR S7-1X00</t>
  </si>
  <si>
    <t>708015091</t>
  </si>
  <si>
    <t>SIMATIC S7, MEMORY CARD 12 MB FÜR S7-1X00</t>
  </si>
  <si>
    <t>708015093</t>
  </si>
  <si>
    <t>SIMATIC S7, MEMORY CARD 256 MB FÜR S7-1X00</t>
  </si>
  <si>
    <t>708015094</t>
  </si>
  <si>
    <t>SIMATIC S7, MEMORY CARD 2 GBYTE FÜR S7-1X00</t>
  </si>
  <si>
    <t>708100001</t>
  </si>
  <si>
    <t>708100002</t>
  </si>
  <si>
    <t>CPU-Grundmodul CX2030, Windows 7 Embedded Compact</t>
  </si>
  <si>
    <t>708100015</t>
  </si>
  <si>
    <t>16-GB-CFast-Karte, SLC-Flash</t>
  </si>
  <si>
    <t>708100016</t>
  </si>
  <si>
    <t>2-GB-DDR3-RAM, 4 GB DDR3-RAM</t>
  </si>
  <si>
    <t>708100017</t>
  </si>
  <si>
    <t>GB-CFast-Karte, 3D-Flash, erw. Temperaturbereich</t>
  </si>
  <si>
    <t>708100018</t>
  </si>
  <si>
    <t>License-Key-USB-Stick für TwinCAT 3.1</t>
  </si>
  <si>
    <t>708100019</t>
  </si>
  <si>
    <t>NETZTEIL MIT INTEGRIERTER KAPAZITIVER USV</t>
  </si>
  <si>
    <t>708100020</t>
  </si>
  <si>
    <t>TwinSAFE-Logic  (bis 212 Verbindungen)</t>
  </si>
  <si>
    <t>708100021</t>
  </si>
  <si>
    <t>2-Port-EtherCAT-Abzweig 100 MBit/s</t>
  </si>
  <si>
    <t>708100022</t>
  </si>
  <si>
    <t xml:space="preserve">EtherCAT BUS-Koppler EK1100 2x RJ45 </t>
  </si>
  <si>
    <t>708100023</t>
  </si>
  <si>
    <t xml:space="preserve">EtherCAT BUS-Koppler, 4DI, 4DQ, 2x RJ45   </t>
  </si>
  <si>
    <t>708100024</t>
  </si>
  <si>
    <t xml:space="preserve">EtherCAT Koppler TwinSafe, 4DI, 4DQ, 2DIF, 2DQF </t>
  </si>
  <si>
    <t>708100025</t>
  </si>
  <si>
    <t>20-GB-CFAST-KARTE, 3D-FLASH</t>
  </si>
  <si>
    <t>708100030</t>
  </si>
  <si>
    <t>NETZTEILKLEMME ZUR E-BUS-AUFFRISCHUNG 2A M. DIAGNO</t>
  </si>
  <si>
    <t>708100031</t>
  </si>
  <si>
    <t>Potentialverteilerklemme mit 2x8 Klemmstellen</t>
  </si>
  <si>
    <t>708100032</t>
  </si>
  <si>
    <t>Potentialverteilerklemme mit 8x24V + 8x0V</t>
  </si>
  <si>
    <t>708100039</t>
  </si>
  <si>
    <t>ENDKAPPE FÜR BUSSTATION</t>
  </si>
  <si>
    <t>708100043</t>
  </si>
  <si>
    <t>16-Kanal-Digital-Eingangsklemme, 24 V DC</t>
  </si>
  <si>
    <t>708100049</t>
  </si>
  <si>
    <t>4-Kanal-Ein-/Ausgang IO-Link-Masterklemme</t>
  </si>
  <si>
    <t>708100053</t>
  </si>
  <si>
    <t>16-Kanal-Digital-Ausgangsklemme, 24 V DC, 0,5A</t>
  </si>
  <si>
    <t>708100060</t>
  </si>
  <si>
    <t>4-Kanal-Digital-Eingangsklemme, TwinSAFE, 24 V DC</t>
  </si>
  <si>
    <t>708100070</t>
  </si>
  <si>
    <t>4-Kanal-Digital-Ausgangsklemme, TwinSAFE, 24 V DC</t>
  </si>
  <si>
    <t>708100105</t>
  </si>
  <si>
    <t>TwinCat3 PLC Lizenz, Plattform 50 (Performance</t>
  </si>
  <si>
    <t>708100106</t>
  </si>
  <si>
    <t xml:space="preserve">TwinCat3 PLC Lizenz, Plattform 60 (Mid Perfor </t>
  </si>
  <si>
    <t>708100125</t>
  </si>
  <si>
    <t>TwinCat3 OPC UA Lizenz, Plattform 50 (Performance</t>
  </si>
  <si>
    <t>708100126</t>
  </si>
  <si>
    <t>TwinCat3 OPC UA Lizenz, Plattform 60 (Mid Perfor</t>
  </si>
  <si>
    <t>708100145</t>
  </si>
  <si>
    <t>TwinCat3 TCP/IP Lizenz, Plattform 50 (Performance</t>
  </si>
  <si>
    <t>708100146</t>
  </si>
  <si>
    <t>TwinCat3 TCP/IP Lizenz, Plattform 60 (Mid Perfor</t>
  </si>
  <si>
    <t>708100165</t>
  </si>
  <si>
    <t>TwinCat3 PLC-HMI-Web, Plattform 50 (Performance</t>
  </si>
  <si>
    <t>708100166</t>
  </si>
  <si>
    <t>TwinCat3 PLC-HMI-Web, Plattform 60 (Mid Perfor</t>
  </si>
  <si>
    <t>708100185</t>
  </si>
  <si>
    <t>TwinCat3 NC PTP 10 Axes, Plattform 50 (Performance</t>
  </si>
  <si>
    <t>708100186</t>
  </si>
  <si>
    <t>TwinCat3 NC PTP 10 Axes, Plattform 60 (Mid Perfor</t>
  </si>
  <si>
    <t>708100187</t>
  </si>
  <si>
    <t xml:space="preserve">TwinCat3 Lizenz-Dongle im TwinCAT3 Engineering </t>
  </si>
  <si>
    <t>708100200</t>
  </si>
  <si>
    <t>708100201</t>
  </si>
  <si>
    <t>708100210</t>
  </si>
  <si>
    <t>708100220</t>
  </si>
  <si>
    <t>708100230</t>
  </si>
  <si>
    <t>708100250</t>
  </si>
  <si>
    <t>708100251</t>
  </si>
  <si>
    <t>708100252</t>
  </si>
  <si>
    <t>708100253</t>
  </si>
  <si>
    <t>708100254</t>
  </si>
  <si>
    <t>708100254_1</t>
  </si>
  <si>
    <t>708100255</t>
  </si>
  <si>
    <t>708100256</t>
  </si>
  <si>
    <t>708100257</t>
  </si>
  <si>
    <t>708100258</t>
  </si>
  <si>
    <t>708100260</t>
  </si>
  <si>
    <t>708100260_1</t>
  </si>
  <si>
    <t>EtherCAT-LEITUNG M8/M8-0°-A-COD, PUR, AWG 26, 1,5M</t>
  </si>
  <si>
    <t>708100261</t>
  </si>
  <si>
    <t>708100262</t>
  </si>
  <si>
    <t>708100263</t>
  </si>
  <si>
    <t>708100264</t>
  </si>
  <si>
    <t>708100265</t>
  </si>
  <si>
    <t>708100266</t>
  </si>
  <si>
    <t>708100267</t>
  </si>
  <si>
    <t>708100270</t>
  </si>
  <si>
    <t>708100271</t>
  </si>
  <si>
    <t>708100272</t>
  </si>
  <si>
    <t>708100273</t>
  </si>
  <si>
    <t>708100274</t>
  </si>
  <si>
    <t>708100275</t>
  </si>
  <si>
    <t>708100276</t>
  </si>
  <si>
    <t>708100277</t>
  </si>
  <si>
    <t>708100280</t>
  </si>
  <si>
    <t xml:space="preserve">M12 St. 0°/RJ45 St. 0° geschirmt Ethernet 50M </t>
  </si>
  <si>
    <t>708100281</t>
  </si>
  <si>
    <t xml:space="preserve">M12 St. 0°/RJ45 St. 0° geschirmt, Ethernet 100M </t>
  </si>
  <si>
    <t>708100282</t>
  </si>
  <si>
    <t xml:space="preserve">M12 St. 0°/RJ45 St. 0° geschirmt, Ethernet 80M </t>
  </si>
  <si>
    <t>708100283</t>
  </si>
  <si>
    <t xml:space="preserve">M12 St. 0°/RJ45 St. 0° geschirmt, Ethernet 40M </t>
  </si>
  <si>
    <t>708100284</t>
  </si>
  <si>
    <t>708100290</t>
  </si>
  <si>
    <t>708100300</t>
  </si>
  <si>
    <t xml:space="preserve">CONTROL-PANEL M. DVI/USB EXTENDED-ANSCHLUSS </t>
  </si>
  <si>
    <t>708100310</t>
  </si>
  <si>
    <t xml:space="preserve">ANSCHLUSSKIT 3M FÜR CP6900  </t>
  </si>
  <si>
    <t>708100320</t>
  </si>
  <si>
    <t>708100321</t>
  </si>
  <si>
    <t>708100322</t>
  </si>
  <si>
    <t>EtherCAT-LEITUNG M12 D-CODIERT /M8 4-POL 15M</t>
  </si>
  <si>
    <t>708100323</t>
  </si>
  <si>
    <t>EtherCAT-LEITUNG M12 D-CODIERT /M8 4-POL 20M</t>
  </si>
  <si>
    <t>708100324</t>
  </si>
  <si>
    <t>708100325</t>
  </si>
  <si>
    <t>EtherCAT-LEITUNG M12 D-CODIERT /M8 4-POL 25M</t>
  </si>
  <si>
    <t>708100326</t>
  </si>
  <si>
    <t>708100327</t>
  </si>
  <si>
    <t>EtherCAT-LEITUNG M12 D-CODIERT /M8 4-POL 40M</t>
  </si>
  <si>
    <t>708100328</t>
  </si>
  <si>
    <t>708100329</t>
  </si>
  <si>
    <t>708100330</t>
  </si>
  <si>
    <t>EtherCAT-Leitung 70m, M12 D-Codiert /M8 4-pol.</t>
  </si>
  <si>
    <t>708100401</t>
  </si>
  <si>
    <t>Digital Kompakt Servoverstärker (2-Kanal)</t>
  </si>
  <si>
    <t>708100410</t>
  </si>
  <si>
    <t>TwinSAFE-Drive-Optionskarte zu Servoverstärker</t>
  </si>
  <si>
    <t>708100420</t>
  </si>
  <si>
    <t>AX-Bridge-Power-Supply-Modul</t>
  </si>
  <si>
    <t>708100421</t>
  </si>
  <si>
    <t>AX-Bridge-Power-Distribution-Modul</t>
  </si>
  <si>
    <t>708100430</t>
  </si>
  <si>
    <t>Motordrossel für AX5000 bis 12 A Servomotoren</t>
  </si>
  <si>
    <t>708100450</t>
  </si>
  <si>
    <t>Servomotorleitung für AM8X4X 25m</t>
  </si>
  <si>
    <t>708100451</t>
  </si>
  <si>
    <t>Servomotorleitung für AM8X4X 50m</t>
  </si>
  <si>
    <t>708100452</t>
  </si>
  <si>
    <t>Servomotorleitung für AM8X4X 75m</t>
  </si>
  <si>
    <t>709000000</t>
  </si>
  <si>
    <t>ET 200SP CPU 1510SP F-1 PN</t>
  </si>
  <si>
    <t>709000001</t>
  </si>
  <si>
    <t>ET 200SP CPU 1512SP F-1 PN</t>
  </si>
  <si>
    <t>709000002</t>
  </si>
  <si>
    <t>ET 200SP DP CPU 1510SP-1 PN</t>
  </si>
  <si>
    <t>709000003</t>
  </si>
  <si>
    <t>ET 200SP CPU 1512SP-1 PN</t>
  </si>
  <si>
    <t>709000004</t>
  </si>
  <si>
    <t>ET 200SP PN-INTERFACE MODUL IM 155-6PN HF</t>
  </si>
  <si>
    <t>709000005</t>
  </si>
  <si>
    <t>ET 200SP BUSADAPTER BA 2xRJ45, BUCHSEN F. PROFINET</t>
  </si>
  <si>
    <t>709000006</t>
  </si>
  <si>
    <t>ET 200SP BUNDLE PROFINET IM 155-6PN ST, BA 2xRJ45</t>
  </si>
  <si>
    <t>709000007</t>
  </si>
  <si>
    <t>ET 200SP CPU 1514SP F-2 PN</t>
  </si>
  <si>
    <t>709000010</t>
  </si>
  <si>
    <t>ET 200SP, BASE-UNIT BU15-P16+A0+2B, BU-Typ A0,</t>
  </si>
  <si>
    <t>709000011</t>
  </si>
  <si>
    <t>ET 200SP, BASE-UNIT BU15-P16+A0+2D, BU-TYP A0,</t>
  </si>
  <si>
    <t>709000012</t>
  </si>
  <si>
    <t>709000013</t>
  </si>
  <si>
    <t>ET 200SP, BASE-UNIT BU20-P12+A0+0B, BU-TYP D0</t>
  </si>
  <si>
    <t>709000014</t>
  </si>
  <si>
    <t>ET 200SP, BASE-UNIT BU15-P16+A10+2D, BU-TYP A0</t>
  </si>
  <si>
    <t>709000015</t>
  </si>
  <si>
    <t xml:space="preserve">ET 200SP, BASE-UNIT BU15-P16+A10+2B, BU-TYP A0 </t>
  </si>
  <si>
    <t>709000019</t>
  </si>
  <si>
    <t>ET 200SP, SERVER-/ ABSCHLUSSMODUL -40...+70°C</t>
  </si>
  <si>
    <t>709000020</t>
  </si>
  <si>
    <t>ET 200SP, DI 8 X DC 24V HF</t>
  </si>
  <si>
    <t>709000021</t>
  </si>
  <si>
    <t>ET 200SP, DI 8 X DC 24V BASIC</t>
  </si>
  <si>
    <t>709000022_A</t>
  </si>
  <si>
    <t>ET 200SP, DI 16 X DC 24V ST</t>
  </si>
  <si>
    <t>709000023</t>
  </si>
  <si>
    <t>ET 200SP, DI 8 X DC 24V HIGH SPEED</t>
  </si>
  <si>
    <t>709000029</t>
  </si>
  <si>
    <t>ET 200SP, F-DI 8x 24VDC HF</t>
  </si>
  <si>
    <t>709000030</t>
  </si>
  <si>
    <t>ET 200SP, DQ 8x 24VDC/0,5A HF</t>
  </si>
  <si>
    <t>ET 200SP, DQ 8x 24VDC/0,5A ST</t>
  </si>
  <si>
    <t>709000032_A</t>
  </si>
  <si>
    <t>709000039</t>
  </si>
  <si>
    <t>ET 200SP, F-DQ 4X DC 24V/2A HF</t>
  </si>
  <si>
    <t>709000040</t>
  </si>
  <si>
    <t>ET 200SP, CODIERELEMENT  FÜR F-DI, F-DQ; F-PM-E</t>
  </si>
  <si>
    <t>709000050</t>
  </si>
  <si>
    <t>ET 200SP, POTENTIALVERTEILERMODUL,PotDis-TB-P1-R</t>
  </si>
  <si>
    <t>709000051</t>
  </si>
  <si>
    <t>ET 200SP, POTDIS-BASEUNIT P1, 17xP1(+),1x P2(-)</t>
  </si>
  <si>
    <t>709000052</t>
  </si>
  <si>
    <t>ET 200SP, POTDIS-BASEUNIT P1, 17xP1(+),1x P2(0V)</t>
  </si>
  <si>
    <t>709000053</t>
  </si>
  <si>
    <t>ET 200SP, POTENTIALVERTEILERMODUL,PotDis-TB-P2-B</t>
  </si>
  <si>
    <t>709000054</t>
  </si>
  <si>
    <t>ET 200SP, POTDIS-BASEUNIT P1, 17xP2(-),1x P1(+)</t>
  </si>
  <si>
    <t>709000055</t>
  </si>
  <si>
    <t>709000060</t>
  </si>
  <si>
    <t>ET 200SP, CM AS-I MASTER ST</t>
  </si>
  <si>
    <t>709000061</t>
  </si>
  <si>
    <t>ET 200SP, CP 1543SP-1, KOMMUNIKATIONSPROZESSOR</t>
  </si>
  <si>
    <t>709000070</t>
  </si>
  <si>
    <t>ET 200SP, AL ENERGY METER 480V AC ST</t>
  </si>
  <si>
    <t>709000080</t>
  </si>
  <si>
    <t>ET 200SP 160 REFERENZKEN.SCHILDER BA/BU</t>
  </si>
  <si>
    <t>709000081</t>
  </si>
  <si>
    <t>ET 200SP 10 FARBKENZEICHN.SCHILDER CC02,</t>
  </si>
  <si>
    <t>709000082</t>
  </si>
  <si>
    <t>ET 200SP 10 FARBKENZEICHN.SCHILDER CC01,</t>
  </si>
  <si>
    <t>709000500</t>
  </si>
  <si>
    <t>SLIO PROFINET-IO-DEVICE DC 24V 2 x RJ45</t>
  </si>
  <si>
    <t>709000502</t>
  </si>
  <si>
    <t>SLIO PROFIBUS-DP-SLAVE DC 24V</t>
  </si>
  <si>
    <t>709000510</t>
  </si>
  <si>
    <t>SLIO DIGITAL-EINGABE-MODULE 4x DI DC24V 2/3 LEITER</t>
  </si>
  <si>
    <t>709000511</t>
  </si>
  <si>
    <t>SLIO DIGITALE EINGABE 8x DI DC 24V</t>
  </si>
  <si>
    <t>709000520</t>
  </si>
  <si>
    <t>SLIO DIGITALE AUSGABE 4x DO DC 24V</t>
  </si>
  <si>
    <t>709000521</t>
  </si>
  <si>
    <t>SLIO DIGITALE AUSGABE 8x DO DC 24V, 0,5 A</t>
  </si>
  <si>
    <t>709000530</t>
  </si>
  <si>
    <t>SLIO POTENTIALVERTEILER-MODULE 4 x DC24V 4 x DC 0V</t>
  </si>
  <si>
    <t>709000531</t>
  </si>
  <si>
    <t>SLIO POTENTIALVERTEILER-MODULE 8 x DC 24V</t>
  </si>
  <si>
    <t>709000532</t>
  </si>
  <si>
    <t>SLIO POTENTIALVERTEILER-MODULE 8 X DC 0V</t>
  </si>
  <si>
    <t>709000533</t>
  </si>
  <si>
    <t>SLIO POWER-MODULE DC 24V 10A AUSGANGS-VERS.</t>
  </si>
  <si>
    <t>709001002</t>
  </si>
  <si>
    <t>ET 200ECO PN, 16 DI DC 24V; 8xM12 DOPPELBELEGUNG</t>
  </si>
  <si>
    <t>709001005</t>
  </si>
  <si>
    <t>ET 200ECO PN, 16 DO DC 24V/1,3A; 8xM12</t>
  </si>
  <si>
    <t>709001008</t>
  </si>
  <si>
    <t>ET 200ECO PN, 16 DIO DC 24V/2A; 8xM12-L POWER</t>
  </si>
  <si>
    <t>709001009</t>
  </si>
  <si>
    <t>ET 200ECO PN, 8 DIO DC 24V/1,3A; 8xM12</t>
  </si>
  <si>
    <t>709001010</t>
  </si>
  <si>
    <t>AS-INTERFACE ZUBEHÖR VERSCHLUSSKAPPE M12</t>
  </si>
  <si>
    <t>709001011</t>
  </si>
  <si>
    <t>KENNZEICHNUNGSSCHILDER 10x7MM RAL6034,</t>
  </si>
  <si>
    <t>709001012</t>
  </si>
  <si>
    <t>ET 200ECO PN, Y-KABEL, DOPPELANSCHLUSS, 5-POLIG</t>
  </si>
  <si>
    <t>709001014</t>
  </si>
  <si>
    <t>BAUGRUPPENTRÄGER ET200eco PN AN KABELPRITSCHE KPL.</t>
  </si>
  <si>
    <t>709001015</t>
  </si>
  <si>
    <t>BAUGRUPPENTRÄGER ET200eco BEARBEITET</t>
  </si>
  <si>
    <t>709001016</t>
  </si>
  <si>
    <t>PROFINET MONTAGESCHIENE F. ET 200ECO PN</t>
  </si>
  <si>
    <t>709001017</t>
  </si>
  <si>
    <t>MODULTRÄGER F. ET 200 PRO MODULE</t>
  </si>
  <si>
    <t>709001032</t>
  </si>
  <si>
    <t>709001033</t>
  </si>
  <si>
    <t>709001034</t>
  </si>
  <si>
    <t>709001035</t>
  </si>
  <si>
    <t>709001036</t>
  </si>
  <si>
    <t>709001037</t>
  </si>
  <si>
    <t>709001042</t>
  </si>
  <si>
    <t>709001043</t>
  </si>
  <si>
    <t>709001044</t>
  </si>
  <si>
    <t>709001045</t>
  </si>
  <si>
    <t>709001046</t>
  </si>
  <si>
    <t>709001047</t>
  </si>
  <si>
    <t>709001051</t>
  </si>
  <si>
    <t>709001053</t>
  </si>
  <si>
    <t>709001054</t>
  </si>
  <si>
    <t>709001055</t>
  </si>
  <si>
    <t>709001056</t>
  </si>
  <si>
    <t>709001057</t>
  </si>
  <si>
    <t>709001058</t>
  </si>
  <si>
    <t>709001060</t>
  </si>
  <si>
    <t>ETHERNET RJ45 St-0°/RJ45 St-0° PUR 4-POLIG 1M</t>
  </si>
  <si>
    <t>709001061</t>
  </si>
  <si>
    <t>ETHERNET RJ45 St-0°/RJ45 St-0° PUR 4-POLIG 1,5M</t>
  </si>
  <si>
    <t>709001062</t>
  </si>
  <si>
    <t>ETHERNET RJ45 St-0°/RJ45 St-0° PUR 4-POLIG 3M</t>
  </si>
  <si>
    <t>709001063</t>
  </si>
  <si>
    <t>ETHERNET RJ45 St-0°/RJ45 St-0° PUR 4-POLIG 5M</t>
  </si>
  <si>
    <t>709002001</t>
  </si>
  <si>
    <t>TBEN-S1-8DXP KOMPAKTES  I/O-MODUL 8 UNI-KANÄLE</t>
  </si>
  <si>
    <t>709002002</t>
  </si>
  <si>
    <t xml:space="preserve">TBEN-S1-4DIP-4DOP, KOMPAKTES  I/O-MODUL </t>
  </si>
  <si>
    <t>709002003</t>
  </si>
  <si>
    <t xml:space="preserve">TBEN-S1-8DIP, KOMPAKTES  INPUT-MODUL </t>
  </si>
  <si>
    <t>709002004</t>
  </si>
  <si>
    <t xml:space="preserve">TBEN-S1-8DOP, KOMPAKTES OUTPUT-MODUL </t>
  </si>
  <si>
    <t>709002005</t>
  </si>
  <si>
    <t>FEN20-16DXP, KOMPAKTES IP20 MODUL 16 UNI. DI/DO</t>
  </si>
  <si>
    <t>709002006</t>
  </si>
  <si>
    <t>FEN20-4DIP-4XP, KOMPAKTES IP20 MODUL 4 DIG. DI/DO</t>
  </si>
  <si>
    <t>709002007</t>
  </si>
  <si>
    <t xml:space="preserve">TBEN-S2-KOMPAKTES MULTIPROTOKOLL I/O-MODUL </t>
  </si>
  <si>
    <t>709002008</t>
  </si>
  <si>
    <t xml:space="preserve">TBEN-S2-4IOL KOMPAKTES I/O-MODUL 4 IO-LINK MASTER </t>
  </si>
  <si>
    <t>709003001</t>
  </si>
  <si>
    <t>DIGITALE EIN-AUSGÄNGE MVK DIO16 IRT, M12 D-KODIERT</t>
  </si>
  <si>
    <t>709004000</t>
  </si>
  <si>
    <t>DIGITALE EIN- AUSGÄNGE DIO16 SOLID67 M12 POWER</t>
  </si>
  <si>
    <t>709004100</t>
  </si>
  <si>
    <t>IMPACT67 DIGITALE EIN-/AUSGÄNGE DIO16 M12 POWER</t>
  </si>
  <si>
    <t>710000012</t>
  </si>
  <si>
    <t xml:space="preserve">BUSKLEMME TYP: IBS ST 24 BK-T 2754341 </t>
  </si>
  <si>
    <t>710000013</t>
  </si>
  <si>
    <t>ERSATZ-MODULELEKTRONIK FÜR BUSKLEMME</t>
  </si>
  <si>
    <t>710000015</t>
  </si>
  <si>
    <t>EINGABEMODUL TYP: IB ST 24 DI32/2</t>
  </si>
  <si>
    <t>710000016</t>
  </si>
  <si>
    <t xml:space="preserve">ERSATZ-MODULELEKTRONIK TYP: IB STME 24 DI 32/2 </t>
  </si>
  <si>
    <t>710000017</t>
  </si>
  <si>
    <t xml:space="preserve">ERSATZSICHERUNG  IB ST 24 DI32/2 TYP: IBS TR5 2AT </t>
  </si>
  <si>
    <t>710000018</t>
  </si>
  <si>
    <t>AUSGABEMODUL TYP: IB ST 24 DO32/2</t>
  </si>
  <si>
    <t>710000019</t>
  </si>
  <si>
    <t xml:space="preserve">ERSATZ-MODULELEKTRONIK TYP: IB STME 24 DO 32/2 </t>
  </si>
  <si>
    <t>710000020</t>
  </si>
  <si>
    <t xml:space="preserve">ERSATZSICHERUNG TYP: IBS TR5 5AT </t>
  </si>
  <si>
    <t>710000021</t>
  </si>
  <si>
    <t xml:space="preserve">ANSCHALTBAUGRUPPE IBS S5 DSC/I-T GEN4  115U-135U </t>
  </si>
  <si>
    <t>710000022</t>
  </si>
  <si>
    <t>IBS-EINGABEMODUL IB ST 24 DI16/4</t>
  </si>
  <si>
    <t>710000023</t>
  </si>
  <si>
    <t>IBS-AUSGABEMODUL IB ST 24 DO16/3</t>
  </si>
  <si>
    <t>710000027</t>
  </si>
  <si>
    <t xml:space="preserve">IBS-ST BUSKLEMME (MAX.4E/A-MO.)  IBS ST 24 BKM-T </t>
  </si>
  <si>
    <t>710000028</t>
  </si>
  <si>
    <t>ST-EINGABE-MODUL ZUGFEDERNANSCHLUSS</t>
  </si>
  <si>
    <t>710000032</t>
  </si>
  <si>
    <t xml:space="preserve">IBS-ST-BUSKLEMME M. FERNBUSSTICH </t>
  </si>
  <si>
    <t>710000033</t>
  </si>
  <si>
    <t xml:space="preserve">IBS-ST-BUSKLEMME ZUGFEDERNANSCHLUSS IBS-ST ZF24BK </t>
  </si>
  <si>
    <t>710000034</t>
  </si>
  <si>
    <t>ST-EINGABE-MODUL ZUGFEDERNANSCHL IBS-STZF-24DI16/4</t>
  </si>
  <si>
    <t>710003003</t>
  </si>
  <si>
    <t>IB IL 24 DI 2-PAC, INLINE-KLEMME</t>
  </si>
  <si>
    <t>710003004</t>
  </si>
  <si>
    <t xml:space="preserve">IB IL FIELD 8, BESCHRIFTUNGSFELD </t>
  </si>
  <si>
    <t>710003007</t>
  </si>
  <si>
    <t>IB IL 24 DO 2-2A-PAC, 2 DIGITALE AUSGÄNGE, 2A</t>
  </si>
  <si>
    <t>710003012</t>
  </si>
  <si>
    <t>IB IL 24 PWR IN-PAC, EINSPEISEKLEMME</t>
  </si>
  <si>
    <t>710003013</t>
  </si>
  <si>
    <t>IB IL 24 SEG/F-PAC, SEGMENTKLEMME</t>
  </si>
  <si>
    <t>710003014</t>
  </si>
  <si>
    <t>IB IL BK-PLSET/CP, STECKER-SET FÜR IB-ZUBEHÖR</t>
  </si>
  <si>
    <t>710003015</t>
  </si>
  <si>
    <t>IL PB BK DP/V1-PAC, PROFIBUSKOPPLER</t>
  </si>
  <si>
    <t>710003017</t>
  </si>
  <si>
    <t>IB IL 24 SEG-PAC IL SEGMENTKLEMME</t>
  </si>
  <si>
    <t>710003018</t>
  </si>
  <si>
    <t>IB IL 24 DI 4-PAC, 4 DIGITALE EINGÄNE</t>
  </si>
  <si>
    <t>710003019</t>
  </si>
  <si>
    <t>IB IL 24 DI 8-PAC, 8 DIGITALE EINGÄNGE</t>
  </si>
  <si>
    <t>710003020</t>
  </si>
  <si>
    <t>IB IL 24 DI 16-PAC, 16 DIGITALE EINGÄNGE</t>
  </si>
  <si>
    <t>710003021</t>
  </si>
  <si>
    <t>IB IL 24 DO 2-PAC, 2 DIGITALE AUSGÄNGE, 500mA</t>
  </si>
  <si>
    <t>710003022</t>
  </si>
  <si>
    <t>IB IL 24 DO 4-PAC, 4 DIGITALE AUSGÄNGE, 500mA</t>
  </si>
  <si>
    <t>710003023</t>
  </si>
  <si>
    <t>IB IL 24 DO 8-PAC, 8 DIGITALE AUSGÄNGE</t>
  </si>
  <si>
    <t>710003024</t>
  </si>
  <si>
    <t>IB IL 24 DO 16-PAC, 16 DIGITALE AUSGÄNGE</t>
  </si>
  <si>
    <t>710003025</t>
  </si>
  <si>
    <t>D-SUB-BUSSTECKER 9-POL, SCHRAUBKANSCHLUSS</t>
  </si>
  <si>
    <t>710003026</t>
  </si>
  <si>
    <t>D-SUB-BUSSTECKER, BUCHSE-9-POL, SCHRAUBANSCHL.</t>
  </si>
  <si>
    <t>710004002</t>
  </si>
  <si>
    <t>SIMATIC DP, STECKADAPTER Z.MONTAGE DER PLASTIK-SI</t>
  </si>
  <si>
    <t>710004003</t>
  </si>
  <si>
    <t>PC-ADAPTER USB A2</t>
  </si>
  <si>
    <t>710005000</t>
  </si>
  <si>
    <t xml:space="preserve">IFM-STROMVERSORGUNG  FÜR AS-INTERFACE 230V/8A  </t>
  </si>
  <si>
    <t>710005002</t>
  </si>
  <si>
    <t>GATEWAY AS-INTERFACE/PROFIBUS DP IP20</t>
  </si>
  <si>
    <t>710005003</t>
  </si>
  <si>
    <t xml:space="preserve">AS-INTERFACE DI8 EINGANGSMODUL MVK12-ASI DI8  </t>
  </si>
  <si>
    <t>710005004</t>
  </si>
  <si>
    <t xml:space="preserve">AS-INTERFACE DO8 AUSGANGSMODUL MVK12-ASI DO8 </t>
  </si>
  <si>
    <t>710005005</t>
  </si>
  <si>
    <t xml:space="preserve">AS-INTERFACE DI4/ DO4 EIN/AUSGANGSMODUL </t>
  </si>
  <si>
    <t>710005006</t>
  </si>
  <si>
    <t>AS-INTERFACE I/O-MODULE IP20 MASI</t>
  </si>
  <si>
    <t>710005020</t>
  </si>
  <si>
    <t>ENDKAPPE FÜR AS-INTERFACE PROFILLEITUNG VE=4 ST</t>
  </si>
  <si>
    <t>710005021</t>
  </si>
  <si>
    <t>710005022</t>
  </si>
  <si>
    <t>BEFESTIGUNGSSCHELLE F. AS-INTERFACE PROFILLEITUNG</t>
  </si>
  <si>
    <t>710005023</t>
  </si>
  <si>
    <t>MASI 67 VERTEILER VERKNÜFUNG 2-3, 2-4 PROFIBUSK</t>
  </si>
  <si>
    <t>710005024</t>
  </si>
  <si>
    <t>MASI 67 UMSETZER M12 BUCHSE</t>
  </si>
  <si>
    <t>710006000</t>
  </si>
  <si>
    <t>AS-INTERFACE NETZTEIL 5A 230-500V</t>
  </si>
  <si>
    <t>710006001</t>
  </si>
  <si>
    <t>AS-INTERFACE NETZTEIL 8A 230-500V</t>
  </si>
  <si>
    <t>710006002</t>
  </si>
  <si>
    <t>DP/AS-INTERFACE LINK (1MASTER) EINFACH GATEWAY</t>
  </si>
  <si>
    <t>710006003</t>
  </si>
  <si>
    <t>DP/AS-INTERFACE LINK (2MASTER) DOPPEL GATEWAY</t>
  </si>
  <si>
    <t>710006004</t>
  </si>
  <si>
    <t>ASI-KOMPAKTMODUL K60 4DI M12</t>
  </si>
  <si>
    <t>710006005</t>
  </si>
  <si>
    <t>ASI-KOMPAKTMODUL K60 8DI M12</t>
  </si>
  <si>
    <t>710006006</t>
  </si>
  <si>
    <t>ASI-KOMPAKTMODUL K60 4DO M12</t>
  </si>
  <si>
    <t>710006007</t>
  </si>
  <si>
    <t>freie Nummer</t>
  </si>
  <si>
    <t>710006008</t>
  </si>
  <si>
    <t>ASI-KOMPAKTMODUL K60 4DI/4DO M12</t>
  </si>
  <si>
    <t>710006010</t>
  </si>
  <si>
    <t>ASI-MONTAGEPLATTE FÜR K60</t>
  </si>
  <si>
    <t>710006011</t>
  </si>
  <si>
    <t>710006012</t>
  </si>
  <si>
    <t>ASI-EXTENSION-PLUG (DIAGNOSE)</t>
  </si>
  <si>
    <t>710006013</t>
  </si>
  <si>
    <t>ASI-ÜBERGANG AS-I LEITUNG-&gt;M12, VAZ-T1-FK-G10-V1</t>
  </si>
  <si>
    <t>710006014</t>
  </si>
  <si>
    <t>PASSIV-VERTEILER VAZ-2FK-G10-BRIDGE</t>
  </si>
  <si>
    <t>710006015</t>
  </si>
  <si>
    <t>PASSIV-VERTEILER -&gt;M12 PUR 1M</t>
  </si>
  <si>
    <t>710006016</t>
  </si>
  <si>
    <t>PASSIV-VERTEILER -&gt;M12 PUR 4M</t>
  </si>
  <si>
    <t>710006018</t>
  </si>
  <si>
    <t>ASI-ÜBERGANG AS-I + EXT-&gt;M12, VAZ-2T1-FK-G10-V1</t>
  </si>
  <si>
    <t>710006020</t>
  </si>
  <si>
    <t>JOKARI ASI-ABISOLIERZ.</t>
  </si>
  <si>
    <t>710006021</t>
  </si>
  <si>
    <t>ASI ADRESSIERGERÄT ASI-PM2</t>
  </si>
  <si>
    <t>710006022</t>
  </si>
  <si>
    <t>AS-i-PM2-DSL1 ADRESSIERKABEL</t>
  </si>
  <si>
    <t>710006030</t>
  </si>
  <si>
    <t>ASI-MODUL F90 4E/4A (IP20)</t>
  </si>
  <si>
    <t>710006031</t>
  </si>
  <si>
    <t>ASI-SLIMLINE MODUL S45 4DI/4DO (IP20)</t>
  </si>
  <si>
    <t>710006040</t>
  </si>
  <si>
    <t>ASISAFE BASIS SICHERHEITSMONITOR IP20</t>
  </si>
  <si>
    <t>710006045</t>
  </si>
  <si>
    <t>ASI F-ADAPT.FÜR NA/NH (3SB)</t>
  </si>
  <si>
    <t>710006100</t>
  </si>
  <si>
    <t>GATEWAY AS-I/PROFINET (SIEMENS)</t>
  </si>
  <si>
    <t>710006110</t>
  </si>
  <si>
    <t>GATEWAY AS-I/PROFINET BW1912</t>
  </si>
  <si>
    <t>710006120</t>
  </si>
  <si>
    <t>ASI SICHERHEITSMON.4-16FG,BW2000</t>
  </si>
  <si>
    <t>710006130</t>
  </si>
  <si>
    <t xml:space="preserve">AS-INTERFACE NETZTEIL 8A 380-550V </t>
  </si>
  <si>
    <t>710006208</t>
  </si>
  <si>
    <t>ASI-KOMPAKTM. K60 DIGIT.SPEZ.3.0 A/B-Slave,</t>
  </si>
  <si>
    <t>711000035</t>
  </si>
  <si>
    <t>UNIVERSAL-KLEMMHALTER (F.CLV430)</t>
  </si>
  <si>
    <t>711000048</t>
  </si>
  <si>
    <t>ANSCHLUSSMODUL CDM420-0001</t>
  </si>
  <si>
    <t>711000049</t>
  </si>
  <si>
    <t>FELDBUSGW. FÜR ETHERNET CMF400-3101</t>
  </si>
  <si>
    <t>711000050</t>
  </si>
  <si>
    <t xml:space="preserve">SCHNITTSTELLEN-KONVERTER RS232/RS485-P  </t>
  </si>
  <si>
    <t>711000051</t>
  </si>
  <si>
    <t xml:space="preserve">W&amp;T-SCHNITTSTELLEN-KONVERTER USB --&gt; RS232/RS485 </t>
  </si>
  <si>
    <t>711000058</t>
  </si>
  <si>
    <t>LINIENSCANNER SHORT-RANGE CLV632-0120</t>
  </si>
  <si>
    <t>711000059</t>
  </si>
  <si>
    <t>RASTERSCANNER  SHORT-RANGE CLV622-1120 (ETHERNET)</t>
  </si>
  <si>
    <t>711000060</t>
  </si>
  <si>
    <t>RASTERSCANNER CLV620-1120(ETHERNET)</t>
  </si>
  <si>
    <t>711000061</t>
  </si>
  <si>
    <t>LEITUNG M12-4-POL. ETHERNET [VS-MSD-IP20-93E/ 0,5]</t>
  </si>
  <si>
    <t>711000062</t>
  </si>
  <si>
    <t>711000063</t>
  </si>
  <si>
    <t>ANSCHLUSSLEITUNG M12/BUCHSE/12POL/20M</t>
  </si>
  <si>
    <t>711000064</t>
  </si>
  <si>
    <t>BEFESTIGUNGSSATZ SCHNELLSPANNER</t>
  </si>
  <si>
    <t>711000065</t>
  </si>
  <si>
    <t>LINIENSCANNER CLV650-0120 (ETHERNET)</t>
  </si>
  <si>
    <t>711000066</t>
  </si>
  <si>
    <t>LINIENSCANNER CLV650-0000 (CAN-SCHNITTSTELLE)</t>
  </si>
  <si>
    <t>711000067</t>
  </si>
  <si>
    <t>BEFESTIGUNGSWINKEL MIT SCHRAUBEN [FÜR CLV650...]</t>
  </si>
  <si>
    <t>711000068</t>
  </si>
  <si>
    <t>ANSCHLUSSMODUL CDB620-001</t>
  </si>
  <si>
    <t>711000069</t>
  </si>
  <si>
    <t>PARAMETERSPEICHER CMC600-101</t>
  </si>
  <si>
    <t>711000071</t>
  </si>
  <si>
    <t>NETZWERKKABEL M12-4POL.,ETHERNET,NBC-MSD-R4AC</t>
  </si>
  <si>
    <t>711000104</t>
  </si>
  <si>
    <t>HANDHELDSCANNER IDM 120, CORDED MIT USB</t>
  </si>
  <si>
    <t>711000105</t>
  </si>
  <si>
    <t>TISCHHALTERUNG FÜR IDM 120</t>
  </si>
  <si>
    <t>711000150</t>
  </si>
  <si>
    <t>RASTERSCANNER BCL 304i R1 M 102, PROFIBUSMODUL</t>
  </si>
  <si>
    <t>711000151</t>
  </si>
  <si>
    <t>MODULARE KLEMMHAUBE MK 304 (LEUZE)</t>
  </si>
  <si>
    <t>711000152</t>
  </si>
  <si>
    <t>STATIONÄRER BARCODELESER SCANNER BCL 348i OF 100</t>
  </si>
  <si>
    <t>711000305</t>
  </si>
  <si>
    <t>M12 BU. Y-VERTEILER / M12 ST. 0° + MQ12 ST. 90°</t>
  </si>
  <si>
    <t>711000306</t>
  </si>
  <si>
    <t>ANSCHLUSSLEITUNG M12 ST. 0° 4P. / M12 BU. 0° 12P.</t>
  </si>
  <si>
    <t>711000408</t>
  </si>
  <si>
    <t>INDUSTRIE HANDSCANNER, BLUETHOOTH, BARCODES: 1D/2D</t>
  </si>
  <si>
    <t>711000409</t>
  </si>
  <si>
    <t>ZEBRA STANDARD CRADLE, MULTI INTERFACE</t>
  </si>
  <si>
    <t>711000410</t>
  </si>
  <si>
    <t>ZEBRA DATENKABEL RS232 4.6M MIT ANSCHLUSS NETZTEIL</t>
  </si>
  <si>
    <t>711000411</t>
  </si>
  <si>
    <t xml:space="preserve">ZRBRA NETZTEIL, AC-100-240V-2.4A, DC-12V-4.16A </t>
  </si>
  <si>
    <t>711000412</t>
  </si>
  <si>
    <t>ZEBRA DC LINE CORD; FÜR NETZTEIL DS3678/LI3678</t>
  </si>
  <si>
    <t>711000413</t>
  </si>
  <si>
    <t>KALTGERÄTEKABEL 220V</t>
  </si>
  <si>
    <t>711000414</t>
  </si>
  <si>
    <t>MINI DIN KABEL F. PROFACE GPW-CB02, DB9P-BU/8PST</t>
  </si>
  <si>
    <t>711001001</t>
  </si>
  <si>
    <t>711001002</t>
  </si>
  <si>
    <t>TRANSPONDER TW-R20-B128, EEPROM, 128 Byte</t>
  </si>
  <si>
    <t>711001003</t>
  </si>
  <si>
    <t>711001005</t>
  </si>
  <si>
    <t>711001006</t>
  </si>
  <si>
    <t>TRANSPONDERREADER TS-R64_ETHERKOMPLETT IN GEHÄUSE</t>
  </si>
  <si>
    <t>711001007</t>
  </si>
  <si>
    <t>ILS-BARCODE EAN 8 27X18 SSG-LOGO FÜR BT</t>
  </si>
  <si>
    <t>711001008</t>
  </si>
  <si>
    <t>711001009</t>
  </si>
  <si>
    <t>ILS-BARCODE EAN 8 27X18 SSG-LOGO FÜR TASCHEN-BT</t>
  </si>
  <si>
    <t>711001010</t>
  </si>
  <si>
    <t>TRANSPONDER MDS D424 für RF200/RF300 ISO/MOBY D</t>
  </si>
  <si>
    <t>711001020</t>
  </si>
  <si>
    <t>BARCODE 32X17 EAN13 (TROLLEY-V)</t>
  </si>
  <si>
    <t>711001021</t>
  </si>
  <si>
    <t>BARCODEETIKETT CODE128 40X15</t>
  </si>
  <si>
    <t>711001022</t>
  </si>
  <si>
    <t>BARCODE EAN 8 27X13,5 (LT50)SSG-LOGO (GESPIEGELT)</t>
  </si>
  <si>
    <t>711001023</t>
  </si>
  <si>
    <t>711001024</t>
  </si>
  <si>
    <t>BARCODEETIKETT CODE128 60X60 TRENNBÜGEL)</t>
  </si>
  <si>
    <t>711001025</t>
  </si>
  <si>
    <t>711001026</t>
  </si>
  <si>
    <t>711001027</t>
  </si>
  <si>
    <t xml:space="preserve">BARCODEETIKETT 27X50MM EAN8 </t>
  </si>
  <si>
    <t>711001030</t>
  </si>
  <si>
    <t>ETIKETT 70X40 TROLLEY-NUMMER (CQT-TRANSPORT)</t>
  </si>
  <si>
    <t>711001031</t>
  </si>
  <si>
    <t>BARCODE EAN 8 27X13,5 (LTA50)</t>
  </si>
  <si>
    <t>711001032</t>
  </si>
  <si>
    <t>BARCODEETIKETT CODE 39 60X60 (TRENNBÜGEL)</t>
  </si>
  <si>
    <t>711001200</t>
  </si>
  <si>
    <t>RFID 125 KHz World Tag Hitag 230mm Read-Write</t>
  </si>
  <si>
    <t>711002001</t>
  </si>
  <si>
    <t>DIGITALANZEIGE FÜR SCHALTTAFELEINBAU 6-STELLIG</t>
  </si>
  <si>
    <t>711002002</t>
  </si>
  <si>
    <t>LED GROSSBILDANZEIGE PROFINET IO RT</t>
  </si>
  <si>
    <t>711003001</t>
  </si>
  <si>
    <t>SERIELLE SCHNITTSTELLENKARTE, APCI-7500-3/4C</t>
  </si>
  <si>
    <t>711003002</t>
  </si>
  <si>
    <t>MX-SCHNITTSTELLENMOD.,MX485-G, RS485 MODE MIT</t>
  </si>
  <si>
    <t>711003003</t>
  </si>
  <si>
    <t>MX-SCHNITTSTELLENMOD.,MX422-G, RS422 MODE MIT</t>
  </si>
  <si>
    <t>711003020</t>
  </si>
  <si>
    <t>DELL OPTIPLEX XE4 TOWER XCTO</t>
  </si>
  <si>
    <t>711003021</t>
  </si>
  <si>
    <t>OPTIPLEX TOWER DUST FILTER PAKET FÜR OPTIPLEX XE4</t>
  </si>
  <si>
    <t>711003025</t>
  </si>
  <si>
    <t>DELL OPTIPLEX XE3 TOWER XCTO</t>
  </si>
  <si>
    <t>711003026</t>
  </si>
  <si>
    <t>DELL OEM DUST FILTER CUSTOMER KIT FÜR OPTIPLEX XE3</t>
  </si>
  <si>
    <t>711003027</t>
  </si>
  <si>
    <t>SMALL FOM FACTOR DUST FILTER PAKET</t>
  </si>
  <si>
    <t>711003028</t>
  </si>
  <si>
    <t xml:space="preserve">Dell 24 Monitor P2422H  60,5cm (23,8 Zoll), </t>
  </si>
  <si>
    <t>711003031</t>
  </si>
  <si>
    <t>SCHNITTSTELLENW AI-SRVR-1/CXB8-PORT</t>
  </si>
  <si>
    <t>711003032</t>
  </si>
  <si>
    <t>DELL KB216 MULTIMEDIA-TASTATUR SCHWARZ -ENGLISCH</t>
  </si>
  <si>
    <t>711003033</t>
  </si>
  <si>
    <t>DELL MS116 MAUS OPTISCH, SCHWARZ</t>
  </si>
  <si>
    <t>711003047</t>
  </si>
  <si>
    <t>APC BACK UPS TOWER 1500VA BR1500GI</t>
  </si>
  <si>
    <t>711003048</t>
  </si>
  <si>
    <t>APC USV-ANLAGE  CSD SUA 3000</t>
  </si>
  <si>
    <t>711003049</t>
  </si>
  <si>
    <t>APC BACK UPS  CS 500 VA/ 300 W, BK500EI</t>
  </si>
  <si>
    <t>711003100</t>
  </si>
  <si>
    <t>SIMATIC NET CP5613A2(PROFIBUS)</t>
  </si>
  <si>
    <t>711003111</t>
  </si>
  <si>
    <t>SIMATIC NET SOFTNET-IE S7 LEAN V16, OPC, DOWNLOADV</t>
  </si>
  <si>
    <t>711003112</t>
  </si>
  <si>
    <t>SIMATIC STEP 7 VERS.5.4</t>
  </si>
  <si>
    <t>711003113</t>
  </si>
  <si>
    <t>WIN CC FLEXIBLE 2008 ADVANCED</t>
  </si>
  <si>
    <t>711003114</t>
  </si>
  <si>
    <t>SOFTNET-IE S7 LEAN UPGRADE AB EDITION 2006</t>
  </si>
  <si>
    <t>711003115</t>
  </si>
  <si>
    <t>WIN CC FLEXIBLE 2008 RUNTIME</t>
  </si>
  <si>
    <t>711003181</t>
  </si>
  <si>
    <t>SWITCH 20-PORT SCALANCE X320 20x10 100 Mbit/s</t>
  </si>
  <si>
    <t>711003182</t>
  </si>
  <si>
    <t>CU2608 8-PORT-ETHERNET-SWITCH</t>
  </si>
  <si>
    <t>711003185</t>
  </si>
  <si>
    <t xml:space="preserve">eWON FLEXY ETHERNET WAN ERWEITERUNGSKARTE </t>
  </si>
  <si>
    <t>711003186</t>
  </si>
  <si>
    <t>STECKERNETZTEIL 24V DC 24W 1A AC 110-240V</t>
  </si>
  <si>
    <t>711003187</t>
  </si>
  <si>
    <t>eWON FLEXY 203 VPN-ROUTER, 1xMPI /PROFIBUS, 1x LAN</t>
  </si>
  <si>
    <t>711003188</t>
  </si>
  <si>
    <t xml:space="preserve">eWON FLEXY 3G-PENTABAND ERWEITERUNGSKARTE </t>
  </si>
  <si>
    <t>711003189</t>
  </si>
  <si>
    <t>eWON FLEXY 205 STABANTENNE, GSM/UMTS, LAN, WLAN</t>
  </si>
  <si>
    <t>711003190</t>
  </si>
  <si>
    <t xml:space="preserve">eWON FLEXY ETHERNET WLAN ERWEITERUNGSKARTE </t>
  </si>
  <si>
    <t>711003191</t>
  </si>
  <si>
    <t>MOXA ETHERNET SWITCH EDS-408A-PN</t>
  </si>
  <si>
    <t>711003192</t>
  </si>
  <si>
    <t>711003193</t>
  </si>
  <si>
    <t>711003194</t>
  </si>
  <si>
    <t>711003195</t>
  </si>
  <si>
    <t>SWITCH 16-PORT SCALANCE XC116,16x10/100 Mbit/s</t>
  </si>
  <si>
    <t>711003197</t>
  </si>
  <si>
    <t>SWITCH 8-PORT SCALANCE XB008,8x10 100 Mbit/s</t>
  </si>
  <si>
    <t>711003199</t>
  </si>
  <si>
    <t>D-LINK SWITCH DES-1008D 8-PortDES-1008D/E</t>
  </si>
  <si>
    <t>711003200</t>
  </si>
  <si>
    <t>Hub 16 100TX LCS-883R-TX16</t>
  </si>
  <si>
    <t>711003201</t>
  </si>
  <si>
    <t>SERIAL ATA RAID CONTROLER DAWI CONTROL</t>
  </si>
  <si>
    <t>711003202</t>
  </si>
  <si>
    <t>SATA2 80GB SAMSUNG HD080HJDAWICONTROL</t>
  </si>
  <si>
    <t>711003203</t>
  </si>
  <si>
    <t>MANAGED SWITCH 5x10/100BT IP67</t>
  </si>
  <si>
    <t>711003204</t>
  </si>
  <si>
    <t>WLAN ANTENNE MAGNETFUSS-ANTENNE 2,4GHz, 4 dBi</t>
  </si>
  <si>
    <t>711003205</t>
  </si>
  <si>
    <t>SWITCH 16-PORT SCALANCE XC216 16X10/100 Mbit/s</t>
  </si>
  <si>
    <t>711003206</t>
  </si>
  <si>
    <t>SWITCH SCALANCE XC208 8X10/100 Mbit/s RJ45-PORTS</t>
  </si>
  <si>
    <t>711003207</t>
  </si>
  <si>
    <t>SWITCH SCALANCE XC224 24X10/100 Mbit/s RJ45-PORTS</t>
  </si>
  <si>
    <t>711003208</t>
  </si>
  <si>
    <t>SCALANCE SC632-2C CYBER SECURITY APPLIANCE</t>
  </si>
  <si>
    <t>711003209</t>
  </si>
  <si>
    <t>eWON COSY 131, LTE (MOBILFUNK) 1xWAN + 3xLAN</t>
  </si>
  <si>
    <t>711003210</t>
  </si>
  <si>
    <t>711003211</t>
  </si>
  <si>
    <t>MAGNETFUSS-ANTENNE 2,4 GHz 2,0 dBi 1,8M KABEL</t>
  </si>
  <si>
    <t>711003212</t>
  </si>
  <si>
    <t>SWITCH SCALANCE XB208 8X10/16G00 Mbit/s RJ45-PORTS</t>
  </si>
  <si>
    <t>711003213</t>
  </si>
  <si>
    <t>SWITCH 16-PORT SCALANCE XB216 16X10/100 Mbit/s</t>
  </si>
  <si>
    <t>711003214</t>
  </si>
  <si>
    <t>SWITCH SCALANCE XP208 8X10/100 Mbit/s M12 PORTS</t>
  </si>
  <si>
    <t>711003215</t>
  </si>
  <si>
    <t>EWON COSY+ WAN / LAN</t>
  </si>
  <si>
    <t>711003500</t>
  </si>
  <si>
    <t>LINDY 4K KVM OVER IP EXTENDER, RECEIVER</t>
  </si>
  <si>
    <t>711003501</t>
  </si>
  <si>
    <t>LINDY 4K KVM OVER IP EXTENDER, TRANSMITTER</t>
  </si>
  <si>
    <t>712000001</t>
  </si>
  <si>
    <t>MEMBRANTÜLLEN KABELEINFÜHRUNG WISKA QUIXX EMT 25</t>
  </si>
  <si>
    <t>712000002</t>
  </si>
  <si>
    <t>712000011</t>
  </si>
  <si>
    <t>DICHTUNGSNIPPEL M16</t>
  </si>
  <si>
    <t>712000012</t>
  </si>
  <si>
    <t>DICHTUNGSNIPPEL M20</t>
  </si>
  <si>
    <t>712000013</t>
  </si>
  <si>
    <t>DICHTUNGSNIPPEL M25</t>
  </si>
  <si>
    <t>712000014</t>
  </si>
  <si>
    <t>DICHTUNGSNIPPEL M32</t>
  </si>
  <si>
    <t>712000100</t>
  </si>
  <si>
    <t>VERSCHRAUBUNG M16x1,5</t>
  </si>
  <si>
    <t>712000101</t>
  </si>
  <si>
    <t>VERSCHRAUBUNG M20x1,5</t>
  </si>
  <si>
    <t>712000102</t>
  </si>
  <si>
    <t>VERSCHRAUBUNG M25x1,5</t>
  </si>
  <si>
    <t>712000103</t>
  </si>
  <si>
    <t>VERSCHRAUBUNG M32x1,5</t>
  </si>
  <si>
    <t>712000104</t>
  </si>
  <si>
    <t>VERSCHRAUBUNG M40x1,5</t>
  </si>
  <si>
    <t>712000105</t>
  </si>
  <si>
    <t>VERSCHRAUBUNG M50x1,5</t>
  </si>
  <si>
    <t>712000106</t>
  </si>
  <si>
    <t>VERSCHRAUBUNG M63x1,5</t>
  </si>
  <si>
    <t>712000107</t>
  </si>
  <si>
    <t xml:space="preserve">VERSCHRAUBUNG M25x1,5 LANGES GEWINDE </t>
  </si>
  <si>
    <t>712000108</t>
  </si>
  <si>
    <t xml:space="preserve">VERSCHRAUBUNG M20x1,5 LANGES GEWINDE </t>
  </si>
  <si>
    <t>712000110</t>
  </si>
  <si>
    <t>GEGENMUTTER M16</t>
  </si>
  <si>
    <t>712000111</t>
  </si>
  <si>
    <t>GEGENMUTTER M20</t>
  </si>
  <si>
    <t>712000112</t>
  </si>
  <si>
    <t>GEGENMUTTER M25</t>
  </si>
  <si>
    <t>712000113</t>
  </si>
  <si>
    <t>GEGENMUTTER M32</t>
  </si>
  <si>
    <t>712000114</t>
  </si>
  <si>
    <t>GEGENMUTTER M40</t>
  </si>
  <si>
    <t>712000115</t>
  </si>
  <si>
    <t>GEGENMUTTER M50</t>
  </si>
  <si>
    <t>712000116</t>
  </si>
  <si>
    <t>GEGENMUTTER M63</t>
  </si>
  <si>
    <t>712000117</t>
  </si>
  <si>
    <t>EMV VERSCHRAUBUNG M20x1,5</t>
  </si>
  <si>
    <t>712000118</t>
  </si>
  <si>
    <t>EMV VERSCHRAUBUNG M25x1,5</t>
  </si>
  <si>
    <t>712000119</t>
  </si>
  <si>
    <t>EMV VERSCHRAUBUNG M16x1,5</t>
  </si>
  <si>
    <t>712000120</t>
  </si>
  <si>
    <t>VERSCHLUSSSCHRAUBE M16 KUNSTSTOFF</t>
  </si>
  <si>
    <t>712000121</t>
  </si>
  <si>
    <t>VERSCHLUSSSCHRAUBE M20 KUNSTSTOFF</t>
  </si>
  <si>
    <t>712000122</t>
  </si>
  <si>
    <t>VERSCHLUSSSCHRAUBE M25 KUNSTSTOFF</t>
  </si>
  <si>
    <t>712000123</t>
  </si>
  <si>
    <t>VERSCHLUSSSCHRAUBE M32 KUNSTSTOFF</t>
  </si>
  <si>
    <t>712000124</t>
  </si>
  <si>
    <t>VERSCHLUSSSCHRAUBE M40 KUNSTSTOFF</t>
  </si>
  <si>
    <t>712000130</t>
  </si>
  <si>
    <t>GEGENMUTTER MESSING M20</t>
  </si>
  <si>
    <t>712000131</t>
  </si>
  <si>
    <t>GEGENMUTTER MESSING M25</t>
  </si>
  <si>
    <t>712000132</t>
  </si>
  <si>
    <t>GEGENMUTTER MESSING M32</t>
  </si>
  <si>
    <t>712000140</t>
  </si>
  <si>
    <t>MEHRFACHDICHTEINSATZ M25/3X7MM</t>
  </si>
  <si>
    <t>712000141</t>
  </si>
  <si>
    <t>MEHRFACHDICHTEINSATZ M20/2X6MM</t>
  </si>
  <si>
    <t>712000142</t>
  </si>
  <si>
    <t>MEHRFACHDICHTEINSATZ M25/4X6,5MM</t>
  </si>
  <si>
    <t>712000143</t>
  </si>
  <si>
    <t>MEHRFACHDICHTEINSATZ M25/5X4MM</t>
  </si>
  <si>
    <t>712000144</t>
  </si>
  <si>
    <t>MEHRFACHDICHTEINSATZ M25/6X4MM</t>
  </si>
  <si>
    <t>712000150</t>
  </si>
  <si>
    <t>REDUKTION M20/M16</t>
  </si>
  <si>
    <t>712000151</t>
  </si>
  <si>
    <t>REDUKTION M25/M16</t>
  </si>
  <si>
    <t>712000152</t>
  </si>
  <si>
    <t xml:space="preserve">REDUKTION M25/M20 </t>
  </si>
  <si>
    <t>712000155</t>
  </si>
  <si>
    <t>MESSING-REDUKTION M25/M20X1,5</t>
  </si>
  <si>
    <t>712000160</t>
  </si>
  <si>
    <t>STAUBSCHUTZSCHEIBE SD-M16</t>
  </si>
  <si>
    <t>712000161</t>
  </si>
  <si>
    <t>STAUBSCHUTZSCHEIBE SD-M20</t>
  </si>
  <si>
    <t>712000162</t>
  </si>
  <si>
    <t>STAUBSCHUTZSCHEIBE SD-M25</t>
  </si>
  <si>
    <t>712000163</t>
  </si>
  <si>
    <t>STAUBSCHUTZSCHEIBE SD-M32</t>
  </si>
  <si>
    <t>712000170</t>
  </si>
  <si>
    <t>ERWEITERUNG M20/M25 MESSING 16PA</t>
  </si>
  <si>
    <t>712000171</t>
  </si>
  <si>
    <t>ERWEITERUNG METRISCH M20/M25 M16 PA</t>
  </si>
  <si>
    <t>712000200</t>
  </si>
  <si>
    <t>GETEILTE VERSCHRAUBUNG KVT 32</t>
  </si>
  <si>
    <t>712000210</t>
  </si>
  <si>
    <t>KABELTÜLLE KLEIN KT7 GY 1 X 7-8 MM</t>
  </si>
  <si>
    <t>713000001</t>
  </si>
  <si>
    <t>713000002</t>
  </si>
  <si>
    <t>713000003</t>
  </si>
  <si>
    <t>713000004</t>
  </si>
  <si>
    <t>713000005</t>
  </si>
  <si>
    <t>713000006</t>
  </si>
  <si>
    <t>713000007</t>
  </si>
  <si>
    <t>713000008</t>
  </si>
  <si>
    <t>713000015</t>
  </si>
  <si>
    <t>DRAHTHALTESTEG LK4</t>
  </si>
  <si>
    <t>713001010</t>
  </si>
  <si>
    <t>713001011</t>
  </si>
  <si>
    <t>713001012</t>
  </si>
  <si>
    <t>713001013</t>
  </si>
  <si>
    <t>713001014</t>
  </si>
  <si>
    <t>713001015</t>
  </si>
  <si>
    <t>713002001</t>
  </si>
  <si>
    <t>OBERTEIL FÜR LK4 / LK4/N 25 MM LK4 D 25</t>
  </si>
  <si>
    <t>713003003</t>
  </si>
  <si>
    <t>VERDRAHTUNGSKANAL, PVC, BA, 60 x 60 x 2000 MM</t>
  </si>
  <si>
    <t>714000004</t>
  </si>
  <si>
    <t>REHAU-ENDSTÜCK 40X60MM (SYSTEMLE)</t>
  </si>
  <si>
    <t>714000023</t>
  </si>
  <si>
    <t>714000024</t>
  </si>
  <si>
    <t>REHAU-LEITUNGSFÜHRUNGSKANAL SET 40/40, L-GRAU 7035</t>
  </si>
  <si>
    <t>714000050</t>
  </si>
  <si>
    <t>LEITUNGSFÜHRUNGSKANAL, LF40x40, TEHALIT</t>
  </si>
  <si>
    <t>714000051</t>
  </si>
  <si>
    <t>LEITUNGSFÜHRUNGSKANAL, LF60x90, TEHALIT</t>
  </si>
  <si>
    <t>714000052</t>
  </si>
  <si>
    <t>LEITUNGSFÜHRUNGSKANAL, LF20x20, TEHALIT</t>
  </si>
  <si>
    <t>714000053</t>
  </si>
  <si>
    <t>BEFESTIGUNGSSCHELLE 1" M32 KPLFÜR 18X19</t>
  </si>
  <si>
    <t>715000001</t>
  </si>
  <si>
    <t>ANBAU-ABZWEIGSTÜCK 100/60</t>
  </si>
  <si>
    <t>715000002</t>
  </si>
  <si>
    <t>ANBAU-ABZWEIGSTÜCK 300/60</t>
  </si>
  <si>
    <t>715000003</t>
  </si>
  <si>
    <t>ANBAU-ABZWEIGSTÜCK 400/60</t>
  </si>
  <si>
    <t>715000004</t>
  </si>
  <si>
    <t>BODEN-ENDBLECH, BEB 100 FS</t>
  </si>
  <si>
    <t>715000005</t>
  </si>
  <si>
    <t>BODEN-ENDBLECH, BEB 300 FS</t>
  </si>
  <si>
    <t>715000007</t>
  </si>
  <si>
    <t>DECKEL FÜR 90° BOGEN DFB 90 400 FS</t>
  </si>
  <si>
    <t>715000008</t>
  </si>
  <si>
    <t>DECKEL FÜR 90° BOGEN DFB 90 100 FS</t>
  </si>
  <si>
    <t>715000009</t>
  </si>
  <si>
    <t>DECKEL FÜR 90° BOGEN DFB 90 300 FS</t>
  </si>
  <si>
    <t>715000010</t>
  </si>
  <si>
    <t>DECKEL FÜR ANBAU-ABZWEIGSTÜCK, DFAA 100 FS</t>
  </si>
  <si>
    <t>715000011</t>
  </si>
  <si>
    <t>DECKEL FÜR ANBAU-ABZWEIGSTÜCK, DFAA 400 FS</t>
  </si>
  <si>
    <t>715000012</t>
  </si>
  <si>
    <t>DECKEL FÜR KREUZUNG, DFK 100 FS</t>
  </si>
  <si>
    <t>715000013</t>
  </si>
  <si>
    <t xml:space="preserve">DECKEL MIT DREHRIEGEL B=400 MM DRL 400 FS </t>
  </si>
  <si>
    <t>715000014</t>
  </si>
  <si>
    <t>DECKEL FÜR T-ABZWEIGSTÜCK B=100</t>
  </si>
  <si>
    <t>715000015</t>
  </si>
  <si>
    <t>DECKEL FÜR T-ABZWEIGSTÜCK B=300</t>
  </si>
  <si>
    <t>715000016</t>
  </si>
  <si>
    <t>DECKEL MIT DREHRIEGEL B=104 MM DRL 100 FS</t>
  </si>
  <si>
    <t>715000017</t>
  </si>
  <si>
    <t xml:space="preserve">DECKEL MIT DREHRIEGEL B=304 MM DRL 300 FS </t>
  </si>
  <si>
    <t>715000018</t>
  </si>
  <si>
    <t xml:space="preserve">FLACHRUNDSCHRAUBEN 6X12 MM </t>
  </si>
  <si>
    <t>715000019</t>
  </si>
  <si>
    <t>GELENKVERBINDER, H=60 MM</t>
  </si>
  <si>
    <t>715000020</t>
  </si>
  <si>
    <t>KABELRINNE, MET, 60x100 MM [MIT 2 VERBINDER]</t>
  </si>
  <si>
    <t>715000021</t>
  </si>
  <si>
    <t>KABELRINNE, MET, 60x300 MM [MIT 2 VERBINDER]</t>
  </si>
  <si>
    <t>715000022</t>
  </si>
  <si>
    <t>KABELRINNE, MET, 60x400 MM [MIT 2 VERBINDER]</t>
  </si>
  <si>
    <t>715000023</t>
  </si>
  <si>
    <t>ENDABSCHLUSSBLECH RWEB 640 (400MM)</t>
  </si>
  <si>
    <t>715000024</t>
  </si>
  <si>
    <t>ENDABSCHLUSSBLECH RWEB 610 (100MM)</t>
  </si>
  <si>
    <t>715000025</t>
  </si>
  <si>
    <t>ENDABSCHLUSSBLECH RWEB 630 (300MM)</t>
  </si>
  <si>
    <t>715000026</t>
  </si>
  <si>
    <t>BOGEN, 45° RB 45 610 100/60</t>
  </si>
  <si>
    <t>715000027</t>
  </si>
  <si>
    <t>BOGEN, 45° RB 45 630 300/60</t>
  </si>
  <si>
    <t>715000028</t>
  </si>
  <si>
    <t>BOGEN, 90° RB 90 610 100/60</t>
  </si>
  <si>
    <t>715000029</t>
  </si>
  <si>
    <t>KREUZUNG RK 610 60/100</t>
  </si>
  <si>
    <t>715000030</t>
  </si>
  <si>
    <t>KREUZUNG RK 630 60/300</t>
  </si>
  <si>
    <t>715000031</t>
  </si>
  <si>
    <t>RKS-T-ABZWEIGSTÜCK 100/60MM</t>
  </si>
  <si>
    <t>715000032</t>
  </si>
  <si>
    <t>RKS-T-ABZWEIGSTÜCK 300/60MM</t>
  </si>
  <si>
    <t>715000033</t>
  </si>
  <si>
    <t>TRENNSTEG TSG 60 FS H=60 MM</t>
  </si>
  <si>
    <t>715000034</t>
  </si>
  <si>
    <t>VER. T-ABZWEIGSTÜCK, B=100 MM</t>
  </si>
  <si>
    <t>715000038</t>
  </si>
  <si>
    <t>WAND/STIELAUSLEGER AW 15 11 FT</t>
  </si>
  <si>
    <t>715000039</t>
  </si>
  <si>
    <t>WANDAUSLEGER, L=310 MM</t>
  </si>
  <si>
    <t>715000040</t>
  </si>
  <si>
    <t>WINKELVERBINDER, H=60 MM</t>
  </si>
  <si>
    <t>715000041</t>
  </si>
  <si>
    <t>BOGEN, 90° RB 90 630 300/60</t>
  </si>
  <si>
    <t>715000042</t>
  </si>
  <si>
    <t>BOGEN, 90° RB 90 640 400/60</t>
  </si>
  <si>
    <t>715000043</t>
  </si>
  <si>
    <t>BOGEN, 45° RB 45 640 400/60</t>
  </si>
  <si>
    <t>715000044</t>
  </si>
  <si>
    <t>TP-STIEL/AUSLEGER TPSA/345</t>
  </si>
  <si>
    <t>715000045</t>
  </si>
  <si>
    <t>MONTAGESCHIENE 40X22X290MM</t>
  </si>
  <si>
    <t>715000046</t>
  </si>
  <si>
    <t>MONTAGESCHIENE 40X22X390MM</t>
  </si>
  <si>
    <t>715000047</t>
  </si>
  <si>
    <t>MONTAGESCHIENE 40X22X2000MM</t>
  </si>
  <si>
    <t>715000048</t>
  </si>
  <si>
    <t>CADDY SCHIEBEMUTTER UM810 P3</t>
  </si>
  <si>
    <t>715000050_1</t>
  </si>
  <si>
    <t>U-STIEL MIT KOPFPLATTE US 5 K 20 FT</t>
  </si>
  <si>
    <t>715000051</t>
  </si>
  <si>
    <t>U-STIEL MIT KOPFPLATTE US 5 K 30 FT</t>
  </si>
  <si>
    <t>715000052</t>
  </si>
  <si>
    <t>U-STIEL MIT KOPFPLATTE US 5 K 50 FT</t>
  </si>
  <si>
    <t>715000053</t>
  </si>
  <si>
    <t>U-STIEL MIT KOPFPLATTE US 5 K 60 FT</t>
  </si>
  <si>
    <t>715000054</t>
  </si>
  <si>
    <t>FLACHRUNDSCHRAUBE FRS M10X25 F 8.8</t>
  </si>
  <si>
    <t>715000055</t>
  </si>
  <si>
    <t>SCHUTZKAPPE US 5 KS OR</t>
  </si>
  <si>
    <t>715000056</t>
  </si>
  <si>
    <t>WAND/STIELAUSLEGER AW 15 21 FT</t>
  </si>
  <si>
    <t>715000057</t>
  </si>
  <si>
    <t>WAND/STIELAUSLEGER AW 15 31 FT</t>
  </si>
  <si>
    <t>715000058</t>
  </si>
  <si>
    <t>WAND/STIELAUSLEGER AW 15 41 FT</t>
  </si>
  <si>
    <t>715000059</t>
  </si>
  <si>
    <t>U-STIEL MIT KOPFPLATTE US 5 K 120</t>
  </si>
  <si>
    <t>715000060</t>
  </si>
  <si>
    <t xml:space="preserve">U-STIELVERBINDER VUS 5 </t>
  </si>
  <si>
    <t>715000061</t>
  </si>
  <si>
    <t>KABELRINNE, MET, 60x200 MM [MIT 2 VERBINDER]</t>
  </si>
  <si>
    <t>715000062</t>
  </si>
  <si>
    <t>BOGEN, 90° RB 90 620 FS 200/60</t>
  </si>
  <si>
    <t>715000063</t>
  </si>
  <si>
    <t>BOGEN, 45° RB 45 620 FS 200/60</t>
  </si>
  <si>
    <t>715000064</t>
  </si>
  <si>
    <t>T-ABZWEIGSTÜCK RT 620 FS 200/60</t>
  </si>
  <si>
    <t>715000065</t>
  </si>
  <si>
    <t>ANBAU-ABZWEIGSTÜCK 200/60</t>
  </si>
  <si>
    <t>715000066</t>
  </si>
  <si>
    <t>KANTENSCHUTZ SCHWARZ 1-2 MM, KSB/2</t>
  </si>
  <si>
    <t>715000067</t>
  </si>
  <si>
    <t>US 5-STIELPROFIL US 5 300 FT</t>
  </si>
  <si>
    <t>715000068</t>
  </si>
  <si>
    <t>US 7-STIEL MIT KOPFPLATTE US 7 K 200</t>
  </si>
  <si>
    <t>715000069</t>
  </si>
  <si>
    <t>SCHUTZKAPPE US 7 KS OR</t>
  </si>
  <si>
    <t>715000071</t>
  </si>
  <si>
    <t>KREUZUNG RK 640 400/60</t>
  </si>
  <si>
    <t>715000073</t>
  </si>
  <si>
    <t>WINKELVERBINDER RWVL 35 FS</t>
  </si>
  <si>
    <t>715000074</t>
  </si>
  <si>
    <t>ENDABSCHLUSSBLECH RWEB620 (200MM)</t>
  </si>
  <si>
    <t>715000075</t>
  </si>
  <si>
    <t>LÄNGSVERBINDER RLVK 35 FS</t>
  </si>
  <si>
    <t>715000076</t>
  </si>
  <si>
    <t>DECKEL MIT DREHRIEGEL B=204 MM DRL 200 FS</t>
  </si>
  <si>
    <t>715000078</t>
  </si>
  <si>
    <t>DECKEL F. BOGEN 90° 200MM</t>
  </si>
  <si>
    <t>715000080</t>
  </si>
  <si>
    <t>LÄNGSVERBINDER RLVK 60 FS</t>
  </si>
  <si>
    <t>715000081</t>
  </si>
  <si>
    <t>STOSSSTELLENLEISTE SSLB 400 FS</t>
  </si>
  <si>
    <t>715000082</t>
  </si>
  <si>
    <t>STOSSSTELLENLEISTE SSLB 200 FS</t>
  </si>
  <si>
    <t>715000083</t>
  </si>
  <si>
    <t>STOSSSTELLENLEISTE SSLB 300 FS</t>
  </si>
  <si>
    <t>715000085</t>
  </si>
  <si>
    <t>MONTAGEWINKEL 90° 102X102MM1268/W90</t>
  </si>
  <si>
    <t>715000086</t>
  </si>
  <si>
    <t>DECKEL F. ANBAUABZWEIGSTÜCK 200</t>
  </si>
  <si>
    <t>715000087</t>
  </si>
  <si>
    <t>DECKEL F. T-ABZWEIGSTÜCK 200MM</t>
  </si>
  <si>
    <t>715000088</t>
  </si>
  <si>
    <t>DECKEL F. KREUZUNG 200MM</t>
  </si>
  <si>
    <t>715000089</t>
  </si>
  <si>
    <t>KREUZUNG RK 620 60/200</t>
  </si>
  <si>
    <t>715000090</t>
  </si>
  <si>
    <t>REDUZIERWINKEL, RWEB 620 FS B=200 MM</t>
  </si>
  <si>
    <t>715000091</t>
  </si>
  <si>
    <t>DECKEL FÜR 45°-BOGEN, B=100 MM</t>
  </si>
  <si>
    <t>715000092</t>
  </si>
  <si>
    <t>DECKEL FÜR 45°-BOGEN, B=200 MM</t>
  </si>
  <si>
    <t>715000093</t>
  </si>
  <si>
    <t>VERBINDER METV 60 FÜR MET-KABELPRITSCHE SH=60</t>
  </si>
  <si>
    <t>715000094</t>
  </si>
  <si>
    <t>DECKEL FÜR 45°-BOGEN, B=400 MM</t>
  </si>
  <si>
    <t>715003001</t>
  </si>
  <si>
    <t>KABELRINNE IKS 610 100X60MM</t>
  </si>
  <si>
    <t>715003002</t>
  </si>
  <si>
    <t xml:space="preserve">KABELRINNE IKS 620 200X60MM </t>
  </si>
  <si>
    <t>715003003</t>
  </si>
  <si>
    <t>KABELRINNE IKS 630 300X60MM</t>
  </si>
  <si>
    <t>715003004</t>
  </si>
  <si>
    <t>KABELRINNE IKS 640 400X60MM</t>
  </si>
  <si>
    <t>715003005</t>
  </si>
  <si>
    <t>KABELSCHUTZRING KSR-910 PE (IKS-BODENLOCHUNG)</t>
  </si>
  <si>
    <t>715003006</t>
  </si>
  <si>
    <t>KABELSCHUTZRING KSR-DR 920 PE  (IKS-SEITENLOCHUNG)</t>
  </si>
  <si>
    <t>715003010</t>
  </si>
  <si>
    <t>KABELRINNE RKS 35 FS 50x35MM</t>
  </si>
  <si>
    <t>715003011</t>
  </si>
  <si>
    <t>DECKEL DRL 050 FS</t>
  </si>
  <si>
    <t>715003013</t>
  </si>
  <si>
    <t>BOGEN, 90° RB 90 305 100/35</t>
  </si>
  <si>
    <t>715003014</t>
  </si>
  <si>
    <t>ANBAU-ABZWEIGSTÜCK 100/35</t>
  </si>
  <si>
    <t>715003015</t>
  </si>
  <si>
    <t>KABELRINNE 100/35MM UNGELOCHT INCL. VERBINDER</t>
  </si>
  <si>
    <t>715003016</t>
  </si>
  <si>
    <t>ANBAU-ABZWEIGSTÜCK 50/35MM RAA 305 FS</t>
  </si>
  <si>
    <t>715003017</t>
  </si>
  <si>
    <t>KABELRINNE MKS 310 FS 100x35MM</t>
  </si>
  <si>
    <t>715003018</t>
  </si>
  <si>
    <t>ENDABSCHLUSSBLECH RWEB 310 FS (100MM)</t>
  </si>
  <si>
    <t>715003050</t>
  </si>
  <si>
    <t>KABELRINNE UNGELOCHT 100X60MM MKSMU 610 FS</t>
  </si>
  <si>
    <t>715003051</t>
  </si>
  <si>
    <t>KABELRINNE UNGELOCHT 200X60MM MKSMU 620 FS</t>
  </si>
  <si>
    <t>715004001</t>
  </si>
  <si>
    <t>KABELRINNE MKS 610 FS 100X60 UL/CSA</t>
  </si>
  <si>
    <t>715004002</t>
  </si>
  <si>
    <t>KABELRINNE MKS 620 FS 200X60 UL/CSA</t>
  </si>
  <si>
    <t>715004003</t>
  </si>
  <si>
    <t>KABELRINNE MKS 630 FS 300X60 UL/CSA</t>
  </si>
  <si>
    <t>715004010</t>
  </si>
  <si>
    <t>KABELRINNE MKS 130 FS 110x300x3000 INCL. VERBINDER</t>
  </si>
  <si>
    <t>715005001</t>
  </si>
  <si>
    <t>POTENTIALVERTEILERKLEMME 16MM² SCHRAUBANSCHLUSS</t>
  </si>
  <si>
    <t>715005002</t>
  </si>
  <si>
    <t>KUPFERSEIL VERZINNT 35MM² D7,5MM FÜR ERDUNG 100M</t>
  </si>
  <si>
    <t>715005003</t>
  </si>
  <si>
    <t>MASSEBAND ERDUNGSBAND VERZINNT 4MM² 100MM FÜR M4</t>
  </si>
  <si>
    <t>715005004</t>
  </si>
  <si>
    <t>POTENTIALAUSGLEICH KONTAKTPLATTE 4-50MM² 8-10MM</t>
  </si>
  <si>
    <t>716000001</t>
  </si>
  <si>
    <t>KABELLEITER LG 630 VS L=6000MM</t>
  </si>
  <si>
    <t>716000003</t>
  </si>
  <si>
    <t>BUEGELSCHELLE 16-22MM 2056/22</t>
  </si>
  <si>
    <t>716000004</t>
  </si>
  <si>
    <t>GEGENWANNE 16-22MM 2058/22</t>
  </si>
  <si>
    <t>716000030</t>
  </si>
  <si>
    <t>PROFILSCHIENE CML 3518 P2000 FS (L=2M)</t>
  </si>
  <si>
    <t>717000001</t>
  </si>
  <si>
    <t>717000002</t>
  </si>
  <si>
    <t>717000003</t>
  </si>
  <si>
    <t>717000004</t>
  </si>
  <si>
    <t>717000005</t>
  </si>
  <si>
    <t>717000006</t>
  </si>
  <si>
    <t>717000007</t>
  </si>
  <si>
    <t>717000008</t>
  </si>
  <si>
    <t>717000009</t>
  </si>
  <si>
    <t>717000010</t>
  </si>
  <si>
    <t>ALU-STECKMUFFE AMS-E 32 ZU ES 32 STANGENROHR</t>
  </si>
  <si>
    <t>717000011</t>
  </si>
  <si>
    <t>717000012</t>
  </si>
  <si>
    <t>717000013</t>
  </si>
  <si>
    <t>BEF-SCHELLE 604/21 1-LOCH-BEF.</t>
  </si>
  <si>
    <t>717000014</t>
  </si>
  <si>
    <t>BEF-SCHELLE 605/40 2-LOCH-BEF.</t>
  </si>
  <si>
    <t>717000015</t>
  </si>
  <si>
    <t>KA-ROHRABSTANDSSCHELLE 733/M25 (24-28MM)</t>
  </si>
  <si>
    <t>717000016</t>
  </si>
  <si>
    <t>KA-ROHRABSTANDSSCHELLE 733 61 G (53-61MM)</t>
  </si>
  <si>
    <t>717000017</t>
  </si>
  <si>
    <t>717000018</t>
  </si>
  <si>
    <t>ROHRENDTÜLLE 129 TB M32 TEILBAR, METRISCH,</t>
  </si>
  <si>
    <t>717000020</t>
  </si>
  <si>
    <t>STARO GEWINDE-ROHR VERZ.ES-V 25MM</t>
  </si>
  <si>
    <t>717000021</t>
  </si>
  <si>
    <t>STARO BOGEN SB-E-V 25MM VZ</t>
  </si>
  <si>
    <t>717000039</t>
  </si>
  <si>
    <t>KA-ROHRABSTANDSSCHELLE 733/M20</t>
  </si>
  <si>
    <t>717001001</t>
  </si>
  <si>
    <t>FEDERSTAHLKLAMMER 3-8, 4H24 MIT BEF. ÖSE 7MM</t>
  </si>
  <si>
    <t>717001002</t>
  </si>
  <si>
    <t>FEDERSTAHLKLAMMER 8-14, 4H58 MIT BEF. ÖSE 7MM</t>
  </si>
  <si>
    <t>717001003</t>
  </si>
  <si>
    <t>BEF. KLAMMER 3-8MM 812M24SM FÜR ROHR 20MM</t>
  </si>
  <si>
    <t>717001004</t>
  </si>
  <si>
    <t>BEF. KLAMMER 8-14MM 812M58SM FÜR ROHR 20MM</t>
  </si>
  <si>
    <t>717001005</t>
  </si>
  <si>
    <t>BEF. KLAMMER 8-14MM 812EM58SM FÜR ROHR 20MM</t>
  </si>
  <si>
    <t>717001006</t>
  </si>
  <si>
    <t>CLIP SNAP 1-3M  24SC2530 FÜR ROHR 25-32MM</t>
  </si>
  <si>
    <t>717001007</t>
  </si>
  <si>
    <t>CLIP SNAP 8-12MM  812SC1924 FÜR ROHR 19-24MM</t>
  </si>
  <si>
    <t>717001008</t>
  </si>
  <si>
    <t>CLIP SNAP 8-12MM  812SC2530 FÜR ROHR 25-32MM</t>
  </si>
  <si>
    <t>717001009</t>
  </si>
  <si>
    <t>FEDERSTAHLKLAMMER 8-14 EM58 MIT BEF. ÖSE 7MM</t>
  </si>
  <si>
    <t>717001010</t>
  </si>
  <si>
    <t>FEDERSTAHLKLAMMER 14-20 EM912 MIT BEF. ÖSE 7MM</t>
  </si>
  <si>
    <t>717001011</t>
  </si>
  <si>
    <t>BEFESTIGUNGSKLAMMER TKN M8</t>
  </si>
  <si>
    <t>717001012</t>
  </si>
  <si>
    <t>PROT KASTENKLAMMER PKKG 8-12,5 GEWINDEANSCHL.</t>
  </si>
  <si>
    <t>717001013</t>
  </si>
  <si>
    <t>BEFESTIGUNGSKLEMMSTÜCK SENKRECHT BFK 132 F. C-PRO.</t>
  </si>
  <si>
    <t>717001014</t>
  </si>
  <si>
    <t>TRÄGERKLAMMER Z. AUFSCHLAGEN; INDIV. BEFEST.</t>
  </si>
  <si>
    <t>717001015</t>
  </si>
  <si>
    <t>TRÄGERKLAMMER FÜR ROHR OFFEN/SEITL. INDIV. BEFEST.</t>
  </si>
  <si>
    <t>718000001</t>
  </si>
  <si>
    <t>FLEXA-SCHUTZSCHLAUCH AIR_FLEX (22x27MM, 10M) GRAU</t>
  </si>
  <si>
    <t>718000002</t>
  </si>
  <si>
    <t>FLEXA-SCHLAUCHVERSCHRAUB. LKI-M, AD21-M25x1,5 GRAU</t>
  </si>
  <si>
    <t>718000003</t>
  </si>
  <si>
    <t>FLEXA-SCHUTZSCHLAUCH MS-PVC NW16 (17 x 21MM) GRAU</t>
  </si>
  <si>
    <t>718000004</t>
  </si>
  <si>
    <t>FLEXA-METALLSCHUTZSCHLAUCH SPR-PVC-AS AD36/29MM</t>
  </si>
  <si>
    <t>718000006</t>
  </si>
  <si>
    <t>FLEXA-METALLVERSCHRAUBUNG US-P AD21 PG16 M.TÜLLE</t>
  </si>
  <si>
    <t>718000007</t>
  </si>
  <si>
    <t>FLEXA-METALLVERSCHRAUBUNG US-M32x1,5 M. TÜLLE</t>
  </si>
  <si>
    <t>718000008</t>
  </si>
  <si>
    <t>FLEXA-METALLVERSCHRAUBUNG US-M20x1,5 M. TÜLLE</t>
  </si>
  <si>
    <t>718000100</t>
  </si>
  <si>
    <t>WICKELBAND NP48093 9MM</t>
  </si>
  <si>
    <t>718001001</t>
  </si>
  <si>
    <t>FLEXA LIQUID-TIGHT-UL-CSA 1/2" 16X21</t>
  </si>
  <si>
    <t>718001002</t>
  </si>
  <si>
    <t>FLEXA LIQUID-TIGHT-UL-CSA 3/4 21x26,5 SCHWARZ</t>
  </si>
  <si>
    <t>718001003</t>
  </si>
  <si>
    <t>FLEXA LIQUID-TIGHT-UL-CSA 1 26,5x33 SCHWARZ</t>
  </si>
  <si>
    <t>718001004</t>
  </si>
  <si>
    <t>FLEXA LIQUID-TIGHT-UL-CSA 1 35,5x42 SCHWARZ</t>
  </si>
  <si>
    <t>718001005</t>
  </si>
  <si>
    <t xml:space="preserve">FLEXA-METALLSCHLAUCHVERSCHR. EG-M 1/2Zoll M20x1,5 </t>
  </si>
  <si>
    <t>718001006</t>
  </si>
  <si>
    <t xml:space="preserve">FLEXA-METALLSCHLAUCHVERSCHR. EG-M 3/4Zoll M25x1,5 </t>
  </si>
  <si>
    <t>718001007</t>
  </si>
  <si>
    <t xml:space="preserve">FLEXA-METALLSCHLAUCHVERSCHR. EG-M 1Zoll M32x1,5 </t>
  </si>
  <si>
    <t>718001008</t>
  </si>
  <si>
    <t>FLEXA-METALLSCHLAUCHVERSCHR. EG-M 1Zoll M40x1,5</t>
  </si>
  <si>
    <t>718001020</t>
  </si>
  <si>
    <t>FLEXA ROHR-FLEX PA6-D AD21,2 CSA SCHWARZ</t>
  </si>
  <si>
    <t>718001021</t>
  </si>
  <si>
    <t>FLEXA ROHR-FLEX PA6-D AD28,5 UL/CSA SCHWARZ</t>
  </si>
  <si>
    <t>718001022</t>
  </si>
  <si>
    <t>FLEXA ROHR-FLEX PA6 AD34,5x27,5MM CSA SCHWARZ</t>
  </si>
  <si>
    <t>718001024</t>
  </si>
  <si>
    <t>FLEXA-SCHLAUCHVERSCHRAUBUNG RQG-M20x1,5 SCHWARZ</t>
  </si>
  <si>
    <t>718001025</t>
  </si>
  <si>
    <t>FLEXA-SCHLAUCHVERSCHLUSS RQG-M AD21,2 M25x1,5 CSA</t>
  </si>
  <si>
    <t>718001026</t>
  </si>
  <si>
    <t>FLEXA-SCHLAUCHVERSCHLUSS RQG-M 25/28,5MM UL/CSA</t>
  </si>
  <si>
    <t>718001027</t>
  </si>
  <si>
    <t>FLEXA-SCHLAUCHVERSCHLUSS RQG1-MAD 34,5 M32x1,5 CSA</t>
  </si>
  <si>
    <t>718002001</t>
  </si>
  <si>
    <t>ENERGIEKETTE SERIE10 ALT 10.3.075.0 (H22*B50)</t>
  </si>
  <si>
    <t>718002002</t>
  </si>
  <si>
    <t>ANSCHLUSSELEMENT KOMPLETT 103.12PZ</t>
  </si>
  <si>
    <t>719000002</t>
  </si>
  <si>
    <t>719000003</t>
  </si>
  <si>
    <t>POSITIONSSCHALTER ZV10H236-11Z 1S/1OE</t>
  </si>
  <si>
    <t>719000004</t>
  </si>
  <si>
    <t xml:space="preserve">SICHERHEITSSCHALTER  KPL.M. MAM. MAGNET AZ </t>
  </si>
  <si>
    <t>719000005</t>
  </si>
  <si>
    <t>BETÄTIGUNGSBÜGEL B1-1747 F. HAFTMAGNET</t>
  </si>
  <si>
    <t>719000007</t>
  </si>
  <si>
    <t>ROLLENSCHWENKHEBEL H-KOMPLETT</t>
  </si>
  <si>
    <t>719000008</t>
  </si>
  <si>
    <t>SEILZUGSCHALTER M-VERR. ZS441-1Ö/1S VD</t>
  </si>
  <si>
    <t>719000009</t>
  </si>
  <si>
    <t>SEILZUGSCHALTER O- VERR.ZS441-1Ö/1S</t>
  </si>
  <si>
    <t>719000010</t>
  </si>
  <si>
    <t>SEILZUGSCHALTER TQ 700-11 S, 1NC/1NO</t>
  </si>
  <si>
    <t>719000011</t>
  </si>
  <si>
    <t>ZUGSEIL 3M MIT KUGEL UND SEILKAUSCHE PR-B-3M</t>
  </si>
  <si>
    <t>719000012</t>
  </si>
  <si>
    <t xml:space="preserve">ZUGFEDER (ZUM SPANNEN DES STAHLSEILS VON </t>
  </si>
  <si>
    <t>719000013</t>
  </si>
  <si>
    <t>SEILKAUSCHE DIN6899  5B</t>
  </si>
  <si>
    <t>719000015</t>
  </si>
  <si>
    <t>POSITIONSSCHALTER EPOXYDHARZ BLATTSCHWENKHEBEL</t>
  </si>
  <si>
    <t>719000016</t>
  </si>
  <si>
    <t>Hebel 2H KPL. 302 EP1,0</t>
  </si>
  <si>
    <t>719000017</t>
  </si>
  <si>
    <t>ZUGFEDERRS-156I (SEILZ-NA)</t>
  </si>
  <si>
    <t>719000018</t>
  </si>
  <si>
    <t>POSITIONSSCHALTER M. TASTFEDER(DIN 934)</t>
  </si>
  <si>
    <t>719000019</t>
  </si>
  <si>
    <t>XCKP POSITIONSSCHALTER FEDERSTAB, 1Ö+1S,SPRUNFEDER</t>
  </si>
  <si>
    <t>719000020</t>
  </si>
  <si>
    <t>POSITIONSSCHALTER ROLLENSCHWENKS. 2Ö/1S</t>
  </si>
  <si>
    <t>719000021</t>
  </si>
  <si>
    <t xml:space="preserve">POSITIONSSCHALTER ROLLENHEBEL, METALL 1Ö/1S </t>
  </si>
  <si>
    <t>719000022</t>
  </si>
  <si>
    <t>SEILZUGSCHALTER (O.SICHERHEITSF.) 240VAC 10A</t>
  </si>
  <si>
    <t>719001003</t>
  </si>
  <si>
    <t>POSITIONSSCH. M. ROLLENSTÖSSEL ZR336-11Z-M20</t>
  </si>
  <si>
    <t>719001004</t>
  </si>
  <si>
    <t>SEILZUG-NOTAUS-SCHALTER (BIS 50M SEIL) VERRASTEND</t>
  </si>
  <si>
    <t>719001005</t>
  </si>
  <si>
    <t>SEILZUGNOTSCHALTER (2X50M SEIL) VERRASTEND 2NC/2NO</t>
  </si>
  <si>
    <t>719001006</t>
  </si>
  <si>
    <t xml:space="preserve">STAHLSEIL MIT ROTEM KUNSTSTOFFMANTEL 5MM L=50,5M </t>
  </si>
  <si>
    <t>719001007</t>
  </si>
  <si>
    <t>STAHLSEIL MANTLEL PVC ROT(METERWARE)</t>
  </si>
  <si>
    <t>719001008</t>
  </si>
  <si>
    <t>SEILZUG-NOTAUS-SCHALTER (BIS 20M SEIL)VERRASTEND</t>
  </si>
  <si>
    <t>719001009</t>
  </si>
  <si>
    <t>UMLENKROLLE (FÜR NOT-AUS-SEILZUGSCHALTER)</t>
  </si>
  <si>
    <t>719001010</t>
  </si>
  <si>
    <t>719001011</t>
  </si>
  <si>
    <t>STAHLSEIL AUF PVC SCHWARZ UMMANTELT (METERWARE)</t>
  </si>
  <si>
    <t>719001012</t>
  </si>
  <si>
    <t>STAHLSEIL 3 6x7+1FE SCHWARZ UMMANTELT, PVC</t>
  </si>
  <si>
    <t>719001013</t>
  </si>
  <si>
    <t>ERSATZT.-ZUGEINRICHTUNG KPL. ZS 73/75 120-180 N</t>
  </si>
  <si>
    <t>719001014</t>
  </si>
  <si>
    <t>SEILZUGSCHALTER ZS 73 1Ö/1S / 295-390 N</t>
  </si>
  <si>
    <t>719001015</t>
  </si>
  <si>
    <t>SEILZUGSCHALTER ZS 441 1Ö/1S / 150 N / 60M</t>
  </si>
  <si>
    <t>719001016</t>
  </si>
  <si>
    <t>SEILSPANNER TS 65 ZUBEHÖR F. SEILZUG-NOTSCHALTER</t>
  </si>
  <si>
    <t>719002001</t>
  </si>
  <si>
    <t>ZUHALTUNG UND ZUHALTEÜBERWACHUNG M. STECKV. RC18</t>
  </si>
  <si>
    <t>719002002</t>
  </si>
  <si>
    <t>TÜRGRIFF MIT SPERREINSATZ</t>
  </si>
  <si>
    <t>719002003</t>
  </si>
  <si>
    <t>STECKVERBINDER M23 ST-0° 18-POLIG+PE PUR LÄNGE 40M</t>
  </si>
  <si>
    <t>720000003</t>
  </si>
  <si>
    <t>SENSOR INDUK. M8x1, SA=6MM NO/ST M8/N-BÜ/L=60MM</t>
  </si>
  <si>
    <t>720000004</t>
  </si>
  <si>
    <t>INDUKTIVER NÄHERUNGSSCHALTER IFL 4-120M-10P 2.0 M</t>
  </si>
  <si>
    <t>720000005</t>
  </si>
  <si>
    <t>SENSOR INDUK. M8x1, SA=4MM NO/S. KABEL L=59MM</t>
  </si>
  <si>
    <t>720000006</t>
  </si>
  <si>
    <t xml:space="preserve">SENSOR INDUK. M8x1, SA=6MM KABEL 2M, </t>
  </si>
  <si>
    <t>720000007</t>
  </si>
  <si>
    <t>720000008</t>
  </si>
  <si>
    <t>720000009</t>
  </si>
  <si>
    <t>SENSOR INDUKTIV M8, SA=3MM L=66MM</t>
  </si>
  <si>
    <t>720000010</t>
  </si>
  <si>
    <t>SENSOR INDUK. M12x1, SA=4MM NO/ST-M12/N-BÜ/L=46MM</t>
  </si>
  <si>
    <t>720000012</t>
  </si>
  <si>
    <t xml:space="preserve">SENSOR INDUK. M8x1, SA=4MM NO/ST-M8/BÜ/L=60MM </t>
  </si>
  <si>
    <t>720000013</t>
  </si>
  <si>
    <t>SENSOR INDUK. M12x1, SA=4MM NO/ST-M12/BÜ/L=46MM,</t>
  </si>
  <si>
    <t>720000014</t>
  </si>
  <si>
    <t>SENSOR INDUK. M12x1, BES Q40KFU-PAC35E-S04E-W01</t>
  </si>
  <si>
    <t>720000015</t>
  </si>
  <si>
    <t>SENSOR INDUK. M12x1, SA=4MM NO/ST-M12/BÜ/L=65MM,</t>
  </si>
  <si>
    <t>720000020</t>
  </si>
  <si>
    <t>SENSOR INDUK. M12x1, SA=4MM NO/ST-M12/N-BÜ/L=40MM</t>
  </si>
  <si>
    <t>720000021</t>
  </si>
  <si>
    <t>SENSOR INDUK. M12x1, SA=6MM NO/ST-M12/BÜ/L=65MM</t>
  </si>
  <si>
    <t>720000050</t>
  </si>
  <si>
    <t>ZYLINDERSCHALTER, ST4-R3-M08R-030 ST4</t>
  </si>
  <si>
    <t>720000051</t>
  </si>
  <si>
    <t>ZYLINDERSCHALTER, ST6-R3-M08R-030 ST6</t>
  </si>
  <si>
    <t>720000052</t>
  </si>
  <si>
    <t>SENSORBEFESTIGUNG  FÜR ZYL.D25 (SENSORTYP: ST6)</t>
  </si>
  <si>
    <t>720000053</t>
  </si>
  <si>
    <t>MAGNETFELDSENSOR ST9-PN-M008-036</t>
  </si>
  <si>
    <t>720000054</t>
  </si>
  <si>
    <t>SENSORBEFESTIGUNG  FÜR ZYL.D16 (SENSORTYP: ST6)</t>
  </si>
  <si>
    <t>720000055</t>
  </si>
  <si>
    <t>SENSORBEFESTIGUNG FÜR ZYL.</t>
  </si>
  <si>
    <t>720000060</t>
  </si>
  <si>
    <t>DRUCKLUFTZÄHLER SDR11DGXFPKG/US-100</t>
  </si>
  <si>
    <t>720000061</t>
  </si>
  <si>
    <t>BEFESTIGUNG FÜR SDR11DGXFPKG</t>
  </si>
  <si>
    <t>720002001</t>
  </si>
  <si>
    <t>SENSOR INDUK. M18x1, SA=12MM NC/ST-M12 4POL</t>
  </si>
  <si>
    <t>720002002</t>
  </si>
  <si>
    <t>SENSOR INDUK. M18x1, SA=8MM NO/ST-M12 4POL/N-BÜ</t>
  </si>
  <si>
    <t>720002003</t>
  </si>
  <si>
    <t>720002004</t>
  </si>
  <si>
    <t>SENSOR INDUK. M30x1,5 SA=15MM ST-M12-4POL, L=76MM</t>
  </si>
  <si>
    <t>720002005</t>
  </si>
  <si>
    <t>SENSOR INDUK. M18x1, SA=8MM NC/ST-M12 4POL, L=69MM</t>
  </si>
  <si>
    <t>720002006</t>
  </si>
  <si>
    <t>SENSOR INDUK. M18x1, SA=20MM NO/ST-M12 4POL L=69MM</t>
  </si>
  <si>
    <t>720002007</t>
  </si>
  <si>
    <t>SENSOR INDUK. M8 SA=1,5MM STECKBAR (NO)</t>
  </si>
  <si>
    <t>720002008</t>
  </si>
  <si>
    <t>SENSOR INDUK. M18 12MM BÜNDIG/STECK IM18-12BPS-ZC1</t>
  </si>
  <si>
    <t>720002009</t>
  </si>
  <si>
    <t>SENSOR INDUK. M18x1 SA=12MM NO/ST-M12 4POL</t>
  </si>
  <si>
    <t>720002010</t>
  </si>
  <si>
    <t>SENSOR INDUK. M12x1 SA=4MM NC/ST-M12 4POL BÜ/PNP</t>
  </si>
  <si>
    <t>720002011</t>
  </si>
  <si>
    <t>720002012</t>
  </si>
  <si>
    <t>SENSOR INDUK. M30 40MM (M12-4P) IM30-40NPS-ZC1</t>
  </si>
  <si>
    <t>720002013</t>
  </si>
  <si>
    <t>SENSOR INDUK. M12x1, SA=4MM NC/ST-M12 PIN4 PNP</t>
  </si>
  <si>
    <t>720002014</t>
  </si>
  <si>
    <t>SENSOR INDUK. QUADERF./SA=40MM/PNP-NO/ST-M12, BÜ</t>
  </si>
  <si>
    <t>720002015</t>
  </si>
  <si>
    <t>SENSOR INDUK. M12 4MM BÜNDIG/NO/ST-M12</t>
  </si>
  <si>
    <t>720002016</t>
  </si>
  <si>
    <t>SENSOR INDUK. M12 4MM BÜNDIG/NC/ST-M12</t>
  </si>
  <si>
    <t>720004001</t>
  </si>
  <si>
    <t>SICHERH.-KONTAKTLEISTE 35-80K3</t>
  </si>
  <si>
    <t>720004002</t>
  </si>
  <si>
    <t>AUSWERTE-ELEKTRONIK 230V/24VDC</t>
  </si>
  <si>
    <t>720004003</t>
  </si>
  <si>
    <t>720004010</t>
  </si>
  <si>
    <t>SICHERHEITS-LICHTVORHANG.KEYENCE</t>
  </si>
  <si>
    <t>720004011</t>
  </si>
  <si>
    <t>SL-PC10P (KABEL 10m KPL.)KEYENCE</t>
  </si>
  <si>
    <t>720004012</t>
  </si>
  <si>
    <t>SL-R11 (SICHERHEITS RELAIS)KEYENCE</t>
  </si>
  <si>
    <t>720004013</t>
  </si>
  <si>
    <t>OP-42347 MONTAGEHALTERUNG SL-C KEYENCE</t>
  </si>
  <si>
    <t>721000001</t>
  </si>
  <si>
    <t>LICHTTASTER IFO 4-250-10P, 10.0M, 10-30VDC</t>
  </si>
  <si>
    <t>721000002</t>
  </si>
  <si>
    <t>INKREM. ENCODER DFS60B-BECC05000 10-32V,TTL/RS422</t>
  </si>
  <si>
    <t>721000003</t>
  </si>
  <si>
    <t>INKREMENTAL ENCODER IEH 58-00117</t>
  </si>
  <si>
    <t>721000004</t>
  </si>
  <si>
    <t>INFRAROT REFLEXIONS LICHTASTER RT525K P-100S12</t>
  </si>
  <si>
    <t>721000005</t>
  </si>
  <si>
    <t>SENSOR OPTISCH OPT45</t>
  </si>
  <si>
    <t>721000006</t>
  </si>
  <si>
    <t xml:space="preserve">CONTRINEX-REFLEX.LICHTTASTER SA30-150MM   </t>
  </si>
  <si>
    <t>721000007</t>
  </si>
  <si>
    <t>INKREMENTAL ENCODER IEV58-00025 IEV58*1024</t>
  </si>
  <si>
    <t>721000008</t>
  </si>
  <si>
    <t>INKREMENTAL ENCODER IIEH58-00001+ ANBAUSATZ</t>
  </si>
  <si>
    <t>721000010</t>
  </si>
  <si>
    <t>INKREMENTALER DREHGEBER SERIE8</t>
  </si>
  <si>
    <t>721000014</t>
  </si>
  <si>
    <t>ITEMENTAL ENDSCHALTERHALTER F. SENSOR 20MM</t>
  </si>
  <si>
    <t>721000015</t>
  </si>
  <si>
    <t>ITEM-ENDSCHALTERHALTER D1818mm SCHWARZ</t>
  </si>
  <si>
    <t>721000017</t>
  </si>
  <si>
    <t>ENDSCHALTERHALTER FÜR SENSOR D8mm SCHWARZ</t>
  </si>
  <si>
    <t>721000018</t>
  </si>
  <si>
    <t>LICHTTASTER BFB M18M-011-P-S4</t>
  </si>
  <si>
    <t>721000019</t>
  </si>
  <si>
    <t>LICHTTASTER BOS 26K-PA-1IE-S 4C-S 4</t>
  </si>
  <si>
    <t>721000022</t>
  </si>
  <si>
    <t>LASER- LICHTTASTER WT12L-2B540</t>
  </si>
  <si>
    <t>721000023</t>
  </si>
  <si>
    <t>LASER- LICHTSCHRANKE WS/WE12L2P430 (PNP)</t>
  </si>
  <si>
    <t>721000024</t>
  </si>
  <si>
    <t>REFLEX- LICHTTASTER WTB8-P2111</t>
  </si>
  <si>
    <t>721000025</t>
  </si>
  <si>
    <t>REFLEX-LICHTTASTER WTB4-3P3171, 15-150MM</t>
  </si>
  <si>
    <t>721000026</t>
  </si>
  <si>
    <t>REFLEX-LICHTTASTER WTB4-3P3161 150 MM TASTWEITE</t>
  </si>
  <si>
    <t>721000029</t>
  </si>
  <si>
    <t>REFLEX-LICHTTASTER GTB2S-P5451</t>
  </si>
  <si>
    <t>721000030</t>
  </si>
  <si>
    <t>REFLEX-LICHTTASTER WTE280-2P2431</t>
  </si>
  <si>
    <t>721000031</t>
  </si>
  <si>
    <t>BEFESTIGUNGSWINKEL FÜR W280</t>
  </si>
  <si>
    <t>721000032</t>
  </si>
  <si>
    <t>REFLEX-LICHTTASTER, WTB12-3P2461S58 50-500MM</t>
  </si>
  <si>
    <t>721000033</t>
  </si>
  <si>
    <t>REFLEX-LICHTTASTER GRTE18S-P2317</t>
  </si>
  <si>
    <t>721000034</t>
  </si>
  <si>
    <t>REFLEX-LICHTTASTER FT318B.3/4P-M12</t>
  </si>
  <si>
    <t>721000035</t>
  </si>
  <si>
    <t>REFLEXIONS-LICHTTASTER ENERGETISCH</t>
  </si>
  <si>
    <t>721000036</t>
  </si>
  <si>
    <t>BEFESTIGUNGSWINKEL FÜR M18 SENSOREN, GR18</t>
  </si>
  <si>
    <t>721000037</t>
  </si>
  <si>
    <t>721000038</t>
  </si>
  <si>
    <t>UNIVERSALKLEMMHALTER BEF-KHS-N02</t>
  </si>
  <si>
    <t>721000039</t>
  </si>
  <si>
    <t>REFLEXIONS LICHTTASTER WTT12L-B2546</t>
  </si>
  <si>
    <t>721000040</t>
  </si>
  <si>
    <t>721000041</t>
  </si>
  <si>
    <t>721000042</t>
  </si>
  <si>
    <t>721000043</t>
  </si>
  <si>
    <t>LICHTTASTER M. HINTERGRUNDAUSBLENDUNG RELAIS S/Ö</t>
  </si>
  <si>
    <t>721000044</t>
  </si>
  <si>
    <t>REFLEX-LICHTTASTER GRTE18S-P131Z,LEITUNG 2M METALL</t>
  </si>
  <si>
    <t>721000045</t>
  </si>
  <si>
    <t>721001000</t>
  </si>
  <si>
    <t>721001001</t>
  </si>
  <si>
    <t>721001002</t>
  </si>
  <si>
    <t>721001004</t>
  </si>
  <si>
    <t>721001005</t>
  </si>
  <si>
    <t>721001006</t>
  </si>
  <si>
    <t>721001007</t>
  </si>
  <si>
    <t>721001009</t>
  </si>
  <si>
    <t>721001010</t>
  </si>
  <si>
    <t>721001012</t>
  </si>
  <si>
    <t>721001013</t>
  </si>
  <si>
    <t>721001033</t>
  </si>
  <si>
    <t>LICHTTASTER STECKBAR VTE180-2P42447 500 MM</t>
  </si>
  <si>
    <t>721001034</t>
  </si>
  <si>
    <t>LICHTTASTER STECKBAR VTE18-3F2740 TASTW 200 MM</t>
  </si>
  <si>
    <t>721001035</t>
  </si>
  <si>
    <t>721001036</t>
  </si>
  <si>
    <t>REFLEXIONSFOLIE 25MMX22,8M REF-PLUS-R25</t>
  </si>
  <si>
    <t>721001037</t>
  </si>
  <si>
    <t>721001050</t>
  </si>
  <si>
    <t>BRANDSCHUTZLICHTSCHR. RLK28-FC-55-Z/31/116 INCL</t>
  </si>
  <si>
    <t>721001051</t>
  </si>
  <si>
    <t>HALTEWINKEL OMH-21 F. BRANDSCHUTZLICHTSCH.</t>
  </si>
  <si>
    <t>721001052</t>
  </si>
  <si>
    <t>LASER-EINWEGLICHTSCHRANKE, SENDER, OLS Q15 V</t>
  </si>
  <si>
    <t>721001053</t>
  </si>
  <si>
    <t xml:space="preserve">LASER-EINWEGLICHTSCHRANKE, SENDER, OLS Q15 V </t>
  </si>
  <si>
    <t>721001054</t>
  </si>
  <si>
    <t>BRANDSCHTZLICHTSCHRANKE MLV12-54-2563/49/124</t>
  </si>
  <si>
    <t>721001100</t>
  </si>
  <si>
    <t>721002000</t>
  </si>
  <si>
    <t>LICHTLEITER MIT DOPPELSENORKOPF M6, LL3-DK67</t>
  </si>
  <si>
    <t>721002001</t>
  </si>
  <si>
    <t>KEYENCE-AUSWERTGERÄT FÜR LICHTLEITER 33568 FS-V21R</t>
  </si>
  <si>
    <t>721002002</t>
  </si>
  <si>
    <t>KEYENCE-LICHTLEITER 02194-FU-77V</t>
  </si>
  <si>
    <t>721002003</t>
  </si>
  <si>
    <t>KEYENCE-FARBSENSOR (FASEROPTISCHER RGB-SENSOR)</t>
  </si>
  <si>
    <t>721002004</t>
  </si>
  <si>
    <t>KEYENCE-RGB-SENSORKOPF  (FASEOPTISCHER</t>
  </si>
  <si>
    <t>721002005</t>
  </si>
  <si>
    <t>721002006</t>
  </si>
  <si>
    <t>721002007</t>
  </si>
  <si>
    <t>721002008</t>
  </si>
  <si>
    <t>721002009</t>
  </si>
  <si>
    <t>DOPPEL LICHTLEITER M6 2M 1ST.  E32-DC200[OMRON]</t>
  </si>
  <si>
    <t>721002010</t>
  </si>
  <si>
    <t>DOPPEL LICHTLEITER M6 5M E32-DC500 [OMRON]</t>
  </si>
  <si>
    <t>721003001</t>
  </si>
  <si>
    <t>INKREMENTAL ENCODER DKS40-A5P003605V/TTL</t>
  </si>
  <si>
    <t>721003002</t>
  </si>
  <si>
    <t>LEITUNGSD. GER M12 8POL 30 M (Für Sick Encoder)</t>
  </si>
  <si>
    <t>721003003</t>
  </si>
  <si>
    <t>WELLENKUPPLUNG KUP-0810-S</t>
  </si>
  <si>
    <t>721003004</t>
  </si>
  <si>
    <t>INKREMENTAL ENCODER DKS40-A5J003605V/TTL</t>
  </si>
  <si>
    <t>721003005</t>
  </si>
  <si>
    <t>MESSRAD ENCODER DKV60-A1P002005V/TTL</t>
  </si>
  <si>
    <t>721003006</t>
  </si>
  <si>
    <t>LEITUNGSDOSE  DOS-1208-GAM12 8-POLIG</t>
  </si>
  <si>
    <t>721003007</t>
  </si>
  <si>
    <t>LEITUNGSSTECKER STE-1208-GAM12 8-POLIG</t>
  </si>
  <si>
    <t>721003008</t>
  </si>
  <si>
    <t>GEBERLEITUNG SAC-8P-M12FS SH/PUR/40M - 1522901</t>
  </si>
  <si>
    <t>721003011</t>
  </si>
  <si>
    <t>INKREMENTAL ENCODER DKS40-E5P0036024V/TTL</t>
  </si>
  <si>
    <t>721003012</t>
  </si>
  <si>
    <t>INKREMENTAL ENCODER DKV60-E1P0020024V/TTL</t>
  </si>
  <si>
    <t>721003100</t>
  </si>
  <si>
    <t>VERTEILER &amp; SPLITTER F. INCREMENTAL ENCODER GV210</t>
  </si>
  <si>
    <t>721003200</t>
  </si>
  <si>
    <t>721003201</t>
  </si>
  <si>
    <t>721003202</t>
  </si>
  <si>
    <t>721003203</t>
  </si>
  <si>
    <t>721003204</t>
  </si>
  <si>
    <t>D-SUB-STECKER 25POL. STIFT</t>
  </si>
  <si>
    <t>721004001</t>
  </si>
  <si>
    <t>SICHERHEITS LASERSCANNER S300 STANDARD 270°/3M</t>
  </si>
  <si>
    <t>721004002</t>
  </si>
  <si>
    <t>VERBINDUNGSLEITUNG M12, 8POL, TYPE-A, 15M,</t>
  </si>
  <si>
    <t>721004003</t>
  </si>
  <si>
    <t>HALTEWINKEL 1A WANDMONTAGE</t>
  </si>
  <si>
    <t>721004004</t>
  </si>
  <si>
    <t>VERBINDUNGSLEITUNG M8 X 4-POLIG/USB-A STECKER 2M</t>
  </si>
  <si>
    <t>721004005</t>
  </si>
  <si>
    <t>SICHERHEITSSCHALTGERÄT UE10-3OS3DO</t>
  </si>
  <si>
    <t>722000002</t>
  </si>
  <si>
    <t>VENTILSTECKER (BAUF. C), KABEL GRAU 3x0,75, 5M</t>
  </si>
  <si>
    <t>722000008</t>
  </si>
  <si>
    <t>ZUBEH. Z. VENTIL BAUREIHE VJ/VZ/EVZ; DXT170-71-1</t>
  </si>
  <si>
    <t>722000009</t>
  </si>
  <si>
    <t>VJ10-13-1 ZUBEH.Z.VENTILEN,S_PN,BAUREIHEVJ</t>
  </si>
  <si>
    <t>722001005</t>
  </si>
  <si>
    <t>VERBINDUNGSLEITUNG PUR M12 BU-0° / ST- 0° 3-POL 2M</t>
  </si>
  <si>
    <t>722001010</t>
  </si>
  <si>
    <t>722001012</t>
  </si>
  <si>
    <t>722001013</t>
  </si>
  <si>
    <t>722001014</t>
  </si>
  <si>
    <t>722001015</t>
  </si>
  <si>
    <t>722001016</t>
  </si>
  <si>
    <t>722001017</t>
  </si>
  <si>
    <t>722001018</t>
  </si>
  <si>
    <t>722001019</t>
  </si>
  <si>
    <t>722001020</t>
  </si>
  <si>
    <t>722001021</t>
  </si>
  <si>
    <t>722001022</t>
  </si>
  <si>
    <t>722001023</t>
  </si>
  <si>
    <t>722001024</t>
  </si>
  <si>
    <t>722001031</t>
  </si>
  <si>
    <t>722001032</t>
  </si>
  <si>
    <t>722001033</t>
  </si>
  <si>
    <t>722001034</t>
  </si>
  <si>
    <t>722001035</t>
  </si>
  <si>
    <t>722001036</t>
  </si>
  <si>
    <t>722001037</t>
  </si>
  <si>
    <t>722001038</t>
  </si>
  <si>
    <t>722001039</t>
  </si>
  <si>
    <t>722001040</t>
  </si>
  <si>
    <t>722001042</t>
  </si>
  <si>
    <t>722001045</t>
  </si>
  <si>
    <t>722001046</t>
  </si>
  <si>
    <t>722001050</t>
  </si>
  <si>
    <t>722001051</t>
  </si>
  <si>
    <t>722001052</t>
  </si>
  <si>
    <t>722001053</t>
  </si>
  <si>
    <t>722001060</t>
  </si>
  <si>
    <t>VERB. LEITUNG PVC-GR M12 ST-0° / M8 BU-90° 3M</t>
  </si>
  <si>
    <t>722001061</t>
  </si>
  <si>
    <t>VERB. LEITUNG PVC-GR M12 ST-0° / M8 BU-90° 5M</t>
  </si>
  <si>
    <t>722001062</t>
  </si>
  <si>
    <t>VERB. LEITUNG PUR-GR M12 ST-0° / M8 BU-90° 10M</t>
  </si>
  <si>
    <t>722001070</t>
  </si>
  <si>
    <t>722001071</t>
  </si>
  <si>
    <t>722001072</t>
  </si>
  <si>
    <t>722001073</t>
  </si>
  <si>
    <t>VERB. LEITUNG PVC-GR M12 ST-0° / BU-0° UL/CSA 3M</t>
  </si>
  <si>
    <t>722001074</t>
  </si>
  <si>
    <t>VERB. LEITUNG PVC-GR M12 ST-0° / BU-0° UL/CSA 15M</t>
  </si>
  <si>
    <t>722001075</t>
  </si>
  <si>
    <t>VERB. LEITUNG PVC-GR M12 ST-0° / BU-0° UL/CSA 20M</t>
  </si>
  <si>
    <t>722001076</t>
  </si>
  <si>
    <t>VERB. LEITUNG PUR-GR M12 ST-0°/M8 BU-90° UL/CSA 3M</t>
  </si>
  <si>
    <t>722001077</t>
  </si>
  <si>
    <t>VERB. LEITUNG PUR-GR M12 ST-0°/M8 BU-90° UL/CSA 5M</t>
  </si>
  <si>
    <t>722001078</t>
  </si>
  <si>
    <t>VERB. LEITUNG PUR-GR M12 ST-0°/M8 BU-90° UL/CSA10M</t>
  </si>
  <si>
    <t>722001079</t>
  </si>
  <si>
    <t xml:space="preserve">LEITUNG PUR GR M12 ST-0° VENTILST. BI UL/CSA 3M </t>
  </si>
  <si>
    <t>722001080</t>
  </si>
  <si>
    <t>LEITUNG PUR GR M12 ST-0° VENTILST. BI UL/CSA 5M</t>
  </si>
  <si>
    <t>722001081</t>
  </si>
  <si>
    <t xml:space="preserve">LEITUNG PUR GR M12 ST-0° VENTILST. BI UL/CSA 10M </t>
  </si>
  <si>
    <t>722001083</t>
  </si>
  <si>
    <t>LEITUNG PUR SW M12 ST-0° VENTILST. BF-C 8MM 3M</t>
  </si>
  <si>
    <t>722001085</t>
  </si>
  <si>
    <t>LEITUNG PUR M12 ST-0° /VENTILST. BF-C 8MM 10M</t>
  </si>
  <si>
    <t>722001090</t>
  </si>
  <si>
    <t>722001091</t>
  </si>
  <si>
    <t xml:space="preserve">ANSCHLUSSLEITUNG PUR SW M8 ST-0° 3-POLIG 10M </t>
  </si>
  <si>
    <t>722001111</t>
  </si>
  <si>
    <t>MQ12 ST-90° -&gt; MQ12 BU-90° 4-POLIG PUR 2M</t>
  </si>
  <si>
    <t>722001112</t>
  </si>
  <si>
    <t>MQ12 ST-90° -&gt; MQ12 BU-90° 4-POLIG PUR 3M</t>
  </si>
  <si>
    <t>722001130</t>
  </si>
  <si>
    <t>MQ12 ST-90° -&gt; MQ12 BU-90° 3-POLIG PUR 1,5M</t>
  </si>
  <si>
    <t>722001142</t>
  </si>
  <si>
    <t>MQ12 ST-90° 3-POLIG -&gt; OFFEN PUR 10M</t>
  </si>
  <si>
    <t>722001143</t>
  </si>
  <si>
    <t>MQ12 ST-90° 3-POLIG -&gt; OFFEN PUR 20M</t>
  </si>
  <si>
    <t>722001153</t>
  </si>
  <si>
    <t>MQ12 ST-90° 3-POLIG -&gt; VENTILST. BF C 8MM 5M</t>
  </si>
  <si>
    <t>722001164</t>
  </si>
  <si>
    <t>MQ12 BU-90° 4-POLIG -&gt; OFFEN PVC 30M</t>
  </si>
  <si>
    <t>722001191</t>
  </si>
  <si>
    <t>VERB-LEITUNG M12 ST-0°/ M8 BU-0° PVC UL/CSA 5M</t>
  </si>
  <si>
    <t>722001192</t>
  </si>
  <si>
    <t>722001193</t>
  </si>
  <si>
    <t>722001194</t>
  </si>
  <si>
    <t>722001195</t>
  </si>
  <si>
    <t>722001196</t>
  </si>
  <si>
    <t>722001200</t>
  </si>
  <si>
    <t>722001201</t>
  </si>
  <si>
    <t>722001202</t>
  </si>
  <si>
    <t>722001203</t>
  </si>
  <si>
    <t>722001204</t>
  </si>
  <si>
    <t>722001205</t>
  </si>
  <si>
    <t>722001206</t>
  </si>
  <si>
    <t>722001207</t>
  </si>
  <si>
    <t>722001208</t>
  </si>
  <si>
    <t>722001209</t>
  </si>
  <si>
    <t>722001210</t>
  </si>
  <si>
    <t>722001211</t>
  </si>
  <si>
    <t>722001212</t>
  </si>
  <si>
    <t>722001230</t>
  </si>
  <si>
    <t>VERB-LEITUNG M12 ST-0°/ M12 BU-90° PVC UL/CSA 1M</t>
  </si>
  <si>
    <t>722001231</t>
  </si>
  <si>
    <t>722001232</t>
  </si>
  <si>
    <t>722001233</t>
  </si>
  <si>
    <t>722001234</t>
  </si>
  <si>
    <t>722001235</t>
  </si>
  <si>
    <t>722001236</t>
  </si>
  <si>
    <t>722001237</t>
  </si>
  <si>
    <t>722001238</t>
  </si>
  <si>
    <t>VERB-LEITUNG M12 ST-0°/ M12 BU-90° PVC UL/CSA 2,5M</t>
  </si>
  <si>
    <t>722001239</t>
  </si>
  <si>
    <t>722001240</t>
  </si>
  <si>
    <t>722001241</t>
  </si>
  <si>
    <t>722001242</t>
  </si>
  <si>
    <t>722001243</t>
  </si>
  <si>
    <t>M12 ST-0° FREI. LEITUNGSE. 4-POL. PVC UL/CSA 5M</t>
  </si>
  <si>
    <t>722001244</t>
  </si>
  <si>
    <t>M12 ST-0° FREI. LEITUNGSE. 4-POL. PVC UL/CSA 10M</t>
  </si>
  <si>
    <t>722001245</t>
  </si>
  <si>
    <t>M12 ST-0° FREI. LEITUNGSE. 4-POL. PVC UL/CSA 15M</t>
  </si>
  <si>
    <t>722001246</t>
  </si>
  <si>
    <t>M12 ST-0° FREI. LEITUNGSE. 4-POL. PVC UL/CSA 20M</t>
  </si>
  <si>
    <t>722001247</t>
  </si>
  <si>
    <t>722001252</t>
  </si>
  <si>
    <t>722001253</t>
  </si>
  <si>
    <t>722001254</t>
  </si>
  <si>
    <t>VERB-LEITUNG M12 ST-0°/ M12 BU-0° PVC UL/CSA 10M</t>
  </si>
  <si>
    <t>722001255</t>
  </si>
  <si>
    <t>722001256</t>
  </si>
  <si>
    <t>722001257</t>
  </si>
  <si>
    <t>722001258</t>
  </si>
  <si>
    <t>VERB-LEITUNG M12 ST-0°/ M12 BU-0° PVC UL/CSA 2,5M</t>
  </si>
  <si>
    <t>722001259</t>
  </si>
  <si>
    <t>722001270</t>
  </si>
  <si>
    <t>M12 ST-0° /M12 BU-0° PVC 1,0M ACHTUNG SONDER</t>
  </si>
  <si>
    <t>722001271</t>
  </si>
  <si>
    <t>M12 ST-0° /M12 BU-0° PVC 2,0M ACHTUNG SONDER</t>
  </si>
  <si>
    <t>722001272</t>
  </si>
  <si>
    <t>M12 ST-0° /M12 BU-0° PVC 3,0M ACHTUNG SONDER</t>
  </si>
  <si>
    <t>722001273</t>
  </si>
  <si>
    <t>M12 ST-0° /M12 BU-0° PVC 5,0M ACHTUNG SONDER</t>
  </si>
  <si>
    <t>722001274</t>
  </si>
  <si>
    <t>M12 ST-0° /M12 BU-0° PVC 10,0M ACHTUNG SONDER</t>
  </si>
  <si>
    <t>722001275</t>
  </si>
  <si>
    <t>M12 ST-0° /M12 BU-0° PVC 15,0M ACHTUNG SONDER</t>
  </si>
  <si>
    <t>722001341</t>
  </si>
  <si>
    <t>722001400</t>
  </si>
  <si>
    <t>722001401</t>
  </si>
  <si>
    <t>722001402</t>
  </si>
  <si>
    <t>722001403</t>
  </si>
  <si>
    <t>722001405</t>
  </si>
  <si>
    <t>722001406</t>
  </si>
  <si>
    <t>722001410</t>
  </si>
  <si>
    <t>VERB-LEITUNG M8 ST-0°/ M8 BU-90° PUR UL/CSA 1M</t>
  </si>
  <si>
    <t>722001411</t>
  </si>
  <si>
    <t>VERB-LEITUNG M8 ST-0°/ M8 BU-90° PUR UL/CSA 2M</t>
  </si>
  <si>
    <t>722001412</t>
  </si>
  <si>
    <t>VERB-LEITUNG M8 ST-0°/ M8 BU-90° PUR UL/CSA 3M</t>
  </si>
  <si>
    <t>722001413</t>
  </si>
  <si>
    <t>VERB-LEITUNG M8 ST-0°/ M8 BU-90° PUR UL/CSA 5M</t>
  </si>
  <si>
    <t>722001415</t>
  </si>
  <si>
    <t>722001420</t>
  </si>
  <si>
    <t>722001421</t>
  </si>
  <si>
    <t>722001422</t>
  </si>
  <si>
    <t>722001423</t>
  </si>
  <si>
    <t>722001425</t>
  </si>
  <si>
    <t>722001426</t>
  </si>
  <si>
    <t>722001430</t>
  </si>
  <si>
    <t>VERB-LEITUNG M8 ST-0°/ M12 BU-90° PUR UL/CSA 1M</t>
  </si>
  <si>
    <t>722001431</t>
  </si>
  <si>
    <t>722001432</t>
  </si>
  <si>
    <t>722001433</t>
  </si>
  <si>
    <t>722001435</t>
  </si>
  <si>
    <t>722001436</t>
  </si>
  <si>
    <t>722001437</t>
  </si>
  <si>
    <t>722001438</t>
  </si>
  <si>
    <t>722002101</t>
  </si>
  <si>
    <t>722003001</t>
  </si>
  <si>
    <t>M12 ST-0° 5-POLIG SCHRAUBKLEMME</t>
  </si>
  <si>
    <t>722003002</t>
  </si>
  <si>
    <t>M12 ST-90° 5-POLIG SCHRAUBKLEMME</t>
  </si>
  <si>
    <t>722003003</t>
  </si>
  <si>
    <t>M12 BU-0° 5-POLIG SCHRAUBKLEMME</t>
  </si>
  <si>
    <t>722003004</t>
  </si>
  <si>
    <t>M12 BU-90° 5-POLIG SCHRAUBKLEMME</t>
  </si>
  <si>
    <t>722003007</t>
  </si>
  <si>
    <t>722003008</t>
  </si>
  <si>
    <t>M8 BU-0° 4-POLIG, SCHNEIDKLEMME</t>
  </si>
  <si>
    <t>722003009</t>
  </si>
  <si>
    <t>M8 ST-0° 3-POLIG  SCHNEIDKLEMME</t>
  </si>
  <si>
    <t>722003010</t>
  </si>
  <si>
    <t>M8 BU-0° 3-POLIG SCHNEIDKLEMME</t>
  </si>
  <si>
    <t>722003011</t>
  </si>
  <si>
    <t>M12 BU-0° 4-POLIG  SCHNEIDKLEMME</t>
  </si>
  <si>
    <t>722003012</t>
  </si>
  <si>
    <t>M12 ST-0° 4-POLIG SCHNEIDKLEMME 0,25-0,5MM²</t>
  </si>
  <si>
    <t>722003013</t>
  </si>
  <si>
    <t>M12 ST-0° 3-POLIG SCHNEIDKLEMME</t>
  </si>
  <si>
    <t>722003014</t>
  </si>
  <si>
    <t>M12 BU-0° 4-POLIG,SCHNEIDKLEMME, SELBSTANSCHL.</t>
  </si>
  <si>
    <t>722003015</t>
  </si>
  <si>
    <t xml:space="preserve">SCHNEIDKLEMME (MOSA) M12 ST-0° 4-POLIG </t>
  </si>
  <si>
    <t>722003016</t>
  </si>
  <si>
    <t xml:space="preserve">SCHNEIDKLEMME (MOSA) M12 BU-0° 3-POLIG </t>
  </si>
  <si>
    <t>722003017</t>
  </si>
  <si>
    <t xml:space="preserve">SCHRAUBKLEMME M12 ST-0° 8-POLIG GESCHIRMT </t>
  </si>
  <si>
    <t>722003018</t>
  </si>
  <si>
    <t>SCHNEIDKLEMME (MOSA) M12 ST-0°, 4-POLIG D-CODIERT</t>
  </si>
  <si>
    <t>722003019</t>
  </si>
  <si>
    <t>JACKPAC-IMPULSVERLÄNGER. JPTA 50MS 24VDC PNP M12</t>
  </si>
  <si>
    <t>722003022</t>
  </si>
  <si>
    <t>KONTERMUTTERN FÜR SACC-E-MU-M16</t>
  </si>
  <si>
    <t>722003023</t>
  </si>
  <si>
    <t>EINBAUSTECKER M8 3-POLIG MIT TPE LITZE MSD-U7</t>
  </si>
  <si>
    <t>722003024</t>
  </si>
  <si>
    <t>EINBAUBUCHSE M8 3-POLIG MIT LITMSD-U7</t>
  </si>
  <si>
    <t>722003025</t>
  </si>
  <si>
    <t>EINBAUBUCHSE M8 4-POLIG MIT LITMSD-U7</t>
  </si>
  <si>
    <t>722003027</t>
  </si>
  <si>
    <t>KONTERMUTTERN SACC-E-MU-M8 MSD-U7</t>
  </si>
  <si>
    <t>722003028</t>
  </si>
  <si>
    <t>M12 BU-90° 4-POLIG, SCHNEIDKLEMME 0,25-0,5MM²</t>
  </si>
  <si>
    <t>722003030</t>
  </si>
  <si>
    <t>RJ45-STECKVERBINDER, HFELDCAT6A</t>
  </si>
  <si>
    <t>722003031</t>
  </si>
  <si>
    <t>722003032</t>
  </si>
  <si>
    <t>RJ45-STECKVERBINDER IP:20 8-POLIG</t>
  </si>
  <si>
    <t>722003040</t>
  </si>
  <si>
    <t>ADAPTER M8 ST / M12 BU 3-POLIG 1,3,4</t>
  </si>
  <si>
    <t>722003041</t>
  </si>
  <si>
    <t>ADAPTER M8 ST / M12 BU 4-POLIG 1,2,3,4</t>
  </si>
  <si>
    <t>722003042</t>
  </si>
  <si>
    <t>ADAPTER M12 ST / M8 BU 4-POLIG 1,2,3,4</t>
  </si>
  <si>
    <t>722003043</t>
  </si>
  <si>
    <t>ADAPTER M12 ST / M8 BU 3-POLIG 1,3,4</t>
  </si>
  <si>
    <t>722003050</t>
  </si>
  <si>
    <t xml:space="preserve">VENTILSTECKER BAUFORM C (SELBST ANSCHLIESSBAR) </t>
  </si>
  <si>
    <t>722003051</t>
  </si>
  <si>
    <t>VENTILSTECKER BAUFORM B (SELBST ANSCHLIESSBAR)</t>
  </si>
  <si>
    <t>722003052</t>
  </si>
  <si>
    <t>VENTILSTECKER BAUFORM BI - 11MM -&gt;M12</t>
  </si>
  <si>
    <t>722003053</t>
  </si>
  <si>
    <t>VENTILSTECKER BAUFORM C - 8MM -&gt;M12</t>
  </si>
  <si>
    <t>722003054</t>
  </si>
  <si>
    <t>VENTILSTECKER BAUFORM B - 10MM -&gt;M12</t>
  </si>
  <si>
    <t>722004001</t>
  </si>
  <si>
    <t>TÜLLENGEHÄUSE HAN Q 8/0-gs METALL</t>
  </si>
  <si>
    <t>722004002</t>
  </si>
  <si>
    <t>BUCHSE HAN Q 8/0 BU-C</t>
  </si>
  <si>
    <t>722004003</t>
  </si>
  <si>
    <t>HART KONTAKTBUCHSE</t>
  </si>
  <si>
    <t>722004004</t>
  </si>
  <si>
    <t>HART HALBVERSCHRAUBUNG M25x1,5 METALL 14-17MM</t>
  </si>
  <si>
    <t>722004010</t>
  </si>
  <si>
    <t>ANBAUGEHÄUSE, QUERBÜGEL IP65 24B NIED. BAUFORM</t>
  </si>
  <si>
    <t>722004011</t>
  </si>
  <si>
    <t>KÄFIGZUGFEDERANSCHLUSS BUCHSE, 16A 500V, 24B 24POL</t>
  </si>
  <si>
    <t>722004012</t>
  </si>
  <si>
    <t xml:space="preserve">TÜLLENGEHÄUSE 24B NIED. BAUFORM QUERBÜGEL </t>
  </si>
  <si>
    <t>722004013</t>
  </si>
  <si>
    <t xml:space="preserve">KÄFIGZUGFEDERANSCHLUSS, EINSATZ, STIFT 24B </t>
  </si>
  <si>
    <t>722005000</t>
  </si>
  <si>
    <t>722005001</t>
  </si>
  <si>
    <t>EXACT12, 8xM12, 5-POL., RÜCKS. STECKB. FEDERKRAFTK</t>
  </si>
  <si>
    <t>722006000</t>
  </si>
  <si>
    <t>M12 POWER L-KOD. 5-POLIG ST-0°/BU-0° 1,0M</t>
  </si>
  <si>
    <t>722006004</t>
  </si>
  <si>
    <t>M12 POWER L-KOD. 5-POLIG ST-0°/BU-0° 3,0M</t>
  </si>
  <si>
    <t>722006005</t>
  </si>
  <si>
    <t>M12 POWER L-KOD. 5-POLIG ST-0°/BU-0° 5,0M</t>
  </si>
  <si>
    <t>722006007</t>
  </si>
  <si>
    <t>M12 POWER L-KOD. 5-POLIG ST-0°/BU-0° 10,0M</t>
  </si>
  <si>
    <t>722006008</t>
  </si>
  <si>
    <t>M12 POWER L-KOD. 5-POLIG ST-0°/BU-0° 15,0M</t>
  </si>
  <si>
    <t>722006009</t>
  </si>
  <si>
    <t>M12 POWER L-KOD. 5-POLIG ST-0°/BU-0° 20,0M</t>
  </si>
  <si>
    <t>722006010</t>
  </si>
  <si>
    <t>M12 POWER L-KOD. 5-POLIG ST-0°/BU-0° 30,0M</t>
  </si>
  <si>
    <t>723000000</t>
  </si>
  <si>
    <t>ADERLEITUNG H07V-K 6MM² GELB/GRÜN (SPULE A`500m)</t>
  </si>
  <si>
    <t>723000001</t>
  </si>
  <si>
    <t>ADERLEITUNG H07V-K 16MM² GELB/GRÜN</t>
  </si>
  <si>
    <t>723000002</t>
  </si>
  <si>
    <t>ADERLEITUNG H05V-K 0,75MM² ULTRABLAU</t>
  </si>
  <si>
    <t>723000003</t>
  </si>
  <si>
    <t>ADERLEITUNG H07V-K 1,5MM² ORANGE</t>
  </si>
  <si>
    <t>723000004</t>
  </si>
  <si>
    <t>ADERLEITUNG H07V-K 1,5MM² GELB/GRÜN</t>
  </si>
  <si>
    <t>723000005</t>
  </si>
  <si>
    <t>ADERLEITUNG H07V-K 1,5MM² HELLBLAU</t>
  </si>
  <si>
    <t>723000006</t>
  </si>
  <si>
    <t>ADERLEITUNG H07V-K 1,5MM² SCHWARZ</t>
  </si>
  <si>
    <t>723000007</t>
  </si>
  <si>
    <t>723000008</t>
  </si>
  <si>
    <t>ADERLEITUNG H07V-K 2,5MM² BLAU</t>
  </si>
  <si>
    <t>723000009</t>
  </si>
  <si>
    <t>ADERLEITUNG H07V-K 2,5MM² SCHWARZ</t>
  </si>
  <si>
    <t>723000010</t>
  </si>
  <si>
    <t>ADERLEITUNG H07V-K 4MM² GELB/GRÜN</t>
  </si>
  <si>
    <t>723000011</t>
  </si>
  <si>
    <t>ADERLEITUNG H07V-K 6MM² SCHWARZ</t>
  </si>
  <si>
    <t>723000012</t>
  </si>
  <si>
    <t>ADERLEITUNG H07V-K 6MM² ULTRABLAU</t>
  </si>
  <si>
    <t>723000013</t>
  </si>
  <si>
    <t>ADERLEITUNG H07V-K 6MM² GELB/GRÜN (RING a`100m)</t>
  </si>
  <si>
    <t>723000014</t>
  </si>
  <si>
    <t>ADERLEITUNG H07V-K 10MM² SCHWARZ</t>
  </si>
  <si>
    <t>723000015</t>
  </si>
  <si>
    <t>ADERLEITUNG H07V-K 10MM² BLAU</t>
  </si>
  <si>
    <t>723000016</t>
  </si>
  <si>
    <t>ADERLEITUNG H07V-K 10MM² GELB/GRÜN</t>
  </si>
  <si>
    <t>723000017</t>
  </si>
  <si>
    <t>723000018</t>
  </si>
  <si>
    <t>ADERLEITUNG H07V-K 4MM² ULTRABLAU</t>
  </si>
  <si>
    <t>723000019</t>
  </si>
  <si>
    <t>ADERLEITUNG H07V-K 2,5MM² ULTRABLAU</t>
  </si>
  <si>
    <t>723000020</t>
  </si>
  <si>
    <t>ADERLEITUNG H05V-K 0,5MM² ULTRABLAU</t>
  </si>
  <si>
    <t>723000021</t>
  </si>
  <si>
    <t>ADERLEITUNG H07V-K 1,5MM² ULTRABLAU</t>
  </si>
  <si>
    <t>723000022</t>
  </si>
  <si>
    <t>ADERLEITUNG H07V-K 16MM² SCHWARZ</t>
  </si>
  <si>
    <t>723000023</t>
  </si>
  <si>
    <t>ADERLEITUNG H07V-K 16MM² ORANGE</t>
  </si>
  <si>
    <t>723000024</t>
  </si>
  <si>
    <t>SONDERGUMMI-ADERLEITUNG NSGAFÖU 35MM²/3KV</t>
  </si>
  <si>
    <t>723000025</t>
  </si>
  <si>
    <t>ADERLEITUNG H05V-K 0,75MM² ORANGE</t>
  </si>
  <si>
    <t>723000026</t>
  </si>
  <si>
    <t>ADERLEITUNG H05V-K 1MM² WEISS</t>
  </si>
  <si>
    <t>723000027</t>
  </si>
  <si>
    <t>723000028</t>
  </si>
  <si>
    <t>ADERLEITUNG H07V-K 35MM² SCHWARZ</t>
  </si>
  <si>
    <t>723000029</t>
  </si>
  <si>
    <t>ADERLEITUNG H07V-K 35MM² BLAU</t>
  </si>
  <si>
    <t>723000030</t>
  </si>
  <si>
    <t>ADERLEITUNG H07V-K 25MM² SCHWARZ</t>
  </si>
  <si>
    <t>723000031</t>
  </si>
  <si>
    <t>ADERLEITUNG H07V-K 25MM² BLAU</t>
  </si>
  <si>
    <t>723000032</t>
  </si>
  <si>
    <t>ADERLEITUNG H07V-K 25MM² ORANGE</t>
  </si>
  <si>
    <t>723000033</t>
  </si>
  <si>
    <t>ADERLEITUNG H07V-K 50MM² ORANGE</t>
  </si>
  <si>
    <t>723000034</t>
  </si>
  <si>
    <t>ADERLEITUNG H07V-K 50MM² SCHWARZ</t>
  </si>
  <si>
    <t>723000035</t>
  </si>
  <si>
    <t>ADERLEITUNG H07V-K 50MM² BLAU</t>
  </si>
  <si>
    <t>723000036</t>
  </si>
  <si>
    <t>ADERLEITUNG H07V-K 50MM² GELB/GRÜN</t>
  </si>
  <si>
    <t>723000037</t>
  </si>
  <si>
    <t>ADERLEITUNG H07V-K 95MM² SCHWARZ</t>
  </si>
  <si>
    <t>723000038</t>
  </si>
  <si>
    <t>ADERLEITUNG H07V-K 95MM² BLAU</t>
  </si>
  <si>
    <t>723000039</t>
  </si>
  <si>
    <t>ADERLEITUNG H07V-K 4MM² HELLBLAU</t>
  </si>
  <si>
    <t>723000040</t>
  </si>
  <si>
    <t>ADERLEITUNG H07V-K 16MM² BLAU</t>
  </si>
  <si>
    <t>723000041</t>
  </si>
  <si>
    <t>ADERLEITUNG H07V-K 10MM² ORANGE</t>
  </si>
  <si>
    <t>723000042</t>
  </si>
  <si>
    <t>ADERLEITUNG H07V-K 2,5MM² ORANGE</t>
  </si>
  <si>
    <t>723000043</t>
  </si>
  <si>
    <t>ADERLEITUNG H07V-K 4MM² ORANGE</t>
  </si>
  <si>
    <t>723000044</t>
  </si>
  <si>
    <t>ADERLEITUNG H07V-K 6MM² ORANGE</t>
  </si>
  <si>
    <t>723000045</t>
  </si>
  <si>
    <t>723000046</t>
  </si>
  <si>
    <t>ADERLEITUNG H07V-K 35MM² ORANGE</t>
  </si>
  <si>
    <t>723000047</t>
  </si>
  <si>
    <t>ADERLEITUNG H07V-K 35MM² GRÜN/GELB</t>
  </si>
  <si>
    <t>723000048</t>
  </si>
  <si>
    <t>ADERLEITUNG H07V-K 25MM² GRÜN/GELB</t>
  </si>
  <si>
    <t>723000049</t>
  </si>
  <si>
    <t>ADERLEITUNG H05V-K 0,5MM² BLAU</t>
  </si>
  <si>
    <t>723000050</t>
  </si>
  <si>
    <t>ADERLEITUNG H05V-K 0,75MM² BLAU</t>
  </si>
  <si>
    <t>723000051</t>
  </si>
  <si>
    <t>ADERLEITUNG H07V-K 1X120 SCHWARZ</t>
  </si>
  <si>
    <t>723000052</t>
  </si>
  <si>
    <t>ADERLEITUNG H07V-K 10 MM² ULTRABLAU</t>
  </si>
  <si>
    <t>723000053</t>
  </si>
  <si>
    <t>ADERLEITUNG H05V-K 0,5MM² DUNKELBLAU/WEIß</t>
  </si>
  <si>
    <t>723000054</t>
  </si>
  <si>
    <t>ADERLEITUNG H05V-K 0,75MM² DUNKELBLAU/WEIß</t>
  </si>
  <si>
    <t>723000055</t>
  </si>
  <si>
    <t>ADERLEITUNG H07V-K 1,5MM² DUNKELBLAU/WEIß</t>
  </si>
  <si>
    <t>723000056</t>
  </si>
  <si>
    <t>ADERLEITUNG H07V-K 0,5MM² GELB/GRÜN</t>
  </si>
  <si>
    <t>723000057</t>
  </si>
  <si>
    <t>723000058</t>
  </si>
  <si>
    <t>ADERLEITUNG H07V-K 240 mm² SCHWARZ</t>
  </si>
  <si>
    <t>723000128</t>
  </si>
  <si>
    <t xml:space="preserve">LASTTRENNSSCHALTER 3LD NOT-HALT-SCHALTER; KNEBEL </t>
  </si>
  <si>
    <t>723001001</t>
  </si>
  <si>
    <t>MULTI-EINZELADER AWG14 2,5MM² BK</t>
  </si>
  <si>
    <t>723001002</t>
  </si>
  <si>
    <t>MULTI-EINZELADER AWG12 4MM² SCHWARZ</t>
  </si>
  <si>
    <t>723001003</t>
  </si>
  <si>
    <t>723001004</t>
  </si>
  <si>
    <t>MULTI-EINZELADER AWG6 16MM² SCHWARZ</t>
  </si>
  <si>
    <t>723001005</t>
  </si>
  <si>
    <t>MULTI-EINZELADER AWG4 25MM² SCHWARZ</t>
  </si>
  <si>
    <t>723001006</t>
  </si>
  <si>
    <t>MULTI-EINZELADER AWG2 35MM² SCHWARZ</t>
  </si>
  <si>
    <t>723001007</t>
  </si>
  <si>
    <t>MULTI-EINZELADER AWG12 6MM² SCHWARZ</t>
  </si>
  <si>
    <t>723001011</t>
  </si>
  <si>
    <t>MULTI-EINZELADER AWG14 2,5MM² BLAU/WEISS</t>
  </si>
  <si>
    <t>723001012</t>
  </si>
  <si>
    <t>MULTI-EINZELADER AWG12 4MM² BLAU/WEISS</t>
  </si>
  <si>
    <t>723001013</t>
  </si>
  <si>
    <t>MULTI-EINZELADER AWG8 10MM² BLAU/WEISS</t>
  </si>
  <si>
    <t>723001014</t>
  </si>
  <si>
    <t>MULTI-EINZELADER AWG6 16MM² BLAU</t>
  </si>
  <si>
    <t>723001015</t>
  </si>
  <si>
    <t>MULTI-EINZELADER AWG4 25MM² BLAU</t>
  </si>
  <si>
    <t>723001016</t>
  </si>
  <si>
    <t>MULTI-EINZELADER AWG2 35MM² BLAU</t>
  </si>
  <si>
    <t>723001017</t>
  </si>
  <si>
    <t>MULTI-EINZELADER AWG12 6MM² BLAU/WEISS</t>
  </si>
  <si>
    <t>723001021</t>
  </si>
  <si>
    <t>MULTI-EINZELADER AWG14/2,5MM² GRÜN/GELB</t>
  </si>
  <si>
    <t>723001022</t>
  </si>
  <si>
    <t>MULTI-EINZELADER AWG12 4MM² GRÜN/GELB</t>
  </si>
  <si>
    <t>723001023</t>
  </si>
  <si>
    <t>MULTI-EINZELADER AWG8 10MM² GRÜN/GELB</t>
  </si>
  <si>
    <t>723001024</t>
  </si>
  <si>
    <t>MULTI-EINZELADER AWG6 16MM² GRÜN/GELB</t>
  </si>
  <si>
    <t>723001025</t>
  </si>
  <si>
    <t>MULTI-EINZELADER AWG8 6MM² GRÜN/GELB</t>
  </si>
  <si>
    <t>723001030</t>
  </si>
  <si>
    <t>MULTI-EINZELADER AWG18 1MM² DUNKELBLAU</t>
  </si>
  <si>
    <t>723001031</t>
  </si>
  <si>
    <t>MULTI-EINZELADER AWG16 1,5MM² DUNKELBLAU</t>
  </si>
  <si>
    <t>723001032</t>
  </si>
  <si>
    <t>MULTI-EINZELADER AWG14 2,5MM² DUNKELBLAU</t>
  </si>
  <si>
    <t>723001033</t>
  </si>
  <si>
    <t>MULTI-EINZELADER AWG12 4MM² DUNKELBLAU</t>
  </si>
  <si>
    <t>723001034</t>
  </si>
  <si>
    <t>MULTI-EINZELADER AWG10 6MM² DUNKELBLAU</t>
  </si>
  <si>
    <t>723001035</t>
  </si>
  <si>
    <t>MULTI-EINZELADER AWG8 10MM² DUNKELBLAU</t>
  </si>
  <si>
    <t>723001040</t>
  </si>
  <si>
    <t>1MULTI-EINZELADER AWG18 1MM² ORANGE</t>
  </si>
  <si>
    <t>723001041</t>
  </si>
  <si>
    <t>MULTI-EINZELADER AWG10 6MM² ORANGE</t>
  </si>
  <si>
    <t>723001052</t>
  </si>
  <si>
    <t>MULTI-EINZELADER AWG14 2,5MM² WEISS</t>
  </si>
  <si>
    <t>723001054</t>
  </si>
  <si>
    <t>MULTI-EINZELADER AWG10 6MM² WEISS</t>
  </si>
  <si>
    <t>723001060</t>
  </si>
  <si>
    <t>MULTI-EINZELADER AWG18 1MM² WEISS/BLAU</t>
  </si>
  <si>
    <t>723001061</t>
  </si>
  <si>
    <t>MULTI-EINZELADER AWG16 1,5MM² WEISS/BLAU</t>
  </si>
  <si>
    <t>723001063</t>
  </si>
  <si>
    <t>MULTI-EINZELADER AWG12 4MM² WEISS/BLAU</t>
  </si>
  <si>
    <t>724000001</t>
  </si>
  <si>
    <t>KABELBINDER NATUR 2,5X100MM</t>
  </si>
  <si>
    <t>724000002</t>
  </si>
  <si>
    <t>KABELBINDER NATUR 3,5X140MM</t>
  </si>
  <si>
    <t>724000003</t>
  </si>
  <si>
    <t>KABELBINDER NATUR 4,5X200MM</t>
  </si>
  <si>
    <t>724000004</t>
  </si>
  <si>
    <t>KABELBINDER NATUR 4,8X280 MM</t>
  </si>
  <si>
    <t>724000005</t>
  </si>
  <si>
    <t>KLEBESOCKEL FÜR KABELBINDER 27X27</t>
  </si>
  <si>
    <t>724000006</t>
  </si>
  <si>
    <t>BEF-SOCKEL SELBSTKL. TC350 A6-12,5X15MM LAPP</t>
  </si>
  <si>
    <t>724000007</t>
  </si>
  <si>
    <t>724000008</t>
  </si>
  <si>
    <t>724000050</t>
  </si>
  <si>
    <t>KABELBINDER ELEKTRISCH LEITEND 140X3,6 VERSILBERT</t>
  </si>
  <si>
    <t>724001001</t>
  </si>
  <si>
    <t>ISOLIERBAND SCHWARZ B=15MM VPE=8 ST.</t>
  </si>
  <si>
    <t>724001002</t>
  </si>
  <si>
    <t>724001003</t>
  </si>
  <si>
    <t>ISOLIERBAND BLAU B=15MM VPE=8St.</t>
  </si>
  <si>
    <t>724001004</t>
  </si>
  <si>
    <t>ISOLIERBAND GELB/GRÜN B=15MM VPE=8 ST.</t>
  </si>
  <si>
    <t>725000002</t>
  </si>
  <si>
    <t>725000003</t>
  </si>
  <si>
    <t>12G1,5MM², STEUERLEITUNG</t>
  </si>
  <si>
    <t>725000004</t>
  </si>
  <si>
    <t>14G1,0MM², STEUERLEITUNG</t>
  </si>
  <si>
    <t>725000005</t>
  </si>
  <si>
    <t>18G1,0MM², STEUERLEITUNG</t>
  </si>
  <si>
    <t>725000006</t>
  </si>
  <si>
    <t>18G1,5MM², STEUERLEITUNG</t>
  </si>
  <si>
    <t>725000007</t>
  </si>
  <si>
    <t>725000009</t>
  </si>
  <si>
    <t>25G1,0MM², STEUERLEITUNG</t>
  </si>
  <si>
    <t>725000010</t>
  </si>
  <si>
    <t>25G1,5MM², STEUERLEITUNG</t>
  </si>
  <si>
    <t>725000011</t>
  </si>
  <si>
    <t>3G0,5 MM², STEUERLEITUNG</t>
  </si>
  <si>
    <t>725000012</t>
  </si>
  <si>
    <t>725000013</t>
  </si>
  <si>
    <t>25G2,5MM², STEUERLEITUNG</t>
  </si>
  <si>
    <t>725000014</t>
  </si>
  <si>
    <t>4G1,0MM², STEUERLEITUNG</t>
  </si>
  <si>
    <t>725000015</t>
  </si>
  <si>
    <t>725000016</t>
  </si>
  <si>
    <t>5G1,5MM², STEUERLEITUNG</t>
  </si>
  <si>
    <t>725000017</t>
  </si>
  <si>
    <t>725000018</t>
  </si>
  <si>
    <t>5G16MM², STEUERLEITUNG VDE 0293-308,</t>
  </si>
  <si>
    <t>725000019</t>
  </si>
  <si>
    <t>725000020</t>
  </si>
  <si>
    <t>8G2,5MM², STEUERLEITUNG</t>
  </si>
  <si>
    <t>725000026</t>
  </si>
  <si>
    <t>25G0,5MM², STEUERLEITUNG</t>
  </si>
  <si>
    <t>725000027</t>
  </si>
  <si>
    <t>725000028</t>
  </si>
  <si>
    <t>5G6,0MM², STEUERLEITUNG</t>
  </si>
  <si>
    <t>725000031</t>
  </si>
  <si>
    <t>3G0,75MM², STEUERLEITUNG</t>
  </si>
  <si>
    <t>725000035</t>
  </si>
  <si>
    <t>5G1,0MM², STEUERLEITUNG</t>
  </si>
  <si>
    <t>725000036</t>
  </si>
  <si>
    <t>725000037</t>
  </si>
  <si>
    <t>725000040</t>
  </si>
  <si>
    <t>725000041</t>
  </si>
  <si>
    <t>7G1,5MM², STEUERLEITUNG</t>
  </si>
  <si>
    <t>725000044</t>
  </si>
  <si>
    <t>3G4MM², STEUERLEITUNG</t>
  </si>
  <si>
    <t>725000045</t>
  </si>
  <si>
    <t>3G2,5MM², STEUERLEITUNG</t>
  </si>
  <si>
    <t>725000046</t>
  </si>
  <si>
    <t>4G2,5MM², STEUERLEITUNG</t>
  </si>
  <si>
    <t>725000047</t>
  </si>
  <si>
    <t>725000048</t>
  </si>
  <si>
    <t>7G2,5MM², STEUERLEITUNG</t>
  </si>
  <si>
    <t>725000049</t>
  </si>
  <si>
    <t>12G2,5MM², STEUERLEITUNG</t>
  </si>
  <si>
    <t>725000050</t>
  </si>
  <si>
    <t>4G4,0MM², STEUERLEITUNG</t>
  </si>
  <si>
    <t>725000051</t>
  </si>
  <si>
    <t>5G4,0MM², STEUERLEITUNG</t>
  </si>
  <si>
    <t>725000052</t>
  </si>
  <si>
    <t>4G10,0MM², STEUERLEITUNG</t>
  </si>
  <si>
    <t>725000053</t>
  </si>
  <si>
    <t>5G10,0MM², STEUERLEITUNG</t>
  </si>
  <si>
    <t>725000054</t>
  </si>
  <si>
    <t>4G1,5MM² CY, STEUERLEITUNG GESCHIRMT</t>
  </si>
  <si>
    <t>725000055</t>
  </si>
  <si>
    <t>4G0,5MM², STEUERLEITUNG</t>
  </si>
  <si>
    <t>725000056</t>
  </si>
  <si>
    <t>4G6,0MM², STEUERLEITUNG</t>
  </si>
  <si>
    <t>725000057</t>
  </si>
  <si>
    <t>725000058</t>
  </si>
  <si>
    <t>12G1,0MM² CY, STEUERLEITUNG GESCHIRMT</t>
  </si>
  <si>
    <t>725000060</t>
  </si>
  <si>
    <t>7G4,0MM², STEUERLEITUNG</t>
  </si>
  <si>
    <t>725000061</t>
  </si>
  <si>
    <t>7G1,0MM² CY, STEUERLEITUNG GESCHIRMT</t>
  </si>
  <si>
    <t>725001001</t>
  </si>
  <si>
    <t>GUMMIKABEL  H07RN-F3G1,5</t>
  </si>
  <si>
    <t>725001002</t>
  </si>
  <si>
    <t>GUMMIKABEL  H07RN-F5G2,5</t>
  </si>
  <si>
    <t>725001003</t>
  </si>
  <si>
    <t>GUMMIKABEL  H07RN-F4G4</t>
  </si>
  <si>
    <t>725001004</t>
  </si>
  <si>
    <t>GUMMIKABEL H07RN-F 5G6</t>
  </si>
  <si>
    <t>725002001</t>
  </si>
  <si>
    <t>4G1,5MM², STEUERLEITUNG VDE 0293-308</t>
  </si>
  <si>
    <t>725002002</t>
  </si>
  <si>
    <t>5G10MM², STEUERLEITUNG UL/CSA, 600V</t>
  </si>
  <si>
    <t>725002005</t>
  </si>
  <si>
    <t>4G16MM², STEUERLEITUNG VDE 0293-308,</t>
  </si>
  <si>
    <t>725002006</t>
  </si>
  <si>
    <t>2X0,5MM², STEUERLEITUNG VDE 0293-308, BN/BU</t>
  </si>
  <si>
    <t>725002007</t>
  </si>
  <si>
    <t>725002049</t>
  </si>
  <si>
    <t>3G1,5MM²/ AWG16, STEUERLEITUNG UL/CSA/HAR, 600V</t>
  </si>
  <si>
    <t>725002050</t>
  </si>
  <si>
    <t>4G1,5MM²/ AWG16, STEUERLEITUNG UL/CSA/HAR, 600V</t>
  </si>
  <si>
    <t>725002051</t>
  </si>
  <si>
    <t>3G1,0MM²/ AWG18, STEUERLEITUNG UL/CSA/HAR, 600V</t>
  </si>
  <si>
    <t>725002052</t>
  </si>
  <si>
    <t>4G0,5MM²/ AWG20, STEUERLEITUNG UL/CSA/HAR, 600V</t>
  </si>
  <si>
    <t>725002053</t>
  </si>
  <si>
    <t>7X1,5MM²/ AWG16, STEUERLEITUNG UL/CSA/HAR, 600V</t>
  </si>
  <si>
    <t>725002054</t>
  </si>
  <si>
    <t>12X1,5MM²/ AWG16, STEUERLEITUNG UL/CSA/HAR, 600V</t>
  </si>
  <si>
    <t>725002055</t>
  </si>
  <si>
    <t>5X1,0MM²/ AWG18, STEUERLEITUNG UL/CSA/HAR, 600V</t>
  </si>
  <si>
    <t>725002056</t>
  </si>
  <si>
    <t>18X1,0MM²/ AWG18, STEUERLEITUNG UL/CSA/HAR, 600V</t>
  </si>
  <si>
    <t>725002057</t>
  </si>
  <si>
    <t>7G2,5MM²/AWG14, STEUERLEITUNG UL/CSA, 600V</t>
  </si>
  <si>
    <t>725002058</t>
  </si>
  <si>
    <t>5G35MM²/ AWG2, STEUERLEITUNG UL/CSA</t>
  </si>
  <si>
    <t>725002059</t>
  </si>
  <si>
    <t>5G10MM²/AWG8, STEUERLEITUNG UL/CSA 600V</t>
  </si>
  <si>
    <t>725002100</t>
  </si>
  <si>
    <t>4G1,5MM²/ AWG16 CY,STEUERLEITUNG GESCHIRMT,UL/CSA</t>
  </si>
  <si>
    <t>725003003</t>
  </si>
  <si>
    <t>3G1,0MM², MULTISPEED® 500-PVC UL/CSA,</t>
  </si>
  <si>
    <t>725003004</t>
  </si>
  <si>
    <t>4G1,5MM², MULTISPEED® 500-PVC UL/CSA,</t>
  </si>
  <si>
    <t>725003005</t>
  </si>
  <si>
    <t>12G1,0MM², MULTISPEED® 500-PVC UL/CSA,</t>
  </si>
  <si>
    <t>725003006</t>
  </si>
  <si>
    <t>18G1,0MM², MULTISPEED® 500-PVC UL/CSA,</t>
  </si>
  <si>
    <t>725003010</t>
  </si>
  <si>
    <t>25G0,34 DATENLEITUNG</t>
  </si>
  <si>
    <t>726000001</t>
  </si>
  <si>
    <t>5X2X0,75mm², PAAR-TRONIC LiYCY(TP) DIN 47100</t>
  </si>
  <si>
    <t>726000004</t>
  </si>
  <si>
    <t>3x0,34MM², UNITRONIC LiYY, DIN4700 WS/BN/GN</t>
  </si>
  <si>
    <t>726000005</t>
  </si>
  <si>
    <t>3X0,75MM², UNITRONIC LiYY, DIN4700 WS/BN/GN</t>
  </si>
  <si>
    <t>726000006</t>
  </si>
  <si>
    <t>1X2X0,64MM²,UNITRONIC® BUS PB FC, UL/CSA CMG</t>
  </si>
  <si>
    <t>726000007</t>
  </si>
  <si>
    <t>726000008</t>
  </si>
  <si>
    <t>2X1,5MM², ASI-BUS (GELB) EPDM</t>
  </si>
  <si>
    <t>726000009</t>
  </si>
  <si>
    <t>2X1,5MM², ASI-BUS  (SCHWARZ) EPDM</t>
  </si>
  <si>
    <t>726000010</t>
  </si>
  <si>
    <t>1X2X0,5MM²,  CAN-BUS-LEITUNG</t>
  </si>
  <si>
    <t>726000011</t>
  </si>
  <si>
    <t>1X2X0,75MM², CAN-BUS-LEITUNG</t>
  </si>
  <si>
    <t>726000012</t>
  </si>
  <si>
    <t>UNITRONIC® SENSOR FD UL/CSA LIF9Y11Y</t>
  </si>
  <si>
    <t>726000013</t>
  </si>
  <si>
    <t>UNITRONIC® LAN 600 MHz - CAT.7 4X2XAWG23</t>
  </si>
  <si>
    <t>726000014</t>
  </si>
  <si>
    <t>SAFTEY BUS KABEL 3X0,75 (PILZ)</t>
  </si>
  <si>
    <t>726000015</t>
  </si>
  <si>
    <t>2X2XAWG22/7, PROFINET ETHERLINE® 2-paarig CAT.5/5e</t>
  </si>
  <si>
    <t>726000016</t>
  </si>
  <si>
    <t>2X2XAWG22/7, PROFINET ETHERLINE®</t>
  </si>
  <si>
    <t>726000017</t>
  </si>
  <si>
    <t>726000018</t>
  </si>
  <si>
    <t>PROFINET STECKVERBINDER RJ45/90°</t>
  </si>
  <si>
    <t>726000019</t>
  </si>
  <si>
    <t>PROFIBUS FASTCONNECT STRIPPING TOOL</t>
  </si>
  <si>
    <t>726000020</t>
  </si>
  <si>
    <t>PROFINET STECKVERBINDER RJ45/180°</t>
  </si>
  <si>
    <t>726000021</t>
  </si>
  <si>
    <t>KABELTROMMEL D=500MM UL,CSA, SCHLEPPK. GRÜN</t>
  </si>
  <si>
    <t>726000022</t>
  </si>
  <si>
    <t>2X2,5MM², ASI-BUS (GELB) LD FD P</t>
  </si>
  <si>
    <t>726000023</t>
  </si>
  <si>
    <t>2X2,5MM², ASI-BUS (SCHWARZ) LD FD P</t>
  </si>
  <si>
    <t>726000024</t>
  </si>
  <si>
    <t>726001000</t>
  </si>
  <si>
    <t>726001001</t>
  </si>
  <si>
    <t>726001002</t>
  </si>
  <si>
    <t>726001003</t>
  </si>
  <si>
    <t>726001004</t>
  </si>
  <si>
    <t>726001005</t>
  </si>
  <si>
    <t>726001006</t>
  </si>
  <si>
    <t>726001007</t>
  </si>
  <si>
    <t>726001008</t>
  </si>
  <si>
    <t>726001009</t>
  </si>
  <si>
    <t>726001020</t>
  </si>
  <si>
    <t>726001040</t>
  </si>
  <si>
    <t>726001041</t>
  </si>
  <si>
    <t>726001042</t>
  </si>
  <si>
    <t>726001043</t>
  </si>
  <si>
    <t>726001044</t>
  </si>
  <si>
    <t>726001045</t>
  </si>
  <si>
    <t>726001046</t>
  </si>
  <si>
    <t>726001047</t>
  </si>
  <si>
    <t>726001048</t>
  </si>
  <si>
    <t>726001049</t>
  </si>
  <si>
    <t>726001050</t>
  </si>
  <si>
    <t>726001051</t>
  </si>
  <si>
    <t>726001052</t>
  </si>
  <si>
    <t>726001053</t>
  </si>
  <si>
    <t>726001054</t>
  </si>
  <si>
    <t>726001055</t>
  </si>
  <si>
    <t>726001056</t>
  </si>
  <si>
    <t>726001057</t>
  </si>
  <si>
    <t>726001060</t>
  </si>
  <si>
    <t>726002001</t>
  </si>
  <si>
    <t xml:space="preserve">DIGITUS HDMI ULTRA HIGH SPEED KABEL 2M </t>
  </si>
  <si>
    <t>727000002</t>
  </si>
  <si>
    <t>WERMA-SIGNALHUPE 24V/70MA 98DB IP33</t>
  </si>
  <si>
    <t>727000003</t>
  </si>
  <si>
    <t>WERMA-MEHRTONSIRENE 24VDC ROT 32 TÖNE</t>
  </si>
  <si>
    <t>727000009</t>
  </si>
  <si>
    <t xml:space="preserve">WERMA-LEUCHTEN - FUSS FÜR ROHR </t>
  </si>
  <si>
    <t>727000010</t>
  </si>
  <si>
    <t xml:space="preserve">WERMA-LEUCHTEN - ROHR 25 MM ALU ELOXIERT </t>
  </si>
  <si>
    <t>727000011</t>
  </si>
  <si>
    <t xml:space="preserve">WERMA-LED-DAUERLEUCHTE GELB TYP829XVA-C35  </t>
  </si>
  <si>
    <t>727000019</t>
  </si>
  <si>
    <t>WERMA-BLITZLEUCHTE ROT 24V/250 mA</t>
  </si>
  <si>
    <t>727000020</t>
  </si>
  <si>
    <t>WERMA-BLITZLEUCHTE GELB 24V/300mA TYP:828</t>
  </si>
  <si>
    <t>727000022</t>
  </si>
  <si>
    <t>WERMA-DAUERLEUCHTE ROT 24V TYP:826 MIT WINKEL</t>
  </si>
  <si>
    <t>727000023</t>
  </si>
  <si>
    <t>WERMA-BLINKLEUCHTE GELB 24V/500MA TYP:827</t>
  </si>
  <si>
    <t>727000024</t>
  </si>
  <si>
    <t xml:space="preserve">WERMA-RUNDUMSIGNALLEUCHTE GELB 24V/1,6 A MIT </t>
  </si>
  <si>
    <t>727000025</t>
  </si>
  <si>
    <t xml:space="preserve">WERMA-BEFESTIGUNGSWINKEL FÜR LEUCHTEN </t>
  </si>
  <si>
    <t>727000051</t>
  </si>
  <si>
    <t>HALOGENSTRAHLER 230V/500W</t>
  </si>
  <si>
    <t>727000052</t>
  </si>
  <si>
    <t>OSRAM-HALOGEN-GLÜHLAMPE 200 W</t>
  </si>
  <si>
    <t>727001000</t>
  </si>
  <si>
    <t xml:space="preserve">WERMA-ANSCHLUSSELEMENT FÜR ROHRM. KOMBISIGN 70 </t>
  </si>
  <si>
    <t>727001001</t>
  </si>
  <si>
    <t xml:space="preserve">WERMA-AS INTERFACE ELEMENT KOMBISIGN 70 </t>
  </si>
  <si>
    <t>727001002</t>
  </si>
  <si>
    <t>WERMA-LED-DAUERLICHTELEM. GELB KOMBISIGN 70MM</t>
  </si>
  <si>
    <t>727001003</t>
  </si>
  <si>
    <t>WERMA-LED-DAUERLICHTELEM. KLAR KOMBISIGN 70MM</t>
  </si>
  <si>
    <t>727001004</t>
  </si>
  <si>
    <t>WERMA-LED-DAUERLICHTELEM.BLAU KOMBISIGN 70</t>
  </si>
  <si>
    <t>727001005</t>
  </si>
  <si>
    <t>WERMA-LED-DAUERLICHTELEM.GRUEN KOMBISIGN 70</t>
  </si>
  <si>
    <t>727001006</t>
  </si>
  <si>
    <t>WERMA-LED-DAUERLICHTELEM.ROT KOMBISIGN 70</t>
  </si>
  <si>
    <t>727001007</t>
  </si>
  <si>
    <t>727001010</t>
  </si>
  <si>
    <t>727001011</t>
  </si>
  <si>
    <t>WERMA-WINKEL FÜR BODENMONTAGE KOMBISIGN 50+70</t>
  </si>
  <si>
    <t>727001012</t>
  </si>
  <si>
    <t>WERMA-ANSCHLUSSELEMT BODENMONT KOMBISIGN 70</t>
  </si>
  <si>
    <t>727001050</t>
  </si>
  <si>
    <t>ANSCHLUSSELEMENT MIT DECKEL ROHRMONTAGE MIT</t>
  </si>
  <si>
    <t>727001051</t>
  </si>
  <si>
    <t>ROHR MIT FUSS L=100MM ZUBEHÖR SIGNALSÄULE_D=70</t>
  </si>
  <si>
    <t>727001052</t>
  </si>
  <si>
    <t>ANSCHLUSSELEMENT MIT DECKEL-BODEN-WINKELMONTAGE</t>
  </si>
  <si>
    <t>727001053</t>
  </si>
  <si>
    <t>WINKEL FÜR SOCKELMONTAGE, ZUBEHÖR FÜR SIGNALSÄULE</t>
  </si>
  <si>
    <t>727001060</t>
  </si>
  <si>
    <t>DAUERLICHTELEMENT-LED_ROT_AC/DC 24V_D=70MM</t>
  </si>
  <si>
    <t>727001061</t>
  </si>
  <si>
    <t>DAUERLICHTELEMENT-LED_GRÜN_AC/DC 24V_D=70MM</t>
  </si>
  <si>
    <t>727001062</t>
  </si>
  <si>
    <t>DAUERLICHTELEMENT-LED_GELB_AC/DC 24V_D=70MM</t>
  </si>
  <si>
    <t>727001063</t>
  </si>
  <si>
    <t>DAUERLICHTELEMENT-LED_BLAU_AC/DC 24V_D=70MM</t>
  </si>
  <si>
    <t>727001065</t>
  </si>
  <si>
    <t>SIRENENELEMENT_8-TÖNE, SCHWARZ_AC/DC 24V_D=70MM</t>
  </si>
  <si>
    <t>727001100</t>
  </si>
  <si>
    <t>WERMA-DAUERLEUCHTE, ROT BWM 12-230VAC/DC</t>
  </si>
  <si>
    <t>727001101</t>
  </si>
  <si>
    <t>WERMA-LED-LAMPE, ROT</t>
  </si>
  <si>
    <t>727001102</t>
  </si>
  <si>
    <t>WERMA-DAUERLEUCHTE, GRÜN BWM 12-230VAC/DC</t>
  </si>
  <si>
    <t>727001103</t>
  </si>
  <si>
    <t>WERMA-LED-LAMPE, GRÜN</t>
  </si>
  <si>
    <t>727001106</t>
  </si>
  <si>
    <t>WERMA-MEHRTONSIRENE WM 32 TÖNE</t>
  </si>
  <si>
    <t>727001110</t>
  </si>
  <si>
    <t>WERMA-MONTAGEBÜGEL 3-STUFIG MIT ZUBEHÖR</t>
  </si>
  <si>
    <t>727001111</t>
  </si>
  <si>
    <t>WERMA-MONTAGEBÜGEL 2-STUFIG MIT ZUBEHÖR</t>
  </si>
  <si>
    <t>727001112</t>
  </si>
  <si>
    <t>BESCHRIFTUNGSTAFEL KPL. F. 1-5 STUFIGE SIGNALSÄULE</t>
  </si>
  <si>
    <t>727002001</t>
  </si>
  <si>
    <t>WAND-UND DECKENLEUCHTE LED/15W-4000K, 2050 LM</t>
  </si>
  <si>
    <t>728000004</t>
  </si>
  <si>
    <t>MODULAR-ADAPTER F. VISOLUX-SC99 POLIGE BUCHSE 8P8C</t>
  </si>
  <si>
    <t>728000005</t>
  </si>
  <si>
    <t>SUB-D BUCHSE 15-POLIG LÖTVERSION 10115B</t>
  </si>
  <si>
    <t>728000006</t>
  </si>
  <si>
    <t>SUB-D BUCHSE 9-POLIG LÖTVERSION 10009 B</t>
  </si>
  <si>
    <t>728000007</t>
  </si>
  <si>
    <t>SUB-D STECKER 9-POLIG LÖTVERSION 10009 S</t>
  </si>
  <si>
    <t>728000008</t>
  </si>
  <si>
    <t>SUB-D HAUBE KUNSTSTOFF METALLISIERT 9-POL. 10009 H</t>
  </si>
  <si>
    <t>728000009</t>
  </si>
  <si>
    <t>SUB-D STECKER 25-POLIG AUG2 LÖTKELCHANSCHLUSS</t>
  </si>
  <si>
    <t>728000010</t>
  </si>
  <si>
    <t>GEHÄUSE Harting0967..(F115.900) MIT</t>
  </si>
  <si>
    <t>728000100</t>
  </si>
  <si>
    <t xml:space="preserve">AP-GEHÄUSE IP44 FÜR 2X E-DAT MODUL CAT.6a 8(8) </t>
  </si>
  <si>
    <t>728000101</t>
  </si>
  <si>
    <t>E-DAT MODUL CAT.6 8(8) BUCHSE</t>
  </si>
  <si>
    <t>728000102</t>
  </si>
  <si>
    <t>E-DAT MODUL REG 8(8) IP20, BUCHSE</t>
  </si>
  <si>
    <t>729000001</t>
  </si>
  <si>
    <t>CEE-STECKER 380V/16A</t>
  </si>
  <si>
    <t>729000002</t>
  </si>
  <si>
    <t>CEE-KUPPLUNG 380V/16A</t>
  </si>
  <si>
    <t>729000003</t>
  </si>
  <si>
    <t>CEE-STECKER 400V/32A</t>
  </si>
  <si>
    <t>729000004</t>
  </si>
  <si>
    <t>CEE-KUPPLUNG 380V/32A</t>
  </si>
  <si>
    <t>729000005</t>
  </si>
  <si>
    <t>SCHUKO-STECKER 220V PVC,SCHLAGFEST, GRAU</t>
  </si>
  <si>
    <t>729000006</t>
  </si>
  <si>
    <t>SCHUKO-KUPPLUNG 220V PVC,SCHLAGFEST, GRAU 3200516</t>
  </si>
  <si>
    <t>729000007</t>
  </si>
  <si>
    <t>MERTEN VOLLGUMMI-SCHUKOSTECKER 123551</t>
  </si>
  <si>
    <t>729000008</t>
  </si>
  <si>
    <t>MERTEN-VOLGUMMI-SCHUKOKUPPLUNG 173051</t>
  </si>
  <si>
    <t>729000010</t>
  </si>
  <si>
    <t>STECKDOSENLEISTE 7-F.16A/3600W</t>
  </si>
  <si>
    <t>729000011</t>
  </si>
  <si>
    <t>SCHUKO STECKDOSE 3-FACH, 2300/3 EBW-53</t>
  </si>
  <si>
    <t>729000012</t>
  </si>
  <si>
    <t>SCHUKO STECKDOSE 2-FACH WAAGRECHT, 20/2 EWN-53</t>
  </si>
  <si>
    <t>729002001</t>
  </si>
  <si>
    <t xml:space="preserve">TELEFONANSCHLUSSDOSE TAE 3X6 NFN AP AUFPUTZ  </t>
  </si>
  <si>
    <t>731000003</t>
  </si>
  <si>
    <t>SCHRUMPFSCHLAUCH HIS 19/9 SCHW 5m</t>
  </si>
  <si>
    <t>731000004</t>
  </si>
  <si>
    <t>SCHRUMPFSCHLAUCH 2:1 HIS-PACK-25.4/12.7 PO-X BK 5</t>
  </si>
  <si>
    <t>731000005</t>
  </si>
  <si>
    <t>SCHRUMPFSCHLAUCH PSB-SW95 9,5MM SCHWARZ 10M</t>
  </si>
  <si>
    <t>731000006</t>
  </si>
  <si>
    <t>SCHRUMPFSCHLAUCH PSB-SW64 6,4MM SCHWARZ 10M</t>
  </si>
  <si>
    <t>731000007</t>
  </si>
  <si>
    <t>731000008</t>
  </si>
  <si>
    <t>SCHRUMPFSCHLAUCH 2:1 2,7MM GRÜN/GELB 50M ROLLE</t>
  </si>
  <si>
    <t>731000009</t>
  </si>
  <si>
    <t>SCHRUMPFSCHLAUCH TF21-9.5/4.8-PO-X-GRÜN/GELB</t>
  </si>
  <si>
    <t>790000001</t>
  </si>
  <si>
    <t>ASI-KOMPAKTM.K60 4DI/4DO M12 KPL.</t>
  </si>
  <si>
    <t>790000002</t>
  </si>
  <si>
    <t>ASI-MODUL F90 4E/4A (IP20) KPL. FÜR SCHNITTSTELLEN</t>
  </si>
  <si>
    <t>790000004</t>
  </si>
  <si>
    <t>SIRIUS ACT TABLEAU 2 FACH LDT KL+ LDT GE KPL.(ASI)</t>
  </si>
  <si>
    <t>790000005</t>
  </si>
  <si>
    <t>SIRIUS ACT TABLEAU 1 FACH LDT GN KPL.(ASI)</t>
  </si>
  <si>
    <t>790000006</t>
  </si>
  <si>
    <t>WERMA LED 1-FACHSÄULE (GE) &lt;STÖRUNG&gt;</t>
  </si>
  <si>
    <t>790000007</t>
  </si>
  <si>
    <t>SIRIUS ACT TABLEAU 1 FACH LDT BLAU (ASI),</t>
  </si>
  <si>
    <t>790000008</t>
  </si>
  <si>
    <t>ASI-TABLEAU 6-F.KPL. (LDT-GE+LDT-KL+PDT-GELB+PLD</t>
  </si>
  <si>
    <t>790000009</t>
  </si>
  <si>
    <t>790000010</t>
  </si>
  <si>
    <t>WERMA LED 4-FACHSÄULE (GN+BL+WS+HUPE)</t>
  </si>
  <si>
    <t>790000011</t>
  </si>
  <si>
    <t>SIEMENS LED 4-FACH SIGNALSÄULE (ROT+GN+GE+HUPE)</t>
  </si>
  <si>
    <t>790000012</t>
  </si>
  <si>
    <t>SIEMENS LED 2-FACH SIGNALSÄULE (GE+BL),</t>
  </si>
  <si>
    <t>790000013</t>
  </si>
  <si>
    <t>WERMA 2-FACH AMPELSÄULE (RT+GN) KPL.</t>
  </si>
  <si>
    <t>790000014</t>
  </si>
  <si>
    <t>WERMA 3-FACH AMPELSÄULE (RT+GN+SIRENE) KPL.</t>
  </si>
  <si>
    <t>790000015</t>
  </si>
  <si>
    <t>WERMA LED 3-FACHSÄULE (GN+GE+HUPE)</t>
  </si>
  <si>
    <t>790000020</t>
  </si>
  <si>
    <t>SIRIUS ACT TABLEAU 2 FACH "LDT-GE+NA" KPL.</t>
  </si>
  <si>
    <t>790000021</t>
  </si>
  <si>
    <t>SIRIUS ACT TABLEAU 1 FACH "LDT GRÜN" KPL.</t>
  </si>
  <si>
    <t>790000022</t>
  </si>
  <si>
    <t>TABLEAU 2 FACH ACT-LDT GRÜN+8-STUFENSCHALTER</t>
  </si>
  <si>
    <t>790000023</t>
  </si>
  <si>
    <t>SIRIUS ACT TABLEAU 1 FACH "LDT KLAR" KPL.</t>
  </si>
  <si>
    <t>790000024</t>
  </si>
  <si>
    <t>SIRIUS ACT TABLEAU 1 FACH "LDT BLAU" KPL.</t>
  </si>
  <si>
    <t>790000025</t>
  </si>
  <si>
    <t>SIRIUS ACT TABLEAU 1 FACH "NOT-HALT" KPL. MIT HALT</t>
  </si>
  <si>
    <t>790000026</t>
  </si>
  <si>
    <t>SIRIUS ACT TABLEAU 1 FACH "DT GRÜN" KPL.</t>
  </si>
  <si>
    <t>790000027</t>
  </si>
  <si>
    <t>790000028</t>
  </si>
  <si>
    <t>790000030</t>
  </si>
  <si>
    <t>TABLEAU 4 FACH KPL.(LDT-BLAU_LDT-KLAR_PDT-GE-LED</t>
  </si>
  <si>
    <t>790000031</t>
  </si>
  <si>
    <t>NOT-AUS TABLEAU 1 FACH M.SCHUTZKRAGEN 2NC/1NO KPL.</t>
  </si>
  <si>
    <t>790000032</t>
  </si>
  <si>
    <t>SIRIUS-ACT TABLEAU 2 F "LDT GRÜN"+8-STUFENSCHALTER</t>
  </si>
  <si>
    <t>790000033</t>
  </si>
  <si>
    <t>SIRIUS ACT TABLEAU 6 F "LM-GN+BLIND+LDT-GE+LDT-BL</t>
  </si>
  <si>
    <t>790000034</t>
  </si>
  <si>
    <t>SIRIUS ACT TABLEAU 4 FACH, DT-BL+LDT-GN+DT-SW+NA</t>
  </si>
  <si>
    <t>790000035</t>
  </si>
  <si>
    <t>SIRIUS ACT TABLEAU 2 FACH "LDT-BL+LDT-GN" KPL.</t>
  </si>
  <si>
    <t>790000036</t>
  </si>
  <si>
    <t>SIRIUS ACT TABLEAU 1 FACH "NOT-AUS" KPL.</t>
  </si>
  <si>
    <t>790000037</t>
  </si>
  <si>
    <t>790000038</t>
  </si>
  <si>
    <t>SIRIUS ACT TABLEAU 2 F "LM-GN+LDT-KL"</t>
  </si>
  <si>
    <t>790000039</t>
  </si>
  <si>
    <t>SIRIUS ACT TABLEAU 2 FACH "LDT-KL+NA" KPL.</t>
  </si>
  <si>
    <t>790000040</t>
  </si>
  <si>
    <t>SIRIUS ACT TABLEAU 3 FACH "LDT-BL+LDT-KL+NA" KPL.</t>
  </si>
  <si>
    <t>790000041</t>
  </si>
  <si>
    <t>SIRIUS ACT TABLEAU 4 F "LDT-BL+LDT-BL+LDT-KL+NA"</t>
  </si>
  <si>
    <t>790000042</t>
  </si>
  <si>
    <t>SIRIUS ACT TABLEAU 6 F "LM-GN+DT-WS+DT-SW+</t>
  </si>
  <si>
    <t>790000043</t>
  </si>
  <si>
    <t>SIRIUS ACT TABLEAU 2 FACH "LDT-GN+DT-SW" KPL.</t>
  </si>
  <si>
    <t>790000044</t>
  </si>
  <si>
    <t>SIRIUS ACT TABLEAU 6 F "3xKN+3xLDT-KLAR"</t>
  </si>
  <si>
    <t>790000045</t>
  </si>
  <si>
    <t>SIRIUS ACT TABLEAU  4 F "DT-GN+LDT-BL+DT-WS</t>
  </si>
  <si>
    <t>790000046</t>
  </si>
  <si>
    <t>SIRIUS ACT TABLEAU 6 F "LM-GN+DT-GN+LDT-BL+</t>
  </si>
  <si>
    <t>790000047</t>
  </si>
  <si>
    <t>790000048</t>
  </si>
  <si>
    <t>SIRIUS ACT TABLEAU 4 F "BLIND+PDT-GE+LDT-KL+</t>
  </si>
  <si>
    <t>790000049</t>
  </si>
  <si>
    <t>SIRIUS ACT TABLEAU 6 F "3xLDT-GN+LDT-BL+LDT-KL+NA"</t>
  </si>
  <si>
    <t>790000050</t>
  </si>
  <si>
    <t>790000051</t>
  </si>
  <si>
    <t>SIRIUS ACT TABLEAU 4 F "LM-GN+LM-GB+LDT-BL+LDT-BL"</t>
  </si>
  <si>
    <t>790000052</t>
  </si>
  <si>
    <t>SIRIUS ACT TABLEAU 2 F "NA+LDT-KL" KPL.</t>
  </si>
  <si>
    <t>790000053</t>
  </si>
  <si>
    <t>SIRIUS ACT TABLEAU 6 F "2xKN+DT-WS+DT-SW+LM-GE+SU</t>
  </si>
  <si>
    <t>790000054</t>
  </si>
  <si>
    <t>SIRIUS ACT TABLEAU 4 F "KN 0-1+DT-BL+LDT-KL+NA"</t>
  </si>
  <si>
    <t>790000055</t>
  </si>
  <si>
    <t>SIRIUS ACT TABLEAU 1 FACH "KN-RAST LED GRÜN" KPL.</t>
  </si>
  <si>
    <t>790000130</t>
  </si>
  <si>
    <t>AKUSTISCHER MELDERKPL. FÜR SCHALTSCHRANK</t>
  </si>
  <si>
    <t>790000201</t>
  </si>
  <si>
    <t>STEUERUNG 0,12 KW/ RR_DRA KPL.</t>
  </si>
  <si>
    <t>790000202</t>
  </si>
  <si>
    <t>STEUERUNG 0,18KW/RR_DRA KPL.</t>
  </si>
  <si>
    <t>790000203</t>
  </si>
  <si>
    <t>790000204</t>
  </si>
  <si>
    <t>STANDARD-STEUERUNG 0,12 KW NH-PM/F40-FLYER KPL.</t>
  </si>
  <si>
    <t>790000205</t>
  </si>
  <si>
    <t>1 FLYER F40/NH-PM KPL. MIT SENSORIK UND INSTAMAT</t>
  </si>
  <si>
    <t>790000213</t>
  </si>
  <si>
    <t>790000220</t>
  </si>
  <si>
    <t>STEUERUNG LADESCHLEIFE 2 REIBRADANTRIEB KPL.</t>
  </si>
  <si>
    <t>790000400</t>
  </si>
  <si>
    <t>RITTALGEHÄUSE FÜR SIMATIC HMI TP1500 PANEL KPL.</t>
  </si>
  <si>
    <t>790000500</t>
  </si>
  <si>
    <t>UNTERVERTEILER 1000X1300X300 MM KPL.</t>
  </si>
  <si>
    <t>790000530</t>
  </si>
  <si>
    <t>ASI PROFIBUS GATEWAY+NETZT.KPL</t>
  </si>
  <si>
    <t>790000550</t>
  </si>
  <si>
    <t>ASI PROFINET GATEWAY+NETZT.KPL</t>
  </si>
  <si>
    <t>790000570</t>
  </si>
  <si>
    <t>ET200 POWERMODUL KPL.</t>
  </si>
  <si>
    <t>790000571</t>
  </si>
  <si>
    <t>ET200 EINGANGSKARTE KPL.</t>
  </si>
  <si>
    <t>790000572</t>
  </si>
  <si>
    <t>ET200 AUSGANGSKARTE KPL.</t>
  </si>
  <si>
    <t>790000573</t>
  </si>
  <si>
    <t>ET200 ZÄHLERKARTE KPL.</t>
  </si>
  <si>
    <t>790000600</t>
  </si>
  <si>
    <t>SCHALTSCHRANK 2000x800x400 KPL.</t>
  </si>
  <si>
    <t>790000602</t>
  </si>
  <si>
    <t>SCHALTSCHRANK H=2000/T=500 KOMPLETT</t>
  </si>
  <si>
    <t>790000700</t>
  </si>
  <si>
    <t>KLEMMKASTEN 300X300X120 KPL. (15XM25 VERSCHR.)</t>
  </si>
  <si>
    <t>790000701</t>
  </si>
  <si>
    <t>KLEMMKASTEN 300X400X120 KPL.</t>
  </si>
  <si>
    <t>790000702</t>
  </si>
  <si>
    <t>KLEMMKASTEN 300X300X120 KPL.(6XM25+3XM16</t>
  </si>
  <si>
    <t>790000703</t>
  </si>
  <si>
    <t>KLEMMKASTEN 300X200X80 KPL.(5XM25+5XM16</t>
  </si>
  <si>
    <t>790000801</t>
  </si>
  <si>
    <t>SYMBOL HANDHELD LASER SCANNERKPL. (PDA)</t>
  </si>
  <si>
    <t>790000810</t>
  </si>
  <si>
    <t>790000811</t>
  </si>
  <si>
    <t>SCANNER CLV650 [MASTER] ETHERNET KPL. [KLEIDUNG]</t>
  </si>
  <si>
    <t>790000812</t>
  </si>
  <si>
    <t>SCANNER CLV650-SLAVE [CAN-SCHNITTSTELLE] KPL.</t>
  </si>
  <si>
    <t>790000813</t>
  </si>
  <si>
    <t>SCANNER CLV622 SHORTRANGE ETHERNET KPL.</t>
  </si>
  <si>
    <t>790001001</t>
  </si>
  <si>
    <t>SICHERHEITS-LICHTVORHANG. KPL.KEYENCE</t>
  </si>
  <si>
    <t>790001020</t>
  </si>
  <si>
    <t>UMRICHTER MC07B0008-5A3-4-SO 0,75KW/3X380V</t>
  </si>
  <si>
    <t>790002000</t>
  </si>
  <si>
    <t>790002020</t>
  </si>
  <si>
    <t>SIRIUS ACT TABLEAU 2 FACH "LDT-GE+NA" KPL. (HALTER</t>
  </si>
  <si>
    <t>790002021</t>
  </si>
  <si>
    <t xml:space="preserve">SIRIUS ACT TABLEAU 1 FACH "LDT-GN" KPL. </t>
  </si>
  <si>
    <t>790002022</t>
  </si>
  <si>
    <t>790002023</t>
  </si>
  <si>
    <t>TABLEAU 6- FACH KPL. "NA+DT-WS+ LDT-BL+ DT-GN</t>
  </si>
  <si>
    <t>790002024</t>
  </si>
  <si>
    <t>TABLEAU 2-F (LDT-GN+8-STUFENSCH) KPL. INCL. HALTER</t>
  </si>
  <si>
    <t>790003001</t>
  </si>
  <si>
    <t>LEISTUNGSABGANG 400V LSS-10A+HS+HS-7,5KW+KL)</t>
  </si>
  <si>
    <t>790003002</t>
  </si>
  <si>
    <t>LEISTUNGSABGANG 400V LSS-16A+HS+HS-7,5KW+KL)</t>
  </si>
  <si>
    <t>790004001</t>
  </si>
  <si>
    <t>VERSORGUNGSABGANG DC 24 V 4X10A+KL)</t>
  </si>
  <si>
    <t>790008001</t>
  </si>
  <si>
    <t>HARTING HAN Q8/0 BUCHSE CRIMP KPL. FÜR SEW MOVIMOT</t>
  </si>
  <si>
    <t>790008100</t>
  </si>
  <si>
    <t>SPS S7-1500, CPU S7-1515-2</t>
  </si>
  <si>
    <t>790008101</t>
  </si>
  <si>
    <t>SPS S7-1500, CPU S7-1517-3</t>
  </si>
  <si>
    <t>790009001</t>
  </si>
  <si>
    <t>ET 200SP KPL. (IM151+2xDI8+2xDO8)</t>
  </si>
  <si>
    <t>790009002</t>
  </si>
  <si>
    <t>ET 200SP KPL. (IM151+5xDI8+6xDO8)</t>
  </si>
  <si>
    <t>790009400</t>
  </si>
  <si>
    <t>ET200S KPL. (IM151+2xDI8+2xDO8)</t>
  </si>
  <si>
    <t>790009500</t>
  </si>
  <si>
    <t>SLIO KPL. (PN-DEVICE+2xDI8+2xDO8)</t>
  </si>
  <si>
    <t>790009501</t>
  </si>
  <si>
    <t>SLIO KPL. (PN-DEV.+1xPM+5xDI8+6xDO8+5x24V+11x0V)</t>
  </si>
  <si>
    <t>790009510</t>
  </si>
  <si>
    <t>SLIO KPL. (PN-DEV.+1xPM24V+4xDI4+4xDO4+2x24V+2x0V)</t>
  </si>
  <si>
    <t>790009511</t>
  </si>
  <si>
    <t>SLIO KPL. (PN-DEVICE+14xDI4+14xDO4)</t>
  </si>
  <si>
    <t>790009520</t>
  </si>
  <si>
    <t>SLIO KPL. 2xDI4</t>
  </si>
  <si>
    <t>790009530</t>
  </si>
  <si>
    <t>SLIO KPL. 2xDO4)</t>
  </si>
  <si>
    <t>790011000</t>
  </si>
  <si>
    <t>ANLAGENRECHNER, VISUALISIERUNG</t>
  </si>
  <si>
    <t>790011001</t>
  </si>
  <si>
    <t>NETZWERK-/ UND FERNWARTUNGSMODUL KPL.</t>
  </si>
  <si>
    <t>790011002</t>
  </si>
  <si>
    <t>LINDY KVM EXTENDER RECEIVER + TRANSMITTER KPL</t>
  </si>
  <si>
    <t>790300002</t>
  </si>
  <si>
    <t xml:space="preserve">EXACT12 BLINDPLATTE </t>
  </si>
  <si>
    <t>790301001</t>
  </si>
  <si>
    <t>BEFESTIGUNGSSATZ FÜR SCHALTSCHRANK-KABELDURCH</t>
  </si>
  <si>
    <t>790301002</t>
  </si>
  <si>
    <t>790302001</t>
  </si>
  <si>
    <t>EXACT12  8xM12-5 POLIG, RÜCKS.STECKB.FEDERK., KPL.</t>
  </si>
  <si>
    <t>790302002</t>
  </si>
  <si>
    <t>790302003</t>
  </si>
  <si>
    <t>EXACT12  BLINPLATTE KPL.</t>
  </si>
  <si>
    <t>790302100</t>
  </si>
  <si>
    <t>790302110</t>
  </si>
  <si>
    <t>KEL-24/4 KABELEINFÜHRUNGSLEISTE, SCHWARZ KPL.</t>
  </si>
  <si>
    <t>790304000</t>
  </si>
  <si>
    <t>BEFESTIGUNGSSATZ FÜR SOLID67 BAUGRUPPEN</t>
  </si>
  <si>
    <t>790304001</t>
  </si>
  <si>
    <t>SOLID67 DIO16 KPL.</t>
  </si>
  <si>
    <t>790600001</t>
  </si>
  <si>
    <t>TURCK_TBENS1_BEFESETIGUNGSSATZ</t>
  </si>
  <si>
    <t>790600002</t>
  </si>
  <si>
    <t>TURCK_TBENS1_8DXP KPL.</t>
  </si>
  <si>
    <t>790600003</t>
  </si>
  <si>
    <t>TURCK_TBENS1_4DI/4DO KPL.</t>
  </si>
  <si>
    <t>790700001</t>
  </si>
  <si>
    <t>790711550</t>
  </si>
  <si>
    <t>790800001</t>
  </si>
  <si>
    <t>VX-SCHALTSCHRANK 800x1800X400MM KPL.</t>
  </si>
  <si>
    <t>790800002</t>
  </si>
  <si>
    <t>VX-SCHALTSCHRANK 1200x1800X400MM KPL.</t>
  </si>
  <si>
    <t>790800100</t>
  </si>
  <si>
    <t>VX-SCHALTSCHRANK 600x2000X400MM KPL.</t>
  </si>
  <si>
    <t>790800101</t>
  </si>
  <si>
    <t>VX-SCHALTSCHRANK 800x2000X400MM KPL.</t>
  </si>
  <si>
    <t>790800102</t>
  </si>
  <si>
    <t>VX-SCHALTSCHRANK 1200x2000X400MM KPL.</t>
  </si>
  <si>
    <t>790800111</t>
  </si>
  <si>
    <t>VX-ANREIH-SCHALTSCHRANK 800x2000X400MM KPL.</t>
  </si>
  <si>
    <t>790800112</t>
  </si>
  <si>
    <t>VX-ANREIH-SCHALTSCHRANK1200x2000X400MM KPL.</t>
  </si>
  <si>
    <t>790800201</t>
  </si>
  <si>
    <t>VX-SCHALTSCHRANK 800x2000X500MM KPL.</t>
  </si>
  <si>
    <t>790800202</t>
  </si>
  <si>
    <t>VX-SCHALTSCHRANK 1200x2000X500MM KPL.</t>
  </si>
  <si>
    <t>790801001</t>
  </si>
  <si>
    <t>BUSGEHÄUSE KPL. MIT ET 200SP+KDP/X (8 RSM-direct)</t>
  </si>
  <si>
    <t>790801002</t>
  </si>
  <si>
    <t>BUSGEHÄUSE KPL. MIT ET 200SP (6 RSM)</t>
  </si>
  <si>
    <t>790801003</t>
  </si>
  <si>
    <t>BUSGEHÄUSE KPL. 400VAC/2xMOTOR/24VDC/ET200SP</t>
  </si>
  <si>
    <t>790801500</t>
  </si>
  <si>
    <t>BUSGEHÄUSE KPL. ET 200SP, EXACT-ST</t>
  </si>
  <si>
    <t>790801501</t>
  </si>
  <si>
    <t>790810203</t>
  </si>
  <si>
    <t>AX-KOMPAKT-SCHALTSCHRANK BEARBEITET 700X500X250</t>
  </si>
  <si>
    <t>790810207</t>
  </si>
  <si>
    <t>AX-KOMPAKT-SCHALTSCHRANK BEARBEITET 760X760X300</t>
  </si>
  <si>
    <t>790810208</t>
  </si>
  <si>
    <t>790810209</t>
  </si>
  <si>
    <t>AX-KOMPAKT-SCHALTSCHRANK BEARBEITET 1000X760X300</t>
  </si>
  <si>
    <t>790810210</t>
  </si>
  <si>
    <t>790820200_A</t>
  </si>
  <si>
    <t xml:space="preserve">ERWEITERUNG INTEGR-PUTZMASCHINE/FLYER ERWEITERUNG </t>
  </si>
  <si>
    <t>790820207_A</t>
  </si>
  <si>
    <t>UNTERVERTEILER 760x760x300 VARIANTE A</t>
  </si>
  <si>
    <t>790820207_C</t>
  </si>
  <si>
    <t>UNTERVERTEILER 760x760x300 VARIANTE C</t>
  </si>
  <si>
    <t>790820207_D</t>
  </si>
  <si>
    <t>UNTERVERTEILER 760x760x300 VARIANTE D</t>
  </si>
  <si>
    <t>790820208</t>
  </si>
  <si>
    <t>UNTERVERTEILER 760x760x300 KPL. GRUNDAUSSTATTUNG</t>
  </si>
  <si>
    <t>790820208_A</t>
  </si>
  <si>
    <t>UNTERVERTEILER 760x760x300 KPL. 1 FLYER F40 MIT PM</t>
  </si>
  <si>
    <t>790820208_D</t>
  </si>
  <si>
    <t>UNTERVERTEILER 760x760x300 KPL. 5 RSM FLEX-A</t>
  </si>
  <si>
    <t>790820209</t>
  </si>
  <si>
    <t>UNTERVERTEILER 1000x760x300 STECKBBAR GRUNDAUSSTAT</t>
  </si>
  <si>
    <t>790820209_A</t>
  </si>
  <si>
    <t>UNTERVERTEILER 1000x760x300 VARIANTE A</t>
  </si>
  <si>
    <t>790820209_AA</t>
  </si>
  <si>
    <t>UNTERVERTEILER 1000x760x300 VARIANTE AA</t>
  </si>
  <si>
    <t>790820209_B</t>
  </si>
  <si>
    <t>UNTERVERTEILER 1000x760x300 VARIANTE B</t>
  </si>
  <si>
    <t>790820209_C</t>
  </si>
  <si>
    <t>790820209_D</t>
  </si>
  <si>
    <t>UNTERVERTEILER 1000x760x300 VARIANTE D</t>
  </si>
  <si>
    <t>790820209_E</t>
  </si>
  <si>
    <t>UNTERVERTEILER 1000x760x300 VARIANTE E</t>
  </si>
  <si>
    <t>790820210</t>
  </si>
  <si>
    <t>UNTERVERTEILER 1000x760x300 KPL. GRUNDAUSSTATTUNG</t>
  </si>
  <si>
    <t>790820210_A</t>
  </si>
  <si>
    <t>UNTERVERTEILER 1000x760x300 KPL. 2 FLYER/INTEGR.PM</t>
  </si>
  <si>
    <t>790820210_D</t>
  </si>
  <si>
    <t>UNTERVERTEILER 1000x760x300 KPL. PM-NEUENHAUSER</t>
  </si>
  <si>
    <t>790820210_F</t>
  </si>
  <si>
    <t>UNTERVERTEILER 1000x760x300 KPL. 10 RSM FA</t>
  </si>
  <si>
    <t>790820210_G</t>
  </si>
  <si>
    <t>UNTERVERTEILER 1000x760x300 5 RSM PREMIUM</t>
  </si>
  <si>
    <t>790820300</t>
  </si>
  <si>
    <t>UNTERVERTEILER 1400X2000X400 kpl. 4 RSM DIRECT</t>
  </si>
  <si>
    <t>790820301</t>
  </si>
  <si>
    <t>UNTERVERTEILER 1400X2000X400 kpl. 8 RSM DIRECT</t>
  </si>
  <si>
    <t>790820302</t>
  </si>
  <si>
    <t>UNTERVERTEILER 2000X2100X400 kpl. 12 RSM DIRECT</t>
  </si>
  <si>
    <t>790821100</t>
  </si>
  <si>
    <t>SCHALTSCHRANK 800x2000x400 kpl.</t>
  </si>
  <si>
    <t>790821101</t>
  </si>
  <si>
    <t>SCHALTSCHRANK 1600x2000x400 KPL.</t>
  </si>
  <si>
    <t>790821102</t>
  </si>
  <si>
    <t>SCHALTSCHRANK 2000X2000X400 KPL.</t>
  </si>
  <si>
    <t>790821103</t>
  </si>
  <si>
    <t>SCHALTSCHRANK 1200x2000x400 KPL.</t>
  </si>
  <si>
    <t>790821104</t>
  </si>
  <si>
    <t>SCHALTSCHRANK 2400X2000X400 KPL.</t>
  </si>
  <si>
    <t>790821105</t>
  </si>
  <si>
    <t>SCHALTSCHRANK 1x600x2000x400 KPL.</t>
  </si>
  <si>
    <t>790821200</t>
  </si>
  <si>
    <t>KOMPAKTSCHALTSCHRANK 1000x1000x300 KPL CIRCUIT-A</t>
  </si>
  <si>
    <t>790821400</t>
  </si>
  <si>
    <t>790823001</t>
  </si>
  <si>
    <t>790900002</t>
  </si>
  <si>
    <t>BEFESTIGUNG UNTERVERTEILER AN DRT KPL.</t>
  </si>
  <si>
    <t>790900003</t>
  </si>
  <si>
    <t>BEFESTIGUNG KLEMMKASTEN AN DRT KPL.</t>
  </si>
  <si>
    <t>790900100</t>
  </si>
  <si>
    <t>790900101</t>
  </si>
  <si>
    <t>795010001</t>
  </si>
  <si>
    <t>KABELPRITSCHE KPL. SPINNEREI BEREICH PM</t>
  </si>
  <si>
    <t>795010002</t>
  </si>
  <si>
    <t>KABELPRITSCHE KPL. SPINNEREI BEREICH PM "OPTION"</t>
  </si>
  <si>
    <t>795010150</t>
  </si>
  <si>
    <t>KABELPRITSCHE KPL. SPINNEREI VERBINDUNGS-/BEGEGNUN</t>
  </si>
  <si>
    <t>795010151</t>
  </si>
  <si>
    <t>KABELPRITSCHE KPL. SPINNEREI PUFFER</t>
  </si>
  <si>
    <t>795010201</t>
  </si>
  <si>
    <t>KABELPRITSCHE KPL. SPINNEREI BEREICH 1-FLYER</t>
  </si>
  <si>
    <t>795010202</t>
  </si>
  <si>
    <t>KABELPRITSCHE KPL. SPINNEREI BEREICH 2-FLYER</t>
  </si>
  <si>
    <t>795010400</t>
  </si>
  <si>
    <t>KABELPRITSCHE KPL. SPINNEREI RSM FLEX-A</t>
  </si>
  <si>
    <t>795010410</t>
  </si>
  <si>
    <t>KABELPRITSCHE KPL. RSM-FA PREMIUM</t>
  </si>
  <si>
    <t>795010450</t>
  </si>
  <si>
    <t>KABELPRITSCHE KPL. RSM-DIRECT</t>
  </si>
  <si>
    <t>795010600</t>
  </si>
  <si>
    <t>KABELPRITSCHE KPL. SPINNEREI</t>
  </si>
  <si>
    <t>795011001</t>
  </si>
  <si>
    <t xml:space="preserve">SENSORIK KPL. SPINNEREI PM </t>
  </si>
  <si>
    <t>795011002</t>
  </si>
  <si>
    <t>SENSORIK KPL. SPINNEREI PM "OPTION"</t>
  </si>
  <si>
    <t>795011150</t>
  </si>
  <si>
    <t>SENSORIK KPL. SPINNEREI VERBINDUNGS-/BEGEGNUNGSSTR</t>
  </si>
  <si>
    <t>795011201</t>
  </si>
  <si>
    <t>SENSORIK KPL. SPINNEREI 1-FLYER</t>
  </si>
  <si>
    <t>795011202</t>
  </si>
  <si>
    <t>SENSORIK KPL. SPINNEREI 2-FLYER</t>
  </si>
  <si>
    <t>795011401</t>
  </si>
  <si>
    <t>SENSORIK KPL. SPINNEREI FLEX-A, 5-RSM</t>
  </si>
  <si>
    <t>795012001</t>
  </si>
  <si>
    <t xml:space="preserve">INSTALLATIONSMATERIAL SPINNEREI PM </t>
  </si>
  <si>
    <t>795012201</t>
  </si>
  <si>
    <t xml:space="preserve">INSTALLATIONSMATERIAL SPINNEREI 1 FLYER ODER </t>
  </si>
  <si>
    <t>795012202</t>
  </si>
  <si>
    <t xml:space="preserve">INSTALLATIONSMATERIAL SPINNEREI 2 FLYER </t>
  </si>
  <si>
    <t>795012400</t>
  </si>
  <si>
    <t>INSTALLATIONSMATERIAL SPINNEREI 5 RSM FLEX-A</t>
  </si>
  <si>
    <t>795012450</t>
  </si>
  <si>
    <t>INSTALLATIONSMATERIAL SPINNEREI RSM DIRECT</t>
  </si>
  <si>
    <t>795013001</t>
  </si>
  <si>
    <t>KABEL KPL. SPINNEREI PM</t>
  </si>
  <si>
    <t>795013002</t>
  </si>
  <si>
    <t>KABEL "OPTION"</t>
  </si>
  <si>
    <t>795013004</t>
  </si>
  <si>
    <t>795013150</t>
  </si>
  <si>
    <t>KABEL KPL. SPINNEREI VERBINDUNGS-/BEGEGNUNGSSTRE</t>
  </si>
  <si>
    <t>795013201</t>
  </si>
  <si>
    <t>KABEL KPL. SPINNEREI 1-FLYER</t>
  </si>
  <si>
    <t>795013202</t>
  </si>
  <si>
    <t>KABEL KPL. SPINNEREI 2-FLYER</t>
  </si>
  <si>
    <t>795013400</t>
  </si>
  <si>
    <t>KABEL KPL. SPINNEREI 5-RSM FLEX-A</t>
  </si>
  <si>
    <t>795014001</t>
  </si>
  <si>
    <t>VERBINDUNGSLEITUNGEN KPL. SPINNEREI PUTZMASCHINE</t>
  </si>
  <si>
    <t>795014150</t>
  </si>
  <si>
    <t>VERBINDUNGSLEITUNGEN KPL. SPINNEREI VERBINDUNGS-/</t>
  </si>
  <si>
    <t>795014201</t>
  </si>
  <si>
    <t>VERBINDUNGSLEITUNGEN KPL. SPINNEREI 1-FLYER</t>
  </si>
  <si>
    <t>795014202</t>
  </si>
  <si>
    <t>VERBINDUNGSLEITUNGEN KPL. SPINNEREI 2-FLYER</t>
  </si>
  <si>
    <t>795014401</t>
  </si>
  <si>
    <t>VERBINDUNGSLEITUNGEN KPL. SPINNEREI FLEX-A 5-RSM</t>
  </si>
  <si>
    <t>798000001</t>
  </si>
  <si>
    <t>GLÜHLAMPE MATT 60 WATT, E27</t>
  </si>
  <si>
    <t>798000002</t>
  </si>
  <si>
    <t>KALTLICHTREFLEKTOR 12V/20W/38Ø 44860 WFL</t>
  </si>
  <si>
    <t>798000003</t>
  </si>
  <si>
    <t>OSRAM-HALOGENL M. ALUREFLEKTOR 12V/20W/8Ø  41930SP</t>
  </si>
  <si>
    <t>798000004</t>
  </si>
  <si>
    <t xml:space="preserve">OSRAM DULUX L18/21-840 KOMPAKTLEUCHTSTOFFLAMPE </t>
  </si>
  <si>
    <t>798000006</t>
  </si>
  <si>
    <t>LEUCHSTOFFLAMPE TL-D 58/840 SUPER 80 NEUTRAL WEISS</t>
  </si>
  <si>
    <t>798000007</t>
  </si>
  <si>
    <t>HALOLUX CERAM-GLÜHLAMPE 100W/230V, B15D, KLAR</t>
  </si>
  <si>
    <t>798000008</t>
  </si>
  <si>
    <t>HALOLUX CERAM-GLÜHLAMPE 100W/230V, B15D, MATT</t>
  </si>
  <si>
    <t>798000010</t>
  </si>
  <si>
    <t xml:space="preserve">LEUCHSTOFFLAMPE TL-D 15/840, NEUTRALWEISS </t>
  </si>
  <si>
    <t>798000011</t>
  </si>
  <si>
    <t xml:space="preserve">LEUCHSTOFFLAMPE TL-D 18/840, NEUTRALWEISS </t>
  </si>
  <si>
    <t>798000012</t>
  </si>
  <si>
    <t>DULUX EL LONGLIFE  ENERGIESPARLAMPE 20W, E27</t>
  </si>
  <si>
    <t>798000018</t>
  </si>
  <si>
    <t>VORSCHALTGERÄT TRIDONIC EC40A5 FÜR 2X18W</t>
  </si>
  <si>
    <t>798000019</t>
  </si>
  <si>
    <t>OSRAM STARTER ST111 FÜR EINZELSCHALTUNG</t>
  </si>
  <si>
    <t>798000020</t>
  </si>
  <si>
    <t>OSRAM STARTER ST151 FÜR REIHENSCHALTUNG</t>
  </si>
  <si>
    <t>798000040</t>
  </si>
  <si>
    <t>GEBRO-STECKDOSENLEISTE 3-FACH OHNE KABEL</t>
  </si>
  <si>
    <t>798000042</t>
  </si>
  <si>
    <t>WECHSELSCHALTER AP BUJ 2601/6WS (DIN 933)</t>
  </si>
  <si>
    <t>798000050</t>
  </si>
  <si>
    <t>B&amp;J STECKDOSENEINSATZ 20 EUC-214 (DIN 933)</t>
  </si>
  <si>
    <t>798000060</t>
  </si>
  <si>
    <t>B&amp;J RAHMEN 1-FACH REFLEX-SI ALPINWEISS 2511-214</t>
  </si>
  <si>
    <t>798000061</t>
  </si>
  <si>
    <t>B&amp;J RAHMEN 2-FACH REFLEX-SI ALPINWEISS 2512-214</t>
  </si>
  <si>
    <t>798000101</t>
  </si>
  <si>
    <t>JUNG UNIVERSALSCHALTER 506U</t>
  </si>
  <si>
    <t>798000102</t>
  </si>
  <si>
    <t>JUNG TASTER 531U</t>
  </si>
  <si>
    <t>798000103</t>
  </si>
  <si>
    <t>JUNG DOPPELWECHSEL 509U</t>
  </si>
  <si>
    <t>798000104</t>
  </si>
  <si>
    <t>JUNG WECHSEL 806NAW</t>
  </si>
  <si>
    <t>798000105</t>
  </si>
  <si>
    <t>JUNG KOMBINATION SCHUKOSTECKDOSE+WECHSEL 876NAW</t>
  </si>
  <si>
    <t>798000106</t>
  </si>
  <si>
    <t>JUNG EINSATZ 893-2 M20X1,5 VERSCHRAUBUNG</t>
  </si>
  <si>
    <t>798000110</t>
  </si>
  <si>
    <t>JUNG WIPPE (UNIVERSAL) CD590WW</t>
  </si>
  <si>
    <t>798000111</t>
  </si>
  <si>
    <t>JUNG WIPPE (SERIENSCH) CD595WW</t>
  </si>
  <si>
    <t>798000120</t>
  </si>
  <si>
    <t>JUNG RAHMEN  1-FACH CD581WW</t>
  </si>
  <si>
    <t>798000121</t>
  </si>
  <si>
    <t>JUNG RAHMEN  2-FACH CD582WW</t>
  </si>
  <si>
    <t>798000122</t>
  </si>
  <si>
    <t>JUNG RAHMEN  3-FACH CD583WW</t>
  </si>
  <si>
    <t>798000200</t>
  </si>
  <si>
    <t>HOHLWANDDOSE  9068- 03</t>
  </si>
  <si>
    <t>798001001</t>
  </si>
  <si>
    <t>1PROT DATENANSCHLUSSDOSE Cat6a 2xRJ45S, KABE-SENKR</t>
  </si>
  <si>
    <t>798001002</t>
  </si>
  <si>
    <t>AUTOMATENKASTEN 1-REIHIG AK 03</t>
  </si>
  <si>
    <t>798001003</t>
  </si>
  <si>
    <t>DIGITALSCHALTUHR TR610, THEBEN</t>
  </si>
  <si>
    <t>798004001</t>
  </si>
  <si>
    <t>COMPACT-VERBINDUNGSKLEMME 3-LEITER MIT HEBEL</t>
  </si>
  <si>
    <t>799000001</t>
  </si>
  <si>
    <t xml:space="preserve">ADERENDHÜLSEN-CRIMPZANGE PZ40,5-4MM  </t>
  </si>
  <si>
    <t>799000002</t>
  </si>
  <si>
    <t>AUTOMAT.ABISOLIERZANGE 0,25-6MM, GLAS</t>
  </si>
  <si>
    <t>799000003</t>
  </si>
  <si>
    <t>799000004</t>
  </si>
  <si>
    <t>799000005</t>
  </si>
  <si>
    <t>KLAUKE PRESSZANGE K05</t>
  </si>
  <si>
    <t>799000006</t>
  </si>
  <si>
    <t>UNIVERSALSCHERE CUT-1105; GLAS</t>
  </si>
  <si>
    <t>799000007</t>
  </si>
  <si>
    <t>KLINGENSCHÄRFER CUT-0020; GLAS</t>
  </si>
  <si>
    <t>799000008</t>
  </si>
  <si>
    <t>SCHRAUBENDREHER SZF 1 - 0,6X3, 5</t>
  </si>
  <si>
    <t>799000009</t>
  </si>
  <si>
    <t>SCHRAUBENDREHER SIRIUS 3,0x0,5x100 TEILISOLIERT</t>
  </si>
  <si>
    <t>799001001</t>
  </si>
  <si>
    <t>WERKSTATTWAGEN TOOLCAR 8</t>
  </si>
  <si>
    <t>799001002</t>
  </si>
  <si>
    <t>HARTSCHAUMEINSATZ RATSCHEN-RINGSCHLÜSSEL-SATZ 0</t>
  </si>
  <si>
    <t>799001003</t>
  </si>
  <si>
    <t>MAULSCHLÜSSEL / RATSCHEN-RINGSCHLÜSSEL 8MM</t>
  </si>
  <si>
    <t>799001004</t>
  </si>
  <si>
    <t>MAULSCHLÜSSEL / RATSCHEN-RINGSCHLÜSSEL 10MM</t>
  </si>
  <si>
    <t>799001005</t>
  </si>
  <si>
    <t>MAULSCHLÜSSEL / RATSCHEN-RINGSCHLÜSSEL 13MM</t>
  </si>
  <si>
    <t>799001006</t>
  </si>
  <si>
    <t>MAULSCHLÜSSEL / RATSCHEN-RINGSCHLÜSSEL 17MM</t>
  </si>
  <si>
    <t>799001010</t>
  </si>
  <si>
    <t>RING-MAULSCHLÜSSEL 6MM</t>
  </si>
  <si>
    <t>799001011</t>
  </si>
  <si>
    <t>RING-MAULSCHLÜSSEL 7MM</t>
  </si>
  <si>
    <t>799001012</t>
  </si>
  <si>
    <t>RING-MAULSCHLÜSSEL 11MM</t>
  </si>
  <si>
    <t>799001013</t>
  </si>
  <si>
    <t>RING-MAULSCHLÜSSEL 14MM</t>
  </si>
  <si>
    <t>799001014</t>
  </si>
  <si>
    <t>RING-MAULSCHLÜSSEL 16MM</t>
  </si>
  <si>
    <t>799001015</t>
  </si>
  <si>
    <t>RING-MAULSCHLÜSSEL 18MM</t>
  </si>
  <si>
    <t>799001016</t>
  </si>
  <si>
    <t>RING-MAULSCHLÜSSEL 19MM</t>
  </si>
  <si>
    <t>799001020</t>
  </si>
  <si>
    <t>HARTSCHAUMEINSATZ STECKSCHLÜSSEL-SORTIMENT 3/8" 23</t>
  </si>
  <si>
    <t>799001030</t>
  </si>
  <si>
    <t>HARTSCHAUMEINSATZ STECKSCHLÜSSEL-SATZ VOLLISOLI. 6</t>
  </si>
  <si>
    <t>799001031</t>
  </si>
  <si>
    <t>HARTSCHAUMEINSATZ MICRO-SCHRAUBENDREHER-</t>
  </si>
  <si>
    <t>799001032</t>
  </si>
  <si>
    <t>HARTSCHAUMEINSATZ SCHRAUBENDREHER-SORTIMENT</t>
  </si>
  <si>
    <t>799001033</t>
  </si>
  <si>
    <t>ELEKTRIKER-SCHRAUBENDREHER VOLLISOLIERT 0</t>
  </si>
  <si>
    <t>799001034</t>
  </si>
  <si>
    <t>ELEKTRIKER-SCHRAUBENDREHER-SATZ VOLLISOLIERT</t>
  </si>
  <si>
    <t>799001035</t>
  </si>
  <si>
    <t>SCHRAUBENDREHER-SATZ FÜR PHILLIPS MIT KRAFTFORM-</t>
  </si>
  <si>
    <t>799001036</t>
  </si>
  <si>
    <t>SCHRAUBENDREHER MIT SCHLAGKAPPE KRAFTFORM-</t>
  </si>
  <si>
    <t>799001037</t>
  </si>
  <si>
    <t>ELEKTRIKER-SCHRAUBENDREHER VOLLISOLIERT</t>
  </si>
  <si>
    <t>799001050</t>
  </si>
  <si>
    <t>HARTSCHAUMEINSATZ ABISOLIERWERKZEUG-SORTIMENT 0</t>
  </si>
  <si>
    <t>799001052</t>
  </si>
  <si>
    <t>HARTSCHAUMEINSATZ CRIMPZANGE-/ BEHÄLTER-</t>
  </si>
  <si>
    <t>799001053</t>
  </si>
  <si>
    <t>HARTSCHAUMEINSATZ ZANGEN-SORTIMENT 0</t>
  </si>
  <si>
    <t>799001060</t>
  </si>
  <si>
    <t>ABISOLIERZANGE 6MM²</t>
  </si>
  <si>
    <t>799001061</t>
  </si>
  <si>
    <t>SEITENSCHNEIDER VERCHROMT VDE-ISOLIERT 140MM</t>
  </si>
  <si>
    <t>799001062</t>
  </si>
  <si>
    <t>WASSERPUMPENZANGE ALLIGATOR VDE-GRIFFHÜLLEN 250MM</t>
  </si>
  <si>
    <t>799001063</t>
  </si>
  <si>
    <t>FLACHRUNDZANGE GERADE VDE-ISOLIERT 200MM</t>
  </si>
  <si>
    <t>799001064</t>
  </si>
  <si>
    <t>KOMBIZANGE VERCHROMT VDE-ISOLIERT 180MM</t>
  </si>
  <si>
    <t>799001065</t>
  </si>
  <si>
    <t>MECHANIKERZANGE VERCHROMT OVAL-SPITZ 40°</t>
  </si>
  <si>
    <t>799001066</t>
  </si>
  <si>
    <t>ALLZWECKSCHERE 200MM</t>
  </si>
  <si>
    <t>799001067</t>
  </si>
  <si>
    <t>ELEKTRONIKZANGE-SORTIMENT 4-TEILIG 4</t>
  </si>
  <si>
    <t>799001068</t>
  </si>
  <si>
    <t>ELEKTRONIK-SEITENSCHNEIDER SUPER KRIPS GRIFFE ABL.</t>
  </si>
  <si>
    <t>799001069</t>
  </si>
  <si>
    <t>CRIMPZANGE FÜR ADERENDHÜLSEN PZ4</t>
  </si>
  <si>
    <t>799001070</t>
  </si>
  <si>
    <t>CRIMPZANGE FÜR ADERENDHÜLSEN 10MM</t>
  </si>
  <si>
    <t>799001080</t>
  </si>
  <si>
    <t>SCHLOSSERHAMMER MIT STIELSCHUTZKRAGEN 600g</t>
  </si>
  <si>
    <t>799001081</t>
  </si>
  <si>
    <t>SELBSTSCHLAGENDER KÖRNER MIT SPITZE 130</t>
  </si>
  <si>
    <t>799001082</t>
  </si>
  <si>
    <t xml:space="preserve">SCHALTSCHRANK-SCHLÜSSEL </t>
  </si>
  <si>
    <t>799001083</t>
  </si>
  <si>
    <t xml:space="preserve">6-KANT-WINKELSCHRAUBENDREHER-SATZ MIT HALTEKUGEL </t>
  </si>
  <si>
    <t>799001084</t>
  </si>
  <si>
    <t>HAND-ENTGRATER 90° 12,4MM</t>
  </si>
  <si>
    <t>799001085</t>
  </si>
  <si>
    <t>SCHALTSCHRANK-WASSERWAAGE MIT MAGNET 250MM</t>
  </si>
  <si>
    <t>799001086</t>
  </si>
  <si>
    <t>DURCHGANGSLOCH-MASCHINE-GEWINDEBOHRER +</t>
  </si>
  <si>
    <t>799001087</t>
  </si>
  <si>
    <t>HARTSCHAUMEINSATZ MESSWERKZEUG-SORTIMENT 0</t>
  </si>
  <si>
    <t>799001088</t>
  </si>
  <si>
    <t>MESSSCHIEBER 150MM</t>
  </si>
  <si>
    <t>799001089</t>
  </si>
  <si>
    <t>ANSCHLAGWINKEL GENAUIGKEIT 2 150X100MM</t>
  </si>
  <si>
    <t>799001090</t>
  </si>
  <si>
    <t>GERADE HARTMETALL-REISSNADEL</t>
  </si>
  <si>
    <t>799001091</t>
  </si>
  <si>
    <t>HARTSCHAUMEINSATZ WERKSTATTFEILEN-SORTIMENT 7</t>
  </si>
  <si>
    <t>799001092</t>
  </si>
  <si>
    <t>HARTSCHAUMEINSATZ FÜR WERKZEUGSÄTZE 915120</t>
  </si>
  <si>
    <t>799001093</t>
  </si>
  <si>
    <t>UNIVERSAL-MESSER MIT 3 KLINGEN 18MM</t>
  </si>
  <si>
    <t>799001094</t>
  </si>
  <si>
    <t>UNIVERSAL-MESSER MIT 3 KLINGEN 9MM</t>
  </si>
  <si>
    <t>799001095</t>
  </si>
  <si>
    <t>ABMANTELMESSER MIT HAKENKLINGE  8-28MM</t>
  </si>
  <si>
    <t>799001096</t>
  </si>
  <si>
    <t>BITS-SORTIMENT UNIVERSAL 30TEILIG</t>
  </si>
  <si>
    <t>799001097</t>
  </si>
  <si>
    <t>VOLLSICHT-SCHUTZBRILLE CLEAR</t>
  </si>
  <si>
    <t>799001098</t>
  </si>
  <si>
    <t>KUNSTSTOFF-SEITENSCHNEIDER 45° ABGEW. 150MM</t>
  </si>
  <si>
    <t>799001099</t>
  </si>
  <si>
    <t xml:space="preserve">DRIVER-HANDSCHUH-PAAR </t>
  </si>
  <si>
    <t>799001100</t>
  </si>
  <si>
    <t>799001101</t>
  </si>
  <si>
    <t>INDUSTRIE PAPIERWISCHTÜCHER</t>
  </si>
  <si>
    <t>799001102</t>
  </si>
  <si>
    <t>PLASTIKÖLER MIT AUSLAUFROHR 250ML</t>
  </si>
  <si>
    <t>799001104</t>
  </si>
  <si>
    <t>LANGE PAPIERSCHERE 250ML</t>
  </si>
  <si>
    <t>799001105</t>
  </si>
  <si>
    <t>KLEBER</t>
  </si>
  <si>
    <t>799001106</t>
  </si>
  <si>
    <t>UNIVERSAL-TUBENSCHREIBER B</t>
  </si>
  <si>
    <t>799001108</t>
  </si>
  <si>
    <t>UNIVERSAL-TUBENSCHREIBER R</t>
  </si>
  <si>
    <t>799001109</t>
  </si>
  <si>
    <t>UNIVERSAL-TUBENSCHREIBER Y</t>
  </si>
  <si>
    <t>799001110</t>
  </si>
  <si>
    <t>PERMANENTMARKER EDDING 3000BL</t>
  </si>
  <si>
    <t>799001150</t>
  </si>
  <si>
    <t>PRÄZISIONS-KEGELSENKER 90° 10MM</t>
  </si>
  <si>
    <t>799001151</t>
  </si>
  <si>
    <t>BLECHBOHRER HSS EINSEITIG 5,2MM</t>
  </si>
  <si>
    <t>799001152</t>
  </si>
  <si>
    <t>BLECHBOHRER HSS EINSEITIG 8,1MM</t>
  </si>
  <si>
    <t>799001200</t>
  </si>
  <si>
    <t>MULTIMETER MM 1-3</t>
  </si>
  <si>
    <t>799001201</t>
  </si>
  <si>
    <t>SPANNUNGSPRÜFER DUSPOL DIGITAL</t>
  </si>
  <si>
    <t>799001202</t>
  </si>
  <si>
    <t>SPANNUNGSPRÜFER DUSPOL ANALOG</t>
  </si>
  <si>
    <t>799001220</t>
  </si>
  <si>
    <t>AKKU-BOHRSCHRAUBER BS12C2</t>
  </si>
  <si>
    <t>799001230</t>
  </si>
  <si>
    <t>DREHMOMENTSCHLÜSSELSET TURCK LINE + BUS</t>
  </si>
  <si>
    <t>799001300</t>
  </si>
  <si>
    <t>STUFENBOHRER METRISCH M12-M40</t>
  </si>
  <si>
    <t>799001301</t>
  </si>
  <si>
    <t xml:space="preserve">RUNDLOCHER  M. EINSPANNZAPFEN GRÖSSE Ø=16.2MM </t>
  </si>
  <si>
    <t>799001302</t>
  </si>
  <si>
    <t>RUNDLOCHER M. GRÖSSE Ø=20,2MM GEWINDE Ø=9,5</t>
  </si>
  <si>
    <t>799001303</t>
  </si>
  <si>
    <t>RUNDLOCHER M. GRÖSSE Ø=22,5MM GEWINDE Ø=9,5</t>
  </si>
  <si>
    <t>799001304</t>
  </si>
  <si>
    <t>RUNDLOCHER M. GRÖSSE Ø=25,2MM GEWINDE Ø=9,5</t>
  </si>
  <si>
    <t>799001305</t>
  </si>
  <si>
    <t xml:space="preserve">RUNDLOCHER  M. EINSPANNZAPFEN GRÖSSE Ø=32,2MM </t>
  </si>
  <si>
    <t>799001310</t>
  </si>
  <si>
    <t>BETÄTIGUNGSSCHRAUBE F. HANDPUMPE L=100MM</t>
  </si>
  <si>
    <t>799001311</t>
  </si>
  <si>
    <t>BETÄTIGUNGSSCHRAUBE F. RUNDLOCHER SCHRAUBENL. 87MM</t>
  </si>
  <si>
    <t>799001312</t>
  </si>
  <si>
    <t>REDUZIERHÜLSE F. STANZP. 19-19,5 LÄNGE=4MM</t>
  </si>
  <si>
    <t>799100001</t>
  </si>
  <si>
    <t>MS-SQL-2005</t>
  </si>
  <si>
    <t>799999996</t>
  </si>
  <si>
    <t>CMS-MARK-WIN UPDATE/ERSATZ</t>
  </si>
  <si>
    <t>799999997</t>
  </si>
  <si>
    <t>PSS VORORT-INBETRIEBNAHME</t>
  </si>
  <si>
    <t>799999998</t>
  </si>
  <si>
    <t>PSS PROGRAMMERSTELLUNG</t>
  </si>
  <si>
    <t>799999999</t>
  </si>
  <si>
    <t>E-Artikel Allgemein laut besch</t>
  </si>
  <si>
    <t>821004029</t>
  </si>
  <si>
    <t>SPANNPRATZE MITTIG KPL. T=5-18MM</t>
  </si>
  <si>
    <t>821004038</t>
  </si>
  <si>
    <t>WANDFLANSCH KPL. (STABILISIERUNG)</t>
  </si>
  <si>
    <t>821004051</t>
  </si>
  <si>
    <t>HALTEARM FÜR BODENSÄULE R 2" 1-ARMIG KPL.</t>
  </si>
  <si>
    <t>821004052</t>
  </si>
  <si>
    <t>HALTEARM FÜR BODENSÄULE R 2" 2-ARMIG 180° KPL.</t>
  </si>
  <si>
    <t>821004053</t>
  </si>
  <si>
    <t>HALTEARM FÜR BODENSÄULE R 2" 3-ARMIG KPL.</t>
  </si>
  <si>
    <t>821004054</t>
  </si>
  <si>
    <t>HALTEARM FÜR BODENSÄULE R 2" 2-ARMIG 90° KPL.</t>
  </si>
  <si>
    <t>821004058</t>
  </si>
  <si>
    <t>SPANNPRATZE SELBSTSICHERND KPL.</t>
  </si>
  <si>
    <t>821004059</t>
  </si>
  <si>
    <t>SPANNPRATZE 45 ABHÄNGUNG LINKS, KPL.</t>
  </si>
  <si>
    <t>821004060</t>
  </si>
  <si>
    <t>SPANNPRATZE 45 ABHÄNGUNG RECHTS, KPL.</t>
  </si>
  <si>
    <t>821004071</t>
  </si>
  <si>
    <t>ANLAGENSCHILD KPL.</t>
  </si>
  <si>
    <t>821004111</t>
  </si>
  <si>
    <t>ASV ROHRKLEMME D=32 KPL.</t>
  </si>
  <si>
    <t>821004112</t>
  </si>
  <si>
    <t>SPANNPRATZE MITTIG T=5-11MM KPL.</t>
  </si>
  <si>
    <t>821004120</t>
  </si>
  <si>
    <t>SPANNPRATZE  ST - KH 8-11 KPL.SELBSTSICHERND</t>
  </si>
  <si>
    <t>821004122</t>
  </si>
  <si>
    <t>TRÄGERKLAMMER IPE 180-200 FÜR1"</t>
  </si>
  <si>
    <t>821004123</t>
  </si>
  <si>
    <t>TRÄGERKLAMMER IPE 120-140 FÜR3/4"</t>
  </si>
  <si>
    <t>821004124</t>
  </si>
  <si>
    <t>TRÄGERKLAMMER IPE 160 FÜR 1"</t>
  </si>
  <si>
    <t>821004125</t>
  </si>
  <si>
    <t>TRÄGERKLAMMER IPE 220-240 FÜR1"</t>
  </si>
  <si>
    <t>821004126</t>
  </si>
  <si>
    <t>TRÄGERKLAMMER IPE 270 FÜR 1"</t>
  </si>
  <si>
    <t>821004127</t>
  </si>
  <si>
    <t>TRÄGERKLAMMER IPE 80-100 FÜR 3/4"</t>
  </si>
  <si>
    <t>821004128</t>
  </si>
  <si>
    <t>TRÄGERKLAMMER IPE 160-180 FÜR3/4"</t>
  </si>
  <si>
    <t>821004129</t>
  </si>
  <si>
    <t>TRÄGERKLAMMER IPE 200 FÜR 3/4"</t>
  </si>
  <si>
    <t>821004130</t>
  </si>
  <si>
    <t>TRÄGERKLAMMER IPE 220-240 FÜR3/4"</t>
  </si>
  <si>
    <t>821004131</t>
  </si>
  <si>
    <t>TRÄGERKLAMMER IPE 80-100 FÜR 1"</t>
  </si>
  <si>
    <t>821004132</t>
  </si>
  <si>
    <t>TRÄGERKLAMMER IPE 120-140 FÜR1"</t>
  </si>
  <si>
    <t>821004133</t>
  </si>
  <si>
    <t>ABHÄNGER AN C-PROFIL FÜR 3/4"ROHR</t>
  </si>
  <si>
    <t>821004134</t>
  </si>
  <si>
    <t>ABHÄNGER FÖRDERER FÜR 3/4" ROHR</t>
  </si>
  <si>
    <t>821004135</t>
  </si>
  <si>
    <t>EINSTELLBARER WINKELABHÄNGER FÜR 3/4" ROHR</t>
  </si>
  <si>
    <t>821004136</t>
  </si>
  <si>
    <t>WINKELABHÄNGER AM PROFIL 3/4"ROHR</t>
  </si>
  <si>
    <t>821004200</t>
  </si>
  <si>
    <t>CAD - BODENSÄULE R 1" - BODENPLATTE KPL.</t>
  </si>
  <si>
    <t>821004200_</t>
  </si>
  <si>
    <t>BODENSÄULE R 1" MM MIT BODENPLATTE KPL.</t>
  </si>
  <si>
    <t>821004201</t>
  </si>
  <si>
    <t>CAD - BODENSÄULE R 2" - DURCHSTECKANKER KPL.</t>
  </si>
  <si>
    <t>821004201_</t>
  </si>
  <si>
    <t>BODENSÄULE R 2" MIT DURCHSTECKANKER KPL.</t>
  </si>
  <si>
    <t>821004202</t>
  </si>
  <si>
    <t>CAD - ROHRABH. 1" NICHT GEQUETSCHT -</t>
  </si>
  <si>
    <t>821004202_</t>
  </si>
  <si>
    <t xml:space="preserve">ROHRABH. 1" NICHT GEQUETSCHT M. MONTAGEELEMENTE </t>
  </si>
  <si>
    <t>821004203</t>
  </si>
  <si>
    <t xml:space="preserve">CAD - ROHRABHÄNGER 1" EINSEITIG GEQUETSCHT -  </t>
  </si>
  <si>
    <t>821004203_</t>
  </si>
  <si>
    <t>ROHRABH. 1" EINS. GEQUETSCHT M. MONTAGEELEMENTE</t>
  </si>
  <si>
    <t>821004204</t>
  </si>
  <si>
    <t xml:space="preserve">CAD - ROHRABHÄNGER 1" BEIDSEITIG GEQUETSCHT - </t>
  </si>
  <si>
    <t>821004204_</t>
  </si>
  <si>
    <t>ROHRABH. 1" BEIDSEITIG GEQUETSCHT M. MONTAGEELEMEN</t>
  </si>
  <si>
    <t>821006001</t>
  </si>
  <si>
    <t>BODENPLATTE FÜR 1" ROHR</t>
  </si>
  <si>
    <t>821006008</t>
  </si>
  <si>
    <t>WINKEL STAHL PFOFIL 30X30X4FÜR SCHRAUBTRÄGER</t>
  </si>
  <si>
    <t>821006010</t>
  </si>
  <si>
    <t>HALBSCHELLE FÜR ANLAGENSCHILD</t>
  </si>
  <si>
    <t>821006011</t>
  </si>
  <si>
    <t>EINSTECKRAHMEN FÜR ANLAGENSCHILD</t>
  </si>
  <si>
    <t>821006022G</t>
  </si>
  <si>
    <t>BODENSÄULE R 2" MIT FUSSPLATTEL=2300ohne</t>
  </si>
  <si>
    <t>821006024</t>
  </si>
  <si>
    <t>WANDKONSOLE EINZELTEIL</t>
  </si>
  <si>
    <t>821006026</t>
  </si>
  <si>
    <t>ROHR R 1" 33,7 x 2,6</t>
  </si>
  <si>
    <t>821006027</t>
  </si>
  <si>
    <t xml:space="preserve">ROHR R 1" 33,7 x 4       </t>
  </si>
  <si>
    <t>821006029</t>
  </si>
  <si>
    <t>SPANNPRATZE MITTIG T=5-18MM EINZELTEIL</t>
  </si>
  <si>
    <t>821006031</t>
  </si>
  <si>
    <t>821006033</t>
  </si>
  <si>
    <t>PLATTE FÜR WANDFLANSCH ET</t>
  </si>
  <si>
    <t>821006034</t>
  </si>
  <si>
    <t>ROHR R 1" 33,7 x 2,6 einseitig gequetscht</t>
  </si>
  <si>
    <t>821006035</t>
  </si>
  <si>
    <t>ROHR R 1" 33,7 x 2,6 beidseitig gequetscht</t>
  </si>
  <si>
    <t>821006036</t>
  </si>
  <si>
    <t>T-ABHÄNGER MIT FLANSCH-ROHR</t>
  </si>
  <si>
    <t>821006038G</t>
  </si>
  <si>
    <t>ROHR R 1" EINSEITIG GEQUETSCHT</t>
  </si>
  <si>
    <t>821006042</t>
  </si>
  <si>
    <t>821006043</t>
  </si>
  <si>
    <t>WINKEL 60X60X6X300</t>
  </si>
  <si>
    <t>821006044</t>
  </si>
  <si>
    <t>ROHR R 1" 33,7 x 2,6 mit Flansch 120x40x5 mm</t>
  </si>
  <si>
    <t>821006045</t>
  </si>
  <si>
    <t>ROHR R 1" 33,7 x 2,6 mit Flansch 120x50x10 mm</t>
  </si>
  <si>
    <t>821006046</t>
  </si>
  <si>
    <t>ROHR R 1" 33,7 x 2,6 mit Flansch 300x60x10 mm</t>
  </si>
  <si>
    <t>821006051</t>
  </si>
  <si>
    <t>BODENSÄULE R 2" 60,3 MIT FUSSPLATTE</t>
  </si>
  <si>
    <t>821006058</t>
  </si>
  <si>
    <t>SPANNPRATZE SELBSTSICHERND EINZELTEIL</t>
  </si>
  <si>
    <t>821006059</t>
  </si>
  <si>
    <t>SPANNPRATZE FÜR 45-ABHÄNGUNGLINKS EINZELTEIL</t>
  </si>
  <si>
    <t>821006060</t>
  </si>
  <si>
    <t>SPANNPRATZE FÜR 45-ABHÄNGUNGRECHTS EINZELTEIL</t>
  </si>
  <si>
    <t>821006061</t>
  </si>
  <si>
    <t>821006062</t>
  </si>
  <si>
    <t>HALTEARM FÜR BODENSÄULE R 2" 2-ARMIG 180</t>
  </si>
  <si>
    <t>821006063</t>
  </si>
  <si>
    <t>HALTEARM FÜR BODENSÄULE R 2" 3-ARMIG 90/180</t>
  </si>
  <si>
    <t>821006064</t>
  </si>
  <si>
    <t>HALTEARM FÜR BODENSÄULE R 2"2-ARMIG 90</t>
  </si>
  <si>
    <t>821006065</t>
  </si>
  <si>
    <t>SPANNPRATZE MITTIG 5-11MM, ET</t>
  </si>
  <si>
    <t>821006071</t>
  </si>
  <si>
    <t>ASV ROHRKLEMME D=32 BEARBEITET</t>
  </si>
  <si>
    <t>821006072</t>
  </si>
  <si>
    <t>L-PROFIL MIT BOHRUNGEN UND STEGAUSBRÜCHEN</t>
  </si>
  <si>
    <t>821006078</t>
  </si>
  <si>
    <t>FUSSPLATTE</t>
  </si>
  <si>
    <t>821006081</t>
  </si>
  <si>
    <t>SPANNPRATZE ST - KH 8-11</t>
  </si>
  <si>
    <t>821006084</t>
  </si>
  <si>
    <t>AUSSENKLEMME 136 FÜR TRÄGERKLAMMER 3/4"</t>
  </si>
  <si>
    <t>821006085</t>
  </si>
  <si>
    <t>AUSSENKLEMME 88 FÜR TRÄGERKLAMMER 3/4"</t>
  </si>
  <si>
    <t>821006086</t>
  </si>
  <si>
    <t>INNENKLEMME 106 FÜR TRÄGERKLAMMER 3/4"</t>
  </si>
  <si>
    <t>821006087</t>
  </si>
  <si>
    <t>INNENKLEMME 106 FÜR TRÄGERKLAMMER 1"</t>
  </si>
  <si>
    <t>821006088</t>
  </si>
  <si>
    <t>AUSSENKLEMME 136 FÜR TRÄGERKLAMMER 1"</t>
  </si>
  <si>
    <t>821006089</t>
  </si>
  <si>
    <t>INNENKLEMME 72 FÜR TRÄGERKLAMMER 3/4"</t>
  </si>
  <si>
    <t>821006090</t>
  </si>
  <si>
    <t>INNENKLEMME 78 FÜR TRÄGERKLAMMER 1"</t>
  </si>
  <si>
    <t>821006091</t>
  </si>
  <si>
    <t>AUSSENKLEMME 88 FÜR TRÄGERKLAMMER 1"</t>
  </si>
  <si>
    <t>821006092</t>
  </si>
  <si>
    <t>KLAMMER FÜR KLAMMERBESFESTIGUNG APS-KASTENPROFIL</t>
  </si>
  <si>
    <t>821006200</t>
  </si>
  <si>
    <t>BODENPLATTE FÜR BODENSÄULE R 1" KPL.</t>
  </si>
  <si>
    <t>821064079</t>
  </si>
  <si>
    <t>RÜCKLAUFSPERRE FÜR ST</t>
  </si>
  <si>
    <t>821064080</t>
  </si>
  <si>
    <t>821064081</t>
  </si>
  <si>
    <t>RÜCKLAUFSPERRE PARASTOCKING EIN/AUSFAHRT 1 WEICHE</t>
  </si>
  <si>
    <t>821064089</t>
  </si>
  <si>
    <t>RÜCKLAUFSPERRE FÜR  AP UND APS</t>
  </si>
  <si>
    <t>821064090</t>
  </si>
  <si>
    <t>ANSCHLAG AP FÜR SPULENZUG</t>
  </si>
  <si>
    <t>821066001</t>
  </si>
  <si>
    <t>ROHRSCHELLE FÜR RÜCKLAUFSPERRE</t>
  </si>
  <si>
    <t>821066002</t>
  </si>
  <si>
    <t>STOPPERBÜGEL FÜR RÜCKLAUFSPERRE</t>
  </si>
  <si>
    <t>821066003</t>
  </si>
  <si>
    <t>SECHSKANT SCHRAUBE BEARBEITETFÜR RÜCKLAUFSPERRE</t>
  </si>
  <si>
    <t>821066004</t>
  </si>
  <si>
    <t>STOPPERBÜGEL FÜR RÜCKLAUFSPERRE AP110</t>
  </si>
  <si>
    <t>821066005</t>
  </si>
  <si>
    <t>LAGERBLOCK FÜR RÜCKLAUFSPERRE AP110</t>
  </si>
  <si>
    <t>821066006</t>
  </si>
  <si>
    <t>HEBEL FÜR RÜCKLAUFSPERRE PARASTOCKING 1 WEICHE</t>
  </si>
  <si>
    <t>821066007</t>
  </si>
  <si>
    <t>ZYLINDER-HALTEPLATTE FÜR RÜCKLFSPERRE</t>
  </si>
  <si>
    <t>821066008</t>
  </si>
  <si>
    <t>DRUCKPLATTE FÜR RÜCKLAUFSPERREPARASTOCKING 1</t>
  </si>
  <si>
    <t>821066009</t>
  </si>
  <si>
    <t>DISTANZ FÜR RÜCKLAUFSPERRE PARASTOCKING 1 WEICHE</t>
  </si>
  <si>
    <t>821066010</t>
  </si>
  <si>
    <t>STOPPERBÜGEL FÜR RÜCKLAUFSPERRE AP110 KPL.</t>
  </si>
  <si>
    <t>821066020</t>
  </si>
  <si>
    <t>GRUNDPLATTE FÜR RÜCKLAUFSPERRE</t>
  </si>
  <si>
    <t>821066021</t>
  </si>
  <si>
    <t>SCHLEPPSEGMENT FÜR RÜCKLAUFSPERRE</t>
  </si>
  <si>
    <t>821066022</t>
  </si>
  <si>
    <t>STOSSKANTE FÜR RÜCKLAUFSPERRE</t>
  </si>
  <si>
    <t>821081001</t>
  </si>
  <si>
    <t>SCHRAUBTRÄGER ST FÜR BG</t>
  </si>
  <si>
    <t>821084000</t>
  </si>
  <si>
    <t>SCHRAUBTRÄGER ST</t>
  </si>
  <si>
    <t>821084000_</t>
  </si>
  <si>
    <t>SCHRAUBTRÄGER ST VERLÄNGERUNG UNTEN L1</t>
  </si>
  <si>
    <t>821084001_</t>
  </si>
  <si>
    <t>SCHRAUBTRÄGER ST VERLÄNGERUNG OBEN L3</t>
  </si>
  <si>
    <t>821084001G</t>
  </si>
  <si>
    <t>ST GEBRAUCHT</t>
  </si>
  <si>
    <t>821084003G 5018</t>
  </si>
  <si>
    <t>SCHRAUBTRÄGER ST L=2001-3000GEBRAUCHT</t>
  </si>
  <si>
    <t>821084004G 5018</t>
  </si>
  <si>
    <t>SCHRAUBTRÄGER ST L=3001-4000GEBRAUCHT</t>
  </si>
  <si>
    <t>821084005G 5018</t>
  </si>
  <si>
    <t>SCHRAUBTRÄGER ST L=4001-5000GEBRAUCHT</t>
  </si>
  <si>
    <t>821084006G 2000</t>
  </si>
  <si>
    <t>SCHRAUBTRÄGER ST L=5001-6000GEBRAUCHT</t>
  </si>
  <si>
    <t>821084006G 9006</t>
  </si>
  <si>
    <t>821084007</t>
  </si>
  <si>
    <t>SCHRAUBTRÄGER ST MIT MUFFE</t>
  </si>
  <si>
    <t>821084022</t>
  </si>
  <si>
    <t>SCHRAUBTRÄGER BOGEN STB R 175/45 R-400</t>
  </si>
  <si>
    <t>821084023</t>
  </si>
  <si>
    <t>SCHRAUBTRÄGER BOGEN STB R 175/45 L-400</t>
  </si>
  <si>
    <t>821084024</t>
  </si>
  <si>
    <t>SCHRAUBTRÄGER BOGEN STB R 175/90</t>
  </si>
  <si>
    <t>821084033</t>
  </si>
  <si>
    <t>SCHRAUBTRÄGER BOGEN STB R 400/180 800</t>
  </si>
  <si>
    <t>821084034</t>
  </si>
  <si>
    <t>SCHRAUBTRÄGER BOGEN STB R 175/180 800</t>
  </si>
  <si>
    <t>821084036</t>
  </si>
  <si>
    <t>SCHRAUBTRÄGER BOGEN STB R 175/180 600</t>
  </si>
  <si>
    <t>821084038</t>
  </si>
  <si>
    <t>SCHRAUBTRÄGER BOGEN STB R 175/180 400</t>
  </si>
  <si>
    <t>821084050</t>
  </si>
  <si>
    <t>SCHRAUBTRÄGER MIT LEITBLECH STL</t>
  </si>
  <si>
    <t>821084055G 7035</t>
  </si>
  <si>
    <t>SCHRAUBTRÄGER MIT LEITBLECH STL L=4001-5000</t>
  </si>
  <si>
    <t>821084055G 9006</t>
  </si>
  <si>
    <t>821084056G 2000</t>
  </si>
  <si>
    <t>SCHRAUBTRÄGER MIT LEITBLECH STL L=5001-6000</t>
  </si>
  <si>
    <t>821084056G 5018</t>
  </si>
  <si>
    <t>821084057</t>
  </si>
  <si>
    <t>SCHRAUBTRÄGER MIT LEITBLECH STL MIT MUFFE</t>
  </si>
  <si>
    <t>821084060</t>
  </si>
  <si>
    <t>ENDPLATTE FÜR SCHRAUBTRÄGER SCHRAUBBAR KPL.</t>
  </si>
  <si>
    <t>821084063</t>
  </si>
  <si>
    <t>SCHRAUBTRÄGER BOGEN MIT LEITBLECH STBL R 400/45</t>
  </si>
  <si>
    <t>821084064</t>
  </si>
  <si>
    <t>821084065</t>
  </si>
  <si>
    <t>SCHRAUBTRÄGER BOGEN MIT LEITBLECH STBL R 400/90</t>
  </si>
  <si>
    <t>821084065G 5018</t>
  </si>
  <si>
    <t>821084116</t>
  </si>
  <si>
    <t>SCHRAUBTRÄGER BOGEN MIT LEITBLECH STBL R 650/90</t>
  </si>
  <si>
    <t>821084116G</t>
  </si>
  <si>
    <t>821084116G 5018</t>
  </si>
  <si>
    <t>821084123</t>
  </si>
  <si>
    <t>SCHRAUBTRÄGER BOGEN MIT LEITBLECH STBL R 650/45</t>
  </si>
  <si>
    <t>821084123G 2000</t>
  </si>
  <si>
    <t>SCHRAUBTRÄGER BOGEN MIT LEITBLECH STBLR 650/45</t>
  </si>
  <si>
    <t>821084123G 5018</t>
  </si>
  <si>
    <t>821084124</t>
  </si>
  <si>
    <t>821084124G 5018</t>
  </si>
  <si>
    <t>821084131</t>
  </si>
  <si>
    <t>SCHRAUBTRÄGER L=6000 VERSTÄRKT</t>
  </si>
  <si>
    <t>821084132</t>
  </si>
  <si>
    <t>STBL R650/90 VERSTÄRKT</t>
  </si>
  <si>
    <t>821084200</t>
  </si>
  <si>
    <t>AFS SCHRAUBTRÄGER FÖRDERSTRECKE</t>
  </si>
  <si>
    <t>821084200_</t>
  </si>
  <si>
    <t>AFS SCHRAUBTRÄGER VERL.  MOTORSTATION L4</t>
  </si>
  <si>
    <t>821084201</t>
  </si>
  <si>
    <t>AFS SCHRAUBTRÄGER MOTORSTATION</t>
  </si>
  <si>
    <t>821084201_</t>
  </si>
  <si>
    <t>AFS SCHRAUBTRÄGER MOTORSTATION L2</t>
  </si>
  <si>
    <t>821086008</t>
  </si>
  <si>
    <t>STEG FÜR SCHRAUBTRÄGER</t>
  </si>
  <si>
    <t>821086011</t>
  </si>
  <si>
    <t>ENDPLATTE L-PROFIL FÜR SCHRAUBTRÄGER</t>
  </si>
  <si>
    <t>821086012</t>
  </si>
  <si>
    <t>ENDPLATTE FÜR SCHRAUBTRÄGER SCHWEISSTEIL</t>
  </si>
  <si>
    <t>821086013</t>
  </si>
  <si>
    <t>PLATTE ENDPLATTE FÜR SCHRAUBTRBBAR)</t>
  </si>
  <si>
    <t>821086018</t>
  </si>
  <si>
    <t>AFS SCHRAUBTRÄGER KURZ MOTORSTATION</t>
  </si>
  <si>
    <t>821094015</t>
  </si>
  <si>
    <t>PASSTEIL-WINKELSTOSS AP60</t>
  </si>
  <si>
    <t>821094040</t>
  </si>
  <si>
    <t>ALUPROFILBOGEN APB 60 R 515/90 650</t>
  </si>
  <si>
    <t>821094100</t>
  </si>
  <si>
    <t>ALUPROFILBOGEN APB 60 R 400/90 500</t>
  </si>
  <si>
    <t>821094101</t>
  </si>
  <si>
    <t>ALUPROFILBOGEN APB 60 R 515/90 810</t>
  </si>
  <si>
    <t>821096001</t>
  </si>
  <si>
    <t>ALUPROFIL AP60</t>
  </si>
  <si>
    <t>821104015</t>
  </si>
  <si>
    <t>PASSTEIL-WINKELSTOSS AP110</t>
  </si>
  <si>
    <t>821104016</t>
  </si>
  <si>
    <t>ALUPROFIL BEARBEITET FÜR APBV 110 - 10°</t>
  </si>
  <si>
    <t>821104017</t>
  </si>
  <si>
    <t>ALUPROFILBOGEN AUSSEN VERTIKAL APBV 110 - 10° KPL.</t>
  </si>
  <si>
    <t>821104018</t>
  </si>
  <si>
    <t>821104019</t>
  </si>
  <si>
    <t>821104021</t>
  </si>
  <si>
    <t>ALUPROFILBOGEN APB 110 R 400/45 400</t>
  </si>
  <si>
    <t>821104022</t>
  </si>
  <si>
    <t>ALUPROFILBOGEN APB 110 R 400/90 500</t>
  </si>
  <si>
    <t>821104024</t>
  </si>
  <si>
    <t>ALUPROFILBOGEN APB 110 R 400/67,5 339</t>
  </si>
  <si>
    <t>821104025</t>
  </si>
  <si>
    <t>ALUPROFILBOGEN APB 110 R 550/22,5 84</t>
  </si>
  <si>
    <t>821104026</t>
  </si>
  <si>
    <t>ALUPROFILBOGEN APB 110 R 550/45 232</t>
  </si>
  <si>
    <t>821104027</t>
  </si>
  <si>
    <t>ALUPROFILBOGEN APB 110 R 550/67,5 432</t>
  </si>
  <si>
    <t>821104028</t>
  </si>
  <si>
    <t>ALUPROFILBOGEN APB 110 R 550/67,5 420</t>
  </si>
  <si>
    <t>821104029</t>
  </si>
  <si>
    <t>ALUPROFILBOGEN APB 110 R 550/45 191</t>
  </si>
  <si>
    <t>821104030</t>
  </si>
  <si>
    <t>ALUPROFILBOGEN APB 110 R 500/90 550</t>
  </si>
  <si>
    <t>821104031</t>
  </si>
  <si>
    <t>ALUPROFILBOGEN APB 110 R 630/45 400</t>
  </si>
  <si>
    <t>821104033</t>
  </si>
  <si>
    <t>ALUPROFILBOGEN APB 110 R 630/90 - 800/800</t>
  </si>
  <si>
    <t>821104034</t>
  </si>
  <si>
    <t>ALUPROFILBOGEN APB 110 R 630/90 - 850/890</t>
  </si>
  <si>
    <t>821104035</t>
  </si>
  <si>
    <t>ALUPROFILBOGEN APB 110 R 630/90 - 850/870</t>
  </si>
  <si>
    <t>821104036</t>
  </si>
  <si>
    <t>ALUPROFILBOGEN APB 110 R 630/90 - 700/700</t>
  </si>
  <si>
    <t>821104037</t>
  </si>
  <si>
    <t>ALUPROFILBOGEN APB 110 R 550/45 205</t>
  </si>
  <si>
    <t>821104038</t>
  </si>
  <si>
    <t xml:space="preserve">ALUPROFILBOGEN APBW 110 DRSW R 400/45 - 140 </t>
  </si>
  <si>
    <t>821104039</t>
  </si>
  <si>
    <t>ALUPROFILBOGEN APBW 110 DRSW R 550/45 - 194</t>
  </si>
  <si>
    <t>821104040</t>
  </si>
  <si>
    <t>ALUPROFILBOGEN APB 110 R 650/90 L=180</t>
  </si>
  <si>
    <t>821104041</t>
  </si>
  <si>
    <t>ALUPROFILBOGEN APB 110 R 630/90 - 850/690</t>
  </si>
  <si>
    <t>821104042</t>
  </si>
  <si>
    <t>ALUPROFILBOGEN APB 110 R 630/90 - 800/1300</t>
  </si>
  <si>
    <t>821104043</t>
  </si>
  <si>
    <t>ALUPROFILBOGEN APB 110 R 650/180 - 1300/800</t>
  </si>
  <si>
    <t>821104057</t>
  </si>
  <si>
    <t>ZWISCHENSTÜCK AP 110 ZS 40</t>
  </si>
  <si>
    <t>821104060</t>
  </si>
  <si>
    <t>ZWISCHENSTÜCK AP 110 ZS 680</t>
  </si>
  <si>
    <t>821104065</t>
  </si>
  <si>
    <t>ALUPROFILBOGEN APB 110 R 550/67,5 L=185/170</t>
  </si>
  <si>
    <t>821104066</t>
  </si>
  <si>
    <t>ALUPROFILBOGEN APB 110 R 550/90-605-900</t>
  </si>
  <si>
    <t>821104068</t>
  </si>
  <si>
    <t>ALUPROFILBOGEN APB 110 R 450/180-600</t>
  </si>
  <si>
    <t>821104075</t>
  </si>
  <si>
    <t>ALUPROFILBOGEN APB 110 R 550/22.5</t>
  </si>
  <si>
    <t>821104100</t>
  </si>
  <si>
    <t>ALUPROFILBOGEN APB 110 R 550/67,5 - 862</t>
  </si>
  <si>
    <t>821104101</t>
  </si>
  <si>
    <t>ALUPROFILBOGEN APB 110 R 550/67,5 - 660</t>
  </si>
  <si>
    <t>821104102</t>
  </si>
  <si>
    <t>ALUPROFILBOGEN APB 110 R 630/90 - 1040</t>
  </si>
  <si>
    <t>821104103</t>
  </si>
  <si>
    <t>ALUPROFILBOGEN APB 110 R 550/45 - 274</t>
  </si>
  <si>
    <t>821104104</t>
  </si>
  <si>
    <t>ALUPROFILBOGEN APB 110 R 550/67,5 - 417</t>
  </si>
  <si>
    <t>821104105</t>
  </si>
  <si>
    <t>ALUPROFILBOGEN APB 110 R 630/90 - 1240</t>
  </si>
  <si>
    <t>821104107</t>
  </si>
  <si>
    <t>ALUPROFILBOGEN APB 110 R 630/90 - 800/700</t>
  </si>
  <si>
    <t>821106001</t>
  </si>
  <si>
    <t>ALUPROFIL AP110</t>
  </si>
  <si>
    <t>821106002</t>
  </si>
  <si>
    <t>ALUPROFIL APG 110</t>
  </si>
  <si>
    <t>821114001</t>
  </si>
  <si>
    <t>TRAPEZVERBINDUNG TV 80 - BG</t>
  </si>
  <si>
    <t>821114002</t>
  </si>
  <si>
    <t>TRAPEZVERBINDUNG TV-S 80 VERSTÄRKT 80 MM</t>
  </si>
  <si>
    <t>821114004</t>
  </si>
  <si>
    <t>TRAPEZVERBINDUNG TV 50</t>
  </si>
  <si>
    <t>821114006</t>
  </si>
  <si>
    <t>TRAPEZVERBINDUNG TV-BG 110 FÜR SCHRÄGSTRECKE &lt; 10°</t>
  </si>
  <si>
    <t>821114007</t>
  </si>
  <si>
    <t>KULISSENSTEIN MIT CLIFASTIFT M6X20</t>
  </si>
  <si>
    <t>821114008</t>
  </si>
  <si>
    <t>KULISSENSTEIN MIT CLIFASTIFT M6X30</t>
  </si>
  <si>
    <t>821114009</t>
  </si>
  <si>
    <t>KULISSENSTEIN MIT CLIFASTIFT M8x30</t>
  </si>
  <si>
    <t>821114010</t>
  </si>
  <si>
    <t>ENDPLATTE ALU-PROFIL AP SCHRAUBBAR</t>
  </si>
  <si>
    <t>821114011</t>
  </si>
  <si>
    <t>ANSCHLAG AP-ENDE FÜR SPULENZUG</t>
  </si>
  <si>
    <t>821114013</t>
  </si>
  <si>
    <t>SPANNPRATZE MITTIG 5-10 MM MITTRAPEZSTEIN, KPL.</t>
  </si>
  <si>
    <t>821114015</t>
  </si>
  <si>
    <t>TRAPEZVERBINDUNG TV-A FÜR AP110 / AP60 KPL.</t>
  </si>
  <si>
    <t>821114016</t>
  </si>
  <si>
    <t>TRAPEZVERBINDUNG TV-A FÜR AP60/ AP 60 KPL.</t>
  </si>
  <si>
    <t>821114017</t>
  </si>
  <si>
    <t>TRAPEZVERBINDUNG TV-A FÜR AP110 / ST KPL.</t>
  </si>
  <si>
    <t>821114018</t>
  </si>
  <si>
    <t>HALBSCHELLE 1" 45 LINKS KPL.</t>
  </si>
  <si>
    <t>821114019</t>
  </si>
  <si>
    <t>ROHRSCHELLE 1" FÜR ALU-PROFIL AP - BG</t>
  </si>
  <si>
    <t>821114023</t>
  </si>
  <si>
    <t>TRAPEZSTEIN MIT CLIFASTIFT M6X20</t>
  </si>
  <si>
    <t>821114025</t>
  </si>
  <si>
    <t>TRAPEZSTEIN MIT CLIFASTIFT M8X30 L=42</t>
  </si>
  <si>
    <t>821114027</t>
  </si>
  <si>
    <t>WINKELABHÄNGER FÜR AP KPL.</t>
  </si>
  <si>
    <t>821114028</t>
  </si>
  <si>
    <t>BOGENSCHELLE FÜR AP KPL. MIT KULISSENSTEIN</t>
  </si>
  <si>
    <t>821114029</t>
  </si>
  <si>
    <t>BOGENSCHELLE FÜR AP KPL. MIT TRAPEZSTEIN L=25</t>
  </si>
  <si>
    <t>821114033</t>
  </si>
  <si>
    <t>WINKELADAPTER I - SCHWEISSTEIL</t>
  </si>
  <si>
    <t>821114034</t>
  </si>
  <si>
    <t>TRAPEZVERBINDUNG TV-BG 60 FÜR SCHRÄGSTRECKE &lt; 10°</t>
  </si>
  <si>
    <t>821114036</t>
  </si>
  <si>
    <t>HALBSCHELLE 1" 45 RECHTS KPL.</t>
  </si>
  <si>
    <t>821114037</t>
  </si>
  <si>
    <t>TRAPEZVERBINDUNG TV-SW II  FÜR SW-SW</t>
  </si>
  <si>
    <t>821114038</t>
  </si>
  <si>
    <t>TRAPEZVERBINDUNG TV-SW III FÜR SW-AP110-SW</t>
  </si>
  <si>
    <t>821114039</t>
  </si>
  <si>
    <t>TRAPEZVERBINDUNG TV-SW I FÜR SW-AP110</t>
  </si>
  <si>
    <t>821114040</t>
  </si>
  <si>
    <t>VERBINDUNG-SET KOPPLUNG  ST/ST (OHNE MUFFE)</t>
  </si>
  <si>
    <t>821114041</t>
  </si>
  <si>
    <t>KULISSENSTEIN MIT CLIFASTIFT M8X34 KPL. FÜR APS</t>
  </si>
  <si>
    <t>821114042</t>
  </si>
  <si>
    <t>TRAPEZSTEIN MIT CLIFASTIFT M8X34 F. APS</t>
  </si>
  <si>
    <t>821114043</t>
  </si>
  <si>
    <t>TRAPEZVERBINDUNG TV KPL. FÜR APS 110 LANG</t>
  </si>
  <si>
    <t>821114049</t>
  </si>
  <si>
    <t>ROHRSCHELLE F. APS, KPL. (M. 4 BOHRUNGEN)</t>
  </si>
  <si>
    <t>821114061</t>
  </si>
  <si>
    <t>ABHÄNGUNG FÜR SW AN DRT</t>
  </si>
  <si>
    <t>821114062</t>
  </si>
  <si>
    <t>TRAPEZVERBINDUNG TV-SW IV FÜR ANSCHLUSS SW-AP60</t>
  </si>
  <si>
    <t>821114064</t>
  </si>
  <si>
    <t>PLATTE KULISSENSTEIN M6</t>
  </si>
  <si>
    <t>821114065</t>
  </si>
  <si>
    <t>821114067</t>
  </si>
  <si>
    <t>TRAPEZVERBINDUNG TV-SW IV FÜRSW-ALU+ST</t>
  </si>
  <si>
    <t>821114069</t>
  </si>
  <si>
    <t>TRAPEZSTEIN MIT CLIFASTIFT M8X40</t>
  </si>
  <si>
    <t>821114075</t>
  </si>
  <si>
    <t>TRAPEZVERBINDUNG TV-BG 110 FÜR SCHRÄGSTRECKE 8°</t>
  </si>
  <si>
    <t>821114076</t>
  </si>
  <si>
    <t>BOGENSCHELLE FÜR AP KPL. MIT TRAPEZSTEIN L=42</t>
  </si>
  <si>
    <t>821114080</t>
  </si>
  <si>
    <t>TRAPEZSTEIN L=25 MIT CLIFASTIFT TS M8X30 F. APB</t>
  </si>
  <si>
    <t>821114081</t>
  </si>
  <si>
    <t>TRAPEZSTEIN MIT GEWINDESTIFT M8X30 F. APB KPL.</t>
  </si>
  <si>
    <t>821114082</t>
  </si>
  <si>
    <t>TRAPEZSTEIN MIT GEWINDESTIFT M8X6 F.</t>
  </si>
  <si>
    <t>821114083</t>
  </si>
  <si>
    <t>TRAPEZVERBINDUNG ADAPTER AP60/AP110</t>
  </si>
  <si>
    <t>821114084</t>
  </si>
  <si>
    <t>BOGENSCHELLE FÜR AP MV 20 MM KPL. M. KULISSENSTEIN</t>
  </si>
  <si>
    <t>821114085</t>
  </si>
  <si>
    <t>BOGENSCHELLE FÜR AP MV 20 MM KPL. MIT TRAPEZSTEIN</t>
  </si>
  <si>
    <t>821116001</t>
  </si>
  <si>
    <t>TRAPEZVERBINDUNGSELEMENT (2 BOHRUNGEN)</t>
  </si>
  <si>
    <t>821116004</t>
  </si>
  <si>
    <t>TRAPEZVERBINDUNGSELEMENT FÜR KURVENSTÜCKE</t>
  </si>
  <si>
    <t>821116005</t>
  </si>
  <si>
    <t>TRAPEZABHÄNGER</t>
  </si>
  <si>
    <t>821116006</t>
  </si>
  <si>
    <t>821116007</t>
  </si>
  <si>
    <t>821116008</t>
  </si>
  <si>
    <t>KULISSENMUTTER M5</t>
  </si>
  <si>
    <t>821116009</t>
  </si>
  <si>
    <t>MONTAGEPLATTE AP 110 - LAMAG</t>
  </si>
  <si>
    <t>821116010</t>
  </si>
  <si>
    <t>ENDPLATTE SCHWEISSTEIL (SCHRAUBBAR) FÜR AP</t>
  </si>
  <si>
    <t>821116011</t>
  </si>
  <si>
    <t>SPANNPRATZE SP-R (RUNDLOCH)</t>
  </si>
  <si>
    <t>821116012</t>
  </si>
  <si>
    <t>SPANNPRATZE SP-L (LANGLOCH)</t>
  </si>
  <si>
    <t>821116013</t>
  </si>
  <si>
    <t>PLATTE FÜR ENDPLATTE (SCHRAUBBAR) FÜR AP</t>
  </si>
  <si>
    <t>821116014</t>
  </si>
  <si>
    <t>821116015</t>
  </si>
  <si>
    <t>821116016</t>
  </si>
  <si>
    <t>TRAPEZVERBUNDUNG ADAPTER AP60/ST</t>
  </si>
  <si>
    <t>821116017</t>
  </si>
  <si>
    <t>TRAPEZVERBINDUNG ADAPTER AP110/ST</t>
  </si>
  <si>
    <t>821116018</t>
  </si>
  <si>
    <t>HALBSCHELLE 1" LINKS</t>
  </si>
  <si>
    <t>821116019</t>
  </si>
  <si>
    <t>TRAPEZLASCHE FÜR ENDPLATTE (SCHRAUBBAR) FÜR AP</t>
  </si>
  <si>
    <t>821116021</t>
  </si>
  <si>
    <t>HALBSCHELLE 1" RECHTS</t>
  </si>
  <si>
    <t>821116022</t>
  </si>
  <si>
    <t>VERBINDUNGSELEMENT ALU-WEICHE SW I</t>
  </si>
  <si>
    <t>821116023</t>
  </si>
  <si>
    <t>VERBINDUNGSELEMENT ALU-WEICHE SW II</t>
  </si>
  <si>
    <t>821116024</t>
  </si>
  <si>
    <t>VERBINDUNGSELEMENT ALU-WEICHE SW III</t>
  </si>
  <si>
    <t>821116025</t>
  </si>
  <si>
    <t>BOGENSCHELLE FÜR AP</t>
  </si>
  <si>
    <t>821116026</t>
  </si>
  <si>
    <t>TELESKOPABHÄNGER 1000 - 1500</t>
  </si>
  <si>
    <t>821116028</t>
  </si>
  <si>
    <t>TELESKOPABHÄNGER 2500 - 4500</t>
  </si>
  <si>
    <t>821116030</t>
  </si>
  <si>
    <t>TRAPEZVERBINDUNGSELEMENT (4 BOHRUNGEN) APS 110</t>
  </si>
  <si>
    <t>821116034</t>
  </si>
  <si>
    <t>ROHRSCHELLE F. APS (M.BOHRUNGEN)</t>
  </si>
  <si>
    <t>821116038</t>
  </si>
  <si>
    <t>TRAPEZSTEIN MIT 4X CLIFASTIFT M8X34 FÜR APS</t>
  </si>
  <si>
    <t>821116049</t>
  </si>
  <si>
    <t>STEG FÜR TRAPEZVERBINDER FÜR TV-SW IV</t>
  </si>
  <si>
    <t>821116052</t>
  </si>
  <si>
    <t>PLATTE FÜR TRAPEZSTEIN MIT CLIFASTIFT M6</t>
  </si>
  <si>
    <t>821116053</t>
  </si>
  <si>
    <t>PLATTE FÜR TRAPEZSTEIN MIT CLIFASTIFT M8</t>
  </si>
  <si>
    <t>821116054</t>
  </si>
  <si>
    <t>STEG FÜR WINKELADAPTER 1</t>
  </si>
  <si>
    <t>821116055</t>
  </si>
  <si>
    <t>PLATTE FÜR WINKELADAPTER 1</t>
  </si>
  <si>
    <t>821116058</t>
  </si>
  <si>
    <t>WINKEL FÜR TRAPEZVERBINDER ADAPTER AP60/ST</t>
  </si>
  <si>
    <t>821116061</t>
  </si>
  <si>
    <t>VERBINDUNGSELEMENT ALU-WEICHE SW IV</t>
  </si>
  <si>
    <t>821116062</t>
  </si>
  <si>
    <t>TV-ELEMENT / SW-SCHRAUBTRÄGERROHR</t>
  </si>
  <si>
    <t>821116064</t>
  </si>
  <si>
    <t>PLATTE FÜR KULISSENSTEIN MIT GEWINDESTIFT M8X40</t>
  </si>
  <si>
    <t>821116067</t>
  </si>
  <si>
    <t>SENSORHALTER FÜR M18 SENSORENALU ODER STAHL</t>
  </si>
  <si>
    <t>821116075</t>
  </si>
  <si>
    <t>VERBINDUNGSWINKEL 1 / 4° F. SCHRÄGSTRECKE 8°</t>
  </si>
  <si>
    <t>821116076</t>
  </si>
  <si>
    <t>VERBINDUNGSWINKEL 2 / 4° F. SCHRÄGSTRECKE 8°</t>
  </si>
  <si>
    <t>821116077</t>
  </si>
  <si>
    <t>PASSTEIL WINKELSTOSS AP110 F. SCHRÄGSTRECKE 8°</t>
  </si>
  <si>
    <t>821116078</t>
  </si>
  <si>
    <t>VERBINDER WEICHE SW ZU GÄRTNER ALU SCHIENE</t>
  </si>
  <si>
    <t>821116079</t>
  </si>
  <si>
    <t>VERBINDER AP(G)110 ZU GÄRTNER ALU SCHIENE</t>
  </si>
  <si>
    <t>821116080</t>
  </si>
  <si>
    <t>PLATTE F. APB FÜR TRAPEZSTEIN MIT CLIFASTIFT M8X30</t>
  </si>
  <si>
    <t>821116081</t>
  </si>
  <si>
    <t>PLATTE F. APB FÜR TRAPEZSTEIN ASYMM. M.</t>
  </si>
  <si>
    <t>821116082</t>
  </si>
  <si>
    <t>BOGENSCHELLE FÜR AP + ZENTRIERUNG</t>
  </si>
  <si>
    <t>821116084</t>
  </si>
  <si>
    <t>TRAPEZSTEIN OBEN FÜR TRAPEZVERBINDUNG AP60/AP110</t>
  </si>
  <si>
    <t>821116085</t>
  </si>
  <si>
    <t>DISTANZKLOTZ FÜR TRAPEZVERBINDUNG AP60/AP110</t>
  </si>
  <si>
    <t>821116086</t>
  </si>
  <si>
    <t>TRAPEZSTEIN UNTEN FÜR TRAPEZVERBINDUNG AP60/AP110</t>
  </si>
  <si>
    <t>821116087</t>
  </si>
  <si>
    <t>KULISSENSTEIN MIT M6-GEWINDE</t>
  </si>
  <si>
    <t>821116088</t>
  </si>
  <si>
    <t>TRAPEZVERBINDER 80 FÜR APBV 110 - 10°</t>
  </si>
  <si>
    <t>821116089</t>
  </si>
  <si>
    <t>BOGENSCHELLE FÜR AP MIT MONAGEVERSATZ 20 MM</t>
  </si>
  <si>
    <t>821116090</t>
  </si>
  <si>
    <t>TRAPEZVERBINDER 50 FÜR APBV 110 - 10°</t>
  </si>
  <si>
    <t>821126001</t>
  </si>
  <si>
    <t>T-PROFIL - KUNSTSTOFF FÜR GLEITLEISTEN F.</t>
  </si>
  <si>
    <t>821126002</t>
  </si>
  <si>
    <t>TROLLEYFÜHRUNGSPROFIL FÜR AP110, AP60, APS</t>
  </si>
  <si>
    <t>821126003</t>
  </si>
  <si>
    <t xml:space="preserve">EINLAUF TROLLEYFÜHRUNG FÜR AP110, AP60, APS </t>
  </si>
  <si>
    <t>821204021</t>
  </si>
  <si>
    <t>GATTERTRÄGER G33 SPINNFELDSCHIENENAB.1305 KPL.</t>
  </si>
  <si>
    <t>821204022</t>
  </si>
  <si>
    <t>GATTERTRÄGER G33 2 SSÄULEN646 SCHIENENAB.1305 KPL.</t>
  </si>
  <si>
    <t>821204023</t>
  </si>
  <si>
    <t>GATTERTRÄGER G33 2 SÄULEN646 GERÜSTANB. KPL.</t>
  </si>
  <si>
    <t>821204024</t>
  </si>
  <si>
    <t>GATTERTRÄGER ENDBOGEN KPL.</t>
  </si>
  <si>
    <t>821204027</t>
  </si>
  <si>
    <t>GATTERTRÄGER G33 SPINNF. 6 STR. 280/730/1380</t>
  </si>
  <si>
    <t>821204032</t>
  </si>
  <si>
    <t>GATTERTRÄGER G33 1 SÄULE SPINN6 STRECKEN</t>
  </si>
  <si>
    <t>821204035</t>
  </si>
  <si>
    <t>821204036</t>
  </si>
  <si>
    <t>821204037</t>
  </si>
  <si>
    <t>GATTERTRÄGER 1/2 G33, 1 SÄULESPINNF.</t>
  </si>
  <si>
    <t>821204038</t>
  </si>
  <si>
    <t>GATTERTRÄGER 1/2 G35, 2 SÄULEN720,</t>
  </si>
  <si>
    <t>821204039</t>
  </si>
  <si>
    <t>GATTERTRÄGER G35, 2 SÄULEN 720 SCHIENENABST.1620</t>
  </si>
  <si>
    <t>821204040</t>
  </si>
  <si>
    <t>GATTERTRÄGER G35, 2 SÄULEN 720GERÜSTANBINDUNG KPL.</t>
  </si>
  <si>
    <t>821204041</t>
  </si>
  <si>
    <t>GATTERTRÄGER G33, 1 SÄULE SPINNFELD</t>
  </si>
  <si>
    <t>821204042</t>
  </si>
  <si>
    <t>GATTERTRÄGER G35-b, 2 SÄULEN 720</t>
  </si>
  <si>
    <t>821204043</t>
  </si>
  <si>
    <t>GATTERTRÄGER G33-b, 1 SÄULE SPINNFELD</t>
  </si>
  <si>
    <t>821204045</t>
  </si>
  <si>
    <t>GATTERTRÄGER DIREKT 8-STRECKENEINFAHRT, KPL.</t>
  </si>
  <si>
    <t>821204046</t>
  </si>
  <si>
    <t>GATTERTRÄGER DIREKT K42 STRECKENEINFAHRT 1, KPL.</t>
  </si>
  <si>
    <t>821204047</t>
  </si>
  <si>
    <t>GATTERTRÄGER DIREKT K42 STRECKENEINFAHRT 2, KPL.</t>
  </si>
  <si>
    <t>821204048</t>
  </si>
  <si>
    <t>GATTERTRÄGER DIREKT K42 STRECKENEINFAHRT 3, KPL.</t>
  </si>
  <si>
    <t>821204100</t>
  </si>
  <si>
    <t xml:space="preserve">KALKULATIONS-BG SPINNEREI KLEINTEILE FAHRSTRECKE </t>
  </si>
  <si>
    <t>821206023</t>
  </si>
  <si>
    <t>KURVENSCHEIBE 25</t>
  </si>
  <si>
    <t>821206032</t>
  </si>
  <si>
    <t>ANSCHLAGPLATTE RECHTS</t>
  </si>
  <si>
    <t>821206033</t>
  </si>
  <si>
    <t>ANSCHLAGPLATTE LINKS</t>
  </si>
  <si>
    <t>821206034</t>
  </si>
  <si>
    <t>FÜHRUNGSPROFIL FÜR RSM-UMFAHRUNG</t>
  </si>
  <si>
    <t>821206051</t>
  </si>
  <si>
    <t>GATTERTRÄGER G33 1 SÄULE SPINNF. SCHIENENAB. 1305</t>
  </si>
  <si>
    <t>821206052</t>
  </si>
  <si>
    <t>GATTERTRÄGER G33, 2 SÄULEN646 SCHIENENAB. 1305</t>
  </si>
  <si>
    <t>821206053</t>
  </si>
  <si>
    <t>GATTERTRÄGER G33, 2 SÄULEN646 GERÜSTANB.</t>
  </si>
  <si>
    <t>821206054</t>
  </si>
  <si>
    <t>WINKEL F. GATTERTRÄGER G33 ENDBOGEN</t>
  </si>
  <si>
    <t>821206059</t>
  </si>
  <si>
    <t>GATTERTRÄGER G33 SPINNFELD6 STRECKEN 200/660/1120</t>
  </si>
  <si>
    <t>821206066</t>
  </si>
  <si>
    <t>GATTERTRÄGER G33 SPINNFELD 6STRECKEN 264/746/1380</t>
  </si>
  <si>
    <t>821206067</t>
  </si>
  <si>
    <t>ROLLENTRAEGER FÜR STAHL-V MITGEWINDE M8</t>
  </si>
  <si>
    <t>821206068</t>
  </si>
  <si>
    <t>LINSENKOPFSCHRAUBE L=22 FÜR STAHL-V MIT GEWINDE M8</t>
  </si>
  <si>
    <t>821206069</t>
  </si>
  <si>
    <t>GATTERTRÄGER HOWA SPINNFELD SCHIENENABSTAND</t>
  </si>
  <si>
    <t>821206070</t>
  </si>
  <si>
    <t>821206071</t>
  </si>
  <si>
    <t>821206072</t>
  </si>
  <si>
    <t>821206073</t>
  </si>
  <si>
    <t>821206074</t>
  </si>
  <si>
    <t>GATTERTRÄGER G35, 2 SÄULEN720 SCHIENENABST.1620</t>
  </si>
  <si>
    <t>821206075</t>
  </si>
  <si>
    <t>GATTERTRÄGER G35, 2 SÄULEN 720GERÜSTANBINDUNG</t>
  </si>
  <si>
    <t>821206076</t>
  </si>
  <si>
    <t>GATTERTRÄGER G33, 1 SÄULESPINNF., SCHIENENABST.</t>
  </si>
  <si>
    <t>821206077</t>
  </si>
  <si>
    <t>WINKEL F. GATTERTRÄGER ENDBOGEN</t>
  </si>
  <si>
    <t>821206078</t>
  </si>
  <si>
    <t>GATTERTRÄGER G35-b, 2 SÄULEN 720 SCHIENENABST.1620</t>
  </si>
  <si>
    <t>821206079</t>
  </si>
  <si>
    <t>GATTERTRÄGER G33-b, 1 SÄULESPINNF., SCHIENENABST.</t>
  </si>
  <si>
    <t>821206080</t>
  </si>
  <si>
    <t>GATTERTRÄGER DIREKT 8-STRECKENEINFAHRT --&gt;</t>
  </si>
  <si>
    <t>821206081</t>
  </si>
  <si>
    <t>GATTERTRÄGER DIREKT 8-STRECKENEINFAHRT</t>
  </si>
  <si>
    <t>821206082</t>
  </si>
  <si>
    <t>GATTERTRÄGER DIREKT K42 STRECKENEINFAHRT 1</t>
  </si>
  <si>
    <t>821206083</t>
  </si>
  <si>
    <t>GATTERTRÄGER DIREKT K42 STRECKENEINFAHRT 2</t>
  </si>
  <si>
    <t>821206084</t>
  </si>
  <si>
    <t>GATTERTRÄGER DIREKT K42 STRECKENEINFAHRT 3</t>
  </si>
  <si>
    <t>821206085</t>
  </si>
  <si>
    <t>GATTERTRÄGER-b SCHIENENABSTAND 1620</t>
  </si>
  <si>
    <t>821214100</t>
  </si>
  <si>
    <t>SCHRÄGSTRECKE 8° AP 60, H=50, L=560</t>
  </si>
  <si>
    <t>821216100</t>
  </si>
  <si>
    <t>AP 60 KPL. FÜR SCHRÄGSTRECKE 8° - H=50, L=560</t>
  </si>
  <si>
    <t>821216105</t>
  </si>
  <si>
    <t>???</t>
  </si>
  <si>
    <t>821236007</t>
  </si>
  <si>
    <t>ANSCHRAUBPLATTE FÜR GATTERTRÄGER</t>
  </si>
  <si>
    <t>821236008</t>
  </si>
  <si>
    <t>HALTEPLATTE FÜR SEILZUGHALTERAN GATTERTRÄGER</t>
  </si>
  <si>
    <t>821332001</t>
  </si>
  <si>
    <t>EINHÄNGESCHIENE KPL. (L=500)</t>
  </si>
  <si>
    <t>821332002</t>
  </si>
  <si>
    <t>EINHÄNGESCHIENE KPL. (L=1000)</t>
  </si>
  <si>
    <t>821332003</t>
  </si>
  <si>
    <t>EINHÄNGESCHIENE KPL. (L=2000)</t>
  </si>
  <si>
    <t>821332004</t>
  </si>
  <si>
    <t>EINHÄNGESCHIENE, ENDSTÜCK KPL.</t>
  </si>
  <si>
    <t>821332005</t>
  </si>
  <si>
    <t>EINHÄNGESCHIENE - 180 BOGEN-ANSCHLUSS, KPL.</t>
  </si>
  <si>
    <t>821332006</t>
  </si>
  <si>
    <t>821334001</t>
  </si>
  <si>
    <t>HAKEN KPL. SCHWEISSTEIL</t>
  </si>
  <si>
    <t>821336001</t>
  </si>
  <si>
    <t>EINHÄNGESCHIENE - EINHÄNGETEIL=2000</t>
  </si>
  <si>
    <t>821336002</t>
  </si>
  <si>
    <t>EINHÄNGESCHIENE - ENDSTÜCK</t>
  </si>
  <si>
    <t>821336003</t>
  </si>
  <si>
    <t>EINHÄNGESCHIENE - FÜHRUNGSPLATTE MIT SENKUNG</t>
  </si>
  <si>
    <t>821336004</t>
  </si>
  <si>
    <t>EINHÄNGESCHIENE - FÜHRUNGSPLATTE MIT GEWINDE</t>
  </si>
  <si>
    <t>821336005</t>
  </si>
  <si>
    <t>EINHÄNGESCHIENE - GEWINDEBUCHSE</t>
  </si>
  <si>
    <t>821336006</t>
  </si>
  <si>
    <t>EINHÄNGESCHIENE - ANSCHLUSSSTÜCK</t>
  </si>
  <si>
    <t>821336007</t>
  </si>
  <si>
    <t>HAKEN FÜR EINHÄNGESCHIENE</t>
  </si>
  <si>
    <t>821336008</t>
  </si>
  <si>
    <t>EINHÄNGESCHIENE - TRAPEZ-ABHÄNGER, 3XM8, M6</t>
  </si>
  <si>
    <t>821336009</t>
  </si>
  <si>
    <t>EINHÄNGESCHIENE - EINHÄNGETEILL=1000</t>
  </si>
  <si>
    <t>821336010</t>
  </si>
  <si>
    <t>EINHÄNGESCHIENE - EINHÄNGETEILL=500</t>
  </si>
  <si>
    <t>821404001</t>
  </si>
  <si>
    <t>821404002</t>
  </si>
  <si>
    <t>VERBINDUNGSELEMENT 90/280LG F. STRUKTURPROFIL,</t>
  </si>
  <si>
    <t>821404003</t>
  </si>
  <si>
    <t>VERBINDUNGSELEMENT 180/280LG F. STRUKTURPROFIL,</t>
  </si>
  <si>
    <t>821404004</t>
  </si>
  <si>
    <t>VERBINDUNGSELEMENT 180/45LG FÜR STRUKTURPROFIL</t>
  </si>
  <si>
    <t>821404005</t>
  </si>
  <si>
    <t>VERBINDUNGSELEMENT 90/45LG -DREHBAR F.</t>
  </si>
  <si>
    <t>821406002</t>
  </si>
  <si>
    <t>HFS GERÜSTPROFIL L=679 MM</t>
  </si>
  <si>
    <t>821406010</t>
  </si>
  <si>
    <t>PROFIL 90 FÜR STRUKTURPROFIL-VERBINDUNGSELEMENT</t>
  </si>
  <si>
    <t>821406011</t>
  </si>
  <si>
    <t>VERBINDUNGSELEMENT 90/45LG F. STRUKTURPROFIL</t>
  </si>
  <si>
    <t>821406012</t>
  </si>
  <si>
    <t>VERBINDUNGSELEMENT 90/280LG F. STRUKTURPROFIL</t>
  </si>
  <si>
    <t>821406020</t>
  </si>
  <si>
    <t>PROFIL 180 FÜR STRUKTURPROFIL-VERBINDUNGSELEMENT</t>
  </si>
  <si>
    <t>821406021</t>
  </si>
  <si>
    <t>VERBINDUNGSELEMENT 180/280LG F. STRUKTURPROFIL</t>
  </si>
  <si>
    <t>821406022</t>
  </si>
  <si>
    <t>VERBINDUNGSELEMENT 90/45LG - DREHBAR F.</t>
  </si>
  <si>
    <t>821406024</t>
  </si>
  <si>
    <t>821406031</t>
  </si>
  <si>
    <t>HFS ABDECKKAPPE FÜR GERÜSTPROFIL 120X60</t>
  </si>
  <si>
    <t>821414004</t>
  </si>
  <si>
    <t>UMFAHR.BOGEN 800 R-ENDE KPL.</t>
  </si>
  <si>
    <t>821414005</t>
  </si>
  <si>
    <t>UMFAHR.BOGEN 800 R-R 180° KPL.</t>
  </si>
  <si>
    <t>821414007</t>
  </si>
  <si>
    <t>UMFAHR.BOGEN 800 R-G KPL.</t>
  </si>
  <si>
    <t>821414008</t>
  </si>
  <si>
    <t>UMFAHR.BOGEN 800 R-R 90° KPL.</t>
  </si>
  <si>
    <t>821414013</t>
  </si>
  <si>
    <t>MODULFÜHRUNG 800 KPL.</t>
  </si>
  <si>
    <t>821414014</t>
  </si>
  <si>
    <t>HFS NT EINLAUFCLIP STRECKE KPL.</t>
  </si>
  <si>
    <t>821414016</t>
  </si>
  <si>
    <t>ANBAUTEILE 800 R-R 90° KPL.</t>
  </si>
  <si>
    <t>821416001</t>
  </si>
  <si>
    <t>HFS LAUFPROFIL</t>
  </si>
  <si>
    <t>821416002</t>
  </si>
  <si>
    <t>HFS GLEITPROFIL H=5</t>
  </si>
  <si>
    <t>821416003</t>
  </si>
  <si>
    <t>HFS KRALLENSTAHLBANDHALTER</t>
  </si>
  <si>
    <t>821416006</t>
  </si>
  <si>
    <t>STAHLBAND 30 TOL+0/-0.3X0,4ARRONDIERTE KANTEN,</t>
  </si>
  <si>
    <t>821416007</t>
  </si>
  <si>
    <t>HFS KRALLENSTAHLBANDHALTER 100</t>
  </si>
  <si>
    <t>821416010</t>
  </si>
  <si>
    <t>ABDECKBLECH UMLENKRAD HFS</t>
  </si>
  <si>
    <t>821416011</t>
  </si>
  <si>
    <t>HFS GLEITSCHIENEN-PROFIL F.ETF- ETAGENFÖRDERER</t>
  </si>
  <si>
    <t>821416012</t>
  </si>
  <si>
    <t>HFS NT TRÄGERPROFIL</t>
  </si>
  <si>
    <t>821416013</t>
  </si>
  <si>
    <t>HFS NT LAUFSCHIENE ELOXIERT F25</t>
  </si>
  <si>
    <t>821416014</t>
  </si>
  <si>
    <t>FÜHRUNGSPROFIL</t>
  </si>
  <si>
    <t>821416015</t>
  </si>
  <si>
    <t>TRÄGER MOT./UML. 800 AUS 821416123 GEFERTIGT</t>
  </si>
  <si>
    <t>821416017</t>
  </si>
  <si>
    <t>ANTRIEBSWELLE 800</t>
  </si>
  <si>
    <t>821416018</t>
  </si>
  <si>
    <t>DISTANZSCHEIBE 800</t>
  </si>
  <si>
    <t>821416019</t>
  </si>
  <si>
    <t>NUTENSTEIN L=800</t>
  </si>
  <si>
    <t>821416020</t>
  </si>
  <si>
    <t>RAD 800 ROHGUSS M. BUCHSE(eingegossen 514 203 601)</t>
  </si>
  <si>
    <t>821416022</t>
  </si>
  <si>
    <t>HFS UMLENKRAD 800 BEARBEITET</t>
  </si>
  <si>
    <t>821416024</t>
  </si>
  <si>
    <t>LAGERZAPFEN F. SPANNSTATION</t>
  </si>
  <si>
    <t>821416025</t>
  </si>
  <si>
    <t>RUNDFÜHRUNG F. SPANNST.</t>
  </si>
  <si>
    <t>821416026</t>
  </si>
  <si>
    <t>HALTEPLATTE F. SPANNST.</t>
  </si>
  <si>
    <t>821416027</t>
  </si>
  <si>
    <t>FÜHRUNGSPLATTE SPANNSTATION</t>
  </si>
  <si>
    <t>821416028</t>
  </si>
  <si>
    <t>LINEARFÜHRUNG SPANNST.</t>
  </si>
  <si>
    <t>821416029</t>
  </si>
  <si>
    <t>FEDERHÜLSE F. SPANNST.</t>
  </si>
  <si>
    <t>821416032</t>
  </si>
  <si>
    <t>GEGENFLANSCH SPANNST.</t>
  </si>
  <si>
    <t>821416034</t>
  </si>
  <si>
    <t>HFS NT FÜHRUNG F. SPANNSTATION</t>
  </si>
  <si>
    <t>821416038</t>
  </si>
  <si>
    <t>TRÄGER SPANNSTATION 800 AUS 821416122 GEFERTIGT</t>
  </si>
  <si>
    <t>821416039</t>
  </si>
  <si>
    <t>DISTANZHÜLSE</t>
  </si>
  <si>
    <t>821416050</t>
  </si>
  <si>
    <t>UMFAHRUNGSBOGEN R-G</t>
  </si>
  <si>
    <t>821416051</t>
  </si>
  <si>
    <t xml:space="preserve">UMFAHRUNGSBOGEN R-ENDE F. 800-ER KREISEL </t>
  </si>
  <si>
    <t>821416052</t>
  </si>
  <si>
    <t>UMFAHRUNGSBOGEN R-R 90°</t>
  </si>
  <si>
    <t>821416055</t>
  </si>
  <si>
    <t>UMFAHRUNGSBOGEN R-R 180°</t>
  </si>
  <si>
    <t>821416056</t>
  </si>
  <si>
    <t>FÜHRUNGSGERADE</t>
  </si>
  <si>
    <t>821416058</t>
  </si>
  <si>
    <t>HALTER UMFAHRUNGSBOGEN</t>
  </si>
  <si>
    <t>821416062</t>
  </si>
  <si>
    <t>LEISTE FÜR MODULFÜHRUNG 800</t>
  </si>
  <si>
    <t>821416063</t>
  </si>
  <si>
    <t>EINLAUFCLIP LINKS</t>
  </si>
  <si>
    <t>821416064</t>
  </si>
  <si>
    <t>EINLAUFCLIP RECHTS</t>
  </si>
  <si>
    <t>821416065</t>
  </si>
  <si>
    <t>LAUFSCHIENEN ENDSTÜCK RECHTS</t>
  </si>
  <si>
    <t>821416066</t>
  </si>
  <si>
    <t>LAUFSCHIENEN ENDSTÜCK LINKS</t>
  </si>
  <si>
    <t>821416080</t>
  </si>
  <si>
    <t>GLEITPROFIL FÜR STAHLBAND</t>
  </si>
  <si>
    <t>821416081</t>
  </si>
  <si>
    <t>NUTENSTEIN L=628 F. ANBAUTEILE</t>
  </si>
  <si>
    <t>821416104</t>
  </si>
  <si>
    <t>STÜTZRING F. SPANNST.</t>
  </si>
  <si>
    <t>821416115</t>
  </si>
  <si>
    <t>GEWINDESTANGE M12X260 - 800</t>
  </si>
  <si>
    <t>821416116</t>
  </si>
  <si>
    <t>GEWINDESTANGE M12X150 - 800</t>
  </si>
  <si>
    <t>821416122</t>
  </si>
  <si>
    <t>TRÄGER SPANNST. - ROHTEIL</t>
  </si>
  <si>
    <t>821416123</t>
  </si>
  <si>
    <t>TRÄGER MOT./UML. - ROHTEIL</t>
  </si>
  <si>
    <t>821422001</t>
  </si>
  <si>
    <t>HFS ANTRIEBSSTATION MIT MOTOR 0,55 kW</t>
  </si>
  <si>
    <t>821422012</t>
  </si>
  <si>
    <t>HFS DIREKTANTRIEB M.MOTOR 0,25KW 50HZ</t>
  </si>
  <si>
    <t>821422013</t>
  </si>
  <si>
    <t>HFS DIREKTANTRIEB M.MOTOR 0,9KW 60HZ</t>
  </si>
  <si>
    <t>821422016</t>
  </si>
  <si>
    <t>HFS DIREKTANTRIEB M.MOTOR 0,75KW 50HZ</t>
  </si>
  <si>
    <t>821426001</t>
  </si>
  <si>
    <t>HFS ANTRIEBSRAD 200</t>
  </si>
  <si>
    <t>821426002</t>
  </si>
  <si>
    <t>REIBBELAG 5-SPURIG</t>
  </si>
  <si>
    <t>821426004</t>
  </si>
  <si>
    <t>HFS MOTORWELLE</t>
  </si>
  <si>
    <t>821426005</t>
  </si>
  <si>
    <t>HFS MOTORPLATTE</t>
  </si>
  <si>
    <t>821426010</t>
  </si>
  <si>
    <t>HFS STAHLBAND 50X0.4 ARRONDIERTE KANTEN, WS=4310,</t>
  </si>
  <si>
    <t>821426011</t>
  </si>
  <si>
    <t>STAHLBAND 50</t>
  </si>
  <si>
    <t>821426105</t>
  </si>
  <si>
    <t>HFS BANDFÜHRUNGSSEGMENT LANGFÜR EINZELRADANTRIEB</t>
  </si>
  <si>
    <t>821426106</t>
  </si>
  <si>
    <t>HFS BANDFÜHRUNGSSEGMENT KURZFÜR EINZELRADANTRIEB</t>
  </si>
  <si>
    <t>821426109</t>
  </si>
  <si>
    <t>HFS HOHLWELLE F.DIREKTANTRIEB</t>
  </si>
  <si>
    <t>821426110</t>
  </si>
  <si>
    <t>HFS SCHEIBE F.DIREKTANTRIEB</t>
  </si>
  <si>
    <t>821426111</t>
  </si>
  <si>
    <t>HFS UMLENKRAD 800 F.DIREKTANTRIEB</t>
  </si>
  <si>
    <t>821426112</t>
  </si>
  <si>
    <t>HFS MOTORTRÄGER F.DIREKTANTRIEB</t>
  </si>
  <si>
    <t>821426115</t>
  </si>
  <si>
    <t>HFS MOTORPLATTE F. DIREKTANTRIEB</t>
  </si>
  <si>
    <t>821426116</t>
  </si>
  <si>
    <t>HFS STELLSCHRAUBE F. DIREKTANTRIEB</t>
  </si>
  <si>
    <t>821426117</t>
  </si>
  <si>
    <t>HFS ZWISCHENPLATTE F. DIREKTANTRIEB</t>
  </si>
  <si>
    <t>821432001</t>
  </si>
  <si>
    <t>HFS RAD 800 KPL.</t>
  </si>
  <si>
    <t>821432002</t>
  </si>
  <si>
    <t>HFS WEICHE BEWEGLICH - HUB LANG</t>
  </si>
  <si>
    <t>821432003</t>
  </si>
  <si>
    <t>HFS WEICHE BEWEGLICH - HUB KURZ</t>
  </si>
  <si>
    <t>821432004</t>
  </si>
  <si>
    <t>821434001</t>
  </si>
  <si>
    <t>HFS WEICHENFÜHRUNGSBOGEN 90° KPL. - BEWEGL.</t>
  </si>
  <si>
    <t>821434002</t>
  </si>
  <si>
    <t>HFS WEICHENFÜHRUNGSBOGEN 180° KPL. - BEWEGL.</t>
  </si>
  <si>
    <t>821434003</t>
  </si>
  <si>
    <t>HFS WEICHENFÜHRUNGSBOGEN 90° KPL. - FEST</t>
  </si>
  <si>
    <t>821434004</t>
  </si>
  <si>
    <t>HFS WEICHENFÜHRUNGSBOGEN 180° KPL. - FEST</t>
  </si>
  <si>
    <t>821434006</t>
  </si>
  <si>
    <t>HFS LP ENDSTÜCK LI KPL. RAD 800</t>
  </si>
  <si>
    <t>821434007</t>
  </si>
  <si>
    <t>HFS LP ENDSTÜCK RE KPL. RAD 800</t>
  </si>
  <si>
    <t>821434008</t>
  </si>
  <si>
    <t>HFS LP ENDSTÜCK LI KPL. SEPARATOR</t>
  </si>
  <si>
    <t>821434009</t>
  </si>
  <si>
    <t>HFS LP ENDSTÜCK RE KPL. SEPARATOR</t>
  </si>
  <si>
    <t>821434012</t>
  </si>
  <si>
    <t>HFS WEGEVENT.5/2 KPL.F.WEICHE</t>
  </si>
  <si>
    <t>821434026</t>
  </si>
  <si>
    <t>HFS WEICHENFÜHRUNGSHALTER 90° KPL.</t>
  </si>
  <si>
    <t>821434045</t>
  </si>
  <si>
    <t xml:space="preserve">UMLENKRAD 800 KPL. ÜBERARBEIT.ERSATZTEIL HFS  </t>
  </si>
  <si>
    <t>821434046</t>
  </si>
  <si>
    <t>UMLENKUNG KPL. Z=13 - ERSATZTEILGRUPPE - MEWA</t>
  </si>
  <si>
    <t>821436001</t>
  </si>
  <si>
    <t>HFS UMLENKRAD 800</t>
  </si>
  <si>
    <t>821436002</t>
  </si>
  <si>
    <t>LAGERBOCK HFS</t>
  </si>
  <si>
    <t>821436003</t>
  </si>
  <si>
    <t>SÄULENHALTER FÜR SEPARATOR - HFS</t>
  </si>
  <si>
    <t>821436004</t>
  </si>
  <si>
    <t>BT-EINFÜHRUNG RECHTS - HFS</t>
  </si>
  <si>
    <t>821436005</t>
  </si>
  <si>
    <t>SENSORHALTER - HFS</t>
  </si>
  <si>
    <t>821436006</t>
  </si>
  <si>
    <t>HFS BANDFÜHRUNGSELEMENT LANG(PP GF 20%)</t>
  </si>
  <si>
    <t>821436007</t>
  </si>
  <si>
    <t>REIBBELAG 3-SPURIG</t>
  </si>
  <si>
    <t>821436008</t>
  </si>
  <si>
    <t>INITIATORHALTER FÜR SEPARATOR - HFS</t>
  </si>
  <si>
    <t>821436009</t>
  </si>
  <si>
    <t>HFS PFORTE (SEPARATOR)</t>
  </si>
  <si>
    <t>821436010</t>
  </si>
  <si>
    <t>HFS WECHSELSCHIENE</t>
  </si>
  <si>
    <t>821436011</t>
  </si>
  <si>
    <t>HFS SPREIZCLIP</t>
  </si>
  <si>
    <t>821436012</t>
  </si>
  <si>
    <t>HFS STEUERSCHIEBER F. SCHIEBEWEICHE</t>
  </si>
  <si>
    <t>821436013</t>
  </si>
  <si>
    <t>HFS SÄULENFÜHRUNG F. SCHIEBEWEICHE</t>
  </si>
  <si>
    <t>821436014</t>
  </si>
  <si>
    <t>HFS RAMPE</t>
  </si>
  <si>
    <t>821436015</t>
  </si>
  <si>
    <t>HFS FÜHRUNGSBOGENHALTER</t>
  </si>
  <si>
    <t>821436017</t>
  </si>
  <si>
    <t>WEICHENGRUNDKÖRPER HFS (SCHIEBEWEICHE)</t>
  </si>
  <si>
    <t>821436018</t>
  </si>
  <si>
    <t>HFS EINSTECKLEISTE F. WEICHE</t>
  </si>
  <si>
    <t>821436019</t>
  </si>
  <si>
    <t>HFS WEICHENSÄULE</t>
  </si>
  <si>
    <t>821436020</t>
  </si>
  <si>
    <t>HFS ZYLINDERJOCH F. WEICHE</t>
  </si>
  <si>
    <t>821436021</t>
  </si>
  <si>
    <t>HFS ANSCHLAGHÜLSE L=22,6 FÜR WEICHE</t>
  </si>
  <si>
    <t>821436022</t>
  </si>
  <si>
    <t>HFS ANSCHLAGHÜLSE L=45 FÜR WEICHE</t>
  </si>
  <si>
    <t>821436023</t>
  </si>
  <si>
    <t>HFS ANSCHLAGHÜLSE L=20,8 FÜR WEICHE</t>
  </si>
  <si>
    <t>821436024</t>
  </si>
  <si>
    <t>HFS WEICHENFÜHRUNGSBOGENHALTER</t>
  </si>
  <si>
    <t>821436025</t>
  </si>
  <si>
    <t>HFS WEICHENFÜHRUNGSBOGEN  90° BEWEGLICH</t>
  </si>
  <si>
    <t>821436026</t>
  </si>
  <si>
    <t>HFS FÜHRUNGSGERADE</t>
  </si>
  <si>
    <t>821436027</t>
  </si>
  <si>
    <t>HFS WEICHENFÜHRUNGSBOGEN 180° - BEWEGLICH</t>
  </si>
  <si>
    <t>821436028</t>
  </si>
  <si>
    <t>HFS WEICHENFÜHRUNGSBOGEN  90° - FEST</t>
  </si>
  <si>
    <t>821436029</t>
  </si>
  <si>
    <t>HFS WEICHENFÜHRUNGSBOGEN 180° - FEST</t>
  </si>
  <si>
    <t>821436030</t>
  </si>
  <si>
    <t>HFS FÜHRUNGSBOGEN 180°</t>
  </si>
  <si>
    <t>821436031</t>
  </si>
  <si>
    <t>BT-EINFÜHRUNG LINKS - HFS</t>
  </si>
  <si>
    <t>821436032</t>
  </si>
  <si>
    <t>HFS WEICHENSCHLÜSSEL - MEWA</t>
  </si>
  <si>
    <t>821436034</t>
  </si>
  <si>
    <t>EINLAUFCLIP RAD-STRECKE HFS</t>
  </si>
  <si>
    <t>821436035</t>
  </si>
  <si>
    <t>HFS LAUFPROFILENDSTÜCK RECHTS FÜR SEPARATOR</t>
  </si>
  <si>
    <t>821436036</t>
  </si>
  <si>
    <t>HFS GLEITPROFIL RECHTS FÜR SEPARATOR</t>
  </si>
  <si>
    <t>821436037</t>
  </si>
  <si>
    <t>HFS LAUFPROFILENDSTÜCK LINKS FÜR SEPARATOR</t>
  </si>
  <si>
    <t>821436038</t>
  </si>
  <si>
    <t>HFS GLEITPROFIL LINKS FÜR SEPARATOR</t>
  </si>
  <si>
    <t>821436039</t>
  </si>
  <si>
    <t>HFS LP ENDSTÜCK RE FÜR RAD 800</t>
  </si>
  <si>
    <t>821436040</t>
  </si>
  <si>
    <t>HFS LP ENDSTÜCK LI FÜR RAD 800</t>
  </si>
  <si>
    <t>821436042</t>
  </si>
  <si>
    <t>HFS UMLENKWELLE FÜR UMLENKRAD800</t>
  </si>
  <si>
    <t>821436043</t>
  </si>
  <si>
    <t>HFS LP MIT WEICHEN/SEP-BEARBEITUNG L=1M</t>
  </si>
  <si>
    <t>821436047</t>
  </si>
  <si>
    <t>HALTER FÜR ANSCHLAG HFS</t>
  </si>
  <si>
    <t>821436048</t>
  </si>
  <si>
    <t>ANSCHLAG FÜR BT HFS</t>
  </si>
  <si>
    <t>821436052</t>
  </si>
  <si>
    <t>HFS WEICHENFÜHRUNGSBOGEN 180° FEST-FEST</t>
  </si>
  <si>
    <t>821436053</t>
  </si>
  <si>
    <t>HFS WEICHENFÜHRUNGSBOGEN 180° BEWEGL.-FEST</t>
  </si>
  <si>
    <t>821436056</t>
  </si>
  <si>
    <t>BANDFÜHRUNGSELEMENT KURZ(PP)</t>
  </si>
  <si>
    <t>821436058</t>
  </si>
  <si>
    <t xml:space="preserve">HFS WEICHENFÜHRUNGSBOGEN 90° </t>
  </si>
  <si>
    <t>821436060</t>
  </si>
  <si>
    <t xml:space="preserve">HFS WEICHENFÜHRUNGSBOGEN 90° R-R-R </t>
  </si>
  <si>
    <t>821436065</t>
  </si>
  <si>
    <t>AUFSATZ MONTAGEPLATTE SCHENKELWEICHE</t>
  </si>
  <si>
    <t>821436072</t>
  </si>
  <si>
    <t>HFS KNEBEL FÜR WEICHENSCHLÜSSEL</t>
  </si>
  <si>
    <t>821436073</t>
  </si>
  <si>
    <t>HFS ZAPFEN FÜR WEICHENSCHLÜSSEL</t>
  </si>
  <si>
    <t>821436101</t>
  </si>
  <si>
    <t>MONTAGEPLATTE SCHENKELWEICHE</t>
  </si>
  <si>
    <t>821436102</t>
  </si>
  <si>
    <t>WEICHENSCHENKEL SCHENKELWEICHE</t>
  </si>
  <si>
    <t>821436103</t>
  </si>
  <si>
    <t>ANSCHLAGHÜLSE SCHENKELWEICHE</t>
  </si>
  <si>
    <t>821436105</t>
  </si>
  <si>
    <t>HFS NT AUFSATZ 2.0 F. SCHENKEL</t>
  </si>
  <si>
    <t>821436106</t>
  </si>
  <si>
    <t>HFS NT ACHSE F. SCHENKELWEICHE</t>
  </si>
  <si>
    <t>821436117</t>
  </si>
  <si>
    <t>ZAHNRAD FÜR UMLENKUNG - BEARBEITET - Z=13 - MEWA</t>
  </si>
  <si>
    <t>821436118</t>
  </si>
  <si>
    <t>UMLENKBOLZEN FÜR ZAHNRAD - Z=13 - MEWA</t>
  </si>
  <si>
    <t>821446001</t>
  </si>
  <si>
    <t>HFS UMLENKRAD 200 F. ZU-/ABFÜHRSTRECKE ETF</t>
  </si>
  <si>
    <t>821446002</t>
  </si>
  <si>
    <t>HFS UMLENKWELLE F. UMLENKRAD 200</t>
  </si>
  <si>
    <t>821446003</t>
  </si>
  <si>
    <t>HFS DISTANZRING F. UMLENKRAD 200</t>
  </si>
  <si>
    <t>821462001</t>
  </si>
  <si>
    <t>SEPARATOR LINKS KPL. - HFS</t>
  </si>
  <si>
    <t>821462002</t>
  </si>
  <si>
    <t>SEPARATOR RECHTS KPL. - HFS</t>
  </si>
  <si>
    <t>821462003</t>
  </si>
  <si>
    <t>INDUKTIVES SCHALTELEMENT KPL. - HFS</t>
  </si>
  <si>
    <t>821462005</t>
  </si>
  <si>
    <t>STRECKENBEARBEITUNG KPL. f. SEPARATOR - HFS</t>
  </si>
  <si>
    <t>821466001</t>
  </si>
  <si>
    <t>STRECKENBEARBEITUNG FÜR SEPARATOR - HFS</t>
  </si>
  <si>
    <t>821466002</t>
  </si>
  <si>
    <t>8ZYLINDERHALTER FÜR SEPARATOR - HFS</t>
  </si>
  <si>
    <t>821466003</t>
  </si>
  <si>
    <t>SEPARATORSÄULE - HFS</t>
  </si>
  <si>
    <t>821466005</t>
  </si>
  <si>
    <t>HFS ANSCHLAGHÜLSE FEST L=62,5 FÜR SEPARATOR</t>
  </si>
  <si>
    <t>821466008</t>
  </si>
  <si>
    <t>SENSORHALTER FÜR SEPARATOR - HFS</t>
  </si>
  <si>
    <t>821466009</t>
  </si>
  <si>
    <t>ANSCHLAGLEISTE - HFS</t>
  </si>
  <si>
    <t>821466010</t>
  </si>
  <si>
    <t>BOLZEN FÜR SEPARATOR - HFS</t>
  </si>
  <si>
    <t>821716001</t>
  </si>
  <si>
    <t>APS 110 ALUPROFIL ELOXIERT</t>
  </si>
  <si>
    <t>821716017</t>
  </si>
  <si>
    <t>APSB 110 R 550/45°-R-232</t>
  </si>
  <si>
    <t>821716018</t>
  </si>
  <si>
    <t>APSB 110 R 550/45°-L-232</t>
  </si>
  <si>
    <t>821716021</t>
  </si>
  <si>
    <t>APSB R630/45° - R/L-400</t>
  </si>
  <si>
    <t>821716023</t>
  </si>
  <si>
    <t>APSB R630/90° - 800</t>
  </si>
  <si>
    <t xml:space="preserve">APSB R630/90° - 800 </t>
  </si>
  <si>
    <t>821716029</t>
  </si>
  <si>
    <t>821716030</t>
  </si>
  <si>
    <t>821716031</t>
  </si>
  <si>
    <t>821716101</t>
  </si>
  <si>
    <t>APSB R630/45° - R-400</t>
  </si>
  <si>
    <t>821716103</t>
  </si>
  <si>
    <t>APSB R550/22,5° - R-228</t>
  </si>
  <si>
    <t>821716104</t>
  </si>
  <si>
    <t>APSB R550/22,5° - L-228</t>
  </si>
  <si>
    <t>821726001</t>
  </si>
  <si>
    <t>APS 110 ALUPROFIL MIT AUSSPARUNG F. EINLEGEBLECH</t>
  </si>
  <si>
    <t>822004001</t>
  </si>
  <si>
    <t>KF UMLENKLASCHE, KPL. F.SCHRÄGFÖRDERER</t>
  </si>
  <si>
    <t>822004100</t>
  </si>
  <si>
    <t xml:space="preserve">FÖRDERERSCHILD ANLAUFWARNUNG KPL. - A5-QUER </t>
  </si>
  <si>
    <t>822004101</t>
  </si>
  <si>
    <t>FÖRDERERSCHILD ANLAUFWARNUNG KPL. - A5-HOCH</t>
  </si>
  <si>
    <t>822006001</t>
  </si>
  <si>
    <t>KF UMLENKSCHUH F.SCHRÄGFÖRDERER</t>
  </si>
  <si>
    <t>822006002</t>
  </si>
  <si>
    <t>822006003</t>
  </si>
  <si>
    <t>KF GLEITTELLER F.SCHRÄGFÖRDERER</t>
  </si>
  <si>
    <t>822006004</t>
  </si>
  <si>
    <t>KF KONTERPLATTE F.SCHRÄGFÖRDERER</t>
  </si>
  <si>
    <t>822006100</t>
  </si>
  <si>
    <t>SCHILD ÜBERPRÜFUNG KETTENSPANNUNG</t>
  </si>
  <si>
    <t>822012580</t>
  </si>
  <si>
    <t>RA1-b FÜR LADESCHLEIFE KPL.</t>
  </si>
  <si>
    <t>822012600</t>
  </si>
  <si>
    <t>RA1-f FÜR AP110 TR-V SIEM.-ANTRIEB, S-PNEUM. KPL.</t>
  </si>
  <si>
    <t>822012601</t>
  </si>
  <si>
    <t>RA1-f FÜR AP110 TR-V SIEM.-ANTRIEB, S-PNEUM.ZYL.</t>
  </si>
  <si>
    <t>822012602</t>
  </si>
  <si>
    <t>RA1-f FÜR AP110 TR-V SIEM.-ANTRIEB, STARR KPL.</t>
  </si>
  <si>
    <t>822012603</t>
  </si>
  <si>
    <t>RA1-f FÜR AP60 TR-V SIEM.-ANTRIEB, S-PNEUM. KPL.</t>
  </si>
  <si>
    <t>822012604</t>
  </si>
  <si>
    <t>RA1-f FÜR AP60 TR-V SIEM.-ANTRIEB, S-PNEUM.ZYL.</t>
  </si>
  <si>
    <t>822012605</t>
  </si>
  <si>
    <t>RA1-f FÜR AP60 TR-V SIEM.-ANTRIEB, STARR KPL.</t>
  </si>
  <si>
    <t>822012606</t>
  </si>
  <si>
    <t>RA2-f/200 FÜR AP110 TR-V SIEM.-ANTRIEB, S-PNEUM.</t>
  </si>
  <si>
    <t>822012607</t>
  </si>
  <si>
    <t>RA2-f/255 FÜR AP110 TR-V SIEM.-ANTRIEB, S-PNEUM.</t>
  </si>
  <si>
    <t>822012608</t>
  </si>
  <si>
    <t>RA2-f/200 FÜR AP60 TR-V SIEM.-ANTRIEB, S-PNEUM.</t>
  </si>
  <si>
    <t>822012609</t>
  </si>
  <si>
    <t>RA2-f/255 FÜR AP60 TR-V SIEM.-ANTRIEB, S-PNEUM.</t>
  </si>
  <si>
    <t>822012620</t>
  </si>
  <si>
    <t>RA1-g FÜR AP110 TR-V N_ANTRIEB, S-PNEUM. KPL.</t>
  </si>
  <si>
    <t>822012621</t>
  </si>
  <si>
    <t>RA1-g FÜR AP110 TR-V N_ANTRIEB, S-PNEUM.ZYL.</t>
  </si>
  <si>
    <t>822012622</t>
  </si>
  <si>
    <t>RA1-g FÜR AP110 TR-V N_ANTRIEB, STARR KPL.</t>
  </si>
  <si>
    <t>822012623</t>
  </si>
  <si>
    <t>RA1-g FÜR AP60 TR-V N_ANTRIEB, S-PNEUM. KPL.</t>
  </si>
  <si>
    <t>822012624</t>
  </si>
  <si>
    <t>RA1-g FÜR AP60 TR-V N_ANTRIEB, S-PNEUM.ZYL.</t>
  </si>
  <si>
    <t>822012625</t>
  </si>
  <si>
    <t>RA1-g FÜR AP60 TR-V N_ANTRIEB, STARR KPL.</t>
  </si>
  <si>
    <t>822012626</t>
  </si>
  <si>
    <t>RA2-g/200 FÜR AP110 TR-V N_ANTRIEB, S-PNEUM.</t>
  </si>
  <si>
    <t>822012628</t>
  </si>
  <si>
    <t>RA2-g/200 FÜR AP60 TR-V N_ANTRIEB, S-PNEUM.</t>
  </si>
  <si>
    <t>822012629</t>
  </si>
  <si>
    <t>RA2-g/255 FÜR AP60 TR-V N_ANTRIEB, S-PNEUM.</t>
  </si>
  <si>
    <t>822014011</t>
  </si>
  <si>
    <t>RA1 PNEUMATIKZYLINDER, KPL.</t>
  </si>
  <si>
    <t>822014012</t>
  </si>
  <si>
    <t>RA1 PNEUMATIK, KPL.</t>
  </si>
  <si>
    <t>822014506</t>
  </si>
  <si>
    <t>RA1-b/c/d/e/f/g STARR, KPL.</t>
  </si>
  <si>
    <t>822014520</t>
  </si>
  <si>
    <t>RA1-c FÜR AP110 TR-V SIEM.-ANTRIEB</t>
  </si>
  <si>
    <t>822014521</t>
  </si>
  <si>
    <t>RA1-c/d/e/f/g S-PNEUMATIK, KPL.</t>
  </si>
  <si>
    <t>822014522</t>
  </si>
  <si>
    <t>RA1-c/d/e/f/g S-PNEUMATIKZYLINDER, KPL.</t>
  </si>
  <si>
    <t>822014524</t>
  </si>
  <si>
    <t>RA1-c/d/e/f/g FEDERRÜCKSTELLUNG, KPL.</t>
  </si>
  <si>
    <t>822014530</t>
  </si>
  <si>
    <t>RA1-c FÜR AP60 TR-V SIEM.-ANTRIEB</t>
  </si>
  <si>
    <t>822014537</t>
  </si>
  <si>
    <t>RA-ZWANGSFÜHRUNG AN AP FÜR ST-V, KPL.</t>
  </si>
  <si>
    <t>822014543</t>
  </si>
  <si>
    <t>RA2-c/200 FÜR AP110 TR-V SIEM.-ANTRIEB</t>
  </si>
  <si>
    <t>822014544</t>
  </si>
  <si>
    <t>RA2-c/255 FÜR AP110 TR-V SIEM.-ANTRIEB</t>
  </si>
  <si>
    <t>822014548</t>
  </si>
  <si>
    <t>RA2-c/d/e/f/g 200 S-PNEUMATIK, KPL.</t>
  </si>
  <si>
    <t>822014549</t>
  </si>
  <si>
    <t>RA2-c/d/e/f/g 255 S-PNEUMATIK, KPL.</t>
  </si>
  <si>
    <t>822014550</t>
  </si>
  <si>
    <t>RA2-c/d/e/f/g FEDERRÜCKSTELLUNG, KPL.</t>
  </si>
  <si>
    <t>822014550_1</t>
  </si>
  <si>
    <t>822014553</t>
  </si>
  <si>
    <t>RA2-c/200 FÜR AP60 TR-V SIEM.-ANTRIEB</t>
  </si>
  <si>
    <t>822014554</t>
  </si>
  <si>
    <t>RA2-c/255 FÜR AP60 TR-V SIEM.-ANTRIEB</t>
  </si>
  <si>
    <t>822014566</t>
  </si>
  <si>
    <t>RA2-e/200 FÜR AP110 TR-V N_ANTRIEB</t>
  </si>
  <si>
    <t>822014568</t>
  </si>
  <si>
    <t>RA2-e/200 FÜR AP60 TR-V N_ANTRIEB</t>
  </si>
  <si>
    <t>822014569</t>
  </si>
  <si>
    <t>RA2-e/255 FÜR AP60 TR-V N_ANTRIEB</t>
  </si>
  <si>
    <t>822014590</t>
  </si>
  <si>
    <t>GEGENRAD RA-a, KPL.</t>
  </si>
  <si>
    <t>822014591</t>
  </si>
  <si>
    <t>822014592</t>
  </si>
  <si>
    <t>GEGENRAD D=140 KPL. (ERSETZT 924071017)</t>
  </si>
  <si>
    <t>822014593</t>
  </si>
  <si>
    <t>GEGENRAD D=80 KPL. (ERSETZT 924071015)</t>
  </si>
  <si>
    <t>822014594</t>
  </si>
  <si>
    <t>UMBAUSATZ ANTRIEBSRAD F. AP110 KPL. (ERSETZT</t>
  </si>
  <si>
    <t>822014595</t>
  </si>
  <si>
    <t>UMBAUSATZ ANTRIEBSRAD F.AP60 KPL. (ERSETZT</t>
  </si>
  <si>
    <t>822014596</t>
  </si>
  <si>
    <t>EINLAUFSCHUTZ REIBRADANTRIEB AP110 KPL.</t>
  </si>
  <si>
    <t>822014597</t>
  </si>
  <si>
    <t>EINLAUFSCHUTZ REIBRADANTRIEB AP60 KPL.</t>
  </si>
  <si>
    <t>822014598</t>
  </si>
  <si>
    <t>GEGENRAD RA-f/g, KPL.</t>
  </si>
  <si>
    <t>822014600</t>
  </si>
  <si>
    <t>RA1-f FÜR AP110 TR-V SIEM.-ANTRIEB</t>
  </si>
  <si>
    <t>822014601</t>
  </si>
  <si>
    <t>RA1-f FÜR AP60 TR-V SIEM.-ANTRIEB</t>
  </si>
  <si>
    <t>822014602</t>
  </si>
  <si>
    <t>RA2-f/200 FÜR AP110 TR-V SIEM.-ANTRIEB</t>
  </si>
  <si>
    <t>822014603</t>
  </si>
  <si>
    <t>RA2-f/255 FÜR AP110 TR-V SIEM.-ANTRIEB</t>
  </si>
  <si>
    <t>822014605</t>
  </si>
  <si>
    <t>RA2-f/200 FÜR AP60 TR-V SIEM.-ANTRIEB</t>
  </si>
  <si>
    <t>822014606</t>
  </si>
  <si>
    <t>RA2-f/255 FÜR AP60 TR-V SIEM.-ANTRIEB</t>
  </si>
  <si>
    <t>822014620</t>
  </si>
  <si>
    <t>RA1-g FÜR AP110 TR-V N_ANTRIEB</t>
  </si>
  <si>
    <t>822014621</t>
  </si>
  <si>
    <t>RA1-g FÜR AP60 TR-V N_ANTRIEB</t>
  </si>
  <si>
    <t>822014622</t>
  </si>
  <si>
    <t>RA2-g/200 FÜR AP110 TR-V N_ANTRIEB</t>
  </si>
  <si>
    <t>822014623</t>
  </si>
  <si>
    <t>RA2-g/255 FÜR AP110 TR-V N_ANTRIEB</t>
  </si>
  <si>
    <t>822014625</t>
  </si>
  <si>
    <t>RA2-g/200 FÜR AP60 TR-V N_ANTRIEB</t>
  </si>
  <si>
    <t>822014626</t>
  </si>
  <si>
    <t>RA2-g/255 FÜR AP60 TR-V N_ANTRIEB</t>
  </si>
  <si>
    <t>822014631</t>
  </si>
  <si>
    <t>RA1-c/d/e/f/g ZYLINDER KPL. FÜR S-PNEUMATIK</t>
  </si>
  <si>
    <t>822014632</t>
  </si>
  <si>
    <t>RA1-c/d/e/f/g ZYLINDER KPL. FÜR S-PN.ZYLINDER</t>
  </si>
  <si>
    <t>822014633</t>
  </si>
  <si>
    <t>RA2-c/d/e/f/g-200 ZYLINDER KPL. FÜR S-PNEUMATIK</t>
  </si>
  <si>
    <t>822014634</t>
  </si>
  <si>
    <t>RA2-c/d/e/f/g-255 ZYLINDER KPL. FÜR S-PNEUMATIK</t>
  </si>
  <si>
    <t>822014641</t>
  </si>
  <si>
    <t>RA1-c/d/e/f/g VENTIL KPL. FÜR S-PNEUMATIK</t>
  </si>
  <si>
    <t>822014642</t>
  </si>
  <si>
    <t>RA2-c/d/e/f/g VENTIL KPL. FÜR S-PNEUMATIK</t>
  </si>
  <si>
    <t>822016001</t>
  </si>
  <si>
    <t>RRA GEGENRADHALTER--&gt; Weiterbearb. (Zusatztext)</t>
  </si>
  <si>
    <t>822016003</t>
  </si>
  <si>
    <t>RRA GEGENRADHALTER F.STAHL-V(AP60)</t>
  </si>
  <si>
    <t>822016005</t>
  </si>
  <si>
    <t>RRA ANTRIEBSWELLE F.STAHL-V(AP110/ST)</t>
  </si>
  <si>
    <t>822016008</t>
  </si>
  <si>
    <t>RRA FÜHRUNG</t>
  </si>
  <si>
    <t>822016009</t>
  </si>
  <si>
    <t>822016010</t>
  </si>
  <si>
    <t>RRA GEGENRAD</t>
  </si>
  <si>
    <t>822016011</t>
  </si>
  <si>
    <t>RRA GEGENRAD, KLEIN</t>
  </si>
  <si>
    <t>822016012</t>
  </si>
  <si>
    <t>RRA GEGENRADACHSE 140MM</t>
  </si>
  <si>
    <t>822016013</t>
  </si>
  <si>
    <t>RRA FÜHRUNGSWELLE 260</t>
  </si>
  <si>
    <t>822016014</t>
  </si>
  <si>
    <t>RRA HALTEPLATTE</t>
  </si>
  <si>
    <t>822016015</t>
  </si>
  <si>
    <t>RRA BEFESTIGUNGSPLATTE F.BEFEST. AUF ST</t>
  </si>
  <si>
    <t>822016016</t>
  </si>
  <si>
    <t>RRA DRUCKSTANGE 93</t>
  </si>
  <si>
    <t>822016017</t>
  </si>
  <si>
    <t>RRA DRUCKSTANGE 91</t>
  </si>
  <si>
    <t>822016019</t>
  </si>
  <si>
    <t>RRA HALTERUNG 60 F.STAHL-V GEGENRAD 2</t>
  </si>
  <si>
    <t>822016021</t>
  </si>
  <si>
    <t>RRA GEGENRADACHSE II, KURZ</t>
  </si>
  <si>
    <t>822016022</t>
  </si>
  <si>
    <t>RRA FÜHRUNGSWELLE 200</t>
  </si>
  <si>
    <t>822016025</t>
  </si>
  <si>
    <t>RRA ABDECKUNG FÜR REIBRADANTRI(SEW)</t>
  </si>
  <si>
    <t>822016028</t>
  </si>
  <si>
    <t>RRA ANTRIEBSWELLE F.STAHL-V(AP60) SEW-ANTR.</t>
  </si>
  <si>
    <t>822016035</t>
  </si>
  <si>
    <t>RRA PLATTEHALTER GEGENRAD 2</t>
  </si>
  <si>
    <t>822016038</t>
  </si>
  <si>
    <t>RRA STAB HALTER GEGENRAD 2 ST-V</t>
  </si>
  <si>
    <t>822016040</t>
  </si>
  <si>
    <t>RRA REIBRAD FÜR REIBRADANTRIEBAUSLAUFMODELL) D=150</t>
  </si>
  <si>
    <t>822016041</t>
  </si>
  <si>
    <t>RRA REIBRAD F.REIBRADANTRIEB (AUSLAUFMODELL) D=132</t>
  </si>
  <si>
    <t>822016046</t>
  </si>
  <si>
    <t>ENTLASTUNGSBOLZEN FÜR REIBRADANTRIEB</t>
  </si>
  <si>
    <t>822016167</t>
  </si>
  <si>
    <t>GEGENRADACHSE 140MM LANG FÜR RAD 924071014</t>
  </si>
  <si>
    <t>822016169</t>
  </si>
  <si>
    <t>GEGENRADACHSE 100 MM KURZ FÜR RAD 924071014</t>
  </si>
  <si>
    <t>822016170</t>
  </si>
  <si>
    <t>ADAPTERSCHEIBE FÜR N_MOTOR - RRA-GRUNDMODELL</t>
  </si>
  <si>
    <t>822016171</t>
  </si>
  <si>
    <t>PLATTE FÜR HALTERUNG FÜR GEGENRAD 2 (BLICKLE)</t>
  </si>
  <si>
    <t>822016172</t>
  </si>
  <si>
    <t>BOLZEN FÜR HALTERUNG FÜR GEGENRAD 2 (BLICKLE)</t>
  </si>
  <si>
    <t>822016173</t>
  </si>
  <si>
    <t>RADLAGERBOLZEN FÜR HALTERUNG FÜR GEGENRAD 2</t>
  </si>
  <si>
    <t>822016505</t>
  </si>
  <si>
    <t>ANTRIEBSWELLE RA-a</t>
  </si>
  <si>
    <t>822016506</t>
  </si>
  <si>
    <t>ANTRIEBSRAD RA</t>
  </si>
  <si>
    <t>822016507</t>
  </si>
  <si>
    <t>MITNAHMESCHEIBE RA</t>
  </si>
  <si>
    <t>822016508</t>
  </si>
  <si>
    <t>WELLE FÜR GEGENRAD RA-a</t>
  </si>
  <si>
    <t>822016509</t>
  </si>
  <si>
    <t>DRUCKSTANGE RA</t>
  </si>
  <si>
    <t>822016511</t>
  </si>
  <si>
    <t>HALTER FÜR BG PNEUM.</t>
  </si>
  <si>
    <t>822016512</t>
  </si>
  <si>
    <t>GEGENRADKÖRPER RA</t>
  </si>
  <si>
    <t>822016513</t>
  </si>
  <si>
    <t>BELAG FÜR GEGENRAD RA</t>
  </si>
  <si>
    <t>822016514</t>
  </si>
  <si>
    <t>BEFESTIGUNGSWINKEL FÜR BG PNEUM.</t>
  </si>
  <si>
    <t>822016515</t>
  </si>
  <si>
    <t>BEFESTIGUNGSWINKEL FÜR BG STARR</t>
  </si>
  <si>
    <t>822016516</t>
  </si>
  <si>
    <t>HAKENSCHRAUBE M8</t>
  </si>
  <si>
    <t>822016518</t>
  </si>
  <si>
    <t>KLOTZ RA</t>
  </si>
  <si>
    <t>822016519</t>
  </si>
  <si>
    <t>VERBINDUNGSELEMENT RA OBEN</t>
  </si>
  <si>
    <t>822016520</t>
  </si>
  <si>
    <t>VERBINDUNGSELEMENT RA UNTEN</t>
  </si>
  <si>
    <t>822016521</t>
  </si>
  <si>
    <t>PROFILKÖRPER RA</t>
  </si>
  <si>
    <t>822016522</t>
  </si>
  <si>
    <t>RA-ZWANGSFÜHRUNG AN AP FÜR ST-V</t>
  </si>
  <si>
    <t>822016524</t>
  </si>
  <si>
    <t>BELAG FÜR GEGENRAD RA-f-g</t>
  </si>
  <si>
    <t>822016530</t>
  </si>
  <si>
    <t xml:space="preserve">ALU-PROFIL FÜR RA HALTERPLATTE </t>
  </si>
  <si>
    <t>822016531</t>
  </si>
  <si>
    <t>ALU-PROFIL FÜR RA FÜHRUNG</t>
  </si>
  <si>
    <t>822016532</t>
  </si>
  <si>
    <t>ALU-PROFIL FÜR RA-b-e SCHIEBER</t>
  </si>
  <si>
    <t>822016533</t>
  </si>
  <si>
    <t xml:space="preserve">ALU-PROFIL FÜR RA GEGENRADHALTER </t>
  </si>
  <si>
    <t>822016544</t>
  </si>
  <si>
    <t>FÜHRUNG RA1-b-e-f-g FÜR AP110</t>
  </si>
  <si>
    <t>822016545</t>
  </si>
  <si>
    <t>822016547</t>
  </si>
  <si>
    <t>GEGENRADHALTER RA1-b-e FÜR AP110</t>
  </si>
  <si>
    <t>822016548</t>
  </si>
  <si>
    <t>ANTRIEBSWELLE RA-b/d</t>
  </si>
  <si>
    <t>822016549</t>
  </si>
  <si>
    <t>WELLE FÜR GEGENRAD RA-b/e/f/g</t>
  </si>
  <si>
    <t>822016550</t>
  </si>
  <si>
    <t>GEGENRADKÖRPER RA-b-e-f-g</t>
  </si>
  <si>
    <t>822016551</t>
  </si>
  <si>
    <t>BEFESTIGUNGSWINKEL-b/d/e/g FÜR BG PNEUM.</t>
  </si>
  <si>
    <t>822016552</t>
  </si>
  <si>
    <t>HALTER-b-e-g FÜR BG PNEUM.</t>
  </si>
  <si>
    <t>822016553</t>
  </si>
  <si>
    <t>FÜHRUNG RA1-b-e FÜR AP60</t>
  </si>
  <si>
    <t>822016554</t>
  </si>
  <si>
    <t>FÜHRUNG RA2-b-e-g FÜR ABSTAND 200MM</t>
  </si>
  <si>
    <t>822016554R</t>
  </si>
  <si>
    <t>FÜHRUNG RA2-b-e FÜR ABSTAND 200MM</t>
  </si>
  <si>
    <t>822016556</t>
  </si>
  <si>
    <t>DRUCKSTANGE RA-b-e</t>
  </si>
  <si>
    <t>822016557</t>
  </si>
  <si>
    <t>DRUCKSTANGE RA-b-e STARR</t>
  </si>
  <si>
    <t>822016558</t>
  </si>
  <si>
    <t>FÜHRUNG RA2-b-e FÜR ABSTAND 255MM</t>
  </si>
  <si>
    <t>822016560</t>
  </si>
  <si>
    <t>ANSCHLAGLEISTE RA-b/e/f/g</t>
  </si>
  <si>
    <t>822016561</t>
  </si>
  <si>
    <t>PROFILKÖRPER RA-b-e-g</t>
  </si>
  <si>
    <t>822016563</t>
  </si>
  <si>
    <t>FÜHRUNG RA1-b FÜR LS</t>
  </si>
  <si>
    <t>822016564</t>
  </si>
  <si>
    <t>SCHIEBER RA1-b FÜR LS</t>
  </si>
  <si>
    <t>822016565</t>
  </si>
  <si>
    <t>ANTRIEBSWELLE RA-b FÜR LS</t>
  </si>
  <si>
    <t>822016566</t>
  </si>
  <si>
    <t>WELLE FÜR GEGENRAD RA-b FÜR LS</t>
  </si>
  <si>
    <t>822016567</t>
  </si>
  <si>
    <t>MITNAHMESCHEIBE RA FÜR LS</t>
  </si>
  <si>
    <t>822016568</t>
  </si>
  <si>
    <t>DISTANZROHR RA FÜR LS</t>
  </si>
  <si>
    <t>822016569</t>
  </si>
  <si>
    <t>ANTRIEBSRAD RA FÜR LS</t>
  </si>
  <si>
    <t>822016570</t>
  </si>
  <si>
    <t>DRUCKPLATTE RA FÜR LS</t>
  </si>
  <si>
    <t>822016571</t>
  </si>
  <si>
    <t>ANSCHLAGLEISTE RA-b FÜR LS</t>
  </si>
  <si>
    <t>822016572</t>
  </si>
  <si>
    <t>HALTER-b FÜR BG PNEUM. S_PN</t>
  </si>
  <si>
    <t>822016573</t>
  </si>
  <si>
    <t>ANTRIEBSWELLE RA-c F. SIEMENS-MOTOR</t>
  </si>
  <si>
    <t>822016574</t>
  </si>
  <si>
    <t>BEFESTIGUNGSWINKEL-c FÜR BG PNEUM. F.</t>
  </si>
  <si>
    <t>822016575</t>
  </si>
  <si>
    <t>SCHIEBER RA-b-d-e-g FÜR N_MOTOR KPL.</t>
  </si>
  <si>
    <t>822016577</t>
  </si>
  <si>
    <t>SCHIEBER RA-c FÜR SIEM.-MOTOR KPL.</t>
  </si>
  <si>
    <t>822016579</t>
  </si>
  <si>
    <t>HALTER RA FÜR FEDERRÜCKSTELLUNG</t>
  </si>
  <si>
    <t>822016580</t>
  </si>
  <si>
    <t>ANTRIEBSWELLE RA-e/g</t>
  </si>
  <si>
    <t>822016581</t>
  </si>
  <si>
    <t>GEGENRADHALTER RA1-f-g FÜR AP110</t>
  </si>
  <si>
    <t>822016582</t>
  </si>
  <si>
    <t>FÜHRUNG RA1-f/g FÜR AP60</t>
  </si>
  <si>
    <t>822016583</t>
  </si>
  <si>
    <t>FÜHRUNG RA2-f-g FÜR ABSTAND 200MM</t>
  </si>
  <si>
    <t>822016584</t>
  </si>
  <si>
    <t>FÜHRUNG RA2-f-g FÜR ABSTAND 255MM</t>
  </si>
  <si>
    <t>822016590</t>
  </si>
  <si>
    <t>GEGENRADKÖRPER RA D=140</t>
  </si>
  <si>
    <t>822016591</t>
  </si>
  <si>
    <t>BELAG FÜR GEGENRAD RA D=140</t>
  </si>
  <si>
    <t>822016592</t>
  </si>
  <si>
    <t>GEGENRADKÖRPER RA D=80</t>
  </si>
  <si>
    <t>822016593</t>
  </si>
  <si>
    <t>BELAG FÜR GEGENRAD RA D=80</t>
  </si>
  <si>
    <t>822016594</t>
  </si>
  <si>
    <t>ANTRIEBSWELLE F. UMBAUSATZ RA AP110</t>
  </si>
  <si>
    <t>822016595</t>
  </si>
  <si>
    <t>ANTRIEBSWELLE F. UMBAUSATZ RA AP60</t>
  </si>
  <si>
    <t>822016596</t>
  </si>
  <si>
    <t>HALTER FÜR EINLAUFSCHUTZ REIBRADANTRIEB AP110</t>
  </si>
  <si>
    <t>822016597</t>
  </si>
  <si>
    <t>HALTER FÜR EINLAUFSCHUTZ REIBRADANTRIEB AP60</t>
  </si>
  <si>
    <t>822016598</t>
  </si>
  <si>
    <t>SCHUTZ FÜR EINLAUFSCHUTZ REIBRADANTRIEB</t>
  </si>
  <si>
    <t>822016599</t>
  </si>
  <si>
    <t>SCHUTZ 2 FÜR EINLAUFSCHUTZ REIBRADANTRIEB</t>
  </si>
  <si>
    <t>822026004</t>
  </si>
  <si>
    <t>PROFILSTANGE (ISOPROFIL)</t>
  </si>
  <si>
    <t>822026005</t>
  </si>
  <si>
    <t>Flachstahl 20x4x45,5 für TRAPEZVERBINDER W-AP60</t>
  </si>
  <si>
    <t>822026030</t>
  </si>
  <si>
    <t>ARF BEFESTIGUNGSLASCHE F.ROLLENHEBELSCHALTER AM</t>
  </si>
  <si>
    <t>822032001_</t>
  </si>
  <si>
    <t>822032002</t>
  </si>
  <si>
    <t>SCHRÄGFÖRDERER 30° SCHWEISSBAUGRUPPE KPL.</t>
  </si>
  <si>
    <t>822032002_</t>
  </si>
  <si>
    <t>822032006</t>
  </si>
  <si>
    <t>ALU FÖRDERER 26° F. 1/2X5/16"KETTE - FÜR</t>
  </si>
  <si>
    <t>822034002</t>
  </si>
  <si>
    <t>UMLENKSTATION GESCHWEISST FÜR SCHRÄGFÖRDERER 26°</t>
  </si>
  <si>
    <t>822034003</t>
  </si>
  <si>
    <t>ANTRIEBSSTATION GESCHWEISST FÜR SCHRÄGFÖRDERER 26°</t>
  </si>
  <si>
    <t>822034004</t>
  </si>
  <si>
    <t>ZWISCHENTRÄGER FÜR SCHRÄGFÖRDER KPL.</t>
  </si>
  <si>
    <t>822034004_</t>
  </si>
  <si>
    <t>ZWISCHENTRÄGER FÜR SCHRÄGFÖRDER L1</t>
  </si>
  <si>
    <t>822034005_</t>
  </si>
  <si>
    <t>ZWISCHENTRÄGER FÜR SCHRÄGFÖRDER L2</t>
  </si>
  <si>
    <t>822034006_</t>
  </si>
  <si>
    <t>ZWISCHENTRÄGER FÜR SCHRÄGFÖRDER L3</t>
  </si>
  <si>
    <t>822034007</t>
  </si>
  <si>
    <t>822034009</t>
  </si>
  <si>
    <t>ZWISCHENTRÄGER AUSGEKLINKT 800MM F. SCHRÄGFÖRDERER</t>
  </si>
  <si>
    <t>822034010</t>
  </si>
  <si>
    <t>MONTAGESATZ FÜR ZWISCHENTRÄGERVERLÄNGERUNG</t>
  </si>
  <si>
    <t>822034015</t>
  </si>
  <si>
    <t>UMLENKSTATION FÜR SCHRÄGFÖRDERER 26°</t>
  </si>
  <si>
    <t>822034016</t>
  </si>
  <si>
    <t>ANTRIEBSTATION FÜR SCHRÄGFÖRDERER 26°</t>
  </si>
  <si>
    <t>822034019</t>
  </si>
  <si>
    <t>UMLENKSTATION FÜR SCHRÄGFÖRDERER 30°</t>
  </si>
  <si>
    <t>822034023</t>
  </si>
  <si>
    <t>ANTRIEBSTATION GESCHWEISST FÜRSCHRÄGFÖRDERER 30°</t>
  </si>
  <si>
    <t>822034024</t>
  </si>
  <si>
    <t>ANTRIEBSTATION FÜR SCHRÄGFÖRDERER 30°</t>
  </si>
  <si>
    <t>822034025</t>
  </si>
  <si>
    <t>MONTAGESATZ FÜR ZWISCHENTRÄGER(SCHRÄGFÖRDERER)</t>
  </si>
  <si>
    <t>822034026</t>
  </si>
  <si>
    <t>ANTRIEBSTATION FÜR PEARL-FÖRDERER</t>
  </si>
  <si>
    <t>822034027</t>
  </si>
  <si>
    <t>KETTENFÜHRUNGSPROFIL KPL. UNTEN FÜR PEARL-FÖRDERER</t>
  </si>
  <si>
    <t>822034028</t>
  </si>
  <si>
    <t>KETTENFÜHRUNGSPROFIL KPL. OBENFÜR PEARL-FÖRDERER</t>
  </si>
  <si>
    <t>822034029</t>
  </si>
  <si>
    <t>ALUBOGEN KPL. UNTEN FÜR PEARL-FÖRDERER</t>
  </si>
  <si>
    <t>822034030</t>
  </si>
  <si>
    <t>UMLENKUNG Z40 KPL. FÜR PEARL-FÖRDERER</t>
  </si>
  <si>
    <t>822034031</t>
  </si>
  <si>
    <t>UMLENKUNG Z36 KPL. FÜR PEARL-FÖRDERER</t>
  </si>
  <si>
    <t>822034032</t>
  </si>
  <si>
    <t>SPANNEINHEIT KPL. FÜR PEARL-FÖRDERER</t>
  </si>
  <si>
    <t>822034033</t>
  </si>
  <si>
    <t>ANSCHLAG FÜR KETTENSPANNER KPL. FÜR PEARL-FÖRDERER</t>
  </si>
  <si>
    <t>822034036</t>
  </si>
  <si>
    <t>VERBINDUNGSELEMENT UNTEN KPL.FÜR BLANCO-FÖRDERER</t>
  </si>
  <si>
    <t>822034037</t>
  </si>
  <si>
    <t>ALUBOGEN KPL. OBEN FÜR PEARL-FÖRDERER</t>
  </si>
  <si>
    <t>822034039</t>
  </si>
  <si>
    <t>UMLENKUNG Z51 KPL. FÜR BLANCO-FÖRDERER</t>
  </si>
  <si>
    <t>822034040</t>
  </si>
  <si>
    <t>SPANNEINHEIT KPL. FÜR BLANCO-FÖRDERER</t>
  </si>
  <si>
    <t>822034047</t>
  </si>
  <si>
    <t>ALU TRÄGERVERBINDUNG</t>
  </si>
  <si>
    <t>822034049</t>
  </si>
  <si>
    <t>ZWISCHENTRÄGER FÜR 5/8X3/8" FÜR PEARL-FÖRDERER</t>
  </si>
  <si>
    <t>822034050</t>
  </si>
  <si>
    <t>ERSATZTEILPAKET FÜR PEARL-FÖRDERER</t>
  </si>
  <si>
    <t>822035021</t>
  </si>
  <si>
    <t>VOLLNABE D=40 FÜR SCHRÄGFÖRDERER</t>
  </si>
  <si>
    <t>822035037</t>
  </si>
  <si>
    <t>ROLLENSCH.  KPL. 1 NO FÜR KF</t>
  </si>
  <si>
    <t>822035038</t>
  </si>
  <si>
    <t>SPANNSCHRAUBE FÜR SCHRÄGFÖRDERER</t>
  </si>
  <si>
    <t>822035039</t>
  </si>
  <si>
    <t>GLEITRING-DISTANZBUCHSE FÜR UMLENKSTATION FÜR</t>
  </si>
  <si>
    <t>822035041</t>
  </si>
  <si>
    <t>TEF / KF MOTOR EINSTECKWELLE1,1 KW</t>
  </si>
  <si>
    <t>822035042</t>
  </si>
  <si>
    <t>KETTENRAD Z=17</t>
  </si>
  <si>
    <t>822035100</t>
  </si>
  <si>
    <t>ROLLENSCH.  KPL. 1NO F. AFS/ST</t>
  </si>
  <si>
    <t>822035102</t>
  </si>
  <si>
    <t>ROLLENSCH.  KPL. 1NO FÜR AP</t>
  </si>
  <si>
    <t>822035103</t>
  </si>
  <si>
    <t>HALTERUNG FÜR TABLEAU 4-FACH, KPL.F.SCHRÄGFÖRDERER</t>
  </si>
  <si>
    <t>822035206</t>
  </si>
  <si>
    <t>KF KLEMMBÜGEL KPL. F.RECHTECKROHR F.</t>
  </si>
  <si>
    <t>822036004</t>
  </si>
  <si>
    <t>KETTENFÜHRUNG 200 FÜR SCHRÄGFÖRDERER</t>
  </si>
  <si>
    <t>822036005</t>
  </si>
  <si>
    <t>VERBINDUNGSPLATTE FÜR SCHRÄGFÖRDERER</t>
  </si>
  <si>
    <t>822036006</t>
  </si>
  <si>
    <t>KF VERBINDUNGSPLATTE LINKS F.SETTEN-SCHRÄGFÖRDERER</t>
  </si>
  <si>
    <t>822036007</t>
  </si>
  <si>
    <t>KF GLEITSCHIENE BEARB. F.SCHRÄN-SCHRÄGFÖRDERER</t>
  </si>
  <si>
    <t>822036009</t>
  </si>
  <si>
    <t>KF SCHUTZBLECHHÄLFTE GROSS F.SETTEN-SCHRÄGFÖRDERER</t>
  </si>
  <si>
    <t>822036010</t>
  </si>
  <si>
    <t>KF SCHUTZBLECHHÄLFTE KLEIN F.SETTEN-SCHRÄGFÖRDERER</t>
  </si>
  <si>
    <t>822036011</t>
  </si>
  <si>
    <t>KF BLECH F.BLECHSCHÜRZE F.SCHREN-SCHRÄGFÖRDERER</t>
  </si>
  <si>
    <t>822036012</t>
  </si>
  <si>
    <t>KF GUMMISCHÜRZE F.SCHRÄGFÖRDERGFÖRDERER</t>
  </si>
  <si>
    <t>822036013</t>
  </si>
  <si>
    <t>KF BLECHSTREIFEN LANG F.SCHRÄG-SCHRÄGFÖRDERER</t>
  </si>
  <si>
    <t>822036014</t>
  </si>
  <si>
    <t>KF BLECHSTREIFEN KURZ F.SCHRÄG-SCHRÄGFÖRDERER</t>
  </si>
  <si>
    <t>822036018</t>
  </si>
  <si>
    <t>ZWISCHENSTEG SCHRÄGFÖRDERER</t>
  </si>
  <si>
    <t>822036019</t>
  </si>
  <si>
    <t>STEG SEITLICH FÜR MOTORSTATIONFÜR SCHRÄGFÖRDERER</t>
  </si>
  <si>
    <t>822036020</t>
  </si>
  <si>
    <t>STEG L=170 SCHRÄGFÖRDERER</t>
  </si>
  <si>
    <t>822036021</t>
  </si>
  <si>
    <t>STEG MIT 2 BOHRUNGEN FÜR SCHRÄGFÖRDERER</t>
  </si>
  <si>
    <t>822036022</t>
  </si>
  <si>
    <t>ANSCHLUSSMUFFE SCHRÄGFÖRDERER</t>
  </si>
  <si>
    <t>822036023</t>
  </si>
  <si>
    <t>822036024</t>
  </si>
  <si>
    <t>DISTANZWINKEL FÜR UMLENKSTATION FÜR SCHRÄGFÖRDERER</t>
  </si>
  <si>
    <t>822036025</t>
  </si>
  <si>
    <t>TRAGROHR FÜR SCHRÄGFÖRDERER</t>
  </si>
  <si>
    <t>822036026</t>
  </si>
  <si>
    <t>ENDSTEG FÜR UMLENKSTATION FÜR SCHRÄGFÖRDERER</t>
  </si>
  <si>
    <t>822036027</t>
  </si>
  <si>
    <t>SPANNPLATTE FÜR SCHRÄGFÖRDERER</t>
  </si>
  <si>
    <t>822036028</t>
  </si>
  <si>
    <t>GEHÄUSEPLATTE I SCHRÄGFÖRDERER</t>
  </si>
  <si>
    <t>822036029</t>
  </si>
  <si>
    <t>GEHÄUSEPLATTE II FÜR ANTRIEBSTATION FÜR</t>
  </si>
  <si>
    <t>822036030</t>
  </si>
  <si>
    <t>TRAGROHR LANG SCHRÄGFÖRDERER</t>
  </si>
  <si>
    <t>822036031</t>
  </si>
  <si>
    <t>TRAGROHR L460 FÜR ANTRIEBSTATION FÜR</t>
  </si>
  <si>
    <t>822036032</t>
  </si>
  <si>
    <t>WINKEL SCHRÄGFÖRDERER</t>
  </si>
  <si>
    <t>822036033</t>
  </si>
  <si>
    <t>WINKEL LANG SCHRÄGFÖRDERER</t>
  </si>
  <si>
    <t>822036034</t>
  </si>
  <si>
    <t>L-PROFIL SCHRÄGFÖRDERER</t>
  </si>
  <si>
    <t>822036035</t>
  </si>
  <si>
    <t>WINKELPROFIL FÜR ANTRIEBSTATION FÜR</t>
  </si>
  <si>
    <t>822036036</t>
  </si>
  <si>
    <t>WINKEL L=325 SCHRÄGFÖRDERER</t>
  </si>
  <si>
    <t>822036039</t>
  </si>
  <si>
    <t>WINKELBOGEN SCHRÄGFÖRDERER</t>
  </si>
  <si>
    <t>822036040</t>
  </si>
  <si>
    <t>822036041</t>
  </si>
  <si>
    <t>PLATTE SCHRÄGFÖRDERER</t>
  </si>
  <si>
    <t>822036045</t>
  </si>
  <si>
    <t>KETTENFÜHRUNG 70 FÜR SCHRÄGFÖRDERER</t>
  </si>
  <si>
    <t>822036046</t>
  </si>
  <si>
    <t>ZWISCHENSTEG L=30 FÜR SCHRÄGFÖDERER</t>
  </si>
  <si>
    <t>822036047</t>
  </si>
  <si>
    <t>MOTORFLANSCH FÜR SCHRÄGFÖRDERER</t>
  </si>
  <si>
    <t>822036048</t>
  </si>
  <si>
    <t>SCHALE FÜR SCHRÄGFÖRDERER</t>
  </si>
  <si>
    <t>822036049</t>
  </si>
  <si>
    <t>WELLE FÜR SCHRÄGFÖRDERER</t>
  </si>
  <si>
    <t>822036050</t>
  </si>
  <si>
    <t>TRAGROHR L=250 FÜR UMLENKSTATION FÜR</t>
  </si>
  <si>
    <t>822036051</t>
  </si>
  <si>
    <t>STEG L=170 MIT GEWINDE FÜR SCHRÄGFÖRDERER</t>
  </si>
  <si>
    <t>822036052</t>
  </si>
  <si>
    <t>TRAGROHR L=155 FÜR UMLENKSTATION FÜR</t>
  </si>
  <si>
    <t>822036053</t>
  </si>
  <si>
    <t>TRAGROHR L=390 FÜR UMLENKSTATION FÜR</t>
  </si>
  <si>
    <t>822036054</t>
  </si>
  <si>
    <t>GEHÄUSEPLATTE FÜR UMLENKSTATION FÜR SCHRÄGFÖRDERER</t>
  </si>
  <si>
    <t>822036055</t>
  </si>
  <si>
    <t>WINKELPROFILBOGEN FÜR UMLENKSTATION FÜR</t>
  </si>
  <si>
    <t>822036060</t>
  </si>
  <si>
    <t>822036063</t>
  </si>
  <si>
    <t>KF ABDECKBLECH F. AUSGEKL.ZWISCHENTRÄGER</t>
  </si>
  <si>
    <t>822036071</t>
  </si>
  <si>
    <t>KF GLEITPROFILZUSCHNITT F.SCHREN-SCHRÄGFÖRDERER</t>
  </si>
  <si>
    <t>822036072</t>
  </si>
  <si>
    <t>KF GLEITPROFILZUSCHNITT  L=700</t>
  </si>
  <si>
    <t>822036079</t>
  </si>
  <si>
    <t>KF ABDECKBLECH F. SCHRÄGFÖREREGFÖRERER       (WAR</t>
  </si>
  <si>
    <t>822036080</t>
  </si>
  <si>
    <t>KF ABDECKBLECH ANTRIEBST. SCHREN-SCHRÄGFÖRD. (WAR</t>
  </si>
  <si>
    <t>822036081</t>
  </si>
  <si>
    <t>KF ABDECKBLECH 2 UMLENKUNG SCHTEN-SCHRÄGFÖRD (WAR</t>
  </si>
  <si>
    <t>822036084</t>
  </si>
  <si>
    <t>KF ABDECKBLECH F. UMLENK. F. SCHRÄGFÖRD. 26° (WAR</t>
  </si>
  <si>
    <t>822036087</t>
  </si>
  <si>
    <t>KF ABDECKHAUBE F. SCHRÄGFÖRDERFÖRDERER       (war</t>
  </si>
  <si>
    <t>822036098</t>
  </si>
  <si>
    <t>KETTENRAD Z=19 FÜR ROLLENKETTE(ANTRIEBSRITZEL</t>
  </si>
  <si>
    <t>822036110</t>
  </si>
  <si>
    <t>KETTENRAD Z=20 (UMLENKRAD 1 SCHRÄGFÖRDERER)</t>
  </si>
  <si>
    <t>822036111</t>
  </si>
  <si>
    <t>KETTENRAD Z=48 (UMLENKRAD 2 SCHRÄGFÖRDERER)</t>
  </si>
  <si>
    <t>822036113</t>
  </si>
  <si>
    <t>KETTENRAD Z=19 (ANTRIEBSRITZEL AFS)</t>
  </si>
  <si>
    <t>822036114</t>
  </si>
  <si>
    <t>ALU-KETTENFOERDERER-PROFIL (AKFP) F22 NATUR</t>
  </si>
  <si>
    <t>822036118</t>
  </si>
  <si>
    <t>UMLENKHÜLSE FÜR ANTRIEBSTATION SCHRÄGFÖRDERER 30°</t>
  </si>
  <si>
    <t>822036119</t>
  </si>
  <si>
    <t>GEHÄUSEPLATTE RECHTS FÜR ANTRIEBSTATION</t>
  </si>
  <si>
    <t>822036120</t>
  </si>
  <si>
    <t>TRAGROHR L=380 FÜR ANTRIEBSTATION SCHRÄGFÖRDERER</t>
  </si>
  <si>
    <t>822036121</t>
  </si>
  <si>
    <t>VERSCHRAUBPLATTE FÜR ANTRIEBSTATION FÜR</t>
  </si>
  <si>
    <t>822036123</t>
  </si>
  <si>
    <t>GEHÄUSEPLATTE LINKS FÜR ANTRIEBSTATION</t>
  </si>
  <si>
    <t>822036134</t>
  </si>
  <si>
    <t>GLEITPROFILZUSCHNITT FÜR UMLENKUNG SCHRÄGF. 30°</t>
  </si>
  <si>
    <t>822036135</t>
  </si>
  <si>
    <t>GLEITPROFILZUSCHNITT FÜR ANTRIEBSSTATION SCHRÄGF.</t>
  </si>
  <si>
    <t>822036137</t>
  </si>
  <si>
    <t>822036138</t>
  </si>
  <si>
    <t>SCHUTZBLECH RECHTS FÜR MOTORSTATION KETTENFÖRDERER</t>
  </si>
  <si>
    <t>822036139</t>
  </si>
  <si>
    <t>SCHUTZBLECH LINKS FÜR UMLENKSTATION FÜR</t>
  </si>
  <si>
    <t>822036140</t>
  </si>
  <si>
    <t>SCHUTZBLECH RECHTS FÜR UMLENKSTATION FÜR</t>
  </si>
  <si>
    <t>822036141</t>
  </si>
  <si>
    <t>SCHUTZBLECH OBEN FÜR UMLENKSTATION FÜR</t>
  </si>
  <si>
    <t>822036142</t>
  </si>
  <si>
    <t>DISTANZHÜLSE FÜR SCHRÄGFÖRDERER</t>
  </si>
  <si>
    <t>822036143</t>
  </si>
  <si>
    <t>ABDECKBLECH FÜR UMLENKSTATION FÜR SCHRÄGFÖRDERER</t>
  </si>
  <si>
    <t>822036144</t>
  </si>
  <si>
    <t>ABDECKBLECH FÜR ANTRIEBSTATIONTION FÜR</t>
  </si>
  <si>
    <t>822036145</t>
  </si>
  <si>
    <t>ABDECKBLECH FÜR ANTRIEBSTATION FÜR SCHRÄGFÖRDERER</t>
  </si>
  <si>
    <t>822036146</t>
  </si>
  <si>
    <t>ANSCHLUSSROHR FÜR SCHRÄGFÖRDERER</t>
  </si>
  <si>
    <t>822036147</t>
  </si>
  <si>
    <t>SEITENSTEG FÜR MOTORSTATION FÜR SCHRÄGFÖRDERER</t>
  </si>
  <si>
    <t>822036148</t>
  </si>
  <si>
    <t>ZWISCHENSTEG L=34 FÜR MOTORSTATION FÜR</t>
  </si>
  <si>
    <t>822036149</t>
  </si>
  <si>
    <t>MOTORHALTERUNG FÜR SCHRÄGFÖRDERER</t>
  </si>
  <si>
    <t>822036150</t>
  </si>
  <si>
    <t>DISTANZWINKEL I FÜR MOTORSTATION FÜR</t>
  </si>
  <si>
    <t>822036151</t>
  </si>
  <si>
    <t>DISTANZWINKEL II FÜR MOTORSTATION FÜR</t>
  </si>
  <si>
    <t>822036152</t>
  </si>
  <si>
    <t>STEGWINKEL AUSSEN FÜR ANTRIEBSTATION FÜR</t>
  </si>
  <si>
    <t>822036153</t>
  </si>
  <si>
    <t>TRAGROHR L375 F. UMLENKSTATION F. SCHRÄGFÖRDERER</t>
  </si>
  <si>
    <t>822036154</t>
  </si>
  <si>
    <t>TRAGROHR L235 F. UMLENKSTATION F. SCHRÄGFÖRDERER</t>
  </si>
  <si>
    <t>822036155</t>
  </si>
  <si>
    <t>GLEITPROFILZUSCHNITT FÜR UMLENKSTAT. SCHRÄGF. 26°</t>
  </si>
  <si>
    <t>822036156</t>
  </si>
  <si>
    <t>SCHUTZBLECH OBEN FÜR UMLENKUNG SCHRÄGFÖRDERER 26°</t>
  </si>
  <si>
    <t>822036157</t>
  </si>
  <si>
    <t>GLEITPROFILZUSCHNITT FÜR  ANTRIEBSSTATION</t>
  </si>
  <si>
    <t>822036158</t>
  </si>
  <si>
    <t>LASCHE FÜR ROLLENHEBELSCHALTER F. SCHRÄGFÖRDERER</t>
  </si>
  <si>
    <t>822036167</t>
  </si>
  <si>
    <t>KETTENFÜHRUNGSPROFIL UNTEN RECHTS FÜR</t>
  </si>
  <si>
    <t>822036168</t>
  </si>
  <si>
    <t>VERBINDUNGSPROFIL LANG FÜR PEARL-FÖRDERER</t>
  </si>
  <si>
    <t>822036169</t>
  </si>
  <si>
    <t>VERBINDUNGSPROFIL ENDSTÜCK UNTEN FÜR</t>
  </si>
  <si>
    <t>822036170</t>
  </si>
  <si>
    <t>ANTRIEBSWELLE</t>
  </si>
  <si>
    <t>822036171</t>
  </si>
  <si>
    <t>ANTRIEBSRITZEL Z=36 5/8X3/8"FÜR PEARL-FÖRDERER</t>
  </si>
  <si>
    <t>822036172</t>
  </si>
  <si>
    <t>UMLENKKETTENRAD Z=40 5/8X3/8"FÜR PEARL-FÖRDERER</t>
  </si>
  <si>
    <t>822036173</t>
  </si>
  <si>
    <t>UMLENKRAD Z=36 5/8X3/8" FÜR PEARL-FÖRDERER</t>
  </si>
  <si>
    <t>822036174</t>
  </si>
  <si>
    <t>UMLENKKETTENRAD Z=23 5/8X3/8"FÜR PEARL-FÖRDERER</t>
  </si>
  <si>
    <t>822036175</t>
  </si>
  <si>
    <t>ALU-BOGEN OBEN FÜR PEARL-FÖRDERER</t>
  </si>
  <si>
    <t>822036176</t>
  </si>
  <si>
    <t>KETTENFÜHRUNGSPROFIL OBEN LINKS FÜR PEARL-FÖRDERER</t>
  </si>
  <si>
    <t>822036177</t>
  </si>
  <si>
    <t>KETTENFÜHRUNGSPROFIL OBEN RECHTS FÜR</t>
  </si>
  <si>
    <t>822036178</t>
  </si>
  <si>
    <t>BOGENUMLENKUNGSHÄLFTE 5/8X3/8"FÜR PEARL-FÖRDERER</t>
  </si>
  <si>
    <t>822036181</t>
  </si>
  <si>
    <t>HOHLWELLE FÜR SPANNRAD PEARL-FÖRDERER</t>
  </si>
  <si>
    <t>822036182</t>
  </si>
  <si>
    <t>HOHLWELLE FÜR UMLENKRAD PEARL-FÖRDERER</t>
  </si>
  <si>
    <t>822036183</t>
  </si>
  <si>
    <t>DISTANZBUCHSE L=41 PEARL-FÖRDERER</t>
  </si>
  <si>
    <t>822036184</t>
  </si>
  <si>
    <t>VERSTEIFUNGSHÜLSE L=42</t>
  </si>
  <si>
    <t>822036185</t>
  </si>
  <si>
    <t>VERBINDUNGSPLATTE ST FÜR PEARL-FÖRDERER</t>
  </si>
  <si>
    <t>822036187</t>
  </si>
  <si>
    <t>BOGENUMLENKUNG UNTEN FÜR PEARL-FÖRDERER</t>
  </si>
  <si>
    <t>822036189</t>
  </si>
  <si>
    <t>NUTENSTEIN L=3 FÜR PEARL-FÖRDERER</t>
  </si>
  <si>
    <t>822036190</t>
  </si>
  <si>
    <t>DRUCKPLATTE L=240 PEARL-FÖRDE</t>
  </si>
  <si>
    <t>822036191</t>
  </si>
  <si>
    <t>NUTENSTEIN L=240 / M8PEARL-FÖRDERER</t>
  </si>
  <si>
    <t>822036192</t>
  </si>
  <si>
    <t>VERBINDUNGSPROFIL ENDSTÜCK OBEN FÜR PEARL-FÖRDERER</t>
  </si>
  <si>
    <t>822036193</t>
  </si>
  <si>
    <t>LASCHE FÜR ANSCHLAG KETTENSPANNER FÜR</t>
  </si>
  <si>
    <t>822036201</t>
  </si>
  <si>
    <t>KETTENFÜHRUNGSPROFIL 5/8X3/8"FÜR PEARL-FÖRDERER</t>
  </si>
  <si>
    <t>822036202</t>
  </si>
  <si>
    <t>VERBINDUNGSPROFIL FÜR 5/8X3/8"FÜR PEARL-FÖRDERER</t>
  </si>
  <si>
    <t>822036208</t>
  </si>
  <si>
    <t>STAHLBAND 30x0,4PEARL-FÖRDERER</t>
  </si>
  <si>
    <t>822036209</t>
  </si>
  <si>
    <t>ENDPLATTE PEARL-FÖRDERER</t>
  </si>
  <si>
    <t>822036210</t>
  </si>
  <si>
    <t>GETRIEBEBEFESTIGUNG</t>
  </si>
  <si>
    <t>822036211</t>
  </si>
  <si>
    <t>DISTANZRING</t>
  </si>
  <si>
    <t>822036212</t>
  </si>
  <si>
    <t>PASSFEDER BEARBEITET</t>
  </si>
  <si>
    <t>822036213</t>
  </si>
  <si>
    <t>AUFNAHME ST FÜR PEARL-FÖRDERER</t>
  </si>
  <si>
    <t>822036214</t>
  </si>
  <si>
    <t>ALU-BOGEN UNTEN FÜR PEARL-FÖRDERER</t>
  </si>
  <si>
    <t>822036215</t>
  </si>
  <si>
    <t>KETTENFÜHRUNGSPROFIL UNTEN LINKS FÜR</t>
  </si>
  <si>
    <t>822036216</t>
  </si>
  <si>
    <t>ABDECKUNG UNTEN PEARL-FÖRDERER</t>
  </si>
  <si>
    <t>822036217</t>
  </si>
  <si>
    <t>ABDECKUNG OBEN FÜR PEARL-FÖRDERER</t>
  </si>
  <si>
    <t>822036218</t>
  </si>
  <si>
    <t>HALBSCHALE 1 SPANNGABEL FÜR PEARL-FÖRDERER</t>
  </si>
  <si>
    <t>822036219</t>
  </si>
  <si>
    <t>HALBSCHALE 2 SPANNGABEL FÜR PEARL-FÖRDERER</t>
  </si>
  <si>
    <t>822036260</t>
  </si>
  <si>
    <t>ANSCHWEISSBOLZEN PEARL-FÖRDERER</t>
  </si>
  <si>
    <t>822036264</t>
  </si>
  <si>
    <t>FÜHRUNGSWELLE FÜR SPANNEINHEIT</t>
  </si>
  <si>
    <t>822036265</t>
  </si>
  <si>
    <t>STÜTZROLLE FÜR SPANNEINHEIT</t>
  </si>
  <si>
    <t>822036266</t>
  </si>
  <si>
    <t>HALBSCHALE 1 SPANNGABEL</t>
  </si>
  <si>
    <t>822036267</t>
  </si>
  <si>
    <t>HALBSCHALE 2 SPANNGABEL</t>
  </si>
  <si>
    <t>822036270</t>
  </si>
  <si>
    <t>ANTRIEBSRITZEL Z=45 1/2"X5/16"</t>
  </si>
  <si>
    <t>822036272</t>
  </si>
  <si>
    <t>UMLENKRAD Z=45 1/2X5/16"</t>
  </si>
  <si>
    <t>822036273</t>
  </si>
  <si>
    <t>SPANNRITZEL Z=24 1/2X5/16"</t>
  </si>
  <si>
    <t>822036282</t>
  </si>
  <si>
    <t>ABSTANDSHÜLSE MOTOR KETTENFÖRDERER</t>
  </si>
  <si>
    <t>822036283</t>
  </si>
  <si>
    <t>ADAPTER MOTOR KETTENFÖRDERER</t>
  </si>
  <si>
    <t>822036284</t>
  </si>
  <si>
    <t>SCHEIBE MOTOR KETTENFÖRDERER</t>
  </si>
  <si>
    <t>822037069</t>
  </si>
  <si>
    <t>ANSCHLUSSWINKEL KETTENFÖRDERER</t>
  </si>
  <si>
    <t>822037137</t>
  </si>
  <si>
    <t>BEFESTIGUNGSLASCHE FÜR ROLLENHEBELSCHALTER ST</t>
  </si>
  <si>
    <t>822037139</t>
  </si>
  <si>
    <t>BEFESTIGUNGSLASCHE FÜR ROLLENHEBELSCHALTER</t>
  </si>
  <si>
    <t>822037145</t>
  </si>
  <si>
    <t>822037171</t>
  </si>
  <si>
    <t>KF KLEMMBÜGEL F.RECHTECKROHR F.SCHRÄGFÖRDERER</t>
  </si>
  <si>
    <t>822037187</t>
  </si>
  <si>
    <t>GLEITSCHIENE FÜR KETTE 1/2"X1/4" S84 OFFEN</t>
  </si>
  <si>
    <t>822037188</t>
  </si>
  <si>
    <t>KF HALTEARM F.TABLEAU F.SCHRÄG-SCHRÄGFÖRDERER</t>
  </si>
  <si>
    <t>822051003</t>
  </si>
  <si>
    <t>SENKRECHTFÖRDERER SF 50</t>
  </si>
  <si>
    <t>822052201</t>
  </si>
  <si>
    <t>SENKRECHTFÖRDERER SF KPL. FÜR 1 KB</t>
  </si>
  <si>
    <t>822054003</t>
  </si>
  <si>
    <t>SF STOPPER DREHBAR, MANUELL SF 100 + SF 50</t>
  </si>
  <si>
    <t>822054008</t>
  </si>
  <si>
    <t>SF-FÖRDERSÄULE KPL. SF 50</t>
  </si>
  <si>
    <t>822054009</t>
  </si>
  <si>
    <t>FÖRDERWAGEN KOMPL.  SF 50</t>
  </si>
  <si>
    <t>822054010</t>
  </si>
  <si>
    <t>UMLENKSTATION SF 50</t>
  </si>
  <si>
    <t>822054011</t>
  </si>
  <si>
    <t>MOTORSTATION (POS.1) SF 50</t>
  </si>
  <si>
    <t>822054013</t>
  </si>
  <si>
    <t>WAGEN SF 50</t>
  </si>
  <si>
    <t>822054014</t>
  </si>
  <si>
    <t>MOTORSTATION SF 50, KPL.</t>
  </si>
  <si>
    <t>822054015</t>
  </si>
  <si>
    <t>UMLENKSTATION SF 50, KPL.</t>
  </si>
  <si>
    <t>822054201</t>
  </si>
  <si>
    <t>ANTRIEBSSTATION SF FÜR 1 KB</t>
  </si>
  <si>
    <t>822054211</t>
  </si>
  <si>
    <t>UMLENKSTATION SF FÜR 1 KB</t>
  </si>
  <si>
    <t>822054212</t>
  </si>
  <si>
    <t>SPANNRAD SF FÜR 1 KB, KPL.</t>
  </si>
  <si>
    <t>822054213</t>
  </si>
  <si>
    <t>MITNEHMER SF FÜR 1 KB, KPL.</t>
  </si>
  <si>
    <t>822054214</t>
  </si>
  <si>
    <t>MITNAHMESCHUH SF FÜR 1 KB, KPL.</t>
  </si>
  <si>
    <t>822056056</t>
  </si>
  <si>
    <t>FÜHRUNGSROLLE D=60  SF 110 + SF 50</t>
  </si>
  <si>
    <t>822056068</t>
  </si>
  <si>
    <t>HALTEBLECH LICHTSCHRANKE RK 80/7 SF 100 + SF 50</t>
  </si>
  <si>
    <t>822056070</t>
  </si>
  <si>
    <t>HALTERUNG F. REFLEKTOR TK 60SF 100 + SF 50</t>
  </si>
  <si>
    <t>822056071</t>
  </si>
  <si>
    <t>BEFESTIGUNGSWINKEL F. ROLLENSC H. ETSN-RS SF 100</t>
  </si>
  <si>
    <t>822056072</t>
  </si>
  <si>
    <t>HALTEWINKEL SF 100</t>
  </si>
  <si>
    <t>822056074</t>
  </si>
  <si>
    <t>STOPPER, DREHTEIL SF 100 + SF 50</t>
  </si>
  <si>
    <t>822056075</t>
  </si>
  <si>
    <t>STOPPER- HALTEPLATTE F. DREHTE IL SF 100 + SF 50</t>
  </si>
  <si>
    <t>822056076</t>
  </si>
  <si>
    <t>STOPPER- ZAPFEN F. DREHTEIL  S F 100 + SF 50</t>
  </si>
  <si>
    <t>822056077</t>
  </si>
  <si>
    <t>STOPPER - BETÄTIGUNGSBÜGEL  SF 100 + SF 50</t>
  </si>
  <si>
    <t>822056078</t>
  </si>
  <si>
    <t>AUFLAGE F. DREHSTOPPER  SF 100 + SF 50</t>
  </si>
  <si>
    <t>822056081</t>
  </si>
  <si>
    <t>ABDECKBLECH MOTORSTATION  SF 50</t>
  </si>
  <si>
    <t>822056082</t>
  </si>
  <si>
    <t>MOTORWELLE (MOTORSTATION) SF 50</t>
  </si>
  <si>
    <t>822056083</t>
  </si>
  <si>
    <t>ABDECKBLECH UMLENKSTATION  SF 50</t>
  </si>
  <si>
    <t>822056084</t>
  </si>
  <si>
    <t>WELLE - UMLENKSTATION  SF 50</t>
  </si>
  <si>
    <t>822056085</t>
  </si>
  <si>
    <t>ANSCHRAUBPLATTE (WAGEN)  SF 50</t>
  </si>
  <si>
    <t>822056086</t>
  </si>
  <si>
    <t>WAGEN - BEFESTIGUNGSPLATTE  SF 50</t>
  </si>
  <si>
    <t>822056087</t>
  </si>
  <si>
    <t>WAGEN - HALTER  SF 50</t>
  </si>
  <si>
    <t>822056088</t>
  </si>
  <si>
    <t>ZAHNSCHEIBE- UMLENKSTATION  SF 50</t>
  </si>
  <si>
    <t>822056089</t>
  </si>
  <si>
    <t>WAGEN - BETÄTIGUNGSHEBEL SF 50</t>
  </si>
  <si>
    <t>822056090</t>
  </si>
  <si>
    <t>WAGEN - ROLLENHALTER  SF 50</t>
  </si>
  <si>
    <t>822056091</t>
  </si>
  <si>
    <t>WAGEN - HÜLSE  SF 50</t>
  </si>
  <si>
    <t>822056092</t>
  </si>
  <si>
    <t>SCHRAUBTRÄGER (WAGEN) SF 50</t>
  </si>
  <si>
    <t>822056093</t>
  </si>
  <si>
    <t>ST-ZWISCHENSTÜCK UNTEN  SF 50</t>
  </si>
  <si>
    <t>822056094</t>
  </si>
  <si>
    <t>ST-ZWISCHENSTÜCK OBEN  SF 50</t>
  </si>
  <si>
    <t>822056095</t>
  </si>
  <si>
    <t>AUFLAGE OBEN - FÖRDERSÄULE  SF 50</t>
  </si>
  <si>
    <t>822056096</t>
  </si>
  <si>
    <t>AUFLAGE UNTEN - FÖRDERSÄULE  S F 50</t>
  </si>
  <si>
    <t>822056097</t>
  </si>
  <si>
    <t>HALTER F. LICHTSCHRANKE - FÖRDERSÄULE SF 50</t>
  </si>
  <si>
    <t>822056098</t>
  </si>
  <si>
    <t>HÜLSE - UMLENKSTATION  SF 50</t>
  </si>
  <si>
    <t>822056099</t>
  </si>
  <si>
    <t>ABDECKUNG F. ROLLEN  SF 50</t>
  </si>
  <si>
    <t>822056100</t>
  </si>
  <si>
    <t>WINKEL -ENDANSCHLAG OBEN+UNTEN - SF 100 + SF 50</t>
  </si>
  <si>
    <t>822056201</t>
  </si>
  <si>
    <t>HOHLWELLE - SF FÜR 1 KB</t>
  </si>
  <si>
    <t>822056202</t>
  </si>
  <si>
    <t>ABSTANDSRING - SF FÜR 1 KB</t>
  </si>
  <si>
    <t>822056203</t>
  </si>
  <si>
    <t>ANTRIEBSKETTENRAD Z29 1/2X5/16" - SF FÜR 1 KB</t>
  </si>
  <si>
    <t>822056204</t>
  </si>
  <si>
    <t>UMLENKKETTENRAD Z29 1/2X5/16" - SF FÜR 1 KB</t>
  </si>
  <si>
    <t>822056205</t>
  </si>
  <si>
    <t>NABE - SF FÜR 1 KB</t>
  </si>
  <si>
    <t>822056206</t>
  </si>
  <si>
    <t>VERBUNDLEISTE - SF FÜR 1 KB</t>
  </si>
  <si>
    <t>822056207</t>
  </si>
  <si>
    <t xml:space="preserve">GLEITLEISTE FÜR KETTE 1/2X5/16" - SF FÜR 1 KB   </t>
  </si>
  <si>
    <t>822056208</t>
  </si>
  <si>
    <t>MITNEHMER TEIL 1 - SF FÜR 1 KB</t>
  </si>
  <si>
    <t>822056209</t>
  </si>
  <si>
    <t>MITNEHMER TEIL 2 - SF FÜR 1 KB</t>
  </si>
  <si>
    <t>822056210</t>
  </si>
  <si>
    <t>MOTORDISTANZSCHEIBE - SF FÜR 1 KB</t>
  </si>
  <si>
    <t>822056211</t>
  </si>
  <si>
    <t>SENSORHALTER - SF FÜR 1 KB</t>
  </si>
  <si>
    <t>822056212</t>
  </si>
  <si>
    <t>HALTERUNG MITNAHMESCHUH - SF FÜR 1 KB</t>
  </si>
  <si>
    <t>822056213</t>
  </si>
  <si>
    <t>ABSTANDHALTER FÜR HALTERUNG MITNAHMESCHUH - SF</t>
  </si>
  <si>
    <t>822056214</t>
  </si>
  <si>
    <t>MITNAHMESCHUH - SF FÜR 1 KB</t>
  </si>
  <si>
    <t>822062007</t>
  </si>
  <si>
    <t>TEF LINKS - BIDIREKTIONAL KURZ</t>
  </si>
  <si>
    <t>822062008</t>
  </si>
  <si>
    <t>822064013</t>
  </si>
  <si>
    <t>TEF GLEITLEISTE</t>
  </si>
  <si>
    <t>822064026</t>
  </si>
  <si>
    <t>TEF GLEITLEISTENFÜHRUNG ALU-PROFIL 2M</t>
  </si>
  <si>
    <t>822064035</t>
  </si>
  <si>
    <t>822064054</t>
  </si>
  <si>
    <t>TEF MOTORPLATTE FÜR ANTRIEBSSTATION RECHTS SEW</t>
  </si>
  <si>
    <t>822064071</t>
  </si>
  <si>
    <t>ABHÄNGEHALTERUNG TEF FÜR ST (BLECHAUSFÜHRUNG)</t>
  </si>
  <si>
    <t>822064072</t>
  </si>
  <si>
    <t>ABHÄNGEHALTERUNG TEF FÜR AP/APS (BLECHAUSFÜHRUNG)</t>
  </si>
  <si>
    <t>822064075</t>
  </si>
  <si>
    <t>BEFESTIGUNGSSATZ STAHL F. TEF ANTRIEBSSTATION</t>
  </si>
  <si>
    <t>822064076</t>
  </si>
  <si>
    <t>BEFESTIGUNGSSATZ ALU F. TEF ANTRIEBSSTATION</t>
  </si>
  <si>
    <t>822064088</t>
  </si>
  <si>
    <t>KETTENSCHUTZ BEWEGLICH KPL. FÜ R TEF-UMLENKUNG</t>
  </si>
  <si>
    <t>822064089</t>
  </si>
  <si>
    <t>KETTENSCHUTZ GROSS KPL. FÜR TEF-UMLENKUNG</t>
  </si>
  <si>
    <t>822064090</t>
  </si>
  <si>
    <t>822064091</t>
  </si>
  <si>
    <t>UMLENKSPANNSTATION RECHTS FÜR TEF LINKS</t>
  </si>
  <si>
    <t>822064092</t>
  </si>
  <si>
    <t>UMLENKSPANNSTATION LINKS FÜR TEF RECHTS - BG</t>
  </si>
  <si>
    <t>822064093</t>
  </si>
  <si>
    <t>SCHIEBER FÜR UMLENKSPANNSTATION FÜR TEF - BG</t>
  </si>
  <si>
    <t>822064095</t>
  </si>
  <si>
    <t>822064096</t>
  </si>
  <si>
    <t>822066010</t>
  </si>
  <si>
    <t>ABDECKUNG FÜR TEF SPANNSTATION RECHTS</t>
  </si>
  <si>
    <t>822066026</t>
  </si>
  <si>
    <t>TEF GLEITLEISTENFÜHRUNG ALU-PROFIL</t>
  </si>
  <si>
    <t>822066032</t>
  </si>
  <si>
    <t>TEF BOGEN 90° R535</t>
  </si>
  <si>
    <t>822066033</t>
  </si>
  <si>
    <t>TEF BOGEN 90° R725</t>
  </si>
  <si>
    <t>822066034</t>
  </si>
  <si>
    <t>TEF BOGEN 45° R535</t>
  </si>
  <si>
    <t>822066035</t>
  </si>
  <si>
    <t>TEF BOGEN 45° R725</t>
  </si>
  <si>
    <t>822066060</t>
  </si>
  <si>
    <t>MITNEHMERFINGER EINFACH FÜR TEF</t>
  </si>
  <si>
    <t>822066061</t>
  </si>
  <si>
    <t>P&amp;F STECKGELENK (KLAPPE)</t>
  </si>
  <si>
    <t>822066063</t>
  </si>
  <si>
    <t>P&amp;F MITNEHMER (KLAPPE)</t>
  </si>
  <si>
    <t>822066065</t>
  </si>
  <si>
    <t>VERBINDUNGSELEMENT A. STOSS E-TEIL F. TEF</t>
  </si>
  <si>
    <t>822066068</t>
  </si>
  <si>
    <t>FÜHRUNGSKLOTZ FÜR TEF</t>
  </si>
  <si>
    <t>822066070</t>
  </si>
  <si>
    <t>FÜHRUNGSWELLE FÜR TEF</t>
  </si>
  <si>
    <t>822066074</t>
  </si>
  <si>
    <t>GLEITLEISTENFÜHRUNG LANG MIT GLEITLEISTE FÜR TEF</t>
  </si>
  <si>
    <t>822066075</t>
  </si>
  <si>
    <t>822066076</t>
  </si>
  <si>
    <t>UMLENKUNG FÜR TEF</t>
  </si>
  <si>
    <t>822066077</t>
  </si>
  <si>
    <t>UMLENKWELLE KKF/TEF</t>
  </si>
  <si>
    <t>822066080</t>
  </si>
  <si>
    <t>SCHUTZBLECH LINKS - ANTRIEBSSTATION FÜR TEF</t>
  </si>
  <si>
    <t>822066082</t>
  </si>
  <si>
    <t>GRUNDPLATTE UMLENK-/ANTRIEBSSTATION FÜR TEF</t>
  </si>
  <si>
    <t>822066084</t>
  </si>
  <si>
    <t>GEGENSTÜCK BEARBEITET F. AP+ST TEF</t>
  </si>
  <si>
    <t>822066085</t>
  </si>
  <si>
    <t>822066087</t>
  </si>
  <si>
    <t>TEF BÜRSTE EINREIHIG  PBT 0,8X30 - No. 1</t>
  </si>
  <si>
    <t>822066088</t>
  </si>
  <si>
    <t>TEF BÜRSTE VIERREIHIG PBT 0,8X30 - No. 2</t>
  </si>
  <si>
    <t>822066089</t>
  </si>
  <si>
    <t>GLEITLEISTENPROFIL F. BÖGEN NUTBREITE 11,5 MM</t>
  </si>
  <si>
    <t>822066098</t>
  </si>
  <si>
    <t>TEF BÜRSTE DREIREIHIG PA 6.6 0,8X25 - No. 8</t>
  </si>
  <si>
    <t>822066101</t>
  </si>
  <si>
    <t>ANTRIEBSKETTENRAD Z=26 5/8X3/8" FÜR TEF</t>
  </si>
  <si>
    <t>822066110</t>
  </si>
  <si>
    <t>822066111</t>
  </si>
  <si>
    <t>TEF PLATTE SPANNSTATION</t>
  </si>
  <si>
    <t>822066112</t>
  </si>
  <si>
    <t>TEF PROFIL FÜR GLEITLEISTEN LINKS SPANNSTATION</t>
  </si>
  <si>
    <t>822066113</t>
  </si>
  <si>
    <t>TEF VERSTELLBLOCK SPANNSTATION</t>
  </si>
  <si>
    <t>822066116</t>
  </si>
  <si>
    <t>TEF HÜLSE SPANNSTATION</t>
  </si>
  <si>
    <t>822066117</t>
  </si>
  <si>
    <t>TEF GEWINDEBUCHSE SPANNSTATION</t>
  </si>
  <si>
    <t>822066118</t>
  </si>
  <si>
    <t>TEF UMLENKWELLE SPANNSTATION</t>
  </si>
  <si>
    <t>822066119</t>
  </si>
  <si>
    <t>TEF GELENKBOLZEN SPANNSTATION</t>
  </si>
  <si>
    <t>822066120</t>
  </si>
  <si>
    <t>TEF GELENKBOLZEN MIT GEWINDE SPANNSTATION</t>
  </si>
  <si>
    <t>822066121</t>
  </si>
  <si>
    <t>TEF SCHUTZBLECHGRUNDKÖRPER FÜR SPANNSTATION</t>
  </si>
  <si>
    <t>822066124</t>
  </si>
  <si>
    <t>TEF SEITENBLECH FÜR SCHUTZBLEC H</t>
  </si>
  <si>
    <t>822066126</t>
  </si>
  <si>
    <t>TEF PROFIL FÜR GLEITLEISTEN RECHTS SPANNSTATION</t>
  </si>
  <si>
    <t>822066127</t>
  </si>
  <si>
    <t>TEF BÜRSTE VIERREIHIG NYLON 0,5X30 - No. 4</t>
  </si>
  <si>
    <t>822066128</t>
  </si>
  <si>
    <t>TEF BÜRSTE DREIREIHIG NYLON 0,3X30 - No. 3</t>
  </si>
  <si>
    <t>822066130</t>
  </si>
  <si>
    <t>UMLENKBOLZEN F. TEF</t>
  </si>
  <si>
    <t>822066132</t>
  </si>
  <si>
    <t>TEF ABDECKBLECH KETTENRAD F. UMLENKUNG</t>
  </si>
  <si>
    <t>822066142</t>
  </si>
  <si>
    <t>TEF BOGEN 68° R450 (war 520 604 630) Innenb.Soex</t>
  </si>
  <si>
    <t>822066143</t>
  </si>
  <si>
    <t>TEF BOGEN 23° R450 SO-INNENBOGEN AN SW 45°</t>
  </si>
  <si>
    <t>822066144</t>
  </si>
  <si>
    <t>TEF BOGEN 90° R450 (war 520 604 634)</t>
  </si>
  <si>
    <t>822066152</t>
  </si>
  <si>
    <t>HALTER FÜR TEF BLECHAUSFÜHRUNG</t>
  </si>
  <si>
    <t>822066153</t>
  </si>
  <si>
    <t>TEF MOTORPLATTE ANTRIEBSSTATION (LASER-BLECH)</t>
  </si>
  <si>
    <t>822066154</t>
  </si>
  <si>
    <t>ANTRIEBSWELLE TEF</t>
  </si>
  <si>
    <t>822066157</t>
  </si>
  <si>
    <t>GLEITLEISTEN FÜHRUNG F. TEF</t>
  </si>
  <si>
    <t>822066158</t>
  </si>
  <si>
    <t>KETTENFÜHRUNG FÜR UMLENKSTATIO N</t>
  </si>
  <si>
    <t>822066160</t>
  </si>
  <si>
    <t>LEISTE FÜR UMLENKSTATION</t>
  </si>
  <si>
    <t>822066161</t>
  </si>
  <si>
    <t>GLEITLEISTE LANG FÜR TEF</t>
  </si>
  <si>
    <t>822066162</t>
  </si>
  <si>
    <t>GLEITLEISTE FÜR TEF ANTRIEBSSTATION</t>
  </si>
  <si>
    <t>822066163</t>
  </si>
  <si>
    <t>TEF-PROFIL-BOGEN 10° R500 UNTEN</t>
  </si>
  <si>
    <t>822066164</t>
  </si>
  <si>
    <t>TEF-PROFIL-BOGEN 10° R500 OBEN</t>
  </si>
  <si>
    <t>822066165</t>
  </si>
  <si>
    <t>TEF-PROFIL-BOGEN INNEN 67,5° R400</t>
  </si>
  <si>
    <t>822066167</t>
  </si>
  <si>
    <t>TEF-PROFIL-BOGEN 67,5° R450</t>
  </si>
  <si>
    <t>822066168</t>
  </si>
  <si>
    <t>TEF-PROFIL-BOGEN 22.5° R450</t>
  </si>
  <si>
    <t>822066183</t>
  </si>
  <si>
    <t>VERBINDUNGSELEMENT FÜR TEF</t>
  </si>
  <si>
    <t>822066185</t>
  </si>
  <si>
    <t>DISTANZBUCHSE UNTER VERSTELLBLOCK FÜR</t>
  </si>
  <si>
    <t>822066186</t>
  </si>
  <si>
    <t>BUCHSE UNTER KETTENRAD FÜR TEF-UMLENKUNG</t>
  </si>
  <si>
    <t>822066187</t>
  </si>
  <si>
    <t>KETTENFÜHRUNG NEU FÜR TEF-UMLE NKUNG</t>
  </si>
  <si>
    <t>822066188</t>
  </si>
  <si>
    <t>SCHUTZBLECH FÜR KETTENSCHUTZ BEWEGLICH FÜR</t>
  </si>
  <si>
    <t>822066189</t>
  </si>
  <si>
    <t>RANDSTREIFEN FÜR KETTENSCHUTZ BEWEGLICH FÜR</t>
  </si>
  <si>
    <t>822066190</t>
  </si>
  <si>
    <t>STREIFEN KURZ FÜR KETTENSCHUTZ GROSS FÜR</t>
  </si>
  <si>
    <t>822066191</t>
  </si>
  <si>
    <t>STREIFEN LANG FÜR KETTENSCHUTZ GROSS FÜR</t>
  </si>
  <si>
    <t>822066192</t>
  </si>
  <si>
    <t>SCHUTZBLECH 2 FÜR KETTENSCHUTZ GROSS FÜR</t>
  </si>
  <si>
    <t>822066193</t>
  </si>
  <si>
    <t>BODENBLECH FÜR KETTENSCHUTZ TEF-ANTRIEBSTATION</t>
  </si>
  <si>
    <t>822066194</t>
  </si>
  <si>
    <t>RANDSTREIFEN FÜR KETTENSCHUTZ TEF-ANTRIEBSTATION</t>
  </si>
  <si>
    <t>822066195</t>
  </si>
  <si>
    <t>PROFILTEIL 1 FÜR TEF-ANTRIEBSTATION</t>
  </si>
  <si>
    <t>822066196</t>
  </si>
  <si>
    <t>KETTENFÜHRUNG FÜR TEF-ANTRIEBSSTATION</t>
  </si>
  <si>
    <t>822066197</t>
  </si>
  <si>
    <t>TEF-PROFIL FÜR UMLENKSPANNSTATION TEF</t>
  </si>
  <si>
    <t>822066198</t>
  </si>
  <si>
    <t>GRUNDPLATTE FÜR UMLENKSPANNSTATION</t>
  </si>
  <si>
    <t>822066199</t>
  </si>
  <si>
    <t>GLEITLEISTE UMLENKSPANNSTATION RECHTS F. TEF LINKS</t>
  </si>
  <si>
    <t>822066200</t>
  </si>
  <si>
    <t>KETTENFÜHRUNG UMLENKSPANNSTATION RE FÜR TEF LINKS</t>
  </si>
  <si>
    <t>822066201</t>
  </si>
  <si>
    <t>DECKEL FÜR UMLENKSPANNSTATION</t>
  </si>
  <si>
    <t>822066202</t>
  </si>
  <si>
    <t>KETTENFÜHRUNG UMLENKSPANNSTATION LI FÜR TEF RECHTS</t>
  </si>
  <si>
    <t>822066203</t>
  </si>
  <si>
    <t>GLEITLEISTE UMLENKSPANNSTATION LINKS F. TEF RECHTS</t>
  </si>
  <si>
    <t>822066204</t>
  </si>
  <si>
    <t>PLATTE FÜR SCHIEBER</t>
  </si>
  <si>
    <t>822066205</t>
  </si>
  <si>
    <t>KLOTZ FÜR SCHIEBER</t>
  </si>
  <si>
    <t>822066206</t>
  </si>
  <si>
    <t>ACHSE FÜR SCHIEBER</t>
  </si>
  <si>
    <t>822066207</t>
  </si>
  <si>
    <t>LEISTE FÜR SCHIEBER</t>
  </si>
  <si>
    <t>822066208</t>
  </si>
  <si>
    <t>GEWINDESTANGE M10X85 FÜR SCHIEBER</t>
  </si>
  <si>
    <t>822066210</t>
  </si>
  <si>
    <t>TEF BOGEN 90° R720F.SOEX /  WAR 822066033-130793</t>
  </si>
  <si>
    <t>822066211</t>
  </si>
  <si>
    <t>TEF BOGEN 68° R540 (Aussenbogen)</t>
  </si>
  <si>
    <t>822066212</t>
  </si>
  <si>
    <t>TEF GLEITLEISTE 147 F. SPANNUMLENKUNG</t>
  </si>
  <si>
    <t>822066213</t>
  </si>
  <si>
    <t>TEF BOGEN 90° R550 (Innenbogen)</t>
  </si>
  <si>
    <t>822066215</t>
  </si>
  <si>
    <t>STABILISIERUNGSWINKEL TEF-ANTRIEBSSTATION</t>
  </si>
  <si>
    <t>822066216</t>
  </si>
  <si>
    <t>GRUNDPLATTE TEF ANTRIEBSSTATION</t>
  </si>
  <si>
    <t>822066217</t>
  </si>
  <si>
    <t>KETTENFÜHRUNG TEIL 2 FÜR TEF-ANTRIEBSTATION</t>
  </si>
  <si>
    <t>822066218</t>
  </si>
  <si>
    <t>TEF-PROFIL-BOGEN 22,5° R650  (Aussenbogen)</t>
  </si>
  <si>
    <t>822066219</t>
  </si>
  <si>
    <t>TEF-PROFIL-BOGEN 45° R450 INNEN FÜR S C DELTA 1600</t>
  </si>
  <si>
    <t>822066220</t>
  </si>
  <si>
    <t>KETTENSPANNRAD Z=17 BEARBEITET FÜR TEF</t>
  </si>
  <si>
    <t>822066221</t>
  </si>
  <si>
    <t>TEF-PROFIL-BOGEN 67,5° R650  (Aussenbogen)</t>
  </si>
  <si>
    <t>822074001</t>
  </si>
  <si>
    <t>KLINKENKETTE BEWEGLICH KPL. F. KLINKENFÖRDERER</t>
  </si>
  <si>
    <t>822074048</t>
  </si>
  <si>
    <t>STOPPER FÜR KLINKENFÖRDERER KPL.</t>
  </si>
  <si>
    <t>822074051</t>
  </si>
  <si>
    <t>HOHLBOLZENKETTE  1/2X5/16" F. ANTR. KLINKENF.</t>
  </si>
  <si>
    <t>822074052</t>
  </si>
  <si>
    <t>KLINKENKETTE FEST KPL. F. KLINKENFÖRDERER [1M]</t>
  </si>
  <si>
    <t>822076001</t>
  </si>
  <si>
    <t>MITNEHMER BEWEGLICH, F. KLINKENFÖRDERER</t>
  </si>
  <si>
    <t>822076002</t>
  </si>
  <si>
    <t>ROLLENKETTE 8MM X 1/8" G52 FORM "A" F.</t>
  </si>
  <si>
    <t>822076003</t>
  </si>
  <si>
    <t>MITNEHMER FEST, F. KLINKENFÖRDERER</t>
  </si>
  <si>
    <t>822076017</t>
  </si>
  <si>
    <t>KETTENFÜHRUNGSPROFIL UNTEN F. KLINKENFÖRDERER</t>
  </si>
  <si>
    <t>822076018</t>
  </si>
  <si>
    <t>KETTENFÜHRUNG OBEN KLINKENFÖRDERER</t>
  </si>
  <si>
    <t>822076020</t>
  </si>
  <si>
    <t>U-STÜCK F. STOPPER M. U-STÜCK F. KLINKENFÖRDERER</t>
  </si>
  <si>
    <t>822076049</t>
  </si>
  <si>
    <t>KETTENFÜHRUNG F. KLINKENFÖRDERER [6-M]</t>
  </si>
  <si>
    <t>822076050</t>
  </si>
  <si>
    <t>KETTENRAD 1/2 X 5/16 Z=20 F. ANTRIEB</t>
  </si>
  <si>
    <t>822076051</t>
  </si>
  <si>
    <t>WELLE FÜR AUSSCHLEUSUNG KLINKENFÖRDERER</t>
  </si>
  <si>
    <t>822076052</t>
  </si>
  <si>
    <t>ACHSE FÜR ANTRIEBSTATION L=26,5 KLINKENFÖRDERER</t>
  </si>
  <si>
    <t>822076057</t>
  </si>
  <si>
    <t>MITNEHMER FÜR AUSSCHLEUSUNG KLINKENFÖRDERER</t>
  </si>
  <si>
    <t>822076059</t>
  </si>
  <si>
    <t>KLINKE 80 MM F. KLINKENFÖRDERER - VERSTÄRKT</t>
  </si>
  <si>
    <t>822076137</t>
  </si>
  <si>
    <t>ROLLENKETTE  1/2X5/16" FÜR KETTE FÜR AUSWERFER,</t>
  </si>
  <si>
    <t>822076139</t>
  </si>
  <si>
    <t>ROLLENKETTE 1/2X5/16" M. VERL.BOLZEN F.</t>
  </si>
  <si>
    <t>822076140</t>
  </si>
  <si>
    <t>KETTENFÜHRUNG FÜR AUSSCHLEUSSTATION</t>
  </si>
  <si>
    <t>822076142</t>
  </si>
  <si>
    <t>PIN F. HOHLBOLZENKETTE 1/2X5/16" F.</t>
  </si>
  <si>
    <t>822076149</t>
  </si>
  <si>
    <t>STOPPERHALTER FÜR STOPPER</t>
  </si>
  <si>
    <t>822122002</t>
  </si>
  <si>
    <t>TROLLEYBELADUNG F. LT50 AN ST M. BELADEFÖRD. U.</t>
  </si>
  <si>
    <t>822122003</t>
  </si>
  <si>
    <t>TROLLEYBELADUNG F. LT25/LTE ANST M.</t>
  </si>
  <si>
    <t>822122004</t>
  </si>
  <si>
    <t>TROLLEYBELADUNG FÜR LTA50-BLOCK-BELADUNG</t>
  </si>
  <si>
    <t>822124001</t>
  </si>
  <si>
    <t>FÖRDEREINHEIT KPL. F. BELADEFÖRDERER</t>
  </si>
  <si>
    <t>822124004</t>
  </si>
  <si>
    <t>GEGENHALTER KPL. FÜR TROLLEYBELADUNG FÜR LT50 AN</t>
  </si>
  <si>
    <t>822124006</t>
  </si>
  <si>
    <t>BELADESPITZE FÜR FÖRDEREINHEIT KPL. SCHWEISSTEIL</t>
  </si>
  <si>
    <t>822124007</t>
  </si>
  <si>
    <t>GEGENHALTER KPL. FÜR TROLLEYBELADUNG FÜR LT25/LTE</t>
  </si>
  <si>
    <t>822124008</t>
  </si>
  <si>
    <t>LTA50-BLOCK-BELADUNG</t>
  </si>
  <si>
    <t>822124009</t>
  </si>
  <si>
    <t>BELADEEINHEIT FÜR LTA50-BLOCK-BELADUNG</t>
  </si>
  <si>
    <t>822124010</t>
  </si>
  <si>
    <t>HALTER MIT PNEUMATIK FÜR LTA50-BLOCK-BELADUNG</t>
  </si>
  <si>
    <t>822124011</t>
  </si>
  <si>
    <t>TROLLEYFÜHRUNG FÜR LTA50-BLOCK-BELADUNG</t>
  </si>
  <si>
    <t>822126001</t>
  </si>
  <si>
    <t>MONTAGEPLATTE FÜR BELADEFÖRDERER EINTEILIG</t>
  </si>
  <si>
    <t>822126002</t>
  </si>
  <si>
    <t>BELADEFÖRDERER RUTSCHSTANGENHALTER 1</t>
  </si>
  <si>
    <t>822126003</t>
  </si>
  <si>
    <t>BELADEFÖRDERER RUTSCHSTANGENHALTER 2</t>
  </si>
  <si>
    <t>822126004</t>
  </si>
  <si>
    <t>BELADEFÖRDERER ADAPTER FÜR EINSCHLEUSUNG</t>
  </si>
  <si>
    <t>822126005</t>
  </si>
  <si>
    <t>BELADEFÖRDERER VERBINDUNGSELEMENT 1</t>
  </si>
  <si>
    <t>822126006</t>
  </si>
  <si>
    <t>HALTESCHIENE FÜR BELADEFÖRDERER</t>
  </si>
  <si>
    <t>822126007</t>
  </si>
  <si>
    <t>RUTSCHPROIL FÜR BELADEFÖRDERER</t>
  </si>
  <si>
    <t>822126008</t>
  </si>
  <si>
    <t>HALTEBOLZEN FÜR BELADEFÖRDERER</t>
  </si>
  <si>
    <t>822126009</t>
  </si>
  <si>
    <t>ANTRIEBSKETTENRAD FÜR BELADEFÖR 1/2X1/4" Z=15</t>
  </si>
  <si>
    <t>822126010</t>
  </si>
  <si>
    <t>UMLENKKETTENRAD FÜR BELADEFÖRDERER 1/2X1/4" Z=8</t>
  </si>
  <si>
    <t>822126011</t>
  </si>
  <si>
    <t>UMLENKACHSE FÜR BELADEFÖRDERER</t>
  </si>
  <si>
    <t>822126012</t>
  </si>
  <si>
    <t>SPANNRADACHSE FÜR BELADEFÖRDERER</t>
  </si>
  <si>
    <t>822126013</t>
  </si>
  <si>
    <t>RUTSCHSTANGENADAPTER FÜR BELADEFÖRDERER 3</t>
  </si>
  <si>
    <t>822126014</t>
  </si>
  <si>
    <t>VERBINDUNGSELEMENT 2 FÜR BELADEFÖRDERER</t>
  </si>
  <si>
    <t>822126015</t>
  </si>
  <si>
    <t>SCHUTZBLECH FÜR BELADEFÖRDERER</t>
  </si>
  <si>
    <t>822126016</t>
  </si>
  <si>
    <t>SPANNRAD 2 FÜR BELADEFÖRDERER</t>
  </si>
  <si>
    <t>822126017</t>
  </si>
  <si>
    <t>ACHSE FÜR BELADEFÖRDERER</t>
  </si>
  <si>
    <t>822126018</t>
  </si>
  <si>
    <t>ZAPPLER FÜR BELADEFÖRDERER</t>
  </si>
  <si>
    <t>822126019</t>
  </si>
  <si>
    <t>DISTANZHÜLSE FÜR BELADEFÖRDERER</t>
  </si>
  <si>
    <t>822126020</t>
  </si>
  <si>
    <t>SENSORHALTER F. M12X1 FÜR BELADEFÖRDERER</t>
  </si>
  <si>
    <t>822126021</t>
  </si>
  <si>
    <t>SPANNRAD FÜR BELADEFÖRDERER</t>
  </si>
  <si>
    <t>822126026</t>
  </si>
  <si>
    <t>SPANNRADACHSE KURZ F.BELADEFÖRDERER</t>
  </si>
  <si>
    <t>822126027</t>
  </si>
  <si>
    <t>EINLAUF FÜR BELADEFÖRDERER</t>
  </si>
  <si>
    <t>822126028</t>
  </si>
  <si>
    <t>HALTEWINKEL FÜR BELADEFÖRDERER</t>
  </si>
  <si>
    <t>822126029</t>
  </si>
  <si>
    <t>KETTENFÜHRUNG FÜR BELADEFÖRDERRER</t>
  </si>
  <si>
    <t>822126030</t>
  </si>
  <si>
    <t>NIEDERHALTER FÜR BELADEFÖRDERER - AUSLAUFSEITE</t>
  </si>
  <si>
    <t>822126031</t>
  </si>
  <si>
    <t>ZAPPLER- LANG FÜR BELADEFÖRDERER</t>
  </si>
  <si>
    <t>822126033</t>
  </si>
  <si>
    <t>ABHÄNGEBLECH FÜR TROLLEYBELADUNG</t>
  </si>
  <si>
    <t>822126035</t>
  </si>
  <si>
    <t>EINLAUFSCHUTZBLECH F. BELADEFÖRDERER</t>
  </si>
  <si>
    <t>822126036</t>
  </si>
  <si>
    <t>SEITENSCHUTZBLECH F. BELADEFÖRDERER</t>
  </si>
  <si>
    <t>822126037</t>
  </si>
  <si>
    <t>SEITENBLECH 2 F. BELADEFÖRDERER</t>
  </si>
  <si>
    <t>822126041</t>
  </si>
  <si>
    <t>ACHSE FÜR FÖRDEREINHEIT</t>
  </si>
  <si>
    <t>822126042</t>
  </si>
  <si>
    <t>SCHWENKSTÜCK FÜR BELADESPITZE</t>
  </si>
  <si>
    <t>822126043</t>
  </si>
  <si>
    <t>SPITZE FÜR BELADESPITZE</t>
  </si>
  <si>
    <t>822126044</t>
  </si>
  <si>
    <t>FÜHRUNGSBLECH HINTEN FÜR GEGENHALTER LT50</t>
  </si>
  <si>
    <t>822126045</t>
  </si>
  <si>
    <t>FÜHRUNGSBLECH VORNE FÜR GEGENHALTER LT50</t>
  </si>
  <si>
    <t>822126046</t>
  </si>
  <si>
    <t>HALTER 2 FÜR GEGENHALTER FÜR TROLLEYBELADUNG LTE</t>
  </si>
  <si>
    <t>822126047</t>
  </si>
  <si>
    <t>HALTER 1 FÜR GEGENHALTER FÜR TROLLEYBELADUNG LTE</t>
  </si>
  <si>
    <t>822126048</t>
  </si>
  <si>
    <t>FÜHRUNGSBLECH HINTEN FÜR GEGENHALTER LTE</t>
  </si>
  <si>
    <t>822126049</t>
  </si>
  <si>
    <t>FÜHRUNGSBLECH VORNE FÜR GEGENHALTER LTE</t>
  </si>
  <si>
    <t>822126050</t>
  </si>
  <si>
    <t>BELADEBLECH FÜR LTA50-BLOCK-BELADUNG</t>
  </si>
  <si>
    <t>822126050_1</t>
  </si>
  <si>
    <t>Stegblech Beladung LT50</t>
  </si>
  <si>
    <t>822126050_2</t>
  </si>
  <si>
    <t>Beladeblech für LT50</t>
  </si>
  <si>
    <t>822126051</t>
  </si>
  <si>
    <t>HALTER BELADEBLECH FÜR LTA50-BLOCK-BELADUNG</t>
  </si>
  <si>
    <t>822126052</t>
  </si>
  <si>
    <t>BEFESTIGUNGSPLATTE FÜR LTA50-BLOCK-BELADUNG</t>
  </si>
  <si>
    <t>822126053</t>
  </si>
  <si>
    <t>DISTANZBLOCK FÜR LTA50-BLOCK-BELADUNG</t>
  </si>
  <si>
    <t>822126054</t>
  </si>
  <si>
    <t>BELADESPITZE FÜR STOPPEREINHEIT LTA-BLOCK-BELADUNG</t>
  </si>
  <si>
    <t>822126055</t>
  </si>
  <si>
    <t>BÜGELFÜHRUNG FÜR STOPPEREINHEIT BLOCK-BELADUNG</t>
  </si>
  <si>
    <t>822126056</t>
  </si>
  <si>
    <t>GLEITLEISTE FÜR STOPPEREINHEIT BLOCK-BELADUNG</t>
  </si>
  <si>
    <t>822126057</t>
  </si>
  <si>
    <t xml:space="preserve">VERSTÄRKUNG GLEITLEISTENHALTER </t>
  </si>
  <si>
    <t>822126057_1</t>
  </si>
  <si>
    <t>Gleitleistenhalter</t>
  </si>
  <si>
    <t>822126058</t>
  </si>
  <si>
    <t>HALTER FÜR LT50-BLOCK-BELADUNG</t>
  </si>
  <si>
    <t>822126058_1</t>
  </si>
  <si>
    <t>Halteplatte für Stopper</t>
  </si>
  <si>
    <t>822126058_2</t>
  </si>
  <si>
    <t>Einschweißrippe Halter Blockl-Beladung</t>
  </si>
  <si>
    <t>822132009</t>
  </si>
  <si>
    <t>AFS ANTRIEBS-/SPANNSTATION</t>
  </si>
  <si>
    <t>822132010</t>
  </si>
  <si>
    <t>AFS UMLENKUNG LW18, ANBAUTEILE</t>
  </si>
  <si>
    <t>822132012</t>
  </si>
  <si>
    <t>AFS ANGETRIEBENE FAHRSTRECKE GERADE L=1300</t>
  </si>
  <si>
    <t>822132013</t>
  </si>
  <si>
    <t>AFS ANTRIEBS-/SPANNSTATION LINKS SONDER</t>
  </si>
  <si>
    <t>822134019</t>
  </si>
  <si>
    <t>AFS 30° SCHRAUBTRÄGERBOGEN GESCHWEISST - KURZER</t>
  </si>
  <si>
    <t>822134020</t>
  </si>
  <si>
    <t>AFS 30° UMLENKSTATION KPL. - KURZER EINLAUF</t>
  </si>
  <si>
    <t>822134021</t>
  </si>
  <si>
    <t>AFS 30° ANTRIEBSSTATION KPL. - KURZER AUSLAUF</t>
  </si>
  <si>
    <t>822134022</t>
  </si>
  <si>
    <t>AFS 30° SCHRAUBTRÄGERBOGEN GESCHWEISST -</t>
  </si>
  <si>
    <t>822134023</t>
  </si>
  <si>
    <t>AFS ST-BOGEN 30° UNTEN</t>
  </si>
  <si>
    <t>822134034</t>
  </si>
  <si>
    <t>AFS MOTORSTATION, GESCHWEISST LINKS, BEARBEITET -</t>
  </si>
  <si>
    <t>822134035</t>
  </si>
  <si>
    <t>AFS MOTORSTATION, GESCHWEISST, BEARBEITET</t>
  </si>
  <si>
    <t>822134036</t>
  </si>
  <si>
    <t>AFS MOTORSTATION, SPANNER, SCHWEISSTEIL</t>
  </si>
  <si>
    <t>822134038</t>
  </si>
  <si>
    <t>AFS UMLENKUNG LW18 SCHRAUBTRÄGER - GESCHWEISST</t>
  </si>
  <si>
    <t>822134039</t>
  </si>
  <si>
    <t>UMLENKKETTENRAD 1/2"X1/4" Z=17 MIT KUGELLAGER</t>
  </si>
  <si>
    <t>822134040</t>
  </si>
  <si>
    <t>SPANNGABEL SCHWEISSTEIL FÜR SCHRÄGFÖRDERER</t>
  </si>
  <si>
    <t>822134043</t>
  </si>
  <si>
    <t>ST-BOGEN 26° OBEN - ANBAUTEILE (für LT50)</t>
  </si>
  <si>
    <t>822134044</t>
  </si>
  <si>
    <t>ST-BOGEN 26° UNTEN - ANBAUTEILE</t>
  </si>
  <si>
    <t>822134045</t>
  </si>
  <si>
    <t>ST-BOGEN 30° OBEN - ANBAUTEILE (für LT50)</t>
  </si>
  <si>
    <t>822134046</t>
  </si>
  <si>
    <t>ST-BOGEN 30° UNTEN - ANBAUTEILE</t>
  </si>
  <si>
    <t>822134047</t>
  </si>
  <si>
    <t>ST-BOGEN 26° OBEN - ANBAUTEILE (für LTE und LT25)</t>
  </si>
  <si>
    <t>822134048</t>
  </si>
  <si>
    <t>ST-BOGEN 30° OBEN - ANBAUTEILE  (für LTE und LT25)</t>
  </si>
  <si>
    <t>822134049</t>
  </si>
  <si>
    <t>AFS-SCHRÄG 26° EINFACH KPL.</t>
  </si>
  <si>
    <t>822134050</t>
  </si>
  <si>
    <t>AFS-SCHRÄG 30° EINFACH KPL.</t>
  </si>
  <si>
    <t>822134051</t>
  </si>
  <si>
    <t>AFS-SCHRÄG 26°KPL.  MIT VERLÄNGERUNG OBEN L3</t>
  </si>
  <si>
    <t>822134051_</t>
  </si>
  <si>
    <t>822134052</t>
  </si>
  <si>
    <t>AFS-SCHRÄG 30° KPL.  MIT VERLÄNGERUNG OBEN L3</t>
  </si>
  <si>
    <t>822134052_</t>
  </si>
  <si>
    <t>822134053</t>
  </si>
  <si>
    <t>AFS-SCHRÄG 26° KPL.  MIT VERLÄNGERUNG UNTEN L1</t>
  </si>
  <si>
    <t>822134054</t>
  </si>
  <si>
    <t>AFS-SCHRÄG 30° KPL.  MIT VERLÄNGERUNG UNTEN L1</t>
  </si>
  <si>
    <t>822134055</t>
  </si>
  <si>
    <t>AFS-SCHRÄG 26° KPL.  MIT VERL. L3 U.ND L1</t>
  </si>
  <si>
    <t>822134056</t>
  </si>
  <si>
    <t>AFS-SCHRÄG 30° KPL.  MIT VERL. L3 U.ND L1</t>
  </si>
  <si>
    <t>822134057</t>
  </si>
  <si>
    <t>AFS - gerade EL = 1300mm</t>
  </si>
  <si>
    <t>822134058</t>
  </si>
  <si>
    <t>AFS - gerade EL &gt; 1300mm</t>
  </si>
  <si>
    <t>822134059</t>
  </si>
  <si>
    <t>AFS-SCHRÄG 26° GERADER AUSLAUF EINFACH KPL.</t>
  </si>
  <si>
    <t>822134059_</t>
  </si>
  <si>
    <t>8220320AFS-SCHRÄG 26° GERADER AUSLAUF EINFACH KPL.</t>
  </si>
  <si>
    <t>822134060</t>
  </si>
  <si>
    <t>UMLENKKETTENRAD AFS MOTORSTAT.  Z=17 BEARBEITET</t>
  </si>
  <si>
    <t>822136034</t>
  </si>
  <si>
    <t>KETTENFÜHRUNG</t>
  </si>
  <si>
    <t>822136038</t>
  </si>
  <si>
    <t>AFS GLEITPROFILZUSCHNITT-MOTORSTATION GESCHLOSSEN</t>
  </si>
  <si>
    <t>822136039</t>
  </si>
  <si>
    <t>AFS ANTRIEBSWELLE</t>
  </si>
  <si>
    <t>822136040</t>
  </si>
  <si>
    <t>AFS UMLAUFSCHEIBE</t>
  </si>
  <si>
    <t>822136041</t>
  </si>
  <si>
    <t>AFS KETTENRAD Z=20 F.KETTE 1/2X1/4'</t>
  </si>
  <si>
    <t>822136044</t>
  </si>
  <si>
    <t>AFS KETTENRAD A Z=20 F. KETTE1/2X1/4'</t>
  </si>
  <si>
    <t>822136047</t>
  </si>
  <si>
    <t>AFS GLEITPROFILZUSCHNITT F.26° MOTORSTATION</t>
  </si>
  <si>
    <t>822136048</t>
  </si>
  <si>
    <t>AFS EINLAUFSCHIENE-MOTORSTATION GESCHLOSSEN</t>
  </si>
  <si>
    <t>822136049</t>
  </si>
  <si>
    <t>AFS AUSLAUFSCHIENE-UMLAUFSTATION GESCHLOSSEN</t>
  </si>
  <si>
    <t>822136052</t>
  </si>
  <si>
    <t>ST-BOGEN 26° UNTEN</t>
  </si>
  <si>
    <t>822136054</t>
  </si>
  <si>
    <t>AFS GLEITPROFILZUSCHNITT F.ST-BOGEN 26°</t>
  </si>
  <si>
    <t>822136057</t>
  </si>
  <si>
    <t>AFS UMLENKWELLE LANG</t>
  </si>
  <si>
    <t>822136061</t>
  </si>
  <si>
    <t>AFS DISTANZKLOTZ LANG</t>
  </si>
  <si>
    <t>822136063</t>
  </si>
  <si>
    <t>AFS DISTANZBUCHSE</t>
  </si>
  <si>
    <t>822136064</t>
  </si>
  <si>
    <t>AFS GLEITPROFILZUSCHNITT F.ST-BOGEN 26° (KURZ)</t>
  </si>
  <si>
    <t>822136065</t>
  </si>
  <si>
    <t>AFS GLEITPROFIL FÜR BOGEN</t>
  </si>
  <si>
    <t>822136066</t>
  </si>
  <si>
    <t>AFS KETTENSCHUTZ F. MOTORSTATION LINKS</t>
  </si>
  <si>
    <t>822136067</t>
  </si>
  <si>
    <t>AFS KETTENSCHUTZ F. MOTORSTATION RECHTS</t>
  </si>
  <si>
    <t>822136072</t>
  </si>
  <si>
    <t>AFS KETTENSCHUTZ F. UMLENKSTATIN LINKS</t>
  </si>
  <si>
    <t>822136073</t>
  </si>
  <si>
    <t>AFS KETTENSCHUTZ F. UMLENKSTATION RECHTS</t>
  </si>
  <si>
    <t>822136074</t>
  </si>
  <si>
    <t>GLEITSCHIENENZUSCHNITT - OFFEN</t>
  </si>
  <si>
    <t>822136075</t>
  </si>
  <si>
    <t>GLEITPROFILZUSCHNITT OFFEN FÜR 26° MOTORSTATION</t>
  </si>
  <si>
    <t>822136076</t>
  </si>
  <si>
    <t>AUSLAUFSCHIENE -OFFEN- UMLAUFSTATION AFS</t>
  </si>
  <si>
    <t>822136088</t>
  </si>
  <si>
    <t>1AFS KETTENFÜHRUNGSPROFIL GESCHLOSSEN F.AP</t>
  </si>
  <si>
    <t>822136092</t>
  </si>
  <si>
    <t>AFS KETTENRAD F.KETTE 1/2X1/4"F.UMBAUSATZ AUF</t>
  </si>
  <si>
    <t>822136095</t>
  </si>
  <si>
    <t>AFS ANTRIEBSWELLE F. UMBAUSATZ AUF SEW-ANTRIEB</t>
  </si>
  <si>
    <t>822136096</t>
  </si>
  <si>
    <t>AFS 30° GLEITSCHIENE</t>
  </si>
  <si>
    <t>822136097</t>
  </si>
  <si>
    <t>AFS 30° BEFESTIGUNGSKLOTZ FÜR SCHUTZBLECH</t>
  </si>
  <si>
    <t>822136098</t>
  </si>
  <si>
    <t>1AFS 30° DISTANZBUCHSE FÜR KETTENRAD</t>
  </si>
  <si>
    <t>822136099</t>
  </si>
  <si>
    <t>AFS 30° KETTENSCHUTZ RECHTS F.UMLENKSTATION</t>
  </si>
  <si>
    <t>822136100</t>
  </si>
  <si>
    <t>AFS 30° KETTENSCHUTZ LINKS F.UMLENKSTATION</t>
  </si>
  <si>
    <t>822136113</t>
  </si>
  <si>
    <t>AFS 30° LAUFSCHIENE F. SCHRAUBTRÄGER</t>
  </si>
  <si>
    <t>822136145</t>
  </si>
  <si>
    <t>AFS MOTORSTATION MOTORPLATTE</t>
  </si>
  <si>
    <t>822136146</t>
  </si>
  <si>
    <t>AFS MOTORSTATION PLATTE OBEN</t>
  </si>
  <si>
    <t>822136147</t>
  </si>
  <si>
    <t>AFS MOTORSTATION SEITENPLATTE</t>
  </si>
  <si>
    <t>822136148</t>
  </si>
  <si>
    <t>AFS MOTORSTATION FÜHRUNGSPLATTE</t>
  </si>
  <si>
    <t>822136149</t>
  </si>
  <si>
    <t>AFS MOTORSTATION DRUCKPLATTE</t>
  </si>
  <si>
    <t>822136151</t>
  </si>
  <si>
    <t>AFS MOTORSTATION STEG F. SPANNER</t>
  </si>
  <si>
    <t>822136153</t>
  </si>
  <si>
    <t>AFS MOTORSTATION UMLENKHÜLSE 1</t>
  </si>
  <si>
    <t>822136154</t>
  </si>
  <si>
    <t>AFS MOTORSTATION UMLENKHÜLSE 2</t>
  </si>
  <si>
    <t>822136155</t>
  </si>
  <si>
    <t>AFS MOTORSTATION DISTANZHÜLSE</t>
  </si>
  <si>
    <t>822136156</t>
  </si>
  <si>
    <t>AFS MOTORSTATION GEGENPLATTE</t>
  </si>
  <si>
    <t>822136157</t>
  </si>
  <si>
    <t>AFS MOTORSTATION ZENTRIERUNG</t>
  </si>
  <si>
    <t>822136158</t>
  </si>
  <si>
    <t>ANTRIEBSWELLE AFS</t>
  </si>
  <si>
    <t>822136160</t>
  </si>
  <si>
    <t>AFS MOTORSTATION DISTANZSCHEIBE</t>
  </si>
  <si>
    <t>822136162</t>
  </si>
  <si>
    <t>AFS MOTORSTATION ABDECKBLECH</t>
  </si>
  <si>
    <t>822136163</t>
  </si>
  <si>
    <t>AFS MOTORSTATION STEHLAGERDISTANZPLATTE</t>
  </si>
  <si>
    <t>822136164</t>
  </si>
  <si>
    <t>Schraubträger-Winkel AFS-Umlenkung LW18</t>
  </si>
  <si>
    <t>822136165</t>
  </si>
  <si>
    <t>Schraubträger-Steg AFS-Umlenkung LW18</t>
  </si>
  <si>
    <t>822136166</t>
  </si>
  <si>
    <t>Schraubträger-Platte AFS-Umlenkung LW18</t>
  </si>
  <si>
    <t>822136167</t>
  </si>
  <si>
    <t>Schraubträger - Rohr AFS-Umlenkung LW18</t>
  </si>
  <si>
    <t>822136168</t>
  </si>
  <si>
    <t>AFS UMLENKUNG LW18 ANFANGSLEISTE UNTEN</t>
  </si>
  <si>
    <t>822136169</t>
  </si>
  <si>
    <t>UMLENKSCHEIBE LW18 AFS</t>
  </si>
  <si>
    <t>822136170</t>
  </si>
  <si>
    <t>AFS UMLENKUNG LW18 ABDECKSCHEIBE</t>
  </si>
  <si>
    <t>822136171</t>
  </si>
  <si>
    <t>AFS UMLENKUNG LW18 UMLENKBOLZEN</t>
  </si>
  <si>
    <t>822136172</t>
  </si>
  <si>
    <t>AFS UMLENKUNG LW18 UMLENKHÜLSE</t>
  </si>
  <si>
    <t>822136175</t>
  </si>
  <si>
    <t>ST-BOGEN 26° FÜR BOGEN OBEN LANG KPL. (für LTE</t>
  </si>
  <si>
    <t>822136176</t>
  </si>
  <si>
    <t>GLEITPROFIL-BOGEN 26° OBENTEIL 2 (für LTE Und</t>
  </si>
  <si>
    <t>822136177</t>
  </si>
  <si>
    <t>GLEITPROFIL-BOGEN 26° OBENTEIL 1 (für LTE Und</t>
  </si>
  <si>
    <t>822136178</t>
  </si>
  <si>
    <t>GLEITPROFIL-BOGEN 30° OBENTEIL 1 (für LTE Und</t>
  </si>
  <si>
    <t>822136179</t>
  </si>
  <si>
    <t>GLEITPROFIL-BOGEN 30° OBENTEIL 2 (für LTE Und</t>
  </si>
  <si>
    <t>822136180</t>
  </si>
  <si>
    <t>UMLENKHÜLSE SPANNRAD FÜR AFS MOTORSTATION</t>
  </si>
  <si>
    <t>822136181</t>
  </si>
  <si>
    <t>ZUGSTANGE FÜR SPANNGABEL</t>
  </si>
  <si>
    <t>822136182</t>
  </si>
  <si>
    <t>FLANSCH FÜR SPANNGABEL</t>
  </si>
  <si>
    <t>822136183</t>
  </si>
  <si>
    <t>ACHSE FÜR SPANNGABEL FÜR SCHRÄGFÖRDERER</t>
  </si>
  <si>
    <t>822136184</t>
  </si>
  <si>
    <t>822136185</t>
  </si>
  <si>
    <t>ST-BOGEN 30° OBEN (für LTE Und LT25)</t>
  </si>
  <si>
    <t>822136189</t>
  </si>
  <si>
    <t>KLEMMKLOTZ -ST- ROHR AFS MOTORSTATION</t>
  </si>
  <si>
    <t>822136191</t>
  </si>
  <si>
    <t>GLEITPROFIL-BOGEN 30° OBEN (für LT50)</t>
  </si>
  <si>
    <t>822136192</t>
  </si>
  <si>
    <t>GLEITPROFIL-BOGEN 30° OBEN GEGENSEITE (für LT50)</t>
  </si>
  <si>
    <t>822136193</t>
  </si>
  <si>
    <t>ST-BOGEN 30° OBEN (für LT50)</t>
  </si>
  <si>
    <t>822136194</t>
  </si>
  <si>
    <t>ST-BOGEN 26° OBEN (für LT50)</t>
  </si>
  <si>
    <t>822136195</t>
  </si>
  <si>
    <t>GLEITPROFIL-BOGEN 26° OBEN</t>
  </si>
  <si>
    <t>822136196</t>
  </si>
  <si>
    <t>GLEITPROFIL-BOGEN 26° OBEN GEGENSEITE</t>
  </si>
  <si>
    <t>822136197</t>
  </si>
  <si>
    <t>HALTEBOLZEN AFS KOMPONENTEN-LÖSUNG</t>
  </si>
  <si>
    <t>822136198</t>
  </si>
  <si>
    <t>GLEITPROFILZUSCHNITT FÜR BOGEN</t>
  </si>
  <si>
    <t>822136199</t>
  </si>
  <si>
    <t>GLEITPROFILZUSCHNITT FÜR BOGEN 30° UNTEN KPL. AFS</t>
  </si>
  <si>
    <t>822136200</t>
  </si>
  <si>
    <t>GLEITPROFIL BEARBEITET AFS KURZ L=1228</t>
  </si>
  <si>
    <t>822136201</t>
  </si>
  <si>
    <t>822136202</t>
  </si>
  <si>
    <t>AFS MOTORSTATION GEGENPLATTE BEARBEITET</t>
  </si>
  <si>
    <t>822136203</t>
  </si>
  <si>
    <t>AFS MOTORSTATION ABDECKBLECH AN GEGENPLATTE</t>
  </si>
  <si>
    <t>822136205</t>
  </si>
  <si>
    <t>ST-BOGEN 13° UNTEN (für LT50-Entladung)</t>
  </si>
  <si>
    <t>822136206</t>
  </si>
  <si>
    <t>HINWEISSCHILD SENSORABSTAND KETTENRAD AFS</t>
  </si>
  <si>
    <t>822144008</t>
  </si>
  <si>
    <t>AUSLEGER - GESCHWEISST - FÜR HUBSTATION</t>
  </si>
  <si>
    <t>822144010</t>
  </si>
  <si>
    <t>ROHR LINKS - GESCHWEISST - FÜR HUBSTATION</t>
  </si>
  <si>
    <t>822146037</t>
  </si>
  <si>
    <t>ABDECKBLECH FÜR ROLLENAPPARAT FÜR LAUFWAGEN FÜR</t>
  </si>
  <si>
    <t>822152100</t>
  </si>
  <si>
    <t>KLEIDERBÜGEL-FÖRDERER  V=10 M/MIN</t>
  </si>
  <si>
    <t>822152200</t>
  </si>
  <si>
    <t>ENTLADEFÖRDERER KPL.</t>
  </si>
  <si>
    <t>822154001</t>
  </si>
  <si>
    <t>UMLENKSTATION  ENTLADEFÖRDERER</t>
  </si>
  <si>
    <t>822154201</t>
  </si>
  <si>
    <t>ANTRIEBSSTATION  ENTLADEFÖRDERER</t>
  </si>
  <si>
    <t>822154202</t>
  </si>
  <si>
    <t>822154203</t>
  </si>
  <si>
    <t>ZWISCHENSTÜCK KPL. - ENTLADEFÖRDERER</t>
  </si>
  <si>
    <t>822156001</t>
  </si>
  <si>
    <t>KKF TEF-PROFIL BEARB. L=380 F. UMLENKUNG</t>
  </si>
  <si>
    <t>822156002</t>
  </si>
  <si>
    <t>KKF ANSCHLUSSPLATTE 45° F. UMLENKUNG</t>
  </si>
  <si>
    <t>822156003</t>
  </si>
  <si>
    <t>KKF TEF-PROFILBOGEN 45° R=720 F. UMLENKUNG</t>
  </si>
  <si>
    <t>822156004</t>
  </si>
  <si>
    <t>KKF ABSTANDHALTER L=200 F. UMLENKUNG</t>
  </si>
  <si>
    <t>822156005</t>
  </si>
  <si>
    <t>KKF ABSTANDHALTER L=180 F. UMLENKUNG</t>
  </si>
  <si>
    <t>822156006</t>
  </si>
  <si>
    <t>KKF ABSTANDHALTER L=85 F. UMLENKUNG</t>
  </si>
  <si>
    <t>822156007</t>
  </si>
  <si>
    <t>KKF SCHUTZBLECH F. UMLENKUNG</t>
  </si>
  <si>
    <t>822156008</t>
  </si>
  <si>
    <t>KKF BEFESTIGUNGSLEISTE F. ANTRIEBSSTATION</t>
  </si>
  <si>
    <t>822156011</t>
  </si>
  <si>
    <t>KKF VERBINDUNGSKLOTZ F. ANTRIEBSSTATION</t>
  </si>
  <si>
    <t>822156012</t>
  </si>
  <si>
    <t>KKF SCHUTZBLECH F. ANTRIEBSSTATION</t>
  </si>
  <si>
    <t>822156013</t>
  </si>
  <si>
    <t>KKF KETTENRAD F. KETTE 5/8X3/8"Z=16 F.</t>
  </si>
  <si>
    <t>822156016</t>
  </si>
  <si>
    <t>KKF GLEITLEISTENPROFIL "S" GRÜN REGENERAT</t>
  </si>
  <si>
    <t>822156017</t>
  </si>
  <si>
    <t>KKF RUTSCHSTANGENHALTERUNG F. ZWISCHENSTÜCK</t>
  </si>
  <si>
    <t>822156018</t>
  </si>
  <si>
    <t>KKF MITNAHMEFINGER</t>
  </si>
  <si>
    <t>822156025</t>
  </si>
  <si>
    <t>KKF MITNEHMERFINGER, GRUNDKÖRPER</t>
  </si>
  <si>
    <t>822156100</t>
  </si>
  <si>
    <t>MOTORFLANSCH KB-FÖRDERER</t>
  </si>
  <si>
    <t>822156101</t>
  </si>
  <si>
    <t>ANTRIEBSWELLE KB-FÖRDERER</t>
  </si>
  <si>
    <t>822156102</t>
  </si>
  <si>
    <t>UMLENKFLANSCH KB-FÖRDERER</t>
  </si>
  <si>
    <t>822156103</t>
  </si>
  <si>
    <t>UMLENKWELLE KB-FÖRDERER</t>
  </si>
  <si>
    <t>822156104</t>
  </si>
  <si>
    <t>KETTENRADSCHEIBE KB-FÖRDERER</t>
  </si>
  <si>
    <t>822156105</t>
  </si>
  <si>
    <t>PROFIL MOTORSTATION KB-FÖRDERER</t>
  </si>
  <si>
    <t>822156106</t>
  </si>
  <si>
    <t>PROFIL UMLENKSTATION KB-FÖRDERER</t>
  </si>
  <si>
    <t>822156107</t>
  </si>
  <si>
    <t>VERBINDUNGSPLATTE KB-FÖRDERER</t>
  </si>
  <si>
    <t>822156108</t>
  </si>
  <si>
    <t>EINLEGEMUTTER KB-FÖRDERER</t>
  </si>
  <si>
    <t>822156109</t>
  </si>
  <si>
    <t>BEARBEITUNG PROFIL FÖRDERSTRECKE "S2" -</t>
  </si>
  <si>
    <t>822156200</t>
  </si>
  <si>
    <t>VERBINDUNGSKLOTZ  ENTLADEFÖRDERER</t>
  </si>
  <si>
    <t>822156201</t>
  </si>
  <si>
    <t>MOTORPLATTE  ENTLADEFÖRDERER</t>
  </si>
  <si>
    <t>822156202</t>
  </si>
  <si>
    <t>FÜHRUNGSKLOTZ  ENTLADEFÖRDERER</t>
  </si>
  <si>
    <t>822156203</t>
  </si>
  <si>
    <t>ABHÄNGER ENTLADEFÖRDERER</t>
  </si>
  <si>
    <t>822156204</t>
  </si>
  <si>
    <t>DISTANZBLOCK ENTLADEFÖRDERER</t>
  </si>
  <si>
    <t>822156210</t>
  </si>
  <si>
    <t>PROFILBOGEN 20° R=693,8 F. UMLENKUNG</t>
  </si>
  <si>
    <t>822156211</t>
  </si>
  <si>
    <t>GLEITLEISTENFÜHRUNG F. UMLENKUNG ENTLADEFÖRDERER</t>
  </si>
  <si>
    <t>822156212</t>
  </si>
  <si>
    <t>GLEITLEISTENFÜHRUNG F. ANTRIEBSTATION</t>
  </si>
  <si>
    <t>822156213</t>
  </si>
  <si>
    <t>ABSTANDHALTER L=90 ENTLADEFÖRDERER</t>
  </si>
  <si>
    <t>822156214</t>
  </si>
  <si>
    <t>TROLLEYABWEISER ENTLADEFÖRDERER</t>
  </si>
  <si>
    <t>822156215</t>
  </si>
  <si>
    <t>ENTLADESCHWERT FÜR ENTLADEFÖRDERER</t>
  </si>
  <si>
    <t>822156216</t>
  </si>
  <si>
    <t>HALTEPLATTE FÜR FANGARM ENTLADEFÖRDERER</t>
  </si>
  <si>
    <t>822156217</t>
  </si>
  <si>
    <t>FANGARM ENTLADEFÖRDERER</t>
  </si>
  <si>
    <t>822156218</t>
  </si>
  <si>
    <t>VERBINDER FÜR FANGARM ENTLADEFÖRDERER</t>
  </si>
  <si>
    <t>822156219</t>
  </si>
  <si>
    <t>SCHUTZBLECH ENTLADEFÖRDERER</t>
  </si>
  <si>
    <t>822156230</t>
  </si>
  <si>
    <t>VERBINDUNG F. TROLLEYABWEISER ENTLADEFÖRDERER</t>
  </si>
  <si>
    <t>822156231</t>
  </si>
  <si>
    <t>ABWEISFINGER F. TROLLEYABWEISER ENTLADEFÖRDERER</t>
  </si>
  <si>
    <t>822156232</t>
  </si>
  <si>
    <t>SCHUTZBLECH OBEN ENTLADEFÖRDERER</t>
  </si>
  <si>
    <t>822156233</t>
  </si>
  <si>
    <t>SCHUTZBLECH SEITE ENTLADEFÖRDERER</t>
  </si>
  <si>
    <t>822156234</t>
  </si>
  <si>
    <t>UMLENKWELLE F. UMLENKSTATION ENTLADEFÖRDERER</t>
  </si>
  <si>
    <t>822164008</t>
  </si>
  <si>
    <t>KB-ABFRAGE SCHNECKE</t>
  </si>
  <si>
    <t>822166017</t>
  </si>
  <si>
    <t xml:space="preserve">VENTILHALTER F. B_PN_VENTIL 5/2 G1/8'            </t>
  </si>
  <si>
    <t>822166029</t>
  </si>
  <si>
    <t>ABFRAGELEISTE FÜR KB-ABFRAGE SCHNECKE</t>
  </si>
  <si>
    <t>822166030</t>
  </si>
  <si>
    <t>HALTER FÜR KB-ABFRAGE SCHNECKE</t>
  </si>
  <si>
    <t>822166031</t>
  </si>
  <si>
    <t>SENSORHALTER FÜR KB-ABFRAGE SCHNECKE</t>
  </si>
  <si>
    <t>822172009</t>
  </si>
  <si>
    <t>HFS NT KB-VEREINZELNER</t>
  </si>
  <si>
    <t>822172010</t>
  </si>
  <si>
    <t>KB-ZUFÜHREINHEIT KPL. MIT MITTENANTRIEB (2X) FR</t>
  </si>
  <si>
    <t>822172011</t>
  </si>
  <si>
    <t>KB-FÖRDEREINHEIT KPL. M. MITTEENANTRIEB (1X) FR</t>
  </si>
  <si>
    <t>822174002</t>
  </si>
  <si>
    <t>HFS NT KLEIDERBÜGELFÜHRUNG I F.KB-VEREINZELNER U.</t>
  </si>
  <si>
    <t>822174004</t>
  </si>
  <si>
    <t>HFS NT KLEIDERBÜGELFÜHRUNG II F.KB-VEREINZELNER</t>
  </si>
  <si>
    <t>822174014</t>
  </si>
  <si>
    <t>HFS NT KB-ENTFÄDLER V.R.N.L. F.3.4-4.0MM</t>
  </si>
  <si>
    <t>822174021</t>
  </si>
  <si>
    <t>MITTENANTRIEB FÜR FÖRDERSCHNECKE V.L.N.R.</t>
  </si>
  <si>
    <t>822174022</t>
  </si>
  <si>
    <t>KB-ENTFÄDLER KPL. KB 3.4-4.0 FR V.R.N.L</t>
  </si>
  <si>
    <t>822174023</t>
  </si>
  <si>
    <t>KONSOLE SCHWEISSTEIL</t>
  </si>
  <si>
    <t>822174024</t>
  </si>
  <si>
    <t>KB-FÜHRUNG 1 SCHWEISSTEIL</t>
  </si>
  <si>
    <t>822174025</t>
  </si>
  <si>
    <t>KB-FÜHRUNG 2 SCHWEISSTEIL</t>
  </si>
  <si>
    <t>822174030</t>
  </si>
  <si>
    <t>MITTENANTR. F. FÖRDERSCHNECKEV.R.N.L.</t>
  </si>
  <si>
    <t>822174031</t>
  </si>
  <si>
    <t>VERBINDUNGSELEM. F. 30°-ANBAU F. VEREINZ. MIXB. U.</t>
  </si>
  <si>
    <t>822174032</t>
  </si>
  <si>
    <t>VERBINDUNGSELEM. F. 0°-ANBAU F. VEREINZ. MIXB. U.</t>
  </si>
  <si>
    <t>822174033</t>
  </si>
  <si>
    <t>SPANNSTIFTAUSDRÜCKER D=5MM HUB=BIS 30MM F.</t>
  </si>
  <si>
    <t>822176001</t>
  </si>
  <si>
    <t>AFS KETTENFÜHRUNGSPROFIL INNEN F. APS  (WAR 521</t>
  </si>
  <si>
    <t>822176002</t>
  </si>
  <si>
    <t>HFS NT KB-VEREINZELNERSCHNECKE KURZ V.R.N.L.</t>
  </si>
  <si>
    <t>822176006</t>
  </si>
  <si>
    <t>HFS NT KB-FÖRDERSCHNECKE M.2 FÖ.NUTEN V.R.N.L.</t>
  </si>
  <si>
    <t>822176009</t>
  </si>
  <si>
    <t>HFS NT STEHBOLZEN F. KLEIDERBÜGELFÜHRUNG I</t>
  </si>
  <si>
    <t>822176010</t>
  </si>
  <si>
    <t>HFS NT STANGE F. KLEIDERBÜGELFÜELFÜHRUNG I</t>
  </si>
  <si>
    <t>822176011</t>
  </si>
  <si>
    <t>HFS NT HALTER I F.KB-VEREINZELNER U. -ENTFÄDLER</t>
  </si>
  <si>
    <t>822176012</t>
  </si>
  <si>
    <t>HFS NT DREHTEIL F.KB-VEREINZELNER U. -ENTFÄDLER</t>
  </si>
  <si>
    <t>822176015</t>
  </si>
  <si>
    <t>HFS NT SINUSSCHN.BEARB.LINKSL.</t>
  </si>
  <si>
    <t>822176020</t>
  </si>
  <si>
    <t>HFS NT HALTER II F.KB-VEREINZELNER U.-ENTFÄDLER</t>
  </si>
  <si>
    <t>822176021</t>
  </si>
  <si>
    <t>HFS NT BOLZEN F.KB-FÜHRUNG II F.KB-VEREINZELNER</t>
  </si>
  <si>
    <t>822176022</t>
  </si>
  <si>
    <t>HFS NT STANGE F.KB-FÜHRUNG II F.KB-VEREINZELNER</t>
  </si>
  <si>
    <t>822176023</t>
  </si>
  <si>
    <t>HFS NT HANDSCHUTZ-SCHEIBE F.KB-VEREINZELNER</t>
  </si>
  <si>
    <t>822176024</t>
  </si>
  <si>
    <t>HFS NT KB-NIEDERHALTER V.R.N.L. F.KB-VEREINZELNER</t>
  </si>
  <si>
    <t>822176026</t>
  </si>
  <si>
    <t>HFS NT BUCHSE F.NIEDERHALTER F KB-VEREINZELNER</t>
  </si>
  <si>
    <t>822176029</t>
  </si>
  <si>
    <t>HFS NT WELLE BEI DIR.KOPPL. M. ZUFÜHRSCHN.F.</t>
  </si>
  <si>
    <t>822176046</t>
  </si>
  <si>
    <t>HFS NT KB-ENTFÄDLER V.R.N.L. F. 3.4-4.0MM</t>
  </si>
  <si>
    <t>822176049</t>
  </si>
  <si>
    <t>HFS NT VEREINZ.SEGM. V.R.N.L.F.3.0-3.8MM</t>
  </si>
  <si>
    <t>822176060</t>
  </si>
  <si>
    <t>HFS NT ZYLINDERSCHRAUBE BEARB. KB-VEREINZELNER</t>
  </si>
  <si>
    <t>822176064</t>
  </si>
  <si>
    <t>KLEIDERBÜGELNIEDERHALTER V.R.N.L. F. HFS NT</t>
  </si>
  <si>
    <t>822176065</t>
  </si>
  <si>
    <t>BEARBEITUNG-SCHNECKENPROF. V.R.N.L. F.HFS NT</t>
  </si>
  <si>
    <t>822176066</t>
  </si>
  <si>
    <t>FÖRDERSCHNECKE 100 V.R.N.L. F. HFS NT</t>
  </si>
  <si>
    <t>822176067</t>
  </si>
  <si>
    <t>STAUSCHNECKE 312 V.R.N.L. F.HFF.KB-VEREINZELNER</t>
  </si>
  <si>
    <t>822176069</t>
  </si>
  <si>
    <t>DISTANZBOLZEN 1 FÜR MITTENANTRIEB F.</t>
  </si>
  <si>
    <t>822176070</t>
  </si>
  <si>
    <t>DISTANZBOLZEN 2 FÜR MITTENANTRIEB F.</t>
  </si>
  <si>
    <t>822176071</t>
  </si>
  <si>
    <t>BUCHSE FÜR MITTENANTRIEB F. FÖRDERSCHNECKE</t>
  </si>
  <si>
    <t>822176072</t>
  </si>
  <si>
    <t>WELLE FÜR MITTENANTRIEB F. FÖRDERSCHNECKE</t>
  </si>
  <si>
    <t>822176073</t>
  </si>
  <si>
    <t>V_SCHNECKENPROFIL FÜR MITTENANTRIEB F.</t>
  </si>
  <si>
    <t>822176075</t>
  </si>
  <si>
    <t>ZAHNSCHEIBE Z18 (AUSSEN) FÜR MITTENANTRIEB F.</t>
  </si>
  <si>
    <t>822176076</t>
  </si>
  <si>
    <t>ZAHNSCHEIBE Z18 (MITTE) FÜR MITTENANTRIEB F.</t>
  </si>
  <si>
    <t>822176077</t>
  </si>
  <si>
    <t>ZAHNSCHEIBENWALZE Z12 FÜR MITTENANTRIEB F.</t>
  </si>
  <si>
    <t>822176078</t>
  </si>
  <si>
    <t>ZAHNSCHEIBENWALZE Z10 FÜR MITTENANTRIEB F.</t>
  </si>
  <si>
    <t>822176079</t>
  </si>
  <si>
    <t>ZAHNSCHEIBE Z30 (ANTRIEB) F. MITTENANTRIEB F.</t>
  </si>
  <si>
    <t>822176080</t>
  </si>
  <si>
    <t>SCHEIBE FÜR MITTENANTRIEB FÜR FÖRDERSCHNECKE</t>
  </si>
  <si>
    <t>822176081</t>
  </si>
  <si>
    <t>FÖRDERRING FÜR MITTENANTRIEB FÜR FÖRDERSCHNECKE</t>
  </si>
  <si>
    <t>822176082</t>
  </si>
  <si>
    <t>SPANNBÜGEL FÜR MITTENANTRIEBF. FÖRDERSCHNECKE</t>
  </si>
  <si>
    <t>822176083</t>
  </si>
  <si>
    <t>TRÄGERPROFIL L=2543 FÜR KONSOLE</t>
  </si>
  <si>
    <t>822176084</t>
  </si>
  <si>
    <t>VERBINDUNGSSTEG 1 FÜR MITTENANTRIEB F.</t>
  </si>
  <si>
    <t>822176085</t>
  </si>
  <si>
    <t>VERBINDUNGSSTEG 2 FÜR MITTENANTRIEB F.</t>
  </si>
  <si>
    <t>822176086</t>
  </si>
  <si>
    <t>LAGERHALTER FÜR MITTENANTRIEB F. FÖRDERSCHNECKE</t>
  </si>
  <si>
    <t>822176090</t>
  </si>
  <si>
    <t>SEITENTEIL 1 FÜR MITTENANTRIEB F. FÖRDERSCHNECKE</t>
  </si>
  <si>
    <t>822176091</t>
  </si>
  <si>
    <t>SEITENTEIL 2 FÜR MITTENANTRIEB F. FÖRDERSCHNECKE</t>
  </si>
  <si>
    <t>822176092</t>
  </si>
  <si>
    <t>SCHUTZBLECH 1 FÜR MITTENANTRIEB F. FÖRDERSCHNECKE</t>
  </si>
  <si>
    <t>822176093</t>
  </si>
  <si>
    <t>SCHUTZBLECH 2 FÜR MITTENANTRIEB F. FÖRDERSCHNECKE</t>
  </si>
  <si>
    <t>822176094</t>
  </si>
  <si>
    <t>SCHUTZBLECH 3 FÜR MITTENANTRIEB F. FÖRDERSCHNECKE</t>
  </si>
  <si>
    <t>822176095</t>
  </si>
  <si>
    <t>SYNCHROFLEX ZAHNRIEMEN M. BEARB. MITTENANTR F.</t>
  </si>
  <si>
    <t>822176096</t>
  </si>
  <si>
    <t>822176098</t>
  </si>
  <si>
    <t>V_TRAGROHR FÜR MITTENANTRIEB F.</t>
  </si>
  <si>
    <t>822176099</t>
  </si>
  <si>
    <t>822176101</t>
  </si>
  <si>
    <t>ANLAUFRING 1</t>
  </si>
  <si>
    <t>822176102</t>
  </si>
  <si>
    <t>ANLAUFSCHEIBE 2</t>
  </si>
  <si>
    <t>822176103</t>
  </si>
  <si>
    <t>SCHUTZBLECH IV FÜR KB-ZUFÜHREINHEIT</t>
  </si>
  <si>
    <t>822176121</t>
  </si>
  <si>
    <t>KB-VEREINZELNERSCHNECKE KB 3.4-4.0 FR V.R.N.L</t>
  </si>
  <si>
    <t>822176122</t>
  </si>
  <si>
    <t>KB-ENTFÄDLER KB 3.4-4.0 FR V.R.N.L.</t>
  </si>
  <si>
    <t>822176123</t>
  </si>
  <si>
    <t>WELLE FÜR KB-VEREINZELNERSCHNECKE KB 3.4-4.0</t>
  </si>
  <si>
    <t>822176124</t>
  </si>
  <si>
    <t>KB-FÖRDERSCHNECKE KB 3.4-4.0 FR V.R.N.L</t>
  </si>
  <si>
    <t>822176125</t>
  </si>
  <si>
    <t>SPANNSTIFT-BEARBEITUNG FÜR KB-ZUFÜHREINHEIT</t>
  </si>
  <si>
    <t>822176127</t>
  </si>
  <si>
    <t>V_TRAGROHR</t>
  </si>
  <si>
    <t>822176128</t>
  </si>
  <si>
    <t>V_SCHNECKENPROFIL L=738 FÜR MITTENANTRIEB</t>
  </si>
  <si>
    <t>822176129</t>
  </si>
  <si>
    <t>TRÄGERPROFIL L=209,32 FÜR KONSOLE</t>
  </si>
  <si>
    <t>822176130</t>
  </si>
  <si>
    <t>TRÄGERPROFIL L=70,146 FÜR KONSOLE</t>
  </si>
  <si>
    <t>822176131</t>
  </si>
  <si>
    <t>FLANSCHPLATTE 1 FÜR KONSOLE</t>
  </si>
  <si>
    <t>822176132</t>
  </si>
  <si>
    <t>SENSORHALTER FÜR KB-ZUFÜHREINHEIT</t>
  </si>
  <si>
    <t>822176133</t>
  </si>
  <si>
    <t>SENSORSCHUTZ FÜR KB-ZUFÜHREINHEIT</t>
  </si>
  <si>
    <t>822176134</t>
  </si>
  <si>
    <t>KB-NIEDERHALTER FR V.R.N.L.</t>
  </si>
  <si>
    <t>822176135</t>
  </si>
  <si>
    <t>HALTEBLECH FÜR SENSOR FÜR KB-ZUFÜHREINHEIT</t>
  </si>
  <si>
    <t>822176136</t>
  </si>
  <si>
    <t>HÜLSE FÜR KB-NIEDERHALTER</t>
  </si>
  <si>
    <t>822176137</t>
  </si>
  <si>
    <t>SCHRAUBE - BEARBEITET FÜR KB-NIEDERHALTER</t>
  </si>
  <si>
    <t>822176138</t>
  </si>
  <si>
    <t>FEDERBLECH KB-ZUFÜHREINHEIT</t>
  </si>
  <si>
    <t>822176139</t>
  </si>
  <si>
    <t>HALTEWINKEL 1 FÜR KB-ZUFÜHREINHEIT</t>
  </si>
  <si>
    <t>822176140</t>
  </si>
  <si>
    <t>STREBE 1 FÜR KB-FÜHRUNG 1</t>
  </si>
  <si>
    <t>822176141</t>
  </si>
  <si>
    <t>KB-FÜHRUNG FÜR MITTENANTRIEB</t>
  </si>
  <si>
    <t>822176142</t>
  </si>
  <si>
    <t>HANDSCHUTZ-SCHEIBE FÜR KB-ZUFÜHREINHEIT</t>
  </si>
  <si>
    <t>822176143</t>
  </si>
  <si>
    <t>HALTEWINKEL 2 FÜR KB-ZUFÜHREINHEIT</t>
  </si>
  <si>
    <t>822176144</t>
  </si>
  <si>
    <t>STREBE 2 FÜR KB-FÜHRUNG 2</t>
  </si>
  <si>
    <t>822176146</t>
  </si>
  <si>
    <t>RUTSCHSTANGE FÜR KB-ZUFÜHREINHEIT</t>
  </si>
  <si>
    <t>822176148</t>
  </si>
  <si>
    <t>TRÄGERPROFIL L=215,34 FÜR KONSOLE</t>
  </si>
  <si>
    <t>822176149</t>
  </si>
  <si>
    <t>FLANSCHPLATTE 2 FÜR KONSOLE</t>
  </si>
  <si>
    <t>822176150</t>
  </si>
  <si>
    <t>V_RILLENSTAUSCHNECKE L=320 LINKSGÄNGIG</t>
  </si>
  <si>
    <t>822176151</t>
  </si>
  <si>
    <t>V_RILLENSTAUSCHNECKE L=440 LINKSGÄNGIG</t>
  </si>
  <si>
    <t>822176152</t>
  </si>
  <si>
    <t>V_RILLENSTAUSCHNECKE L=1300 LINKSGÄNGIG</t>
  </si>
  <si>
    <t>822176154</t>
  </si>
  <si>
    <t>IMPULSGEBERBLECH F. FÖRDERSCHNECKE F.</t>
  </si>
  <si>
    <t>822176155</t>
  </si>
  <si>
    <t>LASCHE FÜR KB-FÖRDEREINHEIT KPL.</t>
  </si>
  <si>
    <t>822176156</t>
  </si>
  <si>
    <t>HEBEL FÜR NIEDERHALTER FÜR KB-FÖRDEREINHEIT KPL.</t>
  </si>
  <si>
    <t>822176157</t>
  </si>
  <si>
    <t>FEDERDRAHT FÜR KB-ZUFÜHREINHEIT</t>
  </si>
  <si>
    <t>822176158</t>
  </si>
  <si>
    <t>LEISTE FÜR KB-ZUFÜHREINHEIT</t>
  </si>
  <si>
    <t>822176159</t>
  </si>
  <si>
    <t>V_HANDSCHUTZ 3</t>
  </si>
  <si>
    <t>822176160</t>
  </si>
  <si>
    <t xml:space="preserve">V_HANDSCHUTZ 2 </t>
  </si>
  <si>
    <t>822176161</t>
  </si>
  <si>
    <t>V_HANDSCHUTZ 1</t>
  </si>
  <si>
    <t>822176170</t>
  </si>
  <si>
    <t>STAUSCHNECKE 682 V.R.N.L. KB-VEREINZELNER L=1200</t>
  </si>
  <si>
    <t>822176172</t>
  </si>
  <si>
    <t>SPIRALHÜLSE L=400 FÜR KB-ZUFÜHREINHEIT</t>
  </si>
  <si>
    <t>822176173</t>
  </si>
  <si>
    <t>V_TRAGROHR L=400 FÜR KB-ZUFÜHREINHEIT</t>
  </si>
  <si>
    <t>822176174</t>
  </si>
  <si>
    <t>NIEDERHALTER FÜR FÖRDERSCHNECKE FÜR</t>
  </si>
  <si>
    <t>822176185</t>
  </si>
  <si>
    <t>RILLENSTAUSCHNECKE - L=1380 MM MIT AUSDREHUNG F.</t>
  </si>
  <si>
    <t>822176186</t>
  </si>
  <si>
    <t>RILLENSTAUSCHNECKE - L=335 MM</t>
  </si>
  <si>
    <t>822176187</t>
  </si>
  <si>
    <t>RILLENSTAUSCHNECKE - L=570 MM MIT AUSDREHUNG F.</t>
  </si>
  <si>
    <t>822176188</t>
  </si>
  <si>
    <t>RILLENSTAUSCHNECKE - L=270 MM</t>
  </si>
  <si>
    <t>822176210</t>
  </si>
  <si>
    <t>VERBINDUNGSBLECH 30°</t>
  </si>
  <si>
    <t>822176211</t>
  </si>
  <si>
    <t>VERBINDUNGSBLECH 0°</t>
  </si>
  <si>
    <t>822176216</t>
  </si>
  <si>
    <t>RILLENSTAUSCHNECKE - L=210 MM</t>
  </si>
  <si>
    <t>822176217</t>
  </si>
  <si>
    <t>RILLENSTAUSCHNECKE - L=726 MM MIT AUSDREHUNG F.</t>
  </si>
  <si>
    <t>822176220</t>
  </si>
  <si>
    <t>RILLENSTAUSCHNECKE - L=170 MM</t>
  </si>
  <si>
    <t>822176221</t>
  </si>
  <si>
    <t>RILLENSTAUSCHNECKE - L=473 MM MIT AUSDREHUNG F.</t>
  </si>
  <si>
    <t>822176222</t>
  </si>
  <si>
    <t xml:space="preserve">HFS NT V_RILLENSTAUSCHNECKE </t>
  </si>
  <si>
    <t>822202001</t>
  </si>
  <si>
    <t>P&amp;F FÖRDERER LINKS</t>
  </si>
  <si>
    <t>822202002</t>
  </si>
  <si>
    <t>P&amp;F FÖRDERER RECHTS</t>
  </si>
  <si>
    <t>822204001</t>
  </si>
  <si>
    <t>P&amp;F ANTRIEBSSTATION LINKS</t>
  </si>
  <si>
    <t>822204002</t>
  </si>
  <si>
    <t>P&amp;F ANTRIEBSSTATION RECHTS</t>
  </si>
  <si>
    <t>822204021</t>
  </si>
  <si>
    <t>P&amp;F UMLENKSTATION RECHTS</t>
  </si>
  <si>
    <t>822204022</t>
  </si>
  <si>
    <t>P&amp;F UMLENKSTATION LINKS</t>
  </si>
  <si>
    <t>822204025</t>
  </si>
  <si>
    <t>822204035</t>
  </si>
  <si>
    <t xml:space="preserve">P&amp;F MITNEHMERKASSETTE KPL. LINKS </t>
  </si>
  <si>
    <t>822204036</t>
  </si>
  <si>
    <t xml:space="preserve">P&amp;F MITNEHMERKASSETTE KPL. RECHTS </t>
  </si>
  <si>
    <t>822204101</t>
  </si>
  <si>
    <t>P&amp;F KREIS-ANTRIEB-/SPANNSTATION LINKS</t>
  </si>
  <si>
    <t>822204102</t>
  </si>
  <si>
    <t>P&amp;F KREIS-ANTRIEB-/SPANNSTATION RECHTS</t>
  </si>
  <si>
    <t>822204303</t>
  </si>
  <si>
    <t xml:space="preserve">P&amp;F STOPPER KPL. </t>
  </si>
  <si>
    <t>822204305</t>
  </si>
  <si>
    <t>P&amp;F RÜCKLAUFSPERRE KPL. LINKS</t>
  </si>
  <si>
    <t>822204306</t>
  </si>
  <si>
    <t>P&amp;F RÜCKLAUFSPERRE KPL. RECHTS</t>
  </si>
  <si>
    <t>822204307</t>
  </si>
  <si>
    <t>P&amp;F BÜRSTENBREMSE KPL.</t>
  </si>
  <si>
    <t>822204320</t>
  </si>
  <si>
    <t>P&amp;F SENSORIK UMLENKSTATION</t>
  </si>
  <si>
    <t>822204321</t>
  </si>
  <si>
    <t>VENTIL BISTABIL KPL. FÜR P&amp;F STOPPER</t>
  </si>
  <si>
    <t>822204401</t>
  </si>
  <si>
    <t>ABHÄNGEHALTERUNG P&amp;F FÜR AP KPL.</t>
  </si>
  <si>
    <t>822204402</t>
  </si>
  <si>
    <t xml:space="preserve">P&amp;F HALTER FÜR GERADE STRECKEN KPL. </t>
  </si>
  <si>
    <t>822204403</t>
  </si>
  <si>
    <t xml:space="preserve">P&amp;F HALTER FÜR BOGEN KPL. </t>
  </si>
  <si>
    <t>822204404</t>
  </si>
  <si>
    <t>P&amp;F EINFAHRSCHUH KPL.</t>
  </si>
  <si>
    <t>822204405</t>
  </si>
  <si>
    <t>P&amp;F VERBINDUNGSELEMENT AM STOSS, KPL.</t>
  </si>
  <si>
    <t>822206001</t>
  </si>
  <si>
    <t>P&amp;F KLINKENHALTER</t>
  </si>
  <si>
    <t>822206002</t>
  </si>
  <si>
    <t>P&amp;F KLINKE</t>
  </si>
  <si>
    <t>822206004</t>
  </si>
  <si>
    <t>VORLAUFSPERRE FÜR P&amp;F MITNEHMERKASSETTE</t>
  </si>
  <si>
    <t>822206006</t>
  </si>
  <si>
    <t>GEHÄUSE FÜR P&amp;F MITNEHMERKASSETTE</t>
  </si>
  <si>
    <t>822206011</t>
  </si>
  <si>
    <t>GRUNDPLATTE MOTORSTATION P&amp;F</t>
  </si>
  <si>
    <t>822206012</t>
  </si>
  <si>
    <t>SCHIEBEPLATTE OBEN P&amp;F</t>
  </si>
  <si>
    <t>822206013</t>
  </si>
  <si>
    <t>SCHIEBEPLATTE UNTEN P&amp;F</t>
  </si>
  <si>
    <t>822206014</t>
  </si>
  <si>
    <t>FEDERGEGENHALTER P&amp;F</t>
  </si>
  <si>
    <t>822206015</t>
  </si>
  <si>
    <t>KETTENGLEITSCHUH P&amp;F</t>
  </si>
  <si>
    <t>822206016</t>
  </si>
  <si>
    <t>ANTRIEBSWELLE P&amp;F</t>
  </si>
  <si>
    <t>822206017</t>
  </si>
  <si>
    <t>SCHUTZBLECH MOTORSTATION P&amp;F</t>
  </si>
  <si>
    <t>822206018</t>
  </si>
  <si>
    <t>UMLENKACHSE P&amp;F</t>
  </si>
  <si>
    <t>822206019</t>
  </si>
  <si>
    <t>KETTENRAD Z=26 5/8X3/8 FÜR UMLENKUNG P&amp;F</t>
  </si>
  <si>
    <t>822206020</t>
  </si>
  <si>
    <t>MOTORPLATTE FÜR P&amp;F ANTRIEBSSTATION L/R</t>
  </si>
  <si>
    <t>822206021</t>
  </si>
  <si>
    <t>MOTOR SCHUTZBLECH FÜR P&amp;F ANTRIEBSSTATION L/R</t>
  </si>
  <si>
    <t>822206022</t>
  </si>
  <si>
    <t>UMLENKPLATTE FÜR P&amp;F UMLENKSTATION L/R</t>
  </si>
  <si>
    <t>822206023</t>
  </si>
  <si>
    <t>UMLENKUNG SCHUTZBLECH FÜR P&amp;F UMLENKSTATION L/R</t>
  </si>
  <si>
    <t>822206024</t>
  </si>
  <si>
    <t>ANTRIEBSWELLE LANG FÜR P&amp;F ANTRIEBSSTATION L/R</t>
  </si>
  <si>
    <t>822206025</t>
  </si>
  <si>
    <t>KETTENEINLAUFPROFIL P&amp;F F. ANTRIEB R / UMLENKUNG R</t>
  </si>
  <si>
    <t>822206026</t>
  </si>
  <si>
    <t>KETTENEINLAUFPROFIL P&amp;F F. ANTRIEB L / UMLENKUNG L</t>
  </si>
  <si>
    <t>822206027</t>
  </si>
  <si>
    <t>SCHIEBER FÜR P&amp;F UMLENKUNG L/R</t>
  </si>
  <si>
    <t>822206028</t>
  </si>
  <si>
    <t>MOTOR ABSTANDSHALTER FÜR P&amp;F ANTRIEBSSTATION L/R</t>
  </si>
  <si>
    <t>822206201</t>
  </si>
  <si>
    <t>P&amp;F ALUPROFIL</t>
  </si>
  <si>
    <t>822206202</t>
  </si>
  <si>
    <t>P&amp;F GLEITLEISTE FÜR 5/8"X3/8" KETTE L=2m</t>
  </si>
  <si>
    <t>822206203</t>
  </si>
  <si>
    <t>P&amp;F VERDREHSICHERUNGSPROFIL FÜR TROLLEY-V</t>
  </si>
  <si>
    <t>822206204</t>
  </si>
  <si>
    <t>EINFAHRSCHUH IN P&amp;F-FÖRDERER</t>
  </si>
  <si>
    <t>822206207</t>
  </si>
  <si>
    <t>P&amp;F-BOGEN GLEITLEISTE FÜR BOGEN</t>
  </si>
  <si>
    <t>822206209</t>
  </si>
  <si>
    <t>822206210</t>
  </si>
  <si>
    <t>P&amp;F FÜHRUNGSPROFIL KURVE FÜR WEICHE</t>
  </si>
  <si>
    <t>822206211</t>
  </si>
  <si>
    <t>P&amp;F ALUPROFIL FÜR FÖRDERER</t>
  </si>
  <si>
    <t>822206223</t>
  </si>
  <si>
    <t>P&amp;F INNENBOGEN 90° R556 - 626</t>
  </si>
  <si>
    <t>822206224</t>
  </si>
  <si>
    <t>P&amp;F INNENBOGEN 45° R556 - 372,5</t>
  </si>
  <si>
    <t>822206225</t>
  </si>
  <si>
    <t>P&amp;F KREIS-INNENBOGEN 90° R556 - 626</t>
  </si>
  <si>
    <t>822206226</t>
  </si>
  <si>
    <t>P&amp;F KREIS-INNENBOGEN 45° R556 - 372,5</t>
  </si>
  <si>
    <t>822206230</t>
  </si>
  <si>
    <t>P&amp;F WEICHENBOGEN LINKS 67,5° R426</t>
  </si>
  <si>
    <t>822206231</t>
  </si>
  <si>
    <t>P&amp;F WEICHENBOGEN RECHTS 67,5° R426</t>
  </si>
  <si>
    <t>822206232</t>
  </si>
  <si>
    <t>P&amp;F KREIS-WEICHENBOGEN LINKS 67,5° R426</t>
  </si>
  <si>
    <t>822206233</t>
  </si>
  <si>
    <t>P&amp;F KREIS-WEICHENBOGEN RECHTS 67,5° R426</t>
  </si>
  <si>
    <t>822206242</t>
  </si>
  <si>
    <t>P&amp;F AUßENBOGEN 90° R704 - 874</t>
  </si>
  <si>
    <t>822206244</t>
  </si>
  <si>
    <t>P&amp;F AUßENBOGEN 45° R704 - 413,5</t>
  </si>
  <si>
    <t>822206245</t>
  </si>
  <si>
    <t>P&amp;F KREIS-AUßENBOGEN 90° R704 - 874</t>
  </si>
  <si>
    <t>822206246</t>
  </si>
  <si>
    <t>P&amp;F KREIS-AUßENBOGEN 45° R704 - 413,5</t>
  </si>
  <si>
    <t>822206302</t>
  </si>
  <si>
    <t>WIPPE FÜR P&amp;F STOPPER</t>
  </si>
  <si>
    <t>822206304</t>
  </si>
  <si>
    <t>KULISSE FÜR P&amp;F STOPPER</t>
  </si>
  <si>
    <t>822206305</t>
  </si>
  <si>
    <t>ZYLINDERVERBINDUNG FÜR P&amp;F STOPPER</t>
  </si>
  <si>
    <t>822206306</t>
  </si>
  <si>
    <t>STECKACHSE FÜR P&amp;F STOPPER</t>
  </si>
  <si>
    <t>822206307</t>
  </si>
  <si>
    <t>HALTER FÜR P&amp;F BÜRSTENBREMSE</t>
  </si>
  <si>
    <t>822206310</t>
  </si>
  <si>
    <t>P&amp;F RÜCKLAUFSPERRE</t>
  </si>
  <si>
    <t>822206311</t>
  </si>
  <si>
    <t>KLINKE FÜR RÜCKLAUFSPERRE P&amp;F</t>
  </si>
  <si>
    <t>822206312</t>
  </si>
  <si>
    <t>SENSORHALTER FÜR P&amp;F UMLENKSTATION</t>
  </si>
  <si>
    <t>822206401</t>
  </si>
  <si>
    <t>ABHÄNGEHALTERUNG P&amp;F FÜR AP</t>
  </si>
  <si>
    <t>822206403</t>
  </si>
  <si>
    <t>HALTER FÜR P&amp;F-PROFIL</t>
  </si>
  <si>
    <t>822206404</t>
  </si>
  <si>
    <t>822206405</t>
  </si>
  <si>
    <t>KLOTZ FÜR P&amp;F STOPPER</t>
  </si>
  <si>
    <t>822206406</t>
  </si>
  <si>
    <t>P&amp;F STOPPER-MONTAGEPLATTE</t>
  </si>
  <si>
    <t>822206407</t>
  </si>
  <si>
    <t>P&amp;F STOPPER-ARM</t>
  </si>
  <si>
    <t>822206409</t>
  </si>
  <si>
    <t>P&amp;F STOPPER-WELLE</t>
  </si>
  <si>
    <t>822216001</t>
  </si>
  <si>
    <t>GABEL LINKS FÜR POWER &amp; FREE</t>
  </si>
  <si>
    <t>822216002</t>
  </si>
  <si>
    <t>GABEL RECHTS FÜR POWER &amp; FREE</t>
  </si>
  <si>
    <t>822416063</t>
  </si>
  <si>
    <t>HFS NT MITNEHMERFINGER F.BT (FÖRDERR.V.L.N.R.)</t>
  </si>
  <si>
    <t>822416068</t>
  </si>
  <si>
    <t>HFS NT MITNEHMERFINGER F.BT (FÖRDERR.V.R.N.L.)</t>
  </si>
  <si>
    <t>822416088</t>
  </si>
  <si>
    <t>UMLENKKETTENRAD</t>
  </si>
  <si>
    <t>822416091</t>
  </si>
  <si>
    <t>LAUFSCHIENE X-WEICHE 2. VERS.</t>
  </si>
  <si>
    <t>822416095</t>
  </si>
  <si>
    <t>UMFAHRUNGSBOGEN EINLAUF LINKS X-WEICHE (2.VERSION)</t>
  </si>
  <si>
    <t>822416096</t>
  </si>
  <si>
    <t>UMFAHRUNGSBOGEN EINLAUF RECHTS X-WEICHE</t>
  </si>
  <si>
    <t>822416097</t>
  </si>
  <si>
    <t>UMFAHRUNGSBOGEN AUSLAUF RECHTS X-WEICHE</t>
  </si>
  <si>
    <t>822416098</t>
  </si>
  <si>
    <t>UMFAHRUNGSBOGEN AUSLAUF LINKS X-WEICHE (2.VERSION)</t>
  </si>
  <si>
    <t>822416099</t>
  </si>
  <si>
    <t>ANHÄNGEKLOTZ FÜR X-WEICHE - 2.VERS.</t>
  </si>
  <si>
    <t>822416100</t>
  </si>
  <si>
    <t>VERBINDUNGSBÜGEL FÜR X-WEICHE</t>
  </si>
  <si>
    <t>822416101</t>
  </si>
  <si>
    <t>BLECHWANNE FÜR X-WEICHE - 2.VERS.</t>
  </si>
  <si>
    <t>822416102</t>
  </si>
  <si>
    <t>BLECHSTREIFEN FÜR X-WEICHE - 2. VERS.</t>
  </si>
  <si>
    <t>822416103</t>
  </si>
  <si>
    <t>NUTENSTEIN FÜR X-WEICHE - 2.VERS.</t>
  </si>
  <si>
    <t>822416104</t>
  </si>
  <si>
    <t>X-WEICHEN-SCHENKEL - 2. VERS.</t>
  </si>
  <si>
    <t>822436092</t>
  </si>
  <si>
    <t>HFS NT BÜGELTRÄGER-NIEDERHALTER F.AUFNAHMEKOPF</t>
  </si>
  <si>
    <t>822436110</t>
  </si>
  <si>
    <t>BT-AUFNAHME V.L.N.R. BEARB. LINKS NACH RECHTS</t>
  </si>
  <si>
    <t>822436111</t>
  </si>
  <si>
    <t>BT-AUFNAHME V.R.N.L. BEARB. RECHTS NACH LINKS</t>
  </si>
  <si>
    <t>822476001</t>
  </si>
  <si>
    <t>BÜGELTRÄGER-FIXIERTEIL LINKS F. VERTEILFÖRDERER</t>
  </si>
  <si>
    <t>822476002</t>
  </si>
  <si>
    <t>BÜGELTRÄGER-FIXIERTEIL RECHTS F. VERTEILFÖRDERER</t>
  </si>
  <si>
    <t>822476006</t>
  </si>
  <si>
    <t>822506008</t>
  </si>
  <si>
    <t>P&amp;F ANTRIEBSRAD - MOTORSTATION</t>
  </si>
  <si>
    <t>822506010</t>
  </si>
  <si>
    <t>P&amp;F RUTSCHNABE - MOTORSTATION --&gt; SSG BEARB.</t>
  </si>
  <si>
    <t>822996075</t>
  </si>
  <si>
    <t>TEF-MITNEHMERFINGER (EINSATZ) SHORE-HÄRTE 75</t>
  </si>
  <si>
    <t>822996095</t>
  </si>
  <si>
    <t>822996096</t>
  </si>
  <si>
    <t>STELLFINGER FÜR KOPPELHAKENSTELLER</t>
  </si>
  <si>
    <t>824004004</t>
  </si>
  <si>
    <t>FEDERBOLZEN F. SCHWENKSCHIENE</t>
  </si>
  <si>
    <t>824006024</t>
  </si>
  <si>
    <t>lDRUCKBOLZEN F. FEDERBOLZEN F. SCHWENKSCHIENE</t>
  </si>
  <si>
    <t>824006025</t>
  </si>
  <si>
    <t>FÜHRUNG F. FEDERBOLZEN F. SCHWENKSCHIENE</t>
  </si>
  <si>
    <t>824006026</t>
  </si>
  <si>
    <t>KUGEL F. FEDERBOLZEN F. SCHWENKSCHIENE</t>
  </si>
  <si>
    <t>824012001</t>
  </si>
  <si>
    <t>STAHLWEICHE W R 175/90° L-400</t>
  </si>
  <si>
    <t>824012002</t>
  </si>
  <si>
    <t>STAHLWEICHE W R 175/90° R-400</t>
  </si>
  <si>
    <t>824012003</t>
  </si>
  <si>
    <t>STAHLWEICHE W R 175/45° L-400</t>
  </si>
  <si>
    <t>824012004</t>
  </si>
  <si>
    <t>STAHLWEICHE W R 175/45° R-400</t>
  </si>
  <si>
    <t>824016001</t>
  </si>
  <si>
    <t>WINKEL FÜR GRUNDKÖRPER DER W R175/90° R-400</t>
  </si>
  <si>
    <t>824016002</t>
  </si>
  <si>
    <t>WEICHENSCHENKEL M. SCHALTELEMENT GESCHW. W</t>
  </si>
  <si>
    <t>824016003</t>
  </si>
  <si>
    <t>RÜCKLAUFSPERRE W R175/90° R-400</t>
  </si>
  <si>
    <t>824016004</t>
  </si>
  <si>
    <t>ANSCHLAG W R175/90° R-400</t>
  </si>
  <si>
    <t>824016005</t>
  </si>
  <si>
    <t>ENDLAGENPOSITIONIERUNG HÜLSE AUSSEN W R175/90°</t>
  </si>
  <si>
    <t>824016006</t>
  </si>
  <si>
    <t>ENDLAGENPOSITIONIERUNG HÜLSE INNEN W R175/90°</t>
  </si>
  <si>
    <t>824016007</t>
  </si>
  <si>
    <t>DISTANZRING D=16, D=10, T=8  WR175/90° R-400</t>
  </si>
  <si>
    <t>824016008</t>
  </si>
  <si>
    <t>GRUNDKÖRPER GESCHW. W R175/90ø L-400</t>
  </si>
  <si>
    <t>824016009</t>
  </si>
  <si>
    <t>824016010</t>
  </si>
  <si>
    <t>RÜCKLAUFSPERRE W R175/90° L-400</t>
  </si>
  <si>
    <t>824016011</t>
  </si>
  <si>
    <t>RÜCKLAUFSPERRE WL R175/45° -400</t>
  </si>
  <si>
    <t>824016012</t>
  </si>
  <si>
    <t>RÜCKLAUFSPERRE WR R175/45° -400</t>
  </si>
  <si>
    <t>824016013</t>
  </si>
  <si>
    <t>GRUNDKÖRPER GESCHW. WL R175/45° -400</t>
  </si>
  <si>
    <t>824016014</t>
  </si>
  <si>
    <t>GRUNDKÖRPER GESCHW. WR R175/45° -400</t>
  </si>
  <si>
    <t>824016015</t>
  </si>
  <si>
    <t>WEICHENSCHENKEL M. SCHALTELEMENT GESCHW. WL</t>
  </si>
  <si>
    <t>824016016</t>
  </si>
  <si>
    <t>WEICHENSCHENKEL M. SCHALTELEMENT GESCHW. WR</t>
  </si>
  <si>
    <t>824024001</t>
  </si>
  <si>
    <t>PNEUMATIKSATZ 220V KPL. FÜR WEICHE (STAHL)</t>
  </si>
  <si>
    <t>824024002</t>
  </si>
  <si>
    <t>PNEUMATIKSATZ 24V KPL. FÜR WEICHE (STAHL)</t>
  </si>
  <si>
    <t>824024003</t>
  </si>
  <si>
    <t>PNEUMATIKSATZ 220V KPL. FÜR DW (STAHL)</t>
  </si>
  <si>
    <t>824024004</t>
  </si>
  <si>
    <t>PNEUMATIKSATZ 24V KPL. FÜR DW (STAHL)</t>
  </si>
  <si>
    <t>824024011</t>
  </si>
  <si>
    <t>PNEUMATIKSATZ 220V KPL. FÜR DRW(STAHL)</t>
  </si>
  <si>
    <t>824024012</t>
  </si>
  <si>
    <t>824026001</t>
  </si>
  <si>
    <t>BOLZEN F.PNEUMATIKSATZ DRW (STAHL)</t>
  </si>
  <si>
    <t>824026002</t>
  </si>
  <si>
    <t>LAGER KURZ F.PNEUMATIKSATZ DRW(STAHL)</t>
  </si>
  <si>
    <t>824026004</t>
  </si>
  <si>
    <t>BEFESTIGUNGSPLATTE F.PNEUMATIKSATZ DRW(STAHL)</t>
  </si>
  <si>
    <t>824041001</t>
  </si>
  <si>
    <t xml:space="preserve">STAHLWEICHE DRW R 630/90°/180°KPL. </t>
  </si>
  <si>
    <t>824041002</t>
  </si>
  <si>
    <t>STAHLWEICHE DRW R 650/90°/180°KPL. (ERSATZ FÜR</t>
  </si>
  <si>
    <t>824041002G</t>
  </si>
  <si>
    <t>STAHLWEICHE DRW R 650/90°/180°KPL.</t>
  </si>
  <si>
    <t>824041002G 2000</t>
  </si>
  <si>
    <t>STAHLWEICHE DRW R 650/90°/180°1600 KPL.</t>
  </si>
  <si>
    <t>824041002G 5018</t>
  </si>
  <si>
    <t>824041002G 9006</t>
  </si>
  <si>
    <t>824046008</t>
  </si>
  <si>
    <t>STEG 25X5X62</t>
  </si>
  <si>
    <t>824052001</t>
  </si>
  <si>
    <t>STAHLWEICHE W R 650/90° R-800 KPL.</t>
  </si>
  <si>
    <t>824052001G</t>
  </si>
  <si>
    <t>824052001G 5018</t>
  </si>
  <si>
    <t>824052001G 9006</t>
  </si>
  <si>
    <t>824052002</t>
  </si>
  <si>
    <t>STAHLWEICHE W R 650/90° L-800 KPL.</t>
  </si>
  <si>
    <t>824052002G</t>
  </si>
  <si>
    <t>824052002G 5018</t>
  </si>
  <si>
    <t>824052011</t>
  </si>
  <si>
    <t>STAHLWEICHE W R 650/45° R-400 KPL.</t>
  </si>
  <si>
    <t>824052011G</t>
  </si>
  <si>
    <t>824052011G 5018</t>
  </si>
  <si>
    <t>824052012</t>
  </si>
  <si>
    <t>STAHLWEICHE W R 650/45° L-400 KPL.</t>
  </si>
  <si>
    <t>824052012G</t>
  </si>
  <si>
    <t>824052012G 5018</t>
  </si>
  <si>
    <t>824054005</t>
  </si>
  <si>
    <t>WINKELGELENKSSTANGE M. RING+FEDER</t>
  </si>
  <si>
    <t>824054006</t>
  </si>
  <si>
    <t>WINKELGELENKSSTANGE M. BUCHSE+ FEDER.</t>
  </si>
  <si>
    <t>824056005</t>
  </si>
  <si>
    <t>AUFLAGESTEG F. GRUNDKÖRPER WR650/45ø  R350</t>
  </si>
  <si>
    <t>824056010</t>
  </si>
  <si>
    <t>STELLRING F. VORSCHALTUNG F. GRUNDKÖRPER</t>
  </si>
  <si>
    <t>824062001</t>
  </si>
  <si>
    <t>STAHLWEICHE DW R 650/45° 800 KPL.</t>
  </si>
  <si>
    <t>824062001G 5018</t>
  </si>
  <si>
    <t>824062003</t>
  </si>
  <si>
    <t>STAHLWEICHE DW R 650/90° 1600 KPL. (ERSATZ FÜR</t>
  </si>
  <si>
    <t>824084001</t>
  </si>
  <si>
    <t>PNEUMATIK WEICHE - UMBAUSATZ</t>
  </si>
  <si>
    <t>824084012</t>
  </si>
  <si>
    <t>WINKELGELENKSTANGE KURZ KPL. MIT KUGELZAPFEN</t>
  </si>
  <si>
    <t>824084013</t>
  </si>
  <si>
    <t>WINKELGELENKSTANGE LANG KPL. MIT KUGELZAPFEN</t>
  </si>
  <si>
    <t>824084014</t>
  </si>
  <si>
    <t>VORSCHALTHEBEL KPL. (MIT BUCHSEN +</t>
  </si>
  <si>
    <t>824084015</t>
  </si>
  <si>
    <t>WINKELGELENKSTANGE LANG FÜR DRW KPL.</t>
  </si>
  <si>
    <t>824084016</t>
  </si>
  <si>
    <t>ALU-LAGERGEHÄUSE KPL.</t>
  </si>
  <si>
    <t>824084018</t>
  </si>
  <si>
    <t>WEICHENSCHENKEL GERADE RECHTS KPL.- GESCHWEISST</t>
  </si>
  <si>
    <t>824084019</t>
  </si>
  <si>
    <t>WEICHENSCHENKEL GERADE LINKS KPL.; GESCHWEISST</t>
  </si>
  <si>
    <t>824084020</t>
  </si>
  <si>
    <t>WINKELGELENKSTANGE LANG FÜR DRW KPL. MIT</t>
  </si>
  <si>
    <t>824084023</t>
  </si>
  <si>
    <t>DRUCKFEDER UND STELLSCHRAUBE KPL.</t>
  </si>
  <si>
    <t>824084024</t>
  </si>
  <si>
    <t>WEICHENSCHENKEL GEBOGEN RECHTS KPL.</t>
  </si>
  <si>
    <t>824084026</t>
  </si>
  <si>
    <t>AUFLAGER MIT BUCHSE UND KUGELLAGER KPL. FÜR</t>
  </si>
  <si>
    <t>824084028</t>
  </si>
  <si>
    <t>WEICHENSCHENKEL GEBOGEN LINKS KPL.</t>
  </si>
  <si>
    <t>824084034</t>
  </si>
  <si>
    <t>WEICHENSCHENKEL 2 GEBOGEN RE KPL. DRW R</t>
  </si>
  <si>
    <t>824084035</t>
  </si>
  <si>
    <t>WEICHENSCHENKEL 2 GEBOGEN LI KPL. DRW R</t>
  </si>
  <si>
    <t>824084036</t>
  </si>
  <si>
    <t>SCHELLE UND FEDER KPL. FÜR DW + DRW</t>
  </si>
  <si>
    <t>824084037</t>
  </si>
  <si>
    <t>WINKELGELENKSTANGE KPL. F. STAHLWEICHE DW</t>
  </si>
  <si>
    <t>824084039</t>
  </si>
  <si>
    <t>RÜCKLAUFSPERRE F. STAHLWEICHE KPL.</t>
  </si>
  <si>
    <t>824084040</t>
  </si>
  <si>
    <t>WINKELGELENKSTANGE - KURZ</t>
  </si>
  <si>
    <t>824084041</t>
  </si>
  <si>
    <t>WINKELGELENKSTANGE - LANG</t>
  </si>
  <si>
    <t>824084043</t>
  </si>
  <si>
    <t>WEICHENGRUNDKÖRPER 90° LINKS GESCHWEISST</t>
  </si>
  <si>
    <t>824084044</t>
  </si>
  <si>
    <t>WEICHENGRUNDKÖRPER 90° RECHTS++ LINKS, GESCHWEISST</t>
  </si>
  <si>
    <t>824084045</t>
  </si>
  <si>
    <t>WEICHENGRUNDKÖRPER 90°/180° RECHTS - LINKS</t>
  </si>
  <si>
    <t>824084046</t>
  </si>
  <si>
    <t>WEICHENGRUNDKÖRPER 45° RECHTS; GESCHWEISST</t>
  </si>
  <si>
    <t>824084048</t>
  </si>
  <si>
    <t>WEICHENGRUNDKÖRPER 45° LINKS +RECHTS; GESCHWEISST</t>
  </si>
  <si>
    <t>824084049</t>
  </si>
  <si>
    <t>SCHENKEL 1 GEBOGEN KPL. LINKS</t>
  </si>
  <si>
    <t>824084050</t>
  </si>
  <si>
    <t>SCHENKEL 1 GEBOGEN KPL. RECHTS</t>
  </si>
  <si>
    <t>824084051</t>
  </si>
  <si>
    <t>WEICHENSCHENKEL 2 GEBOGEN KPL., RECHTS</t>
  </si>
  <si>
    <t>824084052</t>
  </si>
  <si>
    <t>WEICHENSCHENKEL 2 GEBOGEN KPL., LINKS</t>
  </si>
  <si>
    <t>824084053</t>
  </si>
  <si>
    <t>WINKELGELENKSTANGE KPL. FÜR DWR 650/45° + 90°</t>
  </si>
  <si>
    <t>824086001</t>
  </si>
  <si>
    <t>BUCHSE FÜR DRUCKFEDER</t>
  </si>
  <si>
    <t>824086003</t>
  </si>
  <si>
    <t>DRT 1"  L=1 FÜR VERTIKALE SCHWENKSCHIENE</t>
  </si>
  <si>
    <t>824086015</t>
  </si>
  <si>
    <t>TEFLONBUCHSE H=11, D=10  GFM 1011-10</t>
  </si>
  <si>
    <t>824086016</t>
  </si>
  <si>
    <t>LAGERGABEL (WE)</t>
  </si>
  <si>
    <t>824086017</t>
  </si>
  <si>
    <t>EINSTECKLASCHE (WE)</t>
  </si>
  <si>
    <t>824086019</t>
  </si>
  <si>
    <t>GELENKSTÜCK WS GERADE, LINKS</t>
  </si>
  <si>
    <t>824086020</t>
  </si>
  <si>
    <t>GELENKSTÜCK WS GERADE, RECHTS</t>
  </si>
  <si>
    <t>824086025</t>
  </si>
  <si>
    <t>LAGERSTIFT D=6MM  EINSEITIG GEQUETSCHT</t>
  </si>
  <si>
    <t>824086026</t>
  </si>
  <si>
    <t>VORSCHALTHEBEL KPL. FÜR STAHLWEICHE</t>
  </si>
  <si>
    <t>824086027</t>
  </si>
  <si>
    <t>WEICHENSCHENKEL GERADE</t>
  </si>
  <si>
    <t>824086029</t>
  </si>
  <si>
    <t>GRUNDKÖRPER STAHLWEICHE RECHTS GESCHW.</t>
  </si>
  <si>
    <t>824086030</t>
  </si>
  <si>
    <t>AUFLAGER FÜR STAHLWEICHE</t>
  </si>
  <si>
    <t>824086031</t>
  </si>
  <si>
    <t>WEICHENSCHENKEL GEBOGEN RECHTS</t>
  </si>
  <si>
    <t>824086032</t>
  </si>
  <si>
    <t>WEICHENSCHENKEL GEBOGEN LINKS</t>
  </si>
  <si>
    <t>824086034</t>
  </si>
  <si>
    <t>GRUNDKÖRPER STAHLWEICHE LINKS GESCHW.</t>
  </si>
  <si>
    <t>824086035</t>
  </si>
  <si>
    <t>GELENKSTANGE M5, L=192MM</t>
  </si>
  <si>
    <t>824086036</t>
  </si>
  <si>
    <t>HALTER FÜR  RÜCKLAUFSPERRE STAHLWEICHE</t>
  </si>
  <si>
    <t>824086037</t>
  </si>
  <si>
    <t>RÜCKLAUFSPERRE F. STAHLWEICHE</t>
  </si>
  <si>
    <t>824086038</t>
  </si>
  <si>
    <t>QUERSTREBE FÜR STAHLWEICHE R650/90°/180°</t>
  </si>
  <si>
    <t>824086039</t>
  </si>
  <si>
    <t>STEG 5X35X67 FÜR GRUNDKÖRPER STAHLWEICHE</t>
  </si>
  <si>
    <t>824086040</t>
  </si>
  <si>
    <t>ROHR 795LG (DRUCKFEDER) FÜR STAHLWEICHE</t>
  </si>
  <si>
    <t>824086041</t>
  </si>
  <si>
    <t>LASCHE GEBOGEN F. BOGENBEFESTIGUNG F GRUNDKÖRPER</t>
  </si>
  <si>
    <t>824086042</t>
  </si>
  <si>
    <t>ROHR 782LG (SCHALTHEBEL) FÜR STAHLWEICHE</t>
  </si>
  <si>
    <t>824086043</t>
  </si>
  <si>
    <t>LEITBLECH RECHTS FÜR GRUNDKÖRPER STAHLWEICHE</t>
  </si>
  <si>
    <t>824086044</t>
  </si>
  <si>
    <t>ENDSTÜCK GEBOG RECHTS F GRUNDKÖRP STAHLWEICHE</t>
  </si>
  <si>
    <t>824086045</t>
  </si>
  <si>
    <t>ENDSTÜCK GEBOGEN LINKS FÜR STAHLWEICHE R</t>
  </si>
  <si>
    <t>824086046</t>
  </si>
  <si>
    <t>STEG 5X25X66 FÜR GRUNDKÖRPER STAHLWEICHE</t>
  </si>
  <si>
    <t>824086047</t>
  </si>
  <si>
    <t>MITTELSTÜCK FÜR GRUNDKÖRPER DREIFACHWEICHE</t>
  </si>
  <si>
    <t>824086048</t>
  </si>
  <si>
    <t>ENDSTÜCK GERADE L=300 FÜR GRUNDKÖRPER STAHLWEICHE</t>
  </si>
  <si>
    <t>824086049</t>
  </si>
  <si>
    <t>ACHSAUFNAHME FÜR WEICHENSCHENKEL FÜR STAHLWEICHE</t>
  </si>
  <si>
    <t>824086050</t>
  </si>
  <si>
    <t>QUERSTREBE FÜR STAHLWEICHE R650/45°</t>
  </si>
  <si>
    <t>824086051</t>
  </si>
  <si>
    <t>ROHR L=352 LINKS (SCHALTHEBEL) FÜR STAHLWEICHE</t>
  </si>
  <si>
    <t>824086052</t>
  </si>
  <si>
    <t>ROHR L=352 RECHTS (SCHALTHEBEL) FÜR STAHLWEICHE</t>
  </si>
  <si>
    <t>824086053</t>
  </si>
  <si>
    <t>LEITBLECH LINKS FÜR WEICHENSCHENKEL 1 GEBOGEN</t>
  </si>
  <si>
    <t>824086054</t>
  </si>
  <si>
    <t>LEITBLECH RECHTS FÜR WEICHENSCHENKEL 1 GEBOGEN</t>
  </si>
  <si>
    <t>824086055</t>
  </si>
  <si>
    <t>ENDSTÜCK GERADE L=135 (MUFFE) FÜR STAHLWEICHE</t>
  </si>
  <si>
    <t>824086056</t>
  </si>
  <si>
    <t>ENDSTÜCK GERADE L=180 STAHLWEICHE</t>
  </si>
  <si>
    <t>824086057</t>
  </si>
  <si>
    <t>LEITBLECH LINKS FÜR STAHLWEICHE R650/90°/180°</t>
  </si>
  <si>
    <t>824086058</t>
  </si>
  <si>
    <t>MUFFE 1"X50 FÜR GRUNDKÖRPER STAHLWEICHE</t>
  </si>
  <si>
    <t>824086059</t>
  </si>
  <si>
    <t>AUFLIEGEWINKEL FÜR WEICHENSCHENKEL GEBOGEN</t>
  </si>
  <si>
    <t>824086060</t>
  </si>
  <si>
    <t>SCHENKELWINKEL LINKS FÜR WEICHENSCHENKEL GEBOGEN</t>
  </si>
  <si>
    <t>824086061</t>
  </si>
  <si>
    <t>SCHENKELWINKEL RECHTS FÜR WEICHENSCHENKEL GEBOGEN</t>
  </si>
  <si>
    <t>824086062</t>
  </si>
  <si>
    <t>WEICHENSCHENKEL 2 GEBOGEN RECHTS</t>
  </si>
  <si>
    <t>824086063</t>
  </si>
  <si>
    <t>WEICHENSCHENKEL 2 GEBOGEN LINKS</t>
  </si>
  <si>
    <t>824086064</t>
  </si>
  <si>
    <t>LEITBLECH RECHTS FÜR WEICHENSCHENKEL 2 GEBOGEN</t>
  </si>
  <si>
    <t>824086065</t>
  </si>
  <si>
    <t>LEITBLECH LINKS FÜR WEICHENSCHENKEL 2 GEBOGEN</t>
  </si>
  <si>
    <t>824086066</t>
  </si>
  <si>
    <t>BOLZEN GROSS FÜR UMBAUSATZ PNEUMATIK-WEICHE</t>
  </si>
  <si>
    <t>824086067</t>
  </si>
  <si>
    <t>BOLZEN KLEIN FÜR UMBAUSATZ PNEUMATIK-WEICHE</t>
  </si>
  <si>
    <t>824086069</t>
  </si>
  <si>
    <t>GEWINDESTANGE M5 FÜR DW R650/45°/90°</t>
  </si>
  <si>
    <t>824111001</t>
  </si>
  <si>
    <t>ALUPROFILBOGEN FÜR WEICHE APBW 110 R 550/22.5°</t>
  </si>
  <si>
    <t>824111002</t>
  </si>
  <si>
    <t>824111003</t>
  </si>
  <si>
    <t>824111004</t>
  </si>
  <si>
    <t>824111005</t>
  </si>
  <si>
    <t>ALUPROFILBOGEN FÜR WEICHE APBW 110 R 500/67,5°</t>
  </si>
  <si>
    <t>824111010</t>
  </si>
  <si>
    <t>ALUPROFILBOGEN FÜR WEICHE APBW 110 R350/67,5°</t>
  </si>
  <si>
    <t>824111102</t>
  </si>
  <si>
    <t>ALUPROFILBOGEN OMNIWEICHE S C APBW 110 R</t>
  </si>
  <si>
    <t>824111103</t>
  </si>
  <si>
    <t>824111104</t>
  </si>
  <si>
    <t>824111105</t>
  </si>
  <si>
    <t>824111106</t>
  </si>
  <si>
    <t>824111107</t>
  </si>
  <si>
    <t>824111110</t>
  </si>
  <si>
    <t>824111111</t>
  </si>
  <si>
    <t>824111112</t>
  </si>
  <si>
    <t>824134001</t>
  </si>
  <si>
    <t>ALU-WEICHE DRSW MECHANIK GRUPPE KPL.</t>
  </si>
  <si>
    <t>824134002</t>
  </si>
  <si>
    <t>ALU-WEICHE DRSW STOPPER GRUPPE KPL.</t>
  </si>
  <si>
    <t>824134003</t>
  </si>
  <si>
    <t>ALU-WEICHE DRSW VORSCHALTUNG GRUPPE KPL.</t>
  </si>
  <si>
    <t>824134004</t>
  </si>
  <si>
    <t>ALU-WEICHE DRSW PNEUMATIK GRUPPE KPL.</t>
  </si>
  <si>
    <t>824134005</t>
  </si>
  <si>
    <t>ALU-WEICHE DRSW B_PNEUMATIK GRUPPE KPL.</t>
  </si>
  <si>
    <t>824144001</t>
  </si>
  <si>
    <t>ALU-WEICHE SW VORSCHALTUNG GRUPPE KPL.</t>
  </si>
  <si>
    <t>824144002</t>
  </si>
  <si>
    <t>ALU-WEICHE SW-R GRUNDKÖRPER</t>
  </si>
  <si>
    <t>824144003</t>
  </si>
  <si>
    <t>ALU-WEICHE SW-L GRUNDKÖRPER</t>
  </si>
  <si>
    <t>824144004</t>
  </si>
  <si>
    <t>ALU-WEICHE SW ODER DSW MECHANIK GRUPPE KPL.</t>
  </si>
  <si>
    <t>824144005</t>
  </si>
  <si>
    <t>ALU-WEICHE SW R/L PNEUMATIK GRUPPE KPL.</t>
  </si>
  <si>
    <t>824144009</t>
  </si>
  <si>
    <t>ALU-WEICHE SW STOPPER GRUPPE KPL.</t>
  </si>
  <si>
    <t>824144010</t>
  </si>
  <si>
    <t>ALU-WEICHE SW KURVENSCHEIBE 22,5 ° KPL.</t>
  </si>
  <si>
    <t>824144011</t>
  </si>
  <si>
    <t>ALU-WEICHE SW-R GRUNDKÖRPER MIT M+V</t>
  </si>
  <si>
    <t>824144012</t>
  </si>
  <si>
    <t>ALU-WEICHE SW-R GRUNDKÖRPER MIT P+S</t>
  </si>
  <si>
    <t>824144014</t>
  </si>
  <si>
    <t>ALU-WEICHE SW-L GRUNDKÖRPER MIT M+V</t>
  </si>
  <si>
    <t>824144015</t>
  </si>
  <si>
    <t>ALU-WEICHE SW-L GRUNDKÖRPER MIT P+S</t>
  </si>
  <si>
    <t>824144017</t>
  </si>
  <si>
    <t>WINKELGELENKSTANGE L=318 KPL.</t>
  </si>
  <si>
    <t>824144018</t>
  </si>
  <si>
    <t>WINKELGELENKSTANGE L=420 KPL.</t>
  </si>
  <si>
    <t>824144019</t>
  </si>
  <si>
    <t>LAGER KPL. MIT BUCHSEN</t>
  </si>
  <si>
    <t>824144020</t>
  </si>
  <si>
    <t>ANSCHLUSSSTÜCK RE KPL. M. BUCHSEN</t>
  </si>
  <si>
    <t>824144021</t>
  </si>
  <si>
    <t>ANSCHLUSSSTÜCK LI KPL. M. BUCHSEN</t>
  </si>
  <si>
    <t>824144022</t>
  </si>
  <si>
    <t>ANSCHLUSSSTÜCK MITTE KPL. M. BUCHSEN</t>
  </si>
  <si>
    <t>824144025</t>
  </si>
  <si>
    <t>HANDSCHALTUNG M. KURZEM VORSCHALTHEBEL</t>
  </si>
  <si>
    <t>824144050</t>
  </si>
  <si>
    <t>ALU-WEICHE SW R/L B_PNEUMATIK GRUPPE, KPL.</t>
  </si>
  <si>
    <t>824144051</t>
  </si>
  <si>
    <t>ALU-WEICHE SW R/L PNEUMATIK GRUPPE</t>
  </si>
  <si>
    <t>824146001</t>
  </si>
  <si>
    <t>VORSCHALTHEBEL, KURZ, KUNSTST. SW</t>
  </si>
  <si>
    <t>824146002</t>
  </si>
  <si>
    <t>BEFESTIGUNG F. VORSCHALTHEBEL, KURZ</t>
  </si>
  <si>
    <t>824146009</t>
  </si>
  <si>
    <t>WEICHENSCHENKEL FÜR ALUWEICHE SW / SW3 / DSW</t>
  </si>
  <si>
    <t>824146011</t>
  </si>
  <si>
    <t>ACHSE F. WEICHENSCHENKEL</t>
  </si>
  <si>
    <t>824146015</t>
  </si>
  <si>
    <t>BOLZEN F. FEDERZYLINDER</t>
  </si>
  <si>
    <t>824146016</t>
  </si>
  <si>
    <t>HÜLSE FÜR FEDERZYLINDER ALU-WEICHE SW / DSW</t>
  </si>
  <si>
    <t>824146019</t>
  </si>
  <si>
    <t>STÖSSEL FÜR FEDERZYLINDER ALU-WEICHE SW /DSW</t>
  </si>
  <si>
    <t>824146020</t>
  </si>
  <si>
    <t>GLEITBUCHSE FÜR WEICHENPLATTE</t>
  </si>
  <si>
    <t>824146021</t>
  </si>
  <si>
    <t>ALU-WEICHE SW - PLATTE RECHTS</t>
  </si>
  <si>
    <t>824146022</t>
  </si>
  <si>
    <t>ALU-WEICHE SW - PLATTE LINKS</t>
  </si>
  <si>
    <t>824146040</t>
  </si>
  <si>
    <t>VORSCHALTHEBEL KURZ - BEARBEITET FÜR HANDSCHALTUNG</t>
  </si>
  <si>
    <t>824154001</t>
  </si>
  <si>
    <t>ALU-WEICHE SW3 GRUNDKÖRPER</t>
  </si>
  <si>
    <t>824154003</t>
  </si>
  <si>
    <t>ALU-WEICHE SW3 VORSCHALTUNG GRUPPE KPL.</t>
  </si>
  <si>
    <t>824154004</t>
  </si>
  <si>
    <t>ALU-WEICHE SW3 STOPPER GRUPPE KPL.</t>
  </si>
  <si>
    <t>824154005</t>
  </si>
  <si>
    <t>ALU-WEICHE SW3 PNEUMAKTIK GRUPPE KPL.</t>
  </si>
  <si>
    <t>824154006</t>
  </si>
  <si>
    <t>ALU-WEICHE SW3 MECHANIK GRUPPE KPL.</t>
  </si>
  <si>
    <t>824154007</t>
  </si>
  <si>
    <t>KURVENSCHEIBE FÜR MEHRWEGWEICHE KPL.</t>
  </si>
  <si>
    <t>824154008</t>
  </si>
  <si>
    <t>ALU-WEICHE SW3 GRUNDKÖRPER MIT M+V</t>
  </si>
  <si>
    <t>824156004</t>
  </si>
  <si>
    <t>VORSCHALTHEBEL, LANG, KUNSTSTOFF</t>
  </si>
  <si>
    <t>824156005</t>
  </si>
  <si>
    <t>BEFESTIGUNG F. VORSCHALTHEBEL, LANG</t>
  </si>
  <si>
    <t>824156006</t>
  </si>
  <si>
    <t>BEFESTIGUNG STOPPER ASYMMETR.</t>
  </si>
  <si>
    <t>824156007</t>
  </si>
  <si>
    <t>PLATTE FÜR DRW</t>
  </si>
  <si>
    <t>824156008</t>
  </si>
  <si>
    <t>824156010</t>
  </si>
  <si>
    <t>SCHALTHEBEL FÜR HANDSCHALTUNG K K WEICHE</t>
  </si>
  <si>
    <t>824164001</t>
  </si>
  <si>
    <t>ALU-WEICHE DSW STOPPER GRUPPE KPL.</t>
  </si>
  <si>
    <t>824164002</t>
  </si>
  <si>
    <t>ALU-WEICHE DSW GRUNDKÖRPER</t>
  </si>
  <si>
    <t>824164003</t>
  </si>
  <si>
    <t>ALU-WEICHE DSW PNEUMATIK GRUPPE, KPL</t>
  </si>
  <si>
    <t>824164004</t>
  </si>
  <si>
    <t>ALU-WEICHE DSW VORSCHALTUNG GRUPPE, KPL</t>
  </si>
  <si>
    <t>824164005</t>
  </si>
  <si>
    <t>ALU-WEICHE DSW KURVENSCHEIBE 45° KPL.</t>
  </si>
  <si>
    <t>824164006</t>
  </si>
  <si>
    <t>ALU-WEICHE DSW GRUNDKÖRPER MIT M+V</t>
  </si>
  <si>
    <t>824164030</t>
  </si>
  <si>
    <t>DSW B_PNEUMATIK GRUPPE MONOSTABIL KPL.</t>
  </si>
  <si>
    <t>824164031</t>
  </si>
  <si>
    <t>DSW PNEUMATIK GRUPPE (IMPULSVENTIL), KPL</t>
  </si>
  <si>
    <t>824164038</t>
  </si>
  <si>
    <t>ALU-WEICHE DSW GRUNDKÖRPER MIT P+S (IMPULSVENTIL)</t>
  </si>
  <si>
    <t>824166002</t>
  </si>
  <si>
    <t>KURVENSCHEIBE 45°, DREHWINKEL 25°</t>
  </si>
  <si>
    <t>824166003</t>
  </si>
  <si>
    <t>VORSCHALTHEBELBRILLE</t>
  </si>
  <si>
    <t>824166004</t>
  </si>
  <si>
    <t>BEFESTIGUNG STOPPER SYMMETR.</t>
  </si>
  <si>
    <t>824166005</t>
  </si>
  <si>
    <t>ALU-WEICHE DSW-PLATTE</t>
  </si>
  <si>
    <t>824312014</t>
  </si>
  <si>
    <t>KREUZUNGSWEICHE KW 800 (8) 45°/90°</t>
  </si>
  <si>
    <t>824312014_2000</t>
  </si>
  <si>
    <t>824312014_5018</t>
  </si>
  <si>
    <t>824312014G</t>
  </si>
  <si>
    <t>824312014G 2000</t>
  </si>
  <si>
    <t>KREUZUNGSWEICHE KW800 (8) 45°/90°</t>
  </si>
  <si>
    <t>824312014G 5018</t>
  </si>
  <si>
    <t>824312016</t>
  </si>
  <si>
    <t>KREUZUNGSWEICHE KW 300 (4) 180° MECHANISCH</t>
  </si>
  <si>
    <t>824312017</t>
  </si>
  <si>
    <t>KREUZUNGSWEICHE KWP 300 (4) 180° PNEUMATISCH [F]</t>
  </si>
  <si>
    <t>824314011</t>
  </si>
  <si>
    <t>EINSATZ GESCHW. KW 300-180°</t>
  </si>
  <si>
    <t>824314012</t>
  </si>
  <si>
    <t>GRUNDGESTELL GESCHW. KW 300-180°</t>
  </si>
  <si>
    <t>824314013</t>
  </si>
  <si>
    <t>HANDBETÄTIGUNG GESCHW. KW 300-180°</t>
  </si>
  <si>
    <t>824314014</t>
  </si>
  <si>
    <t>GRUNDKÖRPER KPL. KW 300-180°</t>
  </si>
  <si>
    <t>824314015</t>
  </si>
  <si>
    <t>PNEUMATIK KPL. F. KW 300-180°</t>
  </si>
  <si>
    <t>824314016</t>
  </si>
  <si>
    <t>EINSATZ GESCHW. KW 300-180° MIT LASER-ANSCHLAG</t>
  </si>
  <si>
    <t>824315002</t>
  </si>
  <si>
    <t>RAHMEN F. KW 800 (8)-45°/90° KPL.</t>
  </si>
  <si>
    <t>824316005</t>
  </si>
  <si>
    <t>LEITBLECHE Z. NACHTR. EINBAU F. 90°-ABZWEIGUNG</t>
  </si>
  <si>
    <t>824316007</t>
  </si>
  <si>
    <t>LAGERBOLZEN-AUSHEBUNG F. KW 800</t>
  </si>
  <si>
    <t>824316008</t>
  </si>
  <si>
    <t>RASTERBALKEN F.KW 800</t>
  </si>
  <si>
    <t>824316009</t>
  </si>
  <si>
    <t>DREHTEIL F. KW 800</t>
  </si>
  <si>
    <t>824316010</t>
  </si>
  <si>
    <t>UMSCHALTHEBEL F. KW 800</t>
  </si>
  <si>
    <t>824316011</t>
  </si>
  <si>
    <t>EINSATZ F. KW 800 (8)-45°/90° GESCHW.</t>
  </si>
  <si>
    <t>824316020</t>
  </si>
  <si>
    <t>GEHÄUSEOBERTEIL KW 300-180°</t>
  </si>
  <si>
    <t>824316021</t>
  </si>
  <si>
    <t>HÜLSE KW 300-180°</t>
  </si>
  <si>
    <t>824316022</t>
  </si>
  <si>
    <t>STÖSSEL KW 300-180°</t>
  </si>
  <si>
    <t>824316023</t>
  </si>
  <si>
    <t>BETÄTIGUNGSARM KW 300-180°</t>
  </si>
  <si>
    <t>824316024</t>
  </si>
  <si>
    <t>SCHIEBER KW 300-180°</t>
  </si>
  <si>
    <t>824316025</t>
  </si>
  <si>
    <t>BUNDBUCHSE KW 300-180°</t>
  </si>
  <si>
    <t>824316026</t>
  </si>
  <si>
    <t>DISTANZSTÜCK KW 300-180°</t>
  </si>
  <si>
    <t>824316027</t>
  </si>
  <si>
    <t>ZYL.SCHRAUBE M8X100 BEARB. KW3300-180°</t>
  </si>
  <si>
    <t>824316028</t>
  </si>
  <si>
    <t>ACHSE KW 300-180°</t>
  </si>
  <si>
    <t>824316029</t>
  </si>
  <si>
    <t>ANSCHLAG KW 300-180°</t>
  </si>
  <si>
    <t>824316030</t>
  </si>
  <si>
    <t>MITTELSTÜCK KW 300-180°</t>
  </si>
  <si>
    <t>824316031</t>
  </si>
  <si>
    <t>ROHR KW 300-180°</t>
  </si>
  <si>
    <t>824316032</t>
  </si>
  <si>
    <t>STEG KW 300-180°</t>
  </si>
  <si>
    <t>824316033</t>
  </si>
  <si>
    <t>ENDSTÜCK KW 300-180°</t>
  </si>
  <si>
    <t>824316034</t>
  </si>
  <si>
    <t>GEHÄUSEUNTERTEIL KW 300-180°</t>
  </si>
  <si>
    <t>824316035</t>
  </si>
  <si>
    <t>HEBEL KW 300-180°</t>
  </si>
  <si>
    <t>824316036</t>
  </si>
  <si>
    <t>HANDGRIFF KW 300-180°</t>
  </si>
  <si>
    <t>824316037</t>
  </si>
  <si>
    <t>BEFESTIGUNGSBLECH KW 300-180° PNEUM.</t>
  </si>
  <si>
    <t>824316038</t>
  </si>
  <si>
    <t>ANSCHLAG KW 300-180° (LASERTEIL)</t>
  </si>
  <si>
    <t>824322010</t>
  </si>
  <si>
    <t>TELESKOPSCHIENE 1000 EINSEITIG</t>
  </si>
  <si>
    <t>824324100</t>
  </si>
  <si>
    <t>TELESKOP KPL. FÜR TELESKOPSCHIENE 824322100</t>
  </si>
  <si>
    <t>824324101</t>
  </si>
  <si>
    <t>ANBAUTEILE KPL. FÜR TELESKOPSCHIENE 824322100</t>
  </si>
  <si>
    <t>824324102</t>
  </si>
  <si>
    <t>ANDOCK VORRICHTUNG</t>
  </si>
  <si>
    <t>824326001</t>
  </si>
  <si>
    <t>GELENKSTÜCK-SCHRAUBTRÄGER - TELESKOPSCHIENE</t>
  </si>
  <si>
    <t>824326002</t>
  </si>
  <si>
    <t>GELENKSTÜCK-AUSSENROHR  - TELESKOPSCHIENE</t>
  </si>
  <si>
    <t>824326004</t>
  </si>
  <si>
    <t>GELENKKUGEL - TELESKOPSCHIENE</t>
  </si>
  <si>
    <t>824326006</t>
  </si>
  <si>
    <t>INNEN-ROHR - TELESKOPSCHIENE</t>
  </si>
  <si>
    <t>824326007</t>
  </si>
  <si>
    <t>GELENKSTÜCK-INNENROHR  - TELESKOPSCHIENE</t>
  </si>
  <si>
    <t>824326008</t>
  </si>
  <si>
    <t>GELENKSTÜCK-ANSCHLUSS   - TELESKOPSCHIENE</t>
  </si>
  <si>
    <t>824326009</t>
  </si>
  <si>
    <t>VERRIEGELUNG - TELESKOPSCHIENE</t>
  </si>
  <si>
    <t>824326010</t>
  </si>
  <si>
    <t>FÜHRUNGSBOLZEN - TELESKOPSCHIENE</t>
  </si>
  <si>
    <t>824326011</t>
  </si>
  <si>
    <t>AUSSEN-ROHR MIT AUGENSCHRAUBE--TELESKOPSCHIENE</t>
  </si>
  <si>
    <t>824326012</t>
  </si>
  <si>
    <t>STOSSDÄMPFER - TELESKOPSCHIENE</t>
  </si>
  <si>
    <t>824326013</t>
  </si>
  <si>
    <t>ROHR FÜR TELESKOPSCHIENENANSCHLUSS</t>
  </si>
  <si>
    <t>824326014</t>
  </si>
  <si>
    <t>STEG FÜR TELESKOPSCHIENENANSCHLUSS</t>
  </si>
  <si>
    <t>824326015</t>
  </si>
  <si>
    <t>L-PROFIL FÜR TELESKOPSCHIENENANSCHLUSS</t>
  </si>
  <si>
    <t>824326016</t>
  </si>
  <si>
    <t>VIERKANTROHR FÜR TELESKOPSCHIENENANSCHLUSS</t>
  </si>
  <si>
    <t>824326017</t>
  </si>
  <si>
    <t>U-BÜGEL FÜR TELESKOPSCHIENENANSCHLUSS</t>
  </si>
  <si>
    <t>824326018</t>
  </si>
  <si>
    <t>L-BÜGEL FÜR TELESKOPSCHIENENANSCHLUSS</t>
  </si>
  <si>
    <t>824326019</t>
  </si>
  <si>
    <t>FLEXIBLER INNENROHREINSATZ F. TELESKOPSCHIENE 824</t>
  </si>
  <si>
    <t>824326100</t>
  </si>
  <si>
    <t>WELLE (Zitec D 16h6 x 166)</t>
  </si>
  <si>
    <t>824326101</t>
  </si>
  <si>
    <t>AUFFAHRBLECH AUSSEN HINTEN</t>
  </si>
  <si>
    <t>824326102</t>
  </si>
  <si>
    <t>AUFFAHRBLECH AUSSEN VORN</t>
  </si>
  <si>
    <t>824326103</t>
  </si>
  <si>
    <t>AUFFAHRBLECH INNEN HINTEN</t>
  </si>
  <si>
    <t>824326104</t>
  </si>
  <si>
    <t>AUFFAHRBLECH INNEN VORN</t>
  </si>
  <si>
    <t>824326105</t>
  </si>
  <si>
    <t>HALTER HINTEN</t>
  </si>
  <si>
    <t>824326106</t>
  </si>
  <si>
    <t>HALTER VORN</t>
  </si>
  <si>
    <t>824326107</t>
  </si>
  <si>
    <t>HALTEPLATTE Z-FÜHRUNG</t>
  </si>
  <si>
    <t>824326108</t>
  </si>
  <si>
    <t>Z-FÜHRUNGSBOLZEN</t>
  </si>
  <si>
    <t>824326109</t>
  </si>
  <si>
    <t>Z-FÜHRUNGSPLATTE</t>
  </si>
  <si>
    <t>824326110</t>
  </si>
  <si>
    <t>HALTEPLATTE</t>
  </si>
  <si>
    <t>824326111</t>
  </si>
  <si>
    <t>ZYLINDERPLATTE</t>
  </si>
  <si>
    <t>824326112</t>
  </si>
  <si>
    <t>824326113</t>
  </si>
  <si>
    <t>ZWISCHENPLATTE</t>
  </si>
  <si>
    <t>824326114</t>
  </si>
  <si>
    <t>SCHUBPLATTE</t>
  </si>
  <si>
    <t>824326115</t>
  </si>
  <si>
    <t>TELESKOPSPITZE UNTEN</t>
  </si>
  <si>
    <t>824326116</t>
  </si>
  <si>
    <t>HALTER UNTEN</t>
  </si>
  <si>
    <t>824326117</t>
  </si>
  <si>
    <t>HALTER ANBINDUNG</t>
  </si>
  <si>
    <t>824326118</t>
  </si>
  <si>
    <t xml:space="preserve">Anbindung 400000876 </t>
  </si>
  <si>
    <t>824326119</t>
  </si>
  <si>
    <t xml:space="preserve">Halteplatte Kugel 400000877 </t>
  </si>
  <si>
    <t>824326120</t>
  </si>
  <si>
    <t>HALTEWINKEL UNTEN</t>
  </si>
  <si>
    <t>824326121</t>
  </si>
  <si>
    <t>FÜHRUNGSBOCK SEITENAUSGLEICH</t>
  </si>
  <si>
    <t>824326122</t>
  </si>
  <si>
    <t>FÜHRUNGSKLOTZ</t>
  </si>
  <si>
    <t>824326123</t>
  </si>
  <si>
    <t>FANGZAPFEN OBEN</t>
  </si>
  <si>
    <t>824326124</t>
  </si>
  <si>
    <t>VERLÄNGERUNG FANGZAPFEN</t>
  </si>
  <si>
    <t>824326125</t>
  </si>
  <si>
    <t>824326126</t>
  </si>
  <si>
    <t>HALTELEISTE</t>
  </si>
  <si>
    <t>824326127</t>
  </si>
  <si>
    <t>TRICHTER FÜR ANDOCKVORRICHTUNG 824324102</t>
  </si>
  <si>
    <t>824326128</t>
  </si>
  <si>
    <t>PIN FÜR ANDOCKVORRICHTUNG 824324102</t>
  </si>
  <si>
    <t>824326129</t>
  </si>
  <si>
    <t>VERB.-PLATTE PIN FÜR ANDOCKVORRICHTUNG 824324102</t>
  </si>
  <si>
    <t>824326130</t>
  </si>
  <si>
    <t>GELENKKUGEL FÜR BG - MONTAGE TELESKOPSCHIENE</t>
  </si>
  <si>
    <t>824331018</t>
  </si>
  <si>
    <t>LADESCHLEIFE - 3150 STUFENLOSAUSZIEHBAR KPL.</t>
  </si>
  <si>
    <t>824331022</t>
  </si>
  <si>
    <t>LADESCHLEIFE - 4950 STUFENLOSAUSZIEHBAR KPL.</t>
  </si>
  <si>
    <t>824331025</t>
  </si>
  <si>
    <t>LADESCHLEIFE - 6300 STUFENLOSAUSZIEHBAR KPL. MIT</t>
  </si>
  <si>
    <t>824331029</t>
  </si>
  <si>
    <t>LADESCHLEIFE - 8100 STUFENLOSAUSZIEHBAR KPL. MIT</t>
  </si>
  <si>
    <t>824331033</t>
  </si>
  <si>
    <t>LADESCHLEIFE - 9900 STUFENLOSAUSZIEHBAR KPL. MIT</t>
  </si>
  <si>
    <t>824331125</t>
  </si>
  <si>
    <t xml:space="preserve">LADESCHLEIFE - 6300 STUFENLOSAUSZIEHBAR KPL. OHNE </t>
  </si>
  <si>
    <t>824334036</t>
  </si>
  <si>
    <t>824334037</t>
  </si>
  <si>
    <t>FUSS-LADESCHLEIFE LANG</t>
  </si>
  <si>
    <t>824334038</t>
  </si>
  <si>
    <t>LADESCHLEIFE AUSZIEHBAR, KPL. OHNE FUSS</t>
  </si>
  <si>
    <t>824334039</t>
  </si>
  <si>
    <t>824334040</t>
  </si>
  <si>
    <t>FUSS-LADESCHLEIFE KURZ</t>
  </si>
  <si>
    <t>824334041</t>
  </si>
  <si>
    <t>C90-GERÜST FÜR LADESCHLEIFE</t>
  </si>
  <si>
    <t>824334042</t>
  </si>
  <si>
    <t>WAGEN FÜR LADESCHLEIFE</t>
  </si>
  <si>
    <t>824334043</t>
  </si>
  <si>
    <t>SCHWERT MIT ROLLEN FÜR LADESCHLEIFE</t>
  </si>
  <si>
    <t>824334044</t>
  </si>
  <si>
    <t>ABSTANDHALTER MIT ROLLAPPARAT FÜR LADESCHLEIFE</t>
  </si>
  <si>
    <t>824334045</t>
  </si>
  <si>
    <t>824334046</t>
  </si>
  <si>
    <t>AUSZIEHBARE FAHRSCHIENE FÜR LADESCHLEIFE 4950</t>
  </si>
  <si>
    <t>824334047</t>
  </si>
  <si>
    <t>AUSZUG LINKS FÜR LADESCHLEIFE</t>
  </si>
  <si>
    <t>824334048</t>
  </si>
  <si>
    <t>AUSZUG RECHTS FÜR LADESCHLEIFE</t>
  </si>
  <si>
    <t>824334049</t>
  </si>
  <si>
    <t>AUSZUGSELEMENT 2 FÜR LADESCHLEIFE 4950MM</t>
  </si>
  <si>
    <t>824334050</t>
  </si>
  <si>
    <t>AUSZUGSELEMENT 1 FÜR LADESCHLEIFE 4950MM</t>
  </si>
  <si>
    <t>824334051</t>
  </si>
  <si>
    <t>AUSZUGSELEMENT 3 FÜR LADESCHLEIFE 4950MM</t>
  </si>
  <si>
    <t>824334060</t>
  </si>
  <si>
    <t>C90-GERÜST LADESCHLEIFE 6300</t>
  </si>
  <si>
    <t>824334061</t>
  </si>
  <si>
    <t>MAST - FLACH - LADESCHLEIFE -6300 OHNE STÜTZFUSS</t>
  </si>
  <si>
    <t>824334062</t>
  </si>
  <si>
    <t>824334063</t>
  </si>
  <si>
    <t>824334064</t>
  </si>
  <si>
    <t>WAGEN FÜR LADESCHLEIFE  6300 OHNE STÜTZFUSS</t>
  </si>
  <si>
    <t>824334065</t>
  </si>
  <si>
    <t>WAGENRAHMEN LADESCHLEIFE  6300 OHNE STÜTZFUSS</t>
  </si>
  <si>
    <t>824334066</t>
  </si>
  <si>
    <t>MASTKOPF - FLACH- LADESCHLEIFE 6300 OHNE STÜTZFUSS</t>
  </si>
  <si>
    <t>824334067</t>
  </si>
  <si>
    <t>MASTENDE- FLACH- LADESCHLEIFE 6300 OHNE STÜTZFUSS</t>
  </si>
  <si>
    <t>824334068</t>
  </si>
  <si>
    <t>AUSZIEHBARE FAHRSCHIENE LADESCHLEIFE 6300</t>
  </si>
  <si>
    <t>824334069</t>
  </si>
  <si>
    <t>AUSZUG LINKS LADESCHLEIFE 6300</t>
  </si>
  <si>
    <t>824334070</t>
  </si>
  <si>
    <t>WAGEN FÜR LADESCHLEIFE HINTEN</t>
  </si>
  <si>
    <t>824334071</t>
  </si>
  <si>
    <t>WAGENRAHMEN FÜR LADESCHLEIFE HINTEN</t>
  </si>
  <si>
    <t>824334072</t>
  </si>
  <si>
    <t>AUSZUG RECHTS LADESCHLEIFE 6300</t>
  </si>
  <si>
    <t>824334073</t>
  </si>
  <si>
    <t>824334074</t>
  </si>
  <si>
    <t>824334075</t>
  </si>
  <si>
    <t>824334076</t>
  </si>
  <si>
    <t>824334077</t>
  </si>
  <si>
    <t>824334078</t>
  </si>
  <si>
    <t>824334101</t>
  </si>
  <si>
    <t>RAMPE FÜR ENTLAGENSCHALTER, KPL. - LADESCHLEIFE</t>
  </si>
  <si>
    <t>824334102</t>
  </si>
  <si>
    <t>KONTAKTBLOCK FÜR SENSOR, KPL. - LADESCHLEIFE</t>
  </si>
  <si>
    <t>824334208</t>
  </si>
  <si>
    <t>WINKEL RECHTS GESCHW. F. BEFEST. LAUFRAHMEN F.</t>
  </si>
  <si>
    <t>824334209</t>
  </si>
  <si>
    <t>WINKEL LINKS GESCHW. F. BEFEST. LAUFRAHMEN F.</t>
  </si>
  <si>
    <t>824334234</t>
  </si>
  <si>
    <t>NIEDERHALTERBOGEN KPL. F. LS (MIT STÜTZE, BEI</t>
  </si>
  <si>
    <t>824334235</t>
  </si>
  <si>
    <t>NIEDERHALTERBOGEN KPL. F. LS (OHNE STÜTZE, BEI</t>
  </si>
  <si>
    <t>824334236</t>
  </si>
  <si>
    <t xml:space="preserve">ANSCHLAGSTANGE KPL. FÜR NIEDERHALTERBOGEN - LS </t>
  </si>
  <si>
    <t>824334245</t>
  </si>
  <si>
    <t>NIEDERHALTERBOGEN F. LTE AN LS</t>
  </si>
  <si>
    <t>824334400</t>
  </si>
  <si>
    <t>FAHRGESTELL F. KURZE LADESCHL.KPL.</t>
  </si>
  <si>
    <t>824334401</t>
  </si>
  <si>
    <t>FAHRGESTELL F. 2 KURZE LADESCHLEIFEN KPL.</t>
  </si>
  <si>
    <t>824334402</t>
  </si>
  <si>
    <t>FAHRGESTELL F. LANGE LADESCHL.KPL.</t>
  </si>
  <si>
    <t>824334403</t>
  </si>
  <si>
    <t>FAHRGESTELL F. 2 LANGE LADESCHLEIFEN KPL.</t>
  </si>
  <si>
    <t>824334404</t>
  </si>
  <si>
    <t>FAHRGESTELL F. LADESCHL. 6000 O. STÜTZFUSS KPL.</t>
  </si>
  <si>
    <t>824334405</t>
  </si>
  <si>
    <t>FAHRGESTELL F. LADESCHL. KPL.</t>
  </si>
  <si>
    <t>824336082</t>
  </si>
  <si>
    <t>TRAPEZ F. BEF. AP110-GLEITSTANGE LADESCHLEIFE</t>
  </si>
  <si>
    <t>824336083</t>
  </si>
  <si>
    <t>PLATTE (GEGENSTÜCK) F. BEF. AP110-GLEITSTANGE</t>
  </si>
  <si>
    <t>824336084</t>
  </si>
  <si>
    <t>STEG F. ADAPTER LADESCHLEIFE</t>
  </si>
  <si>
    <t>824336085</t>
  </si>
  <si>
    <t>ISO-PROFIL BEARB. ADAPTER LADESCHLEIFE</t>
  </si>
  <si>
    <t>824336087</t>
  </si>
  <si>
    <t>APG ZUSCHNITT L=360 FÜR LADESCHLEIFE</t>
  </si>
  <si>
    <t>824336088</t>
  </si>
  <si>
    <t>PLATTE F. FUSS-OBERTEIL LADESCHLEIFE</t>
  </si>
  <si>
    <t>824336089</t>
  </si>
  <si>
    <t>LASCHE F. FUSS-OBERTEIL LADESCHLEIFE</t>
  </si>
  <si>
    <t>824336090</t>
  </si>
  <si>
    <t>STREBE F.FUSS-OBERTEIL LADESCHLEIFE</t>
  </si>
  <si>
    <t>824336091</t>
  </si>
  <si>
    <t>QUERROHR F. FUSS-OBERTEIL LADESCHLEIFE</t>
  </si>
  <si>
    <t>824336092</t>
  </si>
  <si>
    <t>SÄULE F. FUSS-OBERTEIL LADESCHLEIFE</t>
  </si>
  <si>
    <t>824336093</t>
  </si>
  <si>
    <t>WINKEL F. BEFESTIGUNG ST GLEITSTANGE-LADESCHLEIFE</t>
  </si>
  <si>
    <t>824336094</t>
  </si>
  <si>
    <t>ROHR F. TRAVERSE - LADESCHLEIFE</t>
  </si>
  <si>
    <t>824336095</t>
  </si>
  <si>
    <t>PLATTE F. TRAVERSE - LADESCHLEIFE</t>
  </si>
  <si>
    <t>824336096</t>
  </si>
  <si>
    <t>KLOTZ F. FANGSCHUH LADESCHLEIFE</t>
  </si>
  <si>
    <t>824336097</t>
  </si>
  <si>
    <t>U-PROFIL F. FANGSCHUH LADESCHLEIFE</t>
  </si>
  <si>
    <t>824336098</t>
  </si>
  <si>
    <t>KNOTENBLECH F. WAGEN LADESCHLEIFE</t>
  </si>
  <si>
    <t>824336099</t>
  </si>
  <si>
    <t>PLATTE F. WAGEN LADESCHLEIFE</t>
  </si>
  <si>
    <t>824336100</t>
  </si>
  <si>
    <t>QUERSTREBE F. WAGEN LADESCHLEIFE</t>
  </si>
  <si>
    <t>824336101</t>
  </si>
  <si>
    <t>KLOTZ F. BEFESTIGUNG AP110 GLEITSTANGE</t>
  </si>
  <si>
    <t>824336102</t>
  </si>
  <si>
    <t>STÜTZE - FUSSUNTERTEIL LADESCHLEIFE</t>
  </si>
  <si>
    <t>824336103</t>
  </si>
  <si>
    <t>STREBE FUSSUNTERTEIL LADESCHLEIFE</t>
  </si>
  <si>
    <t>824336104</t>
  </si>
  <si>
    <t>QUERSTREBE FUSSUNTERTEIL LADESCHLEIFE</t>
  </si>
  <si>
    <t>824336105</t>
  </si>
  <si>
    <t>PLATTE FUSSUNTERTEIL LADESCHLEIFE</t>
  </si>
  <si>
    <t>824336106</t>
  </si>
  <si>
    <t>GEGENPLATTE FUSSBEFESTIGUNGLADESCHLEIFE</t>
  </si>
  <si>
    <t>824336107</t>
  </si>
  <si>
    <t>ROHR F. FUSS LADESCHLEIFE</t>
  </si>
  <si>
    <t>824336108</t>
  </si>
  <si>
    <t>ROHR LANG F. FUSS SCHWENKFÜHRUNG LADESCHEIFE</t>
  </si>
  <si>
    <t>824336110</t>
  </si>
  <si>
    <t>ROHR GEQUETSCHT F. FUSS SCHWENKFÜHRUNG LADESCHEIFE</t>
  </si>
  <si>
    <t>824336111</t>
  </si>
  <si>
    <t>WAGEN - LADESCHLEIFE</t>
  </si>
  <si>
    <t>824336112</t>
  </si>
  <si>
    <t>ZWISCHENSCHIENE (R)-LADESCHLEIFE</t>
  </si>
  <si>
    <t>824336113</t>
  </si>
  <si>
    <t>ZWISCHENSCHIENE (L)-LADESCHLEIFE</t>
  </si>
  <si>
    <t>824336114</t>
  </si>
  <si>
    <t>ROLLE - LADESCHLEIFE</t>
  </si>
  <si>
    <t>824336115</t>
  </si>
  <si>
    <t>DISTANZSCHEIBE FÜR LADESCHLEIFE</t>
  </si>
  <si>
    <t>824336116</t>
  </si>
  <si>
    <t>DISTANZHÜLSE - LADESCHLEIFE</t>
  </si>
  <si>
    <t>824336117</t>
  </si>
  <si>
    <t>BEFESTIGUNG ST - GLEITSTANGE -LADESCHLEIFE</t>
  </si>
  <si>
    <t>824336118</t>
  </si>
  <si>
    <t>BEFESTIGUNG AP - GLEITSTANGE -LADESCHLEIFE</t>
  </si>
  <si>
    <t>824336119</t>
  </si>
  <si>
    <t>ADAPTER - LADESCHLEIFE</t>
  </si>
  <si>
    <t>824336120</t>
  </si>
  <si>
    <t>DISTANZSTÜCK</t>
  </si>
  <si>
    <t>824336121</t>
  </si>
  <si>
    <t>FUSS - OBERTEIL - LADESCHLEIFE</t>
  </si>
  <si>
    <t>824336122</t>
  </si>
  <si>
    <t>FUSS - UNTERTEIL - LADESCHLEIFE</t>
  </si>
  <si>
    <t>824336123</t>
  </si>
  <si>
    <t>FUSS - FÜHRUNG - LADESCHLEIFE</t>
  </si>
  <si>
    <t>824336124</t>
  </si>
  <si>
    <t>FUSS - FÜHRUNGSSCHEIBE - LADESCHLEIFE</t>
  </si>
  <si>
    <t>824336125</t>
  </si>
  <si>
    <t>FUSS - ABHÄNGEFLANSCH - LADESCHLEIFE</t>
  </si>
  <si>
    <t>824336126</t>
  </si>
  <si>
    <t>FUSS - LAGER - LADESCHLEIFE</t>
  </si>
  <si>
    <t>824336127</t>
  </si>
  <si>
    <t>FUSS - SCHWENKFÜHRUNG - LADESCHLEIFE</t>
  </si>
  <si>
    <t>824336128</t>
  </si>
  <si>
    <t>MAST - FLACH - LADESCHLEIFE - 3150</t>
  </si>
  <si>
    <t>824336130</t>
  </si>
  <si>
    <t>FÜHRUNG - OBERTEIL - LADESCHLEIFE</t>
  </si>
  <si>
    <t>824336131</t>
  </si>
  <si>
    <t>FÜHRUNG - UNTERTEIL - LADESCHLEIFE</t>
  </si>
  <si>
    <t>824336132</t>
  </si>
  <si>
    <t>GLEITSTANGE I - LADESCHLEIFE</t>
  </si>
  <si>
    <t>824336133</t>
  </si>
  <si>
    <t>BEGRENZUNGSSTANGE - LADESCHLEIFE</t>
  </si>
  <si>
    <t>824336134</t>
  </si>
  <si>
    <t>STANGENBEFESTIGUNG - LADESCHLEIFE</t>
  </si>
  <si>
    <t>824336135</t>
  </si>
  <si>
    <t>ANSCHLAG - LADESCHLEIFE</t>
  </si>
  <si>
    <t>824336136</t>
  </si>
  <si>
    <t>VERBINDUNGSPLATTE M. GEWINDE -LADESCHLEIFE</t>
  </si>
  <si>
    <t>824336137</t>
  </si>
  <si>
    <t>FANGSCHUH - LADESCHLEIFE</t>
  </si>
  <si>
    <t>824336138</t>
  </si>
  <si>
    <t>TRAVERSE - LADESCHLEIFE MIT STÜTZFUSS</t>
  </si>
  <si>
    <t>824336139</t>
  </si>
  <si>
    <t>DISTANZPLATTE - LADESCHLEIFE</t>
  </si>
  <si>
    <t>824336142</t>
  </si>
  <si>
    <t>ROLLAPPARAT FÜR LADESCHLEIFE</t>
  </si>
  <si>
    <t>824336143</t>
  </si>
  <si>
    <t>ANSCHLAGWINKEL - LADESCHLEIFE</t>
  </si>
  <si>
    <t>824336146</t>
  </si>
  <si>
    <t>GLEITSTANGE II - LADESCHLEIFE</t>
  </si>
  <si>
    <t>824336147</t>
  </si>
  <si>
    <t>GLEITSTANGE III - LADESCHLEIFE</t>
  </si>
  <si>
    <t>824336148</t>
  </si>
  <si>
    <t>FÜHRUNGSROHR - LADESCHLEIFE</t>
  </si>
  <si>
    <t>824336149</t>
  </si>
  <si>
    <t>MITNEHMER F. LADESCHLEIFE 6300 OHNE STÜTZFUSS</t>
  </si>
  <si>
    <t>824336150</t>
  </si>
  <si>
    <t>LAUFROLLENRAHMEN F. LADESCHLEIFE OHNE STÜTZFUSS</t>
  </si>
  <si>
    <t>824336151</t>
  </si>
  <si>
    <t>GEGENPLATTE-LAUFROLLENRAHMEN -LADESCHLEIFE</t>
  </si>
  <si>
    <t>824336152</t>
  </si>
  <si>
    <t>VERBINDUNGSELEMENT KPL. AUF STF. LADESCHLEIFE</t>
  </si>
  <si>
    <t>824336153</t>
  </si>
  <si>
    <t>VERBINDUNGSELEMENT AUF AP110 -LADESCHLEIFE</t>
  </si>
  <si>
    <t>824336154</t>
  </si>
  <si>
    <t>VERSTEIFUNGSPLATTE 1 F. LADESCHLEIFE    824 331</t>
  </si>
  <si>
    <t>824336155</t>
  </si>
  <si>
    <t>VERSTEIFUNGSPLATTE 2 F. LADESCHLEIFE 824 331</t>
  </si>
  <si>
    <t>824336156</t>
  </si>
  <si>
    <t>GEGENPLATTE LADESCHLEIFE M. FUSS  (824 331</t>
  </si>
  <si>
    <t>824336157</t>
  </si>
  <si>
    <t>LAUFRAHMEN F. LADESCHLEIFE M. FUSS     824 331</t>
  </si>
  <si>
    <t>824336160</t>
  </si>
  <si>
    <t>QUERTRÄGER L=320 FÜR LAUFRAHMEN (LADESCHLEIFE</t>
  </si>
  <si>
    <t>824336161</t>
  </si>
  <si>
    <t>TRÄGER KURZ L=840 FÜR LAUFRAHMEN (LADESCHLEIFE</t>
  </si>
  <si>
    <t>824336162</t>
  </si>
  <si>
    <t>TRÄGER LANG L=1040 FÜR LAUFRAHMEN (LADESCHLEIFE</t>
  </si>
  <si>
    <t>824336163</t>
  </si>
  <si>
    <t>TRÄGER L=1260 FÜR LAUFRAHMEN (LADESCHLEIFE OHNE</t>
  </si>
  <si>
    <t>824336164</t>
  </si>
  <si>
    <t>WINKEL RECHTS F. BEFESTIGUNG LAUFRAHMEN</t>
  </si>
  <si>
    <t>824336165</t>
  </si>
  <si>
    <t>PLATTE LAUFROLLENRAHMEN LADESCHLEIFE</t>
  </si>
  <si>
    <t>824336166</t>
  </si>
  <si>
    <t>MAST - FLACH - LADESCHLEIFE -4950</t>
  </si>
  <si>
    <t>824336167</t>
  </si>
  <si>
    <t>MAST - FLACH - LADESCHLEIFE -8100</t>
  </si>
  <si>
    <t>824336168</t>
  </si>
  <si>
    <t>MAST - FLACH - LADESCHLEIFE -9900</t>
  </si>
  <si>
    <t>824336169</t>
  </si>
  <si>
    <t>MAST - FLACH - LADESCHLEIFE -6300</t>
  </si>
  <si>
    <t>824336170</t>
  </si>
  <si>
    <t>MAST - FLACH - LADESCHLEIFE -3150</t>
  </si>
  <si>
    <t>824336171</t>
  </si>
  <si>
    <t>RAMPE FÜR ENTLAGENSCHALTER - LADESCHLEIFE</t>
  </si>
  <si>
    <t>824336172</t>
  </si>
  <si>
    <t>KONTAKTBLOCK FÜR SENSOR - LADESCHLEIFE</t>
  </si>
  <si>
    <t>824336173</t>
  </si>
  <si>
    <t>ROLLE OHNE BUND FÜR LANGE LADESCHLEIFE</t>
  </si>
  <si>
    <t>824336178</t>
  </si>
  <si>
    <t>824336179</t>
  </si>
  <si>
    <t>QUERTRÄGER LAUFROLLENRAHMEN - LADESCHLEIFE 6300</t>
  </si>
  <si>
    <t>824336180</t>
  </si>
  <si>
    <t>TRÄGER LAUFROLLENRAHMEN - LADESCHLEIFE 6300</t>
  </si>
  <si>
    <t>824336181</t>
  </si>
  <si>
    <t>PLATTE LAUFROLLENRAHMEN - LADESCHLEIFE 6300</t>
  </si>
  <si>
    <t>824336182</t>
  </si>
  <si>
    <t>824336186</t>
  </si>
  <si>
    <t>VERSTEIFUNGSPLATTE 1 - LADESCHLEIFE</t>
  </si>
  <si>
    <t>824336187</t>
  </si>
  <si>
    <t>824336188</t>
  </si>
  <si>
    <t>PLATTE F. WAGEN LADESCHLEIFE  6300 OHNE STÜTZFUSS</t>
  </si>
  <si>
    <t>824336189</t>
  </si>
  <si>
    <t>QUERSTREBE F. WAGEN LADESCHLEIFE  6300 OHNE STÜTZF</t>
  </si>
  <si>
    <t>824336190</t>
  </si>
  <si>
    <t>PLATTE FÜR SCHWERT LADESCHLEIFE  6300 OHNE STÜTZFU</t>
  </si>
  <si>
    <t>824336191</t>
  </si>
  <si>
    <t>LÄNGSROHR MAST LADESCHLEIFE 6300</t>
  </si>
  <si>
    <t>824336193</t>
  </si>
  <si>
    <t>LAUFSCHIENENVERBINDER MAST LADESCHLEIFE 6300</t>
  </si>
  <si>
    <t>824336194</t>
  </si>
  <si>
    <t>LAUFSCHIENENVERBINDER KURZ MAST LADESCHLEIFE 6300</t>
  </si>
  <si>
    <t>824336198</t>
  </si>
  <si>
    <t>824336199</t>
  </si>
  <si>
    <t>QUERSTREBE F. WAGEN HINTEN LADESCHLEIFE</t>
  </si>
  <si>
    <t>824336200</t>
  </si>
  <si>
    <t>PLATTE F. WAGEN HINTEN LADESCHLEIFE</t>
  </si>
  <si>
    <t>824336201</t>
  </si>
  <si>
    <t>VERSTARKUNGSROHR MAST LADESCHLEIFE</t>
  </si>
  <si>
    <t>824336202</t>
  </si>
  <si>
    <t>DISTANZROHR MAST 2 LADESCHLEIFE 6300</t>
  </si>
  <si>
    <t>824336203</t>
  </si>
  <si>
    <t>824336204</t>
  </si>
  <si>
    <t>VERSTARKUNGSPLATTE 1 MAST LADESCHLEIFE</t>
  </si>
  <si>
    <t>824336205</t>
  </si>
  <si>
    <t>VERSTARKUNGSPLATTE 2 MAST LADESCHLEIFE</t>
  </si>
  <si>
    <t>824336206</t>
  </si>
  <si>
    <t>VERBINDUNGDSPLATTE MAST LADESCHLEIFE</t>
  </si>
  <si>
    <t>824336207</t>
  </si>
  <si>
    <t>VERSTAERKUNG MASTENDE LADESCHLEIFE</t>
  </si>
  <si>
    <t>824336208</t>
  </si>
  <si>
    <t>824336209</t>
  </si>
  <si>
    <t>PLATTE FÜR MITNEHMER  6300 OHNE STÜTZFUSS</t>
  </si>
  <si>
    <t>824336210</t>
  </si>
  <si>
    <t>BOLZEN FÜR MITNEHMER  6300 OHNE STÜTZFUSS</t>
  </si>
  <si>
    <t>824336211</t>
  </si>
  <si>
    <t>WINKEL FÜR STOPPER 6300 OHNE STÜTZFUSS</t>
  </si>
  <si>
    <t>824336265</t>
  </si>
  <si>
    <t>WINKELSTAHL F. VERBINDUNGSELEMENT F. LADESCHLEIFE</t>
  </si>
  <si>
    <t>824336268</t>
  </si>
  <si>
    <t>WINKEL VORNE F.ANSCHLAG F.ANTRIEB F. LADESCHLEIFE</t>
  </si>
  <si>
    <t>824336269</t>
  </si>
  <si>
    <t>WINKEL HINTEN F. ANSCHLAG F. ANTRIEB F.</t>
  </si>
  <si>
    <t>824336270</t>
  </si>
  <si>
    <t>SPANNPLATTE F. ANTRIEB F. LADESCHLEIFE KPL.</t>
  </si>
  <si>
    <t>824336271</t>
  </si>
  <si>
    <t>ANSCHWEISSPLATTE F. ANTRIEB F. LADESCHLEIFE KPL.</t>
  </si>
  <si>
    <t>824336272</t>
  </si>
  <si>
    <t>TRÄGERSTANGE F. ANTRIEB F. LADESCHLEIFE KPL.</t>
  </si>
  <si>
    <t>824336274</t>
  </si>
  <si>
    <t>AUFLAUFROLLE F. ANTRIEB F. LADESCHLEIFE KPL.</t>
  </si>
  <si>
    <t>824336275</t>
  </si>
  <si>
    <t xml:space="preserve">KNOTENBLECH F. FUSS D. LADESCHLEIFE    </t>
  </si>
  <si>
    <t>824336276</t>
  </si>
  <si>
    <t>ANSCHLAGPLATTE F. LADESCHLEIFE</t>
  </si>
  <si>
    <t>824336277</t>
  </si>
  <si>
    <t>ANSCHLAGKLOTZ F. LADESCHLEIFE</t>
  </si>
  <si>
    <t>824336278</t>
  </si>
  <si>
    <t>WINKEL LINKS F. BEFESTIGUNG DER LAUFRAHMEN F.</t>
  </si>
  <si>
    <t>824336315</t>
  </si>
  <si>
    <t>824336357</t>
  </si>
  <si>
    <t>SCHWERT FÜR LADESCHLEIFE</t>
  </si>
  <si>
    <t>824336369</t>
  </si>
  <si>
    <t>BOGEN RECHTS FÜR NIEDERHALTERBOGEN - LS</t>
  </si>
  <si>
    <t>824336370</t>
  </si>
  <si>
    <t>BOGEN LINKS FÜR NIEDERHALTERBOGEN - LS</t>
  </si>
  <si>
    <t>824336371</t>
  </si>
  <si>
    <t>GEWINDESTIFT F. HÖHENVERSTELLUNG F.</t>
  </si>
  <si>
    <t>824336372</t>
  </si>
  <si>
    <t>HALTEWINKEL HINTEN FÜR NIEDERHALTERBOGEN F. LTE -</t>
  </si>
  <si>
    <t>824336373</t>
  </si>
  <si>
    <t>HALTEWINKEL KURZ FÜR NIEDERHALTERBOGEN - LS</t>
  </si>
  <si>
    <t>824336374</t>
  </si>
  <si>
    <t>HALTEWINKEL LANG FÜR NIEDERHALTERBOGEN - LS</t>
  </si>
  <si>
    <t>824336375</t>
  </si>
  <si>
    <t>STANGE FÜR ANSCHLAG FÜR NIEDERHALTERBOGEN - LS</t>
  </si>
  <si>
    <t>824336376</t>
  </si>
  <si>
    <t>WELLENLAGER FÜR ANSCHLAG FÜR NIEDERHALTERBOGEN -</t>
  </si>
  <si>
    <t>824336377</t>
  </si>
  <si>
    <t>ANSCHLAGSEGMENT FÜR ANSCHLAG FÜR</t>
  </si>
  <si>
    <t>824336378</t>
  </si>
  <si>
    <t>ENDSTÜCK FÜR ANSCHLAG FÜR NIEDERHALTERBOGEN - LS</t>
  </si>
  <si>
    <t>824336379</t>
  </si>
  <si>
    <t>WELLE FÜR ANSCHLAG FÜR NIEDERHALTERBOGEN - LS</t>
  </si>
  <si>
    <t>824336380</t>
  </si>
  <si>
    <t>BEFESTIGUNGSLASCHE AN APS-BOGEN F.</t>
  </si>
  <si>
    <t>824336386</t>
  </si>
  <si>
    <t>WINKEL FÜR ROLLE FÜR LADESCHLEIFE 3-STUFIG KPL.</t>
  </si>
  <si>
    <t>824336388</t>
  </si>
  <si>
    <t>ZWISCHENPLATTE LADESCHLEIFENBALKEN</t>
  </si>
  <si>
    <t>824336389</t>
  </si>
  <si>
    <t>TRÄGERSTANGE FÜR LS-ANTRIEB</t>
  </si>
  <si>
    <t>824336390</t>
  </si>
  <si>
    <t>BEFESTIGUNGSPLATTE-GRENZTASTER FÜR LS-ANTRIEB</t>
  </si>
  <si>
    <t>824336395</t>
  </si>
  <si>
    <t>HALTEWINKEL HINTEN FÜR NIEDERHALTERBOGEN F.</t>
  </si>
  <si>
    <t>824336400</t>
  </si>
  <si>
    <t>BEFESTIGUNGSBLECH RAD LS</t>
  </si>
  <si>
    <t>824336401</t>
  </si>
  <si>
    <t>RC90 L=900 MM</t>
  </si>
  <si>
    <t>824336402</t>
  </si>
  <si>
    <t>RC90 L=520 MM</t>
  </si>
  <si>
    <t>824336403</t>
  </si>
  <si>
    <t>RC90 L=1600 MM</t>
  </si>
  <si>
    <t>824336405</t>
  </si>
  <si>
    <t>DISTANZPLATTE FÜR FAHRGESTELLLADESCHLEIFE</t>
  </si>
  <si>
    <t>824336406</t>
  </si>
  <si>
    <t>VERBINDUNGSPLATTE -LADESCHLEIFE</t>
  </si>
  <si>
    <t>824336407</t>
  </si>
  <si>
    <t>ABSTANDSHALTER - LADESCHLEIFE</t>
  </si>
  <si>
    <t>824336408</t>
  </si>
  <si>
    <t>ISO-PROFIL BEARB. ADAPTER LADESCHLEIFE KURZ</t>
  </si>
  <si>
    <t>824342001</t>
  </si>
  <si>
    <t>KOPPEL U. ENTKOPPELSTATION (ROBOCOP), KPL.</t>
  </si>
  <si>
    <t>824344001</t>
  </si>
  <si>
    <t>UNTERBAUGRUPPE "SCHIEBER" F. KOPPEL- U.</t>
  </si>
  <si>
    <t>824344002</t>
  </si>
  <si>
    <t>UNTERBAUGRUPPE "KOPPLER" F. KOPPEL- U.</t>
  </si>
  <si>
    <t>824344003</t>
  </si>
  <si>
    <t>UNTERBAUGRUPPE "STOPPER" F. KOPPEL- U.</t>
  </si>
  <si>
    <t>824346001</t>
  </si>
  <si>
    <t>SCHIENENSTÜCK - KOPPEL/ENTKOPPELSTATION</t>
  </si>
  <si>
    <t>824346002</t>
  </si>
  <si>
    <t>HEBELHALTER - KOPPEL/ENTKOPPELSTATION</t>
  </si>
  <si>
    <t>824346003</t>
  </si>
  <si>
    <t>HEBEL - KOPPEL/ENTKOPPELSTATION</t>
  </si>
  <si>
    <t>824346004</t>
  </si>
  <si>
    <t>STOPPER - KOPPEL/ENTKOPPELSTATION</t>
  </si>
  <si>
    <t>824346005</t>
  </si>
  <si>
    <t>BEFESTIGUNG - KOPPEL/ENTKOPPELSTATION</t>
  </si>
  <si>
    <t>824346006</t>
  </si>
  <si>
    <t>ZYLINDERHALTER - KOPPEL/ENTKOPPELSTATION</t>
  </si>
  <si>
    <t>824346007</t>
  </si>
  <si>
    <t>KOPPLERBEFESTIGUNG - KOPPEL / ENTKOPPELSTATION</t>
  </si>
  <si>
    <t>824346008</t>
  </si>
  <si>
    <t>KOPPLER - KOPPEL/ENTKOPPELSTATION</t>
  </si>
  <si>
    <t>824346009</t>
  </si>
  <si>
    <t>FÜHRUNG - KOPPEL/ENTKOPPELSTATION</t>
  </si>
  <si>
    <t>824346010</t>
  </si>
  <si>
    <t>HALTER I - KOPPEL/ENTKOPPELSTATION</t>
  </si>
  <si>
    <t>824346011</t>
  </si>
  <si>
    <t>SCHIEBER - KOPPEL/ENTKOPPELSTATION</t>
  </si>
  <si>
    <t>824346012</t>
  </si>
  <si>
    <t>SCHIEBERHALTER - KOPPEL/ENTKOPPELSTATION</t>
  </si>
  <si>
    <t>824346013</t>
  </si>
  <si>
    <t>ZYLINDERBEFESTIGUNG - KOPPEL/ENTKOPPELSTATION</t>
  </si>
  <si>
    <t>824346014</t>
  </si>
  <si>
    <t>VENTILPLATTE - KOPPEL/ENTKOPPELSTATION</t>
  </si>
  <si>
    <t>824346015</t>
  </si>
  <si>
    <t>HALTER II - KOPPEL/ENTKOPPELSTATION</t>
  </si>
  <si>
    <t>824346016</t>
  </si>
  <si>
    <t>ENTKOPPELKNIE F.</t>
  </si>
  <si>
    <t>824352002</t>
  </si>
  <si>
    <t>ADAPTER EINHÄNGESCHIENE STAHL/ALU</t>
  </si>
  <si>
    <t>824354001</t>
  </si>
  <si>
    <t>KOPPELSTÜCK F. STAHL EINHÄNGESCHIENE KPL.</t>
  </si>
  <si>
    <t>824354002</t>
  </si>
  <si>
    <t xml:space="preserve">VERBINDUNG GERADE KPL. F. STAHL EINHÄNGESCHIENE </t>
  </si>
  <si>
    <t>824354003</t>
  </si>
  <si>
    <t>BOGEN KPL. F. STAHLEINHÄNGESCH. B=1400 R=700</t>
  </si>
  <si>
    <t>824354004</t>
  </si>
  <si>
    <t>VERBINGUNGSELEMENT GERADE KPL.GESCHW.F.STAHL</t>
  </si>
  <si>
    <t>824354005</t>
  </si>
  <si>
    <t>BOGEN GESCHWEISST F. STAHLEINHÄNGESCHIENE B=1400</t>
  </si>
  <si>
    <t>824354006</t>
  </si>
  <si>
    <t>MUFFE M. 6KT MUTTER F. STAHL EINHÄNGESCHIENE</t>
  </si>
  <si>
    <t>824354007</t>
  </si>
  <si>
    <t>824354008</t>
  </si>
  <si>
    <t>STAHLEINHÄNGESCHIENE - BOGEN -KPL. B=1000 R=400</t>
  </si>
  <si>
    <t>824354010</t>
  </si>
  <si>
    <t>STAHLEINHÄNGESCHIENE - BOGEN - KPL. B=800 R=400</t>
  </si>
  <si>
    <t>824354011</t>
  </si>
  <si>
    <t>BOGEN F. STAHLEINHÄNGESCHIENEE B=800 R=400</t>
  </si>
  <si>
    <t>824354012</t>
  </si>
  <si>
    <t>BOGEN STAHLEINHÄNGESCHIENE B=1250 R=400 KPL.</t>
  </si>
  <si>
    <t>824354013</t>
  </si>
  <si>
    <t>BOGEN GESCHW. KPL. F. STAHLEINHÄNGESCHIENE B=1250</t>
  </si>
  <si>
    <t>824354019</t>
  </si>
  <si>
    <t>BOGEN GESCHW. FÜR STAHLEINHÄNGSCHIENE B=1000 R=400</t>
  </si>
  <si>
    <t>824354020</t>
  </si>
  <si>
    <t>VERTIKALE SCHWENKSCHIENE MITPNEUMATIK KPL.</t>
  </si>
  <si>
    <t>824354021</t>
  </si>
  <si>
    <t>RAHMEN KPL. - SCHWEISSTEIL -FÜR VERTIKALE</t>
  </si>
  <si>
    <t>824354022</t>
  </si>
  <si>
    <t>PNEUMATIKSATZ  FÜR VERTIKALESCHWENKSCHIENE</t>
  </si>
  <si>
    <t>824354030</t>
  </si>
  <si>
    <t>BOGEN STAHLEINHÄNGESCHIENE B=1100 R=400 KPL.</t>
  </si>
  <si>
    <t>824354031</t>
  </si>
  <si>
    <t>BOGEN GESCHW. KPL. F. STAHLEINHÄNGESCHIENE B=1100</t>
  </si>
  <si>
    <t>824356001</t>
  </si>
  <si>
    <t>LEITBLECH GEBOGEN F. STAHL EINHÄNGESCHIENE</t>
  </si>
  <si>
    <t>824356002</t>
  </si>
  <si>
    <t>LEITBLECH L=261 F. STAHL EINHÄNGESCHIENE</t>
  </si>
  <si>
    <t>824356003</t>
  </si>
  <si>
    <t>L-PROFIL L=2000 F. STAHL EINHÄNGESCHIENE</t>
  </si>
  <si>
    <t>824356004</t>
  </si>
  <si>
    <t>1' ROHR L=1900 F. STAHL EINHÄNGESCHIENE</t>
  </si>
  <si>
    <t>824356005</t>
  </si>
  <si>
    <t>LEITBLECH L=473 F. STAHL EINHÄNGESCHIENE</t>
  </si>
  <si>
    <t>824356006</t>
  </si>
  <si>
    <t>VERBINDUNGSMUFFE L=150 F. STAHL EINHÄNGESCHIENE</t>
  </si>
  <si>
    <t>824356007</t>
  </si>
  <si>
    <t>LEITBLECH L=108 F. STAHL EINHÄNGESCHIENE</t>
  </si>
  <si>
    <t>824356008</t>
  </si>
  <si>
    <t>FÜHRUNGSSTÜCK F. STAHL EINHÄNGESCHIENE</t>
  </si>
  <si>
    <t>824356009</t>
  </si>
  <si>
    <t>1' ROHR GEBOGEN F. STAHL EINHÄNGESCHIENE</t>
  </si>
  <si>
    <t>824356010</t>
  </si>
  <si>
    <t>L-PROFIL GEBOGEN F. STAHL EINHÄNGESCHIENE</t>
  </si>
  <si>
    <t>824356011</t>
  </si>
  <si>
    <t>VERBINDUNG GERADE GESCHWEISST F.</t>
  </si>
  <si>
    <t>824356028</t>
  </si>
  <si>
    <t>LAGERSCHALE FÜR VERTIKALE SCHWENKSCHIENE</t>
  </si>
  <si>
    <t>824356033</t>
  </si>
  <si>
    <t>GEGENLAGERPLATTE FÜR VERTIKALESCHWENKSCHIENE</t>
  </si>
  <si>
    <t>824356035</t>
  </si>
  <si>
    <t>KAMMBLECH FÜR VERTIKALE SCHWENKSCHIENE</t>
  </si>
  <si>
    <t>824356036</t>
  </si>
  <si>
    <t>ALUPROFIL AP110 - L=1645  FÜR VERTIKALE</t>
  </si>
  <si>
    <t>824356037</t>
  </si>
  <si>
    <t>ALUPROFIL AP110 - L=520  FÜR VERTIKALE</t>
  </si>
  <si>
    <t>824356038</t>
  </si>
  <si>
    <t>SCHALTBLECH LINKS FÜR VERTIKALSCHWENKSCHIENE</t>
  </si>
  <si>
    <t>824356039</t>
  </si>
  <si>
    <t>SCHALTBLECH RECHTS FÜR VERTIKAL SCHWENKSCHIENE</t>
  </si>
  <si>
    <t>824356041</t>
  </si>
  <si>
    <t>SCHALTHEBEL FÜR VERTIKALE SCHWENKSCHIENE</t>
  </si>
  <si>
    <t>824374001</t>
  </si>
  <si>
    <t>LADETELESKOP AUSSCHUBRAHMEN 17/10M</t>
  </si>
  <si>
    <t>824374002</t>
  </si>
  <si>
    <t>PORTALE  FÜR LADETELESKOP  17/10M</t>
  </si>
  <si>
    <t>824374101</t>
  </si>
  <si>
    <t>SCHALT-/STOSSLEISTE FÜR LADETELESKOP KPL.</t>
  </si>
  <si>
    <t>824376001</t>
  </si>
  <si>
    <t>WINKEL FÜR SCHALT-/STOSSLEISTE LADETELESKOP</t>
  </si>
  <si>
    <t>824414001</t>
  </si>
  <si>
    <t>HANDSCHALTUNG GERADE F. SCHENKELWEICHE (VARIABEL)</t>
  </si>
  <si>
    <t>824414002</t>
  </si>
  <si>
    <t>HANDSCHALTUNG SCHRÄG F. SCHENKELWEICHE (VARIABEL)</t>
  </si>
  <si>
    <t>824414003</t>
  </si>
  <si>
    <t>ALU-WEICHE SW-R GRUNDKÖRPER MIT HANDSCHALTUNG</t>
  </si>
  <si>
    <t>824414004</t>
  </si>
  <si>
    <t>ALU-WEICHE SW-L GRUNDKÖRPER MIT HANDSCHALTUNG</t>
  </si>
  <si>
    <t>824414005</t>
  </si>
  <si>
    <t>ALU WEICHE SW-R GRUNDKÖRPER MIT HANDSCHALTUNG</t>
  </si>
  <si>
    <t>824414006</t>
  </si>
  <si>
    <t>824414007</t>
  </si>
  <si>
    <t>ALU WEICHE DSW GRUNDKÖRPER MIT HANDSCHALTUNG</t>
  </si>
  <si>
    <t>824416004</t>
  </si>
  <si>
    <t>SCHUBSTANGE HANDSCHALTUNG SW GERADE L=150mm</t>
  </si>
  <si>
    <t>824416005</t>
  </si>
  <si>
    <t>AUSLEGER HANDSCHALTUNG SW GERADE L=115MM</t>
  </si>
  <si>
    <t>824416006</t>
  </si>
  <si>
    <t>SCHUBSTANGE HANDSCHALTUNG SW/DSW SCHRÄG L=190mm</t>
  </si>
  <si>
    <t>824416007</t>
  </si>
  <si>
    <t>824416008</t>
  </si>
  <si>
    <t>SCHALTHEBEL HANDSCHALTUNGL=562MM</t>
  </si>
  <si>
    <t>824602001</t>
  </si>
  <si>
    <t>SCHWENKSCHIENE F. ROLLTORE, KPL. EL =730</t>
  </si>
  <si>
    <t>824602002</t>
  </si>
  <si>
    <t>ALU-SCHWENKSCHIENE KPL. F. FLÜGELTÜR</t>
  </si>
  <si>
    <t>824604001</t>
  </si>
  <si>
    <t>SCHWENKSCHIENE F. SCHIEBETÜR LINKS 450, KPL.</t>
  </si>
  <si>
    <t>824604002</t>
  </si>
  <si>
    <t>SCHWENKSCHIENE F. SCHIEBETÜR RECHTS 450, KPL.</t>
  </si>
  <si>
    <t>824604005</t>
  </si>
  <si>
    <t>SCHWENKSCHIENE 700-2000 FÜR FLÜGELTÜRE RECHTS</t>
  </si>
  <si>
    <t>824604007</t>
  </si>
  <si>
    <t>SCHWENKSCHIENE FÜR ROLLTOR</t>
  </si>
  <si>
    <t>824604008</t>
  </si>
  <si>
    <t>SCHWENKSCHIENE F. SCHIEBETÜR LINKS PNEUM. - 450,</t>
  </si>
  <si>
    <t>824604009</t>
  </si>
  <si>
    <t>SCHWENKSCHIENE F. SCHIEBETÜR RECHTS PNEUM. - 450,</t>
  </si>
  <si>
    <t>824604010</t>
  </si>
  <si>
    <t>SCHWENKSCHIENE 700-2000 FÜR FLÜGELTÜRE LINKS</t>
  </si>
  <si>
    <t>824604011</t>
  </si>
  <si>
    <t>SCHWENKSCHIENE FÜR SCHIEBETÜRE LINKS 450, KPL.</t>
  </si>
  <si>
    <t>824604012</t>
  </si>
  <si>
    <t>SCHWENKSCHIENE FÜR SCHIEBETÜRE RECHTS 450, KPL.</t>
  </si>
  <si>
    <t>824604012_5018</t>
  </si>
  <si>
    <t>824604013</t>
  </si>
  <si>
    <t>GRUNDKÖRPER RECHTS FÜR SCHWENKSCHIENE 450 M.</t>
  </si>
  <si>
    <t>824604014</t>
  </si>
  <si>
    <t>GRUNDKÖRPER LINKS FÜR SCHWENKSCHIENE 450 M.</t>
  </si>
  <si>
    <t>824604015</t>
  </si>
  <si>
    <t>GRUNDKÖRPER RECHTS FÜR SCHWENKSCHIENE 450</t>
  </si>
  <si>
    <t>824604016</t>
  </si>
  <si>
    <t>GRUNDKÖRPER LINKS FÜR SCHWENKSCHIENE 450</t>
  </si>
  <si>
    <t>824604026</t>
  </si>
  <si>
    <t>SCHWENKSCHIENE F. ROLLTOR OHNE RAD UND FEDER</t>
  </si>
  <si>
    <t>824604030</t>
  </si>
  <si>
    <t>ANSCHLUSS KPL. SCHWENKSCHIENE SCHIEBETÜR AUF AP110</t>
  </si>
  <si>
    <t>824604031</t>
  </si>
  <si>
    <t>ANSCHLUSS KPL. SCHWENKSCHIENE SCHIEBETÜR AUF ST</t>
  </si>
  <si>
    <t>824604032</t>
  </si>
  <si>
    <t>ANSCHLUSS KPL. SCHWENKSCHIENE SCHIEBETÜR AUF</t>
  </si>
  <si>
    <t>824604033</t>
  </si>
  <si>
    <t>SENSORIK KPL. FÜR SCHWENKSCHIENE SCHIEBETÜR</t>
  </si>
  <si>
    <t>824606017</t>
  </si>
  <si>
    <t>FEDERBEFESTIGUNG - SCHWENKSCHIENE F. ROLLTOR</t>
  </si>
  <si>
    <t>824606019</t>
  </si>
  <si>
    <t>HEBEL - SCHWENKSCHIENE F. ROLLTOR</t>
  </si>
  <si>
    <t>824606020</t>
  </si>
  <si>
    <t>ROLLENHALTER - SCHWENKSCHIENE F. ROLLTOR</t>
  </si>
  <si>
    <t>824606021</t>
  </si>
  <si>
    <t>SONDERSCHRAUBTRÄGER - SCHWENKSCHIENE F. ROLLTOR</t>
  </si>
  <si>
    <t>824606022</t>
  </si>
  <si>
    <t>BUCHSE FÜR SCHWENKSCHIENE</t>
  </si>
  <si>
    <t>824606023</t>
  </si>
  <si>
    <t>ZYLINDERHALTER FÜR SCHWENKSCHIENE</t>
  </si>
  <si>
    <t>824606024</t>
  </si>
  <si>
    <t>GRUNDKÖRPER LINKS  FÜR SCHWENKSCHIENE</t>
  </si>
  <si>
    <t>824606025</t>
  </si>
  <si>
    <t>GRUNDKÖRPER RECHTS FÜR SCHWENKSCHIENE</t>
  </si>
  <si>
    <t>824606030</t>
  </si>
  <si>
    <t>SCHWENKTEIL F. ALU-SCHWENKSCHIENE</t>
  </si>
  <si>
    <t>824606031</t>
  </si>
  <si>
    <t>ANSCHLUSS F. ALU-SCHWENKSCHIENE</t>
  </si>
  <si>
    <t>824606032</t>
  </si>
  <si>
    <t>WINKEL F. ALU-SCHWENKSCHIENE</t>
  </si>
  <si>
    <t>824606033</t>
  </si>
  <si>
    <t>LAGER F. ALU-SCHWENKSCHIENE</t>
  </si>
  <si>
    <t>824606034</t>
  </si>
  <si>
    <t>PLATTE F. ALU-SCHWENKSCHIENE</t>
  </si>
  <si>
    <t>824606035</t>
  </si>
  <si>
    <t>AUFLAGE F. ALU-SCHWENKSCHIENE</t>
  </si>
  <si>
    <t>824606036</t>
  </si>
  <si>
    <t>DRUCKSTÜCK F. ALU-SCHWENKSCHIENE</t>
  </si>
  <si>
    <t>824606037</t>
  </si>
  <si>
    <t>DISTANZROHR F. ALU-SCHWENKSCHIENE</t>
  </si>
  <si>
    <t>824606038</t>
  </si>
  <si>
    <t>ZWISCHENPLATTE F. SCHWENKSCHIENE 450</t>
  </si>
  <si>
    <t>824606039</t>
  </si>
  <si>
    <t>DISTANZSTIFT FÜR SCHWENKSCHIENE 450</t>
  </si>
  <si>
    <t>824606040</t>
  </si>
  <si>
    <t>AUFNAHME FÜR SCHWENKSCHIENE 450</t>
  </si>
  <si>
    <t>824606041</t>
  </si>
  <si>
    <t>TRÄGERROHR FÜR SCHWENKSCHIENE 450</t>
  </si>
  <si>
    <t>824606042</t>
  </si>
  <si>
    <t>AUFNAHMESTIFT FÜR RÜCKHOLFEDER F. SCHWENKSCHIENE</t>
  </si>
  <si>
    <t>824606043</t>
  </si>
  <si>
    <t>SCHWENKPLATTE F. SCHWENKSCHIENE 450</t>
  </si>
  <si>
    <t>824606044</t>
  </si>
  <si>
    <t>FÜHRUNGSSTIFT F. SCHWENKSCHIENE 450</t>
  </si>
  <si>
    <t>824606045</t>
  </si>
  <si>
    <t>FÜHRUNGSROHR F. SCHWENKSCHIENE450</t>
  </si>
  <si>
    <t>824606046</t>
  </si>
  <si>
    <t>RADAUFNAHME F. SCHWENKSCHIENE4450</t>
  </si>
  <si>
    <t>824606047</t>
  </si>
  <si>
    <t>ANSCHLAG GROSS LINKS F. SCHWENKSCHIENE 450</t>
  </si>
  <si>
    <t>824606048</t>
  </si>
  <si>
    <t>ANSCHLAG F. SCHWENKSCHIENE 450</t>
  </si>
  <si>
    <t>824606049</t>
  </si>
  <si>
    <t>WINKEL FÜR AUSFAHRT LINKS F. SCHWENKSCHIENE 450</t>
  </si>
  <si>
    <t>824606050</t>
  </si>
  <si>
    <t>WINKEL FÜR SCHWENKELEMENT LINKS F. SCHWENKSCHIENE</t>
  </si>
  <si>
    <t>824606051</t>
  </si>
  <si>
    <t>WINKEL FÜR EINFAHRT LINKS F. SCHWENKSCHIENE 450</t>
  </si>
  <si>
    <t>824606052</t>
  </si>
  <si>
    <t>PLATTE FÜR GRENZTASTER F. SCHWENKSCHIENE 450</t>
  </si>
  <si>
    <t>824606053</t>
  </si>
  <si>
    <t>WINKEL FÜR AUSFAHRT RECHTS F. SCHWENKSCHIENE 450</t>
  </si>
  <si>
    <t>824606054</t>
  </si>
  <si>
    <t>WINKEL FÜR SCHWENKELEMENT RECHTS F.</t>
  </si>
  <si>
    <t>824606055</t>
  </si>
  <si>
    <t>WINKEL FÜR EINFAHRT RECHTS F. SCHWENKSCHIENE 450</t>
  </si>
  <si>
    <t>824606056</t>
  </si>
  <si>
    <t>BOLZENAUFNAHME F. SCHWENKSCHIENE FLÜGELTÜRE</t>
  </si>
  <si>
    <t>824606080</t>
  </si>
  <si>
    <t>PLATTE FÜR ANSCHLUSS SCHWENKSCHIENE SCHIEBETÜRE-</t>
  </si>
  <si>
    <t>824606081</t>
  </si>
  <si>
    <t>ROHR FÜR ANSCHLUSS SCHWENKSCHIENE SCHIEBETÜRE-</t>
  </si>
  <si>
    <t>824606082</t>
  </si>
  <si>
    <t>STOPFEN FÜR 1"-ROHR F. ANSCHLUSS</t>
  </si>
  <si>
    <t>824606083</t>
  </si>
  <si>
    <t>ANSCHLAG GROSS RECHTS F. SCHWENKSCHIENE 450</t>
  </si>
  <si>
    <t>824606084</t>
  </si>
  <si>
    <t>6-KT DISTANZSTAB F. ANSCHLUSS SCHWENKSCHIENE</t>
  </si>
  <si>
    <t>824706001</t>
  </si>
  <si>
    <t>SCHUTZGEHÄUSE (WARTUNGSEINHEIT, VARIANTE A)</t>
  </si>
  <si>
    <t>824712001</t>
  </si>
  <si>
    <t>APS-SW R550/90° R 700 - GRUNDMODELL</t>
  </si>
  <si>
    <t>824714001</t>
  </si>
  <si>
    <t>APS-SW STOPPER, RE-LI KPL.</t>
  </si>
  <si>
    <t>824714002</t>
  </si>
  <si>
    <t>APS-SW GRUNDKÖRPER LINKS, KPL.</t>
  </si>
  <si>
    <t>824714003</t>
  </si>
  <si>
    <t>APS-SW GRUNDKÖRPER RECHTS, KPL.</t>
  </si>
  <si>
    <t>824714004</t>
  </si>
  <si>
    <t>APS-SW/DSW PNEUMATIK GRUPPE, KPL.</t>
  </si>
  <si>
    <t>824714005</t>
  </si>
  <si>
    <t>APS-SW VORSCHALTUNG RE-LI KPL.</t>
  </si>
  <si>
    <t>824714006</t>
  </si>
  <si>
    <t>APS-SW GRUNDPLATTE RECHTS KPL. GESCHW.</t>
  </si>
  <si>
    <t>824714007</t>
  </si>
  <si>
    <t>APS-SW GRUNDPLATTE LINKS KPL. GESCHW.</t>
  </si>
  <si>
    <t>824714009</t>
  </si>
  <si>
    <t>B1SW-L GRUNDPLATTE GESCHWEISST APS-SW</t>
  </si>
  <si>
    <t>824714010</t>
  </si>
  <si>
    <t>B1SW-R GRUNDPLATTE GESCHWEISST APS-SW</t>
  </si>
  <si>
    <t>824714012</t>
  </si>
  <si>
    <t>MECHANIK-GRUPPE NEU KPL. SW ODER DSW</t>
  </si>
  <si>
    <t>824714013</t>
  </si>
  <si>
    <t>APS-SW VORSCHALTUNG NEU RECHTS/LINKS KPL.</t>
  </si>
  <si>
    <t>824714020</t>
  </si>
  <si>
    <t>B1SW-R GRUNDKÖRPER</t>
  </si>
  <si>
    <t>824714021</t>
  </si>
  <si>
    <t>B1SW-L GRUNDKÖRPER</t>
  </si>
  <si>
    <t>824716001</t>
  </si>
  <si>
    <t>APS-SW VORSCHALTHEBEL KURZ, KUNSTSTOFF</t>
  </si>
  <si>
    <t>824716002</t>
  </si>
  <si>
    <t>APS-SW SCHUBSTANGE STOPPER</t>
  </si>
  <si>
    <t>824716003</t>
  </si>
  <si>
    <t>APS-SW VERBINDUNGSKOPF PNEUMATIK</t>
  </si>
  <si>
    <t>824716004</t>
  </si>
  <si>
    <t>GERADE-VERSCHRAUBUNG MIT EINSTICH</t>
  </si>
  <si>
    <t>824716005</t>
  </si>
  <si>
    <t>APS-SW PLATTE LINKS</t>
  </si>
  <si>
    <t>824716006</t>
  </si>
  <si>
    <t>APS-SW LAGER F. WEICHENSCHENKEL GRUNDKÖRPER</t>
  </si>
  <si>
    <t>824716007</t>
  </si>
  <si>
    <t>APS-SW WEICHENSCHENKEL GRUNDKÖRPER</t>
  </si>
  <si>
    <t>824716008</t>
  </si>
  <si>
    <t>APS-SW ANSCHLUSSSTÜCK GRUNDKÖRPER</t>
  </si>
  <si>
    <t>824716009</t>
  </si>
  <si>
    <t>KURVENSCHEIBE APS-SW / DSWER</t>
  </si>
  <si>
    <t>824716010</t>
  </si>
  <si>
    <t>BRÜCKE APS-SW / DSW (SPRITZGUSSTEIL)</t>
  </si>
  <si>
    <t>824716011</t>
  </si>
  <si>
    <t>APS-SW ANSCHLAG GRUNDKÖRPER</t>
  </si>
  <si>
    <t>824716012</t>
  </si>
  <si>
    <t>APS-SW AUFLAGE GRUNDKÖRPER</t>
  </si>
  <si>
    <t>824716013</t>
  </si>
  <si>
    <t>GLEITBUCHSE APS-SW / DSW</t>
  </si>
  <si>
    <t>824716014</t>
  </si>
  <si>
    <t>APS-SW PLATTE RECHTS</t>
  </si>
  <si>
    <t>824716015</t>
  </si>
  <si>
    <t>APS-SW/DSW BEFESTIGUNG STOPPER UNSYMMETRISCH</t>
  </si>
  <si>
    <t>824716016</t>
  </si>
  <si>
    <t>APS-SW ANSCHWEISSPLATTE GROSS RECHTS</t>
  </si>
  <si>
    <t>824716017</t>
  </si>
  <si>
    <t>APS-SW ANSCHWEISSPLATTE KLEIN RECHTS</t>
  </si>
  <si>
    <t>824716018</t>
  </si>
  <si>
    <t>APS-SW ANSCHWEISSPLATTE GROSS LINKS</t>
  </si>
  <si>
    <t>824716019</t>
  </si>
  <si>
    <t>APS-SW ANSCHWEISSPLATTE KLEIN LINKS</t>
  </si>
  <si>
    <t>824716020</t>
  </si>
  <si>
    <t>SCHAFTSCHRAUBE M6 KURZ MIT SCHLITZ UND KEGELKUPPE</t>
  </si>
  <si>
    <t>824716032</t>
  </si>
  <si>
    <t>APSBW-R R550/22,5° - 410x298,5</t>
  </si>
  <si>
    <t>824716033</t>
  </si>
  <si>
    <t>APSBW-L R550/22,5° - 410x298,5</t>
  </si>
  <si>
    <t>824716035</t>
  </si>
  <si>
    <t>APSBW-L R550/22,5° - 360x78,6</t>
  </si>
  <si>
    <t>824716038</t>
  </si>
  <si>
    <t>APSBW-R R550/67,5° - 360X598,5</t>
  </si>
  <si>
    <t>824716039</t>
  </si>
  <si>
    <t>APSBW-L R550/67,5° - 360X598,5</t>
  </si>
  <si>
    <t>824716043</t>
  </si>
  <si>
    <t>B1SW ANSCHWEISSPLATTE KLEINPS-SW</t>
  </si>
  <si>
    <t>824716044</t>
  </si>
  <si>
    <t>ANSCHWEISSPLATTE GROSS LINKS APS-SW</t>
  </si>
  <si>
    <t>824716047</t>
  </si>
  <si>
    <t>BEFESTIGUNG FÜR STOPPER</t>
  </si>
  <si>
    <t>824716048</t>
  </si>
  <si>
    <t>B1SW/DSW WEICHENSCHENKEL</t>
  </si>
  <si>
    <t>824716049</t>
  </si>
  <si>
    <t>B1SW/DSW LAGER FÜR WEICHENSCHENKEL</t>
  </si>
  <si>
    <t>824716050</t>
  </si>
  <si>
    <t>B1SW/DSW ANSCHLUSSSTÜCK LINKS APS-SW</t>
  </si>
  <si>
    <t>824716051</t>
  </si>
  <si>
    <t>B1SW/DSW ANSCHLUSSSTÜCK RECHTS APS-SW</t>
  </si>
  <si>
    <t>824716052</t>
  </si>
  <si>
    <t>B1SW/DSW BOLZEN FÜR FEDERZYLINDER</t>
  </si>
  <si>
    <t>824716053</t>
  </si>
  <si>
    <t>B1SW PLATTE RECHTS</t>
  </si>
  <si>
    <t>824716054</t>
  </si>
  <si>
    <t>B1DSW PLATTE</t>
  </si>
  <si>
    <t>824716076</t>
  </si>
  <si>
    <t>ADAPTER FÜR B1-SW ZU APS 110</t>
  </si>
  <si>
    <t>824716080</t>
  </si>
  <si>
    <t>BRÜCKE APS-SW / DSW (POM FRÄS-TEIL)</t>
  </si>
  <si>
    <t>824716081</t>
  </si>
  <si>
    <t>BRÜCKE APS-SW / DSW (ALU FRÄS-TEIL)</t>
  </si>
  <si>
    <t>824824001</t>
  </si>
  <si>
    <t>WEICHE 90° R/R - VIERKANTROHR - EASY MOVE</t>
  </si>
  <si>
    <t>824824002</t>
  </si>
  <si>
    <t>WEICHE 90° R/L - VIERKANTROHR - EASY MOVE</t>
  </si>
  <si>
    <t>824824003</t>
  </si>
  <si>
    <t>WEICHE 90° L/L - VIERKANTROHR - EASY MOVE</t>
  </si>
  <si>
    <t>824824004</t>
  </si>
  <si>
    <t>WEICHE 90° L/R - VIERKANTROHR - EASY MOVE</t>
  </si>
  <si>
    <t>824824005</t>
  </si>
  <si>
    <t>WEICHEAUSFAHRT GERADE KPL. - EASY MOVE</t>
  </si>
  <si>
    <t>824824006</t>
  </si>
  <si>
    <t>WEICHENAUSFAHRT 90° KPL. - EASY MOVE</t>
  </si>
  <si>
    <t>824824007</t>
  </si>
  <si>
    <t>WEICHENEINFAHRT KPL. - EASY MOVE</t>
  </si>
  <si>
    <t>824824008</t>
  </si>
  <si>
    <t>WEICHE 45° R/R - VIERKANTROHR - EASY MOVE</t>
  </si>
  <si>
    <t>824824009</t>
  </si>
  <si>
    <t>WEICHE 45° L/L - VIERKANTROHR - EASY MOVE</t>
  </si>
  <si>
    <t>824824010</t>
  </si>
  <si>
    <t>WEICHENAUSFAHRT 45° KPL. - EASY MOVE</t>
  </si>
  <si>
    <t>824824011</t>
  </si>
  <si>
    <t>WEICHE 45° R/L - VIERKANTROHR - EASY MOVE</t>
  </si>
  <si>
    <t>824824012</t>
  </si>
  <si>
    <t>WEICHE 45° L/R - VIERKANTROHR - EASY MOVE</t>
  </si>
  <si>
    <t>824824013</t>
  </si>
  <si>
    <t>WEICHENEINFAHRT 45° KPL. - EASY MOVE</t>
  </si>
  <si>
    <t>824824025</t>
  </si>
  <si>
    <t>WEICHENSCHENKEL 200 RECHTS - EASY MOVE</t>
  </si>
  <si>
    <t>824824026</t>
  </si>
  <si>
    <t>WEICHE 200 RECHTS - EASY MOVE</t>
  </si>
  <si>
    <t>824824027</t>
  </si>
  <si>
    <t>WEICHENSCHENKEL 200 LINKS - EASY MOVE</t>
  </si>
  <si>
    <t>824824028</t>
  </si>
  <si>
    <t>WEICHE 200 LINKS - EASY MOVE</t>
  </si>
  <si>
    <t>824824029</t>
  </si>
  <si>
    <t>WEICHENSCHENKEL 350 GERADE - EASY MOVE</t>
  </si>
  <si>
    <t>824824030</t>
  </si>
  <si>
    <t>WEICHENSCHENKEL 350 RECHTS - EASY MOVE</t>
  </si>
  <si>
    <t>824824031</t>
  </si>
  <si>
    <t>WEICHENSCHENKEL 350 LINKS - EASY MOVE</t>
  </si>
  <si>
    <t>824824032</t>
  </si>
  <si>
    <t>WEICHE 350 GERADE - EASY MOVE</t>
  </si>
  <si>
    <t>824824033</t>
  </si>
  <si>
    <t>WEICHE 350 RECHTS - EASY MOVE</t>
  </si>
  <si>
    <t>824824034</t>
  </si>
  <si>
    <t>WEICHE 350 LINKS - EASY MOVE</t>
  </si>
  <si>
    <t>824824036</t>
  </si>
  <si>
    <t>STRECKENVERBINDUNG - EASY MOVE</t>
  </si>
  <si>
    <t>824826003</t>
  </si>
  <si>
    <t>LAGERSCHUH FÜR WEICHENSCHENKEL - EASY MOVE</t>
  </si>
  <si>
    <t>824826004</t>
  </si>
  <si>
    <t>LAGERBOLZEN FÜR WEICHENSCHENKEL - EASY MOVE</t>
  </si>
  <si>
    <t>824826005</t>
  </si>
  <si>
    <t>WEICHENEINFAHRT - EASY MOVE</t>
  </si>
  <si>
    <t>824826006</t>
  </si>
  <si>
    <t>WEICHENGELENK - EASY MOVE</t>
  </si>
  <si>
    <t>824826007</t>
  </si>
  <si>
    <t>WEICHENSCHENKEL - EASY MOVE</t>
  </si>
  <si>
    <t>824826008</t>
  </si>
  <si>
    <t>WEICHENAUFNAHME - EASY MOVE</t>
  </si>
  <si>
    <t>824826009</t>
  </si>
  <si>
    <t>WEICHENAUSFAHRT GERADE - EASY MOVE</t>
  </si>
  <si>
    <t>824826010</t>
  </si>
  <si>
    <t>WEICHENAUSFAHRT 90° - EASY MOVE</t>
  </si>
  <si>
    <t>824826011</t>
  </si>
  <si>
    <t>WEICHENEINFAHRT 45° - EASY MOVE</t>
  </si>
  <si>
    <t>824826012</t>
  </si>
  <si>
    <t>WEICHENSTRECKENBEFESTIGUNG - EASY MOVE</t>
  </si>
  <si>
    <t>824826013</t>
  </si>
  <si>
    <t>WEICHENPLATTE - EASY MOVE</t>
  </si>
  <si>
    <t>824826014</t>
  </si>
  <si>
    <t>WEICHENAUSFAHRT 45° - EASY MOVE</t>
  </si>
  <si>
    <t>824826017</t>
  </si>
  <si>
    <t>RUTSCHPROFIL FÜR WEICHENSCHENKEL 200 RECHTS -</t>
  </si>
  <si>
    <t>824826018</t>
  </si>
  <si>
    <t>LAGERBUCHSE - EASY MOVE</t>
  </si>
  <si>
    <t>824826019</t>
  </si>
  <si>
    <t>LAGERSCHUH FÜR WEICHENSCHENKEL KURZ - EASY MOVE</t>
  </si>
  <si>
    <t>824826020</t>
  </si>
  <si>
    <t>LAGERBOLZEN FÜR WEICHENSCHENKEL KURZ - EASY MOVE</t>
  </si>
  <si>
    <t>824826021</t>
  </si>
  <si>
    <t>RUTSCHPROFIL FÜR WEICHENSCHENKEL 200 LINKS - EASY</t>
  </si>
  <si>
    <t>824826022</t>
  </si>
  <si>
    <t>STRECKENVERBINDUNGSSCHUH - EASY MOVE</t>
  </si>
  <si>
    <t>824826030</t>
  </si>
  <si>
    <t>WEICHENBOGEN 73° FÜR WEICHENSCHENKEL 200 - EASY</t>
  </si>
  <si>
    <t>824826038</t>
  </si>
  <si>
    <t>RUTSCHPROFIL FÜR WEICHENSCHENKEL 200 - EASY MOVE</t>
  </si>
  <si>
    <t>824826040</t>
  </si>
  <si>
    <t>RUTSCHPROFIL FÜR WEICHENSCHENKKEL 350 GERADE -</t>
  </si>
  <si>
    <t>824826041</t>
  </si>
  <si>
    <t>RUTSCHPROFIL FÜR WEICHENSCHENKEL 350 RECHTS -</t>
  </si>
  <si>
    <t>824826042</t>
  </si>
  <si>
    <t>RUTSCHPROFIL FÜR WEICHENSCHENKEL 350 LINKS - EASY</t>
  </si>
  <si>
    <t>824826043</t>
  </si>
  <si>
    <t>LAGER 1 FÜR WEICHENSCHENKEL - EASY MOVE</t>
  </si>
  <si>
    <t>824826044</t>
  </si>
  <si>
    <t>VERBINDUNGSVIERKANT - EASY MOVE</t>
  </si>
  <si>
    <t>824826045</t>
  </si>
  <si>
    <t>VERBINDUNGSSTÜCK L=100 - EASY MOVE</t>
  </si>
  <si>
    <t>825002007</t>
  </si>
  <si>
    <t>KLEMMRING M. MUFFE DREIFACH 90°/180° KPL.</t>
  </si>
  <si>
    <t>825002008</t>
  </si>
  <si>
    <t>KLEMMRING MIT MUFFE DOPPELT 180°, KPL.</t>
  </si>
  <si>
    <t>825002009</t>
  </si>
  <si>
    <t>KLEMMRING MIT MUFFE DOPPELT 90°, KPL.</t>
  </si>
  <si>
    <t>825002016</t>
  </si>
  <si>
    <t>MUFFE KPL. FÜR BAUGRUPPE (FOTTNER)</t>
  </si>
  <si>
    <t>825002017</t>
  </si>
  <si>
    <t>MUFFE ANGESCHW. AN ST(FBH)</t>
  </si>
  <si>
    <t>825002019</t>
  </si>
  <si>
    <t>KLEMMRING MIT MUFFE EINFACH KPL.</t>
  </si>
  <si>
    <t>825002020</t>
  </si>
  <si>
    <t>KLEMMRING MIT LASCHE KPL. ZUSAMMENBAUZEICHNUNG</t>
  </si>
  <si>
    <t>825002021</t>
  </si>
  <si>
    <t>ROHRKLAMMER 1" FLACH UND LANG, KPL.</t>
  </si>
  <si>
    <t>825002022</t>
  </si>
  <si>
    <t>QUERSCHELLE  F. 1" UND 2" ROHR GESCHW./VZ. M. 4X</t>
  </si>
  <si>
    <t>825004000</t>
  </si>
  <si>
    <t>ROHR R 1" 33,7 x 2,6 MIT MUFFE</t>
  </si>
  <si>
    <t>825004001</t>
  </si>
  <si>
    <t>KLEMMRING M. MUFFE, DREIFACH 90°/180° -</t>
  </si>
  <si>
    <t>825004002</t>
  </si>
  <si>
    <t>KLEMMRING M. MUFFE, DOPPELT 180° - SCHWEISSTEIL</t>
  </si>
  <si>
    <t>825004003</t>
  </si>
  <si>
    <t>KLEMMRING M. MUFFE, DOPPELT 90°, SCHWEISSTEIL</t>
  </si>
  <si>
    <t>825004004</t>
  </si>
  <si>
    <t>KLEMMRING M. MUFFE, EINFACH, SCHWEISSTEIL</t>
  </si>
  <si>
    <t>825004005</t>
  </si>
  <si>
    <t>MUFFE FÜR ROHR 1" L=50 RAL 2000</t>
  </si>
  <si>
    <t>825004006</t>
  </si>
  <si>
    <t>MUFFE FÜR ROHR 1" L=50</t>
  </si>
  <si>
    <t>825004007</t>
  </si>
  <si>
    <t>MUFFE 1" ROHR L=50MM ANGESCHW.</t>
  </si>
  <si>
    <t>825004008</t>
  </si>
  <si>
    <t>MUFFE FÜR ROHR 1" L=50 RAL 7035</t>
  </si>
  <si>
    <t>825004010</t>
  </si>
  <si>
    <t>KLEMMRING MIT LASCHE, SCHWEISSTEIL</t>
  </si>
  <si>
    <t>825004011</t>
  </si>
  <si>
    <t>MUFFE F. 1' ROHR L=70</t>
  </si>
  <si>
    <t>825004017</t>
  </si>
  <si>
    <t>DREIKANTLASCHE KPL.</t>
  </si>
  <si>
    <t>825004017G</t>
  </si>
  <si>
    <t>DREIKANTLASCHE GEBRAUCHT</t>
  </si>
  <si>
    <t>825004020</t>
  </si>
  <si>
    <t>ROHRKLAMMER VK 1" KPL.</t>
  </si>
  <si>
    <t>825004022</t>
  </si>
  <si>
    <t>ROHRVERBINDUNG 45° KPL. MIT LASCHE UND U-BÜGEL</t>
  </si>
  <si>
    <t>825004025</t>
  </si>
  <si>
    <t>DRT-ANSCHLUSS AN 4-KT-SÄULE, KPL.</t>
  </si>
  <si>
    <t>825004027</t>
  </si>
  <si>
    <t>ROHRKLAMMER VK 1" RECHTS KPL.</t>
  </si>
  <si>
    <t>825004028</t>
  </si>
  <si>
    <t>ROHRKLAMMER VK 1" LINKS KPL.</t>
  </si>
  <si>
    <t>825004030</t>
  </si>
  <si>
    <t>ROHRKLAMMER 1" T-VERBINDUNG KPL.</t>
  </si>
  <si>
    <t>825004034</t>
  </si>
  <si>
    <t>ALU-EINLEGESCHIENE MIT 2 SPERREN - BG</t>
  </si>
  <si>
    <t>825004040</t>
  </si>
  <si>
    <t>ROHRKLAMMER 1" KPL. VERTIKAL</t>
  </si>
  <si>
    <t>825004042</t>
  </si>
  <si>
    <t>UNIVERSAL-KLEMME K2 KPL. MIT SCHLÜSSELRING</t>
  </si>
  <si>
    <t>825004045</t>
  </si>
  <si>
    <t>BEFESTIGUNGSPLATTE F. WEGEVENT. KPL. -</t>
  </si>
  <si>
    <t>825004046</t>
  </si>
  <si>
    <t>U-BÜGEL M8 L=87 KPL. FÜR ROHRGERÜST</t>
  </si>
  <si>
    <t>825004047</t>
  </si>
  <si>
    <t>U-BÜGEL M8 L=65 KPL. FÜR ROHRGERÜST</t>
  </si>
  <si>
    <t>825004048</t>
  </si>
  <si>
    <t>825004050</t>
  </si>
  <si>
    <t>U-BÜGEL M8 KPL. FÜR PROFILGERÜST</t>
  </si>
  <si>
    <t>825004051</t>
  </si>
  <si>
    <t>WINKEL 60X60X6X60 MIT MUFFE ANGESCHW., KPL.</t>
  </si>
  <si>
    <t>825004052</t>
  </si>
  <si>
    <t>SPERRE F. EINLEGESCHIENE, KPL. - BG</t>
  </si>
  <si>
    <t>825004053</t>
  </si>
  <si>
    <t>EINLEGESCHIENE ST 200-2000MM,KPL.</t>
  </si>
  <si>
    <t>825004055</t>
  </si>
  <si>
    <t>BEFESTIGUNG VERLADESCHLEIFE - DRT KPL.</t>
  </si>
  <si>
    <t>825004056</t>
  </si>
  <si>
    <t>BEFESTIGUNG VERLADESCHLEIFE - IPE KPL.</t>
  </si>
  <si>
    <t>825004058</t>
  </si>
  <si>
    <t>MUFFE 1' ROHR L=50MM ANGESCHWEISST ET (FOTTNER)</t>
  </si>
  <si>
    <t>825006001</t>
  </si>
  <si>
    <t>U-BÜGEL F. ST BEFESTIGUNG AM WAGEN  M8X105</t>
  </si>
  <si>
    <t>825006002</t>
  </si>
  <si>
    <t>U-BÜGEL M8 F. SCHRAUBSTOPPER 50X66</t>
  </si>
  <si>
    <t>825006003</t>
  </si>
  <si>
    <t>U-BÜGEL M8 A=42 L=52</t>
  </si>
  <si>
    <t>825006005</t>
  </si>
  <si>
    <t>U-BÜGEL M8 A=42 L=65</t>
  </si>
  <si>
    <t>825006006</t>
  </si>
  <si>
    <t>U-BÜGEL M8 A=42 L=87</t>
  </si>
  <si>
    <t>825006009</t>
  </si>
  <si>
    <t>ROHRSCHELLE 1" OBERTEIL</t>
  </si>
  <si>
    <t>825006017</t>
  </si>
  <si>
    <t>DREIKANTLASCHE</t>
  </si>
  <si>
    <t>825006018</t>
  </si>
  <si>
    <t>BEFESTIGUNGSBÜGEL SÄULE  SF 50</t>
  </si>
  <si>
    <t>825006019</t>
  </si>
  <si>
    <t>SPANNPRATZE F. BÜHNENBELAG</t>
  </si>
  <si>
    <t>825006021</t>
  </si>
  <si>
    <t>ROHRKLAMMER VK 1" WINKEL</t>
  </si>
  <si>
    <t>825006027</t>
  </si>
  <si>
    <t>ROHRKLAMMER VK 1' WINKEL RECHTS</t>
  </si>
  <si>
    <t>825006028</t>
  </si>
  <si>
    <t>ROHRKLAMMER VK 1' WINKEL LINKS</t>
  </si>
  <si>
    <t>825006030</t>
  </si>
  <si>
    <t>ROHRKLAMMER 1' T-VERBINDUNGLG.</t>
  </si>
  <si>
    <t>825006031</t>
  </si>
  <si>
    <t>825006034</t>
  </si>
  <si>
    <t>U-BÜGEL M7 41X49</t>
  </si>
  <si>
    <t>825006038</t>
  </si>
  <si>
    <t>LASCHE FÜR ROHRVERBINDUNG 45°</t>
  </si>
  <si>
    <t>825006040</t>
  </si>
  <si>
    <t>U-BÜGEL M8 (PROFILGERÜST)</t>
  </si>
  <si>
    <t>825006047</t>
  </si>
  <si>
    <t>BEFESTIGUNGSPLATTE F. WEGEVENT.- PNEUMATIKWEICHE</t>
  </si>
  <si>
    <t>825006050</t>
  </si>
  <si>
    <t>ROHRKLAMMER 1'(33,7) KLEMMELEMENT</t>
  </si>
  <si>
    <t>825006051</t>
  </si>
  <si>
    <t>ROHRKLAMMER 1" BÜGELTEIL ET</t>
  </si>
  <si>
    <t>825006055</t>
  </si>
  <si>
    <t>ANSCHRAUBWINKEL F.PROFILGERÜST 130X80X4</t>
  </si>
  <si>
    <t>825006056</t>
  </si>
  <si>
    <t>EINLEGESCHIENE AP- BEARBEITUNG</t>
  </si>
  <si>
    <t>825006057</t>
  </si>
  <si>
    <t>ANSCHLUSSTÜCK - EINLEGESCHIENE AP</t>
  </si>
  <si>
    <t>825006058</t>
  </si>
  <si>
    <t>FÜHRUNGSPLATTE M. SENKUNG - EINLEGESCHIENE AP</t>
  </si>
  <si>
    <t>825006059</t>
  </si>
  <si>
    <t>FÜHRUNGSPLATTE M. GEWINDE - EINLEGESCHIENE AP</t>
  </si>
  <si>
    <t>825006066</t>
  </si>
  <si>
    <t>825006067</t>
  </si>
  <si>
    <t>ACHSE F. SPERRE-EINLEGESCHIENE AP</t>
  </si>
  <si>
    <t>825006068</t>
  </si>
  <si>
    <t>EINLEGESTÜCK - EINLEGESCHIENES ST</t>
  </si>
  <si>
    <t>825006069</t>
  </si>
  <si>
    <t>ANSCHLAG - EINLEGESCHIENE ST</t>
  </si>
  <si>
    <t>825006070</t>
  </si>
  <si>
    <t>PENDEL FÜR EINLEGESCHIENE ST 200-1000 MM</t>
  </si>
  <si>
    <t>825006071</t>
  </si>
  <si>
    <t>PENDELFÜHRUNG - EINLEGESCHIENE ST</t>
  </si>
  <si>
    <t>825006072</t>
  </si>
  <si>
    <t>DISTANZBUCHSE - EINLEGESCHIENE ST</t>
  </si>
  <si>
    <t>825006073</t>
  </si>
  <si>
    <t>825006076</t>
  </si>
  <si>
    <t>ANSCHWEISSPLATTE F. BÜGELTEIL F. ROHRKLAMMER 1"</t>
  </si>
  <si>
    <t>825006079</t>
  </si>
  <si>
    <t>LASCHE FÜR KLEMMRING</t>
  </si>
  <si>
    <t>825006080</t>
  </si>
  <si>
    <t>KLEMMRING</t>
  </si>
  <si>
    <t>825006081</t>
  </si>
  <si>
    <t>MUFFE FÜR KLEMMRING</t>
  </si>
  <si>
    <t>825006082</t>
  </si>
  <si>
    <t>PENDELPLATTE F. PENDEL F. EINLEGESCHIENE ST</t>
  </si>
  <si>
    <t>825006083</t>
  </si>
  <si>
    <t>PENDELACHSE F. PENDEL F. EINLEGESCHIENE ST</t>
  </si>
  <si>
    <t>825016062</t>
  </si>
  <si>
    <t>PLATTE MIT MUFFE ANGESCHW. FÜR DRT AN 4-KANT</t>
  </si>
  <si>
    <t>825016063</t>
  </si>
  <si>
    <t>PLATTE 95X70X5 MIT 4-BOHRUNGENFÜR 825 016 062 ET</t>
  </si>
  <si>
    <t>825016064</t>
  </si>
  <si>
    <t>WINKEL 60X60X6X60 MIT MUFFE ANGESCHW. ET</t>
  </si>
  <si>
    <t>825022075</t>
  </si>
  <si>
    <t>DOPPEL-T-SCHELLE KPL.</t>
  </si>
  <si>
    <t>825056001</t>
  </si>
  <si>
    <t>WINKEL AP110_C100-ENDE FÜR TORRI-GERÜST</t>
  </si>
  <si>
    <t>825056002</t>
  </si>
  <si>
    <t>WINKEL AP110_C100-TEILUNG 30 FÜR TORRI-GERÜST (60)</t>
  </si>
  <si>
    <t>825056003</t>
  </si>
  <si>
    <t>WINKEL CP-300 FÜR TORRI-GERÜST (90)</t>
  </si>
  <si>
    <t>825056004</t>
  </si>
  <si>
    <t>WINKEL CP-300TT FÜR TORRI-GERÜST (85)</t>
  </si>
  <si>
    <t>825056005</t>
  </si>
  <si>
    <t>WINKEL U-BÜGEL FÜR TORRI-GERÜST (70)</t>
  </si>
  <si>
    <t>825074022</t>
  </si>
  <si>
    <t>MONTAGESATZ KPL. SPANNPRATZE ST AN C-100</t>
  </si>
  <si>
    <t>825074023</t>
  </si>
  <si>
    <t>MONTAGESATZ KPL. SPANNPRATZE ST AN C-260</t>
  </si>
  <si>
    <t>825074024</t>
  </si>
  <si>
    <t>MONTAGESATZ KPL. SPANNPRATZE ST AN C-300</t>
  </si>
  <si>
    <t>825074025</t>
  </si>
  <si>
    <t>MONTAGESATZ KPL. WINKEL ST/AP AN C-100</t>
  </si>
  <si>
    <t>825074026</t>
  </si>
  <si>
    <t>MONTAGESATZ KPL. WINKEL ST/AP AN C-260</t>
  </si>
  <si>
    <t>825074027</t>
  </si>
  <si>
    <t>MONTAGESATZ KPL. WINKEL ST/AP AN C-300</t>
  </si>
  <si>
    <t>825074039</t>
  </si>
  <si>
    <t>MONTAGESATZ KPL. SPANNPRATZE AP AN C-100</t>
  </si>
  <si>
    <t>825074040</t>
  </si>
  <si>
    <t>MONTAGESATZ KPL. SPANNPRATZE AP AN C-260</t>
  </si>
  <si>
    <t>825074041</t>
  </si>
  <si>
    <t>MONTAGESATZ KPL. SPANNPRATZE AP AN C-300</t>
  </si>
  <si>
    <t>825076001</t>
  </si>
  <si>
    <t>C-PROFIL - 260 X 50 X 30 X 3</t>
  </si>
  <si>
    <t>825076002</t>
  </si>
  <si>
    <t>C-PROFIL - 100 X 50 X 15 X 3</t>
  </si>
  <si>
    <t>825076002G</t>
  </si>
  <si>
    <t>825076003</t>
  </si>
  <si>
    <t>C-PROFIL - 300 X 100 X 40 X 3</t>
  </si>
  <si>
    <t>825076004</t>
  </si>
  <si>
    <t>C-PROFIL - 300 X 100 X 40 X 4</t>
  </si>
  <si>
    <t>825076005</t>
  </si>
  <si>
    <t>ANSCHLUSSWINKEL F. C-260 AN 4-KT-SÄULE 100X100</t>
  </si>
  <si>
    <t>825076008</t>
  </si>
  <si>
    <t>WINKEL FÜR C-260 AN 4KT-SÄULE 100X100</t>
  </si>
  <si>
    <t>825076011</t>
  </si>
  <si>
    <t>WINKEL C-100 - C-100</t>
  </si>
  <si>
    <t>825076013</t>
  </si>
  <si>
    <t>WINKEL FÜR C-100 - 100 LL   (WAR 511 104 604)</t>
  </si>
  <si>
    <t>825076015</t>
  </si>
  <si>
    <t>WINKEL FÜR C-260 LL AN 4KT-SÄULE 100X100</t>
  </si>
  <si>
    <t>825076017</t>
  </si>
  <si>
    <t>WINKEL C-300 - C-300</t>
  </si>
  <si>
    <t>825076019</t>
  </si>
  <si>
    <t>WINKEL FÜR C-300 LL AN 4KT-SÄULE 100X100</t>
  </si>
  <si>
    <t>825076020</t>
  </si>
  <si>
    <t>ANSCHLUSSWINKEL F. C-300 AN 4KT-SÄULE 100X100</t>
  </si>
  <si>
    <t>825076022</t>
  </si>
  <si>
    <t>SPANNPRATZE ST AN C-100</t>
  </si>
  <si>
    <t>825076023</t>
  </si>
  <si>
    <t>SPANNPRATZE ST AN C-260</t>
  </si>
  <si>
    <t>825076024</t>
  </si>
  <si>
    <t>SPANNPRATZE ST AN C-300</t>
  </si>
  <si>
    <t>825076025</t>
  </si>
  <si>
    <t>WINKEL ST/AP AN C-100</t>
  </si>
  <si>
    <t>825076026</t>
  </si>
  <si>
    <t>WINKEL ST/AP AN C-260</t>
  </si>
  <si>
    <t>825076027</t>
  </si>
  <si>
    <t>WINKEL ST/AP AN C-300 (WAR 511 104 612)</t>
  </si>
  <si>
    <t>825076028</t>
  </si>
  <si>
    <t>KLEMMPLATTE C-300</t>
  </si>
  <si>
    <t>825076029</t>
  </si>
  <si>
    <t>KLEMMPLATTE C-100</t>
  </si>
  <si>
    <t>825076030</t>
  </si>
  <si>
    <t>ANSCHLUSSWINKEL FÜR C-260 LL AN 4-KT-100X100</t>
  </si>
  <si>
    <t>825076036</t>
  </si>
  <si>
    <t>SONDERROHRSCHELLE 1" OBERTEIL</t>
  </si>
  <si>
    <t>825076037</t>
  </si>
  <si>
    <t>ANSCHLUSSWINKEL C-260 AN C-300 LINKS KANTENGLEICH</t>
  </si>
  <si>
    <t>825076038</t>
  </si>
  <si>
    <t>ANSCHLUSSWINKEL C-260 AN C-300 RECHTS KANTENGLEICH</t>
  </si>
  <si>
    <t>825076039</t>
  </si>
  <si>
    <t>SPANNPRATZE AP AN C-100</t>
  </si>
  <si>
    <t>825076040</t>
  </si>
  <si>
    <t>SPANNPRATZE AP AN C-260</t>
  </si>
  <si>
    <t>825076041</t>
  </si>
  <si>
    <t>SPANNPRATZE AP AN C-300</t>
  </si>
  <si>
    <t>825076042</t>
  </si>
  <si>
    <t>ANSCHLUSSPLATTE F. C-100 AN TREPPE - LI/RE</t>
  </si>
  <si>
    <t>825076043</t>
  </si>
  <si>
    <t>BEFESTIGUNGSKLOTZ TREPPE AN C-100 OFFENE SEITE</t>
  </si>
  <si>
    <t>825076044</t>
  </si>
  <si>
    <t>ANSCHLUSSWINKEL F. C-100 AN 4KT-SÄULE 100X100</t>
  </si>
  <si>
    <t>825076045</t>
  </si>
  <si>
    <t>ANSCHLUSSWINKEL LL F. C-100 AN 4KT-SÄULE 100X100</t>
  </si>
  <si>
    <t>825076046</t>
  </si>
  <si>
    <t>ANSCHLUSSWINKEL C-300 AN C-100 LINKS KANTENGLEICH</t>
  </si>
  <si>
    <t>825076047</t>
  </si>
  <si>
    <t>ANSCHLUSSWINKEL C-300 AN C-100 RECHTS KANTENGLEICH</t>
  </si>
  <si>
    <t>825076048</t>
  </si>
  <si>
    <t>ANSCHLUSSWINKEL C-260 AN C-100 LINKS KANTENGLEICH</t>
  </si>
  <si>
    <t>825076049</t>
  </si>
  <si>
    <t>ANSCHLUSSWINKEL C-260 AN C-100 RECHTS KANTENGLEICH</t>
  </si>
  <si>
    <t>825076050</t>
  </si>
  <si>
    <t>ANSCHLUSSWINKEL LL F. C-300 AN 4KT-SÄULE 100X100</t>
  </si>
  <si>
    <t>825084000</t>
  </si>
  <si>
    <t>DRT DOPPELROHRTRÄGER 1"/80</t>
  </si>
  <si>
    <t>825084007</t>
  </si>
  <si>
    <t>DRT DOPPELROHRTRÄGER 1"/80 MIT 2 MUFFEN</t>
  </si>
  <si>
    <t>825086002</t>
  </si>
  <si>
    <t>DRT 1"  L=1900 MIT BOHRUNGEN FÜR VERTIKALE</t>
  </si>
  <si>
    <t>825086003</t>
  </si>
  <si>
    <t>DRT 1"  L=1900 FÜR VERTIKALESCHWENKSCHIENE</t>
  </si>
  <si>
    <t>825104000</t>
  </si>
  <si>
    <t>DRT DOPPELROHRTRÄGER 1"/114</t>
  </si>
  <si>
    <t>825104007</t>
  </si>
  <si>
    <t>DRT DOPPELROHRTRÄGER 1"/114 MIT 2 MUFFEN</t>
  </si>
  <si>
    <t>825121010</t>
  </si>
  <si>
    <t>MONTAGESTÄNDER M. EINSATZ 1190 ROHR 26,9X4,5</t>
  </si>
  <si>
    <t>825121011</t>
  </si>
  <si>
    <t>MONTAGESTÄNDER M. EINSATZ 2000 ROHR 26,9X4,5</t>
  </si>
  <si>
    <t>825134002</t>
  </si>
  <si>
    <t>ZWISCHENSTÜTZE F. GELÄNDER KPL.</t>
  </si>
  <si>
    <t>825134003</t>
  </si>
  <si>
    <t>STELLFUSS KPL. F. 4KT-SÄULE 100X100</t>
  </si>
  <si>
    <t>825134004</t>
  </si>
  <si>
    <t>KREUZSCHELLE 100X100 FÜR KREUZVERBINDUNG</t>
  </si>
  <si>
    <t>825136011</t>
  </si>
  <si>
    <t>4KT SÄULE 100X100X3</t>
  </si>
  <si>
    <t>825136012</t>
  </si>
  <si>
    <t>FLACHSTAHL FÜR KREUZVERBAND</t>
  </si>
  <si>
    <t>825136013</t>
  </si>
  <si>
    <t>4KT-SÄULE 100X100X4</t>
  </si>
  <si>
    <t>825136014</t>
  </si>
  <si>
    <t>4KT-SÄULE 100X100X6</t>
  </si>
  <si>
    <t>825136017</t>
  </si>
  <si>
    <t>GRUNDPLATTE STELLFUSS F. 4KT-SÄULE 100x100</t>
  </si>
  <si>
    <t>825136018</t>
  </si>
  <si>
    <t>BOLZEN STELLFUSS F. 4KT-SÄULE 100x100</t>
  </si>
  <si>
    <t>825136019</t>
  </si>
  <si>
    <t>GRUNDPLATTE F. 4KT-SÄULE 100x100</t>
  </si>
  <si>
    <t>825136020</t>
  </si>
  <si>
    <t>KLEMMTEIL KREUZSCHELLE 100X100 FÜR KREUZVERBINDUNG</t>
  </si>
  <si>
    <t>825136021</t>
  </si>
  <si>
    <t>LASCHE FÜR KREUZSCHELLE 100X10</t>
  </si>
  <si>
    <t>825144000</t>
  </si>
  <si>
    <t>RT ROHRTRÄGER 1"/80/80</t>
  </si>
  <si>
    <t>825144007</t>
  </si>
  <si>
    <t>RT ROHRTRÄGER 1"/80/80 MIT 2 MUFFEN</t>
  </si>
  <si>
    <t>825154012</t>
  </si>
  <si>
    <t>MONTAGESATZ GELÄNDERROHR AN STÜTZE 50X50 KPL.</t>
  </si>
  <si>
    <t>825154016</t>
  </si>
  <si>
    <t>MONTAGESATZ GELÄNDERROHR AN STÜTZE 100X100 KPL.</t>
  </si>
  <si>
    <t>825154017</t>
  </si>
  <si>
    <t>MONTAGESATZ 90° ECKVERBINDUNG AN ZWISCHENSTÜTZE</t>
  </si>
  <si>
    <t>825154018</t>
  </si>
  <si>
    <t>MONTAGESATZ 90° ECKVERBINDUNG ÜBERSTAND DER ROHRE</t>
  </si>
  <si>
    <t>825154019</t>
  </si>
  <si>
    <t>MONTAGESATZ BEFESTIGUNG ZWISCHENSTÜTZE KPL.</t>
  </si>
  <si>
    <t>825154100</t>
  </si>
  <si>
    <t>TREPPENSTUFE KPL. L=1000 INKL. ANTEILIG</t>
  </si>
  <si>
    <t>825154160</t>
  </si>
  <si>
    <t>TREPPENSTUFE KPL. L=1600 INKL. ANTEILIG</t>
  </si>
  <si>
    <t>825154180</t>
  </si>
  <si>
    <t>TREPPENSTUFE KPL. L=1800 INKL. ANTEILIG</t>
  </si>
  <si>
    <t>825156001</t>
  </si>
  <si>
    <t>TREPPENSTUFE - RIFFELBLECH - SONDERLÄNGE</t>
  </si>
  <si>
    <t>825156002</t>
  </si>
  <si>
    <t>AUFLAGEWINKEL FÜR TREPPENSTUFE</t>
  </si>
  <si>
    <t>825156003</t>
  </si>
  <si>
    <t>TREPPENWANGE RECHTS C200X40X15 KPL. FÜR</t>
  </si>
  <si>
    <t>825156004</t>
  </si>
  <si>
    <t>TREPPENWANGE LINKS C200X40X15 KPL. FÜR</t>
  </si>
  <si>
    <t>825156005</t>
  </si>
  <si>
    <t>BODENPLATTE FÜR TREPPE LINKS / RECHTS</t>
  </si>
  <si>
    <t>825156006</t>
  </si>
  <si>
    <t>ANSCHLUSSPLATTE FÜR TREPPE / C260 PROFIL</t>
  </si>
  <si>
    <t>825156007</t>
  </si>
  <si>
    <t>GELÄNDER TREPPENLAUF STÜTZE 2</t>
  </si>
  <si>
    <t>825156008</t>
  </si>
  <si>
    <t>GELÄNDER TREPPENLAUF STÜTZE 1</t>
  </si>
  <si>
    <t>825156009</t>
  </si>
  <si>
    <t>GELÄNDER TREPPENLAUF KNIELEISTE</t>
  </si>
  <si>
    <t>825156010</t>
  </si>
  <si>
    <t>GELÄNDER TREPPENLAUF HANDLAUFROHR</t>
  </si>
  <si>
    <t>825156011</t>
  </si>
  <si>
    <t>ANSCHLUSSPLATTE FÜR TREPPE / C 300 PROFIL</t>
  </si>
  <si>
    <t>825156012</t>
  </si>
  <si>
    <t>KLEMMBÜGEL 50X50 F. GELÄNDER</t>
  </si>
  <si>
    <t>825156016</t>
  </si>
  <si>
    <t>KLEMMBÜGEL 100 X 100 FÜR GELÄNDER</t>
  </si>
  <si>
    <t>825156017</t>
  </si>
  <si>
    <t>ECKWINKEL 50 X 50 FÜR GELÄNDER</t>
  </si>
  <si>
    <t>825156018</t>
  </si>
  <si>
    <t>VERBINDUNGSWINKEL 35 X 35 FÜR GELÄNDER</t>
  </si>
  <si>
    <t>825304002</t>
  </si>
  <si>
    <t>HALTER(SIEM.TAB6-F.L=1,5M) KPL</t>
  </si>
  <si>
    <t>825304003</t>
  </si>
  <si>
    <t>HALTER(SIEM.TAB4-F.L=1,5M) KPL</t>
  </si>
  <si>
    <t>825304004</t>
  </si>
  <si>
    <t>HALTER(SIEM.TAB1-F.L=1,5M) KPL</t>
  </si>
  <si>
    <t>825304006</t>
  </si>
  <si>
    <t>HALTER(SIEM.TAB2-F.L=1,5M) KPL</t>
  </si>
  <si>
    <t>825304007</t>
  </si>
  <si>
    <t>HALTER(SIEM.TAB3-F.L=1,5M) KPL</t>
  </si>
  <si>
    <t>825304008</t>
  </si>
  <si>
    <t>HALTER F.SIEM.TAB1-FACH L=1,5M</t>
  </si>
  <si>
    <t>825304009</t>
  </si>
  <si>
    <t>HALTER F.SIEM.TAB2-FACH L=1,5M</t>
  </si>
  <si>
    <t>825304010</t>
  </si>
  <si>
    <t>HALTER F.SIEM.TAB3-FACH L=1,5M</t>
  </si>
  <si>
    <t>825304011</t>
  </si>
  <si>
    <t>HALTER F.SIEM.TAB4-FACH L=1,5M</t>
  </si>
  <si>
    <t>825304012</t>
  </si>
  <si>
    <t>HALTER F.SIEM.TAB6-FACH L=1,5M</t>
  </si>
  <si>
    <t>825304019</t>
  </si>
  <si>
    <t>AP HALTER F. LEUZE-SENSOR RT525 KPL.</t>
  </si>
  <si>
    <t>825304021</t>
  </si>
  <si>
    <t>BEDIENTABLEAU 1-FACH F. PARAST(ERP-Stüli-Teile n.</t>
  </si>
  <si>
    <t>825304026</t>
  </si>
  <si>
    <t>KLEMMKASTEN F. PARASTOCKING (EIN-AUSF. ÜBER EINE</t>
  </si>
  <si>
    <t>825304027</t>
  </si>
  <si>
    <t>BEDIENTABLEAU F. PARASTOCKING(ERP-Stüli-Teile n.</t>
  </si>
  <si>
    <t>825304028</t>
  </si>
  <si>
    <t>KLEMMKASTEN F. PARASTOCKING (EIN-AUSF. ÜBER ZWEI</t>
  </si>
  <si>
    <t>825304034</t>
  </si>
  <si>
    <t>SENSORHALTER KPL. F. PARASTOCKING</t>
  </si>
  <si>
    <t>825304035</t>
  </si>
  <si>
    <t>HALTER KPL. F. BEDIENUNGSTABLEAU 1-FACH AM ROHR</t>
  </si>
  <si>
    <t>825304036</t>
  </si>
  <si>
    <t>HALTER KPL. F. BEDIENUNGSTABLEAU 2-FACH AM ROHR</t>
  </si>
  <si>
    <t>825304037</t>
  </si>
  <si>
    <t>HALTEPLATTE KPL. FÜR TQ700 SEILZUGSCHALTER AN</t>
  </si>
  <si>
    <t>825304039</t>
  </si>
  <si>
    <t>BEDIENTABLEAU 1-FACH KOMPLETT INCL. HALTER AN ROHR</t>
  </si>
  <si>
    <t>825304041</t>
  </si>
  <si>
    <t>SENSORHALTER KPL. INCL. LT-RT318 FÜR ST/AP</t>
  </si>
  <si>
    <t>825304042</t>
  </si>
  <si>
    <t>HALTER F. BEDIENTABLEAU 1-FACH AN 2"-SÄULE, KPL.</t>
  </si>
  <si>
    <t>825304043</t>
  </si>
  <si>
    <t>SENSORHALTER KPL. FÜR SF 1 KB</t>
  </si>
  <si>
    <t>825304044</t>
  </si>
  <si>
    <t>HALTEPLATTE FÜR EATON 1-FACH GEHÄUSE AN</t>
  </si>
  <si>
    <t>825304045</t>
  </si>
  <si>
    <t>TRAVERSENABFRAGE KPL. GRL 18S-F236</t>
  </si>
  <si>
    <t>825304047</t>
  </si>
  <si>
    <t xml:space="preserve">BRANDSCHUTZLICHTSCHRANKE KPL. MIT HALTER </t>
  </si>
  <si>
    <t>825304048</t>
  </si>
  <si>
    <t>ABFRAGE TROLLEY BE-/ ENTLADEN KPL.</t>
  </si>
  <si>
    <t>825304049</t>
  </si>
  <si>
    <t>HALTER KPL. BEDIENTABLEAU 2-FACH AN ROHR D=38 AM</t>
  </si>
  <si>
    <t>825306004</t>
  </si>
  <si>
    <t>BEFESTIGUNGSPLATTE F. BEDIENTABLEAU (1 BEFEHLS.)</t>
  </si>
  <si>
    <t>825306020</t>
  </si>
  <si>
    <t>HALTEBLECH F. LEUTZE-LICHTTAST F .VEREINZELNER</t>
  </si>
  <si>
    <t>825306023</t>
  </si>
  <si>
    <t>HALTEWINKEL F. GRENZTASTER E.14TL F.</t>
  </si>
  <si>
    <t>825306025</t>
  </si>
  <si>
    <t>SENSORHALTER  KPL. FÜR PARASTOCKING</t>
  </si>
  <si>
    <t>825306026</t>
  </si>
  <si>
    <t>HALTEPLATTE FÜR BT 2-FACH AM ROHR D=38</t>
  </si>
  <si>
    <t>825306029</t>
  </si>
  <si>
    <t>SENSORHALTEBLECH F. SENSORHALTER KPL. F.</t>
  </si>
  <si>
    <t>825306032</t>
  </si>
  <si>
    <t>HALTEPLATTE FÜR BT 1-FACH AM ROHR D=38</t>
  </si>
  <si>
    <t>825306033</t>
  </si>
  <si>
    <t>HALTEPLATTE F. DESSAUERTABLEAUBEFEHLSSTELLE</t>
  </si>
  <si>
    <t>825306034</t>
  </si>
  <si>
    <t>HALTEPLATTE 120X105X4 F. BEDIENTABLEAU AN 2"-SÄULE</t>
  </si>
  <si>
    <t>825306035</t>
  </si>
  <si>
    <t>SENSORHALTER FÜR SF 1 KB</t>
  </si>
  <si>
    <t>825306037</t>
  </si>
  <si>
    <t>HALTEPLATTE 188x40x3 FÜR TQ700 SEILZUGSCHALTER AN</t>
  </si>
  <si>
    <t>825306038</t>
  </si>
  <si>
    <t>HALTEPLATTE FÜR EATON 1-FACH AUFBAUGEHÄUSE AN</t>
  </si>
  <si>
    <t>825306045</t>
  </si>
  <si>
    <t xml:space="preserve">ROHR GEQUETSCHT MIT BOHRUNG 18,5 mm </t>
  </si>
  <si>
    <t>825306046</t>
  </si>
  <si>
    <t xml:space="preserve">HALTEROHR EINSEITIG GEQUETSCHT </t>
  </si>
  <si>
    <t>825306047</t>
  </si>
  <si>
    <t xml:space="preserve">HALTER GEDREHT FÜR BRANDSCHUTZLICHTSCHRANKE </t>
  </si>
  <si>
    <t>825306048</t>
  </si>
  <si>
    <t>HALTER FÜR SEILZUGSCHALTER 719001014 UND 719001015</t>
  </si>
  <si>
    <t>825306049</t>
  </si>
  <si>
    <t>HALTEPLATTE FÜR AUGENSCHRAUBE M8 AN ROHR D=38MM</t>
  </si>
  <si>
    <t>825306050</t>
  </si>
  <si>
    <t>HALTEPLATTE FÜR AUGENSCHRAUBE M10 AN ROHR D=38MM</t>
  </si>
  <si>
    <t>825416012</t>
  </si>
  <si>
    <t>HFS NT GEGENPLATTE F. HOHLPROFIL</t>
  </si>
  <si>
    <t>825506007</t>
  </si>
  <si>
    <t>VERBINDUNGSPLATTE FL-80X6X240</t>
  </si>
  <si>
    <t>825506013</t>
  </si>
  <si>
    <t>WINKEL F. ABHÄNGUNG DRT AN UWRL 80X60X6X80</t>
  </si>
  <si>
    <t>825824001</t>
  </si>
  <si>
    <t>STRECKENABHÄNGUNG MIT RUNDROHR - EASY MOVE</t>
  </si>
  <si>
    <t>825824002</t>
  </si>
  <si>
    <t>STRECKENABHÄNGUNG MIT VIERKANTROHR - EASY MOVE</t>
  </si>
  <si>
    <t>825824003</t>
  </si>
  <si>
    <t>TRAGARMHALTER - 1" ROHR - EASY MOVE</t>
  </si>
  <si>
    <t>825824004</t>
  </si>
  <si>
    <t>ABHÄNGEKLAMMER - EASY MOVE</t>
  </si>
  <si>
    <t>825824005</t>
  </si>
  <si>
    <t>ROHRKLEMMUNG KPL. - EASY MOVE</t>
  </si>
  <si>
    <t>825824006</t>
  </si>
  <si>
    <t>TRAGARM KPL. - EASY MOVE</t>
  </si>
  <si>
    <t>825824007</t>
  </si>
  <si>
    <t>BEFESTIGUNGSWINKEL 1 KPL. FÜR WEICHE - EASY MOVE</t>
  </si>
  <si>
    <t>825824008</t>
  </si>
  <si>
    <t>BEFESTIGUNGSWINKEL 2 KPL. FÜR WEICHE - EASY MOVE</t>
  </si>
  <si>
    <t>825824009</t>
  </si>
  <si>
    <t>ABHÄNGUNG LANG - EASY MOVE</t>
  </si>
  <si>
    <t>825824010</t>
  </si>
  <si>
    <t>ABHÄNGUNG KURZ - EASY MOVE</t>
  </si>
  <si>
    <t>825826001</t>
  </si>
  <si>
    <t>ABHÄNGETRAVERSE - EASY MOVE</t>
  </si>
  <si>
    <t>825826002</t>
  </si>
  <si>
    <t>ABHÄNGEROHR D=22 - EASY MOVE</t>
  </si>
  <si>
    <t>825826003</t>
  </si>
  <si>
    <t>ABHÄNGEROHR VIERKANT 20X20X1,5 - EASY MOVE</t>
  </si>
  <si>
    <t>825826004</t>
  </si>
  <si>
    <t>GERÜSTVERBINDER 1 - EASY MOVE</t>
  </si>
  <si>
    <t>825826005</t>
  </si>
  <si>
    <t>KLEMMSTÜCK 1 - EASY MOVE</t>
  </si>
  <si>
    <t>825826011</t>
  </si>
  <si>
    <t>BEFESTIGUNGSWINKEL - EASY MOVE</t>
  </si>
  <si>
    <t>825826012</t>
  </si>
  <si>
    <t>ROHRKLEMMBLECH - EASY MOVE</t>
  </si>
  <si>
    <t>825826013</t>
  </si>
  <si>
    <t>TRAGARMHALTEPLATTE - EASY MOVE</t>
  </si>
  <si>
    <t>825826015</t>
  </si>
  <si>
    <t>BEFESTIGUNGSWINKEL 2 - EASY MOVE</t>
  </si>
  <si>
    <t>825826016</t>
  </si>
  <si>
    <t>ABHÄNGEROHR 300 - EASY MOVE</t>
  </si>
  <si>
    <t>825826017</t>
  </si>
  <si>
    <t>BEFESTIGUNGSPLATTE FÜR ABHÄNGEROHR LANG - EASY</t>
  </si>
  <si>
    <t>825826018</t>
  </si>
  <si>
    <t>825826019</t>
  </si>
  <si>
    <t>TRAGARMHALTEROHR - 1" ROHR 300 - EASY MOVE</t>
  </si>
  <si>
    <t>826002201</t>
  </si>
  <si>
    <t>LTA 50 LANGTROLLEY 455X100 KOPPELBAR - BG</t>
  </si>
  <si>
    <t>826002201G</t>
  </si>
  <si>
    <t>LTA 50 LANGTROLLEY 455X100 KOPPELBAR GEBRAUCHT</t>
  </si>
  <si>
    <t>826002300</t>
  </si>
  <si>
    <t>CTU CONTAINERTROLLEY UNIVERSAL KPL.</t>
  </si>
  <si>
    <t>826002301</t>
  </si>
  <si>
    <t>CTU CONTAINER-TANDEM-TROLLEY DREH-, FÖRDERBAR,</t>
  </si>
  <si>
    <t>826002302</t>
  </si>
  <si>
    <t>CTU CONTAINERTROLLEY KPL.</t>
  </si>
  <si>
    <t>826002321</t>
  </si>
  <si>
    <t>ZG4/90X45X30 ZUSCHNITTGONDEL 4 EBENEN BLECH, KPL.</t>
  </si>
  <si>
    <t>826002322</t>
  </si>
  <si>
    <t>TROLLEY FÜR STOFFBALLEN KPL.</t>
  </si>
  <si>
    <t>826004012</t>
  </si>
  <si>
    <t>SCHLEPPSEGMENT FÜR TROLLEY- V100 MIT BEFESTIGUNG</t>
  </si>
  <si>
    <t>826004013</t>
  </si>
  <si>
    <t>TROLLEY-V FÜR LTE KPL. MIT SCHLEPPSEGMENT E</t>
  </si>
  <si>
    <t>826004015</t>
  </si>
  <si>
    <t>TROLLEY-V50 KPL. MIT KUPPLUNG FÜR LT50</t>
  </si>
  <si>
    <t>826004015G</t>
  </si>
  <si>
    <t>TROLLEY-V50 KPL. MIT KUPPLUNG FÜR LT50 GEBR.</t>
  </si>
  <si>
    <t>826004019</t>
  </si>
  <si>
    <t>SCHLEPPSEGMENT E KPL. (BLAU)</t>
  </si>
  <si>
    <t>826004028</t>
  </si>
  <si>
    <t>STAHL-V FÜR KETTE 5/8X3/8"</t>
  </si>
  <si>
    <t>826004029</t>
  </si>
  <si>
    <t>TROLLEY-ROLLE F. STAHL-V KPL. MIT</t>
  </si>
  <si>
    <t>826004030</t>
  </si>
  <si>
    <t>STAHL-V VERBINDUNG KPL.</t>
  </si>
  <si>
    <t>826004033</t>
  </si>
  <si>
    <t>TROLLEY-V50 KPL. O. KUPPLUNG</t>
  </si>
  <si>
    <t>826004100</t>
  </si>
  <si>
    <t>STAHL-V M. FADENSCHUTZ U. 3-NUTEN STAUBKAPPE, KPL.</t>
  </si>
  <si>
    <t>826004101</t>
  </si>
  <si>
    <t>STAHL-V KPL. MIT VERBINDUNG</t>
  </si>
  <si>
    <t>826004102</t>
  </si>
  <si>
    <t>SPULENZUG-V KPL.</t>
  </si>
  <si>
    <t>826004104</t>
  </si>
  <si>
    <t>STAHL-V KPL. FÜR GELENKTROLLEY</t>
  </si>
  <si>
    <t>826004149</t>
  </si>
  <si>
    <t>STAHL-V KPL. MIT GEWINDEHÜLSE</t>
  </si>
  <si>
    <t>826004150</t>
  </si>
  <si>
    <t>TROLLEY-ROLLE KPL. FÜR SPULENZUG-V</t>
  </si>
  <si>
    <t>826004211</t>
  </si>
  <si>
    <t>KUPPLUNG V30-V100 KPL.</t>
  </si>
  <si>
    <t>826004212</t>
  </si>
  <si>
    <t>TROLLEY-ROLLE V30-V60 MIT STAUBKAPPE UND SCHRAUBE</t>
  </si>
  <si>
    <t>826004213</t>
  </si>
  <si>
    <t>VERRIEGELUNGSHAKEN KPL. MIT SCHNAPPBOLZEN</t>
  </si>
  <si>
    <t>826004214</t>
  </si>
  <si>
    <t>SCHLEPPSEGMENT V30-V60 MIT ZYLINDERSTIFT KPL.</t>
  </si>
  <si>
    <t>826004215</t>
  </si>
  <si>
    <t>KUPPLUNG-F V30-V100 KPL.</t>
  </si>
  <si>
    <t>826004216</t>
  </si>
  <si>
    <t>VERRIEGELUNGSHAKEN KPL. MIT SCHNAPPBOLZEN LANG</t>
  </si>
  <si>
    <t>826004230</t>
  </si>
  <si>
    <t>TANDEM TROLLEYTRÄGER 360° DREH- FÖRDERBAR F. CTU</t>
  </si>
  <si>
    <t>826004231</t>
  </si>
  <si>
    <t>TROLLEYTRÄGER CTU M. V30 UND 4KT. ROHRVERBINDUNG</t>
  </si>
  <si>
    <t>826004232</t>
  </si>
  <si>
    <t>TROLLEYTRÄGER CTU KPL. - 360° DREHBAR</t>
  </si>
  <si>
    <t>826004233</t>
  </si>
  <si>
    <t>BASISMODUL FÜR CTU TROLLEYTRÄGER</t>
  </si>
  <si>
    <t>826004233_S</t>
  </si>
  <si>
    <t>BASISMODUL FÜR MAKRA CTU TROLLEYTRÄGER O. TRAGROHR</t>
  </si>
  <si>
    <t>826004234</t>
  </si>
  <si>
    <t>BEFESTIGUNGSTEILE FÜR V60 AN CTU</t>
  </si>
  <si>
    <t>826004235</t>
  </si>
  <si>
    <t>826004236</t>
  </si>
  <si>
    <t>TROLLEYTRÄGER CTU OHNE V</t>
  </si>
  <si>
    <t>826004237</t>
  </si>
  <si>
    <t>GELENKVERBINDUNG V30 BD F. 4KT. ROHR KPL.</t>
  </si>
  <si>
    <t>826004240</t>
  </si>
  <si>
    <t>BEFESTIGUNGSZUBEHÖR FÜR V60 AN CTU KPL.</t>
  </si>
  <si>
    <t>826004241</t>
  </si>
  <si>
    <t>TROLLEYTRÄGER M. V30 O.C UND 4KT. ROHRVERBINDUNG</t>
  </si>
  <si>
    <t>826004301</t>
  </si>
  <si>
    <t>V30 BD 36 TROLLEY-V - BG</t>
  </si>
  <si>
    <t>826004302</t>
  </si>
  <si>
    <t>V30 C BD 36 TROLLEY-V, 1 KUPPLUNG</t>
  </si>
  <si>
    <t>826004303</t>
  </si>
  <si>
    <t>V30 TT BD 36 TROLLEY-V</t>
  </si>
  <si>
    <t>826004304</t>
  </si>
  <si>
    <t>V30 C TT BD 36 TROLLEY-V, 1 KUPPLUNG</t>
  </si>
  <si>
    <t>826004305</t>
  </si>
  <si>
    <t>V30 TT BD 81 TROLLEY-V</t>
  </si>
  <si>
    <t>826004306</t>
  </si>
  <si>
    <t>V30 C TT BD 81 TROLLEY-V, 1 KUPPLUNG</t>
  </si>
  <si>
    <t>826004309</t>
  </si>
  <si>
    <t>V30 C-F TT BD 36 TROLLEY-V, 1 KUPPLUNG-F</t>
  </si>
  <si>
    <t>826004311</t>
  </si>
  <si>
    <t>V30 BS 36 TROLLEY-V - BG</t>
  </si>
  <si>
    <t>826004312</t>
  </si>
  <si>
    <t>826004321</t>
  </si>
  <si>
    <t>826004322</t>
  </si>
  <si>
    <t>V30 C BT M6X40 TROLLEY-V, 1 KUPPLUNG</t>
  </si>
  <si>
    <t>826004323</t>
  </si>
  <si>
    <t>V30 CC BT M6X40 TROLLEY-V, 2 KUPPLUNGEN</t>
  </si>
  <si>
    <t>826004331</t>
  </si>
  <si>
    <t>V60 M ES M8X50 TROLLEY-V</t>
  </si>
  <si>
    <t>826004332</t>
  </si>
  <si>
    <t>V60 C M ES M8X50 TROLLEY-V, 1 KUPPLUNG</t>
  </si>
  <si>
    <t>826004333</t>
  </si>
  <si>
    <t>V60 M ES M8X50 TROLLEY-V MIT STAUBKAPPEN</t>
  </si>
  <si>
    <t>826004361</t>
  </si>
  <si>
    <t>V60 M ES M8X30 TROLLEY-V FÜR APS</t>
  </si>
  <si>
    <t>826004362</t>
  </si>
  <si>
    <t>V60 M ES M8X100 TROLLEY-V</t>
  </si>
  <si>
    <t>826004401</t>
  </si>
  <si>
    <t>826004402</t>
  </si>
  <si>
    <t>826004403</t>
  </si>
  <si>
    <t>TT30 300X100 TROLLEYTRÄGER ST, 2 BOHRUNGEN</t>
  </si>
  <si>
    <t>826004404</t>
  </si>
  <si>
    <t>826004431</t>
  </si>
  <si>
    <t>826004432</t>
  </si>
  <si>
    <t>826004433</t>
  </si>
  <si>
    <t>TT60 300X100 TROLLEYTRÄGER ST, 2 BOHRUNGEN</t>
  </si>
  <si>
    <t>826004434</t>
  </si>
  <si>
    <t>826004500</t>
  </si>
  <si>
    <t>TANDEM TROLLEYKOPF ZG KPL . - KOPPELBAR,</t>
  </si>
  <si>
    <t>826004501</t>
  </si>
  <si>
    <t>TROLLEYTRÄGER FÜR STOFFBALLENTROLLEY</t>
  </si>
  <si>
    <t>826004601</t>
  </si>
  <si>
    <t>EBA 900 EINHÄNGEBÜGEL KPL. FÜR LTA 50</t>
  </si>
  <si>
    <t>826004601G</t>
  </si>
  <si>
    <t>EBA 900 EINHÄNGEBÜGEL KPL. (FÜR LTA 50) gebraucht</t>
  </si>
  <si>
    <t>826004602</t>
  </si>
  <si>
    <t>EB 900/870 EINHÄNGEBÜGEL KPL. F. LTA 50, LTE, LT50</t>
  </si>
  <si>
    <t>826005013</t>
  </si>
  <si>
    <t>FADENSCHUTZ</t>
  </si>
  <si>
    <t>826005014</t>
  </si>
  <si>
    <t>STAUBKAPPE FÜR ALTE ROLLE 8260005 005 (2 STEGE)</t>
  </si>
  <si>
    <t>826005041</t>
  </si>
  <si>
    <t>TROLLEY-ROLLE BLAU (INNENRINGEINSEITIG)</t>
  </si>
  <si>
    <t>826005051</t>
  </si>
  <si>
    <t>SCHÖNENBERGER-KLEMME 1800 MIT RING</t>
  </si>
  <si>
    <t>826005052</t>
  </si>
  <si>
    <t>SCHÖNENBERGER-KLEMME MIT KLEIDB. SO 1800</t>
  </si>
  <si>
    <t>826005058</t>
  </si>
  <si>
    <t>SCHÖNENBERGER-KLEMME 1800+WIRBBEL+RING</t>
  </si>
  <si>
    <t>826005062</t>
  </si>
  <si>
    <t>DF-KLEMME MIT KETTE 60 CM UND 3 RINGEN KPL.</t>
  </si>
  <si>
    <t>826005063</t>
  </si>
  <si>
    <t>KUGELKLEMME MIT KETTE 60 CM UND + 3 RINGEN KPL.</t>
  </si>
  <si>
    <t>826005064</t>
  </si>
  <si>
    <t>KUGELKLEMME HALBSCHALE LINKS</t>
  </si>
  <si>
    <t>826005065</t>
  </si>
  <si>
    <t>Kugelklemme kpl. mit Gleiter</t>
  </si>
  <si>
    <t>826005066</t>
  </si>
  <si>
    <t>KUGELKLEMME HALBSCHALE RECHTS</t>
  </si>
  <si>
    <t>826005067</t>
  </si>
  <si>
    <t>KUGELKLEMME KPL. MIT WIRBEL UND RING</t>
  </si>
  <si>
    <t>826005068</t>
  </si>
  <si>
    <t>KUGELKLEMME KPL. MIT KLEIDERBÜGELHAKEN</t>
  </si>
  <si>
    <t>826005071</t>
  </si>
  <si>
    <t>DF-KLEMME</t>
  </si>
  <si>
    <t>826005072</t>
  </si>
  <si>
    <t>DF-KLEMME MIT RING</t>
  </si>
  <si>
    <t>826005073</t>
  </si>
  <si>
    <t>DF-KLEMME MIT WIRBEL UND KLEIDGELHAKEN</t>
  </si>
  <si>
    <t>826005075</t>
  </si>
  <si>
    <t>DF-KLEMME MIT WIRBEL UND RING</t>
  </si>
  <si>
    <t>826005078</t>
  </si>
  <si>
    <t>TROLLEY-V FÜR FANGTROLLEY KPL.</t>
  </si>
  <si>
    <t>826005080</t>
  </si>
  <si>
    <t>SCHLEPPSEGMENT E (BLAU)</t>
  </si>
  <si>
    <t>826005085</t>
  </si>
  <si>
    <t>FADENSCHUTZ FÜR STAHL-V D=39,3</t>
  </si>
  <si>
    <t>826005087</t>
  </si>
  <si>
    <t>KUGELKLEMME</t>
  </si>
  <si>
    <t>826006003</t>
  </si>
  <si>
    <t>SCHNAPPBOLZEN - KUPPLUNG V30-V60</t>
  </si>
  <si>
    <t>826006007</t>
  </si>
  <si>
    <t>TROLLEY-V BÜGEL FÜR LTE (OHNE ROLLEN) SCHRAUBBAR</t>
  </si>
  <si>
    <t>826006008</t>
  </si>
  <si>
    <t>SCHLEPPSEGMENT FÜR TROLLEY-V50</t>
  </si>
  <si>
    <t>826006009</t>
  </si>
  <si>
    <t>TROLLEY-V100 SEGMENT</t>
  </si>
  <si>
    <t>826006010</t>
  </si>
  <si>
    <t>SCHNAPPBOLZEN LANG - KUPPLUNG V30-V100</t>
  </si>
  <si>
    <t>826006012</t>
  </si>
  <si>
    <t>HALBSCHALE TROLLEY-V50 PA 6 NYPL 2314 HS NAT. GF30</t>
  </si>
  <si>
    <t>826006014</t>
  </si>
  <si>
    <t>SCHLEPPSEGMENT F. TROLLEY V100</t>
  </si>
  <si>
    <t>826006015</t>
  </si>
  <si>
    <t>STAUBKAPPE F. STAHL-V (3 STEGE)</t>
  </si>
  <si>
    <t>826006016</t>
  </si>
  <si>
    <t>ZENTRIERHÜLSE FÜR TROLLEY-V100</t>
  </si>
  <si>
    <t>826006019</t>
  </si>
  <si>
    <t>TROLLEY ROLLE INNENRING EINSEITIG, LAGER VA,</t>
  </si>
  <si>
    <t>826006022</t>
  </si>
  <si>
    <t>VERRIEGELUNGSHAKEN - KUPPLUNG V30-V60</t>
  </si>
  <si>
    <t>826006023</t>
  </si>
  <si>
    <t>HALBSCHALE 2.0 - TROLLEY V50</t>
  </si>
  <si>
    <t>826006024</t>
  </si>
  <si>
    <t>4KT.MUTTER FLACH M8 -DIN 562 F TROLLEY V50 BRAC</t>
  </si>
  <si>
    <t>826006025</t>
  </si>
  <si>
    <t>Blechschraube DIN 7981 - ST3,9 x 19 - St - C - H</t>
  </si>
  <si>
    <t>826006028</t>
  </si>
  <si>
    <t>TROLLEY-V101 SEGMENT</t>
  </si>
  <si>
    <t>826006029</t>
  </si>
  <si>
    <t>SCHLEPPSEGMENT FÜR TROLLEY-V101</t>
  </si>
  <si>
    <t>826006030</t>
  </si>
  <si>
    <t>DISTANZHÜLSE FÜR TROLLEY-V, V 101 KPL.</t>
  </si>
  <si>
    <t>826006031</t>
  </si>
  <si>
    <t>VERBINDUNGSGLIED FÜR TROLLEY-V101 KPL.</t>
  </si>
  <si>
    <t>826006034</t>
  </si>
  <si>
    <t>Traverse Gardena</t>
  </si>
  <si>
    <t>826006035</t>
  </si>
  <si>
    <t>VERRIEGELUNGSHAKEN GEKÜRZT F. LT50 M. P+F KOPF</t>
  </si>
  <si>
    <t>826006036</t>
  </si>
  <si>
    <t>GLEITER FÜR KUGELKLEMME KPL. M. GLEITER</t>
  </si>
  <si>
    <t>826006041</t>
  </si>
  <si>
    <t>ZENTRIERHÜLSE FÜR TROLLEY-V, V101</t>
  </si>
  <si>
    <t>826006047</t>
  </si>
  <si>
    <t>TRÄGERKLOTZ FÜR STAHL-V</t>
  </si>
  <si>
    <t>826006048</t>
  </si>
  <si>
    <t>ARM FÜR STAHL-V</t>
  </si>
  <si>
    <t>826006049</t>
  </si>
  <si>
    <t>HÜLSE FÜR STAHL-V</t>
  </si>
  <si>
    <t>826006050</t>
  </si>
  <si>
    <t>TROLLEY-ROLLE 931991042 ÜBERARBEITET</t>
  </si>
  <si>
    <t>826006052</t>
  </si>
  <si>
    <t>DISTANZHÜLSE FÜR STAHL-V</t>
  </si>
  <si>
    <t>826006053</t>
  </si>
  <si>
    <t>HALTEFLANSCH FÜR FANGTROLLEY</t>
  </si>
  <si>
    <t>826006054</t>
  </si>
  <si>
    <t>SCHLEPPSEGMENT FÜR STAHL-V (Pearl-Trolley)</t>
  </si>
  <si>
    <t>826006061</t>
  </si>
  <si>
    <t>STAUBKAPPE OBEN F. STAHL-V (3NUTEN)</t>
  </si>
  <si>
    <t>826006100</t>
  </si>
  <si>
    <t>ROLLENTRÄGER STAHL-V OHNE GEWINDE</t>
  </si>
  <si>
    <t>826006102</t>
  </si>
  <si>
    <t>ROLLENTRÄGER FÜR SPULENZUG-V</t>
  </si>
  <si>
    <t>826006200</t>
  </si>
  <si>
    <t>HALBSCHALE TROLLEY V30-V60</t>
  </si>
  <si>
    <t>826006201</t>
  </si>
  <si>
    <t>SCHLEPPSEGMENT TROLLEY V30-V60</t>
  </si>
  <si>
    <t>826006202</t>
  </si>
  <si>
    <t>KUGEL-SICHELGELENK FÜR V30 BS</t>
  </si>
  <si>
    <t>826006203</t>
  </si>
  <si>
    <t>KUGEL-SCHEIBENGELENK FÜR V30 BD 36</t>
  </si>
  <si>
    <t>826006203_2</t>
  </si>
  <si>
    <t>Kugel für 826006203</t>
  </si>
  <si>
    <t>826006203_3</t>
  </si>
  <si>
    <t>Einlegescheibe für 826006203</t>
  </si>
  <si>
    <t>826006204</t>
  </si>
  <si>
    <t>HÄNGER MIT QUETSCHUNG FÜR BS 36</t>
  </si>
  <si>
    <t>826006205</t>
  </si>
  <si>
    <t>HÄNGER MIT QUETSCHUNG FÜR BD 36</t>
  </si>
  <si>
    <t>826006206</t>
  </si>
  <si>
    <t>KUGEL-GEWINDE-GELENK M6X40 FÜR V30 BT</t>
  </si>
  <si>
    <t>826006207</t>
  </si>
  <si>
    <t>HÄNGER MIT GEWINDE M6X40</t>
  </si>
  <si>
    <t>826006208</t>
  </si>
  <si>
    <t>KUGEL-SCHEIBENGELENK FÜR V30 BD 81</t>
  </si>
  <si>
    <t>826006209</t>
  </si>
  <si>
    <t>HÄNGER MIT QUETSCHUNG FÜR BD 81</t>
  </si>
  <si>
    <t>826006211</t>
  </si>
  <si>
    <t>METALLEINLAGE V60, SCHWERE AUSFÜHRUNG, OFFEN</t>
  </si>
  <si>
    <t>826006216</t>
  </si>
  <si>
    <t>KUGEL-SICHELGELENK FÜR V30 BS - einteilig</t>
  </si>
  <si>
    <t>826006220</t>
  </si>
  <si>
    <t>KUPPLUNGSKÖRPER V30-V60</t>
  </si>
  <si>
    <t>826006221</t>
  </si>
  <si>
    <t>HALBSCHALE TROLLEY V30-V60 VERSCHRAUBBAR</t>
  </si>
  <si>
    <t>826006231</t>
  </si>
  <si>
    <t>PRÄZISIONSSTAHLROHR D=10 d=8 L=35</t>
  </si>
  <si>
    <t>826006232</t>
  </si>
  <si>
    <t>GELENKVERBINDUNG V30 BD F. 4KT. ROHR</t>
  </si>
  <si>
    <t>826006401</t>
  </si>
  <si>
    <t>TRAGROHR AL FÜR TT 30 L=270</t>
  </si>
  <si>
    <t>826006402</t>
  </si>
  <si>
    <t>TRAGROHR ST FÜR TT 30 L=270</t>
  </si>
  <si>
    <t>826006431</t>
  </si>
  <si>
    <t>TRAGROHR AL FÜR TT 60 L=270</t>
  </si>
  <si>
    <t>826006432</t>
  </si>
  <si>
    <t>TRAGROHR ST FÜR TT 60 L=270</t>
  </si>
  <si>
    <t>826006500</t>
  </si>
  <si>
    <t>TRAGROHR FÜR ZG-TANDEM-TROLLEYKOPF</t>
  </si>
  <si>
    <t>826006501</t>
  </si>
  <si>
    <t>KUNSTSTOFFWANNE FÜR ZG4/90X45X30</t>
  </si>
  <si>
    <t>826006502</t>
  </si>
  <si>
    <t>TRÄGERELEMENT GESCHWEIßT FÜR KUNSTSTOFFWANNE</t>
  </si>
  <si>
    <t>826006503</t>
  </si>
  <si>
    <t>TRAGROHR FÜR ZG4/90X45X30</t>
  </si>
  <si>
    <t>826006505</t>
  </si>
  <si>
    <t>BLECHWANNE MIT TRÄGERELEMENT GESCHWEISST FÜR</t>
  </si>
  <si>
    <t>826006507</t>
  </si>
  <si>
    <t>TRAGROHR FÜR STOFFBALLENTROLLEY - SCHWEISSTEIL</t>
  </si>
  <si>
    <t>826006600</t>
  </si>
  <si>
    <t>TRAVERSE MIT EINHÄNGEÖSEN</t>
  </si>
  <si>
    <t>826006602</t>
  </si>
  <si>
    <t>DISTANZ-GEWINDEBUCHSE F. LT50-TRAVERSE</t>
  </si>
  <si>
    <t>826006604</t>
  </si>
  <si>
    <t>Gewichtseinlage für Traverse mit Einhängeösen</t>
  </si>
  <si>
    <t>826006605</t>
  </si>
  <si>
    <t>DRAHTBÜGEL FÜR EINHÄNGEBÜGEL EBA 900</t>
  </si>
  <si>
    <t>826006606</t>
  </si>
  <si>
    <t>EINHÄNGEBÜGEL LAGERAUFNAHME</t>
  </si>
  <si>
    <t>826006607</t>
  </si>
  <si>
    <t>EINHÄNGEBÜGEL LAGER</t>
  </si>
  <si>
    <t>826006608</t>
  </si>
  <si>
    <t>DRAHTBÜGEL FÜR EINHÄNGEBÜGEL EB 870</t>
  </si>
  <si>
    <t>826007014</t>
  </si>
  <si>
    <t>NUTENSTEIN F. ALU-V LTK</t>
  </si>
  <si>
    <t>826007015</t>
  </si>
  <si>
    <t>SCHLEPPSEGMENT FÜR TROLLEY-V 20</t>
  </si>
  <si>
    <t>826007016</t>
  </si>
  <si>
    <t>VERRIEGELUNGSHAKEN FÜR LTK</t>
  </si>
  <si>
    <t>826007018</t>
  </si>
  <si>
    <t>KUGELPFANNE-KUPPLUNG LTK</t>
  </si>
  <si>
    <t>826007019</t>
  </si>
  <si>
    <t>KUPPLUNGSKÖRPER-KUPPLUNG LTK</t>
  </si>
  <si>
    <t>826007021</t>
  </si>
  <si>
    <t>KUGELHÄLFTE-KUPPLUNG LTK</t>
  </si>
  <si>
    <t>826007022</t>
  </si>
  <si>
    <t>KUGEL FÜR KUGELKLEMME KPL.</t>
  </si>
  <si>
    <t>826007023</t>
  </si>
  <si>
    <t>BLENDE (ALU-V)</t>
  </si>
  <si>
    <t>826007024</t>
  </si>
  <si>
    <t>P&amp;F GELENKKOPF (1 SATZ = 1LI +1RE)</t>
  </si>
  <si>
    <t>826007025</t>
  </si>
  <si>
    <t>DOPPELHAKEN (HAKENTROLLEY)</t>
  </si>
  <si>
    <t>826016003</t>
  </si>
  <si>
    <t>LASCHE FÜR DOPPELHAKEN</t>
  </si>
  <si>
    <t>826016004</t>
  </si>
  <si>
    <t>HAKEN FÜR DOPPELHAKEN</t>
  </si>
  <si>
    <t>826022005G</t>
  </si>
  <si>
    <t>LTD-LANGTROLLEY - gebraucht</t>
  </si>
  <si>
    <t>826022024</t>
  </si>
  <si>
    <t>FT-FANGTROLLEY</t>
  </si>
  <si>
    <t>826022042</t>
  </si>
  <si>
    <t>ZIEHHAKEN L=600 KPL.</t>
  </si>
  <si>
    <t>826022043</t>
  </si>
  <si>
    <t>ZIEHHAKEN L=300 KPL.</t>
  </si>
  <si>
    <t>826022044</t>
  </si>
  <si>
    <t>ZIEHHAKEN L=1000 KPL.</t>
  </si>
  <si>
    <t>826022064G</t>
  </si>
  <si>
    <t>LT 50 450X100 LANGTROLLEY GEBR.</t>
  </si>
  <si>
    <t>826022065</t>
  </si>
  <si>
    <t>LTE LANGTROLLEY M. 1 BEGR.STIFT UND</t>
  </si>
  <si>
    <t>826022065G</t>
  </si>
  <si>
    <t>826022076</t>
  </si>
  <si>
    <t>ZIEHHAKEN L=600</t>
  </si>
  <si>
    <t>826022077</t>
  </si>
  <si>
    <t>ZIEHHAKEN L=300</t>
  </si>
  <si>
    <t>826022078</t>
  </si>
  <si>
    <t>ZIEHHAKEN L=1000</t>
  </si>
  <si>
    <t>826024002</t>
  </si>
  <si>
    <t>LTE LANGTROLLEY-SCHIENE M. 4 BEGRENZ.STIFTEN</t>
  </si>
  <si>
    <t>826025005</t>
  </si>
  <si>
    <t>BEGRENZUNGSKEGEL F. LT</t>
  </si>
  <si>
    <t>826025006</t>
  </si>
  <si>
    <t>BEGRENZUNGSKEGEL FÜR LTE TROLLEY M. SCHRAUBE</t>
  </si>
  <si>
    <t>826025008</t>
  </si>
  <si>
    <t>QUADRATROHR FÜR FANGTROLLEY</t>
  </si>
  <si>
    <t>826025009</t>
  </si>
  <si>
    <t>HAKEN FÜR FANGTROLLEY</t>
  </si>
  <si>
    <t>826025010</t>
  </si>
  <si>
    <t>LTE LANGTROLLEY SCHIENE M. BEG. KEGELN +1</t>
  </si>
  <si>
    <t>826025011</t>
  </si>
  <si>
    <t>LTE LANGTROLLEY SCHIENE M. 4 BOHRUNGEN</t>
  </si>
  <si>
    <t>826025013</t>
  </si>
  <si>
    <t>LTE LANGTROLLEY SCHIENE M.BEGR.KEGELN+4</t>
  </si>
  <si>
    <t>826025021</t>
  </si>
  <si>
    <t>EINLEGETEIL FÜR FANGTROLLEY</t>
  </si>
  <si>
    <t>826026001</t>
  </si>
  <si>
    <t>GUMMISCHEIBE FÜR TROLLEY-V 50</t>
  </si>
  <si>
    <t>826026002</t>
  </si>
  <si>
    <t>GELENKVERBINDUNG MIT KUGEL FÜR TROLLEY-V 50, KPL.</t>
  </si>
  <si>
    <t>826026006</t>
  </si>
  <si>
    <t>GELENKVERBINDER-VERBINDER F. V50</t>
  </si>
  <si>
    <t>826026011</t>
  </si>
  <si>
    <t>HALBSCHALE F. BÜGEL F. V25 TROLLEY KPL.</t>
  </si>
  <si>
    <t>826026012</t>
  </si>
  <si>
    <t>SCHLEPPSEGMENT FÜR TROLLEY-V25</t>
  </si>
  <si>
    <t>826026013</t>
  </si>
  <si>
    <t>STAHLEINLAGE F. BÜGEL F. V25 TROLLEY KPL.</t>
  </si>
  <si>
    <t>826026015</t>
  </si>
  <si>
    <t>SCHRAUBE SELBSTSCHN. F. KUNSTST. 3,95X15 F. V25</t>
  </si>
  <si>
    <t>826026016</t>
  </si>
  <si>
    <t>SCHRAUBE SELBSTSCHN. F. KUNSTST. 3,95X7,3 F.V25</t>
  </si>
  <si>
    <t>826026026</t>
  </si>
  <si>
    <t>SEITENBLECH FÜR STAHLTRAVERSE-EINLAGE</t>
  </si>
  <si>
    <t>826026028</t>
  </si>
  <si>
    <t>ABDECKKAPPE FÜR GELENKVERBINDUNG LT50</t>
  </si>
  <si>
    <t>826026029</t>
  </si>
  <si>
    <t>BOLZEN FÜR GELENKVERBINDUNG LT50</t>
  </si>
  <si>
    <t>826026030</t>
  </si>
  <si>
    <t>MUTTER (NACHARBEIT) FÜR GELENKVERBINDUNG LT50</t>
  </si>
  <si>
    <t>826026059</t>
  </si>
  <si>
    <t>RINGSCHRAUBE 6X31 VERZ.  F. BÜGEL F. V25 TROLLEY</t>
  </si>
  <si>
    <t>826027001</t>
  </si>
  <si>
    <t>KOPPELBÜGEL LTE</t>
  </si>
  <si>
    <t>826027002</t>
  </si>
  <si>
    <t>LTE LANGTROLLEY SCHIENE inkl.1Begrenzungsstift</t>
  </si>
  <si>
    <t>826027003</t>
  </si>
  <si>
    <t>BEGRENZUNGSSTIFT LTE</t>
  </si>
  <si>
    <t>826027006</t>
  </si>
  <si>
    <t>LTE LANGTROLLEY SCHIENE M. 8 BOHR. U. 1</t>
  </si>
  <si>
    <t>826027012</t>
  </si>
  <si>
    <t>EINLEGESCHEIBE-TRAVERSE LTK</t>
  </si>
  <si>
    <t>826027014</t>
  </si>
  <si>
    <t>GELENKVERBINDUNG LTK L 60</t>
  </si>
  <si>
    <t>826027017</t>
  </si>
  <si>
    <t>GELENKSTÜCK-KOPPELSTANGE LTK L 220</t>
  </si>
  <si>
    <t>826027018</t>
  </si>
  <si>
    <t>KLAMMER-KOPPELSTANGE LTK L 220</t>
  </si>
  <si>
    <t>826027020</t>
  </si>
  <si>
    <t>TRAGROHR F. KOMBI-TROLLEY KOPPELBAR</t>
  </si>
  <si>
    <t>826027021</t>
  </si>
  <si>
    <t>TROLLEYRAHMEN F. KOMBI-TROLLEY</t>
  </si>
  <si>
    <t>826027022</t>
  </si>
  <si>
    <t>DISTANZSTÜCK F. KOMBI-TROLLEY-PVC</t>
  </si>
  <si>
    <t>826027023</t>
  </si>
  <si>
    <t>GELENKVERBINDUNG F. 4KT. ROHR LTK  (2Stück=1Satz)</t>
  </si>
  <si>
    <t>826027025</t>
  </si>
  <si>
    <t>EINLEGESCHEIBE (POM) GROSS F. STAHLTRAVERSE</t>
  </si>
  <si>
    <t>826027027</t>
  </si>
  <si>
    <t>GELENKVERBINDUNG L=58 FÜR LTS + LTK</t>
  </si>
  <si>
    <t>826027029</t>
  </si>
  <si>
    <t>STAHLTRAVERSE-EINLAGE FÜR LTK</t>
  </si>
  <si>
    <t>826027032</t>
  </si>
  <si>
    <t>KUNSTSTOFFABDECKUNG F. STAHLTRAVERSE-EINLAGE</t>
  </si>
  <si>
    <t>826116002</t>
  </si>
  <si>
    <t xml:space="preserve">ZWISCHENGLIED EDELSTAHL F. R-BÜNDELTROLLEY    </t>
  </si>
  <si>
    <t>826116003</t>
  </si>
  <si>
    <t>RAHMEN KBT 350</t>
  </si>
  <si>
    <t>826116004</t>
  </si>
  <si>
    <t>ANPRESS-STANGE KBT 350</t>
  </si>
  <si>
    <t>826204002</t>
  </si>
  <si>
    <t>P&amp;F KRAGEN KPL. FÜR TROLLEY-V</t>
  </si>
  <si>
    <t>826204003</t>
  </si>
  <si>
    <t>TROLLEY-V30 MIT P&amp;F KRAGEN KPL.</t>
  </si>
  <si>
    <t>826206003</t>
  </si>
  <si>
    <t>KRAGENMITNEHMER P&amp;F FÜR TROLLEY-V</t>
  </si>
  <si>
    <t>826206004</t>
  </si>
  <si>
    <t>KRAGENABWEISER P&amp;F FÜR TROLLEY-V</t>
  </si>
  <si>
    <t>826224016</t>
  </si>
  <si>
    <t>TABLETT F. RG 3/160X60-ROHWARENGONDEL 3-ETAGIG</t>
  </si>
  <si>
    <t>826225012</t>
  </si>
  <si>
    <t>GABELKOPF KPL. F. TROLLEYKOPF</t>
  </si>
  <si>
    <t>826225015</t>
  </si>
  <si>
    <t>GABELSTÜCK - GONDELTRÄGER, N. FÖRDERBAR</t>
  </si>
  <si>
    <t>826225025</t>
  </si>
  <si>
    <t>TABLETT KPL. F. ZG2/80X60</t>
  </si>
  <si>
    <t>826226008</t>
  </si>
  <si>
    <t>TRAGROHR FÜR RG 3/160X60</t>
  </si>
  <si>
    <t>826226009</t>
  </si>
  <si>
    <t>BLECH FÜR RG 3/160X60</t>
  </si>
  <si>
    <t>826226010</t>
  </si>
  <si>
    <t>ROHRRAHMEN FÜR TRAGBLECH</t>
  </si>
  <si>
    <t>826226013</t>
  </si>
  <si>
    <t>DISTANZBUCHSE F. VORFERTIGUNGSGONDEL</t>
  </si>
  <si>
    <t>826226014</t>
  </si>
  <si>
    <t>SCHALTSTANGE F. VORFERTIGUNGSGONDEL</t>
  </si>
  <si>
    <t>826226019</t>
  </si>
  <si>
    <t>TRAGBÜGEL F. ZG3/90X45</t>
  </si>
  <si>
    <t>826226028</t>
  </si>
  <si>
    <t>TRAGBÜGEL-ROHR ZG4/96X45</t>
  </si>
  <si>
    <t>826226029</t>
  </si>
  <si>
    <t>RUTSCHPLATTE F. RASTBOLZEN ZG4/96X45</t>
  </si>
  <si>
    <t>826226030</t>
  </si>
  <si>
    <t>EINSTECKHÜLSE F. DISTANZROHR ZG4/96X45</t>
  </si>
  <si>
    <t>826226031</t>
  </si>
  <si>
    <t>AUFNAHMEBLECH F. RASTBOLZEN ZG4/96X45</t>
  </si>
  <si>
    <t>826226032</t>
  </si>
  <si>
    <t>VERSTÄRKUNGSPLÄTTCHEN F. BLECHTABLETT ZG4/96X45</t>
  </si>
  <si>
    <t>826226033</t>
  </si>
  <si>
    <t>VERSTREBUNG F. BLECHTABLETT ZG4/96X45</t>
  </si>
  <si>
    <t>826226034</t>
  </si>
  <si>
    <t>DISTANZROHR F. BLECHTABLETT ZG4/96X45</t>
  </si>
  <si>
    <t>826226035</t>
  </si>
  <si>
    <t>TABLETT 960X450X1.5 ZG4/96X45</t>
  </si>
  <si>
    <t>826226036</t>
  </si>
  <si>
    <t>RING F. AUFHÄNGUNG ZG4/96X45</t>
  </si>
  <si>
    <t>826226042</t>
  </si>
  <si>
    <t>BOLZEN FÜR GABELSTÜCK - GONDELTRÄGER N.FÖRDERBAR</t>
  </si>
  <si>
    <t>826226043</t>
  </si>
  <si>
    <t>GABEL FÜR GABELSTÜCK - GONDELTRÄGER N.FÖRDERBAR</t>
  </si>
  <si>
    <t>826226045</t>
  </si>
  <si>
    <t>PLATTE F. VORFERTIGUNGSGONDEL</t>
  </si>
  <si>
    <t>826226046</t>
  </si>
  <si>
    <t>HALTESTANGE F. VORFERTIGUNGSGONDEL</t>
  </si>
  <si>
    <t>826226047</t>
  </si>
  <si>
    <t>TRAGSTANGE F. VORFERTIGUNGSGONDEL</t>
  </si>
  <si>
    <t>826226048</t>
  </si>
  <si>
    <t>WINKEL F. KORBTRÄGER F. VORFERTIGUNGSGONDEL</t>
  </si>
  <si>
    <t>826226049</t>
  </si>
  <si>
    <t>HALTER F. KORBTRÄGER F. VORFERTIGUNGSGONDEL</t>
  </si>
  <si>
    <t>826226050</t>
  </si>
  <si>
    <t>STANGE F. KORBTRÄGER F. VORFERTIGUNGSGONDEL</t>
  </si>
  <si>
    <t>826226051</t>
  </si>
  <si>
    <t>ARRETIERUNG F. KORBTRÄGER F. VORFERTIGUNGSGONDEL</t>
  </si>
  <si>
    <t>826226058</t>
  </si>
  <si>
    <t>BOLZEN F.TANDEM-TROLLEYOLLEY 1 90X62</t>
  </si>
  <si>
    <t>826226059</t>
  </si>
  <si>
    <t>VIERKANT KURZ F. GT GONDELTROLLEY 1 90X62</t>
  </si>
  <si>
    <t>826226060</t>
  </si>
  <si>
    <t>VIERKANT LANG F. GT GONDELTROLLEY 1 90X62</t>
  </si>
  <si>
    <t>826226061</t>
  </si>
  <si>
    <t>STEG F.SCHRAUBENLASCHE F.GT GONDELTROLLEY 1 90X62</t>
  </si>
  <si>
    <t>826226062</t>
  </si>
  <si>
    <t>MUFFE F.TABLETT F.GT GONDELTROLLEY 1 90X62</t>
  </si>
  <si>
    <t>826226063</t>
  </si>
  <si>
    <t>TABLETT F. TABLETT F. GT GONDELTROLLEY 1 90X62</t>
  </si>
  <si>
    <t>826226064</t>
  </si>
  <si>
    <t>STREBE F. TABLETT F. GT GONDELTROLLEY 1 90X62</t>
  </si>
  <si>
    <t>826226065</t>
  </si>
  <si>
    <t>BOLZEN F.GABELKOPF F.TROLLEYKOPF</t>
  </si>
  <si>
    <t>826226066</t>
  </si>
  <si>
    <t>GABEL F.GABELKOPF F.TROLLEYKOPF</t>
  </si>
  <si>
    <t>826226075</t>
  </si>
  <si>
    <t>RASTERPLATTE 45°/90° CTU F. 4Kt</t>
  </si>
  <si>
    <t>826226076</t>
  </si>
  <si>
    <t>RASTERPLATTE BEARBEITET</t>
  </si>
  <si>
    <t>826227008</t>
  </si>
  <si>
    <t>ROHR-TROLLEY-TRÄGER VG 2+1/80X45</t>
  </si>
  <si>
    <t>826227009</t>
  </si>
  <si>
    <t>STIFTSCHRAUBE M8X80 VERZINKT, GABELSTUECK</t>
  </si>
  <si>
    <t>826227013</t>
  </si>
  <si>
    <t>LEISTE - ZG4, KLAPPB.</t>
  </si>
  <si>
    <t>826227015</t>
  </si>
  <si>
    <t>STÜCKGUTTRÄGER TRAGROHR (4KT) POS.4</t>
  </si>
  <si>
    <t>826227021</t>
  </si>
  <si>
    <t>TRAGBÜGEL ZG+VG</t>
  </si>
  <si>
    <t>826236001</t>
  </si>
  <si>
    <t>P&amp;F GELENKKOPF MIT SW 10.5 POWER&amp;FREE (LTK UND</t>
  </si>
  <si>
    <t>826236002</t>
  </si>
  <si>
    <t>P&amp;F GELENKKOPF MIT SENKUNG</t>
  </si>
  <si>
    <t>826312017G</t>
  </si>
  <si>
    <t>CTU-CONTAINERTROLLEY UNIVERSAL - GEBRAUCHT</t>
  </si>
  <si>
    <t>826314010</t>
  </si>
  <si>
    <t>SEITENTEIL LINKS (GESCHWEISST) CTU KORB</t>
  </si>
  <si>
    <t>826314011</t>
  </si>
  <si>
    <t>SEITENTEIL RECHTS (GESCHWEISST) CTU KORB</t>
  </si>
  <si>
    <t>826314013</t>
  </si>
  <si>
    <t>RAHMEN GESCHW. F. TROLLEY F. STOFFBALLEN</t>
  </si>
  <si>
    <t>826314015</t>
  </si>
  <si>
    <t>GRUNDKÖRPER - SCHWEISSTEIL - F. CTU-KORB</t>
  </si>
  <si>
    <t>826314016</t>
  </si>
  <si>
    <t>826314017</t>
  </si>
  <si>
    <t>826314020</t>
  </si>
  <si>
    <t>GRUNDGESTELL GESCHWEISST MAKRA TROLLEY</t>
  </si>
  <si>
    <t>826314021</t>
  </si>
  <si>
    <t>ZWISCHENBODEN MIT TRENNBLECH MAKRA TROLLEY</t>
  </si>
  <si>
    <t>826314024</t>
  </si>
  <si>
    <t>ZWISCHENBODEN MIT BLECH MAKRA TROLLEY</t>
  </si>
  <si>
    <t>826314025</t>
  </si>
  <si>
    <t>KORBTRÄGER ROHR KPL. F. CTU</t>
  </si>
  <si>
    <t>826314026</t>
  </si>
  <si>
    <t>TRAGROHR KPL. MAKRA TROLLEY</t>
  </si>
  <si>
    <t>826314027</t>
  </si>
  <si>
    <t>TRAGROHR MIT KLEMMBÜCHSE FÜR KARTONTROLLEY</t>
  </si>
  <si>
    <t>826314028</t>
  </si>
  <si>
    <t>KORBTRÄGER ROHR L=700 KPL. F. CTU SO</t>
  </si>
  <si>
    <t>826314099</t>
  </si>
  <si>
    <t>SACKSCHLIESSER KPL.</t>
  </si>
  <si>
    <t>826315004</t>
  </si>
  <si>
    <t>LAGERKORB GESCHW.    F.KTF+CTU</t>
  </si>
  <si>
    <t>826315010</t>
  </si>
  <si>
    <t>LASTENTRÄGER - T-TRÄGER</t>
  </si>
  <si>
    <t>826315022G</t>
  </si>
  <si>
    <t>KORB F. KARTONTROLLEY</t>
  </si>
  <si>
    <t>826315027</t>
  </si>
  <si>
    <t>KORB FÜR CTU CONTAINER MIT SCHAUMSTOFF KPL</t>
  </si>
  <si>
    <t>826315028</t>
  </si>
  <si>
    <t>KORB FÜR CTU CONTAINER TROLLEY MIT 2 EBENEN KPL.</t>
  </si>
  <si>
    <t>826315028G</t>
  </si>
  <si>
    <t>826315029</t>
  </si>
  <si>
    <t>KORB FÜR CTU CONTAINER TROLLEY KPL</t>
  </si>
  <si>
    <t>826315030</t>
  </si>
  <si>
    <t>ZUSATZBODEN FÜR CTU CONTAINERTROLLEY 51X61</t>
  </si>
  <si>
    <t>826315030G</t>
  </si>
  <si>
    <t>826315032</t>
  </si>
  <si>
    <t>GONDELTROLLEY-TABLETT</t>
  </si>
  <si>
    <t>826315039G</t>
  </si>
  <si>
    <t xml:space="preserve">TT-50 TROLLEY-TRÄGER 360° DREHBAR - GEBRAUCHT </t>
  </si>
  <si>
    <t>826315047</t>
  </si>
  <si>
    <t>TABLETT - TRAGROHR F. GONDELTROLLEY</t>
  </si>
  <si>
    <t>826315050</t>
  </si>
  <si>
    <t>TRAGROHR  GREIFF-GONDEL, GROSS</t>
  </si>
  <si>
    <t>826315071G</t>
  </si>
  <si>
    <t>TROLLEYTRÄGER F. KTF+CTU (OHNE -V) - GEBRAUCHT</t>
  </si>
  <si>
    <t>826316001</t>
  </si>
  <si>
    <t>TRAGROHR F. TANDEM-TROLLEY</t>
  </si>
  <si>
    <t>826316002</t>
  </si>
  <si>
    <t>HALBRUND LAGERUNG F. TANDEM-TROLLEY</t>
  </si>
  <si>
    <t>826316003</t>
  </si>
  <si>
    <t>EINHÄNGELASCHE F. CTU KORB</t>
  </si>
  <si>
    <t>826316004</t>
  </si>
  <si>
    <t>EINHÄNGEBÜGEL F. KORBBODEN CTU KORB</t>
  </si>
  <si>
    <t>826316005</t>
  </si>
  <si>
    <t>KNOTENBLECH F. CTU KORB</t>
  </si>
  <si>
    <t>826316006</t>
  </si>
  <si>
    <t>HALTELEISTE F. CTU KORB</t>
  </si>
  <si>
    <t>826316007</t>
  </si>
  <si>
    <t>ÖSE F. CTU KORB</t>
  </si>
  <si>
    <t>826316008</t>
  </si>
  <si>
    <t>KORB BODEN F. CTU KORB</t>
  </si>
  <si>
    <t>826316009</t>
  </si>
  <si>
    <t>826316010</t>
  </si>
  <si>
    <t>AUFLAGE U. VERBINDUNGSROHR D=12 F. KTF</t>
  </si>
  <si>
    <t>826316011</t>
  </si>
  <si>
    <t>SEITENTEIL LINKS F. CTU KORB</t>
  </si>
  <si>
    <t>826316012</t>
  </si>
  <si>
    <t>RÜCKWAND F. CTU-KORB</t>
  </si>
  <si>
    <t>826316013</t>
  </si>
  <si>
    <t>826316016</t>
  </si>
  <si>
    <t>SEITENTEIL RECHTS F. CTU KORB</t>
  </si>
  <si>
    <t>826316017</t>
  </si>
  <si>
    <t>826316018</t>
  </si>
  <si>
    <t>826316019</t>
  </si>
  <si>
    <t>826316035</t>
  </si>
  <si>
    <t>826316045</t>
  </si>
  <si>
    <t>SCHENKELFEDER SACKSCHLIESSER</t>
  </si>
  <si>
    <t>826316046</t>
  </si>
  <si>
    <t>SACKSCHLIESSER TEILE 1-3</t>
  </si>
  <si>
    <t>826316047</t>
  </si>
  <si>
    <t>HEBEL FÜR SACKTROLLEY</t>
  </si>
  <si>
    <t>826316048</t>
  </si>
  <si>
    <t>LAGERPLATTE F. LAGERKORB GESCHW.</t>
  </si>
  <si>
    <t>826316049</t>
  </si>
  <si>
    <t>GEGENPLATTE F. LAGERKORB GESCHW.</t>
  </si>
  <si>
    <t>826316050</t>
  </si>
  <si>
    <t>VERSTEIFUNGSWINKEL F. LAGERKORB GESCHW.</t>
  </si>
  <si>
    <t>826316053</t>
  </si>
  <si>
    <t>ROHR F. TROLLEY F. STOFFBALLEN</t>
  </si>
  <si>
    <t>826316056</t>
  </si>
  <si>
    <t>TRAGROHR F. TROLLEY F. STOFFBALLEN</t>
  </si>
  <si>
    <t>826316057</t>
  </si>
  <si>
    <t>STELLRING F.TROLLEY F. STOFFBALEN</t>
  </si>
  <si>
    <t>826316061</t>
  </si>
  <si>
    <t>HALTELEISTE F. GRUNDKÖRPER F. CTU-KORB</t>
  </si>
  <si>
    <t>826316062</t>
  </si>
  <si>
    <t>GESTELL F. GRUNDKÖRPER F. CTU-KORB</t>
  </si>
  <si>
    <t>826316073</t>
  </si>
  <si>
    <t>ZWISCHENBODEN MAKRA TROLLEY</t>
  </si>
  <si>
    <t>826316075</t>
  </si>
  <si>
    <t>TRENNBLECH FÜR MAKRA TROLLEY</t>
  </si>
  <si>
    <t>826316077</t>
  </si>
  <si>
    <t>TRAGROHR MAKRA TROLLEY</t>
  </si>
  <si>
    <t>826316082</t>
  </si>
  <si>
    <t>BLECH FÜR ZWISCHENBODEN MAKRA TROLLEY</t>
  </si>
  <si>
    <t>826316114</t>
  </si>
  <si>
    <t>TRÄGER - BLECHTEIL</t>
  </si>
  <si>
    <t>826316115</t>
  </si>
  <si>
    <t>VERSTÄRKUNGSWINKEL F. TRÄGER -BLECHTEIL</t>
  </si>
  <si>
    <t>826316160</t>
  </si>
  <si>
    <t>SONDERVERBINDER FÜR ROHR 30X30 FÜR PEARL-TROLLEY</t>
  </si>
  <si>
    <t>826316162</t>
  </si>
  <si>
    <t>TRAVERSENBOLZEN LANG - FÜR PEARL-TROLLEY</t>
  </si>
  <si>
    <t>826316166</t>
  </si>
  <si>
    <t>U-STÜCK FÜR TROLLEY-FÜHRUNG FÜR WACKER-TROLLEY</t>
  </si>
  <si>
    <t>826316170</t>
  </si>
  <si>
    <t>ALU-SCHLEPPSEGM. F. TROLLEY-V, V100</t>
  </si>
  <si>
    <t>826316173</t>
  </si>
  <si>
    <t>ZYLINDERSCHR. M6X25-SONDER; (M6X40 GEKÜRZT) VZ</t>
  </si>
  <si>
    <t>826316180</t>
  </si>
  <si>
    <t>TRAVERSENBOLZEN KURZ FÜR TROLLEY</t>
  </si>
  <si>
    <t>826316181</t>
  </si>
  <si>
    <t>TRAVERSENBOLZEN LANG FÜR GELENK</t>
  </si>
  <si>
    <t>826316200</t>
  </si>
  <si>
    <t>SCHLEPPSEGMENT V70 F. SCHWERLASTEN</t>
  </si>
  <si>
    <t>826316201</t>
  </si>
  <si>
    <t>826316202</t>
  </si>
  <si>
    <t>TRAGROHR FÜR TROLLEYTRÄGER</t>
  </si>
  <si>
    <t>826316220</t>
  </si>
  <si>
    <t>SCHAUMSTOFF RÜCKWAND</t>
  </si>
  <si>
    <t>826316221</t>
  </si>
  <si>
    <t>SCHAUMSTOFF SEITENTEILE FÜR CTU KORB</t>
  </si>
  <si>
    <t>826316223</t>
  </si>
  <si>
    <t>SCHAUMSTOFF KORBBODEN FÜR CTU</t>
  </si>
  <si>
    <t>826316224</t>
  </si>
  <si>
    <t>PRALLPLATTE / PUFFER</t>
  </si>
  <si>
    <t>826316225</t>
  </si>
  <si>
    <t>SCHUTZHAUBE CTU KORB</t>
  </si>
  <si>
    <t>826316226</t>
  </si>
  <si>
    <t>VERSTEIFUNG FÜR CTU KORB</t>
  </si>
  <si>
    <t>826316227</t>
  </si>
  <si>
    <t>ANDRUCKLEISTE FÜR CTU KORB</t>
  </si>
  <si>
    <t>826317012</t>
  </si>
  <si>
    <t>RASTERSCHEIBE       F.KTF+CTU</t>
  </si>
  <si>
    <t>826317017</t>
  </si>
  <si>
    <t>KLEMMBÜCHSE, GROSS    F.KTF+CTU</t>
  </si>
  <si>
    <t>826317045</t>
  </si>
  <si>
    <t>SCHRAUBENLASCHE - ROLLI-TRÄGER</t>
  </si>
  <si>
    <t>826317050</t>
  </si>
  <si>
    <t>ZUGHAKEN FÜR TROLLEYS KTF+CTU</t>
  </si>
  <si>
    <t>826317051</t>
  </si>
  <si>
    <t>ABHÄNGESTREBE OBEN - KTF-KORBREBE</t>
  </si>
  <si>
    <t>826317055</t>
  </si>
  <si>
    <t>LAGERBOLZEN D=20     F.KTF+CTU(AN RASTENSCHEIBE)</t>
  </si>
  <si>
    <t>826317056</t>
  </si>
  <si>
    <t>DREHBÜCHSE F. KTF-KOPF</t>
  </si>
  <si>
    <t>826317059</t>
  </si>
  <si>
    <t>LAGERBOLZEN D=8      F.KTF+CTU</t>
  </si>
  <si>
    <t>826317060</t>
  </si>
  <si>
    <t>KORBTRÄGER ROHR F. CTU</t>
  </si>
  <si>
    <t>826317061</t>
  </si>
  <si>
    <t>VERBINDUNGSGLIED VA METALL</t>
  </si>
  <si>
    <t>826317062</t>
  </si>
  <si>
    <t>KORBTRÄGER ROHR L=700 FÜR CTU SO</t>
  </si>
  <si>
    <t>826317064</t>
  </si>
  <si>
    <t>BEGRENZUNGSSEGMENT 77° FÜR KTF TROLLEY</t>
  </si>
  <si>
    <t>826317068</t>
  </si>
  <si>
    <t>HALTEBLECH F. TT-TROLLEYTRÄGER (VERKÜRZTE</t>
  </si>
  <si>
    <t>826317070</t>
  </si>
  <si>
    <t>GONDELTROLLEY - TRAGROHR 1" ROHR 1300X400</t>
  </si>
  <si>
    <t>826402001</t>
  </si>
  <si>
    <t>HFS BÜGELTRÄGER UNTAILLIERT GROSSE SCHEIBE 1.</t>
  </si>
  <si>
    <t>826402001_SW</t>
  </si>
  <si>
    <t xml:space="preserve">HFS BÜGELTRÄGER SCHWARZ UNTAILLIERT GR. SCHEIBE </t>
  </si>
  <si>
    <t>826402006</t>
  </si>
  <si>
    <t>HFS BÜGELTRÄGER TAILLIERT, GROSSE SCHEIBE 1.GEN,</t>
  </si>
  <si>
    <t>826406001</t>
  </si>
  <si>
    <t>HFS LAUFKÖRPER BÜGELTRÄGER</t>
  </si>
  <si>
    <t>826406001_SW</t>
  </si>
  <si>
    <t>HFS LAUFKÖRPER BÜGELTRÄGER SCHWARZ</t>
  </si>
  <si>
    <t>826406002</t>
  </si>
  <si>
    <t>HFS LAUFROLLE BT (WERKST.: VESTAMID L1940)</t>
  </si>
  <si>
    <t>826406003</t>
  </si>
  <si>
    <t>HFS ANTRIEBSCLIP FÜR BÜGELTRÄGER</t>
  </si>
  <si>
    <t>826406004</t>
  </si>
  <si>
    <t>HFS P&amp;F CLIP F. BÜGELTÄGER</t>
  </si>
  <si>
    <t>826406004_SW</t>
  </si>
  <si>
    <t>HFS P&amp;F CLIP F. BÜGELTÄGER SCHWARZ</t>
  </si>
  <si>
    <t>826406005</t>
  </si>
  <si>
    <t>HFS STABILISATOR BT</t>
  </si>
  <si>
    <t>826406007</t>
  </si>
  <si>
    <t>HFS BT-SCHEIBE GESTANZT</t>
  </si>
  <si>
    <t>826406009</t>
  </si>
  <si>
    <t>HFS LAUFKÖRPER F. BT TAILLIERT</t>
  </si>
  <si>
    <t>826426333</t>
  </si>
  <si>
    <t>GERADE BT-DACHSCHEIBENFÜHRUNG</t>
  </si>
  <si>
    <t>826602001</t>
  </si>
  <si>
    <t>EB 150 EINHÄNGEBÜGEL (1 EBENE) KPL.</t>
  </si>
  <si>
    <t>826602002</t>
  </si>
  <si>
    <t>EB 850/600 EINHÄNGEBÜGEL (2 EBENEN) KPL.</t>
  </si>
  <si>
    <t>826602002G</t>
  </si>
  <si>
    <t>EB 850/600 EINHÄNGEBÜGEL (2 EBENEN) KPL. -</t>
  </si>
  <si>
    <t>826602005</t>
  </si>
  <si>
    <t>EB 400 EINHÄNGEBÜGEL (1 EBENE) KPL.</t>
  </si>
  <si>
    <t>826604005</t>
  </si>
  <si>
    <t>TRENNBÜGEL V1</t>
  </si>
  <si>
    <t>826604006</t>
  </si>
  <si>
    <t>TRENNBÜGEL 580X100X3MM, HAKEN 3,8</t>
  </si>
  <si>
    <t>826606002</t>
  </si>
  <si>
    <t>KUNSTSTOFFSCHIENE L=426 FÜR EINHÄNGEBÜGEL</t>
  </si>
  <si>
    <t>826606003</t>
  </si>
  <si>
    <t>EINHÄNGEBÜGEL TRAGESTANGE L=150</t>
  </si>
  <si>
    <t>826606005</t>
  </si>
  <si>
    <t>EINHÄNGEBÜGEL TRAGESTANGE L=400</t>
  </si>
  <si>
    <t>826606010</t>
  </si>
  <si>
    <t>HÜLSE FÜR ROLLE TROLLEY-V, V 101 VERSTÄRKT</t>
  </si>
  <si>
    <t>826606011</t>
  </si>
  <si>
    <t>ROLLE FÜR TROLLEY-V, V 101 VERSTÄRKT</t>
  </si>
  <si>
    <t>826606013</t>
  </si>
  <si>
    <t>VERBREITERUNG FÜR TRENNBÜGEL</t>
  </si>
  <si>
    <t>826606014</t>
  </si>
  <si>
    <t>GRUNDKÖRPER V1 FÜR TRENNBÜGEL</t>
  </si>
  <si>
    <t>826606016</t>
  </si>
  <si>
    <t>HAKEN D=3.5 FÜR TRENNBÜGEL</t>
  </si>
  <si>
    <t>826606017</t>
  </si>
  <si>
    <t>TRENNBLATT FÜR TRENNBÜGEL, BLAU</t>
  </si>
  <si>
    <t>826606018</t>
  </si>
  <si>
    <t>GRUNDKÖRPER V1 FÜR TRENNBÜGEL KPL.</t>
  </si>
  <si>
    <t>826606019</t>
  </si>
  <si>
    <t>EINHÄNGEBÜGEL TRAGESTANGEN 1000/850</t>
  </si>
  <si>
    <t>826606020</t>
  </si>
  <si>
    <t>TRENNBLATT FÜR TRENNBÜGEL 580X100X3 MM</t>
  </si>
  <si>
    <t>826606021</t>
  </si>
  <si>
    <t>GRUNDKÖRPER F. TRENNBÜGEL 580X100X3MM - 826606022</t>
  </si>
  <si>
    <t>826606022</t>
  </si>
  <si>
    <t>HAKEN D=3.8 FÜR TRENNBÜGEL</t>
  </si>
  <si>
    <t>826802001</t>
  </si>
  <si>
    <t>TT30 C KPL.  L=220, LK=300</t>
  </si>
  <si>
    <t>826802002</t>
  </si>
  <si>
    <t>TT30 C KPL.  L=320, LK=400</t>
  </si>
  <si>
    <t>826802003</t>
  </si>
  <si>
    <t>TT30 C KPL.  L=400, LK=480</t>
  </si>
  <si>
    <t>826802005</t>
  </si>
  <si>
    <t>TT60 KPL.  L=1000, Lges=1045</t>
  </si>
  <si>
    <t>826802006</t>
  </si>
  <si>
    <t>TT30 KPL.  L=450, Lges=500</t>
  </si>
  <si>
    <t>826802007</t>
  </si>
  <si>
    <t>TT30 KPL.  L=400, Lges=450</t>
  </si>
  <si>
    <t>826804001</t>
  </si>
  <si>
    <t>KLEMMKOMPONENTE FÜR TT30</t>
  </si>
  <si>
    <t>826806001</t>
  </si>
  <si>
    <t>TRAGROHR FÜR SONDER-TROLLEYTRÄGER / L=190</t>
  </si>
  <si>
    <t>826806002</t>
  </si>
  <si>
    <t>TRAGROHR FÜR SONDER-TROLLEYTRÄGER / L=290</t>
  </si>
  <si>
    <t>826806003</t>
  </si>
  <si>
    <t>TRAGROHR FÜR SONDER-TROLLEYTRÄGER / L=370</t>
  </si>
  <si>
    <t>826806004</t>
  </si>
  <si>
    <t>TRAGROHR FÜR SONDER-TROLLEYTRÄGER / L=970</t>
  </si>
  <si>
    <t>826806005</t>
  </si>
  <si>
    <t>TRAGROHR FÜR SONDER-TROLLEYTRÄGER / L=1040</t>
  </si>
  <si>
    <t>826806006</t>
  </si>
  <si>
    <t>TRAGROHR FÜR SONDER-TROLLEYTRÄGER / L=420</t>
  </si>
  <si>
    <t>826812002</t>
  </si>
  <si>
    <t>SO-TANDEM-TROLLEYTRÄGER KLEINE WOLKE</t>
  </si>
  <si>
    <t>826812004</t>
  </si>
  <si>
    <t>RG 3/180X60 ROHWARENGONDEL 3 EBENEN</t>
  </si>
  <si>
    <t>826812005</t>
  </si>
  <si>
    <t>TANDEM-TROLLEYTRÄGER MEHRFACHGEHÄNGE</t>
  </si>
  <si>
    <t>826814001</t>
  </si>
  <si>
    <t xml:space="preserve">TROLLEYTRÄGER FÜR ROHWARENGONDEL RG 3/180X60 KPL. </t>
  </si>
  <si>
    <t>826816001</t>
  </si>
  <si>
    <t>TROLLEY ANSCHLAG FÜR BWT TROLLEY</t>
  </si>
  <si>
    <t>826816002</t>
  </si>
  <si>
    <t>TROLLEY TRÄGER BEARBEITET FÜR BWT TROLLEY</t>
  </si>
  <si>
    <t>826816003</t>
  </si>
  <si>
    <t>BÜGEL MIT KUPPLUNGSHAKEN FÜR SO-TANDEM-CTU KLEINE</t>
  </si>
  <si>
    <t>826816004</t>
  </si>
  <si>
    <t>ABLAGEBLECH ALU 1,5 MM FÜR KTF</t>
  </si>
  <si>
    <t>826816005</t>
  </si>
  <si>
    <t>TABLETT FÜR RG 3/180X60</t>
  </si>
  <si>
    <t>826816006</t>
  </si>
  <si>
    <t>GLEITLAGER RG 3/180X60  (RASTERPLATTE BEARBEITET)</t>
  </si>
  <si>
    <t>826816007</t>
  </si>
  <si>
    <t>TRAGROHR FÜR TROLLEYTRÄGER RG 3/180X60</t>
  </si>
  <si>
    <t>826816008</t>
  </si>
  <si>
    <t>TRAGROHR FÜR SO-TROLLEYTRÄGER L=?? - STERBFRITZ</t>
  </si>
  <si>
    <t>826822001</t>
  </si>
  <si>
    <t>KLEMMTROLLEY FÜR TEXTILIEN KPL.</t>
  </si>
  <si>
    <t>826822002</t>
  </si>
  <si>
    <t>KLEBCHEMIE-TROLLEY FÜR LEERE KANNEN KPL.</t>
  </si>
  <si>
    <t>826822003</t>
  </si>
  <si>
    <t>TANDEM-TROLLEY FÜR AUFNAHME SPRITZRAHMEN KPL.</t>
  </si>
  <si>
    <t>826822004</t>
  </si>
  <si>
    <t>TROLLEY FÜR LATTENROSTE KPL.</t>
  </si>
  <si>
    <t>826822005</t>
  </si>
  <si>
    <t>TROLLEY FÜR TÜRSEITENVERKLEIDUNGEN</t>
  </si>
  <si>
    <t>826822006</t>
  </si>
  <si>
    <t>TROLLEY FÜR CROSS CAR BEAM CCB</t>
  </si>
  <si>
    <t>826822007</t>
  </si>
  <si>
    <t>TROLLEY FÜR COCKPIT-LEDER KPL.</t>
  </si>
  <si>
    <t>826822008</t>
  </si>
  <si>
    <t xml:space="preserve">TROLLEY FÜR KARTONTRANSPORT, KPL. </t>
  </si>
  <si>
    <t>826822009</t>
  </si>
  <si>
    <t>COCKPIT-TROLLEY KPL.</t>
  </si>
  <si>
    <t>826822010</t>
  </si>
  <si>
    <t>KLEMM-TROLLEY FÜR DRUCKPLATTEN KPL.</t>
  </si>
  <si>
    <t>826822011</t>
  </si>
  <si>
    <t>TROLLEY FÜR SEITENVERKLEIDUNG KPL.</t>
  </si>
  <si>
    <t>826822012</t>
  </si>
  <si>
    <t>RT4/800X680X70 REGAL-TROLLEY MIT 4 ROLLABLAGEN</t>
  </si>
  <si>
    <t>826822013</t>
  </si>
  <si>
    <t xml:space="preserve">RT3/800X600X20 REGAL-TROLLEY MIT 3+1 ABLAGEN </t>
  </si>
  <si>
    <t>826822014</t>
  </si>
  <si>
    <t>TROLLEY FÜR CQT-TRANSPORT KPL.</t>
  </si>
  <si>
    <t>826822015</t>
  </si>
  <si>
    <t>TROLLEY FÜR CROSS CAR BEAM CCB - CA</t>
  </si>
  <si>
    <t>826824007</t>
  </si>
  <si>
    <t>TROLLEYTRÄGER FÜR SPRITZRAHMENTROLLEY KPL.</t>
  </si>
  <si>
    <t>826824008</t>
  </si>
  <si>
    <t>VERBINDER TANDEM FÜR SPRITZRAHMENTROLLEY KPL.</t>
  </si>
  <si>
    <t>826824013</t>
  </si>
  <si>
    <t>TROLLEYTRÄGER KPL.</t>
  </si>
  <si>
    <t>826824014</t>
  </si>
  <si>
    <t>TRÄGERRAHMEN KPL.</t>
  </si>
  <si>
    <t>826824017</t>
  </si>
  <si>
    <t>826824018</t>
  </si>
  <si>
    <t>WARENTRÄGER KPL.</t>
  </si>
  <si>
    <t>826824019</t>
  </si>
  <si>
    <t>TROLLEYTRÄGER FÜR KARTONTRANSPORT, KPL.</t>
  </si>
  <si>
    <t>826824020</t>
  </si>
  <si>
    <t>TROLLEYTRÄGER KPL. FÜR COCKPIT-TROLLEY</t>
  </si>
  <si>
    <t>826824021</t>
  </si>
  <si>
    <t>RAHMEN FÜR COCKPIT-TROLLEY</t>
  </si>
  <si>
    <t>826824022</t>
  </si>
  <si>
    <t>COCKPIT KPL. FÜR COCKPIT-TROLLEY</t>
  </si>
  <si>
    <t>826824023</t>
  </si>
  <si>
    <t>KLEMMBACKE FÜR DRUCKPLATTEN BESCHICHTET</t>
  </si>
  <si>
    <t>826824024</t>
  </si>
  <si>
    <t>KLEMMBACKE FÜR DRUCKPLATTEN KPL.</t>
  </si>
  <si>
    <t>826824025</t>
  </si>
  <si>
    <t>TROLLEY FÜR SEITENVERKLEIDUNG</t>
  </si>
  <si>
    <t>826824026</t>
  </si>
  <si>
    <t>TROLLEYTRÄGER TT30/RT</t>
  </si>
  <si>
    <t>826824027</t>
  </si>
  <si>
    <t>TANDEM-TROLLEYTRÄGER TT30/RT</t>
  </si>
  <si>
    <t>826824028</t>
  </si>
  <si>
    <t>ROLLABLAGE KPL. FÜR RT4</t>
  </si>
  <si>
    <t>826824029</t>
  </si>
  <si>
    <t>V60 M-SONDERANFERTIGUNG M10X50 TROLLEY-V</t>
  </si>
  <si>
    <t>826824030</t>
  </si>
  <si>
    <t>TROLLEYTRÄGER FÜR GALVANIKTEILE-TROLLEY KPL.</t>
  </si>
  <si>
    <t>826826001</t>
  </si>
  <si>
    <t>TRAVERSE FÜR KLEMM-TROLLEY</t>
  </si>
  <si>
    <t>826826002</t>
  </si>
  <si>
    <t>LAGER FÜR KLEMM-TROLLEY</t>
  </si>
  <si>
    <t>826826003</t>
  </si>
  <si>
    <t>SPANNHAKEN LINKS FÜR KLEMM-TROLLEY</t>
  </si>
  <si>
    <t>826826004</t>
  </si>
  <si>
    <t>SPANNHAKEN RECHTS FÜR KLEMM-TROLLEY</t>
  </si>
  <si>
    <t>826826005</t>
  </si>
  <si>
    <t>DOPPELSCHENKELFEDER FÜR KLEMM-TROLLEY</t>
  </si>
  <si>
    <t>826826006</t>
  </si>
  <si>
    <t>KUNSTSTOFFHÜLSE SPANNBÜGEL FÜR KLEMM-TROLLEY</t>
  </si>
  <si>
    <t>826826007</t>
  </si>
  <si>
    <t>VERLÄNGERUNG TRAVERSE FÜR KLEMM-TROLLEY</t>
  </si>
  <si>
    <t>826826009</t>
  </si>
  <si>
    <t>GRUNDTRÄGER SCHWEISSTEIL FÜR KLEBCHEMIE-TROLLEY</t>
  </si>
  <si>
    <t>826826012</t>
  </si>
  <si>
    <t>KANNEN-/KLAPPHALTER FÜR KLEBCHEMIE-TROLLEY</t>
  </si>
  <si>
    <t>826826013</t>
  </si>
  <si>
    <t>MAGNET-PUFFER FÜR KLEBCHEMIE-TROLLEY</t>
  </si>
  <si>
    <t>826826014</t>
  </si>
  <si>
    <t>EIMER-HALTER RE/LI-SET FÜR KLEBCHEMIE-TROLLEY</t>
  </si>
  <si>
    <t>826826015</t>
  </si>
  <si>
    <t>PRALLPLATTE/PUFFER SCHWARZ FÜR KLEBCHEMIE-TROLLEY</t>
  </si>
  <si>
    <t>826826016</t>
  </si>
  <si>
    <t>TROLLEY-TRAVERSE FÜR SCHLEICHER-TROLLEY 410920</t>
  </si>
  <si>
    <t>826826017</t>
  </si>
  <si>
    <t>BEFESTIGUNGSWINKEL GEHÄNGE-TRAV.</t>
  </si>
  <si>
    <t>826826018</t>
  </si>
  <si>
    <t>FINGERSCHUTZPROFIL FÜR SCHLEICHER-TROLLEY 80 mm</t>
  </si>
  <si>
    <t>826826019</t>
  </si>
  <si>
    <t>ALULEISTE F. FINGERSCHUTZPROFIL F.</t>
  </si>
  <si>
    <t>826826020</t>
  </si>
  <si>
    <t>ALUVERBINDUNG F. SCHLEICHER-TROLLEY</t>
  </si>
  <si>
    <t>826826021</t>
  </si>
  <si>
    <t>KUNSTSTOFFRING (DISTANZ)  F. SCHLEICHER-TROLLEY</t>
  </si>
  <si>
    <t>826826022</t>
  </si>
  <si>
    <t>HALBSCHALE V70 SCHWARZ - 1 SATZ RECHTS/LINKS</t>
  </si>
  <si>
    <t>826826023</t>
  </si>
  <si>
    <t>TRAGROHR AL L=370 FÜR TANDEM SPRITZRAHMEN-TROLLEY</t>
  </si>
  <si>
    <t>826826024</t>
  </si>
  <si>
    <t>VERBINDUNGSROHR AL L=1438 FÜR TANDEM</t>
  </si>
  <si>
    <t>826826025</t>
  </si>
  <si>
    <t>STOSSSTANGE FÜR TANDEM SPRITZRAHMEN-TROLLEY -</t>
  </si>
  <si>
    <t>826826026</t>
  </si>
  <si>
    <t>AUFNAHMEBLECH FÜR SPRITZRAHMEN - 6100148956</t>
  </si>
  <si>
    <t>826826027</t>
  </si>
  <si>
    <t>TROLLEY-TRAVERSE 409250</t>
  </si>
  <si>
    <t>826826028</t>
  </si>
  <si>
    <t>BEFESTIGUNGSWINKEL GEHÄNGE-TRAVERSE 409250</t>
  </si>
  <si>
    <t>826826029</t>
  </si>
  <si>
    <t>KNOTENBLECH FÜR SPRITZRAHMEN</t>
  </si>
  <si>
    <t>826826030</t>
  </si>
  <si>
    <t>TROLLEY-TRAVERSE FÜR SCHLEICHER-TROLLEY 412190</t>
  </si>
  <si>
    <t>826826031</t>
  </si>
  <si>
    <t>TROLLEY-TRAVERSE FÜR SCHLEICHER-TROLLEY</t>
  </si>
  <si>
    <t>826826032</t>
  </si>
  <si>
    <t>AUFNAHME FÜR LATTENROST-TROLLEY</t>
  </si>
  <si>
    <t>826826033</t>
  </si>
  <si>
    <t>AUFNAHME D=40</t>
  </si>
  <si>
    <t>826826034</t>
  </si>
  <si>
    <t>AUFNAHME D=70</t>
  </si>
  <si>
    <t>826826035</t>
  </si>
  <si>
    <t>GABELKOPF KPL.</t>
  </si>
  <si>
    <t>826826036</t>
  </si>
  <si>
    <t>TRAVERSE KPL.</t>
  </si>
  <si>
    <t>826826037</t>
  </si>
  <si>
    <t>ABLAGE RAHMENTRÄGER AUS MAKROLON GP clear 099</t>
  </si>
  <si>
    <t>826826039</t>
  </si>
  <si>
    <t>GUMMIAUFLAGE FÜR LATTENROST-TROLLEY</t>
  </si>
  <si>
    <t>826826040</t>
  </si>
  <si>
    <t>TROLLEY-TRAVERSE FÜR SCHLEICHER-TROLLEY 412840</t>
  </si>
  <si>
    <t>826826041</t>
  </si>
  <si>
    <t>TRAVERSE-TRAGROHR FÜR PWO-TROLLEY</t>
  </si>
  <si>
    <t>826826042</t>
  </si>
  <si>
    <t>CCB-AUFNAHME FÜR PWO-TROLLEY - SCHWEISSTEIL</t>
  </si>
  <si>
    <t>826826043</t>
  </si>
  <si>
    <t>LAGER SPERRHAKEN FÜR PWO-TROLLEY</t>
  </si>
  <si>
    <t>826826044</t>
  </si>
  <si>
    <t>SPERRHAKEN FÜR PWO-TROLLEY - SCHWEISSTEIL</t>
  </si>
  <si>
    <t>826826045</t>
  </si>
  <si>
    <t>HÜLSE CCB-TRÄGER FÜR PWO-TROLLEY</t>
  </si>
  <si>
    <t>826826046</t>
  </si>
  <si>
    <t>TROLLEY-TRAVERSE FÜR SCHLEICHER-TROLLEY 412850</t>
  </si>
  <si>
    <t>826826047</t>
  </si>
  <si>
    <t>BÜGEL - TRÄGERBLECH ZUR LEDERABSTÜTZUNG</t>
  </si>
  <si>
    <t>826826048</t>
  </si>
  <si>
    <t>TRÄGERBLECH FÜR LEDER</t>
  </si>
  <si>
    <t>826826050</t>
  </si>
  <si>
    <t>TRAGROHR</t>
  </si>
  <si>
    <t>826826051</t>
  </si>
  <si>
    <t>PRALLPLATTE / PUFFER SCHWARZ FÜR WARENTRÄGER</t>
  </si>
  <si>
    <t>826826052</t>
  </si>
  <si>
    <t>TRAGROHR FÜR RG 37180X60 FÜR WARENTRÄGER</t>
  </si>
  <si>
    <t>826826053</t>
  </si>
  <si>
    <t>AIRBAG - STÜTZE</t>
  </si>
  <si>
    <t>826826054</t>
  </si>
  <si>
    <t>TRAVERSENHALTERUNG FÜR KARTONTRANSPORT-TROLLEY</t>
  </si>
  <si>
    <t>826826055</t>
  </si>
  <si>
    <t>VIERKANT-TRAVERSE FÜR KARTONTRANSPORT-TROLLEY</t>
  </si>
  <si>
    <t>826826056</t>
  </si>
  <si>
    <t>SEITENHALTER FÜR KARTONTRANSPORT-TROLLEY</t>
  </si>
  <si>
    <t>826826057</t>
  </si>
  <si>
    <t>RÖLLCHENLEISTENHALTER FÜR KARTONTRANSPORT-TROLLEY</t>
  </si>
  <si>
    <t>826826059</t>
  </si>
  <si>
    <t>Tragrohr FÜR COCKPIT-TROLLEY</t>
  </si>
  <si>
    <t>826826060</t>
  </si>
  <si>
    <t>HÄNGEPLATTE KPL. FÜR COCKPIT-TROLLEY</t>
  </si>
  <si>
    <t>826826061</t>
  </si>
  <si>
    <t>VERBINDUNGSPLATTE FÜR COCKPIT-TROLLEY</t>
  </si>
  <si>
    <t>826826062</t>
  </si>
  <si>
    <t>VERRIEGLER FÜR COCKPIT-TROLLEY</t>
  </si>
  <si>
    <t>826826063</t>
  </si>
  <si>
    <t>DREHPLATTE FÜR COCKPIT-TROLLEY</t>
  </si>
  <si>
    <t>826826064</t>
  </si>
  <si>
    <t>HALTERPLATTE FÜR COCKPIT-TROLLEY</t>
  </si>
  <si>
    <t>826826065</t>
  </si>
  <si>
    <t>WELLE FÜR COCKPIT-TROLLEY</t>
  </si>
  <si>
    <t>826826066</t>
  </si>
  <si>
    <t>COCKPIT-GEHÄUSE FÜR COCKPIT-TROLLEY RECHTS</t>
  </si>
  <si>
    <t>826826067</t>
  </si>
  <si>
    <t>WINKELBEFESTIGUNG FÜR COCKPIT-TROLLEY</t>
  </si>
  <si>
    <t>826826068</t>
  </si>
  <si>
    <t>PRALLPLATTE/PUFFER FÜR COCKPIT-TROLLEY</t>
  </si>
  <si>
    <t>826826069</t>
  </si>
  <si>
    <t>COCKPIT-GEHÄUSE FÜR COCKPIT-TROLLEY LINKS</t>
  </si>
  <si>
    <t>826826070</t>
  </si>
  <si>
    <t>TRÄGER GESCHWEISST FÜR DRUCKBLECK-TROLLEY</t>
  </si>
  <si>
    <t>826826071</t>
  </si>
  <si>
    <t>KLEMMBACKE FÜR DRUCKPLATTEN</t>
  </si>
  <si>
    <t>826826072</t>
  </si>
  <si>
    <t>ANSCHLAG GESCHWEISST FÜR DRUCKPLATTEN TROLLEY</t>
  </si>
  <si>
    <t>826826073</t>
  </si>
  <si>
    <t>STOSSDÄMPFER 128X50X8 MM FÜR TROLLEY</t>
  </si>
  <si>
    <t>826826074</t>
  </si>
  <si>
    <t>TRÄGERHALTER FÜR DRUCKBLECK-TROLLEY</t>
  </si>
  <si>
    <t>826826075</t>
  </si>
  <si>
    <t>TRAGROHR FÜR RT4</t>
  </si>
  <si>
    <t>826826076</t>
  </si>
  <si>
    <t>TANDEM-TRAVERSE FÜR TT30/RT</t>
  </si>
  <si>
    <t>826826077</t>
  </si>
  <si>
    <t>WELLE TT 30/RT</t>
  </si>
  <si>
    <t>826826078</t>
  </si>
  <si>
    <t>HALTEBLECH RÖLLCHENLEISTE FÜR RT</t>
  </si>
  <si>
    <t>826826079</t>
  </si>
  <si>
    <t>PROFILLEISTE FÜR RT4</t>
  </si>
  <si>
    <t>826826080</t>
  </si>
  <si>
    <t>GLEITLAGER FÜR RT4</t>
  </si>
  <si>
    <t>826826081</t>
  </si>
  <si>
    <t>ROHR TRAVERSE FÜR RT4</t>
  </si>
  <si>
    <t>826826082</t>
  </si>
  <si>
    <t>ROHRRAHMEN FÜR RT4</t>
  </si>
  <si>
    <t>826826083</t>
  </si>
  <si>
    <t>RAHMENSTREBE FÜR RT4</t>
  </si>
  <si>
    <t>826826084</t>
  </si>
  <si>
    <t>ROHRRAHMEN GESCHWEISST FÜR RT3</t>
  </si>
  <si>
    <t>826826085</t>
  </si>
  <si>
    <t>ABLAGEBLECH FÜR RT3</t>
  </si>
  <si>
    <t>826826086</t>
  </si>
  <si>
    <t>RAHMENSTREBE FÜR RT3</t>
  </si>
  <si>
    <t>826826087</t>
  </si>
  <si>
    <t>ZUSATZ-ABLAGEBLECH FÜR RT3</t>
  </si>
  <si>
    <t>826826088</t>
  </si>
  <si>
    <t>TROLLEY-TRAVERSE FÜR CQT-TROLLEY</t>
  </si>
  <si>
    <t>826826089</t>
  </si>
  <si>
    <t>TRÄGERHALTERUNG FÜR CQT-TROLLEY</t>
  </si>
  <si>
    <t>826826089_1</t>
  </si>
  <si>
    <t>Aufnahme- und Fixierplatte für Trägerhalterung CQT</t>
  </si>
  <si>
    <t>826826089_2</t>
  </si>
  <si>
    <t>Trägerrohr für Trägerhalterung CQT-Trolley</t>
  </si>
  <si>
    <t>826826089_3</t>
  </si>
  <si>
    <t>Puffer- und Stützblech für Trägerhalterung CQT-Tro</t>
  </si>
  <si>
    <t>826826090</t>
  </si>
  <si>
    <t>AUFHÄNGEHAKEN FÜR CQT-TROLLEY</t>
  </si>
  <si>
    <t>826826091</t>
  </si>
  <si>
    <t>TRANSPONDER-PLATTE FÜR CQT-TROLLEY</t>
  </si>
  <si>
    <t>826826092</t>
  </si>
  <si>
    <t>PUFFER FÜR CQT-TROLLEY</t>
  </si>
  <si>
    <t>826826093</t>
  </si>
  <si>
    <t>VERRIEGELUNG FÜR CQT-TROLLEY</t>
  </si>
  <si>
    <t>826826094</t>
  </si>
  <si>
    <t>LEISTE KLEMMBACKE</t>
  </si>
  <si>
    <t>826826095</t>
  </si>
  <si>
    <t>ANSCHLAG</t>
  </si>
  <si>
    <t>826826096</t>
  </si>
  <si>
    <t>C-SCHIENE KLEMMBACKE</t>
  </si>
  <si>
    <t>826826097</t>
  </si>
  <si>
    <t>ANSCHLAG HINTEN</t>
  </si>
  <si>
    <t>826826098</t>
  </si>
  <si>
    <t>SCHENKELFEDER</t>
  </si>
  <si>
    <t>826826099</t>
  </si>
  <si>
    <t>826826100</t>
  </si>
  <si>
    <t>L-PROFIL BLECHVERSTEIFUNG CQT-TROLLEY</t>
  </si>
  <si>
    <t>826826101</t>
  </si>
  <si>
    <t>STOSSDÄMPFER</t>
  </si>
  <si>
    <t>826826102</t>
  </si>
  <si>
    <t>TRAGROHR FÜR GALVANIKTEILE-TROLLEY</t>
  </si>
  <si>
    <t>826826103</t>
  </si>
  <si>
    <t xml:space="preserve">TRAVERSEN-EINSATZ FÜR AUFNAHME V60 </t>
  </si>
  <si>
    <t>826826104</t>
  </si>
  <si>
    <t>Halterung für Trolleygehänge Pos.3</t>
  </si>
  <si>
    <t>826826105</t>
  </si>
  <si>
    <t>826826106</t>
  </si>
  <si>
    <t>Befestigungszylinder</t>
  </si>
  <si>
    <t>826832004</t>
  </si>
  <si>
    <t>GELENKTROLLEY MIT AUFNAHME FÜR LÜFTERRAD</t>
  </si>
  <si>
    <t>826832005</t>
  </si>
  <si>
    <t>GRAMMER-TROLLEY II TYP 1, KPL.</t>
  </si>
  <si>
    <t>826832006</t>
  </si>
  <si>
    <t>GRAMMER-TROLLEY II TYP 2, KPL.</t>
  </si>
  <si>
    <t>826832007</t>
  </si>
  <si>
    <t>GRAMMER-TROLLEY II FÜR SÄCKE, KPL.</t>
  </si>
  <si>
    <t>826834001</t>
  </si>
  <si>
    <t>GELENKSTÜCK KPL. FÜR GRAMMER-TROLLEY</t>
  </si>
  <si>
    <t>826834002</t>
  </si>
  <si>
    <t>GELENKTEILE SET FÜR GELENKTROLLEY</t>
  </si>
  <si>
    <t>826836001</t>
  </si>
  <si>
    <t>TRAGROHR FÜR GRAMMER-TROLLEY</t>
  </si>
  <si>
    <t>826836002</t>
  </si>
  <si>
    <t>TRAGROHR FÜR GRAMMER-TROLLEY TYP 1</t>
  </si>
  <si>
    <t>826836003</t>
  </si>
  <si>
    <t>TRAGROHR FÜR GRAMMER-TROLLEY TYP 2</t>
  </si>
  <si>
    <t>826836004</t>
  </si>
  <si>
    <t>TRAGROHR FÜR GRAMMER-TROLLEY FÜR SÄCKE</t>
  </si>
  <si>
    <t>826836005</t>
  </si>
  <si>
    <t>SENKRECHTARM FÜR GRAMMER-TROLLEY TYP 1</t>
  </si>
  <si>
    <t>826836006</t>
  </si>
  <si>
    <t>SENKRECHTARM FÜR GRAMMER-TROLLEY TYP 2</t>
  </si>
  <si>
    <t>826836007</t>
  </si>
  <si>
    <t>SENKRECHTARM FÜR GRAMMER-TROLLEY FÜR SÄCKE</t>
  </si>
  <si>
    <t>826836008</t>
  </si>
  <si>
    <t>VERBINDUNGSPLATTE TRAGARME FÜR GRAMMER-TROLLEY</t>
  </si>
  <si>
    <t>826836009</t>
  </si>
  <si>
    <t>826836010</t>
  </si>
  <si>
    <t>Blech Trolley Grammer 120° innen</t>
  </si>
  <si>
    <t>826836011</t>
  </si>
  <si>
    <t>HAKEN L=30MM GUMMIERT FÜR GRAMMER-TROLLEY</t>
  </si>
  <si>
    <t>826836012</t>
  </si>
  <si>
    <t>HAKEN L=250MM FÜR GRAMMER-TROLLEY</t>
  </si>
  <si>
    <t>826836012_E</t>
  </si>
  <si>
    <t>HAKEN KPL. MIT SCHRUMPFSCHLAUCH L=250MM FÜR GRAMME</t>
  </si>
  <si>
    <t>826836013</t>
  </si>
  <si>
    <t>UNTERES DREHTEIL FÜR GELENKSTÜCK GRAMMER-TROLLEY</t>
  </si>
  <si>
    <t>826836014</t>
  </si>
  <si>
    <t>U-WINKEL FÜR GELENKSTÜCK GRAMMER-TROLLEY</t>
  </si>
  <si>
    <t>826836015</t>
  </si>
  <si>
    <t>WINKEL F. DRUCKSTÜCK FÜR GELENKSTÜCK</t>
  </si>
  <si>
    <t>826836016</t>
  </si>
  <si>
    <t>VERBINDUNGSMUFFE M6X30 FÜR GRAMMER-TROLLEY</t>
  </si>
  <si>
    <t>826836018</t>
  </si>
  <si>
    <t>OBERES DREHTEIL FÜR GELENKSTÜCK GRAMMER-TROLLEY</t>
  </si>
  <si>
    <t>826836019</t>
  </si>
  <si>
    <t>Blech Trolley Grammer 120° außen</t>
  </si>
  <si>
    <t>826836020</t>
  </si>
  <si>
    <t>TRAGROHR AL FÜR GELENKTROLLEY L=345</t>
  </si>
  <si>
    <t>826836021</t>
  </si>
  <si>
    <t>TRAGROHR AL FÜR GELENKTROLLEY L=410</t>
  </si>
  <si>
    <t>826836022</t>
  </si>
  <si>
    <t>ABHÄNGER TRAVERSE FÜR GELENKTROLLEY</t>
  </si>
  <si>
    <t>826836023</t>
  </si>
  <si>
    <t>TRÄGER LINKS FÜR GELENKTROLLEY</t>
  </si>
  <si>
    <t>826836024</t>
  </si>
  <si>
    <t>TRÄGER RECHTS FÜR GELENKTROLLEY</t>
  </si>
  <si>
    <t>826836025</t>
  </si>
  <si>
    <t>TRAGROHR ST FÜR GELENKTROLLEY L=245</t>
  </si>
  <si>
    <t>826836026</t>
  </si>
  <si>
    <t>ABSTANDSHALTER/PUFFER FÜR GELENKTROLLEY</t>
  </si>
  <si>
    <t>826836027</t>
  </si>
  <si>
    <t>BESCHWERUNG FÜR GELENKTROLLEY</t>
  </si>
  <si>
    <t>826836028</t>
  </si>
  <si>
    <t>TRÄGERBLECH FÜR GRAMMER-TROLLEY</t>
  </si>
  <si>
    <t>826836029</t>
  </si>
  <si>
    <t>GABELROHR FÜR GRAMMER-TROLLEY; PRÄZ.STAHLROHR</t>
  </si>
  <si>
    <t>826836030</t>
  </si>
  <si>
    <t>SENKRECHTARM II FÜR GRAMMER-TROLLEY TYP 1</t>
  </si>
  <si>
    <t>826836031</t>
  </si>
  <si>
    <t>SENKRECHTARM II FÜR GRAMMER-TROLLEY TYP 2</t>
  </si>
  <si>
    <t>826836032</t>
  </si>
  <si>
    <t>SENKRECHTARM II FÜR GRAMMER-TROLLEY TYP</t>
  </si>
  <si>
    <t>826836033</t>
  </si>
  <si>
    <t>TRANSPORTSACK FÜR GRAMMER-TROLLEY</t>
  </si>
  <si>
    <t>826836034</t>
  </si>
  <si>
    <t>HAKEN L=30MM BLANK FÜR GRAMMER-TROLLEY (REF.</t>
  </si>
  <si>
    <t>826842001</t>
  </si>
  <si>
    <t>CDDC-MAGNA-TROLLEY, KPL.</t>
  </si>
  <si>
    <t>826846001</t>
  </si>
  <si>
    <t>ABHÄNGEARM CDDC-MAGNA-TROLLEY</t>
  </si>
  <si>
    <t>826846002</t>
  </si>
  <si>
    <t>ABHÄNGEVORRICHTUNG CDDC-MAGNA-TROLLEY</t>
  </si>
  <si>
    <t>826846003</t>
  </si>
  <si>
    <t>HALTEWINKEL STÜTZROLLE FÜR CDDC-MAGNA-TROLLEY</t>
  </si>
  <si>
    <t>826846004</t>
  </si>
  <si>
    <t>TRÄGERARM FÜR CDDC-MAGNA-TROLLEY</t>
  </si>
  <si>
    <t>826846005</t>
  </si>
  <si>
    <t>T-VERBINDER FÜR CDDC-MAGNA-TROLLEY</t>
  </si>
  <si>
    <t>826846006</t>
  </si>
  <si>
    <t>VERBINDUNG UNTEN LINKS FÜR CDDC-MAGNA-TROLLEY</t>
  </si>
  <si>
    <t>826846007</t>
  </si>
  <si>
    <t>VERBINDUNG UNTEN RECHTS FÜR CDDC-MAGNA-TROLLEY</t>
  </si>
  <si>
    <t>826846008</t>
  </si>
  <si>
    <t>HALTEARM FÜR CDDC-MAGNA-TROLLEY</t>
  </si>
  <si>
    <t>826862001</t>
  </si>
  <si>
    <t>ILS-KLEMMTROLLEY FÜR TEXTILIEN KPL.</t>
  </si>
  <si>
    <t>826864001</t>
  </si>
  <si>
    <t>LAUFKÖRPER FÜR MT KPL. - V3 WERKMEISTER</t>
  </si>
  <si>
    <t>826866001</t>
  </si>
  <si>
    <t>TRAVERSE FÜR ILS-KLEMMTROLLEY</t>
  </si>
  <si>
    <t>826866002</t>
  </si>
  <si>
    <t>SPANNHAKEN LINKS FÜR ILS-KLEMMTROLLEY</t>
  </si>
  <si>
    <t>826866003</t>
  </si>
  <si>
    <t>TRAVERSENLAGER VORNE FÜR ILS-KLEMMTROLLEY</t>
  </si>
  <si>
    <t>826866004</t>
  </si>
  <si>
    <t>TRAVERSENLAGER HINTEN FÜR ILS-KLEMMTROLLEY</t>
  </si>
  <si>
    <t>826866005</t>
  </si>
  <si>
    <t>SPANNHAKEN RECHTS  FÜR ILS-KLEMMTROLLEY</t>
  </si>
  <si>
    <t>826866006</t>
  </si>
  <si>
    <t>ANTRIEBSCLIP WERKMEISTER</t>
  </si>
  <si>
    <t>826866007</t>
  </si>
  <si>
    <t>HÜLSE GELENKHALTER/TRAVERSE KLAMMERTROLLEY</t>
  </si>
  <si>
    <t>826866008</t>
  </si>
  <si>
    <t>GELENK-TRAVERSE KLEMMTROLLEY WERKMEISTER</t>
  </si>
  <si>
    <t>826866009</t>
  </si>
  <si>
    <t>GELENKHALTER (LAUFKÖRPER MT) KLEMMTROLLEY</t>
  </si>
  <si>
    <t>826866012</t>
  </si>
  <si>
    <t>TRAVERSENADAPTER KLEMMTROLLEY (POM schwarz)</t>
  </si>
  <si>
    <t>826902024</t>
  </si>
  <si>
    <t>LAMPENTROLLEY - STANDARDBAUGRUPPE</t>
  </si>
  <si>
    <t>826902025</t>
  </si>
  <si>
    <t>TROLLEY 4 FÜR HYDRAULIK ZYLINDER</t>
  </si>
  <si>
    <t>826904001</t>
  </si>
  <si>
    <t>SPULENTRÄGER TYP A KPL. T=165</t>
  </si>
  <si>
    <t>826904002</t>
  </si>
  <si>
    <t>SPULENTRÄGER TYP B KPL. T=165</t>
  </si>
  <si>
    <t>826904003</t>
  </si>
  <si>
    <t>SPULENTRÄGER TYP C KPL. STAHL-V T=165;</t>
  </si>
  <si>
    <t>826904005</t>
  </si>
  <si>
    <t>ROBO CREEL TROLLEY, KPL. MASA-V OHNE MITNEHMER</t>
  </si>
  <si>
    <t>826904006</t>
  </si>
  <si>
    <t>ROBO CREEL TROLLEY KPL. MASA-VOHNE MITNEHMER</t>
  </si>
  <si>
    <t>826904007</t>
  </si>
  <si>
    <t>SPULENTRÄGER TYP C KPL. T=165 ENDTRAVERSE MASA-V</t>
  </si>
  <si>
    <t>826904009</t>
  </si>
  <si>
    <t>SPULENTRÄGER TYP D KPL. NT=150 STAHL-V M.ZUGSTANGE</t>
  </si>
  <si>
    <t>826904017</t>
  </si>
  <si>
    <t>SPULENTRÄGER TYP B KPL. T=175</t>
  </si>
  <si>
    <t>826904018</t>
  </si>
  <si>
    <t>SPULENTRÄGER TYP A KPL. T=175</t>
  </si>
  <si>
    <t>826904019</t>
  </si>
  <si>
    <t>SPULENTR. TYP D T=175 KPL.STAHl V T=175 Zugstange</t>
  </si>
  <si>
    <t>826904023</t>
  </si>
  <si>
    <t>SPULENTRÄGER TYP D T=180 KPL.STAHL-V ENDTRAVERSE</t>
  </si>
  <si>
    <t>826904026</t>
  </si>
  <si>
    <t>SPULENTRÄGER TYP D T=165 KPL.STAHL-V ENDTRAVERSE</t>
  </si>
  <si>
    <t>826904028</t>
  </si>
  <si>
    <t>SPULENTRÄGER TYP A KPL. T=180(WAR  569 006 402)</t>
  </si>
  <si>
    <t>826904029</t>
  </si>
  <si>
    <t>SPULENTRÄGER TYP B KPL. T=180(WAR  569 006 403)</t>
  </si>
  <si>
    <t>826904030</t>
  </si>
  <si>
    <t>826904031</t>
  </si>
  <si>
    <t>826904032</t>
  </si>
  <si>
    <t>826904034</t>
  </si>
  <si>
    <t>SPULENTRÄGER TYP E T=165 KPL.STAHL-V ENDTRAVERSE</t>
  </si>
  <si>
    <t>826904035</t>
  </si>
  <si>
    <t>STAHL-V FÜR KETTE 1/2" X 5/16" KPL.</t>
  </si>
  <si>
    <t>826904036</t>
  </si>
  <si>
    <t>GELENK FÜR TRAVERSE KPL.</t>
  </si>
  <si>
    <t>826904042</t>
  </si>
  <si>
    <t xml:space="preserve">SPULENTRÄGER TYP D T=450 KPL.STAHL-V ENDTRAVERSE </t>
  </si>
  <si>
    <t>826904043</t>
  </si>
  <si>
    <t>SPULENTRÄGER TYP F KPL. ENDTRAVERSE STAHL-V</t>
  </si>
  <si>
    <t>826904044</t>
  </si>
  <si>
    <t>SPULENTRÄGER TYP M ENDTRAVERSE MAN.+AUTOM.</t>
  </si>
  <si>
    <t>826904045</t>
  </si>
  <si>
    <t>ZUGSTANGE SPULENZUG KPL. MANUELLE PUTZSTATION</t>
  </si>
  <si>
    <t>826904046</t>
  </si>
  <si>
    <t>SPULENTRÄGER TYP M2 ENDTRAVERSE MAN.+AUTOM.</t>
  </si>
  <si>
    <t>826904047</t>
  </si>
  <si>
    <t>SPULENTRÄGER TYP F-2 KPL. END-TRAVERSE STAHL-V</t>
  </si>
  <si>
    <t>826904048</t>
  </si>
  <si>
    <t>ZUGSTANGE SPULENZUG KPL.</t>
  </si>
  <si>
    <t>826904049</t>
  </si>
  <si>
    <t>SENSOR KAPAZITIV MIT HALTER FÜR SPULENABFRAGE</t>
  </si>
  <si>
    <t>826904050</t>
  </si>
  <si>
    <t>826904051</t>
  </si>
  <si>
    <t>SPULENTRÄGER TYP K T=165 KPL.</t>
  </si>
  <si>
    <t>826904052</t>
  </si>
  <si>
    <t>SPULENTRÄGER TYP L T=165 KPL.</t>
  </si>
  <si>
    <t>826904055</t>
  </si>
  <si>
    <t>SPULENTRÄGER TYP M3 ENDTRAVERSE MAN.+AUTOM.</t>
  </si>
  <si>
    <t>826904200</t>
  </si>
  <si>
    <t>SPULENZUGSEGMENT 225 KPL.</t>
  </si>
  <si>
    <t>826904201</t>
  </si>
  <si>
    <t xml:space="preserve">SPULENZUG ENDE KPL. </t>
  </si>
  <si>
    <t>826904202</t>
  </si>
  <si>
    <t>ZUGSTANGE-a SPULENZUG KPL.</t>
  </si>
  <si>
    <t>826904203</t>
  </si>
  <si>
    <t>SPULENZUGSEGMENT 165 KPL.</t>
  </si>
  <si>
    <t>826904204</t>
  </si>
  <si>
    <t>SPULENZUG 165 V1 ENDE BEIDSEITIG MIT ZUGSTANGEN</t>
  </si>
  <si>
    <t>826904205</t>
  </si>
  <si>
    <t>SPULENZUG 165 V2 ENDE BEIDSEITIG MIT ZUGSTANGEN</t>
  </si>
  <si>
    <t>826904206</t>
  </si>
  <si>
    <t>SPULENZUG 165 V3 ENDE BEIDSEITIG MIT ZUGSTANGEN</t>
  </si>
  <si>
    <t>826904208</t>
  </si>
  <si>
    <t>SPULENZUGSEGMENT 210 KPL.</t>
  </si>
  <si>
    <t>826904212</t>
  </si>
  <si>
    <t>SPULENZUG 210 V1 ENDE BEIDSEITIG MIT ZUGSTANGEN</t>
  </si>
  <si>
    <t>826904213</t>
  </si>
  <si>
    <t>SPULENZUG 210 ENDE BEIDSEITIG KPL.</t>
  </si>
  <si>
    <t>826904214</t>
  </si>
  <si>
    <t>SPULENZUG 225 ENDE BEIDSEITIG KPL.</t>
  </si>
  <si>
    <t>826904215</t>
  </si>
  <si>
    <t>SPULENZUG 165 ENDE BEIDSEITIG KPL.</t>
  </si>
  <si>
    <t>826904220</t>
  </si>
  <si>
    <t>ZUGSTANGE-b SPULENZUG KPL.</t>
  </si>
  <si>
    <t>826905002</t>
  </si>
  <si>
    <t>ROBO CREEL TROLLEY, KPL.; OHNE MITNEHMER</t>
  </si>
  <si>
    <t>826905005</t>
  </si>
  <si>
    <t>ROBO CREEL TROLLEY, KPL. M. MITNEHMER</t>
  </si>
  <si>
    <t>826906001</t>
  </si>
  <si>
    <t>ROBO CREEL MITNEHMER MZ1 U. KUNSTST.TRAVERSE MONT.</t>
  </si>
  <si>
    <t>826906002</t>
  </si>
  <si>
    <t>DISTANZHÜLSE SPULENZUG AL TRAV.</t>
  </si>
  <si>
    <t>826906003</t>
  </si>
  <si>
    <t>EINSATZ F. ENDTRAVERSE SPULENZUG</t>
  </si>
  <si>
    <t>826906004</t>
  </si>
  <si>
    <t>STÜTZPROFIL F. SPULENZUG M. STAHL V</t>
  </si>
  <si>
    <t>826906010</t>
  </si>
  <si>
    <t>STÜTZPROFIL M.SCHRÄGE L=500 F. SPULENZUG ST-V</t>
  </si>
  <si>
    <t>826906011</t>
  </si>
  <si>
    <t>STÜTZPROFIL M.SCHRÄGE L=1000 F. SPULENZUG ST-V</t>
  </si>
  <si>
    <t>826906012</t>
  </si>
  <si>
    <t>SPULENTRÄGER TYP D T=150 ENDSTÜCK</t>
  </si>
  <si>
    <t>826906013</t>
  </si>
  <si>
    <t>ZUGSTANGE SPULENZUG AUTOM. PUTZSTATION</t>
  </si>
  <si>
    <t>826906052</t>
  </si>
  <si>
    <t>SPULENTRÄGER TYP B T=175</t>
  </si>
  <si>
    <t>826906053</t>
  </si>
  <si>
    <t>SPULENTRÄGER TYP A T=175</t>
  </si>
  <si>
    <t>826906054</t>
  </si>
  <si>
    <t>SPULENTRTRÄGER TYP D T=175 KPL. ENDSTÜCK MIT</t>
  </si>
  <si>
    <t>826906064</t>
  </si>
  <si>
    <t>SPULENTRÄGER TYP D T=180 ENDSTÜCK</t>
  </si>
  <si>
    <t>826906070</t>
  </si>
  <si>
    <t>SENSORHALTER SPULENZUG ABFR 110</t>
  </si>
  <si>
    <t>826906072</t>
  </si>
  <si>
    <t>SPULENTRÄGER TYP D T=165 ENDSTÜCK</t>
  </si>
  <si>
    <t>826906074</t>
  </si>
  <si>
    <t>VKR-TRAVERSE FÜR LAMPENTROLLEY</t>
  </si>
  <si>
    <t>826906075</t>
  </si>
  <si>
    <t>HALTEPLATTE FÜR LAMPENTROLLEY</t>
  </si>
  <si>
    <t>826906076</t>
  </si>
  <si>
    <t>TRAVERSE L=600 FÜR TROLLEY 4</t>
  </si>
  <si>
    <t>826906077</t>
  </si>
  <si>
    <t>STREBE L=1150 FÜR TROLLEY 4</t>
  </si>
  <si>
    <t>826906078</t>
  </si>
  <si>
    <t>HALTEBLECH FÜR TROLLEY 4</t>
  </si>
  <si>
    <t>826906079</t>
  </si>
  <si>
    <t>ZYLINDERHALTEROHR FÜR TROLLEY 4</t>
  </si>
  <si>
    <t>826906082</t>
  </si>
  <si>
    <t>SPULENTRÄGER TYP A T=180 (WAR 569 006 601)</t>
  </si>
  <si>
    <t>826906083</t>
  </si>
  <si>
    <t>SPULENTRÄGER TYP B T=180 (WAR 569 006 602)</t>
  </si>
  <si>
    <t>826906087</t>
  </si>
  <si>
    <t>826906100</t>
  </si>
  <si>
    <t>SPULENTRÄGER TYP E T=165 ENDSTÜCK</t>
  </si>
  <si>
    <t>826906104</t>
  </si>
  <si>
    <t>SCHELLE FÜR FAHRRADTROLLEY LTK</t>
  </si>
  <si>
    <t>826906105</t>
  </si>
  <si>
    <t>SCHLEPPSEGMENT FÜR 1/2" X 5/16</t>
  </si>
  <si>
    <t>826906106</t>
  </si>
  <si>
    <t>ZYLINDERSCHRAUBE M10X150 GEKÜRZT FÜR GELENK</t>
  </si>
  <si>
    <t>826906129</t>
  </si>
  <si>
    <t>SPULENTRÄGER TYP D T=450 ENDSTÜCK</t>
  </si>
  <si>
    <t>826906130</t>
  </si>
  <si>
    <t>SPULENTRÄGER TYP F ENDSTÜCK</t>
  </si>
  <si>
    <t>826906131</t>
  </si>
  <si>
    <t>SPULENTRÄGER TYP M ENDSTÜCK</t>
  </si>
  <si>
    <t>826906132</t>
  </si>
  <si>
    <t>ZUGSTANGE SPULENZUG, MANUELLE PUTZSTATION</t>
  </si>
  <si>
    <t>826906133</t>
  </si>
  <si>
    <t>SENSORHALTER SPULENPRÜF. AP110 FARB- U.</t>
  </si>
  <si>
    <t>826906134</t>
  </si>
  <si>
    <t>SENSORHALTER SPULENPRÜF. AP60 FARB- U.</t>
  </si>
  <si>
    <t>826906135</t>
  </si>
  <si>
    <t>SENSORHALTER AP110 SPULENABFRAGE -</t>
  </si>
  <si>
    <t>826906136</t>
  </si>
  <si>
    <t>MITNEHMER MZ5 U. KUNSTST. TRAV. MONTIERT</t>
  </si>
  <si>
    <t>826906137</t>
  </si>
  <si>
    <t>SPULENTRÄGER TYP M2 ENDSTÜCK</t>
  </si>
  <si>
    <t>826906138</t>
  </si>
  <si>
    <t>ZUGSTANGE SPULENZUG</t>
  </si>
  <si>
    <t>826906139</t>
  </si>
  <si>
    <t>SPULENTRÄGER TYP K T=165</t>
  </si>
  <si>
    <t>826906140</t>
  </si>
  <si>
    <t>SPULENTRÄGER TYP L T=165</t>
  </si>
  <si>
    <t>826906141</t>
  </si>
  <si>
    <t>MITNEHMER FÜR ZIEHAKEN</t>
  </si>
  <si>
    <t>826906142</t>
  </si>
  <si>
    <t>SENSORHALTER AP60 SPULENABFRAGE -</t>
  </si>
  <si>
    <t>826906143</t>
  </si>
  <si>
    <t>SENSORHALTER, OPT., AP110,</t>
  </si>
  <si>
    <t>826906144</t>
  </si>
  <si>
    <t>SENSORHALTER, OPT., AP60,</t>
  </si>
  <si>
    <t>826906145</t>
  </si>
  <si>
    <t>SPULENTRÄGER TYP M3 ENDSTÜCK</t>
  </si>
  <si>
    <t>826906200</t>
  </si>
  <si>
    <t>SPULENZUGSEGMENT T225</t>
  </si>
  <si>
    <t>826906201</t>
  </si>
  <si>
    <t>SPULENZUGSEGMENT T165</t>
  </si>
  <si>
    <t>826906202</t>
  </si>
  <si>
    <t>KUPPLUNG SPULENZUG</t>
  </si>
  <si>
    <t>826906203</t>
  </si>
  <si>
    <t>STIFT SPULENZUG</t>
  </si>
  <si>
    <t>826906204</t>
  </si>
  <si>
    <t>SCHEIBE SPULENZUG</t>
  </si>
  <si>
    <t>826906205</t>
  </si>
  <si>
    <t>BUCHSE-a FÜR ZUGSTANGE SPULENZUG</t>
  </si>
  <si>
    <t>826906208</t>
  </si>
  <si>
    <t>SPULENZUGSEGMENT LINKS F. SPULENZUG T165 V3</t>
  </si>
  <si>
    <t>826906209</t>
  </si>
  <si>
    <t>SPULENZUGSEGMENT RECHTS F. SPULENZUG T165 V3</t>
  </si>
  <si>
    <t>826906210</t>
  </si>
  <si>
    <t>ENDSEGMENT F. SPULENZUG T165 V2</t>
  </si>
  <si>
    <t>826906211</t>
  </si>
  <si>
    <t>ENDSEGMENT LINKS F. SPULENZUG T165 V3</t>
  </si>
  <si>
    <t>826906212</t>
  </si>
  <si>
    <t>ENDSEGMENT RECHTS F. SPULENZUG T165 V3</t>
  </si>
  <si>
    <t>826906213</t>
  </si>
  <si>
    <t>SPULENZUGSEGMENT T210</t>
  </si>
  <si>
    <t>826906214</t>
  </si>
  <si>
    <t>BUCHSE-b FÜR ZUGSTANGE SPULENZUG</t>
  </si>
  <si>
    <t>826907001</t>
  </si>
  <si>
    <t>SPULENTRÄGER TYP A T=165</t>
  </si>
  <si>
    <t>826907002</t>
  </si>
  <si>
    <t>SPULENTRÄGER TYP B T=165</t>
  </si>
  <si>
    <t>826907003</t>
  </si>
  <si>
    <t>SPULENTRÄGER TYP C T=165 ENDSTÜCK</t>
  </si>
  <si>
    <t>826907004</t>
  </si>
  <si>
    <t>826907006</t>
  </si>
  <si>
    <t>SPULENZUGSEGMENT - STANDARD</t>
  </si>
  <si>
    <t>826907008</t>
  </si>
  <si>
    <t>STECKMUTTER</t>
  </si>
  <si>
    <t>826907010</t>
  </si>
  <si>
    <t>GEWINDEHÜLSE</t>
  </si>
  <si>
    <t>826907011</t>
  </si>
  <si>
    <t>HÜLSENMUTTER M6 / SW13 / L=24</t>
  </si>
  <si>
    <t>826907012</t>
  </si>
  <si>
    <t>STAHL-V ROLLENTRÄGER (TROLLEY-V)</t>
  </si>
  <si>
    <t>826907013</t>
  </si>
  <si>
    <t>KUPPLUNGSBÜGEL</t>
  </si>
  <si>
    <t>826907015</t>
  </si>
  <si>
    <t>KUPPLUNGSSTÜCK</t>
  </si>
  <si>
    <t>826907016</t>
  </si>
  <si>
    <t>KUPPLUNGSSCHEIBE T=6.5MM</t>
  </si>
  <si>
    <t>826907017</t>
  </si>
  <si>
    <t>SPULENZUG KOPPELSTÜCK</t>
  </si>
  <si>
    <t>826907018</t>
  </si>
  <si>
    <t>GEWINDEBOLZEN</t>
  </si>
  <si>
    <t>826907025</t>
  </si>
  <si>
    <t>EINLEGETEIL F. MASA- VNEST 1/2/3</t>
  </si>
  <si>
    <t>826907028</t>
  </si>
  <si>
    <t>MITNEHMERZAPFEN 2</t>
  </si>
  <si>
    <t>826907029</t>
  </si>
  <si>
    <t>AUFNAHME F. MITNEHMERZAPFEN</t>
  </si>
  <si>
    <t>826907033</t>
  </si>
  <si>
    <t>MITNEHMER MZ2 UNTERV MONTIERT</t>
  </si>
  <si>
    <t>826907039</t>
  </si>
  <si>
    <t>KUPPLUNGSSCHEIBE T=2,5MM</t>
  </si>
  <si>
    <t>826907040</t>
  </si>
  <si>
    <t>KUPPLUNGSKUGEL R=10</t>
  </si>
  <si>
    <t>826907041</t>
  </si>
  <si>
    <t>ABDECKUNG T=3</t>
  </si>
  <si>
    <t>826907042</t>
  </si>
  <si>
    <t>GRUNDKÖRPERABDECKUNG</t>
  </si>
  <si>
    <t>826907043</t>
  </si>
  <si>
    <t>ENDSTÜCK</t>
  </si>
  <si>
    <t>827022004</t>
  </si>
  <si>
    <t>TROLLEY-ENTLADUNG FÜR GEFÄLLE 26° LT 50</t>
  </si>
  <si>
    <t>827022005</t>
  </si>
  <si>
    <t>TROLLEY - ENTLADUNG RECHTS FÜR LT-50</t>
  </si>
  <si>
    <t>827022007</t>
  </si>
  <si>
    <t>TROLLEYENTLADUNG -1"- TROLLEY</t>
  </si>
  <si>
    <t>827022100</t>
  </si>
  <si>
    <t>LT50 TROLLEY-ENTLADUNG AUTOM. SCHRÄG AN AFS</t>
  </si>
  <si>
    <t>827024004</t>
  </si>
  <si>
    <t>DOPPELHALTER FÜR TROLLEY ENTLADUNG</t>
  </si>
  <si>
    <t>827024005</t>
  </si>
  <si>
    <t>TROLLEYFÜHRUNG LINKS FÜR TROLLEYENTLADUNG</t>
  </si>
  <si>
    <t>827024006</t>
  </si>
  <si>
    <t>TROLLEYFÜHRUNG RECHTS FÜR TROLLEYENTLADUNG</t>
  </si>
  <si>
    <t>827024007</t>
  </si>
  <si>
    <t>ABFÄDELROHR TROLLEY-ENTLADUNG FÜR GEFÄLLE 26° LT</t>
  </si>
  <si>
    <t>827024009</t>
  </si>
  <si>
    <t>ABNAHMESTANGE V2 LINKS FÜR TROLLEY-ENTLADUNG</t>
  </si>
  <si>
    <t>827024010</t>
  </si>
  <si>
    <t>ABNAHMESTANGE V2 RECHTS FÜR TROLLEY-ENTLADUNG</t>
  </si>
  <si>
    <t>827024017</t>
  </si>
  <si>
    <t>TROLLEY-ENTLADUNG FÜR LTA 50</t>
  </si>
  <si>
    <t>827024019</t>
  </si>
  <si>
    <t>RAMPE MIT HALTEBLECH F. TROLLEY-ENTLADUNG</t>
  </si>
  <si>
    <t>827024023</t>
  </si>
  <si>
    <t>FÖRDEREREINHEIT FÜR TROLLEYENTLADUNG - 1"TROLLEY</t>
  </si>
  <si>
    <t>827024024</t>
  </si>
  <si>
    <t>ENTLADUNGSHALTER FÜR TROLLEYENTLADUNG - 1"TROLLEY</t>
  </si>
  <si>
    <t>827024025</t>
  </si>
  <si>
    <t>ENTLADUNGSEINHEIT FÜR TROLLEYENTLADUNG-1"TROLLEY</t>
  </si>
  <si>
    <t>827024026</t>
  </si>
  <si>
    <t>HALTERUNG3 FÜR TROLLEYENTLADUNG</t>
  </si>
  <si>
    <t>827024030</t>
  </si>
  <si>
    <t>ABWEISER FÜR TROLLEYENTLADUNG-1"TROLLEY KPL.</t>
  </si>
  <si>
    <t>827024032</t>
  </si>
  <si>
    <t>KETTENSCHUTZ KPL. FÜR TROLLEYENTLADUNG-1"TROLLEY</t>
  </si>
  <si>
    <t>827024033</t>
  </si>
  <si>
    <t>ENTLADESCHWERT KPL. FÜR TROLLEYENTLADUNG-1"TROLLEY</t>
  </si>
  <si>
    <t>827024035</t>
  </si>
  <si>
    <t>TROLLEY BELADUNG MANUELL FÜR LT50</t>
  </si>
  <si>
    <t>827024036</t>
  </si>
  <si>
    <t>RAMPE MIT LASCHE F. TROLLEY-ENTLADUNG LT-50</t>
  </si>
  <si>
    <t>827026014</t>
  </si>
  <si>
    <t>WINKEL F. TROLLEY-ENTLADUNG</t>
  </si>
  <si>
    <t>827026015</t>
  </si>
  <si>
    <t>SCHIENE F. TROLLEY-ENTLADUNG</t>
  </si>
  <si>
    <t>827026016</t>
  </si>
  <si>
    <t>GEHÄUSE F. TROLLEY-ENTLADUNG</t>
  </si>
  <si>
    <t>827026017</t>
  </si>
  <si>
    <t>FÜHRUNGSSTANGE LI. F. TROLLEY-ENTLADUNG</t>
  </si>
  <si>
    <t>827026018</t>
  </si>
  <si>
    <t>FÜHRUNGSSTANGE RE. F. TROLLEY-ENTLADUNG</t>
  </si>
  <si>
    <t>827026020</t>
  </si>
  <si>
    <t>SPITZE FÜR ABNAHMESTANGE</t>
  </si>
  <si>
    <t>827026021</t>
  </si>
  <si>
    <t>PLATTE FÜR ABNAHMESTANGE</t>
  </si>
  <si>
    <t>827026023</t>
  </si>
  <si>
    <t>ADAPTER F. ABNAHMESTANGE</t>
  </si>
  <si>
    <t>827026027</t>
  </si>
  <si>
    <t>TEF-HALTER NACHGEARBEITET FÜR DOPPELHALTER</t>
  </si>
  <si>
    <t>827026028</t>
  </si>
  <si>
    <t>STANGE FÜR TROLLEYFÜHRUNG</t>
  </si>
  <si>
    <t>827026030</t>
  </si>
  <si>
    <t>PLATTE 3-FACH FÜR TROLLEYENTLADUNG</t>
  </si>
  <si>
    <t>827026031</t>
  </si>
  <si>
    <t>PLATTE 2-FACH FÜR TROLLEYENTLADUNG</t>
  </si>
  <si>
    <t>827026037</t>
  </si>
  <si>
    <t>ROHRENDSTÜCK FÜR ABNAHMESTANGE V2</t>
  </si>
  <si>
    <t>827026038</t>
  </si>
  <si>
    <t>HALTER V2 LINKS FÜR ABNAHMESTANGE</t>
  </si>
  <si>
    <t>827026039</t>
  </si>
  <si>
    <t>SCHIENE FÜR TROLLEYENTLADUNG RECHTS</t>
  </si>
  <si>
    <t>827026040</t>
  </si>
  <si>
    <t>HALTER V2 RECHTS FÜR ABNAHMESTANGE V2 RECHTS</t>
  </si>
  <si>
    <t>827026062</t>
  </si>
  <si>
    <t>WINKEL 1 FÜR TROLLEY-ENTLADUNG LT50</t>
  </si>
  <si>
    <t>827026063</t>
  </si>
  <si>
    <t>WINKEL 2 FÜR TROLLEY-ENTLADUNG LT50</t>
  </si>
  <si>
    <t>827026065</t>
  </si>
  <si>
    <t>GLEITSTÜCK FÜR RAMPE  FÜR TROLLEY-ENTLADUNG LT50</t>
  </si>
  <si>
    <t>827026066</t>
  </si>
  <si>
    <t>GLEITLEISTE FÜR RAMPE  FÜR TROLLEY-ENTLADUNG LT50</t>
  </si>
  <si>
    <t>827026067</t>
  </si>
  <si>
    <t>SCHIENE  FÜR TROLLEY-ENTLADUNGLT50</t>
  </si>
  <si>
    <t>827026068</t>
  </si>
  <si>
    <t>DISTANZKLOTZ FÜR TROLLEYENTLADUNG LT50</t>
  </si>
  <si>
    <t>827026070</t>
  </si>
  <si>
    <t>ROLLENHALTER  FÜR TROLLEY-ENTLADUNG LT50</t>
  </si>
  <si>
    <t>827026071</t>
  </si>
  <si>
    <t>LEISTE FÜR RAMPE FÜR TROLLEY-ENTLADUNG LT50</t>
  </si>
  <si>
    <t>827026098</t>
  </si>
  <si>
    <t>KB-MITNEHMER FÜR TROLLEYENTLADUNG-1"TROLLEY</t>
  </si>
  <si>
    <t>827026099</t>
  </si>
  <si>
    <t>KETTENFÜHRUNGSPLATTE FÜR</t>
  </si>
  <si>
    <t>827026100</t>
  </si>
  <si>
    <t>ACHSENHALTER FÜR TROLLEYENTLADUNG-1"TROLLEY</t>
  </si>
  <si>
    <t>827026101</t>
  </si>
  <si>
    <t>DREHACHSE FÜR TROLLEYENTLADUNG-1"TROLLEY</t>
  </si>
  <si>
    <t>827026109</t>
  </si>
  <si>
    <t>UMLENKSCHRÄGE FÜR TROLLEYENTLADUNG-1"TROLLEY</t>
  </si>
  <si>
    <t>827026114</t>
  </si>
  <si>
    <t>ANTRIEBSRAD 1/2"x5/16" Z=20</t>
  </si>
  <si>
    <t>827026115</t>
  </si>
  <si>
    <t>TRÄGERPLATTE FÜR FÖRDEREREINHEIT</t>
  </si>
  <si>
    <t>827026116</t>
  </si>
  <si>
    <t>LAGERKLOTZ FÜR FÖRDEREREINHEIT</t>
  </si>
  <si>
    <t>827026117</t>
  </si>
  <si>
    <t>DISTANZBUCHSE FÜR FÖRDEREREINHEIT</t>
  </si>
  <si>
    <t>827026119</t>
  </si>
  <si>
    <t>HALTEPLATTE FÜR FÖRDEREREINHEIT</t>
  </si>
  <si>
    <t>827026120</t>
  </si>
  <si>
    <t>UMLENKRAD Z=20  L85 11061</t>
  </si>
  <si>
    <t>827026121</t>
  </si>
  <si>
    <t>LAGERBOLZEN FÜR FÖRDEREREINHEIT</t>
  </si>
  <si>
    <t>827026122</t>
  </si>
  <si>
    <t>ANSCHLAG FÜR TROLLEYENTLADUNG-1"TROLLEY</t>
  </si>
  <si>
    <t>827026125</t>
  </si>
  <si>
    <t>BUCHSE FÜR FÖRDEREINHEIT 1"TROLLEY</t>
  </si>
  <si>
    <t>827026129</t>
  </si>
  <si>
    <t>ABNAHMESPITZE FÜR TROLLEY ENTLADUNG</t>
  </si>
  <si>
    <t>827026130</t>
  </si>
  <si>
    <t>VERBINDUNG - 1 - FÜR TROLLEY ENT- BELADUNG MANUELL</t>
  </si>
  <si>
    <t>827026131</t>
  </si>
  <si>
    <t>VERBINDUNG - 2 - FÜR TROLLEY ENT- BELADUNG MANUELL</t>
  </si>
  <si>
    <t>827026132</t>
  </si>
  <si>
    <t>WINKELLEISTE FÜR TROLLEY BE- UND ENTLADUNG MANUELL</t>
  </si>
  <si>
    <t>827026133</t>
  </si>
  <si>
    <t>VERBINDUNG - 3 - FÜR TROLLEY ENT- BELADUNG MANUELL</t>
  </si>
  <si>
    <t>827026134</t>
  </si>
  <si>
    <t>WINKEL FÜR TROLLEY ENT- BELADUNG MANUELL FÜR LT50</t>
  </si>
  <si>
    <t>827026136</t>
  </si>
  <si>
    <t xml:space="preserve">ABNAHMESPITZE FÜR TROLLEY BELADUNG MANUELL FÜR </t>
  </si>
  <si>
    <t>827026151</t>
  </si>
  <si>
    <t>HALTER 1 F. FÜHRUNG LT50-TROLLEY-ENTLADUNG</t>
  </si>
  <si>
    <t>827026167</t>
  </si>
  <si>
    <t>SCHIENE FÜR RAMPE FÜR TROLLEY-ENTLADUNG LT50</t>
  </si>
  <si>
    <t>827026168</t>
  </si>
  <si>
    <t>WINKEL MIT LANGLOCH F. TROLLEY-ENTLADUNG LT50</t>
  </si>
  <si>
    <t>827026169</t>
  </si>
  <si>
    <t>GLEITSTÜCK FÜR RAMPE FÜR TROLLEY-ENTLADUNG LT-50</t>
  </si>
  <si>
    <t>827026170</t>
  </si>
  <si>
    <t>FÜHRUNGSLEISTE FÜR TROLLEY-ENTLADUNG LT-50</t>
  </si>
  <si>
    <t>827032001</t>
  </si>
  <si>
    <t>GEGENHALTER F. BELADEST.&gt; war 570 306 201</t>
  </si>
  <si>
    <t>827034001</t>
  </si>
  <si>
    <t>LEISTE FÜR GEGENHALTER war 570 306 401</t>
  </si>
  <si>
    <t>827036001</t>
  </si>
  <si>
    <t>BÜGEL FÜR GEGENHALTER war 570 306 603</t>
  </si>
  <si>
    <t>827036002</t>
  </si>
  <si>
    <t>LEISTE FÜR GEGENHALTER war 570 306 604</t>
  </si>
  <si>
    <t>827036003</t>
  </si>
  <si>
    <t>WELLE FÜR GEGENHALTER war 570 306 602</t>
  </si>
  <si>
    <t>827036004</t>
  </si>
  <si>
    <t>PLATTE FÜR GEGENHALTER war 570 306 201</t>
  </si>
  <si>
    <t>827052002</t>
  </si>
  <si>
    <t xml:space="preserve">KOPPELHAKEN-STELLER KPL. AUF AFS  MIT SEW-MOTOR </t>
  </si>
  <si>
    <t>827056006</t>
  </si>
  <si>
    <t>ANTRIEBSRAD FÜR KOPPELHAKEN-STELLER</t>
  </si>
  <si>
    <t>827062001</t>
  </si>
  <si>
    <t>UNIVERSAL-STOPPER FÜR ST, KPL. m. B_PN_Ventil</t>
  </si>
  <si>
    <t>827062002</t>
  </si>
  <si>
    <t>UNIVERSAL-STOPPER FÜR AP110, KPL. m.B_PN_Ventil</t>
  </si>
  <si>
    <t>827062003</t>
  </si>
  <si>
    <t>UNIVERSAL-STOPPER FÜR AP60, KPL.m.B_PN_Ventil</t>
  </si>
  <si>
    <t>827062004</t>
  </si>
  <si>
    <t>VEREINZELNER FÜR ST, KPL.m.B_PN_Ventil</t>
  </si>
  <si>
    <t>827062005</t>
  </si>
  <si>
    <t>VEREINZELNER FÜR AP110, KPL.m.B_PN_Ventil</t>
  </si>
  <si>
    <t>827062007</t>
  </si>
  <si>
    <t>UNIVERSAL-STOPPERSCHLEUSE FÜR ST, KPL.m.B-Ventil</t>
  </si>
  <si>
    <t>827062008</t>
  </si>
  <si>
    <t>UNIVERSAL-STOPPERSCHL. F.AP 110, KPL.m.B-Ventil</t>
  </si>
  <si>
    <t>827062010</t>
  </si>
  <si>
    <t>PARASTOCKING AUSFAHRT KPL.</t>
  </si>
  <si>
    <t>827062011</t>
  </si>
  <si>
    <t>SPULENZUGSTOPPER FÜR STAHL-V</t>
  </si>
  <si>
    <t>827062013</t>
  </si>
  <si>
    <t>PARASTOCKING MANUELL, RECHTS KPL.</t>
  </si>
  <si>
    <t>827062014</t>
  </si>
  <si>
    <t>PARASTOCKING MANUELL, LINKS KPL.</t>
  </si>
  <si>
    <t>827062021</t>
  </si>
  <si>
    <t>UNIVERSAL-STOPPER FÜR ST, KPL.</t>
  </si>
  <si>
    <t>827062022</t>
  </si>
  <si>
    <t>UNIVERSAL-STOPPER FÜR AP110, KPL.</t>
  </si>
  <si>
    <t>827062023</t>
  </si>
  <si>
    <t>UNIVERSAL-STOPPER FÜR APS, KPL.</t>
  </si>
  <si>
    <t>827062024</t>
  </si>
  <si>
    <t>VEREINZELNER FÜR ST, KPL.</t>
  </si>
  <si>
    <t>827062025</t>
  </si>
  <si>
    <t>VEREINZELNER FÜR AP110, KPL.</t>
  </si>
  <si>
    <t>827062027</t>
  </si>
  <si>
    <t>UNIVERSAL-STOPPERSCHLEUSE FÜR ST, KPL.</t>
  </si>
  <si>
    <t>827062028</t>
  </si>
  <si>
    <t>UNIVERSAL-STOPPERSCHLEUSE FÜR AP110, KPL.</t>
  </si>
  <si>
    <t>827062038</t>
  </si>
  <si>
    <t>UNIVERSAL-STOPPERSCHLEUSE BISTABIL FÜR AP110, KPL.</t>
  </si>
  <si>
    <t>827062052</t>
  </si>
  <si>
    <t>SÄULENSTOPPER MIT BÜRSTENBREMSE</t>
  </si>
  <si>
    <t>827062053</t>
  </si>
  <si>
    <t>827064001</t>
  </si>
  <si>
    <t>ANSCHLAG ST-V F. AP110 PNEU. ENTRIEEGELBAR</t>
  </si>
  <si>
    <t>827064002</t>
  </si>
  <si>
    <t>ANSCHLAG ST-V EINSEITIG ÜBERFAHRBAR</t>
  </si>
  <si>
    <t>827064004</t>
  </si>
  <si>
    <t>TROLLEY-STOPPER F. PARASTOCKING</t>
  </si>
  <si>
    <t>827064006</t>
  </si>
  <si>
    <t>TROLLEY-BREMSE FÜR PARASTOCKING (WAR 570 602</t>
  </si>
  <si>
    <t>827064007</t>
  </si>
  <si>
    <t xml:space="preserve">NIEDERHALTER FÜR LT 50  -SEGMENT 6 M-  KPL. </t>
  </si>
  <si>
    <t>827064009</t>
  </si>
  <si>
    <t>MECHANIK KPL. F. VEREINZELNER (AP110)</t>
  </si>
  <si>
    <t>827064010</t>
  </si>
  <si>
    <t>MECHANIK KPL. F. VEREINZELNER (ST)</t>
  </si>
  <si>
    <t>827064012</t>
  </si>
  <si>
    <t>ZYLINDER KPL. F. VEREINZELNER, UNIVERSAL-STOPPER,</t>
  </si>
  <si>
    <t>827064013</t>
  </si>
  <si>
    <t>5/2 WEGEVENTIL KPL. M. ANSCHLUSS U. VERTEILER</t>
  </si>
  <si>
    <t>827064017</t>
  </si>
  <si>
    <t>5/2 WEGEVENTIL KPL. 2 SPULEN;MM.ANSCHLUSS +2</t>
  </si>
  <si>
    <t>827064018</t>
  </si>
  <si>
    <t>MECHANIK KPL. (AP110)</t>
  </si>
  <si>
    <t>827064019</t>
  </si>
  <si>
    <t>MECHANIK KPL. (AP60)</t>
  </si>
  <si>
    <t>827064020</t>
  </si>
  <si>
    <t>MECHANIK KPL. (ST)</t>
  </si>
  <si>
    <t>827064021</t>
  </si>
  <si>
    <t>5/2 WEGEVENTIL KPL. M.ANSCHLUSS U.VERTEILER</t>
  </si>
  <si>
    <t>827064022</t>
  </si>
  <si>
    <t>MECHANIK KPL. F.TROLLEY-BREMSEU.STOPPER</t>
  </si>
  <si>
    <t>827064023</t>
  </si>
  <si>
    <t>5/2 WEGEVENTIL KPL. 1 SPULE, M.ANSCHLUSS U. 2</t>
  </si>
  <si>
    <t>827064024</t>
  </si>
  <si>
    <t>STOPPER KPL. F. PARASTOCKING AUSFAHRT</t>
  </si>
  <si>
    <t>827064025</t>
  </si>
  <si>
    <t>VEREINZELNER KPL.F. PARAST.AUSF. m.B_PNVentil</t>
  </si>
  <si>
    <t>827064026</t>
  </si>
  <si>
    <t>BOGEN KPL. F. PARAST. AUSF.</t>
  </si>
  <si>
    <t>827064027</t>
  </si>
  <si>
    <t>RAHMEN KPL. F. STOPPER KPL. F. PARAST. AUSF.</t>
  </si>
  <si>
    <t>827064028</t>
  </si>
  <si>
    <t>KLAPPE KPL. F. STOPPER KPL. F. PARAST. AUSF.</t>
  </si>
  <si>
    <t>827064031</t>
  </si>
  <si>
    <t>RIETER SENSORHALTER FÜR SPULENZUGSTOPPER, KPL.</t>
  </si>
  <si>
    <t>827064032</t>
  </si>
  <si>
    <t xml:space="preserve">STOPPER </t>
  </si>
  <si>
    <t>827064033</t>
  </si>
  <si>
    <t>BREMSEINRICHTUNG PNEUMATISCH FÜR STAHLTRÄGER ST</t>
  </si>
  <si>
    <t>827064034</t>
  </si>
  <si>
    <t>BREMSEINRICHTUNG PNEUMATISCH FÜR AP/APS110</t>
  </si>
  <si>
    <t>827064036</t>
  </si>
  <si>
    <t>5/2 WEGEVENTIL KPL. 2 SPULEN;M. ANSCHLUSS U. 2</t>
  </si>
  <si>
    <t>827064039</t>
  </si>
  <si>
    <t>FLYERSTOPPER 2 F. SPULENZUG F. AP 110</t>
  </si>
  <si>
    <t>827064040</t>
  </si>
  <si>
    <t>RÜCKLAUFSPERRE KPL. F. UNIVERSALSTOPPER AP110</t>
  </si>
  <si>
    <t>827064041</t>
  </si>
  <si>
    <t>TROLLEYBREMSE MIT 5 TEF-BÜRSTEN</t>
  </si>
  <si>
    <t>827064042</t>
  </si>
  <si>
    <t>827064043</t>
  </si>
  <si>
    <t>ZYLINDER KPL. - F. VENTIL UNIV.STOPPER S_PN</t>
  </si>
  <si>
    <t>827064044</t>
  </si>
  <si>
    <t>827064045</t>
  </si>
  <si>
    <t>ZYLINDER M. VERSCHR. F. VENTIL UNIV.STOPPER S_PN</t>
  </si>
  <si>
    <t>827064046</t>
  </si>
  <si>
    <t>ZYLINDER M. VERSCHR. F. B_PN_VENTIL UNIV.STOPPER</t>
  </si>
  <si>
    <t>827064047</t>
  </si>
  <si>
    <t>5/2 WEGEVENTIL BISTABIL KPL.  -  F. UNIVERSALSTOPP</t>
  </si>
  <si>
    <t>827064048</t>
  </si>
  <si>
    <t>TROLLEYBREMSE MIT 9 TEF-BÜRSTEN</t>
  </si>
  <si>
    <t>827064049</t>
  </si>
  <si>
    <t>MECHANIK KPL. (APS) FÜR UNIVERSAL-STOPPER</t>
  </si>
  <si>
    <t>827064050</t>
  </si>
  <si>
    <t>VEREINZELNER KPL. F. PARASTOCKING AUSFAHRT</t>
  </si>
  <si>
    <t>827064051</t>
  </si>
  <si>
    <t>TROLLEY-BREMSE FÜR PARASTOCKING</t>
  </si>
  <si>
    <t>827064052</t>
  </si>
  <si>
    <t>PARASTOCKING AP-SET</t>
  </si>
  <si>
    <t>827064053</t>
  </si>
  <si>
    <t>Mechanik kpl. für Säulenstopper</t>
  </si>
  <si>
    <t>827064054</t>
  </si>
  <si>
    <t>827064055</t>
  </si>
  <si>
    <t>827064056</t>
  </si>
  <si>
    <t>827064057</t>
  </si>
  <si>
    <t>827064058</t>
  </si>
  <si>
    <t>827064059</t>
  </si>
  <si>
    <t>Kurzhubzylinder mit Platte kpl.</t>
  </si>
  <si>
    <t>827066001</t>
  </si>
  <si>
    <t>GRUNDPLATTE F. UNIVERSAL-STOPPER (ST, AP110, AP60)</t>
  </si>
  <si>
    <t>827066002</t>
  </si>
  <si>
    <t>GRUNDPLATTE F. VEREINZELNER (ST, AP 110, AP60)</t>
  </si>
  <si>
    <t>827066003</t>
  </si>
  <si>
    <t>STOPPER- U. VEREINZELNERARM LANG (ST, AP110)</t>
  </si>
  <si>
    <t>827066004</t>
  </si>
  <si>
    <t>STOPPER- U. VEREINZELNERARM KURZ (AP60)</t>
  </si>
  <si>
    <t>827066005</t>
  </si>
  <si>
    <t>STOPPER- U. VEREINZELNERTRAVERSE (ST, AP110, AP60)</t>
  </si>
  <si>
    <t>827066007</t>
  </si>
  <si>
    <t>VEREINZELNERARM LANG (ST, AP110)</t>
  </si>
  <si>
    <t>827066009</t>
  </si>
  <si>
    <t>GRUNDPLATTE F. ANSCHLAG PNEUM. ENTRIEGELBAR</t>
  </si>
  <si>
    <t>827066010</t>
  </si>
  <si>
    <t>DRUCKSTANGE M4X110 F. ANSCHLAGPNEUM. ENTRIEGELBAR</t>
  </si>
  <si>
    <t>827066012</t>
  </si>
  <si>
    <t>BEFESTIGUNGSPLATTE F. ANSCHLAGPNEU. ENTRIEGELBAR</t>
  </si>
  <si>
    <t>827066013</t>
  </si>
  <si>
    <t>WINKEL AP110 - WEGEVENT.3/2 ANSCHLAG PNEUM.</t>
  </si>
  <si>
    <t>827066014</t>
  </si>
  <si>
    <t>RIEGEL F. ANSCHLAG PNEUM. ENTRIEGELBAR</t>
  </si>
  <si>
    <t>827066015</t>
  </si>
  <si>
    <t>BOHRSCHABLONE F. ANSCHLAG PNEUM. ENTRIEGELBAR</t>
  </si>
  <si>
    <t>827066016</t>
  </si>
  <si>
    <t>SENSORHALTER FÜR UNIVERSALSTOPPER</t>
  </si>
  <si>
    <t>827066017</t>
  </si>
  <si>
    <t>BLECH 1 F.ABDECKUNG F.TROLLEY-BREMSE U.STOPPER</t>
  </si>
  <si>
    <t>827066018</t>
  </si>
  <si>
    <t>BLECH 2 F.ABDECKUNG F.TROLLEY-BREMSEN U.STOPPER</t>
  </si>
  <si>
    <t>827066019</t>
  </si>
  <si>
    <t>BLECH 3 F.ABDECKUNG F.TROLLEY-BREMSEN U.STOPPER</t>
  </si>
  <si>
    <t>827066020</t>
  </si>
  <si>
    <t>BREMSE -ARM- F.TROLLEY-BREMSEN U.STOPPER</t>
  </si>
  <si>
    <t>827066021</t>
  </si>
  <si>
    <t>BREMSE -TRAVERSE- F.TROLLEY-BREMSEN U.STOPPER</t>
  </si>
  <si>
    <t>827066022</t>
  </si>
  <si>
    <t>BREMSE -BELAG- F.TROLLEY-BREMSEN U.STOPPER</t>
  </si>
  <si>
    <t>827066023</t>
  </si>
  <si>
    <t>NIEDERHALTER F. LT50 DRT 1"/80 BEARB.</t>
  </si>
  <si>
    <t>827066024</t>
  </si>
  <si>
    <t>PLATTE F. ABHÄNGEROHR F. NIEDERHALTER F. LT50</t>
  </si>
  <si>
    <t>827066025</t>
  </si>
  <si>
    <t>ZWISCHENSTÜCK 1, AP110 F. PARAST. AUSF.</t>
  </si>
  <si>
    <t>827066026</t>
  </si>
  <si>
    <t>ZWISCHENSTÜCK 2, AP110 F. PARAST. AUSF.</t>
  </si>
  <si>
    <t>827066027</t>
  </si>
  <si>
    <t>SCHIEBER F. STOPPER KPL. F. PARAST. AUSF.</t>
  </si>
  <si>
    <t>827066028</t>
  </si>
  <si>
    <t>ZYLINDERPLATTE F. STOPPER KPL.F. PARAST. AUSF.</t>
  </si>
  <si>
    <t>827066029</t>
  </si>
  <si>
    <t>TABLEAUHALTER F. RAHMEN KPL. F. PARAST. AUSF.</t>
  </si>
  <si>
    <t>827066030</t>
  </si>
  <si>
    <t>PLATTE F. RAHMEN KPL. F. PARAST. AUSF.</t>
  </si>
  <si>
    <t>827066031</t>
  </si>
  <si>
    <t>ROHR 1 F. RAHMEN KPL. F. PARAST. AUSF.</t>
  </si>
  <si>
    <t>827066032</t>
  </si>
  <si>
    <t>ROHR 2 F. RAHMEN KPL. F. PARAST. AUSF.</t>
  </si>
  <si>
    <t>827066033</t>
  </si>
  <si>
    <t>BLECH F. KLAPPE KPL. F. PARAST. AUSF.</t>
  </si>
  <si>
    <t>827066034</t>
  </si>
  <si>
    <t>ACHSE F. KLAPPE KPL. F. PARAST. AUSF.</t>
  </si>
  <si>
    <t>827066035</t>
  </si>
  <si>
    <t>ZYLINDERPLATTE F. VEREINZELNER KPL. PARASTOCKING</t>
  </si>
  <si>
    <t>827066036</t>
  </si>
  <si>
    <t>HALTEPLATTE F. VEREINZELNER KPL PARASTOCKING</t>
  </si>
  <si>
    <t>827066037</t>
  </si>
  <si>
    <t>STREBE 1 F. VEREINZELNER KPL.FÜR PARASTOCKING</t>
  </si>
  <si>
    <t>827066038</t>
  </si>
  <si>
    <t>STREBE 2 F. VEREINZELNER KPL.FÜR PARASTOCKING</t>
  </si>
  <si>
    <t>827066039</t>
  </si>
  <si>
    <t>BÜRSTENHALTER F. VEREINZELNERKPL. FÜR PARASTOCKING</t>
  </si>
  <si>
    <t>827066040</t>
  </si>
  <si>
    <t>BÜRSTE LINKS F. VEREINZELNER KPL. F. PARAST. AUSF.</t>
  </si>
  <si>
    <t>827066041</t>
  </si>
  <si>
    <t>BÜRSTE RECHTS F. VEREINZELNER KPL. F. PARAST.</t>
  </si>
  <si>
    <t>827066042</t>
  </si>
  <si>
    <t>ALUPROFILBOGEN 110: R250/40° F. PARAST. AUSF.</t>
  </si>
  <si>
    <t>827066043</t>
  </si>
  <si>
    <t>1ALUPROFILBOGEN 110: R250/22.5° PE. F. PARAST.</t>
  </si>
  <si>
    <t>827066044</t>
  </si>
  <si>
    <t>ZWISCHENSTÜCK 0.85°, AP110 F. BOGEN KPL. F.</t>
  </si>
  <si>
    <t>827066045</t>
  </si>
  <si>
    <t>TV 80/1.7° OBEN F. BOGEN KPL. F. PARAST. AUSF.</t>
  </si>
  <si>
    <t>827066046</t>
  </si>
  <si>
    <t>TV 80/1.7° UNTEN F. BOGEN KPL. F. PARAST. AUSF.</t>
  </si>
  <si>
    <t>827066047</t>
  </si>
  <si>
    <t>ACHSE F. STOPPER KPL. F. PARAST. AUSF.</t>
  </si>
  <si>
    <t>827066048</t>
  </si>
  <si>
    <t>STOPPER- U. VEREINZELNERARM LANG (PARASTOCKIN)</t>
  </si>
  <si>
    <t>827066049</t>
  </si>
  <si>
    <t>KONSOLE F. STOPPER F. TROLLEY F. BÜRODREHSTÜHLE</t>
  </si>
  <si>
    <t>827066050</t>
  </si>
  <si>
    <t>ARM F. STOPPER F. TROLLEY F. BÜRODREHSTÜHLE</t>
  </si>
  <si>
    <t>827066051</t>
  </si>
  <si>
    <t>ANSCHLAG STOPPER FÜR BÜRODREHSTUHL-TROLLEY</t>
  </si>
  <si>
    <t>827066052</t>
  </si>
  <si>
    <t>ABSTREIFER F. STOPPER F. TROLLEY F. BÜRODREHSTÜHLE</t>
  </si>
  <si>
    <t>827066053</t>
  </si>
  <si>
    <t>BOLZEN 1 FÜR SPULENZUGSTOPPER</t>
  </si>
  <si>
    <t>827066054</t>
  </si>
  <si>
    <t>BOLZEN 2 FÜR SPULENZUGSTOPPER</t>
  </si>
  <si>
    <t>827066055</t>
  </si>
  <si>
    <t>LAGER 2 FÜR SPULENZUGSTOPPER</t>
  </si>
  <si>
    <t>827066056</t>
  </si>
  <si>
    <t>RASTHEBEL FÜR SPULENZUGSTOPPER</t>
  </si>
  <si>
    <t>827066057</t>
  </si>
  <si>
    <t>SENSORHALTER FÜR SPULENZUGSTOPPER</t>
  </si>
  <si>
    <t>827066058</t>
  </si>
  <si>
    <t>WINKEL FÜR SPULENZUGSTOPPER</t>
  </si>
  <si>
    <t>827066059</t>
  </si>
  <si>
    <t>WINKELSENSORHALTER FÜR SPULENZUGSTOPPER</t>
  </si>
  <si>
    <t>827066060</t>
  </si>
  <si>
    <t>STOPPER TEIL 1 FÜR SPULENZUGSTOPPER</t>
  </si>
  <si>
    <t>827066061</t>
  </si>
  <si>
    <t>STOPPER TEIL 2 FÜR SPULENZUGSTOPPER</t>
  </si>
  <si>
    <t>827066063</t>
  </si>
  <si>
    <t>ARM FÜR STOPPER</t>
  </si>
  <si>
    <t>827066064</t>
  </si>
  <si>
    <t>PLATTE FÜR STOPPER</t>
  </si>
  <si>
    <t>827066065</t>
  </si>
  <si>
    <t>WINKEL FÜR SPULENZUGSTOPPER MASSA V</t>
  </si>
  <si>
    <t>827066066</t>
  </si>
  <si>
    <t>WINKELSENSORHALTER FÜR SPULENZUGSTOPPER MASSA V</t>
  </si>
  <si>
    <t>827066067</t>
  </si>
  <si>
    <t>RIETER SENSORHALTER FÜR SPULENZUGSTOPPER</t>
  </si>
  <si>
    <t>827066068</t>
  </si>
  <si>
    <t>ZWISCHENSTÜCK 2 FÜR PARASTOCKING EINFAHRT AP 110</t>
  </si>
  <si>
    <t>827066069</t>
  </si>
  <si>
    <t>KONSOLE STOPPER</t>
  </si>
  <si>
    <t>827066070</t>
  </si>
  <si>
    <t>RASTHEBELAUFSATZ FÜR SPULENZUGSTOPPER</t>
  </si>
  <si>
    <t>827066071</t>
  </si>
  <si>
    <t>WINKEL FÜR GEGENLAGER FÜR BREMSEINRICHTUNG</t>
  </si>
  <si>
    <t>827066072</t>
  </si>
  <si>
    <t>STOPPER FÜR BREMSEINRICHTUNG</t>
  </si>
  <si>
    <t>827066073</t>
  </si>
  <si>
    <t>GABELBEFESTIGUNG FÜR BREMSEINRICHTUNG</t>
  </si>
  <si>
    <t>827066074</t>
  </si>
  <si>
    <t>LAGERBOCK FÜR BREMSEINRICHTUNG</t>
  </si>
  <si>
    <t>827066075</t>
  </si>
  <si>
    <t>BÜGEL FÜR BREMSEINRICHTUNG</t>
  </si>
  <si>
    <t>827066076</t>
  </si>
  <si>
    <t>VERBINDUNGSBÜGEL FÜR BREMSEINRICHTUNG</t>
  </si>
  <si>
    <t>827066077</t>
  </si>
  <si>
    <t>STAHL C-SCHIENE FÜR BREMSEINRICHTUNG--&gt;55999</t>
  </si>
  <si>
    <t>827066078</t>
  </si>
  <si>
    <t>ACHSE FÜR BREMSEINRICHTUNG</t>
  </si>
  <si>
    <t>827066079</t>
  </si>
  <si>
    <t>LASCHE 1 FÜR BREMSEINRICHTUNG</t>
  </si>
  <si>
    <t>827066086</t>
  </si>
  <si>
    <t>BLECHVERKLEIDUNG MIT AUSSCHNIT F. UNIVERSALSTOPPER</t>
  </si>
  <si>
    <t>827066087</t>
  </si>
  <si>
    <t>BLECHVERKLEIDUNG OHNE AUSSCHNITT F.</t>
  </si>
  <si>
    <t>827066088</t>
  </si>
  <si>
    <t>BLECHLASCHE FÜR UNIVERSALSTOPPER</t>
  </si>
  <si>
    <t>827066091</t>
  </si>
  <si>
    <t>WINKEL FÜR FLYERSTOPPER FÜR SPULENZUG FÜR AP 110</t>
  </si>
  <si>
    <t>827066092</t>
  </si>
  <si>
    <t>KLEMMBACKE FÜR FLYERSTOPPER FÜR SPULENZUG FÜR AP</t>
  </si>
  <si>
    <t>827066093</t>
  </si>
  <si>
    <t>HALTEWINKEL FÜR GREIFERHALTER FÜR FLYERSTOPPER</t>
  </si>
  <si>
    <t>827066095</t>
  </si>
  <si>
    <t>FÜHRUNG 2 F. FLYERSTOPPER 2</t>
  </si>
  <si>
    <t>827066096</t>
  </si>
  <si>
    <t>FÜHRUNG 1 F. FLYERSTOPPER 2</t>
  </si>
  <si>
    <t>827066098</t>
  </si>
  <si>
    <t>SENSORHALTER F. FLYERSTOPPER 2</t>
  </si>
  <si>
    <t>827066099</t>
  </si>
  <si>
    <t>SENSORHALTER 2 F. FLYERSTOPPER2</t>
  </si>
  <si>
    <t>827066100</t>
  </si>
  <si>
    <t>WINKEL F. FLYERSTOPPER 2</t>
  </si>
  <si>
    <t>827066101</t>
  </si>
  <si>
    <t>RÜCKLAUFSPERRE 1 F. UNIVERSALSTOPPER AP110</t>
  </si>
  <si>
    <t>827066102</t>
  </si>
  <si>
    <t>RÜCKLAUFSPERRE 2 F. UNIVERSALSTOPPER AP110</t>
  </si>
  <si>
    <t>827066103</t>
  </si>
  <si>
    <t>BLECHBÜGEL FÜR PNEUM. BÜRSTENBREMSE</t>
  </si>
  <si>
    <t>827066104</t>
  </si>
  <si>
    <t>ACHSAUFNAHME FÜR PNEUM. BÜRSTENBREMSE</t>
  </si>
  <si>
    <t>827066105</t>
  </si>
  <si>
    <t>SCHALTKULISSE FÜR PNEUM. BÜRSTENBREMSE</t>
  </si>
  <si>
    <t>827066106</t>
  </si>
  <si>
    <t>C-SCHIENE FÜR PNEUM. BÜRSTENBREMSE</t>
  </si>
  <si>
    <t>827066107</t>
  </si>
  <si>
    <t>DISTANZPLATTE FÜR PNEUM. BÜRSTENBREMSE</t>
  </si>
  <si>
    <t>827066108</t>
  </si>
  <si>
    <t>TV 80 BEARBEITET FÜR PNEUM. BÜRSTENBREMSE</t>
  </si>
  <si>
    <t>827066109</t>
  </si>
  <si>
    <t>GRUNDPLATTE F. UNIVERSAL-STOPPER (APS)</t>
  </si>
  <si>
    <t>827066110</t>
  </si>
  <si>
    <t>SCHUTZABDECKUNG TROLLEYBREMSE UND PARASTOCKING</t>
  </si>
  <si>
    <t>827066111</t>
  </si>
  <si>
    <t>ZYLINDERPLATTE VEREINZELER PARASTOCKING</t>
  </si>
  <si>
    <t>827066112</t>
  </si>
  <si>
    <t>Stopper- und Vereinzelnerarm Lang</t>
  </si>
  <si>
    <t>827066113</t>
  </si>
  <si>
    <t>Sensorik für Säulenstopper mit Bürstenbremse</t>
  </si>
  <si>
    <t>827066114</t>
  </si>
  <si>
    <t>Sensorhalter für Säulenstopper mit Sensorik</t>
  </si>
  <si>
    <t>827066115</t>
  </si>
  <si>
    <t>Halteblech rechts für Säulenstopper mit Sensorik</t>
  </si>
  <si>
    <t>827066116</t>
  </si>
  <si>
    <t>Halteblech links für Säulenstopper mit Sensorik</t>
  </si>
  <si>
    <t>827066117</t>
  </si>
  <si>
    <t>MINK-BÜRSTENLEISTE L=150MM F. PNEUM.</t>
  </si>
  <si>
    <t>827066118</t>
  </si>
  <si>
    <t>827066119</t>
  </si>
  <si>
    <t>827066120</t>
  </si>
  <si>
    <t>827066121</t>
  </si>
  <si>
    <t>827072005</t>
  </si>
  <si>
    <t>STAT. TROLLEYABFR. L=200 AP110/APS neu:</t>
  </si>
  <si>
    <t>827072007</t>
  </si>
  <si>
    <t>STATISCHE TROLLYABFRAGE 920 F. AP110/APS KPL.</t>
  </si>
  <si>
    <t>827072013</t>
  </si>
  <si>
    <t>827072014</t>
  </si>
  <si>
    <t>827072015</t>
  </si>
  <si>
    <t>827072016</t>
  </si>
  <si>
    <t>827072101</t>
  </si>
  <si>
    <t>827072102</t>
  </si>
  <si>
    <t>KLEIDERBÜGEL ABFRAGE KPL. MIT SENSOR AM CP</t>
  </si>
  <si>
    <t>827072103</t>
  </si>
  <si>
    <t>TRAVERSENABFRAGE ST KPL. MIT LICHTTASTER WTB 4-3P</t>
  </si>
  <si>
    <t>827072104</t>
  </si>
  <si>
    <t>TROLLEY-V IDENTIFIKATION MIT SCANNER AUF ST</t>
  </si>
  <si>
    <t>827072105</t>
  </si>
  <si>
    <t>TROLLEY-V IDENTIFIKATION MIT SCANNER AUF AP 110</t>
  </si>
  <si>
    <t>827072110</t>
  </si>
  <si>
    <t>SCHLEPPSEGMENTABFRAGE BIDIREKTIONAL</t>
  </si>
  <si>
    <t>827072111</t>
  </si>
  <si>
    <t>827072112</t>
  </si>
  <si>
    <t>827072113</t>
  </si>
  <si>
    <t>827072200</t>
  </si>
  <si>
    <t>SENSOR OPT, AP110 KPL.,TRAVERSENABFR.,SPULENZUG</t>
  </si>
  <si>
    <t>827072201</t>
  </si>
  <si>
    <t>SENSOR OPT. AP60 KPL. TRAVERSENABFR. SPULENZUG,</t>
  </si>
  <si>
    <t>827072202</t>
  </si>
  <si>
    <t>SENSOR OPT. AP110 KPL. SPULENPRÜFUNG (MHT15)</t>
  </si>
  <si>
    <t>827072203</t>
  </si>
  <si>
    <t>SENSOR OPT. AP60 KPL. SPULENPRÜFUNG (MHT15)</t>
  </si>
  <si>
    <t>827072204</t>
  </si>
  <si>
    <t xml:space="preserve">ABFRAGE SPULENHALTER / SPULENDICKE KPL. </t>
  </si>
  <si>
    <t>827072205</t>
  </si>
  <si>
    <t>ABFRAGE SPULENHALTER MIT SENSOR M18 KPL.</t>
  </si>
  <si>
    <t>827072207</t>
  </si>
  <si>
    <t>SENSORHALTER AP 110 MIT GRL18S + PL30A in RSM</t>
  </si>
  <si>
    <t>827072208</t>
  </si>
  <si>
    <t>SENSORHALTER AP60 MIT GRL18S + PL30A in RSM</t>
  </si>
  <si>
    <t>827072300</t>
  </si>
  <si>
    <t>ABFRAGE MECHANISCH - ENDSTELLUNG LADETELESKOP KPL.</t>
  </si>
  <si>
    <t>827074007</t>
  </si>
  <si>
    <t>UNIVERSAL-TRAVERSEN-SENSORHALTER KPL.STAHL FÜR</t>
  </si>
  <si>
    <t>827074008</t>
  </si>
  <si>
    <t xml:space="preserve">UNIVERSAL-TRAVERSEN-SENSORHALTER KPL. ALU F. </t>
  </si>
  <si>
    <t>827074011</t>
  </si>
  <si>
    <t>827074016</t>
  </si>
  <si>
    <t>HALTER F. SCHMERSAL-SCHALTER ROB_HEBER, KPL</t>
  </si>
  <si>
    <t>827074017</t>
  </si>
  <si>
    <t>HALTER FLYERSTOPPER 2 KPL. MIT SENSOR</t>
  </si>
  <si>
    <t>827076001</t>
  </si>
  <si>
    <t>RUTSCHSTANGENPROFIL "S" GRÜN REGENERAT</t>
  </si>
  <si>
    <t>827076008</t>
  </si>
  <si>
    <t>SIGNALWINKEL F. STAT. TROLLEYABFRAGE</t>
  </si>
  <si>
    <t>827076009</t>
  </si>
  <si>
    <t>SENSORHALTER F. STAT. TROLLEYABFRAGE</t>
  </si>
  <si>
    <t>827076010</t>
  </si>
  <si>
    <t>BEFESTIGUNGSPLATTE F. STAT. TROLLEYABFRAGE</t>
  </si>
  <si>
    <t>827076011</t>
  </si>
  <si>
    <t>SCHWENKARM F. STAT. TROLLEYABFRAGE</t>
  </si>
  <si>
    <t>827076014</t>
  </si>
  <si>
    <t>ABFRAGEWINKEL L=200 F. STAT. TROLLEYABFRAGE</t>
  </si>
  <si>
    <t>827076023</t>
  </si>
  <si>
    <t>ABFRAGEWINKEL L=200 F. STATISCHE TROLLEYABFRAGE</t>
  </si>
  <si>
    <t>827076024</t>
  </si>
  <si>
    <t>ABFRAGEWINKEL L=700 F. STATISCHE TROLLEYABFRAGE</t>
  </si>
  <si>
    <t>827076025</t>
  </si>
  <si>
    <t>ABFRAGEFAHNE F. STATISCHE TROLLEYABFRAGE BLECH</t>
  </si>
  <si>
    <t>827076026</t>
  </si>
  <si>
    <t>HALTEBLECH F. STATISCHE TROLLEYABFRAGE BLECH</t>
  </si>
  <si>
    <t>827076027</t>
  </si>
  <si>
    <t>ACHSE F. STATISCHE TROLLEYABFRAGE BLECH</t>
  </si>
  <si>
    <t>827076030</t>
  </si>
  <si>
    <t>SENSORHALTEBÜGEL FÜR</t>
  </si>
  <si>
    <t>827076031</t>
  </si>
  <si>
    <t>ABFRAGEWINKEL L=900 F. STATISCHE TROLLEYABFRAGE</t>
  </si>
  <si>
    <t>827076035</t>
  </si>
  <si>
    <t>HALTEWINKEL FÜR STATISCHE TROLLEYABFRAGE</t>
  </si>
  <si>
    <t>827076037</t>
  </si>
  <si>
    <t>RING FÜR STATISCHE TROLLEYABFRAGE AP</t>
  </si>
  <si>
    <t>827076038</t>
  </si>
  <si>
    <t>PLATTE FÜR STATISCHE TROLLEYABFRAGE</t>
  </si>
  <si>
    <t>827076045</t>
  </si>
  <si>
    <t>HALTER FÜR SCHMERSAL-SCHALTER ROB_HEBER</t>
  </si>
  <si>
    <t>827076101</t>
  </si>
  <si>
    <t>HALTER SCANNER FÜR TROLLEY-V IDENTIFIKATION</t>
  </si>
  <si>
    <t>827076102</t>
  </si>
  <si>
    <t>HALTER SENSOR FÜR KLEIDERBÜGEL ABFRAGE AM CP</t>
  </si>
  <si>
    <t>827076104</t>
  </si>
  <si>
    <t>BEFESTIGUNGSWINKEL AN FAHRSTRECKE</t>
  </si>
  <si>
    <t>827076105</t>
  </si>
  <si>
    <t>DREHSCHENKEL FÜR TROLLEY-V IDENTIFIKATION</t>
  </si>
  <si>
    <t>827076106</t>
  </si>
  <si>
    <t>827076107</t>
  </si>
  <si>
    <t>Sensor Halter für Cognex DM260QL</t>
  </si>
  <si>
    <t>827076110</t>
  </si>
  <si>
    <t>AP 110 FÜR SCHLEPPSEGMENTABFRAGE</t>
  </si>
  <si>
    <t>827076111</t>
  </si>
  <si>
    <t>PROFILFÜHRUNG 1 FÜR SCHLEPPSEGMENTABFRAGE</t>
  </si>
  <si>
    <t>827076112</t>
  </si>
  <si>
    <t>PROFILFÜHRUNG 2 FÜR SCHLEPPSEGMENTABFRAGE</t>
  </si>
  <si>
    <t>827076113</t>
  </si>
  <si>
    <t>PENDELSCHEIBE FÜR SCHLEPPSEGMENTABFRAGE</t>
  </si>
  <si>
    <t>827076114</t>
  </si>
  <si>
    <t>DISTANZSCHEIBE 1 FÜR SCHLEPPSEGMENTABFRAGE</t>
  </si>
  <si>
    <t>827076115</t>
  </si>
  <si>
    <t>DISTANZSCHEIBE 2 FÜR SCHLEPPSEGMENTABFRAGE</t>
  </si>
  <si>
    <t>827076116</t>
  </si>
  <si>
    <t>GELENKSCHIEBER FÜR SCHLEPPSEGMENTABFRAGE</t>
  </si>
  <si>
    <t>827076117</t>
  </si>
  <si>
    <t>SIGNALHEBEL FÜR SCHLEPPSEGMENTABFRAGE</t>
  </si>
  <si>
    <t>827076118</t>
  </si>
  <si>
    <t>FEDERACHSE 1 FÜR SCHLEPPSEGMENTABFRAGE</t>
  </si>
  <si>
    <t>827076119</t>
  </si>
  <si>
    <t>SENSORHALTER FÜR SCHLEPPSEGMENTABFRAGE</t>
  </si>
  <si>
    <t>827076120</t>
  </si>
  <si>
    <t>TRAPEZSTEIN GEKÜRZT AUF 20 MM</t>
  </si>
  <si>
    <t>827076121</t>
  </si>
  <si>
    <t>TRAPEZVERBINDUNG TV80 GEKÜRZT L=40 (2STÜCK)</t>
  </si>
  <si>
    <t>827076122</t>
  </si>
  <si>
    <t>827076123</t>
  </si>
  <si>
    <t>Halter Lichttaster Leuze HRT 25B für AP110</t>
  </si>
  <si>
    <t>827076124</t>
  </si>
  <si>
    <t>Halter Lichttaster Leuze HRT 25B für ST</t>
  </si>
  <si>
    <t>827076125</t>
  </si>
  <si>
    <t>827076200</t>
  </si>
  <si>
    <t>SENSORHALTER OPT. AP110 TRAVERSENABF. SPULENZUG</t>
  </si>
  <si>
    <t>827076201</t>
  </si>
  <si>
    <t>SENSORHALTER OPT. AP60 TRAVERSENABF. SPULENZUG</t>
  </si>
  <si>
    <t>827076202</t>
  </si>
  <si>
    <t>SENSORHALTER LT MHT15-P3317/AP110 F.SPULENPRÜFUNG</t>
  </si>
  <si>
    <t>827076203</t>
  </si>
  <si>
    <t>SENSORHALTER LT MHT15-P3317/AP60 F.SPULENPRÜFUNG</t>
  </si>
  <si>
    <t>827076204</t>
  </si>
  <si>
    <t>GRUNDTRÄGER FÜR SPULENHALTERABFRAGE</t>
  </si>
  <si>
    <t>827076205</t>
  </si>
  <si>
    <t>SENSORHALTER FÜR SPULENHALTERABFRAGE</t>
  </si>
  <si>
    <t>827076206</t>
  </si>
  <si>
    <t>SENSORHALTER ABFRAGE SPULENHALTER</t>
  </si>
  <si>
    <t>827076207</t>
  </si>
  <si>
    <t>Halter für LS und Reflektor PL30A/ Sensor</t>
  </si>
  <si>
    <t>827076208</t>
  </si>
  <si>
    <t>Reflektorhalter PL30_P250/ AP60</t>
  </si>
  <si>
    <t>827076300</t>
  </si>
  <si>
    <t>WINKELHALTER FÜR ROLLENHEBELSCHALTER LADETELESKOP</t>
  </si>
  <si>
    <t>827084001</t>
  </si>
  <si>
    <t>STOPPER FÜR FÖRDERSCHNECKE KPL</t>
  </si>
  <si>
    <t>827086001</t>
  </si>
  <si>
    <t>STOPPERHALTER F. KLEIDERBÜGELSTOPPER SCHNECKE</t>
  </si>
  <si>
    <t>827086002</t>
  </si>
  <si>
    <t>BEFESTIGUNGSPLATTE F. KLEIDERBÜGELSTOPPER SCHNECKE</t>
  </si>
  <si>
    <t>827086003</t>
  </si>
  <si>
    <t>STOPPERSPITZE F. KLEIDERBÜGELSTOPPER SCHNECKE</t>
  </si>
  <si>
    <t>827086004</t>
  </si>
  <si>
    <t>ZYLINDERFÜHRUNG F. KLEIDERBÜGELSTOPPER SCHNECKE</t>
  </si>
  <si>
    <t>827092004</t>
  </si>
  <si>
    <t>TROLLEY ENTKOPPELSTATION PNEUM. KPL. LTA50 FÜR ST</t>
  </si>
  <si>
    <t>827092005</t>
  </si>
  <si>
    <t>827094001</t>
  </si>
  <si>
    <t>AUSHEBER KPL. FÜR ENTKOPPELSTATION LT50 STAHL</t>
  </si>
  <si>
    <t>827094002</t>
  </si>
  <si>
    <t>KOPPELHAKEN-RICHSTATION KPL. SATZ</t>
  </si>
  <si>
    <t>827096001</t>
  </si>
  <si>
    <t>HALTEBÜGEL F. WINKEL F.TROLLEY-ENTKOPPELSTATION</t>
  </si>
  <si>
    <t>827096002</t>
  </si>
  <si>
    <t>BEFESTIGUNGSWINKEL F.TROLLEY-ENTKOPPELSTATION</t>
  </si>
  <si>
    <t>827096011</t>
  </si>
  <si>
    <t>GEHÄUSE FÜR ENTKOPPELSTATION PNEUMATISCH, STAHL</t>
  </si>
  <si>
    <t>827096012</t>
  </si>
  <si>
    <t>AUSHEBER-BLECH FÜR ENTKOPPELSTATION LT50</t>
  </si>
  <si>
    <t>827096013</t>
  </si>
  <si>
    <t>AUSHEBER-LASCHE FÜR ENTKOPPELSATION LT50</t>
  </si>
  <si>
    <t>827096014</t>
  </si>
  <si>
    <t>ACHSE FÜR ENTKOPPELSTATION PNEUM LT50 - STAHL</t>
  </si>
  <si>
    <t>827096015</t>
  </si>
  <si>
    <t>827096016</t>
  </si>
  <si>
    <t>BLECH OBEN FÜR KOPPELHAKEN-RICKSTATION</t>
  </si>
  <si>
    <t>827096017</t>
  </si>
  <si>
    <t>BLECH UNTEN FÜR KOPPELHAKEN-RICKSTATION</t>
  </si>
  <si>
    <t>827176007</t>
  </si>
  <si>
    <t>SCHWENKARM F. KLEIDERBÜGELABFRAGE SCHNECKE</t>
  </si>
  <si>
    <t>827176008</t>
  </si>
  <si>
    <t>SENSORHALTER F. KLEIDERBÜGELABFRAGE SCHNECKE</t>
  </si>
  <si>
    <t>827176027</t>
  </si>
  <si>
    <t>HALTER DOPPELBÜGELERKENNUNG</t>
  </si>
  <si>
    <t>827182001</t>
  </si>
  <si>
    <t>TROLLEY ÜBERLASSICHERUNG KPL.</t>
  </si>
  <si>
    <t>827184001</t>
  </si>
  <si>
    <t>SCHRAUBTRÄGER FÜR TROLLEY-WIEGESTRECKE</t>
  </si>
  <si>
    <t>827184002</t>
  </si>
  <si>
    <t>PROFILSCHIENE MIT LAGER FÜR TROLLEY WIEGESTRECKE</t>
  </si>
  <si>
    <t>827186010</t>
  </si>
  <si>
    <t>SENSORHALTER FÜR TROLLEY-WIEGESTRECKE</t>
  </si>
  <si>
    <t>827324001</t>
  </si>
  <si>
    <t>HALTER TRANSPONDERREADER AP110 KPL.</t>
  </si>
  <si>
    <t>827324002</t>
  </si>
  <si>
    <t>HALTER TRANSPONDERREADER AP60 KPL.</t>
  </si>
  <si>
    <t>827326001</t>
  </si>
  <si>
    <t>HALTER ETHERNET TRANSPONDERREADER (SPULENZUG)</t>
  </si>
  <si>
    <t>827326002</t>
  </si>
  <si>
    <t>ADAPTERKLOTZ TRANSPONDERREADER</t>
  </si>
  <si>
    <t>827334018</t>
  </si>
  <si>
    <t>24VDC/2A SPANNUNGS-VERSORGUNG KOMPLETT IM GEHAEUSE</t>
  </si>
  <si>
    <t>827334019</t>
  </si>
  <si>
    <t>PARASTOCKING AUTOMATISIER. KOMP. EIN-/AUFAHRT</t>
  </si>
  <si>
    <t>827334022</t>
  </si>
  <si>
    <t>827334025</t>
  </si>
  <si>
    <t>STEUERUNG FÜR SCHLEPPSEGMENT ÜBERWACHUNG</t>
  </si>
  <si>
    <t>827334026</t>
  </si>
  <si>
    <t>827334027</t>
  </si>
  <si>
    <t>LINIENSCANNER CLV490 KPL. SC+A-BOX+KABEL</t>
  </si>
  <si>
    <t>827334028</t>
  </si>
  <si>
    <t>Z-WINKEL KPL L=148, ZUR ABSTÜTZUNG KABELKANAL 200</t>
  </si>
  <si>
    <t>827334029</t>
  </si>
  <si>
    <t>Z-WINKEL KPL. L=182, ZUR ABSTÜTZUNG KABELKANAL 200</t>
  </si>
  <si>
    <t>827334030</t>
  </si>
  <si>
    <t>SEILZUGSCHALTER ZS 441 KPL. MIT HALTER (RSM)</t>
  </si>
  <si>
    <t>827334980</t>
  </si>
  <si>
    <t>S_PN VENTILKABEL KPL. 5M</t>
  </si>
  <si>
    <t>827334982</t>
  </si>
  <si>
    <t>S_PN VENTILKABEL KPL. 15M</t>
  </si>
  <si>
    <t>827334984</t>
  </si>
  <si>
    <t>S_PN VENTILKABEL KPL. 25M</t>
  </si>
  <si>
    <t>827334994</t>
  </si>
  <si>
    <t>BEFESTIGUNGSSCHELLE 3/4" M25 KPL.</t>
  </si>
  <si>
    <t>827334995</t>
  </si>
  <si>
    <t>BEFESTIGUNGSSCHELLE 1" M25 KPL.</t>
  </si>
  <si>
    <t>827334996</t>
  </si>
  <si>
    <t>BEFESTIGUNGSSCHELLE  1" M20 KPL.</t>
  </si>
  <si>
    <t>827334997</t>
  </si>
  <si>
    <t>BEFESTIGUNGSSCHELLE 1" M32 KPL.</t>
  </si>
  <si>
    <t>827334999</t>
  </si>
  <si>
    <t>827336001</t>
  </si>
  <si>
    <t>SCHALTSCHRANK 560X460X210</t>
  </si>
  <si>
    <t>827336004</t>
  </si>
  <si>
    <t>WANDSCHRANK 800X450X155 MIT MONTAGEPLATTE</t>
  </si>
  <si>
    <t>827336005</t>
  </si>
  <si>
    <t>MONTAGEPLATTE FÜR WANDSCHRANK 800X450X155</t>
  </si>
  <si>
    <t>827336008</t>
  </si>
  <si>
    <t>Z-WINKEL / L=148 / ZUR ABSTÜTZUNG KABELKANAL 200/</t>
  </si>
  <si>
    <t>827336010</t>
  </si>
  <si>
    <t>SEILFÜHRUNG MIT AUGENSCHRAUBE M8 KPL.</t>
  </si>
  <si>
    <t>827336011</t>
  </si>
  <si>
    <t>SEILGEGENHALTER MIT AUGENSCHRAUBE M10 KPL.</t>
  </si>
  <si>
    <t>827336012</t>
  </si>
  <si>
    <t>Z-WINKEL / L=182 / ZUR ABSTÜTZUNG KABELKANAL</t>
  </si>
  <si>
    <t>827344001</t>
  </si>
  <si>
    <t>BEFESTIGUNG 2"-SÄULE KPL. FÜR WARTUNGSEINHEIT</t>
  </si>
  <si>
    <t>827346001</t>
  </si>
  <si>
    <t>BEFESTIGUNGPLATTE 2"-SÄULE FÜR WARTUNGSEINHEIT</t>
  </si>
  <si>
    <t>827422001</t>
  </si>
  <si>
    <t>IND. ABFR. RAD 800 RE NACH VERLASSEN WEICHE KPL.</t>
  </si>
  <si>
    <t>827422002</t>
  </si>
  <si>
    <t>IND. ABFR. RAD 800 LI NACH VERLASSEN WEICHE KPL.</t>
  </si>
  <si>
    <t>827422003</t>
  </si>
  <si>
    <t>IND. ABFR. RAD/GER. 800 RECHTS NACH VERLASSEN</t>
  </si>
  <si>
    <t>827422004</t>
  </si>
  <si>
    <t>IND. ABFR. RAD/GER. 800 LI NACH VERLASSEN WEICHE</t>
  </si>
  <si>
    <t>827422026</t>
  </si>
  <si>
    <t>SENSORHALTER LP 300/800 KPL.</t>
  </si>
  <si>
    <t>827422028</t>
  </si>
  <si>
    <t>SCHUTZBLECH FÜR SPANNST. 300 KPL.</t>
  </si>
  <si>
    <t>827422039</t>
  </si>
  <si>
    <t>INKREMENTALGEBER FÜR SPANNSTATION KPL.</t>
  </si>
  <si>
    <t>827424004</t>
  </si>
  <si>
    <t>827424005</t>
  </si>
  <si>
    <t>HFS NT KB-STOPPEREINHEIT KPL. BT ENTLADUNG F.</t>
  </si>
  <si>
    <t>827424008</t>
  </si>
  <si>
    <t>HFS NT ROHR KPL. BT ENTLADUNG F. RUTSCHSTANGE</t>
  </si>
  <si>
    <t>827426001</t>
  </si>
  <si>
    <t>SENSORHALTER VERLASSEN WEICHERECHTS</t>
  </si>
  <si>
    <t>827426002</t>
  </si>
  <si>
    <t>SENSORHALTER VERLASSEN WEICHELINKS</t>
  </si>
  <si>
    <t>827426013</t>
  </si>
  <si>
    <t>GEGENHALTER FÜR LP</t>
  </si>
  <si>
    <t>827426017</t>
  </si>
  <si>
    <t>HFS NT HALTEBLECH I F.KB-STOPPEREINHEIT</t>
  </si>
  <si>
    <t>827426018</t>
  </si>
  <si>
    <t>HFS NT KONTERTEIL F. SENSOR F. KB-STOPPEREINHEIT</t>
  </si>
  <si>
    <t>827426019</t>
  </si>
  <si>
    <t>HFS NT HALTEWINKEL F. KB-STOPPEREINHEIT</t>
  </si>
  <si>
    <t>827426024</t>
  </si>
  <si>
    <t>HFS NT DREHTEIL F. RUTSCHSTANGE F.</t>
  </si>
  <si>
    <t>827426025</t>
  </si>
  <si>
    <t>HFS NT ROHR F.RUTSCHSTANGE F. BÜGELTRÄGERENTL.</t>
  </si>
  <si>
    <t>827426029</t>
  </si>
  <si>
    <t>HFS NT HALTEBLECH II F. RUTSCHSTANGE</t>
  </si>
  <si>
    <t>827434002</t>
  </si>
  <si>
    <t>HFS NT LAGERHALTER RECHTS F.</t>
  </si>
  <si>
    <t>827434003</t>
  </si>
  <si>
    <t>HFS NT LAGERHALTER LINKS F.</t>
  </si>
  <si>
    <t>827434004</t>
  </si>
  <si>
    <t>HFS NT FANGHAKEN KPL. F. BT-SCHNELLBELADESTATION</t>
  </si>
  <si>
    <t>827436004</t>
  </si>
  <si>
    <t>HFS NT DISTANZSTÜCK F. RÖLLCHENBAHN</t>
  </si>
  <si>
    <t>827436005</t>
  </si>
  <si>
    <t>ILS LAUFROLLE F. RÖLLCHENBAHN, FARBE BRAUN</t>
  </si>
  <si>
    <t>827436015</t>
  </si>
  <si>
    <t>HFS NT FÜHRUNGSLEISTE RECHTS HINTEN F.</t>
  </si>
  <si>
    <t>827436016</t>
  </si>
  <si>
    <t>HFS NT FÜHRUNGSLEISTE RECHTS VORNE F.</t>
  </si>
  <si>
    <t>827436017</t>
  </si>
  <si>
    <t>HFS NT FÜHRUNGSLEISTE LINKS HINTEN F.</t>
  </si>
  <si>
    <t>827436018</t>
  </si>
  <si>
    <t>HFS NT FÜHRUNGSLEISTE LINKS VORNE F.</t>
  </si>
  <si>
    <t>827436025</t>
  </si>
  <si>
    <t>HFS NT ANTRIEBSWELLE F. BT-SCHNELLBELADESTATION</t>
  </si>
  <si>
    <t>827436027</t>
  </si>
  <si>
    <t>HFS NT ZAHNSCHEIBE-BEARBEITUNG F.</t>
  </si>
  <si>
    <t>827452001</t>
  </si>
  <si>
    <t>HFS NT SEPARATOR LI. KPL.</t>
  </si>
  <si>
    <t>827456001</t>
  </si>
  <si>
    <t>HFS NT HALTER IND. SENSOR SEP.</t>
  </si>
  <si>
    <t>827456002</t>
  </si>
  <si>
    <t>HFS NT NUTENSTEIN</t>
  </si>
  <si>
    <t>827456003</t>
  </si>
  <si>
    <t>HFS NT AUFNAHMEPLATTE OBEN</t>
  </si>
  <si>
    <t>827456004</t>
  </si>
  <si>
    <t>HFS NT AUFNAHMEPLATTE UNTEN</t>
  </si>
  <si>
    <t>827456007</t>
  </si>
  <si>
    <t>HFS NT SEPARATORAUFNAHME</t>
  </si>
  <si>
    <t>827456010</t>
  </si>
  <si>
    <t>HFS NT SEPARATORPFORTE</t>
  </si>
  <si>
    <t>827456011</t>
  </si>
  <si>
    <t>HFS NT VEREINZELNER LI. OBERTEIL</t>
  </si>
  <si>
    <t>827456012</t>
  </si>
  <si>
    <t>HFS NT VEREINZELNER UNTERTEIL</t>
  </si>
  <si>
    <t>827456014</t>
  </si>
  <si>
    <t>HFS NT VEREINZELNER RE. OBERTEIL</t>
  </si>
  <si>
    <t>827456030</t>
  </si>
  <si>
    <t>HFS NT GEGENLEISTE</t>
  </si>
  <si>
    <t>827456031</t>
  </si>
  <si>
    <t>HFS NT FÜHRUNGSPROFIL F. GEGENLEISTE</t>
  </si>
  <si>
    <t>827456032</t>
  </si>
  <si>
    <t>HFS NT PFORTENANSCHLAG OBEN SEPARATOR</t>
  </si>
  <si>
    <t>827456033</t>
  </si>
  <si>
    <t>HFS NT PFORTENANSCHLAG UNTEN, SEPARATOR</t>
  </si>
  <si>
    <t>827456034</t>
  </si>
  <si>
    <t>HFS NT GEGENPLATTE PFORTENANSCHLAG, SEPARATOR</t>
  </si>
  <si>
    <t>827456038</t>
  </si>
  <si>
    <t>SCHUTZBLECH FÜR SEPARATOR</t>
  </si>
  <si>
    <t>827456040</t>
  </si>
  <si>
    <t>HFS NT LEISTE ALS BT-EINLAUFAN LP-ENDE IN RAD 800</t>
  </si>
  <si>
    <t>827464004</t>
  </si>
  <si>
    <t>ADAPTERPLATTE ERSATZ MODEL 20</t>
  </si>
  <si>
    <t>827466008</t>
  </si>
  <si>
    <t>ADAPTERPLATTE ERSATZ MODEL 20 AUF CLV 420</t>
  </si>
  <si>
    <t>827476001</t>
  </si>
  <si>
    <t>SPANNRITZEL Z=28 1/2X5/16" FÜR UMLENKUNG</t>
  </si>
  <si>
    <t>827476009</t>
  </si>
  <si>
    <t>UMLENKACHSE FÜR UMLENKUNG ETAGENFÖRDERER</t>
  </si>
  <si>
    <t>827476010</t>
  </si>
  <si>
    <t>MOTOR-UMLENKPLATTE FÜR UMLENKUNG ETAGENFÖRDERER</t>
  </si>
  <si>
    <t>827476011</t>
  </si>
  <si>
    <t>UMLENKPLATTE FÜR UMLENKUNG FÜR ETAGENFÖRDERER</t>
  </si>
  <si>
    <t>827476013</t>
  </si>
  <si>
    <t>ANTRIEBSRITZEL FÜR MOTORSTATION FÜR ETAGENFÖRDERER</t>
  </si>
  <si>
    <t>827476020</t>
  </si>
  <si>
    <t>KETTENFÜHRUNG FÜR ETAGENFÖRDER</t>
  </si>
  <si>
    <t>827476107</t>
  </si>
  <si>
    <t>MOTOR-UMLENKPLATTE FÜR UMLENKUNG ETAGENFÖRDERER 2</t>
  </si>
  <si>
    <t>827476108</t>
  </si>
  <si>
    <t>UMLENKPLATTE FÜR UMLENKUNG FÜRETAGENFÖRDERER 2</t>
  </si>
  <si>
    <t>827476113</t>
  </si>
  <si>
    <t>KETTENFÜHRUNG FÜR ETAGENFÖRDERER 2</t>
  </si>
  <si>
    <t>827614001</t>
  </si>
  <si>
    <t>GRENZTASTER MIT HALTER FÜR ROB_HUBSTATION</t>
  </si>
  <si>
    <t>827616004</t>
  </si>
  <si>
    <t>HALTER ROBOUNITS HUBSTATION</t>
  </si>
  <si>
    <t>827724001</t>
  </si>
  <si>
    <t>SENSORHALTER FÜR AP/APS</t>
  </si>
  <si>
    <t>827724006</t>
  </si>
  <si>
    <t>SENSORHALTER FÜR ST</t>
  </si>
  <si>
    <t>827726001</t>
  </si>
  <si>
    <t>BLECH FÜR SENSORHALTER AP/APS/ST</t>
  </si>
  <si>
    <t>827726014</t>
  </si>
  <si>
    <t>HALTELEISTE AN AP FÜR WIPPEN-SENSOR KPL.</t>
  </si>
  <si>
    <t>827726015</t>
  </si>
  <si>
    <t>TASTER FÜR WIPPEN-SENSOR KPL.</t>
  </si>
  <si>
    <t>827726016</t>
  </si>
  <si>
    <t>STANGE FÜR WIPPEN-SENSOR KPL.</t>
  </si>
  <si>
    <t>827726017</t>
  </si>
  <si>
    <t>FAHNE FÜR WIPPEN-SENSOR KPL.</t>
  </si>
  <si>
    <t>827726018</t>
  </si>
  <si>
    <t>SENSORHALTER-V FÜR WIPPEN-SENSOR KPL.</t>
  </si>
  <si>
    <t>827726019</t>
  </si>
  <si>
    <t>SENSORHALTER TASTER FÜR WIPPEN-SENSOR KPL.</t>
  </si>
  <si>
    <t>827726020</t>
  </si>
  <si>
    <t>ANSCHLAG FÜR TASTER FÜR WIPPEN-SENSOR KPL.</t>
  </si>
  <si>
    <t>827726021</t>
  </si>
  <si>
    <t>AP 100 FÜR WIPPENSENSOR</t>
  </si>
  <si>
    <t>827804001</t>
  </si>
  <si>
    <t>INKREMENTALGEBER AN ANTRIEB 55 NM FÜR CDDC KPL.</t>
  </si>
  <si>
    <t>827806001</t>
  </si>
  <si>
    <t>WELLE FÜR INKREMENTALGEBER CDDC</t>
  </si>
  <si>
    <t>827806002</t>
  </si>
  <si>
    <t>KUPPLUNGSWELLE FÜR INKREMENTALGEBER CDDC</t>
  </si>
  <si>
    <t>827806003</t>
  </si>
  <si>
    <t>HALTER FÜR INKREMENTALGEBER CDDC</t>
  </si>
  <si>
    <t>827806004</t>
  </si>
  <si>
    <t>SCHUTZABDECKUNG FÜR INKREMENTALGEBER CDDC</t>
  </si>
  <si>
    <t>827902001</t>
  </si>
  <si>
    <t>FÜHRUNGSSCHIENE KPL. F. LAMPENTROLLEY</t>
  </si>
  <si>
    <t>827902200</t>
  </si>
  <si>
    <t>PUTZSTATION FÜR SPULENZUG KPL.</t>
  </si>
  <si>
    <t>827902201</t>
  </si>
  <si>
    <t xml:space="preserve">HÜLSENREINIGER SNH_HRM-6 MANUELL MIT FILTERSACK </t>
  </si>
  <si>
    <t>827902202</t>
  </si>
  <si>
    <t xml:space="preserve">HÜLSENREINIGER SNH_HRM-6 MANUELL MIT FILTERSACK,  </t>
  </si>
  <si>
    <t>827902211</t>
  </si>
  <si>
    <t>HÜLSENREINIGER NH_HRA-1 AUTOMATISCH</t>
  </si>
  <si>
    <t>827902212</t>
  </si>
  <si>
    <t>HÜLSENREINIGER NH_HRA-2 AUTOMATISCH</t>
  </si>
  <si>
    <t>827902213</t>
  </si>
  <si>
    <t>HÜLSENREINIGER NH_HRA-3 AUTOMATISCH</t>
  </si>
  <si>
    <t>827902216</t>
  </si>
  <si>
    <t>HÜLSENREINIGER NH_HRA-6 AUTOMATISCH</t>
  </si>
  <si>
    <t>827902218</t>
  </si>
  <si>
    <t>HÜLSENREINIGER NH_HRA-8 AUTOMATISCH</t>
  </si>
  <si>
    <t>827902220</t>
  </si>
  <si>
    <t>HÜLSENREINIGER NH_HRA-10 AUTOMATISCH</t>
  </si>
  <si>
    <t>827902222</t>
  </si>
  <si>
    <t>HÜLSENREINIGER NH_HRA-12 AUTOMATISCH</t>
  </si>
  <si>
    <t>827902223</t>
  </si>
  <si>
    <t>HÜLSENREINIGER NH_HRA-12L AUTOMATISCH</t>
  </si>
  <si>
    <t>827902250</t>
  </si>
  <si>
    <t xml:space="preserve">Absaug- und Filtereinheit ASA 11 / 1 Filtersack / </t>
  </si>
  <si>
    <t>827902251</t>
  </si>
  <si>
    <t xml:space="preserve">Absaug- und Filtereinheit ASA 31 / 3 Filtersack / </t>
  </si>
  <si>
    <t>827902253</t>
  </si>
  <si>
    <t>Absaug und Filtereinheit ASA 41 / 4 Filtersack /</t>
  </si>
  <si>
    <t>827904001</t>
  </si>
  <si>
    <t>FÜHRUNGSSCHIENE SCHWEISSTEIL F. LAMPENTROLLEY</t>
  </si>
  <si>
    <t>827904201</t>
  </si>
  <si>
    <t>SPINDELEINHEIT FÜR E-JET HÜLSE OHNE MOTOR</t>
  </si>
  <si>
    <t>827904202</t>
  </si>
  <si>
    <t>ADAPTER FÜR E-JET HÜLSE MIT ERFORDERLICHEN GUMMI-/</t>
  </si>
  <si>
    <t>827904203</t>
  </si>
  <si>
    <t>MOTORAUFNAHMEPLATTE</t>
  </si>
  <si>
    <t>827904204</t>
  </si>
  <si>
    <t>ABDECKGLOCKE FÜR SPINDELEINHEIT 1118168</t>
  </si>
  <si>
    <t>827904205</t>
  </si>
  <si>
    <t>ADAPTER FÜR DORN D=38 / 1066461</t>
  </si>
  <si>
    <t>827904206</t>
  </si>
  <si>
    <t>Schütz 24V-DC 11MC9C 1024 - 515.750</t>
  </si>
  <si>
    <t>827904207</t>
  </si>
  <si>
    <t xml:space="preserve">Lüfter, Kunststoff, 1TZ9, AH090, d135/d20mm, 00X, </t>
  </si>
  <si>
    <t>827904250</t>
  </si>
  <si>
    <t xml:space="preserve">Spannband für Absaugeinheit Hülsenreiniger </t>
  </si>
  <si>
    <t>827904251</t>
  </si>
  <si>
    <t xml:space="preserve">Gummiprofilring für Absaugeinheit Hülsenreiniger </t>
  </si>
  <si>
    <t>827904252</t>
  </si>
  <si>
    <t xml:space="preserve">Spänesack PVC  für Absaugeinheit Hülsenreiniger </t>
  </si>
  <si>
    <t>827904253</t>
  </si>
  <si>
    <t xml:space="preserve">Bügel für Absaugeinheit Hülsenreiniger </t>
  </si>
  <si>
    <t>827906001</t>
  </si>
  <si>
    <t>FÜHRUNGSLEISTE LAMPENTROLLEYFÜRUNG</t>
  </si>
  <si>
    <t>827906002</t>
  </si>
  <si>
    <t>LEISTE LAMPENTROLLEYFÜHRUNG -S-GRÜN</t>
  </si>
  <si>
    <t>827906200</t>
  </si>
  <si>
    <t>GRUNDKÖRPER FÜR SPULENZUG-PUTZSTATION</t>
  </si>
  <si>
    <t>827906201</t>
  </si>
  <si>
    <t>BÜRSTENHALTER FÜR SPULENZUG-PUTZSTATION</t>
  </si>
  <si>
    <t>828003001</t>
  </si>
  <si>
    <t>KLAMMERST. EIN/AUS PNEUM F. KBT 300 M. TISCH</t>
  </si>
  <si>
    <t>828003003</t>
  </si>
  <si>
    <t>EINKLAMMERSTATION PNEUM. F. KBT 300 M. TISCH</t>
  </si>
  <si>
    <t>828003004</t>
  </si>
  <si>
    <t>AUSKLAMMERSTATION PNEUM. FÜR KBT 300 FUSSBEDIENUNG</t>
  </si>
  <si>
    <t>828004004</t>
  </si>
  <si>
    <t>KLAMMERSTATION FÜR KBT</t>
  </si>
  <si>
    <t>828004005</t>
  </si>
  <si>
    <t>MUFFE FÜR ROHR 1" L=50 RAL 5018</t>
  </si>
  <si>
    <t>828004006</t>
  </si>
  <si>
    <t>KLAMMERSTATION F. KBT PNEUM. GESCHW.</t>
  </si>
  <si>
    <t>828004007</t>
  </si>
  <si>
    <t>KLAMMERWINKEL MIT FÜHRUNG GESCHW. KLAMMERSTATION</t>
  </si>
  <si>
    <t>828004008</t>
  </si>
  <si>
    <t>FÜHRUNG F. KLAMMERWINKEL GESCH. KLAMMERSTATION</t>
  </si>
  <si>
    <t>828006001</t>
  </si>
  <si>
    <t>RAHMEN GEBOGEN F. KLAMMERSTATION KBT</t>
  </si>
  <si>
    <t>828006002</t>
  </si>
  <si>
    <t>ZWISCHENSTREBE LANG F. RAHMENKLAMMERSTATION</t>
  </si>
  <si>
    <t>828006003</t>
  </si>
  <si>
    <t>ZWISCHENSTREBE KURZ F. RAHMENKKLAMMERSTATION</t>
  </si>
  <si>
    <t>828006004</t>
  </si>
  <si>
    <t>BEFESTIGUNGSSTREBE F. FUSSTASTER  KLAMMERSTATION</t>
  </si>
  <si>
    <t>828006005</t>
  </si>
  <si>
    <t>STELLFUSS F. KLAMMERSTATION</t>
  </si>
  <si>
    <t>828006006</t>
  </si>
  <si>
    <t>HALTER F. FUSSTASTER KLAMMERSTATION</t>
  </si>
  <si>
    <t>828006007</t>
  </si>
  <si>
    <t>FÜHRUNGSSTANGE F. ÖFFNUNGSWINKEL KLAMMERSTATION</t>
  </si>
  <si>
    <t>828006008</t>
  </si>
  <si>
    <t>ÖFFNUNGSWINKEL F. KLAMMERSTATION</t>
  </si>
  <si>
    <t>828006009</t>
  </si>
  <si>
    <t>HALTEPROFIL F. ÖFFNUNGSWINKELKKLAMMERSTATION</t>
  </si>
  <si>
    <t>828006010</t>
  </si>
  <si>
    <t>BEFESTIGUNGSPLATTE F. FÜHRUNGKKLAMMERSTATION</t>
  </si>
  <si>
    <t>828006011</t>
  </si>
  <si>
    <t>GLEITBUCHSE F. FÜHRUNG KLAMMERSTATION</t>
  </si>
  <si>
    <t>828006012</t>
  </si>
  <si>
    <t>HALTEBLECH F. FÜHRUNG U. PNEUMATIK KLAMMERSTATION</t>
  </si>
  <si>
    <t>828006013</t>
  </si>
  <si>
    <t>HALTEBLECH F. FÜHRUNG OBEN KLAMMERSTATION</t>
  </si>
  <si>
    <t>828006014</t>
  </si>
  <si>
    <t>AUFNAHMEPLATTE KLAMMERSTATION</t>
  </si>
  <si>
    <t>828006015</t>
  </si>
  <si>
    <t>HALTEROHR F. FÜHRUNG KLAMMERSTATION</t>
  </si>
  <si>
    <t>828006016</t>
  </si>
  <si>
    <t>PLATTE F. HALTEROHR-FÜHRUNG KLAMMERSTATION</t>
  </si>
  <si>
    <t>828006017</t>
  </si>
  <si>
    <t>BEFESTIGUNGSWINKEL F. ABLAGE KLAMMERSTATION</t>
  </si>
  <si>
    <t>828006018</t>
  </si>
  <si>
    <t>BEFESTIGUNGSSTREBE F. ABLAGE KLAMMERSTATION</t>
  </si>
  <si>
    <t>828006019</t>
  </si>
  <si>
    <t>ABLAGE AUS HOLZ 800X555X19 KLAMMERSTATION</t>
  </si>
  <si>
    <t>828006020</t>
  </si>
  <si>
    <t>KLEMMKASTEN F. PNEUMATIKKLAMMERSTATION</t>
  </si>
  <si>
    <t>828006021</t>
  </si>
  <si>
    <t>GLEITFOLIE JUM-01-25 IGUSBEARBBEITET L=38</t>
  </si>
  <si>
    <t>828006022</t>
  </si>
  <si>
    <t>DISTANZRING F. ZYLINDER KLAMMERSTATION</t>
  </si>
  <si>
    <t>828006023</t>
  </si>
  <si>
    <t>BEFESTIGUNGSSCHIENE KLAMMERSTATION</t>
  </si>
  <si>
    <t>828006024</t>
  </si>
  <si>
    <t>BEFESTIGUNGSWINKEL KLAMMERSTATION</t>
  </si>
  <si>
    <t>828006025</t>
  </si>
  <si>
    <t>BEFESTIGUNGSBLECH KLAMMERSTATION</t>
  </si>
  <si>
    <t>828032026</t>
  </si>
  <si>
    <t>ABLAGE NÄHPLATZ</t>
  </si>
  <si>
    <t>828032040</t>
  </si>
  <si>
    <t>EINKLEMMSCHUH FÜR KUGELKLEMMEMIT WIRBEL UND RING</t>
  </si>
  <si>
    <t>828032041</t>
  </si>
  <si>
    <t>STABILISIERUNG FÜR KUGELKLEMME</t>
  </si>
  <si>
    <t>828032042</t>
  </si>
  <si>
    <t>ABHÄNGUNG FÜR PNEUMAT. KLAMMERÖFFNER  KPL.</t>
  </si>
  <si>
    <t>828032043</t>
  </si>
  <si>
    <t>STABILISIERUNG M. ABHÄNGUNG F.KUGELKLEMME M.</t>
  </si>
  <si>
    <t>828032046</t>
  </si>
  <si>
    <t>MAGAZINARM 1800 KPL. VERSTELLBAR</t>
  </si>
  <si>
    <t>828032048</t>
  </si>
  <si>
    <t>STABILISIERUNG MIT ABHÄNGUNG FÜR KUGELKLEMME MIT</t>
  </si>
  <si>
    <t>828032050</t>
  </si>
  <si>
    <t>KLAMMERSTATION PNEUM. KPL F.</t>
  </si>
  <si>
    <t>828034001</t>
  </si>
  <si>
    <t>VERSTELLBARER ARM F. NÄHPLATZABLAGE GESCHW.</t>
  </si>
  <si>
    <t>828034002</t>
  </si>
  <si>
    <t>MAGAZINARM 1100 VERNICKELT O.M MUFFE U. SPITZE F.</t>
  </si>
  <si>
    <t>828034003</t>
  </si>
  <si>
    <t>MAGAZINARM 1100 VERNICKELT O. ITZE F. LANGE WARE</t>
  </si>
  <si>
    <t>828034011</t>
  </si>
  <si>
    <t>SCHWEISSBAUGRUPPE F. STABILISIERUNG</t>
  </si>
  <si>
    <t>828034012</t>
  </si>
  <si>
    <t>MAGAZINARM 1100 EDELSTAHL O. MITZE F. KURZE WARE</t>
  </si>
  <si>
    <t>828034013</t>
  </si>
  <si>
    <t>828034023</t>
  </si>
  <si>
    <t>MAGAZINARM 1100 KPL. VERNICKELT</t>
  </si>
  <si>
    <t>828035011</t>
  </si>
  <si>
    <t>ABHÄNGEROHR KURZ F. MAGAZINARM</t>
  </si>
  <si>
    <t>828035012</t>
  </si>
  <si>
    <t>ABHÄNGEROHR LANG FÜR MAGAZINARM KPL.</t>
  </si>
  <si>
    <t>828035013</t>
  </si>
  <si>
    <t>ABHÄNGEROHR KURZ FÜR MAGAZINARM KPL.</t>
  </si>
  <si>
    <t>828035022</t>
  </si>
  <si>
    <t>MAGAZINARM 1100 - EDELSTAHL-ACHTUNG ARTIKELTEXT</t>
  </si>
  <si>
    <t>828035028</t>
  </si>
  <si>
    <t>MAGAZINARM 1800 - VERNICKELT -OHNE MUFFE UND</t>
  </si>
  <si>
    <t>828035038</t>
  </si>
  <si>
    <t>MAGAZINARM 1800 KPL. VERNICKELT (OHNE ABHÄNGUNG)</t>
  </si>
  <si>
    <t>828035047</t>
  </si>
  <si>
    <t>ABHÄNGEROHR LANG F. MAGAZINARM</t>
  </si>
  <si>
    <t>828035048</t>
  </si>
  <si>
    <t>BODENMUFFE F. ABHÄNGEROHR MAGAZINARM</t>
  </si>
  <si>
    <t>828035051</t>
  </si>
  <si>
    <t>HALTER - MAGAZINARM VERSTELLB.</t>
  </si>
  <si>
    <t>828035055</t>
  </si>
  <si>
    <t>MAGAZINARM 1800 VERSTELLBAR</t>
  </si>
  <si>
    <t>828035059</t>
  </si>
  <si>
    <t>MAGAZINARM 1800 - EDELSTAHL - OHNE MUFFE UND</t>
  </si>
  <si>
    <t>828036001</t>
  </si>
  <si>
    <t>GRUNDPLATTE F. BODENMUFFE</t>
  </si>
  <si>
    <t>828036004</t>
  </si>
  <si>
    <t>ROHR LANG F. NÄHPLATZABLAGE</t>
  </si>
  <si>
    <t>828036005</t>
  </si>
  <si>
    <t>ROHR KURZ F. NÄHPLATZABLAGE</t>
  </si>
  <si>
    <t>828036006</t>
  </si>
  <si>
    <t>ABLAGE GEBOGEN F. NÄHPLATZABLAGE</t>
  </si>
  <si>
    <t>828036007</t>
  </si>
  <si>
    <t>MUFFENROHR 1 FÜR KLEMMUFFE FÜR MAGAZINARM</t>
  </si>
  <si>
    <t>828036008</t>
  </si>
  <si>
    <t>MUFFENROHR 2 FÜR KLEMMUFFE FÜR MAGAZINARM</t>
  </si>
  <si>
    <t>828036009</t>
  </si>
  <si>
    <t>FÜHRUNGSSTANGE UNTEN F. STABILISIERUNG</t>
  </si>
  <si>
    <t>828036010</t>
  </si>
  <si>
    <t>FÜHRUNGSSTANGE OBEN F. STABILISIERUNG</t>
  </si>
  <si>
    <t>828036011</t>
  </si>
  <si>
    <t>KLEMMHALTER LINKS F. STABILISIERUNG</t>
  </si>
  <si>
    <t>828036012</t>
  </si>
  <si>
    <t>KLEMMHALTER RECHTS F. STABILISIERUNG</t>
  </si>
  <si>
    <t>828036013</t>
  </si>
  <si>
    <t>HALTESTANGE RECHTS F. STABILISIERUNG</t>
  </si>
  <si>
    <t>828036014</t>
  </si>
  <si>
    <t>HALTESTANGE LINKS F. STABILISIERUNG</t>
  </si>
  <si>
    <t>828037001</t>
  </si>
  <si>
    <t>STECKZAPFEN M 10 (CA. 68LG.) Edelstahl</t>
  </si>
  <si>
    <t>828037015</t>
  </si>
  <si>
    <t>KLEMMUFFE FÜR MAGAZINARM</t>
  </si>
  <si>
    <t>828046001</t>
  </si>
  <si>
    <t>SCHUTZKAPPE TRANSPORTSICHERUNG AP 110</t>
  </si>
  <si>
    <t>828046002</t>
  </si>
  <si>
    <t>TRANSPORTSICHERUNG AP  110</t>
  </si>
  <si>
    <t>828046003</t>
  </si>
  <si>
    <t>ABSTANDHALTER FÜR OMNIWEICHEN-TRANSPORT</t>
  </si>
  <si>
    <t>828102010</t>
  </si>
  <si>
    <t>STOPPER FÜR SCHRAUBTRÄGER MIT LEITBLECH</t>
  </si>
  <si>
    <t>828212003</t>
  </si>
  <si>
    <t>KLAMMERÖFFNER, PNEUMATISCH2-, MIT SCHÖNENBERGER</t>
  </si>
  <si>
    <t>828212004</t>
  </si>
  <si>
    <t>KLAMMERÖFFNER  PNEUMATISCH FÜR DF-KLEMME</t>
  </si>
  <si>
    <t>828215010</t>
  </si>
  <si>
    <t>KLAMMERÖFFNER ALU-SCHUH F. K2-, UND</t>
  </si>
  <si>
    <t>828215012</t>
  </si>
  <si>
    <t>ABHÄNGUNG FÜR PNEUMATISCHEN KLAMMERÖFFNER</t>
  </si>
  <si>
    <t>828215014</t>
  </si>
  <si>
    <t>WINKEL F. PNEUM. KLAMMERÖFFNER (DF KLEMME)</t>
  </si>
  <si>
    <t>828215015</t>
  </si>
  <si>
    <t>BOLZEN F. PNEUM. KLAMMERÖFFNER (DF KLEMME)</t>
  </si>
  <si>
    <t>828215016</t>
  </si>
  <si>
    <t>KLOTZ F. PNEUM. KLAMMERÖFFNER (DF KLEMME)</t>
  </si>
  <si>
    <t>828215017</t>
  </si>
  <si>
    <t>FÜHRUNG F. PNEUM. KLAMMERÖFFNER (DF KLEMME)</t>
  </si>
  <si>
    <t>828215018</t>
  </si>
  <si>
    <t>ROLLENHALTER F. PNEUM. KLAMMERÖFFENER (DF KLEMME)</t>
  </si>
  <si>
    <t>828215019</t>
  </si>
  <si>
    <t>HALTER F. PNEUM. KLAMMERÖFFNER (DF KLEMME)</t>
  </si>
  <si>
    <t>828215020</t>
  </si>
  <si>
    <t>WINKEL F. PNEUM. KLAMMERÖFFNER (SCHÖNENB. KL.)</t>
  </si>
  <si>
    <t>828215021</t>
  </si>
  <si>
    <t>VERSTELLROHR F. PNEUM. KLAMMERÖFFNER GESCHW.</t>
  </si>
  <si>
    <t>828216001</t>
  </si>
  <si>
    <t>BEFESTIGUNGSPLATTE F. VERSTELLROHR KLAMMERÖFFNER</t>
  </si>
  <si>
    <t>828216002</t>
  </si>
  <si>
    <t>ANSCHLUSSWINKEL F. VERSTELLROHR KLAMMERÖFFNER</t>
  </si>
  <si>
    <t>828216003</t>
  </si>
  <si>
    <t>VERSTELLROHR F. KLAMMERÖFFNER</t>
  </si>
  <si>
    <t>828216004</t>
  </si>
  <si>
    <t>KLEMMROHR F. ABHÄNGUNG PNEUM. KLAMMERÖFFNER</t>
  </si>
  <si>
    <t>828216005</t>
  </si>
  <si>
    <t>ABHÄNGEROHR F. PNEUM. KLAMMERÖFFNER</t>
  </si>
  <si>
    <t>828216007</t>
  </si>
  <si>
    <t>ABHÄNGUNGSROHR F. HALTER F. PNEUMAT. KLAMMERÖFF.</t>
  </si>
  <si>
    <t>828216008</t>
  </si>
  <si>
    <t>BIEGEPLATTE F. HALTER F. PNEUMMAT. KLAMMERÖFF.</t>
  </si>
  <si>
    <t>828216009</t>
  </si>
  <si>
    <t>AUFLAGEBLECH F. HALTER F. PNEUMAT. KLAMMERÖFF.</t>
  </si>
  <si>
    <t>828492027</t>
  </si>
  <si>
    <t>KLEIDERBÜGELHAKEN MIT ÖSE</t>
  </si>
  <si>
    <t>828494002</t>
  </si>
  <si>
    <t>EINHÄNGEBÜGEL TRAGESTANGEN</t>
  </si>
  <si>
    <t>828494006</t>
  </si>
  <si>
    <t>ABLAGEBLECH EB</t>
  </si>
  <si>
    <t>828502006</t>
  </si>
  <si>
    <t>GRÖSSENSCHILD WEISS FÜR LT25/LTE-TROLLEYS</t>
  </si>
  <si>
    <t>828502013</t>
  </si>
  <si>
    <t>V-BÜGEL (MASA) FÜR SPULENZUG,2-TEILE= 1 Kompl.Teil</t>
  </si>
  <si>
    <t>828502024</t>
  </si>
  <si>
    <t>GRÖSSENSCHILD WEISS FÜR LT50</t>
  </si>
  <si>
    <t>828506002</t>
  </si>
  <si>
    <t>MARKIERUNGSREITER F. KLEIDERSTANGE, SCHWARZ</t>
  </si>
  <si>
    <t>829412009</t>
  </si>
  <si>
    <t>VERBINDUNG GEFÄLLEPROFIL [SP] KPL. - BG</t>
  </si>
  <si>
    <t>829412010</t>
  </si>
  <si>
    <t>ABHÄNGUNG AN IPE 220-270 F. SP KPL.</t>
  </si>
  <si>
    <t>829412011</t>
  </si>
  <si>
    <t>ABHÄNGUNG AN IPE 140-200 F. SP KPL.</t>
  </si>
  <si>
    <t>829412012</t>
  </si>
  <si>
    <t>ABHÄNGUNG AN IPE 80-120 F. SP KPL.</t>
  </si>
  <si>
    <t>829412013</t>
  </si>
  <si>
    <t>829412015</t>
  </si>
  <si>
    <t>HALTER 300 LP  KPL.</t>
  </si>
  <si>
    <t>829412016</t>
  </si>
  <si>
    <t>HALTER 800 LP KPL.</t>
  </si>
  <si>
    <t>829412017</t>
  </si>
  <si>
    <t>ES-ELEMENT RECHTS</t>
  </si>
  <si>
    <t>829412021</t>
  </si>
  <si>
    <t>829412050</t>
  </si>
  <si>
    <t>ES-ELEMENT RECHTS 30° M. LP LINKS KPL.</t>
  </si>
  <si>
    <t>829412051</t>
  </si>
  <si>
    <t>ES-ELEMENT LINKS 30° M. LP RECHTS KPL.</t>
  </si>
  <si>
    <t>829412052</t>
  </si>
  <si>
    <t>AS-ELEMENT RECHTS 30° M. LP LINKS</t>
  </si>
  <si>
    <t>829412053</t>
  </si>
  <si>
    <t>AS-ELEMENT LINKS 30° M. LP RECHTS</t>
  </si>
  <si>
    <t>829414001</t>
  </si>
  <si>
    <t>HALTER TRANSPORTBEREICH PINBAND KPL.</t>
  </si>
  <si>
    <t>829414002</t>
  </si>
  <si>
    <t>HALTER STAUBEREICH PINBAND KPL.</t>
  </si>
  <si>
    <t>829414003</t>
  </si>
  <si>
    <t>WINKEL ZUR ABHÄNG. AN IPE220-270 INKL. M10 KPL.</t>
  </si>
  <si>
    <t>829414004</t>
  </si>
  <si>
    <t>WINKEL ZUR ABHÄNG. AN IPE140-200 INKL. M10 KPL.</t>
  </si>
  <si>
    <t>829414005</t>
  </si>
  <si>
    <t>WINKEL ZUR ABHÄNG. AN IPE80-120 INKL. M10 KPL.</t>
  </si>
  <si>
    <t>829414006</t>
  </si>
  <si>
    <t>HALTER LP 800 PINBAND EINSEITIG STAUFÄHIG KPL.</t>
  </si>
  <si>
    <t>829414007</t>
  </si>
  <si>
    <t>RAMPE RECHTS FÜR PIN-STAUSTRECKE KPL.</t>
  </si>
  <si>
    <t>829414008</t>
  </si>
  <si>
    <t>RAMPE LINKS FÜR PIN-STAUSTRECKE KPL.</t>
  </si>
  <si>
    <t>829414010</t>
  </si>
  <si>
    <t>VENTILHALTER AN TRÄGERPROFIL KPL.</t>
  </si>
  <si>
    <t>829414011</t>
  </si>
  <si>
    <t>ES-HALTER AN TRÄGERPROFIL KPL.</t>
  </si>
  <si>
    <t>829414012</t>
  </si>
  <si>
    <t>AS-HALTER AN TRÄGERPROFIL KPL.</t>
  </si>
  <si>
    <t>829414013</t>
  </si>
  <si>
    <t>NIEDERHALTER KURZ KPL.</t>
  </si>
  <si>
    <t>829414014</t>
  </si>
  <si>
    <t>NIEDERHALTER LANG KPL.</t>
  </si>
  <si>
    <t>829414016</t>
  </si>
  <si>
    <t>LP-BRÜCKENVERBINDUNG KPL.</t>
  </si>
  <si>
    <t>829414200</t>
  </si>
  <si>
    <t>VERBINDUNG SP-LP KPL.</t>
  </si>
  <si>
    <t>829414231</t>
  </si>
  <si>
    <t>ABHÄNGEBLECH FÜR SP AN DRT MIT BOHRSCHRAUBE - BG</t>
  </si>
  <si>
    <t>829414311</t>
  </si>
  <si>
    <t>BT-FÜHRUNG GERADE - ANBAU TRÄGERPROFIL</t>
  </si>
  <si>
    <t>829414312</t>
  </si>
  <si>
    <t>BT-FÜHRUNG GERADE - ANBAU LP</t>
  </si>
  <si>
    <t>829414313</t>
  </si>
  <si>
    <t>MT-FÜHRUNG GERADE - DURCH SEPARATOR</t>
  </si>
  <si>
    <t>829414314</t>
  </si>
  <si>
    <t>MT-FÜHRUNG GERADE - ANBAU BE-/ENTLADUNG MANUELL</t>
  </si>
  <si>
    <t>829414315</t>
  </si>
  <si>
    <t>HALTER FÜR FÜHRUNG GERADE AMLP KPL.</t>
  </si>
  <si>
    <t>829416015</t>
  </si>
  <si>
    <t>ES-EINWEISER LINKS</t>
  </si>
  <si>
    <t>829416030</t>
  </si>
  <si>
    <t>LAUFPROFIL LP 87X32</t>
  </si>
  <si>
    <t>829416031</t>
  </si>
  <si>
    <t>STAUSTRECKE SP 73X100 - ELOXIERT</t>
  </si>
  <si>
    <t>829416032</t>
  </si>
  <si>
    <t>TRÄGERPROFIL</t>
  </si>
  <si>
    <t>829416033</t>
  </si>
  <si>
    <t>STAUSTRECKE SP 73X100 - PRESSBLANK</t>
  </si>
  <si>
    <t>829416035</t>
  </si>
  <si>
    <t>ES-EINWEISER RECHTS</t>
  </si>
  <si>
    <t>829416038</t>
  </si>
  <si>
    <t>HALTER 300 LP</t>
  </si>
  <si>
    <t>829416039</t>
  </si>
  <si>
    <t>HALTER 800 LP</t>
  </si>
  <si>
    <t>829416061</t>
  </si>
  <si>
    <t>VERBINDER SP</t>
  </si>
  <si>
    <t>829416062</t>
  </si>
  <si>
    <t>ABHÄNGEBL. AN IPE 220-270 F.SP</t>
  </si>
  <si>
    <t>829416063</t>
  </si>
  <si>
    <t>ABHÄNGEBL. AN IPE 140-200 F.SP</t>
  </si>
  <si>
    <t>829416064</t>
  </si>
  <si>
    <t>ABHÄNGEBL. AN IPE 80-120 F. SP</t>
  </si>
  <si>
    <t>829416065</t>
  </si>
  <si>
    <t>NUTENSTEIN F. SP 829416031</t>
  </si>
  <si>
    <t>829416066</t>
  </si>
  <si>
    <t>VERBINDER LAUFPROFIL 829416030/829516001</t>
  </si>
  <si>
    <t>829416067</t>
  </si>
  <si>
    <t>BOHRUNG F. 1"-ROHR</t>
  </si>
  <si>
    <t>829416068</t>
  </si>
  <si>
    <t>BOHRUNG F. T-ABHÄNGER</t>
  </si>
  <si>
    <t>829416070</t>
  </si>
  <si>
    <t>ES-BOGEN RECHTS</t>
  </si>
  <si>
    <t>829416072</t>
  </si>
  <si>
    <t>ES-SCHENKEL RECHTS</t>
  </si>
  <si>
    <t>829416073</t>
  </si>
  <si>
    <t>AS-HALTER AM LP</t>
  </si>
  <si>
    <t>829416075</t>
  </si>
  <si>
    <t>AS-HUBSTÖSSEL</t>
  </si>
  <si>
    <t>829416076</t>
  </si>
  <si>
    <t>BEARBEITUNG LP FÜR AS</t>
  </si>
  <si>
    <t>829416077</t>
  </si>
  <si>
    <t>ES-SCHENKEL LINKS</t>
  </si>
  <si>
    <t>829416078</t>
  </si>
  <si>
    <t>ES-HALTER</t>
  </si>
  <si>
    <t>829416079</t>
  </si>
  <si>
    <t>ES-EINWEISBOGEN</t>
  </si>
  <si>
    <t>829416080</t>
  </si>
  <si>
    <t>AS-BOGEN LINKS</t>
  </si>
  <si>
    <t>829416089</t>
  </si>
  <si>
    <t>ES-BOGEN LINKS</t>
  </si>
  <si>
    <t>829416090</t>
  </si>
  <si>
    <t>AS-BOGEN RECHTS</t>
  </si>
  <si>
    <t>829416093</t>
  </si>
  <si>
    <t>BOGENVERBINDUNG ES/AS</t>
  </si>
  <si>
    <t>829416095</t>
  </si>
  <si>
    <t>AS-NIEDERHALTERLEISTE</t>
  </si>
  <si>
    <t>829416096</t>
  </si>
  <si>
    <t>HALTER LP 800 PINBAND EINSEITIG STAUFÄHIG</t>
  </si>
  <si>
    <t>829416097</t>
  </si>
  <si>
    <t>AS-ZYLINDERDISTANZ</t>
  </si>
  <si>
    <t>829416101</t>
  </si>
  <si>
    <t>BEARBEITUNG LP PIN-STAUSTRECKE</t>
  </si>
  <si>
    <t>829416102</t>
  </si>
  <si>
    <t>RAMPE RECHTS</t>
  </si>
  <si>
    <t>829416103</t>
  </si>
  <si>
    <t>RAMPE LINKS</t>
  </si>
  <si>
    <t>829416104</t>
  </si>
  <si>
    <t xml:space="preserve"> HALTER TRANSPORTBEREICH PINBAND</t>
  </si>
  <si>
    <t>829416105</t>
  </si>
  <si>
    <t>829416106</t>
  </si>
  <si>
    <t>VERBINDUNG RAMPE</t>
  </si>
  <si>
    <t>829416108</t>
  </si>
  <si>
    <t>BRÜCKENPLATTE F. LP-BRÜCKENVERBINDUNG</t>
  </si>
  <si>
    <t>829416109</t>
  </si>
  <si>
    <t>SEITENPLATTE F. LP-BRÜCKENVERBINDUNG</t>
  </si>
  <si>
    <t>829416110</t>
  </si>
  <si>
    <t>VENTILHALTER AN TRÄGERPROFIL</t>
  </si>
  <si>
    <t>829416111</t>
  </si>
  <si>
    <t>HALTER STAUBEREICH PINBAND</t>
  </si>
  <si>
    <t>829416121</t>
  </si>
  <si>
    <t>PIN FÜR STAHLBAND B07000 STIFTD=3X6 V-2A</t>
  </si>
  <si>
    <t>829416125</t>
  </si>
  <si>
    <t>ES-DREHACHSE</t>
  </si>
  <si>
    <t>829416130</t>
  </si>
  <si>
    <t>ABHÄNGEBL. F. SP (KURZE ENDSTÜCKE) AN DRT</t>
  </si>
  <si>
    <t>829416131</t>
  </si>
  <si>
    <t>ABHÄNGEBLECH FÜR STAUSTRECKE SP AN DRT</t>
  </si>
  <si>
    <t>829416151</t>
  </si>
  <si>
    <t>ES-STEG F. ES 30° M. LP</t>
  </si>
  <si>
    <t>829416152</t>
  </si>
  <si>
    <t>ES-BRÜCKE F. ES 30° M. LP</t>
  </si>
  <si>
    <t>829416153</t>
  </si>
  <si>
    <t>ES-WS-STEG F. ES 30° M. LP</t>
  </si>
  <si>
    <t>829416154</t>
  </si>
  <si>
    <t>ES-AUSLEGER F. ES 30° M. LP</t>
  </si>
  <si>
    <t>829416155</t>
  </si>
  <si>
    <t>ES-LP-STEG F. ES 30° M. LP</t>
  </si>
  <si>
    <t>829416156</t>
  </si>
  <si>
    <t>ES-SCHENKELANGEL RECHTS F. ES30° M. LP</t>
  </si>
  <si>
    <t>829416157</t>
  </si>
  <si>
    <t>ES-LP-ANSCHLUSS LINKS F. ES 30°</t>
  </si>
  <si>
    <t>829416158</t>
  </si>
  <si>
    <t>ES-LP-ANSCHLUSS RECHTS F. ES 30°</t>
  </si>
  <si>
    <t>829416159</t>
  </si>
  <si>
    <t>ES-SCHENKELANGEL LINKS F. ES 30° M. LP</t>
  </si>
  <si>
    <t>829416161</t>
  </si>
  <si>
    <t>AS-STEG BRÜCKE LANG F. AS 30°M. LP</t>
  </si>
  <si>
    <t>829416162</t>
  </si>
  <si>
    <t>AS-BRÜCKE LANG F. AS 30° M. LP</t>
  </si>
  <si>
    <t>829416163</t>
  </si>
  <si>
    <t>AS-STEG LP F. AS 30° M. LP</t>
  </si>
  <si>
    <t>829416164</t>
  </si>
  <si>
    <t>AS-STEG BOGEN F. AS 30° M. LP</t>
  </si>
  <si>
    <t>829416165</t>
  </si>
  <si>
    <t>AS-LP-ANSCHLUSS LINKS F. AS 30°</t>
  </si>
  <si>
    <t>829416166</t>
  </si>
  <si>
    <t>AS-BOGEN RECHTS F. AS 30°</t>
  </si>
  <si>
    <t>829416172</t>
  </si>
  <si>
    <t>AS-BOGEN LINKS F. AS 30°</t>
  </si>
  <si>
    <t>829416173</t>
  </si>
  <si>
    <t>AS-LP-ANSCHLUSS RECHTS F. AS 30°</t>
  </si>
  <si>
    <t>829416174</t>
  </si>
  <si>
    <t>AS-NIEDERHALTERLEISTE LANG</t>
  </si>
  <si>
    <t>829416175</t>
  </si>
  <si>
    <t>EINLEGEPLATTE FÜR AUSSCHLEUSELEMENT</t>
  </si>
  <si>
    <t>829416200</t>
  </si>
  <si>
    <t>WINKEL ABHÄNG. AN IPE 220-270</t>
  </si>
  <si>
    <t>829416201</t>
  </si>
  <si>
    <t>WINKEL ABHÄNG. AN IPE 140-200</t>
  </si>
  <si>
    <t>829416202</t>
  </si>
  <si>
    <t>WINKEL ABHÄNG. AN IPE 80-120</t>
  </si>
  <si>
    <t>829416220</t>
  </si>
  <si>
    <t>NUTENSTEIN F. TRÄGERPROFIL 829416032</t>
  </si>
  <si>
    <t>829416221</t>
  </si>
  <si>
    <t>PLATTE AN SP FÜR VERB. SP-LP</t>
  </si>
  <si>
    <t>829416222</t>
  </si>
  <si>
    <t>PLATTE AN LP FÜR VERB. SP-LP</t>
  </si>
  <si>
    <t>829416312</t>
  </si>
  <si>
    <t>FÜHRUNGSLEISTE F. BT-FÜHRUNG GERADE</t>
  </si>
  <si>
    <t>829416313</t>
  </si>
  <si>
    <t>U-BÜGELHALTER F. BT-FÜHRUNG GERADE</t>
  </si>
  <si>
    <t>829416314</t>
  </si>
  <si>
    <t>Z-HALTER F. BT-FÜHRUNG GERADE</t>
  </si>
  <si>
    <t>829416315</t>
  </si>
  <si>
    <t>HALTER 1 F. MT-FÜHRUNG GERADE</t>
  </si>
  <si>
    <t>829416316</t>
  </si>
  <si>
    <t>HALTER 2 F. MT-FÜHRUNG GERADE</t>
  </si>
  <si>
    <t>829416317</t>
  </si>
  <si>
    <t>FÜHRUNGSLEISTE F. MT-FÜHRUNG GERADE (DURCH</t>
  </si>
  <si>
    <t>829416318</t>
  </si>
  <si>
    <t>FÜHRUNGSLEISTE F. MT-FÜHRUNG GERADE (AN</t>
  </si>
  <si>
    <t>829416319</t>
  </si>
  <si>
    <t>POSITIONIERLEISTE AM PINBAND</t>
  </si>
  <si>
    <t>829416320</t>
  </si>
  <si>
    <t>ES-HALTER AM TRÄGERPROFIL</t>
  </si>
  <si>
    <t>829416321</t>
  </si>
  <si>
    <t>ES-HALTERPLATTE AM TRÄGERPROFIL</t>
  </si>
  <si>
    <t>829416322</t>
  </si>
  <si>
    <t>AS-HALTER AM TRÄGERPROFIL</t>
  </si>
  <si>
    <t>829416323</t>
  </si>
  <si>
    <t>EINFAHRSCHUH IN SP 1.0</t>
  </si>
  <si>
    <t>829416324</t>
  </si>
  <si>
    <t>EINFAHRSCHUH IN SP 1.0 RECHTS LW9</t>
  </si>
  <si>
    <t>829416325</t>
  </si>
  <si>
    <t>EINFAHRSCHUH IN SP 1.0 LINKS LW9</t>
  </si>
  <si>
    <t>829416330</t>
  </si>
  <si>
    <t>GERADE BT-FÜHRUNG R-G 300</t>
  </si>
  <si>
    <t>829416331</t>
  </si>
  <si>
    <t>GERADE BT-FÜHRUNG R-G 800</t>
  </si>
  <si>
    <t>829416332</t>
  </si>
  <si>
    <t>HALTER LP 800 PINBAND EINSEITIG STAUFÄHIG O.</t>
  </si>
  <si>
    <t>829416333</t>
  </si>
  <si>
    <t>HALTER 800 LP O. BOHRUNGEN</t>
  </si>
  <si>
    <t>829416334</t>
  </si>
  <si>
    <t>HALTER 300 LP O. BOHRUNGEN</t>
  </si>
  <si>
    <t>829416335</t>
  </si>
  <si>
    <t>VERBINDER LP 8°</t>
  </si>
  <si>
    <t>829422007</t>
  </si>
  <si>
    <t>DACHSCHEIBE 300 KPL.</t>
  </si>
  <si>
    <t>829422008</t>
  </si>
  <si>
    <t>SCHUTZBLECH 300 MOTORSTAT. KPL.</t>
  </si>
  <si>
    <t>829422009</t>
  </si>
  <si>
    <t>WEICHE 300 STARR KPL.</t>
  </si>
  <si>
    <t>829422010</t>
  </si>
  <si>
    <t>WEICHE 300 PNEUMATISCH - OHNE SATZ S_PN</t>
  </si>
  <si>
    <t>829422011</t>
  </si>
  <si>
    <t>WEICHE 300 PNEUMATISCH KPL.- MIT S_PN</t>
  </si>
  <si>
    <t>829422015</t>
  </si>
  <si>
    <t>EINLAUFCLIP 800/300 KPL.</t>
  </si>
  <si>
    <t>829422016</t>
  </si>
  <si>
    <t>ANTRIEB 300 GRUNDMODUL KPL.</t>
  </si>
  <si>
    <t>829422017</t>
  </si>
  <si>
    <t>SPANNST. 300 GRUNDMODUL KPL.</t>
  </si>
  <si>
    <t>829422018</t>
  </si>
  <si>
    <t>ABHÄNGUNG LP AN MODUL 2/300 KPL.</t>
  </si>
  <si>
    <t>829422020</t>
  </si>
  <si>
    <t>UMFAHR.BOGEN 300 R-G 90° RE KPL.</t>
  </si>
  <si>
    <t>829422021</t>
  </si>
  <si>
    <t>UMFAHR.BOGEN 300 R-G 90° LI KPL.</t>
  </si>
  <si>
    <t>829422022</t>
  </si>
  <si>
    <t>UMFAHR.BOGEN 300 R-ENDE KPL.</t>
  </si>
  <si>
    <t>829422023</t>
  </si>
  <si>
    <t>UMFAHR.BOGEN 300 INNEN RE KPL.</t>
  </si>
  <si>
    <t>829422024</t>
  </si>
  <si>
    <t>UMFAHR.BOGEN 300 INNEN LI KPL.</t>
  </si>
  <si>
    <t>829422025</t>
  </si>
  <si>
    <t>INDUKT. SENSOR BT-SYNC. 300 KPL.</t>
  </si>
  <si>
    <t>829422026</t>
  </si>
  <si>
    <t>829422028</t>
  </si>
  <si>
    <t>SCHUTZBLECH 300 SPANNST. KPL.</t>
  </si>
  <si>
    <t>829422029</t>
  </si>
  <si>
    <t>SCHUTZBLECH 300 MOTORST. KPL.</t>
  </si>
  <si>
    <t>829422030</t>
  </si>
  <si>
    <t>INKREMENTALGEBER 300 5V KPL.</t>
  </si>
  <si>
    <t>829422031</t>
  </si>
  <si>
    <t>ANTRIEB 800 GRUNDMODUL KPL.</t>
  </si>
  <si>
    <t>829422033</t>
  </si>
  <si>
    <t>SPANNSTATION 800 GRUNDMODUL KPL.</t>
  </si>
  <si>
    <t>829422034</t>
  </si>
  <si>
    <t>ABHÄNGUNG LP AN MODUL 2/800 KPL.</t>
  </si>
  <si>
    <t>829422035</t>
  </si>
  <si>
    <t>ABDECKBLECH FÜR MODUL 800 KPL.</t>
  </si>
  <si>
    <t>829422036</t>
  </si>
  <si>
    <t>MONTAGESATZ 800 R-R 180° KPL.</t>
  </si>
  <si>
    <t>829422037</t>
  </si>
  <si>
    <t>MONTAGESATZ 800 R-R +/-90° KPL</t>
  </si>
  <si>
    <t>829422038</t>
  </si>
  <si>
    <t>VERBINDUNGSBLECH 800 R-R 180°KPL.</t>
  </si>
  <si>
    <t>829422040</t>
  </si>
  <si>
    <t>UMLENKSTATION 800 GRUNDMODUL KPL.</t>
  </si>
  <si>
    <t>829422041</t>
  </si>
  <si>
    <t>ECKRAD F. ANTRIEB 300 KPL.</t>
  </si>
  <si>
    <t>829422042</t>
  </si>
  <si>
    <t>ECKRAD F. UMLENKUNG 300 KPL.</t>
  </si>
  <si>
    <t>829422043</t>
  </si>
  <si>
    <t>ECKRAD F. ANTRIEB 300 M. WEICHE KPL.</t>
  </si>
  <si>
    <t>829422044</t>
  </si>
  <si>
    <t>ECKRAD F. UMLENKUNG 300 M. WEICHE KPL.</t>
  </si>
  <si>
    <t>829422045</t>
  </si>
  <si>
    <t>ECKRAD F. ANTRIEB 300 M. ZWANGSFÜHRUNG KPL.</t>
  </si>
  <si>
    <t>829422046</t>
  </si>
  <si>
    <t>ECKRAD F. UMLENKUNG 300 M. ZWANGSFÜHRUNG KPL.</t>
  </si>
  <si>
    <t>829422048</t>
  </si>
  <si>
    <t>SPANNST. 300 GRUNDMODUL OHNE DACHSCHEIBE KPL.</t>
  </si>
  <si>
    <t>829422049</t>
  </si>
  <si>
    <t>ANTRIEB 300 GRUNDMODUL OHNE DACHSCHEIBE KPL.</t>
  </si>
  <si>
    <t>829422300</t>
  </si>
  <si>
    <t>ANTRIEB 800 GRUNDMODUL OHNE DACHSCHEIBE KPL.</t>
  </si>
  <si>
    <t>829422302</t>
  </si>
  <si>
    <t>UMLENKST. 800 GRUNDMODUL OHNE DACHSCHEIBE KPL.</t>
  </si>
  <si>
    <t>829422303</t>
  </si>
  <si>
    <t>EINZELRAD 800 KPL.</t>
  </si>
  <si>
    <t>829422320</t>
  </si>
  <si>
    <t>ECKRAD 300 R-G +90°, STARR KPL</t>
  </si>
  <si>
    <t>829422330</t>
  </si>
  <si>
    <t>SCHUTZBLECH 300 F. ECKRAD -90° SCHWEISSTEIL KPL.</t>
  </si>
  <si>
    <t>829422331</t>
  </si>
  <si>
    <t>SCHUTZBLECH 300 F. ECKRAD -90° KPL.</t>
  </si>
  <si>
    <t>829422332</t>
  </si>
  <si>
    <t>SCHUTZBLECH 300 F. ECKRAD +90° SCHWEISSTEIL KPL.</t>
  </si>
  <si>
    <t>829422333</t>
  </si>
  <si>
    <t>SCHUTZBLECH 300 F. ECKRAD +90° KPL.</t>
  </si>
  <si>
    <t>829422340</t>
  </si>
  <si>
    <t>EINLEGEBLECH FÜR LP-WEICHENBEARBEITUNG R-G KPL.</t>
  </si>
  <si>
    <t>829424001</t>
  </si>
  <si>
    <t>MITNEHMERLASCHE F.SPANNST.800 KPL.(Austausch</t>
  </si>
  <si>
    <t>829424300</t>
  </si>
  <si>
    <t>RADIALE BT-FÜHRUNG R-G 300 RE/LI KPL.</t>
  </si>
  <si>
    <t>829424301</t>
  </si>
  <si>
    <t>BT-TAILLENFÜHRUNGSBOGEN R-ENDE 800 KPL.</t>
  </si>
  <si>
    <t>829424311</t>
  </si>
  <si>
    <t>GERADE BT-DACHSCHEIBENFÜHRUNG 300 KPL.</t>
  </si>
  <si>
    <t>829424312</t>
  </si>
  <si>
    <t>UMF.BOGEN 800 STIRNS. BT-EIN-/AUSSCHLEUSUNG KPL.</t>
  </si>
  <si>
    <t>829424313</t>
  </si>
  <si>
    <t>HALTER F. UMF. BOGEN 800 KPL.</t>
  </si>
  <si>
    <t>829424314</t>
  </si>
  <si>
    <t>VERLÄNGERUNG UMFAHR. BOGEN 800 KPL.</t>
  </si>
  <si>
    <t>829424320</t>
  </si>
  <si>
    <t>829424321</t>
  </si>
  <si>
    <t>829424322</t>
  </si>
  <si>
    <t>829424323</t>
  </si>
  <si>
    <t>UMFAHR.BOGEN 800 R-R 90°/270° KPL.</t>
  </si>
  <si>
    <t>829424400</t>
  </si>
  <si>
    <t>ABHÄNGUNG FÜR ILS-LP M. TEF KPL.</t>
  </si>
  <si>
    <t>829426007</t>
  </si>
  <si>
    <t>PUR-RING (FÜR ANTRIEBSRAD 300-829 426 006/008)</t>
  </si>
  <si>
    <t>829426009</t>
  </si>
  <si>
    <t>SPANNRAD 300 -  ROHTEIL</t>
  </si>
  <si>
    <t>829426010</t>
  </si>
  <si>
    <t>SPANNRAD 300 AUS 829426009 GEFERTIGT</t>
  </si>
  <si>
    <t>829426011</t>
  </si>
  <si>
    <t>GABEL 300 - ROHTEIL</t>
  </si>
  <si>
    <t>829426012</t>
  </si>
  <si>
    <t>GABEL 300 AUS 829426011 GEFERTIGT</t>
  </si>
  <si>
    <t>829426013</t>
  </si>
  <si>
    <t>BOLZEN FÜR SPANNRAD 300</t>
  </si>
  <si>
    <t>829426014</t>
  </si>
  <si>
    <t>DREHTEIL SPANNSTATION 300</t>
  </si>
  <si>
    <t>829426015</t>
  </si>
  <si>
    <t>BUCHSE SPANNSTATION</t>
  </si>
  <si>
    <t>829426016</t>
  </si>
  <si>
    <t>BOLZEN DACHSCHEIBE 300</t>
  </si>
  <si>
    <t>829426017</t>
  </si>
  <si>
    <t>DACHSCHEIBE SPANNST. 300</t>
  </si>
  <si>
    <t>829426018</t>
  </si>
  <si>
    <t>GLEITLEISTE DACHSCH. 300</t>
  </si>
  <si>
    <t>829426019</t>
  </si>
  <si>
    <t>ACHSE 300 F. LINEARFÜHRUNG</t>
  </si>
  <si>
    <t>829426020</t>
  </si>
  <si>
    <t>PUR-RING (FÜR SPANNRAD 300 -829 426 010)</t>
  </si>
  <si>
    <t>829426021</t>
  </si>
  <si>
    <t>LAGERBOCK 300 F. LINEARFÜHRUNG</t>
  </si>
  <si>
    <t>829426022</t>
  </si>
  <si>
    <t>FEDERSPANNELEMENT 300 F. LINEARFÜHRUNG</t>
  </si>
  <si>
    <t>829426024</t>
  </si>
  <si>
    <t>TRÄGERPROFIL 300 - BEARBEITET L=1230</t>
  </si>
  <si>
    <t>829426025</t>
  </si>
  <si>
    <t>SENSORHALTER INDUKT. SENSOR BT-SYNC. 300</t>
  </si>
  <si>
    <t>829426026</t>
  </si>
  <si>
    <t>UMFAHR. BOGEN 300 AUSSEN 90°</t>
  </si>
  <si>
    <t>829426029</t>
  </si>
  <si>
    <t>UMFAHR. BOGEN 300 AUSSEN 180°</t>
  </si>
  <si>
    <t>829426034</t>
  </si>
  <si>
    <t>BEARBEITUNG LP LI MODUL 300</t>
  </si>
  <si>
    <t>829426035</t>
  </si>
  <si>
    <t>BEARBEITUNG LP RE MODUL 300</t>
  </si>
  <si>
    <t>829426036</t>
  </si>
  <si>
    <t>SCHUTZBLECH 1/300</t>
  </si>
  <si>
    <t>829426037</t>
  </si>
  <si>
    <t>SCHUTZBLECH 2/300</t>
  </si>
  <si>
    <t>829426038</t>
  </si>
  <si>
    <t>SCHUTZBLECH 300 SPANNST.</t>
  </si>
  <si>
    <t>829426039</t>
  </si>
  <si>
    <t>WEICHENPLATTE 300</t>
  </si>
  <si>
    <t>829426040</t>
  </si>
  <si>
    <t>WEICHENSCHENKEL 300</t>
  </si>
  <si>
    <t>829426041</t>
  </si>
  <si>
    <t>HEBEL WEICHE 300</t>
  </si>
  <si>
    <t>829426042</t>
  </si>
  <si>
    <t>LAGERBOLZEN 300</t>
  </si>
  <si>
    <t>829426043</t>
  </si>
  <si>
    <t>BT-FÜHRUNGSBOGEN 300</t>
  </si>
  <si>
    <t>829426045</t>
  </si>
  <si>
    <t>STREBE F. BT-FÜHRUNGSBOGEN 300</t>
  </si>
  <si>
    <t>829426047</t>
  </si>
  <si>
    <t>BUCHSE STARRE WEICHE 300</t>
  </si>
  <si>
    <t>829426049</t>
  </si>
  <si>
    <t>HEBEL 300</t>
  </si>
  <si>
    <t>829426050</t>
  </si>
  <si>
    <t>ADAPTERDREHTEIL INKREMENTALGEBER</t>
  </si>
  <si>
    <t>829426051</t>
  </si>
  <si>
    <t>ADAPTER 300F. INKREMENTALGEBER/RASTERSENSOR</t>
  </si>
  <si>
    <t>829426052</t>
  </si>
  <si>
    <t>ANSCHRAUBHALTER 300</t>
  </si>
  <si>
    <t>829426053</t>
  </si>
  <si>
    <t>MOTORGUSSKONSOLE 300 ROHTEIL</t>
  </si>
  <si>
    <t>829426054</t>
  </si>
  <si>
    <t>MOTORGUSSKONSOLE 300 AUS 829426053 GEFERTIGT</t>
  </si>
  <si>
    <t>829426055</t>
  </si>
  <si>
    <t>HALTER FÜR FÜHRUNGSBOGEN</t>
  </si>
  <si>
    <t>829426056</t>
  </si>
  <si>
    <t>SPANNST. GUSSKONSOLE 300 ROHTEIL</t>
  </si>
  <si>
    <t>829426057</t>
  </si>
  <si>
    <t>SPANNST. GUSSKONSOLE 300 AUS 829426056 GEFERTIGT</t>
  </si>
  <si>
    <t>829426058</t>
  </si>
  <si>
    <t>GEWINDESTANGE SPANNST. 300</t>
  </si>
  <si>
    <t>829426059</t>
  </si>
  <si>
    <t>BEARBEITUNG LP R-G-Weiche 300</t>
  </si>
  <si>
    <t>829426062</t>
  </si>
  <si>
    <t>SENSORHALTER FÜR SENSOR  M18 INDUKTIV AM</t>
  </si>
  <si>
    <t>829426063</t>
  </si>
  <si>
    <t>UMFAHR.BOGEN 300 AUSSEN R-R90°</t>
  </si>
  <si>
    <t>829426064</t>
  </si>
  <si>
    <t>TRÄGERPROFIL MOTOR/SPANNST. L=1600 --&gt; Längssägen</t>
  </si>
  <si>
    <t>829426065</t>
  </si>
  <si>
    <t>ANSCHRAUBHALTER 800</t>
  </si>
  <si>
    <t>829426066</t>
  </si>
  <si>
    <t>829426067</t>
  </si>
  <si>
    <t>BEARBEITUNG LP RE M. W-BEARB. MODUL 5/800</t>
  </si>
  <si>
    <t>829426068</t>
  </si>
  <si>
    <t>BEARBEITUNG LP LI M. W-BEARB. MODUL 4/800</t>
  </si>
  <si>
    <t>829426069</t>
  </si>
  <si>
    <t>BEARBEITUNG LP RE MODUL 800</t>
  </si>
  <si>
    <t>829426070</t>
  </si>
  <si>
    <t>BEARBEITUNG LP LI MODUL 800</t>
  </si>
  <si>
    <t>829426071</t>
  </si>
  <si>
    <t>BEARBEITUNG LP R-G-WEICHE 800</t>
  </si>
  <si>
    <t>829426072</t>
  </si>
  <si>
    <t>DACHSCHEIBENRAD 800SPANNSTATION - GUSS ROHTEIL</t>
  </si>
  <si>
    <t>829426073</t>
  </si>
  <si>
    <t>DACHSCHEIBENRAD 800 SPANNSTATION AUS 829426072</t>
  </si>
  <si>
    <t>829426074</t>
  </si>
  <si>
    <t>DRUCKRING SPANNSTATION 800</t>
  </si>
  <si>
    <t>829426075</t>
  </si>
  <si>
    <t>BEFESTIGUNGSACHSE SPANNST. 800</t>
  </si>
  <si>
    <t>829426078</t>
  </si>
  <si>
    <t>MITNEHMERKLOTZ SPANNST. 800</t>
  </si>
  <si>
    <t>829426079</t>
  </si>
  <si>
    <t>BLECHHALTER FÜR LP</t>
  </si>
  <si>
    <t>829426082</t>
  </si>
  <si>
    <t>FÜHRUNGSPROFIL 800/300</t>
  </si>
  <si>
    <t>829426083</t>
  </si>
  <si>
    <t>VERBINDUNGSBLECH 800 R-R 180°</t>
  </si>
  <si>
    <t>829426084</t>
  </si>
  <si>
    <t>KEIL FÜR WEICHENSCHENKEL 300</t>
  </si>
  <si>
    <t>829426085</t>
  </si>
  <si>
    <t>HALTER 800 FÜR UMF. BOGEN</t>
  </si>
  <si>
    <t>829426090</t>
  </si>
  <si>
    <t>MITNEHMERLASCHE SPANNST. 800</t>
  </si>
  <si>
    <t>829426091</t>
  </si>
  <si>
    <t>MITNEHMERKLOTZ 2 SPANNST. 800</t>
  </si>
  <si>
    <t>829426201</t>
  </si>
  <si>
    <t>UMLENKRAD 800 F. SPANN-STAT. AUS 829416020</t>
  </si>
  <si>
    <t>829426203</t>
  </si>
  <si>
    <t>ANTRIEBSRAD 800  F. MOTORSTAT. AUS 829416020</t>
  </si>
  <si>
    <t>829426204</t>
  </si>
  <si>
    <t>UMLENKRAD 800 AUS 829416020 GEFERTIGT (M. DS)</t>
  </si>
  <si>
    <t>829426205</t>
  </si>
  <si>
    <t>ANTRIEBSRAD 800  F.MOTORSTAT.O. DACHSCH.AUS</t>
  </si>
  <si>
    <t>829426220</t>
  </si>
  <si>
    <t>VERBINDUNGSFLANSCH FÜR UMLENKUNG</t>
  </si>
  <si>
    <t>829426221</t>
  </si>
  <si>
    <t>RADIALLEISTE F. RAD 800</t>
  </si>
  <si>
    <t>829426222</t>
  </si>
  <si>
    <t>HALTEWINKEL F. RADIALE BT-FÜHRUNG</t>
  </si>
  <si>
    <t>829426223</t>
  </si>
  <si>
    <t>BT-TAILLENFÜHRUNGSBOGEN R-ENDE 800</t>
  </si>
  <si>
    <t>829426224</t>
  </si>
  <si>
    <t>HALTER BT-TAILLENFÜHRUNGSBOGEN 800</t>
  </si>
  <si>
    <t>829426225</t>
  </si>
  <si>
    <t>FÜHRUNGSLEISTE F. BT-FÜHRUNGGERADE R-G 300</t>
  </si>
  <si>
    <t>829426226</t>
  </si>
  <si>
    <t>FÜHRUNGSLEISTE F. BT-FÜHRUNGGERADE R-G 800</t>
  </si>
  <si>
    <t>829426227</t>
  </si>
  <si>
    <t>EINLEGEBLECH FÜR LP-WEICHENBEARBEITUNG R-G</t>
  </si>
  <si>
    <t>829426228</t>
  </si>
  <si>
    <t>ACHSE F. UMLENKRAD 800 - SPANNRAD ALS UMLENKRAD</t>
  </si>
  <si>
    <t>829426230</t>
  </si>
  <si>
    <t>RADIALLEISTE M. TASCHEN F. RAD 800 O. DS</t>
  </si>
  <si>
    <t>829426231</t>
  </si>
  <si>
    <t>RADIALLEISTE F. RAD 800 O. DS</t>
  </si>
  <si>
    <t>829426240</t>
  </si>
  <si>
    <t>ABDECKBLECH FÜR MODUL 800</t>
  </si>
  <si>
    <t>829426241</t>
  </si>
  <si>
    <t>DREHSICHERUNG ABDECKBLECH 800</t>
  </si>
  <si>
    <t>829426242</t>
  </si>
  <si>
    <t>HALTELEISTE F. ABDECKBLECH 800</t>
  </si>
  <si>
    <t>829426320</t>
  </si>
  <si>
    <t>BLECH 1/300 ECKRADKONSOLENSCHUTZBLECH -90°</t>
  </si>
  <si>
    <t>829426321</t>
  </si>
  <si>
    <t>HALTER 300 F. UMF. BOGEN ECKRAD</t>
  </si>
  <si>
    <t>829426322</t>
  </si>
  <si>
    <t>BT-LEITBLECH 300 ECKRAD STARR</t>
  </si>
  <si>
    <t>829426323</t>
  </si>
  <si>
    <t>KONSOLENVERBINDUNGSSTEG 300 ECKRAD</t>
  </si>
  <si>
    <t>829426324</t>
  </si>
  <si>
    <t>TRÄGERPROFIL 300 L=590 ECKRAD</t>
  </si>
  <si>
    <t>829426325</t>
  </si>
  <si>
    <t>ECKRADKONSOLE 300</t>
  </si>
  <si>
    <t>829426326</t>
  </si>
  <si>
    <t>BT-LEITBLECH 300 ECKRAD M. WEICHE</t>
  </si>
  <si>
    <t>829426327</t>
  </si>
  <si>
    <t>BLECH 2/300 ECKRADKONSOLENSCHUTZBLECH -90°</t>
  </si>
  <si>
    <t>829426328</t>
  </si>
  <si>
    <t>BLECH 2/300 ECKRADKONSOLENSCHUTZBLECH +90°</t>
  </si>
  <si>
    <t>829426330</t>
  </si>
  <si>
    <t>UMF.BOGEN AUSSEN 800-EINZELRAD180° BT-AUSSCHLEUS.</t>
  </si>
  <si>
    <t>829426331</t>
  </si>
  <si>
    <t>UMF.BOGEN INNEN 800-EINZELRAD180° BT-AUSSCHLEUS.</t>
  </si>
  <si>
    <t>829426332</t>
  </si>
  <si>
    <t>VERBINDUNGSSTÜCK UMF.BOGEN 800-EINZELRAD 180°</t>
  </si>
  <si>
    <t>829426333</t>
  </si>
  <si>
    <t>829426334</t>
  </si>
  <si>
    <t>UMF.BOGEN 800 STIRNS. BT-EIN-/AUSSCHLEUSUNG</t>
  </si>
  <si>
    <t>829426335</t>
  </si>
  <si>
    <t>UMFAHR.BOGEN 800 R-G M. AUSSPARUNG F.</t>
  </si>
  <si>
    <t>829426336</t>
  </si>
  <si>
    <t>FÜHRUNGSLEISTE 1 UMF. BOGEN 800</t>
  </si>
  <si>
    <t>829426337</t>
  </si>
  <si>
    <t>FÜHRUNGSLEISTE 2 UMF. BOGEN 800</t>
  </si>
  <si>
    <t>829426339</t>
  </si>
  <si>
    <t>UMFAHRUNGSBOGEN 800 R-ENDE</t>
  </si>
  <si>
    <t>829426340</t>
  </si>
  <si>
    <t>UMFAHRUNGSBOGEN 800 R-G</t>
  </si>
  <si>
    <t>829426341</t>
  </si>
  <si>
    <t>UMFAHRUNGSBOGEN 800 R-R 180°</t>
  </si>
  <si>
    <t>829426342</t>
  </si>
  <si>
    <t>UMFAHRUNGSBOGEN 800 R-R 90°/270°</t>
  </si>
  <si>
    <t>829426370</t>
  </si>
  <si>
    <t>BEARBEITUNG LI GUSSKONSOLE 821416015 F.SCHRÄGEN</t>
  </si>
  <si>
    <t>829426371</t>
  </si>
  <si>
    <t>BEARBEITUNG RE GUSSKONSOLE 821416015 F.SCHRÄGEN</t>
  </si>
  <si>
    <t>829426372</t>
  </si>
  <si>
    <t>BEARBEITUNG LI/RE GUSSKONSOLE 821416015 F.SCHRÄG</t>
  </si>
  <si>
    <t>829426400</t>
  </si>
  <si>
    <t>ABHÄNGEHALTERUNG FÜR ILS-LPM. TEF</t>
  </si>
  <si>
    <t>829426401</t>
  </si>
  <si>
    <t>DISTANZPLATTE FÜR ABHÄNGUNG ILS-LP M. TEF</t>
  </si>
  <si>
    <t>829426402</t>
  </si>
  <si>
    <t>BEFESTIGUNGSPLATTE F. FÜHRUNGILS-LP M. TEF</t>
  </si>
  <si>
    <t>829426403</t>
  </si>
  <si>
    <t>HALTEPLATTE F. FÜHRUNG ILS-LPM. TEF</t>
  </si>
  <si>
    <t>829432005</t>
  </si>
  <si>
    <t>829432010</t>
  </si>
  <si>
    <t>SEPARATOR AN TRÄGERPROFIL TP KPL. - B_PN</t>
  </si>
  <si>
    <t>829434018</t>
  </si>
  <si>
    <t>HD ANBAUSATZ FÜR SEP. AM LP. UND STAUSTR. ZUSÄTZLI</t>
  </si>
  <si>
    <t>829434100</t>
  </si>
  <si>
    <t>PNEUMATIK SEP/STOPPER SP KPL.-B_PN - BEISTELLUNG</t>
  </si>
  <si>
    <t>829434101</t>
  </si>
  <si>
    <t>PNEUMATIK SEP. LP KPL. - B_PN - BEISTELLUNG FA.</t>
  </si>
  <si>
    <t>829434102</t>
  </si>
  <si>
    <t>PNEUMATIK MODULWEICHEN KPL. -B_PN</t>
  </si>
  <si>
    <t>829434103</t>
  </si>
  <si>
    <t>PNEUMATIK AS KPL. - B_PN</t>
  </si>
  <si>
    <t>829434126</t>
  </si>
  <si>
    <t>ZUBEHÖR FÜR PNEUMATIK MODULWEICHEN KPL. - S_PN</t>
  </si>
  <si>
    <t>829434127</t>
  </si>
  <si>
    <t>ZUBEHÖR FÜR PNEUMATIK SEP/STOPPER SP KPL. - S_PN</t>
  </si>
  <si>
    <t>829434128</t>
  </si>
  <si>
    <t>ZUBEHÖR FÜR PNEUMATIK AS KPL. - S_PN</t>
  </si>
  <si>
    <t>829434129</t>
  </si>
  <si>
    <t>ZUBEHÖR FÜR VENTIL BT/MT BE-/ENTL. KPL.</t>
  </si>
  <si>
    <t>829434300</t>
  </si>
  <si>
    <t>LICHTTASTER LP+SP ALS STAUMELDER, KPL.</t>
  </si>
  <si>
    <t>829434301</t>
  </si>
  <si>
    <t>LICHTTASTER LP F. PINERKENNUNG KPL.</t>
  </si>
  <si>
    <t>829434302</t>
  </si>
  <si>
    <t>HALTER FÜR LICHTSCHRANKE DOPPELBÜGEL ERKENNUNG</t>
  </si>
  <si>
    <t>829434303</t>
  </si>
  <si>
    <t>RASTERSENSOR 300 KPL.</t>
  </si>
  <si>
    <t>829434304</t>
  </si>
  <si>
    <t>INDUKT. SENSOR BT-SYNC. 800 KPL.</t>
  </si>
  <si>
    <t>829434305</t>
  </si>
  <si>
    <t>PINABFRAGE RE MECHANISCH KPL.</t>
  </si>
  <si>
    <t>829434306</t>
  </si>
  <si>
    <t>INKREMENTALGEBER 800 5V KPL.</t>
  </si>
  <si>
    <t>829434307</t>
  </si>
  <si>
    <t>INKREMENTALGEBER 800 24V KPL.(F. ENCODER-DKV60)</t>
  </si>
  <si>
    <t>829434308</t>
  </si>
  <si>
    <t>INKREMENTALGEBER 300 24V KPL.</t>
  </si>
  <si>
    <t>829434310</t>
  </si>
  <si>
    <t>ABHÄNGUNG F.SEP.AN TRÄGERPROFIL</t>
  </si>
  <si>
    <t>829434313</t>
  </si>
  <si>
    <t>INDUKT. SENSOR M30 SC BELADUNG KPL.</t>
  </si>
  <si>
    <t>829434314</t>
  </si>
  <si>
    <t>PINABFRAGE LI MECHANISCH KPL.</t>
  </si>
  <si>
    <t>829434315</t>
  </si>
  <si>
    <t>829434320</t>
  </si>
  <si>
    <t>ANBAU LINKS MT/TB-TRAVERSENSTOPPER FÜR SEPARATOR</t>
  </si>
  <si>
    <t>829434322</t>
  </si>
  <si>
    <t>EINFAHRTSLEISTE FÜR SEPARATOR KPL.</t>
  </si>
  <si>
    <t>829434329</t>
  </si>
  <si>
    <t>STOPPER / ZYLINDER AM SEP. RECHTS LP. / KPL.</t>
  </si>
  <si>
    <t>829434330</t>
  </si>
  <si>
    <t>STOPPER / ZYLINDER AM SEP. LINKS LP.  / KPL.</t>
  </si>
  <si>
    <t>829436001</t>
  </si>
  <si>
    <t>UNTERTEIL F. SEP.</t>
  </si>
  <si>
    <t>829436002</t>
  </si>
  <si>
    <t>OBERTEIL F. SEP.</t>
  </si>
  <si>
    <t>829436003</t>
  </si>
  <si>
    <t>DRUCKLEISTE PA F. SEPARATOR AM LP</t>
  </si>
  <si>
    <t>829436004</t>
  </si>
  <si>
    <t>STÖSSEL F. SEP.</t>
  </si>
  <si>
    <t>829436005</t>
  </si>
  <si>
    <t>FINGER MIT SPITZE F. SEP.</t>
  </si>
  <si>
    <t>829436006</t>
  </si>
  <si>
    <t>GRUNDPLATTE KURZ F. SEP.</t>
  </si>
  <si>
    <t>829436007</t>
  </si>
  <si>
    <t>STEGPLATTE KURZ F. SEP.</t>
  </si>
  <si>
    <t>829436008</t>
  </si>
  <si>
    <t>STÖSSEL F. STOPPER</t>
  </si>
  <si>
    <t>829436009</t>
  </si>
  <si>
    <t>SCANNERHALTER F. SEP.</t>
  </si>
  <si>
    <t>829436010</t>
  </si>
  <si>
    <t>EINFAHRTSLEISTE SEP.</t>
  </si>
  <si>
    <t>829436011</t>
  </si>
  <si>
    <t>SP 1.0 MIT BEARBEITUNG F. SEP./STOPPER</t>
  </si>
  <si>
    <t>829436012</t>
  </si>
  <si>
    <t>STEGPLATTE SP F. SEP.</t>
  </si>
  <si>
    <t>829436013</t>
  </si>
  <si>
    <t>GRUNDPLATTE SP F. SEP.</t>
  </si>
  <si>
    <t>829436014</t>
  </si>
  <si>
    <t>GEGENDRUCKLEISTE BT/MT F. SEP. AN SP 1.0/2.0</t>
  </si>
  <si>
    <t>829436015</t>
  </si>
  <si>
    <t>BEFESTIGUNGSHÜLSE F. EINFAHRTLEISTE SEP.</t>
  </si>
  <si>
    <t>829436016</t>
  </si>
  <si>
    <t>STEGPLATTE F. SEP. AN LP</t>
  </si>
  <si>
    <t>829436017</t>
  </si>
  <si>
    <t>WIPPENLAGER SEP. SP F. MT</t>
  </si>
  <si>
    <t>829436018</t>
  </si>
  <si>
    <t>WIPPE LINKS SEP. SP F. MT</t>
  </si>
  <si>
    <t>829436019</t>
  </si>
  <si>
    <t>WIPPE RECHTS SEP. SP F. MT</t>
  </si>
  <si>
    <t>829436020</t>
  </si>
  <si>
    <t>FINGER OHNE SPITZE F. SEP. ALS STOPPER</t>
  </si>
  <si>
    <t>829436021</t>
  </si>
  <si>
    <t>STÖSSEL F. SEP. 2. VERSION</t>
  </si>
  <si>
    <t>829436022_3D</t>
  </si>
  <si>
    <t>ANDRUCKFEDER SEPARATOR - DRUCKTEIL</t>
  </si>
  <si>
    <t>829436023</t>
  </si>
  <si>
    <t>KLEMMLEISTE ALS SCHUTZ FÜR LP-LISENE AM SEPARATOR</t>
  </si>
  <si>
    <t>829436024</t>
  </si>
  <si>
    <t>SENSORCLIP F. SEPARATOR</t>
  </si>
  <si>
    <t>829436300</t>
  </si>
  <si>
    <t>HALTER F. LICHTTASTER (W T14/18 SICK)</t>
  </si>
  <si>
    <t>829436301</t>
  </si>
  <si>
    <t>LICHTTASTERHALTER 800/300 F. PINERKENNUNG</t>
  </si>
  <si>
    <t>829436302</t>
  </si>
  <si>
    <t>BLECHFAHNE F. RASTERSENSOR</t>
  </si>
  <si>
    <t>829436303</t>
  </si>
  <si>
    <t>HALTER F. LICHTSCHRANKE DOPPELBÜGELERKENNUNG</t>
  </si>
  <si>
    <t>829436304</t>
  </si>
  <si>
    <t>PLATTE F. LICHTSCHRANKE DOPPELBÜGELERKENNUNG</t>
  </si>
  <si>
    <t>829436305</t>
  </si>
  <si>
    <t>DROSSEL D4,1/d1,2 F. PNEUM. SEP./AS</t>
  </si>
  <si>
    <t>829436306</t>
  </si>
  <si>
    <t>SENSORHALTER INDUKT. SENSOR BT-SYNC. 800</t>
  </si>
  <si>
    <t>829436307</t>
  </si>
  <si>
    <t>SENSORHALTER PINABFRAGE MECHANBÜGELERKENNUNG</t>
  </si>
  <si>
    <t>829436308</t>
  </si>
  <si>
    <t>PINABFRAGE MECHANISCH GEHÄRTET UND ANGELASSEN</t>
  </si>
  <si>
    <t>829436309</t>
  </si>
  <si>
    <t>ZAPPLER FÜR SENSOR PINABFRAGE MECHANISCH</t>
  </si>
  <si>
    <t>829436310</t>
  </si>
  <si>
    <t>LAGER PINABFRAGE MECHANISCH</t>
  </si>
  <si>
    <t>829436311</t>
  </si>
  <si>
    <t>SENSORHALTER INDUKT. SENSOR M30-SC BELADUNG</t>
  </si>
  <si>
    <t>829436320</t>
  </si>
  <si>
    <t>TRÄGERWINKEL F. INKREMENTALGEBER 800 (F.</t>
  </si>
  <si>
    <t>829436321</t>
  </si>
  <si>
    <t>ANSCHRAUBHALTER F. INKREMENTALGEBER 800 (F.</t>
  </si>
  <si>
    <t>829436322</t>
  </si>
  <si>
    <t>GELENK F. INKREMENTALGEBER 800 (F. ENCODER-DKV60)</t>
  </si>
  <si>
    <t>829436323</t>
  </si>
  <si>
    <t>GELENKACHSE F. INKREMENTALGEBEER 800 (F.</t>
  </si>
  <si>
    <t>829436329</t>
  </si>
  <si>
    <t>BLECHHALTER - ZYLINDER AM SEP. RECHTS FÜR LP</t>
  </si>
  <si>
    <t>829436330</t>
  </si>
  <si>
    <t>BLECHHALTER - ZYLINDER AM SEP. LINKS FÜR LP.</t>
  </si>
  <si>
    <t>829442005</t>
  </si>
  <si>
    <t>MINITROLLEY MT KPL. - V1</t>
  </si>
  <si>
    <t>829442006</t>
  </si>
  <si>
    <t>MINITROLLEY MT M. KB-RÜCKLAUFSPERRE KPL. - V1</t>
  </si>
  <si>
    <t>829442099</t>
  </si>
  <si>
    <t>SINGLE CARRIER KPL.</t>
  </si>
  <si>
    <t>829442101</t>
  </si>
  <si>
    <t>SINGLE CARRIER SYMMETRISCH KPL. - V1</t>
  </si>
  <si>
    <t>829442103</t>
  </si>
  <si>
    <t>SINGLE CARRIER SYMMETRISCH KPL. - V2</t>
  </si>
  <si>
    <t>829442601</t>
  </si>
  <si>
    <t>AUFNAHMETASCHE TB-BT FÜR DIVERSE WAREN, KPL.</t>
  </si>
  <si>
    <t>829444025</t>
  </si>
  <si>
    <t>KB-RÜCKLAUFSPERRE AM MT KPL.</t>
  </si>
  <si>
    <t>829444115</t>
  </si>
  <si>
    <t>P&amp;F-CLIP 3-TEILIG F. SC/MT KPL. - V1.2</t>
  </si>
  <si>
    <t>829444116</t>
  </si>
  <si>
    <t>829444601</t>
  </si>
  <si>
    <t>SINGLE CARRIER FÜR AUFNAHMETASCHE (POUCH)</t>
  </si>
  <si>
    <t>829444602</t>
  </si>
  <si>
    <t>AUFNAHMETASCHE TB FÜR DIVERSE WAREN</t>
  </si>
  <si>
    <t>829444603</t>
  </si>
  <si>
    <t>SINGLE CARRIER ILS 3.0 FÜR AUFNAHMETASCHE (POUCH)</t>
  </si>
  <si>
    <t>829446001</t>
  </si>
  <si>
    <t>LAUFROLLE 41° SC</t>
  </si>
  <si>
    <t>829446003</t>
  </si>
  <si>
    <t>HÜLSENACHSE SC/MT</t>
  </si>
  <si>
    <t>829446005</t>
  </si>
  <si>
    <t>MINITROLLEY TRAVERSE</t>
  </si>
  <si>
    <t>829446006</t>
  </si>
  <si>
    <t>829446009</t>
  </si>
  <si>
    <t>GRUNDKÖRPER MT</t>
  </si>
  <si>
    <t>829446010</t>
  </si>
  <si>
    <t>GRUNDKÖRPER SC M. SEITENHAKEN</t>
  </si>
  <si>
    <t>829446011</t>
  </si>
  <si>
    <t>EINLEGEACHSE F. LAUFKÖRPER MT</t>
  </si>
  <si>
    <t>829446017</t>
  </si>
  <si>
    <t>P&amp;F-CLIP EINTEILIG FÜR MT</t>
  </si>
  <si>
    <t>829446027</t>
  </si>
  <si>
    <t>829446030</t>
  </si>
  <si>
    <t>829446032</t>
  </si>
  <si>
    <t>GRUNDKÖRPER SC SYMMETRISCH KPL. MIT STABILISATOR</t>
  </si>
  <si>
    <t>829446033</t>
  </si>
  <si>
    <t>829446035</t>
  </si>
  <si>
    <t>829446036</t>
  </si>
  <si>
    <t>KB-RÜCKLAUFSPERRE AM MT</t>
  </si>
  <si>
    <t>829446037</t>
  </si>
  <si>
    <t>829446038</t>
  </si>
  <si>
    <t>STABILISATOR F. BT SYM. [IN TEIL 829446032</t>
  </si>
  <si>
    <t>829446099</t>
  </si>
  <si>
    <t>ANTRIEBSCLIP BT/MT(OHNE PIN-LAPPEN)</t>
  </si>
  <si>
    <t>829446601</t>
  </si>
  <si>
    <t>TABLETT 550X450 FÜR AUFNAHMETASCHE</t>
  </si>
  <si>
    <t>829446602</t>
  </si>
  <si>
    <t>RAHMENBÜGEL FÜR AUFNAHMETASCHE</t>
  </si>
  <si>
    <t>829446603</t>
  </si>
  <si>
    <t>GELENKHALTER FÜR AUFNAHMETASCHE</t>
  </si>
  <si>
    <t>829446604</t>
  </si>
  <si>
    <t>ELASTIKVERBINDUNG FÜR AUFNAHMETASCHE</t>
  </si>
  <si>
    <t>829446605</t>
  </si>
  <si>
    <t>EINSCHUBSTANGE FÜR STRETCHBEZUG</t>
  </si>
  <si>
    <t>829446606</t>
  </si>
  <si>
    <t>BT-AUFNAHME FÜR AUFNAHMETASCHE</t>
  </si>
  <si>
    <t>829446607</t>
  </si>
  <si>
    <t>STRETCHBEZUG 415X610MM FÜR AUFNAHMETASCHE</t>
  </si>
  <si>
    <t>829446608</t>
  </si>
  <si>
    <t>SPANNBÜGEL FÜR STRETCHBEZUG</t>
  </si>
  <si>
    <t>829452001</t>
  </si>
  <si>
    <t>TASCHENFÖRDERER ETF RECHTS AUFÄRTS</t>
  </si>
  <si>
    <t>829452002</t>
  </si>
  <si>
    <t>TASCHENFÖRDERER ETF LINKS AUFWÄRTS</t>
  </si>
  <si>
    <t>829452401</t>
  </si>
  <si>
    <t>ETAGENFÖRDERER ETF AUFWÄRTS LINKS 45°-30°</t>
  </si>
  <si>
    <t>829452402</t>
  </si>
  <si>
    <t>ETAGENFÖRDERER ETF AUFWÄRTS RECHTS 45°-30°</t>
  </si>
  <si>
    <t>829452403</t>
  </si>
  <si>
    <t>ETAGENFÖRDERER ETF ABWÄRTS RECHTS 30°-15°</t>
  </si>
  <si>
    <t>829452404</t>
  </si>
  <si>
    <t>ETAGENFÖRDERER ETF ABWÄRTS LINKS 30°-15°</t>
  </si>
  <si>
    <t>829454001</t>
  </si>
  <si>
    <t>ETF DREHGELENK KPL.</t>
  </si>
  <si>
    <t>829454002</t>
  </si>
  <si>
    <t>EINFAHRT 30° F. ETF L-UNTEN U. R-OBEN</t>
  </si>
  <si>
    <t>829454005</t>
  </si>
  <si>
    <t>AUSFAHRT 30° F. ETF R-UNTEN U. L-OBEN</t>
  </si>
  <si>
    <t>829454008</t>
  </si>
  <si>
    <t>EINFAHRT 30° F. ETF R-UNTEN U. L-OBEN</t>
  </si>
  <si>
    <t>829454009</t>
  </si>
  <si>
    <t>AUSFAHRT 30° F. ETF L-UNTEN U. R-OBEN</t>
  </si>
  <si>
    <t>829454011</t>
  </si>
  <si>
    <t>SCHUTZ ETF KPL.</t>
  </si>
  <si>
    <t>829454012</t>
  </si>
  <si>
    <t>EIN-/AUSFAHRT B KPL.</t>
  </si>
  <si>
    <t>829454013</t>
  </si>
  <si>
    <t>EIN-/AUSFAHRT A KPL.</t>
  </si>
  <si>
    <t>829454020</t>
  </si>
  <si>
    <t>ETF TASCHENPOSITIONIERER KPL.</t>
  </si>
  <si>
    <t>829454102</t>
  </si>
  <si>
    <t>UMLENKSTATION ETF KPL. F. 829452001</t>
  </si>
  <si>
    <t>829454103</t>
  </si>
  <si>
    <t>KETTENRAD KPL. F. UMLENKSTATION ETF 829452001</t>
  </si>
  <si>
    <t>829454110</t>
  </si>
  <si>
    <t>UMLENKSTATION ETF - Ersatzteilpaket aus 829452001</t>
  </si>
  <si>
    <t>829454301</t>
  </si>
  <si>
    <t>ANTRIEBSSTATION ETF KPL.</t>
  </si>
  <si>
    <t>829454302</t>
  </si>
  <si>
    <t>UMLENKSTATION ETF KPL.</t>
  </si>
  <si>
    <t>829454311</t>
  </si>
  <si>
    <t>MONTAGEELEMENTE ETF KPL.</t>
  </si>
  <si>
    <t>829454420</t>
  </si>
  <si>
    <t>829454421</t>
  </si>
  <si>
    <t>829454430</t>
  </si>
  <si>
    <t>ETF SCHELLE KPL.</t>
  </si>
  <si>
    <t>829454431</t>
  </si>
  <si>
    <t>VERBINDER KPL. ETF 829452401/403 - AS AN LP 7,5°</t>
  </si>
  <si>
    <t>829454432</t>
  </si>
  <si>
    <t>VERBINDER KPL. ETF 829452402/404 - ES AN LP 7,5°</t>
  </si>
  <si>
    <t>829454451</t>
  </si>
  <si>
    <t>SCHUTZ UNTEN KPL. ETF AUFWÄRTS LINKS 45°-30°</t>
  </si>
  <si>
    <t>829454452</t>
  </si>
  <si>
    <t>SCHUTZ OBEN KPL. ETF AUFWÄRTS LINKS 45°-30°</t>
  </si>
  <si>
    <t>829454453</t>
  </si>
  <si>
    <t>SCHUTZ UNTEN KPL. ETF AUFWÄRTS RECHTS 45°-30°</t>
  </si>
  <si>
    <t>829454454</t>
  </si>
  <si>
    <t>SCHUTZ OBEN KPL. ETF AUFWÄRTS RECHTS 45°-30°</t>
  </si>
  <si>
    <t>829454455</t>
  </si>
  <si>
    <t>SCHUTZ UNTEN KPL. ETF ABWÄRTS RECHTS 30°-15°</t>
  </si>
  <si>
    <t>829454456</t>
  </si>
  <si>
    <t>SCHUTZ OBEN KPL. ETF ABWÄRTS RECHTS 30°-15°</t>
  </si>
  <si>
    <t>829454457</t>
  </si>
  <si>
    <t>SCHUTZ UNTEN KPL. ETF ABWÄRTS LINKS 30°-15°</t>
  </si>
  <si>
    <t>829454458</t>
  </si>
  <si>
    <t>SCHUTZ OBEN KPL. ETF ABWÄRTS LINKS 30°-15°</t>
  </si>
  <si>
    <t>829454459</t>
  </si>
  <si>
    <t>SCHUTZ ETF L=500 MM KPL.</t>
  </si>
  <si>
    <t>829454460</t>
  </si>
  <si>
    <t>SCHUTZ ETF L=1000 MM KPL.</t>
  </si>
  <si>
    <t>829454461</t>
  </si>
  <si>
    <t>SCHUTZ ETF L=2000 MM KPL.</t>
  </si>
  <si>
    <t>829456006</t>
  </si>
  <si>
    <t>SCHUTZBLECH ETF</t>
  </si>
  <si>
    <t>829456007</t>
  </si>
  <si>
    <t>SCHIEBEABDECKUNG ETF</t>
  </si>
  <si>
    <t>829456008</t>
  </si>
  <si>
    <t>BT-AUFNAHME ETF</t>
  </si>
  <si>
    <t>829456009</t>
  </si>
  <si>
    <t>BT-AUFNAHME FÜR ETF</t>
  </si>
  <si>
    <t>829456010</t>
  </si>
  <si>
    <t>ETF-PROFIL</t>
  </si>
  <si>
    <t>829456011</t>
  </si>
  <si>
    <t>ROHBOGEN 50° - ETF--&gt;GES_Biegen</t>
  </si>
  <si>
    <t>829456013</t>
  </si>
  <si>
    <t>ROHBOGEN 30° - ETF--&gt;GES_Biegen</t>
  </si>
  <si>
    <t>829456014</t>
  </si>
  <si>
    <t>ROHBOGEN 23° - ETF--&gt;GES_Biegen</t>
  </si>
  <si>
    <t>829456015</t>
  </si>
  <si>
    <t>ROHBOGEN 65° - ETF--&gt;GES_Biegen</t>
  </si>
  <si>
    <t>829456016</t>
  </si>
  <si>
    <t>ROHBOGEN 25° - ETF--&gt;GES_Biegen</t>
  </si>
  <si>
    <t>829456020</t>
  </si>
  <si>
    <t>ABSTANDSRING 1 -  ETF</t>
  </si>
  <si>
    <t>829456022</t>
  </si>
  <si>
    <t>BOGEN 10° - ETF</t>
  </si>
  <si>
    <t>829456023</t>
  </si>
  <si>
    <t>BOGEN 50° - ETF</t>
  </si>
  <si>
    <t>829456024</t>
  </si>
  <si>
    <t>BOGEN 50° VERKÜRZT- ETF</t>
  </si>
  <si>
    <t>829456030</t>
  </si>
  <si>
    <t>SPANNSCHIEBER ETF</t>
  </si>
  <si>
    <t>829456031</t>
  </si>
  <si>
    <t>UMLENKKETTENRAD Z23 5/8"X3/8"ETF</t>
  </si>
  <si>
    <t>829456032</t>
  </si>
  <si>
    <t>ANSCHLAGSCHEIBE ETF</t>
  </si>
  <si>
    <t>829456033</t>
  </si>
  <si>
    <t>HOHLWELLE FÜR UMLENKRAD ETF</t>
  </si>
  <si>
    <t>829456034</t>
  </si>
  <si>
    <t>ANTRIEBSKETTENRAD Z23 5/8X3/8"ETF</t>
  </si>
  <si>
    <t>829456035</t>
  </si>
  <si>
    <t>ANLAUFDISTANZSCHEIBE ETF</t>
  </si>
  <si>
    <t>829456036</t>
  </si>
  <si>
    <t>MOTORDISTANZSCHEIBE ETF</t>
  </si>
  <si>
    <t>829456037</t>
  </si>
  <si>
    <t>ANSCHLAGSCHEIBE D10.5 ETF</t>
  </si>
  <si>
    <t>829456038</t>
  </si>
  <si>
    <t>HALTER FÜR GASDRUCKFEDER ETF</t>
  </si>
  <si>
    <t>829456039</t>
  </si>
  <si>
    <t>KLEMMLEISTE ETF</t>
  </si>
  <si>
    <t>829456040</t>
  </si>
  <si>
    <t>GLEITLEISTE AM KETTENRAD ETF</t>
  </si>
  <si>
    <t>829456042</t>
  </si>
  <si>
    <t>VERBINDUNGSELEMENT 1 ETF</t>
  </si>
  <si>
    <t>829456043</t>
  </si>
  <si>
    <t>VERBINDUNGSELEMENT 2 ETF</t>
  </si>
  <si>
    <t>829456044</t>
  </si>
  <si>
    <t>NABE F. Z23 5/8"X3/8" F. ETF</t>
  </si>
  <si>
    <t>829456045</t>
  </si>
  <si>
    <t>EINFAHRTSCHIENE 30° F. ETFL-UNTEN U. R-OBEN</t>
  </si>
  <si>
    <t>829456046</t>
  </si>
  <si>
    <t>EINFAHRTSCHIENE 30° F. ETFR-UNTEN U. L-OBEN</t>
  </si>
  <si>
    <t>829456047</t>
  </si>
  <si>
    <t>UMLENKKETTENRAD Z23 5/8"X3/8"F. ETF</t>
  </si>
  <si>
    <t>829456048</t>
  </si>
  <si>
    <t>10° EINSTELLSCHUH ETF</t>
  </si>
  <si>
    <t>829456049</t>
  </si>
  <si>
    <t>EINFAHRTSCHIENE PARALLEL ETFL-UNTEN U. R-OBEN</t>
  </si>
  <si>
    <t>829456050</t>
  </si>
  <si>
    <t>EINFAHRTSCHIENE PARALLEL ETFR-UNTEN U. L-OBEN</t>
  </si>
  <si>
    <t>829456051</t>
  </si>
  <si>
    <t>EINSTELL STEG ETF</t>
  </si>
  <si>
    <t>829456052</t>
  </si>
  <si>
    <t>NUT BEFESTIGUNG ETF</t>
  </si>
  <si>
    <t>829456054</t>
  </si>
  <si>
    <t>BRÜCKE 30° ETF</t>
  </si>
  <si>
    <t>829456055</t>
  </si>
  <si>
    <t>EIN-/AUSFAHRT-HALTER PARALLELETF</t>
  </si>
  <si>
    <t>829456056</t>
  </si>
  <si>
    <t>EIN-/AUSFAHRT-HALTER 30° ETF</t>
  </si>
  <si>
    <t>829456057</t>
  </si>
  <si>
    <t>AUSFAHRTSCHIENE 30° F. ETFR-UNTEN U. L-OBEN</t>
  </si>
  <si>
    <t>829456058</t>
  </si>
  <si>
    <t>AUSFAHRTSCHIENE 30° F. ETFL-UNTEN U. R-OBEN</t>
  </si>
  <si>
    <t>829456059</t>
  </si>
  <si>
    <t>AUSFAHRTSCHIENE PARALLEL ETFL-UNTEN U. R-OBEN</t>
  </si>
  <si>
    <t>829456060</t>
  </si>
  <si>
    <t>AUSFAHRTSCHIENE PARALLEL ETFR-UNTEN U. L-OBEN</t>
  </si>
  <si>
    <t>829456070</t>
  </si>
  <si>
    <t>ANLAUFDISTANZSCHEIBE 2 ETF</t>
  </si>
  <si>
    <t>829456071</t>
  </si>
  <si>
    <t>NIEDERHALTERLEISTE KETTENRADETF</t>
  </si>
  <si>
    <t>829456072</t>
  </si>
  <si>
    <t>GEWINDESTANGE ETF</t>
  </si>
  <si>
    <t>829456100</t>
  </si>
  <si>
    <t>PROFIL ANTRIEBSSTATION GERADE- ETF</t>
  </si>
  <si>
    <t>829456101</t>
  </si>
  <si>
    <t>PROFIL UMLENKSTATION GERADE -ETF</t>
  </si>
  <si>
    <t>829456102</t>
  </si>
  <si>
    <t>HALTERKONSOLE EIN-/AUSFAHRT ETF</t>
  </si>
  <si>
    <t>829456103</t>
  </si>
  <si>
    <t>HALTERSTEG EIN-/AUSFAHRT ETF</t>
  </si>
  <si>
    <t>829456200</t>
  </si>
  <si>
    <t>HALTER (ETF-TASCHENPOSITIONIERER)</t>
  </si>
  <si>
    <t>829456201</t>
  </si>
  <si>
    <t>WINKEL (ETF-TASCHENPOSITIONIERER)</t>
  </si>
  <si>
    <t>829456300</t>
  </si>
  <si>
    <t xml:space="preserve">ETF-PROFIL </t>
  </si>
  <si>
    <t>829456305</t>
  </si>
  <si>
    <t xml:space="preserve">GLEITLEISTE FÜR 3/4" X 7/16"  </t>
  </si>
  <si>
    <t>829456306</t>
  </si>
  <si>
    <t>829456312</t>
  </si>
  <si>
    <t>829456333</t>
  </si>
  <si>
    <t>BOGEN ABWÄRTS OBEN RECHTS 30-15° - ETF</t>
  </si>
  <si>
    <t>829456334</t>
  </si>
  <si>
    <t>BOGEN ABWÄRTS OBEN LINKS 30-15° - ETF</t>
  </si>
  <si>
    <t>829456335</t>
  </si>
  <si>
    <t>BOGEN AUFWÄRTS UNTEN LINKS 45-30° - ETF</t>
  </si>
  <si>
    <t>829456336</t>
  </si>
  <si>
    <t>BOGEN AUFWÄRTS UNTEN RECHTS 45-30° - ETF</t>
  </si>
  <si>
    <t>829456350</t>
  </si>
  <si>
    <t>BEARBEITUNG ETF-PROFIL AN UMLENKUNG</t>
  </si>
  <si>
    <t>829456352</t>
  </si>
  <si>
    <t>BEARBEITUNG ETF-PROFIL AN ANTRIEBSSTATION</t>
  </si>
  <si>
    <t>829456375</t>
  </si>
  <si>
    <t>SCHUTZ ETF</t>
  </si>
  <si>
    <t>829456376</t>
  </si>
  <si>
    <t>829456377</t>
  </si>
  <si>
    <t>UMLENKKETTENRAD Z19 3/4"X7/16"F. ETF</t>
  </si>
  <si>
    <t>829456378</t>
  </si>
  <si>
    <t>NABE F. Z19 3/4"X7/16" F. ETF</t>
  </si>
  <si>
    <t>829456379</t>
  </si>
  <si>
    <t>ANTRIEBSKETTENRAD Z19 3/4"X7/16" F. ETF</t>
  </si>
  <si>
    <t>829456380</t>
  </si>
  <si>
    <t xml:space="preserve">NIEDERHALTERLEISTE ETF FÜR MT  </t>
  </si>
  <si>
    <t>829456381</t>
  </si>
  <si>
    <t>VERBINDUNGSELEMENT ETF</t>
  </si>
  <si>
    <t>829456382</t>
  </si>
  <si>
    <t>NIEDERHALTERLEISTE ETF MIT SCHRÄGE F.</t>
  </si>
  <si>
    <t>829456384</t>
  </si>
  <si>
    <t>829456385</t>
  </si>
  <si>
    <t>829456386</t>
  </si>
  <si>
    <t>PROFIL EIN-/AUSFAHRT B</t>
  </si>
  <si>
    <t>829456387</t>
  </si>
  <si>
    <t>PROFIL EIN-/AUSFAHRT A</t>
  </si>
  <si>
    <t>829456388</t>
  </si>
  <si>
    <t>AUSSTEIGSICHERUNG ETF FÜR BT/MT</t>
  </si>
  <si>
    <t>829456400</t>
  </si>
  <si>
    <t>ETF ENDE OBEN (ANTRIEB)</t>
  </si>
  <si>
    <t>829456401</t>
  </si>
  <si>
    <t>ETF ENDE UNTEN (UMLENKUNG)</t>
  </si>
  <si>
    <t>829456402</t>
  </si>
  <si>
    <t>NUTENSTEIN FÜR ETAGENFÖRDERER ETF</t>
  </si>
  <si>
    <t>829456403</t>
  </si>
  <si>
    <t>NUTENLEISTE FÜR ETAGENFÖRDERER ETF</t>
  </si>
  <si>
    <t>829456404</t>
  </si>
  <si>
    <t>BOGEN 45° - ETF --&gt;GES_Biegen</t>
  </si>
  <si>
    <t>829456405</t>
  </si>
  <si>
    <t>829456407</t>
  </si>
  <si>
    <t>BOGEN 30° - ETF --&gt;GES_Biegen</t>
  </si>
  <si>
    <t>829456410</t>
  </si>
  <si>
    <t>BOGEN 15° - ETF --&gt;GES_Biegen</t>
  </si>
  <si>
    <t>829456411</t>
  </si>
  <si>
    <t>SCHUTZ UNTEN ENDE 1 ETF AUFWÄRTS LINKS 45°-30°</t>
  </si>
  <si>
    <t>829456412</t>
  </si>
  <si>
    <t>SCHUTZ UNTEN ENDE 2 ETF AUFWÄRTS LINKS 45°-30°</t>
  </si>
  <si>
    <t>829456413</t>
  </si>
  <si>
    <t>SCHUTZ UNTEN BOGEN 1 ETF AUFWÄRTS LINKS 45°-30° -</t>
  </si>
  <si>
    <t>829456414</t>
  </si>
  <si>
    <t>SCHUTZ UNTEN BOGEN 2 ETF AUFWÄRTS LINKS 45°-30° -</t>
  </si>
  <si>
    <t>829456415</t>
  </si>
  <si>
    <t>SCHUTZ OBEN KPL. 1 ETF AUFWÄRTS LINKS 45°-30°</t>
  </si>
  <si>
    <t>829456416</t>
  </si>
  <si>
    <t>SCHUTZ OBEN ENDE 2 ETF AUFWÄRTS LINKS 45°-30°</t>
  </si>
  <si>
    <t>829456417</t>
  </si>
  <si>
    <t>SCHUTZ OBEN BOGEN 1 ETF AUFWÄRTS LINKS 45°-30° -</t>
  </si>
  <si>
    <t>829456418</t>
  </si>
  <si>
    <t>SCHUTZ OBEN BOGEN 2 ETF AUFWÄRTS LINKS 45°-30° -</t>
  </si>
  <si>
    <t>829456419</t>
  </si>
  <si>
    <t>SCHUTZ UNTEN ENDE 1 ETF AUFWÄRTS RECHTS 45°-30°</t>
  </si>
  <si>
    <t>829456420</t>
  </si>
  <si>
    <t>SCHUTZ UNTEN ENDE 2 ETF AUFWÄRTS RECHTS 45°-30°</t>
  </si>
  <si>
    <t>829456421</t>
  </si>
  <si>
    <t>SCHUTZ UNTEN BOGEN 1 ETF AUFWÄRTS RECHTS 45°-30°</t>
  </si>
  <si>
    <t>829456422</t>
  </si>
  <si>
    <t>SCHUTZ UNTEN BOGEN 2 ETF AUFWÄRTS RECHTS 45°-30°</t>
  </si>
  <si>
    <t>829456423</t>
  </si>
  <si>
    <t>SCHUTZ OBEN ENDE 1 ETF AUFWÄRTS RECHTS 45°-30°</t>
  </si>
  <si>
    <t>829456424</t>
  </si>
  <si>
    <t>SCHUTZ OBEN ENDE 2 ETF AUFWÄRTS RECHTS 45°-30°</t>
  </si>
  <si>
    <t>829456425</t>
  </si>
  <si>
    <t>SCHUTZ OBEN BOGEN 1 ETF AUFWÄRTS RECHTS 45°-30° -</t>
  </si>
  <si>
    <t>829456426</t>
  </si>
  <si>
    <t>SCHUTZ OBEN BOGEN 2 ETF AUFWÄRTS RECHTS 45°-30° -</t>
  </si>
  <si>
    <t>829456427</t>
  </si>
  <si>
    <t>SCHUTZ UNTEN ENDE 1 ETF ABWÄRTS RECHTS 30°-15°</t>
  </si>
  <si>
    <t>829456428</t>
  </si>
  <si>
    <t>SCHUTZ UNTEN ENDE 2 ETF ABWÄRTS RECHTS 30°-15°</t>
  </si>
  <si>
    <t>829456429</t>
  </si>
  <si>
    <t>SCHUTZ UNTEN BOGEN 1 ETF ABWÄRTS RECHTS 30°-15° -</t>
  </si>
  <si>
    <t>829456430</t>
  </si>
  <si>
    <t>SCHUTZ UNTEN BOGEN 2 ETF ABWÄRTS RECHTS 30°-15° -</t>
  </si>
  <si>
    <t>829456431</t>
  </si>
  <si>
    <t>SCHUTZ OBEN ENDE 1 ETF ABWÄRTS RECHTS 30°-15°</t>
  </si>
  <si>
    <t>829456432</t>
  </si>
  <si>
    <t>SCHUTZ OBEN ENDE 2 ETF ABWÄRTS RECHTS 30°-15°</t>
  </si>
  <si>
    <t>829456433</t>
  </si>
  <si>
    <t>SCHUTZ OBEN BOGEN 1 ETF ABWÄRTS RECHTS 30°-15° -</t>
  </si>
  <si>
    <t>829456434</t>
  </si>
  <si>
    <t>SCHUTZ OBEN BOGEN 2 ETF ABWÄRTS RECHTS 30°-15° -</t>
  </si>
  <si>
    <t>829456435</t>
  </si>
  <si>
    <t>SCHUTZ UNTEN ENDE 1 ETF ABWÄRTS LINKS 30°-15°</t>
  </si>
  <si>
    <t>829456436</t>
  </si>
  <si>
    <t>SCHUTZ UNTEN ENDE 2 ETF ABWÄRTS LINKS 30°-15°</t>
  </si>
  <si>
    <t>829456437</t>
  </si>
  <si>
    <t>SCHUTZ UNTEN BOGEN 1 ETF ABWÄRTS LINKS 30°-15° -</t>
  </si>
  <si>
    <t>829456438</t>
  </si>
  <si>
    <t>SCHUTZ UNTEN BOGEN 2 ETF ABWÄRTS LINKS 30°-15° -</t>
  </si>
  <si>
    <t>829456439</t>
  </si>
  <si>
    <t>SCHUTZ OBEN ENDE 1 ETF ABWÄRTS LINKS 30°-15°</t>
  </si>
  <si>
    <t>829456440</t>
  </si>
  <si>
    <t>SCHUTZ OBEN ENDE 2 ETF ABWÄRTS LINKS 30°-15°</t>
  </si>
  <si>
    <t>829456441</t>
  </si>
  <si>
    <t>SCHUTZ OBEN BOGEN 1 ETF ABWÄRTS LINKS 30°-15° -</t>
  </si>
  <si>
    <t>829456442</t>
  </si>
  <si>
    <t>SCHUTZ OBEN BOGEN 2 ETF ABWÄRTS LINKS 30°-15° -</t>
  </si>
  <si>
    <t>829456450</t>
  </si>
  <si>
    <t>SCHUTZ 1 ETF L=500 MM</t>
  </si>
  <si>
    <t>829456451</t>
  </si>
  <si>
    <t>SCHUTZ 2 ETF L=500 MM</t>
  </si>
  <si>
    <t>829456452</t>
  </si>
  <si>
    <t>SCHUTZ 1 ETF L=1000 MM</t>
  </si>
  <si>
    <t>829456453</t>
  </si>
  <si>
    <t>SCHUTZ 2 ETF L=1000 MM</t>
  </si>
  <si>
    <t>829456454</t>
  </si>
  <si>
    <t>SCHUTZ 1 ETF L=2000 MM</t>
  </si>
  <si>
    <t>829456455</t>
  </si>
  <si>
    <t>SCHUTZ 2 ETF L=2000 MM</t>
  </si>
  <si>
    <t>829456456</t>
  </si>
  <si>
    <t>VERBINDER 1 ETF 829452401/403 - AS AN LP 7,5°</t>
  </si>
  <si>
    <t>829456457</t>
  </si>
  <si>
    <t>VERBINDER 2 ETF 829452401/403 - AS AN LP 7,5°</t>
  </si>
  <si>
    <t>829456458</t>
  </si>
  <si>
    <t>VERBINDER 3 ETF 829452402/404 - AS AN LP 7,5°</t>
  </si>
  <si>
    <t>829456459</t>
  </si>
  <si>
    <t>VERBINDER 4 ETF 829452402/404 - AS AN LP 7,5°</t>
  </si>
  <si>
    <t>829456900</t>
  </si>
  <si>
    <t>TEF-ILS MITNEHMERFINGER BT/MT</t>
  </si>
  <si>
    <t>829462010</t>
  </si>
  <si>
    <t>MT BELADUNG MANUELL KPL.</t>
  </si>
  <si>
    <t>829462011</t>
  </si>
  <si>
    <t>MT BE- /ENTLADUNG MANUELL KPL.</t>
  </si>
  <si>
    <t>829462012</t>
  </si>
  <si>
    <t>MT ENTLADUNG STARR KPL.</t>
  </si>
  <si>
    <t>829464001</t>
  </si>
  <si>
    <t>VEREINZELER - EINHEIT KPL.F. BT-BELADUNG</t>
  </si>
  <si>
    <t>829464002</t>
  </si>
  <si>
    <t>829464004</t>
  </si>
  <si>
    <t>ABFRAGE FÜR VEREINZELEREINHEIT BT-BELADUNG, KPL.</t>
  </si>
  <si>
    <t>829464006</t>
  </si>
  <si>
    <t>ÜBERGABESCHUH PNEUM. KPL. F. MT-BELADUNG</t>
  </si>
  <si>
    <t>829464010</t>
  </si>
  <si>
    <t>HALTER AN KREISELKOPF ANTRIEB300 KPL. F.</t>
  </si>
  <si>
    <t>829464012</t>
  </si>
  <si>
    <t>ANDRUCKEINHEIT KPL.F. MT-ENTLADUNG STARR</t>
  </si>
  <si>
    <t>829464013</t>
  </si>
  <si>
    <t>ANDRUCKEINHEIT KPL.F. BT-BELADUNG</t>
  </si>
  <si>
    <t>829464014</t>
  </si>
  <si>
    <t>FÜHRUNGS-/ ANDRUCKEINHEIT KPL.F. BT/MT-ENTLADUNG</t>
  </si>
  <si>
    <t>829464015</t>
  </si>
  <si>
    <t>FÜHRUNG KPL.F. BT/MT-ENTLADUNG</t>
  </si>
  <si>
    <t>829464016</t>
  </si>
  <si>
    <t>ROLLENTRÄGER KPL.F. BT/MT-ENTLADUNG</t>
  </si>
  <si>
    <t>829464017</t>
  </si>
  <si>
    <t>829464020</t>
  </si>
  <si>
    <t>ROLLENTRÄGER KPL.F. BT-BELADUNG</t>
  </si>
  <si>
    <t>829464030</t>
  </si>
  <si>
    <t>ABNAHMESPITZE BT/MT-ENTLADUNG AUTOM. KPL.</t>
  </si>
  <si>
    <t>829466101</t>
  </si>
  <si>
    <t>FÜHRUNG F. MT BE-ENTLADUNG MANUELL</t>
  </si>
  <si>
    <t>829466102</t>
  </si>
  <si>
    <t>GEWINDEBOLZEN F. MT BE-ENTLADUNG MANUELL</t>
  </si>
  <si>
    <t>829466103</t>
  </si>
  <si>
    <t>DISTANZSCHEIBE 1 F. MT BE-ENTLADUNG MANUELL</t>
  </si>
  <si>
    <t>829466104</t>
  </si>
  <si>
    <t>DISTANZSCHEIBE 2 F. MT BE-ENTLADUNG MANUELL</t>
  </si>
  <si>
    <t>829466105</t>
  </si>
  <si>
    <t>FEDER-HEBEL F. MT BE-ENTLADUNGMANUELL</t>
  </si>
  <si>
    <t>829466106</t>
  </si>
  <si>
    <t>HALTER STÜTZLEISTE F. MT BE-ENTLADUNG MANUELL</t>
  </si>
  <si>
    <t>829466107</t>
  </si>
  <si>
    <t>STÜTZLEISTE F. MT BE-ENTLADUNGMANUELL</t>
  </si>
  <si>
    <t>829466108</t>
  </si>
  <si>
    <t>EINWEISER F. MT BE-ENTLADUNG</t>
  </si>
  <si>
    <t>829466109</t>
  </si>
  <si>
    <t>ANPRESSLEISTE F. MT BE-ENTLADUNG</t>
  </si>
  <si>
    <t>829466110</t>
  </si>
  <si>
    <t>ABSTANDSHALTER F. MT BE-ENTLADNG</t>
  </si>
  <si>
    <t>829466112</t>
  </si>
  <si>
    <t>RUTSCHSTANGE F. MT BE-ENTLADUNG</t>
  </si>
  <si>
    <t>829466113</t>
  </si>
  <si>
    <t>ABNAHMESPITZE BT/MT BE-ENTLADUNG</t>
  </si>
  <si>
    <t>829466114</t>
  </si>
  <si>
    <t>ABNAHMESPITZE BT/MT BE-ENTLADUNG (alternativ zu</t>
  </si>
  <si>
    <t>829466200</t>
  </si>
  <si>
    <t>ITEM - PROFIL - ZUSCHNITT 1</t>
  </si>
  <si>
    <t>829466201</t>
  </si>
  <si>
    <t>GLEITLEISTE FÜR VEREINZELNER-EINHEIT/BT-BELAD.</t>
  </si>
  <si>
    <t>829466202</t>
  </si>
  <si>
    <t>DISTANZHÜLSE L=31mm</t>
  </si>
  <si>
    <t>829466203</t>
  </si>
  <si>
    <t>BÜGELFÜHRUNG FÜR VEREIZELNER -EINHEIT</t>
  </si>
  <si>
    <t>829466204</t>
  </si>
  <si>
    <t>HILFSRAMPE FÜR VEREINZELNER -EINHEIT</t>
  </si>
  <si>
    <t>829466205</t>
  </si>
  <si>
    <t>ITEM - PROFIL - ZUSCHNITT 2</t>
  </si>
  <si>
    <t>829466206</t>
  </si>
  <si>
    <t>GLEITLEISTE FÜR STOPPEREINHEIT/MT BELAD.</t>
  </si>
  <si>
    <t>829466207</t>
  </si>
  <si>
    <t>BÜGELFÜHRUNG FÜR STOPPEREINHEIT</t>
  </si>
  <si>
    <t>829466208</t>
  </si>
  <si>
    <t>BEFESTIGUNGSPLATTE AN KREISELKPF FÜR BELADUNG</t>
  </si>
  <si>
    <t>829466209</t>
  </si>
  <si>
    <t>HALTEPLATTE VORN (30°) FÜR BELADUNG BT/MT</t>
  </si>
  <si>
    <t>829466210</t>
  </si>
  <si>
    <t>HALTEPLATTE HINTEN (60°) FÜR BELADUNG BT/MT</t>
  </si>
  <si>
    <t>829466211</t>
  </si>
  <si>
    <t>DISTANZ FÜR BELADUNG BT/MT</t>
  </si>
  <si>
    <t>829466212</t>
  </si>
  <si>
    <t>HALTEPROFIL FÜR BT - BELADUNG</t>
  </si>
  <si>
    <t>829466213</t>
  </si>
  <si>
    <t>BELADESCHUH BT FÜR BT - BELADUNG</t>
  </si>
  <si>
    <t>829466214</t>
  </si>
  <si>
    <t>HALTEPLATTE FÜR MT - BELADUNG</t>
  </si>
  <si>
    <t>829466215</t>
  </si>
  <si>
    <t>BEFESTIGUNGSPLATTE FÜR MT - BELADUNG</t>
  </si>
  <si>
    <t>829466216</t>
  </si>
  <si>
    <t>WINKELPLATTE FÜR MT - BELADUNG</t>
  </si>
  <si>
    <t>829466217</t>
  </si>
  <si>
    <t>FÜHRUNGSKKLOTZ FÜR MT - BELADUNG</t>
  </si>
  <si>
    <t>829466218</t>
  </si>
  <si>
    <t>FÜHRUNG FÜR MT   BELADUNG</t>
  </si>
  <si>
    <t>829466219</t>
  </si>
  <si>
    <t>ZYLINDERHALTER FÜR MT - BELADUNG</t>
  </si>
  <si>
    <t>829466220</t>
  </si>
  <si>
    <t>BELADESCHUH FÜR MT - BELADUNG</t>
  </si>
  <si>
    <t>829466221</t>
  </si>
  <si>
    <t>HALTEPLATTE ROLLENTRÄGER FÜRBT - BELADUNG</t>
  </si>
  <si>
    <t>829466222</t>
  </si>
  <si>
    <t>DISTANZPLATTE ROLLENTRÄGER FÜRBT - BELADUNG</t>
  </si>
  <si>
    <t>829466223</t>
  </si>
  <si>
    <t>HALTER FÜR LICHTTASTER FÜRBT - BELADUNG</t>
  </si>
  <si>
    <t>829466224</t>
  </si>
  <si>
    <t>ROLLENTRÄGER FÜR BT - BELADUNG</t>
  </si>
  <si>
    <t>829466225</t>
  </si>
  <si>
    <t>BEFESTIGUNGS - PLATTE FÜR  BT/MT - ENTLADUNG</t>
  </si>
  <si>
    <t>829466226</t>
  </si>
  <si>
    <t>TRAVERSE FÜR  BT/MT - ENTLADUNG</t>
  </si>
  <si>
    <t>829466227</t>
  </si>
  <si>
    <t>EINSTELL - PLATTE FÜR  BT/MT -ENTLADUNG</t>
  </si>
  <si>
    <t>829466228</t>
  </si>
  <si>
    <t>VERBINDUNGS - PLATTE FÜR  BT/MT - ENTLADUNG</t>
  </si>
  <si>
    <t>829466229</t>
  </si>
  <si>
    <t>SCHWENKTEIL FÜR  BT/MT - ENTLADUNG</t>
  </si>
  <si>
    <t>829466230</t>
  </si>
  <si>
    <t>LAGER FÜR BT / MT - ENTLADUNG</t>
  </si>
  <si>
    <t>829466231</t>
  </si>
  <si>
    <t>ZYLINDER - AUFNAHME FÜR  BT/MT- ENTLADUNG</t>
  </si>
  <si>
    <t>829466232</t>
  </si>
  <si>
    <t>DISTANZ - SCHEIBE FÜR  BT/MT -ENTLADUNG</t>
  </si>
  <si>
    <t>829466233</t>
  </si>
  <si>
    <t>FÜHRUNGSBLECH FÜR BT / - MT -ENTLADUNG</t>
  </si>
  <si>
    <t>829466234</t>
  </si>
  <si>
    <t>FÜHRUNGSLEISTE FÜR BT / - MT -ENTLADUNG</t>
  </si>
  <si>
    <t>829466235</t>
  </si>
  <si>
    <t>ROLLENTRÄGER FÜR BT / - MT -ENTLADUNG</t>
  </si>
  <si>
    <t>829466236</t>
  </si>
  <si>
    <t>HALTER AN LP FÜR BT / - MT -ENTLADUNG</t>
  </si>
  <si>
    <t>829466237</t>
  </si>
  <si>
    <t>ROLLENTRÄGER FÜR MT - ENTLADUNG STARR</t>
  </si>
  <si>
    <t>829466238</t>
  </si>
  <si>
    <t>HALTEPLATTE ROLLENTRÄGER FÜRMT - ENTLADUNG STARR</t>
  </si>
  <si>
    <t>829512201</t>
  </si>
  <si>
    <t>829512202</t>
  </si>
  <si>
    <t>AS-ELEMENT RECHTS KPL.- S_PN MONOSTABIL</t>
  </si>
  <si>
    <t>829512213</t>
  </si>
  <si>
    <t>ES-ELEMENT RECHTS 30° M. LP 2.0 LINKS KPL.</t>
  </si>
  <si>
    <t>829512214</t>
  </si>
  <si>
    <t>ES-ELEMENT LINKS 30° M. LP 2.0 RECHTS KPL.</t>
  </si>
  <si>
    <t>829514001</t>
  </si>
  <si>
    <t>LP 2.0 - L=1M KPL. MIT HARTCOAT-EINSATZ</t>
  </si>
  <si>
    <t>829514002</t>
  </si>
  <si>
    <t>LP 2.0 ENDSTÜCK RE KPL. MIT HARTCOAT-EINSATZ</t>
  </si>
  <si>
    <t>829514003</t>
  </si>
  <si>
    <t>LP 2.0 ENDSTÜCK LI KPL. MIT HARTCOAT-EINSATZ</t>
  </si>
  <si>
    <t>829514004</t>
  </si>
  <si>
    <t>LP 2.0 SATZ KPL. F. RAMPE RE M. ZAPPLER U.</t>
  </si>
  <si>
    <t>829514005</t>
  </si>
  <si>
    <t>LP 2.0 SATZ KPL. F. RAMPE LI M. ZAPPLER U.</t>
  </si>
  <si>
    <t>829514061</t>
  </si>
  <si>
    <t>RAMPE RECHTS FÜR LP-PIN-STAUBEREICH KPL.</t>
  </si>
  <si>
    <t>829514062</t>
  </si>
  <si>
    <t>RAMPE LINKS FÜR LP-PIN-STAUSTRECKE KPL.</t>
  </si>
  <si>
    <t>829514064</t>
  </si>
  <si>
    <t>LP-HALTER 400 KPL.</t>
  </si>
  <si>
    <t>829514065</t>
  </si>
  <si>
    <t>LP-HALTER 800 KPL.</t>
  </si>
  <si>
    <t>829514066</t>
  </si>
  <si>
    <t>LP-HALTER 800 PINBAND EINS. STAUFÄHIG M.</t>
  </si>
  <si>
    <t>829514068</t>
  </si>
  <si>
    <t>VERBINDUNG SP-LP MITTE KPL. FÜR SCHRÄGKREISEL</t>
  </si>
  <si>
    <t>829514069</t>
  </si>
  <si>
    <t>VERBINDUNG SP-LP ENDE KPL. FÜR SCHRÄGKREISEL</t>
  </si>
  <si>
    <t>829514070</t>
  </si>
  <si>
    <t>HALTER GEGENLEISTE AN LP NACH ES, KPL.</t>
  </si>
  <si>
    <t>829514071</t>
  </si>
  <si>
    <t>HALTER GEGENLEISTE AN LP AM AS, KPL.</t>
  </si>
  <si>
    <t>829514072</t>
  </si>
  <si>
    <t>TB-BT ZWANGSFÜHRUNG AM GEFÄLLEPROFIL SP, KPL.</t>
  </si>
  <si>
    <t>829514073</t>
  </si>
  <si>
    <t>TB-BT FÜHRUNG LINKS AM AUSSCHLEUSELEMENT, KPL.</t>
  </si>
  <si>
    <t>829514074</t>
  </si>
  <si>
    <t>TB-BT FÜHRUNG RECHTS AM AUSSCHLEUSELEMENT, KPL.</t>
  </si>
  <si>
    <t>829514075</t>
  </si>
  <si>
    <t>ABSTAND-BAND 50M F. LP BEI EINSATZ NOPPENBAND UND</t>
  </si>
  <si>
    <t>829514076</t>
  </si>
  <si>
    <t>829514077</t>
  </si>
  <si>
    <t>LP-HALTER LI AN STRUKTURPROFIL KPL.</t>
  </si>
  <si>
    <t>829514078</t>
  </si>
  <si>
    <t>LP-HALTER RE F.PIN-STAUBEREICH AN STRUKTURPROFIL</t>
  </si>
  <si>
    <t>829514079</t>
  </si>
  <si>
    <t>829514080</t>
  </si>
  <si>
    <t>829514081</t>
  </si>
  <si>
    <t>829514082</t>
  </si>
  <si>
    <t xml:space="preserve">FÜHRUNGSBOGEN AS - GEFÄLLE FÜR BT, KPL. </t>
  </si>
  <si>
    <t>829514085</t>
  </si>
  <si>
    <t>FÜHRUNGSBOGEN AS RECHTS ETF FÜR BT, KPL.</t>
  </si>
  <si>
    <t>829514086</t>
  </si>
  <si>
    <t>FÜHRUNGSBOGEN AS LINKS ETF FÜR BT, KPL.</t>
  </si>
  <si>
    <t>829514201</t>
  </si>
  <si>
    <t>829514202</t>
  </si>
  <si>
    <t>AS-ELEMENT RECHTS</t>
  </si>
  <si>
    <t>829514203</t>
  </si>
  <si>
    <t>AS-ELEMENT RECHTS 30° M. LP 2.0 LINKS</t>
  </si>
  <si>
    <t>829514204</t>
  </si>
  <si>
    <t>AS-ELEMENT LINKS 30° M. LP 2.0 RECHTS</t>
  </si>
  <si>
    <t>829514221</t>
  </si>
  <si>
    <t>EINGREIFSCHUTZ AS-ELEMENT KPL.</t>
  </si>
  <si>
    <t>829514401</t>
  </si>
  <si>
    <t>ABHÄNGUNG ETF AN DRT, KPL.</t>
  </si>
  <si>
    <t>829516001</t>
  </si>
  <si>
    <t>LAUFPROFIL LP 2.0 - 87X32</t>
  </si>
  <si>
    <t>829516002</t>
  </si>
  <si>
    <t xml:space="preserve">LAUFPROFIL LP 2.0 - OBERTEIL </t>
  </si>
  <si>
    <t>829516003</t>
  </si>
  <si>
    <t xml:space="preserve">STAUSTRECKE SP 2.1 73X100 - ELOXIERT </t>
  </si>
  <si>
    <t>829516004</t>
  </si>
  <si>
    <t>STAUSTRECKE SP 2.0 73X100 - ELOXIERT</t>
  </si>
  <si>
    <t>829516005</t>
  </si>
  <si>
    <t>STAUSTRECKE SP 2.0 73X100 - PRESSBLANK</t>
  </si>
  <si>
    <t>829516010</t>
  </si>
  <si>
    <t>LP 2.0 - L=1M - BEARBEITET FÜR HARTCOAT-EINSATZ</t>
  </si>
  <si>
    <t>829516011</t>
  </si>
  <si>
    <t>LP 2.0 ENDSTÜCK RE (AN DACHSCHEIBENRAD)</t>
  </si>
  <si>
    <t>829516012</t>
  </si>
  <si>
    <t>LP 2.0 ENDSTÜCK LI (AN DACHSCHEIBENRAD)</t>
  </si>
  <si>
    <t>829516013</t>
  </si>
  <si>
    <t>LP 2.0 ENDSTÜCK RE FÜR HARTCOAT-EINSATZ</t>
  </si>
  <si>
    <t>829516014</t>
  </si>
  <si>
    <t>LP 2.0 ENDSTÜCK LI  FÜR HARTCOAT-EINSATZ</t>
  </si>
  <si>
    <t>829516016</t>
  </si>
  <si>
    <t xml:space="preserve">LP 2.0 HARTCOAT-EINSATZ L=0,5M         </t>
  </si>
  <si>
    <t>829516017</t>
  </si>
  <si>
    <t>HARTCOAT-EINSATZ FÜR LP 2.0 ENDSTÜCK RE</t>
  </si>
  <si>
    <t>829516018</t>
  </si>
  <si>
    <t>HARTCOAT-EINSATZ FÜR LP 2.0 ENDSTÜCK LI</t>
  </si>
  <si>
    <t>829516019</t>
  </si>
  <si>
    <t>LP 2.0 MIT BEARBEITUNG FÜR AS-ELEMENT L=1M</t>
  </si>
  <si>
    <t>829516020</t>
  </si>
  <si>
    <t>LP 2.0 MIT BEARBEITUNG FÜR AS-ELEMENT L=5M</t>
  </si>
  <si>
    <t>829516023</t>
  </si>
  <si>
    <t>LP 2.0 FÜR R800-G WEICHEN-BEARBEITUNG L=5M</t>
  </si>
  <si>
    <t>829516024</t>
  </si>
  <si>
    <t>LP 2.0 FÜR R400-G WEICHEN-BEARBEITUNG L=5M</t>
  </si>
  <si>
    <t>829516025</t>
  </si>
  <si>
    <t>LP 2.0 ENDSTÜCK RE 800 MIT WEICHEN-BEARBEITUNG</t>
  </si>
  <si>
    <t>829516026</t>
  </si>
  <si>
    <t>LP 2.0 ENDSTÜCK LI 800 MIT WEICHEN-BEARBEITUNG</t>
  </si>
  <si>
    <t>829516027</t>
  </si>
  <si>
    <t>LP 2.0 M. BEARB. F. RAMPE RE M. ZAPPLER U.</t>
  </si>
  <si>
    <t>829516028</t>
  </si>
  <si>
    <t>LP 2.0 M. BEARB. F. RAMPE LI M. ZAPPLER U.</t>
  </si>
  <si>
    <t>829516029</t>
  </si>
  <si>
    <t>LP 2.0 FÜR R800-G WEICHEN-BEARBEITUNG L=1M</t>
  </si>
  <si>
    <t>829516030</t>
  </si>
  <si>
    <t>LP 2.0 ENDSTÜCK RE MIT A630-WEICHEN-BEARBEITUNG</t>
  </si>
  <si>
    <t>829516031</t>
  </si>
  <si>
    <t>LP 2.0 ENDSTÜCK LI MIT A630-WEICHEN-BEARBEITUNG</t>
  </si>
  <si>
    <t>829516034</t>
  </si>
  <si>
    <t>LP 2.0 FÜR PINBAND L=1M</t>
  </si>
  <si>
    <t>829516035</t>
  </si>
  <si>
    <t>LP 2.0 FÜR PINBAND L=5M</t>
  </si>
  <si>
    <t>829516036</t>
  </si>
  <si>
    <t>LP 2.0 FÜR RÜCKSEITE SCHRÄGKREISEL L=2,5M --&gt;</t>
  </si>
  <si>
    <t>829516037</t>
  </si>
  <si>
    <t>DNIEDERHALTERBLECH AM SEPARATOR PUFFER</t>
  </si>
  <si>
    <t>829516041</t>
  </si>
  <si>
    <t>STAHLBAND 30</t>
  </si>
  <si>
    <t>829516042</t>
  </si>
  <si>
    <t>PINBAND ABSTAND 250 mm</t>
  </si>
  <si>
    <t>829516043</t>
  </si>
  <si>
    <t>NOPPENBAND ABSTAND 1000 mm</t>
  </si>
  <si>
    <t>829516044</t>
  </si>
  <si>
    <t>NOPPENBAND ABSTAND 50 mm</t>
  </si>
  <si>
    <t>829516045</t>
  </si>
  <si>
    <t>PINBAND ABSTAND 225 mm</t>
  </si>
  <si>
    <t>829516046</t>
  </si>
  <si>
    <t xml:space="preserve">PINBAND ABSTAND 250 mm / RANDABSTAND 8,5 mm / </t>
  </si>
  <si>
    <t>829516047</t>
  </si>
  <si>
    <t>NOPPENBAND NOPPENABSTAND 250 mm</t>
  </si>
  <si>
    <t>829516048</t>
  </si>
  <si>
    <t>PIN-/NOPPENBAND Apin=250MM / Anop=2500MM</t>
  </si>
  <si>
    <t>829516049</t>
  </si>
  <si>
    <t>PIN-/NOPPENBAND Apin=250MM / Anop=250MM</t>
  </si>
  <si>
    <t>829516050</t>
  </si>
  <si>
    <t>SP 2.0 L=300 BEARBEITET F. SEP./STOPPER</t>
  </si>
  <si>
    <t>829516051</t>
  </si>
  <si>
    <t>GLEITPROFIL - STAHLBANDFÜHRUNG FÜR ILS 2100</t>
  </si>
  <si>
    <t>829516052</t>
  </si>
  <si>
    <t>GLEITPROFIL - STAHLBANDSICHERUNG FÜR ILS 2100</t>
  </si>
  <si>
    <t>829516053</t>
  </si>
  <si>
    <t>GLEITPROFIL - STAHLBANDSICHERUNG L=25MM</t>
  </si>
  <si>
    <t>829516054</t>
  </si>
  <si>
    <t>GLEITPROFIL - STAHLBANDFÜHRUNG (WENIG</t>
  </si>
  <si>
    <t>829516055</t>
  </si>
  <si>
    <t xml:space="preserve">SP 2.0 L=550 BEARBEITET F. SEP./STOPPER </t>
  </si>
  <si>
    <t>829516056</t>
  </si>
  <si>
    <t>SP 2.0 L=750 BEARBEITET F. SEP./STOPPER</t>
  </si>
  <si>
    <t>829516061</t>
  </si>
  <si>
    <t>RAMPE RECHTS FÜR LP-PIN-STAUBEREICH</t>
  </si>
  <si>
    <t>829516062</t>
  </si>
  <si>
    <t>RAMPE LINKS FÜR LP-PIN-STAUBEREICH</t>
  </si>
  <si>
    <t>829516063</t>
  </si>
  <si>
    <t>829516064</t>
  </si>
  <si>
    <t>LP-HALTER 400</t>
  </si>
  <si>
    <t>829516065</t>
  </si>
  <si>
    <t>LP-HALTER 800</t>
  </si>
  <si>
    <t>829516066</t>
  </si>
  <si>
    <t>LP-HALTER 800 PINBAND EINSEITIG STAUFÄHIG</t>
  </si>
  <si>
    <t>829516067</t>
  </si>
  <si>
    <t>KLEMMTEIL FÜR LP-HALTER</t>
  </si>
  <si>
    <t>829516068</t>
  </si>
  <si>
    <t>VERBINDER SP-LP MITTE FÜR SCHRÄGKREISEL</t>
  </si>
  <si>
    <t>829516069</t>
  </si>
  <si>
    <t>VERBINDER SP-LP ENDE FÜR SCHRÄGKREISEL</t>
  </si>
  <si>
    <t>829516070</t>
  </si>
  <si>
    <t>HALTER GEGENLEISTE AN LP NACH ES</t>
  </si>
  <si>
    <t>829516071</t>
  </si>
  <si>
    <t>HALTER LINKS GESCHWEIßT F. TB-BT FÜHRUNG  AM AS</t>
  </si>
  <si>
    <t>829516072</t>
  </si>
  <si>
    <t>TB-BT ZWANGSFÜHRUNG AM GEFÄLLEPROFIL SP</t>
  </si>
  <si>
    <t>829516073</t>
  </si>
  <si>
    <t>TB-BT FÜHRUNGSBOGEN FÜR AUSSCHLEUSELEMENT AS</t>
  </si>
  <si>
    <t>829516074</t>
  </si>
  <si>
    <t>HALTER RECHTS GESCHWEIßT F. TB-BT FÜHRUNG  AM AS</t>
  </si>
  <si>
    <t>829516075</t>
  </si>
  <si>
    <t>FÜHRUNGSBOGEN AM AS</t>
  </si>
  <si>
    <t>829516076</t>
  </si>
  <si>
    <t>BEFESTIGUNG FÜR FÜHRUNGSBOGEN RE. / LI.</t>
  </si>
  <si>
    <t>829516077</t>
  </si>
  <si>
    <t xml:space="preserve">HALTER FÜR FÜHRUNGSBOGEN AS-ETF AM ETF </t>
  </si>
  <si>
    <t>829516077_</t>
  </si>
  <si>
    <t xml:space="preserve">HALTER FÜR FÜHRUNGSBOGEN AS-ETF </t>
  </si>
  <si>
    <t>829516078</t>
  </si>
  <si>
    <t>HALTER FÜR FÜHRUNGSBOGEN AS-ETF AM ETF</t>
  </si>
  <si>
    <t>829516079</t>
  </si>
  <si>
    <t>HALTER FÜR FÜHRUNGSBOGEN AS-ETF AM LP</t>
  </si>
  <si>
    <t>829516100</t>
  </si>
  <si>
    <t>BEARBEITUNG LP 2.0 FÜR AS</t>
  </si>
  <si>
    <t>829516102</t>
  </si>
  <si>
    <t>ES-LP 2.0-ANSCHLUSS LINKS F. ES 30°</t>
  </si>
  <si>
    <t>829516103</t>
  </si>
  <si>
    <t>ES-LP 2.0-ANSCHLUSS RECHTS F. ES 30°</t>
  </si>
  <si>
    <t>829516104</t>
  </si>
  <si>
    <t>AS-LP 2.0-ANSCHLUSS LINKS F.AS 30°</t>
  </si>
  <si>
    <t>829516105</t>
  </si>
  <si>
    <t>AS-LP 2.0-ANSCHLUSS RECHTS F. AS 30°</t>
  </si>
  <si>
    <t>829516141</t>
  </si>
  <si>
    <t>NOPPENBAND NOPPENABSTAND 150</t>
  </si>
  <si>
    <t>829516201</t>
  </si>
  <si>
    <t>EINFAHRSCHUH IN SP 2.0</t>
  </si>
  <si>
    <t>829516202</t>
  </si>
  <si>
    <t>ZYL.SCHR.INBUS M8X55 BEARBEITET</t>
  </si>
  <si>
    <t>829516221</t>
  </si>
  <si>
    <t>SCHUTZABDECKUNG 1 AM AS-ELEMENT</t>
  </si>
  <si>
    <t>829516222</t>
  </si>
  <si>
    <t>SCHUTZABDECKUNG 2 AM AS-ELEMENT</t>
  </si>
  <si>
    <t>829516223</t>
  </si>
  <si>
    <t>829522001</t>
  </si>
  <si>
    <t>829522002</t>
  </si>
  <si>
    <t>ANTRIEBSSTATION 400 KPL.</t>
  </si>
  <si>
    <t>829522003</t>
  </si>
  <si>
    <t>ANTRIEBSSTATION 800 - ZWISCHENRAD KPL.</t>
  </si>
  <si>
    <t>829522004</t>
  </si>
  <si>
    <t>ANTRIEBSRAD 800 MIT FEDER KPL.</t>
  </si>
  <si>
    <t>829522021</t>
  </si>
  <si>
    <t>UMLENKSTATION 800 KPL.</t>
  </si>
  <si>
    <t>829522022</t>
  </si>
  <si>
    <t>UMLENKSTATION 400 KPL.</t>
  </si>
  <si>
    <t>829522023</t>
  </si>
  <si>
    <t>UMLENKSTATION 800 MIT INKREMENTALGEBER KPL.</t>
  </si>
  <si>
    <t>829522024</t>
  </si>
  <si>
    <t>UMLENKSTATION-c 800 MIT INKREMENTALGEBER KPL.</t>
  </si>
  <si>
    <t>829522502</t>
  </si>
  <si>
    <t>MODUL-WEICHE R800-R800 KPL. MIT ZYLINDER - S_PN</t>
  </si>
  <si>
    <t>829522503</t>
  </si>
  <si>
    <t>MODUL-WEICHE R800-R800 KPL. MIT PNEUMATIK - S_PN</t>
  </si>
  <si>
    <t>829522506</t>
  </si>
  <si>
    <t>MODUL-WEICHE R800-G LINKS KPL. MIT ZYLINDER - S_PN</t>
  </si>
  <si>
    <t>829522507</t>
  </si>
  <si>
    <t>MODUL-WEICHE R800-G LINKS KPL. MIT PNEUMATIK -</t>
  </si>
  <si>
    <t>829522510</t>
  </si>
  <si>
    <t>MODUL-WEICHE R800-G RECHTS KPL. MIT ZYLINDER -</t>
  </si>
  <si>
    <t>829522511</t>
  </si>
  <si>
    <t>MODUL-WEICHE R800-G RECHTS KPL. MIT PNEUMATIK -</t>
  </si>
  <si>
    <t>829524001</t>
  </si>
  <si>
    <t>829524002</t>
  </si>
  <si>
    <t>RAHMEN 400 KPL.</t>
  </si>
  <si>
    <t>829524003</t>
  </si>
  <si>
    <t>RAHMEN 800 F. ZWISCHENRAD KPL.</t>
  </si>
  <si>
    <t>829524004</t>
  </si>
  <si>
    <t>MODULRAHMEN 5 - R-R 90°</t>
  </si>
  <si>
    <t>829524005</t>
  </si>
  <si>
    <t>MODULRAHMEN 3 - R-R 180°</t>
  </si>
  <si>
    <t>829524006</t>
  </si>
  <si>
    <t>MODULRAHMEN 2 - R-G</t>
  </si>
  <si>
    <t>829524007</t>
  </si>
  <si>
    <t>MODULRAHMEN 4 - R-R 180° PARALLEL</t>
  </si>
  <si>
    <t>829524008</t>
  </si>
  <si>
    <t>MODULRAHMEN 6 - R-R-R Delta</t>
  </si>
  <si>
    <t>829524009</t>
  </si>
  <si>
    <t>MODULRAHMEN 7 - R-R-R Line</t>
  </si>
  <si>
    <t>829524011</t>
  </si>
  <si>
    <t>829524012</t>
  </si>
  <si>
    <t>ANTRIEBSRAD 400 KPL.</t>
  </si>
  <si>
    <t>829524021</t>
  </si>
  <si>
    <t>829524022</t>
  </si>
  <si>
    <t>UMLENKRAD 400 KPL.</t>
  </si>
  <si>
    <t>829524023</t>
  </si>
  <si>
    <t>UMLENKRAD 800 MIT INKREMENTALGEBER KPL.</t>
  </si>
  <si>
    <t>829524024</t>
  </si>
  <si>
    <t>UMLENKRAD-c 800 MIT INKREMENTALGEBER KPL.</t>
  </si>
  <si>
    <t>829524033</t>
  </si>
  <si>
    <t>829524034</t>
  </si>
  <si>
    <t>RAD 400 KPL.</t>
  </si>
  <si>
    <t>829524035</t>
  </si>
  <si>
    <t>ANTRIEBSFLANSCH 800 - BG</t>
  </si>
  <si>
    <t>829524036</t>
  </si>
  <si>
    <t>ANTRIEBSFLANSCH 400 KPL.</t>
  </si>
  <si>
    <t>829524037</t>
  </si>
  <si>
    <t>829524038</t>
  </si>
  <si>
    <t>UMLENKFLANSCH 400 KPL.</t>
  </si>
  <si>
    <t>829524039</t>
  </si>
  <si>
    <t>UMLENKFLANSCH 800 MIT INKEMENTALGEBER KPL.</t>
  </si>
  <si>
    <t>829524040</t>
  </si>
  <si>
    <t>UMLENKFLANSCH-b 800 MIT INKEMENTALGEBER KPL.</t>
  </si>
  <si>
    <t>829524050</t>
  </si>
  <si>
    <t>829524054</t>
  </si>
  <si>
    <t>MODUL-VERBINDUNGSELEMENT FÜR GEFÄLLE-KREISEL, KPL.</t>
  </si>
  <si>
    <t>829524101</t>
  </si>
  <si>
    <t>829524102</t>
  </si>
  <si>
    <t>829524103</t>
  </si>
  <si>
    <t>UMFAHR.BOGEN 800 LI F. WEICHE R-R / R-G KPL.</t>
  </si>
  <si>
    <t>829524104</t>
  </si>
  <si>
    <t>UMFAHRUNGSBOGEN 800 RAD-ENDE F. 90°-ETF-ANSCHLUSS</t>
  </si>
  <si>
    <t>829524105</t>
  </si>
  <si>
    <t>UMFAHRUNGSBOGEN 800 LI RAD-ENDE - 138,5°</t>
  </si>
  <si>
    <t>829524106</t>
  </si>
  <si>
    <t>UMFAHRUNGSBOGEN 800 RE RAD-ENDE - 138,5°</t>
  </si>
  <si>
    <t>829524107</t>
  </si>
  <si>
    <t>UMFAHR.BOGEN 800 WEICHE-WEICHE-VERBINDUNG KPL.</t>
  </si>
  <si>
    <t>829524108</t>
  </si>
  <si>
    <t>UMFAHRUNGSBOGEN RE 800 - 90° NACH WEICHE-LP 7,5°,</t>
  </si>
  <si>
    <t>829524109</t>
  </si>
  <si>
    <t>UMFAHRUNGSBOGEN LI 800 - 90° NACH WEICHE-LP 7,5°,</t>
  </si>
  <si>
    <t>829524110</t>
  </si>
  <si>
    <t>UMFAHRUNGSBOGEN RE 800 - 90° VOR WEICHE-LP 7,5°,</t>
  </si>
  <si>
    <t>829524111</t>
  </si>
  <si>
    <t>UMFAHR.BOGEN 400 RAD-ENDE KPL.</t>
  </si>
  <si>
    <t>829524112</t>
  </si>
  <si>
    <t>UMFAHRUNGSBOGEN LI 800 - 90° VOR WEICHE-LP 7,5°,</t>
  </si>
  <si>
    <t>829524501</t>
  </si>
  <si>
    <t>829524505</t>
  </si>
  <si>
    <t>829524509</t>
  </si>
  <si>
    <t>829524602</t>
  </si>
  <si>
    <t>MODULWEICHE LINKS RAD 800 - LP 7,5°</t>
  </si>
  <si>
    <t>829524603</t>
  </si>
  <si>
    <t>MODULWEICHE RECHTS RAD 800 - LP 7,5°</t>
  </si>
  <si>
    <t>829524604</t>
  </si>
  <si>
    <t>ABHÄNGUNG FÜR LP 2.0  7,5° AN RAD 800 LINKS</t>
  </si>
  <si>
    <t>829524605</t>
  </si>
  <si>
    <t>ABHÄNGUNG FÜR LP 2.0  7,5° AN RAD 800 RECHTS</t>
  </si>
  <si>
    <t>829524606</t>
  </si>
  <si>
    <t>ABHÄNGUNG 180° FÜR LP 2.0 GEFÄLLE 7,5° AN RAD 800</t>
  </si>
  <si>
    <t>829524607</t>
  </si>
  <si>
    <t>829526000</t>
  </si>
  <si>
    <t>STRUKTUR-PROFIL</t>
  </si>
  <si>
    <t>829526001</t>
  </si>
  <si>
    <t>RAHMENELEMENT L=1600MM - ILS II</t>
  </si>
  <si>
    <t>829526002</t>
  </si>
  <si>
    <t>RAHMENELEMENT 800 L=320MM - ILS II</t>
  </si>
  <si>
    <t>829526003</t>
  </si>
  <si>
    <t>MODUL-VERBINDUNGSELEMENT 90° - ILS II</t>
  </si>
  <si>
    <t>829526005</t>
  </si>
  <si>
    <t>RAHMENPLATTE 365X345X12 - ILS II</t>
  </si>
  <si>
    <t>829526006</t>
  </si>
  <si>
    <t>SPANNBLOCK - ILS II</t>
  </si>
  <si>
    <t>829526007</t>
  </si>
  <si>
    <t>SPANNELEMENT - ILS II</t>
  </si>
  <si>
    <t>829526008</t>
  </si>
  <si>
    <t>GEWINDESTANGE M16X250 - ILS II</t>
  </si>
  <si>
    <t>829526010</t>
  </si>
  <si>
    <t>RADSEGMENT 800</t>
  </si>
  <si>
    <t>829526015</t>
  </si>
  <si>
    <t>FLANSCH FÜR ANTRIEBSRAD 800 - ILS II</t>
  </si>
  <si>
    <t>829526016</t>
  </si>
  <si>
    <t>HALTER LP 800 LASCHE LINKS - ILS II</t>
  </si>
  <si>
    <t>829526018</t>
  </si>
  <si>
    <t>RAHMENELEMENT 400 L=200MM - ILS II</t>
  </si>
  <si>
    <t>829526021</t>
  </si>
  <si>
    <t>REIBBELAG 400 OBEN - ILS II</t>
  </si>
  <si>
    <t>829526022</t>
  </si>
  <si>
    <t>REIBBELAG 400 UNTEN - ILS II</t>
  </si>
  <si>
    <t>829526024</t>
  </si>
  <si>
    <t>RAHMENPLATTE 400 - ILS II</t>
  </si>
  <si>
    <t>829526025</t>
  </si>
  <si>
    <t>RADGRUNDKÖRPER 400 - ILS II</t>
  </si>
  <si>
    <t>829526026</t>
  </si>
  <si>
    <t>RADSEGMENT 400</t>
  </si>
  <si>
    <t>829526028</t>
  </si>
  <si>
    <t>FLANSCH FÜR UMLENKRAD 400 - ILS II</t>
  </si>
  <si>
    <t>829526029</t>
  </si>
  <si>
    <t>ACHSE FÜR UMLENKRAD 400 - ILS II</t>
  </si>
  <si>
    <t>829526030</t>
  </si>
  <si>
    <t>FLANSCH FÜR UMLENKRAD 800 - ILS II</t>
  </si>
  <si>
    <t>829526031</t>
  </si>
  <si>
    <t>ACHSE FÜR UMLENKRAD 800 - ILS II</t>
  </si>
  <si>
    <t>829526032</t>
  </si>
  <si>
    <t>829526034</t>
  </si>
  <si>
    <t>SCHEIBE - ILS II</t>
  </si>
  <si>
    <t>829526035</t>
  </si>
  <si>
    <t>RADGRUNDKÖRPER 800 - ILS II</t>
  </si>
  <si>
    <t>829526036</t>
  </si>
  <si>
    <t>FÜHRUNGSKLOTZ 400 - ILS II</t>
  </si>
  <si>
    <t>829526037</t>
  </si>
  <si>
    <t>FÜHRUNGSKLOTZ 800 - ILS II</t>
  </si>
  <si>
    <t>829526038</t>
  </si>
  <si>
    <t>829526039</t>
  </si>
  <si>
    <t>HALTER LP 800 MIT PIN LASCHE RECHTS - ILS II</t>
  </si>
  <si>
    <t>829526040</t>
  </si>
  <si>
    <t>829526042</t>
  </si>
  <si>
    <t>RAHMENPLATTE F. ZWISCHENRAD 800 - ILS II</t>
  </si>
  <si>
    <t>829526043</t>
  </si>
  <si>
    <t>RAHMENELEMENT F. ZWISCHENRAD 800 L=1160 - ILS II</t>
  </si>
  <si>
    <t>829526045</t>
  </si>
  <si>
    <t>FLANSCH FÜR INKREMENTALGEBER UMLENKRAD 800 - ILS</t>
  </si>
  <si>
    <t>829526046</t>
  </si>
  <si>
    <t>ACHSE FÜR INKREMENTALGEBER UMLENKRAD 800 - ILS II</t>
  </si>
  <si>
    <t>829526047</t>
  </si>
  <si>
    <t>WELLE-b FÜR MITNEHMERSCHEIBE INKREMENTALGEBER -</t>
  </si>
  <si>
    <t>829526048</t>
  </si>
  <si>
    <t>ACHSE-b FÜR INKREMENTALGEBER UMLENKRAD 800 - ILS</t>
  </si>
  <si>
    <t>829526054</t>
  </si>
  <si>
    <t>WINKELVERBINDER FÜR GEFÄLLE-KREISEL</t>
  </si>
  <si>
    <t>829526100</t>
  </si>
  <si>
    <t>829526101</t>
  </si>
  <si>
    <t>UMFAHRUNGSBOGEN 800 RAD-ENDE - 138,5°</t>
  </si>
  <si>
    <t>829526102</t>
  </si>
  <si>
    <t>UMFAHRUNGSBOGEN 800 - 97° F.</t>
  </si>
  <si>
    <t>829526103</t>
  </si>
  <si>
    <t>UMFAHRUNGSBOGEN 800 RAD-ENDE</t>
  </si>
  <si>
    <t>829526104</t>
  </si>
  <si>
    <t>UMFAHRUNGSBOGEN 800 RAD-GERADE / RAD-RAD</t>
  </si>
  <si>
    <t>829526108</t>
  </si>
  <si>
    <t>UMFAHRUNGSBOGEN RE 800 - 90° NACH WEICHE-LP 7,5°</t>
  </si>
  <si>
    <t>829526109</t>
  </si>
  <si>
    <t>FÜHRUNGSGERADE 800 RAD-ENDE</t>
  </si>
  <si>
    <t>829526503</t>
  </si>
  <si>
    <t>BOLZEN PNEUM.ZYL. FÜR MODUL-WEICHE</t>
  </si>
  <si>
    <t>829526506</t>
  </si>
  <si>
    <t>UMFAHRUNGSBOGEN 400 RAD-ENDE</t>
  </si>
  <si>
    <t>829526508</t>
  </si>
  <si>
    <t>BOGENHALTER 800</t>
  </si>
  <si>
    <t>829526512</t>
  </si>
  <si>
    <t>SCHUTZ ENDSTÜCK LI FÜR LP - ILS II</t>
  </si>
  <si>
    <t>829526513</t>
  </si>
  <si>
    <t>SCHUTZ ENDSTÜCK RE FÜR LP - ILS II</t>
  </si>
  <si>
    <t>829526514</t>
  </si>
  <si>
    <t>WEICHENPLATTE R800-R800 - ILS II</t>
  </si>
  <si>
    <t>829526517</t>
  </si>
  <si>
    <t>WEICHENPLATTE R-G - ILS II</t>
  </si>
  <si>
    <t>829526518</t>
  </si>
  <si>
    <t>WEICHENHALTER R-G - ILS II</t>
  </si>
  <si>
    <t>829526519</t>
  </si>
  <si>
    <t>WEICHENKLOTZ R-G - ILS II</t>
  </si>
  <si>
    <t>829526520</t>
  </si>
  <si>
    <t>WEICHENSCHENKEL R800-R800 - ILS II</t>
  </si>
  <si>
    <t>829526522</t>
  </si>
  <si>
    <t>WEICHENSCHENKEL RECHTS R800-G - ILS II</t>
  </si>
  <si>
    <t>829526523</t>
  </si>
  <si>
    <t>WEICHENSCHENKEL LINKS R800-G - ILS II</t>
  </si>
  <si>
    <t>829526526</t>
  </si>
  <si>
    <t>VERBINDUNGSELEMENT - ILS II</t>
  </si>
  <si>
    <t>829526528</t>
  </si>
  <si>
    <t>NUTENSTEIN FÜR STRUKTURPROFIL - ILS II</t>
  </si>
  <si>
    <t>829526533</t>
  </si>
  <si>
    <t>WEICHENKLOTZ R-R - ILS II</t>
  </si>
  <si>
    <t>829526534</t>
  </si>
  <si>
    <t>WEICHENPLATTE FÜR PNEUMATIK- ILS II</t>
  </si>
  <si>
    <t>829526537</t>
  </si>
  <si>
    <t>NUTENSTEIN FÜR LP LANG - ILS II</t>
  </si>
  <si>
    <t>829526539</t>
  </si>
  <si>
    <t>KÖRPER MESSRAD ENCODER DKV60-5V - ILS II</t>
  </si>
  <si>
    <t>829526542</t>
  </si>
  <si>
    <t>MITNEHMERSCHEIBE INKREMENTALGEBER - ILS II</t>
  </si>
  <si>
    <t>829526543</t>
  </si>
  <si>
    <t>WELLE FÜR INKREMENTALGEBER - ILS II</t>
  </si>
  <si>
    <t>829526544</t>
  </si>
  <si>
    <t>WELLE FÜR MITNEHMERSCHEIBE INKREMENTALGEBER - ILS</t>
  </si>
  <si>
    <t>829526550</t>
  </si>
  <si>
    <t>LP 2.0 FÜR EINSCHLEUSEN LP 7,5°-RAD 800 RE</t>
  </si>
  <si>
    <t>829526551</t>
  </si>
  <si>
    <t>STÜTZLEISTE RE FÜR ABHÄNGUNG LP 7,5° AN RAD 800</t>
  </si>
  <si>
    <t>829526552</t>
  </si>
  <si>
    <t>ELEMENT-VERBINDUNG HORIZONTAL L=350 MM</t>
  </si>
  <si>
    <t>829526553</t>
  </si>
  <si>
    <t>ELEMENT-VERBINDUNG VERTIKAL L=240 MM</t>
  </si>
  <si>
    <t>829526554</t>
  </si>
  <si>
    <t>FEDERPLATTE FÜR ABHÄNGUNG LP 7,5° AN RAD 800</t>
  </si>
  <si>
    <t>829526555</t>
  </si>
  <si>
    <t>STÜTZLEISTE LI FÜR ABHÄNGUNG LP 7,5° AN RAD 800</t>
  </si>
  <si>
    <t>829526556</t>
  </si>
  <si>
    <t>LP 2.0 FÜR EINSCHLEUSEN LP 7,5°-RAD 800 LI</t>
  </si>
  <si>
    <t>829526560</t>
  </si>
  <si>
    <t>HALTER WEICHENPLATTE</t>
  </si>
  <si>
    <t>829526563</t>
  </si>
  <si>
    <t>ABSTANDHALTER PLATTE FÜR LP</t>
  </si>
  <si>
    <t>829532012</t>
  </si>
  <si>
    <t>SEPARATOR AN SP 2/3 -0,6° M. ANBAU LI MT/TB</t>
  </si>
  <si>
    <t>829532013</t>
  </si>
  <si>
    <t>SEPARATOR FLEX AN STAUSTRECKE SP KPL.</t>
  </si>
  <si>
    <t>829532015</t>
  </si>
  <si>
    <t>829532016</t>
  </si>
  <si>
    <t>829532601</t>
  </si>
  <si>
    <t>829532602</t>
  </si>
  <si>
    <t>829532603</t>
  </si>
  <si>
    <t>STOPPER LINKS AN LAUFPROFIL LP 2.0 KPL.</t>
  </si>
  <si>
    <t>829532604</t>
  </si>
  <si>
    <t>STOPPER RECHTS AN LAUFPROFIL LP 2.0 KPL.</t>
  </si>
  <si>
    <t>829532605</t>
  </si>
  <si>
    <t>829532606</t>
  </si>
  <si>
    <t>STOPPER LINKS AN STAUSTRECKE 0,6° SP 2/3 F.BT KPL.</t>
  </si>
  <si>
    <t>829534001</t>
  </si>
  <si>
    <t>ABHÄNGUNG F. SEP. AN STRUKTURPROFIL - RAD</t>
  </si>
  <si>
    <t>829534002</t>
  </si>
  <si>
    <t>829534003</t>
  </si>
  <si>
    <t>ABHÄNGUNG F. SEPARATOR AN SP KPL.</t>
  </si>
  <si>
    <t>829534004</t>
  </si>
  <si>
    <t>GEGENDRUCKLEISTE BT/MT F. SEP. AN SP 1.0/2.0 - BG</t>
  </si>
  <si>
    <t>829534005</t>
  </si>
  <si>
    <t>GEGENDRUCKLEISTE TB-BT F. SEP. AN SP, KPL.</t>
  </si>
  <si>
    <t>829534006</t>
  </si>
  <si>
    <t>ABHÄNGUNG F. SEP. AN LP - RAD EINFAHRT, KPL.</t>
  </si>
  <si>
    <t>829534007</t>
  </si>
  <si>
    <t>ROLLEN-ANDRUCKLEISTE KPL. AM SEPARATOR</t>
  </si>
  <si>
    <t>829534008</t>
  </si>
  <si>
    <t>ABHEBELEISTE VOR SEPARATOR, KPL.</t>
  </si>
  <si>
    <t>829534009</t>
  </si>
  <si>
    <t>ABHÄNGUNG F. SEPARATOR FLEX AN SP KPL.</t>
  </si>
  <si>
    <t>829534010</t>
  </si>
  <si>
    <t>GEGENDRUCKLEISTE BT/MT F. SEP. FLEX SP 1.0/2.0,</t>
  </si>
  <si>
    <t>829534012</t>
  </si>
  <si>
    <t>SEPARATOR GRUNDM. MIT ANBAU LI. TRAV.ST.+ZYL. S_PN</t>
  </si>
  <si>
    <t>829534013</t>
  </si>
  <si>
    <t>SEPARATOR GRUNDM. F. TB-BE-/ENTLADESTATION MIT</t>
  </si>
  <si>
    <t>829534014</t>
  </si>
  <si>
    <t>SEPARATOR FLEX GRUNDMODELL MIT S_PN ZYLINDER, KPL.</t>
  </si>
  <si>
    <t>829534016</t>
  </si>
  <si>
    <t>DRUCKLEISTE PA FÜR SEPARATOR AM LP KPL.</t>
  </si>
  <si>
    <t>829534017</t>
  </si>
  <si>
    <t>829534018</t>
  </si>
  <si>
    <t>SEPARATORABHÄNGUNG 0,6° AN SP 2.0 F. TB KPL.</t>
  </si>
  <si>
    <t>829534019</t>
  </si>
  <si>
    <t>DRUCKLEISTE VA FÜR SEPARATOR AM LP KPL.</t>
  </si>
  <si>
    <t>829534020</t>
  </si>
  <si>
    <t>ABHÄNGUNG F. SEPARATOR AN LP U. ZAPPLER M.</t>
  </si>
  <si>
    <t>829534022</t>
  </si>
  <si>
    <t>EINGREIFSCHUTZ SEPARATORFINGER KPL.</t>
  </si>
  <si>
    <t>829534023</t>
  </si>
  <si>
    <t>EINGREIFSCHUTZ SEPARATOR AM LP KPL.</t>
  </si>
  <si>
    <t>829534024</t>
  </si>
  <si>
    <t>EINGREIFSCHUTZ SEPARATOR LINKS AM RAD KPL.</t>
  </si>
  <si>
    <t>829534025</t>
  </si>
  <si>
    <t>EINGREIFSCHUTZ SEPARATOR RECHTS AM RAD KPL.</t>
  </si>
  <si>
    <t>829534028</t>
  </si>
  <si>
    <t>EINFAHRTSLEISTE KPL. FÜR SEPARATOR MIT</t>
  </si>
  <si>
    <t>829534029</t>
  </si>
  <si>
    <t>EINGREIFSCHUTZ SEPARATOR KPL. BEREICH BARCODE</t>
  </si>
  <si>
    <t>829534032</t>
  </si>
  <si>
    <t>829534033</t>
  </si>
  <si>
    <t>ROLLEN-ANDRUCKLEISTE ERS. FÜR SEPARATOR LINKS</t>
  </si>
  <si>
    <t>829534034</t>
  </si>
  <si>
    <t>ROLLEN-ANDRUCKLEISTE ERS. FÜR SEPARATOR RECHTS</t>
  </si>
  <si>
    <t>829534101</t>
  </si>
  <si>
    <t>829534102</t>
  </si>
  <si>
    <t>829534103</t>
  </si>
  <si>
    <t>829534104</t>
  </si>
  <si>
    <t>5/2 WEGEVENTIL F. MODUL-WEICHE/AS/SEP. M. ANSCHL.</t>
  </si>
  <si>
    <t>829534130</t>
  </si>
  <si>
    <t>829534131</t>
  </si>
  <si>
    <t>5/2 WEGEVENTIL BISTABIL S_PN KPL.</t>
  </si>
  <si>
    <t>829534132</t>
  </si>
  <si>
    <t>829534133</t>
  </si>
  <si>
    <t>ZYLINDER D25 H8 MIT KOLBENST.-FÜHRUNG, S_PN - BG</t>
  </si>
  <si>
    <t>829534134</t>
  </si>
  <si>
    <t>ZYLINDER D25 H20 MIT KOLBENST.-FÜHRUNG, KPL. -</t>
  </si>
  <si>
    <t>829534301</t>
  </si>
  <si>
    <t>SCANNER AM SEPARATOR KPL.</t>
  </si>
  <si>
    <t>829534302</t>
  </si>
  <si>
    <t>KB-ABFRAGE AM SEPARATOR FÜR BT KPL.</t>
  </si>
  <si>
    <t>829534303</t>
  </si>
  <si>
    <t>LICHTSCHRANKE FÜR SEPARATOR AM SP 1.0/2.0, KPL.</t>
  </si>
  <si>
    <t>829534304</t>
  </si>
  <si>
    <t>829534305</t>
  </si>
  <si>
    <t>829534306</t>
  </si>
  <si>
    <t>829534601</t>
  </si>
  <si>
    <t>829534602</t>
  </si>
  <si>
    <t>829534603</t>
  </si>
  <si>
    <t>STOPPER LINKS GRUNDMODELL</t>
  </si>
  <si>
    <t>829534604</t>
  </si>
  <si>
    <t>STOPPER RECHTS GRUNDMODELL</t>
  </si>
  <si>
    <t>829536001</t>
  </si>
  <si>
    <t>PLATTE FÜR SEPARATOR ABHÄNGUNG AN STRUKTURPROFIL</t>
  </si>
  <si>
    <t>829536002</t>
  </si>
  <si>
    <t>ABDECKKAPPE BEARB. F. ABH. SEP. AM RAD AN</t>
  </si>
  <si>
    <t>829536003</t>
  </si>
  <si>
    <t>GEGENDRUCKLEISTE TB-BT F. SEP. AN SP</t>
  </si>
  <si>
    <t>829536004</t>
  </si>
  <si>
    <t>STEGPLATTE F. SEP. AN LP - RAD EINFAHRT</t>
  </si>
  <si>
    <t>829536005</t>
  </si>
  <si>
    <t>VERSTÄRKUNGSPLATTE F. SEP. AN LP - RAD EINFAHRT</t>
  </si>
  <si>
    <t>829536006</t>
  </si>
  <si>
    <t>829536007</t>
  </si>
  <si>
    <t>HALTER FÜR ROLLEN-ANDRUCKLEISTE</t>
  </si>
  <si>
    <t>829536008</t>
  </si>
  <si>
    <t>HALTER ABHEBELEISTE</t>
  </si>
  <si>
    <t>829536009</t>
  </si>
  <si>
    <t>WINKEL 40X20X3 ABHEBELEISTE</t>
  </si>
  <si>
    <t>829536010</t>
  </si>
  <si>
    <t>STEGPLATTE SEP. SP 2.0 FÜR BT</t>
  </si>
  <si>
    <t>829536011</t>
  </si>
  <si>
    <t>STEGPLATTE SEP. SP 2.0 FÜR TB</t>
  </si>
  <si>
    <t>829536012</t>
  </si>
  <si>
    <t>DRUCKLEISTE VA FÜR SEPARATOR AM LP - GESCHWEIßT</t>
  </si>
  <si>
    <t>829536013</t>
  </si>
  <si>
    <t>UNTERTEIL F. SEPARATOR FLEX</t>
  </si>
  <si>
    <t>829536014</t>
  </si>
  <si>
    <t>STEGPLATTE SP F. SEPARATOR FLEX</t>
  </si>
  <si>
    <t>829536015</t>
  </si>
  <si>
    <t>GRUNDPLATTE SP F. SEPARATOR FLEX</t>
  </si>
  <si>
    <t>829536016</t>
  </si>
  <si>
    <t>STEGPLATTE F. SEP. AN LP - ZAPPLER M. HC-EINSATZ</t>
  </si>
  <si>
    <t>829536017</t>
  </si>
  <si>
    <t>GEGENDRUCKLEISTE BT/MT F. SEP. FLEX AN SP 1.0/2.0</t>
  </si>
  <si>
    <t>829536018</t>
  </si>
  <si>
    <t>FINGER RECHTS MIT SPITZE F. SEP. FLEX</t>
  </si>
  <si>
    <t>829536019</t>
  </si>
  <si>
    <t>FINGER LINKS MIT SPITZE F. SEP. FLEX</t>
  </si>
  <si>
    <t>829536021</t>
  </si>
  <si>
    <t>SCHUTZABDECKUNG FÜR SEPARATORFINGER</t>
  </si>
  <si>
    <t>829536022</t>
  </si>
  <si>
    <t>SCHUTZABDECKUNG SEITLICH FÜR SEPARATORFINGER</t>
  </si>
  <si>
    <t>829536023</t>
  </si>
  <si>
    <t>SCHUTZABDECKUNG FÜR SEPARATOR AM LP</t>
  </si>
  <si>
    <t>829536024</t>
  </si>
  <si>
    <t>SCHUTZABDECKUNG OBEN FÜR SEPARATOR AM LP</t>
  </si>
  <si>
    <t>829536025</t>
  </si>
  <si>
    <t>SCHUTZABDECKUNG FÜR SEPARATOR LINKS AM RAD</t>
  </si>
  <si>
    <t>829536026</t>
  </si>
  <si>
    <t>SCHUTZABDECKUNG INNEN FÜR SEPARATOR LINKS AM RAD</t>
  </si>
  <si>
    <t>829536027</t>
  </si>
  <si>
    <t>SCHUTZABDECKUNG SEITLICH FÜR SEPARATOR LINKS AM</t>
  </si>
  <si>
    <t>829536028</t>
  </si>
  <si>
    <t>SCHUTZABDECKUNG FÜR SEPARATOR RECHTS AM RAD</t>
  </si>
  <si>
    <t>829536029</t>
  </si>
  <si>
    <t>SCHUTZABDECKUNG INNEN FÜR SEPARATOR RECHTS AM RAD</t>
  </si>
  <si>
    <t>829536030</t>
  </si>
  <si>
    <t>SCHUTZABDECKUNG SEITLICH FÜR SEPARATOR RECHTS AM</t>
  </si>
  <si>
    <t>829536031</t>
  </si>
  <si>
    <t>EINFAHRTSLEISTE FÜR SEPARATOR MIT SCHUTZABDECKUNG</t>
  </si>
  <si>
    <t>829536032</t>
  </si>
  <si>
    <t>ABDECKUNG SEPARATOR BEREICH BARCODE ABFRAGE</t>
  </si>
  <si>
    <t>829536034</t>
  </si>
  <si>
    <t>SCHUTZABDECKUNG INNEN FÜR SEPARATOR AM SP</t>
  </si>
  <si>
    <t>829536035</t>
  </si>
  <si>
    <t>SCHUTZABDECKUNG AUSSEN FÜR SEPARATOR AM SP</t>
  </si>
  <si>
    <t>829536036</t>
  </si>
  <si>
    <t>829536037</t>
  </si>
  <si>
    <t>ROLLEN-ANDRUCKLEISTE FÜR SEPARATOR</t>
  </si>
  <si>
    <t>829536038</t>
  </si>
  <si>
    <t>ADAPTER FÜR ROLLEN-ANDRUCKLEISTE AM SEPARATOR</t>
  </si>
  <si>
    <t>829536039</t>
  </si>
  <si>
    <t>FINGER MIT RUNDUNG F. SEPARATOR</t>
  </si>
  <si>
    <t>829536040</t>
  </si>
  <si>
    <t>FINGER MIT S-RUNDUNG F. SEPARATOR</t>
  </si>
  <si>
    <t>829536101</t>
  </si>
  <si>
    <t>VENTILHALTER S_PN MODUL-WEICHE</t>
  </si>
  <si>
    <t>829536301</t>
  </si>
  <si>
    <t>ADAPTERPLATTE FÜR SCANNER AM SEPARATOR</t>
  </si>
  <si>
    <t>829536302</t>
  </si>
  <si>
    <t>BEARBEITUNG UNTERTEIL FÜR SEPARATOR</t>
  </si>
  <si>
    <t>829536303</t>
  </si>
  <si>
    <t>829536304</t>
  </si>
  <si>
    <t>BEARBEITUNG EINFAHRTLEISTE AMSEPARATOR</t>
  </si>
  <si>
    <t>829536306</t>
  </si>
  <si>
    <t>SCANNERHALTER AM SEPARATOR</t>
  </si>
  <si>
    <t>829536307</t>
  </si>
  <si>
    <t>SENSORHALTER AM UMFAHRUNGSBOGEN</t>
  </si>
  <si>
    <t>829536308</t>
  </si>
  <si>
    <t>SCANNERHALTER AM SEPARATOR für Camera DM 260QL</t>
  </si>
  <si>
    <t>829572001</t>
  </si>
  <si>
    <t>BE-/ENTLADESTATION 1950 FÜR TB - MODELL I</t>
  </si>
  <si>
    <t>829572002</t>
  </si>
  <si>
    <t>BE-/ENTLADESTATION 1950 LINKS FÜR TB - MODELL II</t>
  </si>
  <si>
    <t>829572003</t>
  </si>
  <si>
    <t>BE-/ENTLADESTATION 1950 RECHTS FÜR TB - MODELL II</t>
  </si>
  <si>
    <t>829572004</t>
  </si>
  <si>
    <t>ENTLADESTATION 1950 FÜR TB - MODELL III</t>
  </si>
  <si>
    <t>829572011</t>
  </si>
  <si>
    <t>BE-/ENTLADESTATION 1650 FÜR TB - MODELL I</t>
  </si>
  <si>
    <t>829572012</t>
  </si>
  <si>
    <t>BE-/ENTLADESTATION 1650 LINKS FÜR TB - MODELL II</t>
  </si>
  <si>
    <t>829572013</t>
  </si>
  <si>
    <t>BE-/ENTLADESTATION 1650 RECHTS FÜR TB - MODELL II</t>
  </si>
  <si>
    <t>829572014</t>
  </si>
  <si>
    <t>ENTLADESTATION 1650 FÜR TB - MODELL III</t>
  </si>
  <si>
    <t>829574001</t>
  </si>
  <si>
    <t>GRUNDKÖRPER 1950 BE/ENTLADESTATION FÜR TB</t>
  </si>
  <si>
    <t>829574002</t>
  </si>
  <si>
    <t>GRUNDKÖRPER 1650 BE/ENTLADESTATION FÜR TB</t>
  </si>
  <si>
    <t>829574011</t>
  </si>
  <si>
    <t>ZYLINDER FÜR KIPPFUNKTION DER</t>
  </si>
  <si>
    <t>829574012</t>
  </si>
  <si>
    <t>ZYLINDER  FÜR DREHFUNKTION DER</t>
  </si>
  <si>
    <t>829574013</t>
  </si>
  <si>
    <t>TISCHRAHMEN 1650 FÜR TB-BE/ENTLADESTATION</t>
  </si>
  <si>
    <t>829574014</t>
  </si>
  <si>
    <t>TISCHRAHMEN 1950 FÜR TB-BE/ENTLADESTATION</t>
  </si>
  <si>
    <t>829574030</t>
  </si>
  <si>
    <t>GESTELL 1950 TB-BE/ENTLADESTATION KPL.</t>
  </si>
  <si>
    <t>829574031</t>
  </si>
  <si>
    <t>GESTELL 1650 TB-BE/ENTLADESTATION KPL.</t>
  </si>
  <si>
    <t>829574032</t>
  </si>
  <si>
    <t>VENTILBLOCK FÜR GRUNDKÖRPER TB-BE/ENTLADESTATION</t>
  </si>
  <si>
    <t>829574033</t>
  </si>
  <si>
    <t>ZYLINDER FÜR TB GRUNDPOSITION KPL.</t>
  </si>
  <si>
    <t>829574034</t>
  </si>
  <si>
    <t>ZYLINDER FÜR TB ÖFFNEN/SCHLIESSEN KPL.</t>
  </si>
  <si>
    <t>829574036</t>
  </si>
  <si>
    <t>LAGERROLLE KPL. ROLLENLEISTE</t>
  </si>
  <si>
    <t>829576002</t>
  </si>
  <si>
    <t>PNEUMATIKHALTER FÜR TB-BE/ENTLADESTATION</t>
  </si>
  <si>
    <t>829576003</t>
  </si>
  <si>
    <t>ADAPTERPLATTE FÜR TB-BE/ENTLADESTATION</t>
  </si>
  <si>
    <t>829576004</t>
  </si>
  <si>
    <t>ANSCHLAG FÜR TB-BE/ENTLADESTATION</t>
  </si>
  <si>
    <t>829576005</t>
  </si>
  <si>
    <t>DREHPLATTE FÜR TB-BE/ENTLADESTATION KPL.</t>
  </si>
  <si>
    <t>829576006</t>
  </si>
  <si>
    <t>KLEMMSCHALE 1 FÜR TB-BE/ENTLADESTATION</t>
  </si>
  <si>
    <t>829576007</t>
  </si>
  <si>
    <t>KLEMMSCHALE 2 FÜR TB-BE/ENTLADESTATION</t>
  </si>
  <si>
    <t>829576008</t>
  </si>
  <si>
    <t>DISTANZBUCHSE FÜR TB-BE/ENTLADESTATION</t>
  </si>
  <si>
    <t>829576009</t>
  </si>
  <si>
    <t>ABDECKBLECH 1650 FÜR TB-BE/ENTLADESTATION</t>
  </si>
  <si>
    <t>829576010</t>
  </si>
  <si>
    <t>TISCHPLATTE FÜR TB-BE/ENTLADESTATION KPL.</t>
  </si>
  <si>
    <t>829576011</t>
  </si>
  <si>
    <t>SCHARNIER FÜR TB-BE/ENTLADESTATION</t>
  </si>
  <si>
    <t>829576012</t>
  </si>
  <si>
    <t>WELLENHALTER FÜR TB-BE/ENTLADESTATION</t>
  </si>
  <si>
    <t>829576013</t>
  </si>
  <si>
    <t>WELLE FÜR TB-BE/ENTLADESTATION</t>
  </si>
  <si>
    <t>829576014</t>
  </si>
  <si>
    <t>FÜHRUNG FÜR TB-BE/ENTLADESTATION</t>
  </si>
  <si>
    <t>829576015</t>
  </si>
  <si>
    <t>GLEITELEMENT FÜR TB-BE/ENTLADESTATION</t>
  </si>
  <si>
    <t>829576016</t>
  </si>
  <si>
    <t>GRUNDPLATTE FÜR TB-BE/ENTLADESTATION</t>
  </si>
  <si>
    <t>829576018</t>
  </si>
  <si>
    <t>ABDECKPLATTE FÜR TB-BE/ENTLADESTATION</t>
  </si>
  <si>
    <t>829576020</t>
  </si>
  <si>
    <t>DREHWELLE FÜR TB-BE/ENTLADESTATION</t>
  </si>
  <si>
    <t>829576021</t>
  </si>
  <si>
    <t>KIPPWELLE FÜR TB-BE/ENTLADESTATION</t>
  </si>
  <si>
    <t>829576023</t>
  </si>
  <si>
    <t>TISCHFUSS FÜR TB-BE/ENTLADESTATION</t>
  </si>
  <si>
    <t>829576024</t>
  </si>
  <si>
    <t>829576025</t>
  </si>
  <si>
    <t>ANSCHLAG LINKS FÜR TB-BE/ENTLADESTATION</t>
  </si>
  <si>
    <t>829576026</t>
  </si>
  <si>
    <t>ANSCHLAG RECHTS FÜR TB-BE/ENTLADESTATION</t>
  </si>
  <si>
    <t>829576027</t>
  </si>
  <si>
    <t>KIPP-/DREHPLATTE FÜR TB-BE/ENTLADESTATION</t>
  </si>
  <si>
    <t>829576028</t>
  </si>
  <si>
    <t>GRUNDWELLE FÜR TB-BE/ENTLADESTATION</t>
  </si>
  <si>
    <t>829576029</t>
  </si>
  <si>
    <t>ABDECKBLECH 1950 FÜR TB-BE/ENTLADESTATION</t>
  </si>
  <si>
    <t>829612201</t>
  </si>
  <si>
    <t>AS-ELEMENT 3.0 LINKS KPL.</t>
  </si>
  <si>
    <t>829612202</t>
  </si>
  <si>
    <t>AS-ELEMENT 3.0 RECHTS KPL.</t>
  </si>
  <si>
    <t>829612211</t>
  </si>
  <si>
    <t xml:space="preserve">ES-ELEMENT 3.0 LINKS </t>
  </si>
  <si>
    <t>829612212</t>
  </si>
  <si>
    <t>ES-ELEMENT 3.0 RECHTS</t>
  </si>
  <si>
    <t>829614061</t>
  </si>
  <si>
    <t>RAMPE RECHTS FÜR LP 3.0-PIN-STAUBEREICH KPL.</t>
  </si>
  <si>
    <t>829614062</t>
  </si>
  <si>
    <t>RAMPE LINKS FÜR LP 3.0-PIN-STAUSTRECKE KPL.</t>
  </si>
  <si>
    <t>829614221</t>
  </si>
  <si>
    <t>AUFNAHMESPITZE SCHWEISSTEIL AS 3.0 RECHTS</t>
  </si>
  <si>
    <t>829614222</t>
  </si>
  <si>
    <t>AUFNAHMESPITZE SCHWEISSTEIL AS 3.0 LINKS</t>
  </si>
  <si>
    <t>829616001</t>
  </si>
  <si>
    <t>LAUFPROFIL LP 3.0</t>
  </si>
  <si>
    <t>829616002</t>
  </si>
  <si>
    <t xml:space="preserve">LAUFPROFIL LP 3.0 - BASISPROFIlL </t>
  </si>
  <si>
    <t>829616003</t>
  </si>
  <si>
    <t xml:space="preserve">LAUFPROFIL LP 3.0 - OBERTEIL </t>
  </si>
  <si>
    <t>829616004</t>
  </si>
  <si>
    <t xml:space="preserve">LAUFPROFIL LP 3.0 F. EIN-/AUSSCHLEUSUNG </t>
  </si>
  <si>
    <t>829616005</t>
  </si>
  <si>
    <t>829616010</t>
  </si>
  <si>
    <t>LP 3.0 ENDSTÜCK RE (800)</t>
  </si>
  <si>
    <t>829616011</t>
  </si>
  <si>
    <t>LP 3.0 ENDSTÜCK LI (800)</t>
  </si>
  <si>
    <t>829616019</t>
  </si>
  <si>
    <t>LP 3.0 / V3 /  AUSSPARUNG FÜR AS-ELEMENT L=1000MM</t>
  </si>
  <si>
    <t>829616020</t>
  </si>
  <si>
    <t>LP 3.0 MIT BEARBEITUNG FÜR AS-ELEMENT L=5M</t>
  </si>
  <si>
    <t>829616030</t>
  </si>
  <si>
    <t>LP 3.0 FÜR R800-G WEICHEN-BEARBEITUNG L=1M</t>
  </si>
  <si>
    <t>829616031</t>
  </si>
  <si>
    <t>LP 3.0 ENDSTÜCK RE 800 MIT WEICHEN-BEARBEITUNG</t>
  </si>
  <si>
    <t>829616032</t>
  </si>
  <si>
    <t>LP 3.0 ENDSTÜCK LI 800 MIT WEICHEN-BEARBEITUNG</t>
  </si>
  <si>
    <t>829616034</t>
  </si>
  <si>
    <t>LP 3.0 FÜR PINBAND L=1M</t>
  </si>
  <si>
    <t>829616035</t>
  </si>
  <si>
    <t>LP 3.0 FÜR PINBAND L=5M</t>
  </si>
  <si>
    <t>829616036</t>
  </si>
  <si>
    <t>LP 3.0 FÜR RÜCKSEITE SCHRÄGKREISEL L=2,5M</t>
  </si>
  <si>
    <t>829616050</t>
  </si>
  <si>
    <t>SP 3.0 L=300 BEARBEITET F. SEP./STOPPER</t>
  </si>
  <si>
    <t>829616051</t>
  </si>
  <si>
    <t>829616055</t>
  </si>
  <si>
    <t>SP 3.0 L=550 BEARBEITET GEFÄLLEPROFF. SEP./STOPPER</t>
  </si>
  <si>
    <t>829616056</t>
  </si>
  <si>
    <t>SP 3.0 L=750 BEARB. GEFÄLLEPROFIL F. SEP./STOPPER</t>
  </si>
  <si>
    <t>829616061</t>
  </si>
  <si>
    <t>RAMPE RECHTS FÜR LP 3.0 -PIN-STAUBEREICH</t>
  </si>
  <si>
    <t>829616062</t>
  </si>
  <si>
    <t>RAMPE LINKS FÜR LP 3.0-PIN-STAUBEREICH</t>
  </si>
  <si>
    <t>829616063</t>
  </si>
  <si>
    <t>POSITIONIERLEISTE ILS 3.0 AM PINBAND</t>
  </si>
  <si>
    <t>829616202</t>
  </si>
  <si>
    <t>829616203</t>
  </si>
  <si>
    <t>LAGERFÜHRUNG LINKS AS 3.0 AN SP 3.0</t>
  </si>
  <si>
    <t>829616204</t>
  </si>
  <si>
    <t>LAGERFÜHRUNG RECHTS AS 3.0 AN SP 3.0</t>
  </si>
  <si>
    <t>829616205</t>
  </si>
  <si>
    <t xml:space="preserve">AUFNAHME ENTNAHMESPITZE AS 3.0 </t>
  </si>
  <si>
    <t>829616208</t>
  </si>
  <si>
    <t>SCHALTBLECH LINKS ZYLINDER AS 3.0</t>
  </si>
  <si>
    <t>829616209</t>
  </si>
  <si>
    <t>GRUNDHALTER LINKS AS 3.0</t>
  </si>
  <si>
    <t>829616210</t>
  </si>
  <si>
    <t>DISTANZKLOTZ AS 3.0 ZUM SP 3.0</t>
  </si>
  <si>
    <t>829616211</t>
  </si>
  <si>
    <t>Aufsteigschutz im Schaltblech</t>
  </si>
  <si>
    <t>829616213</t>
  </si>
  <si>
    <t>GRUNDHALTER RECHTS AS 3.0</t>
  </si>
  <si>
    <t>829616214</t>
  </si>
  <si>
    <t>SCHALTBLECH RECHTS ZYLINDER AS 3.0</t>
  </si>
  <si>
    <t>829616216</t>
  </si>
  <si>
    <t>ROLLENSTÜTZE LINKS AS 3.0</t>
  </si>
  <si>
    <t>829616217</t>
  </si>
  <si>
    <t>ROLLENSTÜTZE RECHTS AS 3.0</t>
  </si>
  <si>
    <t>829616218</t>
  </si>
  <si>
    <t>HALTER EINWEISBOGEN FÜR ES 3.0</t>
  </si>
  <si>
    <t>829616219</t>
  </si>
  <si>
    <t>ES-BOGEN 3.0 RECHTS</t>
  </si>
  <si>
    <t>829616220</t>
  </si>
  <si>
    <t>ES-SCHENKEL 3.0 RECHTS</t>
  </si>
  <si>
    <t>829616221</t>
  </si>
  <si>
    <t>ES-BOGEN 3.0 LINKS</t>
  </si>
  <si>
    <t>829616222</t>
  </si>
  <si>
    <t>ES-SCHENKEL 3.0 LINKS</t>
  </si>
  <si>
    <t>829616223</t>
  </si>
  <si>
    <t>AUFSTEIGSCHUTZ AS 3.0</t>
  </si>
  <si>
    <t>829622001</t>
  </si>
  <si>
    <t>ANTRIEBSSTATION 800 - ILS III KPL.</t>
  </si>
  <si>
    <t>829622021</t>
  </si>
  <si>
    <t>UMLENKSTATION 800 - ILS III KPL.</t>
  </si>
  <si>
    <t>829622024</t>
  </si>
  <si>
    <t>UMLENKSTATION-b 800 MIT INKREMENTALGEBER - ILS</t>
  </si>
  <si>
    <t>829622025</t>
  </si>
  <si>
    <t>829624011</t>
  </si>
  <si>
    <t>ANTRIEBSRAD 800 - ILS III KPL.</t>
  </si>
  <si>
    <t>829624013</t>
  </si>
  <si>
    <t xml:space="preserve">ANTRIEBSRAD 800 MIT FEDER - ILS III KPL. </t>
  </si>
  <si>
    <t>829624021</t>
  </si>
  <si>
    <t>UMLENKRAD 800 -ILS III KPL.</t>
  </si>
  <si>
    <t>829624024</t>
  </si>
  <si>
    <t>UMLENKRAD-b 800 MIT INKREMENTALGEBER KPL. -</t>
  </si>
  <si>
    <t>829624025</t>
  </si>
  <si>
    <t xml:space="preserve">UMLENKRAD-c 800 MIT INKREMENTALGEBER KPL. </t>
  </si>
  <si>
    <t>829624033</t>
  </si>
  <si>
    <t>RAD 800 - ILS III KPL.</t>
  </si>
  <si>
    <t>829624040</t>
  </si>
  <si>
    <t>UMLENKFLANSCH-c 800 MIT INKEMENTALGEBER KPL.</t>
  </si>
  <si>
    <t>829624604</t>
  </si>
  <si>
    <t>ABHÄNGUNG FÜR LP 3.0  7,5° AN RAD 800 LINKS</t>
  </si>
  <si>
    <t>829624605</t>
  </si>
  <si>
    <t>ABHÄNGUNG FÜR LP 3.0  7,5° AN RAD 800 RECHTS</t>
  </si>
  <si>
    <t>829626010</t>
  </si>
  <si>
    <t>RADSEGMENT 800 - ILS III</t>
  </si>
  <si>
    <t>829626550</t>
  </si>
  <si>
    <t>LP 3.0 FÜR EINSCHLEUSEN LP 7,5°-RAD 800 RE</t>
  </si>
  <si>
    <t>829626556</t>
  </si>
  <si>
    <t>LP 3.0 FÜR EINSCHLEUSEN LP 7,5°-RAD 800 LI</t>
  </si>
  <si>
    <t>829632003</t>
  </si>
  <si>
    <t xml:space="preserve">SEPARATOR AN STAUSTRECKE SP 3.0 KPL. </t>
  </si>
  <si>
    <t>829632004</t>
  </si>
  <si>
    <t xml:space="preserve">SEPARATOR AN STAUSTRECKE SP 3.0 MIT SENSORIK KPL. </t>
  </si>
  <si>
    <t>829634003</t>
  </si>
  <si>
    <t>SEPARATOR GRUNDMODELL FÜR SP 3.0 MIT PNEUMATIK</t>
  </si>
  <si>
    <t>829634004</t>
  </si>
  <si>
    <t>SENSORIK M. HALTER+REFLEKT. KPL. F. SEP. AN SP 3.0</t>
  </si>
  <si>
    <t>829634005</t>
  </si>
  <si>
    <t>SEPARATOR GRUNDMODELL FÜR SP 3.0 MIT PNEUM./REFL.,</t>
  </si>
  <si>
    <t>829634006</t>
  </si>
  <si>
    <t>SENSOR M. HALTER KPL. F. SEP. AN SP 3.0</t>
  </si>
  <si>
    <t>829634133</t>
  </si>
  <si>
    <t>PNEUMATIK KPL. FÜR AS 3.0</t>
  </si>
  <si>
    <t>829634301</t>
  </si>
  <si>
    <t>PINABFRAGE RE MECHANISCH AN LP 3.0 KPL.</t>
  </si>
  <si>
    <t>829634302</t>
  </si>
  <si>
    <t>PINABFRAGE LI MECHANISCH AN LP 3.0 KPL.</t>
  </si>
  <si>
    <t>829634303</t>
  </si>
  <si>
    <t>LICHTTASTER BELADEPRÜFUNG KPL. FÜR LP/GP</t>
  </si>
  <si>
    <t>829636001</t>
  </si>
  <si>
    <t>OBERTEIL BEARBEITET FÜR SEPARATOR AN SP 3.0</t>
  </si>
  <si>
    <t>829636002</t>
  </si>
  <si>
    <t>GRUNDPLATTE FÜR SEPARATOR AN SP 3.0</t>
  </si>
  <si>
    <t>829636003</t>
  </si>
  <si>
    <t>Z-WINKEL FÜR SENSORIK SEP. AN SP 3.0</t>
  </si>
  <si>
    <t>829636004</t>
  </si>
  <si>
    <t>8REFLEKTORHALTER FÜR SENSORIK SEP. AN SP 3.0</t>
  </si>
  <si>
    <t>829636303</t>
  </si>
  <si>
    <t>HALTEBLECH LICHTTASTER FÜR BELADEPRÜFUNG</t>
  </si>
  <si>
    <t>829642001</t>
  </si>
  <si>
    <t>829642104</t>
  </si>
  <si>
    <t>SINGLE CARRIER 3.0 SYMMETRISCH KPL. - V3</t>
  </si>
  <si>
    <t>829642901</t>
  </si>
  <si>
    <t>TRÄGER SC 3.0 FÜR STOFFTASCHE</t>
  </si>
  <si>
    <t>829644001</t>
  </si>
  <si>
    <t>ZYLINDERROLLE KPL. FÜR ILS 3.0</t>
  </si>
  <si>
    <t>829644040</t>
  </si>
  <si>
    <t>LAUFKÖRPER FÜR MT KPL. - V3</t>
  </si>
  <si>
    <t>829646001</t>
  </si>
  <si>
    <t>ZYLINDERROLLE ILS 3.0</t>
  </si>
  <si>
    <t>829646025</t>
  </si>
  <si>
    <t>829646028</t>
  </si>
  <si>
    <t xml:space="preserve"> CLIP FLÜGEL f. P&amp;F-CLIP BT/MT-V3</t>
  </si>
  <si>
    <t>829646901</t>
  </si>
  <si>
    <t>ADAPTER FÜR TRÄGER STOFFTASCHE SC 3.0</t>
  </si>
  <si>
    <t>829646902</t>
  </si>
  <si>
    <t>AUFNAHMEHAKEN FÜR TRÄGER STOFFTASCHE SC 3.0</t>
  </si>
  <si>
    <t>829646920</t>
  </si>
  <si>
    <t xml:space="preserve">STOFFTASCHE FÜR TRÄGER SC 3.0 </t>
  </si>
  <si>
    <t>829652001</t>
  </si>
  <si>
    <t>ETAGENFÖRDERER ETF 3.0 AUFWÄRTS LINKS 45°-30°</t>
  </si>
  <si>
    <t>829652002</t>
  </si>
  <si>
    <t>ETAGENFÖRDERER ETF 3.0 AUFWÄRTS RECHTS 45°-30°</t>
  </si>
  <si>
    <t>829652003</t>
  </si>
  <si>
    <t>ETAGENFÖRDERER ETF 3.0 ABWÄRTS RECHTS 30°-15°</t>
  </si>
  <si>
    <t>829652004</t>
  </si>
  <si>
    <t>ETAGENFÖRDERER ETF 3.0 ABWÄRTS LINKS 30°-15°</t>
  </si>
  <si>
    <t>829654020</t>
  </si>
  <si>
    <t>EIN-/AUSFAHRT 3.0 B KPL.</t>
  </si>
  <si>
    <t>829654021</t>
  </si>
  <si>
    <t>EIN-/AUSFAHRT 3.0 A KPL.</t>
  </si>
  <si>
    <t>829656001</t>
  </si>
  <si>
    <t>PROFIL 3.0 EIN-/AUSFAHRT B</t>
  </si>
  <si>
    <t>829656002</t>
  </si>
  <si>
    <t>PROFIL 3.0 EIN-/AUSFAHRT A</t>
  </si>
  <si>
    <t>829656003</t>
  </si>
  <si>
    <t>BT-AUFNAHME FÜR ETF 3.0</t>
  </si>
  <si>
    <t>829662001</t>
  </si>
  <si>
    <t>BT/MT ENTLADUNG AUTOMATISCH KPL.</t>
  </si>
  <si>
    <t>829662003</t>
  </si>
  <si>
    <t>BT BELADUNG STARR KPL.</t>
  </si>
  <si>
    <t>829662011</t>
  </si>
  <si>
    <t>BT-BELADUNG AUTOMATISCH, KOMPL.</t>
  </si>
  <si>
    <t>829664001</t>
  </si>
  <si>
    <t>ROLLEN-ANDRUCKLEISTE KPL. FÜR BT/MT ENTLADUNG</t>
  </si>
  <si>
    <t>829664002</t>
  </si>
  <si>
    <t>BÜRSTENANTRIEB KPL. FÜR BT/MT ENTLADUNG</t>
  </si>
  <si>
    <t>829664003</t>
  </si>
  <si>
    <t>HALTER FÜR BT/MT ENTLADUNG SCHWEISSTEIL</t>
  </si>
  <si>
    <t>829664004</t>
  </si>
  <si>
    <t>VENTIL KPL. FÜR BT/MT ENTLADUNG</t>
  </si>
  <si>
    <t>829664005</t>
  </si>
  <si>
    <t>ÜBERGABESCHUH PNEUM. L=300 KPL. FÜR MT BELADUNG</t>
  </si>
  <si>
    <t>829664006</t>
  </si>
  <si>
    <t>VEREINZELEREINHEIT F. BT-BELADUNG KPL.</t>
  </si>
  <si>
    <t>829664008</t>
  </si>
  <si>
    <t>ÜBERGABESCHUH PNEUM. L=150 KPL. FÜR MT BELADUNG</t>
  </si>
  <si>
    <t>829666001</t>
  </si>
  <si>
    <t>ROLLENTRÄGER FÜR BT/MT ENTLADUNG</t>
  </si>
  <si>
    <t>829666002</t>
  </si>
  <si>
    <t>HALTER ROLLEN-ANDRUCKLEISTE FÜR BT/MT ENTLADUNG</t>
  </si>
  <si>
    <t>829666005</t>
  </si>
  <si>
    <t>ABNAHMESPITZE FÜR BT/MT ENTLADUNG</t>
  </si>
  <si>
    <t>829666008</t>
  </si>
  <si>
    <t>HALTER FÜR BT BELADUNG</t>
  </si>
  <si>
    <t>829666009</t>
  </si>
  <si>
    <t>BELADESCHUH FÜR BT BELADUNG</t>
  </si>
  <si>
    <t>829666010</t>
  </si>
  <si>
    <t>BÜRSTENRAD FÜR BT/MT ENTLADUNG</t>
  </si>
  <si>
    <t>829666011</t>
  </si>
  <si>
    <t>ACHSE BÜRSTENRAD FÜR BT/MT ENTLADUNG</t>
  </si>
  <si>
    <t>829666012</t>
  </si>
  <si>
    <t>HALTER 1 MOTOR FÜR BT/MT ENTLADUNG</t>
  </si>
  <si>
    <t>829666013</t>
  </si>
  <si>
    <t>HALTER 2 MOTOR FÜR BT/MT ENTLADUNG</t>
  </si>
  <si>
    <t>829666014</t>
  </si>
  <si>
    <t>PASSFEDER 5X8X6 FÜR BT/MT ENTLADUNG</t>
  </si>
  <si>
    <t>829666015</t>
  </si>
  <si>
    <t>FÜHRUNGSLEISTE FÜR BT/MT ENTLADUNG</t>
  </si>
  <si>
    <t>829666016</t>
  </si>
  <si>
    <t>HINTERE PLATTE FÜR  MT BELADUNG</t>
  </si>
  <si>
    <t>829666017</t>
  </si>
  <si>
    <t>HALTEPLATTE FÜR MT BELADUNG</t>
  </si>
  <si>
    <t>829666018</t>
  </si>
  <si>
    <t>ÜBERGABESCHUH FÜR MT BELADUNG</t>
  </si>
  <si>
    <t>829666019</t>
  </si>
  <si>
    <t>AUFNAHMEPLATTE FÜR MT BELADUNG</t>
  </si>
  <si>
    <t>829666020</t>
  </si>
  <si>
    <t>HALTEPLATTE 1 FÜR BT-BELADUNG</t>
  </si>
  <si>
    <t>829666021</t>
  </si>
  <si>
    <t>HALTEPLATTE 2 FÜR BT-BELADUNG</t>
  </si>
  <si>
    <t>829666022</t>
  </si>
  <si>
    <t>HALTEPLATTE 3 FÜR BT-BELADUNG</t>
  </si>
  <si>
    <t>829666023</t>
  </si>
  <si>
    <t>ABFRAGEBLECH FÜR SENSOR VEREINZELER EINHEIT</t>
  </si>
  <si>
    <t>829666024</t>
  </si>
  <si>
    <t>HALTEBLECH FÜR ABFRAGE VEREINZELNER EINHEIT</t>
  </si>
  <si>
    <t>829666026</t>
  </si>
  <si>
    <t>GLEITLEISTE FÜR VEREINZELNER-EINHEIT</t>
  </si>
  <si>
    <t>829666027</t>
  </si>
  <si>
    <t>BÜGELFÜHRUNG FÜR VEREINZELNER EINHEIT</t>
  </si>
  <si>
    <t>829666028</t>
  </si>
  <si>
    <t xml:space="preserve">DISTANZHÜLSE FÜR VEREINZELNER EINHEIT L=36mm </t>
  </si>
  <si>
    <t>829666029</t>
  </si>
  <si>
    <t>HALTEPLATTE FÜR MT-BELADUNG</t>
  </si>
  <si>
    <t>829666030</t>
  </si>
  <si>
    <t>ZYLINDERHALTER FÜR MT-BELADUNG</t>
  </si>
  <si>
    <t>829666031</t>
  </si>
  <si>
    <t>829666032</t>
  </si>
  <si>
    <t>WINKELPLATTE FÜR MT-BELADUNG L=150</t>
  </si>
  <si>
    <t>829666033</t>
  </si>
  <si>
    <t>FÜHRUNGSKKLOTZ FÜR MT-BELADUNG</t>
  </si>
  <si>
    <t>829666034</t>
  </si>
  <si>
    <t>BELADESCHUH FÜR MT-BELADUNG L=150</t>
  </si>
  <si>
    <t>829666035</t>
  </si>
  <si>
    <t>BEFESTIGUNGSPLATTE FÜR MT-BELADUNG L=150</t>
  </si>
  <si>
    <t>829666036</t>
  </si>
  <si>
    <t>829666037</t>
  </si>
  <si>
    <t>829666038</t>
  </si>
  <si>
    <t>829666039</t>
  </si>
  <si>
    <t>829666040</t>
  </si>
  <si>
    <t>829666041</t>
  </si>
  <si>
    <t>829666042</t>
  </si>
  <si>
    <t>829666043</t>
  </si>
  <si>
    <t xml:space="preserve">DISTANZHÜLSE L=26mm </t>
  </si>
  <si>
    <t>829666044</t>
  </si>
  <si>
    <t>Abhänger Belade/Einheit</t>
  </si>
  <si>
    <t>831116022</t>
  </si>
  <si>
    <t>TRAPEZVERBINDER W-AP110</t>
  </si>
  <si>
    <t>831116023</t>
  </si>
  <si>
    <t>TRAPEZVERBINDER W-W</t>
  </si>
  <si>
    <t>831116024</t>
  </si>
  <si>
    <t>TRAPEZVERBINDER W-AP110-W</t>
  </si>
  <si>
    <t>831214037</t>
  </si>
  <si>
    <t>TRAPEZVERBINDUNG TV W-W OBEN</t>
  </si>
  <si>
    <t>831214038</t>
  </si>
  <si>
    <t>TRAPEZVERBINDUNG TV W-AP110-W OBEN</t>
  </si>
  <si>
    <t>831214039</t>
  </si>
  <si>
    <t>TRAPEZVERBINDUNG TV W-AP110 OBEN</t>
  </si>
  <si>
    <t>831214040</t>
  </si>
  <si>
    <t>TRAPEZVERBINDUNG TV W-AP UNTEN</t>
  </si>
  <si>
    <t>831214041</t>
  </si>
  <si>
    <t>TRAPEZVERBINDUNG TV W-W UNTEN</t>
  </si>
  <si>
    <t>831214042</t>
  </si>
  <si>
    <t>TRAPEZVERBINDUNG TV W-AP110-W UNTEN</t>
  </si>
  <si>
    <t>831214043</t>
  </si>
  <si>
    <t>TRAPEZVERBINDUNG TV W-AP60 OBEN KPL.</t>
  </si>
  <si>
    <t>831214044</t>
  </si>
  <si>
    <t>VERBINDUNG W-ST OBEN</t>
  </si>
  <si>
    <t>831214045</t>
  </si>
  <si>
    <t>VERBINDUNG W-ST UNTEN</t>
  </si>
  <si>
    <t>831214101</t>
  </si>
  <si>
    <t>BEFESTIGUNGS-/VENTILHALTER FÜR WEICHE AN DRT KPL.</t>
  </si>
  <si>
    <t>831216022</t>
  </si>
  <si>
    <t>831216023</t>
  </si>
  <si>
    <t>TRAPEZVERBINDER TV W-W</t>
  </si>
  <si>
    <t>831216024</t>
  </si>
  <si>
    <t>831216025</t>
  </si>
  <si>
    <t>TRAPEZVERBINDER W-AP60</t>
  </si>
  <si>
    <t>831216026</t>
  </si>
  <si>
    <t>TRAPEZVERBINDER W-SCHWENKSCHIENE</t>
  </si>
  <si>
    <t>831216027</t>
  </si>
  <si>
    <t>VERBINDER W-ST OBEN</t>
  </si>
  <si>
    <t>831216028</t>
  </si>
  <si>
    <t>VERBINDER W-ST UNTEN</t>
  </si>
  <si>
    <t>831216105</t>
  </si>
  <si>
    <t>DISTANZ/HALTER WEICHE AN DRT + VENTILHALTER</t>
  </si>
  <si>
    <t>831314101</t>
  </si>
  <si>
    <t>ABHÄNGUNG FÜR WEICHE AN DRT</t>
  </si>
  <si>
    <t>831316101</t>
  </si>
  <si>
    <t>DISTANZPLATTE FÜR ABHÄNGUNG WEICHE AN DRT</t>
  </si>
  <si>
    <t>834144600</t>
  </si>
  <si>
    <t>S / S T  MECHANIK KPL.</t>
  </si>
  <si>
    <t>834144602</t>
  </si>
  <si>
    <t>S C DELTA MECHANIK KPL.</t>
  </si>
  <si>
    <t>834144603</t>
  </si>
  <si>
    <t>S D MECHANIK KPL.</t>
  </si>
  <si>
    <t>834144610</t>
  </si>
  <si>
    <t>S / S T  VORSCHALTUNG KPL.</t>
  </si>
  <si>
    <t>834144611</t>
  </si>
  <si>
    <t>S D VORSCHALTUNG KPL.</t>
  </si>
  <si>
    <t>834144621</t>
  </si>
  <si>
    <t>S T PNEUMATIK KPL.</t>
  </si>
  <si>
    <t>834144622</t>
  </si>
  <si>
    <t>S C DELTA PNEUMATIK KPL.</t>
  </si>
  <si>
    <t>834144625</t>
  </si>
  <si>
    <t>S PNEUMATIK MIT IMPULSVENTIL KPL.</t>
  </si>
  <si>
    <t>834144650</t>
  </si>
  <si>
    <t>S ELEKTRIK KPL.</t>
  </si>
  <si>
    <t>834144651</t>
  </si>
  <si>
    <t>S D ELEKTRIK KPL.</t>
  </si>
  <si>
    <t>834144652</t>
  </si>
  <si>
    <t>S T ELEKTRIK KPL.</t>
  </si>
  <si>
    <t>834144653</t>
  </si>
  <si>
    <t>S C DELTA ELEKTRIK KPL.</t>
  </si>
  <si>
    <t>834144660</t>
  </si>
  <si>
    <t>S HANDSCHALTUNG KPL.</t>
  </si>
  <si>
    <t>834146001</t>
  </si>
  <si>
    <t>834146002</t>
  </si>
  <si>
    <t>PLATTENKÖRPER S D/T  GESCHWEISST</t>
  </si>
  <si>
    <t>834146003</t>
  </si>
  <si>
    <t>PLATTENKÖRPER S-R/L F.ELEKTRIK</t>
  </si>
  <si>
    <t>834146011</t>
  </si>
  <si>
    <t>ANSCHLUSSSTÜCK</t>
  </si>
  <si>
    <t>834146012</t>
  </si>
  <si>
    <t>BRÜCKE</t>
  </si>
  <si>
    <t>834146013</t>
  </si>
  <si>
    <t>WEICHENSCHENKEL</t>
  </si>
  <si>
    <t>834146014</t>
  </si>
  <si>
    <t>S-R/L SCHALTKULISSE</t>
  </si>
  <si>
    <t>834146015</t>
  </si>
  <si>
    <t>HALTEARM FÜR VORSCHALTUNG S T</t>
  </si>
  <si>
    <t>834146016</t>
  </si>
  <si>
    <t>S D SCHALTKULISSE</t>
  </si>
  <si>
    <t>834146021</t>
  </si>
  <si>
    <t>FEDERZYLINDER HÜLSE</t>
  </si>
  <si>
    <t>834146022</t>
  </si>
  <si>
    <t>FEDERZYLINDER STÖSSEL</t>
  </si>
  <si>
    <t>834146023</t>
  </si>
  <si>
    <t>AUSGLEICHSTÜCK</t>
  </si>
  <si>
    <t>834146026</t>
  </si>
  <si>
    <t>DREHHEBEL F. PNEUMATIKWEICHE</t>
  </si>
  <si>
    <t>834146027</t>
  </si>
  <si>
    <t>ZYLINDERANBINDUNG F. PNEUMATIKWEICHE</t>
  </si>
  <si>
    <t>834146028</t>
  </si>
  <si>
    <t>PRÄZISIONS-STAHLROHR FÜR DREHHEBEL</t>
  </si>
  <si>
    <t>834146031</t>
  </si>
  <si>
    <t>MOTORBEFESTIGUNG F. ELEKTRIK</t>
  </si>
  <si>
    <t>834146032</t>
  </si>
  <si>
    <t>ZAHNKRANZWELLE F. ELEKTRIK</t>
  </si>
  <si>
    <t>834146033</t>
  </si>
  <si>
    <t>ZAHNKRANZ-MITNAHMEHEBEL F. ELEKTRIK</t>
  </si>
  <si>
    <t>834146034</t>
  </si>
  <si>
    <t>MOTORABDECKUNG F. ELEKTRIK</t>
  </si>
  <si>
    <t>834146051</t>
  </si>
  <si>
    <t>HALTEARM FÜR HANDSCHALTUNG</t>
  </si>
  <si>
    <t>834146052</t>
  </si>
  <si>
    <t>SCHALTKULISSE F. HANDSCHALTUNG</t>
  </si>
  <si>
    <t>834146053</t>
  </si>
  <si>
    <t>SCHALTWIPPE F. HANDSCHALTUNG</t>
  </si>
  <si>
    <t>834146054</t>
  </si>
  <si>
    <t>GLEITBUCHSE F. HANDSCHALTUNG</t>
  </si>
  <si>
    <t>834146055</t>
  </si>
  <si>
    <t>GEWINDEHÜLSE F. HANDSCHALTUNG</t>
  </si>
  <si>
    <t>834146056</t>
  </si>
  <si>
    <t>SCHALTVERLÄNGERUNG F. HANDSCHALTUNG</t>
  </si>
  <si>
    <t>834146057</t>
  </si>
  <si>
    <t>SCHALTBÜGEL F. HANDSCHALTUNG</t>
  </si>
  <si>
    <t>834146058</t>
  </si>
  <si>
    <t>SCHALTSTANGE F. HANDSCHALTUNG</t>
  </si>
  <si>
    <t>834244613</t>
  </si>
  <si>
    <t>S T VORSCHALTHEBEL KPL. (Grammer)</t>
  </si>
  <si>
    <t>834244640</t>
  </si>
  <si>
    <t>S / S D / S T  5/2-WEGEVENTIL MONOSTABIL S_PN KPL.</t>
  </si>
  <si>
    <t>834244641</t>
  </si>
  <si>
    <t>S / S D / S T  5/2-WEGEVENTIL BISTABIL S_PN KPL.</t>
  </si>
  <si>
    <t>834244642</t>
  </si>
  <si>
    <t>S / S T  ZYLINDER KPL.</t>
  </si>
  <si>
    <t>834244643</t>
  </si>
  <si>
    <t>S D  ZYLINDER KPL.</t>
  </si>
  <si>
    <t>834244662</t>
  </si>
  <si>
    <t>S HANDSCHALTUNG MIT SEIL KPL. - ABSTAND 400MM</t>
  </si>
  <si>
    <t>834244663</t>
  </si>
  <si>
    <t>S D HANDSCHALTUNG MIT SEIL KPL. - ABSTAND 400MM</t>
  </si>
  <si>
    <t>834244666</t>
  </si>
  <si>
    <t>S T HANDSCHALTUNG MIT SEIL KPL. - ABSTAND 400MM</t>
  </si>
  <si>
    <t>834244670</t>
  </si>
  <si>
    <t>WEICHENSCHENKELABFRAGE, KPL. MIT SENSOR</t>
  </si>
  <si>
    <t>834246001</t>
  </si>
  <si>
    <t>834246002</t>
  </si>
  <si>
    <t>PLATTENKÖRPER S D  GESCHWEISST</t>
  </si>
  <si>
    <t>834246004</t>
  </si>
  <si>
    <t>S D PLATTE BEARBEITET FÜR S T (Grammer)</t>
  </si>
  <si>
    <t>834246005</t>
  </si>
  <si>
    <t>PLATTENKÖRPER S T  GESCHWEISST</t>
  </si>
  <si>
    <t>834246011</t>
  </si>
  <si>
    <t>834246012</t>
  </si>
  <si>
    <t>834246013</t>
  </si>
  <si>
    <t>S / S D  WEICHENSCHENKEL</t>
  </si>
  <si>
    <t>834246015</t>
  </si>
  <si>
    <t>834246017</t>
  </si>
  <si>
    <t>LAGER</t>
  </si>
  <si>
    <t>834246019</t>
  </si>
  <si>
    <t>S T SCHALTKULISSE</t>
  </si>
  <si>
    <t>834246020</t>
  </si>
  <si>
    <t>DISTANZHÜLSE FÜR S T VORSCHALTHEBEL</t>
  </si>
  <si>
    <t>834246024</t>
  </si>
  <si>
    <t>WEICHENSCHENKEL BEARBEITET FÜR S T</t>
  </si>
  <si>
    <t>834246027</t>
  </si>
  <si>
    <t>ZYLINDERANBINDUNG F. PNEUMATIKWEICHE S</t>
  </si>
  <si>
    <t>834246028</t>
  </si>
  <si>
    <t>ZYLINDERANBINDUNG F. PNEUMATIKWEICHE S D</t>
  </si>
  <si>
    <t>834246040</t>
  </si>
  <si>
    <t>HALTER FÜR WEICHENSCHENKELABFRAGE</t>
  </si>
  <si>
    <t>834246051</t>
  </si>
  <si>
    <t>SCHALTSTANGE FÜR S HANDSCHALTUNG</t>
  </si>
  <si>
    <t>834246052</t>
  </si>
  <si>
    <t>SCHALTSTANGE FÜR S D HANDSCHALTUNG</t>
  </si>
  <si>
    <t>834246053</t>
  </si>
  <si>
    <t>KOPPELSTANGE FÜR S / S D HANDSCHALTUNG</t>
  </si>
  <si>
    <t>834246054</t>
  </si>
  <si>
    <t>DISTANZSCHEIBE FÜR S / S D HANDSCHALTUNG</t>
  </si>
  <si>
    <t>834246055</t>
  </si>
  <si>
    <t>KUGEL GEBOHRT FÜR S / S D / S T HANDSCHALTUNG</t>
  </si>
  <si>
    <t>834246059</t>
  </si>
  <si>
    <t>PRÄZISIONS-STAHLROHR L=7 MM FÜR HANDSCHALTUNG</t>
  </si>
  <si>
    <t>834342001</t>
  </si>
  <si>
    <t>S-R WEICHENKÖRPER MIT M</t>
  </si>
  <si>
    <t>834342002</t>
  </si>
  <si>
    <t>S-R WEICHENKÖRPER MIT P</t>
  </si>
  <si>
    <t>834342004</t>
  </si>
  <si>
    <t>S-R WEICHENKÖRPER MIT P-DELTA</t>
  </si>
  <si>
    <t>834342005</t>
  </si>
  <si>
    <t>S-R WEICHENKÖRPER MIT P (IMPULSVENTIL)</t>
  </si>
  <si>
    <t>834342006</t>
  </si>
  <si>
    <t>S-R WEICHENKÖRPER MIT P FÜR RSM-UMFAHRUNG</t>
  </si>
  <si>
    <t>834342011</t>
  </si>
  <si>
    <t>S-L WEICHENKÖRPER MIT M</t>
  </si>
  <si>
    <t>834342012</t>
  </si>
  <si>
    <t>S-L WEICHENKÖRPER MIT P</t>
  </si>
  <si>
    <t>834342014</t>
  </si>
  <si>
    <t>S-L WEICHENKÖRPER MIT P-DELTA</t>
  </si>
  <si>
    <t>834342015</t>
  </si>
  <si>
    <t>S-L WEICHENKÖRPER MIT P (IMPULSVENTIL)</t>
  </si>
  <si>
    <t>834342016</t>
  </si>
  <si>
    <t>S-L WEICHENKÖRPER MIT ZYL. FÜR RSM-UMFAHRUNG</t>
  </si>
  <si>
    <t>834342022</t>
  </si>
  <si>
    <t>834342024</t>
  </si>
  <si>
    <t>834342100</t>
  </si>
  <si>
    <t>S D WEICHENKÖRPER MIT M</t>
  </si>
  <si>
    <t>834342101</t>
  </si>
  <si>
    <t>S D WEICHENKÖRPER MIT P</t>
  </si>
  <si>
    <t>834342103</t>
  </si>
  <si>
    <t>S D WEICHENKÖRPER MIT P (IMPULSVENTIL)</t>
  </si>
  <si>
    <t>834342200</t>
  </si>
  <si>
    <t>S T WEICHENKÖRPER MIT M</t>
  </si>
  <si>
    <t>834342201</t>
  </si>
  <si>
    <t>S T WEICHENKÖRPER MIT P</t>
  </si>
  <si>
    <t>834344002</t>
  </si>
  <si>
    <t>S UMBAUSATZ PNEUMATIK</t>
  </si>
  <si>
    <t>834344611</t>
  </si>
  <si>
    <t>S D VORSCHALTHEBEL KPL.</t>
  </si>
  <si>
    <t>834344617</t>
  </si>
  <si>
    <t>S D STOPPERHEBEL KPL.</t>
  </si>
  <si>
    <t>834344640</t>
  </si>
  <si>
    <t>834344641</t>
  </si>
  <si>
    <t>834344642</t>
  </si>
  <si>
    <t>S / S T  ZYLINDER D12XL40 KPL.</t>
  </si>
  <si>
    <t>834344643</t>
  </si>
  <si>
    <t>S D ZYLINDER D16XL40 KPL.</t>
  </si>
  <si>
    <t>834344644</t>
  </si>
  <si>
    <t>S / S D / S T  VENTILHALTER KPL.</t>
  </si>
  <si>
    <t>834344645</t>
  </si>
  <si>
    <t>S / S T  ZYLINDER D12XL40 MIT VERSCHRAUBUNGEN</t>
  </si>
  <si>
    <t>834344646</t>
  </si>
  <si>
    <t>S D ZYLINDER D16XL40 MIT VERSCHRAUBUNGEN</t>
  </si>
  <si>
    <t>834344647</t>
  </si>
  <si>
    <t>S C DELTA - PNEUMATIKUMBAUSATZ</t>
  </si>
  <si>
    <t>834344648</t>
  </si>
  <si>
    <t>SAMMEL-SEILZUGVENTIL KPL. FÜR PNEUM. WEICHEN</t>
  </si>
  <si>
    <t>834344649</t>
  </si>
  <si>
    <t>S / S T  ZYL. D12XL40 KPL. FÜR S-R RSM-UMFAHRUNG</t>
  </si>
  <si>
    <t>834344650</t>
  </si>
  <si>
    <t>S / S D / S T  ELEKTROANTRIEB KPL.</t>
  </si>
  <si>
    <t>834344651</t>
  </si>
  <si>
    <t>S / S T  ZYL. D12XL40 KPL. FÜR S-L RSM-UMFAHRUNG</t>
  </si>
  <si>
    <t>834344670</t>
  </si>
  <si>
    <t>S / S D WEICHENSCHENKELABFRAGE, KPL. MIT SENSOR</t>
  </si>
  <si>
    <t>834344671</t>
  </si>
  <si>
    <t>S T WEICHENSCHENKELABFRAGE, KPL. MIT SENSOR</t>
  </si>
  <si>
    <t>834346029</t>
  </si>
  <si>
    <t>S-R/L SCHALTKULISSE FÜR P+S</t>
  </si>
  <si>
    <t>834346030</t>
  </si>
  <si>
    <t>S D SCHALTKULISSE FÜR P+S</t>
  </si>
  <si>
    <t>834346031</t>
  </si>
  <si>
    <t>S T SCHALTKULISSE FÜR P+S</t>
  </si>
  <si>
    <t>834346032</t>
  </si>
  <si>
    <t>S / ST STOPPERHEBEL</t>
  </si>
  <si>
    <t>834346033</t>
  </si>
  <si>
    <t>S D STOPPERHEBEL</t>
  </si>
  <si>
    <t>834346041</t>
  </si>
  <si>
    <t>VENTILHALTER FÜR S / S D / S T</t>
  </si>
  <si>
    <t>834346043</t>
  </si>
  <si>
    <t xml:space="preserve">BEFESTIGUNGSKLOTZ SEILZUGSCHALTER </t>
  </si>
  <si>
    <t>834372001</t>
  </si>
  <si>
    <t>WEICHE S 45°-L-350/700, KPL. MIT M</t>
  </si>
  <si>
    <t>834372002</t>
  </si>
  <si>
    <t>WEICHE S 45°-L-350/700, KPL. MIT P</t>
  </si>
  <si>
    <t>834372004</t>
  </si>
  <si>
    <t>WEICHE S 45°-R-350/700, KPL. MIT M</t>
  </si>
  <si>
    <t>834372005</t>
  </si>
  <si>
    <t>WEICHE S 45°-R-350/700, KPL. MIT P</t>
  </si>
  <si>
    <t>834372007</t>
  </si>
  <si>
    <t>WEICHE S 45°-L-400/750, KPL. MIT M</t>
  </si>
  <si>
    <t>834372008</t>
  </si>
  <si>
    <t>WEICHE S 45°-L-400/750, KPL. MIT P</t>
  </si>
  <si>
    <t>834372010</t>
  </si>
  <si>
    <t>WEICHE S 45°-R-400/750, KPL. MIT M</t>
  </si>
  <si>
    <t>834372011</t>
  </si>
  <si>
    <t>WEICHE S 45°-R-400/750, KPL. MIT P</t>
  </si>
  <si>
    <t>834372021</t>
  </si>
  <si>
    <t>WEICHE S 90°-L-500/600, KPL. MIT M</t>
  </si>
  <si>
    <t>834372022</t>
  </si>
  <si>
    <t>WEICHE S 90°-L-500/600, KPL. MIT P</t>
  </si>
  <si>
    <t>834372024</t>
  </si>
  <si>
    <t>WEICHE S 90°-R-500/600, KPL. MIT M</t>
  </si>
  <si>
    <t>834372025</t>
  </si>
  <si>
    <t>WEICHE S 90°-R-500/600, KPL. MIT P</t>
  </si>
  <si>
    <t>834372027</t>
  </si>
  <si>
    <t>WEICHE S 90°-L-700/700, KPL. MIT M</t>
  </si>
  <si>
    <t>834372028</t>
  </si>
  <si>
    <t>WEICHE S 90°-L-700/700, KPL. MIT P</t>
  </si>
  <si>
    <t>834372030</t>
  </si>
  <si>
    <t>WEICHE S 90°-R-700/700, KPL. MIT M</t>
  </si>
  <si>
    <t>834372031</t>
  </si>
  <si>
    <t>WEICHE S 90°-R-700/700, KPL. MIT P</t>
  </si>
  <si>
    <t>834372047</t>
  </si>
  <si>
    <t>WEICHE S PARALLEL-L-200/750, KPL. MIT M</t>
  </si>
  <si>
    <t>834372048</t>
  </si>
  <si>
    <t>WEICHE S PARALLEL-L-200/750, KPL. MIT P</t>
  </si>
  <si>
    <t>834372050</t>
  </si>
  <si>
    <t>WEICHE S PARALLEL-R-200/750, KPL. MIT M</t>
  </si>
  <si>
    <t>834372051</t>
  </si>
  <si>
    <t>WEICHE S PARALLEL-R-200/750, KPL. MIT P</t>
  </si>
  <si>
    <t>834372100</t>
  </si>
  <si>
    <t>WEICHE S D 45°-350/700, KPL. MIT M</t>
  </si>
  <si>
    <t>834372101</t>
  </si>
  <si>
    <t>WEICHE S D 45°-350/700, KPL. MIT P</t>
  </si>
  <si>
    <t>834372103</t>
  </si>
  <si>
    <t>WEICHE S D 45°-400/750, KPL. MIT M</t>
  </si>
  <si>
    <t>834372104</t>
  </si>
  <si>
    <t>WEICHE S D 45°-400/750, KPL. MIT P</t>
  </si>
  <si>
    <t>834372106</t>
  </si>
  <si>
    <t>WEICHE S D 90°-500/600, KPL. M</t>
  </si>
  <si>
    <t>834372107</t>
  </si>
  <si>
    <t>WEICHE S D 90°-500/600, KPL. P</t>
  </si>
  <si>
    <t>834372109</t>
  </si>
  <si>
    <t>WEICHE S D 90°-700/700, KPL. M</t>
  </si>
  <si>
    <t>834372110</t>
  </si>
  <si>
    <t>WEICHE S D 90°-700/700, KPL. P</t>
  </si>
  <si>
    <t>834372115</t>
  </si>
  <si>
    <t>WEICHE S D PARALLEL-200/750, KPL. MIT M</t>
  </si>
  <si>
    <t>834372116</t>
  </si>
  <si>
    <t>WEICHE S D PARALLEL-200/750, KPL. MIT P</t>
  </si>
  <si>
    <t>834372200</t>
  </si>
  <si>
    <t>WEICHE S T 45°-350/700, KPL. MIT M</t>
  </si>
  <si>
    <t>834372201</t>
  </si>
  <si>
    <t>WEICHE S T 45°-350/700, KPL. MIT P</t>
  </si>
  <si>
    <t>834372203</t>
  </si>
  <si>
    <t>WEICHE S T 45°-400/750, KPL. MIT M</t>
  </si>
  <si>
    <t>834372204</t>
  </si>
  <si>
    <t>WEICHE S T 45°-400/750, KPL. MIT P</t>
  </si>
  <si>
    <t>834372206</t>
  </si>
  <si>
    <t>WEICHE S T 90°-500/600, KPL. M</t>
  </si>
  <si>
    <t>834372207</t>
  </si>
  <si>
    <t>WEICHE S T 90°-500/600, KPL. P</t>
  </si>
  <si>
    <t>834372209</t>
  </si>
  <si>
    <t>WEICHE S T 90°-700/700, KPL. M</t>
  </si>
  <si>
    <t>834372210</t>
  </si>
  <si>
    <t>WEICHE S T 90°-700/700, KPL. P</t>
  </si>
  <si>
    <t>834372215</t>
  </si>
  <si>
    <t>WEICHE S T PARALLEL-200/750, KPL. MIT M</t>
  </si>
  <si>
    <t>834372216</t>
  </si>
  <si>
    <t>WEICHE S T PARALLEL-200/750, KPL. MIT P</t>
  </si>
  <si>
    <t>834372400</t>
  </si>
  <si>
    <t>WEICHE S C DELTA 1400/700, KPL. MIT M</t>
  </si>
  <si>
    <t>834372401</t>
  </si>
  <si>
    <t>WEICHE S C DELTA 1400/700, KPL. MIT P</t>
  </si>
  <si>
    <t>834372403</t>
  </si>
  <si>
    <t>WEICHE S C DELTA 1600/800, KPL. MIT M</t>
  </si>
  <si>
    <t>834372404</t>
  </si>
  <si>
    <t>WEICHE S C DELTA 1600/800, KPL. MIT P</t>
  </si>
  <si>
    <t>834372406</t>
  </si>
  <si>
    <t>834372407</t>
  </si>
  <si>
    <t>834372420</t>
  </si>
  <si>
    <t>WEICHE S C STAR 1400/1400, KPL. MIT M</t>
  </si>
  <si>
    <t>834372421</t>
  </si>
  <si>
    <t>WEICHE S C STAR 1400/1400 KPL. MIT P + STEUERUNG</t>
  </si>
  <si>
    <t>834372500</t>
  </si>
  <si>
    <t>S C 2S 3C L-200/1400/950 KPL. MIT M</t>
  </si>
  <si>
    <t>834372501</t>
  </si>
  <si>
    <t>S C 2S 3C L-200/1400/950 KPL. MIT P</t>
  </si>
  <si>
    <t>834372503</t>
  </si>
  <si>
    <t>S C 2S 3C R-200/1400/950 KPL. MIT M</t>
  </si>
  <si>
    <t>834372504</t>
  </si>
  <si>
    <t>S C 2S 3C R-200/1400/950 KPL. MIT P</t>
  </si>
  <si>
    <t>834372512</t>
  </si>
  <si>
    <t>S C 1S 2C L-200/1200/950 KPL. MIT M</t>
  </si>
  <si>
    <t>834372513</t>
  </si>
  <si>
    <t>S C 1S 2C L-200/1200/950 KPL. MIT P</t>
  </si>
  <si>
    <t>834372515</t>
  </si>
  <si>
    <t>S C 1S 2C R-200/1200/950 KPL. MIT M</t>
  </si>
  <si>
    <t>834372516</t>
  </si>
  <si>
    <t>S C 1S 2C R-200/1200/950 KPL. MIT P</t>
  </si>
  <si>
    <t>834372524</t>
  </si>
  <si>
    <t>S C 2S 2C L-200/1200/950 KPL. MIT M</t>
  </si>
  <si>
    <t>834372525</t>
  </si>
  <si>
    <t>S C 2S 2C L-200/1200/950 KPL. MIT P</t>
  </si>
  <si>
    <t>834372527</t>
  </si>
  <si>
    <t>S C 2S 2C R-200/1200/950 KPL. MIT M</t>
  </si>
  <si>
    <t>834372528</t>
  </si>
  <si>
    <t>S C 2S 2C R-200/1200/950 KPL. MIT P</t>
  </si>
  <si>
    <t>834372536</t>
  </si>
  <si>
    <t>S C 1S 1C L-200/1200/950 KPL. MIT M</t>
  </si>
  <si>
    <t>834372537</t>
  </si>
  <si>
    <t>S C 1S 1C L-200/1200/950 KPL. MIT P</t>
  </si>
  <si>
    <t>834372539</t>
  </si>
  <si>
    <t>S C 1S 1C R-200/1200/950 KPL. MIT M</t>
  </si>
  <si>
    <t>834372540</t>
  </si>
  <si>
    <t>S C 1S 1C R-200/1200/950 KPL. MIT P</t>
  </si>
  <si>
    <t>834372563</t>
  </si>
  <si>
    <t>S C 1S 2C L-220/1200/950 KPL. MIT P</t>
  </si>
  <si>
    <t>834372566</t>
  </si>
  <si>
    <t>S C 1S 2C R-220/1200/950 KPL. MIT P</t>
  </si>
  <si>
    <t>834372600</t>
  </si>
  <si>
    <t>S C  PARALLEL-WECHSEL L-218, KPL. MIT P</t>
  </si>
  <si>
    <t>834372601</t>
  </si>
  <si>
    <t>S C  PARALLEL-WECHSEL R-218, KPL. MIT P</t>
  </si>
  <si>
    <t>834372602</t>
  </si>
  <si>
    <t>S C  RSM UMFAHRUNG FÜR FA PREMIUM, KPL. MIT P</t>
  </si>
  <si>
    <t>834372610</t>
  </si>
  <si>
    <t>S C DIRECT RSM L-END-254,5/898/1322 KPL. MIT P</t>
  </si>
  <si>
    <t>834372611</t>
  </si>
  <si>
    <t>S C DIRECT RSM L-254,5/898/1220 KPL. MIT P</t>
  </si>
  <si>
    <t>834372612</t>
  </si>
  <si>
    <t>S C DIRECT RSM L-SCHRÄG1-254,5/772/737 KPL. MIT P</t>
  </si>
  <si>
    <t>834372613</t>
  </si>
  <si>
    <t>S C DIRECT RSM L-SCHRÄG2-254,5/886/550 KPL. MIT P</t>
  </si>
  <si>
    <t>834372614</t>
  </si>
  <si>
    <t>S C DIRECT RSM L-WAND-254,5/881 KPL. MIT P</t>
  </si>
  <si>
    <t>834372620</t>
  </si>
  <si>
    <t>S C DIRECT RSM R-END-254,5/898/1322 KPL. MIT P</t>
  </si>
  <si>
    <t>834372621</t>
  </si>
  <si>
    <t>S C DIRECT RSM R-254,5/898/1220 KPL. MIT P</t>
  </si>
  <si>
    <t>834372622</t>
  </si>
  <si>
    <t>S C DIRECT RSM R-SCHRÄG1-254,5/772/737 KPL. MIT P</t>
  </si>
  <si>
    <t>834372623</t>
  </si>
  <si>
    <t>S C DIRECT RSM R-SCHRÄG2-254,5/886/550 KPL. MIT P</t>
  </si>
  <si>
    <t>834372624</t>
  </si>
  <si>
    <t>S C DIRECT RSM R-WAND-254,5/881 KPL. MIT P</t>
  </si>
  <si>
    <t>888002001</t>
  </si>
  <si>
    <t>PRÜFKLOTZ FÜR V100 KPL.</t>
  </si>
  <si>
    <t>888002002</t>
  </si>
  <si>
    <t>BOHRVORRICHTUNG PINABFRAGE MECHANISCH KPL.</t>
  </si>
  <si>
    <t>888004001</t>
  </si>
  <si>
    <t>BOHRSCHABLONE FÜR AUSSCHLEUSELEMENT AS, KPL.</t>
  </si>
  <si>
    <t>888004002</t>
  </si>
  <si>
    <t>BOHRSCHABLONE TURCK-MODULE AN 60 MM PRITSCHE, KPL.</t>
  </si>
  <si>
    <t>888006001</t>
  </si>
  <si>
    <t>PRÜFKLOTZ FÜR V100</t>
  </si>
  <si>
    <t>888006002</t>
  </si>
  <si>
    <t>WINKEL FÜR PRÜFKLOTZ V100</t>
  </si>
  <si>
    <t>888006003</t>
  </si>
  <si>
    <t>GRUNDKÖRPER FÜR PINABFRAGE-BOHRVORRICHTUNG</t>
  </si>
  <si>
    <t>888006004</t>
  </si>
  <si>
    <t>MONTAGEVORRICHTUNG FÜR SPULENTRÄGER</t>
  </si>
  <si>
    <t>888006006</t>
  </si>
  <si>
    <t>PRÜFLEHRE FÜR AP-BÖGEN UND P+F-BÖGEN</t>
  </si>
  <si>
    <t>888006019</t>
  </si>
  <si>
    <t>SPIRALBOHRER-SATZ 1-10 HSS DIN338 HOLEX</t>
  </si>
  <si>
    <t>888006020</t>
  </si>
  <si>
    <t>888006021</t>
  </si>
  <si>
    <t>SCHLOSSER ANSCHLAGWINKEL 150X100 VERZINKT HOLEX</t>
  </si>
  <si>
    <t>888006022</t>
  </si>
  <si>
    <t>ROLLBANDMASS 8M HOLEX</t>
  </si>
  <si>
    <t>888006023</t>
  </si>
  <si>
    <t>GLASFASER-BANDMASS IN KUNSTSTOFFKAPSEL BMI</t>
  </si>
  <si>
    <t>888006024</t>
  </si>
  <si>
    <t>SCHLAGSCHNURGERÄT 30M</t>
  </si>
  <si>
    <t>888006025</t>
  </si>
  <si>
    <t>FARBPULVER BLAU 250G FÜR SCHLAGSCHNUR</t>
  </si>
  <si>
    <t>888006026</t>
  </si>
  <si>
    <t>888006027</t>
  </si>
  <si>
    <t>LEICHTMETALL WASSERWAAGE HOLEX</t>
  </si>
  <si>
    <t>888006028</t>
  </si>
  <si>
    <t>LOTSCHNUR 50M PERLON ø 1MM / GRÜN HOLEX</t>
  </si>
  <si>
    <t>888006029</t>
  </si>
  <si>
    <t>WERKSTATTFEILEN-SATZ HIEB 2 HOLEX</t>
  </si>
  <si>
    <t>888006030</t>
  </si>
  <si>
    <t>METALLSÄGEBOGEN MIT Bi-METALLBLATT 24Z HOLEX</t>
  </si>
  <si>
    <t>888006031</t>
  </si>
  <si>
    <t>HANDSÄGEBLATT Bi-METALL 24Z / ZOLL HOLEX</t>
  </si>
  <si>
    <t>888006032</t>
  </si>
  <si>
    <t>RING-MAULSCHLÜSSEL 10 VERCHROMT HOLEX</t>
  </si>
  <si>
    <t>888006033</t>
  </si>
  <si>
    <t>RING-MAULSCHLÜSSEL 13 VERCHROMT HOLEX</t>
  </si>
  <si>
    <t>888006034</t>
  </si>
  <si>
    <t>RING-MAULSCHLÜSSEL 17 VERCHROMT HOLEX</t>
  </si>
  <si>
    <t>888006035</t>
  </si>
  <si>
    <t>RING-MAULSCHLÜSSEL 19 VERCHROMT HOLEX</t>
  </si>
  <si>
    <t>888006036</t>
  </si>
  <si>
    <t>6-KANT-SATZ KUGELKOPF 9 VERNICKELT HOLEX</t>
  </si>
  <si>
    <t>888006037</t>
  </si>
  <si>
    <t>STECKSCHLÜSSEL LANG 7 KUNSTSTOFFHEFT HOLEX</t>
  </si>
  <si>
    <t>888006038</t>
  </si>
  <si>
    <t>6-KANT-SCHRAUBENDREHER 4 MIT QUERGRIFF HOLEX</t>
  </si>
  <si>
    <t>888006039</t>
  </si>
  <si>
    <t>6-KANT-SCHRAUBENDREHER 5 MIT QUERGRIFF HOLEX</t>
  </si>
  <si>
    <t>888006040</t>
  </si>
  <si>
    <t xml:space="preserve">SCHRAUBENDREHER SATZ GR. 0-4 </t>
  </si>
  <si>
    <t>888006041</t>
  </si>
  <si>
    <t>KNARRE UMSCHALTBAR 3/8 ZOLL MIT AUSW. HOLEX</t>
  </si>
  <si>
    <t>888006042</t>
  </si>
  <si>
    <t>6-KANT-EINSATZ 10 3/8 ZOLL HOLEX</t>
  </si>
  <si>
    <t>888006043</t>
  </si>
  <si>
    <t>6-KANT-EINSATZ 13 3/8 ZOLL HOLEX</t>
  </si>
  <si>
    <t>888006044</t>
  </si>
  <si>
    <t>6-KANT-EINSATZ 17 3/8 ZOLL HOLEX</t>
  </si>
  <si>
    <t>888006045</t>
  </si>
  <si>
    <t>12-KANT-EINSATZ 13 3/8 ZOLL LANG HOLEX</t>
  </si>
  <si>
    <t>888006046</t>
  </si>
  <si>
    <t>12-KANT-EINSATZ 17 3/8 ZOLL LANG HOLEX</t>
  </si>
  <si>
    <t>888006047</t>
  </si>
  <si>
    <t>888006048</t>
  </si>
  <si>
    <t>888006049</t>
  </si>
  <si>
    <t>888006050</t>
  </si>
  <si>
    <t>SCHLOSSERHAMMER 400G HOLEX</t>
  </si>
  <si>
    <t>888006051</t>
  </si>
  <si>
    <t>SCHONHAMMER MIT NYLON-EINSÄTZEN / ALU GARANT</t>
  </si>
  <si>
    <t>888006052</t>
  </si>
  <si>
    <t>GEHÖRSCHUTZSTÖPSEL SMART FIT HONEYWELL</t>
  </si>
  <si>
    <t>888006053</t>
  </si>
  <si>
    <t>DOPPELMAULSCHLÜSSEL-SATZ 6-22 VERCHR. HOLEX</t>
  </si>
  <si>
    <t>888006054</t>
  </si>
  <si>
    <t>SÄBELSÄGEBLÄTTER SET 5-TLG. GARANT</t>
  </si>
  <si>
    <t>888006055</t>
  </si>
  <si>
    <t>Bi-METALL-LOCHSÄGE 25MM HOLEX</t>
  </si>
  <si>
    <t>888006056</t>
  </si>
  <si>
    <t>AUFNAHMESCHAFT BIS DRM 30MM</t>
  </si>
  <si>
    <t>888006057</t>
  </si>
  <si>
    <t>888006058</t>
  </si>
  <si>
    <t>TRENNSCHEIBE BASIC INOX A60R 115X1 TYROLIT</t>
  </si>
  <si>
    <t>888006059</t>
  </si>
  <si>
    <t>FÄCHERSCHEIBE 115MM SCHRÄG HOLEX</t>
  </si>
  <si>
    <t>888006060</t>
  </si>
  <si>
    <t>EINSCHEIBENSCHUTZBRILLE HOLEX</t>
  </si>
  <si>
    <t>888006061</t>
  </si>
  <si>
    <t>STECKSCHLÜSSELEINSATZ E 6,3MM / MAGNET HOLEX</t>
  </si>
  <si>
    <t>888006062</t>
  </si>
  <si>
    <t>888006063</t>
  </si>
  <si>
    <t>RING-MAULSCHLÜSSEL 30 VERCHROMT HOLEX</t>
  </si>
  <si>
    <t>888006064</t>
  </si>
  <si>
    <t>888006065</t>
  </si>
  <si>
    <t>PXC STARTER KIT 18V 3,0Ah - EINHELL</t>
  </si>
  <si>
    <t>888006066</t>
  </si>
  <si>
    <t>888006067</t>
  </si>
  <si>
    <t>EINHELL BOHRHAMMER RT-RH 32 KIT</t>
  </si>
  <si>
    <t>888006068</t>
  </si>
  <si>
    <t>MAUERWERKSBOHRER - SATZ</t>
  </si>
  <si>
    <t>888006069</t>
  </si>
  <si>
    <t>AKKU-UNIVERSALSÄGE TE-AP 18 LI-SOLO</t>
  </si>
  <si>
    <t>888006070</t>
  </si>
  <si>
    <t>AKKU-WINKELSCHLEIFER TE-AG 18 LI-SOLO</t>
  </si>
  <si>
    <t>888006071</t>
  </si>
  <si>
    <t>AKKU-BOHRSCHRAUBER TE-CD 18/2 LI KIT</t>
  </si>
  <si>
    <t>888006072</t>
  </si>
  <si>
    <t>888006073</t>
  </si>
  <si>
    <t>EINHELL ZUG-KAPP-GEHRUNGSSÄGE TC-SM 2131</t>
  </si>
  <si>
    <t>888006074</t>
  </si>
  <si>
    <t>ZENTRIERBOHRER</t>
  </si>
  <si>
    <t>888006075</t>
  </si>
  <si>
    <t>LOCHSÄGEADAPTER</t>
  </si>
  <si>
    <t>888006076</t>
  </si>
  <si>
    <t>STEINBOHRER, SDS-Plus 260 MM - ø 8,0 MM</t>
  </si>
  <si>
    <t>888006077</t>
  </si>
  <si>
    <t>STEINBOHRER, SDS-Plus 310 MM - ø 10,0 MM</t>
  </si>
  <si>
    <t>888006078</t>
  </si>
  <si>
    <t>ABISOLIERZANGE FÜR KABEL 0,2 - 6 MM FORUM</t>
  </si>
  <si>
    <t>888006079</t>
  </si>
  <si>
    <t>MANNESMANN KABELSCHUH-KLEMMZANGE EXTRA</t>
  </si>
  <si>
    <t>888006080</t>
  </si>
  <si>
    <t>KABELMESSER "WESTFALIA" 4-28 MM, SCHWARZ-ROT</t>
  </si>
  <si>
    <t>888006081</t>
  </si>
  <si>
    <t>STROMZANGEN MULTIMETER</t>
  </si>
  <si>
    <t>888006082</t>
  </si>
  <si>
    <t>PRESSZANGE FSH FÜR KABELSCHUH 0,5 - 6 MM</t>
  </si>
  <si>
    <t>888006083</t>
  </si>
  <si>
    <t>CRIMPZANGE AEH FÜR ADERNENDHUELSEN 230 mm</t>
  </si>
  <si>
    <t>888006086</t>
  </si>
  <si>
    <t>WERKZEUGPAKET SPINNEREI STANDARD</t>
  </si>
  <si>
    <t>888006087</t>
  </si>
  <si>
    <t>ALU-STUFENLEITER MIT 6 STUFEN, OBERE ABLAGE</t>
  </si>
  <si>
    <t>888006088</t>
  </si>
  <si>
    <t>STEINBOHRER, SDS-Plus 300/250 MM - ø 12,0 MM</t>
  </si>
  <si>
    <t>888006089</t>
  </si>
  <si>
    <t>BOHRSCHABLONE TURCK-MODULE AN 60 MM PRITSCHE</t>
  </si>
  <si>
    <t>888006090</t>
  </si>
  <si>
    <t>Prüflehre Abstand AP110 - Schleppsegment</t>
  </si>
  <si>
    <t>888006091</t>
  </si>
  <si>
    <t>Prüflehre für Schleppsegment</t>
  </si>
  <si>
    <t>888006092</t>
  </si>
  <si>
    <t>Bohrschablone APS 110</t>
  </si>
  <si>
    <t>888006093</t>
  </si>
  <si>
    <t>Bohrschablone Seitenleiste APS 110</t>
  </si>
  <si>
    <t>888006094</t>
  </si>
  <si>
    <t>Bohrschablone Keil APS 110</t>
  </si>
  <si>
    <t>888006095</t>
  </si>
  <si>
    <t>BG-Bohrschablone APS 110</t>
  </si>
  <si>
    <t>888006096</t>
  </si>
  <si>
    <t>Bohrschablone Kettenführungsprofil IWIS Hohlbolzen</t>
  </si>
  <si>
    <t>888006097</t>
  </si>
  <si>
    <t>UNIVERSALSÄGE TE-AP 750 E - P - SEK VE10</t>
  </si>
  <si>
    <t>888006098</t>
  </si>
  <si>
    <t>899500001</t>
  </si>
  <si>
    <t>ERSATZTEILPAKET SPINNEREI FA</t>
  </si>
  <si>
    <t>899500002</t>
  </si>
  <si>
    <t>ERSATZTEILPAKET SPINNEREI FM</t>
  </si>
  <si>
    <t>899500003</t>
  </si>
  <si>
    <t>MONTAGEMATERIAL SPINNEREI</t>
  </si>
  <si>
    <t>911011001</t>
  </si>
  <si>
    <t>Sechskantschraube DIN 933 - M5 x 10 - 8.8</t>
  </si>
  <si>
    <t>911011003</t>
  </si>
  <si>
    <t>SCHRAUBE M5X35 6KT DIN 933 DIN EN 24017 VZ</t>
  </si>
  <si>
    <t>911011004</t>
  </si>
  <si>
    <t>Sechskantschraube DIN 933 - M6 x 12 - 8.8</t>
  </si>
  <si>
    <t>911011005</t>
  </si>
  <si>
    <t>Sechskantschraube DIN 933 - M6 x 20 - 8.8</t>
  </si>
  <si>
    <t>911011006</t>
  </si>
  <si>
    <t>SCHRAUBE M6X35 6KT DIN 933 DIN EN 24017 VZ</t>
  </si>
  <si>
    <t>911011007</t>
  </si>
  <si>
    <t>Sechskantschraube DIN 933 - M8 x 16 - 8.8</t>
  </si>
  <si>
    <t>911011008</t>
  </si>
  <si>
    <t>Sechskantschraube DIN 933 - M10 x 30 - 8.8</t>
  </si>
  <si>
    <t>911011009</t>
  </si>
  <si>
    <t>Sechskantschraube DIN 933 - M8 x 25 - 8.8</t>
  </si>
  <si>
    <t>911011010</t>
  </si>
  <si>
    <t>Sechskantschraube DIN 933 - M8 x 30 - 8.8</t>
  </si>
  <si>
    <t>911011011</t>
  </si>
  <si>
    <t>Sechskantschraube DIN 933 - M8 x 35 - 8.8</t>
  </si>
  <si>
    <t>911011012</t>
  </si>
  <si>
    <t>Sechskantschraube DIN 933 - M10 x 35 - 8.8</t>
  </si>
  <si>
    <t>911011013</t>
  </si>
  <si>
    <t>Sechskantschraube DIN 933 - M10 x 20 - 8.8</t>
  </si>
  <si>
    <t>911011014</t>
  </si>
  <si>
    <t>Sechskantschraube DIN 933 - M8 x 20 - 8.8</t>
  </si>
  <si>
    <t>911011021</t>
  </si>
  <si>
    <t>SCHRAUBE M6X25 6KT DIN 933 DIN EN 24017 VZ</t>
  </si>
  <si>
    <t>911011027</t>
  </si>
  <si>
    <t>SCHRAUBE  M6X40 6KT DIN 931 DIN EN 24014 VZ</t>
  </si>
  <si>
    <t>911011028</t>
  </si>
  <si>
    <t>Sechskantschraube DIN 931 - M6 x 50 - 8.8</t>
  </si>
  <si>
    <t>911011038</t>
  </si>
  <si>
    <t>Sechskantschraube DIN 931 - M10 x 50 - 8.8</t>
  </si>
  <si>
    <t>911011042</t>
  </si>
  <si>
    <t>SCHRAUBE M4X10 6KT DIN 933 DIN EN 24017 VZ</t>
  </si>
  <si>
    <t>911011045</t>
  </si>
  <si>
    <t>SCHRAUBE M5X12 6KT DIN 933 DIN EN 24017 VZ</t>
  </si>
  <si>
    <t>911011053</t>
  </si>
  <si>
    <t>Sechskantschraube DIN 933 - M6 x 60 - 8.8</t>
  </si>
  <si>
    <t>911011054</t>
  </si>
  <si>
    <t>Sechskantschraube DIN 933 - M8 x 90 - 8.8</t>
  </si>
  <si>
    <t>911011055</t>
  </si>
  <si>
    <t>Sechskantschraube DIN 933 - M4 x 25 - 8.8</t>
  </si>
  <si>
    <t>911011057</t>
  </si>
  <si>
    <t>Sechskantschraube DIN 933 - M8 x 12 - 8.8</t>
  </si>
  <si>
    <t>911011059</t>
  </si>
  <si>
    <t>SCHRAUBE M5X20 6KT DIN 933 DIN EN 24017 VZ</t>
  </si>
  <si>
    <t>911011062</t>
  </si>
  <si>
    <t>Sechskantschraube DIN 933 - M7 x 18 - 8.8</t>
  </si>
  <si>
    <t>911011063</t>
  </si>
  <si>
    <t>SCHRAUBE M7X25 6KT DIN 933 DIN EN 24017 (F.LAMAG)</t>
  </si>
  <si>
    <t>911011066</t>
  </si>
  <si>
    <t>Sechskantschraube DIN 933 - M6 x 55 - 8.8</t>
  </si>
  <si>
    <t>911011069</t>
  </si>
  <si>
    <t>Sechskantschraube DIN 933 - M5 x 40 - 8.8</t>
  </si>
  <si>
    <t>911011070</t>
  </si>
  <si>
    <t>Sechskantschraube DIN 933 - M8 x 50 - 8.8</t>
  </si>
  <si>
    <t>911011071</t>
  </si>
  <si>
    <t>Sechskantschraube DIN 933 - M4 x 16 - 8.8</t>
  </si>
  <si>
    <t>911011072</t>
  </si>
  <si>
    <t>Sechskantschraube DIN 933 - M10 x 100 - 8.8</t>
  </si>
  <si>
    <t>911011073</t>
  </si>
  <si>
    <t>SCHRAUBE M6X30 6KT DIN 933 DIN EN 24017 VZ</t>
  </si>
  <si>
    <t>911011075</t>
  </si>
  <si>
    <t>Sechskantschraube DIN 933 - M8 x 70 - 8.8</t>
  </si>
  <si>
    <t>911011078</t>
  </si>
  <si>
    <t>Sechskantschraube DIN 933 - M6 x 40 - 8.8</t>
  </si>
  <si>
    <t>911011082</t>
  </si>
  <si>
    <t>Sechskantschraube DIN 933 - M8 x 55 - 8.8</t>
  </si>
  <si>
    <t>911011083</t>
  </si>
  <si>
    <t>SCHRAUBE M6X10 6KT DIN 933 DIN EN 24017 VZ</t>
  </si>
  <si>
    <t>911011084</t>
  </si>
  <si>
    <t>Sechskantschraube DIN 933 - M10 x 25 - 8.8</t>
  </si>
  <si>
    <t>911011085</t>
  </si>
  <si>
    <t>Sechskantschraube DIN 933 - M6 x 16 - 8.8</t>
  </si>
  <si>
    <t>911011093</t>
  </si>
  <si>
    <t>SCHRAUBE M6X65 6KT DIN 933 DIN EN 24017 VZ</t>
  </si>
  <si>
    <t>911011094</t>
  </si>
  <si>
    <t>SCHRAUBE M6X45 6KT DIN 933 DIN EN 24017 VZ</t>
  </si>
  <si>
    <t>911011095</t>
  </si>
  <si>
    <t>Sechskantschraube DIN 933 - M6 x 70 - 8.8</t>
  </si>
  <si>
    <t>911011098</t>
  </si>
  <si>
    <t>SCHRAUBE M12X20 6KT DIN 933 DIN EN 24017 VZ</t>
  </si>
  <si>
    <t>911011103</t>
  </si>
  <si>
    <t>Sechskantschraube DIN 933 - M8 x 40 - 8.8</t>
  </si>
  <si>
    <t>911011104</t>
  </si>
  <si>
    <t>Sechskantschraube DIN 933 - M10 x 60 - 8.8</t>
  </si>
  <si>
    <t>911011107</t>
  </si>
  <si>
    <t>Sechskantschraube DIN 933 - M12 x 30 - 8.8</t>
  </si>
  <si>
    <t>911011108</t>
  </si>
  <si>
    <t>SCHRAUBE M16X130 6KT DIN 931 DIN EN 24014 VZ</t>
  </si>
  <si>
    <t>911011115</t>
  </si>
  <si>
    <t>Sechskantschraube DIN 933 - M4 x 40 - 8.8</t>
  </si>
  <si>
    <t>911011116</t>
  </si>
  <si>
    <t>Sechskantschraube DIN 933 - M10 x 50 - 8.8</t>
  </si>
  <si>
    <t>911011117</t>
  </si>
  <si>
    <t>Sechskantschraube DIN 933 - M8 x 100 - 8.8</t>
  </si>
  <si>
    <t>911011118</t>
  </si>
  <si>
    <t>Sechskantschraube DIN 933 - M8 x 45 - 8.8</t>
  </si>
  <si>
    <t>911011119</t>
  </si>
  <si>
    <t>Sechskantschraube DIN 933 - M8 x 120 - 8.8</t>
  </si>
  <si>
    <t>911011121</t>
  </si>
  <si>
    <t>Sechskantschraube DIN 933 - M10 x 40 - 8.8</t>
  </si>
  <si>
    <t>911011122</t>
  </si>
  <si>
    <t>Sechskantschraube DIN 933 - M10 x 70 - 8.8</t>
  </si>
  <si>
    <t>911011123</t>
  </si>
  <si>
    <t>Sechskantschraube DIN 933 - M10 x 80 - 8.8</t>
  </si>
  <si>
    <t>911011128</t>
  </si>
  <si>
    <t>Sechskantschraube DIN 933 - M12 x 70 - 8.8</t>
  </si>
  <si>
    <t>911011129</t>
  </si>
  <si>
    <t>Sechskantschraube DIN 933 - M10 x 90 - 8.8</t>
  </si>
  <si>
    <t>911011130</t>
  </si>
  <si>
    <t>SCHRAUBE M12X90 6KT DIN 933 DIN EN 24017 VZ</t>
  </si>
  <si>
    <t>911011133</t>
  </si>
  <si>
    <t>Sechskantschraube DIN 933 - M10 x 150 - 8.8</t>
  </si>
  <si>
    <t>911011134</t>
  </si>
  <si>
    <t>Sechskantschraube DIN 933 - M3 x 30 - 8.8</t>
  </si>
  <si>
    <t>911011135</t>
  </si>
  <si>
    <t>Sechskantschraube DIN 933 - M10 x 55 - 8.8</t>
  </si>
  <si>
    <t>911011136</t>
  </si>
  <si>
    <t>SCHRAUBE M20X70 6KT DIN 933 DIN EN 24017 VZ</t>
  </si>
  <si>
    <t>911011138</t>
  </si>
  <si>
    <t>Sechskantschraube DIN 933 - M12 x 110 - 8.8</t>
  </si>
  <si>
    <t>911011139</t>
  </si>
  <si>
    <t>Sechskantschraube DIN 933 - M12 x 35 - 8.8</t>
  </si>
  <si>
    <t>911011140</t>
  </si>
  <si>
    <t>Sechskantschraube DIN 933 - M12 x 25 - 8.8</t>
  </si>
  <si>
    <t>911011141</t>
  </si>
  <si>
    <t>SCHRAUBE M12X120 6KT DIN 933 DIN EN 24017 VZ</t>
  </si>
  <si>
    <t>911011142</t>
  </si>
  <si>
    <t>Sechskantschraube DIN 933 - M12 x 55 - 8.8</t>
  </si>
  <si>
    <t>911011144</t>
  </si>
  <si>
    <t>SCHRAUBE M12X150 6KT DIN 933 DIN EN 24017 VZ</t>
  </si>
  <si>
    <t>911011145</t>
  </si>
  <si>
    <t>Sechskantschraube DIN 933 - M10 x 130 - 8.8</t>
  </si>
  <si>
    <t>911011146</t>
  </si>
  <si>
    <t>Sechskantschraube DIN 933 - M16 x 80 - 8.8</t>
  </si>
  <si>
    <t>911011147</t>
  </si>
  <si>
    <t>SCHRAUBE M12X40 6KT DIN 933 DIN EN 24017 VZ</t>
  </si>
  <si>
    <t>911011151</t>
  </si>
  <si>
    <t>SCHRAUBE M10X150 6KT DIN 931 DIN EN 24014 VZ</t>
  </si>
  <si>
    <t>911011154</t>
  </si>
  <si>
    <t>Sechskantschraube DIN 933 - M14 x 50 - 8.8</t>
  </si>
  <si>
    <t>911011155</t>
  </si>
  <si>
    <t>Sechskantschraube DIN 933 - M8 x 22 - 8.8</t>
  </si>
  <si>
    <t>911011156</t>
  </si>
  <si>
    <t>SCHRAUBE M16X45 6KT DIN 933 DIN EN 24017 VZ</t>
  </si>
  <si>
    <t>911011160</t>
  </si>
  <si>
    <t>SCHRAUBE M12X45 6KT DIN 933 DIN EN 24017 VZ</t>
  </si>
  <si>
    <t>911011161</t>
  </si>
  <si>
    <t>Sechskantschraube DIN 933 - M14 x 100 - 8.8</t>
  </si>
  <si>
    <t>911011162</t>
  </si>
  <si>
    <t>Sechskantschraube DIN 933 - M8 x 65 - 8.8</t>
  </si>
  <si>
    <t>911011163</t>
  </si>
  <si>
    <t>Sechskantschraube DIN 933 - M8 x 140 - 8.8</t>
  </si>
  <si>
    <t>911012010</t>
  </si>
  <si>
    <t>Sechskantschraube DIN 931 - M10 x 70 - 8.8</t>
  </si>
  <si>
    <t>911012011</t>
  </si>
  <si>
    <t>Sechskantschraube DIN 931 - M8 x 150 - 8.8</t>
  </si>
  <si>
    <t>911012017</t>
  </si>
  <si>
    <t>Sechskantschraube DIN 931 - M8 x 60 - 8.8</t>
  </si>
  <si>
    <t>911012018</t>
  </si>
  <si>
    <t>SCHRAUBE M8X100 6KT DIN 931 DIN EN 24014 VZ</t>
  </si>
  <si>
    <t>911012020</t>
  </si>
  <si>
    <t>Sechskantschraube DIN 931 - M8 x 130 - 8.8</t>
  </si>
  <si>
    <t>911012026</t>
  </si>
  <si>
    <t>SCHRAUBE M8X110 6KT DIN 931 DIN EN 24014 VZ</t>
  </si>
  <si>
    <t>911012027</t>
  </si>
  <si>
    <t>SCHRAUBE M8X170 6KT DIN 931 DIN EN 24014 VZ</t>
  </si>
  <si>
    <t>911012028</t>
  </si>
  <si>
    <t>Sechskantschraube DIN 931 - M8 x 80 - 8.8</t>
  </si>
  <si>
    <t>911012029</t>
  </si>
  <si>
    <t>SCHRAUBE M10X85 6KT DIN 931 DIN EN 24014 VZ</t>
  </si>
  <si>
    <t>911012030</t>
  </si>
  <si>
    <t>Sechskantschraube DIN 931 - M8 x 45 - 8.8</t>
  </si>
  <si>
    <t>911012032</t>
  </si>
  <si>
    <t>Sechskantschraube DIN 931 - M12 x 65 - 8.8</t>
  </si>
  <si>
    <t>911012036</t>
  </si>
  <si>
    <t>SCHRAUBE M6X70 6KT DIN 931 DIN EN 24014 VZ</t>
  </si>
  <si>
    <t>911012037</t>
  </si>
  <si>
    <t>SCHRAUBE M6X80 6KT DIN 931 DIN EN 24014 VZ</t>
  </si>
  <si>
    <t>911012038</t>
  </si>
  <si>
    <t>SCHRAUBE M6X120 6KT DIN 931 DIN EN 24014 VZ</t>
  </si>
  <si>
    <t>911012045</t>
  </si>
  <si>
    <t>SCHRAUBE M10X110 6KT DIN 931 DIN EN 24014 VZ</t>
  </si>
  <si>
    <t>911013001</t>
  </si>
  <si>
    <t>VERSCHLUSSSCHR. M8X65 6KT DIN 906 VZ</t>
  </si>
  <si>
    <t>911021001</t>
  </si>
  <si>
    <t>Zylinderschraube DIN 912 - M6 x 30 - 8.8</t>
  </si>
  <si>
    <t>911021003</t>
  </si>
  <si>
    <t>Zylinderschraube DIN 912 - M6 x 20 - 8.8</t>
  </si>
  <si>
    <t>911021004</t>
  </si>
  <si>
    <t>Zylinderschraube DIN 912 - M6 x 25 - 8.8</t>
  </si>
  <si>
    <t>911021005</t>
  </si>
  <si>
    <t>Zylinderschraube DIN 912 - M8 x 20 - 8.8</t>
  </si>
  <si>
    <t>911021009</t>
  </si>
  <si>
    <t>Zylinderschraube DIN 912 - M5 x 25 - 8.8</t>
  </si>
  <si>
    <t>911021010</t>
  </si>
  <si>
    <t>Zylinderschraube DIN 912 - M5 x 40 - 8.8</t>
  </si>
  <si>
    <t>911021012</t>
  </si>
  <si>
    <t>Zylinderschraube DIN 912 - M6 x 16 - 8.8</t>
  </si>
  <si>
    <t>911021013</t>
  </si>
  <si>
    <t>Zylinderschraube DIN 912 - M5 x 35 - 8.8</t>
  </si>
  <si>
    <t>911021014</t>
  </si>
  <si>
    <t>Zylinderschraube DIN 912 - M4 x 16 - 8.8</t>
  </si>
  <si>
    <t>911021016</t>
  </si>
  <si>
    <t>Zylinderschraube DIN 912 - M5 x 10 - 8.8</t>
  </si>
  <si>
    <t>911021017</t>
  </si>
  <si>
    <t>Zylinderschraube DIN 912 - M6 x 10 - 8.8</t>
  </si>
  <si>
    <t>911021019</t>
  </si>
  <si>
    <t>Zylinderschraube DIN 912 - M8 x 40 - 8.8</t>
  </si>
  <si>
    <t>911021020</t>
  </si>
  <si>
    <t>Zylinderschraube DIN 6912 - M6 x 16 - 08.8</t>
  </si>
  <si>
    <t>911021025</t>
  </si>
  <si>
    <t>Zylinderschraube DIN 6912 - M8 x 16 - 08.8</t>
  </si>
  <si>
    <t>911021028</t>
  </si>
  <si>
    <t>Zylinderschraube DIN 912 - M8 x 60 - 8.8</t>
  </si>
  <si>
    <t>911021030</t>
  </si>
  <si>
    <t>Zylinderschraube DIN 912 - M6 x 45 - 8.8</t>
  </si>
  <si>
    <t>911021031</t>
  </si>
  <si>
    <t>Zylinderschraube DIN 912 - M6 x 80 - 8.8</t>
  </si>
  <si>
    <t>911021032</t>
  </si>
  <si>
    <t>Zylinderschraube DIN 912 - M6 x 90 - 8.8</t>
  </si>
  <si>
    <t>911021033</t>
  </si>
  <si>
    <t>Zylinderschraube DIN 912 - M5 x 14 - 8.8</t>
  </si>
  <si>
    <t>911021034</t>
  </si>
  <si>
    <t>Zylinderschraube DIN 912 - M8 x 70 - 8.8</t>
  </si>
  <si>
    <t>911021035</t>
  </si>
  <si>
    <t>Zylinderschraube DIN 912 - M10 x 20 - 8.8</t>
  </si>
  <si>
    <t>911021037</t>
  </si>
  <si>
    <t>Zylinderschraube DIN 912 - M5 x 16 - 8.8</t>
  </si>
  <si>
    <t>911021038</t>
  </si>
  <si>
    <t>Zylinderschraube DIN 912 - M8 x 80 - 8.8</t>
  </si>
  <si>
    <t>911021039</t>
  </si>
  <si>
    <t>Zylinderschraube DIN 912 - M8 x 90 - 8.8</t>
  </si>
  <si>
    <t>911021040</t>
  </si>
  <si>
    <t>Zylinderschraube DIN 912 - M4 x 20 - 8.8</t>
  </si>
  <si>
    <t>911021041</t>
  </si>
  <si>
    <t>Zylinderschraube DIN 912 - M4 x 25 - 8.8</t>
  </si>
  <si>
    <t>911021042</t>
  </si>
  <si>
    <t>Zylinderschraube DIN 912 - M4 x 30 - 8.8</t>
  </si>
  <si>
    <t>911021043</t>
  </si>
  <si>
    <t>Zylinderschraube DIN 912 - M4 x 40 - 8.8</t>
  </si>
  <si>
    <t>911021044</t>
  </si>
  <si>
    <t>Zylinderschraube DIN 912 - M4 x 45 - 8.8</t>
  </si>
  <si>
    <t>911021045</t>
  </si>
  <si>
    <t>911021046</t>
  </si>
  <si>
    <t>Zylinderschraube DIN 912 - M5 x 20 - 8.8</t>
  </si>
  <si>
    <t>911021047</t>
  </si>
  <si>
    <t>Zylinderschraube DIN 912 - M4 x 10 - 8.8</t>
  </si>
  <si>
    <t>911021048</t>
  </si>
  <si>
    <t>Zylinderschraube DIN 912 - M5 x 30 - 8.8</t>
  </si>
  <si>
    <t>911021049</t>
  </si>
  <si>
    <t>Zylinderschraube DIN 912 - M5 x 45 - 8.8</t>
  </si>
  <si>
    <t>911021051</t>
  </si>
  <si>
    <t>Zylinderschraube DIN 912 - M8 x 55 - 8.8</t>
  </si>
  <si>
    <t>911021052</t>
  </si>
  <si>
    <t>Zylinderschraube DIN 912 - M8 x 50 - 8.8</t>
  </si>
  <si>
    <t>911021053</t>
  </si>
  <si>
    <t>911021054</t>
  </si>
  <si>
    <t>Zylinderschraube DIN 912 - M8 x 25 - 8.8</t>
  </si>
  <si>
    <t>911021055</t>
  </si>
  <si>
    <t>Zylinderschraube DIN 912 - M8 x 16 - 8.8</t>
  </si>
  <si>
    <t>911021057</t>
  </si>
  <si>
    <t>Zylinderschraube DIN 912 - M4 x 35 - 8.8</t>
  </si>
  <si>
    <t>911021060</t>
  </si>
  <si>
    <t>Zylinderschraube DIN 912 - M10 x 70 - 8.8</t>
  </si>
  <si>
    <t>911021063</t>
  </si>
  <si>
    <t>Zylinderschraube DIN 912 - M10 x 30 - 8.8</t>
  </si>
  <si>
    <t>911021065</t>
  </si>
  <si>
    <t>Zylinderschraube DIN 912 - M10 x 40 - 8.8</t>
  </si>
  <si>
    <t>911021067</t>
  </si>
  <si>
    <t>Zylinderschraube DIN 912 - M10 x 50 - 8.8</t>
  </si>
  <si>
    <t>911021068</t>
  </si>
  <si>
    <t>Zylinderschraube DIN 912 - M10 x 60 - 8.8</t>
  </si>
  <si>
    <t>911021069</t>
  </si>
  <si>
    <t>Zylinderschraube DIN 912 - M10 x 80 - 8.8</t>
  </si>
  <si>
    <t>911021072</t>
  </si>
  <si>
    <t>Zylinderschraube DIN 912 - M10 x 100 - 8.8</t>
  </si>
  <si>
    <t>911021074</t>
  </si>
  <si>
    <t>Zylinderschraube DIN 912 - M5 x 12 - 8.8</t>
  </si>
  <si>
    <t>911021075</t>
  </si>
  <si>
    <t>Zylinderschraube DIN 912 - M5 x 60 - 8.8</t>
  </si>
  <si>
    <t>911021077</t>
  </si>
  <si>
    <t>Zylinderschraube DIN 912 - M6 x 12 - 8.8</t>
  </si>
  <si>
    <t>911021079</t>
  </si>
  <si>
    <t>Zylinderschraube DIN 912 - M6 x 40 - 8.8</t>
  </si>
  <si>
    <t>911021080</t>
  </si>
  <si>
    <t>Zylinderschraube DIN 912 - M6 x 50 - 8.8</t>
  </si>
  <si>
    <t>911021081</t>
  </si>
  <si>
    <t>Zylinderschraube DIN 912 - M4 x 55 - 8.8</t>
  </si>
  <si>
    <t>911021082</t>
  </si>
  <si>
    <t>Zylinderschraube DIN 912 - M6 x 60 - 8.8</t>
  </si>
  <si>
    <t>911021084</t>
  </si>
  <si>
    <t>Zylinderschraube DIN 912 - M8 x 65 - 8.8</t>
  </si>
  <si>
    <t>911021089</t>
  </si>
  <si>
    <t>Zylinderschraube DIN 6912 - M8 x 12 - 08.8</t>
  </si>
  <si>
    <t>911021090</t>
  </si>
  <si>
    <t>Zylinderschraube DIN 6912 - M8 x 20 - 08.8</t>
  </si>
  <si>
    <t>911021097</t>
  </si>
  <si>
    <t>Zylinderschraube DIN 6912 - M6 x 12 - 08.8</t>
  </si>
  <si>
    <t>911021098</t>
  </si>
  <si>
    <t>Zylinderschraube DIN 6912 - M8 x 40 - 08.8</t>
  </si>
  <si>
    <t>911021100</t>
  </si>
  <si>
    <t>Zylinderschraube DIN 6912 - M6 x 80 - 08.8</t>
  </si>
  <si>
    <t>911021101</t>
  </si>
  <si>
    <t>Zylinderschraube DIN 6912 - M8 x 70 - 08.8</t>
  </si>
  <si>
    <t>911021104</t>
  </si>
  <si>
    <t>Senkschraube ISO 10642 - M6 x 40 - 08.8</t>
  </si>
  <si>
    <t>911021105</t>
  </si>
  <si>
    <t>Senkschraube ISO 10642 - M6 x 12 - 08.8</t>
  </si>
  <si>
    <t>911021109</t>
  </si>
  <si>
    <t>Senkschraube ISO 10642 - M6 x 25 - 08.8</t>
  </si>
  <si>
    <t>911021110</t>
  </si>
  <si>
    <t>Senkschraube ISO 10642 - M6 x 35 - 08.8</t>
  </si>
  <si>
    <t>911021112</t>
  </si>
  <si>
    <t>Senkschraube ISO 10642 - M8 x 20 - 08.8</t>
  </si>
  <si>
    <t>911021113</t>
  </si>
  <si>
    <t>Senkschraube ISO 10642 - M8 x 25 - 08.8</t>
  </si>
  <si>
    <t>911021115</t>
  </si>
  <si>
    <t>SENKSCHR. M5X30 DIN 7991  M. INNENSKT. VZ</t>
  </si>
  <si>
    <t>911021116</t>
  </si>
  <si>
    <t>Senkschraube ISO 10642 - M4 x 8 - 08.8</t>
  </si>
  <si>
    <t>911021117</t>
  </si>
  <si>
    <t>Senkschraube ISO 10642 - M8 x 12 - 08.8</t>
  </si>
  <si>
    <t>911021118</t>
  </si>
  <si>
    <t>Senkschraube ISO 10642 - M5 x 12 - 08.8</t>
  </si>
  <si>
    <t>911021121</t>
  </si>
  <si>
    <t>Senkschraube ISO 10642 - M4 x 20 - 08.8</t>
  </si>
  <si>
    <t>911021122</t>
  </si>
  <si>
    <t>Senkschraube ISO 10642 - M4 x 12 - 08.8</t>
  </si>
  <si>
    <t>911021123</t>
  </si>
  <si>
    <t>Senkschraube ISO 10642 - M6 x 16 - 08.8</t>
  </si>
  <si>
    <t>911021130</t>
  </si>
  <si>
    <t>Zylinderschraube DIN 912 - M4 x 18 - 8.8</t>
  </si>
  <si>
    <t>911021132</t>
  </si>
  <si>
    <t>Senkschraube ISO 10642 - M6 x 10 - 08.8</t>
  </si>
  <si>
    <t>911021133</t>
  </si>
  <si>
    <t>SENKSCHR. M5X50 DIN 7991 M. INNENSKT. VZ</t>
  </si>
  <si>
    <t>911021134</t>
  </si>
  <si>
    <t>INBUS-RIPP-SCHR. M8X12 W251 VZ</t>
  </si>
  <si>
    <t>911021135</t>
  </si>
  <si>
    <t>911021136</t>
  </si>
  <si>
    <t>Zylinderschraube DIN 912 - M5 x 75 - 8.8</t>
  </si>
  <si>
    <t>911021138</t>
  </si>
  <si>
    <t>Zylinderschraube DIN 912 - M5 x 50 - 8.8</t>
  </si>
  <si>
    <t>911021140</t>
  </si>
  <si>
    <t>911021141</t>
  </si>
  <si>
    <t>Zylinderschraube DIN 912 - M6 x 70 - 8.8</t>
  </si>
  <si>
    <t>911021143</t>
  </si>
  <si>
    <t>Zylinderschraube DIN 912 - M8 x 30 - 8.8</t>
  </si>
  <si>
    <t>911021144</t>
  </si>
  <si>
    <t>Zylinderschraube DIN 912 - M8 x 35 - 8.8</t>
  </si>
  <si>
    <t>911021145</t>
  </si>
  <si>
    <t>Zylinderschraube DIN 912 - M8 x 45 - 8.8</t>
  </si>
  <si>
    <t>911021147</t>
  </si>
  <si>
    <t>Zylinderschraube DIN 6912 - M10 x 16 - 08.8</t>
  </si>
  <si>
    <t>911021150</t>
  </si>
  <si>
    <t>Senkschraube ISO 10642 - M12 x 50 - 08.8</t>
  </si>
  <si>
    <t>911021151</t>
  </si>
  <si>
    <t>Zylinderschraube DIN 912 - M5 x 8 - 8.8</t>
  </si>
  <si>
    <t>911021152</t>
  </si>
  <si>
    <t>Zylinderschraube DIN 912 - M5 x 65 - 8.8</t>
  </si>
  <si>
    <t>911021153</t>
  </si>
  <si>
    <t>Senkschraube ISO 10642 - M10 x 25 - 08.8</t>
  </si>
  <si>
    <t>911021154</t>
  </si>
  <si>
    <t>911021155</t>
  </si>
  <si>
    <t>Senkschraube ISO 10642 - M6 x 20 - 08.8</t>
  </si>
  <si>
    <t>911021156</t>
  </si>
  <si>
    <t>Senkschraube ISO 10642 - M6 x 30 - 08.8</t>
  </si>
  <si>
    <t>911021157</t>
  </si>
  <si>
    <t>Zylinderschraube DIN 912 - M3 x 20 - 8.8</t>
  </si>
  <si>
    <t>911021158</t>
  </si>
  <si>
    <t>Zylinderschraube DIN 912 - M3 x 12 - 8.8</t>
  </si>
  <si>
    <t>911021160</t>
  </si>
  <si>
    <t>Senkschraube ISO 10642 - M5 x 20 - 08.8</t>
  </si>
  <si>
    <t>911021161</t>
  </si>
  <si>
    <t>Zylinderschraube DIN 6912 - M6 x 25 - 08.8</t>
  </si>
  <si>
    <t>911021162</t>
  </si>
  <si>
    <t>Senkschraube ISO 10642 - M5 x 8 - 08.8</t>
  </si>
  <si>
    <t>911021163</t>
  </si>
  <si>
    <t>Senkschraube ISO 10642 - M10 x 20 - 08.8</t>
  </si>
  <si>
    <t>911021166</t>
  </si>
  <si>
    <t>Senkschraube ISO 10642 - M6 x 8 - 08.8</t>
  </si>
  <si>
    <t>911021167</t>
  </si>
  <si>
    <t>Zylinderschraube DIN 912 - M3 x 25 - 8.8</t>
  </si>
  <si>
    <t>911021169</t>
  </si>
  <si>
    <t>Zylinderschraube DIN 912 - M10 x 45 - 8.8</t>
  </si>
  <si>
    <t>911021170</t>
  </si>
  <si>
    <t>911021172</t>
  </si>
  <si>
    <t>SENKSCHR. M8X70 DIN 7991 M.INNENSKT. VZ</t>
  </si>
  <si>
    <t>911021173</t>
  </si>
  <si>
    <t>SENKSCHR. M3X8 DIN 7991 M.INNENSKT. VZ</t>
  </si>
  <si>
    <t>911021174</t>
  </si>
  <si>
    <t>Zylinderschraube DIN 912 - M6 x 8 - 8.8</t>
  </si>
  <si>
    <t>911021176</t>
  </si>
  <si>
    <t>Zylinderschraube DIN 6912 - M8 x 30 - 08.8</t>
  </si>
  <si>
    <t>911021181</t>
  </si>
  <si>
    <t>Senkschraube ISO 10642 - M8 x 16 - 08.8</t>
  </si>
  <si>
    <t>911021183</t>
  </si>
  <si>
    <t>Senkschraube ISO 10642 - M4 x 16 - 08.8</t>
  </si>
  <si>
    <t>911021184</t>
  </si>
  <si>
    <t>SENKSCHR. M6X60 DIN 7991 M.INNENSKT. VZ</t>
  </si>
  <si>
    <t>911021186</t>
  </si>
  <si>
    <t>Artikelnummer ist frei - kann</t>
  </si>
  <si>
    <t>911021187</t>
  </si>
  <si>
    <t>Zylinderschraube DIN 7984 - M4 x 25 - 08.8</t>
  </si>
  <si>
    <t>911021188</t>
  </si>
  <si>
    <t>Zylinderschraube DIN 912 - M3 x 16 - 8.8</t>
  </si>
  <si>
    <t>911021189</t>
  </si>
  <si>
    <t>Zylinderschraube DIN 912 - M4 x 8 - 8.8</t>
  </si>
  <si>
    <t>911021190</t>
  </si>
  <si>
    <t>SENKSCHR. M10X35 DIN 7991 M.INNENSKT. VZ</t>
  </si>
  <si>
    <t>911021191</t>
  </si>
  <si>
    <t>Zylinderschraube DIN 912 - M3 x 35 - 8.8</t>
  </si>
  <si>
    <t>911021193</t>
  </si>
  <si>
    <t>Senkschraube ISO 10642 - M10 x 50 - 08.8</t>
  </si>
  <si>
    <t>911021195</t>
  </si>
  <si>
    <t>Senkschraube ISO 10642 - M8 x 30 - 08.8</t>
  </si>
  <si>
    <t>911021196</t>
  </si>
  <si>
    <t>Senkschraube ISO 10642 - M2,5 x 10 - 08.8</t>
  </si>
  <si>
    <t>911021197</t>
  </si>
  <si>
    <t>Senkschraube ISO 10642 - M3 x 16 - 08.8</t>
  </si>
  <si>
    <t>911021199</t>
  </si>
  <si>
    <t>Zylinderschraube DIN 912 - M3 x 6 - 8.8</t>
  </si>
  <si>
    <t>911021201</t>
  </si>
  <si>
    <t>911021203</t>
  </si>
  <si>
    <t>Zylinderschraube DIN 7984 - M4 x 16 - 08.8</t>
  </si>
  <si>
    <t>911021204</t>
  </si>
  <si>
    <t>Zylinderschraube DIN 6912 - M6 x 45 - 08.8</t>
  </si>
  <si>
    <t>911021207</t>
  </si>
  <si>
    <t>Senkschraube ISO 10642 - M6 x 50 - 08.8</t>
  </si>
  <si>
    <t>911021209</t>
  </si>
  <si>
    <t>SENKSCHR. M4X25 DIN 7991 M.INNENSKT. VZ</t>
  </si>
  <si>
    <t>911021210</t>
  </si>
  <si>
    <t>Senkschraube ISO 10642 - M5 x 35 - 08.8</t>
  </si>
  <si>
    <t>911021212</t>
  </si>
  <si>
    <t>Zylinderschraube DIN 912 - M3 x 10 - 8.8</t>
  </si>
  <si>
    <t>911021213</t>
  </si>
  <si>
    <t>Zylinderschraube DIN 912 - M4 x 12 - 8.8</t>
  </si>
  <si>
    <t>911021214</t>
  </si>
  <si>
    <t>Senkschraube ISO 10642 - M3 x 12 - 08.8</t>
  </si>
  <si>
    <t>911021215</t>
  </si>
  <si>
    <t>Zylinderschraube DIN 912 - M12 x 25 - 8.8</t>
  </si>
  <si>
    <t>911021216</t>
  </si>
  <si>
    <t>SENKSCHR. M8X50 DIN 7991 M.INNENSKT. VZ</t>
  </si>
  <si>
    <t>911021217</t>
  </si>
  <si>
    <t>911021219</t>
  </si>
  <si>
    <t>Senkschraube ISO 10642 - M8 x 35 - 08.8</t>
  </si>
  <si>
    <t>911021220</t>
  </si>
  <si>
    <t>Zylinderschraube DIN 912 - M10 x 25 - 8.8</t>
  </si>
  <si>
    <t>911021221</t>
  </si>
  <si>
    <t>911021222</t>
  </si>
  <si>
    <t>Senkschraube ISO 10642 - M12 x 30 - 08.8</t>
  </si>
  <si>
    <t>911021223</t>
  </si>
  <si>
    <t>Zylinderschraube DIN 912 - M12 x 40 - 8.8</t>
  </si>
  <si>
    <t>911021226</t>
  </si>
  <si>
    <t>Zylinderschraube DIN 912 - M6 x 35 - 8.8</t>
  </si>
  <si>
    <t>911021227</t>
  </si>
  <si>
    <t>Zylinderschraube DIN 6912 - M8 x 25 - 08.8</t>
  </si>
  <si>
    <t>911021230</t>
  </si>
  <si>
    <t>Senkschraube ISO 10642 - M5 x 16 - 08.8</t>
  </si>
  <si>
    <t>911021231</t>
  </si>
  <si>
    <t>SENKSCHR. M5X6 A2 DIN 7991 M.INNENSKT. VZ</t>
  </si>
  <si>
    <t>911021232</t>
  </si>
  <si>
    <t>Zylinderschraube DIN 912 - M8 x 22 - 8.8</t>
  </si>
  <si>
    <t>911021234</t>
  </si>
  <si>
    <t>Zylinderschraube DIN 912 - M5 x 22 - 8.8</t>
  </si>
  <si>
    <t>911021239</t>
  </si>
  <si>
    <t>Zylinderschraube DIN 912 - M12 x 30 - 8.8</t>
  </si>
  <si>
    <t>911021248</t>
  </si>
  <si>
    <t>Zylinderschraube DIN 6912 - M8 x 22 - 08.8</t>
  </si>
  <si>
    <t>911021252</t>
  </si>
  <si>
    <t>Senkschraube ISO 10642 - M5 x 10 - 08.8</t>
  </si>
  <si>
    <t>911021254</t>
  </si>
  <si>
    <t>Senkschraube ISO 10642 - M8 x 90 - 08.8</t>
  </si>
  <si>
    <t>911021257</t>
  </si>
  <si>
    <t>SENKSCHR. M10X80 DIN 7991 M.INNENSKT. VZ</t>
  </si>
  <si>
    <t>911021259</t>
  </si>
  <si>
    <t>Zylinderschraube DIN 912 - M8 x 12 - 8.8</t>
  </si>
  <si>
    <t>911021260</t>
  </si>
  <si>
    <t>Senkschraube ISO 10642 - M4 x 30 - 08.8</t>
  </si>
  <si>
    <t>911021261</t>
  </si>
  <si>
    <t>Zylinderschraube DIN 912 - M3 x 30 - 8.8</t>
  </si>
  <si>
    <t>911021262</t>
  </si>
  <si>
    <t>Zylinderschraube DIN 912 - M8 x 60 - 12.9</t>
  </si>
  <si>
    <t>911031009</t>
  </si>
  <si>
    <t>Senkschraube DIN 963 - M4 x 25 - 4.8</t>
  </si>
  <si>
    <t>911031014</t>
  </si>
  <si>
    <t>Senkschraube DIN 963 - M5 x 16 - 4.8</t>
  </si>
  <si>
    <t>911031024</t>
  </si>
  <si>
    <t>Senkschraube DIN 963 - M5 x 30 - 4.8</t>
  </si>
  <si>
    <t>911031051</t>
  </si>
  <si>
    <t>Senkschraube DIN 963 - M4 x 10 - 4.8</t>
  </si>
  <si>
    <t>911031060</t>
  </si>
  <si>
    <t>SENKSCHR. 1/4" - 20 DIN 965 UNC x 1/2" SCHWARZ VZ</t>
  </si>
  <si>
    <t>911041019</t>
  </si>
  <si>
    <t>Zylinderschraube DIN 84 - M5 x 16 - 4.8</t>
  </si>
  <si>
    <t>911041054</t>
  </si>
  <si>
    <t>Zylinderschraube DIN 7984 - M8 x 25 - 08.8</t>
  </si>
  <si>
    <t>911051020</t>
  </si>
  <si>
    <t>PAN-HEAD SPAX M5X25 Z2 ART.NR.1965 25 VZ</t>
  </si>
  <si>
    <t>911051022</t>
  </si>
  <si>
    <t>PAN-HEAD SPAX M3,5X20 VZ</t>
  </si>
  <si>
    <t>911051045</t>
  </si>
  <si>
    <t>FLACHKOPFSCHR. M6X12 DIN 85 KUNSTSTOFF</t>
  </si>
  <si>
    <t>911051046</t>
  </si>
  <si>
    <t>911051047</t>
  </si>
  <si>
    <t>SENKKOPF SPAX 3,8X9,5 VZ</t>
  </si>
  <si>
    <t>911051048</t>
  </si>
  <si>
    <t>Flachkopfschraube DIN 923 - M5 x 8 - 5.8</t>
  </si>
  <si>
    <t>911051049</t>
  </si>
  <si>
    <t>Flachkopfschraube DIN 923 - M5 x 10 - 5.8</t>
  </si>
  <si>
    <t>911051050</t>
  </si>
  <si>
    <t>Senk-Holzschraube SPAX - 4 x 30 - St - Z</t>
  </si>
  <si>
    <t>911051051</t>
  </si>
  <si>
    <t>911051052</t>
  </si>
  <si>
    <t>Flachkopfschraube DIN 923 - M5 x 12 - 5.8</t>
  </si>
  <si>
    <t>911051053</t>
  </si>
  <si>
    <t>Flachkopfschraube DIN 923 - M3 x 4 - 5.8</t>
  </si>
  <si>
    <t>911051054</t>
  </si>
  <si>
    <t>Flachkopfschraube DIN 923 - M3 x 16 - 5.8</t>
  </si>
  <si>
    <t>911071006</t>
  </si>
  <si>
    <t>SPANPLATTENSCHR. 4,5X25 M. LINSENK.</t>
  </si>
  <si>
    <t>911071012</t>
  </si>
  <si>
    <t>Halbrundkopfschraube ISO 7380-1 - M8 x 30 - 010.9</t>
  </si>
  <si>
    <t>911071021</t>
  </si>
  <si>
    <t>LINSENSCHR. M8X35 ISO 7380-2 INNENSKT. MIT</t>
  </si>
  <si>
    <t>911071024</t>
  </si>
  <si>
    <t>Halbrundkopfschraube ISO 7380-2 - M6 x 20 - 010.9</t>
  </si>
  <si>
    <t>911071025</t>
  </si>
  <si>
    <t>Halbrundkopfschraube ISO 7380-1 - M8 x 40 - 010.9</t>
  </si>
  <si>
    <t>911071026</t>
  </si>
  <si>
    <t>Halbrundkopfschraube ISO 7380-2 - M6 x 12 - 010.9</t>
  </si>
  <si>
    <t>911071027</t>
  </si>
  <si>
    <t>Halbrundkopfschraube ISO 7380-2 - M5 x 10 - 010.9</t>
  </si>
  <si>
    <t>911071028</t>
  </si>
  <si>
    <t>Halbrundkopfschraube ISO 7380-2 - M6 x 16 - 010.9</t>
  </si>
  <si>
    <t>911071029</t>
  </si>
  <si>
    <t>Halbrundkopfschraube ISO 7380-1 - M5 x 16 - 010.9</t>
  </si>
  <si>
    <t>911071030</t>
  </si>
  <si>
    <t>Halbrundkopfschraube ISO 7380-1 - M3 x 6 - 010.9</t>
  </si>
  <si>
    <t>911071031</t>
  </si>
  <si>
    <t>Halbrundkopfschraube ISO 7380-2 - M4 x 16 - 010.9</t>
  </si>
  <si>
    <t>911071033</t>
  </si>
  <si>
    <t>Halbrundkopfschraube ISO 7380-1 - M4 x 6 - 010.9</t>
  </si>
  <si>
    <t>911071034</t>
  </si>
  <si>
    <t>Halbrundkopfschraube ISO 7380-1 - M4 x 10 - 010.9</t>
  </si>
  <si>
    <t>911071035</t>
  </si>
  <si>
    <t>Halbrundkopfschraube ISO 7380-2 - M5 x 12 - 010.9</t>
  </si>
  <si>
    <t>911071036</t>
  </si>
  <si>
    <t>Halbrundkopfschraube ISO 7380-2 - M8 x 10 - 010.9</t>
  </si>
  <si>
    <t>911071037</t>
  </si>
  <si>
    <t>Halbrundkopfschraube ISO 7380-1 - M6 x 20 - 010.9</t>
  </si>
  <si>
    <t>911071038</t>
  </si>
  <si>
    <t>Halbrundkopfschraube ISO 7380-2 - M8 x 20 - 010.9</t>
  </si>
  <si>
    <t>911071039</t>
  </si>
  <si>
    <t>LINSENSCHR. M5X20 ISO 7380-2 INNENSKT. MIT</t>
  </si>
  <si>
    <t>911071043</t>
  </si>
  <si>
    <t>LINSENSCHR. M5X25 ISO 7380-2 INNENSKT. MIT</t>
  </si>
  <si>
    <t>911071045</t>
  </si>
  <si>
    <t>Halbrundkopfschraube ISO 7380-1 - M8 x 55 - 010.9</t>
  </si>
  <si>
    <t>911081005</t>
  </si>
  <si>
    <t>CLIFASTIFT M6X20</t>
  </si>
  <si>
    <t>911081006</t>
  </si>
  <si>
    <t>CLIFASTIFT M6X30</t>
  </si>
  <si>
    <t>911081007</t>
  </si>
  <si>
    <t>CLIFASTIFT M8X30 - 530 000 080 100</t>
  </si>
  <si>
    <t>911081008</t>
  </si>
  <si>
    <t>911091009</t>
  </si>
  <si>
    <t>Gewindestift DIN 913 - M5 x 8 - 45H</t>
  </si>
  <si>
    <t>911091019</t>
  </si>
  <si>
    <t>Gewindestift DIN 913 - M6 x 6 - 45H</t>
  </si>
  <si>
    <t>911091020</t>
  </si>
  <si>
    <t>Gewindestift DIN 915 - M6 x 20 - 45H</t>
  </si>
  <si>
    <t>911091021</t>
  </si>
  <si>
    <t>Gewindestift DIN 916 - M8 x 8 - 45H</t>
  </si>
  <si>
    <t>911091029</t>
  </si>
  <si>
    <t>Gewindestift DIN 916 - M6 x 12 - 45H</t>
  </si>
  <si>
    <t>911091034</t>
  </si>
  <si>
    <t>Gewindestift DIN 914 - M5 x 8 - 45H</t>
  </si>
  <si>
    <t>911091037</t>
  </si>
  <si>
    <t>Gewindestift DIN 916 - M8 x 6 - 45H</t>
  </si>
  <si>
    <t>911091039</t>
  </si>
  <si>
    <t>Gewindestift DIN 916 - M6 x 8 - 45H</t>
  </si>
  <si>
    <t>911091040</t>
  </si>
  <si>
    <t>Gewindestift DIN 916 - M6 x 6 - 45H</t>
  </si>
  <si>
    <t>911091041</t>
  </si>
  <si>
    <t>Gewindestift DIN 916 - M8 x 10 - 45H</t>
  </si>
  <si>
    <t>911091043</t>
  </si>
  <si>
    <t>Gewindestift DIN 916 - M5 x 5 - 45H</t>
  </si>
  <si>
    <t>911091044</t>
  </si>
  <si>
    <t>GEWST.M.RINGSCH. M5X10 DIN 916 (ISO 4029) VZ</t>
  </si>
  <si>
    <t>911091046</t>
  </si>
  <si>
    <t>Schaftschraube DIN 427 - M5 x 20 - 14H</t>
  </si>
  <si>
    <t>911091047</t>
  </si>
  <si>
    <t>Gewindestift DIN 913 - M6 x 35 - 45H</t>
  </si>
  <si>
    <t>911091049</t>
  </si>
  <si>
    <t>Gewindestift DIN 916 - M4 x 4 - 45H</t>
  </si>
  <si>
    <t>911091050</t>
  </si>
  <si>
    <t>STIFTSCHR. M10X35 DIN 938 VZ</t>
  </si>
  <si>
    <t>911091052</t>
  </si>
  <si>
    <t>Gewindestift DIN 913 - M6 x 12 - 45H</t>
  </si>
  <si>
    <t>911091053</t>
  </si>
  <si>
    <t>Gewindestift DIN 913 - M6 x 16 - 45H</t>
  </si>
  <si>
    <t>911091054</t>
  </si>
  <si>
    <t>Gewindestift DIN 913 - M8 x 10 - 45H</t>
  </si>
  <si>
    <t>911091055</t>
  </si>
  <si>
    <t>GEWST.M.KEGELK. M10X40 DIN 913 VZ</t>
  </si>
  <si>
    <t>911091058</t>
  </si>
  <si>
    <t>GEWST.M.KEGELK. M8X25 DIN 913 (ISO 4026) VZ</t>
  </si>
  <si>
    <t>911091061</t>
  </si>
  <si>
    <t>Schaftschraube DIN 427 - M8 x 25 - 14H</t>
  </si>
  <si>
    <t>911091062</t>
  </si>
  <si>
    <t>Gewindestift DIN 916 - M8 x 30 - 45H</t>
  </si>
  <si>
    <t>911091063</t>
  </si>
  <si>
    <t>Gewindestift DIN 916 - M4 x 10 - 45H</t>
  </si>
  <si>
    <t>911091064</t>
  </si>
  <si>
    <t>Gewindestift DIN 913 - M8 x 6 - 45H</t>
  </si>
  <si>
    <t>911091066</t>
  </si>
  <si>
    <t>GEWST.M.KEGELK. M5X25 DIN 913 (ISO 4026) VZ</t>
  </si>
  <si>
    <t>911091067</t>
  </si>
  <si>
    <t>Gewindestift DIN 915 - M8 x 10 - 45H</t>
  </si>
  <si>
    <t>911091068</t>
  </si>
  <si>
    <t>GEWST.M.SPITZE  M6X20 DIN 914 (ISO 4027) VZ</t>
  </si>
  <si>
    <t>911091069</t>
  </si>
  <si>
    <t>Gewindestift DIN 916 - M8 x 16 - 45H</t>
  </si>
  <si>
    <t>911091071</t>
  </si>
  <si>
    <t>Gewindestift DIN 916 - M6 x 10 - 45H</t>
  </si>
  <si>
    <t>911091072</t>
  </si>
  <si>
    <t>Gewindestift DIN 916 - M6 x 20 - 45H</t>
  </si>
  <si>
    <t>911091073</t>
  </si>
  <si>
    <t>GEWST.M.RINGSCHN. M8X35 DIN 916 (ISO 4029) VZ</t>
  </si>
  <si>
    <t>911091074</t>
  </si>
  <si>
    <t>GEWST.M.SPITZE  M8X16 DIN 914 (ISO 4027) VZ</t>
  </si>
  <si>
    <t>911091077</t>
  </si>
  <si>
    <t>Gewindestift DIN 916 - M8 x 20 - 45H</t>
  </si>
  <si>
    <t>911091079</t>
  </si>
  <si>
    <t>911091081</t>
  </si>
  <si>
    <t>GEWST.M.RINGSCHN. M8X40 DIN 916 VZ</t>
  </si>
  <si>
    <t>911091082</t>
  </si>
  <si>
    <t>GEWST.M.KEGELK. M8X8 DIN 913 VZ</t>
  </si>
  <si>
    <t>911091083</t>
  </si>
  <si>
    <t>GEWST.M.KEGELK. M5X30 DIN 913 VZ</t>
  </si>
  <si>
    <t>911091085</t>
  </si>
  <si>
    <t>Gewindestift DIN 916 - M6 x 16 - 45H</t>
  </si>
  <si>
    <t>911091086</t>
  </si>
  <si>
    <t>Gewindestift DIN 916 - M5 x 8 - 45H</t>
  </si>
  <si>
    <t>911091087</t>
  </si>
  <si>
    <t>Gewindestift DIN 915 - M8 x 12 - 45H</t>
  </si>
  <si>
    <t>911091089</t>
  </si>
  <si>
    <t>Gewindestift DIN 913 - M10 x 16 - 45H</t>
  </si>
  <si>
    <t>911091091</t>
  </si>
  <si>
    <t>911091092</t>
  </si>
  <si>
    <t>Gewindestift DIN 914 - M5 x 16 - 45H</t>
  </si>
  <si>
    <t>911091093</t>
  </si>
  <si>
    <t>GEWST.M.SPITZE  M5X12 DIN 914 (ISO 4027) VZ</t>
  </si>
  <si>
    <t>911091094</t>
  </si>
  <si>
    <t>Gewindestift DIN 913 - M6 x 10 - 45H</t>
  </si>
  <si>
    <t>911091095</t>
  </si>
  <si>
    <t>Schaftschraube DIN 427 - M5 x 30 - 14H</t>
  </si>
  <si>
    <t>911091096</t>
  </si>
  <si>
    <t>Gewindestift DIN 914 - M8 x 8 - 45H</t>
  </si>
  <si>
    <t>911091097</t>
  </si>
  <si>
    <t>Gewindestift DIN 914 - M6 x 12 - 45H</t>
  </si>
  <si>
    <t>911092001</t>
  </si>
  <si>
    <t>911101001</t>
  </si>
  <si>
    <t>GEWINDESTANGE 1M M6 DIN 976-1 (DIN 975) VZ</t>
  </si>
  <si>
    <t>911101002</t>
  </si>
  <si>
    <t>GEWINDESTANGE 1M M8 DIN 976-1 (DIN 975) VZ</t>
  </si>
  <si>
    <t>911101003</t>
  </si>
  <si>
    <t>GEWINDESTANGE 1M M10 DIN 976-1(DIN 975) VZ</t>
  </si>
  <si>
    <t>911101004</t>
  </si>
  <si>
    <t>GEWINDESTANGE 1M M4 DIN 976-1 (DIN 975) VZ</t>
  </si>
  <si>
    <t>911101006</t>
  </si>
  <si>
    <t>GEWINDESTANGE 1M M12 DIN 976-1 (DIN 975) VZ</t>
  </si>
  <si>
    <t>911101008</t>
  </si>
  <si>
    <t>GEWINDESTANGE 1M M16 DIN 976-1 (DIN 975) VZ</t>
  </si>
  <si>
    <t>911111022</t>
  </si>
  <si>
    <t>AUGENSCHR. M10X160 DIN 444-B VZ</t>
  </si>
  <si>
    <t>911111035</t>
  </si>
  <si>
    <t>Augenschraube DIN 444 - LB M10 x 100 - 4.6</t>
  </si>
  <si>
    <t>911111036</t>
  </si>
  <si>
    <t>Augenschraube DIN 444 - B M10 x 120 - 4.6</t>
  </si>
  <si>
    <t>911111037</t>
  </si>
  <si>
    <t>AUGENSCHR. M12X280 DIN 444-B GEW.L=100MM+5MM</t>
  </si>
  <si>
    <t>911111041</t>
  </si>
  <si>
    <t>Augenschraube DIN 444 - B M10 x 70 - A2</t>
  </si>
  <si>
    <t>911111042</t>
  </si>
  <si>
    <t xml:space="preserve">AUGENSCHR./GEW.ÖSE M10X60 R88136 TYP 48 VZ </t>
  </si>
  <si>
    <t>911111043</t>
  </si>
  <si>
    <t xml:space="preserve">AUGENSCHR./GEW.ÖSE M8X80 R88136 TYP 48 VZ </t>
  </si>
  <si>
    <t>911121009</t>
  </si>
  <si>
    <t>FLACHRUNDS. M6X100 ISO 8677 M.4KT.ANSATZ (DIN</t>
  </si>
  <si>
    <t>911121013</t>
  </si>
  <si>
    <t>FL.RUNDS.M10X70 ISO 8677 M.4KT.ANSATZ 8.8 o.M VZ</t>
  </si>
  <si>
    <t>911121025</t>
  </si>
  <si>
    <t>FLACHRUNDS. M8X35  M..4KT.ANSATZ ISO 8677 VZ</t>
  </si>
  <si>
    <t>911121039</t>
  </si>
  <si>
    <t>Bohrschraube DIN 7504 - ST4,8 x 16 - K - St</t>
  </si>
  <si>
    <t>911121043</t>
  </si>
  <si>
    <t>911121044</t>
  </si>
  <si>
    <t>BOHRSCHR. 4,2X19-N DIN 7504 MIT LINSENKOPF VZ</t>
  </si>
  <si>
    <t>911121045</t>
  </si>
  <si>
    <t>FLACHRUNDS. M6X35 ISO 8677 MIT 4KT. ANSATZ (DIN</t>
  </si>
  <si>
    <t>911121046</t>
  </si>
  <si>
    <t>Bohrschraube DIN 7504 - ST6,3 x 25 - K - St</t>
  </si>
  <si>
    <t>911121047</t>
  </si>
  <si>
    <t>GEW.-SCHNEIDSCHR. M6X16 DIN 7513 6KT.KOPF FORM A</t>
  </si>
  <si>
    <t>911121048</t>
  </si>
  <si>
    <t>GEW.-SCHNEIDSCHR. M6X25 DIN 7500  6KT.KOPF FORM A</t>
  </si>
  <si>
    <t>911121055</t>
  </si>
  <si>
    <t>FLACHRUNDS. M8X45 ISO 8677 M VZ</t>
  </si>
  <si>
    <t>911121056</t>
  </si>
  <si>
    <t>BOHRSCHRAUBE 6,3X80 DIN 7504+RIPPEN VERZ.(7504</t>
  </si>
  <si>
    <t>911121058</t>
  </si>
  <si>
    <t>FLACHRUNDS. M10X25 ISO 8677 M.4KT.ANSATZ 8.8 VZ</t>
  </si>
  <si>
    <t>911121059</t>
  </si>
  <si>
    <t>RINGSCHR. M8 DIN 580 VZ</t>
  </si>
  <si>
    <t>911121060</t>
  </si>
  <si>
    <t>Bohrschraube DIN 7504 - ST4,8 x 19 - K - St</t>
  </si>
  <si>
    <t>911131001</t>
  </si>
  <si>
    <t>PASSSCHULTER SCHR. 10X25 M8 ISO 7379</t>
  </si>
  <si>
    <t>911131002</t>
  </si>
  <si>
    <t>Passschraube ISO 7379 - 10 x 16 - M8 - 12.9</t>
  </si>
  <si>
    <t>911131003</t>
  </si>
  <si>
    <t>PASSSCHULTER SCHR. 12.9  h8  8M6X12 ISO 7379</t>
  </si>
  <si>
    <t>911131004</t>
  </si>
  <si>
    <t xml:space="preserve">PASSSCHULTERSCHRAUBE DBS3-4-4 </t>
  </si>
  <si>
    <t>911131005</t>
  </si>
  <si>
    <t>PASSSCHULTERSCHRAUBE DBS3-7-4</t>
  </si>
  <si>
    <t>911131006</t>
  </si>
  <si>
    <t>Passschraube ISO 7379 - 8 x 30 - M6 - 12.9</t>
  </si>
  <si>
    <t>911151002</t>
  </si>
  <si>
    <t>DELTA PT SCHRAUBE WN 5451 80X25 VZ</t>
  </si>
  <si>
    <t>911151003</t>
  </si>
  <si>
    <t>911151004</t>
  </si>
  <si>
    <t>911151005</t>
  </si>
  <si>
    <t xml:space="preserve">PT-SCHRAUBE SENKKOPF A2 4,0X8 </t>
  </si>
  <si>
    <t>911191004</t>
  </si>
  <si>
    <t>SPANNSCHLOSS M16 MIT 2 OESEN 20 DIN 1480 VZ</t>
  </si>
  <si>
    <t>911191005</t>
  </si>
  <si>
    <t>SPANNSCHLOSS M10 DIN 1480 MIT 2 OESEN VZ</t>
  </si>
  <si>
    <t>911191006</t>
  </si>
  <si>
    <t>Spannschloss M8 x 70 mm, DIN 1480, 1xHaken, 1x Öse</t>
  </si>
  <si>
    <t>911251011</t>
  </si>
  <si>
    <t>HALFENSCHR. M10X30 TYP 38/17 MIT MUTTER 4.6 SW17</t>
  </si>
  <si>
    <t>911251012</t>
  </si>
  <si>
    <t>HALFENSCHR. M8X35  TYP 28/15 MIT MUTTER 4.6 VZ</t>
  </si>
  <si>
    <t>911251013</t>
  </si>
  <si>
    <t>Hammerkopfschraube 28/15 - M10x25-4.6 - Mu DIN 934</t>
  </si>
  <si>
    <t>911251014</t>
  </si>
  <si>
    <t>Hammerkopfschraube 28/15 - M10x40-4.6 - Mu DIN 934</t>
  </si>
  <si>
    <t>911251015</t>
  </si>
  <si>
    <t>HALFENSCHR. M10X50 TYP 28/15 MIT MUTTER 4.6 SW17</t>
  </si>
  <si>
    <t>911251016</t>
  </si>
  <si>
    <t>HALFENSCHR. M8X25  TYP 28/15 MIT MUTTER 4.6 VZ</t>
  </si>
  <si>
    <t>911251018</t>
  </si>
  <si>
    <t>Hammerkopfschraube 28/15 - M10x30-4.6 - Mu DIN 934</t>
  </si>
  <si>
    <t>911251019</t>
  </si>
  <si>
    <t>HALFENSCHR. M10X80 TYP HS 28/15 MIT MUTTER 4.6</t>
  </si>
  <si>
    <t>911251023</t>
  </si>
  <si>
    <t>HALFENSCHR. M12X35 TYP 50/30 8.8 (WAR 200 900</t>
  </si>
  <si>
    <t>911251024</t>
  </si>
  <si>
    <t>HALFENSCHR. M12X40 TYP 50/30 98.8 VZ</t>
  </si>
  <si>
    <t>911261011</t>
  </si>
  <si>
    <t>Blechschraube DIN 7971 - ST4,2 x 16 - St - C</t>
  </si>
  <si>
    <t>911261015</t>
  </si>
  <si>
    <t>BLECHSCHR. 6,3X32 6 KT. ISO 1479C VZ   (DIN 7976)</t>
  </si>
  <si>
    <t>911261019</t>
  </si>
  <si>
    <t>Blechschraube DIN 7981 - ST2,9 x 13 - St - C - H</t>
  </si>
  <si>
    <t>911261023</t>
  </si>
  <si>
    <t>Blechschraube DIN 7981 - ST4,8 x 13 - St - C - H</t>
  </si>
  <si>
    <t>911261024</t>
  </si>
  <si>
    <t>Blechschraube DIN 7981 - ST3,9 x 13 - St - C - H</t>
  </si>
  <si>
    <t>911261025</t>
  </si>
  <si>
    <t>Blechschraube DIN 7981 - ST4,8 x 9,5 - St - C - H</t>
  </si>
  <si>
    <t>911261042</t>
  </si>
  <si>
    <t>BLECHSCHR. 2,9X19 SENKK. M. KREUZSCHL. H ISO</t>
  </si>
  <si>
    <t>911261043</t>
  </si>
  <si>
    <t>BLECHSCHR. 2,9X9,5 ISO 7050C SENKK.M.KREUZSCH.H</t>
  </si>
  <si>
    <t>911261048</t>
  </si>
  <si>
    <t>BL.SCHR. 3,9X13 S ISO 7050C SENKK.M.KREUZSCH.H</t>
  </si>
  <si>
    <t>911261049</t>
  </si>
  <si>
    <t>BLECHSCHR. 3,5X9,5 ISO 7050C SENKK.M.KREUZSCHL.H</t>
  </si>
  <si>
    <t>911261050</t>
  </si>
  <si>
    <t>BL.SCHR. 2,9X13 S ISO 7050C SENKK.M.KREUZSCH.H</t>
  </si>
  <si>
    <t>911261051</t>
  </si>
  <si>
    <t>911261052</t>
  </si>
  <si>
    <t>BL.SCHR. 4,2X32 ISO 7051C LINSENK.M.KREUZSCH.H</t>
  </si>
  <si>
    <t>911261056</t>
  </si>
  <si>
    <t>BL.SCHR. 3,5X13 ISO 7051C LINSENK.M.KREUZSCH.H</t>
  </si>
  <si>
    <t>911261057</t>
  </si>
  <si>
    <t>BLECHSCHR. 4,2X38 ISO 7050C SENKK.M.KREUZSCH.H</t>
  </si>
  <si>
    <t>911261058</t>
  </si>
  <si>
    <t>BL.SCHR. 4,8X16 ISO 7049C LINSENK.M.KREUZSCH.H</t>
  </si>
  <si>
    <t>911261061</t>
  </si>
  <si>
    <t>BLECHSCHR. 6,3X16 ISO 7050C SENK.MKREUZSCH.H (DIN</t>
  </si>
  <si>
    <t>911261062</t>
  </si>
  <si>
    <t>Blechschraube DIN 7981 - ST2,9 x 6,5 - St - C - H</t>
  </si>
  <si>
    <t>911261063</t>
  </si>
  <si>
    <t>BLECHSCHR. 4,2 X20 ISO 7049C LINSENK.M.KREUZSCH.H</t>
  </si>
  <si>
    <t>911261064</t>
  </si>
  <si>
    <t>BLECHSCHR. 3,5X32 ISO 7050C SENK.MKREUZSCH.H VZ</t>
  </si>
  <si>
    <t>911261065</t>
  </si>
  <si>
    <t>BL.SCHR. 2,9X25 ISO 1481B ZYL. SCHLITZ/SPITZE</t>
  </si>
  <si>
    <t>911261066</t>
  </si>
  <si>
    <t>Blechschraube DIN 7981 - ST3,9 x 16 - St - C - H</t>
  </si>
  <si>
    <t>911271014</t>
  </si>
  <si>
    <t>HOLZSCHRAUB 8X50, 6KT DIN 571 VZ</t>
  </si>
  <si>
    <t>911271015</t>
  </si>
  <si>
    <t>HOLZSCHRAUB 8X80, 6KT DIN 571 VZ</t>
  </si>
  <si>
    <t>911271016</t>
  </si>
  <si>
    <t>HOLZSCHRAUB 6X40, 6KT DIN 571 VZ</t>
  </si>
  <si>
    <t>911271021</t>
  </si>
  <si>
    <t>HOLZSCHRAUB 6X25, 6KT DIN 571 VZ</t>
  </si>
  <si>
    <t>911271024</t>
  </si>
  <si>
    <t>HOLZSCHRAUB 6X60, 6KT DIN 571 VZ</t>
  </si>
  <si>
    <t>911271027</t>
  </si>
  <si>
    <t>HOLZSCHRAUB,10X70, 6KT DIN 571 VZ</t>
  </si>
  <si>
    <t>911271040</t>
  </si>
  <si>
    <t>HOLZSCHRAUB 5X35, 6KT DIN 571 VZ</t>
  </si>
  <si>
    <t>911271042</t>
  </si>
  <si>
    <t>HOLZSCHRAUB 8X40, 6KT DIN 571 VZ</t>
  </si>
  <si>
    <t>911271045</t>
  </si>
  <si>
    <t>SPANPLATTENSCHRAUBE 4X15 VZ</t>
  </si>
  <si>
    <t>911271047</t>
  </si>
  <si>
    <t>SPANNPLATTENSCHRAUBEN 4,5X60 VZ</t>
  </si>
  <si>
    <t>911271049</t>
  </si>
  <si>
    <t>SICHERHEITSSCHRAUBEN 7X120 VZ</t>
  </si>
  <si>
    <t>911271050</t>
  </si>
  <si>
    <t>HOLZSCHRAUB 12X100, 6KT DIN 571 VZ</t>
  </si>
  <si>
    <t>911281005</t>
  </si>
  <si>
    <t>BLECHSCHR. 4,8X16 6 KT.ISO 1479C (DIN 7976) VZ</t>
  </si>
  <si>
    <t>911291001</t>
  </si>
  <si>
    <t>FLÜGELSCHRAUBE M8X20 DIN 316 VZ</t>
  </si>
  <si>
    <t>911321001</t>
  </si>
  <si>
    <t>HAKENSCHR. M8X030, HAKEN 04 MM, VA2</t>
  </si>
  <si>
    <t>912011004</t>
  </si>
  <si>
    <t>Sechskantmutter DIN 934 - M3 - 8</t>
  </si>
  <si>
    <t>912011006</t>
  </si>
  <si>
    <t>Sechskantmutter DIN 934 - M4 - 8</t>
  </si>
  <si>
    <t>912011007</t>
  </si>
  <si>
    <t>Sechskantmutter DIN 934 - M5 - 8</t>
  </si>
  <si>
    <t>912011008</t>
  </si>
  <si>
    <t>Sechskantmutter DIN 934 - M6 - 8</t>
  </si>
  <si>
    <t>912011009</t>
  </si>
  <si>
    <t>Sechskantmutter DIN 934 - M8 - 8</t>
  </si>
  <si>
    <t>912011010</t>
  </si>
  <si>
    <t>Sechskantmutter DIN 934 - M10 - 8</t>
  </si>
  <si>
    <t>912011011</t>
  </si>
  <si>
    <t>Sechskantmutter DIN 934 - M12 - 8</t>
  </si>
  <si>
    <t>912011012</t>
  </si>
  <si>
    <t>Sechskantmutter DIN 439 - B M12 - 04</t>
  </si>
  <si>
    <t>912011016</t>
  </si>
  <si>
    <t>Sechskantmutter DIN 934 - M7 - 8</t>
  </si>
  <si>
    <t>912011017</t>
  </si>
  <si>
    <t>912011019</t>
  </si>
  <si>
    <t>6KT MUTTER 5 LINKS DIN EN 24032 VZ (DIN 934)</t>
  </si>
  <si>
    <t>912011032</t>
  </si>
  <si>
    <t>Sechskantmutter DIN 439 - B M8 - 04</t>
  </si>
  <si>
    <t>912011033</t>
  </si>
  <si>
    <t>Sechskantmutter DIN 439 - B M16 - 04</t>
  </si>
  <si>
    <t>912011034</t>
  </si>
  <si>
    <t>Sechskantmutter DIN 439 - B M10 - 04</t>
  </si>
  <si>
    <t>912011036</t>
  </si>
  <si>
    <t>Sechskantmutter DIN 439 - B M6 - 04</t>
  </si>
  <si>
    <t>912011037</t>
  </si>
  <si>
    <t>Sechskantmutter DIN 439 - B M5 - 04</t>
  </si>
  <si>
    <t>912011112</t>
  </si>
  <si>
    <t>4KT MUTTER 4 DIN 562 VZ</t>
  </si>
  <si>
    <t>912011113</t>
  </si>
  <si>
    <t>6KT MUTTER M16X1,5 DIN EN 28673 (FEINGEWINDE war</t>
  </si>
  <si>
    <t>912011115</t>
  </si>
  <si>
    <t>6KT MUTTER 20X1.5 DIN EN 28675 NIEDR.FORM (H=9)</t>
  </si>
  <si>
    <t>912011116</t>
  </si>
  <si>
    <t>Sechskantmutter DIN 439 - B M4 - 04</t>
  </si>
  <si>
    <t>912011117</t>
  </si>
  <si>
    <t>6KT MUTTER 22X1.5 DIN EN 28675 NIEDR.FORM</t>
  </si>
  <si>
    <t>912011122</t>
  </si>
  <si>
    <t>Sechskantmutter DIN 934 - M16 - 8</t>
  </si>
  <si>
    <t>912011123</t>
  </si>
  <si>
    <t>Sechskantmutter DIN 934 - M14 - 8</t>
  </si>
  <si>
    <t>912011124</t>
  </si>
  <si>
    <t>Vierkantmutter DIN 557 - M8 - 5</t>
  </si>
  <si>
    <t>912021005</t>
  </si>
  <si>
    <t>Hutmutter DIN 917 - M6 - St</t>
  </si>
  <si>
    <t>912021006</t>
  </si>
  <si>
    <t>HUTMUTTER M8 DIN 917 VZ</t>
  </si>
  <si>
    <t>912021021</t>
  </si>
  <si>
    <t>HUTMUTTER M6 SELBSTS. DIN 986 VZ</t>
  </si>
  <si>
    <t>912021022</t>
  </si>
  <si>
    <t>Hutmutter DIN 986 - M8 - 8</t>
  </si>
  <si>
    <t>912021023</t>
  </si>
  <si>
    <t>HUTMUTTER M10 SELBSTS DIN 986 VZ</t>
  </si>
  <si>
    <t>912021025</t>
  </si>
  <si>
    <t>Hutmutter DIN 1587 - M8 - 6</t>
  </si>
  <si>
    <t>912021027</t>
  </si>
  <si>
    <t>HUTMUTTER M4 SELBSTS. DIN 986 VZ</t>
  </si>
  <si>
    <t>912041002</t>
  </si>
  <si>
    <t>Sechskantmutter DIN 985 - M4 - 8</t>
  </si>
  <si>
    <t>912041003</t>
  </si>
  <si>
    <t>Sechskantmutter DIN 985 - M5 - 8</t>
  </si>
  <si>
    <t>912041004</t>
  </si>
  <si>
    <t>Sechskantmutter DIN 985 - M6 - 8</t>
  </si>
  <si>
    <t>912041005</t>
  </si>
  <si>
    <t>Sechskantmutter DIN 985 - M8 - 8</t>
  </si>
  <si>
    <t>912041006</t>
  </si>
  <si>
    <t>Sechskantmutter DIN 985 - M10 - 8</t>
  </si>
  <si>
    <t>912041007</t>
  </si>
  <si>
    <t>Sechskantmutter DIN 985 - M12 - 8</t>
  </si>
  <si>
    <t>912041010</t>
  </si>
  <si>
    <t>Sechskantmutter DIN 980 - V M10 - 8</t>
  </si>
  <si>
    <t>912041011</t>
  </si>
  <si>
    <t>Sechskantmutter DIN 980 - V M8 - 8</t>
  </si>
  <si>
    <t>912041012</t>
  </si>
  <si>
    <t>Sechskantmutter DIN 980 - V M6 - 8</t>
  </si>
  <si>
    <t>912041020</t>
  </si>
  <si>
    <t>Sechskantmutter DIN 985 - M14 - 8</t>
  </si>
  <si>
    <t>912041021</t>
  </si>
  <si>
    <t>Sechskantmutter DIN 985 - M20 - 8</t>
  </si>
  <si>
    <t>912041022</t>
  </si>
  <si>
    <t>Sechskantmutter DIN 985 - M3 - 8</t>
  </si>
  <si>
    <t>912041023</t>
  </si>
  <si>
    <t>MUTTER M16 DIN 985 SELBSTSICHERND VZ</t>
  </si>
  <si>
    <t>912051002</t>
  </si>
  <si>
    <t>RINGMUTTER M8 DIN 582 (MÖLLER) VZ</t>
  </si>
  <si>
    <t>912051003</t>
  </si>
  <si>
    <t>RINGMUTTER M10 DIN 582 D=25 D=45 H=4 (83150) VZ</t>
  </si>
  <si>
    <t>912072001</t>
  </si>
  <si>
    <t>ANSCHWEISSMUTTER M8 BEST.3858 VZ</t>
  </si>
  <si>
    <t>912072002</t>
  </si>
  <si>
    <t>ANPUNKT MUTTER M6 BEST.NR.3856</t>
  </si>
  <si>
    <t>912073001</t>
  </si>
  <si>
    <t>912073005</t>
  </si>
  <si>
    <t>912074001</t>
  </si>
  <si>
    <t>SPANNSCHLOSSMUTTER 12M. ÖSE (BEIDSEITIG)DIN 1480</t>
  </si>
  <si>
    <t>912074002</t>
  </si>
  <si>
    <t>LANGMUTTER M12X50 6KT. VZ</t>
  </si>
  <si>
    <t>912074003</t>
  </si>
  <si>
    <t>DISTANZBUCHSE M8X30 6KT. SW1109093 880 HS VZ</t>
  </si>
  <si>
    <t>912074005</t>
  </si>
  <si>
    <t>HÜLSENMUTTER M6X10X15 MIT LINSENKOPF  UND SCHLITZ</t>
  </si>
  <si>
    <t>912074006</t>
  </si>
  <si>
    <t>6kt SICHERUNGSMUTTER M5 VERBUS TENSILOCK W 196 VZ</t>
  </si>
  <si>
    <t>912074023</t>
  </si>
  <si>
    <t>HÜLSENMUTTER M4X20 MIT LINSENKOPF UND SCHLITZ VZ</t>
  </si>
  <si>
    <t>912074024</t>
  </si>
  <si>
    <t>HÜLSENMUTTER M4X5 MIT LINSENKOPF UND SCHLITZ VZ</t>
  </si>
  <si>
    <t>912251001</t>
  </si>
  <si>
    <t>HAMMERKOPF-GEWINDEPLATTE M8  TYP GWP 38/17 VZ</t>
  </si>
  <si>
    <t>912251002</t>
  </si>
  <si>
    <t>HAMMERKOPF-GEWINDEPLATTE M10 TYP GWP 50/40</t>
  </si>
  <si>
    <t>912251003</t>
  </si>
  <si>
    <t>HALFEN-GEWINDEPLATTE 20/12 M5 21 2012 75 VZ</t>
  </si>
  <si>
    <t>912992001</t>
  </si>
  <si>
    <t>T-NUTMUTTER M6  VZ</t>
  </si>
  <si>
    <t>912992010</t>
  </si>
  <si>
    <t>912992014</t>
  </si>
  <si>
    <t>912992018</t>
  </si>
  <si>
    <t>NUTENSTEIN 5 ST M5 VZ</t>
  </si>
  <si>
    <t>912992019</t>
  </si>
  <si>
    <t>NUTENSTEIN M8 ITEM VZ</t>
  </si>
  <si>
    <t>912992021</t>
  </si>
  <si>
    <t>PROFILMUTTER  PMK-M8 - PAGE VZ</t>
  </si>
  <si>
    <t>912992022</t>
  </si>
  <si>
    <t>PROFILMUTTER PMK-M6 - 8-A2B (P3-PMK PAGE) VZ</t>
  </si>
  <si>
    <t>912992023</t>
  </si>
  <si>
    <t>NUTENSTEIN 10 M8 ES, L=20  VZ</t>
  </si>
  <si>
    <t>912992024</t>
  </si>
  <si>
    <t>EINSCHWENKMUTTER TIN 4508 M8 VZ</t>
  </si>
  <si>
    <t>913011001</t>
  </si>
  <si>
    <t>Scheibe DIN 125 - A 13 - 140 HV - St</t>
  </si>
  <si>
    <t>913011003</t>
  </si>
  <si>
    <t>Scheibe DIN 125 - A 4,3 - 140 HV - St</t>
  </si>
  <si>
    <t>913011004</t>
  </si>
  <si>
    <t>Scheibe DIN 125 - A 7,4 - 140 HV - St</t>
  </si>
  <si>
    <t>913011007</t>
  </si>
  <si>
    <t>Scheibe DIN 125 - A 5,3 - 140 HV - St</t>
  </si>
  <si>
    <t>913011009</t>
  </si>
  <si>
    <t>Scheibe DIN 125 - A 8,4 - 140 HV - St</t>
  </si>
  <si>
    <t>913011010</t>
  </si>
  <si>
    <t>Scheibe DIN 125 - A 10,5 - 140 HV - St</t>
  </si>
  <si>
    <t>913011011</t>
  </si>
  <si>
    <t>UNTERLEGSCHEIBE 13-140HV DIN 125-B (ISO 7090) VZ</t>
  </si>
  <si>
    <t>913011016</t>
  </si>
  <si>
    <t>Scheibe DIN 125 - A 6,4 - 140 HV - St</t>
  </si>
  <si>
    <t>913011018</t>
  </si>
  <si>
    <t>Scheibe DIN 125 - A 15 - 140 HV - St</t>
  </si>
  <si>
    <t>913011020</t>
  </si>
  <si>
    <t>KOTFLÜGELSCHEIBE 6.4X20 S=1,5 KAROSSERIESCH. VZ</t>
  </si>
  <si>
    <t>913011021</t>
  </si>
  <si>
    <t>KOTFLÜGELSCHEIBE 6.4X25 S=1,25 VZ</t>
  </si>
  <si>
    <t>913011022</t>
  </si>
  <si>
    <t>KOTFLÜGELSCHEIBE 8.4X25 S=1,5 KAROSSERIESCH. VZ</t>
  </si>
  <si>
    <t>913011023</t>
  </si>
  <si>
    <t>KOTFLÜGELSCHEIBE 10.5X30 S=1,25 KAROSSERIESCH. VZ</t>
  </si>
  <si>
    <t>913011024</t>
  </si>
  <si>
    <t>KOTFLÜGELSCHEIBE 3,2X10 S=0,8 KAROSSERIESCH. VZ</t>
  </si>
  <si>
    <t>913011026</t>
  </si>
  <si>
    <t>KUGELSCHEIBE C 10.5 DIN 6319 VZ</t>
  </si>
  <si>
    <t>913011027</t>
  </si>
  <si>
    <t>KUGELSCHEIBE C 8.4 DIN 6319 VZ</t>
  </si>
  <si>
    <t>913011028</t>
  </si>
  <si>
    <t>KUGELSCHEIBE C 6.4 DIN 6319 VZ</t>
  </si>
  <si>
    <t>913011104</t>
  </si>
  <si>
    <t>Scheibe DIN 9021 - 6,4 - 140 HV - St</t>
  </si>
  <si>
    <t>913011105</t>
  </si>
  <si>
    <t>Scheibe DIN 9021 - 17 - 140 HV - St</t>
  </si>
  <si>
    <t>913011109</t>
  </si>
  <si>
    <t>Scheibe DIN 9021 - 8,4 - 140 HV - St</t>
  </si>
  <si>
    <t>913011110</t>
  </si>
  <si>
    <t>Scheibe DIN 9021 - 10,5 - 140 HV - St</t>
  </si>
  <si>
    <t>913011111</t>
  </si>
  <si>
    <t>Scheibe DIN 9021 - 5,3 - 140 HV - St</t>
  </si>
  <si>
    <t>913011115</t>
  </si>
  <si>
    <t>Scheibe DIN 1052 - 14 x 58 x 6 - St</t>
  </si>
  <si>
    <t>913011139</t>
  </si>
  <si>
    <t>Scheibe DIN 7349 - 6,4 - 200 HV - St</t>
  </si>
  <si>
    <t>913011140</t>
  </si>
  <si>
    <t>Scheibe DIN 7349 - 8,4 - 200 HV - St</t>
  </si>
  <si>
    <t>913011142</t>
  </si>
  <si>
    <t>Scheibe DIN 7349 - 10,5 - 200 HV - St</t>
  </si>
  <si>
    <t>913011143</t>
  </si>
  <si>
    <t>Scheibe DIN 7349 - 13 - 200 HV - St</t>
  </si>
  <si>
    <t>913011144</t>
  </si>
  <si>
    <t>Passscheibe DIN 988 - 10 x 16 x 1 - St</t>
  </si>
  <si>
    <t>913011145</t>
  </si>
  <si>
    <t>Passscheibe DIN 988 - 20 x 28 x 1 - St</t>
  </si>
  <si>
    <t>913011147</t>
  </si>
  <si>
    <t>Scheibe DIN 125 - B 21 - 140 HV - St</t>
  </si>
  <si>
    <t>913011148</t>
  </si>
  <si>
    <t>Passscheibe DIN 988 - 6 x 12 x 0,2 - St</t>
  </si>
  <si>
    <t>913011150</t>
  </si>
  <si>
    <t>Scheibe DIN 125 - A 3,2 - 140 HV - St</t>
  </si>
  <si>
    <t>913011151</t>
  </si>
  <si>
    <t>Passscheibe DIN 988 - 8 x 14 x 1 - A2</t>
  </si>
  <si>
    <t>913011152</t>
  </si>
  <si>
    <t>Scheibe DIN 9021 - 4,3 - 140 HV - St</t>
  </si>
  <si>
    <t>913011154</t>
  </si>
  <si>
    <t>Scheibe DIN 125 - A 2,7 - 140 HV - St</t>
  </si>
  <si>
    <t>913011155</t>
  </si>
  <si>
    <t>UNTERLEGSCHEIBE  16/ 8,5/ 1 VZ</t>
  </si>
  <si>
    <t>913011161</t>
  </si>
  <si>
    <t>SCHEIBE F. M8 B=2 D= 16 F.BOLZEN DIN 1440 VZ</t>
  </si>
  <si>
    <t>913011165</t>
  </si>
  <si>
    <t>Scheibe DIN 125 - A 17 - 140 HV - St</t>
  </si>
  <si>
    <t>913011174</t>
  </si>
  <si>
    <t>Passscheibe DIN 988 - 6 x 12 x 1 - St</t>
  </si>
  <si>
    <t>913011178</t>
  </si>
  <si>
    <t>Scheibe DIN 7349 - 17 - 200 HV - St</t>
  </si>
  <si>
    <t>913011180</t>
  </si>
  <si>
    <t>Scheibe DIN 7349 - 4,3 - 200 HV - St</t>
  </si>
  <si>
    <t>913011181</t>
  </si>
  <si>
    <t>Passscheibe DIN 988 - 40 x 50 x 0,5 - St</t>
  </si>
  <si>
    <t>913011187</t>
  </si>
  <si>
    <t>Passscheibe DIN 988 - 12 x 18 x 0,5 - St</t>
  </si>
  <si>
    <t>913011189</t>
  </si>
  <si>
    <t>Scheibe DIN 433 - 5,3 - 140 HV - St</t>
  </si>
  <si>
    <t>913011193</t>
  </si>
  <si>
    <t>Passscheibe DIN 988 - 10 x 16 x 0,2 - St</t>
  </si>
  <si>
    <t>913011194</t>
  </si>
  <si>
    <t>PASSSCHEIBE 4X0,1 DIN 988</t>
  </si>
  <si>
    <t>913011195</t>
  </si>
  <si>
    <t>PASSSCHEIBE 4X0,5 DIN 988</t>
  </si>
  <si>
    <t>913011200</t>
  </si>
  <si>
    <t>Artikelnummer ist frei</t>
  </si>
  <si>
    <t>913031005</t>
  </si>
  <si>
    <t>Federring DIN 127 - A 3 - FSt</t>
  </si>
  <si>
    <t>913031006</t>
  </si>
  <si>
    <t>Federring DIN 127 - A 4 - FSt</t>
  </si>
  <si>
    <t>913031007</t>
  </si>
  <si>
    <t>Federring DIN 127 - A 5 - FSt</t>
  </si>
  <si>
    <t>913031008</t>
  </si>
  <si>
    <t>Federring DIN 127 - A 6 - FSt</t>
  </si>
  <si>
    <t>913031009</t>
  </si>
  <si>
    <t>Federring DIN 127 - A 8 - FSt</t>
  </si>
  <si>
    <t>913031010</t>
  </si>
  <si>
    <t>Federring DIN 127 - A 10 - FSt</t>
  </si>
  <si>
    <t>913031011</t>
  </si>
  <si>
    <t>Federring DIN 127 - A 12 - FSt</t>
  </si>
  <si>
    <t>913031035</t>
  </si>
  <si>
    <t>Federring DIN 7980 - 4 - FSt</t>
  </si>
  <si>
    <t>913031037</t>
  </si>
  <si>
    <t>Federring DIN 7980 - 6 - FSt</t>
  </si>
  <si>
    <t>913031038</t>
  </si>
  <si>
    <t>Federring DIN 7980 - 8 - FSt</t>
  </si>
  <si>
    <t>913031040</t>
  </si>
  <si>
    <t>Federring DIN 7980 - 10 - FSt</t>
  </si>
  <si>
    <t>913031041</t>
  </si>
  <si>
    <t>Federring DIN 7980 - 12 - FSt</t>
  </si>
  <si>
    <t>913031044</t>
  </si>
  <si>
    <t>Federring DIN 7980 - 5 - FSt</t>
  </si>
  <si>
    <t>913041045</t>
  </si>
  <si>
    <t>Scheibe DIN 440 - R 9 - 100 HV - St</t>
  </si>
  <si>
    <t>913051010</t>
  </si>
  <si>
    <t>Fächerscheibe DIN 6798 - A 4,3 - FSt</t>
  </si>
  <si>
    <t>913051011</t>
  </si>
  <si>
    <t>FÄCHERSCHEIBE 5.3-FST. DIN 6798-J VZ</t>
  </si>
  <si>
    <t>913051012</t>
  </si>
  <si>
    <t>Fächerscheibe DIN 6798 - J 6,4 - FSt</t>
  </si>
  <si>
    <t>913051013</t>
  </si>
  <si>
    <t>Fächerscheibe DIN 6798 - A 8,4 - FSt</t>
  </si>
  <si>
    <t>913051014</t>
  </si>
  <si>
    <t>Fächerscheibe DIN 6798 - A 10,5 - FSt</t>
  </si>
  <si>
    <t>913051021</t>
  </si>
  <si>
    <t>Sicherungsscheibe DIN 6799 - 6 - St</t>
  </si>
  <si>
    <t>913051022</t>
  </si>
  <si>
    <t>Sicherungsscheibe DIN 6799 - 4 - St</t>
  </si>
  <si>
    <t>913051023</t>
  </si>
  <si>
    <t>Sicherungsscheibe DIN 6799 - 9 - St</t>
  </si>
  <si>
    <t>913051024</t>
  </si>
  <si>
    <t>Sicherungsscheibe DIN 6799 - 8 - St</t>
  </si>
  <si>
    <t>913051025</t>
  </si>
  <si>
    <t>Sicherungsscheibe DIN 6799 - 7 - St</t>
  </si>
  <si>
    <t>913051026</t>
  </si>
  <si>
    <t>Sicherungsscheibe DIN 6799 - 5 - St</t>
  </si>
  <si>
    <t>913051027</t>
  </si>
  <si>
    <t>Sicherungsscheibe DIN 6799 - 1,9 - St</t>
  </si>
  <si>
    <t>913051030</t>
  </si>
  <si>
    <t>ZENTERSCHEIBE</t>
  </si>
  <si>
    <t>913051031</t>
  </si>
  <si>
    <t>EXZENTERSCHEIBE</t>
  </si>
  <si>
    <t>913051033</t>
  </si>
  <si>
    <t>FEDERSCHEIBE O. KAPPE 5 MBO 28 D=11,5 10 28 0050</t>
  </si>
  <si>
    <t>913051034</t>
  </si>
  <si>
    <t>913051035</t>
  </si>
  <si>
    <t>Spannscheibe DIN 6796 - 10 - FSt</t>
  </si>
  <si>
    <t>913051036</t>
  </si>
  <si>
    <t>SCHEIBE F. WELLE O. NUT D1=2.0</t>
  </si>
  <si>
    <t>913051037</t>
  </si>
  <si>
    <t>FEDERSCHEIBE 6.4 DIN 137-A</t>
  </si>
  <si>
    <t>913051038</t>
  </si>
  <si>
    <t>Zahnscheibe DIN 6797 - A 5,3 - FSt</t>
  </si>
  <si>
    <t>913051039</t>
  </si>
  <si>
    <t>913051040</t>
  </si>
  <si>
    <t>Spannscheibe DIN 6796 - 8 - FSt</t>
  </si>
  <si>
    <t>913051041</t>
  </si>
  <si>
    <t>FEDERSCHEIBE D=6 D=15,3(SICHERUNGSRING F.WELLEN</t>
  </si>
  <si>
    <t>913051050</t>
  </si>
  <si>
    <t>SCHNORR SICH.SCHEIBEN D=5,3 (DIN 53070B)</t>
  </si>
  <si>
    <t>913051051</t>
  </si>
  <si>
    <t>SCHNORR SICH.SCHEIBEN D=6,4 (DIN 53070B)</t>
  </si>
  <si>
    <t>913051052</t>
  </si>
  <si>
    <t>SCHNORR SICH.SCHEIBEN D=8,4 (DIN 53070B)</t>
  </si>
  <si>
    <t>913051053</t>
  </si>
  <si>
    <t>SCHNORR SICH.SCHEIBEN D=10,5 (DIN 53070B)</t>
  </si>
  <si>
    <t>913051056</t>
  </si>
  <si>
    <t>SCHNORR SICH.SCHEIBEN D=4,3 (DIN 53070B)</t>
  </si>
  <si>
    <t>913051058</t>
  </si>
  <si>
    <t>Spannscheibe DIN 6796 - 12 - FSt</t>
  </si>
  <si>
    <t>913051062</t>
  </si>
  <si>
    <t>913051065</t>
  </si>
  <si>
    <t>913051068</t>
  </si>
  <si>
    <t>STARLOCK SICHERUNGSSCHEIBE 5.0</t>
  </si>
  <si>
    <t>913051069</t>
  </si>
  <si>
    <t>N_LOCK KEILSICHERUNGSSCHEIBE</t>
  </si>
  <si>
    <t>913051071</t>
  </si>
  <si>
    <t>DUO-CLIP 4MBO10 FÜR WELLEN OHNE NUT - 101000000004</t>
  </si>
  <si>
    <t>913051072</t>
  </si>
  <si>
    <t>ZAHNSCHEIBE 13,0 DIN 6797-J</t>
  </si>
  <si>
    <t>913051073</t>
  </si>
  <si>
    <t>KEILSICHERUNGSSCHEIBE d=6,3mm D=10,8mm  T=1,6mm</t>
  </si>
  <si>
    <t>913051074</t>
  </si>
  <si>
    <t>KEILSICHERUNGSSCHEIBE für M4</t>
  </si>
  <si>
    <t>913061001</t>
  </si>
  <si>
    <t>ANLAUFSCHEIBE GTM-0818-15M8 (F.BM)-DIN ISO 3547-2</t>
  </si>
  <si>
    <t>913061002</t>
  </si>
  <si>
    <t>913061003</t>
  </si>
  <si>
    <t>ANLAUFSCHEIBE GLYCODUR 10-GLY.PXG 102001.5 F</t>
  </si>
  <si>
    <t>913061004</t>
  </si>
  <si>
    <t>913061006</t>
  </si>
  <si>
    <t>ANLAUFSCHEIBE GLYCODUR 12-GLY. PXG 122401.5 A</t>
  </si>
  <si>
    <t>913061008</t>
  </si>
  <si>
    <t>913061009</t>
  </si>
  <si>
    <t>ANLAUFSCHEIBE GTM-3862-015</t>
  </si>
  <si>
    <t>913061010</t>
  </si>
  <si>
    <t>ANLAUFSCHEIBE GLYCODUR 254-PXG 122401.5 F</t>
  </si>
  <si>
    <t>914011003</t>
  </si>
  <si>
    <t>ZYL.KERBSTIFT 4X12 DIN EN 28740 (DIN 1473) A2</t>
  </si>
  <si>
    <t>914011004</t>
  </si>
  <si>
    <t>ZYL.KERBSTIFT 6X20 DIN EN 28740 (DIN 1473) A2</t>
  </si>
  <si>
    <t>914011005</t>
  </si>
  <si>
    <t>ZYL.STIFT 5M6X45 DIN EN 28734 (DIN 6325)</t>
  </si>
  <si>
    <t>914011006</t>
  </si>
  <si>
    <t>Zylinderstift DIN 6325 - 8 m6 x 60 - St</t>
  </si>
  <si>
    <t>914011007</t>
  </si>
  <si>
    <t>Zylinderstift DIN 6325 - 8 m6 x 30 - St</t>
  </si>
  <si>
    <t>914011008</t>
  </si>
  <si>
    <t>Zylinderstift DIN 6325 - 1,5 m6 x 6 - St</t>
  </si>
  <si>
    <t>914011009</t>
  </si>
  <si>
    <t>Zylinderstift DIN 6325 - 5 m6 x 36 - St</t>
  </si>
  <si>
    <t>914011010</t>
  </si>
  <si>
    <t>Zylinderstift DIN 6325 - 5 m6 x 16 - St</t>
  </si>
  <si>
    <t>914011012</t>
  </si>
  <si>
    <t>ZYL.STIFT 6H8X18  DIN EN ISO 2338</t>
  </si>
  <si>
    <t>914011013</t>
  </si>
  <si>
    <t>Zylinderstift DIN 6325 - 5 m6 x 40 - St</t>
  </si>
  <si>
    <t>914011014</t>
  </si>
  <si>
    <t>Zylinderstift DIN 6325 - 6 m6 x 24 - St</t>
  </si>
  <si>
    <t>914011015</t>
  </si>
  <si>
    <t>ZYL.STIFT 6M6X50  DIN EN 28734 (DIN 6325)</t>
  </si>
  <si>
    <t>914011017</t>
  </si>
  <si>
    <t>Zylinderstift DIN 6325 - 6 m6 x 32 - St</t>
  </si>
  <si>
    <t>914011018</t>
  </si>
  <si>
    <t>Zylinderstift DIN 6325 - 6 m6 x 12 - St</t>
  </si>
  <si>
    <t>914011019</t>
  </si>
  <si>
    <t>ZYL.STIFT 5M6X16  DIN EN 22338 (DIN 7)</t>
  </si>
  <si>
    <t>914011020</t>
  </si>
  <si>
    <t>Zylinderstift DIN 6325 - 3 m6 x 32 - St</t>
  </si>
  <si>
    <t>914011021</t>
  </si>
  <si>
    <t>ZYL.STIFT 8M6X40 DIN EN 22338 (DIN 7)</t>
  </si>
  <si>
    <t>914011022</t>
  </si>
  <si>
    <t>ZYL.STIFT 12M6X60 DIN EN 28734 (DIN 6325)</t>
  </si>
  <si>
    <t>914011023</t>
  </si>
  <si>
    <t>ZYL.STIFT 6M6X18 DIN EN 22338 (DIN 7)</t>
  </si>
  <si>
    <t>914011024</t>
  </si>
  <si>
    <t>ZYL.STIFT 3M6X12 DIN EN 28734 (DIN 6325)</t>
  </si>
  <si>
    <t>914011025</t>
  </si>
  <si>
    <t>KNEBELKERBSTIFT 88X72 FÜR KTF/CTU DIN EN 28742</t>
  </si>
  <si>
    <t>914011026</t>
  </si>
  <si>
    <t>Zylinderstift DIN 6325 - 6 m6 x 36 - St</t>
  </si>
  <si>
    <t>914011027</t>
  </si>
  <si>
    <t>Zylinderstift DIN 7 - 6 m6 x 80 - St</t>
  </si>
  <si>
    <t>914011028</t>
  </si>
  <si>
    <t>ZYL.STIFT 6M6X60 DIN EN 22338 (DIN 7)</t>
  </si>
  <si>
    <t>914011029</t>
  </si>
  <si>
    <t>ZYL.STIFT 6M6X18 DIN EN 28734</t>
  </si>
  <si>
    <t>914011030</t>
  </si>
  <si>
    <t>Zylinderstift DIN 7 - 5 m6 x 18 - St</t>
  </si>
  <si>
    <t>914011031</t>
  </si>
  <si>
    <t>ZYL.STIFT 12M6X50 DIN EN ISO 8734</t>
  </si>
  <si>
    <t>914011032</t>
  </si>
  <si>
    <t>Zylinderstift DIN 6325 - 4 m6 x 20 - St</t>
  </si>
  <si>
    <t>914011033</t>
  </si>
  <si>
    <t>Zylinderstift DIN 6325 - 4 m6 x 10 - St</t>
  </si>
  <si>
    <t>914011034</t>
  </si>
  <si>
    <t>ZYL.STIFT 10M6X20 DIN EN 28734 (DIN 6325)</t>
  </si>
  <si>
    <t>914011035</t>
  </si>
  <si>
    <t>ZYL.STIFT 8M6X45 DIN EN 28733DM.INNGEW.M5 FORM</t>
  </si>
  <si>
    <t>914011036</t>
  </si>
  <si>
    <t>ZYL.STIFT 6M6X24 DIN EN 28733DM.INNGEW.M4 FORM</t>
  </si>
  <si>
    <t>914011037</t>
  </si>
  <si>
    <t>SPANNSTIFT 3X14L LEICHTE AUSFÜH.  DIN EN 28749</t>
  </si>
  <si>
    <t>914011038</t>
  </si>
  <si>
    <t>Zylinderstift DIN 6325 - 8 m6 x 18 - St</t>
  </si>
  <si>
    <t>914011039</t>
  </si>
  <si>
    <t>Zylinderstift DIN 7 - 5 m6 x 20 - St</t>
  </si>
  <si>
    <t>914011040</t>
  </si>
  <si>
    <t>Zylinderstift DIN 6325 - 4 m6 x 24 - St</t>
  </si>
  <si>
    <t>914011041</t>
  </si>
  <si>
    <t>Zylinderstift DIN 6325 - 8 m6 x 40 - St</t>
  </si>
  <si>
    <t>914011044</t>
  </si>
  <si>
    <t>ZYL.STIFT 5M6X20 DIN EN 28734</t>
  </si>
  <si>
    <t>914011045</t>
  </si>
  <si>
    <t>ZYL.STIFT 5M6X10 DIN EN 28734</t>
  </si>
  <si>
    <t>914011046</t>
  </si>
  <si>
    <t>Zylinderstift DIN 6325 - 4 m6 x 55 - St</t>
  </si>
  <si>
    <t>914011047</t>
  </si>
  <si>
    <t>Zylinderstift DIN 6325 - 3 m6 x 22 - St</t>
  </si>
  <si>
    <t>914011048</t>
  </si>
  <si>
    <t>ZYL.STIFT 3M6X6 (50287) DIN EN 2338  (DIN 7)</t>
  </si>
  <si>
    <t>914011049</t>
  </si>
  <si>
    <t>ZYL.STIFT 6M6X30 DIN EN 28738 (DIN 7)</t>
  </si>
  <si>
    <t>914011050</t>
  </si>
  <si>
    <t>Zylinderstift DIN 6325 - 4 m6 x 14 - St</t>
  </si>
  <si>
    <t>914011051</t>
  </si>
  <si>
    <t>Zylinderstift DIN 6325 - 3 m6 x 28 - St</t>
  </si>
  <si>
    <t>914011052</t>
  </si>
  <si>
    <t>ZYL.STIFT 10M6X3 DIN EN 22338</t>
  </si>
  <si>
    <t>914011053</t>
  </si>
  <si>
    <t>ZYL.STIFT 6M6X28 DIN EN 28734</t>
  </si>
  <si>
    <t>914011055</t>
  </si>
  <si>
    <t>ZYL.STIFT 8M6X16 DIN EN 28734</t>
  </si>
  <si>
    <t>914011057</t>
  </si>
  <si>
    <t>Zylinderstift DIN 6325 - 10 m6 x 60 - St</t>
  </si>
  <si>
    <t>914011059</t>
  </si>
  <si>
    <t>ZYL.STIFT 3M6X18 DIN EN 28734 GEH BLK</t>
  </si>
  <si>
    <t>914011060</t>
  </si>
  <si>
    <t>KEGELSTIFT 5X24 DIN EN 22339</t>
  </si>
  <si>
    <t>914011061</t>
  </si>
  <si>
    <t>Zylinderstift DIN 6325 - 3 m6 x 20 - St</t>
  </si>
  <si>
    <t>914011063</t>
  </si>
  <si>
    <t>ZYL.STIFT 4M6X35 DIN EN 28734 (DIN 6325)</t>
  </si>
  <si>
    <t>914011064</t>
  </si>
  <si>
    <t>Stift DIN 7979 - D 8 m6 x 40 - St</t>
  </si>
  <si>
    <t>914011065</t>
  </si>
  <si>
    <t>Zylinderstift DIN 6325 - 6 m6 x 20 - St</t>
  </si>
  <si>
    <t>914011066</t>
  </si>
  <si>
    <t>Stift DIN 7979 - D 6 m6 x 36 - St</t>
  </si>
  <si>
    <t>914011067</t>
  </si>
  <si>
    <t>Zylinderstift DIN 6325 - 8 m6 x 80 - St</t>
  </si>
  <si>
    <t>914011068</t>
  </si>
  <si>
    <t>ZYL.KERBSTIFT 6X22 BLK DIN 1474  --&gt;BEIST. F.</t>
  </si>
  <si>
    <t>914011069</t>
  </si>
  <si>
    <t>Zylinderstift DIN 6325 - 8 m6 x 36 - St</t>
  </si>
  <si>
    <t>914011070</t>
  </si>
  <si>
    <t>ZYL.STIFT 6M6X55 DIN 7</t>
  </si>
  <si>
    <t>914011072</t>
  </si>
  <si>
    <t>ZYL.STIFT 8M6X24 DIN 7 (ISO 2338)</t>
  </si>
  <si>
    <t>914011073</t>
  </si>
  <si>
    <t>Zylinderstift DIN 6325 - 8 m6 x 24 - St</t>
  </si>
  <si>
    <t>914011074</t>
  </si>
  <si>
    <t>ZYL.STIFT 6M6X30 DIN EN 28734</t>
  </si>
  <si>
    <t>914011075</t>
  </si>
  <si>
    <t>ZYL.STIFT 4M6X16 DIN EN 28734 (DIN 6325)</t>
  </si>
  <si>
    <t>914011076</t>
  </si>
  <si>
    <t>Zylinderstift DIN 7 - 5 h8 x 20 - St</t>
  </si>
  <si>
    <t>914011077</t>
  </si>
  <si>
    <t>ZYL.STIFT 6M6X25 DIN EN 28734 (DIN 6325)</t>
  </si>
  <si>
    <t>914011078</t>
  </si>
  <si>
    <t>ZYL.STIFT 5M6X32 DIN EN 28734 (DIN 6325)</t>
  </si>
  <si>
    <t>914011079</t>
  </si>
  <si>
    <t>Stift DIN 7979 - D 10 m6 x 28 - St</t>
  </si>
  <si>
    <t>914031001</t>
  </si>
  <si>
    <t>Spannstift ISO 8752 - 3 x 20 - St</t>
  </si>
  <si>
    <t>914031004</t>
  </si>
  <si>
    <t>Spannstift ISO 8752 - 6 x 40 - St</t>
  </si>
  <si>
    <t>914031007</t>
  </si>
  <si>
    <t>Spannstift ISO 8752 - 4 x 24 - St</t>
  </si>
  <si>
    <t>914031008</t>
  </si>
  <si>
    <t>Spannstift ISO 8752 - 4 x 26 - St</t>
  </si>
  <si>
    <t>914031009</t>
  </si>
  <si>
    <t>Spannstift ISO 8752 - 5 x 22 - St</t>
  </si>
  <si>
    <t>914031010</t>
  </si>
  <si>
    <t>SPANNSTIFT 1,5X12 SCHW.AUSFÜH. DIN EN 28752</t>
  </si>
  <si>
    <t>914031011</t>
  </si>
  <si>
    <t>SPANNSTIFT 2,5X24 SCHW.AUSFÜH. DIN EN 28752 (DIN</t>
  </si>
  <si>
    <t>914031012</t>
  </si>
  <si>
    <t>SPANNSTIFT 4X20 SCHW.AUSFÜH. DIN EN 28752 (DIN</t>
  </si>
  <si>
    <t>914031013</t>
  </si>
  <si>
    <t>Spannstift ISO 8752 - 3 x 10 - St</t>
  </si>
  <si>
    <t>914031014</t>
  </si>
  <si>
    <t>Spannstift ISO 8752 - 5 x 30 - St</t>
  </si>
  <si>
    <t>914031016</t>
  </si>
  <si>
    <t>Spannstift ISO 8752 - 4 x 30 - St</t>
  </si>
  <si>
    <t>914031017</t>
  </si>
  <si>
    <t>Spannstift ISO 8752 - 6 x 32 - St</t>
  </si>
  <si>
    <t>914031030</t>
  </si>
  <si>
    <t>SPANNBUCHSE 20, 114</t>
  </si>
  <si>
    <t>914031031</t>
  </si>
  <si>
    <t>SPANNSTIFT 6X30 SCHW.AUSFÜH. DIN EN 28752 (DIN</t>
  </si>
  <si>
    <t>914031032</t>
  </si>
  <si>
    <t>Spannstift ISO 8752 - 5 x 20 - St</t>
  </si>
  <si>
    <t>914031033</t>
  </si>
  <si>
    <t>SPANNSTIFT 2X12 SCHW.AUSFÜH. DIN EN 28752 (DIN</t>
  </si>
  <si>
    <t>914031034</t>
  </si>
  <si>
    <t>SPANNBUCHSE KTR-250-16X24</t>
  </si>
  <si>
    <t>914031035</t>
  </si>
  <si>
    <t>SPANNSTIFT 4X16 SCHW.AUSFÜH. DIN EN 28752 (DIN</t>
  </si>
  <si>
    <t>914031036</t>
  </si>
  <si>
    <t>SPANNSTIFT 8X20 SCHW.AUSFÜH. DIN EN 28752  (DIN</t>
  </si>
  <si>
    <t>914031037</t>
  </si>
  <si>
    <t>Spannstift ISO 8752 - 8 x 50 - St</t>
  </si>
  <si>
    <t>914031038</t>
  </si>
  <si>
    <t>SPANNSTIFT 6X24 SCHW.AUSFÜH. DIN EN 28752 (DIN</t>
  </si>
  <si>
    <t>914031039</t>
  </si>
  <si>
    <t>SPANNSTIFT 3X14 SCHW.AUSFÜH. DIN EN 28752 (DIN</t>
  </si>
  <si>
    <t>914031040</t>
  </si>
  <si>
    <t>SPANNSTIFT 8X30 SCHW.AUSFÜH. DIN EN 28752 (DIN</t>
  </si>
  <si>
    <t>914031041</t>
  </si>
  <si>
    <t>Spannstift ISO 8752 - 4 x 14 - St</t>
  </si>
  <si>
    <t>914031042</t>
  </si>
  <si>
    <t>SPANNSTIFT 3X18 SCHW.AUSFÜH. DIN EN 28752</t>
  </si>
  <si>
    <t>914031043</t>
  </si>
  <si>
    <t>SPANNSTIFT 5X28 SCHW.AUSFÜH. DIN EN 28752 (DIN</t>
  </si>
  <si>
    <t>914031044</t>
  </si>
  <si>
    <t>Spannstift ISO 8752 - 3 x 26 - St</t>
  </si>
  <si>
    <t>914031046</t>
  </si>
  <si>
    <t>SPANNSTIFT 3X20 SCHW.AUSFÜH. DIN EN 28752</t>
  </si>
  <si>
    <t>914031047</t>
  </si>
  <si>
    <t>Spannstift ISO 8752 - 5 x 26 - St</t>
  </si>
  <si>
    <t>914031048</t>
  </si>
  <si>
    <t>Spannstift ISO 8752 - 2 x 8 - St</t>
  </si>
  <si>
    <t>914031049</t>
  </si>
  <si>
    <t>SPANNSTIFT 3X40 SCHWERE AUSFÜHRUNG DIN EN 28752</t>
  </si>
  <si>
    <t>914031050</t>
  </si>
  <si>
    <t>SPANNSTIFT 3X30 SCHWERE AUSFÜHRUNG DIN EN 28752</t>
  </si>
  <si>
    <t>914031051</t>
  </si>
  <si>
    <t>SPANNSTIFT 8X90 SCHWERE AUSFÜHRUNG DIN EN 28752</t>
  </si>
  <si>
    <t>914031052</t>
  </si>
  <si>
    <t>SPANNSTIFT 4X12 SCHWERE AUSFÜHRUNG DIN EN 28752</t>
  </si>
  <si>
    <t>914031053</t>
  </si>
  <si>
    <t>SPANNSTIFT 3X12 SCHWERE AUSFÜHRUNG DIN EN 28752</t>
  </si>
  <si>
    <t>914031054</t>
  </si>
  <si>
    <t>SPANNSTIFT 6X90 SCHWERE AUSFÜHRUNG DIN EN 2875</t>
  </si>
  <si>
    <t>914031055</t>
  </si>
  <si>
    <t>Spannstift ISO 8752 - 5 x 40 - St</t>
  </si>
  <si>
    <t>914031056</t>
  </si>
  <si>
    <t>SPANNSTIFT 5X34 SCHWERE AUSFÜHRUNG DIN EN 28752</t>
  </si>
  <si>
    <t>914041001</t>
  </si>
  <si>
    <t>BOLZEN BEG 6X15,5X12,5 - 10 77 0000 0006</t>
  </si>
  <si>
    <t>914041002</t>
  </si>
  <si>
    <t>BOLZEN MIT KOPF 10X18X35 AUSF.:A 441000000035013</t>
  </si>
  <si>
    <t>914041003</t>
  </si>
  <si>
    <t>BOLZEN KALTGESCHLAGEN 4X10,5X8,5</t>
  </si>
  <si>
    <t>914041004</t>
  </si>
  <si>
    <t>BOLZEN KALTGESCHLAGEN 5X13X10,5</t>
  </si>
  <si>
    <t>914041005</t>
  </si>
  <si>
    <t>BOLZEN MIT KOPF 6X18 34 06 0000 0018/003  DIN 1444</t>
  </si>
  <si>
    <t>914041006</t>
  </si>
  <si>
    <t>BOLZEN MIT EINSTICH D6X32,4</t>
  </si>
  <si>
    <t>914051038</t>
  </si>
  <si>
    <t>BLINDNIETMUTTER SENKKOPF M8X18,5</t>
  </si>
  <si>
    <t>914051040</t>
  </si>
  <si>
    <t>BLINDNIETE 3X12 DIN 7337</t>
  </si>
  <si>
    <t>914051041</t>
  </si>
  <si>
    <t>BLINDNIETE 4,8X16; AL/ST 6,0/12,0 MM  936 48 16</t>
  </si>
  <si>
    <t>914051042</t>
  </si>
  <si>
    <t>BLINDNIETE 4X14 DIN 7337</t>
  </si>
  <si>
    <t>914051043</t>
  </si>
  <si>
    <t>BLINDNIETE A  5X45 DIN 7337</t>
  </si>
  <si>
    <t>914062001</t>
  </si>
  <si>
    <t>DRUCKSTÜCK , FEDERND M.INNENSKT. M5X18</t>
  </si>
  <si>
    <t>914062002</t>
  </si>
  <si>
    <t>914062003</t>
  </si>
  <si>
    <t>FEDERNDES DRUCKSTÜCK  304-08</t>
  </si>
  <si>
    <t>914062004</t>
  </si>
  <si>
    <t>FEDERSTECKER D1=30, D=6</t>
  </si>
  <si>
    <t>914062005</t>
  </si>
  <si>
    <t>FEDERSTECKER D1=19, D=4</t>
  </si>
  <si>
    <t>914062006</t>
  </si>
  <si>
    <t>FEDERNDES DRUCKSTÜCK MIT KUGEL GN615-M16-K</t>
  </si>
  <si>
    <t>914062007</t>
  </si>
  <si>
    <t>FEDERNDES DRUCKSTÜCK; 02-600 LM 12X50; F1=28N;</t>
  </si>
  <si>
    <t>914063001</t>
  </si>
  <si>
    <t>KUGEL RB-12 D=12</t>
  </si>
  <si>
    <t>914070001</t>
  </si>
  <si>
    <t>SIEBHÜLSE HIT-S 16 85 K</t>
  </si>
  <si>
    <t>915011001</t>
  </si>
  <si>
    <t>Sicherungsring DIN 471 - 12 x 1 - St</t>
  </si>
  <si>
    <t>915011002</t>
  </si>
  <si>
    <t>Sicherungsring DIN 471 - 10 x 1 - St</t>
  </si>
  <si>
    <t>915011003</t>
  </si>
  <si>
    <t>Sicherungsring DIN 471 - 15 x 1 - St</t>
  </si>
  <si>
    <t>915011004</t>
  </si>
  <si>
    <t>Sicherungsring DIN 471 - 25 x 1,2 - St</t>
  </si>
  <si>
    <t>915011005</t>
  </si>
  <si>
    <t>SICH.RING 27X1,2 F.WELLEN DIN 471 PHO</t>
  </si>
  <si>
    <t>915011007</t>
  </si>
  <si>
    <t>Sicherungsring DIN 471 - 20 x 1,2 - St</t>
  </si>
  <si>
    <t>915011008</t>
  </si>
  <si>
    <t>SICH.RING 34X1,5 F.WELLEN DIN 471 PHO</t>
  </si>
  <si>
    <t>915011009</t>
  </si>
  <si>
    <t>Sicherungsring DIN 471 - 16 x 1 - St</t>
  </si>
  <si>
    <t>915011010</t>
  </si>
  <si>
    <t>SICH.RING 60X2   F.WELLEN DIN 471 PHO</t>
  </si>
  <si>
    <t>915011011</t>
  </si>
  <si>
    <t>Sicherungsring DIN 471 - 35 x 1,5 - St</t>
  </si>
  <si>
    <t>915011012</t>
  </si>
  <si>
    <t>SICH.RING 18X1,2 F.WELLEN DIN 471 PHO</t>
  </si>
  <si>
    <t>915011013</t>
  </si>
  <si>
    <t>Sicherungsring DIN 471 - 6 x 0,7 - St</t>
  </si>
  <si>
    <t>915011014</t>
  </si>
  <si>
    <t>SICH.RING 14X1   F.WELLEN DIN 471 PHO</t>
  </si>
  <si>
    <t>915011017</t>
  </si>
  <si>
    <t>Sicherungsring DIN 471 - 8 x 0,8 - St</t>
  </si>
  <si>
    <t>915011018</t>
  </si>
  <si>
    <t>Sicherungsring DIN 471 - 7 x 0,8 - St</t>
  </si>
  <si>
    <t>915011019</t>
  </si>
  <si>
    <t>Sicherungsring DIN 471 - 30 x 1,5 - St</t>
  </si>
  <si>
    <t>915011020</t>
  </si>
  <si>
    <t>SICH.RING  3X0,4 F.WELLEN DIN 471 PHO</t>
  </si>
  <si>
    <t>915011021</t>
  </si>
  <si>
    <t>Sicherungsring DIN 471 - 40 x 1,75 - St</t>
  </si>
  <si>
    <t>915012001</t>
  </si>
  <si>
    <t>SICH.RING. 6.0 F.WELLEN O.NUT PHO</t>
  </si>
  <si>
    <t>915012002</t>
  </si>
  <si>
    <t>ZACKENRING F. WELLEN ZA 6.0 (FA. SEEGER)</t>
  </si>
  <si>
    <t>915021001</t>
  </si>
  <si>
    <t>SICH.RING 28X1,2 F.BOHR. DIN 472 PHO</t>
  </si>
  <si>
    <t>915021002</t>
  </si>
  <si>
    <t>SICH.RING 35X1,5 F.BOHR. DIN 472 PHO</t>
  </si>
  <si>
    <t>915021003</t>
  </si>
  <si>
    <t>Sicherungsring DIN 472 - 42 x 1,75 - St</t>
  </si>
  <si>
    <t>915021004</t>
  </si>
  <si>
    <t>Sicherungsring DIN 472 - 26 x 1,2 - St</t>
  </si>
  <si>
    <t>915021005</t>
  </si>
  <si>
    <t>Sicherungsring DIN 472 - 62 x 2 - St</t>
  </si>
  <si>
    <t>915021006</t>
  </si>
  <si>
    <t>Sicherungsring DIN 472 - 32 x 1,2 - St</t>
  </si>
  <si>
    <t>915021007</t>
  </si>
  <si>
    <t>Sicherungsring DIN 472 - 47 x 1,75 - St</t>
  </si>
  <si>
    <t>915021008</t>
  </si>
  <si>
    <t>Sicherungsring DIN 472 - 52 x 2 - St</t>
  </si>
  <si>
    <t>915021009</t>
  </si>
  <si>
    <t>Sicherungsring DIN 472 - 19 x 1 - St</t>
  </si>
  <si>
    <t>915021010</t>
  </si>
  <si>
    <t>Sicherungsring DIN 472 - 16 x 1 - St</t>
  </si>
  <si>
    <t>915021011</t>
  </si>
  <si>
    <t>SICH.RING 110X4  F.BOHR. DIN 472 PHO</t>
  </si>
  <si>
    <t>915021012</t>
  </si>
  <si>
    <t>Sicherungsring DIN 472 - 68 x 2,5 - St</t>
  </si>
  <si>
    <t>915021013</t>
  </si>
  <si>
    <t>SICH.RING 85X3   F.BOHR. DIN 472 PHO</t>
  </si>
  <si>
    <t>915021014</t>
  </si>
  <si>
    <t>Sicherungsring DIN 472 - 22 x 1 - St</t>
  </si>
  <si>
    <t>915021015</t>
  </si>
  <si>
    <t>SICH.RING 21X1,0   F.BOHR. DIN 472 PHO</t>
  </si>
  <si>
    <t>915021016</t>
  </si>
  <si>
    <t>SICH.RING 40X1,75   F.BOHR. DIN 472 PHO</t>
  </si>
  <si>
    <t>915021017</t>
  </si>
  <si>
    <t>SICH.RING 23X1 FÜR BOHRUNGEN DIN 472 PHO</t>
  </si>
  <si>
    <t>915021018</t>
  </si>
  <si>
    <t>SICH.RING 55X2   FÜR BOHRUNGEN DIN 472 PHO</t>
  </si>
  <si>
    <t>915031002</t>
  </si>
  <si>
    <t>SICHERUNG F.BOLZEN D=4  SPIELAUSGLEICHND 10 09</t>
  </si>
  <si>
    <t>915031003</t>
  </si>
  <si>
    <t>SICHERUNG F.BOLZEN D=5  SPIELAUSGLEICHND 10 09</t>
  </si>
  <si>
    <t>915031005</t>
  </si>
  <si>
    <t>KL-SICHERUNG D=4 GALV. VERZINKT</t>
  </si>
  <si>
    <t>915041001</t>
  </si>
  <si>
    <t>STELLRING 18X14X32 M. GEW.ST. M6X8 DIN 705</t>
  </si>
  <si>
    <t>915041002</t>
  </si>
  <si>
    <t>STELLRING D=22 D1=36B=14 D2=M6X10 DIN 705A</t>
  </si>
  <si>
    <t>915041003</t>
  </si>
  <si>
    <t>STELLRING 10X10X20 GEW. STIFT M5 DIN 705-10</t>
  </si>
  <si>
    <t>915041004</t>
  </si>
  <si>
    <t>STELLRING 8X8X16 M. GEW. STIFT M4 DIN 705</t>
  </si>
  <si>
    <t>915041007</t>
  </si>
  <si>
    <t>STELLRING 25X40X16 M.GEW. STIFT M8 V2A DIN 705</t>
  </si>
  <si>
    <t>915041008</t>
  </si>
  <si>
    <t>STELLRING D=20</t>
  </si>
  <si>
    <t>916012038</t>
  </si>
  <si>
    <t>DRUCKFEDER D-239 B DE=20, DH=23,1, LO=36,7 DIN</t>
  </si>
  <si>
    <t>916021001</t>
  </si>
  <si>
    <t>TELLERFEDER  20X10,2X1,0 DIN 2093</t>
  </si>
  <si>
    <t>916021009</t>
  </si>
  <si>
    <t>DRUCKFEDER KONISCH F. WEICHE Nr.62152 DIN 2095</t>
  </si>
  <si>
    <t>916021010</t>
  </si>
  <si>
    <t>DRUCKFEDER 5 WINDUNGEN F.KTF+CTU   DIN 2095</t>
  </si>
  <si>
    <t>916021012</t>
  </si>
  <si>
    <t>DRUCKFEDER D-252 DE=16,DH=18,6, LO=145   DIN 2076</t>
  </si>
  <si>
    <t>916021014</t>
  </si>
  <si>
    <t>DRUCKFEDER VD 047B DE=5,4, DH=6,0, LO=52,4, D=0,4</t>
  </si>
  <si>
    <t>916021016</t>
  </si>
  <si>
    <t>DRUCKFEDER VD 108 DE=4 DH=5, LLO=14</t>
  </si>
  <si>
    <t>916021018</t>
  </si>
  <si>
    <t>DRUCKFEDER KBT 300 D=2 D=15 LLO=210 0GALVAN .</t>
  </si>
  <si>
    <t>916021019</t>
  </si>
  <si>
    <t>DRUCKFEDER VD-247A DE=20.5 DH=21.4 LO=27</t>
  </si>
  <si>
    <t>916021023</t>
  </si>
  <si>
    <t>SPIRALFEDER FÜR KUGELKLEMME KPL.</t>
  </si>
  <si>
    <t>916021024</t>
  </si>
  <si>
    <t>DRUCKFEDER VD-117D F. WEICHEN, DE=5, DH=5,5,</t>
  </si>
  <si>
    <t>916021026</t>
  </si>
  <si>
    <t>DRUCKFEDER D-180B, DE=6,4,DH=8, LO=16   DIN 2076</t>
  </si>
  <si>
    <t>916021027</t>
  </si>
  <si>
    <t>SCHRAUBENDRUCKFED. DD=15 DH=32 LO=38</t>
  </si>
  <si>
    <t>916021029</t>
  </si>
  <si>
    <t>ZUGFEDER RZ-107 4MM GEK.AUF E.SEITE</t>
  </si>
  <si>
    <t>916021030</t>
  </si>
  <si>
    <t>ZUGFEDER Z-130-K-03 (SCHWENKS) DE=16 DH=19 LO=84,6</t>
  </si>
  <si>
    <t>916021035</t>
  </si>
  <si>
    <t>ZUGFEDER L-60  40WIN. DE=12 DH=14,6 LO=60</t>
  </si>
  <si>
    <t>916021036</t>
  </si>
  <si>
    <t>ZUGFEDER RZ-161I</t>
  </si>
  <si>
    <t>916021037</t>
  </si>
  <si>
    <t>ZUGFEDER Z-063E I DE=4,6, DH=5,7, LO=55,2</t>
  </si>
  <si>
    <t>916021038</t>
  </si>
  <si>
    <t>DRUCKFEDER D-206B D=22,6, DH=25,8, LO=93  DIN 2076</t>
  </si>
  <si>
    <t>916021039</t>
  </si>
  <si>
    <t>ZUGFEDER Z-081 GI DE=10, DH=11,7, LO=28,4</t>
  </si>
  <si>
    <t>916021042</t>
  </si>
  <si>
    <t>FORMFEDER F. WIPPE TROLLEY</t>
  </si>
  <si>
    <t>916021043</t>
  </si>
  <si>
    <t>DRUCKFEDER D-206G DE=13,6,DH=15,9, LO=65,3   DIN</t>
  </si>
  <si>
    <t>916021044</t>
  </si>
  <si>
    <t>DRUCKFEDER D-383 DE=40 DH=47,5 LO=195   DIN 2076</t>
  </si>
  <si>
    <t>916021045</t>
  </si>
  <si>
    <t>DRUCKFEDER VD-075B DE=4,5, DH=5,6, LO=8 DIN 2076</t>
  </si>
  <si>
    <t>916021046</t>
  </si>
  <si>
    <t>ZUGFEDER Z-100GI D=1,1 DE=12 DH=14 LO=34,4    DIN</t>
  </si>
  <si>
    <t>916021048</t>
  </si>
  <si>
    <t>DRUCKFEDER D-207KM DE=10, DH=10,7, LO=48  DIN 2076</t>
  </si>
  <si>
    <t>916021049</t>
  </si>
  <si>
    <t>DRUCKFEDER D-257   LO=105 DE=14,5 GUTEK.</t>
  </si>
  <si>
    <t>916021051</t>
  </si>
  <si>
    <t>ZUGFEDER Z-101I D=1,25,DE=17,2,DH=19,5,LO=39,8</t>
  </si>
  <si>
    <t>916021053</t>
  </si>
  <si>
    <t>DRUCKFEDER VD-097 DE=6,9, DH=7,5, LO=17  DIN 2076</t>
  </si>
  <si>
    <t>916021054</t>
  </si>
  <si>
    <t>DRUCKFEDER D-229 FEDERSTAHL DIN 2076-D</t>
  </si>
  <si>
    <t>916021055</t>
  </si>
  <si>
    <t>DRUCKFEDER VD-364A FEDERSTAHL   DIN 2076-D</t>
  </si>
  <si>
    <t>916021056</t>
  </si>
  <si>
    <t>DRUCKFEDER D-207J-01 DIN 2076</t>
  </si>
  <si>
    <t>916021057</t>
  </si>
  <si>
    <t xml:space="preserve">ZUGFEDER Z-121I D=1,6,DE=17,6,DH=20,4,LO=88,6 </t>
  </si>
  <si>
    <t>916021058</t>
  </si>
  <si>
    <t>DRUCKFEDER VD-217D D=1,6, DE=17,DH=17,9,LO=72,4</t>
  </si>
  <si>
    <t>916021059</t>
  </si>
  <si>
    <t>DRUCKFEDER VD-180 DE=10,3, DH=10,9, LO=26 DIN 2098</t>
  </si>
  <si>
    <t>916021060</t>
  </si>
  <si>
    <t>DRUCKFEDER VD-195B DE=9,25, DH=9,80, LO=12 DIN</t>
  </si>
  <si>
    <t>916021061</t>
  </si>
  <si>
    <t>DRUCKFEDER VD-200 DE=9,25 DH=9,80 LO=69  DIN 2098</t>
  </si>
  <si>
    <t>916021062</t>
  </si>
  <si>
    <t>ZUGFEDER RZ-100 GID=1,1, DE=12,DH=14,LO=34,4 DIN</t>
  </si>
  <si>
    <t>916021063</t>
  </si>
  <si>
    <t>DRUCKFEDER D-180P DE=13, DH=13,80, LO=57,70 DIN</t>
  </si>
  <si>
    <t>916021064</t>
  </si>
  <si>
    <t>ZUGFEDER Z-109I D=1,25, DE=1,2,DH=13,4,LO=61,2</t>
  </si>
  <si>
    <t>916021065</t>
  </si>
  <si>
    <t>DRUCKFEDER VD-244A DE=22, DH=23,10, LO=200 DIN</t>
  </si>
  <si>
    <t>916021066</t>
  </si>
  <si>
    <t>ZUGFEDER Z-136AI D=2, DE=22, DH=25,5 DIN 2076-C</t>
  </si>
  <si>
    <t>916021067</t>
  </si>
  <si>
    <t>SCHRAUBDRUCKFEDER DD=12,5, DH=26, LO=125 FARBE</t>
  </si>
  <si>
    <t>916021068</t>
  </si>
  <si>
    <t>DRUCKFEDER VD-118   L=20, D=10,8</t>
  </si>
  <si>
    <t>916021070</t>
  </si>
  <si>
    <t>SCHRAUBDRUCKFEDER DD=12,5   DH=26 LO=115 FARBE</t>
  </si>
  <si>
    <t>916021071</t>
  </si>
  <si>
    <t>ZUGFEDER Z-115W-21I D=1,5  DE=8 DH=10,5</t>
  </si>
  <si>
    <t>916021072</t>
  </si>
  <si>
    <t>FEDER</t>
  </si>
  <si>
    <t>916021074</t>
  </si>
  <si>
    <t>ZUGFEDER LK=25, D=1, DE=7, LO=32, FÜR DW+DRW DIN</t>
  </si>
  <si>
    <t>916021075</t>
  </si>
  <si>
    <t xml:space="preserve">SCHRAUBDRUCKFEDER DD=12,5DH=25LO=38 </t>
  </si>
  <si>
    <t>916021076</t>
  </si>
  <si>
    <t>SCHRAUBDRUCKFEDER DD=12,5DH=26LO=115 BLAU</t>
  </si>
  <si>
    <t>916021078</t>
  </si>
  <si>
    <t>DRUCKFEDER D-288T-10 DE=15 DH=15,7, LO=102 DIN</t>
  </si>
  <si>
    <t>916021079</t>
  </si>
  <si>
    <t>ZUGFEDER 26/0/1 D=5,8 DE=29,3, LO=139,3 DIN 2076</t>
  </si>
  <si>
    <t>916021080</t>
  </si>
  <si>
    <t>ZUGFEDER D=5, DE=25,LO=487,5, LH=13,2  DIN 2076</t>
  </si>
  <si>
    <t>916021081</t>
  </si>
  <si>
    <t>FEDER FÜR FÖRDERKLINKE - 41024</t>
  </si>
  <si>
    <t>916021082</t>
  </si>
  <si>
    <t>ZUGFEDER 08-10-A</t>
  </si>
  <si>
    <t>916021084</t>
  </si>
  <si>
    <t>DRUCKFEDER D-085H D=2,7, DH=3,6, LO=24 DIN 2076</t>
  </si>
  <si>
    <t>916021085</t>
  </si>
  <si>
    <t>DRUCKFEDER  D=1,6, DE=11,5, DH=12,1, LO=32 DIN</t>
  </si>
  <si>
    <t>916021086</t>
  </si>
  <si>
    <t>FEDER FÜR SPANNVORRICHTUNG</t>
  </si>
  <si>
    <t>916021087</t>
  </si>
  <si>
    <t>SCHRAUBENDRUCKFEDER FIBRO 241..04.20.115 GELB</t>
  </si>
  <si>
    <t>916021088</t>
  </si>
  <si>
    <t>DRUCKFEDER L0=19,5, N=12,5 DIN 2076-D</t>
  </si>
  <si>
    <t>916021089</t>
  </si>
  <si>
    <t>DRUCKFEDER L0=21,5, N=5,5 DIN 2076-D</t>
  </si>
  <si>
    <t>916021090</t>
  </si>
  <si>
    <t>GEWUNDENE BIEGEFEDER, DI=11,25 ; N=2,75</t>
  </si>
  <si>
    <t>916021092</t>
  </si>
  <si>
    <t>DRUCKFEDER VD-261 LO=55, DE=12 GUTEKUNST</t>
  </si>
  <si>
    <t>916021093</t>
  </si>
  <si>
    <t>DRUCKFEDER D-075   LO=28, DE=5,3 GUTEKUNST</t>
  </si>
  <si>
    <t>916021094</t>
  </si>
  <si>
    <t>ZUGFEDER D=0,63,DE=5,6, LO=15,1,LH=3,61 DIN 2076-D</t>
  </si>
  <si>
    <t>916021095</t>
  </si>
  <si>
    <t>SCHRAUBENDRUCKFEDER FIBRO 241.06.20.127 ORANGE</t>
  </si>
  <si>
    <t>916021096</t>
  </si>
  <si>
    <t>DRUCKFEDER VD-339R</t>
  </si>
  <si>
    <t>916021097</t>
  </si>
  <si>
    <t>DRUCKFEDER D=0,7  DE=5,0 DH=5,5 LO=19,0 DIN 2076-D</t>
  </si>
  <si>
    <t>916021098</t>
  </si>
  <si>
    <t>DRUCKFEDER 1.1200 D=1,0 DE=6,0 LO=17,0   DIN 2076</t>
  </si>
  <si>
    <t>916021099</t>
  </si>
  <si>
    <t>DRUCKFEDER 1.1200 D=0,8 DE=5,8 LO=17,5 DIN 2076</t>
  </si>
  <si>
    <t>916021100</t>
  </si>
  <si>
    <t>ZUGFEDER RZ-177 RI D=3,6DE=18,0 LO=78,5</t>
  </si>
  <si>
    <t>916021101</t>
  </si>
  <si>
    <t>916021102</t>
  </si>
  <si>
    <t>DRUCKFEDER D-092 DE=8,63 DH=9,4 LO=24,5 DIN 2076</t>
  </si>
  <si>
    <t>916021103</t>
  </si>
  <si>
    <t>ZUGFEDER D=2,8 DE=30,8  DH=9,4  LO=120,5 20/9/A</t>
  </si>
  <si>
    <t>916021104</t>
  </si>
  <si>
    <t>DRUCKFEDER D-088 DE=3,00 LO=8,7 N=8,5 d=0,5 DIN</t>
  </si>
  <si>
    <t>916021105</t>
  </si>
  <si>
    <t>DRUCKFEDER D-283</t>
  </si>
  <si>
    <t>916021106</t>
  </si>
  <si>
    <t>SCHRAUBDRUCKFEDER DD=17.5 DH=33 LO=115 OCKER</t>
  </si>
  <si>
    <t>916021107</t>
  </si>
  <si>
    <t>SCHRAUBDRUCKFEDER DD=12,5, DH=25; LO=64 -</t>
  </si>
  <si>
    <t>916021108</t>
  </si>
  <si>
    <t>DRUCKFEDER VD-246 Lo=85, d=2, De=21</t>
  </si>
  <si>
    <t>916021109</t>
  </si>
  <si>
    <t>DRUCKFEDER VD-197 Lo=22, d=1,25, De=9,25</t>
  </si>
  <si>
    <t>916021110</t>
  </si>
  <si>
    <t>DRUCKFEDER VD-132B Lo=28, d=0,80, De=6,40</t>
  </si>
  <si>
    <t>916021111</t>
  </si>
  <si>
    <t>916021112</t>
  </si>
  <si>
    <t>ZUGFEDER</t>
  </si>
  <si>
    <t>916021113</t>
  </si>
  <si>
    <t xml:space="preserve">DRUCKFEDER VD-252AB D=13 DE=15 DH=15,70 LO=55,6 </t>
  </si>
  <si>
    <t>916021114</t>
  </si>
  <si>
    <t>916021115</t>
  </si>
  <si>
    <t>DRUCKFEDER VD-079 DE=4,50 LO=21,5  d=0,5</t>
  </si>
  <si>
    <t>916021116</t>
  </si>
  <si>
    <t>DRUCKFEDER VD-073, DE=5,5, LO=30, d=0,5  EN 10270</t>
  </si>
  <si>
    <t>916021117</t>
  </si>
  <si>
    <t>ZUGFEDER RZ-141 GI D=2 DE=16 LO=87</t>
  </si>
  <si>
    <t>916021118</t>
  </si>
  <si>
    <t>ZUGFEDER RZ-122I  D=1,6 DE=14,1 LO=38,2</t>
  </si>
  <si>
    <t>916021119</t>
  </si>
  <si>
    <t>DRUCKFEDER D-180 Q-03 (Gutekunst F = ca. 4 kg)</t>
  </si>
  <si>
    <t>916021120</t>
  </si>
  <si>
    <t>DRUCKFEDER D-257 E13 (Gutekunst F), 200 N</t>
  </si>
  <si>
    <t>916021121</t>
  </si>
  <si>
    <t>DRUCKFEDER VD-241</t>
  </si>
  <si>
    <t>916021122</t>
  </si>
  <si>
    <t>ZUGFEDER RZ-027AI  D=0,4 DE=5,4 LO=29,4</t>
  </si>
  <si>
    <t>916021123</t>
  </si>
  <si>
    <t>916021124</t>
  </si>
  <si>
    <t>ZUGFEDER 13/8/A</t>
  </si>
  <si>
    <t>916022002</t>
  </si>
  <si>
    <t>BIEGEFEDER T-18805RDI=8,9, DD=7,1, LS=55  DIN 2076</t>
  </si>
  <si>
    <t>916022003</t>
  </si>
  <si>
    <t>BIEGEFEDER T-18701RDI=11,25, DD=7, LS=55,5  DIN</t>
  </si>
  <si>
    <t>916022006</t>
  </si>
  <si>
    <t>SCHENKELFEDER BEARBEITET FÜR MINITROLLEY T16141L</t>
  </si>
  <si>
    <t>916022007</t>
  </si>
  <si>
    <t>SCHENKELFEDER RECHTS D=0,5, DE=6,9, LK=5,M 05 R40</t>
  </si>
  <si>
    <t>916022008</t>
  </si>
  <si>
    <t>SCHENKELFEDER LINKS D=0,5, DE=6,9, LK=5, M 05 L40</t>
  </si>
  <si>
    <t>916022009</t>
  </si>
  <si>
    <t>SCHENKELFEDER LINKS T-18582L</t>
  </si>
  <si>
    <t>916022010</t>
  </si>
  <si>
    <t>SCHENKELFEDER RECHTS T-19545_R D=4 B</t>
  </si>
  <si>
    <t>916030002</t>
  </si>
  <si>
    <t>GASDRUCKFEDER 19-33782-1 300N OHNE VENTIL</t>
  </si>
  <si>
    <t>916030003</t>
  </si>
  <si>
    <t>GASDRUCKFEDER GS-19-150-AA-700N --&gt; V/PDF</t>
  </si>
  <si>
    <t>916030004</t>
  </si>
  <si>
    <t>GASDRUCKFEDER GS-19-50-AA-700N --&gt; V/PDF</t>
  </si>
  <si>
    <t>916051001</t>
  </si>
  <si>
    <t>FEDERZUG 7221080001.C (HEBEZEUG)</t>
  </si>
  <si>
    <t>918020001</t>
  </si>
  <si>
    <t>LOCHEISEN RUND FÜR ÖSEN D=25MM 880233251</t>
  </si>
  <si>
    <t>918020002</t>
  </si>
  <si>
    <t>EINSCHLAG-WERKZEUG FÜR ÖSEN D=25MM 880233252</t>
  </si>
  <si>
    <t>918050001</t>
  </si>
  <si>
    <t>SYSTEMKOFFER HIT-HY229155/7</t>
  </si>
  <si>
    <t>919010010</t>
  </si>
  <si>
    <t>LOCTITE HANDPUMPE 97001</t>
  </si>
  <si>
    <t>919010011</t>
  </si>
  <si>
    <t>LOCTITE TAPE EC LOC 250S270 (250 ML)</t>
  </si>
  <si>
    <t>919010012</t>
  </si>
  <si>
    <t>LOCTITE TAPE TEC LOC 250/S243 (250 ML)</t>
  </si>
  <si>
    <t>919010013</t>
  </si>
  <si>
    <t>LOCTITE 2701 SCHRAUBENSICHERUNG (50ml)</t>
  </si>
  <si>
    <t>919010014</t>
  </si>
  <si>
    <t>LOCTITE 243 SCHRAUBENSICHERUNG (50ml)</t>
  </si>
  <si>
    <t>919010015</t>
  </si>
  <si>
    <t>GEWINDESICHERUNGSMITTEL HOCHFEST</t>
  </si>
  <si>
    <t>919010016</t>
  </si>
  <si>
    <t>GEWINDESICHERUNGSMITTEL MITTELFEST</t>
  </si>
  <si>
    <t>919010017</t>
  </si>
  <si>
    <t>GEWINDESICHERUNGSMITTEL SEKUNDENKLEBER</t>
  </si>
  <si>
    <t>919010047</t>
  </si>
  <si>
    <t>DANGER! DON'T STEPP OFF - "BETRETEN VERBOTEN"</t>
  </si>
  <si>
    <t>919010048</t>
  </si>
  <si>
    <t>PERLONSCHNUR D=8MM</t>
  </si>
  <si>
    <t>919010050</t>
  </si>
  <si>
    <t>AUFKLEBE KODIERUNG (SATZ) FÜRWACKER-TROLLEY</t>
  </si>
  <si>
    <t>919010051</t>
  </si>
  <si>
    <t>AUFKLEBER FÜR U-STÜCK REFERENSZPUNKT</t>
  </si>
  <si>
    <t>919010052</t>
  </si>
  <si>
    <t>AUFKLEBER 36X36 FÜR S / S D / S T - QS-AUFDRUCK</t>
  </si>
  <si>
    <t>919010053</t>
  </si>
  <si>
    <t xml:space="preserve">KLEBEBAND POLYESTER - DOPPELSEITIG </t>
  </si>
  <si>
    <t>919010054</t>
  </si>
  <si>
    <t>SCHÖNENBERGER ANLAGENAUFKLEBER 150X60 R 4X0,5MM</t>
  </si>
  <si>
    <t>919010055</t>
  </si>
  <si>
    <t>SCHÖNENBERGER FÖRDERER AUFKLEBER 70X20 MM</t>
  </si>
  <si>
    <t>919010056</t>
  </si>
  <si>
    <t>SCHÖNENBERGER TYPENSCHILD DIN-A4 - 056466</t>
  </si>
  <si>
    <t>919010057</t>
  </si>
  <si>
    <t>SCHÖNENBERGER FÖRDERER TYPENSCHILD SILBER 51X102MM</t>
  </si>
  <si>
    <t>919010059</t>
  </si>
  <si>
    <t>Aufkleber 36x12 "Artikelnummer / Produktname"</t>
  </si>
  <si>
    <t>919040005</t>
  </si>
  <si>
    <t>EURO-PALETTE, 800X1200 EIGENEPRODUKTION, IPPC Stan</t>
  </si>
  <si>
    <t>919050001</t>
  </si>
  <si>
    <t>WARNSCHILD "WARNUNG VOR HANDVERLETZUNG" 100 mm</t>
  </si>
  <si>
    <t>919050002</t>
  </si>
  <si>
    <t>WARNSCHILD "WARNUNG VOR EINZUG" 100 mm</t>
  </si>
  <si>
    <t>919050003</t>
  </si>
  <si>
    <t>TYPENSCHILD FÜR FÖRDERER</t>
  </si>
  <si>
    <t>919050004</t>
  </si>
  <si>
    <t>WANDDISPLAY ACRYL DIN A4 QUERFORMAT M. 2 LÖCHERN</t>
  </si>
  <si>
    <t>919050005</t>
  </si>
  <si>
    <t>WARNSCHILD "WARNUNG VOR HANDVERLETZUNG" 25mm</t>
  </si>
  <si>
    <t>919050006</t>
  </si>
  <si>
    <t>WARNSCHILD "WARNUNG VOR HANDVERLETZUNG" 50 mm</t>
  </si>
  <si>
    <t>919050007</t>
  </si>
  <si>
    <t>919050008</t>
  </si>
  <si>
    <t xml:space="preserve">WARNSCHILD "WARNUNG VOR ABSTURZGEFAHR" </t>
  </si>
  <si>
    <t>919050009</t>
  </si>
  <si>
    <t>919050010</t>
  </si>
  <si>
    <t>WARNMARKIERUNG GELB/SCHWARZ 1000X625 MM</t>
  </si>
  <si>
    <t>919050011</t>
  </si>
  <si>
    <t>WARNBAND GELB/SCHWARZ 60MMX18,3M</t>
  </si>
  <si>
    <t>919050012</t>
  </si>
  <si>
    <t>WARNSCHILD "WARNUNG VOR EINZUG" 50 mm</t>
  </si>
  <si>
    <t>919050013</t>
  </si>
  <si>
    <t>WARNSCHILD "ALLGEMEINES WARNZEICHEN" 50 mm</t>
  </si>
  <si>
    <t>919050014</t>
  </si>
  <si>
    <t>WARNSCHILD "ALLGEMEINES WARNZEICHEN" 100 mm</t>
  </si>
  <si>
    <t>919050015</t>
  </si>
  <si>
    <t>WARNSCHILD "HINDERNISSE IM KOPFBEREICH" 100 mm</t>
  </si>
  <si>
    <t>919050016</t>
  </si>
  <si>
    <t>WARNSCHILD "WARNUNG VOR ELEKTR. SPANNUNG" 50 mm</t>
  </si>
  <si>
    <t>919050017</t>
  </si>
  <si>
    <t>WARNSCHILD "WARNUNG VOR ELEKTR. SPANNUNG" 100 mm</t>
  </si>
  <si>
    <t>919050018</t>
  </si>
  <si>
    <t>WARNSCHILD "WARNUNG VOR GEGENLÄUFIGEN ROLLEN" 50mm</t>
  </si>
  <si>
    <t>919050019</t>
  </si>
  <si>
    <t>WARNSCHILD "WARNUNG VOR GEGENLÄUFIGEN ROLLEN"100mm</t>
  </si>
  <si>
    <t>919050020</t>
  </si>
  <si>
    <t>WARNSCHILD "WARNUNG VOR ABSTURZGEFAHR"</t>
  </si>
  <si>
    <t>919050021</t>
  </si>
  <si>
    <t>919050022</t>
  </si>
  <si>
    <t>919050023</t>
  </si>
  <si>
    <t>919050024</t>
  </si>
  <si>
    <t>919050025</t>
  </si>
  <si>
    <t>919050026</t>
  </si>
  <si>
    <t>919050027</t>
  </si>
  <si>
    <t>919050028</t>
  </si>
  <si>
    <t>WANDDISPLAY ACRYL DIN A5 QUERFORMAT M. 2 LÖCHERN</t>
  </si>
  <si>
    <t>919050029</t>
  </si>
  <si>
    <t>WANDDISPLAY ACRYL DIN A5 HOCHFORMAT M. 2 LÖCHERN</t>
  </si>
  <si>
    <t>919050030</t>
  </si>
  <si>
    <t>919050050</t>
  </si>
  <si>
    <t>Fluchtwegschild Not-Halt-Knopf 100mmx100mm Folie</t>
  </si>
  <si>
    <t>919051007</t>
  </si>
  <si>
    <t>WARNSCHILD - WARNUNG VOR SCHWEBENDER LAST</t>
  </si>
  <si>
    <t>919060001</t>
  </si>
  <si>
    <t>EINSTECKHÜLLEN AUS POLYPROPYLEN F. 95X100X0.8</t>
  </si>
  <si>
    <t>920003003</t>
  </si>
  <si>
    <t>STAHLBANDREINIGER ETHANOL</t>
  </si>
  <si>
    <t>920020005</t>
  </si>
  <si>
    <t>SPRÜHDOSE, ZINKSTAUB</t>
  </si>
  <si>
    <t>920020008</t>
  </si>
  <si>
    <t>RAL 5024 SPRÜHDOSE, 400ML PASTELLBLAU</t>
  </si>
  <si>
    <t>920020010</t>
  </si>
  <si>
    <t>SPRÜHDOSE, FELGENSILBER</t>
  </si>
  <si>
    <t>920020011</t>
  </si>
  <si>
    <t>RAL 2000 SPRÜHDOSE, 400ML ORANGE</t>
  </si>
  <si>
    <t>920020012</t>
  </si>
  <si>
    <t>RAL 7035 SPRÜHDOSE, 400ML LICHTGRAU</t>
  </si>
  <si>
    <t>920020013</t>
  </si>
  <si>
    <t>RAL 7030 SPRÜHDOSE, 400ML STEINGRAU</t>
  </si>
  <si>
    <t>920020014</t>
  </si>
  <si>
    <t>RAL 5018 SPRÜHDOSE, 400ML TÜRKISBLAU</t>
  </si>
  <si>
    <t>920020016</t>
  </si>
  <si>
    <t>RAL 7032 SPRÜHDOSE, 400ML KIESELGRAU</t>
  </si>
  <si>
    <t>920020042</t>
  </si>
  <si>
    <t>RAL 9010 SPRÜHDOSE, 400ML REINWEIß</t>
  </si>
  <si>
    <t>920020043</t>
  </si>
  <si>
    <t>RAL 9006 SPRÜHDOSE, 400 ML WEISSALUMINIUM</t>
  </si>
  <si>
    <t>920020044</t>
  </si>
  <si>
    <t>RAL 9006 LACKDOSE, 1000 ML WEISSALUMINIUM</t>
  </si>
  <si>
    <t>920020045</t>
  </si>
  <si>
    <t>SPRAYDOSE RAL 5010 400ML (84500)</t>
  </si>
  <si>
    <t>920030001</t>
  </si>
  <si>
    <t>KETTENSPRAY HOTEMP 2000 [400 ml]</t>
  </si>
  <si>
    <t>920030002</t>
  </si>
  <si>
    <t>KUNSTSTOFFREINIGER GLÄNZEND [300 ML] - C95323</t>
  </si>
  <si>
    <t>920030003</t>
  </si>
  <si>
    <t xml:space="preserve">KUNSTSTOFFREINIGER GLÄNZEND [2000 ML] </t>
  </si>
  <si>
    <t>920030004</t>
  </si>
  <si>
    <t>MOBILGEAR XP 600 150 / 20 LITER</t>
  </si>
  <si>
    <t>920030005</t>
  </si>
  <si>
    <t>MOBILGREASE MP EP2 / 400 g</t>
  </si>
  <si>
    <t>920040001</t>
  </si>
  <si>
    <t>MÖRTELKARTUSCHE HIT-HY 50/330/2</t>
  </si>
  <si>
    <t>920040002</t>
  </si>
  <si>
    <t>FOLIENKARTUSCHE HIT-HY 20/1100/1</t>
  </si>
  <si>
    <t>920040003</t>
  </si>
  <si>
    <t>FOLIENKARTUSCHE HIT-HY 20/330/2</t>
  </si>
  <si>
    <t>921011004</t>
  </si>
  <si>
    <t>RUNDSTAHLBÜGEL A=46 DIN 3570A M10 L=76</t>
  </si>
  <si>
    <t>921011005</t>
  </si>
  <si>
    <t>DOPPELSCHELLE (ROHRABSTAND BEI1'=95MM) 1X1</t>
  </si>
  <si>
    <t>921012399</t>
  </si>
  <si>
    <t>VERSCHLUSSSTECKER LW8 STECKFIX KUNSTSTOFF 1 823</t>
  </si>
  <si>
    <t>921031001</t>
  </si>
  <si>
    <t>ROHRSCHELLE F.2"-ROHR D1=61 DIN 1596</t>
  </si>
  <si>
    <t>921042002</t>
  </si>
  <si>
    <t>PROFILMUTTER M8 H=6 VERZAHNT SPRCM8HD ERICO</t>
  </si>
  <si>
    <t>921042003</t>
  </si>
  <si>
    <t>PROFILMUTTER M10 H=8 VERZAHNT SPRCM10HD ERICO</t>
  </si>
  <si>
    <t>921042004</t>
  </si>
  <si>
    <t>HALTENOCKE FÜR EINLOCHBEFESTIGUNG OFFEN</t>
  </si>
  <si>
    <t>921042005</t>
  </si>
  <si>
    <t>VERSCHLUSSZAPFEN ZYLINDERKOPF MIT KREUZSCHL.</t>
  </si>
  <si>
    <t>921042006</t>
  </si>
  <si>
    <t>KLEMMPLATTE  I/IPB  M10</t>
  </si>
  <si>
    <t>921042007</t>
  </si>
  <si>
    <t>SPANNELEMENT KTR-150 CLAMPEX-WELLE-NABE VERB.</t>
  </si>
  <si>
    <t>921042008</t>
  </si>
  <si>
    <t xml:space="preserve">PROFILVERBINDER M6 50X63 3842518 427   </t>
  </si>
  <si>
    <t>921042009</t>
  </si>
  <si>
    <t>H-I KLAMMER              4H24I</t>
  </si>
  <si>
    <t>922013001</t>
  </si>
  <si>
    <t>NYLON - DUEBEL 8X40  (TYP S)</t>
  </si>
  <si>
    <t>922013002</t>
  </si>
  <si>
    <t>NYLON - DUEBEL 10X50 (TYP S)</t>
  </si>
  <si>
    <t>922013003</t>
  </si>
  <si>
    <t>NYLON - DUEBEL 12X60 (TYP S)</t>
  </si>
  <si>
    <t>922013004</t>
  </si>
  <si>
    <t>NYLON - DUEBEL 6X30  (TYP S)</t>
  </si>
  <si>
    <t>922013005</t>
  </si>
  <si>
    <t>NYLON - DÜBEL 4X20  (TYP S)</t>
  </si>
  <si>
    <t>922013006</t>
  </si>
  <si>
    <t>NYLON - DUEBEL 5X25  (TYP S)</t>
  </si>
  <si>
    <t>922013007</t>
  </si>
  <si>
    <t>NYLON - DUEBEL SX-L 6X50 (LANG)</t>
  </si>
  <si>
    <t>922013008</t>
  </si>
  <si>
    <t>NYLON - DUEBEL SX-L 8X65 (LANG)</t>
  </si>
  <si>
    <t>922013009</t>
  </si>
  <si>
    <t>NYLON - DUEBEL SX-L10X80 (LANG)</t>
  </si>
  <si>
    <t>922013010</t>
  </si>
  <si>
    <t>FISCHER GASBETONDÜBEL GB14H848</t>
  </si>
  <si>
    <t>922021003</t>
  </si>
  <si>
    <t>DURCHSTECKANKER HST M12X115X20 WANDABH.</t>
  </si>
  <si>
    <t>922021004</t>
  </si>
  <si>
    <t>DURCHSTECKANKER HST M16X140/25</t>
  </si>
  <si>
    <t>922021005</t>
  </si>
  <si>
    <t>ANKERSTANGE HAS-6K M10X130/2166002/7</t>
  </si>
  <si>
    <t>922021006</t>
  </si>
  <si>
    <t>SEGMENTANKER HSA-F M10X90-L</t>
  </si>
  <si>
    <t>922021007</t>
  </si>
  <si>
    <t>SEGMENTANKER HSA-F M12X110</t>
  </si>
  <si>
    <t>922021008</t>
  </si>
  <si>
    <t>SEGMENTANKER HSA-F M8X75</t>
  </si>
  <si>
    <t>922021009</t>
  </si>
  <si>
    <t>DURCHSTECKANKER HST M8/10</t>
  </si>
  <si>
    <t>922021010</t>
  </si>
  <si>
    <t>ANKERSTANGE HIT-A M10X110</t>
  </si>
  <si>
    <t>922021011</t>
  </si>
  <si>
    <t>SCHRAUBANKER HUS3-H 10X90 35/15/5</t>
  </si>
  <si>
    <t>922021012</t>
  </si>
  <si>
    <t>BOLZENANKER HST3 M12X85 /10- (FA.HILTI 2113978)</t>
  </si>
  <si>
    <t>922041006</t>
  </si>
  <si>
    <t>RINGSCHRAUBE M6X30 GEW.6LG. F.TROLLEY VZ</t>
  </si>
  <si>
    <t>922041010</t>
  </si>
  <si>
    <t>RINGSCHRAUBE M8X60 galv. VZ (FE/Zn 8-15 B) ÖSENSCH</t>
  </si>
  <si>
    <t>922041011</t>
  </si>
  <si>
    <t>RINGSCHRAUBE M8X40 VZ</t>
  </si>
  <si>
    <t>922041012</t>
  </si>
  <si>
    <t>VERSTELLB. KLEMMHEBEL GANTER 8X30 GN300-63-M8-20</t>
  </si>
  <si>
    <t>922041014</t>
  </si>
  <si>
    <t>RINGSCHRAUBE M8X50 Geschw.</t>
  </si>
  <si>
    <t>922041019</t>
  </si>
  <si>
    <t>RINGSCHRAUBE M6X30 RD5 VZ</t>
  </si>
  <si>
    <t>922041021</t>
  </si>
  <si>
    <t>RINGSCHRAUBE M6X25 UNGESCHW. VZ</t>
  </si>
  <si>
    <t>922041022</t>
  </si>
  <si>
    <t>RINGSCHRAUBE M8X45 VZ</t>
  </si>
  <si>
    <t>922041023</t>
  </si>
  <si>
    <t>RINGSCHRAUBE M8X20 VZ</t>
  </si>
  <si>
    <t>922041028</t>
  </si>
  <si>
    <t>WEICHEN-KUGELPF. M5 LINKS DIN 71805</t>
  </si>
  <si>
    <t>922041029</t>
  </si>
  <si>
    <t xml:space="preserve">WEICHEN-KUGELPF. M5 RECHTS 10 03 000 1008/013 </t>
  </si>
  <si>
    <t>922041030</t>
  </si>
  <si>
    <t>KUGELPF.-ZYLINDER  DIN 71805</t>
  </si>
  <si>
    <t>922041031</t>
  </si>
  <si>
    <t>KUGELKOPF M5 L2=10,2 KURZ  FORM C DIN 71803</t>
  </si>
  <si>
    <t>922041032</t>
  </si>
  <si>
    <t>KUGELKOPF M5 L2=13,0 LANGE  FORM C DIN 71803</t>
  </si>
  <si>
    <t>922041037</t>
  </si>
  <si>
    <t>BEK-BOLZEN D=10X34,5X30</t>
  </si>
  <si>
    <t>922041038</t>
  </si>
  <si>
    <t>WINKELGELENK M.GEWINDEZAPFEN  DIN 71802-13-M8-C</t>
  </si>
  <si>
    <t>922041040</t>
  </si>
  <si>
    <t>RINGSCHRAUBE M6X30 GESCHW.</t>
  </si>
  <si>
    <t>922041042</t>
  </si>
  <si>
    <t>RINGSCHRAUBE M6X40 ST. 62145640 VZ</t>
  </si>
  <si>
    <t>922041044</t>
  </si>
  <si>
    <t>RINGSCHRAUBE M8X50 GALV. VZ FE/ZN 8-15 B,</t>
  </si>
  <si>
    <t>922041045</t>
  </si>
  <si>
    <t>RINGSCHRAUBE M5X20[62 145 520] VZ</t>
  </si>
  <si>
    <t>922041046</t>
  </si>
  <si>
    <t>RINGSCHRAUBE M6X60 UNGESCHW. VZ</t>
  </si>
  <si>
    <t>922041047</t>
  </si>
  <si>
    <t>RINGSCHRAUBE M8X25 VZ</t>
  </si>
  <si>
    <t>922041048</t>
  </si>
  <si>
    <t>RINGSCHRAUBE M8X30 GALV. VZ  62145830 UNGESCHW.</t>
  </si>
  <si>
    <t>922041049</t>
  </si>
  <si>
    <t>RINGSCHRAUBE M8X100 4.6 VZ , UNGESCHW.</t>
  </si>
  <si>
    <t>922051002</t>
  </si>
  <si>
    <t>BLINDNIETE 4X8 FORM A VZ</t>
  </si>
  <si>
    <t>922051005</t>
  </si>
  <si>
    <t>BLINDNIETE 5X16 FORM A VZ</t>
  </si>
  <si>
    <t>922051006</t>
  </si>
  <si>
    <t>BLINDNIETE 5X10 FORM A VZ</t>
  </si>
  <si>
    <t>922051008</t>
  </si>
  <si>
    <t>BLINDNIETE 5X12 KUNSTSTOFF/STANDARD</t>
  </si>
  <si>
    <t>922051009</t>
  </si>
  <si>
    <t>ALU-NIET 90° D6X6</t>
  </si>
  <si>
    <t>922081004</t>
  </si>
  <si>
    <t>STAHLDRAHTSEIL D=3MM ZK1770N/QMM</t>
  </si>
  <si>
    <t>922081005</t>
  </si>
  <si>
    <t>SEILKLEMME D=3MM  DIN 741 VZ</t>
  </si>
  <si>
    <t>922081018</t>
  </si>
  <si>
    <t>BETELONSCHNUR 2MM/16</t>
  </si>
  <si>
    <t>922081020</t>
  </si>
  <si>
    <t>BETELONSCHNUR 4MM/16 NATUR</t>
  </si>
  <si>
    <t>922081021</t>
  </si>
  <si>
    <t>FANGNETZ PPM KNOTENL. 5MM MASCHENST. MASCHENW.</t>
  </si>
  <si>
    <t>922081022</t>
  </si>
  <si>
    <t>STAHLSEIL D=8MM</t>
  </si>
  <si>
    <t>922081023</t>
  </si>
  <si>
    <t>SEILKLEMME D=8MM F.ST-SEIL 8MM   DIN 741</t>
  </si>
  <si>
    <t>922081024</t>
  </si>
  <si>
    <t>SEILROLLE D=45MM; RILLENBR.9MM</t>
  </si>
  <si>
    <t>922081025</t>
  </si>
  <si>
    <t>STAHLSEIL 3MM M.GABELKOPF ALSEENDSTÜCK</t>
  </si>
  <si>
    <t>922081026</t>
  </si>
  <si>
    <t>POLYESTER SCHNUR 4MM MIT INNENLIEGENDER SEELE</t>
  </si>
  <si>
    <t>922081027</t>
  </si>
  <si>
    <t>POLYESTER SCHNUR 5MM MIT INNENLIEGENDER SEELE</t>
  </si>
  <si>
    <t>922081028</t>
  </si>
  <si>
    <t>TAUWERK, D=6MM, 30M-ROLLE, PPM, GEFLOCHTEN</t>
  </si>
  <si>
    <t>922081029</t>
  </si>
  <si>
    <t>FANGNETZ PPM KNOTENL. 5MM MASCHENST. MASCHENW.100</t>
  </si>
  <si>
    <t>922081030</t>
  </si>
  <si>
    <t>AUFHÄNGESEIL PPM D=12MM ROLLE 30M FARBE WEISS</t>
  </si>
  <si>
    <t>922081031</t>
  </si>
  <si>
    <t>STAHLSEIL MIT KUNSTSTOFFUMMANTELUNG ROT</t>
  </si>
  <si>
    <t>922081032</t>
  </si>
  <si>
    <t>SEILKLEMME 3-5</t>
  </si>
  <si>
    <t>922081033</t>
  </si>
  <si>
    <t>SEILKAUTSCHE D=5</t>
  </si>
  <si>
    <t>922081034</t>
  </si>
  <si>
    <t>AUFLEGEGETRÜSTNETZ POLYESTERGARN - 70 GR/QM - BLAU</t>
  </si>
  <si>
    <t>922081035</t>
  </si>
  <si>
    <t>BETELONSCHNUR 4MM/16 SCHWARZ</t>
  </si>
  <si>
    <t>922082001</t>
  </si>
  <si>
    <t xml:space="preserve">KUNSTSTOFF-UNTERLEGSCHEIBE F.ÖSE RUND D=25       </t>
  </si>
  <si>
    <t>922082002</t>
  </si>
  <si>
    <t>ÖSE RUND ST.VZ. D=25880 233880880 233 VZ</t>
  </si>
  <si>
    <t>922083001</t>
  </si>
  <si>
    <t>VOLLSCHELLE TYP 155153</t>
  </si>
  <si>
    <t>922083003</t>
  </si>
  <si>
    <t>T-SCHELLE GETEILT 1 1/4"X1" FEUERVERZINKT</t>
  </si>
  <si>
    <t>922083006</t>
  </si>
  <si>
    <t>T-SCHELLE GETEILT 1" X 3/4" FEUERVERZINKT</t>
  </si>
  <si>
    <t>922083007</t>
  </si>
  <si>
    <t>ROHRSCHELLE 1 1/4" - BEST-NR.155143</t>
  </si>
  <si>
    <t>922083008</t>
  </si>
  <si>
    <t xml:space="preserve">QUERSCHELLE F. 1" UND 2" ROHR GESCHW./VZ. </t>
  </si>
  <si>
    <t>922083009</t>
  </si>
  <si>
    <t>KREUZSCHELLE F. 2" UND 1" ROHR SCHWENKBAR 360°</t>
  </si>
  <si>
    <t>922083010</t>
  </si>
  <si>
    <t>FANGNETZ PP hf. 5MM MASCHENW. 45MM, WEISS</t>
  </si>
  <si>
    <t>923011004</t>
  </si>
  <si>
    <t>SCHUTZKAPPE 50X50X2</t>
  </si>
  <si>
    <t>923011005</t>
  </si>
  <si>
    <t>SCHUTZKAPPE 80X40X2</t>
  </si>
  <si>
    <t>923011006</t>
  </si>
  <si>
    <t>SCHUTZKAPPE DI= 34 MM GELB</t>
  </si>
  <si>
    <t>923089002</t>
  </si>
  <si>
    <t>OMNIFIT KANISTER 2 KG 220M</t>
  </si>
  <si>
    <t>923089010</t>
  </si>
  <si>
    <t>LOCTITE KLEBER NR. 406 20G TUBE</t>
  </si>
  <si>
    <t>923089011</t>
  </si>
  <si>
    <t>LOCTITE KLEBER NR. 406 500G DOSE</t>
  </si>
  <si>
    <t>923089012</t>
  </si>
  <si>
    <t>LOCTITE KLEBER NR. 24333   50ML</t>
  </si>
  <si>
    <t>924011002</t>
  </si>
  <si>
    <t>SCHARNIER 40</t>
  </si>
  <si>
    <t>924021010</t>
  </si>
  <si>
    <t>WIRBEL 366/2.5 - VERNICKELT</t>
  </si>
  <si>
    <t>924021022</t>
  </si>
  <si>
    <t>WINKELGELENKSTANGE, L=329 KPL. DIN 71802</t>
  </si>
  <si>
    <t>924021023</t>
  </si>
  <si>
    <t>AUFHÄNGEHAKEN AH13/6 NR.413 600 TEMPERGUSS</t>
  </si>
  <si>
    <t>924021024</t>
  </si>
  <si>
    <t>WINKELGELENKSTANGENKOPF M8, D=8, L=54   MBO 10 50</t>
  </si>
  <si>
    <t>924021026</t>
  </si>
  <si>
    <t>DRAHTSEIL D=3 M. 2 KAUSCHEN UND 2 KARABINERHAKEN</t>
  </si>
  <si>
    <t>924021027</t>
  </si>
  <si>
    <t>WINKELGELENK AUSF.CS 8M 5 10 03 44088 8002  DIN</t>
  </si>
  <si>
    <t>924021028</t>
  </si>
  <si>
    <t>WINKELGELENKSTANGENKOPF M5, D=5, L=42    MBO 10</t>
  </si>
  <si>
    <t>924021029</t>
  </si>
  <si>
    <t>FW-KARABINERHAKEN 6X60</t>
  </si>
  <si>
    <t>924021030</t>
  </si>
  <si>
    <t>EISENGEWINDESCHRAUBHAKEN M8X80</t>
  </si>
  <si>
    <t>924021031</t>
  </si>
  <si>
    <t>WIRBEL MIT RING FÜR CBT - EDELSTAHL  (1800-I-40)</t>
  </si>
  <si>
    <t>924021032</t>
  </si>
  <si>
    <t>WINKELGELENKSTANGE M.1 KUGELKOPF M6, L=320</t>
  </si>
  <si>
    <t>924021033</t>
  </si>
  <si>
    <t>WINKELGELENKSTANGE M.2 KUGELKÖPFEN M6 (RE+LI),</t>
  </si>
  <si>
    <t>924021034</t>
  </si>
  <si>
    <t>AUFHÄNGEHAKEN AH28/6 NR.428 600 TEMPERGUSS</t>
  </si>
  <si>
    <t>924021035</t>
  </si>
  <si>
    <t>WIRBEL 1800-40-VERNICKELT</t>
  </si>
  <si>
    <t>924021037</t>
  </si>
  <si>
    <t>GELENKKOPF M6 AUSSENGEWINDE MBO 10 52 6481 2006</t>
  </si>
  <si>
    <t>924021039</t>
  </si>
  <si>
    <t>CBT WIRBEL - VERNICKELT - NR.3348/4.2-0359/3.5</t>
  </si>
  <si>
    <t>924021040</t>
  </si>
  <si>
    <t>SCHRAUBHAKEN GEBOGEN M6X60 VZ</t>
  </si>
  <si>
    <t>924021041</t>
  </si>
  <si>
    <t>SCHAUKELHAKEN M10X120 (GEWINDELÄNGE 70 MM) VZ</t>
  </si>
  <si>
    <t>924021042</t>
  </si>
  <si>
    <t>WINKELGELENK LINKS DIN 71802-10-M6L-CS</t>
  </si>
  <si>
    <t>924021043</t>
  </si>
  <si>
    <t>WINKELGELENK LINKS DIN 71802-10-M6-CS</t>
  </si>
  <si>
    <t>924021044</t>
  </si>
  <si>
    <t>924031004</t>
  </si>
  <si>
    <t>RUNDGLIEDERKETTE D=3MM/L=L60CM DIN 5685</t>
  </si>
  <si>
    <t>924031006</t>
  </si>
  <si>
    <t>KETTE 5X15 DIN 5684 H80B</t>
  </si>
  <si>
    <t>924031009</t>
  </si>
  <si>
    <t>KETTENSCHLOSS 5/8X3/8"</t>
  </si>
  <si>
    <t>924031010</t>
  </si>
  <si>
    <t>KETTENSCHLOSS 1/2X3/16'</t>
  </si>
  <si>
    <t>924031024</t>
  </si>
  <si>
    <t>ZAHNRIEMEN POLYURETHAN 50T10/L</t>
  </si>
  <si>
    <t>924031030</t>
  </si>
  <si>
    <t>AUTOM.KETTENSPANNER MURTFELD GR.1 117252-10B</t>
  </si>
  <si>
    <t>924031032</t>
  </si>
  <si>
    <t>AUTOM.KETTENSPANNER MURTFELD GR.2 117063 (schwer)</t>
  </si>
  <si>
    <t>924031033</t>
  </si>
  <si>
    <t>KETTENSPANNRAD Z=17 16 13 017 (MIT KUGELLAGER)</t>
  </si>
  <si>
    <t>924031034</t>
  </si>
  <si>
    <t>RUNDGLIEDERKETTE D=4MM/L= 60CM DIN 5685</t>
  </si>
  <si>
    <t>924031035</t>
  </si>
  <si>
    <t>KETTENSCHLOSS 8MM X 1/8" G52 F.KLINKENFÖRDERER</t>
  </si>
  <si>
    <t>924031038</t>
  </si>
  <si>
    <t>SEITENBOGENKETTE 1/2"X5/16" L85A-SB MIT</t>
  </si>
  <si>
    <t>924031039</t>
  </si>
  <si>
    <t>STECKGLIED M. SPLINTVERSCHLUSSF. 1/2"X5/16"</t>
  </si>
  <si>
    <t>924031040</t>
  </si>
  <si>
    <t>ROLLENKETTE 3/4X7/16" DIN 818712B-1 M127SL</t>
  </si>
  <si>
    <t>924031041</t>
  </si>
  <si>
    <t>KETTENSCHLOSS 3/4X7/16'  STECKG.M.FEDERV.E DIN</t>
  </si>
  <si>
    <t>924031042</t>
  </si>
  <si>
    <t>AUTOM.KETTENSPANNER MURTFELD GR.1 117251-08B-1</t>
  </si>
  <si>
    <t>924031043</t>
  </si>
  <si>
    <t>ROLLENKETTE S84  1/2"X1/4"  --&gt; txt</t>
  </si>
  <si>
    <t>924031047</t>
  </si>
  <si>
    <t>ROLLRINGKETTENSPANNER 108 034001</t>
  </si>
  <si>
    <t>924031048</t>
  </si>
  <si>
    <t>ZAHNRIEMEN 16 AT5/3350-BFX-DLZZ=670</t>
  </si>
  <si>
    <t>924031049</t>
  </si>
  <si>
    <t>ETON-KETTE 27 MODULE=3780MM ETOETON: 30046.2</t>
  </si>
  <si>
    <t>924031050</t>
  </si>
  <si>
    <t>KUNSTSTOFFKETTE ROT/WEISS D=6 - 221415537</t>
  </si>
  <si>
    <t>924031052</t>
  </si>
  <si>
    <t>ROLL.KETTE 929 041 060 2.AUSSENGLIED</t>
  </si>
  <si>
    <t>924031053</t>
  </si>
  <si>
    <t>SEITENBOGENKETTE L85A-SB TEIL.= 12.7 (324 031 008)</t>
  </si>
  <si>
    <t>924031054</t>
  </si>
  <si>
    <t>ROLLENKETTE1/2"X5/16'' WINKELL.EINS. FORM 203.2</t>
  </si>
  <si>
    <t>924031055</t>
  </si>
  <si>
    <t>DOPPEL-ZAHNFLACHRIEMEN 4T5/940-DL MIT E3/5</t>
  </si>
  <si>
    <t>924031056</t>
  </si>
  <si>
    <t>ETON-KETTENTRENN-WERKZEUGETON ETON 30105</t>
  </si>
  <si>
    <t>924031057</t>
  </si>
  <si>
    <t>ZAHNRIEMEN 16 T 5/3.350-BFX-DLING.ROTH</t>
  </si>
  <si>
    <t>924031058</t>
  </si>
  <si>
    <t>SEITENBOGENKETTE 5/8X3/8" F.TEF R-MIN=400 M106A-SB</t>
  </si>
  <si>
    <t>924031060</t>
  </si>
  <si>
    <t>ZAHNRIEMEN BRECOFLEX 10 T5-DL/1215</t>
  </si>
  <si>
    <t>924031063</t>
  </si>
  <si>
    <t>AUTOM.KETTENSPANNER GR.1117351117351-08B-1</t>
  </si>
  <si>
    <t>924031065</t>
  </si>
  <si>
    <t>ANSCHLAGPUFFER SCHWINGMETALL D=25MM, H=16,5MM,</t>
  </si>
  <si>
    <t>924031066</t>
  </si>
  <si>
    <t>ENERGIEKETTE 10.5-075</t>
  </si>
  <si>
    <t>924031067</t>
  </si>
  <si>
    <t>ANSCHLUSSELEMENT KPL. 105.12P</t>
  </si>
  <si>
    <t>924031068</t>
  </si>
  <si>
    <t>EINF.KETTE WART.FREI 3/4", 12B-1 MA DBGM 296 19</t>
  </si>
  <si>
    <t>924031069</t>
  </si>
  <si>
    <t>VERBINDUNGSGLIED NR.11(E)</t>
  </si>
  <si>
    <t>924031070</t>
  </si>
  <si>
    <t>924031071</t>
  </si>
  <si>
    <t>924031072</t>
  </si>
  <si>
    <t>GEKR.GLIED M.SPLINT NR.12 (E)</t>
  </si>
  <si>
    <t>924031073</t>
  </si>
  <si>
    <t>KETTE - GERADE A-GLIEDER KURZGLIEDRIG D=5MM/L=</t>
  </si>
  <si>
    <t>924031074</t>
  </si>
  <si>
    <t>KETTENSCHNELLVERSCHLUSS VERZINKT D=5MM</t>
  </si>
  <si>
    <t>924031075</t>
  </si>
  <si>
    <t>KARABINERHAKEN M SCHRAUBVERSCHLUSS 70X7</t>
  </si>
  <si>
    <t>924031076</t>
  </si>
  <si>
    <t>ZAHNRIEMEN 16 T 5/2.360-BFX-DLING.ROTH</t>
  </si>
  <si>
    <t>924031078</t>
  </si>
  <si>
    <t>RUNDRIEMEN PW TRANSELASTIC D4</t>
  </si>
  <si>
    <t>924031079</t>
  </si>
  <si>
    <t>KETTENSPANNRAD Z=32; 5/8X3/8", LB=14,LD=16</t>
  </si>
  <si>
    <t>924031080</t>
  </si>
  <si>
    <t>ZAHNRIEMEN SYNCHROFLEX 75T5/590-DL-E 3/8 MIT</t>
  </si>
  <si>
    <t>924031081</t>
  </si>
  <si>
    <t>KETTENSCHLOSS 5/8X3/8" FÜR SEITENBOGENKETTE</t>
  </si>
  <si>
    <t>924031082</t>
  </si>
  <si>
    <t>SPANNSCHLOSS M8X70 + GEGENMUTTER</t>
  </si>
  <si>
    <t>924031083</t>
  </si>
  <si>
    <t>ZAHNRIEMEN 16 T 5/2.380-BFX-DLING.ROTH</t>
  </si>
  <si>
    <t>924031084</t>
  </si>
  <si>
    <t>KETTENSPANNRAD 1/2X5/16" Z=18 F.ANTRIEBSTAT.</t>
  </si>
  <si>
    <t>924031085</t>
  </si>
  <si>
    <t>KETTENSCHLOSS 3/4X7/16" STECKG. M 12B-1 3/4X7/16"</t>
  </si>
  <si>
    <t>924031086</t>
  </si>
  <si>
    <t>ROLLENKETTE 1/2X5/16" HOCHLEISTUNG EINFACH</t>
  </si>
  <si>
    <t>924031087</t>
  </si>
  <si>
    <t>ROLLENKETTE 5/8X3/8" HOCHLEISTTUNG EINFACH FÜR</t>
  </si>
  <si>
    <t>924031088</t>
  </si>
  <si>
    <t>SPANNBOX    281 000 003</t>
  </si>
  <si>
    <t>924031089</t>
  </si>
  <si>
    <t>KETTENSCHLOSS 08B-1</t>
  </si>
  <si>
    <t>924031090</t>
  </si>
  <si>
    <t>SEITENBOGENKET 1/2"X5/16" L85A-SB M. WINKELLASCHE</t>
  </si>
  <si>
    <t>924031091</t>
  </si>
  <si>
    <t>KETTENSPANNRING  5/8X3/8" - 10B 34 (ROLLRING)</t>
  </si>
  <si>
    <t>924031092</t>
  </si>
  <si>
    <t>RUNDGLIEDERKETTE OYAL WN-G GZN 71 M R 3x20</t>
  </si>
  <si>
    <t>924031093</t>
  </si>
  <si>
    <t>RUNDGLIEDERKETTE D=5 B=17 T=18,5  LAST 320 KG</t>
  </si>
  <si>
    <t>924041001</t>
  </si>
  <si>
    <t>GABELKOPF G4X8 DIN 7175210 020004 0008</t>
  </si>
  <si>
    <t>924041002</t>
  </si>
  <si>
    <t>GABELKOPF G5X10 DIN 7175210 020005 0010</t>
  </si>
  <si>
    <t>924041003</t>
  </si>
  <si>
    <t>FEDERKLAPPBOLZEN F. GABELKÖPFE 4X8 10 01 0004 8001</t>
  </si>
  <si>
    <t>924041004</t>
  </si>
  <si>
    <t>FEDERKLAPPBOLZEN F. GABELKÖPFE 5X10 10 01 0005</t>
  </si>
  <si>
    <t>924041007</t>
  </si>
  <si>
    <t>WELLENGELENK DOPPELT NLM 23410-08060</t>
  </si>
  <si>
    <t>924041008</t>
  </si>
  <si>
    <t>WELLENGELENK M. NADELLAGERN F.WELLE 10MM  (DIN</t>
  </si>
  <si>
    <t>924041009</t>
  </si>
  <si>
    <t>GABELGELENK M4 GKM4-8 DIN 71751</t>
  </si>
  <si>
    <t>924041010</t>
  </si>
  <si>
    <t>GELENKKOPF IGUBAL KBRM-05M4</t>
  </si>
  <si>
    <t>924041011</t>
  </si>
  <si>
    <t>GELENKKOPF MBO DIN 648 GRÖSSE 5</t>
  </si>
  <si>
    <t>924041012</t>
  </si>
  <si>
    <t>GELENKKOPF K-CETOP 6432 1260-08-30</t>
  </si>
  <si>
    <t>924041013</t>
  </si>
  <si>
    <t>KUGELKOPF C 10 M6</t>
  </si>
  <si>
    <t>924041014</t>
  </si>
  <si>
    <t>KUGELPFANNE 10 MBO 44</t>
  </si>
  <si>
    <t>924045001</t>
  </si>
  <si>
    <t>UNIVERSAL-KLEMME K1 MIT KLEIDERBÜGELHAKEN</t>
  </si>
  <si>
    <t>924045002</t>
  </si>
  <si>
    <t>UNIVERSAL-KLEMME K2</t>
  </si>
  <si>
    <t>924045003</t>
  </si>
  <si>
    <t>UNIVERSAL-KLEMME K4</t>
  </si>
  <si>
    <t>924045004</t>
  </si>
  <si>
    <t>HOSENKLEMMBÜGEL, BRAUN 34CM</t>
  </si>
  <si>
    <t>924045011</t>
  </si>
  <si>
    <t>WASSERFALL-KLEMME 60  (SCHMAL)</t>
  </si>
  <si>
    <t>924045012</t>
  </si>
  <si>
    <t>WASSERFALL-KLEMME 200 (BREIT)</t>
  </si>
  <si>
    <t>924045014</t>
  </si>
  <si>
    <t>HOSENKLEMMBÜGEL, SCHWARZ 26CM</t>
  </si>
  <si>
    <t>924045021</t>
  </si>
  <si>
    <t>1KANPATSUHALTER KS-N7-B4</t>
  </si>
  <si>
    <t>924045022</t>
  </si>
  <si>
    <t>SAMPRE HÄNGERHALTER PB 2240 R-- SAMPRE</t>
  </si>
  <si>
    <t>924045024</t>
  </si>
  <si>
    <t>FESTSTELLKLEMME500819-B</t>
  </si>
  <si>
    <t>924045025</t>
  </si>
  <si>
    <t>SPULENHALTER TITAN T4 (Ratchet Type)</t>
  </si>
  <si>
    <t>924045026</t>
  </si>
  <si>
    <t>UNIVERSAL-KLEMME K2 ZERLEGT INEINZELTEILEN ZUR</t>
  </si>
  <si>
    <t>924045028</t>
  </si>
  <si>
    <t>SPULENHALTER 0654-8678</t>
  </si>
  <si>
    <t>924045029</t>
  </si>
  <si>
    <t>SPULENHALTER MIT ORANGER KAPPE FÜR AUTOMATION</t>
  </si>
  <si>
    <t>924045029G</t>
  </si>
  <si>
    <t>SPULENHALTER MIT ORANGER KAPPE FÜR AUTOMATION -</t>
  </si>
  <si>
    <t>924045030</t>
  </si>
  <si>
    <t>SPULENHALTER MIT WEISSER KAPPE FÜR DIREKTES</t>
  </si>
  <si>
    <t>924045031</t>
  </si>
  <si>
    <t>SPULENHALTER WEISS,DIR.ABSPINN, 2 FINGER, B5</t>
  </si>
  <si>
    <t>924045032</t>
  </si>
  <si>
    <t>SPULENHALTER FARBIGE KAPPE,DIR.ABSPINN, 2 FINGER,</t>
  </si>
  <si>
    <t>924045033</t>
  </si>
  <si>
    <t>SPULENHALTER GRÜN, DIR.ABSPINN, 2 FINGER, B4.5</t>
  </si>
  <si>
    <t>924045034</t>
  </si>
  <si>
    <t>SPULENHALTER SCHWARZ, DIR.ABSPINN, 4 FINGER, B4.5</t>
  </si>
  <si>
    <t>924046001</t>
  </si>
  <si>
    <t>MAGNET D=20MM H=6MM F. SENKSCHR. M4 - 37320</t>
  </si>
  <si>
    <t>924051001</t>
  </si>
  <si>
    <t>ROLLENTRÄGER</t>
  </si>
  <si>
    <t>924051002</t>
  </si>
  <si>
    <t>SEILWIRBEL</t>
  </si>
  <si>
    <t>924062001</t>
  </si>
  <si>
    <t>DREHSTARRE KUPPLUNG HZ  601 301 00 HZ</t>
  </si>
  <si>
    <t>924071002</t>
  </si>
  <si>
    <t>ETON-ANTRIEBSRADETON 30013 COMETON 30013 COMPL.</t>
  </si>
  <si>
    <t>924071003</t>
  </si>
  <si>
    <t>ETON-UMLENKRAD (9-ECK) ETON 30006</t>
  </si>
  <si>
    <t>924071004</t>
  </si>
  <si>
    <t>ZAHNSCHEIBE 21 T5/10-2 (OPTIBELT)</t>
  </si>
  <si>
    <t>924071005</t>
  </si>
  <si>
    <t>KETTENRAD Z=14 F.KETTE 1/2X1/4" M.FLANSCH</t>
  </si>
  <si>
    <t>924071006</t>
  </si>
  <si>
    <t>KETTENRAD Z=26 F.KETTE 1/2X5/16" M.FLANSCH</t>
  </si>
  <si>
    <t>924071007</t>
  </si>
  <si>
    <t>KETTENRAD Z=39 EINFACH F.KETTE 1/2X5/16"</t>
  </si>
  <si>
    <t>924071008</t>
  </si>
  <si>
    <t>KETTENRAD Z=20  1/2X5/16"</t>
  </si>
  <si>
    <t>924071009</t>
  </si>
  <si>
    <t>KETTENRAD Z=27  1/2X5/16"</t>
  </si>
  <si>
    <t>924071010</t>
  </si>
  <si>
    <t>GEGENRAD FÜR REIBRADANTRIEB</t>
  </si>
  <si>
    <t>924071011</t>
  </si>
  <si>
    <t>KETTENRAD 5/8X3/8" Z=33</t>
  </si>
  <si>
    <t>924071012</t>
  </si>
  <si>
    <t>KETTENRAD 5/8X3/8" Z=30</t>
  </si>
  <si>
    <t>924071013</t>
  </si>
  <si>
    <t>KETTENRAD 5/8X3/8" Z=25</t>
  </si>
  <si>
    <t>924071016</t>
  </si>
  <si>
    <t>KETTENRAD Z=13  1/2X5/16"</t>
  </si>
  <si>
    <t>924081001</t>
  </si>
  <si>
    <t>REIBSCHEIBE F.RUTSCHNABE P&amp;F</t>
  </si>
  <si>
    <t>924081002</t>
  </si>
  <si>
    <t>ULTRABUCHSE 40x44FA.FREUDENBERG 0118224</t>
  </si>
  <si>
    <t>924091001</t>
  </si>
  <si>
    <t>FUEHRUNGSSCHLITTEN KWVE 25 G3 V1 Hersteller INA</t>
  </si>
  <si>
    <t>924091002</t>
  </si>
  <si>
    <t>FUEHRUNGSSCHIENE TKVD-25-U G3, L = 1640 (10x27x60-</t>
  </si>
  <si>
    <t>924091010</t>
  </si>
  <si>
    <t>SPANNSCHLOSS M8 M.BEIDSEIT.GESCHL. ÖSE VZ DIN 1480</t>
  </si>
  <si>
    <t>925011001</t>
  </si>
  <si>
    <t>PASSFEDER 10X8X40 DIN 6885-A</t>
  </si>
  <si>
    <t>925011002</t>
  </si>
  <si>
    <t>PASSFEDER  8X7X30  DIN 6885-A</t>
  </si>
  <si>
    <t>925011003</t>
  </si>
  <si>
    <t>PASSFEDER 10X8X30  DIN 6885-A</t>
  </si>
  <si>
    <t>925011004</t>
  </si>
  <si>
    <t>PASSFEDER  8X7X32 DIN 6885-A</t>
  </si>
  <si>
    <t>925011005</t>
  </si>
  <si>
    <t>Passfeder DIN 6885-1 - A 6 x 6 x 60 - St</t>
  </si>
  <si>
    <t>925011006</t>
  </si>
  <si>
    <t>Passfeder DIN 6885-1 - A 8 x 7 x 40 - St</t>
  </si>
  <si>
    <t>925011007</t>
  </si>
  <si>
    <t>Passfeder DIN 6885-1 - A 6 x 6 x 50 - St</t>
  </si>
  <si>
    <t>925011008</t>
  </si>
  <si>
    <t>Passfeder DIN 6885-1 - A 6 x 6 x 32 - St</t>
  </si>
  <si>
    <t>925011009</t>
  </si>
  <si>
    <t>PASSFEDER  6X6X25 DIN 6885-A</t>
  </si>
  <si>
    <t>925011010</t>
  </si>
  <si>
    <t>PASSFEDER  8X7X30 DIN 6885-A</t>
  </si>
  <si>
    <t>925011011</t>
  </si>
  <si>
    <t>PASSFEDER  8X7X50 DIN 6885-A</t>
  </si>
  <si>
    <t>925011012</t>
  </si>
  <si>
    <t>Passfeder DIN 6885-1 - A 8 x 7 x 60 - St</t>
  </si>
  <si>
    <t>925011013</t>
  </si>
  <si>
    <t>PASSFEDER 18X11X60 DIN 6885-A</t>
  </si>
  <si>
    <t>925011014</t>
  </si>
  <si>
    <t>PASSFEDER  5X5X20 DIN 6885-A</t>
  </si>
  <si>
    <t>925011015</t>
  </si>
  <si>
    <t>Passfeder DIN 6885-1 - A 6 x 6 x 20 - St</t>
  </si>
  <si>
    <t>925011016</t>
  </si>
  <si>
    <t>Passfeder DIN 6885-1 - A 8 x 7 x 28 - St</t>
  </si>
  <si>
    <t>925011017</t>
  </si>
  <si>
    <t>Passfeder DIN 6885-3 - A 8 x 5 x 25 - St</t>
  </si>
  <si>
    <t>925011020</t>
  </si>
  <si>
    <t>PASSFEDER  8X7X45 DIN 6885-A</t>
  </si>
  <si>
    <t>925011021</t>
  </si>
  <si>
    <t>PASSFEDER  5X5X36 DIN 6885-A</t>
  </si>
  <si>
    <t>925011022</t>
  </si>
  <si>
    <t>PASSFEDER 14X9X40 DIN 6885-A</t>
  </si>
  <si>
    <t>925011023</t>
  </si>
  <si>
    <t>PASSFEDER  3X3X14 DIN 6885-A</t>
  </si>
  <si>
    <t>925011024</t>
  </si>
  <si>
    <t>PASSFEDER  6X6X16 DIN 6885-A</t>
  </si>
  <si>
    <t>925011025</t>
  </si>
  <si>
    <t>Passfeder DIN 6885-1 - A 12 x 8 x 36 - St</t>
  </si>
  <si>
    <t>925011026</t>
  </si>
  <si>
    <t>Passfeder DIN 6885-1 - A 12 x 8 x 50 - St</t>
  </si>
  <si>
    <t>925012001</t>
  </si>
  <si>
    <t>SCHEIBENFEDER 3X5 (WELLE D=8-10)   DIN 6888</t>
  </si>
  <si>
    <t>925012002</t>
  </si>
  <si>
    <t>SCHEIBENFEDER 1X1.4 (WELLE D=3-4) VZ DIN 6888</t>
  </si>
  <si>
    <t>926013001</t>
  </si>
  <si>
    <t>VERSCHLUSSKAPPE 4KT. 15X15</t>
  </si>
  <si>
    <t>926013002</t>
  </si>
  <si>
    <t>VERSCHLUSSKAPPE 4KT. 20X20X2 Nr. 056 0200 603 03</t>
  </si>
  <si>
    <t>926013003</t>
  </si>
  <si>
    <t>VERSCHLUSSKAPPE 4KT. 25X25X2 Nr. 056 0250 602 03</t>
  </si>
  <si>
    <t>926013004</t>
  </si>
  <si>
    <t>VERSCHLUSSKAPPE 4KT-RO 40X40 SW N r . 056 0 400</t>
  </si>
  <si>
    <t>926013005</t>
  </si>
  <si>
    <t>VERSCHLUSSKAPPE 4KT-RO 60X40 SW Nr.057 6040 699 03</t>
  </si>
  <si>
    <t>926013006</t>
  </si>
  <si>
    <t>VERSCHLUSSKAPPE F. ROHR 25X15 Nr. 057 2515 699 03</t>
  </si>
  <si>
    <t>926013011</t>
  </si>
  <si>
    <t>PVC SCHUTZSTOPFEN TL4-288 1" X2.6</t>
  </si>
  <si>
    <t>926013012</t>
  </si>
  <si>
    <t>SCHUTZSTOPFEN, PVC, TL-2-220</t>
  </si>
  <si>
    <t>926013013</t>
  </si>
  <si>
    <t>PE SCHUTZSTOPFEN TL-4-128 D=15 D=12,8 H=9,5 S=2</t>
  </si>
  <si>
    <t>926013015</t>
  </si>
  <si>
    <t>VERSCHLUSSSTOPFEN POLY NATUR D=31 GPN 900 A 31</t>
  </si>
  <si>
    <t>926013016</t>
  </si>
  <si>
    <t>VERSCHLUSSSTOPFEN POLY NATUR D=52  GPN 900 A 52</t>
  </si>
  <si>
    <t>926013020</t>
  </si>
  <si>
    <t>KUNSTSTOFF-SCHUH (GELB) FÜR DF-KLEMME</t>
  </si>
  <si>
    <t>926013031</t>
  </si>
  <si>
    <t>VERSCHLUSSKAPPE F. ROHR 60X60X2</t>
  </si>
  <si>
    <t>926013032</t>
  </si>
  <si>
    <t>VERSCHLUSSKAPPE F. ROHR 30X60X2</t>
  </si>
  <si>
    <t>926013033</t>
  </si>
  <si>
    <t>VERSCHLUSSKAPPE F. ROHR 30X30X2 Art.056030069903</t>
  </si>
  <si>
    <t>926013034</t>
  </si>
  <si>
    <t>SCHUTZKAPPE F. S9</t>
  </si>
  <si>
    <t>926013036</t>
  </si>
  <si>
    <t>VERSCHLUSSKAPPE F. ROHR 80X80X3</t>
  </si>
  <si>
    <t>926013037</t>
  </si>
  <si>
    <t>VERSCHLUSSKAPPE F. ROHR 40X40X2</t>
  </si>
  <si>
    <t>926013038</t>
  </si>
  <si>
    <t>FLYERHÜLSENFUSSTEIL (TUBE BOBBIN CARRIER) 99/0654</t>
  </si>
  <si>
    <t>926013039</t>
  </si>
  <si>
    <t>VERSCHLUSSKAPPE F. ROHR 50X30X3</t>
  </si>
  <si>
    <t>926013040</t>
  </si>
  <si>
    <t>HÜLSENTRAGZAPFEN F.ROBO CREEL</t>
  </si>
  <si>
    <t>926013042</t>
  </si>
  <si>
    <t>LAMELLENSTOPFEN FÜR ROHR 40X40X4</t>
  </si>
  <si>
    <t>926013044</t>
  </si>
  <si>
    <t>WELLENSCHUTZ 060</t>
  </si>
  <si>
    <t>926013048</t>
  </si>
  <si>
    <t>KANTENSCHUTZ; 11 KE 013 1-2 MM SCHWARZ</t>
  </si>
  <si>
    <t>926013049</t>
  </si>
  <si>
    <t>KANTENSCHUTZ; 11 KE 023 2-4 MM SCHWARZ</t>
  </si>
  <si>
    <t>926013050</t>
  </si>
  <si>
    <t>DICHTUNGSSTOPFEN SERIE 055 d110 X D130 X h18</t>
  </si>
  <si>
    <t>926013051</t>
  </si>
  <si>
    <t>LAMELLENSTOPFEN FÜR RECHTECKPROFIL   057 9050</t>
  </si>
  <si>
    <t>926013052</t>
  </si>
  <si>
    <t>PVC SCHUTZSTOPFEN A=18.8 FÜR INNENGEWINDE UND</t>
  </si>
  <si>
    <t>926013053</t>
  </si>
  <si>
    <t>LAMELLENSTOPFEN FÜR 2" SÄULE</t>
  </si>
  <si>
    <t>926013054</t>
  </si>
  <si>
    <t>ABDECKSTOPFEN FÜR 3/4" ROHR - A=22,3</t>
  </si>
  <si>
    <t>926013055</t>
  </si>
  <si>
    <t>LAMELLENSTOPFEN FÜR RECHTECKPROFIL 40X30x3 (4031)</t>
  </si>
  <si>
    <t>926013056</t>
  </si>
  <si>
    <t>WEICH PVC STREIFEN GLASKLAR 1000X70X5</t>
  </si>
  <si>
    <t>926013057</t>
  </si>
  <si>
    <t>LAMELLENSTOPFEN 33.7X1-3 - 0850340</t>
  </si>
  <si>
    <t>926013058</t>
  </si>
  <si>
    <t>LAMELLENSTOPFEN 50X30X1-3 - 057 5030 699 03</t>
  </si>
  <si>
    <t>926013059</t>
  </si>
  <si>
    <t>VERSCHLUSSKAPPE F. ROHR 30X30X3 Art.0560304</t>
  </si>
  <si>
    <t>926013060</t>
  </si>
  <si>
    <t>Moss Kappen (NS) Artkelnummer: 12226</t>
  </si>
  <si>
    <t>926013062</t>
  </si>
  <si>
    <t>SHG PU-ECKSCHUTZPROFIL TYP E  26x26x1000MM</t>
  </si>
  <si>
    <t>926013063</t>
  </si>
  <si>
    <t>ABDECKSTOPFEN 24,0 LDPE NATURWEISS - 0550240</t>
  </si>
  <si>
    <t>926013064</t>
  </si>
  <si>
    <t>ROHRSTOPFEN LD-PE SCHWARZ A=12 B=15 - 045 1200</t>
  </si>
  <si>
    <t>926013065</t>
  </si>
  <si>
    <t>ABDECKSTOPFEN A=6,0 SCHWARZ - 161006059902</t>
  </si>
  <si>
    <t>926013066</t>
  </si>
  <si>
    <t>SCHUTZKAPPE GRAU FÜR RÜCKLAUFSPERRE AP110</t>
  </si>
  <si>
    <t>926013068</t>
  </si>
  <si>
    <t>VERSCHLUSSKAPPE 60x40x4 SCHWARZ</t>
  </si>
  <si>
    <t>926025009</t>
  </si>
  <si>
    <t>GMT PUFFER D30/H20/M8X20/55SHA</t>
  </si>
  <si>
    <t>926025010</t>
  </si>
  <si>
    <t>926025011</t>
  </si>
  <si>
    <t>PUFFER NR. 27796</t>
  </si>
  <si>
    <t>926025012</t>
  </si>
  <si>
    <t>GMT PUFFER 480-GN352-50-30-M10-S-55</t>
  </si>
  <si>
    <t>926025013</t>
  </si>
  <si>
    <t>926025021</t>
  </si>
  <si>
    <t>RIFFELGUMMI 1M BREIT SCHWARZ OHNE EINLAGE (150</t>
  </si>
  <si>
    <t>926025029</t>
  </si>
  <si>
    <t>ANTI-RUTSCHSTREIFEN F. KOMBI-TROLLEY, 20X3</t>
  </si>
  <si>
    <t>926025031</t>
  </si>
  <si>
    <t>LAGERPUFFER TYP E 15X15 M5</t>
  </si>
  <si>
    <t>926025032</t>
  </si>
  <si>
    <t xml:space="preserve">ZELLGUMMI-NR-PLATTEN SCHWARZ 3MM 470X170         </t>
  </si>
  <si>
    <t>926025033</t>
  </si>
  <si>
    <t>PVC-WEICH, TRANSPARENT F. PENDELTÜREN, T=3MM</t>
  </si>
  <si>
    <t>926025037</t>
  </si>
  <si>
    <t xml:space="preserve">GUMMI-HAMMERSCHLAGMATTE 3X60X170 SCHWARZ </t>
  </si>
  <si>
    <t>926025038</t>
  </si>
  <si>
    <t>ROHR-ISOLIERUNG GESCHLITZT 1/2" S=15</t>
  </si>
  <si>
    <t>926025039</t>
  </si>
  <si>
    <t>SCHLAUCH GEWEBEVERSTÄRKT 1 820 712 302</t>
  </si>
  <si>
    <t>926025040</t>
  </si>
  <si>
    <t>PTFE-GLASGEWEBEFOLIE 0.13MM; 45MM BREIT</t>
  </si>
  <si>
    <t>926025041</t>
  </si>
  <si>
    <t>FOLIE PTFE EINS. SELBSTKLEBEND 0.13MM; 80MM BREITE</t>
  </si>
  <si>
    <t>926025042</t>
  </si>
  <si>
    <t>PTFE-GLASGEWEBEFOLIE 0,15MM, 20MM BREIT, 200MM</t>
  </si>
  <si>
    <t>926025043</t>
  </si>
  <si>
    <t>KRANPUFFER        AMI: ART.-NR.700 250</t>
  </si>
  <si>
    <t>926025046</t>
  </si>
  <si>
    <t>SCHLAUCH 6X1.5 SILIKONKAUTSCHUK</t>
  </si>
  <si>
    <t>926025049</t>
  </si>
  <si>
    <t>SAUGFUSS GRÜN 40 SHORE GMT 560008</t>
  </si>
  <si>
    <t>926025050</t>
  </si>
  <si>
    <t>FALTENBALG 900 HEMA U-GRUNDFORM TYP ELASTIC</t>
  </si>
  <si>
    <t>926025051</t>
  </si>
  <si>
    <t>FALTENBALG 1245 HEMA U-GRUNDFORM TYP ELASTIC</t>
  </si>
  <si>
    <t>926025052</t>
  </si>
  <si>
    <t>GUMMIPUFFER TYP E / D=30X20 M8 / MITTEL 55 SHORE</t>
  </si>
  <si>
    <t>926025053</t>
  </si>
  <si>
    <t>ZELLGUMMIPLATTE NATURKAUTSCHUK 440 X 430 MM 133</t>
  </si>
  <si>
    <t>926025054</t>
  </si>
  <si>
    <t>MASCHINEN-FUSS / GUMMI-KRANZ, MF-GK 040X016</t>
  </si>
  <si>
    <t>926025058</t>
  </si>
  <si>
    <t>S-GRÜN 50X3 GLEITBAND</t>
  </si>
  <si>
    <t>926025060</t>
  </si>
  <si>
    <t>PUR PLATTE DESMODUR 30X5X2000 Nr.414016</t>
  </si>
  <si>
    <t>926025061</t>
  </si>
  <si>
    <t>PUR PLATTE DESMODUR 30X8X2000 Nr.414018</t>
  </si>
  <si>
    <t>926025062</t>
  </si>
  <si>
    <t xml:space="preserve">PUR / A 35 490X55X15 </t>
  </si>
  <si>
    <t>926025063</t>
  </si>
  <si>
    <t>STRUKTURDÄMPFER  TR50-35</t>
  </si>
  <si>
    <t>926025064</t>
  </si>
  <si>
    <t>SCHLAUCH GEWEBEVERSTÄRKT</t>
  </si>
  <si>
    <t>926025065</t>
  </si>
  <si>
    <t>SCHWINGMETALLPUFFER 25326/B</t>
  </si>
  <si>
    <t>926025066</t>
  </si>
  <si>
    <t>ANSCHLAGPUFFER 20X8 M6</t>
  </si>
  <si>
    <t>926025067</t>
  </si>
  <si>
    <t>GUMMISTOPFEN - KD=6 / SD=3,3 / H=10,6 - NR.1707</t>
  </si>
  <si>
    <t>926025068</t>
  </si>
  <si>
    <t>GUMMIPUFF. MGA D=30 H=20 M8X2060 SHORE  685 607</t>
  </si>
  <si>
    <t>926025069</t>
  </si>
  <si>
    <t>KLEINSTPUFFER 10X10 M4X9 16881/B NBR 55 ShA Nr.</t>
  </si>
  <si>
    <t>926025070</t>
  </si>
  <si>
    <t>PUFFER OHNE ZAPFEN 1313</t>
  </si>
  <si>
    <t>926025071</t>
  </si>
  <si>
    <t>SCHRAUBPUFFER AUßEN D=30 d=6,5 H=34 GRAU 118207</t>
  </si>
  <si>
    <t>926025072</t>
  </si>
  <si>
    <t>S-GRÜN 51 X 4 BAND TYP RECHTECK</t>
  </si>
  <si>
    <t>926025073</t>
  </si>
  <si>
    <t>KLEINSTPUFFER 20x15 M6X6 NR 55 AUSF. C - NO.</t>
  </si>
  <si>
    <t>926025074</t>
  </si>
  <si>
    <t>GUMMIPUFFER 30X20 TYP D</t>
  </si>
  <si>
    <t>926025075</t>
  </si>
  <si>
    <t>GUMMIPUFFER GP-DZ-025X010-M6X20-NR57</t>
  </si>
  <si>
    <t>926025076</t>
  </si>
  <si>
    <t>PU-ROHR D15/70SHORE A/BRAUN/DA=50/DI=27/L=600 -</t>
  </si>
  <si>
    <t>926025077</t>
  </si>
  <si>
    <t>GUMMIPUFFER GP-DZ-030X017-M6X15-NR57</t>
  </si>
  <si>
    <t>926025078</t>
  </si>
  <si>
    <t>GUMMIPUFFER TYP KE D50XH35 M10X10 - 455-68513100</t>
  </si>
  <si>
    <t>926025079</t>
  </si>
  <si>
    <t xml:space="preserve">WEICH-PVC 100X3 MM, FB01, HELLTRANSPARENT, </t>
  </si>
  <si>
    <t>926025080</t>
  </si>
  <si>
    <t>GUMMIPUFFER-TYP-D-15X8-M4</t>
  </si>
  <si>
    <t>926026001</t>
  </si>
  <si>
    <t>VOLLGUMMIRÄDER M. FADENSCHUTZSCHEIBE</t>
  </si>
  <si>
    <t>926031011</t>
  </si>
  <si>
    <t>VERLEGEPL. 2050X925X28 MM V100-E1-B2</t>
  </si>
  <si>
    <t>926045029</t>
  </si>
  <si>
    <t>RASTBOLZEN GN-617-6-A /GANTER</t>
  </si>
  <si>
    <t>926045030</t>
  </si>
  <si>
    <t>RASTBOLZEN GN-617.1-8-AK</t>
  </si>
  <si>
    <t>926045031</t>
  </si>
  <si>
    <t>KUGELKOPF DIN 319 - C32FS, M8666403200</t>
  </si>
  <si>
    <t>926045032</t>
  </si>
  <si>
    <t>STERNGRIFF M8X50 (MIT AUSSENGEW.) 28L3208050</t>
  </si>
  <si>
    <t>926045033</t>
  </si>
  <si>
    <t>STERNGRIFF M8 (GEW.BUCHSE) 28K4008</t>
  </si>
  <si>
    <t>926045035</t>
  </si>
  <si>
    <t>GUMMIGRIFF L=120, D=22, D=32</t>
  </si>
  <si>
    <t>926045037</t>
  </si>
  <si>
    <t>STERNGRIFF BLAU M8 EH2475.064</t>
  </si>
  <si>
    <t>926045038</t>
  </si>
  <si>
    <t>T-GRIFF MIT INNENGEWINDE - 06649-16006</t>
  </si>
  <si>
    <t>926045039</t>
  </si>
  <si>
    <t>HANDGRIFF ZIEHAKEN</t>
  </si>
  <si>
    <t>926051002</t>
  </si>
  <si>
    <t>MINK-BÜRSTE F.TROLLEY-GEFÄLLEBREMSE</t>
  </si>
  <si>
    <t>926051003</t>
  </si>
  <si>
    <t>MINK-BÜRSTENLEISTE L=1000MM F. PNEUM.</t>
  </si>
  <si>
    <t>926051004</t>
  </si>
  <si>
    <t>MINK-C-SCHIENE L=1000MM F. PNEUM. TROLLEYBREMSE</t>
  </si>
  <si>
    <t>926051005</t>
  </si>
  <si>
    <t>926052001</t>
  </si>
  <si>
    <t>C-Schiene</t>
  </si>
  <si>
    <t>927012021</t>
  </si>
  <si>
    <t>BUCHSE MESSING, A D10,H5.4</t>
  </si>
  <si>
    <t>927012022</t>
  </si>
  <si>
    <t>BUCHSE 1520 DU</t>
  </si>
  <si>
    <t>927012023</t>
  </si>
  <si>
    <t>BUCHSE 1012 DU</t>
  </si>
  <si>
    <t>927012024</t>
  </si>
  <si>
    <t>BUCHSE SINTERBRONZE BOHRUNG 16MM, AUSSENDURCHMESSE</t>
  </si>
  <si>
    <t>927012029</t>
  </si>
  <si>
    <t>BUNDBUCHSE MSM-1618-12</t>
  </si>
  <si>
    <t>927012031</t>
  </si>
  <si>
    <t>GEWINDEBUCHSE, SONICLOK M5  860 000 050.800</t>
  </si>
  <si>
    <t>927012032</t>
  </si>
  <si>
    <t xml:space="preserve">GEWINDEBUCHSE, SONICLOK M8  861 000 080.800 </t>
  </si>
  <si>
    <t>927012033</t>
  </si>
  <si>
    <t>GEWINDEBUCHSE, SONICLOK M6  861 000 060.800</t>
  </si>
  <si>
    <t>927012050</t>
  </si>
  <si>
    <t>O-RINGDÄMPFER NBR - 70 SHORE 13.95X2.62</t>
  </si>
  <si>
    <t>927012051</t>
  </si>
  <si>
    <t>HFS HÜLSENACHSE F.BÜGELTRÄGER</t>
  </si>
  <si>
    <t>927012052</t>
  </si>
  <si>
    <t>HFS REIBBELAG F.ANTRIEBSRAD SML-VERBINDER DN 150</t>
  </si>
  <si>
    <t>927012053</t>
  </si>
  <si>
    <t>GLEITLAGER GFM-1214-07  FORM F</t>
  </si>
  <si>
    <t>927012054</t>
  </si>
  <si>
    <t>TEFLONBUCHSE F.KW 45°/90°</t>
  </si>
  <si>
    <t>927012055</t>
  </si>
  <si>
    <t>GEWINDEEINSATZ D=M5; D=8X1; L=10SA       (WÜRTH</t>
  </si>
  <si>
    <t>927012058</t>
  </si>
  <si>
    <t>BUNDBUCHSE MFM-1622-20 D=16; B=20</t>
  </si>
  <si>
    <t>927012059</t>
  </si>
  <si>
    <t>BOHRBUCHSE ZYL.D=3.2;D=6; L=12 DIN 179</t>
  </si>
  <si>
    <t>927012060</t>
  </si>
  <si>
    <t>BOHRBUCHSE-B ZYL. D=12, D=18, L=12 DIN 179 (329</t>
  </si>
  <si>
    <t>927012061</t>
  </si>
  <si>
    <t>BOHRBUCHSE-B ZYL. D=5, D=8, L=12 DIN 179</t>
  </si>
  <si>
    <t>927012063</t>
  </si>
  <si>
    <t>GLEITBUCHSE MSM-1218-20 DIN 1850</t>
  </si>
  <si>
    <t>927012064</t>
  </si>
  <si>
    <t>GEWINDEBUCHSE ENSAT-SH M4 SELBSTSCHNEIDEND</t>
  </si>
  <si>
    <t>927012065</t>
  </si>
  <si>
    <t>HÜLSENACHSE FÜR BT/MINITROLLEY -&gt;927012051 VA Rohr</t>
  </si>
  <si>
    <t>927012066</t>
  </si>
  <si>
    <t>HÜLSENACHSE VA FÜR BT/MINITROLLEY FÜR HFS-LIGHT</t>
  </si>
  <si>
    <t>927012067</t>
  </si>
  <si>
    <t>IGLIDUR G - ZYL.GLEITLAGER GSM-2225-20</t>
  </si>
  <si>
    <t>927012068</t>
  </si>
  <si>
    <t>MESSINGROHR F. STAHL-V</t>
  </si>
  <si>
    <t>927012069</t>
  </si>
  <si>
    <t>BUNDBOHRBUCHSE KURZ 4,2 DIN 172/A</t>
  </si>
  <si>
    <t>927012070</t>
  </si>
  <si>
    <t>927012071</t>
  </si>
  <si>
    <t>O-RING 18X6 MATERIAL 72 NBR 872 SIMRIT ISC</t>
  </si>
  <si>
    <t>927012072</t>
  </si>
  <si>
    <t>GEWINDEEINSATZ  IFL M3X4,8</t>
  </si>
  <si>
    <t>927021001</t>
  </si>
  <si>
    <t>NILOS-RING 61912AV</t>
  </si>
  <si>
    <t>927021002</t>
  </si>
  <si>
    <t>NILOS-RING 61912JV</t>
  </si>
  <si>
    <t>929011001</t>
  </si>
  <si>
    <t xml:space="preserve">ZYL. D16 H25 C85N 16-25 </t>
  </si>
  <si>
    <t>929011004</t>
  </si>
  <si>
    <t>ZYL. D16 H50 C85N 16-50</t>
  </si>
  <si>
    <t>929011006</t>
  </si>
  <si>
    <t xml:space="preserve">VERZWEIGUNG KQU04-00A-X35 </t>
  </si>
  <si>
    <t>929011010</t>
  </si>
  <si>
    <t>DROSSELRÜCKSCHLAGVENTIL AS1201F-M5-04</t>
  </si>
  <si>
    <t>929011023</t>
  </si>
  <si>
    <t>Kunststoffschlauch D-Aussen 4mm, D-Innen 2.5mm,</t>
  </si>
  <si>
    <t>929011030</t>
  </si>
  <si>
    <t>929011032</t>
  </si>
  <si>
    <t>5/2WEGEVENTIL SYJ3220-5LOZ-M3-Q 24V</t>
  </si>
  <si>
    <t>929011101</t>
  </si>
  <si>
    <t>SCHLAUCH ROT - PUN-10X1,5-RT</t>
  </si>
  <si>
    <t>929011102</t>
  </si>
  <si>
    <t>SCHLAUCH BLAU - PUN-8X1,25-BL</t>
  </si>
  <si>
    <t>929011103</t>
  </si>
  <si>
    <t>SCHLAUCH BLAU - PUN-6X1-BL</t>
  </si>
  <si>
    <t>929011104</t>
  </si>
  <si>
    <t>SCHLAUCH ROT - PUN-4X0,75-RT</t>
  </si>
  <si>
    <t>929011106</t>
  </si>
  <si>
    <t>REDUZIERUNG 12 AUF 10 L-FORM - QSL-12H-10</t>
  </si>
  <si>
    <t>929011107</t>
  </si>
  <si>
    <t>REDUZIERUNG 12 AUF 10 - QS-12H-10</t>
  </si>
  <si>
    <t>929011108</t>
  </si>
  <si>
    <t>REDUZIERUNG 12 AUF 8 - QS-12H-8</t>
  </si>
  <si>
    <t>929011109</t>
  </si>
  <si>
    <t>REDUZIERUNG 8 AUF 6 - QS-8H-6</t>
  </si>
  <si>
    <t>929011110</t>
  </si>
  <si>
    <t>REDUZIERUNG 8 AUF 6 - QS-8-6</t>
  </si>
  <si>
    <t>929011111</t>
  </si>
  <si>
    <t>REDUZIERUNG 6 AUF 4 - QS-6H-4</t>
  </si>
  <si>
    <t>929011112</t>
  </si>
  <si>
    <t>T-STÜCK 8 AUF 6 - QST-8-6</t>
  </si>
  <si>
    <t>929011113</t>
  </si>
  <si>
    <t>T-Verbinder Ø-außen 10</t>
  </si>
  <si>
    <t>929011114</t>
  </si>
  <si>
    <t>T-Verbinder Ø-außen 8</t>
  </si>
  <si>
    <t>929011115</t>
  </si>
  <si>
    <t>T-Verbinder Ø-außen 6</t>
  </si>
  <si>
    <t>929011116</t>
  </si>
  <si>
    <t>VERBINDER - QS-10</t>
  </si>
  <si>
    <t>929011117</t>
  </si>
  <si>
    <t>VERBINDER - QS-8</t>
  </si>
  <si>
    <t>929011118</t>
  </si>
  <si>
    <t>VERBINDER - QS-6</t>
  </si>
  <si>
    <t>929011119</t>
  </si>
  <si>
    <t>ÜBERGANGSVERBINDER G1/2 AUF 12 - QS-G1/2-12</t>
  </si>
  <si>
    <t>929012015</t>
  </si>
  <si>
    <t xml:space="preserve">ZYL. D16 H50 DOPPELW. M. BEIDS. ENDLAGENDÄMPF. </t>
  </si>
  <si>
    <t>929012016</t>
  </si>
  <si>
    <t>ZYL. D25 H50 EINFACHW.</t>
  </si>
  <si>
    <t>929012017</t>
  </si>
  <si>
    <t>ZYL.SCHALTER ELEKTR.  12-4227</t>
  </si>
  <si>
    <t>929012020</t>
  </si>
  <si>
    <t>ZYL. D10  H25 DOPPELW. C85N10-25</t>
  </si>
  <si>
    <t>929012021</t>
  </si>
  <si>
    <t>ZYL. D16 H10 DOPPELW.</t>
  </si>
  <si>
    <t>929012022</t>
  </si>
  <si>
    <t>ZYL. D12  H25 DOPPELW. RT/57212/M/25</t>
  </si>
  <si>
    <t>929012025</t>
  </si>
  <si>
    <t>929012031</t>
  </si>
  <si>
    <t xml:space="preserve">EINFACHZYL. KURZHUB M. RÜCKHOLF. HUB 4 D=20 </t>
  </si>
  <si>
    <t>929012035</t>
  </si>
  <si>
    <t xml:space="preserve">GEGENLAGER  GABELAUSF. 90° UICKL.F.ZYL. 010  </t>
  </si>
  <si>
    <t>929012036</t>
  </si>
  <si>
    <t xml:space="preserve">GEGENLAGER  GABELAUSF. 90° UWICKL.F.ZYL. 010 </t>
  </si>
  <si>
    <t>929012037</t>
  </si>
  <si>
    <t>929012038</t>
  </si>
  <si>
    <t>ZYL. D32 H10 KURZHUB</t>
  </si>
  <si>
    <t>929012039</t>
  </si>
  <si>
    <t xml:space="preserve">ZYL. D32 H20 KURZHUB </t>
  </si>
  <si>
    <t>929012040</t>
  </si>
  <si>
    <t>GABELKOPF F. ZYL. 0 10-250 201</t>
  </si>
  <si>
    <t>929012044</t>
  </si>
  <si>
    <t xml:space="preserve">GELENKKOPF M. INNENGEWINDE F. ZYL.010-150 20 </t>
  </si>
  <si>
    <t>929012045</t>
  </si>
  <si>
    <t xml:space="preserve">GELENKKOPF M.INNENGEWINDE F. ZYL.010-150 25/32 </t>
  </si>
  <si>
    <t>929012046</t>
  </si>
  <si>
    <t>ZYL. D32 H40 KURZHUB</t>
  </si>
  <si>
    <t>929012047</t>
  </si>
  <si>
    <t>KURZHUBZYLINDER D20 H10 CQ2B20-10D DOPPELWIRKEND</t>
  </si>
  <si>
    <t>929012051</t>
  </si>
  <si>
    <t xml:space="preserve">3/2 WEGEVENTIL G1/8 NG4 ROHRAN. MIT FEDERSTAB    </t>
  </si>
  <si>
    <t>929012055</t>
  </si>
  <si>
    <t>WEGEVENT.3/2 G1/8 NG4 ROHRAN. TASTR.M.LEERR.</t>
  </si>
  <si>
    <t>929012060</t>
  </si>
  <si>
    <t>WEGEVENT.5/2 G1/8 NG4 ROHRAN. DRUCKT.</t>
  </si>
  <si>
    <t>929012061</t>
  </si>
  <si>
    <t xml:space="preserve">WEGEVENT.5/2 G1/8 NG4 ROHRAN. HEBEL           </t>
  </si>
  <si>
    <t>929012062</t>
  </si>
  <si>
    <t>WEGEVENT.3/2 G1/8 NG4 ROHRAN. DRUCKT.</t>
  </si>
  <si>
    <t>929012063</t>
  </si>
  <si>
    <t xml:space="preserve">WEGEVENT.3/2 M5 NG2.5 ROHRAN. DRUCKT. </t>
  </si>
  <si>
    <t>929012064</t>
  </si>
  <si>
    <t xml:space="preserve">WEGEVENT.3/2 M5 NG2.5 ROHRAN.TASTR. </t>
  </si>
  <si>
    <t>929012066</t>
  </si>
  <si>
    <t xml:space="preserve">WEGEVENT.3/2 G1/8 NG4 ROHRAN. </t>
  </si>
  <si>
    <t>929012067</t>
  </si>
  <si>
    <t xml:space="preserve">WEGEVENT.3/2 G1/8  ROHRAN.24V                </t>
  </si>
  <si>
    <t>929012068</t>
  </si>
  <si>
    <t>WEGEVENT.5/2 G1/8 NG4 ROHRAN.</t>
  </si>
  <si>
    <t>929012070</t>
  </si>
  <si>
    <t>WEGEVENT.5/2 G1/8 NG4 ROHRAN. 230V 50/60HZ (TIP)</t>
  </si>
  <si>
    <t>929012071</t>
  </si>
  <si>
    <t xml:space="preserve">WEGEVENT.5/2 G1/8 NG4 ROHRAN.24V               </t>
  </si>
  <si>
    <t>929012072</t>
  </si>
  <si>
    <t xml:space="preserve">WEGEVENT.5/2 G1/8 NG4 ROHRAN.24V BEIDS. TIP.   </t>
  </si>
  <si>
    <t>929012073</t>
  </si>
  <si>
    <t>929012074</t>
  </si>
  <si>
    <t>WEGEVENT.5/2  LS04 24V/M8</t>
  </si>
  <si>
    <t>929012076</t>
  </si>
  <si>
    <t>DROSSELRÜCKSCHLAGVENT.G1/8 NG4</t>
  </si>
  <si>
    <t>929012077</t>
  </si>
  <si>
    <t>929012078</t>
  </si>
  <si>
    <t>DROSSELRÜCKSCHLAGVENT.G1/8 NG4-ABLUFTDRO.ST-FIX</t>
  </si>
  <si>
    <t>929012079</t>
  </si>
  <si>
    <t>DROSSELRÜCKSCHLAGVENT.M5 NG2.5LW4-ABLUFTD.ÜBER.</t>
  </si>
  <si>
    <t>929012080</t>
  </si>
  <si>
    <t>DROSSELRÜCKSCHLAGVENT.M5 NG2.5-ABLUFTDRO.ST-FIX</t>
  </si>
  <si>
    <t>929012081</t>
  </si>
  <si>
    <t>DROSSELRÜCKSCHLAGVENT.G1/8</t>
  </si>
  <si>
    <t>929012083</t>
  </si>
  <si>
    <t>DROSSELRÜCKSCHLAGVENT.G1/4 NG6</t>
  </si>
  <si>
    <t>929012085</t>
  </si>
  <si>
    <t xml:space="preserve">EINSCHRAUBDR. M5 NG2.5-SCHALLDDÄMPFER </t>
  </si>
  <si>
    <t>929012086</t>
  </si>
  <si>
    <t xml:space="preserve">EINSCHRAUBDR. G1/8 NG4-SCHALLDÄMPFER           </t>
  </si>
  <si>
    <t>929012093</t>
  </si>
  <si>
    <t xml:space="preserve">VORSTEUERVEN.M.STECK. DIN 43650  FORM A        </t>
  </si>
  <si>
    <t>929012096</t>
  </si>
  <si>
    <t>WECHSELVENTIL NG 4 (G1/8)</t>
  </si>
  <si>
    <t>929012101</t>
  </si>
  <si>
    <t xml:space="preserve">GABELKOPF, BOLZEN UND SICHERUNG 12X1.25M </t>
  </si>
  <si>
    <t>929012102</t>
  </si>
  <si>
    <t xml:space="preserve">GERADE-VERSCH. M5   LW4 STECK-FIX MET.         </t>
  </si>
  <si>
    <t>929012103</t>
  </si>
  <si>
    <t>WEGEVENT.5/2 G1/8 ROHRAN. PNEUM.IMPULSVE.</t>
  </si>
  <si>
    <t>929012104</t>
  </si>
  <si>
    <t xml:space="preserve">GERADE-VERSCH. G1/8 LW4 STECK-FIX MET.         </t>
  </si>
  <si>
    <t>929012110</t>
  </si>
  <si>
    <t xml:space="preserve">WEGEVENT.3/2 M5 NG2.5 ROHRAN. M. STÖSSEL </t>
  </si>
  <si>
    <t>929012111</t>
  </si>
  <si>
    <t xml:space="preserve">GERADE-VERSCH. QR1-S-RPN-M005-DA04       </t>
  </si>
  <si>
    <t>929012113</t>
  </si>
  <si>
    <t>WEGEVENT.3/2 G1/8 NG4 ROHRAN.220V/230V 50/60HZ.</t>
  </si>
  <si>
    <t>929012116</t>
  </si>
  <si>
    <t xml:space="preserve">WINKEL-SCHWENKVERSCH. G1/8 LW6ÜBERWURFM. MET. </t>
  </si>
  <si>
    <t>929012122</t>
  </si>
  <si>
    <t>REDUZIERNIPPEL G1/4 G1/8 M.DICHTRING</t>
  </si>
  <si>
    <t>929012125</t>
  </si>
  <si>
    <t xml:space="preserve">SCHALLDÄMPFER G3/8 (SINTERB.) </t>
  </si>
  <si>
    <t>929012126</t>
  </si>
  <si>
    <t>Gerade Verbindung für D-Aussen 19.8mm (LW12)</t>
  </si>
  <si>
    <t>929012127</t>
  </si>
  <si>
    <t xml:space="preserve">T-VERBINDUNG LW6 ÜBERWURFM. KUNST. </t>
  </si>
  <si>
    <t>929012129</t>
  </si>
  <si>
    <t>T-VERBINDUNG LW10-LW8 ACETALHARZ</t>
  </si>
  <si>
    <t>929012130</t>
  </si>
  <si>
    <t>pneumatik VERBINDER</t>
  </si>
  <si>
    <t>929012131</t>
  </si>
  <si>
    <t>WINKEL-VERSCH.F_PN_LCK-1/8-PK-4 KLAMMERÖFFN.</t>
  </si>
  <si>
    <t>929012132</t>
  </si>
  <si>
    <t>VERSCHRAUBUNG F_PN_CK-M5-PK-4, KLAMMERÖFFNER</t>
  </si>
  <si>
    <t>929012133</t>
  </si>
  <si>
    <t>STÖSSELVENTIL F_PN_V-3-M5, KLAMMERÖFFNER</t>
  </si>
  <si>
    <t>929012134</t>
  </si>
  <si>
    <t>HANDHEBEL VON TASTERVENTIL TH-3-1/4-B</t>
  </si>
  <si>
    <t>929012136</t>
  </si>
  <si>
    <t>T-Verbinder für D-Aussen 10mm (LW8)</t>
  </si>
  <si>
    <t>929012139</t>
  </si>
  <si>
    <t>KUPPL.DOSE M 12X1</t>
  </si>
  <si>
    <t>929012142</t>
  </si>
  <si>
    <t xml:space="preserve">ZYL. D16 H25 DOPPELWIRKEND </t>
  </si>
  <si>
    <t>929012143</t>
  </si>
  <si>
    <t xml:space="preserve">GABELKOPF M6 F.PNEU. ZYL. </t>
  </si>
  <si>
    <t>929012144</t>
  </si>
  <si>
    <t>KUPPL.DOSE PG 9 DIN 43650 A</t>
  </si>
  <si>
    <t>929012147</t>
  </si>
  <si>
    <t>WEGEVENT.3/2 G1/8 ROHRAN.24V</t>
  </si>
  <si>
    <t>929012148</t>
  </si>
  <si>
    <t>DROSSELRÜCKSCHLAGVENT.M5 NG2.5-ABLUFTDRO.ÜBERW.</t>
  </si>
  <si>
    <t>929012151</t>
  </si>
  <si>
    <t>KUPPL.DOSE M. LEU. DIN 43650A</t>
  </si>
  <si>
    <t>929012152</t>
  </si>
  <si>
    <t xml:space="preserve">GERADE-VERSCH. LW8 MTL (WAR 329 012 006) </t>
  </si>
  <si>
    <t>929012153</t>
  </si>
  <si>
    <t>REDUZ-STECK LW8-LW6 STK-FIX KST (WAR 329012030)</t>
  </si>
  <si>
    <t>929012155</t>
  </si>
  <si>
    <t>929012157</t>
  </si>
  <si>
    <t xml:space="preserve">GERADE-VERSCH. G1/8 LW2 STECK-FIX MET.         </t>
  </si>
  <si>
    <t>929012158</t>
  </si>
  <si>
    <t>Gerade-Verschraubung G1/4, Schlauchs. D-Aussen 10m</t>
  </si>
  <si>
    <t>929012159</t>
  </si>
  <si>
    <t xml:space="preserve">PE UMFORMER EINSTELL BZW. ROHRANSCHL. 8 BAR </t>
  </si>
  <si>
    <t>929012161</t>
  </si>
  <si>
    <t xml:space="preserve">P/E UMFORMER EINSTELL./FLASCHENANSCHL.1-16 BAR </t>
  </si>
  <si>
    <t>929012162</t>
  </si>
  <si>
    <t>WEGEVENT.3/2 M5 NG2.5 24V</t>
  </si>
  <si>
    <t>929012163</t>
  </si>
  <si>
    <t xml:space="preserve">VERSCHLUSSSTECKER LW8 METALL </t>
  </si>
  <si>
    <t>929012165</t>
  </si>
  <si>
    <t>FILTER DRUCKREGELVENT.NL2/SCHUTZK.HALBAUTO G1/4</t>
  </si>
  <si>
    <t>929012166</t>
  </si>
  <si>
    <t>FILTER DRUCKREGELVENT.NL2/SCHUTZK.HALBAUTO G1/8</t>
  </si>
  <si>
    <t>929012170</t>
  </si>
  <si>
    <t xml:space="preserve">ABSPERRVENT. 3/2 NL2 G1/4 </t>
  </si>
  <si>
    <t>929012172</t>
  </si>
  <si>
    <t xml:space="preserve">KUPPL.DOSE PG 9 FORM B SWZ </t>
  </si>
  <si>
    <t>929012174</t>
  </si>
  <si>
    <t xml:space="preserve">VERTEILER 4-F.G1/4 NL2 SCHMAL </t>
  </si>
  <si>
    <t>929012176</t>
  </si>
  <si>
    <t xml:space="preserve">DICHTRING M5 PVC-HART </t>
  </si>
  <si>
    <t>929012184</t>
  </si>
  <si>
    <t>929012185</t>
  </si>
  <si>
    <t>Kunststoffschlauch D-Aussen 10mm, D-Innen 8mm,</t>
  </si>
  <si>
    <t>929012186</t>
  </si>
  <si>
    <t>929012187</t>
  </si>
  <si>
    <t>Kunststoffschlauch D-Aussen 8mm, D-Innen 5.7mm,</t>
  </si>
  <si>
    <t>929012190</t>
  </si>
  <si>
    <t xml:space="preserve">KUNSTSTOFFROHR LW2 FARBL. PA </t>
  </si>
  <si>
    <t>929012197</t>
  </si>
  <si>
    <t>Kunststoffschlauch D-Aussen 19.8mm, D-Innen13.2mm,</t>
  </si>
  <si>
    <t>929012203</t>
  </si>
  <si>
    <t xml:space="preserve">SCHLAUCHSCHELLE M. SCHNECKENGEWINDE LW6-LW8 </t>
  </si>
  <si>
    <t>929012204</t>
  </si>
  <si>
    <t>Schlauchschelle Bauart Ø 12-20 für D-Aussen 19.8mm</t>
  </si>
  <si>
    <t>929012207</t>
  </si>
  <si>
    <t xml:space="preserve">BEFESTIGUNGSWINKEL NL2 </t>
  </si>
  <si>
    <t>929012208</t>
  </si>
  <si>
    <t xml:space="preserve">BEFESTIGUNGSWINKEL NL4 </t>
  </si>
  <si>
    <t>929012214</t>
  </si>
  <si>
    <t>KUPPL.STECKER G1/2 KUP.GR.3 EIHANDKUP.M.A.GEW.</t>
  </si>
  <si>
    <t>929012215</t>
  </si>
  <si>
    <t xml:space="preserve">REDUZIER-STECKER D1=6-D2=4 STECK-FIX KUNSTST.  </t>
  </si>
  <si>
    <t>929012218</t>
  </si>
  <si>
    <t xml:space="preserve">VERTEILERROHR.2-F. G1/8 STECK-FIX (3 DICHTR.)  </t>
  </si>
  <si>
    <t>929012223</t>
  </si>
  <si>
    <t xml:space="preserve">EINHANDKUPPLUNG M. AUßENGEW.G1/4   </t>
  </si>
  <si>
    <t>929012227</t>
  </si>
  <si>
    <t>KUPPL.STECKER LW8  KUP.GR.3 EINHANDKUP.M.TÜLLE</t>
  </si>
  <si>
    <t>929012253</t>
  </si>
  <si>
    <t>VERTEILERRING 1-F. G1/4 LW8  (WAR 329 012 012)</t>
  </si>
  <si>
    <t>929012256</t>
  </si>
  <si>
    <t xml:space="preserve">WINKEL-SCHWENKVERSCH. G1/8 LW4STECK-FIX MET.  </t>
  </si>
  <si>
    <t>929012259</t>
  </si>
  <si>
    <t xml:space="preserve">WINKEL-SCHWENKVERSCH. M5   LW2STECK-FIX MET.  </t>
  </si>
  <si>
    <t>929012260</t>
  </si>
  <si>
    <t>WINKEL-SCHWENKVERSCH. M5   LW3 ÜBERWURFM. MET.</t>
  </si>
  <si>
    <t>929012262</t>
  </si>
  <si>
    <t xml:space="preserve">WINKEL-SCHWENKVERSCH. M5   LW4ÜBERWURFM. MET. </t>
  </si>
  <si>
    <t>929012263</t>
  </si>
  <si>
    <t xml:space="preserve">WINKEL-SCHWENKVERSCH. G1/8 LW4ÜBERWURFM. MET. </t>
  </si>
  <si>
    <t>929012268</t>
  </si>
  <si>
    <t>GERADE-VERSCH. G1/8 LW6 ÜBERWURFM.  MET.</t>
  </si>
  <si>
    <t>929012270</t>
  </si>
  <si>
    <t>SCHWENKANTRIEB DSR-32-180-P</t>
  </si>
  <si>
    <t>929012272</t>
  </si>
  <si>
    <t xml:space="preserve">VERTEILERROHR 3-F. G1/4 ÜBERWURFM.(4 DICHTR.) </t>
  </si>
  <si>
    <t>929012273</t>
  </si>
  <si>
    <t xml:space="preserve">VERTEILERROHR 2-F. G1/8 ÜBERWURFM.(3 DICHTR.)  </t>
  </si>
  <si>
    <t>929012277</t>
  </si>
  <si>
    <t>REDUZIERNIPPEL G3/4 G3/8 M.DICHTRING</t>
  </si>
  <si>
    <t>929012278</t>
  </si>
  <si>
    <t xml:space="preserve">REDUZIERNIPPEL G1/2 G1/4 M.DICHTRING           </t>
  </si>
  <si>
    <t>929012281</t>
  </si>
  <si>
    <t>REDUZIERNIPPEL G3/8 G1/4 M. DICHTRING</t>
  </si>
  <si>
    <t>929012283</t>
  </si>
  <si>
    <t>WINKELSCHWENKVERSCHRAUBUNG M.DM5/LW2</t>
  </si>
  <si>
    <t>929012285</t>
  </si>
  <si>
    <t>DRUCKSTÜCK , FEDERND</t>
  </si>
  <si>
    <t>929012290</t>
  </si>
  <si>
    <t xml:space="preserve">WINKEL-SCHWENKVERSCH. G1/8 LW2STECK-FIX MET.  </t>
  </si>
  <si>
    <t>929012291</t>
  </si>
  <si>
    <t>GERADE-VERSCH. G1/8 LW4 ÜBERWUFRM. KUNST.</t>
  </si>
  <si>
    <t>929012292</t>
  </si>
  <si>
    <t>GERADE-VERSCH. G1/8 LW6 ÜBERWUFRM. KUNST.</t>
  </si>
  <si>
    <t>929012293</t>
  </si>
  <si>
    <t xml:space="preserve">GERADE-VERSCH. G1/4 LW4 ÜBERWURFM.KUNST.       </t>
  </si>
  <si>
    <t>929012306</t>
  </si>
  <si>
    <t xml:space="preserve">VERTEILERRING 1-F. G1/8 LW6 ÜBERWURFM.KUNST.   </t>
  </si>
  <si>
    <t>929012314</t>
  </si>
  <si>
    <t>929012315</t>
  </si>
  <si>
    <t>929012323</t>
  </si>
  <si>
    <t xml:space="preserve">VERTEILERROHR 1-F. G1/8 ÜBERWURFM. (2 DICHTR.) </t>
  </si>
  <si>
    <t>929012324</t>
  </si>
  <si>
    <t xml:space="preserve">VERTEILERROHR 1-F. G1/4 ÜBERWURFM. (2 DICHTR.) </t>
  </si>
  <si>
    <t>929012336</t>
  </si>
  <si>
    <t>KLEMML.KUNSTSTOFFR. N 6 6X1=LW4</t>
  </si>
  <si>
    <t>929012337</t>
  </si>
  <si>
    <t>KLEMML.KUNSTSTOFFR.N 8</t>
  </si>
  <si>
    <t>929012340</t>
  </si>
  <si>
    <t>SCHALLDÄMPFER G1/8 (SINTERB.)</t>
  </si>
  <si>
    <t>929012341</t>
  </si>
  <si>
    <t xml:space="preserve">SCHALLDÄMPFER G1/4 (SINTERB.) </t>
  </si>
  <si>
    <t>929012345</t>
  </si>
  <si>
    <t>HALTERUNG F. ZYL. SCHALTER</t>
  </si>
  <si>
    <t>929012346</t>
  </si>
  <si>
    <t>929012348</t>
  </si>
  <si>
    <t xml:space="preserve">VERTEILERRING 1-F. G1/8 LW4 STECK-FIX MET.     </t>
  </si>
  <si>
    <t>929012349</t>
  </si>
  <si>
    <t xml:space="preserve">WINKEL-SCHWENKVERSCH. G1/8 D=8STECK-FIX MET.  </t>
  </si>
  <si>
    <t>929012350</t>
  </si>
  <si>
    <t>929012351</t>
  </si>
  <si>
    <t>929012352</t>
  </si>
  <si>
    <t>KUPPL.STECKER LW4  KUP.GR.1 EINHANDKUP.M.ÜBERW.</t>
  </si>
  <si>
    <t>929012353</t>
  </si>
  <si>
    <t>TASTERVENTIL MIT BLINDSTOPFENG 1/4</t>
  </si>
  <si>
    <t>929012354</t>
  </si>
  <si>
    <t>ZYL.EINFACHW.M.RÜCKSTELLF. EG-16-40</t>
  </si>
  <si>
    <t>929012355</t>
  </si>
  <si>
    <t>SCHNELLVERSCHRAUB. TYP CK-1/4-PK-4</t>
  </si>
  <si>
    <t>929012356</t>
  </si>
  <si>
    <t>ZYL. BEFEST. MUTTER D=12 M16X1,5</t>
  </si>
  <si>
    <t>929012357</t>
  </si>
  <si>
    <t xml:space="preserve">WINKEL-SCHWENKVERSCH. M5   D=4STECK-FIX MET.  </t>
  </si>
  <si>
    <t>929012358</t>
  </si>
  <si>
    <t>WINKEL-SCHWENKVERSCH. G1/4 LW6  STECK-FIX MET.</t>
  </si>
  <si>
    <t>929012359</t>
  </si>
  <si>
    <t>929012360</t>
  </si>
  <si>
    <t xml:space="preserve">GERADE-VERSCH. M5   LW2 STECK-FIX MET.         </t>
  </si>
  <si>
    <t>929012361</t>
  </si>
  <si>
    <t xml:space="preserve">VERTEILERRING 1-F. G1/8 LW2 STECK-FIX MET.     </t>
  </si>
  <si>
    <t>929012362</t>
  </si>
  <si>
    <t>VERTEILERRING 1-F. G1/8 LW6 STECK-FIX MET.</t>
  </si>
  <si>
    <t>929012363</t>
  </si>
  <si>
    <t>ZYL. D25 H80 DOPPELW.</t>
  </si>
  <si>
    <t>929012364</t>
  </si>
  <si>
    <t>929012365</t>
  </si>
  <si>
    <t xml:space="preserve">GERADE-VERSCH. G1/8 LW6 STECK-FIX MET.         </t>
  </si>
  <si>
    <t>929012366</t>
  </si>
  <si>
    <t>ZYL. D16 H50 DOPPELW.</t>
  </si>
  <si>
    <t>929012367</t>
  </si>
  <si>
    <t>SCHALLDÄMPFER G1/8 (POLYÄT.)</t>
  </si>
  <si>
    <t>929012369</t>
  </si>
  <si>
    <t>929012370</t>
  </si>
  <si>
    <t>ZYL. D20 H15 KURZHUB DOPPELW.</t>
  </si>
  <si>
    <t>929012371</t>
  </si>
  <si>
    <t xml:space="preserve">WEGEVENT.5/2 G1/8 ROHRAN.24V </t>
  </si>
  <si>
    <t>929012372</t>
  </si>
  <si>
    <t>SCHALLDÄMPFER G1/4 (POLYÄT.)</t>
  </si>
  <si>
    <t>929012373</t>
  </si>
  <si>
    <t>GERADE-VERSCH. G1/4 LW6 STECK-FIX MET.</t>
  </si>
  <si>
    <t>929012374</t>
  </si>
  <si>
    <t xml:space="preserve">VERSCHLUSSSCHRAUBE G1/4     </t>
  </si>
  <si>
    <t>929012376</t>
  </si>
  <si>
    <t xml:space="preserve">SAMMEL-ANSCHLUSSBLOCK  -  </t>
  </si>
  <si>
    <t>929012378</t>
  </si>
  <si>
    <t xml:space="preserve">MUFFE G1/2 O. DICHTRING METALL- </t>
  </si>
  <si>
    <t>929012379</t>
  </si>
  <si>
    <t>VERTEILERRING 1-F. G1/4 LW6 STECK-FIX</t>
  </si>
  <si>
    <t>929012380</t>
  </si>
  <si>
    <t>VERTEILERROHR 2-F. G1/4 STECK-FIX(3</t>
  </si>
  <si>
    <t>929012381</t>
  </si>
  <si>
    <t>DOPPELNIPPEL G1/8, G1/4 M.2 DICHTR.</t>
  </si>
  <si>
    <t>929012382</t>
  </si>
  <si>
    <t>REDUZIER-STECKER LW6-LW4 STECK-FIX MET.</t>
  </si>
  <si>
    <t>929012383</t>
  </si>
  <si>
    <t xml:space="preserve">GERADE-VERBINDUNG LW6 D=16 STECK-FIX MET.      </t>
  </si>
  <si>
    <t>929012384</t>
  </si>
  <si>
    <t>GERADE-VERBINDUNG LW4 D=14 STECK-FIX MET.</t>
  </si>
  <si>
    <t>929012391</t>
  </si>
  <si>
    <t>ZYL.SCHALTER (REED KONTAKT)</t>
  </si>
  <si>
    <t>929012393</t>
  </si>
  <si>
    <t xml:space="preserve">WINKEL-SCHWENKVERSCH. G1/8 LW8 DREHB.STECK-F.M. </t>
  </si>
  <si>
    <t>929012394</t>
  </si>
  <si>
    <t>BLINDPLATTE (F. SAMMELANSCHLUSSPLATTE)</t>
  </si>
  <si>
    <t>929012395</t>
  </si>
  <si>
    <t>KOPPELPACKET NL2, G1/4</t>
  </si>
  <si>
    <t>929012396</t>
  </si>
  <si>
    <t>KNICKSCHUTZTÜLLEN TYP HV2101 SCHW.</t>
  </si>
  <si>
    <t>929012397</t>
  </si>
  <si>
    <t>RUNDSTECKVERBINDUNG F. K-DOSED=8, L=20M</t>
  </si>
  <si>
    <t>929012398</t>
  </si>
  <si>
    <t xml:space="preserve">ZYL. D25 H15 KURZHUB DOPPELW.FÜR SEPARATOR HFS </t>
  </si>
  <si>
    <t>929012399</t>
  </si>
  <si>
    <t>VERSCHLUSSSTECKER LW6 STECKFIX METALL</t>
  </si>
  <si>
    <t>929012400</t>
  </si>
  <si>
    <t xml:space="preserve">KUPPL.DOSE      DIN 4365 C - </t>
  </si>
  <si>
    <t>929012401</t>
  </si>
  <si>
    <t>WEGEVENT.5/2 G1/8 ROHRAN.230V</t>
  </si>
  <si>
    <t>929012402</t>
  </si>
  <si>
    <t xml:space="preserve">ZYL. D40 H160 DOPPELW. </t>
  </si>
  <si>
    <t>929012404</t>
  </si>
  <si>
    <t xml:space="preserve">ZYL. D20 H15 KURZHUB DOPPELW. VERDREHSICHER </t>
  </si>
  <si>
    <t>929012406</t>
  </si>
  <si>
    <t xml:space="preserve">REDUZIER-STECKER D1=8-D2=4 STECK-FIX METALL    </t>
  </si>
  <si>
    <t>929012407</t>
  </si>
  <si>
    <t>Gerade Verbindung reduzierend 6-4 D-Aussen 6mm</t>
  </si>
  <si>
    <t>929012409</t>
  </si>
  <si>
    <t xml:space="preserve">WEGEVENT.3/2 M5 NG2.5 ROHRAN.TASTR.M.LEERÜCK.  </t>
  </si>
  <si>
    <t>929012412</t>
  </si>
  <si>
    <t>SCHALLDÄMPFER M5   (POLYÄT.)</t>
  </si>
  <si>
    <t>929012414</t>
  </si>
  <si>
    <t>ZYL. D20 H30 KURZHUB DOPPELW.</t>
  </si>
  <si>
    <t>929012422</t>
  </si>
  <si>
    <t>929012423</t>
  </si>
  <si>
    <t>T-Verbinder Ø-außen 4</t>
  </si>
  <si>
    <t>929012424</t>
  </si>
  <si>
    <t xml:space="preserve">ZYL. D32 H40 KURZHUB DOPPELW.VERDREHSICHER     </t>
  </si>
  <si>
    <t>929012425</t>
  </si>
  <si>
    <t>929012426</t>
  </si>
  <si>
    <t>ZYL. D20 H4  KURZHUB EINFACHW.</t>
  </si>
  <si>
    <t>929012428</t>
  </si>
  <si>
    <t xml:space="preserve">WEGEVENT.3/2 M5 NG2.5 ROHRAN.SCHALTTAFELEINB.  </t>
  </si>
  <si>
    <t>929012430</t>
  </si>
  <si>
    <t>WEGEVENT.5/2 G1/4  ROHRAN. 220 V/230V O. DROS.</t>
  </si>
  <si>
    <t>929012433</t>
  </si>
  <si>
    <t xml:space="preserve">WEGEVENT.4/2 G1/4 NG6 ROHRAN.FUSSTASTER        </t>
  </si>
  <si>
    <t>929012435</t>
  </si>
  <si>
    <t>WEGEVENT.5/2 G1/8 NG4 ROHRAN.MUSKELKR.</t>
  </si>
  <si>
    <t>929012436</t>
  </si>
  <si>
    <t xml:space="preserve">WEGEVENT.5/2 G1/8     ROHRAN.IMPULSVE.O.DROS.  </t>
  </si>
  <si>
    <t>929012437</t>
  </si>
  <si>
    <t xml:space="preserve">WEGEVENT.5/2 G1/8     ROHRAN.FEDERR.O.DROS.    </t>
  </si>
  <si>
    <t>929012438</t>
  </si>
  <si>
    <t>ZYL. D20 H10 KURZHUB DOPPELW.</t>
  </si>
  <si>
    <t>929012439</t>
  </si>
  <si>
    <t>SAMMEL-ANSCHLUSSBLOCK</t>
  </si>
  <si>
    <t>929012440</t>
  </si>
  <si>
    <t xml:space="preserve">ZYLINDER DOPPELWIRKEND D=10; H=50              </t>
  </si>
  <si>
    <t>929012442</t>
  </si>
  <si>
    <t xml:space="preserve">REDUZIER-STECKER D1=6-D2=4 STECK-FIX METALL    </t>
  </si>
  <si>
    <t>929012443</t>
  </si>
  <si>
    <t>DROSSELRÜCKSCHLAGVENT.G1/8 NG4-ABLUFTDRO.KOMBI.</t>
  </si>
  <si>
    <t>929012444</t>
  </si>
  <si>
    <t xml:space="preserve">WINKELSCHWENVERSCHR.  M5   D=4STECK-FIX MET.  </t>
  </si>
  <si>
    <t>929012445</t>
  </si>
  <si>
    <t xml:space="preserve">T-SCHWENKVERSCH.  M5  D4 STECKFIX             </t>
  </si>
  <si>
    <t>929012449</t>
  </si>
  <si>
    <t xml:space="preserve">BOLZEN F. GABELB. MP2 F. ZYL.D=32 L=46         </t>
  </si>
  <si>
    <t>929012450</t>
  </si>
  <si>
    <t>ZYL. DOPPELW. BERÜHR.L. SIG.</t>
  </si>
  <si>
    <t>929012451</t>
  </si>
  <si>
    <t xml:space="preserve">GABELBEFESTIGUNG F. ZYL. D=20-100              </t>
  </si>
  <si>
    <t>929012452</t>
  </si>
  <si>
    <t>KURZH.DOPPELW.M.ENDL.DÄMDF. CQ2B 12-15DC /</t>
  </si>
  <si>
    <t>929012454</t>
  </si>
  <si>
    <t>WEGEVENT.3/2 G1/8 BEFESTIGUNGM4 BET.</t>
  </si>
  <si>
    <t>929012455</t>
  </si>
  <si>
    <t>SCHWENKANTRIEB DSR-25-180-P DOPPELWIRKEND</t>
  </si>
  <si>
    <t>929012456</t>
  </si>
  <si>
    <t>FUSSBEFESTIGUNG HSR-25-FW F.SCHWENKANTRIEB</t>
  </si>
  <si>
    <t>929012459</t>
  </si>
  <si>
    <t xml:space="preserve">ZYLINDERSCHALTER F.BANDBEFESTIGUNG (24V=)        </t>
  </si>
  <si>
    <t>929012460</t>
  </si>
  <si>
    <t xml:space="preserve">BEFESTIGUNGSBAND F.ZYLINDERSCHALTER              </t>
  </si>
  <si>
    <t>929012462</t>
  </si>
  <si>
    <t>929012464</t>
  </si>
  <si>
    <t>SCHWENKANTRIEB DSR-16-180-P DOPPELWIRKEND</t>
  </si>
  <si>
    <t>929012465</t>
  </si>
  <si>
    <t>BEFESTIGUNGSELEMENT HSR-16-FW NR.30924</t>
  </si>
  <si>
    <t>929012467</t>
  </si>
  <si>
    <t xml:space="preserve">GELENKKOPF M.INNENGEWINDE F.ZYL.010-250 10     </t>
  </si>
  <si>
    <t>929012468</t>
  </si>
  <si>
    <t xml:space="preserve">KOLBENSTANGENMUTTER F. ZYL. 010-250 10         </t>
  </si>
  <si>
    <t>929012469</t>
  </si>
  <si>
    <t>SAMMEL-ANSCHLUSSBLOCK G1/4 G1/4</t>
  </si>
  <si>
    <t>929012470</t>
  </si>
  <si>
    <t>SAMMEL-ANSCHLUSBLOCK G1/4 G1/4</t>
  </si>
  <si>
    <t>929012471</t>
  </si>
  <si>
    <t>929012472</t>
  </si>
  <si>
    <t>929012473</t>
  </si>
  <si>
    <t>ZYL. D32 H10 KURZHUB DOPPELW.</t>
  </si>
  <si>
    <t>929012477</t>
  </si>
  <si>
    <t xml:space="preserve">DRUCKREGELVENTIL NL4 G1/2 M.MANOMETER  </t>
  </si>
  <si>
    <t>929012478</t>
  </si>
  <si>
    <t>GERADE-VERSCH. G1/2 AUF LW8</t>
  </si>
  <si>
    <t>929012479</t>
  </si>
  <si>
    <t>GERADE-VERSCH. G1/2 AUF LW10</t>
  </si>
  <si>
    <t>929012480</t>
  </si>
  <si>
    <t>ZYL. D32 H50 KURZHUB DOPPELW.</t>
  </si>
  <si>
    <t>929012482</t>
  </si>
  <si>
    <t>KLEMMHALTER</t>
  </si>
  <si>
    <t>929012484</t>
  </si>
  <si>
    <t xml:space="preserve">PNEUMATZYLINDER DOPPELWIRKENDDD=20 HUB=25  </t>
  </si>
  <si>
    <t>929012485</t>
  </si>
  <si>
    <t>DICHTRING G12 X 16 X 3</t>
  </si>
  <si>
    <t>929012489</t>
  </si>
  <si>
    <t>PA-ROHR 4X1 SCHWARZ</t>
  </si>
  <si>
    <t>929012490</t>
  </si>
  <si>
    <t>POLYAMIDSCHLAUCH - 4 X 2.4 X 9</t>
  </si>
  <si>
    <t>929012493</t>
  </si>
  <si>
    <t>SCHLAUCHSCHELLE SM9A33 FÜR DW+DRW   (FOTTNER-NR</t>
  </si>
  <si>
    <t>929012494</t>
  </si>
  <si>
    <t>FUSSBEFESTIGUNG F_PN_LBN-12/16</t>
  </si>
  <si>
    <t>929012496</t>
  </si>
  <si>
    <t xml:space="preserve">DROSSELRÜCKSCHLAGVENTIL M5 / FÜR SCHLAUCH D=6 </t>
  </si>
  <si>
    <t>929012498</t>
  </si>
  <si>
    <t>WEGEVENT.5/2 G1/8 NG4 ROHRAN.24V FEDERRÜCKST. KPL.</t>
  </si>
  <si>
    <t>929012499</t>
  </si>
  <si>
    <t>WEGEVENT.3/2 G1/8 PIV73B8S NC 24V FEDERRÜCKST. KPL</t>
  </si>
  <si>
    <t>929012500</t>
  </si>
  <si>
    <t>RUNDZYL. RT/57320/MC/10 EINFACHWIRKEND</t>
  </si>
  <si>
    <t>929012501</t>
  </si>
  <si>
    <t>GERADE EINSCHRAUBVERB. R1/8 - 25,1 - 1/8"</t>
  </si>
  <si>
    <t>929012502</t>
  </si>
  <si>
    <t>WEGEVENT.3/2 CNOMO MIT HANDHILFSBESTÄTIGUNG KPL.</t>
  </si>
  <si>
    <t>929012503</t>
  </si>
  <si>
    <t>SCHALLDÄMPFER MS</t>
  </si>
  <si>
    <t>929012504</t>
  </si>
  <si>
    <t>EINSCHRAUBSTECKSTUTZEN R1/8 D=8</t>
  </si>
  <si>
    <t>929012510</t>
  </si>
  <si>
    <t xml:space="preserve">ABLUFTDROSSEL M. PUSCH-IN FITTING MRFO C 8 1/4 </t>
  </si>
  <si>
    <t>929012511</t>
  </si>
  <si>
    <t>UNDIREKTIONALES STOP-VENTIL MIT PUSH-IN</t>
  </si>
  <si>
    <t>929012512</t>
  </si>
  <si>
    <t>GERADE VERSCHRAUBUNG RL1 8 1/8 METALL</t>
  </si>
  <si>
    <t>929012513</t>
  </si>
  <si>
    <t>RUNDZYLINDER RT/57212/M/40</t>
  </si>
  <si>
    <t>929012518</t>
  </si>
  <si>
    <t>EINSCHRAUBWINKEL M. AUSSENGEWINDE M5 -KQ2VS-04-M5A</t>
  </si>
  <si>
    <t>929012521</t>
  </si>
  <si>
    <t>GREIFER B_PN_GSP-R-25</t>
  </si>
  <si>
    <t>929012522</t>
  </si>
  <si>
    <t>929012523</t>
  </si>
  <si>
    <t xml:space="preserve">WEGEVENT.5/2 MONOSTABIL 24V/M8 </t>
  </si>
  <si>
    <t>929012524</t>
  </si>
  <si>
    <t>SCHALLD.6MM  M.EINST.STUTZEN</t>
  </si>
  <si>
    <t>929012525</t>
  </si>
  <si>
    <t xml:space="preserve">WEGEVENT.5/2 BISTABIL 24V/M8 </t>
  </si>
  <si>
    <t>929012526</t>
  </si>
  <si>
    <t>WINKELSCHWENVERSCHR.  M5   D=6KUNSTSTOFF</t>
  </si>
  <si>
    <t>929012527</t>
  </si>
  <si>
    <t>ZYL. D25 H30 DOPPELTW.</t>
  </si>
  <si>
    <t>929012528</t>
  </si>
  <si>
    <t>ZYL. D25 H50 DOPPELTW.</t>
  </si>
  <si>
    <t>929012529</t>
  </si>
  <si>
    <t>ZYL. D25 H10 DOPPELTW.VERDREHSICHER</t>
  </si>
  <si>
    <t>929012530</t>
  </si>
  <si>
    <t>ZYL. D25 H30 DOPPELTW. CQSB25-30DCM</t>
  </si>
  <si>
    <t>929012531</t>
  </si>
  <si>
    <t>ZYL. D25 H50 DOPPELTW. CQSB25-50DM</t>
  </si>
  <si>
    <t>929012532</t>
  </si>
  <si>
    <t>ZYL. D25 H10 DOPPELTW. VERDREHSICHER - CQMB25-10</t>
  </si>
  <si>
    <t>929012536</t>
  </si>
  <si>
    <t>SCHALLDÄMPFER INA-25-46</t>
  </si>
  <si>
    <t>929012537</t>
  </si>
  <si>
    <t>GERADE STECKVERBINDUNG VENTIL</t>
  </si>
  <si>
    <t>929012538</t>
  </si>
  <si>
    <t>GERADE STECKVERBINDUNG ZYL. KQ2H06-M5A</t>
  </si>
  <si>
    <t>929012539</t>
  </si>
  <si>
    <t>T-STECKVERBINDUNG KQ2T08-06A</t>
  </si>
  <si>
    <t>929012541</t>
  </si>
  <si>
    <t>929012542</t>
  </si>
  <si>
    <t>ZYL. D16 H10 DOPPELTW.EINSTELLB. ENDLAGEND. C85N16</t>
  </si>
  <si>
    <t>929012543</t>
  </si>
  <si>
    <t>DICHTUNGSPLATTE F. 5/2-SAMMELANSCHL.BLOCK 1821</t>
  </si>
  <si>
    <t>929012544</t>
  </si>
  <si>
    <t xml:space="preserve">GERADE VERBINDUNG LW11 14X1,5KUNSTSTOFF </t>
  </si>
  <si>
    <t>929012545</t>
  </si>
  <si>
    <t>T-Verbinder Ø-außen 14</t>
  </si>
  <si>
    <t>929012546</t>
  </si>
  <si>
    <t xml:space="preserve">REDUZIERSTECKER LW11-LW8, KUNSTSTOFF </t>
  </si>
  <si>
    <t>929012547</t>
  </si>
  <si>
    <t>KUNSTSTOFFSCHLAUCH LW11 14X1,5FARBL. PA</t>
  </si>
  <si>
    <t>929012548</t>
  </si>
  <si>
    <t>Reduzierstecker 6-4 für Einsteckseite D-Aussen 6mm</t>
  </si>
  <si>
    <t>929012549</t>
  </si>
  <si>
    <t>Reduzierstecker 8-4 für Einsteckseite D-Aussen 8mm</t>
  </si>
  <si>
    <t>929012550</t>
  </si>
  <si>
    <t>Reduzierstecker 8-6 für Einsteckseite D-Aussen 8mm</t>
  </si>
  <si>
    <t>929012551</t>
  </si>
  <si>
    <t>ERWEITERUNGS-STECKER D1=6-D2=8STECK-FIX METALL</t>
  </si>
  <si>
    <t>929012552</t>
  </si>
  <si>
    <t>SCHALLDÄMPFER SL1 D1=4 MM</t>
  </si>
  <si>
    <t>929012553</t>
  </si>
  <si>
    <t>ABSPERRVENTIL SERIE AS2-SOV</t>
  </si>
  <si>
    <t>929012554</t>
  </si>
  <si>
    <t>BEFESTIGUNGSELEMENT</t>
  </si>
  <si>
    <t>929012555</t>
  </si>
  <si>
    <t xml:space="preserve">FILTER-DRUCKREGELVENTIL </t>
  </si>
  <si>
    <t>929012556</t>
  </si>
  <si>
    <t>929012557</t>
  </si>
  <si>
    <t>3/2-WEGEVENTIL, ELEKTRISCH BETÄTIGT, SERIE AS2-SOV</t>
  </si>
  <si>
    <t>929012558</t>
  </si>
  <si>
    <t>VERTEILER</t>
  </si>
  <si>
    <t>929012559</t>
  </si>
  <si>
    <t xml:space="preserve">DRUCKSCHALTER </t>
  </si>
  <si>
    <t>929012560</t>
  </si>
  <si>
    <t xml:space="preserve">GERADE VERSCHR. 1/4" ROHR D=8 </t>
  </si>
  <si>
    <t>929012561</t>
  </si>
  <si>
    <t xml:space="preserve">WINKEL-SCHWENKV. 1/4" ROHR D=8 </t>
  </si>
  <si>
    <t>929012562</t>
  </si>
  <si>
    <t>Verschlußstecker D-Aussen 8mm (LW6)</t>
  </si>
  <si>
    <t>929012563</t>
  </si>
  <si>
    <t>SCHALLDÄMPFER</t>
  </si>
  <si>
    <t>929012564</t>
  </si>
  <si>
    <t>ADAPTERPL.M.CNOMO-ANSCHLUßBILD</t>
  </si>
  <si>
    <t>929012565</t>
  </si>
  <si>
    <t xml:space="preserve">WEGEVENT.3/2 M. CNOMO-ANSCHLUßBILD OHNE SPULE </t>
  </si>
  <si>
    <t>929012566</t>
  </si>
  <si>
    <t xml:space="preserve">MAGNETSPULE F.A M12X1 ANSCHL.24 V DC    </t>
  </si>
  <si>
    <t>929012567</t>
  </si>
  <si>
    <t xml:space="preserve">Kupplungsstecker mit Tülle für D-Aussen 19.8mm </t>
  </si>
  <si>
    <t>929012568</t>
  </si>
  <si>
    <t>BEFESTIGUNGSPLATTE</t>
  </si>
  <si>
    <t>929012569</t>
  </si>
  <si>
    <t>T-VERBINDUNG LW6-4 MESSING VERNICKELT</t>
  </si>
  <si>
    <t>929012570</t>
  </si>
  <si>
    <t xml:space="preserve">ZYL. D25 H10 </t>
  </si>
  <si>
    <t>929012571</t>
  </si>
  <si>
    <t>BEFESTIGUNGSWINKEL F. VENTIL VJ3000-13-1</t>
  </si>
  <si>
    <t>929012572</t>
  </si>
  <si>
    <t>5/2 WEGEVENTIL M3 SYJ3120-5WAOU-M3-Q</t>
  </si>
  <si>
    <t>929012573</t>
  </si>
  <si>
    <t>EINSCHRAUBWINKEL M3 D=4 - KQ2L04-M3G</t>
  </si>
  <si>
    <t>929012574</t>
  </si>
  <si>
    <t>GERADE STECKVERBINDUNG M3 D=4 - KQ2S04-M3G</t>
  </si>
  <si>
    <t>929012575</t>
  </si>
  <si>
    <t>ZYL. D32 H10 KURZHUB CQ2B32TF-10DZ</t>
  </si>
  <si>
    <t>929012576</t>
  </si>
  <si>
    <t>ZYL. C85N10-40 D10 H40 DOPPELWIRKEND</t>
  </si>
  <si>
    <t>929012578</t>
  </si>
  <si>
    <t>5/2 WEGEVENTIL M3 BISTABIL SYJ3220-5WAOU-M3-Q</t>
  </si>
  <si>
    <t>929012579</t>
  </si>
  <si>
    <t>GERADE STECKVERBINDUNG LW2 D=4 KQ2H04-U01A</t>
  </si>
  <si>
    <t>929012580</t>
  </si>
  <si>
    <t>SCHALLDÄMPFER AN10-01</t>
  </si>
  <si>
    <t>929012581</t>
  </si>
  <si>
    <t>5/2 WEGEVENTIL G1/8, STECKER, M8, 3-POLIG, HHB,</t>
  </si>
  <si>
    <t>929012582</t>
  </si>
  <si>
    <t>5/3 WEGEVENTIL G1/8, STECKER, M8, 3-POLIG, HHB,</t>
  </si>
  <si>
    <t>929012583</t>
  </si>
  <si>
    <t xml:space="preserve">ZYLINDER DOPPELTWIRKEND D=25 H=100 - </t>
  </si>
  <si>
    <t>929012585</t>
  </si>
  <si>
    <t>929012586</t>
  </si>
  <si>
    <t>929012587</t>
  </si>
  <si>
    <t xml:space="preserve">ZYLINDER DOPPELTWIRKEND D=40 H=10 - </t>
  </si>
  <si>
    <t>929012588</t>
  </si>
  <si>
    <t xml:space="preserve">5/2 WEGEVENTIL LS04-5/2SR-024DC-AF-D-M8-D6 - </t>
  </si>
  <si>
    <t>929012589</t>
  </si>
  <si>
    <t xml:space="preserve">3/2 WEGEVENTIL LS04-3/2CC-024DC-AF-D-M8-D6 - </t>
  </si>
  <si>
    <t>929012590</t>
  </si>
  <si>
    <t>DROSSELRÜCKS.V. (ABLUFT) CC-04-G018-DA06-2_1 -</t>
  </si>
  <si>
    <t>929012591</t>
  </si>
  <si>
    <t>DROSSELRÜCKS.V. (ZULUFT) CC-04-G018-DA06-1_2 -</t>
  </si>
  <si>
    <t>929012592</t>
  </si>
  <si>
    <t>5/3 WEGEVENTIL G1/8, STECKER, M8, 3-POLIG, HHB</t>
  </si>
  <si>
    <t>929012596</t>
  </si>
  <si>
    <t>DREH-ZYL. RCM-SE 16-180</t>
  </si>
  <si>
    <t>929012600</t>
  </si>
  <si>
    <t xml:space="preserve">SCHALLDÄMPFER SI1 G=d6 - </t>
  </si>
  <si>
    <t>929012601</t>
  </si>
  <si>
    <t xml:space="preserve">DICHTRING G1/8 - </t>
  </si>
  <si>
    <t>929012602</t>
  </si>
  <si>
    <t>SCHALLDÄMPFER M3-AUSSENGEWINDE - AN120-M3</t>
  </si>
  <si>
    <t>929012603</t>
  </si>
  <si>
    <t>WEGEVENT.5/2 MONOSTABIL SY5120-5WAOU-C6F-Q</t>
  </si>
  <si>
    <t>929012604</t>
  </si>
  <si>
    <t>929012605</t>
  </si>
  <si>
    <t>SEITENPLATTE F. ILS-VENTIL S_PN_SX5000-16-1A</t>
  </si>
  <si>
    <t>929012606</t>
  </si>
  <si>
    <t>WINKEL-SCHWENK-VERSCHR. G1/8 KQ2L06-01AS</t>
  </si>
  <si>
    <t>929012607</t>
  </si>
  <si>
    <t>929012608</t>
  </si>
  <si>
    <t>929012609</t>
  </si>
  <si>
    <t>ZYL. D25 H8 DOPPELTW. VERDREHSICHER CQMB25-8</t>
  </si>
  <si>
    <t>929012610</t>
  </si>
  <si>
    <t>STECKVERBINDUNG KQ2L04-M5A</t>
  </si>
  <si>
    <t>929012611</t>
  </si>
  <si>
    <t>ZYL. C85N12-10 D12 H10 DOPPELWIRKEND</t>
  </si>
  <si>
    <t>929012612</t>
  </si>
  <si>
    <t>FILTERELEMENT AS1,2 NL1,2  5 MIKROMETER</t>
  </si>
  <si>
    <t>929012613</t>
  </si>
  <si>
    <t>ZYLINDER DOPPELTWIRKEND D=32 H=40 -</t>
  </si>
  <si>
    <t>929012614</t>
  </si>
  <si>
    <t xml:space="preserve">ZYLINDER DOPPELTWIRKEND D=32 H=10 - </t>
  </si>
  <si>
    <t>929012615</t>
  </si>
  <si>
    <t>BANDZYL. KOLBENSTANGENLOS H400 -  MY1H25TFG-400Z</t>
  </si>
  <si>
    <t>929012616</t>
  </si>
  <si>
    <t xml:space="preserve">SIGNALGEBERHALTER - BMY3-016 </t>
  </si>
  <si>
    <t>929012617</t>
  </si>
  <si>
    <t>SIGNALGEBER - D-A93SAPC</t>
  </si>
  <si>
    <t>929012618</t>
  </si>
  <si>
    <t>STÜTZELEMENT A - MY-S25A</t>
  </si>
  <si>
    <t>929012619</t>
  </si>
  <si>
    <t>ZYL. D32 H75 - CDQMB32TF-75</t>
  </si>
  <si>
    <t>929012620</t>
  </si>
  <si>
    <t>ISO ZYL. D20 H50 - CD85N20-50-B</t>
  </si>
  <si>
    <t>929012621</t>
  </si>
  <si>
    <t>GEGENLAGER - C85C25</t>
  </si>
  <si>
    <t>929012622</t>
  </si>
  <si>
    <t>GELENKKOPF - KJ8D</t>
  </si>
  <si>
    <t>929012623</t>
  </si>
  <si>
    <t>DROSSELRÜCKSCHLAGVENTIL - AS2201F-01-06SA</t>
  </si>
  <si>
    <t>929012624</t>
  </si>
  <si>
    <t>15-WEGE-MAGNETVENTIL - SY5420-5WAOU-01F-Q</t>
  </si>
  <si>
    <t>929012625</t>
  </si>
  <si>
    <t>5-WEGE-MAGNETVENTIL - SY5120-5WAOU-01F-Q</t>
  </si>
  <si>
    <t>929012626</t>
  </si>
  <si>
    <t>STECKVERBINDUNG - KQ2S06-01AS</t>
  </si>
  <si>
    <t>929012627</t>
  </si>
  <si>
    <t>MEHRFACHANSCHLUSSPLATTE - SS5Y5-20-03-00F-Q</t>
  </si>
  <si>
    <t>929012628</t>
  </si>
  <si>
    <t xml:space="preserve">STECKVERSCHRAUBUNG G1/4 - VS14 </t>
  </si>
  <si>
    <t>929012629</t>
  </si>
  <si>
    <t>SCHALLDÄMPFER - AN20-02</t>
  </si>
  <si>
    <t>929012630</t>
  </si>
  <si>
    <t>STECKVERBINDUNG - KQ2L08-02AS</t>
  </si>
  <si>
    <t>929012631</t>
  </si>
  <si>
    <t>ZYL. D32 H50 - CDQ2B32TF-50DCZ</t>
  </si>
  <si>
    <t>929012632</t>
  </si>
  <si>
    <t>AUSGLEICHSELEMENT - JA20-8-125</t>
  </si>
  <si>
    <t>929012633</t>
  </si>
  <si>
    <t>DROSSELRÜCKSCHLAGVENTIL - AS1201F-M5-06A</t>
  </si>
  <si>
    <t>929012634</t>
  </si>
  <si>
    <t>RUNDZYLINDER RT/57216/M/40</t>
  </si>
  <si>
    <t>929012635</t>
  </si>
  <si>
    <t>PU-SPIRALSCHLAUCH - TCU0604B-2</t>
  </si>
  <si>
    <t>929012636</t>
  </si>
  <si>
    <t>ZYL. D25 H20 CQMB25-20</t>
  </si>
  <si>
    <t>929012637</t>
  </si>
  <si>
    <t>SCHALLDÄMPFER AN05-M5</t>
  </si>
  <si>
    <t>929012638</t>
  </si>
  <si>
    <t>EINSCHRAUBWINKEL M5 MIT TÜLLE - M-5ALU-4</t>
  </si>
  <si>
    <t>929012639</t>
  </si>
  <si>
    <t>GERADE SCHRAUBVERBINDUNG M5 MIT TÜLLE - M-5AU-4</t>
  </si>
  <si>
    <t>929012640</t>
  </si>
  <si>
    <t>DROSSELRÜCKSCHLAGVENTIL (ZULUFT) - AS1211F-M3-04</t>
  </si>
  <si>
    <t>929012641</t>
  </si>
  <si>
    <t>ISO ZYL. M. MAGNETRING D40 H10- CD55B40-10</t>
  </si>
  <si>
    <t>929012642</t>
  </si>
  <si>
    <t>ISO ZYL. M. MAGNETRING D40 H40 - CD55B40-40</t>
  </si>
  <si>
    <t>929012643</t>
  </si>
  <si>
    <t>ISO ZYL. M. MAGNETRING D40 H100- CD55B40-100</t>
  </si>
  <si>
    <t>929012644</t>
  </si>
  <si>
    <t>5/2 WEGEVENTIL SY3120-5WAOU-C4-Q</t>
  </si>
  <si>
    <t>929012645</t>
  </si>
  <si>
    <t>5/3 WEGEVENTIL SY3420-5WAOU-C4-Q</t>
  </si>
  <si>
    <t>929012646</t>
  </si>
  <si>
    <t>SEITENPLATTE F. RA-VENTIL S_PN_SX3000-16-1A</t>
  </si>
  <si>
    <t>929012647</t>
  </si>
  <si>
    <t>STECKVERBINDUNG KQ2L06-M5A</t>
  </si>
  <si>
    <t>929012648</t>
  </si>
  <si>
    <t>DROSSELRÜCKSCHLAGVENTIL -  AS2211F-01-04SA</t>
  </si>
  <si>
    <t>929012649</t>
  </si>
  <si>
    <t xml:space="preserve">ELEKTRISCHER ANTRIEB OMNIWEICHEN LDZBB3L-40A3L </t>
  </si>
  <si>
    <t>929012650</t>
  </si>
  <si>
    <t>ÜBERWURFMUTTER F.ELEKTROANTRIEB WEICHEN - LZ-NT30</t>
  </si>
  <si>
    <t>929012653</t>
  </si>
  <si>
    <t>ZYL. D25 H10- CQ2A25-10D</t>
  </si>
  <si>
    <t>929012654</t>
  </si>
  <si>
    <t>929012655</t>
  </si>
  <si>
    <t>DRUCKSCHALTER PM1-M3-G014</t>
  </si>
  <si>
    <t>929012656</t>
  </si>
  <si>
    <t>DROSSELRÜCKSCHLAGVENTIL - AS1002F-06A</t>
  </si>
  <si>
    <t>929012657</t>
  </si>
  <si>
    <t>929012658</t>
  </si>
  <si>
    <t>SEILZUGVENTIL FÜR WEICHEN</t>
  </si>
  <si>
    <t>929012659</t>
  </si>
  <si>
    <t>Teil reserviert</t>
  </si>
  <si>
    <t>929012661</t>
  </si>
  <si>
    <t>DROSSELRÜCKSCHLAGVENTIL ABLUFT CC04-M5-DA6-2_1</t>
  </si>
  <si>
    <t>929012662</t>
  </si>
  <si>
    <t>PE-SCHLAUCH SCHWARZ - 6 - 259.01S</t>
  </si>
  <si>
    <t>929012663</t>
  </si>
  <si>
    <t>4/2-WEGEVENTIL ELEKTRISCH - DE06 - DA06</t>
  </si>
  <si>
    <t>929012664</t>
  </si>
  <si>
    <t>SCHALLDÄMPFER INNEN M8x1 (SINTERB.)</t>
  </si>
  <si>
    <t>929012665</t>
  </si>
  <si>
    <t>LEITUNGSDOSE CN1-C-M12x1,5+E - IP65</t>
  </si>
  <si>
    <t>929012666</t>
  </si>
  <si>
    <t>NORMZYLINDER DNC-32-1300-PPV-A</t>
  </si>
  <si>
    <t>929012667</t>
  </si>
  <si>
    <t xml:space="preserve">FUSSBEFESTIGUNG HNC-32 </t>
  </si>
  <si>
    <t>929012668</t>
  </si>
  <si>
    <t>GABELKOPF SG-M10x1,25</t>
  </si>
  <si>
    <t>929012669</t>
  </si>
  <si>
    <t>GELENKKOPF INNEN R M8 (Mädler)</t>
  </si>
  <si>
    <t>929012670</t>
  </si>
  <si>
    <t>GELENKKOPF AUSSEN R M8 (Mädler)</t>
  </si>
  <si>
    <t>929012671</t>
  </si>
  <si>
    <t>Gerade Verbindung reduzierend 8-6 D-Aussen 8mm</t>
  </si>
  <si>
    <t>929012672</t>
  </si>
  <si>
    <t>PNEUMATIKZYLINDER D=16 HUB=60</t>
  </si>
  <si>
    <t>929012673</t>
  </si>
  <si>
    <t>Puffer/Halter KSZ-M6 am Zylinder</t>
  </si>
  <si>
    <t>929012674</t>
  </si>
  <si>
    <t>Fitting M5</t>
  </si>
  <si>
    <t>929012675</t>
  </si>
  <si>
    <t>Y-Verbinder QR1-S-RYR Standard</t>
  </si>
  <si>
    <t>929012676</t>
  </si>
  <si>
    <t>929012677</t>
  </si>
  <si>
    <t>T-Verbinder für D-Aussen 6mm(LW4) auf D-Aussen 4mm</t>
  </si>
  <si>
    <t>929012678</t>
  </si>
  <si>
    <t xml:space="preserve">Gerade Verbindung reduzierend  10-6 D-Aussen 10mm </t>
  </si>
  <si>
    <t>929012679</t>
  </si>
  <si>
    <t>Gerade Verbindung für D-Aussen 10mm (LW8)</t>
  </si>
  <si>
    <t>929012680</t>
  </si>
  <si>
    <t>Gerade Verbindung reduzierend  8-4 D-Aussen 8mm</t>
  </si>
  <si>
    <t>929012681</t>
  </si>
  <si>
    <t xml:space="preserve">Gerade Verbindung reduzierend  10-8 D-Aussen 10mm </t>
  </si>
  <si>
    <t>929012682</t>
  </si>
  <si>
    <t>WINKEL-SCHWENKV. 2-FACH  G3/8 Ø10</t>
  </si>
  <si>
    <t>929015004</t>
  </si>
  <si>
    <t>ZYL. PRESSLUFT EG-16-25, 8 BAR</t>
  </si>
  <si>
    <t>929015005</t>
  </si>
  <si>
    <t>KLEINZYLINDER ISO 6432</t>
  </si>
  <si>
    <t>929015006</t>
  </si>
  <si>
    <t>T-Verbinder für Ø-außen 19.8mm / LW13</t>
  </si>
  <si>
    <t>929015007</t>
  </si>
  <si>
    <t>T-Verbinder für D-Aussen 8mm (LW6)</t>
  </si>
  <si>
    <t>929015008</t>
  </si>
  <si>
    <t>T-Verbinder für D-Aussen 6mm (LW4)</t>
  </si>
  <si>
    <t>929015009</t>
  </si>
  <si>
    <t>T-Verbinder für D-Aussen 4mm (LW2)</t>
  </si>
  <si>
    <t>929015010</t>
  </si>
  <si>
    <t>T-Verbinder für D-Aussen 10mm(LW8) auf D-Aussen 6m</t>
  </si>
  <si>
    <t>929015011</t>
  </si>
  <si>
    <t>T-Verbinder für D-Aussen 8mm(LW6) auf D-Aussen 6mm</t>
  </si>
  <si>
    <t>929015012</t>
  </si>
  <si>
    <t>T-Verbinder für D-Aussen 8mm(LW6) auf D-Aussen 4mm</t>
  </si>
  <si>
    <t>929015013</t>
  </si>
  <si>
    <t>Y-Verbinder für D-Aussen 10mm (LW8)</t>
  </si>
  <si>
    <t>929015014</t>
  </si>
  <si>
    <t>Y-Verbinder für D-Aussen 8mm (LW6)</t>
  </si>
  <si>
    <t>929015015</t>
  </si>
  <si>
    <t>Y-Verbinder für D-Aussen 6mm (LW4)</t>
  </si>
  <si>
    <t>929015016</t>
  </si>
  <si>
    <t>Y-Verbinder für D-Aussen 4mm (LW2)</t>
  </si>
  <si>
    <t>929015017</t>
  </si>
  <si>
    <t>Gerade Verbindung für D-Aussen 8mm (LW6)</t>
  </si>
  <si>
    <t>929015018</t>
  </si>
  <si>
    <t>Gerade Verbindung für D-Aussen 6mm (LW4)</t>
  </si>
  <si>
    <t>929015019</t>
  </si>
  <si>
    <t>Gerade Verbindung für D-Aussen 4mm (LW2)</t>
  </si>
  <si>
    <t>929015020</t>
  </si>
  <si>
    <t>Reduzierstecker 10-4 für Einsteckseite D-Aussen 10</t>
  </si>
  <si>
    <t>929015021</t>
  </si>
  <si>
    <t>Reduzierstecker 10-6 für Einsteckseite D-Aussen 10</t>
  </si>
  <si>
    <t>929015022</t>
  </si>
  <si>
    <t>Reduzierstecker 10-8 für Einsteckseite D-Aussen 10</t>
  </si>
  <si>
    <t>929015023</t>
  </si>
  <si>
    <t>Verschlußstecker D-Aussen 4mm (LW2)</t>
  </si>
  <si>
    <t>929015024</t>
  </si>
  <si>
    <t>Verschlußstecker D-Aussen 6mm (LW4)</t>
  </si>
  <si>
    <t>929015025</t>
  </si>
  <si>
    <t>Verschlußstecker D-Aussen 10mm (LW8)</t>
  </si>
  <si>
    <t>929015026</t>
  </si>
  <si>
    <t xml:space="preserve">Y-Verschraubung G1/4 mit Schlauchs. D-Aussen 10mm </t>
  </si>
  <si>
    <t>929015027</t>
  </si>
  <si>
    <t>Gerade-Verschraubung G1/4, Schlauchs. D-Aussen 8mm</t>
  </si>
  <si>
    <t>929015028</t>
  </si>
  <si>
    <t>Gerade-Verschraubung G1/4, Schlauchs. D-Aussen 6mm</t>
  </si>
  <si>
    <t>929015029</t>
  </si>
  <si>
    <t>Winkelsteckverbinder D-Außen 10mm(LW8)</t>
  </si>
  <si>
    <t>929015030</t>
  </si>
  <si>
    <t>Winkelsteckverbinder D-Außen 8mm(LW6)</t>
  </si>
  <si>
    <t>929021005</t>
  </si>
  <si>
    <t>SET-AUFHÄNGER KLEIN</t>
  </si>
  <si>
    <t>929021006</t>
  </si>
  <si>
    <t>SET-AUFHÄNGER GROSS</t>
  </si>
  <si>
    <t>929023001</t>
  </si>
  <si>
    <t>ZYLINDERROLLENLAGER NUP 203</t>
  </si>
  <si>
    <t>929025001</t>
  </si>
  <si>
    <t>RILLENKUG.LAG.6001-2RSR D=12,D=28, B=8  DIN 625</t>
  </si>
  <si>
    <t>929025003</t>
  </si>
  <si>
    <t>RILLENKUG.LAG.6205-2RS D=25D=52 B=15   DIN 625</t>
  </si>
  <si>
    <t>929025005</t>
  </si>
  <si>
    <t>RILLENKUG.LAG.6000-2RSR  D=10; D=26; B=8  DIN 625</t>
  </si>
  <si>
    <t>929025007</t>
  </si>
  <si>
    <t>RILLENKUG.LAG.16004D=20;  D=42; B=8 DIN 625</t>
  </si>
  <si>
    <t>929025008</t>
  </si>
  <si>
    <t>RILLENKUG.LAG.4305  B.TVH  DIN 625</t>
  </si>
  <si>
    <t>929025009</t>
  </si>
  <si>
    <t>RILLENKUG.LAG.6303-2RSR  D=17; D=47; B=14 DIN 625</t>
  </si>
  <si>
    <t>929025012</t>
  </si>
  <si>
    <t>ROLLENHEBELSCHALTER ROLLE D=20 KURZER HEBEL</t>
  </si>
  <si>
    <t>929025013</t>
  </si>
  <si>
    <t>ROLLENHEBELSCHALTER ROLLE D=50</t>
  </si>
  <si>
    <t>929025015</t>
  </si>
  <si>
    <t>FLANSCHLAGER U.GEHÄUSE PF20 FM</t>
  </si>
  <si>
    <t>929025017</t>
  </si>
  <si>
    <t>RILLENKUG.LAG.6002-2ZR D=15D=32, B=9  DIN 625</t>
  </si>
  <si>
    <t>929025019</t>
  </si>
  <si>
    <t>RILLENKUG.LAG.6205-2R D=25D=52 B=15   DIN 625</t>
  </si>
  <si>
    <t>929025020</t>
  </si>
  <si>
    <t>RILLENKUGELLAGER d=6 D=15.85  B=7 FÜR STAHLWEICHE</t>
  </si>
  <si>
    <t>929025021</t>
  </si>
  <si>
    <t>KUGELHÜLSE KH 1228</t>
  </si>
  <si>
    <t>929025022</t>
  </si>
  <si>
    <t>SICHERHEITSRUTSCHKUPPLUNG GR.015-45NM EAS-NC</t>
  </si>
  <si>
    <t>929025024</t>
  </si>
  <si>
    <t>KUGEL-STEHLAGER BPP (STAHLBLECH ZWEITEILIG) D=15</t>
  </si>
  <si>
    <t>929025025</t>
  </si>
  <si>
    <t>RILLENKUGELLAGER D=40B=12 FAG6203 2RSR</t>
  </si>
  <si>
    <t>929025032</t>
  </si>
  <si>
    <t>RILLENKUG.LAG.6304-2R SR D=20D=52 B=15   DIN 625</t>
  </si>
  <si>
    <t>929025033</t>
  </si>
  <si>
    <t>RILLENKUG.LAG.6002-2R SR D=15D=32 B=9   DIN 625</t>
  </si>
  <si>
    <t>929025034</t>
  </si>
  <si>
    <t>ANLAUFSCHEIBE 16 KA</t>
  </si>
  <si>
    <t>929025035</t>
  </si>
  <si>
    <t>BUNDBU.51/70/15.17.23.17.1 IGLID.X FORM T</t>
  </si>
  <si>
    <t>929025036</t>
  </si>
  <si>
    <t>BUNDBUCHSE NR.41/30/20.23.30.21.1 IGLID. W FORM T</t>
  </si>
  <si>
    <t>929025037</t>
  </si>
  <si>
    <t>929025038</t>
  </si>
  <si>
    <t>KURVENROLLE KR16</t>
  </si>
  <si>
    <t>929025039</t>
  </si>
  <si>
    <t>GLEITLAGER XFM-1618-17FORM F - DIN ISO 3547-2</t>
  </si>
  <si>
    <t>929025040</t>
  </si>
  <si>
    <t>RILLENKUG.LAG.6212-2R SR D=80D=95 B=18   DIN 625</t>
  </si>
  <si>
    <t>929025042</t>
  </si>
  <si>
    <t>RILLENKUG.LAG.6302-2R SR D=15 D=42  B=13   DIN 625</t>
  </si>
  <si>
    <t>929025046</t>
  </si>
  <si>
    <t>Rillenkugellager DIN 625 - 626-2RS</t>
  </si>
  <si>
    <t>929025051</t>
  </si>
  <si>
    <t>GLYCODUR F BUNDBUCHSE 10-GLY.PBG 10 12 07 F</t>
  </si>
  <si>
    <t>929025052</t>
  </si>
  <si>
    <t>GLEITLAGER GSM-1012-12 FORM S - DIN ISO 3547-2</t>
  </si>
  <si>
    <t>929025054</t>
  </si>
  <si>
    <t>KUGEL-STEHLAGER 625 125 D=25</t>
  </si>
  <si>
    <t>929025056</t>
  </si>
  <si>
    <t>GLEITLAGER GFM-2528-21  FORM F - DIN ISO 3547-2</t>
  </si>
  <si>
    <t>929025057</t>
  </si>
  <si>
    <t>MINI-RILLENKUGELLAGER 608 2Z C3 oiled</t>
  </si>
  <si>
    <t>929025058</t>
  </si>
  <si>
    <t>929025059</t>
  </si>
  <si>
    <t>GLEITLAGER XFM-3034-26  FORM F - DIN ISO 3547-2</t>
  </si>
  <si>
    <t>929025060</t>
  </si>
  <si>
    <t>RILLENKUG.LAG.61912-2RS1 D=60 D=85 B=13   DIN 625</t>
  </si>
  <si>
    <t>929025061</t>
  </si>
  <si>
    <t>GLEITLAGER GFM-0506-05  FORM F - DIN ISO 3547-2</t>
  </si>
  <si>
    <t>929025062</t>
  </si>
  <si>
    <t>GLEITLAGER GFM-0810-07  FORM F - DIN ISO 3547-2</t>
  </si>
  <si>
    <t>929025064</t>
  </si>
  <si>
    <t>929025065</t>
  </si>
  <si>
    <t>RILLENKUG.LAG.625-2ZRD=5 D=16 B=5  DIN 625</t>
  </si>
  <si>
    <t>929025066</t>
  </si>
  <si>
    <t>PENDELKUG.LAG.2202E-2RS1D=15 D=35 B=14  DIN 630</t>
  </si>
  <si>
    <t>929025067</t>
  </si>
  <si>
    <t>RILLENKUG.LAG.61800-2RS1D=10 D=19 B=5   DIN 625</t>
  </si>
  <si>
    <t>929025068</t>
  </si>
  <si>
    <t>RILLENKUG.LAG.6010-2RS1 D=50 D=80 B=16   DIN 625</t>
  </si>
  <si>
    <t>929025069</t>
  </si>
  <si>
    <t>GLEITLAGER XFM-0608-08  FORM F - DIN ISO 3547-2</t>
  </si>
  <si>
    <t>929025070</t>
  </si>
  <si>
    <t>SCHRÄGKUG.LAG.7212BE-2RS D1=60 D2=110 B=22 SKF</t>
  </si>
  <si>
    <t>929025073</t>
  </si>
  <si>
    <t>RILLENKUG.LAG.6004-2RSR D=20D=42 B=12   DIN 625</t>
  </si>
  <si>
    <t>929025074</t>
  </si>
  <si>
    <t>GLEITLAGER GFM-12141 8-108-10 FORMF-DIN ISO 3547-2</t>
  </si>
  <si>
    <t>929025075</t>
  </si>
  <si>
    <t>GLEITLAGER GFM-121418-20 FORM F  - DIN ISO 3547-2</t>
  </si>
  <si>
    <t>929025076</t>
  </si>
  <si>
    <t>KUGELLAGER 624-2Z  D=13D=4 B=5   DIN 620</t>
  </si>
  <si>
    <t>929025077</t>
  </si>
  <si>
    <t>GLEITLAGER GFM-0304-05 FORM F - DIN ISO 3547-2</t>
  </si>
  <si>
    <t>929025078</t>
  </si>
  <si>
    <t>GLEITLAGER GSM-1618-20 FORM S - DIN ISO 3547-2</t>
  </si>
  <si>
    <t>929025079</t>
  </si>
  <si>
    <t>GLEITLAGER GSM-0507-05 DIN ISO 3547-2 (DIN 1494)</t>
  </si>
  <si>
    <t>929025080</t>
  </si>
  <si>
    <t>929025081</t>
  </si>
  <si>
    <t>GLEITLAGER WLM-0810-12FORM L - DIN ISO 3547-2</t>
  </si>
  <si>
    <t>929025082</t>
  </si>
  <si>
    <t>GLEITLAGER WLM-1012-14 DIN ISO 3547-2 (DIN 1494)</t>
  </si>
  <si>
    <t>929025083</t>
  </si>
  <si>
    <t xml:space="preserve">LINEARKUGELLAGER D=8 D=16 B=16  LBAR8-2LS </t>
  </si>
  <si>
    <t>929025085</t>
  </si>
  <si>
    <t>GLEITLAGER XFM-1012-09 - DIN ISO 3547-2 (DIN 1494)</t>
  </si>
  <si>
    <t>929025086</t>
  </si>
  <si>
    <t>929025087</t>
  </si>
  <si>
    <t>GLEITLAGER GFM-1012-15FORM F - DIN ISO 3547-2</t>
  </si>
  <si>
    <t>929025089</t>
  </si>
  <si>
    <t>BUNDBUCHSE BB 2522 DU-B D1=25 D2=28 D3=35 B=21.5</t>
  </si>
  <si>
    <t>929025090</t>
  </si>
  <si>
    <t>KUGELLAGER 623-2Z  D=10 D=3 B=4   DIN 620</t>
  </si>
  <si>
    <t>929025091</t>
  </si>
  <si>
    <t>KUGELLAGER 625-2Z  D=16 D=5 B=5   DIN 620</t>
  </si>
  <si>
    <t>929025092</t>
  </si>
  <si>
    <t>GLEITLAGER GFM-1012-12 DIN ISO 3547-2 (DIN 1494)</t>
  </si>
  <si>
    <t>929025093</t>
  </si>
  <si>
    <t>GLEITLAGER GFM-0405-04  DIN ISO 3547-2 (DIN 1494)</t>
  </si>
  <si>
    <t>929025094</t>
  </si>
  <si>
    <t>GLEITLAGER GFM-1820-12FORM F - DIN ISO 3547-2</t>
  </si>
  <si>
    <t>929025095</t>
  </si>
  <si>
    <t>RILLENKUG.LAG.607-2ZDD=7 D=19 B=6 DIN 625</t>
  </si>
  <si>
    <t>929025096</t>
  </si>
  <si>
    <t>GLEITLAGER GFM-1618-17  FORM F - DIN ISO 3547-2</t>
  </si>
  <si>
    <t>929025097</t>
  </si>
  <si>
    <t>GLEITLAGER GSM-1012-10 FORM S - DIN ISO 3547-2</t>
  </si>
  <si>
    <t>929025100</t>
  </si>
  <si>
    <t>GLEITLAGER WFM-1214-07  FORM F - DIN ISO 3547-2</t>
  </si>
  <si>
    <t>929025102</t>
  </si>
  <si>
    <t>BUNDBUCHSE GFM-0608-08 FORM F - DIN ISO 3547-2</t>
  </si>
  <si>
    <t>929025103</t>
  </si>
  <si>
    <t>RILLENKUG.LAG.6004-2RS1  D=20 D=42 B=12 DIN 625</t>
  </si>
  <si>
    <t>929025104</t>
  </si>
  <si>
    <t>T-SCHELLEN</t>
  </si>
  <si>
    <t>929025106</t>
  </si>
  <si>
    <t>RILLENKUG.LAG.6206-2Z DIN 625</t>
  </si>
  <si>
    <t>929025108</t>
  </si>
  <si>
    <t>RILLENKUG.LAG.61801-2RS   D=12 D=21 B=5 DIN 625</t>
  </si>
  <si>
    <t>929025109</t>
  </si>
  <si>
    <t>GLEITLAGER GFM-0608-06 - DIN ISO 3547-2</t>
  </si>
  <si>
    <t>929025110</t>
  </si>
  <si>
    <t>RILLENKUG.LAG.6306-2RS1  D=30 D=72 B=19 DIN 625</t>
  </si>
  <si>
    <t>929025111</t>
  </si>
  <si>
    <t>Y-FLANSCHLAGEREINHEITEN D=40 FY40TF</t>
  </si>
  <si>
    <t>929025112</t>
  </si>
  <si>
    <t>KUGEL-STEHLAG. 625 120 00 D=20UCP 204</t>
  </si>
  <si>
    <t>929025113</t>
  </si>
  <si>
    <t>RILLENKUG.LAG.6203-2RSH  D=17,D=40,B=12 DIN 625</t>
  </si>
  <si>
    <t>929025116</t>
  </si>
  <si>
    <t>NADELHÜLSE HK 1210 FW=12 D=16 C=10</t>
  </si>
  <si>
    <t>929025117</t>
  </si>
  <si>
    <t>CLIPS-LAGER MCM-06-02IGUS-IGLIIGUS-IGLIDUR</t>
  </si>
  <si>
    <t>929025118</t>
  </si>
  <si>
    <t>GLEITLAGER GSM-0810-08 - DIN ISO 3547-2 (DIN 1494)</t>
  </si>
  <si>
    <t>929025119</t>
  </si>
  <si>
    <t>STEHLAGER - PASE 40 ASE 08 FA319</t>
  </si>
  <si>
    <t>929025120</t>
  </si>
  <si>
    <t>STEHLAGER - PASE 30 ASE 06 FA319</t>
  </si>
  <si>
    <t>929025121</t>
  </si>
  <si>
    <t>Y-FLANSCHLAGEREINHEIT D=30 FYTB 30 FM</t>
  </si>
  <si>
    <t>929025122</t>
  </si>
  <si>
    <t>FLANSCHLAGER EFOM-30</t>
  </si>
  <si>
    <t>929025123</t>
  </si>
  <si>
    <t>FLANSCHLAGER D=16 F.ANTRIEBSTAT. KLINKENFÖRDERER</t>
  </si>
  <si>
    <t>929025124</t>
  </si>
  <si>
    <t>GLEITLAGER GSM-0405-04 DIN ISO 3547-2 (DIN 1494)</t>
  </si>
  <si>
    <t>929025126</t>
  </si>
  <si>
    <t>GLEITLAGER WFM-2023-11 DIN ISO 3547-2 (DIN 1494)</t>
  </si>
  <si>
    <t>929025127</t>
  </si>
  <si>
    <t>ROTGUSS-BUCHSE 12X16X20-BB 325SINT</t>
  </si>
  <si>
    <t>929025130</t>
  </si>
  <si>
    <t>GLEITLAGER IGUS GFM-1820-06</t>
  </si>
  <si>
    <t>929025132</t>
  </si>
  <si>
    <t>RILLENKUG.LAG.6311-2RS1 D=55 D=120 B=29 DIN 625</t>
  </si>
  <si>
    <t>929025133</t>
  </si>
  <si>
    <t>RILLENKUG.LAG.6213-2RS1 D=65 D=120 B=23 DIN 625</t>
  </si>
  <si>
    <t>929025134</t>
  </si>
  <si>
    <t>IGUS IGLIDUR J GLEITFOLIE JUM-01-25</t>
  </si>
  <si>
    <t>929025135</t>
  </si>
  <si>
    <t>GLEITLAGER IGUS GFM-2023-7 FORM F</t>
  </si>
  <si>
    <t>929025136</t>
  </si>
  <si>
    <t>NADELHÜLSE NKS 25 FW=25 D=38 C=20</t>
  </si>
  <si>
    <t>929025137</t>
  </si>
  <si>
    <t>RILLENKUGELLAGER 635-ZZ</t>
  </si>
  <si>
    <t>929025138</t>
  </si>
  <si>
    <t>RILLENKUGELLAGER 6004-ZZ</t>
  </si>
  <si>
    <t>929025139</t>
  </si>
  <si>
    <t>GLEITLAGER GFM-0810-04 FORM F - DIN ISO 3547-2</t>
  </si>
  <si>
    <t>929025140</t>
  </si>
  <si>
    <t>GLEITLAGER BUCHSE FORM J DIN 1850</t>
  </si>
  <si>
    <t>929025141</t>
  </si>
  <si>
    <t>GLEITLAGER WSM-0405-06 DIN ISO 3547-2 (DIN 1494)</t>
  </si>
  <si>
    <t>929025142</t>
  </si>
  <si>
    <t>KUGEL 250-RB-5 W1.3541 NIRO DIN 5401</t>
  </si>
  <si>
    <t>929025143</t>
  </si>
  <si>
    <t>GLEITLAGER GFM1618-09 - DIN ISO 3547-2 (DIN 1494)</t>
  </si>
  <si>
    <t>929025144</t>
  </si>
  <si>
    <t>RILLENKUGELLAGER D=19 B=6  FAFAG 626.2RS</t>
  </si>
  <si>
    <t>929025145</t>
  </si>
  <si>
    <t>KUGEL-STEHLAGER BPP - 30 MM</t>
  </si>
  <si>
    <t>929025146</t>
  </si>
  <si>
    <t>RILLENKUG.LAG.6005-2RSR  D=25 D=47 B=12 DIN 625</t>
  </si>
  <si>
    <t>929025147</t>
  </si>
  <si>
    <t>ROTGUSS-BUCHSE 21X15X16SINTERBR.  623336</t>
  </si>
  <si>
    <t>929025148</t>
  </si>
  <si>
    <t>ROTGUSS-BUCHSE 16X10X10SINTERBR.  623323</t>
  </si>
  <si>
    <t>929025150</t>
  </si>
  <si>
    <t>GENAUIGKEITSLAG 71912 CDGA/P4A</t>
  </si>
  <si>
    <t>929025152</t>
  </si>
  <si>
    <t>929025153</t>
  </si>
  <si>
    <t>GLEITLAGER GFM-1416-21 - DIN ISO 3547-2 (DIN 1494)</t>
  </si>
  <si>
    <t>929025154</t>
  </si>
  <si>
    <t>GLEITLAGER GFM-2528-21 - DIN ISO 3547-2 (DIN 1494)</t>
  </si>
  <si>
    <t>929025155</t>
  </si>
  <si>
    <t>GLEITLAGER MIT BUND GTM-3862-015 DIN ISO 3547-2</t>
  </si>
  <si>
    <t>929025156</t>
  </si>
  <si>
    <t>GLEITLAGERBUCHSE GLYCODUR 254-PG 101212 F</t>
  </si>
  <si>
    <t>929025157</t>
  </si>
  <si>
    <t>BUNDBUCHSE GLYCODUR 254-PBG 081009.5 F</t>
  </si>
  <si>
    <t>929025158</t>
  </si>
  <si>
    <t>FLANSCHLAGER EFOM-25</t>
  </si>
  <si>
    <t>929025159</t>
  </si>
  <si>
    <t>KUGELHÜLSE KH 1630 PP  16-24-30</t>
  </si>
  <si>
    <t>929025160</t>
  </si>
  <si>
    <t>GLEITLAGER GSM-0608-08 - DIN ISO 3547-2 (DIN 1494)</t>
  </si>
  <si>
    <t>929025161</t>
  </si>
  <si>
    <t>IGLIDUR G - ZYL.GLEITLAGER MIT BUND GFM-0506-035</t>
  </si>
  <si>
    <t>929025162</t>
  </si>
  <si>
    <t>IGLIDUR G - ZYL.GLEITLAGER MIT BUND GFM-1011-044</t>
  </si>
  <si>
    <t>929031001</t>
  </si>
  <si>
    <t>KETTENSPANNRAD 1/2"X 5/16"</t>
  </si>
  <si>
    <t>929035006</t>
  </si>
  <si>
    <t>REFLEXIONSLICHTSCHRANKE RK80/7</t>
  </si>
  <si>
    <t>929035007</t>
  </si>
  <si>
    <t xml:space="preserve">SCHALTERHALTER SET LIN 8201 - </t>
  </si>
  <si>
    <t>929041005</t>
  </si>
  <si>
    <t>KETTENRADSCHEIBE Z=17 1/2X1/4X7.75  (822035042 +</t>
  </si>
  <si>
    <t>929041007</t>
  </si>
  <si>
    <t>KETTENRADSCHEIBE Z=15 5/8X3/8''NR.01-792</t>
  </si>
  <si>
    <t>929041009</t>
  </si>
  <si>
    <t>KETTENRADSCHEIBE Z=33 3/16(200 900 475)</t>
  </si>
  <si>
    <t>929041010</t>
  </si>
  <si>
    <t>KETTENRADSCHEIBE Z=28 5/8X3/8</t>
  </si>
  <si>
    <t>929041013</t>
  </si>
  <si>
    <t>KETTENRADSCHEIBE Z=35 1/2'X5/16' P=12,7</t>
  </si>
  <si>
    <t>929041014</t>
  </si>
  <si>
    <t>KETTENRADSCHEIBE Z=34 1/2'X5/16' P=12,7</t>
  </si>
  <si>
    <t>929041018</t>
  </si>
  <si>
    <t>KETTENRAD Z=14 (1/2'X5/16') P=12,7</t>
  </si>
  <si>
    <t>929041019</t>
  </si>
  <si>
    <t>HOHLBOLZEN-KETTE 1/2X5/16" P=12,7 GEFETTET,</t>
  </si>
  <si>
    <t>929041020</t>
  </si>
  <si>
    <t>NIETGLIED FÜR ROLLENKETTE 1/2" X 1/4"</t>
  </si>
  <si>
    <t>929041021</t>
  </si>
  <si>
    <t>ROLLENKETTE 1/2"X1/4"X7.75D S84-V TEILUNG 12,7</t>
  </si>
  <si>
    <t>929041022</t>
  </si>
  <si>
    <t>KETTENSPRAY CHETRA K.I.S. [400 ML]</t>
  </si>
  <si>
    <t>929041023</t>
  </si>
  <si>
    <t>KETTENRADSCHEIBE Z=33 1/2'X5/16' P=12,7</t>
  </si>
  <si>
    <t>929041024</t>
  </si>
  <si>
    <t>KETTENSCHLOSS 1/2', VS 26 SPASS.Z.HOBO-KETTE</t>
  </si>
  <si>
    <t>929041029</t>
  </si>
  <si>
    <t>KETTE 1/2'X3/16' ARF</t>
  </si>
  <si>
    <t>929041030</t>
  </si>
  <si>
    <t>KETTE 5/8X3/8' p=15.875 mit einseitig. breiten</t>
  </si>
  <si>
    <t>929041036</t>
  </si>
  <si>
    <t>KETTENRADSCHEIBE Z=34 FÜR KETTE 1/2'X3/16' Z 34</t>
  </si>
  <si>
    <t>929041037</t>
  </si>
  <si>
    <t>KETTENRADSCHEIBE Z=35 FÜR KETTE 1/2'X3/16' Z 35</t>
  </si>
  <si>
    <t>929041038</t>
  </si>
  <si>
    <t>KETTENRADSCHEIBE Z=36 FÜR KETTE 1/2'X3/16' Z 36</t>
  </si>
  <si>
    <t>929041039</t>
  </si>
  <si>
    <t>KETTENRADSCHEIBE Z=31 FÜR KETTE 1/2'X3/16' Z 31</t>
  </si>
  <si>
    <t>929041040</t>
  </si>
  <si>
    <t>LAUFPROFIL DEHOPLAST PRE55 CGK7/6 kettenfuehrung</t>
  </si>
  <si>
    <t>929041041</t>
  </si>
  <si>
    <t>KETTENRADSCHEIBE Z=14 1/2'X3/16' MIT BAND</t>
  </si>
  <si>
    <t>929041042</t>
  </si>
  <si>
    <t>KETTENRADSCHEIBE Z=27 F.5/8X3/8' -ZUS.BEI</t>
  </si>
  <si>
    <t>929041043</t>
  </si>
  <si>
    <t>KETTENRADSCHEIBE Z=29 F.5/8X3/8' -ZUS.BEI</t>
  </si>
  <si>
    <t>929041044</t>
  </si>
  <si>
    <t>KETTENRADSCHEIBE Z=24 F.5/8X3/8'          (FÜR</t>
  </si>
  <si>
    <t>929041045</t>
  </si>
  <si>
    <t>ZAHNRIEMENSCHEIBE-MOTORSTATION66T10/40-2</t>
  </si>
  <si>
    <t>929041049</t>
  </si>
  <si>
    <t>KETTENSCHLOSS 1/2'X1/4' FÜR KETTE S84V-VERZINKT</t>
  </si>
  <si>
    <t>929041051</t>
  </si>
  <si>
    <t>ROLLENKETTE 1/2"X5/16" (UNGEFETTET F. TROCKENLAUF)</t>
  </si>
  <si>
    <t>929041052</t>
  </si>
  <si>
    <t>STECKGLIED M. FEDERNVERSCHLUSSF. 1/2"X5/16" L85A</t>
  </si>
  <si>
    <t>929041053</t>
  </si>
  <si>
    <t>KETTENRAD M.NABE Z=20 1/2X1/4"</t>
  </si>
  <si>
    <t>929041055</t>
  </si>
  <si>
    <t>KETTENRAD M. NABE Z=19 FÜR KETTE 1/2'X1/4'</t>
  </si>
  <si>
    <t>929041058</t>
  </si>
  <si>
    <t>KETTENRAD M. NABE Z=15 1/2X1/4"            (FÜR</t>
  </si>
  <si>
    <t>929041060</t>
  </si>
  <si>
    <t xml:space="preserve">ROLLENKETTE 1/2X5/16" IWIS L85SL                 </t>
  </si>
  <si>
    <t>929041061</t>
  </si>
  <si>
    <t xml:space="preserve">VERBINDUNGSGLIED FÜR ROLLENKETTE 1/2X5/16" L85SL </t>
  </si>
  <si>
    <t>929041062</t>
  </si>
  <si>
    <t xml:space="preserve">KETTENRAD M. NABE Z=12 FÜR KETTE 1/2'X1/4' Z 12 </t>
  </si>
  <si>
    <t>929041063</t>
  </si>
  <si>
    <t>KETTENRAD Z=24 F. KETTE 1/2X5/16" IWIS L85 1106102</t>
  </si>
  <si>
    <t>929041066</t>
  </si>
  <si>
    <t xml:space="preserve">KETTENRAD M.NABE Z=28 F. KETTE 1/2X5/16" KRS  </t>
  </si>
  <si>
    <t>929041067</t>
  </si>
  <si>
    <t>KETTENSCHLOSS M.WINKELLASCHE F.KETTE S84V</t>
  </si>
  <si>
    <t>929041068</t>
  </si>
  <si>
    <t>KETTENRAD Z=17 F. KETTE 1/2X5/16"</t>
  </si>
  <si>
    <t>929041069</t>
  </si>
  <si>
    <t>ROLLENKETTE 5/8X3/8" M106SL 10B-1</t>
  </si>
  <si>
    <t>929041070</t>
  </si>
  <si>
    <t>KETTENRAD M. NABE Z=18 FÜR KETTE 5/8"X3/8"</t>
  </si>
  <si>
    <t>929041071</t>
  </si>
  <si>
    <t>KETTENRAD M. NABE Z=45; 1/2X5/16" ART.NR.10514500</t>
  </si>
  <si>
    <t>929041072</t>
  </si>
  <si>
    <t>KETTENSCHLOSS 1/2" X5/16" FÜR ZWEIFACHKETTE</t>
  </si>
  <si>
    <t>929041073</t>
  </si>
  <si>
    <t>ROLLENKETTE 5/8X3/8" 10B-1 1x15,875x9,65x10,16</t>
  </si>
  <si>
    <t>929041074</t>
  </si>
  <si>
    <t>ROLLENKETTE 3/4X7/16"</t>
  </si>
  <si>
    <t>929041075</t>
  </si>
  <si>
    <t>KETTENSCHLOSS MIT WINKELLASCHE F. KETTE 3/4X7/16"</t>
  </si>
  <si>
    <t>929041076</t>
  </si>
  <si>
    <t>FEDERVERSCHLUSSGLIED F. KLINKENKETTE 1/2X5/16"</t>
  </si>
  <si>
    <t>929041077</t>
  </si>
  <si>
    <t>KETTE 5/8X3/8'M.EINSEIT.MITNEHMERL. T=4XP,1LOCH,</t>
  </si>
  <si>
    <t>929041078</t>
  </si>
  <si>
    <t>ROLLENKETTE 1/2X5/16" 08 B-1, SIMPLEX, DIN 8187</t>
  </si>
  <si>
    <t>929041079</t>
  </si>
  <si>
    <t>KETTENGLIED 1/2X5/16" 08 B-2, DUPLEX</t>
  </si>
  <si>
    <t>929041080</t>
  </si>
  <si>
    <t>KETTENRAD FÜR CP-UMLENKSTATION M. INKREMENTALGEBER</t>
  </si>
  <si>
    <t>929055001</t>
  </si>
  <si>
    <t>SCHN.GETR.MOT. W 86 U 30 P90SB14 B8 - BN 90S 4</t>
  </si>
  <si>
    <t>929055008</t>
  </si>
  <si>
    <t>SCHN.GETR.MOT. 0,37KW 208 V60HZ USA 1400/MIN MVF</t>
  </si>
  <si>
    <t>929055010</t>
  </si>
  <si>
    <t>RELUKTANZMOTOR MVF44P 0,25KW 50HZ; I=35; 1500MIN</t>
  </si>
  <si>
    <t>929055019</t>
  </si>
  <si>
    <t xml:space="preserve">SCHN.GETR.MOTOR 0,09KW 400V 50HZ; 1400/MIN; MVF </t>
  </si>
  <si>
    <t>929055023</t>
  </si>
  <si>
    <t>MOTOR 0,37KW 400V 50HZ 1400/MIN</t>
  </si>
  <si>
    <t>929055027</t>
  </si>
  <si>
    <t>MOTOR 0,37KW 208V 60HZ 1400/MIN</t>
  </si>
  <si>
    <t>929055032</t>
  </si>
  <si>
    <t>SCHNECKENGETRIEBEMOTOR VF 27 F1 40 P27 B3 -&gt;pdf</t>
  </si>
  <si>
    <t>929055033</t>
  </si>
  <si>
    <t xml:space="preserve">SCHNECKENGETRIEBEMOTOR VF 49 F1 60 P71 B14 B3 </t>
  </si>
  <si>
    <t>929055038</t>
  </si>
  <si>
    <t>GETRIEBE MVF 44/F I=70 P63 FLANSCH V. MOTOR D=90</t>
  </si>
  <si>
    <t>929055040</t>
  </si>
  <si>
    <t xml:space="preserve">ANTRIEBSWELLE EINSEITIG MVF 490; 37KW </t>
  </si>
  <si>
    <t>929055041</t>
  </si>
  <si>
    <t>GETR.MOT. SA57DT80N4 M1A 50HZ 1,5KW</t>
  </si>
  <si>
    <t>929055046</t>
  </si>
  <si>
    <t xml:space="preserve">GETRIEBEMOT. MVF/44/P 0,18KW B14 400V/50HZ I=35 </t>
  </si>
  <si>
    <t>929055051</t>
  </si>
  <si>
    <t>SCHN.GETR.MOTOR 1,1KW 400V 50HZ 1400/MIN MVF 86P</t>
  </si>
  <si>
    <t>929055052</t>
  </si>
  <si>
    <t>SCHN.GETR.MOT. 0,18KW 400V 50HZ; 1400/MIN; MVF 44P</t>
  </si>
  <si>
    <t>929055054</t>
  </si>
  <si>
    <t xml:space="preserve">GETR.MOTOR MVF86/P 0,75KW 0.75KW; I=64; FLANSCH B </t>
  </si>
  <si>
    <t>929055055</t>
  </si>
  <si>
    <t>GETR.MOT. MVF/44/P 0,18KW B14 4-POLIG</t>
  </si>
  <si>
    <t>929055056</t>
  </si>
  <si>
    <t>SCHN.GETR.MOTOR 0,37KW 400V50HZ 1400/MIN VF 49F</t>
  </si>
  <si>
    <t>929055078</t>
  </si>
  <si>
    <t>GETR.MOT. MVF/44/P 0,37KW B14 400V/50HZ I=35</t>
  </si>
  <si>
    <t>929055080</t>
  </si>
  <si>
    <t>SCHN.GETR.MOT. 0,75KW 400V 50HZ 1400/MIN MVF 86A</t>
  </si>
  <si>
    <t>929055081</t>
  </si>
  <si>
    <t>SCHN.GETR.MOT. 1,1KW 400V 50HZ 1400/MIN MVF 86A</t>
  </si>
  <si>
    <t>929055082</t>
  </si>
  <si>
    <t>SCHN.GETR.MOT. 0,55KW 400V 50HZ 1400/MIN MVF 49A</t>
  </si>
  <si>
    <t>929055087</t>
  </si>
  <si>
    <t>GETR.MOT. S57DT80N4 0,95KW 5HZ I=112,4</t>
  </si>
  <si>
    <t>929055088</t>
  </si>
  <si>
    <t>GETR.MOT. S52DT80K4 0,55KW 50HZ I=112,4</t>
  </si>
  <si>
    <t>929055089</t>
  </si>
  <si>
    <t>GETR.MOT. S52DT63L4 0,25KW 50HZ I=112,4</t>
  </si>
  <si>
    <t>929055090</t>
  </si>
  <si>
    <t>GETR.MOT. S52DT80N4 0,9KW 60HZ; I=148.24; 3X208V</t>
  </si>
  <si>
    <t>929055091</t>
  </si>
  <si>
    <t>GETR.MOT. S52DT80K4 0,55KW 60HZ; I=148.24; 3X208V</t>
  </si>
  <si>
    <t>929055092</t>
  </si>
  <si>
    <t>GETR.MOT. S52DT63L4 0,25KW 60HZ; I=148.24; 3X208V</t>
  </si>
  <si>
    <t>929055093</t>
  </si>
  <si>
    <t xml:space="preserve">GETR.MOT. MVF/30/P 0,18KW B14; 400V/50HZ; I=7 </t>
  </si>
  <si>
    <t>929055094</t>
  </si>
  <si>
    <t>GETR.MOT. SA57DT80N4 0,95 50HZM1A</t>
  </si>
  <si>
    <t>929055101</t>
  </si>
  <si>
    <t>SCHN.GETR.MOT. 1,1KW 230/400V;50HZ;MVF86N;I=30</t>
  </si>
  <si>
    <t>929055103</t>
  </si>
  <si>
    <t xml:space="preserve">GETR.MOT. S57DT80N4 V5A 0,75KW 50HZ I=110,73   </t>
  </si>
  <si>
    <t>929055104</t>
  </si>
  <si>
    <t>SCHN.GETR.MOT. 0,18KW, 380V, 50HZ, 1400/MIN MVF</t>
  </si>
  <si>
    <t>929055106</t>
  </si>
  <si>
    <t>GETR.MOT. MVF/86/P B14, 0,75KW; 380V/50HZ; I=80</t>
  </si>
  <si>
    <t>929055107</t>
  </si>
  <si>
    <t>GETR.MOT. SA57DT80K4, 0,55KW,550HZ, 230/400V,</t>
  </si>
  <si>
    <t>929055108</t>
  </si>
  <si>
    <t>GETR.MOT. SA67DT90L4, 1,5KW, 50HZ, 230/400V, H6,</t>
  </si>
  <si>
    <t>929055109</t>
  </si>
  <si>
    <t>GETR.MOT. SA57DT90S4 BMG, 1,1KW, 50HZ, 230/400V,</t>
  </si>
  <si>
    <t>929055111</t>
  </si>
  <si>
    <t>GETR.MOT. SA47DT90S4, 1,1KW, 50HZ; 230/400V; H2;KK</t>
  </si>
  <si>
    <t>929055115</t>
  </si>
  <si>
    <t>SPIR.MOT. WA20DR63M4, 0,18KW,I=60, 400V, 50HZ SEW</t>
  </si>
  <si>
    <t>929055116</t>
  </si>
  <si>
    <t>MOVIM.SPIROP. WA20DT71D4, MM050.05-0,55KW, I=48</t>
  </si>
  <si>
    <t>929055117</t>
  </si>
  <si>
    <t>GETR.MOT.</t>
  </si>
  <si>
    <t>929055118</t>
  </si>
  <si>
    <t>GETR.MOT. SA57DT80N4,0,75KW,50HZ,KKL:90/2 BF:M6A</t>
  </si>
  <si>
    <t>929055122</t>
  </si>
  <si>
    <t>GETR.MOT. SA57DT80K4, 0,55KW,50HZ, KKL:90/2</t>
  </si>
  <si>
    <t>929055123</t>
  </si>
  <si>
    <t>SPIR.GETR.DREH.MOT WA20DT71D4-IG11</t>
  </si>
  <si>
    <t>929055125</t>
  </si>
  <si>
    <t xml:space="preserve">GETR.MOT. SA37DT71D4, H1, 0,37KW, 50HZ,          </t>
  </si>
  <si>
    <t>929055127</t>
  </si>
  <si>
    <t>GETR.MOT. SA47DT80K4, H6, 0.55KW; 50HZ;   O.BREMSE</t>
  </si>
  <si>
    <t>929055129</t>
  </si>
  <si>
    <t xml:space="preserve">GETR.MOT. SA37DT80K4/MM07/BW1H1A; 0.75KW; 50HZ </t>
  </si>
  <si>
    <t>929055130</t>
  </si>
  <si>
    <t>SPIR.GETR.MOV.MOT. WF20DT71D4MM03 0,07-0,37KW,</t>
  </si>
  <si>
    <t>929055131</t>
  </si>
  <si>
    <t>SPIR.MOTOR CSA</t>
  </si>
  <si>
    <t>929055132</t>
  </si>
  <si>
    <t xml:space="preserve">SEITENANTRIEB KPL.     V_1010   </t>
  </si>
  <si>
    <t>929055134</t>
  </si>
  <si>
    <t>SCHN.GETR.MOT. S37DT80K4,0,55KW,102/MIN,I=13,39</t>
  </si>
  <si>
    <t>929055135</t>
  </si>
  <si>
    <t>DUNKERMOT. 2 POLIG DR 62.0X80-2, P=86W, 2600/MIN</t>
  </si>
  <si>
    <t>929055136</t>
  </si>
  <si>
    <t xml:space="preserve">DUNKERSTIRNRADGETRIEBE ZG 80  I=15.6:1          </t>
  </si>
  <si>
    <t>929055138</t>
  </si>
  <si>
    <t>STIRNRADGETR.MOTOR R32DT80K6</t>
  </si>
  <si>
    <t>929055140</t>
  </si>
  <si>
    <t>ETON-ANTRIEBSSTATIONETON: 3102ETON: 31025.1</t>
  </si>
  <si>
    <t>929055141</t>
  </si>
  <si>
    <t>ETON-UMLENKRÄDERETON: 30027ETOETON: 30027</t>
  </si>
  <si>
    <t>929055142</t>
  </si>
  <si>
    <t>STIRNRADGETR.MOT. R32DT80K4, N=102/MIN, P=0,55KW,</t>
  </si>
  <si>
    <t>929055143</t>
  </si>
  <si>
    <t xml:space="preserve">STIRNRADGETR.MOT. RF32DT63L4,PP=0,25KW, I=15,28  </t>
  </si>
  <si>
    <t>929055145</t>
  </si>
  <si>
    <t>STIRNRADGETR.MOT. RF32DT63L4/BM, P=0,25KW,</t>
  </si>
  <si>
    <t>929055146</t>
  </si>
  <si>
    <t>STIRNRADGETR.MOT. R32DT71D6 N=36/MIN, P=0,25KW,</t>
  </si>
  <si>
    <t>929055147</t>
  </si>
  <si>
    <t>DUNKERMOT. 2POLIG DR</t>
  </si>
  <si>
    <t>929055148</t>
  </si>
  <si>
    <t xml:space="preserve">PLANETENGETRIEBE PLG 52.0 I=6,25:1          </t>
  </si>
  <si>
    <t>929055149</t>
  </si>
  <si>
    <t>GLEICHSTROMMOT. BG43X50 24V WICKL.77.0335</t>
  </si>
  <si>
    <t>929055150</t>
  </si>
  <si>
    <t xml:space="preserve">QUADRANTEN-REGELELEKTRONIK BGE240 6A 24V    </t>
  </si>
  <si>
    <t>929055151</t>
  </si>
  <si>
    <t>STIRNRADGETRIEBE ZG 80 I=37.3:1        ALCATEL</t>
  </si>
  <si>
    <t>929055152</t>
  </si>
  <si>
    <t xml:space="preserve">BG/BGE BEIDS. VORKONFEKTIONIERT          </t>
  </si>
  <si>
    <t>929055153</t>
  </si>
  <si>
    <t>GETR.MOT. SA37DT71D4, H1A, 0,37KW, 50HZ</t>
  </si>
  <si>
    <t>929055155</t>
  </si>
  <si>
    <t>GETR.MOT. MVF/44/P, B14, 0,37KW, 60HZ</t>
  </si>
  <si>
    <t>929055156</t>
  </si>
  <si>
    <t xml:space="preserve">GETR.MOT. SA57DT90S4, H1A, 1,1KW, 50HZ,          </t>
  </si>
  <si>
    <t>929055159</t>
  </si>
  <si>
    <t>GETR.MOT. SA57DT90S4, H1A 1,1KW</t>
  </si>
  <si>
    <t>929055160</t>
  </si>
  <si>
    <t>GETR.MOT. SA57DRS80M4BE1, M1A,1,1KW, 60HZ,</t>
  </si>
  <si>
    <t>929055161</t>
  </si>
  <si>
    <t>GETR.MOT. SA57DRN80MK4, M1A,0,55KW, 50HZ, O.BREMSE</t>
  </si>
  <si>
    <t>929055162</t>
  </si>
  <si>
    <t>GETR.MOT. SA57DT80K4 BMG, H1A,0,55KW, 50HZ,</t>
  </si>
  <si>
    <t>929055163</t>
  </si>
  <si>
    <t>FREQUENZUMRICHTER</t>
  </si>
  <si>
    <t>929055165</t>
  </si>
  <si>
    <t>GLEICHST.MOT.BG43X50 24V/GETRIEBE ZG80 15.6:1</t>
  </si>
  <si>
    <t>929055166</t>
  </si>
  <si>
    <t>GLEICHST.MOT.BG43X50 24V/GETRIEBE ZG80 5.6:1 0.81</t>
  </si>
  <si>
    <t>929055167</t>
  </si>
  <si>
    <t>MOVIMOT DREIECK-SCHALTUNG MM05 (NACHRÜSTSATZ)  SEW</t>
  </si>
  <si>
    <t>929055169</t>
  </si>
  <si>
    <t>GETR.MOT. SA47DT71D4, H6,0,37KW, 50HZ   O.BREMSE</t>
  </si>
  <si>
    <t>929055170</t>
  </si>
  <si>
    <t>GETR.MOT. SA57DRN80MK4, M6B, 0,55KW 50HZ O.BR.</t>
  </si>
  <si>
    <t>929055171</t>
  </si>
  <si>
    <t>GETR.MOT. SA57 DRE90M4, M6A, 1,1KW, 50HZ O.BREMSE</t>
  </si>
  <si>
    <t>929055172</t>
  </si>
  <si>
    <t xml:space="preserve">GETR.MOT. SA47DT63N4, B3, 0,18KW, 50HZ           </t>
  </si>
  <si>
    <t>929055173</t>
  </si>
  <si>
    <t xml:space="preserve">GETR.MOT. WA20DT63N4/BMG, H1A,0,18KW, 50HZ       </t>
  </si>
  <si>
    <t>929055174</t>
  </si>
  <si>
    <t xml:space="preserve">GETR.MOT. MVF/44/P, 0,37KW, 50HZ                 </t>
  </si>
  <si>
    <t>929055175</t>
  </si>
  <si>
    <t>GETR.MOT. SA57DRN90S4/BE2, M1A, 1,1KW, 50HZ</t>
  </si>
  <si>
    <t>929055176</t>
  </si>
  <si>
    <t>GETR.MOT. C10-G63M2, B8-00A, 0,25KW, 50HZ,</t>
  </si>
  <si>
    <t>929055179</t>
  </si>
  <si>
    <t>GETR.MOT. W20DT63L4 B3-B, 0,25KW, 50HZ O.BREMSE</t>
  </si>
  <si>
    <t>929055180</t>
  </si>
  <si>
    <t>GETR.MOT. W20DT63L4 B3-A, 0,25KW, 50HZ O.BREMSE</t>
  </si>
  <si>
    <t>929055181</t>
  </si>
  <si>
    <t>GETR.MOT. SA57DT80K4 H6A, 0,55KW, 60HZ O.BREMSE</t>
  </si>
  <si>
    <t>929055182</t>
  </si>
  <si>
    <t>GETR.MOT. W20DT71D6 B3A, 0,25KW, 50HZ O.BREMSE</t>
  </si>
  <si>
    <t>929055183</t>
  </si>
  <si>
    <t>GETR.MOT. WA20DT63N6, H1A,0,12KW, 50HZ O.BREMSE</t>
  </si>
  <si>
    <t>929055184</t>
  </si>
  <si>
    <t>GETR.MOT. S57DT80N6, V5, 0,55KW, 50HZ O.BREMSE</t>
  </si>
  <si>
    <t>929055185</t>
  </si>
  <si>
    <t>GETR.MOT. SA57DRN80MK4/BE1, 0,55KW, 50Hz M.BREMSE</t>
  </si>
  <si>
    <t>929055186</t>
  </si>
  <si>
    <t>SPIR.MOT. WA20DR63N6, 0,12KW,I=75, 400V, 50HZ</t>
  </si>
  <si>
    <t>929055187</t>
  </si>
  <si>
    <t xml:space="preserve">GETR.MOT. SA57DT90S4, H1A, 1,1KW, 60HZ, 460V     </t>
  </si>
  <si>
    <t>929055188</t>
  </si>
  <si>
    <t>GETR.MOT. SA57DT90S4, BMG, H2A, 1,1 KW, 50HZ,</t>
  </si>
  <si>
    <t>929055189</t>
  </si>
  <si>
    <t>GETR.MOT. SA57DT90S4, H2A, 1,1KW, 50HZ, O.BREMSE</t>
  </si>
  <si>
    <t>929055190</t>
  </si>
  <si>
    <t>ELEKTRISCHE MOTORENBREMSE KPL.BMG2 290V/20Nm</t>
  </si>
  <si>
    <t>929055191</t>
  </si>
  <si>
    <t>GETR.MOT. WA20DT63N4, 0,18KW,660HZ, O.BR., D=18,</t>
  </si>
  <si>
    <t>929055192</t>
  </si>
  <si>
    <t>GETR.MOT. WA20DT63N6, 0,12KW,60HZ, O.BR., D=18,</t>
  </si>
  <si>
    <t>929055193</t>
  </si>
  <si>
    <t>GETR.MOT. SA57DT80K4-BMG/MM0.5MOVIMOT</t>
  </si>
  <si>
    <t>929055194</t>
  </si>
  <si>
    <t>GETR.MOT. SA57DT90L4, 1,5KW,50HZ, 230V,M.BREMSE</t>
  </si>
  <si>
    <t>929055196</t>
  </si>
  <si>
    <t>GETR.MOT.WA20DT63N6, 0,12KW,60HZ, O.BR., D=18,</t>
  </si>
  <si>
    <t>929055197</t>
  </si>
  <si>
    <t>GETR.MOT.WA20DT63N4 SPIROPLAN,0,18KW, O.BR. D=18,</t>
  </si>
  <si>
    <t>929055198</t>
  </si>
  <si>
    <t xml:space="preserve">STIRNRADGETR.MOT. RFTDR63S4 0,12KW; I=28,32 </t>
  </si>
  <si>
    <t>929055199</t>
  </si>
  <si>
    <t xml:space="preserve">GETR.MOT. SA47DT80K4/BMG, M1A,0,55 KW; 50HZ; </t>
  </si>
  <si>
    <t>929055200</t>
  </si>
  <si>
    <t>FREQUENZUMRICHTER MOVITRAC MC007A004-2B1-4-00</t>
  </si>
  <si>
    <t>929055201</t>
  </si>
  <si>
    <t>BREMSWIEDERSTAND BW072-003</t>
  </si>
  <si>
    <t>929055202</t>
  </si>
  <si>
    <t>GETR.MOT.W20DT71D4 SPIROPLAN;0,37KW</t>
  </si>
  <si>
    <t>929055203</t>
  </si>
  <si>
    <t>GETR.MOT. SAF57DT80K4/MM05, H1A; 0.11-0.55 KW;</t>
  </si>
  <si>
    <t>929055204</t>
  </si>
  <si>
    <t>GETR.MOT. SAF57DT80K4/MM05,H6;50HZ;230-400V;KK</t>
  </si>
  <si>
    <t>929055205</t>
  </si>
  <si>
    <t>GETR.MOT. SAF47DT80K4,M5A,50HZ; 230-400V;KK 90°</t>
  </si>
  <si>
    <t>929055206</t>
  </si>
  <si>
    <t xml:space="preserve">GETR.MOT. SA47DT71D4,50HZ,230-400V;O.BREMSE </t>
  </si>
  <si>
    <t>929055208</t>
  </si>
  <si>
    <t>GETR.MOT. SA67DT90L4M6A50HZ 1,5KW 220-240V;KK 0°</t>
  </si>
  <si>
    <t>929055209</t>
  </si>
  <si>
    <t xml:space="preserve">GETR.MOT. WA20DR63N660HZ380V KK 0°; O.BREMSE </t>
  </si>
  <si>
    <t>929055210</t>
  </si>
  <si>
    <t xml:space="preserve">GETR. MOT. WA20DR63N4,60HZ,380V;KK 0°; O.BREMSE </t>
  </si>
  <si>
    <t>929055213</t>
  </si>
  <si>
    <t>GETR. MOT. WA20DR63M4 SPIROPLAN, 0,18KW, O.BR.</t>
  </si>
  <si>
    <t>929055217</t>
  </si>
  <si>
    <t>HEBEL 1-132-61-023</t>
  </si>
  <si>
    <t>929055218</t>
  </si>
  <si>
    <t>GETR. MOT. RF17DR63L4, 0,25KW,230V; 50HZ; O.BREMSE</t>
  </si>
  <si>
    <t>929055219</t>
  </si>
  <si>
    <t>GETR. MOT. N_SK1SI50-IEC-80S/4 0,55KW; 50HZ</t>
  </si>
  <si>
    <t>929055220</t>
  </si>
  <si>
    <t>GETR.MOT. SA67DT90L4,M1,50HZ,270°/N, M1, 1,5KW,</t>
  </si>
  <si>
    <t>929055221</t>
  </si>
  <si>
    <t>929055222</t>
  </si>
  <si>
    <t>GETRIEBEMOTOR 24 V - TT</t>
  </si>
  <si>
    <t>929055223</t>
  </si>
  <si>
    <t>GETR.MOT. N_SK1SD31VXZ-63S/4 0,12 KW</t>
  </si>
  <si>
    <t>929055224</t>
  </si>
  <si>
    <t>GETR.MOT. SF37DT80K4 M5 - SEW - 0,55KW;50HZ M.</t>
  </si>
  <si>
    <t>929055225</t>
  </si>
  <si>
    <t>GETRIEBEMOTOR  RF17DR63M6</t>
  </si>
  <si>
    <t>929055226</t>
  </si>
  <si>
    <t xml:space="preserve">GETR.MOT. W10DT56L4 -  M5 - SEW - 0,12KW;50/60HZ </t>
  </si>
  <si>
    <t>929055233</t>
  </si>
  <si>
    <t>929055234</t>
  </si>
  <si>
    <t>929055235</t>
  </si>
  <si>
    <t xml:space="preserve">GETR.MOT. R27DT80N4/ES1R -  M4- 0,75KW -  I=22,32 </t>
  </si>
  <si>
    <t>929055236</t>
  </si>
  <si>
    <t xml:space="preserve">GETR.MOT. RF17DT71D4 - N=53 - 0,37KW - 460V/60HZ </t>
  </si>
  <si>
    <t>929055237</t>
  </si>
  <si>
    <t xml:space="preserve">GETR.MOT. SA57DT80K4 - FÜR TEF 16M/MIN  </t>
  </si>
  <si>
    <t>929055238</t>
  </si>
  <si>
    <t xml:space="preserve">GETR.MOT. SA57DT80K4 - FÜR AFS 16M/MIN  </t>
  </si>
  <si>
    <t>929055239</t>
  </si>
  <si>
    <t>GETR.MOT. SA57DT80K4 - FÜR AFS 16M/MIN MOVIMOT</t>
  </si>
  <si>
    <t>929055240</t>
  </si>
  <si>
    <t>GETR.MOT. RF37DT80K4, 0,55KW,KKL 0/n BF:M4 --&gt;</t>
  </si>
  <si>
    <t>929055241</t>
  </si>
  <si>
    <t>GETR.MOT. RF37DT80N4, 0,75KW,KKL:0/n BF:M4 --&gt;</t>
  </si>
  <si>
    <t>929055243</t>
  </si>
  <si>
    <t>GETR.MOT. SA57DT80K4, 0,55KW,KKL:0/3 BF:M6A --&gt;</t>
  </si>
  <si>
    <t>929055244</t>
  </si>
  <si>
    <t>GETR.MOT.SF47 DRN80MS2/BE1/Z; 0,75KW;KKL270/3 M1A</t>
  </si>
  <si>
    <t>929055245</t>
  </si>
  <si>
    <t>GETRIEBE MOTOR - N_SK1SI40-IEC63S/4 -</t>
  </si>
  <si>
    <t>929055246</t>
  </si>
  <si>
    <t>929055247</t>
  </si>
  <si>
    <t>GETR.MOT. SA57DRN80MK4, M5A, 0,55KW, 50HZ O.BR.</t>
  </si>
  <si>
    <t>929055248</t>
  </si>
  <si>
    <t>GETRIEBE MOTOR - N_SK1SI40-IEC63S/4 - 0,12KW</t>
  </si>
  <si>
    <t>929055249</t>
  </si>
  <si>
    <t>929055250</t>
  </si>
  <si>
    <t>STIRNRADGETR.MOT. RF57DRN80MK4/Z 0,55KW 50HZ O.BR.</t>
  </si>
  <si>
    <t>929055251</t>
  </si>
  <si>
    <t>SCHN.GETR.MOT.SF57DRS71M4/Z0,55KW 50HZ O.BR.</t>
  </si>
  <si>
    <t>929055252</t>
  </si>
  <si>
    <t>GETR.MOT.SF47DRM80M2BE1/Z;1,1KW,KKL270/3 M1A</t>
  </si>
  <si>
    <t>929055253</t>
  </si>
  <si>
    <t>GETR.MOT. WA20DR63S4 SPIROPLAN 0,12KW O.BR. NA=35</t>
  </si>
  <si>
    <t>929055254</t>
  </si>
  <si>
    <t>STIRNRADGETR.MOT. RF37 DRS71M4 0,55KW 50HZ O.BR.</t>
  </si>
  <si>
    <t>929055255</t>
  </si>
  <si>
    <t>SCHN.GETR.MOT. SF47 DRS71M4 0,55KW 50HZ O.BR.</t>
  </si>
  <si>
    <t>929055256</t>
  </si>
  <si>
    <t>DUNKER</t>
  </si>
  <si>
    <t>929055259</t>
  </si>
  <si>
    <t>GETR.MOT.SA57 DRN80MK4  0,55KW 60HZ 120/208V O.BR.</t>
  </si>
  <si>
    <t>929055260</t>
  </si>
  <si>
    <t>GETR.MOT. SA57 DRN80MK4 0,55KW 60HZ 120/208V O.BR.</t>
  </si>
  <si>
    <t>929055261</t>
  </si>
  <si>
    <t>STIRNRADGETR.MOT. RF57 DRE80M4/MSW/CB0/TF 0,75KW</t>
  </si>
  <si>
    <t>929055262</t>
  </si>
  <si>
    <t>STIRNRADGETR.MOT. RF57 DRS71M4/MSW/CB0, 0,55KW</t>
  </si>
  <si>
    <t>929055263</t>
  </si>
  <si>
    <t>GETR.MOT.SF67 DRS71M4/MSW/CB0/TF 0,55kW</t>
  </si>
  <si>
    <t>929055264</t>
  </si>
  <si>
    <t>GETR.MOT.SF47 DRS80S2BE1/MSW/CB0/TF/LN, 0,75kW</t>
  </si>
  <si>
    <t>929055265</t>
  </si>
  <si>
    <t>GETRIEBE - N_SK1SI40-IEC63S/4, I=60 (ohne</t>
  </si>
  <si>
    <t>929055266</t>
  </si>
  <si>
    <t>GETRIEBE - N_SK1SI40-IEC63S/4, I=80  (ohne</t>
  </si>
  <si>
    <t>929055267</t>
  </si>
  <si>
    <t>929055268</t>
  </si>
  <si>
    <t>GETRIEBE - N_SK1SI40-IEC63S/4, I=100  (ohne</t>
  </si>
  <si>
    <t>929055269</t>
  </si>
  <si>
    <t>GETR.MOT.MOVIMOT SA57DRN80MK4/MM05, M6B, 0,55KW,</t>
  </si>
  <si>
    <t>929055270</t>
  </si>
  <si>
    <t>GETR.MOT.MOVIMOT SA57DRN80MK4/MM05, M5A, 0,55KW,</t>
  </si>
  <si>
    <t>929055271</t>
  </si>
  <si>
    <t>SCHN.GETR.MOT. 0,18kW/60Hz/400V/I=50/V=15M/MIN</t>
  </si>
  <si>
    <t>929055272</t>
  </si>
  <si>
    <t>SCHN.GETRIEBEMOTOR 0,18kW/60Hz/400V/I=80/</t>
  </si>
  <si>
    <t>929055273</t>
  </si>
  <si>
    <t>SCHN.GETRIEBEMOTOR 0,12kW/60Hz/400V/I=80/6-POL/</t>
  </si>
  <si>
    <t>929055274</t>
  </si>
  <si>
    <t>GETR.MOT.MOVIMOT SA57DRN90S4/BE2/MM11, M1A,</t>
  </si>
  <si>
    <t>929055275</t>
  </si>
  <si>
    <t>SCHN.GETRIEBEMOTOR 0,12kW/50Hz/400V/I=40/V=15M/MIN</t>
  </si>
  <si>
    <t>929055276</t>
  </si>
  <si>
    <t>SCHN.GETRIEBEMOTOR 0,12kW/50Hz/400V/I=60/V=10M/MIN</t>
  </si>
  <si>
    <t>929055278</t>
  </si>
  <si>
    <t>SCHN.GETRIEBEMOTOR 0,09kW/50Hz/400V/I=80/6-POL/</t>
  </si>
  <si>
    <t>929055279</t>
  </si>
  <si>
    <t>GETR.MOT.MOVIMOT SA57DRN80MK4/MM05, M1A, 0,55KW,</t>
  </si>
  <si>
    <t>929055280</t>
  </si>
  <si>
    <t>GETR. MOT. - N_SK1SI40-IEC63S/4 - 0,12KW,50HZ,</t>
  </si>
  <si>
    <t>929055281</t>
  </si>
  <si>
    <t>GETRIEBE MOT.-N_SK1SI40-IEC63L/6pol-0,12KW,</t>
  </si>
  <si>
    <t>929055282</t>
  </si>
  <si>
    <t>GETRIEBE MOT.-N_SK1SI40-IEC63S/4-0,12KW,</t>
  </si>
  <si>
    <t>929055283</t>
  </si>
  <si>
    <t>GETRIEBE MOT.-N_SK1SI40-IEC63S/4 -0,12KW,</t>
  </si>
  <si>
    <t>929055284</t>
  </si>
  <si>
    <t>929055285</t>
  </si>
  <si>
    <t>MOTOR ROBASE 6-POLIG - S086-KD40-G0016-01</t>
  </si>
  <si>
    <t>929055286</t>
  </si>
  <si>
    <t>SCHN.GETR.MOT.SF47 DRS71S4BE1/ASE1 0,37KW 50HZ M.</t>
  </si>
  <si>
    <t>929055287</t>
  </si>
  <si>
    <t>GETR. MOT. - N_SK1SI40-IEC63S/4 - 0,12KW,</t>
  </si>
  <si>
    <t>929055288</t>
  </si>
  <si>
    <t>929055289</t>
  </si>
  <si>
    <t>GETR. MOT.- N_SK1SI40-IEC63L/6pol -0,12KW,</t>
  </si>
  <si>
    <t>929055290</t>
  </si>
  <si>
    <t>SCHNECKENGETRIEBEMOTOR SA57 DRN90S4 / BE2</t>
  </si>
  <si>
    <t>929055292</t>
  </si>
  <si>
    <t>STIRNRADGETR.MOT. RF57 DRN80M4/MM11  1,1KW</t>
  </si>
  <si>
    <t>929055293</t>
  </si>
  <si>
    <t>GETR.MOT. SA57DRN80MK4/BE1, M6B, 0,55KW 50HZ M.BR.</t>
  </si>
  <si>
    <t>929055294</t>
  </si>
  <si>
    <t>GETR.MOT. SA57DRN80MK4/BE1, M5A, 0,55KW 50HZ M.BR.</t>
  </si>
  <si>
    <t>929055297</t>
  </si>
  <si>
    <t>GETR.MOT.MOVIMOT SA57 DRS71M4/MM05, M1A, 0,55KW,</t>
  </si>
  <si>
    <t>929055298</t>
  </si>
  <si>
    <t>SPIRO.MOT. WF20 DRN71M4; 0,37KW; n=58; 50HZ O.BR.</t>
  </si>
  <si>
    <t>929055299</t>
  </si>
  <si>
    <t xml:space="preserve">SPIRO.MOT. WF20 DRN71M4/BE05; 0,37KW; n=58; 50HZ </t>
  </si>
  <si>
    <t>929055300</t>
  </si>
  <si>
    <t>STIRNRAD.MOT. RF17 DRS71M4/TF; 0,55KW 50HZ O.BR.</t>
  </si>
  <si>
    <t>929055301</t>
  </si>
  <si>
    <t>SCHN.GETRIEBEMOTOR 0,37kW/50Hz/230VD/400VY</t>
  </si>
  <si>
    <t>929055302</t>
  </si>
  <si>
    <t>SCHN.GETR.BREMSMOTOR 0,37kW/50Hz/230VD/400VY</t>
  </si>
  <si>
    <t>929055303</t>
  </si>
  <si>
    <t>STIRNRAD.MOT. DRN80MK4/TF; 0,55KW 50HZ O.BR.</t>
  </si>
  <si>
    <t>929055304</t>
  </si>
  <si>
    <t>929055305</t>
  </si>
  <si>
    <t>GETR.MOT.MOVIMOT SA57DRN80MK4/BE1/MM05, M5A,</t>
  </si>
  <si>
    <t>929055375</t>
  </si>
  <si>
    <t>929055378</t>
  </si>
  <si>
    <t>929055382</t>
  </si>
  <si>
    <t>GETRIEBE MOT.-N_SK1SI40-IEC63-63SP/4 TF -0,12KW,</t>
  </si>
  <si>
    <t>929055383</t>
  </si>
  <si>
    <t>929055384</t>
  </si>
  <si>
    <t>GETRIEBE MOT.-N_SK1SI40-IEC71-71RP/6 TF - 0,12KW</t>
  </si>
  <si>
    <t>929055387</t>
  </si>
  <si>
    <t xml:space="preserve">GETR. MOT. - N_SK1SI40-IEC63-63SP - 0,12KW, 60HZ, </t>
  </si>
  <si>
    <t>929055388</t>
  </si>
  <si>
    <t>929055389</t>
  </si>
  <si>
    <t>GETR. MOT. - N_SK1SIS40-IEC71-71SP/6 TF - 0,18KW</t>
  </si>
  <si>
    <t>929055999</t>
  </si>
  <si>
    <t>SONDER- BESTELLEN M. 4xxxxxxxx</t>
  </si>
  <si>
    <t>929057003</t>
  </si>
  <si>
    <t>SYNCHRONZAHNLAGERSCHEIBE LS 27 T 5/20-2</t>
  </si>
  <si>
    <t>929057004</t>
  </si>
  <si>
    <t>SYNCHRONSCHEIBE LS 21 T5/16-2</t>
  </si>
  <si>
    <t>929065070</t>
  </si>
  <si>
    <t>ASV ROHRKLEMME D=32   NR.52298</t>
  </si>
  <si>
    <t>929065073</t>
  </si>
  <si>
    <t>ROHRSCHELLE 1' FLACH,KURZ 34 DIN 3576</t>
  </si>
  <si>
    <t>929065074</t>
  </si>
  <si>
    <t>ROHRSCHELLE 1' FLACH, LANG 34DIN 3576</t>
  </si>
  <si>
    <t>929065120</t>
  </si>
  <si>
    <t>KODIER-CHIP-KUPPLUNG LTK</t>
  </si>
  <si>
    <t>929065228</t>
  </si>
  <si>
    <t>MAGNET-DAHLE SCHWARZ D=24</t>
  </si>
  <si>
    <t>929065233</t>
  </si>
  <si>
    <t>SCHEIBENMAGNET ISOTROP D=30X5M</t>
  </si>
  <si>
    <t>929065237</t>
  </si>
  <si>
    <t>KAROSSERIESCHEIBE 8.5X25X1.25F VZ</t>
  </si>
  <si>
    <t>929065299</t>
  </si>
  <si>
    <t>MAGNET 30X10x6</t>
  </si>
  <si>
    <t>929071001</t>
  </si>
  <si>
    <t>FÜHRUNGSSCHIENE TS-01-25 L=172 IGUS</t>
  </si>
  <si>
    <t>929095001</t>
  </si>
  <si>
    <t>MAGNETSCHNÄPPER KLEINFORMAT(PERMANENTMAGNET)</t>
  </si>
  <si>
    <t>929095003</t>
  </si>
  <si>
    <t>KLEMMHEBEL VERSTELLBAR, GN 101-22-M10-20SW</t>
  </si>
  <si>
    <t>929095005</t>
  </si>
  <si>
    <t>LENKROLLE 67G/075/25/4/RÜRF/ M. FESTSTELLER</t>
  </si>
  <si>
    <t>929095006</t>
  </si>
  <si>
    <t>LENKROLLE 67G/075/25/4/RÜ</t>
  </si>
  <si>
    <t>929095007</t>
  </si>
  <si>
    <t>BOCKROLLE 250/60/850</t>
  </si>
  <si>
    <t>929095011</t>
  </si>
  <si>
    <t>LAUFROLLE 50X18/6 VPA 50/6K</t>
  </si>
  <si>
    <t>929095021</t>
  </si>
  <si>
    <t>RAD 150X32, TYP 405</t>
  </si>
  <si>
    <t>929095022</t>
  </si>
  <si>
    <t>HINWEISSCHILD GELB "BETRETEN VERBOTEN"</t>
  </si>
  <si>
    <t>929095027</t>
  </si>
  <si>
    <t>INFO TAFEL A4</t>
  </si>
  <si>
    <t>929095028</t>
  </si>
  <si>
    <t>INFO TAFEL A5</t>
  </si>
  <si>
    <t>929095029</t>
  </si>
  <si>
    <t>SICHERHEITSBALL FÜR MAGAZINARMM4 ROTBRAUN</t>
  </si>
  <si>
    <t>929095031</t>
  </si>
  <si>
    <t>SCHLAUCH (GELB) QUADROFLEX 3/4</t>
  </si>
  <si>
    <t>929095040</t>
  </si>
  <si>
    <t xml:space="preserve">SCHLÜSSELRING-EDELSTAHL GEHÄRTET D=32x38 SP40  </t>
  </si>
  <si>
    <t>929095046</t>
  </si>
  <si>
    <t xml:space="preserve">SCHRUMPFSCHLAUCH INSULTITE HFT-A-19,0/          </t>
  </si>
  <si>
    <t>929095047</t>
  </si>
  <si>
    <t>TRANSPORTGERÄTE LENKROLLE MIT FESTSTELLER</t>
  </si>
  <si>
    <t>929095048</t>
  </si>
  <si>
    <t>WIRBEL FÜR KUGELKLEMME 1800-40</t>
  </si>
  <si>
    <t>929095051</t>
  </si>
  <si>
    <t>VPA 150 / 8K, ACHSLOCH D=8, NABENLÄNGE=35</t>
  </si>
  <si>
    <t>929095052</t>
  </si>
  <si>
    <t>SCHLÜSSELRING-VERNICKELT D=38((259-38)</t>
  </si>
  <si>
    <t>929095053</t>
  </si>
  <si>
    <t>SCHLÜSSELRING D=1,5, DA=15 FÜRDW+DRW</t>
  </si>
  <si>
    <t>929095054</t>
  </si>
  <si>
    <t>929096001</t>
  </si>
  <si>
    <t>FALTKARTON KLEIN 380X280X380</t>
  </si>
  <si>
    <t>929096003</t>
  </si>
  <si>
    <t>FALTKARTON GROSS  380X590X380</t>
  </si>
  <si>
    <t>929120001</t>
  </si>
  <si>
    <t>WARTUNGSEINHEIT VARIANTE A - KPL. PNEUMATIKSATZ</t>
  </si>
  <si>
    <t>929120002</t>
  </si>
  <si>
    <t>WARTUNGSEINHEIT VARIANTE B - KPL. PNEUMATIKSATZ</t>
  </si>
  <si>
    <t>929120003</t>
  </si>
  <si>
    <t>WARTUNGSEINHEIT VARIANTE C - KPL. PNEUMATIKSATZ</t>
  </si>
  <si>
    <t>929120004</t>
  </si>
  <si>
    <t xml:space="preserve">VENTILEINHEIT 24V DC </t>
  </si>
  <si>
    <t>929120005</t>
  </si>
  <si>
    <t xml:space="preserve">PNEUMATIK KPL. DROP-OFF-W. MONOSTAB HFS LIGHT </t>
  </si>
  <si>
    <t>929120006</t>
  </si>
  <si>
    <t>PNEUMATK GRP. VENTIL KPL. FÜR PASSIV-ABGABE PIN</t>
  </si>
  <si>
    <t>929120009</t>
  </si>
  <si>
    <t>PNEUMATIK KPL. DROP-OFF-W. - BISTABIL HFS LIGHT</t>
  </si>
  <si>
    <t>929120010</t>
  </si>
  <si>
    <t xml:space="preserve">PNEUMATIK KPL. WEICHE ZYL.16 -BISTAB HFS LIGHT </t>
  </si>
  <si>
    <t>929120011</t>
  </si>
  <si>
    <t xml:space="preserve">PNEUMATIK KPL. WEICHE ZYL.16 -MONSTAB HFS LIGHT </t>
  </si>
  <si>
    <t>929120012</t>
  </si>
  <si>
    <t xml:space="preserve">PNEUMATIK KPL. SEPARATOR - BISTABIL HFS LIGHT </t>
  </si>
  <si>
    <t>929120013</t>
  </si>
  <si>
    <t xml:space="preserve">PNEUMATIK KPL. SEPARATOR - MONOSTABIL HFS LIGHT </t>
  </si>
  <si>
    <t>929120015</t>
  </si>
  <si>
    <t>PNEUMATIK KPL. SEPARATOR - EU</t>
  </si>
  <si>
    <t>929120016</t>
  </si>
  <si>
    <t>PNEUMATIK KPL. WEICHE MIT ZYLINDER</t>
  </si>
  <si>
    <t>929120017</t>
  </si>
  <si>
    <t xml:space="preserve">PNEUMATIK KPL. SEPARATOR MINITROLLEY - EU </t>
  </si>
  <si>
    <t>929120018</t>
  </si>
  <si>
    <t>PNEUMATIK KPL. STOPPER - EU</t>
  </si>
  <si>
    <t>929120020</t>
  </si>
  <si>
    <t>929120021</t>
  </si>
  <si>
    <t>929120022</t>
  </si>
  <si>
    <t>929120023</t>
  </si>
  <si>
    <t>WARTUNGSEINHEIT AS2 - VAR. D KPL. PNEUMATIKSATZ</t>
  </si>
  <si>
    <t>929120024</t>
  </si>
  <si>
    <t xml:space="preserve">PNEUMATIKZYLINDER ADN-16-60-A-P-A-Q 536218 </t>
  </si>
  <si>
    <t>929120025</t>
  </si>
  <si>
    <t>Puffer/Halter am Zylinder Typ, KSZ-M6</t>
  </si>
  <si>
    <t>929120026</t>
  </si>
  <si>
    <t>929120101</t>
  </si>
  <si>
    <t>PNEUMATIK SPINNEREI DIREKT</t>
  </si>
  <si>
    <t>929120102</t>
  </si>
  <si>
    <t>PNEUMATIK SPINNEREI FA</t>
  </si>
  <si>
    <t>930100001</t>
  </si>
  <si>
    <t>SPIRALHÜLSENPROFIL STANDARD LINKSGÄNGIG STEIGUNG</t>
  </si>
  <si>
    <t>931011102</t>
  </si>
  <si>
    <t>WINKELSTAHL 30X30X3 ROHMATERIAL  DIN1022</t>
  </si>
  <si>
    <t>931011103</t>
  </si>
  <si>
    <t xml:space="preserve">ALU-WINKEL-PROFIL 40X20X4 ROHMATERIAL            </t>
  </si>
  <si>
    <t>931041013</t>
  </si>
  <si>
    <t>BANDSTAHL 20X1 ARRONDIERTE KANTEN 1200-1300N/MM2</t>
  </si>
  <si>
    <t>931041014</t>
  </si>
  <si>
    <t>FÜHLERLEHREN-BANDSTAHL  12,7 X 0,25 [ROLLE 5M]</t>
  </si>
  <si>
    <t>931041150</t>
  </si>
  <si>
    <t>HFS STAHLBAND 30TOL+0/-0.3 X0,4 ARRONDIERTE KANTEN</t>
  </si>
  <si>
    <t>931051035</t>
  </si>
  <si>
    <t>Rundstahl D=4,0 Rohmaterial blank</t>
  </si>
  <si>
    <t>931051042</t>
  </si>
  <si>
    <t>RUNDSTAHL D=5 ROHMATERIAL BLANK</t>
  </si>
  <si>
    <t>931051043</t>
  </si>
  <si>
    <t>931051044</t>
  </si>
  <si>
    <t>Rundstahl D=4,5 Rohmaterial blank</t>
  </si>
  <si>
    <t>931051045</t>
  </si>
  <si>
    <t>Rundstahl D=5,0 Rohmaterial blank</t>
  </si>
  <si>
    <t>931081001</t>
  </si>
  <si>
    <t xml:space="preserve">FEDERSTAHLDRAHT 0,2MM 1.4310GUTEKUNST BEST.NR. </t>
  </si>
  <si>
    <t>931081002</t>
  </si>
  <si>
    <t>FEDERSTAHLDRAHT 0,3MM 1.4310 GUTEKUNST BEST.NR.</t>
  </si>
  <si>
    <t>931081003</t>
  </si>
  <si>
    <t xml:space="preserve">FEDERSTAHLDRAHT 0,4MM 1.4310 GUTEKUNST BEST.NR. </t>
  </si>
  <si>
    <t>931081004</t>
  </si>
  <si>
    <t xml:space="preserve">FEDERSTAHLDRAHT 0,5MM 1.4310 GUTEKUNST BEST.NR. </t>
  </si>
  <si>
    <t>931081005</t>
  </si>
  <si>
    <t>FEDERSTAHLDRAHT 0,6MM 1.4310 GUTEKUNST BEST.NR.</t>
  </si>
  <si>
    <t>931081006</t>
  </si>
  <si>
    <t>DIN 2076-C FEDERDRAHT  CK60D=3MM</t>
  </si>
  <si>
    <t>931101005</t>
  </si>
  <si>
    <t>C-PROFIL 41X21X3000  DC30-1</t>
  </si>
  <si>
    <t>931101006</t>
  </si>
  <si>
    <t>C-PROFIL C30X15X3000</t>
  </si>
  <si>
    <t>931201001</t>
  </si>
  <si>
    <t>S 90</t>
  </si>
  <si>
    <t>931201004</t>
  </si>
  <si>
    <t>LP 85   L=8000</t>
  </si>
  <si>
    <t>931201006</t>
  </si>
  <si>
    <t>LP 45</t>
  </si>
  <si>
    <t>931201012</t>
  </si>
  <si>
    <t>STELLFUSS HÖHENVERSTELLBAR</t>
  </si>
  <si>
    <t>931201013</t>
  </si>
  <si>
    <t>C 90X50X15X4 VERZINKT</t>
  </si>
  <si>
    <t>931201024</t>
  </si>
  <si>
    <t>ANSCHRAUBWINKEL F. C90</t>
  </si>
  <si>
    <t>931201025</t>
  </si>
  <si>
    <t>ANSCHWEISSPLATTE VOLL 1/1 S 31</t>
  </si>
  <si>
    <t>931201026</t>
  </si>
  <si>
    <t>ANSCHWEISSPLATTE HALB 1/2 S 32</t>
  </si>
  <si>
    <t>931201032</t>
  </si>
  <si>
    <t>STREBENPROFIL 45X90</t>
  </si>
  <si>
    <t>931201033</t>
  </si>
  <si>
    <t xml:space="preserve">WINKEL 88X88                </t>
  </si>
  <si>
    <t>931201034</t>
  </si>
  <si>
    <t>PROFIL 5 - 20X20 ITEM</t>
  </si>
  <si>
    <t>931201035</t>
  </si>
  <si>
    <t>PROFIL 8 - 40X40 ITEM, natur</t>
  </si>
  <si>
    <t>931201036</t>
  </si>
  <si>
    <t>PROFIL 8 - 40X40 ITEM leicht, natur</t>
  </si>
  <si>
    <t>931301001</t>
  </si>
  <si>
    <t>TREPPE 02-STUFIG STUFENBREITE 1400MM</t>
  </si>
  <si>
    <t>931301005</t>
  </si>
  <si>
    <t>TREPPE 06-STUFIG STUFENBREITE 1400MM</t>
  </si>
  <si>
    <t>931301006</t>
  </si>
  <si>
    <t>TREPPE 07-STUFIG STUFENBREITE 1400MM</t>
  </si>
  <si>
    <t>931301007</t>
  </si>
  <si>
    <t>TREPPE 08-STUFIG STUFENBREITE 1400MM</t>
  </si>
  <si>
    <t>931301008</t>
  </si>
  <si>
    <t>TREPPE 09-STUFIG STUFENBREITE 1400MM</t>
  </si>
  <si>
    <t>931301010</t>
  </si>
  <si>
    <t>TREPPE 11-STUFIG STUFENBREITE 1400MM</t>
  </si>
  <si>
    <t>931301011</t>
  </si>
  <si>
    <t>EPPE 12-STUFIG STUFENBREITE 1400MM</t>
  </si>
  <si>
    <t>931301013</t>
  </si>
  <si>
    <t>TREPPE 14-STUFIG STUFENBREITE 1400MM</t>
  </si>
  <si>
    <t>931301105</t>
  </si>
  <si>
    <t>TREPPE 06-STUFIG STUFENBREITE 800MM</t>
  </si>
  <si>
    <t>931301113</t>
  </si>
  <si>
    <t>TREPPE 14-STUFIG STUFENBREITE 800MM</t>
  </si>
  <si>
    <t>931401055</t>
  </si>
  <si>
    <t xml:space="preserve">FLACHPROFIL 80X5 ROHMATERIAL ALU                 </t>
  </si>
  <si>
    <t>931501001</t>
  </si>
  <si>
    <t>ALU-EINHÄNGEPROFIL 30X15 L=200</t>
  </si>
  <si>
    <t>931501004</t>
  </si>
  <si>
    <t>U-PROFIL U-Form Natur 8x10 mm</t>
  </si>
  <si>
    <t>931501019</t>
  </si>
  <si>
    <t>HALTELEISTE 080 111 - AlMgSi 0,5 F22, PRESSBLANK</t>
  </si>
  <si>
    <t>931501020</t>
  </si>
  <si>
    <t>PROFIL 6 30X30 LEICHT - 0.0.451.07</t>
  </si>
  <si>
    <t>931501021</t>
  </si>
  <si>
    <t>PROFIL 8 40X40 LEICHT NATUR - 0.0.026.33</t>
  </si>
  <si>
    <t>931501022</t>
  </si>
  <si>
    <t>ALU-PROFIL 100X50 L (Hersteller SMT)</t>
  </si>
  <si>
    <t>931502001</t>
  </si>
  <si>
    <t>AUTOMATIK-VERBINDUNGSSATZ 6 VERZ. -</t>
  </si>
  <si>
    <t>931502002</t>
  </si>
  <si>
    <t>WINKEL 6 30 SCHWARZ - 0.0.459.12</t>
  </si>
  <si>
    <t>931502003</t>
  </si>
  <si>
    <t>HANDGRIFF PA 80 SCHWARZ - 0.0.391.34</t>
  </si>
  <si>
    <t>931502004</t>
  </si>
  <si>
    <t>NUTENSTEIN 6 ST M6 VERZ. - 0.0.491.40</t>
  </si>
  <si>
    <t>931502005</t>
  </si>
  <si>
    <t>KLEMMHEBEL L=63 M6X16 - GN 602-63-M6-16-OS</t>
  </si>
  <si>
    <t>931502006</t>
  </si>
  <si>
    <t>WINKELSATZ 8 40X40 GRAU - 0.0.670.11</t>
  </si>
  <si>
    <t>931502007</t>
  </si>
  <si>
    <t>NUTENSTEIN 8 ST M6 VERZ. - 0.0.026.23</t>
  </si>
  <si>
    <t>931502008</t>
  </si>
  <si>
    <t>NUTENSTEIN 8 ST M8 VERZ. - 0.0.026.18</t>
  </si>
  <si>
    <t>931502009</t>
  </si>
  <si>
    <t>AUTOMATIK-VERBINDUNGSSATZ 8 VERZ. -</t>
  </si>
  <si>
    <t>931502010</t>
  </si>
  <si>
    <t>ABDECKKAPPE 8 40X40, SCHWARZ</t>
  </si>
  <si>
    <t>931502011</t>
  </si>
  <si>
    <t>ABDECKKAPPE 8 40X40 Zn, weißaluminium</t>
  </si>
  <si>
    <t>931502012</t>
  </si>
  <si>
    <t>Senkschraube 8 SF M7,1x16, verzinkt</t>
  </si>
  <si>
    <t>931502013</t>
  </si>
  <si>
    <t>Winkel 8 160x160-40 Al M8, weißaluminium</t>
  </si>
  <si>
    <t>931502014</t>
  </si>
  <si>
    <t>Befestigungssatz für Winkel 8 160x160 M8</t>
  </si>
  <si>
    <t>931601003</t>
  </si>
  <si>
    <t xml:space="preserve">4KT-PROFIL 20X20  AlMgSi0.5  3LU206     </t>
  </si>
  <si>
    <t>931601004</t>
  </si>
  <si>
    <t>U-PROFIL 20X20X ROHMATERIAL ALU</t>
  </si>
  <si>
    <t>931803001</t>
  </si>
  <si>
    <t>FLACHMATERIAL 90X200x550 POLYAMID 6 SCHWARZ -</t>
  </si>
  <si>
    <t>931803005</t>
  </si>
  <si>
    <t>931804002</t>
  </si>
  <si>
    <t>PVC-STAB HART GRAU D=20</t>
  </si>
  <si>
    <t>931805002</t>
  </si>
  <si>
    <t>FLACHMATERIAL 20X30X1000 S-GRÜN</t>
  </si>
  <si>
    <t>931805003</t>
  </si>
  <si>
    <t>GELÄNDERFÜHRUNG AUS  S-GRÜN 1000 / HR 2020 MIT C-3</t>
  </si>
  <si>
    <t>931805004</t>
  </si>
  <si>
    <t>L-PROFIL S-GRÜN 25X6</t>
  </si>
  <si>
    <t>931805005</t>
  </si>
  <si>
    <t xml:space="preserve">BANDMATERIAL S-GRÜN 20X2 MM </t>
  </si>
  <si>
    <t>931805006</t>
  </si>
  <si>
    <t>FLACHMATERIAL S-GRÜN 6X20X2000</t>
  </si>
  <si>
    <t>931805007</t>
  </si>
  <si>
    <t>GLEITPROFIL S1000  20x20x2000</t>
  </si>
  <si>
    <t>931806001</t>
  </si>
  <si>
    <t xml:space="preserve">RUNDMATERIAL D=120 POLYAMID 6 SCHWARZ - MURLUBRIC </t>
  </si>
  <si>
    <t>931807001</t>
  </si>
  <si>
    <t>FLACHMATERIAL 15X45X2000 MURITAL C SCHWARZ</t>
  </si>
  <si>
    <t>931808001</t>
  </si>
  <si>
    <t>FINGERSCHUTZPROFIL SCHWARZ 02A 069-20 - EPDM 60</t>
  </si>
  <si>
    <t>931991002</t>
  </si>
  <si>
    <t>931991003</t>
  </si>
  <si>
    <t>RUTSCHPROFIL FÜR VERTIKAL-BOGEN - 41088-1</t>
  </si>
  <si>
    <t>931991022</t>
  </si>
  <si>
    <t>RUNDSTAB D=35MM, DEHOPLAST GRÜN TELESKOPSCHIENE</t>
  </si>
  <si>
    <t>931991023</t>
  </si>
  <si>
    <t>SCHIENENSTOPPER HELM 400 (040080)</t>
  </si>
  <si>
    <t>931991024</t>
  </si>
  <si>
    <t>LAUFSCHIENE HELM-PROFIL NR.400ROH</t>
  </si>
  <si>
    <t>931991026</t>
  </si>
  <si>
    <t xml:space="preserve">RAD D=75 B=32 TRAGK.150KG ACHSD=12 POLYAMID </t>
  </si>
  <si>
    <t>931991027</t>
  </si>
  <si>
    <t>LAGERSCHALE F. AL-STRANGPRESSPROFIL</t>
  </si>
  <si>
    <t>931991028</t>
  </si>
  <si>
    <t>PROFILLEISTE F.1/2X5/16" CKG 14 H</t>
  </si>
  <si>
    <t>931991029</t>
  </si>
  <si>
    <t>SCHWERLAST ROLLEN GSPO 80/20K(BLICKLE)</t>
  </si>
  <si>
    <t>931991030</t>
  </si>
  <si>
    <t>SCHWERLAST ROLLEN GSPO 100/20K(BLICKLE)</t>
  </si>
  <si>
    <t>931991031</t>
  </si>
  <si>
    <t>SCHWERLAST ROLLEN GSPO 152/35K(BLICKLE)</t>
  </si>
  <si>
    <t>931991032</t>
  </si>
  <si>
    <t>SCHWERLAST ROLLEN GSPO 150/30K(BLICKLE)</t>
  </si>
  <si>
    <t>931991035</t>
  </si>
  <si>
    <t>SINUSSTAUSCHNECKE STANDARD LINKS V_STG 40 -</t>
  </si>
  <si>
    <t>931991036</t>
  </si>
  <si>
    <t>RILLENSTAUSCHNECKE LINKS V_STG 40 - 2094</t>
  </si>
  <si>
    <t>931991037</t>
  </si>
  <si>
    <t>TRAGROHR FÜR V_SCHNECKE</t>
  </si>
  <si>
    <t>931991038</t>
  </si>
  <si>
    <t>KUNSTSTOFF PROFIL V_2068</t>
  </si>
  <si>
    <t>931991039</t>
  </si>
  <si>
    <t>SCHNECKEN PROFIL V_2060 (ALU-STANGPRESSPROFIL)</t>
  </si>
  <si>
    <t>931991040</t>
  </si>
  <si>
    <t>NIEDERHALTER FÜR V_FÖRDERSCHNECKE</t>
  </si>
  <si>
    <t>931991042</t>
  </si>
  <si>
    <t>PEVOLON ROLLE - 130 PA/050/015/5/10</t>
  </si>
  <si>
    <t>931991043</t>
  </si>
  <si>
    <t>HELMPROFIL 600 LÄNGE 6000 FÜR DIEGL-LS</t>
  </si>
  <si>
    <t>931991044</t>
  </si>
  <si>
    <t>SCHIEBEBÜHNENROLLAPPARAT HELMPROFIL 600</t>
  </si>
  <si>
    <t>931991045</t>
  </si>
  <si>
    <t>SCHIENENSTOPPER 1600 P - FÜR HELMPROFIL 600</t>
  </si>
  <si>
    <t>931991046</t>
  </si>
  <si>
    <t>931991047</t>
  </si>
  <si>
    <t>BOCKROLLE 22/250/50/5 D=250 H=290 B=50</t>
  </si>
  <si>
    <t>931991048</t>
  </si>
  <si>
    <t>RÖLLCHENLEISTE N33 /AE</t>
  </si>
  <si>
    <t>931991049</t>
  </si>
  <si>
    <t>RÖLLCHENLEISTE N33/514/S=23 /AE</t>
  </si>
  <si>
    <t>931991050</t>
  </si>
  <si>
    <t>RÖLLCHENLEISTE FÜR KARTONTRANSPORTTROLLEY</t>
  </si>
  <si>
    <t>931991051</t>
  </si>
  <si>
    <t>931991052</t>
  </si>
  <si>
    <t>931991053</t>
  </si>
  <si>
    <t>SCHIENENSTOPPER HELM 500 (050080)</t>
  </si>
  <si>
    <t>932001001</t>
  </si>
  <si>
    <t>ZAHNSTANGENWANDWINDE 89QZW 0,5KPL.</t>
  </si>
  <si>
    <t>932001002</t>
  </si>
  <si>
    <t xml:space="preserve">HANDKURBEL F. ZAHNSTANGENWANDWINDE 89QZW 0,5 </t>
  </si>
  <si>
    <t>932001003</t>
  </si>
  <si>
    <t>ZAHNSTANGENWINDE 1000 KG - 1555.1</t>
  </si>
  <si>
    <t>933011011</t>
  </si>
  <si>
    <t>GELÄNDERROHR 60/30/2MM (gepulvert)</t>
  </si>
  <si>
    <t>933011012</t>
  </si>
  <si>
    <t>GELÄNDERROHR 30/30/2MM (gepulvert)</t>
  </si>
  <si>
    <t>933021004</t>
  </si>
  <si>
    <t>STAHLROHR D=33.7X3  ST52</t>
  </si>
  <si>
    <t>933021005</t>
  </si>
  <si>
    <t>STAHLROHR D=33.7X2.6  ST52</t>
  </si>
  <si>
    <t>933021007</t>
  </si>
  <si>
    <t>DISTANZROHR D=12X1.5X90</t>
  </si>
  <si>
    <t>933021011</t>
  </si>
  <si>
    <t>STAHLROHR D=28X2 EDELSTAHL ROHMATERIAL</t>
  </si>
  <si>
    <t>933021021</t>
  </si>
  <si>
    <t xml:space="preserve">PRÄZISIONS-STAHLROHR D=22X3.5RROHMATERIAL        </t>
  </si>
  <si>
    <t>933021022</t>
  </si>
  <si>
    <t>PRÄZISIONS-STAHLROHR FÜR VORSCHALTUNG</t>
  </si>
  <si>
    <t>933021023</t>
  </si>
  <si>
    <t>ROHR 2" (60.3X3.6) ROHMATERIAL</t>
  </si>
  <si>
    <t>933021024</t>
  </si>
  <si>
    <t xml:space="preserve">PRÄZISISIONS-STAHLROHR D=16X2NAHTLOS ROHMATERIAL  </t>
  </si>
  <si>
    <t>933021028</t>
  </si>
  <si>
    <t>STAHLROHR 3/4"  - S185   1.0037</t>
  </si>
  <si>
    <t>933021029</t>
  </si>
  <si>
    <t>STAHLROHR D=26.9X2.3  S235JR - 1.0037</t>
  </si>
  <si>
    <t>933021030</t>
  </si>
  <si>
    <t>PROFILSTAHLROHR 20x20x2  DIN 59411 AUSSEN BLAU</t>
  </si>
  <si>
    <t>933021031</t>
  </si>
  <si>
    <t xml:space="preserve">PROFILSTAHLROHR 20X20X2  DIN 59411 BLANK   </t>
  </si>
  <si>
    <t>933021032</t>
  </si>
  <si>
    <t xml:space="preserve">PROFILSTAHLROHR 15X15X1.5  DIN 59411 BLANK </t>
  </si>
  <si>
    <t>933021033</t>
  </si>
  <si>
    <t xml:space="preserve">PRÄZISIONSSTAHLROHR 22X1.5  DIN 2394 BLANK </t>
  </si>
  <si>
    <t>933021034</t>
  </si>
  <si>
    <t xml:space="preserve">PRÄZISIONSSTAHLROHR 22X1.5  DIN 2394 CHROMATIERT </t>
  </si>
  <si>
    <t>933021035</t>
  </si>
  <si>
    <t>PRÄZISIONSSTAHLROHR 10X1DIN 2391 [ROHMATERIAL] VZ</t>
  </si>
  <si>
    <t>933044001</t>
  </si>
  <si>
    <t>4KT-ROHR HART-PVC ROHMATERIAL</t>
  </si>
  <si>
    <t>933044002</t>
  </si>
  <si>
    <t>ROHR D100X80 L1000 PUR D44 80SH.A,BRAUN,</t>
  </si>
  <si>
    <t>933044003</t>
  </si>
  <si>
    <t>ROHR D140X120 L100 PUR D44 80SH.A,BRAUN,</t>
  </si>
  <si>
    <t>933044004</t>
  </si>
  <si>
    <t>ROHR D80X60 L500 PUR D44 80SH.A,BRAUN, 4600000000</t>
  </si>
  <si>
    <t>933044005</t>
  </si>
  <si>
    <t>ROHR D110X90 L500 PUR D44 80SH.A,BRAUN, 4600000000</t>
  </si>
  <si>
    <t>933044006</t>
  </si>
  <si>
    <t>ROHR PUR D44 80 Sh.A D=110mm d=80mm l=500mm BRAUN</t>
  </si>
  <si>
    <t>933241007</t>
  </si>
  <si>
    <t xml:space="preserve">4KT-ROHR RECHTECK 80X40X2 ROHMATERIAL ALU </t>
  </si>
  <si>
    <t>933251003</t>
  </si>
  <si>
    <t>4KT-ROHR 20X20X2 ROHMATERIAL DIN 2395</t>
  </si>
  <si>
    <t>933251005</t>
  </si>
  <si>
    <t>933251009</t>
  </si>
  <si>
    <t>4KT-ROHR 40X40X2 ROHMATERIALDIDIN 2395</t>
  </si>
  <si>
    <t>933251012</t>
  </si>
  <si>
    <t>4KT-ROHR 30X30X2.9 ROHMATERIALDIN 59411</t>
  </si>
  <si>
    <t>933251017</t>
  </si>
  <si>
    <t>4KT-ROHR 30X30X2  ROHMATERIAL ALU DIN 5517</t>
  </si>
  <si>
    <t>933251018</t>
  </si>
  <si>
    <t>Hohlprofil  DIN EN 10219 - 80x40x3 - S235JR/1.0038</t>
  </si>
  <si>
    <t>933251019</t>
  </si>
  <si>
    <t>Hohlprofil  DIN EN 10219 - 30x20x2 - S235JR/1.0038</t>
  </si>
  <si>
    <t>933251020</t>
  </si>
  <si>
    <t>Hohlprofil  DIN EN 10219 - 40x40x4 - S235JR/1.0038</t>
  </si>
  <si>
    <t>933251021</t>
  </si>
  <si>
    <t>933251022</t>
  </si>
  <si>
    <t>Hohlprofil  DIN EN 10219 - 70x30x4 - S235JR/1.0038</t>
  </si>
  <si>
    <t>933251023</t>
  </si>
  <si>
    <t>Hohlprofil  DIN EN 10219 - 60x20x4 - S235JR/1.0038</t>
  </si>
  <si>
    <t>933251024</t>
  </si>
  <si>
    <t>Hohlprofil DIN EN 10219 - 50x30x3</t>
  </si>
  <si>
    <t>933251025</t>
  </si>
  <si>
    <t>Hohlprofil  DIN EN 10219 - 60x40x3 - S235JR/1.0038</t>
  </si>
  <si>
    <t>934021001</t>
  </si>
  <si>
    <t>FÜLLHOLZ-FICHTE 42X53MM</t>
  </si>
  <si>
    <t>934041001</t>
  </si>
  <si>
    <t>SPANPLATTE V20, E1, B2, T=28 BEIDSEITIG UNBESCH.</t>
  </si>
  <si>
    <t>934041002</t>
  </si>
  <si>
    <t xml:space="preserve">SPANPLATTE V20, E1, B2,CN1800 T=38 BEIDSEITIG </t>
  </si>
  <si>
    <t>934041003</t>
  </si>
  <si>
    <t xml:space="preserve">SPANPLATTE CN1.800V20E1 BEIDSEITIG ROH T=30 </t>
  </si>
  <si>
    <t>934041004</t>
  </si>
  <si>
    <t xml:space="preserve">SPANPLATTE CN1.800V20E1 OBEN ROH/UNTEN WEISS T=38 </t>
  </si>
  <si>
    <t>934041005</t>
  </si>
  <si>
    <t xml:space="preserve">SPANPLATTE CN1.800V20E1 OB.OVERLAY/UNT.WEISS T=30 </t>
  </si>
  <si>
    <t>934041006</t>
  </si>
  <si>
    <t>SPANPLATTE CN1.800V20E1 OB.ANTISLIP/UNT.WEISS T=38</t>
  </si>
  <si>
    <t>934051001</t>
  </si>
  <si>
    <t>GITTERROST 1000X1000 MIT VERLEGESICHERUNG / MW</t>
  </si>
  <si>
    <t>940010001</t>
  </si>
  <si>
    <t>DREHSTUHL SITZ UND RÜCKEN GEPOPOLSTERT MODELL</t>
  </si>
  <si>
    <t>941010001</t>
  </si>
  <si>
    <t>TRANSPORTSACK FÜR KUNSTSTOFFTEILE</t>
  </si>
  <si>
    <t>941010002</t>
  </si>
  <si>
    <t>ORDNUNGSSYSTEM 30X8X5CM NO. 1 0994 160 000 00</t>
  </si>
  <si>
    <t>941010003</t>
  </si>
  <si>
    <t>TRANSPORTSACK F. KUNSTSTOFFTEILE 35X32X80CM-SCHW.</t>
  </si>
  <si>
    <t>941010004</t>
  </si>
  <si>
    <t>TRANSPORTSACK F. MITTELKONSOLEN 63X64X130M-SCHW.</t>
  </si>
  <si>
    <t>941010005</t>
  </si>
  <si>
    <t>TRANSPORTSACK 440X70X550 MM, ROYALBLAU</t>
  </si>
  <si>
    <t>A_SP_002</t>
  </si>
  <si>
    <t>Steuerung 2 kpl. incl. SPS und PC Spinnerei Flex-A</t>
  </si>
  <si>
    <t>A_SP_100</t>
  </si>
  <si>
    <t>Putzmaschine (Neuenh.) 4 Vor-/2 Nachpufferstr.</t>
  </si>
  <si>
    <t>A_SP_200</t>
  </si>
  <si>
    <t>1 Flyer F40 (2 Pufferstrecken)</t>
  </si>
  <si>
    <t>A_SP_201</t>
  </si>
  <si>
    <t>1 Flyer F40( 3 Pufferstrecken)</t>
  </si>
  <si>
    <t>A_SP_202</t>
  </si>
  <si>
    <t>1 Flyer F40 integrierte PM</t>
  </si>
  <si>
    <t>A_SP_210</t>
  </si>
  <si>
    <t>2 Flyer F40 ( 2 Pufferstrecken)</t>
  </si>
  <si>
    <t>A_SP_211</t>
  </si>
  <si>
    <t>2 Flyer F40 ( 3 Pufferstrecken)</t>
  </si>
  <si>
    <t>A_SP_300</t>
  </si>
  <si>
    <t>5 RSM Flex-A</t>
  </si>
  <si>
    <t>A_SP_390</t>
  </si>
  <si>
    <t>Verbindungs-/Begegnungbegegnungsstrecke</t>
  </si>
  <si>
    <t>AFS GERADE</t>
  </si>
  <si>
    <t>AFS GERADE = 1300 mm - TOS BAUGRUPPE</t>
  </si>
  <si>
    <t>AFS GERADE LANG</t>
  </si>
  <si>
    <t>AFS GERADE &gt; 1300 mm - TOS BAUGRUPPE</t>
  </si>
  <si>
    <t>AFS SCHRÄG 26°</t>
  </si>
  <si>
    <t>AFS SCHRÄG 26°- TOS BAUGRUPPE</t>
  </si>
  <si>
    <t>AFS SCHRÄG 30°</t>
  </si>
  <si>
    <t>AFS SCHRÄG 30°- TOS BAUGRUPPE</t>
  </si>
  <si>
    <t>ASP001</t>
  </si>
  <si>
    <t>Steuerung kpl. incl. SPS und PC Spinnerei Flex-A</t>
  </si>
  <si>
    <t>ASP002</t>
  </si>
  <si>
    <t>ASP003</t>
  </si>
  <si>
    <t>UNTERVERTEILER 1400X2000X400 kpl. Profibus</t>
  </si>
  <si>
    <t>ASP100</t>
  </si>
  <si>
    <t>ASP200</t>
  </si>
  <si>
    <t>ASP202</t>
  </si>
  <si>
    <t>ASP210</t>
  </si>
  <si>
    <t>ASP211</t>
  </si>
  <si>
    <t>ASP300</t>
  </si>
  <si>
    <t>ASP320</t>
  </si>
  <si>
    <t>4 RSM Direct</t>
  </si>
  <si>
    <t>ASP390</t>
  </si>
  <si>
    <t>CP-KFM</t>
  </si>
  <si>
    <t>Kopiert aus Vertrieb</t>
  </si>
  <si>
    <t>ET-Paket_S_P</t>
  </si>
  <si>
    <t>ERSATZTEILE WEICHE S P</t>
  </si>
  <si>
    <t>ILS 2.0 A 001</t>
  </si>
  <si>
    <t>ILS 2.0 Automation 001</t>
  </si>
  <si>
    <t>ILS 2.0 A 002</t>
  </si>
  <si>
    <t>ILS 2.0 Automation 002</t>
  </si>
  <si>
    <t>ILS 2.0 A 003</t>
  </si>
  <si>
    <t>ILS 2.0 Automation 003</t>
  </si>
  <si>
    <t>ILS 2.0 A 004</t>
  </si>
  <si>
    <t>ILS 2.0 Automation 004</t>
  </si>
  <si>
    <t>ILS 2.0 A 005</t>
  </si>
  <si>
    <t>ILS 2.0 Automation 005</t>
  </si>
  <si>
    <t>ILS 2.0 A 006</t>
  </si>
  <si>
    <t>ILS 2.0 Automation 006</t>
  </si>
  <si>
    <t>ILS 2.0 A 007</t>
  </si>
  <si>
    <t>ILS 2.0 Automation 007</t>
  </si>
  <si>
    <t>ILS 2.0 A 008</t>
  </si>
  <si>
    <t>ILS 2.0 Automation 008</t>
  </si>
  <si>
    <t>ILS 2.0 A 009</t>
  </si>
  <si>
    <t>ILS 2.0 Automation 009</t>
  </si>
  <si>
    <t>ILS 2.0 A 010</t>
  </si>
  <si>
    <t>ILS 2.0 Automation 010</t>
  </si>
  <si>
    <t>ILS 2.0 A ABWURF</t>
  </si>
  <si>
    <t>ILS 2.0 Automation Abwurf</t>
  </si>
  <si>
    <t>ILS 2.0 A AETF</t>
  </si>
  <si>
    <t>ILS 2.0 Automation Antrieb ETF</t>
  </si>
  <si>
    <t>ILS 2.0 A ANZ</t>
  </si>
  <si>
    <t>ILS 2.0 Automation Anzeigenleuchte</t>
  </si>
  <si>
    <t>ILS 2.0 A ARAD</t>
  </si>
  <si>
    <t>ILS 2.0 Automation Antriebsrad</t>
  </si>
  <si>
    <t>ILS 2.0 A AS</t>
  </si>
  <si>
    <t>ILS 2.0 Automation AS-Element</t>
  </si>
  <si>
    <t>ILS 2.0 A Automation</t>
  </si>
  <si>
    <t>ILS 2.0 Automation - Gesamtanlage</t>
  </si>
  <si>
    <t>ILS 2.0 A BED</t>
  </si>
  <si>
    <t>ILS 2.0 Automation Bedientableau</t>
  </si>
  <si>
    <t>ILS 2.0 A BT BEL</t>
  </si>
  <si>
    <t>ILS 2.0 Automation BT-Beladung</t>
  </si>
  <si>
    <t>ILS 2.0 A E 001</t>
  </si>
  <si>
    <t>ILS 2.0 Automation Eckrad</t>
  </si>
  <si>
    <t>ILS 2.0 A ERD</t>
  </si>
  <si>
    <t>ILS 2.0 Automation Erdung</t>
  </si>
  <si>
    <t>ILS 2.0 A ES</t>
  </si>
  <si>
    <t>ILS 2.0 A ES-Element</t>
  </si>
  <si>
    <t>ILS 2.0 A ETF1</t>
  </si>
  <si>
    <t>ILS 2.0 Automation ETF1</t>
  </si>
  <si>
    <t>ILS 2.0 A ETF2</t>
  </si>
  <si>
    <t>ILS 2.0 Automation ETF2</t>
  </si>
  <si>
    <t>ILS 2.0 A ETF3</t>
  </si>
  <si>
    <t>ILS 2.0 Automation ETF3</t>
  </si>
  <si>
    <t>ILS 2.0 A ETF4</t>
  </si>
  <si>
    <t>ILS 2.0 Automation ETF4</t>
  </si>
  <si>
    <t>ILS 2.0 A ETF5</t>
  </si>
  <si>
    <t>ILS 2.0 Automation ETF5</t>
  </si>
  <si>
    <t>ILS 2.0 A FF KPL</t>
  </si>
  <si>
    <t>ILS 2.0 A FFA</t>
  </si>
  <si>
    <t>ILS 2.0 A FFU</t>
  </si>
  <si>
    <t>ILS 2.0 A GEF 001</t>
  </si>
  <si>
    <t>ILS 2.0 Automation Gefällestrecke 001</t>
  </si>
  <si>
    <t>ILS 2.0 A GEF 002</t>
  </si>
  <si>
    <t>ILS 2.0 Automation Gefällestrecke 002</t>
  </si>
  <si>
    <t>ILS 2.0 A GEF 003</t>
  </si>
  <si>
    <t>ILS 2.0 Automation Gefällestrecke 003</t>
  </si>
  <si>
    <t>ILS 2.0 A GEF 004</t>
  </si>
  <si>
    <t>ILS 2.0 Automation Gefällestrecke 004</t>
  </si>
  <si>
    <t>ILS 2.0 A GEF 005</t>
  </si>
  <si>
    <t>ILS 2.0 Automation Gefällestrecke 005</t>
  </si>
  <si>
    <t>ILS 2.0 A GEF 006</t>
  </si>
  <si>
    <t>ILS 2.0 Automation Gefällestrecke 006</t>
  </si>
  <si>
    <t>ILS 2.0 A GEF 007</t>
  </si>
  <si>
    <t>ILS 2.0 Automation Gefällestrecke 007</t>
  </si>
  <si>
    <t>ILS 2.0 A GEF 008</t>
  </si>
  <si>
    <t>ILS 2.0 Automation Gefällestrecke 008</t>
  </si>
  <si>
    <t>ILS 2.0 A GEF 009</t>
  </si>
  <si>
    <t>ILS 2.0 Automation Gefällestrecke 009</t>
  </si>
  <si>
    <t>ILS 2.0 A GEF 010</t>
  </si>
  <si>
    <t>ILS 2.0 Automation Gefällestrecke 010</t>
  </si>
  <si>
    <t>ILS 2.0 A GEF ETF</t>
  </si>
  <si>
    <t>ILS 2.0 Automation Gefällestrecke ETF 01</t>
  </si>
  <si>
    <t>ILS 2.0 A GEF ETF01</t>
  </si>
  <si>
    <t>ILS 2.0 Automation zusätzlicheGefällestrecke ETF01</t>
  </si>
  <si>
    <t>ILS 2.0 A GEF ETF02</t>
  </si>
  <si>
    <t>ILS 2.0 Automation zusätzlicheGefällestrecke ETF02</t>
  </si>
  <si>
    <t>ILS 2.0 A GEF ETF03</t>
  </si>
  <si>
    <t>ILS 2.0 Automation zusätzlicheGefällestrecke ETF03</t>
  </si>
  <si>
    <t>ILS 2.0 A GEF ETF04</t>
  </si>
  <si>
    <t>ILS 2.0 Automation zusätzlicheGefällestrecke ETF04</t>
  </si>
  <si>
    <t>ILS 2.0 A GEF ETF05</t>
  </si>
  <si>
    <t>ILS 2.0 Automation zusätzlicheGefällestrecke ETF05</t>
  </si>
  <si>
    <t>ILS 2.0 A GEF ETF2</t>
  </si>
  <si>
    <t>ILS 2.0 Automation Gefällestrecke ETF 02</t>
  </si>
  <si>
    <t>ILS 2.0 A GEF ETF3</t>
  </si>
  <si>
    <t>ILS 2.0 Automation Gefällestrecke ETF 03</t>
  </si>
  <si>
    <t>ILS 2.0 A GEF ETF4</t>
  </si>
  <si>
    <t>ILS 2.0 Automation Gefällestrecke ETF 04</t>
  </si>
  <si>
    <t>ILS 2.0 A GEF ETF5</t>
  </si>
  <si>
    <t>ILS 2.0 Automation Gefällestrecke ETF 05</t>
  </si>
  <si>
    <t>ILS 2.0 A INSTM</t>
  </si>
  <si>
    <t>ILS 2.0 Automation Installationsmaterial</t>
  </si>
  <si>
    <t>ILS 2.0 A Kab Cog</t>
  </si>
  <si>
    <t>ILS 2.0 A Anschlussleitung Cognex Camera</t>
  </si>
  <si>
    <t>ILS 2.0 A KPR</t>
  </si>
  <si>
    <t>ILS 2.0 Automation Kabelrinne</t>
  </si>
  <si>
    <t>ILS 2.0 A M12 0°</t>
  </si>
  <si>
    <t>ILS 2.0 A VERBINDUNGSLEITUNGEN M12 0°</t>
  </si>
  <si>
    <t>ILS 2.0 A M12 90°</t>
  </si>
  <si>
    <t>ILS 2.0 A VERBINDUNGSLEITUNGEN M12 90°</t>
  </si>
  <si>
    <t>ILS 2.0 A M8 0°</t>
  </si>
  <si>
    <t>ILS 2.0 A VERBINDUNGSLEITUNGEN M8/M12 0°</t>
  </si>
  <si>
    <t>ILS 2.0 A MS</t>
  </si>
  <si>
    <t>ILS 2.0 Automation Motoransteuerung</t>
  </si>
  <si>
    <t>ILS 2.0 A MSFF</t>
  </si>
  <si>
    <t>ILS 2.0 A MW</t>
  </si>
  <si>
    <t>ILS 2.0 Automation Modulweiche</t>
  </si>
  <si>
    <t>ILS 2.0 A PINABF</t>
  </si>
  <si>
    <t>ILS 2.0 Automation Pinabfrage</t>
  </si>
  <si>
    <t>ILS 2.0 A Pneumatik</t>
  </si>
  <si>
    <t>ILS 2.0 Pneumatik- Gesamtanlage</t>
  </si>
  <si>
    <t>ILS 2.0 A REFLT</t>
  </si>
  <si>
    <t>ILS 2.0 Automation Reflexlichttaster</t>
  </si>
  <si>
    <t>ILS 2.0 A SCAN</t>
  </si>
  <si>
    <t>ILS 2.0 Automation Scanner</t>
  </si>
  <si>
    <t>ILS 2.0 A SEP</t>
  </si>
  <si>
    <t>ILS 2.0 Automation Separator</t>
  </si>
  <si>
    <t>ILS 2.0 A SEP ECK</t>
  </si>
  <si>
    <t>ILS 2.0 Automation Separator Eckrad</t>
  </si>
  <si>
    <t>ILS 2.0 A SSCHRANK</t>
  </si>
  <si>
    <t>ILS 2.0 AutomationSCHALTSCHRANK 2000X2000X400 KPL.</t>
  </si>
  <si>
    <t>ILS 2.0 A STAU</t>
  </si>
  <si>
    <t>ILS 2.0 Automation Staumelder</t>
  </si>
  <si>
    <t>ILS 2.0 A STAU ECK</t>
  </si>
  <si>
    <t>ILS 2.0 Automation Staumelder Eckrad</t>
  </si>
  <si>
    <t>ILS 2.0 A URAD</t>
  </si>
  <si>
    <t>ILS 2.0 Automation Umlenkrad</t>
  </si>
  <si>
    <t>ILS 2.0 A URADI</t>
  </si>
  <si>
    <t xml:space="preserve">ILS 2.0 Automation Umlenkrad für Kreisel mit </t>
  </si>
  <si>
    <t>ILS 2.0 A UV 1</t>
  </si>
  <si>
    <t>ILS 2.0 Automation UV 800x2000X400Grundausstattung</t>
  </si>
  <si>
    <t>ILS 2.0 A VERL</t>
  </si>
  <si>
    <t>ILS 2.0 Automation Verlassensensor</t>
  </si>
  <si>
    <t>ILS 2.0 ABH 1 Kalk</t>
  </si>
  <si>
    <t>ILS 2.0 ABH 2 Kalk</t>
  </si>
  <si>
    <t>ILS 2.0 Modul Abhänger 2 Strecke zum Gerüst</t>
  </si>
  <si>
    <t>ILS 2.0 ABH 3 Kalk</t>
  </si>
  <si>
    <t>ILS 2.0 ABH 4 Kalk</t>
  </si>
  <si>
    <t>ILS 2.0 ABH 4 Kalk10</t>
  </si>
  <si>
    <t>ILS 2.0 ABH 4 Kalk2</t>
  </si>
  <si>
    <t>ILS 2.0 ABH 4 Kalk3</t>
  </si>
  <si>
    <t>ILS 2.0 ABH 4 Kalk4</t>
  </si>
  <si>
    <t>ILS 2.0 ABH 4 Kalk5</t>
  </si>
  <si>
    <t>ILS 2.0 ABH 4 Kalk6</t>
  </si>
  <si>
    <t>ILS 2.0 ABH 4 Kalk7</t>
  </si>
  <si>
    <t>ILS 2.0 ABH 4 Kalk8</t>
  </si>
  <si>
    <t>ILS 2.0 ABH 4 Kalk9</t>
  </si>
  <si>
    <t>ILS 2.0 ABH 5 Kalk</t>
  </si>
  <si>
    <t>ILS 2.0 Modul Abhänger 5 ETF 01 zum Gerüst</t>
  </si>
  <si>
    <t>ILS 2.0 ABH 5 Kalk2</t>
  </si>
  <si>
    <t>ILS 2.0 Modul Abhänger 5 ETF 02 zum Gerüst</t>
  </si>
  <si>
    <t>ILS 2.0 ABH 5 Kalk3</t>
  </si>
  <si>
    <t>ILS 2.0 Modul Abhänger 5 ETF 03 zum Gerüst</t>
  </si>
  <si>
    <t>ILS 2.0 ABH 5 Kalk4</t>
  </si>
  <si>
    <t>ILS 2.0 Modul Abhänger 5 ETF 04 zum Gerüst</t>
  </si>
  <si>
    <t>ILS 2.0 ABH 5 Kalk5</t>
  </si>
  <si>
    <t>ILS 2.0 Modul Abhänger 5 ETF 05 zum Gerüst</t>
  </si>
  <si>
    <t>ILS 2.0 ABH 6 Kalk</t>
  </si>
  <si>
    <t>ILS 2.0 Modul Abhänger 6 Gefällestrecke ETF 01</t>
  </si>
  <si>
    <t>ILS 2.0 ABH 6 Kalk2</t>
  </si>
  <si>
    <t>ILS 2.0 Modul Abhänger 6 Gefällestrecke ETF 02</t>
  </si>
  <si>
    <t>ILS 2.0 ABH 6 Kalk3</t>
  </si>
  <si>
    <t>ILS 2.0 Modul Abhänger 6 Gefällestrecke ETF 03</t>
  </si>
  <si>
    <t>ILS 2.0 ABH 6 Kalk4</t>
  </si>
  <si>
    <t>ILS 2.0 Modul Abhänger 6 Gefällestrecke ETF 04</t>
  </si>
  <si>
    <t>ILS 2.0 ABH 6 Kalk5</t>
  </si>
  <si>
    <t>ILS 2.0 Modul Abhänger 6 Gefällestrecke ETF 05</t>
  </si>
  <si>
    <t>ILS 2.0 Eckrad</t>
  </si>
  <si>
    <t>ILS 2.0 ETF 01</t>
  </si>
  <si>
    <t>ILS 2.0 ETF 02</t>
  </si>
  <si>
    <t>ILS 2.0 ETF 03</t>
  </si>
  <si>
    <t>ILS 2.0 ETF 04</t>
  </si>
  <si>
    <t>ILS 2.0 ETF 05</t>
  </si>
  <si>
    <t>ILS 2.0 Förderer</t>
  </si>
  <si>
    <t>ILS 2.0 Gefälle 001</t>
  </si>
  <si>
    <t>ILS 2.0 Gefälle- Strecke 001</t>
  </si>
  <si>
    <t>ILS 2.0 Gefälle 002</t>
  </si>
  <si>
    <t>ILS 2.0 Gefälle- Strecke 002</t>
  </si>
  <si>
    <t>ILS 2.0 Gefälle 003</t>
  </si>
  <si>
    <t>ILS 2.0 Gefälle- Strecke 003</t>
  </si>
  <si>
    <t>ILS 2.0 Gefälle 004</t>
  </si>
  <si>
    <t>ILS 2.0 Gefälle- Strecke 004</t>
  </si>
  <si>
    <t>ILS 2.0 Gefälle 005</t>
  </si>
  <si>
    <t>ILS 2.0 Gefälle- Strecke 005</t>
  </si>
  <si>
    <t>ILS 2.0 Gefälle 006</t>
  </si>
  <si>
    <t>ILS 2.0 Gefälle- Strecke 006</t>
  </si>
  <si>
    <t>ILS 2.0 Gefälle 007</t>
  </si>
  <si>
    <t>ILS 2.0 Gefälle- Strecke 007</t>
  </si>
  <si>
    <t>ILS 2.0 Gefälle 008</t>
  </si>
  <si>
    <t>ILS 2.0 Gefälle- Strecke 008</t>
  </si>
  <si>
    <t>ILS 2.0 Gefälle 009</t>
  </si>
  <si>
    <t>ILS 2.0 Gefälle- Strecke 009</t>
  </si>
  <si>
    <t>ILS 2.0 Gefälle 010</t>
  </si>
  <si>
    <t>ILS 2.0 Gefälle- Strecke 010</t>
  </si>
  <si>
    <t>ILS 2.0 Gefälle ETF1</t>
  </si>
  <si>
    <t>ILS 2.0 Gefälle- Strecke ETF 01</t>
  </si>
  <si>
    <t>ILS 2.0 Gefälle ETF2</t>
  </si>
  <si>
    <t>ILS 2.0 Gefälle- Strecke ETF 02</t>
  </si>
  <si>
    <t>ILS 2.0 Gefälle ETF3</t>
  </si>
  <si>
    <t>ILS 2.0 Gefälle- Strecke ETF 03</t>
  </si>
  <si>
    <t>ILS 2.0 Gefälle ETF4</t>
  </si>
  <si>
    <t>ILS 2.0 Gefälle- Strecke ETF 04</t>
  </si>
  <si>
    <t>ILS 2.0 Gefälle ETF5</t>
  </si>
  <si>
    <t>ILS 2.0 Gefälle- Strecke ETF 05</t>
  </si>
  <si>
    <t>ILS 2.0 K-Module</t>
  </si>
  <si>
    <t>ILS 2.0 Kreisel - Module</t>
  </si>
  <si>
    <t>ILS 2.0 K-Strecken</t>
  </si>
  <si>
    <t>ILS 2.0 Gefälle - Strecken</t>
  </si>
  <si>
    <t>ILS 2.0 Kreis 1 Kalk</t>
  </si>
  <si>
    <t>ILS 2.0 Modul Kreisel 001</t>
  </si>
  <si>
    <t>ILS 2.0 Kreis 2 Kalk</t>
  </si>
  <si>
    <t>ILS 2.0 Modul Kreisel 002</t>
  </si>
  <si>
    <t>ILS 2.0 Kreis 3 Kalk</t>
  </si>
  <si>
    <t>ILS 2.0 Modul Kreisel 003</t>
  </si>
  <si>
    <t>ILS 2.0 Kreis 4 Kalk</t>
  </si>
  <si>
    <t>ILS 2.0 Modul Kreisel 004</t>
  </si>
  <si>
    <t>ILS 2.0 Kreis 5 Kalk</t>
  </si>
  <si>
    <t>ILS 2.0 Modul Kreisel 005</t>
  </si>
  <si>
    <t>ILS 2.0 Kreis 6 Kalk</t>
  </si>
  <si>
    <t>ILS 2.0 Modul Kreisel 006</t>
  </si>
  <si>
    <t>ILS 2.0 Kreis 7 Kalk</t>
  </si>
  <si>
    <t>ILS 2.0 Modul Kreisel 007</t>
  </si>
  <si>
    <t>ILS 2.0 Kreis 8 Kalk</t>
  </si>
  <si>
    <t>ILS 2.0 Modul Kreisel 008</t>
  </si>
  <si>
    <t>ILS 2.0 Kreis 9 Kalk</t>
  </si>
  <si>
    <t>ILS 2.0 Modul Kreisel 009</t>
  </si>
  <si>
    <t>ILS 2.0 Kreis10 Kalk</t>
  </si>
  <si>
    <t>ILS 2.0 Modul Kreisel 010</t>
  </si>
  <si>
    <t>ILS 2.0 Kreisel 001</t>
  </si>
  <si>
    <t>ILS 2.0 Kreisel 002</t>
  </si>
  <si>
    <t>ILS 2.0 Kreisel 003</t>
  </si>
  <si>
    <t>ILS 2.0 Kreisel 004</t>
  </si>
  <si>
    <t>ILS 2.0 Kreisel 005</t>
  </si>
  <si>
    <t>ILS 2.0 Kreisel 006</t>
  </si>
  <si>
    <t>ILS 2.0 Kreisel 007</t>
  </si>
  <si>
    <t>ILS 2.0 Kreisel 008</t>
  </si>
  <si>
    <t>ILS 2.0 Kreisel 009</t>
  </si>
  <si>
    <t>ILS 2.0 Kreisel 010</t>
  </si>
  <si>
    <t>ILS 2.0 KST 1 Kalk</t>
  </si>
  <si>
    <t xml:space="preserve">ILS 2.0 STAHLBAND 30 - 001 </t>
  </si>
  <si>
    <t>ILS 2.0 KST 10 Kalk</t>
  </si>
  <si>
    <t>ILS 2.0 STAHLBAND 30 - 010</t>
  </si>
  <si>
    <t>ILS 2.0 KST 2 Kalk</t>
  </si>
  <si>
    <t>ILS 2.0 STAHLBAND 30 - 002</t>
  </si>
  <si>
    <t>ILS 2.0 KST 3 Kalk</t>
  </si>
  <si>
    <t>ILS 2.0 STAHLBAND 30 - 003</t>
  </si>
  <si>
    <t>ILS 2.0 KST 4 Kalk</t>
  </si>
  <si>
    <t>ILS 2.0 STAHLBAND 30 - 004</t>
  </si>
  <si>
    <t>ILS 2.0 KST 5 Kalk</t>
  </si>
  <si>
    <t>ILS 2.0 STAHLBAND 30 - 005</t>
  </si>
  <si>
    <t>ILS 2.0 KST 6 Kalk</t>
  </si>
  <si>
    <t>ILS 2.0 STAHLBAND 30 - 006</t>
  </si>
  <si>
    <t>ILS 2.0 KST 7 Kalk</t>
  </si>
  <si>
    <t>ILS 2.0 STAHLBAND 30 - 007</t>
  </si>
  <si>
    <t>ILS 2.0 KST 8 Kalk</t>
  </si>
  <si>
    <t>ILS 2.0 STAHLBAND 30 - 008</t>
  </si>
  <si>
    <t>ILS 2.0 KST 9 Kalk</t>
  </si>
  <si>
    <t>ILS 2.0 STAHLBAND 30 - 009</t>
  </si>
  <si>
    <t>ILS 2.0 LP 1 Kalk</t>
  </si>
  <si>
    <t xml:space="preserve">ILS 2.0 Modul Laufprofil 001 </t>
  </si>
  <si>
    <t>ILS 2.0 LP 10 Kalk</t>
  </si>
  <si>
    <t>ILS 2.0 Modul Laufprofil 010</t>
  </si>
  <si>
    <t>ILS 2.0 LP 2 Kalk</t>
  </si>
  <si>
    <t>ILS 2.0 Modul Laufprofil 002</t>
  </si>
  <si>
    <t>ILS 2.0 LP 3 Kalk</t>
  </si>
  <si>
    <t>ILS 2.0 Modul Laufprofil 003</t>
  </si>
  <si>
    <t>ILS 2.0 LP 4 Kalk</t>
  </si>
  <si>
    <t>ILS 2.0 Modul Laufprofil 004</t>
  </si>
  <si>
    <t>ILS 2.0 LP 5 Kalk</t>
  </si>
  <si>
    <t>ILS 2.0 Modul Laufprofil 005</t>
  </si>
  <si>
    <t>ILS 2.0 LP 6 Kalk</t>
  </si>
  <si>
    <t>ILS 2.0 Modul Laufprofil 006</t>
  </si>
  <si>
    <t>ILS 2.0 LP 7 Kalk</t>
  </si>
  <si>
    <t>ILS 2.0 Modul Laufprofil 007</t>
  </si>
  <si>
    <t>ILS 2.0 LP 8 Kalk</t>
  </si>
  <si>
    <t>ILS 2.0 Modul Laufprofil 008</t>
  </si>
  <si>
    <t>ILS 2.0 LP 9 Kalk</t>
  </si>
  <si>
    <t>ILS 2.0 Modul Laufprofil 009</t>
  </si>
  <si>
    <t>ILS 2.0 LP BAS Kalk</t>
  </si>
  <si>
    <t>ILS 2.0 LP BEAS Kalk</t>
  </si>
  <si>
    <t>ILS 2.0 LP SEP Kalk</t>
  </si>
  <si>
    <t>ILS 2.0 SEPARATOR AN LAUFPROFIL LP KPL.</t>
  </si>
  <si>
    <t>ILS 2.0 LPP 1 Kalk</t>
  </si>
  <si>
    <t>ILS 2.0 Modul Laufprofil  mit PINBAND 001</t>
  </si>
  <si>
    <t>ILS 2.0 LPP 10 Kalk</t>
  </si>
  <si>
    <t>ILS 2.0 Modul Laufprofil  mit PINBAND 010</t>
  </si>
  <si>
    <t>ILS 2.0 LPP 2 Kalk</t>
  </si>
  <si>
    <t>ILS 2.0 Modul Laufprofil  mit PINBAND 002</t>
  </si>
  <si>
    <t>ILS 2.0 LPP 3 Kalk</t>
  </si>
  <si>
    <t>ILS 2.0 Modul Laufprofil  mit PINBAND 003</t>
  </si>
  <si>
    <t>ILS 2.0 LPP 4 Kalk</t>
  </si>
  <si>
    <t>ILS 2.0 Modul Laufprofil  mit PINBAND 004</t>
  </si>
  <si>
    <t>ILS 2.0 LPP 5 Kalk</t>
  </si>
  <si>
    <t>ILS 2.0 Modul Laufprofil  mit PINBAND 005</t>
  </si>
  <si>
    <t>ILS 2.0 LPP 6 Kalk</t>
  </si>
  <si>
    <t>ILS 2.0 Modul Laufprofil  mit PINBAND 006</t>
  </si>
  <si>
    <t>ILS 2.0 LPP 7 Kalk</t>
  </si>
  <si>
    <t>ILS 2.0 Modul Laufprofil  mit PINBAND 007</t>
  </si>
  <si>
    <t>ILS 2.0 LPP 8 Kalk</t>
  </si>
  <si>
    <t>ILS 2.0 Modul Laufprofil  mit PINBAND 008</t>
  </si>
  <si>
    <t>ILS 2.0 LPP 9 Kalk</t>
  </si>
  <si>
    <t>ILS 2.0 Modul Laufprofil  mit PINBAND 009</t>
  </si>
  <si>
    <t>ILS 2.0 RG-F 01</t>
  </si>
  <si>
    <t>ILS 2.0 TEF - Förderer mit Mitnehmerfinger 01</t>
  </si>
  <si>
    <t>ILS 2.0 Sort 1 Kalk</t>
  </si>
  <si>
    <t>ILS 2.0 Modul Kreisel mit PINBAND 001</t>
  </si>
  <si>
    <t>ILS 2.0 Sort 10 Kalk</t>
  </si>
  <si>
    <t>ILS 2.0 Modul Kreisel mit PINBAND 010</t>
  </si>
  <si>
    <t>ILS 2.0 Sort 2 Kalk</t>
  </si>
  <si>
    <t>ILS 2.0 Modul Kreisel mit PINBAND 002</t>
  </si>
  <si>
    <t>ILS 2.0 Sort 3 Kalk</t>
  </si>
  <si>
    <t>ILS 2.0 Modul Kreisel mit PINBAND 003</t>
  </si>
  <si>
    <t>ILS 2.0 Sort 4 Kalk</t>
  </si>
  <si>
    <t>ILS 2.0 Modul Kreisel mit PINBAND 004</t>
  </si>
  <si>
    <t>ILS 2.0 Sort 5 Kalk</t>
  </si>
  <si>
    <t>ILS 2.0 Modul Kreisel mit PINBAND 005</t>
  </si>
  <si>
    <t>ILS 2.0 Sort 6 Kalk</t>
  </si>
  <si>
    <t>ILS 2.0 Modul Kreisel mit PINBAND 006</t>
  </si>
  <si>
    <t>ILS 2.0 Sort 7 Kalk</t>
  </si>
  <si>
    <t>ILS 2.0 Modul Kreisel mit PINBAND 007</t>
  </si>
  <si>
    <t>ILS 2.0 Sort 8 Kalk</t>
  </si>
  <si>
    <t>ILS 2.0 Modul Kreisel mit PINBAND 008</t>
  </si>
  <si>
    <t>ILS 2.0 Sort 9 Kalk</t>
  </si>
  <si>
    <t>ILS 2.0 Modul Kreisel mit PINBAND 009</t>
  </si>
  <si>
    <t>ILS 2.0 Sorter 001</t>
  </si>
  <si>
    <t>ILS 2.0 Kreisel mit PINBAND 001</t>
  </si>
  <si>
    <t>ILS 2.0 Sorter 002</t>
  </si>
  <si>
    <t>ILS 2.0 Kreisel mit PINBAND 002</t>
  </si>
  <si>
    <t>ILS 2.0 Sorter 003</t>
  </si>
  <si>
    <t>ILS 2.0 Kreisel mit PINBAND 003</t>
  </si>
  <si>
    <t>ILS 2.0 Sorter 004</t>
  </si>
  <si>
    <t>ILS 2.0 Kreisel mit PINBAND 004</t>
  </si>
  <si>
    <t>ILS 2.0 Sorter 005</t>
  </si>
  <si>
    <t>ILS 2.0 Kreisel mit PINBAND 005</t>
  </si>
  <si>
    <t>ILS 2.0 Sorter 006</t>
  </si>
  <si>
    <t>ILS 2.0 Kreisel mit PINBAND 006</t>
  </si>
  <si>
    <t>ILS 2.0 Sorter 007</t>
  </si>
  <si>
    <t>ILS 2.0 Kreisel mit PINBAND 007</t>
  </si>
  <si>
    <t>ILS 2.0 Sorter 008</t>
  </si>
  <si>
    <t>ILS 2.0 Kreisel mit PINBAND 008</t>
  </si>
  <si>
    <t>ILS 2.0 Sorter 009</t>
  </si>
  <si>
    <t>ILS 2.0 Kreisel mit PINBAND 009</t>
  </si>
  <si>
    <t>ILS 2.0 Sorter 010</t>
  </si>
  <si>
    <t>ILS 2.0 Kreisel mit PINBAND 010</t>
  </si>
  <si>
    <t>ILS 2.0 SP SEP Kalk</t>
  </si>
  <si>
    <t xml:space="preserve">ILS 2.0 SEPARATOR AN STAUSTRECKE 0,6° SP 2/3 FÜR </t>
  </si>
  <si>
    <t>ILS 2.0 SPIN 1 Kalk</t>
  </si>
  <si>
    <t>ILS 2.0 PINBAND ABSTAND 250 mm 001</t>
  </si>
  <si>
    <t>ILS 2.0 SPIN 10 Kalk</t>
  </si>
  <si>
    <t>ILS 2.0 PINBAND ABSTAND 250 mm 010</t>
  </si>
  <si>
    <t>ILS 2.0 SPIN 2 Kalk</t>
  </si>
  <si>
    <t>ILS 2.0 PINBAND ABSTAND 250 mm 002</t>
  </si>
  <si>
    <t>ILS 2.0 SPIN 3 Kalk</t>
  </si>
  <si>
    <t>ILS 2.0 PINBAND ABSTAND 250 mm 003</t>
  </si>
  <si>
    <t>ILS 2.0 SPIN 4 Kalk</t>
  </si>
  <si>
    <t>ILS 2.0 PINBAND ABSTAND 250 mm 004</t>
  </si>
  <si>
    <t>ILS 2.0 SPIN 5 Kalk</t>
  </si>
  <si>
    <t>ILS 2.0 PINBAND ABSTAND 250 mm 005</t>
  </si>
  <si>
    <t>ILS 2.0 SPIN 6 Kalk</t>
  </si>
  <si>
    <t>ILS 2.0 PINBAND ABSTAND 250 mm 006</t>
  </si>
  <si>
    <t>ILS 2.0 SPIN 7 Kalk</t>
  </si>
  <si>
    <t>ILS 2.0 PINBAND ABSTAND 250 mm 007</t>
  </si>
  <si>
    <t>ILS 2.0 SPIN 8 Kalk</t>
  </si>
  <si>
    <t>ILS 2.0 PINBAND ABSTAND 250 mm 008</t>
  </si>
  <si>
    <t>ILS 2.0 SPIN 9 Kalk</t>
  </si>
  <si>
    <t>ILS 2.0 PINBAND ABSTAND 250 mm 009</t>
  </si>
  <si>
    <t>ILS 2.0 VERS</t>
  </si>
  <si>
    <t>ILS 2.0 Automation Syncsensor</t>
  </si>
  <si>
    <t>ILS 2.0 VKreisel 001</t>
  </si>
  <si>
    <t>ILS 2.0 Verbindungskreisel 001</t>
  </si>
  <si>
    <t>ILS 2.0 VKreisel 002</t>
  </si>
  <si>
    <t>ILS 2.0 Verbindungskreisel 002</t>
  </si>
  <si>
    <t>ILS 2.0 VKreisel 003</t>
  </si>
  <si>
    <t>ILS 2.0 Verbindungskreisel 003</t>
  </si>
  <si>
    <t>ILS 2.0 VKreisel 004</t>
  </si>
  <si>
    <t>ILS 2.0 Verbindungskreisel 004</t>
  </si>
  <si>
    <t>ILS 2.0 VKreisel 005</t>
  </si>
  <si>
    <t>ILS 2.0 Verbindungskreisel 005</t>
  </si>
  <si>
    <t>ILS 2.0 VKreisel 006</t>
  </si>
  <si>
    <t>ILS 2.0 Verbindungskreisel 006</t>
  </si>
  <si>
    <t>ILS 2.0 VKreisel 007</t>
  </si>
  <si>
    <t>ILS 2.0 Verbindungskreisel 007</t>
  </si>
  <si>
    <t>ILS 2.0 VKreisel 008</t>
  </si>
  <si>
    <t>ILS 2.0 Verbindungskreisel 008</t>
  </si>
  <si>
    <t>ILS 2.0 VKreisel 009</t>
  </si>
  <si>
    <t>ILS 2.0 Verbindungskreisel 009</t>
  </si>
  <si>
    <t>ILS 2.0 VKreisel 010</t>
  </si>
  <si>
    <t>ILS 2.0 Verbindungskreisel 010</t>
  </si>
  <si>
    <t>ILS 2.0 Zusatzmodul</t>
  </si>
  <si>
    <t>ILS-SP-BOGEN-H</t>
  </si>
  <si>
    <t>ILS-SP-BOGEN-HORIZ</t>
  </si>
  <si>
    <t>ILS-SP-BOGEN-V</t>
  </si>
  <si>
    <t>ILS-SP-BOGEN-VERTIK</t>
  </si>
  <si>
    <t>ILS-SP-TEF_1M</t>
  </si>
  <si>
    <t>ILS-SP-TEF_VERLÄNGERUNG GERADE L=1M</t>
  </si>
  <si>
    <t>ILS-SP-TEF_Förderer</t>
  </si>
  <si>
    <t>ILS-SP-TEF_Förderer LINKS KPL. OHNE STEUERUNG</t>
  </si>
  <si>
    <t>ILS-TEF-BOGEN-H</t>
  </si>
  <si>
    <t>ILS-TEF-BOGEN-HORIZ-725/90°</t>
  </si>
  <si>
    <t>ILS-TEF-SP</t>
  </si>
  <si>
    <t>ILS-TEF-SP-Förderer_gesamt</t>
  </si>
  <si>
    <t>Infor TP</t>
  </si>
  <si>
    <t>Infor TP-VK</t>
  </si>
  <si>
    <t>Infor Teilprojekt - VK</t>
  </si>
  <si>
    <t>K_000000004</t>
  </si>
  <si>
    <t>Loctite 648</t>
  </si>
  <si>
    <t>K_000000008</t>
  </si>
  <si>
    <t>Palette, neu; Maß: 200x80 cm; 24mm stark, mit</t>
  </si>
  <si>
    <t>K_000000010</t>
  </si>
  <si>
    <t>Art.Nr. 4.0100, Papier-Polster, braun, 70/70g,</t>
  </si>
  <si>
    <t>K_000000011</t>
  </si>
  <si>
    <t>Faltkarton geheftet,abklappbar b.</t>
  </si>
  <si>
    <t>K_000000012</t>
  </si>
  <si>
    <t>Karton mit 1 fbg.-Druck blau, 500x300x250 mm</t>
  </si>
  <si>
    <t>K_000000023</t>
  </si>
  <si>
    <t>Loctite Schraubensicherung 19g Stick 268</t>
  </si>
  <si>
    <t>K_000000024</t>
  </si>
  <si>
    <t>Loctite 406  20ml</t>
  </si>
  <si>
    <t>K_000000025</t>
  </si>
  <si>
    <t>Loctite 243  50ml</t>
  </si>
  <si>
    <t>K_000000031</t>
  </si>
  <si>
    <t>KEMA-PP-Klebeband 595-50, transp., LN,</t>
  </si>
  <si>
    <t>K_000000037</t>
  </si>
  <si>
    <t>Rungen groß, gem. IPPC-Standard</t>
  </si>
  <si>
    <t>K_000000040</t>
  </si>
  <si>
    <t>K_000000042</t>
  </si>
  <si>
    <t>Euro-Paletten    80/120   Kl. II</t>
  </si>
  <si>
    <t>K_000000043</t>
  </si>
  <si>
    <t xml:space="preserve">KEMApet 6867-4100 grün geprägt; 15,5x0,7mm </t>
  </si>
  <si>
    <t>K_000000044</t>
  </si>
  <si>
    <t>Bundhose blau   Art-Nr. 63501</t>
  </si>
  <si>
    <t>K_000000045</t>
  </si>
  <si>
    <t>Funktionsjacke blau    Art-Nr. 77885</t>
  </si>
  <si>
    <t>K_000000046</t>
  </si>
  <si>
    <t>Berufsjacke blau    Art-Nr. 65022</t>
  </si>
  <si>
    <t>K_000000051</t>
  </si>
  <si>
    <t>KEMA-Druckverschlussbeutel 70x100x0,05mm</t>
  </si>
  <si>
    <t>K_000000052</t>
  </si>
  <si>
    <t>KEMA-Druckverschlussbeutel 100x150x0,05mm</t>
  </si>
  <si>
    <t>K_000000053</t>
  </si>
  <si>
    <t>KEMA-Druckverschlussbeutel 160x220x0,05mm</t>
  </si>
  <si>
    <t>K_000000059</t>
  </si>
  <si>
    <t>KEMAstretch-VCI-Handfolie 69H25 transp.</t>
  </si>
  <si>
    <t>K_000000060</t>
  </si>
  <si>
    <t>KEMAstretch-Handfolie 69H25 transp.</t>
  </si>
  <si>
    <t>K_000000066</t>
  </si>
  <si>
    <t>T-Shirt weiß    Art-Nr. 89300</t>
  </si>
  <si>
    <t>K_000000067</t>
  </si>
  <si>
    <t>T-Shirt blau    Art-Nr. 89305</t>
  </si>
  <si>
    <t>K_000000068</t>
  </si>
  <si>
    <t>Polo-Shirt weiß    Art-Nr. 89900</t>
  </si>
  <si>
    <t>K_000000069</t>
  </si>
  <si>
    <t>Polo-Shirt blau    Art-Nr. 89905</t>
  </si>
  <si>
    <t>K_000000070</t>
  </si>
  <si>
    <t>Langarmshirt blau    Art-Nr. 89945</t>
  </si>
  <si>
    <t>K_000000071</t>
  </si>
  <si>
    <t>Baumwoll-Hemd Hannover kariert    Art-Nr. 88251</t>
  </si>
  <si>
    <t>K_000000072</t>
  </si>
  <si>
    <t>3 in 1 Funktionsjacke    Art-Nr. 77885</t>
  </si>
  <si>
    <t>K_000000073</t>
  </si>
  <si>
    <t>Sweatshirt blau    Art-Nr. 89775</t>
  </si>
  <si>
    <t>K_000000074</t>
  </si>
  <si>
    <t>Latzhose blau    Art-Nr. 63511</t>
  </si>
  <si>
    <t>K_000000075</t>
  </si>
  <si>
    <t>Bundhose blau    Art-Nr. 63501</t>
  </si>
  <si>
    <t>K_000000076</t>
  </si>
  <si>
    <t>Arbeitshose kurz blau   Art-Nr. 63313</t>
  </si>
  <si>
    <t>K_000000098</t>
  </si>
  <si>
    <t>Kantholz IPPC-Standard; 8/10 cm, 500 cm lang</t>
  </si>
  <si>
    <t>K_000000099</t>
  </si>
  <si>
    <t>Einwegpaletten 1200x800mm - IPPC</t>
  </si>
  <si>
    <t>K_000000108</t>
  </si>
  <si>
    <t>Zuschnitte ungerillt, 1180x780x0mm, Qual. 1.10</t>
  </si>
  <si>
    <t>K_000000202</t>
  </si>
  <si>
    <t>Nylonfeinstrickhandschuh, Gr.9 860, Art-Nr.</t>
  </si>
  <si>
    <t>K_000000204</t>
  </si>
  <si>
    <t>Polo kurz/Abend/blau    Art-Nr. 88637</t>
  </si>
  <si>
    <t>K_000000205</t>
  </si>
  <si>
    <t>Polo kurz/Abend/weiß    Art-Nr. 88634</t>
  </si>
  <si>
    <t>K_000000206</t>
  </si>
  <si>
    <t>Fleecejacke blau    Art-Nr. 77412</t>
  </si>
  <si>
    <t>K_000000207</t>
  </si>
  <si>
    <t>Kurzarm-Hemd blau    Art-Nr. 88246</t>
  </si>
  <si>
    <t>K_000000209</t>
  </si>
  <si>
    <t>KEMA-Akku-Umreifungsgerät OR-T250</t>
  </si>
  <si>
    <t>K_000000213</t>
  </si>
  <si>
    <t>Karton mit 1 fbg.-Druck blau, 300x250x175 mm</t>
  </si>
  <si>
    <t>K_000000214</t>
  </si>
  <si>
    <t>Luftpolsterfolie,2lagig,80µ,Br. 120cm,Rolle</t>
  </si>
  <si>
    <t>K_000000215</t>
  </si>
  <si>
    <t>Lutz Lackspray 400ml RAL9005 tiefschwarz sd</t>
  </si>
  <si>
    <t>K_000000216</t>
  </si>
  <si>
    <t>Lutz Lackspray 400ml RAL1026 leuchtgelb seidenmatt</t>
  </si>
  <si>
    <t>K_000000217</t>
  </si>
  <si>
    <t>Lutz Lackspray 400ml RAL5015 himmelblau hochglanz</t>
  </si>
  <si>
    <t>K_000000218</t>
  </si>
  <si>
    <t>Lutz Sprühlack-Grundierung 400ml grau - Nr.</t>
  </si>
  <si>
    <t>K_000000226</t>
  </si>
  <si>
    <t>Matrex Schneid-, Bohr- und Räumspray 300 ml</t>
  </si>
  <si>
    <t>K_000000227</t>
  </si>
  <si>
    <t>Gewindestift DIN 913 ISO 4026 Innensechskant</t>
  </si>
  <si>
    <t>K_000000233</t>
  </si>
  <si>
    <t>Faltkarton geheftet,mit 1 fbg-Druck,580x380x380</t>
  </si>
  <si>
    <t>K_000000234</t>
  </si>
  <si>
    <t>Palette neu,1200x700mm,18mm stark,mit</t>
  </si>
  <si>
    <t>K_000000236</t>
  </si>
  <si>
    <t>Sicherheitshalbschuhe Palermo  Art-Nr.: 80467</t>
  </si>
  <si>
    <t>K_000000237</t>
  </si>
  <si>
    <t>ALU ALMGSI FLACH 60x10mm  L=3000</t>
  </si>
  <si>
    <t>K_000000245</t>
  </si>
  <si>
    <t>Nylonfeinstrickhandschuh, Gr.7 860, Art-Nr.</t>
  </si>
  <si>
    <t>K_000000246</t>
  </si>
  <si>
    <t>K_1000004</t>
  </si>
  <si>
    <t>HOLZAUFSATZRAHMEN, NEU, 1200800200IPPC</t>
  </si>
  <si>
    <t>K_1000005</t>
  </si>
  <si>
    <t>GITTERBOX 1200 x 800 mm</t>
  </si>
  <si>
    <t>K_1000008</t>
  </si>
  <si>
    <t>SPULENZUGKISTE VERSCHLAG INNENMAß: 579x65x70 cm</t>
  </si>
  <si>
    <t>K_1000015</t>
  </si>
  <si>
    <t>Warnklebeband Bruchgefahr rot 66m 52my 50mm</t>
  </si>
  <si>
    <t>K_1000016</t>
  </si>
  <si>
    <t xml:space="preserve">Zebra Z-Perform 1000T, Etikettenrolle, </t>
  </si>
  <si>
    <t>K_1000017</t>
  </si>
  <si>
    <t>Zebra ZipShip 2300, Thermotransferband, 83mm, Roll</t>
  </si>
  <si>
    <t>K_1000018</t>
  </si>
  <si>
    <t>KISTE MIT KUFEN INNENMAß: 1000X120X100CM</t>
  </si>
  <si>
    <t>K_1000019</t>
  </si>
  <si>
    <t>HOLZKISTE 930x690x730 MM Aussenmaß</t>
  </si>
  <si>
    <t>K_1000021</t>
  </si>
  <si>
    <t>Thermotransferfolie schwarz 80 mm x 300 m - zega b</t>
  </si>
  <si>
    <t>K_1000022</t>
  </si>
  <si>
    <t>Zuschnitt 2000x650x0mm Qual.2,40BC-Welle</t>
  </si>
  <si>
    <t>K_1000025</t>
  </si>
  <si>
    <t>Nylonfeinstrickhandschuhe mit PU Gr.7 Art-Nr. 107</t>
  </si>
  <si>
    <t>K_1000026</t>
  </si>
  <si>
    <t>Einweghandschuhe größe L, ZVG Vinyl 8055(4)-00</t>
  </si>
  <si>
    <t>K_1000027</t>
  </si>
  <si>
    <t>Antirutschmatte Basic 200x100x3mm Art.Nr.: 9500022</t>
  </si>
  <si>
    <t>K_1000028</t>
  </si>
  <si>
    <t>HOLZKISTE 5400x 1400x 2500 mm, Innenmaß, IPPC</t>
  </si>
  <si>
    <t>K_1000029</t>
  </si>
  <si>
    <t>INKA Pressspanpalette Typ F 64, 600x800mm (1104)</t>
  </si>
  <si>
    <t>Kleinteile - Alu</t>
  </si>
  <si>
    <t>Kleinteile - Fahrstrecke Alu</t>
  </si>
  <si>
    <t>Kleinteile - Gerüst</t>
  </si>
  <si>
    <t>lang</t>
  </si>
  <si>
    <t>Langläufer</t>
  </si>
  <si>
    <t>LS A AUTOMATION GES</t>
  </si>
  <si>
    <t>LADESCHLEIFE AUTOMATION GESAMT</t>
  </si>
  <si>
    <t>LS A INSTM</t>
  </si>
  <si>
    <t>LADESCHLEIFE AUTOMATION INSTALLATIONSMATERIAL</t>
  </si>
  <si>
    <t>LS A KABEL</t>
  </si>
  <si>
    <t>LADESCHLEIFE AUTOMATION KABEL</t>
  </si>
  <si>
    <t>LS A KLEMMD</t>
  </si>
  <si>
    <t>LADESCHLEIFE AUTOMATION KLEMMKASTEN</t>
  </si>
  <si>
    <t>LS A KLEMMK</t>
  </si>
  <si>
    <t>LS A KPR</t>
  </si>
  <si>
    <t>LADESCHLEIFE AUTOMATION KABELPRITSCHE</t>
  </si>
  <si>
    <t>LS A SENSOR</t>
  </si>
  <si>
    <t>LADESCHLEIFE AUTOMATION SENSORIK</t>
  </si>
  <si>
    <t>LS-3150mm O. SF</t>
  </si>
  <si>
    <t>LADESCHLEIFE - 3150 STUFENLOSAUSZIEHBAR KPL. OHNE</t>
  </si>
  <si>
    <t>LS-4950mm O. SF</t>
  </si>
  <si>
    <t xml:space="preserve">LADESCHLEIFE - 4950 STUFENLOSAUSZIEHBAR KPL. OHNE </t>
  </si>
  <si>
    <t>LS-6300mm M. SF</t>
  </si>
  <si>
    <t>LS-8100mm M. SF</t>
  </si>
  <si>
    <t>LS-9900mm M. SF</t>
  </si>
  <si>
    <t>MA0000003</t>
  </si>
  <si>
    <t>Werkstoffangabe s.u. Werkstoff der Eigenbaugruppe</t>
  </si>
  <si>
    <t>MA0000004</t>
  </si>
  <si>
    <t>MA0000005</t>
  </si>
  <si>
    <t>MA0000006</t>
  </si>
  <si>
    <t>MA0000007</t>
  </si>
  <si>
    <t>MA0000008</t>
  </si>
  <si>
    <t>MA0000009</t>
  </si>
  <si>
    <t>REIBRAD</t>
  </si>
  <si>
    <t>REIBRAD - TOS BAUGRUPPE</t>
  </si>
  <si>
    <t>SCHRÄGFÖRDERER 26°</t>
  </si>
  <si>
    <t>SCHRÄGFÖRDERER 26°- TOS BAUGRUPPE</t>
  </si>
  <si>
    <t>SCHRÄGFÖRDERER 30°</t>
  </si>
  <si>
    <t>SCHRÄGFÖRDERER 30° - TOS BAUGRUPPE</t>
  </si>
  <si>
    <t>SK020000</t>
  </si>
  <si>
    <t>Progr.,Liz.über € 410,-</t>
  </si>
  <si>
    <t>SK089000</t>
  </si>
  <si>
    <t>GWG BGA (60-410)150-1000,-</t>
  </si>
  <si>
    <t>SK090900</t>
  </si>
  <si>
    <t>Anlagenerwerb-Zwischenkonto</t>
  </si>
  <si>
    <t>SK201000</t>
  </si>
  <si>
    <t>Lagerbestand Fahrstrecke</t>
  </si>
  <si>
    <t>SK203000</t>
  </si>
  <si>
    <t>Lagerbestand Automation</t>
  </si>
  <si>
    <t>SK264000</t>
  </si>
  <si>
    <t>Ford.an Mitarbeiter (Reisekosten)</t>
  </si>
  <si>
    <t>SK269000</t>
  </si>
  <si>
    <t>Sonstige Forderungen</t>
  </si>
  <si>
    <t>SK293000</t>
  </si>
  <si>
    <t>Andere ARA-Posten (Transitoris</t>
  </si>
  <si>
    <t>SK470000</t>
  </si>
  <si>
    <t>Durchlaufende und ungeklärte P</t>
  </si>
  <si>
    <t>SK470200</t>
  </si>
  <si>
    <t>Durchlauf RK-Abzüge</t>
  </si>
  <si>
    <t>SK600000</t>
  </si>
  <si>
    <t>WEK Betriebsmittel</t>
  </si>
  <si>
    <t>SK601000</t>
  </si>
  <si>
    <t>WEK Fahrstrecke</t>
  </si>
  <si>
    <t>SK602000</t>
  </si>
  <si>
    <t>WEK Förderer</t>
  </si>
  <si>
    <t>SK603000</t>
  </si>
  <si>
    <t>WEK Automation</t>
  </si>
  <si>
    <t>SK605000</t>
  </si>
  <si>
    <t>WEK Bühnen und Gerüste</t>
  </si>
  <si>
    <t>SK607000</t>
  </si>
  <si>
    <t>WEK Rohstoffe</t>
  </si>
  <si>
    <t>SK608000</t>
  </si>
  <si>
    <t>WEK Hilfsstoffe, Div. Kleinmaterial</t>
  </si>
  <si>
    <t>SK609000</t>
  </si>
  <si>
    <t>WEK Handelsware</t>
  </si>
  <si>
    <t>SK609500</t>
  </si>
  <si>
    <t>WEK Sonderkonstruktionen</t>
  </si>
  <si>
    <t>SK610000</t>
  </si>
  <si>
    <t>Fremdleistung Gerüst</t>
  </si>
  <si>
    <t>SK610100</t>
  </si>
  <si>
    <t>Fremdleistung Steuerung Dritte</t>
  </si>
  <si>
    <t>SK610200</t>
  </si>
  <si>
    <t>Fremdleistung auf Baustelle</t>
  </si>
  <si>
    <t>SK610300</t>
  </si>
  <si>
    <t>Fremdl.Sonst.Mat.+Baust.Einr</t>
  </si>
  <si>
    <t>SK611000</t>
  </si>
  <si>
    <t>Fremde ML Normalstd.</t>
  </si>
  <si>
    <t>SK611100</t>
  </si>
  <si>
    <t>Fremde ML Ü-, Nacht-, Sonntagsstd.</t>
  </si>
  <si>
    <t>SK611200</t>
  </si>
  <si>
    <t>Fremde ML Reisestd.</t>
  </si>
  <si>
    <t>SK611300</t>
  </si>
  <si>
    <t>Fremde ML, Reisekosten</t>
  </si>
  <si>
    <t>SK611300-1</t>
  </si>
  <si>
    <t>Fremde ML, Reisekosten (Kostenart REISE)</t>
  </si>
  <si>
    <t>SK611300-2</t>
  </si>
  <si>
    <t>Fremde ML, Reisekosten (Kostenart HOTEL)</t>
  </si>
  <si>
    <t>SK611300-3</t>
  </si>
  <si>
    <t>Fremde ML, Reisekosten (Kostenart FLUG)</t>
  </si>
  <si>
    <t>SK613000</t>
  </si>
  <si>
    <t>Fremde Fertigungslöhne</t>
  </si>
  <si>
    <t>SK613500</t>
  </si>
  <si>
    <t>Fremde sonst. Löhne (Lager, E-Werkst.)</t>
  </si>
  <si>
    <t>SK614000</t>
  </si>
  <si>
    <t>Bezugskosten Zölle</t>
  </si>
  <si>
    <t>SK614100</t>
  </si>
  <si>
    <t>Bezugskosten Transport, Verpackung</t>
  </si>
  <si>
    <t>SK615000</t>
  </si>
  <si>
    <t>Aufwendungen d. weiterberechne</t>
  </si>
  <si>
    <t>SK618500</t>
  </si>
  <si>
    <t>Lieferantenboni 19 % Inland</t>
  </si>
  <si>
    <t>SK642000</t>
  </si>
  <si>
    <t>Beiträge Berufsgenossenschaft</t>
  </si>
  <si>
    <t>SK643000</t>
  </si>
  <si>
    <t>Sonstige Soz. Abgaben</t>
  </si>
  <si>
    <t>SK644000</t>
  </si>
  <si>
    <t>Aufw.Personaleinstellung (Ins.</t>
  </si>
  <si>
    <t>SK644200</t>
  </si>
  <si>
    <t>Arbeitssicherheit, Arbeitskleidung, Arzt</t>
  </si>
  <si>
    <t>SK644400</t>
  </si>
  <si>
    <t>Fort-/Weiterbildung</t>
  </si>
  <si>
    <t>SK644500</t>
  </si>
  <si>
    <t>Belegschaftsveranstaltungen</t>
  </si>
  <si>
    <t>SK644800</t>
  </si>
  <si>
    <t>Übrige Personalaufwendungen</t>
  </si>
  <si>
    <t>SK655400</t>
  </si>
  <si>
    <t>Sonst. Betriebsausstatt. unter EUR 150,-</t>
  </si>
  <si>
    <t>SK660000</t>
  </si>
  <si>
    <t>U+R Maschinen</t>
  </si>
  <si>
    <t>SK661000</t>
  </si>
  <si>
    <t>U+R Formenwkz.Modelle</t>
  </si>
  <si>
    <t>SK661100</t>
  </si>
  <si>
    <t>U+R Werkzeug, -geräte</t>
  </si>
  <si>
    <t>SK662000</t>
  </si>
  <si>
    <t>U+R Fuhrpark</t>
  </si>
  <si>
    <t>SK663100</t>
  </si>
  <si>
    <t>U+R Sonst.Betriebsausstattung</t>
  </si>
  <si>
    <t>SK663200</t>
  </si>
  <si>
    <t>U+R Büromasch., Computer, Kommunikation</t>
  </si>
  <si>
    <t>SK663400</t>
  </si>
  <si>
    <t>U+R Sonst.Geschäftsausstatung</t>
  </si>
  <si>
    <t>SK664000</t>
  </si>
  <si>
    <t>U+R Grundstücke, Gebäude</t>
  </si>
  <si>
    <t>SK665100</t>
  </si>
  <si>
    <t>SK665300</t>
  </si>
  <si>
    <t>Messeausstat.GWG unter€ 250 (ab2018)</t>
  </si>
  <si>
    <t>SK665400</t>
  </si>
  <si>
    <t>SK665500</t>
  </si>
  <si>
    <t>Büromaschin.GWG unter€ 250 (ab2018)</t>
  </si>
  <si>
    <t>SK665700</t>
  </si>
  <si>
    <t>SK667000</t>
  </si>
  <si>
    <t>Stromkosten</t>
  </si>
  <si>
    <t>SK667100</t>
  </si>
  <si>
    <t>Wasserverbrauch, Kanalgebühren</t>
  </si>
  <si>
    <t>SK667200</t>
  </si>
  <si>
    <t>Heizungskosten</t>
  </si>
  <si>
    <t>SK667300</t>
  </si>
  <si>
    <t>Müllentsorgung, Containermiete</t>
  </si>
  <si>
    <t>SK667400</t>
  </si>
  <si>
    <t>Gebäudebewachung, Alarmbearb.</t>
  </si>
  <si>
    <t>SK667500</t>
  </si>
  <si>
    <t>Gebäudereinigung, Reinigungsmat.</t>
  </si>
  <si>
    <t>SK667600</t>
  </si>
  <si>
    <t>SK667600-1</t>
  </si>
  <si>
    <t>Kfz Betriebsmaterial, Benzin,.. (Kostanart A_TANK)</t>
  </si>
  <si>
    <t>SK670000</t>
  </si>
  <si>
    <t>Gebäudemiete</t>
  </si>
  <si>
    <t>SK670100</t>
  </si>
  <si>
    <t>PKW Miete</t>
  </si>
  <si>
    <t>SK670100-1</t>
  </si>
  <si>
    <t>PKW Miete (Kostenart KFZ)</t>
  </si>
  <si>
    <t>SK670100-2</t>
  </si>
  <si>
    <t>PKW Miete (Kostenart A_KFZ)</t>
  </si>
  <si>
    <t>SK670200</t>
  </si>
  <si>
    <t>Miete BGA</t>
  </si>
  <si>
    <t>SK671100</t>
  </si>
  <si>
    <t>PKW Leasing</t>
  </si>
  <si>
    <t>SK672200</t>
  </si>
  <si>
    <t>Lizenzaufwand</t>
  </si>
  <si>
    <t>SK673000</t>
  </si>
  <si>
    <t>Div. Gebühren (Notar, Ämter, IHK, GEZ)</t>
  </si>
  <si>
    <t>SK675000</t>
  </si>
  <si>
    <t>Bankspesen</t>
  </si>
  <si>
    <t>SK675500</t>
  </si>
  <si>
    <t>Verwahrentgelt</t>
  </si>
  <si>
    <t>SK676100</t>
  </si>
  <si>
    <t>Sonst. EDV Beratung</t>
  </si>
  <si>
    <t>SK677100</t>
  </si>
  <si>
    <t>Unternehmensberatung Dritte</t>
  </si>
  <si>
    <t>SK677200</t>
  </si>
  <si>
    <t>Externe Kundenberatung</t>
  </si>
  <si>
    <t>SK677300</t>
  </si>
  <si>
    <t>Kundenberatung Dritter</t>
  </si>
  <si>
    <t>SK677400</t>
  </si>
  <si>
    <t>Übersetzungsarb./Dolmetscher</t>
  </si>
  <si>
    <t>SK677500</t>
  </si>
  <si>
    <t>Steuerberater</t>
  </si>
  <si>
    <t>SK677600</t>
  </si>
  <si>
    <t>Dienstleitung Automatisierung</t>
  </si>
  <si>
    <t>SK677700</t>
  </si>
  <si>
    <t>Dienstleistung Projektierung</t>
  </si>
  <si>
    <t>SK678000</t>
  </si>
  <si>
    <t>Rechtsanwalts-/Gerichtskosten</t>
  </si>
  <si>
    <t>SK680000</t>
  </si>
  <si>
    <t>Büromaterial</t>
  </si>
  <si>
    <t>SK680100</t>
  </si>
  <si>
    <t>Vordrucke, Formulare</t>
  </si>
  <si>
    <t>SK681000</t>
  </si>
  <si>
    <t>Zeitungen, Fachliteratur</t>
  </si>
  <si>
    <t>SK682000</t>
  </si>
  <si>
    <t>Porto, Post</t>
  </si>
  <si>
    <t>SK682000-1</t>
  </si>
  <si>
    <t>Porto, Post (Kostenart REISE)</t>
  </si>
  <si>
    <t>SK682000-2</t>
  </si>
  <si>
    <t>Porto, Post (Kostenart A_REIS)</t>
  </si>
  <si>
    <t>SK682100</t>
  </si>
  <si>
    <t>Telefon-, Faxgebühren</t>
  </si>
  <si>
    <t>SK682200</t>
  </si>
  <si>
    <t>Internetgebühren</t>
  </si>
  <si>
    <t>SK683000</t>
  </si>
  <si>
    <t>Verwaltungskosten Dritter</t>
  </si>
  <si>
    <t>SK684000</t>
  </si>
  <si>
    <t>Tagungskosten, interne Bew.</t>
  </si>
  <si>
    <t>SK685400</t>
  </si>
  <si>
    <t>Reisekosten Inland</t>
  </si>
  <si>
    <t>SK685400-1</t>
  </si>
  <si>
    <t>Reisekosten Inland (Kostenart REISE)</t>
  </si>
  <si>
    <t>SK685400-10</t>
  </si>
  <si>
    <t>Reisekosten Inland (Kostenart A_REISE)</t>
  </si>
  <si>
    <t>SK685400-11</t>
  </si>
  <si>
    <t>Reisekosten Inland (Kostenart A_TAXI)</t>
  </si>
  <si>
    <t>SK685400-2</t>
  </si>
  <si>
    <t>Reisekosten Inland (Kostenart ZUG)</t>
  </si>
  <si>
    <t>SK685400-3</t>
  </si>
  <si>
    <t>Reisekosten Inland (Kostenart FLUG)</t>
  </si>
  <si>
    <t>SK685400-4</t>
  </si>
  <si>
    <t>Reisekosten Inland (Kostenart HOTEL)</t>
  </si>
  <si>
    <t>SK685400-5</t>
  </si>
  <si>
    <t>Reisekosten Inland (Kostenart Sonstige Kosten)</t>
  </si>
  <si>
    <t>SK685400-6</t>
  </si>
  <si>
    <t>Reisekosten Inland (Kostenart TAXI)</t>
  </si>
  <si>
    <t>SK685400-7</t>
  </si>
  <si>
    <t>Reisekosten Inland (Kostenart A_ZUG)</t>
  </si>
  <si>
    <t>SK685400-8</t>
  </si>
  <si>
    <t>Reisekosten Inland (Kostenart A_FLUG)</t>
  </si>
  <si>
    <t>SK685400-9</t>
  </si>
  <si>
    <t>Reisekosten Inland (Kostenart A_HOTEL)</t>
  </si>
  <si>
    <t>SK685450</t>
  </si>
  <si>
    <t>Reisekosten Ausland</t>
  </si>
  <si>
    <t>SK685450-1</t>
  </si>
  <si>
    <t>Reisekosten Ausland (Kostenart REISE)</t>
  </si>
  <si>
    <t>SK685450-10</t>
  </si>
  <si>
    <t>Reisekosten Ausland (Kostenart A_REISE)</t>
  </si>
  <si>
    <t>SK685450-11</t>
  </si>
  <si>
    <t>Reisekosten Ausland (Kostenart A_TAXI)</t>
  </si>
  <si>
    <t>SK685450-2</t>
  </si>
  <si>
    <t>Reisekosten Ausland (Kostenart ZUG)</t>
  </si>
  <si>
    <t>SK685450-3</t>
  </si>
  <si>
    <t>Reisekosten Ausland (Kostenart FLUG)</t>
  </si>
  <si>
    <t>SK685450-4</t>
  </si>
  <si>
    <t>Reisekosten Ausland (Kostenart HOTEL)</t>
  </si>
  <si>
    <t>SK685450-5</t>
  </si>
  <si>
    <t>Reisekosten Ausland (Kostenart Sonstige Kosten)</t>
  </si>
  <si>
    <t>SK685450-6</t>
  </si>
  <si>
    <t>Reisekosten Ausland (Kostenart TAXI)</t>
  </si>
  <si>
    <t>SK685450-7</t>
  </si>
  <si>
    <t>Reisekosten Ausland (Kostenart A_ZUG)</t>
  </si>
  <si>
    <t>SK685450-8</t>
  </si>
  <si>
    <t>Reisekosten Ausland (Kostenart A_FLUG)</t>
  </si>
  <si>
    <t>SK685450-9</t>
  </si>
  <si>
    <t>Reisekosten Ausland (Kostenart A_HOTEL)</t>
  </si>
  <si>
    <t>SK685700</t>
  </si>
  <si>
    <t>KM-Geld</t>
  </si>
  <si>
    <t>SK686000</t>
  </si>
  <si>
    <t>Bewirtungskosten</t>
  </si>
  <si>
    <t>SK686150</t>
  </si>
  <si>
    <t>Bewirtungskosten mit VSt</t>
  </si>
  <si>
    <t>SK686160</t>
  </si>
  <si>
    <t>Bewirtungskosten nicht abzugsfähig</t>
  </si>
  <si>
    <t>SK686200</t>
  </si>
  <si>
    <t>Repräsentationskosten/Geschenke</t>
  </si>
  <si>
    <t>SK686250</t>
  </si>
  <si>
    <t>Repräsentationsk./Geschenk nicht abzf.</t>
  </si>
  <si>
    <t>SK686900</t>
  </si>
  <si>
    <t>Spendenaufwand</t>
  </si>
  <si>
    <t>SK687000</t>
  </si>
  <si>
    <t>Inseratswerbung</t>
  </si>
  <si>
    <t>SK687100</t>
  </si>
  <si>
    <t>Prospekte</t>
  </si>
  <si>
    <t>SK687200</t>
  </si>
  <si>
    <t>Fotografien, Poster</t>
  </si>
  <si>
    <t>SK687300</t>
  </si>
  <si>
    <t>Werbe-, Beratungskosten, Website</t>
  </si>
  <si>
    <t>SK687400</t>
  </si>
  <si>
    <t>Film-,Video-,CD-Erstellung</t>
  </si>
  <si>
    <t>SK687500</t>
  </si>
  <si>
    <t>Werbegeschenke bis 35,-€</t>
  </si>
  <si>
    <t>SK687900</t>
  </si>
  <si>
    <t>Diverse Werbekosten</t>
  </si>
  <si>
    <t>SK688000</t>
  </si>
  <si>
    <t>Messekosten Inland</t>
  </si>
  <si>
    <t>SK688100</t>
  </si>
  <si>
    <t>Messekosten Ausland</t>
  </si>
  <si>
    <t>SK689000</t>
  </si>
  <si>
    <t>Provision Mitarbeiter</t>
  </si>
  <si>
    <t>SK689100</t>
  </si>
  <si>
    <t>Provision Sonstige</t>
  </si>
  <si>
    <t>SK689200</t>
  </si>
  <si>
    <t>Provision Dritte</t>
  </si>
  <si>
    <t>SK690000</t>
  </si>
  <si>
    <t>Versandkosten Inland</t>
  </si>
  <si>
    <t>SK690100</t>
  </si>
  <si>
    <t>Versandkosten Ausland</t>
  </si>
  <si>
    <t>SK690200</t>
  </si>
  <si>
    <t>Verpackungsmaterial</t>
  </si>
  <si>
    <t>SK691200</t>
  </si>
  <si>
    <t>Kfz-Versicherung</t>
  </si>
  <si>
    <t>SK691900</t>
  </si>
  <si>
    <t>Sonst. Versicherungen</t>
  </si>
  <si>
    <t>SK692000</t>
  </si>
  <si>
    <t>Betriebsbedingte Beiträge</t>
  </si>
  <si>
    <t>SK693000</t>
  </si>
  <si>
    <t>Entwicklungs-, Versuchsarbeiter</t>
  </si>
  <si>
    <t>SK693100</t>
  </si>
  <si>
    <t>Sonst. Entw.kosten, Material</t>
  </si>
  <si>
    <t>SK700300</t>
  </si>
  <si>
    <t>Kfz-Steuer</t>
  </si>
  <si>
    <t>SK752100</t>
  </si>
  <si>
    <t>Aval-, Akkreditivprovision</t>
  </si>
  <si>
    <t>SK760000</t>
  </si>
  <si>
    <t>Außerordentlicher Aufwand</t>
  </si>
  <si>
    <t>SK999999</t>
  </si>
  <si>
    <t>Dummy für Gemeinkosten</t>
  </si>
  <si>
    <t>SP-Test-BG1</t>
  </si>
  <si>
    <t xml:space="preserve">Test Kleinteile Fahrstrecke Spinnerei </t>
  </si>
  <si>
    <t>TE001</t>
  </si>
  <si>
    <t>2 PUFFERSTRECKEN</t>
  </si>
  <si>
    <t>TE002</t>
  </si>
  <si>
    <t>MEHRPREIS 3 PUFFERSTRECKEN</t>
  </si>
  <si>
    <t>TE003</t>
  </si>
  <si>
    <t>MEHRPREIS 4 PUFFERSTRECKEN</t>
  </si>
  <si>
    <t>TE004</t>
  </si>
  <si>
    <t>HR 4/2 egal welche Größe</t>
  </si>
  <si>
    <t>TE005</t>
  </si>
  <si>
    <t>RSM</t>
  </si>
  <si>
    <t>TE006</t>
  </si>
  <si>
    <t>Schaltschrankmodul</t>
  </si>
  <si>
    <t>TE007</t>
  </si>
  <si>
    <t>Einbauten in Schrank</t>
  </si>
  <si>
    <t>TE008</t>
  </si>
  <si>
    <t>SPS: CPU151F-2PN</t>
  </si>
  <si>
    <t>TE009</t>
  </si>
  <si>
    <t>PC-Ausrüstung</t>
  </si>
  <si>
    <t>TE010</t>
  </si>
  <si>
    <t>Putzmaschine; 4 Vorpuffer; 2 Nachpuffer</t>
  </si>
  <si>
    <t>TE011</t>
  </si>
  <si>
    <t>Putzmaschine</t>
  </si>
  <si>
    <t>TE012</t>
  </si>
  <si>
    <t>Flyer (2 Flyer mit je 2 Pufferstrecken)</t>
  </si>
  <si>
    <t>TE013</t>
  </si>
  <si>
    <t>Flyer (Option: 3. Pufferstrecke)</t>
  </si>
  <si>
    <t>TE014</t>
  </si>
  <si>
    <t>Flyer (Option: 3.+4. Pufferstrecke)</t>
  </si>
  <si>
    <t>TE015</t>
  </si>
  <si>
    <t>RSM (5 RSM)</t>
  </si>
  <si>
    <t>TE822012501</t>
  </si>
  <si>
    <t>RA1-a FÜR AP110 ST-V N_ANTRIEB, B-PNEUM. KPL.</t>
  </si>
  <si>
    <t>TE826022065</t>
  </si>
  <si>
    <t>TE826025010</t>
  </si>
  <si>
    <t>TEF</t>
  </si>
  <si>
    <t>TEF TRANSELASTIK FÖRDERER - TOS BAUGRUPPE</t>
  </si>
  <si>
    <t>testSchrempp</t>
  </si>
  <si>
    <t>TOS Auswahl Förderer</t>
  </si>
  <si>
    <t>FÖRDERER</t>
  </si>
  <si>
    <t>TOS Auswahl ILS</t>
  </si>
  <si>
    <t>ILS - Kalkulation</t>
  </si>
  <si>
    <t>TOS Auswahl LS</t>
  </si>
  <si>
    <t>LADESCHLEIFE</t>
  </si>
  <si>
    <t>TOS AUSWAHL VB-TEILE</t>
  </si>
  <si>
    <t>VERBINDUNGSELEMENTE</t>
  </si>
  <si>
    <t>TP</t>
  </si>
  <si>
    <t>Komplettanlage</t>
  </si>
  <si>
    <t>TP-Entwicklung</t>
  </si>
  <si>
    <t>Entwicklung</t>
  </si>
  <si>
    <t>TP-ET</t>
  </si>
  <si>
    <t>Teilprojekt -  Ersatzteil</t>
  </si>
  <si>
    <t>TP-Gebäude</t>
  </si>
  <si>
    <t>Gebäude</t>
  </si>
  <si>
    <t>TP-Messe</t>
  </si>
  <si>
    <t>Messe</t>
  </si>
  <si>
    <t>TP-RP</t>
  </si>
  <si>
    <t>Teilprojekt -Reparatur / Umbauten</t>
  </si>
  <si>
    <t>TP-Sonstiges</t>
  </si>
  <si>
    <t>Sonstiges</t>
  </si>
  <si>
    <t>TP-SV</t>
  </si>
  <si>
    <t>Teilprojekt - Service</t>
  </si>
  <si>
    <t>TP-VK</t>
  </si>
  <si>
    <t>Teilprojekt - VK</t>
  </si>
  <si>
    <t>TX822012501</t>
  </si>
  <si>
    <t>VK-SET</t>
  </si>
  <si>
    <t>Verkauf-Set-Test</t>
  </si>
  <si>
    <t>ZZZ-TESTARTIKEL</t>
  </si>
  <si>
    <t>ZZZ-TESTARTIKEL FT</t>
  </si>
  <si>
    <t>test FT</t>
  </si>
  <si>
    <t>Sensorkabel (je 30m) 3polig</t>
  </si>
  <si>
    <t>Scanner für Barcode-Trolley ILS</t>
  </si>
  <si>
    <t>Scanner für Barcode-Trolley Omniflo</t>
  </si>
  <si>
    <t>Scanner für Barcode-Trolley CPC</t>
  </si>
  <si>
    <t>Produktart</t>
  </si>
  <si>
    <t>Omniflo</t>
  </si>
  <si>
    <t>Stopper-/Weichenkabel (je 30m) 3polig</t>
  </si>
  <si>
    <t>Profinetkabel 40m</t>
  </si>
  <si>
    <t>Standard Installationsmaterial</t>
  </si>
  <si>
    <t>Sicherheitsscanner S300</t>
  </si>
  <si>
    <t>Sensor induktiv ILS</t>
  </si>
  <si>
    <t>Staumelder Lichttaster ILS</t>
  </si>
  <si>
    <t>Mechanik Encoder für CPC</t>
  </si>
  <si>
    <t>Stopperschleuse</t>
  </si>
  <si>
    <t>LDT WH 1NO + PDT NA 2NC</t>
  </si>
  <si>
    <t>LDT BL 1NO</t>
  </si>
  <si>
    <t>LDT BL 1NO + LTD WH 1NO + PDT NA 2NC</t>
  </si>
  <si>
    <t>LDT BL 1NO + LDT BL 1NO + LTD WH 1NO + PDT NA 2NC</t>
  </si>
  <si>
    <t>Bedienfeldkabel 5G1</t>
  </si>
  <si>
    <t>Bedienfeldkabel 7G1</t>
  </si>
  <si>
    <t>Bedienfeldkabel 12G1</t>
  </si>
  <si>
    <t>Bedienfeldkabel 18G1</t>
  </si>
  <si>
    <t>Scalance XP208 managed Switch IP68</t>
  </si>
  <si>
    <t>Scalance XB208 managed Switch</t>
  </si>
  <si>
    <t>Befestigungssatz für Turck / Murr Module</t>
  </si>
  <si>
    <t>Verbindung PN 30m D-Cod. Netzwerk</t>
  </si>
  <si>
    <t>Verbindung 24VDC 30m L-Cod. Power</t>
  </si>
  <si>
    <t>Movimot FU</t>
  </si>
  <si>
    <t>Movimot FU mit Anschaltung MFA52 PN-Interface</t>
  </si>
  <si>
    <t>Wenglor P1NH601</t>
  </si>
  <si>
    <t>Kaufteil Transpotex</t>
  </si>
  <si>
    <t>Teilvorhanden Induktiv M18 CPC</t>
  </si>
  <si>
    <t>Abfrage Traverse: U-Bügel</t>
  </si>
  <si>
    <t>U-Bügel mit Reflektionslichtschranke WTS18</t>
  </si>
  <si>
    <t>111 für AP110, 112 für Stahl, 113 für Kettenförderer</t>
  </si>
  <si>
    <t>Traversen-Abfrage Leuze HRT 25</t>
  </si>
  <si>
    <t>Stauklappe "Statische Trolleyabfrage" L=700</t>
  </si>
  <si>
    <t>013=AP110 L700, 014=Stahl L700, 015=AP110 L200, 016 Stahl L200</t>
  </si>
  <si>
    <t>U-Bügel (Lang) mit Reflektionslichtschranke WTS18</t>
  </si>
  <si>
    <t>Abfrage Bauteile / Beladeprüfung: U-Bügel Lang</t>
  </si>
  <si>
    <t>Halter am Stahlrohrgerüst für Laserlichttaster Bauteilabfrage</t>
  </si>
  <si>
    <t>Abfrage Bauteile / Beladeprüfung: Lichttaster</t>
  </si>
  <si>
    <t>HEB</t>
  </si>
  <si>
    <t xml:space="preserve">Zappler (Pinabfrage) mechanisch </t>
  </si>
  <si>
    <t>Seilzugschalter</t>
  </si>
  <si>
    <t>Arbeitsgänge</t>
  </si>
  <si>
    <t>Nur Sensor! Halter Projektspezifisch!</t>
  </si>
  <si>
    <t>Abfrage Bauteile / Beladeprüfung: Ultraschall</t>
  </si>
  <si>
    <t>Beladeprüfung Tasche: Lichttaster</t>
  </si>
  <si>
    <t>Abfrage ob Tasche beladen wurde: Ladestation ILS</t>
  </si>
  <si>
    <t>Fußschalter</t>
  </si>
  <si>
    <t>Ind. Sensor Öffner 1NC Position Heber</t>
  </si>
  <si>
    <t>Sicherheit- Rollenendschalter Oben / Unten Heber</t>
  </si>
  <si>
    <t>Ethernetstecker RJ45</t>
  </si>
  <si>
    <t>Schnittstellenkabel 30m 12G1</t>
  </si>
  <si>
    <t>Hand-Scanner Leuze kpl. mit PN-Gateway</t>
  </si>
  <si>
    <t>Daimer Servicestrecke Barcodes und QR</t>
  </si>
  <si>
    <t>Erdungsleitung in Kabelpritsche VPE=100m</t>
  </si>
  <si>
    <t xml:space="preserve">PN / ETH Stecker RJ45 mit Schneidklemmen zum Konfektionieren </t>
  </si>
  <si>
    <t>Zubehör für Anlagenerdung 6mm² je Erdungspunkt</t>
  </si>
  <si>
    <t>Reparaturschalter an Pritsche 20A 3-Polig 5kW</t>
  </si>
  <si>
    <t>Motoren</t>
  </si>
  <si>
    <t>Strecke</t>
  </si>
  <si>
    <t>Schnittstellen</t>
  </si>
  <si>
    <t>Sorter</t>
  </si>
  <si>
    <t>DI</t>
  </si>
  <si>
    <t>DQ</t>
  </si>
  <si>
    <t>FDI</t>
  </si>
  <si>
    <t>FDQ</t>
  </si>
  <si>
    <t>Not-Halt-Bereiche Summe</t>
  </si>
  <si>
    <t>Schaltschrank / Antriebsgruppen</t>
  </si>
  <si>
    <t>Bedienstation 1-fach - LDT BL 1NO</t>
  </si>
  <si>
    <t>Bedienstation 2-fach - LDT WH 1NO + PDT NA 2NC</t>
  </si>
  <si>
    <t>Bedienstation 3-fach - LDT BL 1NO + LTD WH 1NO + PDT NA 2NC</t>
  </si>
  <si>
    <t>Bedienstation 4-fach - LDT BL 1NO + LDT BL 1NO + LTD WH 1NO + PDT NA 2NC</t>
  </si>
  <si>
    <t>∑ DI</t>
  </si>
  <si>
    <t>∑ DQ</t>
  </si>
  <si>
    <t>∑ FDI</t>
  </si>
  <si>
    <t>∑ FDQ</t>
  </si>
  <si>
    <t>Mengen</t>
  </si>
  <si>
    <t>Weichen</t>
  </si>
  <si>
    <t>Schaltschränke</t>
  </si>
  <si>
    <t>Unterverteiler</t>
  </si>
  <si>
    <t>Schnittstelle Sicherheit</t>
  </si>
  <si>
    <t>Vereinzeler CP</t>
  </si>
  <si>
    <t>Hardware</t>
  </si>
  <si>
    <t>Senorik CPC</t>
  </si>
  <si>
    <t>Material vor Ort:</t>
  </si>
  <si>
    <t>Senorik Omniflo</t>
  </si>
  <si>
    <t>Senorik ILS</t>
  </si>
  <si>
    <t>Kabel + Verlegung</t>
  </si>
  <si>
    <t>Sicherheitstechnik</t>
  </si>
  <si>
    <t>Eingabe / Bedienung</t>
  </si>
  <si>
    <t>eWon</t>
  </si>
  <si>
    <t>Tableaus</t>
  </si>
  <si>
    <t>Summe ET 200 SP</t>
  </si>
  <si>
    <t>Siemens CPU S7-1500</t>
  </si>
  <si>
    <t>SUMME HW Ist</t>
  </si>
  <si>
    <t>SUMME EAs Soll</t>
  </si>
  <si>
    <t>Kabelpritschen/-leitern</t>
  </si>
  <si>
    <t>Ladeplatz, Entladeplatz</t>
  </si>
  <si>
    <t>Abwürfe</t>
  </si>
  <si>
    <t>Stopper Omniflo/CP</t>
  </si>
  <si>
    <t>Seperator ILS</t>
  </si>
  <si>
    <t>Sensor Raddreht</t>
  </si>
  <si>
    <t>Sensor Kettentakt</t>
  </si>
  <si>
    <t>Für Kabel</t>
  </si>
  <si>
    <t>zus. Motorschutzschalter (für MoviMots + Umrichter)</t>
  </si>
  <si>
    <t>Reparaturschalter für die Motoren</t>
  </si>
  <si>
    <t>Motorzubehör</t>
  </si>
  <si>
    <t>Hauptschütze 15kW</t>
  </si>
  <si>
    <t>Hauptschütze 4kW</t>
  </si>
  <si>
    <t>Hauptschütze 30kW</t>
  </si>
  <si>
    <t>Hauptschütze 22kW</t>
  </si>
  <si>
    <t xml:space="preserve">Werma-Ampel 3-Fach (Akk, RT, GN) </t>
  </si>
  <si>
    <t xml:space="preserve">Ampel 3-Fach (Akk, RT, GN) </t>
  </si>
  <si>
    <t>Koppelrelais 1NONC Wechsler</t>
  </si>
  <si>
    <t>Koppelrelais zwangsgeführt Saftey 2NO 2NC</t>
  </si>
  <si>
    <t>Vorbereitung Schnittstelle im Haus</t>
  </si>
  <si>
    <t>Schnittstellenabsprachen</t>
  </si>
  <si>
    <t>Schwechen</t>
  </si>
  <si>
    <t>Lastschütze + Koppelrelais + Schnittstellen</t>
  </si>
  <si>
    <t>Schnittstelle verdrahten</t>
  </si>
  <si>
    <t>Legende</t>
  </si>
  <si>
    <t>manuell auszufüllen</t>
  </si>
  <si>
    <t>automatisch errechnet</t>
  </si>
  <si>
    <t>Übertrag aus anderer Zelle</t>
  </si>
  <si>
    <t>ToDo / Fehler</t>
  </si>
  <si>
    <t>Summe</t>
  </si>
  <si>
    <t>Aus Sivas</t>
  </si>
  <si>
    <t>Zwischenergebnis / Gesamtergebnis</t>
  </si>
  <si>
    <t>Gesamt Summe EA (inkl. 15% Reserve)</t>
  </si>
  <si>
    <t>Soll</t>
  </si>
  <si>
    <t>Ist</t>
  </si>
  <si>
    <t>Halbleiter-Motorstarter (Low-Cost)</t>
  </si>
  <si>
    <t>Sonder-Vormontage im Haus</t>
  </si>
  <si>
    <t>200000066</t>
  </si>
  <si>
    <t>200000079</t>
  </si>
  <si>
    <t>Fahrspur außen für 30°Bogen dreiteilig</t>
  </si>
  <si>
    <t>200000080</t>
  </si>
  <si>
    <t>Käfig für Bogen 30° dreiteilig</t>
  </si>
  <si>
    <t>200000081</t>
  </si>
  <si>
    <t>Fahrspur innen für 30° Bogen dreiteilig</t>
  </si>
  <si>
    <t>200000082</t>
  </si>
  <si>
    <t>200000085</t>
  </si>
  <si>
    <t>SP 2.0 Bearbeitung Profil Bogenelement</t>
  </si>
  <si>
    <t>200000086</t>
  </si>
  <si>
    <t>200000087</t>
  </si>
  <si>
    <t>Druckregler VRPA-CM-Q6-E</t>
  </si>
  <si>
    <t>200000089</t>
  </si>
  <si>
    <t>200000094</t>
  </si>
  <si>
    <t>Lagerbock LBN-12/16</t>
  </si>
  <si>
    <t>200000095</t>
  </si>
  <si>
    <t>Rundzylinder DSNU-16-30-PPS-A</t>
  </si>
  <si>
    <t>200000098</t>
  </si>
  <si>
    <t>200000099</t>
  </si>
  <si>
    <t>Führungsschiene SROMST15-90</t>
  </si>
  <si>
    <t>Grundhalter für Einschleuselement links kurz</t>
  </si>
  <si>
    <t>Adapter für Einweisbogen links kurz</t>
  </si>
  <si>
    <t>Kompaktzylinder ADVU-32-60-P-A</t>
  </si>
  <si>
    <t>S7-300 ZENTRALBAUGR. CPU317-2 PN/DP</t>
  </si>
  <si>
    <t>S7-300 DIGIT. AUSGANGSBAUGRUPPE SM322 16DO</t>
  </si>
  <si>
    <t>S7-300 MICRO MEMORY CARD 2 MBYTE</t>
  </si>
  <si>
    <t>708004007</t>
  </si>
  <si>
    <t>S7-400 KOPPLUNGSBAUGRUPPE 2 SERIELLE SCHNITTSTELLE</t>
  </si>
  <si>
    <t xml:space="preserve">S7-400 MEMORY CARD FLASH-EPROM 2MBYTE </t>
  </si>
  <si>
    <t xml:space="preserve">S7-400 MEMORY CARD FLASH-EPROM 256 KBYTE  </t>
  </si>
  <si>
    <t>CPU-MODUL CX5140, MICROSOFT WINDOWS 10 IoT Enterpr</t>
  </si>
  <si>
    <t xml:space="preserve">POWERLEITUNG M12 ST. 0°/M12 BU. 0° A-KOD. 3M </t>
  </si>
  <si>
    <t>POWERLEITUNG M12 ST. 0°/M12 BU. 0° A-KOD. 5M</t>
  </si>
  <si>
    <t>POWERLEITUNG M12 ST. 0°/M12 BU. 0° A-KOD. 10M</t>
  </si>
  <si>
    <t>POWERLEITUNG M12 ST. 0°/M12 BU. 0° A-KOD. 15M</t>
  </si>
  <si>
    <t>POWERLEITUNG M12 ST. 0°/M12 BU. 0° A-KOD. 20M</t>
  </si>
  <si>
    <t>POWERLEITUNG M12 ST. 0°/M12 BU. 0° A-KOD. 30M</t>
  </si>
  <si>
    <t xml:space="preserve">M12 ST. 0° / M12 ST. 0° D-KOD. GESCHIRMT 3M  </t>
  </si>
  <si>
    <t>M12 ST. 0° / M12 ST. 0° D-KOD. GESCHIRMT 5M</t>
  </si>
  <si>
    <t>M12 ST. 0° / M12 ST. 0° D-KOD. GESCHIRMT 10M</t>
  </si>
  <si>
    <t>M12 ST. 0° / M12 ST. 0° D-KOD. GESCHIRMT 15M</t>
  </si>
  <si>
    <t>M12 ST. 0° / M12 ST. 0° D-KOD. GESCHIRMT 20M</t>
  </si>
  <si>
    <t>M12 ST. 0° / M12 ST. 0° D-KOD. GESCHIRMT 30M</t>
  </si>
  <si>
    <t>M12 ST. 0° D-KOD. / RJ45 ST. 0° GESCHIRMT 3M</t>
  </si>
  <si>
    <t>M12 ST. 0° D-KOD. / RJ45 ST. 0° GESCHIRMT 5M</t>
  </si>
  <si>
    <t>M12 ST. 0° D-KOD. / RJ45 ST. 0° GESCHIRMT 10M</t>
  </si>
  <si>
    <t>M12 ST. 0° D-KOD. / RJ45 ST. 0° GESCHIRMT 15M</t>
  </si>
  <si>
    <t>M12 ST. 0° D-KOD. / RJ45 ST. 0° GESCHIRMT 20M</t>
  </si>
  <si>
    <t>M12 ST. 0° D-KOD. / RJ45 ST. 0° GESCHIRMT 30M</t>
  </si>
  <si>
    <t>790000803</t>
  </si>
  <si>
    <t>LEUZE FUNK HANDSCANNER KPL.</t>
  </si>
  <si>
    <t>821716901</t>
  </si>
  <si>
    <t>821716903</t>
  </si>
  <si>
    <t>821716904</t>
  </si>
  <si>
    <t>821716923</t>
  </si>
  <si>
    <t>821716929</t>
  </si>
  <si>
    <t>821716930</t>
  </si>
  <si>
    <t>821716931</t>
  </si>
  <si>
    <t>824716932</t>
  </si>
  <si>
    <t>824716933</t>
  </si>
  <si>
    <t>824716935</t>
  </si>
  <si>
    <t>824716938</t>
  </si>
  <si>
    <t>824716939</t>
  </si>
  <si>
    <t>Traversenabfrage KF kpl. mit Lichttaster</t>
  </si>
  <si>
    <t>829516950</t>
  </si>
  <si>
    <t>829516955</t>
  </si>
  <si>
    <t>829516956</t>
  </si>
  <si>
    <t>829534031</t>
  </si>
  <si>
    <t>ZIMMERMANNSBLEISTIFT</t>
  </si>
  <si>
    <t>ZUGFEDER RZ-083X D=1 DE=13,5 LO=44,4</t>
  </si>
  <si>
    <t>PA 6 G + Öl 520X200X90 SCHWARZ ROH GESÄGT +2/+5</t>
  </si>
  <si>
    <t>Herstellkosten</t>
  </si>
  <si>
    <t>Änderungsdatum</t>
  </si>
  <si>
    <t>200000088</t>
  </si>
  <si>
    <t>Führungszylinder DFM-32-125-P-A-GF</t>
  </si>
  <si>
    <t>200000090</t>
  </si>
  <si>
    <t>Befestigungsplatte Entladung für Taschen ILS</t>
  </si>
  <si>
    <t>200000091</t>
  </si>
  <si>
    <t>Grundhalter Entladung für Taschen ILS</t>
  </si>
  <si>
    <t>200000092</t>
  </si>
  <si>
    <t>Druckplatte Entladung für Taschen ILS</t>
  </si>
  <si>
    <t>200000093</t>
  </si>
  <si>
    <t>Puffer - Platte Entladung für Taschen ILS</t>
  </si>
  <si>
    <t>200000097</t>
  </si>
  <si>
    <t>Welle für Beladung Taschen ILS</t>
  </si>
  <si>
    <t>200000100</t>
  </si>
  <si>
    <t>Gelenkarm LKBM8-L50-S40-Q120-H8-HA8-T5</t>
  </si>
  <si>
    <t>200000102</t>
  </si>
  <si>
    <t>Klemmbacke links für Fixierstation</t>
  </si>
  <si>
    <t>200000103</t>
  </si>
  <si>
    <t>Klemmbacke rechts für Fixierstation</t>
  </si>
  <si>
    <t>200000104</t>
  </si>
  <si>
    <t>Gelenkverbindung für Entladung Taschen ILS</t>
  </si>
  <si>
    <t>200000105</t>
  </si>
  <si>
    <t>200000106</t>
  </si>
  <si>
    <t>Befestigungswinkel für Entladung Taschen ILS</t>
  </si>
  <si>
    <t>200000107</t>
  </si>
  <si>
    <t>Schieber für Entladung Taschen ILS</t>
  </si>
  <si>
    <t>Elektronik-Spitzzange 140S mm</t>
  </si>
  <si>
    <t>Abisolierzange MultiStrip 10</t>
  </si>
  <si>
    <t>400009440</t>
  </si>
  <si>
    <t>STEUERUNG ROBOTUNITS HEBER</t>
  </si>
  <si>
    <t>Traversen- / Omniflo-Stopper - BG</t>
  </si>
  <si>
    <t>400602079</t>
  </si>
  <si>
    <t>Metall-Gummipuffer TYP4, D=20mm, M6, H=11mm</t>
  </si>
  <si>
    <t>400602080</t>
  </si>
  <si>
    <t>WF29DRN80MK4/BE05, n=55, 0,55Kw, Bauform M5A,</t>
  </si>
  <si>
    <t>400602081</t>
  </si>
  <si>
    <t>Sensorhalter Passivweiche verlassen</t>
  </si>
  <si>
    <t>400602082</t>
  </si>
  <si>
    <t>Halteblech für Vereinzeler</t>
  </si>
  <si>
    <t>400602083</t>
  </si>
  <si>
    <t>Haltewinkel für Beladeschuh</t>
  </si>
  <si>
    <t>400602084</t>
  </si>
  <si>
    <t>Winkel Fördererkopf</t>
  </si>
  <si>
    <t>400602085</t>
  </si>
  <si>
    <t>Winkel Förderprofil</t>
  </si>
  <si>
    <t>LOGO! 24CE, LOGIKMODUL, DISPLAY SV/E/A 24V</t>
  </si>
  <si>
    <t>708000026</t>
  </si>
  <si>
    <t>40-GB-CFAST-KARTE, 3D-FLASH</t>
  </si>
  <si>
    <t>708100026</t>
  </si>
  <si>
    <t>790000056</t>
  </si>
  <si>
    <t>790821401</t>
  </si>
  <si>
    <t>790823010</t>
  </si>
  <si>
    <t>790823020</t>
  </si>
  <si>
    <t>Crimpzange für Aderendhülsen 16 mm2</t>
  </si>
  <si>
    <t>ALUPROFILBOGEN INNEN VERTIKAL APBV 110 - 10° KPL.</t>
  </si>
  <si>
    <t>Traversenabfrage ST kpl. mit Lichttaster</t>
  </si>
  <si>
    <t>888006099</t>
  </si>
  <si>
    <t>Bosch Werkzeugpaket Grundausstattung Baustelle</t>
  </si>
  <si>
    <t>888006100</t>
  </si>
  <si>
    <t>Bosch - Kapp-Gehrungssäge GCM 12 GDL</t>
  </si>
  <si>
    <t>888006101</t>
  </si>
  <si>
    <t>Bosch Akku Staubsauger GDE 18 V-26</t>
  </si>
  <si>
    <t>888006102</t>
  </si>
  <si>
    <t>Bosch Ladegerät GAL 18 V-80</t>
  </si>
  <si>
    <t>888006103</t>
  </si>
  <si>
    <t>Bosch Akku Handkreissäge GKS 18V-68 GC</t>
  </si>
  <si>
    <t>888006104</t>
  </si>
  <si>
    <t>Bosch Akku Winkelschleifer GWS18v-15</t>
  </si>
  <si>
    <t>888006105</t>
  </si>
  <si>
    <t>Bosch Akku Drehschlagschrauber GDS18v-1000</t>
  </si>
  <si>
    <t>888006106</t>
  </si>
  <si>
    <t>Bosch Rotationslaser GRL 300 HVG</t>
  </si>
  <si>
    <t>888006107</t>
  </si>
  <si>
    <t>Bosch Akku Kapp-Gehrungssäge GCM18V-305 GDC</t>
  </si>
  <si>
    <t>888006108</t>
  </si>
  <si>
    <t>Bosch Akku Schlagbohrschrauber GSB18V-110 C</t>
  </si>
  <si>
    <t>888006109</t>
  </si>
  <si>
    <t>Bosch Laser-Entfernungsmesser GLM 50-25 G</t>
  </si>
  <si>
    <t>888006110</t>
  </si>
  <si>
    <t>Bosch Akku Säbelsäge GSA 18V-28</t>
  </si>
  <si>
    <t>888006111</t>
  </si>
  <si>
    <t>Bosch Akku Bohrhammer GBH18V-28CF</t>
  </si>
  <si>
    <t>888006112</t>
  </si>
  <si>
    <t>Bosch Industriestaubsauger GAS 18-10L</t>
  </si>
  <si>
    <t>888006113</t>
  </si>
  <si>
    <t>Bosch Akku Winkelbohrmaschine GWB 12-10</t>
  </si>
  <si>
    <t>888006114</t>
  </si>
  <si>
    <t>Bosch Drehschlagschrauber GDX 18V-200</t>
  </si>
  <si>
    <t>888006115</t>
  </si>
  <si>
    <t>Bosch Akku Schlagbohrschrauber GSB 18V-55</t>
  </si>
  <si>
    <t>888006116</t>
  </si>
  <si>
    <t>Bosch Akku ProCore 18V 8,0Ah</t>
  </si>
  <si>
    <t>888006117</t>
  </si>
  <si>
    <t>Bosch Akku ProCore 18V 4,0Ah</t>
  </si>
  <si>
    <t>888006118</t>
  </si>
  <si>
    <t>Bosch Werkzeugpaket Fahrzeugausstattung</t>
  </si>
  <si>
    <t>CLIFASTIFT M8X34 - 534 000 080 100</t>
  </si>
  <si>
    <t>BLECHSCHR. 4,8X19 ISO 7050C SENKK. M. KREUZSCH.H</t>
  </si>
  <si>
    <t>Gelenkkopf ISO 12240-4 - K - F - W - 6 - M6 - St</t>
  </si>
  <si>
    <t>WEGEVENT.5/2 BISTABIL SY5220-5WAOU-C6F-Q</t>
  </si>
  <si>
    <t>PNEUMATIKZYLINDER CD85N20-30-B, DOPPELTWIRKEND</t>
  </si>
  <si>
    <t>Gleitlager GFM-0608-04</t>
  </si>
  <si>
    <t>931011006</t>
  </si>
  <si>
    <t>WINKELSTAHL 40X40X4 Edelstahl</t>
  </si>
  <si>
    <t>ILS 2.0 Modul Abhänger 4 Gefällestrecke 001 zur</t>
  </si>
  <si>
    <t xml:space="preserve">ILS 2.0 Modul Abhänger 4 Gefällestrecke 010 zur </t>
  </si>
  <si>
    <t xml:space="preserve">ILS 2.0 Modul Abhänger 4 Gefällestrecke 002 zur  </t>
  </si>
  <si>
    <t xml:space="preserve">ILS 2.0 Modul Abhänger 4 Gefällestrecke 003 zur </t>
  </si>
  <si>
    <t xml:space="preserve">ILS 2.0 Modul Abhänger 4 Gefällestrecke 004 zur </t>
  </si>
  <si>
    <t xml:space="preserve">ILS 2.0 Modul Abhänger 4 Gefällestrecke 005 zur </t>
  </si>
  <si>
    <t xml:space="preserve">ILS 2.0 Modul Abhänger 4 Gefällestrecke 006 zur </t>
  </si>
  <si>
    <t xml:space="preserve">ILS 2.0 Modul Abhänger 4 Gefällestrecke 007 zur </t>
  </si>
  <si>
    <t xml:space="preserve">ILS 2.0 Modul Abhänger 4 Gefällestrecke 008 zur </t>
  </si>
  <si>
    <t xml:space="preserve">ILS 2.0 Modul Abhänger 4 Gefällestrecke 009 zur </t>
  </si>
  <si>
    <t>200000083</t>
  </si>
  <si>
    <t>Ständer - Profil für Zylinderführung</t>
  </si>
  <si>
    <t>Bolzen mit Bund GSHCCGH6-11.2 m. Sicherungsring</t>
  </si>
  <si>
    <t>Bolzen mit Bund GSHCCGH6-12.2 m. Sicherungsring</t>
  </si>
  <si>
    <t>200000108</t>
  </si>
  <si>
    <t>Befestigungsplatte für Entladung Taschen ILS</t>
  </si>
  <si>
    <t>200000110</t>
  </si>
  <si>
    <t>Rutschprofil für SC Entladung</t>
  </si>
  <si>
    <t>200000111</t>
  </si>
  <si>
    <t>Halteklotz groß für SC Entladung</t>
  </si>
  <si>
    <t>200000112</t>
  </si>
  <si>
    <t>Deckplatte für SC Entladung</t>
  </si>
  <si>
    <t>200000113</t>
  </si>
  <si>
    <t>Gegenplatte für SC Entladung</t>
  </si>
  <si>
    <t>200000114</t>
  </si>
  <si>
    <t>Schwenkhebel Platte für SC Entladung</t>
  </si>
  <si>
    <t>200000115</t>
  </si>
  <si>
    <t>Gleitschiene für SC Entladung</t>
  </si>
  <si>
    <t>200000116</t>
  </si>
  <si>
    <t>Halteklotz klein für SC Entladung</t>
  </si>
  <si>
    <t>200000117</t>
  </si>
  <si>
    <t>Winkelplatte für SC Entladung</t>
  </si>
  <si>
    <t>200000118</t>
  </si>
  <si>
    <t>Halteblech Gleitschiene für SC Entladung</t>
  </si>
  <si>
    <t>200000119</t>
  </si>
  <si>
    <t>Gleitschiene 2 für SC Entladung</t>
  </si>
  <si>
    <t>200000120</t>
  </si>
  <si>
    <t>Rundzylinder C85N20-15, doppeltwirkend</t>
  </si>
  <si>
    <t>200000121</t>
  </si>
  <si>
    <t>Befestigungswinkel für Gegenlager - C85C25</t>
  </si>
  <si>
    <t>200000122</t>
  </si>
  <si>
    <t>200000123</t>
  </si>
  <si>
    <t>Kantenschutz</t>
  </si>
  <si>
    <t>200000124</t>
  </si>
  <si>
    <t>Ständer - Profil für Montage an Befestigungsplatte</t>
  </si>
  <si>
    <t>200000125</t>
  </si>
  <si>
    <t>200000126</t>
  </si>
  <si>
    <t>Anfahrleiste</t>
  </si>
  <si>
    <t>200000127</t>
  </si>
  <si>
    <t>Abdeckung für Sensorbügel mit Glasfaserkabel</t>
  </si>
  <si>
    <t>200000128</t>
  </si>
  <si>
    <t>200000133</t>
  </si>
  <si>
    <t>Kniehebelspanner GH-20235</t>
  </si>
  <si>
    <t>200000134</t>
  </si>
  <si>
    <t>Kniehebelspanner GH-20235 bearbeitet</t>
  </si>
  <si>
    <t>200000135</t>
  </si>
  <si>
    <t>Schutzabdeckung 1 - Beladung</t>
  </si>
  <si>
    <t>200000136</t>
  </si>
  <si>
    <t>Schutzabdeckung 2 -Beladung</t>
  </si>
  <si>
    <t>200000137</t>
  </si>
  <si>
    <t>Schaltgabel für Handschaltung Traversenstopper</t>
  </si>
  <si>
    <t>200000138</t>
  </si>
  <si>
    <t>200000139</t>
  </si>
  <si>
    <t>Linearwelle  SSFJ6-550 g6</t>
  </si>
  <si>
    <t>200000144</t>
  </si>
  <si>
    <t>Stofftasche für ILS</t>
  </si>
  <si>
    <t>200000151</t>
  </si>
  <si>
    <t>Schalthebel für Handschaltung Traversenstopper</t>
  </si>
  <si>
    <t>200000152</t>
  </si>
  <si>
    <t>Schwenkantrieb CDRBU2WU40-90DZ</t>
  </si>
  <si>
    <t>200000153</t>
  </si>
  <si>
    <t>Stopper - Leiste Entladung für Taschen ILS</t>
  </si>
  <si>
    <t>200000154</t>
  </si>
  <si>
    <t>Anlaufscheibe GTM-0615-015</t>
  </si>
  <si>
    <t>200000156</t>
  </si>
  <si>
    <t>Zugfeder Z-112EI</t>
  </si>
  <si>
    <t>200000157</t>
  </si>
  <si>
    <t>Scharnierbolzen mit Splint - SHCLGHN6-35-NC3</t>
  </si>
  <si>
    <t>200000158</t>
  </si>
  <si>
    <t>200000159</t>
  </si>
  <si>
    <t>Halter am LP für AS-Element links</t>
  </si>
  <si>
    <t>200000160</t>
  </si>
  <si>
    <t>Z-Winkel/H=0840,5/B=60/verzinkt  /beam</t>
  </si>
  <si>
    <t>SICHERUNGSLASTTRENNSCHALTER 3-POLIG, NH00, NH000</t>
  </si>
  <si>
    <t>NH-SICHERUNGSEINSATZ NH00 125A</t>
  </si>
  <si>
    <t>NH-SICHERUNGSEINSATZ NH000 20A</t>
  </si>
  <si>
    <t>Ethernet CAT6A M12 St-0°/RJ45, 8-polig, X-Cod. 2m</t>
  </si>
  <si>
    <t>Ethernet CAT6A M12 St-0°/RJ45, 8-polig, X-Cod. 5m</t>
  </si>
  <si>
    <t>Kompaktzylinder CQ2B25-20D, doppeltwirkend</t>
  </si>
  <si>
    <t>Zylinderschalter SMT-8M-A-PS-24V-E-0,3-M8D</t>
  </si>
  <si>
    <t>Passschraube ISO 7379 - 10 x 20 - M8 - 12.9</t>
  </si>
  <si>
    <t>Camera DM280 mit Halter (CPC) - BG</t>
  </si>
  <si>
    <t>ILS-Drahtbügeltasche - BG</t>
  </si>
  <si>
    <t>400102653</t>
  </si>
  <si>
    <t>Förderer KFG-P 2000 AF Typ ECO Ausführung B6</t>
  </si>
  <si>
    <t>400102654</t>
  </si>
  <si>
    <t>Linearführung WS-10-30 /WW-10-30-08</t>
  </si>
  <si>
    <t>400102655</t>
  </si>
  <si>
    <t>Zyl. D16 H55 Doppelwirkend</t>
  </si>
  <si>
    <t>400102656</t>
  </si>
  <si>
    <t>400102657</t>
  </si>
  <si>
    <t>Kniehebelspanner-Waagrechtspanner</t>
  </si>
  <si>
    <t>400102658</t>
  </si>
  <si>
    <t>FLEX-Mat. AN2300131 für Faurecia Lozorno 135720</t>
  </si>
  <si>
    <t>400102659</t>
  </si>
  <si>
    <t>Steckbohrbuchse DIN 173 Durchm. 4,2mm</t>
  </si>
  <si>
    <t>400102660</t>
  </si>
  <si>
    <t>WINKEL Heber Typ WPH1-1000</t>
  </si>
  <si>
    <t>400102661</t>
  </si>
  <si>
    <t>Abdeckblech - Omniflo</t>
  </si>
  <si>
    <t>400102662</t>
  </si>
  <si>
    <t>Abdeckblech - ILS - Ecke - links</t>
  </si>
  <si>
    <t>400102663</t>
  </si>
  <si>
    <t>Abdeckblech - ILS - Ecke - rechts</t>
  </si>
  <si>
    <t>400102664</t>
  </si>
  <si>
    <t>Abdeckblech - ILS - mitte</t>
  </si>
  <si>
    <t>400102665</t>
  </si>
  <si>
    <t>LAU5-A50-B50-L120</t>
  </si>
  <si>
    <t>400102666</t>
  </si>
  <si>
    <t>Stoßdämpfer YSR-12-12-C - 34572</t>
  </si>
  <si>
    <t>400102668</t>
  </si>
  <si>
    <t>Stellring SSCSJ6-6</t>
  </si>
  <si>
    <t>400102670</t>
  </si>
  <si>
    <t>Linearwelle SSFJ6-40</t>
  </si>
  <si>
    <t>400102671</t>
  </si>
  <si>
    <t>Abdeckung Entladung 1</t>
  </si>
  <si>
    <t>400102672</t>
  </si>
  <si>
    <t>Abdeckung Entladung 2</t>
  </si>
  <si>
    <t>400102673</t>
  </si>
  <si>
    <t xml:space="preserve">21370FR-02 Polysteel, flammenhemmend ausgerüstet, </t>
  </si>
  <si>
    <t>400102674</t>
  </si>
  <si>
    <t>Stopperleiste</t>
  </si>
  <si>
    <t>400102675</t>
  </si>
  <si>
    <t>FLACHRUNDS. M8X40 M.4KT.ANSATZ ISO 8677 VZ</t>
  </si>
  <si>
    <t>400102676</t>
  </si>
  <si>
    <t>Nachrüstsatz von Einzelstopper auf Stopperschleuse</t>
  </si>
  <si>
    <t>400102677</t>
  </si>
  <si>
    <t>Abdeckprofil;N10;grau;L=2000</t>
  </si>
  <si>
    <t>400102678</t>
  </si>
  <si>
    <t>Montage - WINKEL Heber Typ WPH1-1000</t>
  </si>
  <si>
    <t>400102679</t>
  </si>
  <si>
    <t>Stahlbau für Wartung und Abstützung von Fördertech</t>
  </si>
  <si>
    <t>450000431</t>
  </si>
  <si>
    <t>5/3 geschl. Magnetventil VUVG-L14-P53C-Y-G18-1R8L</t>
  </si>
  <si>
    <t>Sensorhalter für WT18-3P420 oder  -BG</t>
  </si>
  <si>
    <t>CPC Sensorhalter mit Reflextaster P1NH601 -BG</t>
  </si>
  <si>
    <t>CLASS CC SICHERUNGSEINSATZ 6A TRÄGE</t>
  </si>
  <si>
    <t>CLASS CC SICHERUNGSEINSATZ 10A TRÄGE</t>
  </si>
  <si>
    <t>CLASS CC SICHERUNGSEINSATZ 20A TRÄGE</t>
  </si>
  <si>
    <t>STIFTSAMMELSCHIENE 3-PHASIG, 16MM², 1016MM</t>
  </si>
  <si>
    <t>ENDKAPPE STIFTSAMMELSCHIENE 1-PHASIG VPE10STK.</t>
  </si>
  <si>
    <t>ENDKAPPE STIFTSAMMELSCHIENE 2/3-PHASIG VPE10STK.</t>
  </si>
  <si>
    <t>SICHERUNGSLASTTRENNSCHALTER 3-POLIG, NH1, NH0 250A</t>
  </si>
  <si>
    <t>NH-SICHERUNGSEINSATZ GR. NH1/ 125A</t>
  </si>
  <si>
    <t>STIFTSAMMELSCHIENE 3-PHASIG+HS, 16MM², 1016MM</t>
  </si>
  <si>
    <t>NH-SICHERUNGSEINSATZ NH00 35A</t>
  </si>
  <si>
    <t>NH-SICHERUNGSEINSATZ NH00 50A</t>
  </si>
  <si>
    <t>NH-SICHERUNGSEINSATZ NH00 63A</t>
  </si>
  <si>
    <t>NH-SICHERUNGSEINSATZ NH00 100A</t>
  </si>
  <si>
    <t>LOGO! DM16 24 Erweiter. Modul SV/E/A DC 24V/DC 24V</t>
  </si>
  <si>
    <t>707002005</t>
  </si>
  <si>
    <t>LOGO! 24CE Logikmodul, Display SV/E/A 24V</t>
  </si>
  <si>
    <t>707002006</t>
  </si>
  <si>
    <t>LOGO! 24RCEO Logikmodul DC 24V 8DE/4DA, o. Display</t>
  </si>
  <si>
    <t>M12 ST. 0° D-KOD. / RJ45 ST. 0° GESCHIRMT 25M</t>
  </si>
  <si>
    <t>ANSCHLUSSLEITUNG M12/0°/BU/12POL 10M</t>
  </si>
  <si>
    <t>711000502</t>
  </si>
  <si>
    <t>E-DAT modul 24x8(8) 1HE Patchfeld Cat.6A</t>
  </si>
  <si>
    <t>24-PORT GIGABIT SWITCH TL-SG1024D</t>
  </si>
  <si>
    <t>eWON COSY+, WLAN,  1xWAN + 3xLAN</t>
  </si>
  <si>
    <t>Reflextaster mit Hintergrundausblendung 100-1200mm</t>
  </si>
  <si>
    <t>Absolutdrehgeber Ether CAT, 2X4P.M12-Stecker</t>
  </si>
  <si>
    <t>721000046</t>
  </si>
  <si>
    <t>Reflex-Lichtschranke GRL18S-P2336</t>
  </si>
  <si>
    <t>Reflex-Lichtschranke GRL18S-F2336</t>
  </si>
  <si>
    <t xml:space="preserve">Einweg-Lichtschranke(Sender+Empfänger)RW=20m </t>
  </si>
  <si>
    <t>Reflex-Lichtschranke WL4-3P2130</t>
  </si>
  <si>
    <t>Reflex-Lichtschranke WL14-2P2430S07</t>
  </si>
  <si>
    <t>Reflex-Lichtschranke WL14-2P431 0,15-17M</t>
  </si>
  <si>
    <t>Reflektor P250 47X47mm 2-Loch-Befestigung</t>
  </si>
  <si>
    <t>Reflektor TK60</t>
  </si>
  <si>
    <t>Reflektor P42 35X42mm/2 Lochbefestigung</t>
  </si>
  <si>
    <t>721001014</t>
  </si>
  <si>
    <t>Reflex-Lichtschranke polarisiert PRK318B/PX-M12</t>
  </si>
  <si>
    <t>721001015</t>
  </si>
  <si>
    <t>Reflektor TKS 50x50.1</t>
  </si>
  <si>
    <t>Anschlussleitung M12 BU-0° / 12-polig PVC 5,0M</t>
  </si>
  <si>
    <t>722002102</t>
  </si>
  <si>
    <t>RJ45 Doppelkupplung CAT 6E RJ45</t>
  </si>
  <si>
    <t>8G1MM², STEUERLEITUNG</t>
  </si>
  <si>
    <t>Sirius Act Tableau 4 F. "Ldt-bl+Dt-sw+Ldt-kl+Na"</t>
  </si>
  <si>
    <t>E-Teile (Kabel) für Scanner CLV62x Ethernet</t>
  </si>
  <si>
    <t>790003003</t>
  </si>
  <si>
    <t>LEISTUNGSABGANG 400V LSS-25A+HS+HS-15KW+KL)</t>
  </si>
  <si>
    <t>790003004</t>
  </si>
  <si>
    <t>LEISTUNGSABGANG 400V LSS-32A+HS+HS-15KW+KL)</t>
  </si>
  <si>
    <t>Netzwerk Anschlussdose RJ45 AP - BG</t>
  </si>
  <si>
    <t>E-Teile für Cognex Barcode Reader -BG</t>
  </si>
  <si>
    <t>Steuerung für Parastocking manuell -BG</t>
  </si>
  <si>
    <t>Steuerung für Parastocking motorisch -BG</t>
  </si>
  <si>
    <t>Elektrik f. Parastocking manuell - BG</t>
  </si>
  <si>
    <t>Elektrik für Parastocking motorisch -BG</t>
  </si>
  <si>
    <t>790901001</t>
  </si>
  <si>
    <t>Installationsmaterial f. Ladeschleife, 1 RRA -BG</t>
  </si>
  <si>
    <t>790901002</t>
  </si>
  <si>
    <t>Installationsmat. für Parastocking motorisch -BG</t>
  </si>
  <si>
    <t>790901004</t>
  </si>
  <si>
    <t>Installations-/ Verbrauchsmaterial allgemein</t>
  </si>
  <si>
    <t>790902001</t>
  </si>
  <si>
    <t>E-Teile für SEW Motor ASE1/HAN10ES - BG</t>
  </si>
  <si>
    <t>ADERENDHÜLSEN-CRIMPZANGE 0,25-6MM</t>
  </si>
  <si>
    <t>821116059</t>
  </si>
  <si>
    <t>AP-Montageelementprofil kurz</t>
  </si>
  <si>
    <t>821116060</t>
  </si>
  <si>
    <t>AP-MONTAGEELEMENTPROFIL LANG</t>
  </si>
  <si>
    <t>TEF VERBINDUNGSELEMENT AM STOSS, Stück - BG</t>
  </si>
  <si>
    <t>KETTENSCHUTZ FÜR TEF-ANTRIEBSSTATION - BG</t>
  </si>
  <si>
    <t>824322052</t>
  </si>
  <si>
    <t>TELESKOPSCHIENE M. EINSEITIG. VERRIEGELUNG, KPL.</t>
  </si>
  <si>
    <t>824326003</t>
  </si>
  <si>
    <t>LAGERPLATTE - TELESKOPSCHIENE</t>
  </si>
  <si>
    <t>ROHRKLAMMER 1' DOPPEL T-VERBINDUNG 1-TEILIG</t>
  </si>
  <si>
    <t>826006609</t>
  </si>
  <si>
    <t>826802008</t>
  </si>
  <si>
    <t>TT30 KPL. Lges=265 Ltrav=185</t>
  </si>
  <si>
    <t>826802009</t>
  </si>
  <si>
    <t>TT30 KPL. Lges=500 Ltrav=420</t>
  </si>
  <si>
    <t>826806008</t>
  </si>
  <si>
    <t>TRAGROHR FÜR SONDER-TROLLEYTRÄGER / L=185</t>
  </si>
  <si>
    <t>826806009</t>
  </si>
  <si>
    <t xml:space="preserve">TROLLEY-V IDENTIFIKATION MIT SCANNER </t>
  </si>
  <si>
    <t>Camera DM280 m. Halter für Trolley Id.(AP110) - BG</t>
  </si>
  <si>
    <t>GEGENHALTER FÜR LP - BG</t>
  </si>
  <si>
    <t>829444117</t>
  </si>
  <si>
    <t xml:space="preserve">P&amp;F-CLIP 3-TEILIG F. SC 40 KPL. </t>
  </si>
  <si>
    <t>ROLLENTRÄGER F. MT-ENTLADUNG STARR - BG</t>
  </si>
  <si>
    <t>AS-ELEMENT LINKS - S_PN MONOSTABIL - BG</t>
  </si>
  <si>
    <t>5/2 WEGEVENTIL MONOSTABIL S_PN - BG</t>
  </si>
  <si>
    <t>ZYLINDER D25 H30 - S_PN CQSB25-30 - BG</t>
  </si>
  <si>
    <t>UNTERTEIL FÜR SEPARATOR MIT ROLLEN-ANDRUCKLEISTE</t>
  </si>
  <si>
    <t>SENSORHALTER FÜR KB-ABFRAGE AM SEPARATOR</t>
  </si>
  <si>
    <t>S / S D / S T 5/2-WEGEVENTIL BISTABIL S_PN KPL.</t>
  </si>
  <si>
    <t>HOLZ-GLIEDERMASSSTAB WEISS</t>
  </si>
  <si>
    <t>ZANGENSATZ 5-teilig</t>
  </si>
  <si>
    <t>ABBRECHKLINGEN 18MM BREITE SET 10-TLG.</t>
  </si>
  <si>
    <t>UNIVERSAL-MESSER 18MM TAJIMA</t>
  </si>
  <si>
    <t>VERLÄNGERUNGSLEITUNG 250V/16A 10M SCHWARZ</t>
  </si>
  <si>
    <t>STECKDOSENLEISTE 6-FACH MIT SCHALTER</t>
  </si>
  <si>
    <t>SICHERHEITSZAHLENSCHLOSS Combi Lock 88 30</t>
  </si>
  <si>
    <t>REV KUNSTSTOFFKABELTROMMEL, 50m</t>
  </si>
  <si>
    <t>KREISSÄGEBLATT 210X30 60WZ SB2,8</t>
  </si>
  <si>
    <t>WINKELSCHLEIFER TC-AG 115 - P</t>
  </si>
  <si>
    <t>BOHRSCHR. 4,8X13-N DIN 7504 VZ</t>
  </si>
  <si>
    <t>Anlaufscheibe GTM-1018-020</t>
  </si>
  <si>
    <t>Anlaufscheibe WTM-0818-015</t>
  </si>
  <si>
    <t>Anlaufscheibe GTM-0818-010</t>
  </si>
  <si>
    <t>Kunststoffschlauch Ø-außen 6, transparent</t>
  </si>
  <si>
    <t>SCHALLDÄMPFER M5 (SINTERB.)</t>
  </si>
  <si>
    <t>GERADE-VERSCH. G1/8 LW4 STECK-FIX MET.</t>
  </si>
  <si>
    <t>929012683</t>
  </si>
  <si>
    <t>Kunststoffschlauch D-Aussen 6mm, D-Innen 4mm,</t>
  </si>
  <si>
    <t>929012684</t>
  </si>
  <si>
    <t>Rillenkugellager DIN 625 - 6008-2RS</t>
  </si>
  <si>
    <t>Rillenkugellager DIN 625 - 6009-2RS</t>
  </si>
  <si>
    <t>Gleitlager GFM-1011-10</t>
  </si>
  <si>
    <t>FN001</t>
  </si>
  <si>
    <t>Fangnetz - 001</t>
  </si>
  <si>
    <t>FN002</t>
  </si>
  <si>
    <t>Fangnetz - 002</t>
  </si>
  <si>
    <t>FN003</t>
  </si>
  <si>
    <t>Fangnetz - 003</t>
  </si>
  <si>
    <t>FN004</t>
  </si>
  <si>
    <t>Fangnetz - 004</t>
  </si>
  <si>
    <t>FN005</t>
  </si>
  <si>
    <t>Fangnetz - 005</t>
  </si>
  <si>
    <t>FN006</t>
  </si>
  <si>
    <t>Fangnetz - 006</t>
  </si>
  <si>
    <t>FN007</t>
  </si>
  <si>
    <t>Fangnetz - 007</t>
  </si>
  <si>
    <t>FN008</t>
  </si>
  <si>
    <t>Fangnetz - 008</t>
  </si>
  <si>
    <t>FN009</t>
  </si>
  <si>
    <t>Fangnetz - 009</t>
  </si>
  <si>
    <t>FN010</t>
  </si>
  <si>
    <t>Fangnetz - 010</t>
  </si>
  <si>
    <t>ILS 2.0 Automation Schrägförderer ILS</t>
  </si>
  <si>
    <t xml:space="preserve">ILS 2.0 Automation SF ILS Antriebsstation </t>
  </si>
  <si>
    <t>ILS 2.0 Automation SF ILS Umlenkstation</t>
  </si>
  <si>
    <t>ILS 2.0 Automation Motoransteuerung SF ILS</t>
  </si>
  <si>
    <t>ILS 2.0 ABH 7 Kalk</t>
  </si>
  <si>
    <t>ILS 2.0 Modul Abhänger 7 SF ILS  01 zum Gerüst</t>
  </si>
  <si>
    <t>Bretter IPPC-Standard;5000x80x18mm;mehrfach</t>
  </si>
  <si>
    <t>SCHRÄGFÖRDERER ILS</t>
  </si>
  <si>
    <t xml:space="preserve">SCHRÄGFÖRDERER ILS2.0 MIT TEF - FÖRDERER </t>
  </si>
  <si>
    <t>SK671300</t>
  </si>
  <si>
    <t>Jobbike Leasing</t>
  </si>
  <si>
    <t>TOS Auswahl FGN</t>
  </si>
  <si>
    <t>Fangnetz</t>
  </si>
  <si>
    <t>Lagerbestand</t>
  </si>
  <si>
    <t>200000002</t>
  </si>
  <si>
    <t>200000003</t>
  </si>
  <si>
    <t>LP 2.0 mit Bearbeitung für AS-Element [L=5M]</t>
  </si>
  <si>
    <t>Traversenstopper mit Handschaltung - BG</t>
  </si>
  <si>
    <t>Zugstange für Handschaltung Traversenstopper</t>
  </si>
  <si>
    <t>200000147</t>
  </si>
  <si>
    <t>200000148</t>
  </si>
  <si>
    <t>200000149</t>
  </si>
  <si>
    <t>Einweisbogen rechts kurz</t>
  </si>
  <si>
    <t>200000150</t>
  </si>
  <si>
    <t>Adapter für Einweisbogen rechts kurz</t>
  </si>
  <si>
    <t>200000155</t>
  </si>
  <si>
    <t>200000161</t>
  </si>
  <si>
    <t>Winkel für Abheber für Antriebsclip SC</t>
  </si>
  <si>
    <t>200000162</t>
  </si>
  <si>
    <t>200000165</t>
  </si>
  <si>
    <t>200000166</t>
  </si>
  <si>
    <t>200000167</t>
  </si>
  <si>
    <t>200000168</t>
  </si>
  <si>
    <t>200000169</t>
  </si>
  <si>
    <t>200000170</t>
  </si>
  <si>
    <t>Blechhalter für U-Bügel am Sigma S350</t>
  </si>
  <si>
    <t>200000171</t>
  </si>
  <si>
    <t>Distanzplatte für Profilnorm T20</t>
  </si>
  <si>
    <t>200000172</t>
  </si>
  <si>
    <t>Träger LAUFROLLENRAHMEN - LADESCHLEIFE ILS 6300</t>
  </si>
  <si>
    <t>200000173</t>
  </si>
  <si>
    <t>LAUFROLLENRAHMEN VORNE FEST-LS ILS 6300 - BG</t>
  </si>
  <si>
    <t>200000174</t>
  </si>
  <si>
    <t>200000176</t>
  </si>
  <si>
    <t>Mast - Flach - Ladeschleife 6300 Kopf ILS - BG</t>
  </si>
  <si>
    <t>200000178</t>
  </si>
  <si>
    <t>Strebe Mastmitte LS 6300 ILS</t>
  </si>
  <si>
    <t>200000179</t>
  </si>
  <si>
    <t>Befestigungsplatte Mast LS 6300 ILS</t>
  </si>
  <si>
    <t>200000180</t>
  </si>
  <si>
    <t>Verstärkung Schiene Mastende LS ILS 6300</t>
  </si>
  <si>
    <t>200000181</t>
  </si>
  <si>
    <t>Mast - Flach - Ladeschleife 6300 Ende ILS - BG</t>
  </si>
  <si>
    <t>200000182</t>
  </si>
  <si>
    <t>Längsrohr Mastkopf Ladeschleife 6300 ILS</t>
  </si>
  <si>
    <t>200000183</t>
  </si>
  <si>
    <t>Halter Lichtschranke</t>
  </si>
  <si>
    <t>200000184</t>
  </si>
  <si>
    <t>Längsrohr Mastende Ladeschleife 6300 ILS</t>
  </si>
  <si>
    <t>200000186</t>
  </si>
  <si>
    <t>Verriegelungsbalken</t>
  </si>
  <si>
    <t>200000187</t>
  </si>
  <si>
    <t>Haltewinkel für Rücklaufsperre</t>
  </si>
  <si>
    <t>200000188</t>
  </si>
  <si>
    <t>Distanzbuchse für Rücklaufsperre</t>
  </si>
  <si>
    <t>200000189</t>
  </si>
  <si>
    <t>Rücklaufsperre am Trolley-V - BG</t>
  </si>
  <si>
    <t>200000190</t>
  </si>
  <si>
    <t>Filzband 10mm x 1mm selbstklebend</t>
  </si>
  <si>
    <t>200000197</t>
  </si>
  <si>
    <t>Halter f. Lichttaster HT25CI/4P-M12 am LP</t>
  </si>
  <si>
    <t>200000201</t>
  </si>
  <si>
    <t>200000202</t>
  </si>
  <si>
    <t>Adapterplatte für Außenbeleuchtung</t>
  </si>
  <si>
    <t>200000204</t>
  </si>
  <si>
    <t>Wagenrahmen hinten für LS 6300 ILS - BG</t>
  </si>
  <si>
    <t>200000205</t>
  </si>
  <si>
    <t>Querstrebe für Wagenrahmen hinten für LS 6300 ILS</t>
  </si>
  <si>
    <t>200000207</t>
  </si>
  <si>
    <t>Verstärkung - Rohr für Mast LS 6300 ILS</t>
  </si>
  <si>
    <t>200000209</t>
  </si>
  <si>
    <t>Halter - Verbindung für LS 6300 ILS</t>
  </si>
  <si>
    <t>200000210</t>
  </si>
  <si>
    <t>Halter LP rechts für LS 63000 ILS</t>
  </si>
  <si>
    <t>200000211</t>
  </si>
  <si>
    <t>Halter LP links für LS 63000 ILS</t>
  </si>
  <si>
    <t>200000214</t>
  </si>
  <si>
    <t>Sensorhalter für Kamera an AP 110</t>
  </si>
  <si>
    <t>200000215</t>
  </si>
  <si>
    <t>200000216</t>
  </si>
  <si>
    <t>200000218</t>
  </si>
  <si>
    <t>200000219</t>
  </si>
  <si>
    <t>200000220</t>
  </si>
  <si>
    <t>200000222</t>
  </si>
  <si>
    <t>Führungsscheibe D30</t>
  </si>
  <si>
    <t>200000223</t>
  </si>
  <si>
    <t>200000224</t>
  </si>
  <si>
    <t>Zylinderschraube DIN 912 - M6 x 40 - Alu, rot elox</t>
  </si>
  <si>
    <t>200000225</t>
  </si>
  <si>
    <t>200000226</t>
  </si>
  <si>
    <t>200000227</t>
  </si>
  <si>
    <t>200000228</t>
  </si>
  <si>
    <t>Strebe Mastende hinten 2 LS 6300 ILS</t>
  </si>
  <si>
    <t>200000229</t>
  </si>
  <si>
    <t>Strebe Mastende hinten 1 LS 6300 ILS</t>
  </si>
  <si>
    <t>200000230</t>
  </si>
  <si>
    <t>Querprofil Mast hinten LS 6300 ILS</t>
  </si>
  <si>
    <t>200000231</t>
  </si>
  <si>
    <t>Verbindungsleiste Mast hinten LS 6300 ILS</t>
  </si>
  <si>
    <t>200000232</t>
  </si>
  <si>
    <t>Abstand Strebe hinten 1 LS 6300 ILS</t>
  </si>
  <si>
    <t>200000233</t>
  </si>
  <si>
    <t>Linearführung AWMU-30 länge 630</t>
  </si>
  <si>
    <t>200000234</t>
  </si>
  <si>
    <t>Strebe Mastkopf vorne LS 6300 ILS</t>
  </si>
  <si>
    <t>200000235</t>
  </si>
  <si>
    <t>L-Winkel 60 x 60 x 6 x 240 mit Langlöchern</t>
  </si>
  <si>
    <t>200000236</t>
  </si>
  <si>
    <t>Spannelement Antriebsstation LS 6300 ILS</t>
  </si>
  <si>
    <t>200000237</t>
  </si>
  <si>
    <t>Rahmen - Platte Antriebsstation LS 6300 ILS</t>
  </si>
  <si>
    <t>200000238</t>
  </si>
  <si>
    <t>Gehäuselager OJUM-06-30</t>
  </si>
  <si>
    <t>200000242</t>
  </si>
  <si>
    <t>Halter am LP für AS-Element rechts</t>
  </si>
  <si>
    <t>200000244</t>
  </si>
  <si>
    <t>Flansch - Platte Mast vorne LS 6300 ILS</t>
  </si>
  <si>
    <t>200000245</t>
  </si>
  <si>
    <t>Querprofil für Mast vorne LS 6300 ILS</t>
  </si>
  <si>
    <t>200000246</t>
  </si>
  <si>
    <t>Querstrebe für Wagen mitte LS 63000 ILS</t>
  </si>
  <si>
    <t>200000247</t>
  </si>
  <si>
    <t>Wagen - Rahmen Mitte LS 6300 ILS - BG</t>
  </si>
  <si>
    <t>200000248</t>
  </si>
  <si>
    <t>200000249</t>
  </si>
  <si>
    <t>Versteifung -1 für Mast LS 6300 ILS</t>
  </si>
  <si>
    <t>200000250</t>
  </si>
  <si>
    <t>Versteifung - 2 Mast hinten LS 6300 ILS</t>
  </si>
  <si>
    <t>200000252</t>
  </si>
  <si>
    <t>LP 2.0 Endstück RE langer Einlauf</t>
  </si>
  <si>
    <t>200000253</t>
  </si>
  <si>
    <t>LP 2.0 Endstück LI langer Einlauf</t>
  </si>
  <si>
    <t>200000254</t>
  </si>
  <si>
    <t>Bockrolle B-V 282R</t>
  </si>
  <si>
    <t>200000255</t>
  </si>
  <si>
    <t>Platte Bockrolle SF LS ILS</t>
  </si>
  <si>
    <t>200000256</t>
  </si>
  <si>
    <t>Innenrohr für Stützfuss LS 6300 ILS</t>
  </si>
  <si>
    <t>200000257</t>
  </si>
  <si>
    <t>Innenrohr Fuß LS 6300 ILS - BG</t>
  </si>
  <si>
    <t>200000258</t>
  </si>
  <si>
    <t>Führung - Fuß LS 6300 ILS</t>
  </si>
  <si>
    <t>200000260</t>
  </si>
  <si>
    <t>200000261</t>
  </si>
  <si>
    <t>Flansch - Platte SF Oberteil Fuß LS 6300 ILS</t>
  </si>
  <si>
    <t>200000262</t>
  </si>
  <si>
    <t>Aufnahme - Zahnstange SF Oberteil LS 6300 ILS</t>
  </si>
  <si>
    <t>200000263</t>
  </si>
  <si>
    <t>Verstrebung SF Oberteil LS6300 ILS</t>
  </si>
  <si>
    <t>200000264</t>
  </si>
  <si>
    <t>Flansch - Platte SF LS 6300 ILS</t>
  </si>
  <si>
    <t>200000266</t>
  </si>
  <si>
    <t>Hohlprofil EN 10219 - 80x80x3 - 1.0038 (S235JR)</t>
  </si>
  <si>
    <t>200000267</t>
  </si>
  <si>
    <t>Zahnstangengetriebe 5.3 lifgo-PW 500 003</t>
  </si>
  <si>
    <t>200000268</t>
  </si>
  <si>
    <t>Querstrebe 1 für SF Unterteil LS 6300 ILS</t>
  </si>
  <si>
    <t>200000269</t>
  </si>
  <si>
    <t>Querstrebe SF Oberteil LS 6300 ILS</t>
  </si>
  <si>
    <t>200000270</t>
  </si>
  <si>
    <t>200000271</t>
  </si>
  <si>
    <t>Befestigungsplatte für Querstreben SF LS 6300 ILS</t>
  </si>
  <si>
    <t>200000272</t>
  </si>
  <si>
    <t>Querstrebe 2 für SF Unterteil LS 6300 ILS</t>
  </si>
  <si>
    <t>200000273</t>
  </si>
  <si>
    <t>Zahnstange 5.3 lifgo 500 171 - Z = 90</t>
  </si>
  <si>
    <t>200000274</t>
  </si>
  <si>
    <t>Gelenklagerbock FNMS20-2.5-D20-B20-U30-L35</t>
  </si>
  <si>
    <t>200000278</t>
  </si>
  <si>
    <t>Bodensäule 3" 88,9 x 4 Fussplatte mit Langlöchern</t>
  </si>
  <si>
    <t>200000279</t>
  </si>
  <si>
    <t>Sensorhalter Lichttaster an FLEX</t>
  </si>
  <si>
    <t>200000280</t>
  </si>
  <si>
    <t>Bodensäule 2" 60,3 x 3,6 Fußplatte mit Langlöchern</t>
  </si>
  <si>
    <t>200000281</t>
  </si>
  <si>
    <t>200000282</t>
  </si>
  <si>
    <t>Abdeckblech für SF LS 6300 ILS</t>
  </si>
  <si>
    <t>200000283</t>
  </si>
  <si>
    <t>Halter für Stopper</t>
  </si>
  <si>
    <t>200000284</t>
  </si>
  <si>
    <t>200000285</t>
  </si>
  <si>
    <t>200000286</t>
  </si>
  <si>
    <t>Sechskantschraube DIN 933 - M20 x 35 - 8.8</t>
  </si>
  <si>
    <t>200000288</t>
  </si>
  <si>
    <t>200000289</t>
  </si>
  <si>
    <t>200000291</t>
  </si>
  <si>
    <t>Staustrecke SP steigend 6°</t>
  </si>
  <si>
    <t>GETR.MOT. SA57DRN80MK4, M6B, 0,55KW 50HZ O.BR. TEF</t>
  </si>
  <si>
    <t>GETR.MOT.SA57 DRN80MK4 M5A, 0,55KW, 50HZ O.BR.</t>
  </si>
  <si>
    <t>400009187</t>
  </si>
  <si>
    <t>UHF-Schreib-/Lesekopf BIS VU-320-C0-S4</t>
  </si>
  <si>
    <t>400009188</t>
  </si>
  <si>
    <t>UHF-Schreib-/Lesekopf BIS VU-320-C1-S4</t>
  </si>
  <si>
    <t>400009189</t>
  </si>
  <si>
    <t>Universal-Auswerteeinheiten Profinet I/O (IRT)</t>
  </si>
  <si>
    <t>400009316CHAINFIX BÜGELSCHELLE</t>
  </si>
  <si>
    <t>400009442</t>
  </si>
  <si>
    <t>400009443</t>
  </si>
  <si>
    <t>WTM50041 Talk2M Pro Freischaltung</t>
  </si>
  <si>
    <t>400009444</t>
  </si>
  <si>
    <t>Halterungen für RFID-Systeme</t>
  </si>
  <si>
    <t>400009445</t>
  </si>
  <si>
    <t>Montage Klemmhalter Antenne BMS CS-M-D12-BZ</t>
  </si>
  <si>
    <t>400009446</t>
  </si>
  <si>
    <t>Grundhalter BMS CU-M-D12-B028-00</t>
  </si>
  <si>
    <t>400009447</t>
  </si>
  <si>
    <t>Haltestange 12x150mm BMS RS-M-D12-0150-00</t>
  </si>
  <si>
    <t>LP 2.0 mit Bearbeitung für AS-Element [L=1M]</t>
  </si>
  <si>
    <t>KLAMMER FÜR SITZBEZÜGE mit 1,5 KG Klemmkraft, VERZ</t>
  </si>
  <si>
    <t>KLAMMER FÜR SITZBEZÜGE mit 2,5 KG Klemmkraft, VERZ</t>
  </si>
  <si>
    <t>KLAMMER FÜR SITZBEZÜGE mit 3,5 KG Klemmkraft, VERZ</t>
  </si>
  <si>
    <t>400102680</t>
  </si>
  <si>
    <t>CTU TROLLEYTRÄGER AUSFÜHRUNG MAKRA</t>
  </si>
  <si>
    <t>400102681</t>
  </si>
  <si>
    <t>Fehlersicheres 3/2 Pneumatisches Wegeventil</t>
  </si>
  <si>
    <t>400102682</t>
  </si>
  <si>
    <t xml:space="preserve">SINGLE CARRIER SYMMETRISCH KPL. - V1 </t>
  </si>
  <si>
    <t>400102683</t>
  </si>
  <si>
    <t>400102684</t>
  </si>
  <si>
    <t>400102685</t>
  </si>
  <si>
    <t>HALBSCHALE TROLLEY V30-V60, schwarz</t>
  </si>
  <si>
    <t>400102686</t>
  </si>
  <si>
    <t>400102687</t>
  </si>
  <si>
    <t>TRAVERSE MIT EINHÄNGEÖSEN, schwarz</t>
  </si>
  <si>
    <t>400102688</t>
  </si>
  <si>
    <t>Abhängung TEF-Motorstation</t>
  </si>
  <si>
    <t>400102689</t>
  </si>
  <si>
    <t>Abhängung AP110</t>
  </si>
  <si>
    <t>400102690</t>
  </si>
  <si>
    <t>Abhängung für AP110 Bogen</t>
  </si>
  <si>
    <t>400102691</t>
  </si>
  <si>
    <t>DRT DOPPELROHRTRÄGER 1"/80 780/660/600</t>
  </si>
  <si>
    <t>400102692</t>
  </si>
  <si>
    <t>PSA-Anschlagpunkte im Heber-Turm</t>
  </si>
  <si>
    <t>400102693</t>
  </si>
  <si>
    <t>Umbau von Kreuzverbänden</t>
  </si>
  <si>
    <t>400102694</t>
  </si>
  <si>
    <t>400102695</t>
  </si>
  <si>
    <t>Distanzplatte für Profilnorm T20 mit Montageteilen</t>
  </si>
  <si>
    <t>400102696</t>
  </si>
  <si>
    <t>Bühne</t>
  </si>
  <si>
    <t>400102697</t>
  </si>
  <si>
    <t>400102698</t>
  </si>
  <si>
    <t>Schrägförderer ILS 2.0 mit TEF-Antrieb</t>
  </si>
  <si>
    <t>400102699</t>
  </si>
  <si>
    <t>FLEX-Anlage gemäß Angebot AN2400080-1 v. 10.9.24</t>
  </si>
  <si>
    <t>400102700</t>
  </si>
  <si>
    <t>WZ_ILS_Bogen 3-teilig (20000166 bis 200000168)</t>
  </si>
  <si>
    <t>400102701</t>
  </si>
  <si>
    <t>WZ_ILS_AS_Schiebedach 2-teilig(20000216+200000225)</t>
  </si>
  <si>
    <t>400102702</t>
  </si>
  <si>
    <t>WZ_ILS_AS_Schenkel 2-teilig (200000223+200000227)</t>
  </si>
  <si>
    <t>400102703</t>
  </si>
  <si>
    <t>WZ_ILS_AS_Einweiser 2-teilig (400102352+200000226)</t>
  </si>
  <si>
    <t>400102704</t>
  </si>
  <si>
    <t>WZ_ILS_Minitrolley (200000165)</t>
  </si>
  <si>
    <t>400102705</t>
  </si>
  <si>
    <t>WZ_ILS_ES li/re 2-teilig (200000155+148)</t>
  </si>
  <si>
    <t>400102706</t>
  </si>
  <si>
    <t>WZ_ILS_ES Adapter 2-teilig (400102635+200000150)</t>
  </si>
  <si>
    <t>400102707</t>
  </si>
  <si>
    <t>Aluprofilbogen APB 110 R 2207/12°</t>
  </si>
  <si>
    <t>6100</t>
  </si>
  <si>
    <t>KETTENFÜHRUNGSPROFIL [1,5-Meter-Stücke] - 41045</t>
  </si>
  <si>
    <t>STANDARD KETTE TEILUNG 254- 41020-2-254-L</t>
  </si>
  <si>
    <t>610456200</t>
  </si>
  <si>
    <t>DREHLAGER - 41065-3</t>
  </si>
  <si>
    <t>6110</t>
  </si>
  <si>
    <t>6130</t>
  </si>
  <si>
    <t>Gerätekennzeichnungsschild ABB 17x9 weiß</t>
  </si>
  <si>
    <t>Montageplatte für Busgehäuse 300 x 800 mm</t>
  </si>
  <si>
    <t>700002135</t>
  </si>
  <si>
    <t>Buchse 3-polig 100-240V Anschlusszubehör Eigenkonf</t>
  </si>
  <si>
    <t>700003020</t>
  </si>
  <si>
    <t>EW-Kabelschutzschlauch grau EW M20/P16 Halogenfrei</t>
  </si>
  <si>
    <t>700003021</t>
  </si>
  <si>
    <t>EW-Kabelschutzschlauch grau EW M32/P29 Halogenfrei</t>
  </si>
  <si>
    <t>700003025</t>
  </si>
  <si>
    <t xml:space="preserve">USH Halter grau  USH 16 Halogenfrei </t>
  </si>
  <si>
    <t>700003026</t>
  </si>
  <si>
    <t>KEL-ER 24/7 Kabeleinführungsleiste schwarz</t>
  </si>
  <si>
    <t>KDP/X 24/29 Kabeldurchführung schwarz</t>
  </si>
  <si>
    <t>KDP/X 24/22 Kabeldurchführung schwarz</t>
  </si>
  <si>
    <t>KDP/X 24/17 Kabeldurchführung schwarz</t>
  </si>
  <si>
    <t>KDP/X 24/11 Kabeldurchführung schwarz</t>
  </si>
  <si>
    <t>KDP/X 24/12 Kabeldurchführung schwarz</t>
  </si>
  <si>
    <t>700003505</t>
  </si>
  <si>
    <t>KDP/X 24/14 Kabeldurchführung schwarz</t>
  </si>
  <si>
    <t>700004250</t>
  </si>
  <si>
    <t>STECKBRÜCKE FBS 2-6 BLAU</t>
  </si>
  <si>
    <t>700004251</t>
  </si>
  <si>
    <t>STECKBRÜCKE FBS 3-6 BLAU</t>
  </si>
  <si>
    <t>700004252</t>
  </si>
  <si>
    <t>STECKBRÜCKE FBS 4-6 BLAU</t>
  </si>
  <si>
    <t>700004253</t>
  </si>
  <si>
    <t>STECKBRÜCKE FBS 5-6 BLAU</t>
  </si>
  <si>
    <t>700004307</t>
  </si>
  <si>
    <t>700004308</t>
  </si>
  <si>
    <t>PUSH-IN-SCHUTZLEITER KLEMME PT 16 N-PE</t>
  </si>
  <si>
    <t>700004309</t>
  </si>
  <si>
    <t>ABSCHLUSSDECKEL D-PT 16 N</t>
  </si>
  <si>
    <t>700004310</t>
  </si>
  <si>
    <t>STECKBRÜCKE FBS2-12</t>
  </si>
  <si>
    <t>701003202</t>
  </si>
  <si>
    <t>SIRIUS-ACT DRUCKTASTER 22MM WEISS  (DT HOCH)</t>
  </si>
  <si>
    <t>703000007</t>
  </si>
  <si>
    <t>Digitales Überwachungsrelais 3x 90-690V AC 15-70Hz</t>
  </si>
  <si>
    <t>703000346</t>
  </si>
  <si>
    <t>SENTRON Zylindersicherungseinsatz Class CC 25A</t>
  </si>
  <si>
    <t>703000563</t>
  </si>
  <si>
    <t>LEITUNGSSCHUTZSCHALTER 3POLIG, C, 2A, 10KA</t>
  </si>
  <si>
    <t>703001016</t>
  </si>
  <si>
    <t>3-Phasen-Einspeiseklemme f. 3-Phasen-Sammelschiene</t>
  </si>
  <si>
    <t>703001044</t>
  </si>
  <si>
    <t xml:space="preserve">Leistungsschütz AC-3e/AC-3, 32A,15kW/400, 1S+1Ö </t>
  </si>
  <si>
    <t>703001045</t>
  </si>
  <si>
    <t>Phasentrennwände für 3RV2 Bgr. S00/S0 m. Schrauban</t>
  </si>
  <si>
    <t>704003046</t>
  </si>
  <si>
    <t>MOVITRAC advanced MCX91A-0095-5E3-4-000/000</t>
  </si>
  <si>
    <t>704003047</t>
  </si>
  <si>
    <t>SCHNITTSTELLENUMSETZER USM21A</t>
  </si>
  <si>
    <t>MICO 2.4 CL2 LASTKREISÜBERWACHUNG, 2-KANALIG</t>
  </si>
  <si>
    <t>MICO 2.1 LASTKREISÜBERWACHUNG, 2-KANALIG</t>
  </si>
  <si>
    <t>705002004</t>
  </si>
  <si>
    <t xml:space="preserve">MICO 4.4 CL2 LASTKREISÜBERWACHUNG, 4-KANALIG </t>
  </si>
  <si>
    <t>705002011</t>
  </si>
  <si>
    <t xml:space="preserve">MICO 4.6 LASTKREISÜBERWACHUNG, 4-KANALIG </t>
  </si>
  <si>
    <t>705002012</t>
  </si>
  <si>
    <t>705002013</t>
  </si>
  <si>
    <t xml:space="preserve">MICO 2.6 LASTKREISÜBERWACHUNG, 2-KANALIG </t>
  </si>
  <si>
    <t>705002014</t>
  </si>
  <si>
    <t xml:space="preserve">MICO 2.10 LASTKREISÜBERWACHUNG, 2-KANALIG </t>
  </si>
  <si>
    <t>706000044</t>
  </si>
  <si>
    <t>706000045</t>
  </si>
  <si>
    <t>708001030</t>
  </si>
  <si>
    <t>TOUCHPANEL HMI MTP1900 SIMATIC COMFORT PANEL 18,5"</t>
  </si>
  <si>
    <t>ET 200SP, BASE-UNIT BU20-P6+A2+4D, BU-TYP C0,</t>
  </si>
  <si>
    <t>BARCODE EAN 8 27X13,5 (LTA 50) ohne Logo</t>
  </si>
  <si>
    <t>711003184</t>
  </si>
  <si>
    <t>eWON COSY 131 ETHERNET, 1xWAN + 3xLAN</t>
  </si>
  <si>
    <t>VERDRAHTUNGSKANAL LK4 40040</t>
  </si>
  <si>
    <t>VERDRAHTUNGSKANAL LK4 60100</t>
  </si>
  <si>
    <t>VERDRAHTUNGSKANAL LK4 60025</t>
  </si>
  <si>
    <t>VERDRAHTUNGSKANAL LK4 60040</t>
  </si>
  <si>
    <t>VERDRAHTUNGSKANAL LK4 60060</t>
  </si>
  <si>
    <t>VERDRAHTUNGSKANAL LK4 60080</t>
  </si>
  <si>
    <t>VERDRAHTUNGSKANAL LK4 40025</t>
  </si>
  <si>
    <t>713000009</t>
  </si>
  <si>
    <t>Halogenf. Verdrahtungskanal GF-DIN-SH-A7/5 50x25x</t>
  </si>
  <si>
    <t>713000010</t>
  </si>
  <si>
    <t>Halogenf. Verdrahtungskanal GF-DIN-SH-A7/5 50x37,5</t>
  </si>
  <si>
    <t>713000011</t>
  </si>
  <si>
    <t>Halogenf. Verdrahtungskanal GF-DIN-SH-A7/5 50x50x</t>
  </si>
  <si>
    <t>713000012</t>
  </si>
  <si>
    <t>Halogenf. Verdrahtungskanal GF-DIN-SH-A7/5 50x75x</t>
  </si>
  <si>
    <t>713000013</t>
  </si>
  <si>
    <t>Halogenf. Verdrahtungskanal GF-DIN-SH-A7/5 50x100x</t>
  </si>
  <si>
    <t>VERDRAHTUNGSKANAL LK4 80025</t>
  </si>
  <si>
    <t>VERDRAHTUNGSKANAL LK4 80040</t>
  </si>
  <si>
    <t>VERDRAHTUNGSKANAL LK4 80060</t>
  </si>
  <si>
    <t>VERDRAHTUNGSKANAL LK4 80080</t>
  </si>
  <si>
    <t>VERDRAHTUNGSKANAL LK4 80100</t>
  </si>
  <si>
    <t>VERDRAHTUNGSKANAL LK4 80120</t>
  </si>
  <si>
    <t>713001016</t>
  </si>
  <si>
    <t>Halogenf. Verdrahtungskanal GF-DIN-SH-A7/5 75x25x</t>
  </si>
  <si>
    <t>713001017</t>
  </si>
  <si>
    <t>Halogenf. Verdrahtungskanal GF-DIN-SH-A7/5 75x37,5</t>
  </si>
  <si>
    <t>713001018</t>
  </si>
  <si>
    <t>Halogenf. Verdrahtungskanal GF-DIN-SH-A7/5 75x50x</t>
  </si>
  <si>
    <t>713001019</t>
  </si>
  <si>
    <t xml:space="preserve">Halogenf. Verdrahtungskanal GF-DIN-SH-A7/5 75x75x </t>
  </si>
  <si>
    <t>713001020</t>
  </si>
  <si>
    <t>Halogenf. Verdrahtungskanal GF-DIN-SH-A7/5 75x100x</t>
  </si>
  <si>
    <t>713001021</t>
  </si>
  <si>
    <t>Halogenf. Verdrahtungskanal GF-DIN-SH-A7/5 75x125x</t>
  </si>
  <si>
    <t>713001022</t>
  </si>
  <si>
    <t>Halogenf. Rückhalteklammer GX-DIN-A7/5 L=108mm</t>
  </si>
  <si>
    <t>713001023</t>
  </si>
  <si>
    <t>Halogenf. Rückhaltekämme GX-1 HF L=147mm</t>
  </si>
  <si>
    <t>715000050</t>
  </si>
  <si>
    <t>715000070</t>
  </si>
  <si>
    <t>US 5-STIEL US 5 50 FT</t>
  </si>
  <si>
    <t>715000072</t>
  </si>
  <si>
    <t>715000077</t>
  </si>
  <si>
    <t>TRAEGERSCHRAUBKLAMMER, MIT GEWINDE FL2-G M10 TG</t>
  </si>
  <si>
    <t>715000079</t>
  </si>
  <si>
    <t>MITTENABHÄNGUNG KABELRINNE 100/60 FS</t>
  </si>
  <si>
    <t>720002017</t>
  </si>
  <si>
    <t>720002018</t>
  </si>
  <si>
    <t>SENSOR INDUK. M12x1,SA=6 MM NO/ST-M12 4POL L=45 M</t>
  </si>
  <si>
    <t>721001016</t>
  </si>
  <si>
    <t>Reflektor TKS 20x60</t>
  </si>
  <si>
    <t>722001300</t>
  </si>
  <si>
    <t>Verb.-Leitung M12 St-0°/ M8 Bu-0° PUR UL/CSA 1m</t>
  </si>
  <si>
    <t>722001301</t>
  </si>
  <si>
    <t>Verb.-Leitung M12 St-0°/ M8 Bu-0° PUR UL/CSA 2m</t>
  </si>
  <si>
    <t>722001302</t>
  </si>
  <si>
    <t>Verb.-Leitung M12 St-0°/ M8 Bu-0° PUR UL/CSA 3m</t>
  </si>
  <si>
    <t>722001303</t>
  </si>
  <si>
    <t>Verb.-Leitung M12 St-0°/ M8 Bu-0° PUR UL/CSA 5m</t>
  </si>
  <si>
    <t>722001304</t>
  </si>
  <si>
    <t>Verb.-Leitung M12 St-0°/ M8 Bu-0° PUR UL/CSA 10m</t>
  </si>
  <si>
    <t>722001305</t>
  </si>
  <si>
    <t>Verb.-Leitung M12 St-0°/ M8 Bu-0° PUR UL/CSA 15m</t>
  </si>
  <si>
    <t>722001306</t>
  </si>
  <si>
    <t>Verb.-Leitung M12 St-0°/ M8 Bu-0° PUR UL/CSA 20m</t>
  </si>
  <si>
    <t>722001307</t>
  </si>
  <si>
    <t>722001308</t>
  </si>
  <si>
    <t>Verb.-Leitung M12 St-0°/ M8 Bu-0° PUR UL/CSA 2,5m</t>
  </si>
  <si>
    <t>722001309</t>
  </si>
  <si>
    <t>Verb.-Leitung M12 St-0°/ M8 Bu-0° PUR UL/CSA 30m</t>
  </si>
  <si>
    <t>722001310</t>
  </si>
  <si>
    <t>Verb.-Leitung M12 St-0°/ M8 Bu-0° PUR UL/CSA 35m</t>
  </si>
  <si>
    <t>722001311</t>
  </si>
  <si>
    <t>Verb.-Leitung M12 St-0°/ M8 Bu-0° PUR UL/CSA 40m</t>
  </si>
  <si>
    <t>722001312</t>
  </si>
  <si>
    <t>Verb.-Leitung M12 St-0°/ M8 Bu-0° PUR UL/CSA 50m</t>
  </si>
  <si>
    <t>722001330</t>
  </si>
  <si>
    <t>Verb.-Leitung M12 St-0°/ M12 Bu-90° PUR UL/CSA 1m</t>
  </si>
  <si>
    <t>722001331</t>
  </si>
  <si>
    <t>Verb.-Leitung M12 St-0°/ M12 Bu-90° PUR UL/CSA 2m</t>
  </si>
  <si>
    <t>722001332</t>
  </si>
  <si>
    <t>Verb.-Leitung M12 St-0°/ M12 Bu-90° PUR UL/CSA 3m</t>
  </si>
  <si>
    <t>722001333</t>
  </si>
  <si>
    <t>Verb.-Leitung M12 St-0°/ M12 Bu-90° PUR UL/CSA 5m</t>
  </si>
  <si>
    <t>722001334</t>
  </si>
  <si>
    <t>Verb.-Leitung M12 St-0°/ M12 Bu-90° PUR UL/CSA 10m</t>
  </si>
  <si>
    <t>722001335</t>
  </si>
  <si>
    <t>Verb.-Leitung M12 St-0°/ M12 Bu-90° PUR UL/CSA 15m</t>
  </si>
  <si>
    <t>722001336</t>
  </si>
  <si>
    <t>Verb.-Leitung M12 St-0°/ M12 Bu-90° PUR UL/CSA 20m</t>
  </si>
  <si>
    <t>722001337</t>
  </si>
  <si>
    <t>722001338</t>
  </si>
  <si>
    <t>Verb.-Leitung M12 St-0°/ M12 Bu-90° PUR UL/CSA 2,5</t>
  </si>
  <si>
    <t>722001339</t>
  </si>
  <si>
    <t>Verb.-Leitung M12 St-0°/ M12 Bu-90° PUR UL/CSA 30m</t>
  </si>
  <si>
    <t>722001340</t>
  </si>
  <si>
    <t>Verb.-Leitung M12 St-0°/ M12 Bu-90° PUR UL/CSA 35m</t>
  </si>
  <si>
    <t>Verb.-Leitung M12 St-0°/ M12 Bu-90° PUR UL/CSA 40m</t>
  </si>
  <si>
    <t>722001342</t>
  </si>
  <si>
    <t>Verb.-Leitung M12 St-0°/ M12 Bu-90° PUR UL/CSA 50m</t>
  </si>
  <si>
    <t>722001352</t>
  </si>
  <si>
    <t>Verb.-Leitung M12 St-0°/ M12 Bu-0° PUR UL/CSA 3m</t>
  </si>
  <si>
    <t>722001353</t>
  </si>
  <si>
    <t>Verb.-Leitung M12 St-0°/ M12 Bu-0° PUR UL/CSA 5m</t>
  </si>
  <si>
    <t>722001354</t>
  </si>
  <si>
    <t>Verb.-Leitung M12 St-0°/ M12 Bu-0° PUR UL/CSA 10m</t>
  </si>
  <si>
    <t>722001355</t>
  </si>
  <si>
    <t>Verb.-Leitung M12 St-0°/ M12 Bu-0° PUR UL/CSA 15m</t>
  </si>
  <si>
    <t>722001356</t>
  </si>
  <si>
    <t>Verb.-Leitung M12 St-0°/ M12 Bu-0° PUR UL/CSA 20m</t>
  </si>
  <si>
    <t>722001357</t>
  </si>
  <si>
    <t>722001358</t>
  </si>
  <si>
    <t>Verb.-Leitung M12 St-0°/ M12 Bu-0° PUR UL/CSA 2,5m</t>
  </si>
  <si>
    <t>722001359</t>
  </si>
  <si>
    <t>Verb.-Leitung M12 St-0°/ M12 Bu-0° PUR UL/CSA 40m</t>
  </si>
  <si>
    <t>Exact12, 8xM12, 5 pol., rückseitige Federkraftklem</t>
  </si>
  <si>
    <t>723000150</t>
  </si>
  <si>
    <t>Einzelader halogenfrei H05Z-K 0,5mm² grün/gelb</t>
  </si>
  <si>
    <t>723000151</t>
  </si>
  <si>
    <t>Einzelader halogenfrei H05Z-K 0,5mm² dunkelblau</t>
  </si>
  <si>
    <t>723000152</t>
  </si>
  <si>
    <t>Einzelader halogenfrei H05Z-K 0,5mm² weiß</t>
  </si>
  <si>
    <t>723000157</t>
  </si>
  <si>
    <t>Einzelader halogenfrei H05Z-K 1mm² dunkelblau</t>
  </si>
  <si>
    <t>723000158</t>
  </si>
  <si>
    <t>Einzelader halogenfrei H05Z-K 1mm² weiß</t>
  </si>
  <si>
    <t>723000159</t>
  </si>
  <si>
    <t>Einzelader halogenfrei H05Z-K 1mm² orange</t>
  </si>
  <si>
    <t>723000160</t>
  </si>
  <si>
    <t>Einzelader halogenfrei H05Z-K 1mm² gn/ge</t>
  </si>
  <si>
    <t>723000161</t>
  </si>
  <si>
    <t>Einzelader halogenfrei H07Z-K 1,5mm² schwarz</t>
  </si>
  <si>
    <t>723000162</t>
  </si>
  <si>
    <t>Einzelader halogenfrei H07Z-K 1,5mm² blau</t>
  </si>
  <si>
    <t>723000163</t>
  </si>
  <si>
    <t>Einzelader halogenfrei H07Z-K 1,5mm² grün/gelb</t>
  </si>
  <si>
    <t>723000164</t>
  </si>
  <si>
    <t>Einzelader halogenfrei H07Z-K 1,5mm² dunkelblau</t>
  </si>
  <si>
    <t>723000165</t>
  </si>
  <si>
    <t>Einzelader halogenfrei H07Z-K 1,5mm² weiß</t>
  </si>
  <si>
    <t>723000166</t>
  </si>
  <si>
    <t>Einzelader halogenfrei H07Z-K 1,5mm² orange</t>
  </si>
  <si>
    <t>723000167</t>
  </si>
  <si>
    <t>Einzelader halogenfrei H07Z-K 1,5mm² rot</t>
  </si>
  <si>
    <t>723000168</t>
  </si>
  <si>
    <t>Einzelader halogenfrei H07Z-K 2,5mm² schwarz</t>
  </si>
  <si>
    <t>723000169</t>
  </si>
  <si>
    <t>Einzelader halogenfrei H07Z-K 2,5mm² blau</t>
  </si>
  <si>
    <t>723000170</t>
  </si>
  <si>
    <t>Einzelader halogenfrei H07Z-K 2,5mm² grün/gelb</t>
  </si>
  <si>
    <t>723000171</t>
  </si>
  <si>
    <t>Einzelader halogenfrei H07Z-K 2,5mm² dunkelblau</t>
  </si>
  <si>
    <t>723000172</t>
  </si>
  <si>
    <t>Einzelader halogenfrei H07Z-K 2,5mm² weiß</t>
  </si>
  <si>
    <t>723000173</t>
  </si>
  <si>
    <t>Einzelader halogenfrei H07Z-K 2,5mm² orange</t>
  </si>
  <si>
    <t>723000174</t>
  </si>
  <si>
    <t>Einzelader halogenfrei H07Z-K 2,5mm² rot</t>
  </si>
  <si>
    <t>723000175</t>
  </si>
  <si>
    <t>Einzelader halogenfrei H07Z-K 4mm² schwarz</t>
  </si>
  <si>
    <t>723000176</t>
  </si>
  <si>
    <t>Einzelader halogenfrei H07Z-K 4mm² blau</t>
  </si>
  <si>
    <t>723000177</t>
  </si>
  <si>
    <t>Einzelader halogenfrei H07Z-K 4mm² grün/gelb</t>
  </si>
  <si>
    <t>723000178</t>
  </si>
  <si>
    <t>Einzelader halogenfrei H07Z-K 4mm² dunkelblau</t>
  </si>
  <si>
    <t>723000179</t>
  </si>
  <si>
    <t>Einzelader halogenfrei H07Z-K 4mm² weiß</t>
  </si>
  <si>
    <t>723000180</t>
  </si>
  <si>
    <t>Einzelader halogenfrei H07Z-K 6mm² schwarz</t>
  </si>
  <si>
    <t>723000181</t>
  </si>
  <si>
    <t>Einzelader halogenfrei H07Z-K 6mm² blau</t>
  </si>
  <si>
    <t>723000182</t>
  </si>
  <si>
    <t>Einzelader halogenfrei H07Z-K 6mm² grün/gelb</t>
  </si>
  <si>
    <t>723000183</t>
  </si>
  <si>
    <t>Einzelader halogenfrei H07Z-K 6mm² dunkelblau</t>
  </si>
  <si>
    <t>723000184</t>
  </si>
  <si>
    <t>Einzelader halogenfrei H07Z-K 6mm² weiß</t>
  </si>
  <si>
    <t>723000185</t>
  </si>
  <si>
    <t>Einzelader halogenfrei H07Z-K 6mm² orange</t>
  </si>
  <si>
    <t>723000186</t>
  </si>
  <si>
    <t>Einzelader halogenfrei H07Z-K 10mm² schwarz</t>
  </si>
  <si>
    <t>723000187</t>
  </si>
  <si>
    <t>Einzelader halogenfrei H07Z-K 10mm² blau</t>
  </si>
  <si>
    <t>723000188</t>
  </si>
  <si>
    <t>Einzelader halogenfrei H07Z-K 10mm² grün/gelb</t>
  </si>
  <si>
    <t>723000189</t>
  </si>
  <si>
    <t>Einzelader halogenfrei H07Z-K 10mm² orange</t>
  </si>
  <si>
    <t>723000190</t>
  </si>
  <si>
    <t>Einzelader halogenfrei H07Z-K 16mm² schwarz</t>
  </si>
  <si>
    <t>723000191</t>
  </si>
  <si>
    <t>Einzelader halogenfrei H07Z-K 16mm² blau</t>
  </si>
  <si>
    <t>723000192</t>
  </si>
  <si>
    <t>Einzelader halogenfrei H07Z-K 16mm² grün/gelb</t>
  </si>
  <si>
    <t>723000193</t>
  </si>
  <si>
    <t>Einzelader halogenfrei H07Z-K 16mm² orange</t>
  </si>
  <si>
    <t>723000194</t>
  </si>
  <si>
    <t>Einzelader halogenfrei H07Z-K 25mm² schwarz</t>
  </si>
  <si>
    <t>723000195</t>
  </si>
  <si>
    <t>Einzelader halogenfrei H07Z-K 25mm² blau</t>
  </si>
  <si>
    <t>723000196</t>
  </si>
  <si>
    <t>Einzelader halogenfrei H07Z-K 25mm² grün/gelb</t>
  </si>
  <si>
    <t>723000197</t>
  </si>
  <si>
    <t>Einzelader halogenfrei H07Z-K 25mm² orange</t>
  </si>
  <si>
    <t>723000198</t>
  </si>
  <si>
    <t>Einzelader halogenfrei H07Z-K 35mm² schwarz</t>
  </si>
  <si>
    <t>723000199</t>
  </si>
  <si>
    <t>Einzelader halogenfrei H07Z-K 35mm² blau</t>
  </si>
  <si>
    <t>723000201</t>
  </si>
  <si>
    <t>Einzelader halogenfrei H07Z-K 35mm² orange</t>
  </si>
  <si>
    <t>723000202</t>
  </si>
  <si>
    <t>723000220</t>
  </si>
  <si>
    <t>NSHXAFÖ 1,8/3 kV schwarz 1 x 6 mm²</t>
  </si>
  <si>
    <t>723000221</t>
  </si>
  <si>
    <t>NSHXAFÖ 1,8/3 kV schwarz 1 x 10 mm²</t>
  </si>
  <si>
    <t>723000222</t>
  </si>
  <si>
    <t>NSHXAFÖ 1,8/3 kV schwarz 1 x 16 mm²</t>
  </si>
  <si>
    <t>KABELBINDER SCHWARZ 4,8X280MM</t>
  </si>
  <si>
    <t>725000152</t>
  </si>
  <si>
    <t xml:space="preserve">3G1 mm², Steuerleitung Halogenfrei </t>
  </si>
  <si>
    <t>725000154</t>
  </si>
  <si>
    <t xml:space="preserve">5G1 mm², Steuerleitung Halogenfrei </t>
  </si>
  <si>
    <t>725000155</t>
  </si>
  <si>
    <t xml:space="preserve">7G1 mm², Steuerleitung Halogenfrei </t>
  </si>
  <si>
    <t>725000156</t>
  </si>
  <si>
    <t xml:space="preserve">8G1 mm², Steuerleitung Halogenfrei </t>
  </si>
  <si>
    <t>725000157</t>
  </si>
  <si>
    <t>725000158</t>
  </si>
  <si>
    <t>18G1 mm², Steuerleitung Halogenfrei</t>
  </si>
  <si>
    <t>725000159</t>
  </si>
  <si>
    <t>25G1 mm², Steuerleitung Halogenfrei</t>
  </si>
  <si>
    <t>725000161</t>
  </si>
  <si>
    <t>4G1,5 mm², Steuerleitung Halogenfrei</t>
  </si>
  <si>
    <t>725000163</t>
  </si>
  <si>
    <t>7G1,5 mm², Steuerleitung Halogenfrei</t>
  </si>
  <si>
    <t>725000164</t>
  </si>
  <si>
    <t>12G1,5 mm², Steuerleitung Halogenfrei</t>
  </si>
  <si>
    <t>725000165</t>
  </si>
  <si>
    <t>5G2,5 mm², Steuerleitung Halogenfrei</t>
  </si>
  <si>
    <t>725000166</t>
  </si>
  <si>
    <t>7G2,5 mm², Steuerleitung Halogenfrei</t>
  </si>
  <si>
    <t>725000169</t>
  </si>
  <si>
    <t>12G2,5 mm², Steuerleitung Halogenfrei</t>
  </si>
  <si>
    <t>725000170</t>
  </si>
  <si>
    <t>5G4 mm², Steuerleitung Halogenfrei</t>
  </si>
  <si>
    <t>725000171</t>
  </si>
  <si>
    <t>5G6 mm², Steuerleitung Halogenfrei</t>
  </si>
  <si>
    <t>725000172</t>
  </si>
  <si>
    <t>5G10 mm², Steuerleitung Halogenfrei</t>
  </si>
  <si>
    <t>725000180</t>
  </si>
  <si>
    <t>725000181</t>
  </si>
  <si>
    <t>7G1,5 mm², Multiflex 512-Pur grau</t>
  </si>
  <si>
    <t>725002046</t>
  </si>
  <si>
    <t>5G4MM²/AWG12, STEUERLEITUNG UL/CSA 600V</t>
  </si>
  <si>
    <t>725002047</t>
  </si>
  <si>
    <t>725002048</t>
  </si>
  <si>
    <t>12G1MM²/AWG18, STEUERLEITUNG UL/CSA 600V</t>
  </si>
  <si>
    <t>725002060</t>
  </si>
  <si>
    <t>PUR/TPE Steuerleitung  H07BQ-F  orange 3 G 1,5 mm²</t>
  </si>
  <si>
    <t>726001061</t>
  </si>
  <si>
    <t>790000057</t>
  </si>
  <si>
    <t>790000058</t>
  </si>
  <si>
    <t>Sirius act Tableau 4 F "LM-GN+PDT-GE+LDT-BL+BLIND</t>
  </si>
  <si>
    <t>790000059</t>
  </si>
  <si>
    <t>Sirius act Tableau 1 F "DT-Weiss"</t>
  </si>
  <si>
    <t>790000060</t>
  </si>
  <si>
    <t>790015002</t>
  </si>
  <si>
    <t>Befestigung Kabelpr.200/60 an Sigma-Träger -BG</t>
  </si>
  <si>
    <t>790015007</t>
  </si>
  <si>
    <t>Befestigung Kabelpr.200/60 an IPE-Träger - BG</t>
  </si>
  <si>
    <t>Befestigungssatz für Exact 12</t>
  </si>
  <si>
    <t>EXACT12  8xM12-5 polig, rückseitig Federkraftk -BG</t>
  </si>
  <si>
    <t>Busverteiler kpl. ET 200SP DI+DQ, Exact -BG</t>
  </si>
  <si>
    <t>790801502</t>
  </si>
  <si>
    <t>Busverteiler kpl. ET 200SP DI+DQ, Exact (HF) -BG</t>
  </si>
  <si>
    <t>790810501</t>
  </si>
  <si>
    <t>KX Bus-Gehäuse KX Bearbeitet 800X300X155</t>
  </si>
  <si>
    <t>790820400</t>
  </si>
  <si>
    <t xml:space="preserve">Unterverteiler 1 800x2100x400 -BG </t>
  </si>
  <si>
    <t>790821106</t>
  </si>
  <si>
    <t>SCHALTSCHRANK 2000X2100X400 (HGF) -BG</t>
  </si>
  <si>
    <t>790821107</t>
  </si>
  <si>
    <t>SCHRÄGFÖRDERER 26° SCHWEISSBAUGRUPPE KPL.</t>
  </si>
  <si>
    <t>UMLENKSTATION GESCHWEISST FÜR SCHRÄGFÖRDERER 30°</t>
  </si>
  <si>
    <t>822034052</t>
  </si>
  <si>
    <t xml:space="preserve">HALTER KPL. MIT LICHTTASTER WTB4 </t>
  </si>
  <si>
    <t>822036285</t>
  </si>
  <si>
    <t>HALTER FÜR LICHTTASTER WTB4 FÜR KETTENFÖRDERER</t>
  </si>
  <si>
    <t>GLEITSCHIENE FÜR KETTE 1/2"X1/4" S84 GESCHLOSSEN</t>
  </si>
  <si>
    <t>SCHUTZABDECKUNG FÜR AFS - UMLENKSTATION</t>
  </si>
  <si>
    <t>ROLLE - LADESCHLEIFE - BG</t>
  </si>
  <si>
    <t>ROLLE OHNE BUND FÜR LANGE LADESCHLEIFE - BG</t>
  </si>
  <si>
    <t>LAUFROLLENRAHMEN VORNE FEST-LADESCHLEIFE 6300 - BG</t>
  </si>
  <si>
    <t>ABSTANDHALTER M. ROLLAPPARAT FÜR LADESCHLEIFE - BG</t>
  </si>
  <si>
    <t>FANGSCHUH FÜR LADESCHLEIFE - BG</t>
  </si>
  <si>
    <t>SCHWERT FÜR LADESCHLEIFE 6300 OHNE STÜTZFUSS - BG</t>
  </si>
  <si>
    <t>SCHWERT MIT ROLLEN FÜR LADESCHLEIFE 6300 - BG</t>
  </si>
  <si>
    <t>MITNEHMER FÜR LADESCHLEIFE  6300 O. STÜTZFUSS - BG</t>
  </si>
  <si>
    <t>STOPPER FÜR LADESCHLEIFE 6300 OHNE STÜTZFUSS - BG</t>
  </si>
  <si>
    <t>BOLZEN FÜR SCHWERT LADESCHLEIFE 6300 OHNE STÜTZFUß</t>
  </si>
  <si>
    <t>NABE FÜR ROLLE LADESCHLEIFE</t>
  </si>
  <si>
    <t>V30 BT M6X40 TROLLEY-V - BG</t>
  </si>
  <si>
    <t>TT30 300X100 TROLLEYTRÄGER, 2 BOHRUNGEN</t>
  </si>
  <si>
    <t>TT30 C 300X100 TROLLEYTRÄGER, 2 BOHRUNGEN</t>
  </si>
  <si>
    <t>TT30 C 300X100 TROLLEYTRÄGER ST, 2 BOHRUNGEN</t>
  </si>
  <si>
    <t>TT60 300X100 TROLLEYTRÄGER, 2 BOHRUNGEN</t>
  </si>
  <si>
    <t>TT60 C 300X100 TROLLEYTRÄGER, 2 BOHRUNGEN</t>
  </si>
  <si>
    <t>TT60 C 300X100 TROLLEYTRÄGER ST, 2 BOHRUNGEN</t>
  </si>
  <si>
    <t>826005079</t>
  </si>
  <si>
    <t>HALBSCHALE V70 - 1 SATZ RECHTS/LINKS</t>
  </si>
  <si>
    <t>826005079G</t>
  </si>
  <si>
    <t>Halbschale V70  gebraucht - 1 Satz rechts/links</t>
  </si>
  <si>
    <t>826824031G</t>
  </si>
  <si>
    <t>V70 gebraucht und überarbeitet für Schleicher-</t>
  </si>
  <si>
    <t>827062101</t>
  </si>
  <si>
    <t>Parastocking manuell - Einfahrtweiche L, Ausfahrt-</t>
  </si>
  <si>
    <t>827062102</t>
  </si>
  <si>
    <t>827062103</t>
  </si>
  <si>
    <t>Parastocking manuell - Einfahrtweiche R, Ausfahrt-</t>
  </si>
  <si>
    <t>827062104</t>
  </si>
  <si>
    <t>827072100</t>
  </si>
  <si>
    <t>TRAVERSENABFRAGE AP110 KPL. MIT LICHTTASTER</t>
  </si>
  <si>
    <t>827076100</t>
  </si>
  <si>
    <t>HALTER LICHTTASTER WTB4-3P3171 FÜR</t>
  </si>
  <si>
    <t>827076103</t>
  </si>
  <si>
    <t>HALTER LICHTTASTER WTB 4-3P 3171 FÜR</t>
  </si>
  <si>
    <t>Befestigung Elektrogehäuse an 1"-Rohr -BG</t>
  </si>
  <si>
    <t>827904208</t>
  </si>
  <si>
    <t>DORNSPITZE FÜR E-JET HÜLSE</t>
  </si>
  <si>
    <t>VERBINDUNG LAUFPROFIL - BG</t>
  </si>
  <si>
    <t>829444017</t>
  </si>
  <si>
    <t>SCHENKELFEDER F. KB-RÜCKLAUFSPERRE MT</t>
  </si>
  <si>
    <t>RUNDSCHNUR ETF</t>
  </si>
  <si>
    <t>SCHUTZ FÜR LP 2.0/3.0 ENDSTÜCK RE - BG</t>
  </si>
  <si>
    <t>SCHUTZ FÜR LP 2.0/3.0 ENDSTÜCK LI - BG</t>
  </si>
  <si>
    <t>ANTRIEBSRAD 800 - BG</t>
  </si>
  <si>
    <t>UMLENKRAD 800 - BG</t>
  </si>
  <si>
    <t>RAD 800 - BG</t>
  </si>
  <si>
    <t>UMLENKFLANSCH 800 - BG</t>
  </si>
  <si>
    <t>UMFAHR.BOGEN 800 RAD-ENDE - BG</t>
  </si>
  <si>
    <t>MODUL-WEICHE R800-G LINKS - BG</t>
  </si>
  <si>
    <t>MODUL-WEICHE R800-G RECHTS - BG</t>
  </si>
  <si>
    <t>SEPARATORABHÄNGUNG 0,6° AN SP 2.0 F. BT - BG</t>
  </si>
  <si>
    <t>ZYLINDER 12X10 F. MODUL-WEICHE S_PN - BG</t>
  </si>
  <si>
    <t>GRUNDPLATTE SEPARATOR BEARBEITET FÜR</t>
  </si>
  <si>
    <t>834342007</t>
  </si>
  <si>
    <t>S-R WEICHENKÖRPER MIT P FÜR PARASTOCKING</t>
  </si>
  <si>
    <t>834342017</t>
  </si>
  <si>
    <t>S-L WEICHENKÖRPER MIT P FÜR PARASTOCKING</t>
  </si>
  <si>
    <t>834346034</t>
  </si>
  <si>
    <t>S STOPPERHEBEL FÜR PARASTOCKING</t>
  </si>
  <si>
    <t>834346044</t>
  </si>
  <si>
    <t>Präzisions-Stahlrohr bearbeitet für Parastocking</t>
  </si>
  <si>
    <t>911021263</t>
  </si>
  <si>
    <t>Zylinderschraube DIN 7984 - M6 x 45 - 08.8</t>
  </si>
  <si>
    <t>Sechskantmutter DIN 934 - M20 - 8</t>
  </si>
  <si>
    <t>Nutmutter DIN 981 - KM 7 - St</t>
  </si>
  <si>
    <t>Nutmutter DIN 981 - KM 5 - St</t>
  </si>
  <si>
    <t>NUTENSTEIN EINSCHWENKBAR N10 M8 L=20 VZ</t>
  </si>
  <si>
    <t>Sicherungsscheibe DIN 6799 - 3,2 - St</t>
  </si>
  <si>
    <t>Sicherungsblech DIN 5406 - MB 7 - St</t>
  </si>
  <si>
    <t>Sicherungsblech DIN 5406 - MB 5 - St</t>
  </si>
  <si>
    <t>Sicherungsscheibe DIN 6799 - 15 - St</t>
  </si>
  <si>
    <t>DRUCKFEDER D=0,6, DE=5,7, DH=6,2, LO=62,0</t>
  </si>
  <si>
    <t>Druckfeder ISO 10243, 32x115 - extra stark - gelb</t>
  </si>
  <si>
    <t>KARABINERHAKEN 80X8 VERZ. (MÖLLER) DIN 5299 Form C</t>
  </si>
  <si>
    <t>924045005</t>
  </si>
  <si>
    <t>Größentrenner f. Kleiderstange, Kunststoff schwarz</t>
  </si>
  <si>
    <t>ZYLINDER D32 H25 KURZHUB DOPPELWIRKEND</t>
  </si>
  <si>
    <t>Rillenkugellager DIN 625 - 6204-2RS</t>
  </si>
  <si>
    <t>929055310</t>
  </si>
  <si>
    <t>GETR.MOT.SA57 DRN80MK4  0,55KW 60HZ 250/440V O.BR.</t>
  </si>
  <si>
    <t>929055311</t>
  </si>
  <si>
    <t>GETR.MOT. SA57 DRN80MK4 0,55KW 60HZ 250/440V O.BR.</t>
  </si>
  <si>
    <t>929055398</t>
  </si>
  <si>
    <t>SPIRO.MOT. WF20 DRN71M4; 0,37KW; n=63; 60HZ O.BR.</t>
  </si>
  <si>
    <t>929055399</t>
  </si>
  <si>
    <t xml:space="preserve">SPIRO.MOT. WF20 DRN71M4/BE05; 0,37KW; n=63; 60HZ </t>
  </si>
  <si>
    <t>929055400</t>
  </si>
  <si>
    <t>MOVIMOT Winkelgetriebemotor WF30 DRN80M4/MM07</t>
  </si>
  <si>
    <t>929055401</t>
  </si>
  <si>
    <t>MM advance Spiroplan WF29 DRN80MK4/DI/DBC/EI8Z/BW1</t>
  </si>
  <si>
    <t>Lenkrolle bis 300Kg Tragfähigkeit</t>
  </si>
  <si>
    <t>Laufschiene HELM-Profil 500 Stahl, blank</t>
  </si>
  <si>
    <t>Hohlprofil EN 10219 - 60x40x4 - 1.0038 (S235JR)</t>
  </si>
  <si>
    <t>Anschlusskabel Scanner</t>
  </si>
  <si>
    <t>Verlängerung Scanner Netzwerk</t>
  </si>
  <si>
    <t>Verlängerung Scanner Power</t>
  </si>
  <si>
    <t>Kaufteile neu Importiert</t>
  </si>
  <si>
    <t>Neue Cognex Scanner Baugruppen + Kabel eingefügt</t>
  </si>
  <si>
    <t>0_A1000010</t>
  </si>
  <si>
    <t>ST</t>
  </si>
  <si>
    <t>0_A1000011</t>
  </si>
  <si>
    <t>STL</t>
  </si>
  <si>
    <t>0_B10081</t>
  </si>
  <si>
    <t>TEF TRANSELASTIKFÖRDERER BOGEN R 250/67,5°</t>
  </si>
  <si>
    <t>0_B1100010</t>
  </si>
  <si>
    <t>P&amp;F FÖRDERER LINKS KPL. OHNE STEUERUNG</t>
  </si>
  <si>
    <t>0_B1100020</t>
  </si>
  <si>
    <t>P&amp;F FÖRDERER RECHTS KPL. OHNE STEUERUNG</t>
  </si>
  <si>
    <t>0_B1100030</t>
  </si>
  <si>
    <t>P&amp;F VERLÄNGERUNG GERADE L=1M</t>
  </si>
  <si>
    <t>0_B1100040</t>
  </si>
  <si>
    <t>P&amp;F AUSSENBOGEN 90° R704</t>
  </si>
  <si>
    <t>0_B1100050</t>
  </si>
  <si>
    <t>P&amp;F INNENBOGEN 90° R556</t>
  </si>
  <si>
    <t>0_B1100060</t>
  </si>
  <si>
    <t>P&amp;F AUSSENBOGEN 45° R704</t>
  </si>
  <si>
    <t>0_B1100070</t>
  </si>
  <si>
    <t>P&amp;F INNENBOGEN 45° R556</t>
  </si>
  <si>
    <t>0_B1100080</t>
  </si>
  <si>
    <t>P&amp;F WEICHENBOGEN LINKS 67.5° R426</t>
  </si>
  <si>
    <t>0_B1100090</t>
  </si>
  <si>
    <t>P&amp;F WEICHENBOGEN RECHTS 67.5° R426</t>
  </si>
  <si>
    <t>0_B1100100</t>
  </si>
  <si>
    <t>P&amp;F STOPPER KPL. - OFFENES SYSTEM/KREISSYSTEM</t>
  </si>
  <si>
    <t>0_B1200010</t>
  </si>
  <si>
    <t>P&amp;F KREISFÖRDERER LINKS KPL. OHNE STEUERUNG</t>
  </si>
  <si>
    <t>0_B1200020</t>
  </si>
  <si>
    <t>P&amp;F KREISFÖRDERER RECHTS KPL. OHNE STEUERUNG</t>
  </si>
  <si>
    <t>0_B1200030</t>
  </si>
  <si>
    <t>P&amp;F KREISVERLÄNGERUNG GERADE L=1M</t>
  </si>
  <si>
    <t>0_B1200040</t>
  </si>
  <si>
    <t>P&amp;F KREIS-AUSSENBOGEN 90° R704</t>
  </si>
  <si>
    <t>0_B1200050</t>
  </si>
  <si>
    <t>P&amp;F KREIS-INNENBOGEN 90° R556</t>
  </si>
  <si>
    <t>0_B1200060</t>
  </si>
  <si>
    <t>P&amp;F KREIS-AUSSENBOGEN 45° R704</t>
  </si>
  <si>
    <t>0_B1200070</t>
  </si>
  <si>
    <t>P&amp;F KREIS-INNENBOGEN 45° R556</t>
  </si>
  <si>
    <t>0_B1200080</t>
  </si>
  <si>
    <t>P&amp;F KREIS-WEICHENBOGEN LINKS 67.5° R426</t>
  </si>
  <si>
    <t>0_B1200090</t>
  </si>
  <si>
    <t>P&amp;F KREIS-WEICHENBOGEN RECHTS 67.5° R426</t>
  </si>
  <si>
    <t>0_B3000010</t>
  </si>
  <si>
    <t>ANTRIEBSSTATION 800-ILS (mit Motor)</t>
  </si>
  <si>
    <t>0_B3000020</t>
  </si>
  <si>
    <t>ANTRIEBSSTATION 300-ILS(mit Motor und Weiche 300)</t>
  </si>
  <si>
    <t>0_B3000030</t>
  </si>
  <si>
    <t>SPANNSTATION 800-ILS</t>
  </si>
  <si>
    <t>0_B3000040</t>
  </si>
  <si>
    <t>SPANNSTATION 300-ILS(mit Weiche 300)</t>
  </si>
  <si>
    <t>0_B3000050</t>
  </si>
  <si>
    <t>UMLENKSTATION 800-ILS(mit Weiche 800)</t>
  </si>
  <si>
    <t>0_B3000112</t>
  </si>
  <si>
    <t>WEICHE ILS KPL.</t>
  </si>
  <si>
    <t>0_B3100010</t>
  </si>
  <si>
    <t>RAD-STATION 800 [ILS2100 NT]</t>
  </si>
  <si>
    <t>0_B3100020</t>
  </si>
  <si>
    <t>RAD-STATION 400 [ILS2100 NT]</t>
  </si>
  <si>
    <t>0_B3100030</t>
  </si>
  <si>
    <t>ANTRIEB 800 [ILS2100 NT]</t>
  </si>
  <si>
    <t>0_B3100040</t>
  </si>
  <si>
    <t>ANTRIEB 400 [ILS2100 NT]</t>
  </si>
  <si>
    <t>0_B3100100</t>
  </si>
  <si>
    <t>LP INKL. STAHL-BAND [ILS2100 NT]</t>
  </si>
  <si>
    <t>0_B3100110</t>
  </si>
  <si>
    <t>LP INKL. PIN-BAND [ILS2100 NT]</t>
  </si>
  <si>
    <t>0_B3100120</t>
  </si>
  <si>
    <t>SP [ILS2100 NT]</t>
  </si>
  <si>
    <t>0_B3100150</t>
  </si>
  <si>
    <t>SEPARATOR FÜR HORIZONTALPROFIL [ILS2100 NT]</t>
  </si>
  <si>
    <t>0_B3100160</t>
  </si>
  <si>
    <t>SEPARATOR FÜR GEFÄLLEPROFIL [ILS2100 NT]</t>
  </si>
  <si>
    <t>0_B3100200</t>
  </si>
  <si>
    <t>AS (AUSSCHLEUSELEMENT) [ILS2100 NT]</t>
  </si>
  <si>
    <t>0_B3100210</t>
  </si>
  <si>
    <t>ES (EINSCHLEUSELEMENT) [ILS2100 NT]</t>
  </si>
  <si>
    <t>0_B3100310</t>
  </si>
  <si>
    <t>ENTLADUNG BT/MT [ILS2100 NT]</t>
  </si>
  <si>
    <t>0_B3100320</t>
  </si>
  <si>
    <t>BT BELADESTATION [ILS2100 NT]</t>
  </si>
  <si>
    <t>0_B3100325</t>
  </si>
  <si>
    <t>MT BELADESTATION [ILS2100 NT]</t>
  </si>
  <si>
    <t>0_B3100360</t>
  </si>
  <si>
    <t>ETF (ETAGENFÖRDERER) [ILS2100 NT]</t>
  </si>
  <si>
    <t>0_F1900023</t>
  </si>
  <si>
    <t>Seeverpackung TB-8V</t>
  </si>
  <si>
    <t>0_G1000010</t>
  </si>
  <si>
    <t>ELEKTROMONTAGE IM HAUS</t>
  </si>
  <si>
    <t>0_G1000020</t>
  </si>
  <si>
    <t>RECHNERINSTALLATION/TEST</t>
  </si>
  <si>
    <t>0_G2000010</t>
  </si>
  <si>
    <t>BAUSTELLENLEITER MECHANISCH</t>
  </si>
  <si>
    <t>0_G2000020</t>
  </si>
  <si>
    <t>BAUSTELLENLEITER ELEKTRISCH</t>
  </si>
  <si>
    <t>0_G2000025</t>
  </si>
  <si>
    <t>REISE SCHÖNENBERGER MONTEUR</t>
  </si>
  <si>
    <t>0_G2000026</t>
  </si>
  <si>
    <t>REISE EXTERNE MONTEURE</t>
  </si>
  <si>
    <t>0_G2000030</t>
  </si>
  <si>
    <t>MONTEURE EXTERN inkl. Ausloese</t>
  </si>
  <si>
    <t>0_G2000040</t>
  </si>
  <si>
    <t>INBETRIEBNAHME</t>
  </si>
  <si>
    <t>0_G2000050</t>
  </si>
  <si>
    <t>ANLAGENBETREUUNG</t>
  </si>
  <si>
    <t>0_H1000010</t>
  </si>
  <si>
    <t>VERKABELUNG TESTEN</t>
  </si>
  <si>
    <t>0_H1000020</t>
  </si>
  <si>
    <t>KOMPONENTENTESTS</t>
  </si>
  <si>
    <t>0_H1000030</t>
  </si>
  <si>
    <t>FAHRTESTS</t>
  </si>
  <si>
    <t>0_H1000040</t>
  </si>
  <si>
    <t>ELEK.BETREUUNG WÄHREND DER SW Inbetriebnahme</t>
  </si>
  <si>
    <t>0_H1000050</t>
  </si>
  <si>
    <t>MECHANISCHE BETREUUNG WÄHRENDder SW Inbetriebnahme</t>
  </si>
  <si>
    <t>0_H1000060</t>
  </si>
  <si>
    <t>TEST SONDERKONSTRUKTIONEN</t>
  </si>
  <si>
    <t>0_H3000010</t>
  </si>
  <si>
    <t>BETREUUNG BIS ZUR FUNKTIONSABNahme</t>
  </si>
  <si>
    <t>0_H3000020</t>
  </si>
  <si>
    <t>BETREUUNG WÄHREND DER GARANTIEzeit</t>
  </si>
  <si>
    <t>0_I1000010</t>
  </si>
  <si>
    <t>SOFTWAREERSTELLUNG SPS</t>
  </si>
  <si>
    <t>0_I1000020</t>
  </si>
  <si>
    <t>INBETRIEBNAHME SPS</t>
  </si>
  <si>
    <t>0_I9000010</t>
  </si>
  <si>
    <t>EINWEISUNG FREMD</t>
  </si>
  <si>
    <t>0_J1000010</t>
  </si>
  <si>
    <t>PROJEKTLEITER</t>
  </si>
  <si>
    <t>0_J1000030</t>
  </si>
  <si>
    <t>PLANUNG CAD-ZEICHNUNG</t>
  </si>
  <si>
    <t>0_J1000040</t>
  </si>
  <si>
    <t>SONSTIGE PROJEKTIERUNGSLEISTG.</t>
  </si>
  <si>
    <t>0_J2000010</t>
  </si>
  <si>
    <t>PROJEKTLEITUNG ENTWICKLUNG</t>
  </si>
  <si>
    <t>0_J2000020</t>
  </si>
  <si>
    <t>ENTWICKLUNG&amp;KONSTRUKTION</t>
  </si>
  <si>
    <t>0_J2000030</t>
  </si>
  <si>
    <t>MONTAGE IM VERSUCHSFELD</t>
  </si>
  <si>
    <t>0_J2000040</t>
  </si>
  <si>
    <t>TESTPHASE IM VERSUCHSFELD</t>
  </si>
  <si>
    <t>0_J3000010</t>
  </si>
  <si>
    <t>PROJEKTLEITUNG AUTOMATION</t>
  </si>
  <si>
    <t>0_J3000020</t>
  </si>
  <si>
    <t>SYSTEMANALYSE- UND -ENTWURF</t>
  </si>
  <si>
    <t>0_J3000030</t>
  </si>
  <si>
    <t>GROB- UND FEINPFLICHTENHEFT</t>
  </si>
  <si>
    <t>0_J3000040</t>
  </si>
  <si>
    <t>SYSTEMENTWURF</t>
  </si>
  <si>
    <t>0_J3000050</t>
  </si>
  <si>
    <t>SPS-PROGRAMMIERUNG</t>
  </si>
  <si>
    <t>0_J3000060</t>
  </si>
  <si>
    <t>SPS-OPTIMIERUNG/DOKUMENTATION</t>
  </si>
  <si>
    <t>0_J3000070</t>
  </si>
  <si>
    <t>PC-PROGRAMMIERUNG</t>
  </si>
  <si>
    <t>0_J3000080</t>
  </si>
  <si>
    <t>PC-OPTIMIERUNG/DOKUMENTATION</t>
  </si>
  <si>
    <t>0_J3000090</t>
  </si>
  <si>
    <t>MONTAGEBETREUUNG</t>
  </si>
  <si>
    <t>0_J3000100</t>
  </si>
  <si>
    <t>PROGRAMMBETREUUNG</t>
  </si>
  <si>
    <t>0_J3000110</t>
  </si>
  <si>
    <t>0_J3000111</t>
  </si>
  <si>
    <t>INBETRIEBNAHME PC</t>
  </si>
  <si>
    <t>0_J3000112</t>
  </si>
  <si>
    <t>ANLAGENBETREUUNG SPS</t>
  </si>
  <si>
    <t>0_J3000113</t>
  </si>
  <si>
    <t>ANLAGENBETREUUNG PC</t>
  </si>
  <si>
    <t>0_J3000120</t>
  </si>
  <si>
    <t>REISEZEIT PROGRAMMIERER</t>
  </si>
  <si>
    <t>0_J3000200</t>
  </si>
  <si>
    <t>HW-KONFIGURATION/TEST/DOKU</t>
  </si>
  <si>
    <t>0_J3000210</t>
  </si>
  <si>
    <t>INSTALLATIONSPLANUNG</t>
  </si>
  <si>
    <t>0_J3000220</t>
  </si>
  <si>
    <t>SCHALTSCHRANKSPEZIFIKATION</t>
  </si>
  <si>
    <t>0_J9000010</t>
  </si>
  <si>
    <t>ANWENDUNGSBERATUNG</t>
  </si>
  <si>
    <t>0_J9000020</t>
  </si>
  <si>
    <t>EINWEISUNG</t>
  </si>
  <si>
    <t>00000000067</t>
  </si>
  <si>
    <t>BG Laufprofil ILS 2.0 kpl.</t>
  </si>
  <si>
    <t>0000001</t>
  </si>
  <si>
    <t>ungültig</t>
  </si>
  <si>
    <t>000003</t>
  </si>
  <si>
    <t>000006</t>
  </si>
  <si>
    <t>000033</t>
  </si>
  <si>
    <t>Verpackung</t>
  </si>
  <si>
    <t>000044</t>
  </si>
  <si>
    <t>REGIESTUNDEN 100%</t>
  </si>
  <si>
    <t>000066</t>
  </si>
  <si>
    <t>Fracht</t>
  </si>
  <si>
    <t>000200</t>
  </si>
  <si>
    <t>000710710</t>
  </si>
  <si>
    <t>-- Pos. lt. Text --</t>
  </si>
  <si>
    <t>000710711</t>
  </si>
  <si>
    <t>000710712</t>
  </si>
  <si>
    <t>000710713</t>
  </si>
  <si>
    <t>000710714</t>
  </si>
  <si>
    <t>000710715</t>
  </si>
  <si>
    <t>---Pos. lt. Text ---</t>
  </si>
  <si>
    <t>000710750</t>
  </si>
  <si>
    <t>[DUMMY FREMDLEISTUNG MIETE PRO STUNDE]</t>
  </si>
  <si>
    <t>000710751</t>
  </si>
  <si>
    <t>[DUMMY FREMDLEISTUNG MIETE PRO TAG]</t>
  </si>
  <si>
    <t>000710752</t>
  </si>
  <si>
    <t>[DUMMY FREMDLEISTUNG MIETE PRO MONAT]</t>
  </si>
  <si>
    <t>000710753</t>
  </si>
  <si>
    <t>[DUMMY FREMDLEISTUNG SERVICE/MIETE PRO MEILE]</t>
  </si>
  <si>
    <t>000710754</t>
  </si>
  <si>
    <t>[DUMMY FREMDLEISTUNG SERVICE PRO STUNDE]</t>
  </si>
  <si>
    <t>000710755</t>
  </si>
  <si>
    <t>[DUMMY FREMDLEISTUNG SERVICE PRO TAG]</t>
  </si>
  <si>
    <t>000710780</t>
  </si>
  <si>
    <t>ÜBERSTUNDENZUSCHLAG 70 %</t>
  </si>
  <si>
    <t>000710875</t>
  </si>
  <si>
    <t>HOTEL KOSTEN</t>
  </si>
  <si>
    <t>000710885</t>
  </si>
  <si>
    <t>000999</t>
  </si>
  <si>
    <t>111111002</t>
  </si>
  <si>
    <t>BAUGRUPPEN-VERBINDUNG</t>
  </si>
  <si>
    <t>111111003</t>
  </si>
  <si>
    <t>AFS-VERBINDUNG</t>
  </si>
  <si>
    <t>111111111</t>
  </si>
  <si>
    <t>OBERBAUGRUPPE</t>
  </si>
  <si>
    <t>199000100</t>
  </si>
  <si>
    <t>MONTAGE BEI FA.SCHMAUS</t>
  </si>
  <si>
    <t>199000101</t>
  </si>
  <si>
    <t>MONTAGE EINHÄNGEBÜGEL 826004601 BEI FA.SCHMAUS</t>
  </si>
  <si>
    <t>199000102</t>
  </si>
  <si>
    <t>MONTAGE IM HAUS - 1 MINUTE</t>
  </si>
  <si>
    <t>199000110</t>
  </si>
  <si>
    <t>BIEGEN BEI FA. GESCO (Ref. 829456310)</t>
  </si>
  <si>
    <t>199000111</t>
  </si>
  <si>
    <t>BIEGEN BEI FA. GESCO (Ref. 829456311)</t>
  </si>
  <si>
    <t>199000112</t>
  </si>
  <si>
    <t>BIEGEN BEI FA. GESCO (Ref. 829456312)</t>
  </si>
  <si>
    <t>199000113</t>
  </si>
  <si>
    <t>BESCHICHTUNG BEI FA. AKU (Ref. 826836011)</t>
  </si>
  <si>
    <t>199000114</t>
  </si>
  <si>
    <t>BIEGEN BEI FA. GESCO (Ref. 829456404)</t>
  </si>
  <si>
    <t>199000115</t>
  </si>
  <si>
    <t>BIEGEN BEI FA. GESCO (Ref. 829456407)</t>
  </si>
  <si>
    <t>199000116</t>
  </si>
  <si>
    <t>BIEGEN BEI FA. GESCO (Ref. 829456410)</t>
  </si>
  <si>
    <t>Testbaugruppe für Livedatenbank 1</t>
  </si>
  <si>
    <t>200000004</t>
  </si>
  <si>
    <t>Testhalbzeug für Live-Datenbank</t>
  </si>
  <si>
    <t>200000005</t>
  </si>
  <si>
    <t>Testbearbeitung Halbzeug für Live-Datenbank</t>
  </si>
  <si>
    <t>200000006</t>
  </si>
  <si>
    <t>Test Schweissbaugruppe für Live-Datenbank</t>
  </si>
  <si>
    <t>200000007</t>
  </si>
  <si>
    <t>Testbaugruppe Stücklistenarchiv - BG</t>
  </si>
  <si>
    <t>200000008</t>
  </si>
  <si>
    <t>Testanlage für Herr Jakob - BG</t>
  </si>
  <si>
    <t>SP 2.0 bearbeitet für Separator/Stopper L=300</t>
  </si>
  <si>
    <t>SP 2.0 bearbeitet für Separator/Stopper L=500</t>
  </si>
  <si>
    <t>Single Carrier 40 mit Symmetriehaken</t>
  </si>
  <si>
    <t>200000146</t>
  </si>
  <si>
    <t>ES-Element 90° rechts</t>
  </si>
  <si>
    <t>Halter ES-Element 90° rechts</t>
  </si>
  <si>
    <t>Grundkörper ES-Element rechts</t>
  </si>
  <si>
    <t>Grundkörper ES-Element links</t>
  </si>
  <si>
    <t>5/2-Wegeventil monostabil (ohne Drossel)</t>
  </si>
  <si>
    <t>Entkoppler für Antriebsclip SC</t>
  </si>
  <si>
    <t>200000163</t>
  </si>
  <si>
    <t>Traverse für PAC 135</t>
  </si>
  <si>
    <t>Käfig SP-Bogen 30°</t>
  </si>
  <si>
    <t>Innenspur SP-Bogen 30°</t>
  </si>
  <si>
    <t>Außenspur SP-Bogen 30°</t>
  </si>
  <si>
    <t>SP-Bogen 30° R150</t>
  </si>
  <si>
    <t>200000175</t>
  </si>
  <si>
    <t>200000196</t>
  </si>
  <si>
    <t>200000198</t>
  </si>
  <si>
    <t>200000199</t>
  </si>
  <si>
    <t>Umlenkstation ILS-Kreisel LS 6300</t>
  </si>
  <si>
    <t>200000200</t>
  </si>
  <si>
    <t>Antriebsstation ILS Ladeschleife 6300</t>
  </si>
  <si>
    <t>Transportsicherung für AP, APS, APG, HELM, SP</t>
  </si>
  <si>
    <t>200000206</t>
  </si>
  <si>
    <t>Wagen hinten für LS 6300 ILS - BG</t>
  </si>
  <si>
    <t>200000208</t>
  </si>
  <si>
    <t>Wagen mitte für Ladeschleife 6300 ILS - BG</t>
  </si>
  <si>
    <t>200000212</t>
  </si>
  <si>
    <t>Halter LP rechts für ILS-Kreisel LS 6300 ILS - BG</t>
  </si>
  <si>
    <t>200000213</t>
  </si>
  <si>
    <t>Halter LP links für ILS-Kreisel LS 6300 ILS - BG</t>
  </si>
  <si>
    <t>Schiebedach für AS-Element links</t>
  </si>
  <si>
    <t>200000217</t>
  </si>
  <si>
    <t>AS-Element 90° links</t>
  </si>
  <si>
    <t>Halter ES-Element 90° links</t>
  </si>
  <si>
    <t>AS-Schenkel links</t>
  </si>
  <si>
    <t>Schiebedach für AS-Element rechts</t>
  </si>
  <si>
    <t>Einweiser am SP für AS-Element rechts</t>
  </si>
  <si>
    <t>AS-Schenkel rechts</t>
  </si>
  <si>
    <t>200000239</t>
  </si>
  <si>
    <t>Anschlag - Blech LS 6300 ILS</t>
  </si>
  <si>
    <t>200000240</t>
  </si>
  <si>
    <t>Rampe für Endschalter LS 6300 ILS</t>
  </si>
  <si>
    <t>200000241</t>
  </si>
  <si>
    <t>AS-Element 90° rechts</t>
  </si>
  <si>
    <t>200000243</t>
  </si>
  <si>
    <t>SP-Gesamtbogen für AS-Element 90° rechts</t>
  </si>
  <si>
    <t>Lichttaster LP+SP als Staumelder</t>
  </si>
  <si>
    <t>200000265</t>
  </si>
  <si>
    <t>Pack Carrier PAC 135</t>
  </si>
  <si>
    <t>Getriebeflansch LG 5.3</t>
  </si>
  <si>
    <t>200000287</t>
  </si>
  <si>
    <t>Stopper für Rutschstange</t>
  </si>
  <si>
    <t>SPIROPLAN-Getriebemotor WAF59 R37 DRN71M4/BE05</t>
  </si>
  <si>
    <t>200000292</t>
  </si>
  <si>
    <t>Staustrecke SP steigend 4,5°</t>
  </si>
  <si>
    <t>200000293</t>
  </si>
  <si>
    <t>Aluprofil AP 110 Zuschnitt für AMR-Arbeitsplatz 2°</t>
  </si>
  <si>
    <t>200000294</t>
  </si>
  <si>
    <t>Trapezverbinder 4° aufwärts</t>
  </si>
  <si>
    <t>200000295</t>
  </si>
  <si>
    <t>Trapezverbinder 4° abwärts</t>
  </si>
  <si>
    <t>200000296</t>
  </si>
  <si>
    <t>Prüfplatte für Lehre ILS 30°-Bogen</t>
  </si>
  <si>
    <t>200000297</t>
  </si>
  <si>
    <t>Staustrecke SP steigend 7,5°</t>
  </si>
  <si>
    <t>200000298</t>
  </si>
  <si>
    <t>Staustrecke für Prüflehre ILS 30°-Bogen</t>
  </si>
  <si>
    <t>200000299</t>
  </si>
  <si>
    <t>200000300</t>
  </si>
  <si>
    <t>Staustrecke SP fallend 6°</t>
  </si>
  <si>
    <t>200000301</t>
  </si>
  <si>
    <t>Antriebsstation links für Vario - ohne Motor</t>
  </si>
  <si>
    <t>200000302</t>
  </si>
  <si>
    <t>Staustrecke SP fallend 4,5°</t>
  </si>
  <si>
    <t>200000303</t>
  </si>
  <si>
    <t>Staustrecke SP fallend 7,5°</t>
  </si>
  <si>
    <t>200000304</t>
  </si>
  <si>
    <t>Trapezverbinder 9° aufwärts</t>
  </si>
  <si>
    <t>200000305</t>
  </si>
  <si>
    <t>Trapezverbinder 15° aufwärts</t>
  </si>
  <si>
    <t>200000306</t>
  </si>
  <si>
    <t>Trapezverbinder 9° abwärts</t>
  </si>
  <si>
    <t>200000307</t>
  </si>
  <si>
    <t>Trapezverbinder 15° abwärts</t>
  </si>
  <si>
    <t>200000308</t>
  </si>
  <si>
    <t>Distanzplatte für Prüflehre ILS 30°-Bogen</t>
  </si>
  <si>
    <t>200000309</t>
  </si>
  <si>
    <t>Aufkleber 36 x 55</t>
  </si>
  <si>
    <t>200000310</t>
  </si>
  <si>
    <t>Verbindung Segmente 9°</t>
  </si>
  <si>
    <t>200000311</t>
  </si>
  <si>
    <t>Mitnehmer mittlerer Wagen LS 6300 ILS - BG</t>
  </si>
  <si>
    <t>200000312</t>
  </si>
  <si>
    <t>TEF Bogen vertikal aufwärts 12° R450</t>
  </si>
  <si>
    <t>200000313</t>
  </si>
  <si>
    <t>Halter Stopper LS 6300 ILS</t>
  </si>
  <si>
    <t>200000314</t>
  </si>
  <si>
    <t>200000315</t>
  </si>
  <si>
    <t>Verbindung Segmente 15°</t>
  </si>
  <si>
    <t>200000316</t>
  </si>
  <si>
    <t>Halter Initiator LS6300 ILS</t>
  </si>
  <si>
    <t>200000317</t>
  </si>
  <si>
    <t>200000318</t>
  </si>
  <si>
    <t>200000319</t>
  </si>
  <si>
    <t>Halter Rampe LS 6300 ILS</t>
  </si>
  <si>
    <t>200000320</t>
  </si>
  <si>
    <t>200000321</t>
  </si>
  <si>
    <t>200000322</t>
  </si>
  <si>
    <t>Führungsrohr 1 Ladeschleife 6300 ILS</t>
  </si>
  <si>
    <t>200000323</t>
  </si>
  <si>
    <t>Führungsrohr 2 Ladeschleife 6300 ILS</t>
  </si>
  <si>
    <t>200000324</t>
  </si>
  <si>
    <t>Montageplatte Führungsrohr LS 6300 ILS</t>
  </si>
  <si>
    <t>200000325</t>
  </si>
  <si>
    <t>Gegenplatte Führungsrohr Ladeschleife 6300 ILS</t>
  </si>
  <si>
    <t>200000326</t>
  </si>
  <si>
    <t>Rohr EN 10305-3 - H40 x B30 x T3 - 1.0038 (S235JR)</t>
  </si>
  <si>
    <t>200000327</t>
  </si>
  <si>
    <t>Halter Bedientableau 3T</t>
  </si>
  <si>
    <t>200000328</t>
  </si>
  <si>
    <t>Halter Stossleiste rechts LS 6300 ILS</t>
  </si>
  <si>
    <t>200000329</t>
  </si>
  <si>
    <t>Halter Stossleiste links LS 6300 ILS</t>
  </si>
  <si>
    <t>200000330</t>
  </si>
  <si>
    <t>Umfahrungsbogen - Ausschnitt für Stopper mittig</t>
  </si>
  <si>
    <t>200000331</t>
  </si>
  <si>
    <t>Niederhalter für Einfahrschuh rechts</t>
  </si>
  <si>
    <t>200000332</t>
  </si>
  <si>
    <t>Halter Bedientableau vorne 3T</t>
  </si>
  <si>
    <t>200000333</t>
  </si>
  <si>
    <t>Halter Warnleuchte</t>
  </si>
  <si>
    <t>200000334</t>
  </si>
  <si>
    <t>200000335</t>
  </si>
  <si>
    <t>200000336</t>
  </si>
  <si>
    <t>Prüfkörper für Prüflehre Einschleuselement</t>
  </si>
  <si>
    <t>200000339</t>
  </si>
  <si>
    <t>Prüflehre für Einschleuselement - BG</t>
  </si>
  <si>
    <t>200000340</t>
  </si>
  <si>
    <t>Halter Busverteiler lS 6300 ILS</t>
  </si>
  <si>
    <t>200000341</t>
  </si>
  <si>
    <t>Anschlag - Blech vorne LS 6300 ILS</t>
  </si>
  <si>
    <t>200000342</t>
  </si>
  <si>
    <t>Mitnehmer vorne LS 6300 ILS</t>
  </si>
  <si>
    <t>200000343</t>
  </si>
  <si>
    <t>Befestigung - Profil LS 6300 ILS</t>
  </si>
  <si>
    <t>200000344</t>
  </si>
  <si>
    <t>Niederhalter Einfahrschuh links</t>
  </si>
  <si>
    <t>200000345</t>
  </si>
  <si>
    <t>Halter Rollenhebelschalter LS3600 ILS</t>
  </si>
  <si>
    <t>200000346</t>
  </si>
  <si>
    <t>200000347</t>
  </si>
  <si>
    <t>200000348</t>
  </si>
  <si>
    <t>200000349</t>
  </si>
  <si>
    <t>Staustrecke SP steigend 1,5°</t>
  </si>
  <si>
    <t>200000350</t>
  </si>
  <si>
    <t>Staustrecke SP fallend 1,5°</t>
  </si>
  <si>
    <t>200000351</t>
  </si>
  <si>
    <t>Trapezverbinder 3° abwärts</t>
  </si>
  <si>
    <t>200000352</t>
  </si>
  <si>
    <t>Trapezverbinder 3° aufwärts</t>
  </si>
  <si>
    <t>200000353</t>
  </si>
  <si>
    <t>Verbindung Segmente 3°</t>
  </si>
  <si>
    <t>200000355</t>
  </si>
  <si>
    <t>Haltewinkel 200 x 80 x 100 / 87,5° / LL 125</t>
  </si>
  <si>
    <t>200000356</t>
  </si>
  <si>
    <t>SP-Gesamtbogen für ES-Element 90° rechts</t>
  </si>
  <si>
    <t>200000357</t>
  </si>
  <si>
    <t>SP-Gesamtbogen für ES-Element 90° links</t>
  </si>
  <si>
    <t>200000359</t>
  </si>
  <si>
    <t>Abstandshalter Gerüst - C90 - BG</t>
  </si>
  <si>
    <t>200000360</t>
  </si>
  <si>
    <t>Abstandshalter Gerüst</t>
  </si>
  <si>
    <t>200000361</t>
  </si>
  <si>
    <t>Gut-Prüfzapfen für Minitrolley-Bohrungen</t>
  </si>
  <si>
    <t>200000362</t>
  </si>
  <si>
    <t>Rändelmutter DIN 467 - M6 - A2</t>
  </si>
  <si>
    <t>200000363</t>
  </si>
  <si>
    <t>Gut-Prüflehre für Minitrolley-Bohrungen - BG</t>
  </si>
  <si>
    <t>200000364</t>
  </si>
  <si>
    <t>Prüfstift 8,25 x 50</t>
  </si>
  <si>
    <t>200000365</t>
  </si>
  <si>
    <t>Bodenplatte für Einweiserlehre</t>
  </si>
  <si>
    <t>200000366</t>
  </si>
  <si>
    <t>Prüflehre für AS-Einweiser - BG</t>
  </si>
  <si>
    <t>200000367</t>
  </si>
  <si>
    <t>Zylinderstift abgesetzt - 6 x 5 x 30 - MSFWC6-30</t>
  </si>
  <si>
    <t>200000368</t>
  </si>
  <si>
    <t>Auswerferstift DIN 1530-1 - A 6 x 160 WS</t>
  </si>
  <si>
    <t>200000369</t>
  </si>
  <si>
    <t>Gewindestift DIN 915 - M16 x 16 - 45H</t>
  </si>
  <si>
    <t>200000370</t>
  </si>
  <si>
    <t>Aufnahmeplatte für Prüfstifte in Schiebedachlehre</t>
  </si>
  <si>
    <t>200000371</t>
  </si>
  <si>
    <t>Prüflehre für AS-Schiebedächer - BG</t>
  </si>
  <si>
    <t>200000373</t>
  </si>
  <si>
    <t>200000374</t>
  </si>
  <si>
    <t>SP-Bogen 30° R150 mit Montageteilen</t>
  </si>
  <si>
    <t>200000375</t>
  </si>
  <si>
    <t>200000376</t>
  </si>
  <si>
    <t>200000377</t>
  </si>
  <si>
    <t>Stabilisator Rutschprofil</t>
  </si>
  <si>
    <t>200000378</t>
  </si>
  <si>
    <t>200000379</t>
  </si>
  <si>
    <t>Haltewinkel 300 x 80 x 100 / 87,5° / LL 115</t>
  </si>
  <si>
    <t>200000380</t>
  </si>
  <si>
    <t>200000381</t>
  </si>
  <si>
    <t>Distanzplatte für TEF Halter</t>
  </si>
  <si>
    <t>200000382</t>
  </si>
  <si>
    <t>Befestigungswinkel für Schieber mittlerer Stopper</t>
  </si>
  <si>
    <t>200000383</t>
  </si>
  <si>
    <t>Schieber für mittleren Stopper</t>
  </si>
  <si>
    <t>200000384</t>
  </si>
  <si>
    <t>Befestigungswinkel für Zylinder mittlerer Stopper</t>
  </si>
  <si>
    <t>200000385</t>
  </si>
  <si>
    <t>200000386</t>
  </si>
  <si>
    <t>L-Winkel zwischen TEF-Halter und Gleitprofil</t>
  </si>
  <si>
    <t>200000387</t>
  </si>
  <si>
    <t>Aluprofil Gleitprofil LFM für Rutschstrecke</t>
  </si>
  <si>
    <t>200000388</t>
  </si>
  <si>
    <t>200000389</t>
  </si>
  <si>
    <t>Haltewinkel 400 x 80 x 100 / 87,5° / LL 115</t>
  </si>
  <si>
    <t>200000390</t>
  </si>
  <si>
    <t>Haltewinkel 500 x 80 x 100 / 87,5° / LL 125</t>
  </si>
  <si>
    <t>200000391</t>
  </si>
  <si>
    <t>Grundkörper für Rücklaufsperre FLEX</t>
  </si>
  <si>
    <t>200000392</t>
  </si>
  <si>
    <t>200000393</t>
  </si>
  <si>
    <t>200000394</t>
  </si>
  <si>
    <t>Rücklaufsperre für FLEX</t>
  </si>
  <si>
    <t>200000395</t>
  </si>
  <si>
    <t>200000396</t>
  </si>
  <si>
    <t>Haltewinkel 60 x 50 x 100 / 90° / LL 20</t>
  </si>
  <si>
    <t>200000397</t>
  </si>
  <si>
    <t>200000398</t>
  </si>
  <si>
    <t>200000399</t>
  </si>
  <si>
    <t>200000400</t>
  </si>
  <si>
    <t>Antriebswelle für RA Ladeschleife</t>
  </si>
  <si>
    <t>200000401</t>
  </si>
  <si>
    <t>Aufstiegsschutz Trolley-V AP110, AP60, APS L=220</t>
  </si>
  <si>
    <t>200000402</t>
  </si>
  <si>
    <t>200000403</t>
  </si>
  <si>
    <t>Achse PSFRMGDS12-15-F10-B8-P3-N3-SC0</t>
  </si>
  <si>
    <t>200000404</t>
  </si>
  <si>
    <t>Passfeder DIN 6885-1 - A 10 x 8 x 100 - St</t>
  </si>
  <si>
    <t>200000405</t>
  </si>
  <si>
    <t>V30 BS 36 TROLLEY-V schwarz - BG</t>
  </si>
  <si>
    <t>200000406</t>
  </si>
  <si>
    <t>LTA 50 LANGTROLLEY 455X100 schwarz - BG</t>
  </si>
  <si>
    <t>200000408</t>
  </si>
  <si>
    <t>Passfeder DIN 6885-1 - A 10 x 8 x 90 - St</t>
  </si>
  <si>
    <t>200000409</t>
  </si>
  <si>
    <t>Aufnahmeplatte 145 x 130</t>
  </si>
  <si>
    <t>200000410</t>
  </si>
  <si>
    <t>Haltewinkel 145 x 50 x 100 / 90° / LL 70</t>
  </si>
  <si>
    <t>200000411</t>
  </si>
  <si>
    <t>Schutzblech für LP links</t>
  </si>
  <si>
    <t>200000412</t>
  </si>
  <si>
    <t>Haltewinkel 50 x 200 x 100 / 90° / LL 10</t>
  </si>
  <si>
    <t>200000413</t>
  </si>
  <si>
    <t>Schutzblech für LP rechts</t>
  </si>
  <si>
    <t>200000414</t>
  </si>
  <si>
    <t>200000417</t>
  </si>
  <si>
    <t>Führungsrohr Montagehilfe für Handhebelpresse</t>
  </si>
  <si>
    <t>200000418</t>
  </si>
  <si>
    <t>Führungsplatte Montagehilfe für Handhebelpresse</t>
  </si>
  <si>
    <t>200000419</t>
  </si>
  <si>
    <t>Druckstück für Handhebelpresse</t>
  </si>
  <si>
    <t>200000420</t>
  </si>
  <si>
    <t>Umfahrungsbogen - Ende für Stopper mittig</t>
  </si>
  <si>
    <t>200000428</t>
  </si>
  <si>
    <t>TEF Innenprofil-Verbinder 30°</t>
  </si>
  <si>
    <t>200000429</t>
  </si>
  <si>
    <t>TEF Innenprofil 15° links</t>
  </si>
  <si>
    <t>200000430</t>
  </si>
  <si>
    <t>TEF Innenprofil 15° rechts</t>
  </si>
  <si>
    <t>200000431</t>
  </si>
  <si>
    <t>TEF Gleitleiste für Innenprofil 30°</t>
  </si>
  <si>
    <t>200000432</t>
  </si>
  <si>
    <t>TEF Innenprofil 30° für SP-Bogen 30°</t>
  </si>
  <si>
    <t>23000-LT50REPARATUR</t>
  </si>
  <si>
    <t xml:space="preserve">Reparatur Trolley LT 50 (Austausch aller defekten </t>
  </si>
  <si>
    <t>303741-30374199</t>
  </si>
  <si>
    <t>Fixier-U-Bügel f. LT50(DIN 934)</t>
  </si>
  <si>
    <t>304230-HALTERFEST</t>
  </si>
  <si>
    <t>TEF-Halter fest(DIN 934)</t>
  </si>
  <si>
    <t>304230-HALTERSTAU</t>
  </si>
  <si>
    <t>TEF-Halter staufähig(DIN 934)</t>
  </si>
  <si>
    <t>305570-100000009</t>
  </si>
  <si>
    <t>SENSORHALTER FÜR M18_LICHTSCHRANKEN (SIEHE</t>
  </si>
  <si>
    <t>333333333</t>
  </si>
  <si>
    <t>400000011</t>
  </si>
  <si>
    <t>GETR.MOT. SA57DRE90M4BE2, M1A, 1,1KW, 60HZ, --&gt;</t>
  </si>
  <si>
    <t>400000012</t>
  </si>
  <si>
    <t>GETR.MOT. SA57 DRS71M4BE1, 0,55KW, 60HZ --&gt;</t>
  </si>
  <si>
    <t>400000013</t>
  </si>
  <si>
    <t>GETR.MOT. SA57 DRS71M4, 0,55KW, 60HZ O.BR. --&gt;</t>
  </si>
  <si>
    <t>400000014</t>
  </si>
  <si>
    <t>GETR.MOT. SA57 DRE90M4, 1,1KW, 60HZ O.BREMSE</t>
  </si>
  <si>
    <t>400000039</t>
  </si>
  <si>
    <t>AP110 VERTIKALBOGEN R650 15°-76</t>
  </si>
  <si>
    <t>400000055</t>
  </si>
  <si>
    <t>Schneiden Lamag-Profil</t>
  </si>
  <si>
    <t>400000058</t>
  </si>
  <si>
    <t>400000081</t>
  </si>
  <si>
    <t>Z-Winkel/H=0270/B=60/verzinkt  /beam</t>
  </si>
  <si>
    <t>400000082</t>
  </si>
  <si>
    <t>L-Winkel/H=0350/B=60/verzinkt  /beam</t>
  </si>
  <si>
    <t>400000117</t>
  </si>
  <si>
    <t>Platte Endanschlag Ladeschl.Endanschlag Alu-Bogen</t>
  </si>
  <si>
    <t>400000131</t>
  </si>
  <si>
    <t>STAHL-V LT. ZEICHN.  --&gt;bedingt 826 004 101 s.</t>
  </si>
  <si>
    <t>400000158</t>
  </si>
  <si>
    <t>GETR.MOT.SF47DT80N2/BMG/Z 1,1KW,KKL:270/3</t>
  </si>
  <si>
    <t>400000192</t>
  </si>
  <si>
    <t>Gärtner Adapter FertigungsteilAluminium  --&gt;</t>
  </si>
  <si>
    <t>400000202</t>
  </si>
  <si>
    <t>AP- Bogen f. FahrstreckeRadius 850</t>
  </si>
  <si>
    <t>400000292</t>
  </si>
  <si>
    <t>APSB-R550 45°-li700 (17001)</t>
  </si>
  <si>
    <t>400000334</t>
  </si>
  <si>
    <t>Nacharbeit Winkel 829 416 200</t>
  </si>
  <si>
    <t>400000337</t>
  </si>
  <si>
    <t>ALUPROFILBOGEN APB 110 R 200/45°</t>
  </si>
  <si>
    <t>400000338</t>
  </si>
  <si>
    <t>ALUPROFILBOGEN APB 110 R 300/180°-332,5</t>
  </si>
  <si>
    <t>400000361</t>
  </si>
  <si>
    <t>Bearbeitung Wandflansch kürzen</t>
  </si>
  <si>
    <t>400000372</t>
  </si>
  <si>
    <t>Zusammenbau Trolley &amp; Traverse</t>
  </si>
  <si>
    <t>400000428</t>
  </si>
  <si>
    <t>ALUPROFILBOGEN APB 60 R 500/30°</t>
  </si>
  <si>
    <t>400000430</t>
  </si>
  <si>
    <t>Adapter SSG AP110 auf Gärtner  --&gt; 821116079</t>
  </si>
  <si>
    <t>400000439</t>
  </si>
  <si>
    <t>ALUPROFILBOGEN APB 110 R 650/15°</t>
  </si>
  <si>
    <t>400000445</t>
  </si>
  <si>
    <t>[MONTAGE] GEGENRAD RA D=140, KPL. --&gt; 822014592</t>
  </si>
  <si>
    <t>400000474</t>
  </si>
  <si>
    <t>EINFAHRT IN FÜHRUNGSLEISTE ANAP F. ST-V --&gt; 822</t>
  </si>
  <si>
    <t>400000483</t>
  </si>
  <si>
    <t>400000517_2</t>
  </si>
  <si>
    <t>CTU-Korb-Boden verzinkt --&gt; 400000554</t>
  </si>
  <si>
    <t>400000520</t>
  </si>
  <si>
    <t>ALUPROFILBOGEN APB 110 R650/8°-35</t>
  </si>
  <si>
    <t>400000521</t>
  </si>
  <si>
    <t>ANTRIEBSWELLE RA AP110/ST / N_M. (Orta</t>
  </si>
  <si>
    <t>400000533</t>
  </si>
  <si>
    <t>Bearbeitung APB60 R515/90°-890</t>
  </si>
  <si>
    <t>400000534</t>
  </si>
  <si>
    <t>ANTRIEBSWELLE RA AP60/ST / N_MOTOR</t>
  </si>
  <si>
    <t>400000535</t>
  </si>
  <si>
    <t>Bearbeitung APB110 R630/90° - 650</t>
  </si>
  <si>
    <t>400000536</t>
  </si>
  <si>
    <t>ALUPROFILBOGEN APB 110 R 230/180°-200</t>
  </si>
  <si>
    <t>400000538</t>
  </si>
  <si>
    <t>400000539</t>
  </si>
  <si>
    <t>ALUPROFILBOGEN APB 60 R 230/180°-200</t>
  </si>
  <si>
    <t>400000541</t>
  </si>
  <si>
    <t>GEGENRADKÖRPER RA D=140 --&gt;822016590</t>
  </si>
  <si>
    <t>400000542</t>
  </si>
  <si>
    <t>BELAG FÜR GEGENRAD RA D=140 --&gt; 822016591</t>
  </si>
  <si>
    <t>400000547</t>
  </si>
  <si>
    <t>MontagevorrichtungSpulenträger --&gt; 888006004</t>
  </si>
  <si>
    <t>400000549</t>
  </si>
  <si>
    <t>ALUPROFILBOGEN APB 60 R 500/45°</t>
  </si>
  <si>
    <t>400000551</t>
  </si>
  <si>
    <t>ALUPROFILBOGEN APB 60 R 200/180°-200</t>
  </si>
  <si>
    <t>400000552</t>
  </si>
  <si>
    <t>ALUPROFILBOGEN APB 60 R 250/180°-200</t>
  </si>
  <si>
    <t>400000556</t>
  </si>
  <si>
    <t>ROHR R 1" 33,7 x 4RAL=_______________</t>
  </si>
  <si>
    <t>400000560</t>
  </si>
  <si>
    <t>Anschluss Schwenkschiene</t>
  </si>
  <si>
    <t>400000561</t>
  </si>
  <si>
    <t>Entladespitze für PIN-Entladung, Z-Pos. 1  --&gt;</t>
  </si>
  <si>
    <t>400000562</t>
  </si>
  <si>
    <t>Gleitleiste für PIN-Entladung, Z-Pos. 2 --&gt; 610</t>
  </si>
  <si>
    <t>400000563</t>
  </si>
  <si>
    <t>Verbindung 1 für PIN-Entladung, Z-Pos. 3 --&gt; 610</t>
  </si>
  <si>
    <t>400000564</t>
  </si>
  <si>
    <t>Verbindung 2, Teil 1 für PIN-Entl., Z-Pos. 4 --&gt;</t>
  </si>
  <si>
    <t>400000565</t>
  </si>
  <si>
    <t>Verbindung 2, Teil 2 für PIN-Entl., Z-Pos. 5 --&gt;</t>
  </si>
  <si>
    <t>400000566</t>
  </si>
  <si>
    <t>Mitnehmer für PIN-Entladung, Z-Pos. 6 --&gt; 610 256</t>
  </si>
  <si>
    <t>400000567</t>
  </si>
  <si>
    <t>Platte 1 für PIN-Entladung, Z-Pos. 7 --&gt; 610 256</t>
  </si>
  <si>
    <t>400000568</t>
  </si>
  <si>
    <t>Platte 2 für PIN-Entladung, Z-Pos. 8 --&gt; 610 256</t>
  </si>
  <si>
    <t>400000569</t>
  </si>
  <si>
    <t>Platte 3 für PIN-Entladung, Z-Pos. 9 --&gt; 610 256</t>
  </si>
  <si>
    <t>400000570</t>
  </si>
  <si>
    <t>Platte 4 für PIN-Entladung, Z-Pos. 10 --&gt; 610 256</t>
  </si>
  <si>
    <t>400000620</t>
  </si>
  <si>
    <t>GETR.MOT. RF17 DRS71S4BE05, M4, 0,37KW, 50HZ</t>
  </si>
  <si>
    <t>400000623</t>
  </si>
  <si>
    <t>Trolleyträger mit 4kt-Rohr / Sonderausführung --&gt;</t>
  </si>
  <si>
    <t>400000631</t>
  </si>
  <si>
    <t>GEGENRADKÖRPER RA D=80 --&gt; 822016592</t>
  </si>
  <si>
    <t>400000632</t>
  </si>
  <si>
    <t>BELAG FÜR GEGENRAD RA D=80 --&gt;822016593</t>
  </si>
  <si>
    <t>400000633</t>
  </si>
  <si>
    <t>[MONTAGE] GEGENRAD RA D=80, KPL. --&gt; 822014593</t>
  </si>
  <si>
    <t>400000638</t>
  </si>
  <si>
    <t>TRAGROHR F. Sondertrolley / L=190mm --&gt; 826806001</t>
  </si>
  <si>
    <t>400000665</t>
  </si>
  <si>
    <t>ALUPROFILBOGEN APB 60 R270/90°-500/605</t>
  </si>
  <si>
    <t>400000666</t>
  </si>
  <si>
    <t>Gatterträger 8 Streckeneinfahrt ala Fourtex --&gt;</t>
  </si>
  <si>
    <t>400000680</t>
  </si>
  <si>
    <t>400000704</t>
  </si>
  <si>
    <t>bobbin stripper SPINNTEX</t>
  </si>
  <si>
    <t>400000738</t>
  </si>
  <si>
    <t>Gerüst Hahn / RAL 7035, verzinkt</t>
  </si>
  <si>
    <t>400000758</t>
  </si>
  <si>
    <t>MUFFE FÜR ROHR 1" L=50 RAL 9010</t>
  </si>
  <si>
    <t>400000759</t>
  </si>
  <si>
    <t>Bürstenbremse / L=500/ 9Bürsten --&gt;827064048</t>
  </si>
  <si>
    <t>400000784</t>
  </si>
  <si>
    <t>Haken L=250mm --&gt; 826836012</t>
  </si>
  <si>
    <t>400000785</t>
  </si>
  <si>
    <t>Haken L=30mm --&gt; 826836011</t>
  </si>
  <si>
    <t>400000786</t>
  </si>
  <si>
    <t>oberes Drehteil --&gt; 826836018</t>
  </si>
  <si>
    <t>400000787</t>
  </si>
  <si>
    <t>Unteres Drehteil --&gt;826836013</t>
  </si>
  <si>
    <t>400000788</t>
  </si>
  <si>
    <t>U-Winkel für Vierkant --&gt; 826836014</t>
  </si>
  <si>
    <t>400000789</t>
  </si>
  <si>
    <t>Winkel für fed. Druckst. --&gt; 826836015</t>
  </si>
  <si>
    <t>400000790</t>
  </si>
  <si>
    <t>Tragr. Sondertr. Grammer Typ1 --&gt; 826836002</t>
  </si>
  <si>
    <t>400000791</t>
  </si>
  <si>
    <t>Tragr. Sondertr. Grammer Typ2 --&gt; 826836003</t>
  </si>
  <si>
    <t>400000792</t>
  </si>
  <si>
    <t>Tragr. Sondertr. Grammer Sacktrolley --&gt; 826836004</t>
  </si>
  <si>
    <t>400000793</t>
  </si>
  <si>
    <t>Verbindungsplatte Tragarme Grammer --&gt; 826836008</t>
  </si>
  <si>
    <t>400000800</t>
  </si>
  <si>
    <t>Senkrechtarm Grammer Typ2 --&gt; 826836006</t>
  </si>
  <si>
    <t>400000801</t>
  </si>
  <si>
    <t>Senkrechtarm Grammer Sacktrolley --&gt; 826836007</t>
  </si>
  <si>
    <t>400000802</t>
  </si>
  <si>
    <t>Montage Gelenkstück Grammer --&gt; 826834001</t>
  </si>
  <si>
    <t>400000803</t>
  </si>
  <si>
    <t>Blech Trolley Grammer M --&gt; 826836009</t>
  </si>
  <si>
    <t>400000804</t>
  </si>
  <si>
    <t>Blech Trolley Grammer W --&gt; 826836010</t>
  </si>
  <si>
    <t>400000805</t>
  </si>
  <si>
    <t>Federndes Druckstück mit Kugel GN615-M16-K --&gt;</t>
  </si>
  <si>
    <t>400000806</t>
  </si>
  <si>
    <t>Tragroh Sondertr. Grammar --&gt; 826836001</t>
  </si>
  <si>
    <t>400000807</t>
  </si>
  <si>
    <t>6kt.Verbindungsmuffe St.gal Zn M6 x 30 SW 10 --&gt;</t>
  </si>
  <si>
    <t>400000860</t>
  </si>
  <si>
    <t>ROLLE - LADESCHLEIFE ohne Bund --&gt; 824 336 173</t>
  </si>
  <si>
    <t>400000870</t>
  </si>
  <si>
    <t>WEICHENSCHENKEL MIT ANSCHLUSS AN SCHWENKSCHIENE KP</t>
  </si>
  <si>
    <t>400000871</t>
  </si>
  <si>
    <t>GELENKANSCHLUSS F. AUSSENROHR KPL. F.</t>
  </si>
  <si>
    <t>400000872</t>
  </si>
  <si>
    <t>GELENKANSCHLUSS F. INNENROHR KPL. F.</t>
  </si>
  <si>
    <t>400000873</t>
  </si>
  <si>
    <t>ANBINDUNG WEICHE FÜR BG - MONTAGE SCHWENKSCHIENE</t>
  </si>
  <si>
    <t>400000874</t>
  </si>
  <si>
    <t>WEICHENSCHENKEL BEARBEITET FÜR BG - MONTAGE</t>
  </si>
  <si>
    <t>400000875</t>
  </si>
  <si>
    <t>ZWISCHENSTÜCK ANBINDUNG-AP60 F. BG - MONTAGE</t>
  </si>
  <si>
    <t>400000876</t>
  </si>
  <si>
    <t>ANSCHLUSSSTÜCK VERBINDUNG FÜR BG - MONTAGE</t>
  </si>
  <si>
    <t>400000877</t>
  </si>
  <si>
    <t>LAGERPLATTE FÜR BG - MONTAGE TELESKOPSCHIENE</t>
  </si>
  <si>
    <t>400000878</t>
  </si>
  <si>
    <t>400000978</t>
  </si>
  <si>
    <t>LTA50 MIT EB 150 (1 EBENE) KPL. m. 2 Scheiben</t>
  </si>
  <si>
    <t>400000996</t>
  </si>
  <si>
    <t>400001017</t>
  </si>
  <si>
    <t>Langloch fräsen SSG-Fertigung</t>
  </si>
  <si>
    <t>400001018</t>
  </si>
  <si>
    <t>Loch bohren SSG-Fertgiung</t>
  </si>
  <si>
    <t>400001020</t>
  </si>
  <si>
    <t>Bearbeitung SSG-Fertigung</t>
  </si>
  <si>
    <t>400001021</t>
  </si>
  <si>
    <t>Rohr schneiden SSG Fertigung</t>
  </si>
  <si>
    <t>400001049</t>
  </si>
  <si>
    <t>BEARBEITUNG TEF  MOTORPLATTE</t>
  </si>
  <si>
    <t>400001059</t>
  </si>
  <si>
    <t>Bearbeitung f. 400001056 und400001057</t>
  </si>
  <si>
    <t>400001060</t>
  </si>
  <si>
    <t>Anschlag/ Puffer für TrolleyTraverse CTU --&gt;</t>
  </si>
  <si>
    <t>400001061</t>
  </si>
  <si>
    <t>BEARBEITUNG Träger geschw. --&gt; 826812001</t>
  </si>
  <si>
    <t>400001067</t>
  </si>
  <si>
    <t>Bearbeitung f. 400001066</t>
  </si>
  <si>
    <t>400001068</t>
  </si>
  <si>
    <t>Bearbeitung f. 400001065</t>
  </si>
  <si>
    <t>400001069</t>
  </si>
  <si>
    <t>Bearbeitung f. 400001057</t>
  </si>
  <si>
    <t>400001072</t>
  </si>
  <si>
    <t>Bearbeitung f. 400001070</t>
  </si>
  <si>
    <t>400001080</t>
  </si>
  <si>
    <t>APB 110 R630/ 60°</t>
  </si>
  <si>
    <t>400001081</t>
  </si>
  <si>
    <t>APB 110 R630/ 120°</t>
  </si>
  <si>
    <t>400001083</t>
  </si>
  <si>
    <t>APB110 R630/90° - 800/700</t>
  </si>
  <si>
    <t>400001085</t>
  </si>
  <si>
    <t>UMRÜSTUNG SENSORH. AP60-&gt;AP110</t>
  </si>
  <si>
    <t>400001087</t>
  </si>
  <si>
    <t>Bearbeitung n. Zeich 827066077</t>
  </si>
  <si>
    <t>400001088</t>
  </si>
  <si>
    <t>APB110 R500/ 90° - 590 für KW800  Verbindung 1400</t>
  </si>
  <si>
    <t>400001093</t>
  </si>
  <si>
    <t>Z-Winkel/Unterstützg / L=148Kabelkanal 200,</t>
  </si>
  <si>
    <t>400001100</t>
  </si>
  <si>
    <t>APB Aluprofilbogen 12,5°-47</t>
  </si>
  <si>
    <t>400001101</t>
  </si>
  <si>
    <t>APB Aluprofilbogen 55°</t>
  </si>
  <si>
    <t>400001103</t>
  </si>
  <si>
    <t>TEF Bogen 22,5° R650 --&gt; 822066218</t>
  </si>
  <si>
    <t>400001108</t>
  </si>
  <si>
    <t>APBW 110 R550/67,5°-Schnitt 4°</t>
  </si>
  <si>
    <t>400001113</t>
  </si>
  <si>
    <t>Aluverbinder für Sondertrolley Schleicher NEU</t>
  </si>
  <si>
    <t>400001114</t>
  </si>
  <si>
    <t>Kunststoffring für Schleicher --&gt; 826826021</t>
  </si>
  <si>
    <t>400001130</t>
  </si>
  <si>
    <t>Kabeltrommel 50 m</t>
  </si>
  <si>
    <t>400001183</t>
  </si>
  <si>
    <t>Winkel Trolley 407660 --&gt; 826826017</t>
  </si>
  <si>
    <t>400001188</t>
  </si>
  <si>
    <t>APB Aluprofilbogen R450/12.5°</t>
  </si>
  <si>
    <t>400001189</t>
  </si>
  <si>
    <t>400001224</t>
  </si>
  <si>
    <t>APB Aluprofilbogen 67,5°</t>
  </si>
  <si>
    <t>400001225</t>
  </si>
  <si>
    <t>Traverse Trolley 408050 --&gt;826826031</t>
  </si>
  <si>
    <t>400001235</t>
  </si>
  <si>
    <t>8° Gefälle AP60 50mm Fourtex --&gt; 821 214 100</t>
  </si>
  <si>
    <t>400001240</t>
  </si>
  <si>
    <t>Sonderbogen Fourtex 67,5° --&gt; 824111106</t>
  </si>
  <si>
    <t>400001257</t>
  </si>
  <si>
    <t>Traverse Trolley 409250 --&gt; 826826027</t>
  </si>
  <si>
    <t>400001258</t>
  </si>
  <si>
    <t>Winkel Trolley 409250  --&gt; 826826028</t>
  </si>
  <si>
    <t>400001259</t>
  </si>
  <si>
    <t>Aluminium-Halteleiste f. Fingerschutzprofil --&gt;</t>
  </si>
  <si>
    <t>400001260</t>
  </si>
  <si>
    <t>Fingerschutzprofil --&gt; 826826018</t>
  </si>
  <si>
    <t>400001261</t>
  </si>
  <si>
    <t>Aluprofilbogen APB110 R557 - nicht bestellen!</t>
  </si>
  <si>
    <t>400001262</t>
  </si>
  <si>
    <t>ALUPROFILBOGEN APB 110 R557/157.5°-1098/648</t>
  </si>
  <si>
    <t>400001280</t>
  </si>
  <si>
    <t>Schaltstange S-Weiche rechts/links; Abstand 400</t>
  </si>
  <si>
    <t>400001281</t>
  </si>
  <si>
    <t>Schaltstange S-Doppelweiche; Abstand 400</t>
  </si>
  <si>
    <t>400001295</t>
  </si>
  <si>
    <t>Tef-Uml. rechts m. vergrößertem Radius</t>
  </si>
  <si>
    <t>400001296</t>
  </si>
  <si>
    <t>Tef-Uml. links m. vergrößertem Radius</t>
  </si>
  <si>
    <t>400001314</t>
  </si>
  <si>
    <t>400001321</t>
  </si>
  <si>
    <t>Traverse Trolley 410920 --&gt; 826826016</t>
  </si>
  <si>
    <t>400001395</t>
  </si>
  <si>
    <t>SPS Software 410430 Zhongtai Tajikistan</t>
  </si>
  <si>
    <t>400001410</t>
  </si>
  <si>
    <t>RT Rohrträger 1"/80/80, L=4000</t>
  </si>
  <si>
    <t>400001411</t>
  </si>
  <si>
    <t>RT Rohrträger 1"/80/80, L=4100</t>
  </si>
  <si>
    <t>400001424</t>
  </si>
  <si>
    <t>SPS Software 410700 ESQUEL Changji</t>
  </si>
  <si>
    <t>400001436</t>
  </si>
  <si>
    <t>LICHTSCHRANKE KPL. M. HALTER FÜR BRANDSCHUTZTÜR</t>
  </si>
  <si>
    <t>400001444</t>
  </si>
  <si>
    <t>SPS Software 411180 Batly-Gadam</t>
  </si>
  <si>
    <t>400001455</t>
  </si>
  <si>
    <t>400001460</t>
  </si>
  <si>
    <t>STÖSSEL METALLHAKENf.gr.Drahtstärken</t>
  </si>
  <si>
    <t>400001503</t>
  </si>
  <si>
    <t>AFS 30° ANTRIEBSSTATION KPL.-KURZER</t>
  </si>
  <si>
    <t>400001532</t>
  </si>
  <si>
    <t>ALUPROFILBOGEN APB 110 R400/112.5°</t>
  </si>
  <si>
    <t>400001552</t>
  </si>
  <si>
    <t>Schild - Warnung vor Handverletzungen 25mm 1513/67</t>
  </si>
  <si>
    <t>400001571</t>
  </si>
  <si>
    <t>SPS Software 410310 Polopique</t>
  </si>
  <si>
    <t>400001602</t>
  </si>
  <si>
    <t>TEF-Bogen 90° R492 (außen) für Bogen R400</t>
  </si>
  <si>
    <t>400001607</t>
  </si>
  <si>
    <t>400001622</t>
  </si>
  <si>
    <t>Fertigung nach Zeichnung 400001621</t>
  </si>
  <si>
    <t>400001671</t>
  </si>
  <si>
    <t>ANTRIEBSCLIP WERKMEISTER --&gt;826866006</t>
  </si>
  <si>
    <t>400001676</t>
  </si>
  <si>
    <t>APSB 110 R550/ 22,5°-L-228 --&gt; 821716104</t>
  </si>
  <si>
    <t>400001686</t>
  </si>
  <si>
    <t>APB110 Bogen 45° R800</t>
  </si>
  <si>
    <t>400001696</t>
  </si>
  <si>
    <t>SPS Software 411220 JNR Mensucat Kadirli</t>
  </si>
  <si>
    <t>400001718</t>
  </si>
  <si>
    <t>Steckverschraubung F_PN_QS-G1/2-12</t>
  </si>
  <si>
    <t>400001719</t>
  </si>
  <si>
    <t>Steckverbindung F_PN_QS-12H-8</t>
  </si>
  <si>
    <t>400001720</t>
  </si>
  <si>
    <t>Schlauch F_PN_PUN-8X1,25-BL</t>
  </si>
  <si>
    <t>400001721</t>
  </si>
  <si>
    <t>Schlauch F_PN_PUN-6X1-BL</t>
  </si>
  <si>
    <t>400001723</t>
  </si>
  <si>
    <t>Schlauch F_PN_PUN-4X0,75-RT</t>
  </si>
  <si>
    <t>400001724</t>
  </si>
  <si>
    <t>T-Steckverbindung F_PN_QST-8</t>
  </si>
  <si>
    <t>400001725</t>
  </si>
  <si>
    <t>T-Steckverbindung F_PN_QST-8-6</t>
  </si>
  <si>
    <t>400001727</t>
  </si>
  <si>
    <t>Steckverbindung F_PN_QS-8-6</t>
  </si>
  <si>
    <t>400001761</t>
  </si>
  <si>
    <t>ALUPROFILBOGEN APB 110 R500/90°-240</t>
  </si>
  <si>
    <t>400001764</t>
  </si>
  <si>
    <t>APB 110 R550/157,5°-380/480</t>
  </si>
  <si>
    <t>400001771</t>
  </si>
  <si>
    <t>APB 110 R300/276-41</t>
  </si>
  <si>
    <t>400001776</t>
  </si>
  <si>
    <t>STOPPER P&amp;F, KPL.</t>
  </si>
  <si>
    <t>400001779</t>
  </si>
  <si>
    <t>KOMPAKTZYLINDER ADN-25-20-I-P-A FÜR STOPPER P&amp;F</t>
  </si>
  <si>
    <t>400001786</t>
  </si>
  <si>
    <t>SCHNECKENGETRIEBEMOTOR SA57 DRS71M4, M6B,</t>
  </si>
  <si>
    <t>400001787</t>
  </si>
  <si>
    <t xml:space="preserve">SCHNECKENGETRIEBEMOTOR SA57 DRS71M4, M5A, </t>
  </si>
  <si>
    <t>400001788</t>
  </si>
  <si>
    <t>400001789</t>
  </si>
  <si>
    <t>SCHNECKENGETRIEBEMOTOR SA57 DRS71M4, M5A,</t>
  </si>
  <si>
    <t>400001793</t>
  </si>
  <si>
    <t>SEW - SA57 DRS71M4/MM05/MO/AND3</t>
  </si>
  <si>
    <t>400001795</t>
  </si>
  <si>
    <t>F_PN_QSM-M7-6-I-R</t>
  </si>
  <si>
    <t>400001832</t>
  </si>
  <si>
    <t>APB 110 R2259/45°-732/1913</t>
  </si>
  <si>
    <t>400001833</t>
  </si>
  <si>
    <t>APB 110 R2459/45°-791/2067</t>
  </si>
  <si>
    <t>400001834</t>
  </si>
  <si>
    <t>SPS Software 412610 JayJay Indien</t>
  </si>
  <si>
    <t>400001857</t>
  </si>
  <si>
    <t xml:space="preserve">AUGENSCHRAUBE M8X80 VZ. </t>
  </si>
  <si>
    <t>400001858</t>
  </si>
  <si>
    <t>AUGENSCHRAUBE M10X60 VZ.</t>
  </si>
  <si>
    <t>400001862</t>
  </si>
  <si>
    <t>SPS Software 410680 Keer USA</t>
  </si>
  <si>
    <t>400001863</t>
  </si>
  <si>
    <t>SPS Software 410681 Spulenumsetzer Keer USA</t>
  </si>
  <si>
    <t>400001864</t>
  </si>
  <si>
    <t>T-Verbinder QR1-F-RTR-DA06-DA04</t>
  </si>
  <si>
    <t>400001908</t>
  </si>
  <si>
    <t>SPS Softwareanpassung Soex "Außer-Inbetriebsetzung</t>
  </si>
  <si>
    <t>400009003</t>
  </si>
  <si>
    <t>BASIS LIZENZ PNOZ MULTI SOFTWA</t>
  </si>
  <si>
    <t>400009035</t>
  </si>
  <si>
    <t>SENSORHALTER FÜR WEICHENSCHENKEABFRAGE --&gt;</t>
  </si>
  <si>
    <t>400009040</t>
  </si>
  <si>
    <t>SICHERUNGSLASTTRENNSCHALTER 3-POLIG/NH00160A</t>
  </si>
  <si>
    <t>400009044</t>
  </si>
  <si>
    <t>SENSOR INDUKTIV M30/40MM (M12-4P) IM30-40NPS-ZC1</t>
  </si>
  <si>
    <t>400009059</t>
  </si>
  <si>
    <t>SICHERUNGSLASTTRENNSCHALTER 3-POLIG, NH000, 160A</t>
  </si>
  <si>
    <t>400009084</t>
  </si>
  <si>
    <t>SOFTWARE SERIELLES ACTIVE-X MODUL,</t>
  </si>
  <si>
    <t>400009126</t>
  </si>
  <si>
    <t>400009133</t>
  </si>
  <si>
    <t>SPS Software Werkmeister 410870(Angebot</t>
  </si>
  <si>
    <t>400009134</t>
  </si>
  <si>
    <t>PC Software Werkmeister 410870 (Angebot</t>
  </si>
  <si>
    <t>400009141</t>
  </si>
  <si>
    <t>SPS Software SMP 412400 (Angebot 02611.004AG004)</t>
  </si>
  <si>
    <t>400009144</t>
  </si>
  <si>
    <t>SPS UND VISU.-SOFTWARE PWO 411670 (Angebot 02611.0</t>
  </si>
  <si>
    <t>400009147</t>
  </si>
  <si>
    <t>SPS Software SMP UNGARN (Angebot 02611.008AG002)</t>
  </si>
  <si>
    <t>400009151</t>
  </si>
  <si>
    <t xml:space="preserve">SPS UND VISU.-SOFTWARE PWO ERW.LÜCKE 411670 </t>
  </si>
  <si>
    <t>400009152</t>
  </si>
  <si>
    <t>SCHULUNG PWO-FUNKTIONSERWEITERUNGEN</t>
  </si>
  <si>
    <t>400009153</t>
  </si>
  <si>
    <t>SOFTWAREERSTELLUNG PLASTIC OMNIUM HLOHOVEC</t>
  </si>
  <si>
    <t>400009154</t>
  </si>
  <si>
    <t>SPS-Softwareanpassung Simons / Auftrags-Nr. 127486</t>
  </si>
  <si>
    <t>400009156</t>
  </si>
  <si>
    <t xml:space="preserve">Technische Beratung Automation </t>
  </si>
  <si>
    <t>400009157</t>
  </si>
  <si>
    <t>KOMPLETTSET 4X KAMERA/BARC. SCANNER DATAMAN 362 QL</t>
  </si>
  <si>
    <t>400009157_1</t>
  </si>
  <si>
    <t>KOMPLETTSET 1X KAMERA/BARC. SCANNER DATAMAN 362 QL</t>
  </si>
  <si>
    <t>400009158</t>
  </si>
  <si>
    <t>HARD-/SOFTWARE WAAGEN, ETIKETTIERER, SCANNER, SPS</t>
  </si>
  <si>
    <t>400009159</t>
  </si>
  <si>
    <t>2x TELESKOPGURTFÖRDERER TYP TGF</t>
  </si>
  <si>
    <t>400009160</t>
  </si>
  <si>
    <t>Schaltschrankprüfung nach kanadischem Standard</t>
  </si>
  <si>
    <t>400009163</t>
  </si>
  <si>
    <t>400009164</t>
  </si>
  <si>
    <t>Projektdienstleistung Automatisierungs- und Steuer</t>
  </si>
  <si>
    <t>400009208</t>
  </si>
  <si>
    <t>400009209</t>
  </si>
  <si>
    <t xml:space="preserve">TRANSPONDER MDS D424 für RF200/RF300 ISO/MOBY D </t>
  </si>
  <si>
    <t>400009234</t>
  </si>
  <si>
    <t>ABSOLUTDREHGEBER PROFINET IO, 2X4P. M12-ST D-COD.</t>
  </si>
  <si>
    <t>400009237</t>
  </si>
  <si>
    <t>Projektdienstleistung Automat.-/Steuerungstechnik</t>
  </si>
  <si>
    <t>400009337</t>
  </si>
  <si>
    <t xml:space="preserve">Barcode-Lesegerät DM260QL ID RDR W/6.2MM LNS RD </t>
  </si>
  <si>
    <t>SIMATIC STEP 7 Prof. V20 Combo Upgrade V11.V19-V20</t>
  </si>
  <si>
    <t>SIMATIC S7 F-Programmiert. STEP 7 Safety Advan.V20</t>
  </si>
  <si>
    <t>SIMATIC WinCC Advanced V20, Upgrade V11..V19 -V20</t>
  </si>
  <si>
    <t>TIA Portal Multiuser Engineer. Upgrade V14.V19-V20</t>
  </si>
  <si>
    <t>400009441</t>
  </si>
  <si>
    <t>SENSORIK ROBOTUNITS HEBER</t>
  </si>
  <si>
    <t>400009449</t>
  </si>
  <si>
    <t xml:space="preserve">KIT, DMR-374Q-TMAX </t>
  </si>
  <si>
    <t>400010024</t>
  </si>
  <si>
    <t xml:space="preserve">ENERGIEKETTE E4.32.05.063.0 </t>
  </si>
  <si>
    <t>400100088</t>
  </si>
  <si>
    <t>AFS MOTORSTATION LINKS, GESCHWEISST, BEARBEITET</t>
  </si>
  <si>
    <t>400100092</t>
  </si>
  <si>
    <t xml:space="preserve"> Säule kpl. für Spulenumsetzer</t>
  </si>
  <si>
    <t>400100109</t>
  </si>
  <si>
    <t>spanende Fertigung Profil (400100205)</t>
  </si>
  <si>
    <t>400100110</t>
  </si>
  <si>
    <t>400100125</t>
  </si>
  <si>
    <t>DROSSELRÜCKSCHLAGVENTIL AS1201F-M5-06A</t>
  </si>
  <si>
    <t>400100192</t>
  </si>
  <si>
    <t xml:space="preserve">ROLLGERÜST MIETEN, 1 SCHMAL, </t>
  </si>
  <si>
    <t>400100212</t>
  </si>
  <si>
    <t>EINHAUSUNG SPULENUMSETZER (Keer)</t>
  </si>
  <si>
    <t>400100222</t>
  </si>
  <si>
    <t>Montage Spulenumsetzer nach Aufwand</t>
  </si>
  <si>
    <t>400100224</t>
  </si>
  <si>
    <t>SCHALTERHALTER RSM ZINSER</t>
  </si>
  <si>
    <t>400100225</t>
  </si>
  <si>
    <t xml:space="preserve">SEILZUGHALTER M10 RSM </t>
  </si>
  <si>
    <t>400100226</t>
  </si>
  <si>
    <t xml:space="preserve">SEILZUGHALTER M8 RSM </t>
  </si>
  <si>
    <t>400100254</t>
  </si>
  <si>
    <t>GLEITBUCHSE GFM 1214 10</t>
  </si>
  <si>
    <t>400100266</t>
  </si>
  <si>
    <t>SCHALTERHALTER RSM RIETER</t>
  </si>
  <si>
    <t>400100285</t>
  </si>
  <si>
    <t>MFCSFAU2_SW_SIMU - Anpassung Simulationsmodell</t>
  </si>
  <si>
    <t>400100288</t>
  </si>
  <si>
    <t>Erstellung der situativen Gefährdungsbeurteilung</t>
  </si>
  <si>
    <t>400100292</t>
  </si>
  <si>
    <t>CE-Schulung</t>
  </si>
  <si>
    <t>400100303</t>
  </si>
  <si>
    <t>ÜBERSETZUNG SCHILDER BEDIENELEMENTE</t>
  </si>
  <si>
    <t>DB DOPPELBÜGELERKENNUNG</t>
  </si>
  <si>
    <t>400100363</t>
  </si>
  <si>
    <t>BÜGEL FÜR EINLAUFSCHUTZ REIBRADANTRIEB</t>
  </si>
  <si>
    <t>400100364</t>
  </si>
  <si>
    <t>400100365</t>
  </si>
  <si>
    <t>400100366</t>
  </si>
  <si>
    <t>400100385</t>
  </si>
  <si>
    <t>SPS Software Nachtrag 412550 SMP Ungarn</t>
  </si>
  <si>
    <t>400100388</t>
  </si>
  <si>
    <t>PLATTFORM MIETEN</t>
  </si>
  <si>
    <t>400100389</t>
  </si>
  <si>
    <t>MONTEURE EXTERN</t>
  </si>
  <si>
    <t>400100390</t>
  </si>
  <si>
    <t>Hinweisschild Sensorabstand zur Kette AFS</t>
  </si>
  <si>
    <t>400100398</t>
  </si>
  <si>
    <t>400100399</t>
  </si>
  <si>
    <t>WINKEL 40/50 SET MIT REFLEX-LICHTSCHRANKE KPL.</t>
  </si>
  <si>
    <t>400100400</t>
  </si>
  <si>
    <t>WINKEL 40/50 SET MIT REFLEKTOR KPL.</t>
  </si>
  <si>
    <t>400100404</t>
  </si>
  <si>
    <t xml:space="preserve">WERKZEUG: Kreissägeblatt Präzision TFneg (NE) </t>
  </si>
  <si>
    <t>400100411</t>
  </si>
  <si>
    <t>WERKZEUG-Paket für Mayoral</t>
  </si>
  <si>
    <t>400100412</t>
  </si>
  <si>
    <t>MIETE PRO MONAT</t>
  </si>
  <si>
    <t>400100413</t>
  </si>
  <si>
    <t>MIETE PRO TAG</t>
  </si>
  <si>
    <t>400100414</t>
  </si>
  <si>
    <t>G2300A - GLOBAL WHEEL-LOK GWL-2300FAHRZEUGVERRIEGE</t>
  </si>
  <si>
    <t>400100415</t>
  </si>
  <si>
    <t>T-Steckverbindung QST-6</t>
  </si>
  <si>
    <t>400100419</t>
  </si>
  <si>
    <t>Zusatzleistungen Moraru Soft</t>
  </si>
  <si>
    <t>400100420</t>
  </si>
  <si>
    <t>SONDERBESTELLUNG WERKZEUG</t>
  </si>
  <si>
    <t>400100422</t>
  </si>
  <si>
    <t xml:space="preserve">MFCSFAU2_SW_NEUS Anpassung MFCS </t>
  </si>
  <si>
    <t>400100426</t>
  </si>
  <si>
    <t>SCHRAUBTRÄGER VERSTÄRKT MIT LEITBLECH STL L=3000</t>
  </si>
  <si>
    <t>400100434</t>
  </si>
  <si>
    <t>Jungheinrich Mehrplatz-Hochregal Typ MPB</t>
  </si>
  <si>
    <t>400100435</t>
  </si>
  <si>
    <t>Jungheinrich Elektro-Kommissionierstapler EKX 51</t>
  </si>
  <si>
    <t>400100436</t>
  </si>
  <si>
    <t>MOVIMOT-Schneckengetriebemotor SA57 DRS71M4/MM05/</t>
  </si>
  <si>
    <t>400100460</t>
  </si>
  <si>
    <t>TELESKOPSCHIENE SPR475285-00 Systeme Interface con</t>
  </si>
  <si>
    <t>400100462</t>
  </si>
  <si>
    <t>SERVICELEISTUNG DOKUMENTE (RENOVACION 3 ANOS LICEN</t>
  </si>
  <si>
    <t>400100481</t>
  </si>
  <si>
    <t>BOGEN P&amp;F 45° R704</t>
  </si>
  <si>
    <t>400100482</t>
  </si>
  <si>
    <t>INNENBOGEN P&amp;F 45° R556</t>
  </si>
  <si>
    <t>400100488</t>
  </si>
  <si>
    <t>Drosselrückschlagventil Abluft CC04-M005-DA06-2_1</t>
  </si>
  <si>
    <t>400100489</t>
  </si>
  <si>
    <t xml:space="preserve">Zylinder D=16 H=50 doppeltwirkend, Edelstahlrohr, </t>
  </si>
  <si>
    <t>400100490</t>
  </si>
  <si>
    <t>Kreisförderanlage CDDC_41258_21</t>
  </si>
  <si>
    <t>400100491</t>
  </si>
  <si>
    <t>CP 2100 ANLAGE KPL. - PinKlinke_41258_21</t>
  </si>
  <si>
    <t>400100503</t>
  </si>
  <si>
    <t>CTC Behälter-Fördertechnik für Projekt 550000</t>
  </si>
  <si>
    <t>400100515</t>
  </si>
  <si>
    <t>Bühnenrampe "Praktikus 750" für Projekt 500035</t>
  </si>
  <si>
    <t>400100525</t>
  </si>
  <si>
    <t>Hilfsgerüst für Projekt 500196</t>
  </si>
  <si>
    <t>400100566</t>
  </si>
  <si>
    <t>ÜBERSETZUNG LASTENHEFT / SICHERHEITSVORKEHRUNGEN</t>
  </si>
  <si>
    <t>400100577</t>
  </si>
  <si>
    <t>Regalsysteme Angebot 4.007.706/2 f. Projekt 500500</t>
  </si>
  <si>
    <t>400100578</t>
  </si>
  <si>
    <t>3x Heber / 1x Pusher für Projekt 500500</t>
  </si>
  <si>
    <t>400100583</t>
  </si>
  <si>
    <t>Montageleistung Elektrotechnik für P500240</t>
  </si>
  <si>
    <t>400100590</t>
  </si>
  <si>
    <t>Gerader Steckverbinder, Serie QR1-S-RSK</t>
  </si>
  <si>
    <t>400100641</t>
  </si>
  <si>
    <t>Heber Typ W-BL-100 ZR (Serviceausschleusung)</t>
  </si>
  <si>
    <t>400100643</t>
  </si>
  <si>
    <t>Montage in Hamburg</t>
  </si>
  <si>
    <t>400100644</t>
  </si>
  <si>
    <t>Supervisor-Montage in Hamburg</t>
  </si>
  <si>
    <t>400100645</t>
  </si>
  <si>
    <t>Verpackung und Versand nach Hamburg</t>
  </si>
  <si>
    <t>400100646</t>
  </si>
  <si>
    <t>QUERFÖRDERER Igus Stehlager ESTM - 16 igubal Maßre</t>
  </si>
  <si>
    <t>400100650</t>
  </si>
  <si>
    <t>Montageleistung Elektrotechnik PWO</t>
  </si>
  <si>
    <t>400100651</t>
  </si>
  <si>
    <t>QUERFÖRDERER ZUKAUFTEILE</t>
  </si>
  <si>
    <t>400100652</t>
  </si>
  <si>
    <t>QUERFÖRDERER Gestell</t>
  </si>
  <si>
    <t>400100653</t>
  </si>
  <si>
    <t>QUERFÖRDERER Zahnriemenachse, Energiekette</t>
  </si>
  <si>
    <t>400100661</t>
  </si>
  <si>
    <t>ÜBERSETZUNG BETRIEBSANLEITUNG DE-HU</t>
  </si>
  <si>
    <t>400100662</t>
  </si>
  <si>
    <t>ÜBERSETZUNG SYSTEM FR-DE</t>
  </si>
  <si>
    <t>400100678</t>
  </si>
  <si>
    <t>400100679</t>
  </si>
  <si>
    <t>400100690</t>
  </si>
  <si>
    <t>KLAMMERN FÜR SITZBEZÜGE Variante 5, mit 3,5KG Klem</t>
  </si>
  <si>
    <t>400100696</t>
  </si>
  <si>
    <t>Stopperwinkel galv. verzinkt</t>
  </si>
  <si>
    <t>400100715</t>
  </si>
  <si>
    <t>SoniXs TR-6 Pro</t>
  </si>
  <si>
    <t>400100717</t>
  </si>
  <si>
    <t>400100730</t>
  </si>
  <si>
    <t>DRUCKFEDER VD-073, DE=5,5, LO=30, d=0,5 EN 10270</t>
  </si>
  <si>
    <t>400100737</t>
  </si>
  <si>
    <t>CAS_MOTOR-WECHSELRICHTER KOMPLETT MIT DREHSTROMMOT</t>
  </si>
  <si>
    <t>400100739</t>
  </si>
  <si>
    <t>ÜBERSETZUNG Betriebsanleitung DE-EN</t>
  </si>
  <si>
    <t>400100740</t>
  </si>
  <si>
    <t>ÜBERSETZUNG Risikoanalyse DE-EN</t>
  </si>
  <si>
    <t>400100750</t>
  </si>
  <si>
    <t>ÜBERSETZUNG Betriebsanleitung DE-FR</t>
  </si>
  <si>
    <t>400100763</t>
  </si>
  <si>
    <t>Universal Stopperschleuse mit Sensorik zur Endlage</t>
  </si>
  <si>
    <t>400100781</t>
  </si>
  <si>
    <t>Mietgeräte und Dienstleistung</t>
  </si>
  <si>
    <t>400100794</t>
  </si>
  <si>
    <t>Reisekosten für Engeneering Support</t>
  </si>
  <si>
    <t>400100797</t>
  </si>
  <si>
    <t>Technischer Service CASON</t>
  </si>
  <si>
    <t>400100804</t>
  </si>
  <si>
    <t>Filtern Q7 Facelift inkl. Test</t>
  </si>
  <si>
    <t>400100810</t>
  </si>
  <si>
    <t>Mietcontainer</t>
  </si>
  <si>
    <t>400100811</t>
  </si>
  <si>
    <t>Lieferkonzept PROFINET Monitoring</t>
  </si>
  <si>
    <t>400100812</t>
  </si>
  <si>
    <t>Wiederholungsmessung</t>
  </si>
  <si>
    <t>400100813</t>
  </si>
  <si>
    <t>PROnetplan - Software</t>
  </si>
  <si>
    <t>400100817</t>
  </si>
  <si>
    <t>Trolley-Traverse mit Anschlagwinkel</t>
  </si>
  <si>
    <t>400100818</t>
  </si>
  <si>
    <t>Hülle f. Transponder</t>
  </si>
  <si>
    <t>400100820</t>
  </si>
  <si>
    <t>Trägerhalterung f. Warenträger</t>
  </si>
  <si>
    <t>400100821</t>
  </si>
  <si>
    <t>Aufhängehaken</t>
  </si>
  <si>
    <t>400100822</t>
  </si>
  <si>
    <t>Prallplatte/Puffer f. Warenträger, schwarz</t>
  </si>
  <si>
    <t>400100823</t>
  </si>
  <si>
    <t>Verriegelung f. Warenträger</t>
  </si>
  <si>
    <t>400100835</t>
  </si>
  <si>
    <t>Schleppsegmentabfrage unidirektional</t>
  </si>
  <si>
    <t>400100842</t>
  </si>
  <si>
    <t>Zyl.Stift 10x28  DIN 7979 D</t>
  </si>
  <si>
    <t>400100843</t>
  </si>
  <si>
    <t>Hülsen</t>
  </si>
  <si>
    <t>400100844</t>
  </si>
  <si>
    <t>CE-Abnahme TÜV Süd</t>
  </si>
  <si>
    <t>400100852</t>
  </si>
  <si>
    <t>Warenträger kpl. für CQT Transport</t>
  </si>
  <si>
    <t>400100853</t>
  </si>
  <si>
    <t>ÜBERSETZUNG</t>
  </si>
  <si>
    <t>400100855</t>
  </si>
  <si>
    <t>CE-Begleitung / Risikobeurteilung</t>
  </si>
  <si>
    <t>400100865</t>
  </si>
  <si>
    <t>ÜBERSETZUNG BETRIEBSANLEITUNG DE-ES (EN-ES)</t>
  </si>
  <si>
    <t>400100869</t>
  </si>
  <si>
    <t>SCHUTZ FÜR EINLAUFSCHUTZ REIBRADANTRIEB AUF AP60</t>
  </si>
  <si>
    <t>400100870</t>
  </si>
  <si>
    <t>BÜGEL FÜR EINLAUFSCHUTZ REIBRADANTRIEB AUF AP60</t>
  </si>
  <si>
    <t>400100872</t>
  </si>
  <si>
    <t>ÜBERSETZUNG SCHULUNGSPROTOKOLL DE-EN / DE-FR</t>
  </si>
  <si>
    <t>400100876</t>
  </si>
  <si>
    <t>Deckel für Umlenkspannstation</t>
  </si>
  <si>
    <t>400100877</t>
  </si>
  <si>
    <t>Anpassung Simulationsmodell ACW - MFCSFAU2_DL_ASIM</t>
  </si>
  <si>
    <t>400100878</t>
  </si>
  <si>
    <t>KETTENSPANNRAD bearb.</t>
  </si>
  <si>
    <t>400100883</t>
  </si>
  <si>
    <t>Lagerbühne, 500 kg/m2, 304m2, inkl. Treppen, Gelän</t>
  </si>
  <si>
    <t>400100888</t>
  </si>
  <si>
    <t>Trichter für Teleskopschiene P500035</t>
  </si>
  <si>
    <t>400100899</t>
  </si>
  <si>
    <t xml:space="preserve">Hublösung für Paket-Handling </t>
  </si>
  <si>
    <t>400100908</t>
  </si>
  <si>
    <t>ZUGFEDER RZ-122I</t>
  </si>
  <si>
    <t>400100909</t>
  </si>
  <si>
    <t>BOLZEN MIT EINSTICH - BEG61554976475</t>
  </si>
  <si>
    <t>400100910</t>
  </si>
  <si>
    <t xml:space="preserve">FÜHRUNGSSCHIENEN KEWESTA </t>
  </si>
  <si>
    <t>400100912</t>
  </si>
  <si>
    <t>MFCSHUG1_SW_SIMO - Simulationsmodell Tuple-Sort</t>
  </si>
  <si>
    <t>400100913</t>
  </si>
  <si>
    <t>SPS Software Erw. Projekt Keer (500246_10_6_0)</t>
  </si>
  <si>
    <t>400100914</t>
  </si>
  <si>
    <t>Erweiterung Umfang Wärmestaubleche</t>
  </si>
  <si>
    <t>400100935</t>
  </si>
  <si>
    <t>Schleppsegmentabfrage bidirektional</t>
  </si>
  <si>
    <t>400100936</t>
  </si>
  <si>
    <t>Pendelscheibe</t>
  </si>
  <si>
    <t>400100937</t>
  </si>
  <si>
    <t>Alert-Message Versandsystem MFCSFAU2_SW_ALME</t>
  </si>
  <si>
    <t>400100938</t>
  </si>
  <si>
    <t>Gewerk (Treppen und Geländer)</t>
  </si>
  <si>
    <t>400100943</t>
  </si>
  <si>
    <t>400100954</t>
  </si>
  <si>
    <t>AFS MOTORSTATION BEARBEITET für AFS</t>
  </si>
  <si>
    <t>400100956</t>
  </si>
  <si>
    <t>Kettenrad mit Gewindebohrungen für AFS</t>
  </si>
  <si>
    <t>400100958</t>
  </si>
  <si>
    <t>Gegenplatte bearbeitet für AFS-Motorstation</t>
  </si>
  <si>
    <t>400100959</t>
  </si>
  <si>
    <t>Abdeckblech AFS-Motorstation</t>
  </si>
  <si>
    <t>400100963</t>
  </si>
  <si>
    <t>Stapelbehälter</t>
  </si>
  <si>
    <t>400100964</t>
  </si>
  <si>
    <t>ÜBERSETZUNG Texte + BHB-BETRIEBSANLEITUNG EN-ES</t>
  </si>
  <si>
    <t>400100965</t>
  </si>
  <si>
    <t>Profilführung 1</t>
  </si>
  <si>
    <t>400100966</t>
  </si>
  <si>
    <t>Profilführung 2</t>
  </si>
  <si>
    <t>400100967</t>
  </si>
  <si>
    <t>Etikettenspender für Kartons</t>
  </si>
  <si>
    <t>400100985</t>
  </si>
  <si>
    <t>400101010</t>
  </si>
  <si>
    <t>Distanzhülse an Fixierhebel</t>
  </si>
  <si>
    <t>400101013</t>
  </si>
  <si>
    <t>Gabelgelenk M10, 10x20 DIN 71752 mit Innengewinde</t>
  </si>
  <si>
    <t>400101033</t>
  </si>
  <si>
    <t>Gelenkschieber</t>
  </si>
  <si>
    <t>400101034</t>
  </si>
  <si>
    <t>Signalhebel</t>
  </si>
  <si>
    <t>400101035</t>
  </si>
  <si>
    <t>Federachse 1</t>
  </si>
  <si>
    <t>400101037</t>
  </si>
  <si>
    <t>400101043</t>
  </si>
  <si>
    <t>MFCSFAU2_SW_NLAL - Software Erweiterung/Anpassung</t>
  </si>
  <si>
    <t>400101076</t>
  </si>
  <si>
    <t>Verpackung Z-00200 Pos. 005</t>
  </si>
  <si>
    <t>400101078</t>
  </si>
  <si>
    <t>ÜBERSETZUNG BETRIEBSANLEITUNG DE-FR / EN-FR</t>
  </si>
  <si>
    <t>400101111</t>
  </si>
  <si>
    <t>Scherenbühne Metzingen</t>
  </si>
  <si>
    <t>400101131</t>
  </si>
  <si>
    <t>LKW Entladungen und Einbringung</t>
  </si>
  <si>
    <t>400101136</t>
  </si>
  <si>
    <t xml:space="preserve">Gurtförderer GUF-P 2000 AF </t>
  </si>
  <si>
    <t>400101137</t>
  </si>
  <si>
    <t>3/2 Wegeventil G 1/2 SCVA101DEQA02400</t>
  </si>
  <si>
    <t>400101162</t>
  </si>
  <si>
    <t>ÜBERSETZUNG TEXT Einbauerklär. DE in IT/FR/ES/SLWA</t>
  </si>
  <si>
    <t>400101163</t>
  </si>
  <si>
    <t xml:space="preserve"> Miete Hilti Werkzeug</t>
  </si>
  <si>
    <t>400101164</t>
  </si>
  <si>
    <t>ÜBERSETZUNG LISTE BEGRIFFE FÜR LAYOUT EN-ES</t>
  </si>
  <si>
    <t>400101165</t>
  </si>
  <si>
    <t>Anlagen-Reinigung</t>
  </si>
  <si>
    <t>400101170</t>
  </si>
  <si>
    <t>Führungsschienen 55N - Sonder</t>
  </si>
  <si>
    <t>400101176</t>
  </si>
  <si>
    <t>Distanzscheibe 1</t>
  </si>
  <si>
    <t>400101177</t>
  </si>
  <si>
    <t>Distanzscheibe 2</t>
  </si>
  <si>
    <t>400101178</t>
  </si>
  <si>
    <t>DBS3-4-4 Passschrauben / Zylinderkopf / Innensechs</t>
  </si>
  <si>
    <t>400101179</t>
  </si>
  <si>
    <t>DBS3-7-4 Passschrauben / Zylinderkopf / Innensechs</t>
  </si>
  <si>
    <t>400101181</t>
  </si>
  <si>
    <t>Kulissenstein gekürzt auf 20 mm</t>
  </si>
  <si>
    <t>400101191</t>
  </si>
  <si>
    <t xml:space="preserve">4-Fuß-Gestell 2000x1200, Sondertiefe 1200mm, mit </t>
  </si>
  <si>
    <t>400101196</t>
  </si>
  <si>
    <t>SYSTEMLIFT Scheren-Arbeitsbühne Mobi - S057-006</t>
  </si>
  <si>
    <t>400101197</t>
  </si>
  <si>
    <t>SYSTEMLIFT Scheren-Arbeitsbühne Mobi - S057-007</t>
  </si>
  <si>
    <t>400101260</t>
  </si>
  <si>
    <t>Anbauteile (Bogen, Führungsschiene, Montagejoch)</t>
  </si>
  <si>
    <t>400101292</t>
  </si>
  <si>
    <t>Zukaufgewerk</t>
  </si>
  <si>
    <t>400101299</t>
  </si>
  <si>
    <t>Förder-System TX200-12375-420</t>
  </si>
  <si>
    <t>400101353</t>
  </si>
  <si>
    <t>Wandhalterung</t>
  </si>
  <si>
    <t>400101388</t>
  </si>
  <si>
    <t>Projektmanagement</t>
  </si>
  <si>
    <t>400101395</t>
  </si>
  <si>
    <t>Reisekosten für Engineering Support</t>
  </si>
  <si>
    <t>400101455</t>
  </si>
  <si>
    <t>Instandsetzung Halle 21 Anschlussgruppe Schaltschr</t>
  </si>
  <si>
    <t>400101456</t>
  </si>
  <si>
    <t>Pneumatik für Absenkeinheit (400101047)</t>
  </si>
  <si>
    <t>400101472</t>
  </si>
  <si>
    <t>Abweisblech für Weiche Pinförderer</t>
  </si>
  <si>
    <t>400101482</t>
  </si>
  <si>
    <t>Regalanlage System 4/5/6</t>
  </si>
  <si>
    <t>400101491</t>
  </si>
  <si>
    <t>Prüfung Flexibilisierungsmodul Mercedes Benz</t>
  </si>
  <si>
    <t>400101496</t>
  </si>
  <si>
    <t>Glattblech-Fachböden</t>
  </si>
  <si>
    <t>400101525</t>
  </si>
  <si>
    <t>TEF Bogen 22,5° Weiche links</t>
  </si>
  <si>
    <t>400101526</t>
  </si>
  <si>
    <t>400101527</t>
  </si>
  <si>
    <t>TEF Bogen 22,5° Weiche rechts</t>
  </si>
  <si>
    <t>400101545</t>
  </si>
  <si>
    <t>Inbetriebnahme Bizerba bei Pikeur</t>
  </si>
  <si>
    <t>400101551</t>
  </si>
  <si>
    <t>Pneumatikteile Absenkeinheit</t>
  </si>
  <si>
    <t>400101553</t>
  </si>
  <si>
    <t>Druckerpatrone HP 72 Fotoschwarz (C9370A)</t>
  </si>
  <si>
    <t>400101554</t>
  </si>
  <si>
    <t>Druckerpatrone HP 72 Cyan (C9371A)</t>
  </si>
  <si>
    <t>400101555</t>
  </si>
  <si>
    <t>Druckerpatrone HP 72 Magenta (C9372A)</t>
  </si>
  <si>
    <t>400101556</t>
  </si>
  <si>
    <t>Druckerpatrone HP 72 Gelb (C9373A)</t>
  </si>
  <si>
    <t>400101557</t>
  </si>
  <si>
    <t>Druckerpatrone HP 72 Grau (C9374A)</t>
  </si>
  <si>
    <t>400101558</t>
  </si>
  <si>
    <t>Druckerpatrone HP 72 Mattschwarz (C9403A)</t>
  </si>
  <si>
    <t>400101563</t>
  </si>
  <si>
    <t xml:space="preserve">Erstellung Wartungsplan, div. Aufkleber </t>
  </si>
  <si>
    <t>400101573</t>
  </si>
  <si>
    <t>400101592</t>
  </si>
  <si>
    <t>Transport Absenkeinheit</t>
  </si>
  <si>
    <t>400101593</t>
  </si>
  <si>
    <t>Nacharbeit Schraubensicherung Absenkeinheit</t>
  </si>
  <si>
    <t>400101599</t>
  </si>
  <si>
    <t>Trapezverbinder TV50 bearbeitet</t>
  </si>
  <si>
    <t>400101600</t>
  </si>
  <si>
    <t>AP 110 bearbeitet für Vertikalbogen</t>
  </si>
  <si>
    <t>400101601</t>
  </si>
  <si>
    <t>ALUPROFILBOGEN VERTIKAL AUSSEN APBV 110 / 10°</t>
  </si>
  <si>
    <t>400101607</t>
  </si>
  <si>
    <t>PNEUMATISCHER GREIFER MHY2-25D / 00006299</t>
  </si>
  <si>
    <t>400101615</t>
  </si>
  <si>
    <t>Pneumatikteile Anbindung Absenkeinheiten</t>
  </si>
  <si>
    <t>400101618</t>
  </si>
  <si>
    <t>Mitarbeiter Elektrokonstruktion</t>
  </si>
  <si>
    <t>400101633</t>
  </si>
  <si>
    <t>Hochlaufbegleitung der Anlage</t>
  </si>
  <si>
    <t>400101642</t>
  </si>
  <si>
    <t>Schutz für Scannerprofile 130x140x7mm (266stk)</t>
  </si>
  <si>
    <t>400101651</t>
  </si>
  <si>
    <t>UVV-Prüfung Heber</t>
  </si>
  <si>
    <t>400101652</t>
  </si>
  <si>
    <t>WarehousePilot 4.3 - Erweiterung WP42FAURECIA2 (Fa</t>
  </si>
  <si>
    <t>400101680</t>
  </si>
  <si>
    <t>Bolzen mit Kopf ISO 2341 - B - 8 x 40 - A2</t>
  </si>
  <si>
    <t>4001017113</t>
  </si>
  <si>
    <t>Übergabestation 1. OG - Bodennahe Fördertechnik</t>
  </si>
  <si>
    <t>400101743</t>
  </si>
  <si>
    <t>Nachrüstung Farbsensor kpl.</t>
  </si>
  <si>
    <t>400101786_492</t>
  </si>
  <si>
    <t>Rillenkugellager 6005.2RSR</t>
  </si>
  <si>
    <t>400101800</t>
  </si>
  <si>
    <t>Führungsleiste f. Trolleyentladung</t>
  </si>
  <si>
    <t>400101817</t>
  </si>
  <si>
    <t>Elektro-Scherenarbeitsbühne Miete</t>
  </si>
  <si>
    <t>400101825</t>
  </si>
  <si>
    <t>400101826</t>
  </si>
  <si>
    <t>Service Umbau / Erweiterung Wägemodul</t>
  </si>
  <si>
    <t>400101886</t>
  </si>
  <si>
    <t>Angebot Sorterabzug Witt Weiden</t>
  </si>
  <si>
    <t>400101891</t>
  </si>
  <si>
    <t>400101892</t>
  </si>
  <si>
    <t>Gewindeinsatz IFL M3x4,8</t>
  </si>
  <si>
    <t>400101928</t>
  </si>
  <si>
    <t>400101929</t>
  </si>
  <si>
    <t>400101945</t>
  </si>
  <si>
    <t>Laufgangbelag Spanplatte 38 mm</t>
  </si>
  <si>
    <t>400101946</t>
  </si>
  <si>
    <t>Auftrag A kompletter Ausbau mit Erweiterungen Häng</t>
  </si>
  <si>
    <t>400101954</t>
  </si>
  <si>
    <t>400101972</t>
  </si>
  <si>
    <t>Kantenschutz Trolleyträger für Galvanikteile</t>
  </si>
  <si>
    <t>400101978</t>
  </si>
  <si>
    <t>Filament PLA weiß 1kg d=1,75mm</t>
  </si>
  <si>
    <t>400101980</t>
  </si>
  <si>
    <t>KLAMMERN FÜR SITZBEZÜGE Variante 1 mit 3,0 KG Klem</t>
  </si>
  <si>
    <t>400101981</t>
  </si>
  <si>
    <t>KLAMMERN FÜR SITZBEZÜGE Variante 3 und 4 mit 2,5 K</t>
  </si>
  <si>
    <t>400101983</t>
  </si>
  <si>
    <t>Filament PLA schwarz 1kg d=1,75mm</t>
  </si>
  <si>
    <t>400101987</t>
  </si>
  <si>
    <t>UNM 240-8-40 WXM Clean ölfreier Kompressor mit Beh</t>
  </si>
  <si>
    <t>400101988</t>
  </si>
  <si>
    <t>Statik the brirish shop</t>
  </si>
  <si>
    <t>400101994</t>
  </si>
  <si>
    <t>Gleitstück f. Rampe f. Trolley-Entladung LT-50</t>
  </si>
  <si>
    <t>400101998</t>
  </si>
  <si>
    <t>"X-Guard"-Schutzzaunsystem</t>
  </si>
  <si>
    <t>400102008</t>
  </si>
  <si>
    <t>Samsung QB65R</t>
  </si>
  <si>
    <t>400102044</t>
  </si>
  <si>
    <t>Einstelllehre AS/Element ILS 3.0 rechts</t>
  </si>
  <si>
    <t>400102064</t>
  </si>
  <si>
    <t>9048151A VITA II 103/8 T Thermodrucker 200dpi</t>
  </si>
  <si>
    <t>400102093</t>
  </si>
  <si>
    <t>Gestellung und Aufbau eines Bauzauns -  ca. 28 m</t>
  </si>
  <si>
    <t>400102103</t>
  </si>
  <si>
    <t>PVC-Gewebeschlauch, S-außen-Ø 16, S-innen-Ø 10</t>
  </si>
  <si>
    <t>400102135</t>
  </si>
  <si>
    <t>Gerader Steckverbinder, reduzierend QR1-S-RSR Stan</t>
  </si>
  <si>
    <t>400102137</t>
  </si>
  <si>
    <t>T-Verbinder QR1-S-RTR-DA10-DA06 R412005029</t>
  </si>
  <si>
    <t>400102152</t>
  </si>
  <si>
    <t>400102157</t>
  </si>
  <si>
    <t>Anschluss Schaltschrankkühlung HP4 und FP3</t>
  </si>
  <si>
    <t>400102169</t>
  </si>
  <si>
    <t>400102222</t>
  </si>
  <si>
    <t>Schraubendruckfeder ISO 10243 Kennfarbe: "Blau"</t>
  </si>
  <si>
    <t>400102223</t>
  </si>
  <si>
    <t>Schraubendruckfeder ISO 10243 Kennfarbe: "Rot"</t>
  </si>
  <si>
    <t>400102233</t>
  </si>
  <si>
    <t>400102243</t>
  </si>
  <si>
    <t>Halter für Hubstation gem. AN 024-20-52</t>
  </si>
  <si>
    <t>400102262</t>
  </si>
  <si>
    <t>400102306</t>
  </si>
  <si>
    <t>Etikettendrucker ZD220t-203-STD / 40084182</t>
  </si>
  <si>
    <t>SP-Gesamtbogen für AS-Element 90° links</t>
  </si>
  <si>
    <t>Einweiser am SP für AS-Element links</t>
  </si>
  <si>
    <t>400102402</t>
  </si>
  <si>
    <t>400102430</t>
  </si>
  <si>
    <t xml:space="preserve">Hubstation Stütze </t>
  </si>
  <si>
    <t>400102441</t>
  </si>
  <si>
    <t>Tischplatte mit Ausfräsung B=800mm; H=25mm; T=800m</t>
  </si>
  <si>
    <t>400102442</t>
  </si>
  <si>
    <t>Hubwagen BASIC PTM Art. 161196-A4 - Jungheinrich</t>
  </si>
  <si>
    <t>400102443</t>
  </si>
  <si>
    <t>Wiege-Hubwagen Art. 168712-4A - Jungheinrich</t>
  </si>
  <si>
    <t>400102461</t>
  </si>
  <si>
    <t>Vollautomatische Verpackungsmaschine mit Untenzusc</t>
  </si>
  <si>
    <t>400102469</t>
  </si>
  <si>
    <t>HFS LAUFKÖRPER BÜGELTRÄGER SCHWARZ / RAL 9005</t>
  </si>
  <si>
    <t>400102487</t>
  </si>
  <si>
    <t>CPC Transportex-Förderer AN2200085 für My Theresa</t>
  </si>
  <si>
    <t>400102503</t>
  </si>
  <si>
    <t xml:space="preserve">FAA-S-2 EI 90 C2 - Förderanlagenabschluss inkl. </t>
  </si>
  <si>
    <t>400102513</t>
  </si>
  <si>
    <t>Filament PA6</t>
  </si>
  <si>
    <t>Transpo profil</t>
  </si>
  <si>
    <t>Passivweiche</t>
  </si>
  <si>
    <t>400102556</t>
  </si>
  <si>
    <t>Case Kitchen Light + Beistellschrank</t>
  </si>
  <si>
    <t>400102557</t>
  </si>
  <si>
    <t>Mietmessestand Design 1 128,0 m²</t>
  </si>
  <si>
    <t>400102564</t>
  </si>
  <si>
    <t>400102566</t>
  </si>
  <si>
    <t>400102575</t>
  </si>
  <si>
    <t>Passscheibe DIN 988-ST  8-14-0,5</t>
  </si>
  <si>
    <t>400102615</t>
  </si>
  <si>
    <t>Bügelträger SC 3.0 Adapter</t>
  </si>
  <si>
    <t>ES-Element 90° links</t>
  </si>
  <si>
    <t>400102651</t>
  </si>
  <si>
    <t>Scherenarbeitsbühne SB 65-8 E/J</t>
  </si>
  <si>
    <t>400102652</t>
  </si>
  <si>
    <t>Schwenkantrieb  CDRBU2WU40-90DZ</t>
  </si>
  <si>
    <t>400102667</t>
  </si>
  <si>
    <t>400102669</t>
  </si>
  <si>
    <t>Linearwelle SSFJ6-550</t>
  </si>
  <si>
    <t>SCHLEPPSEGMENT TROLLEY V30-V60, blau</t>
  </si>
  <si>
    <t>400102708</t>
  </si>
  <si>
    <t>Abdeckprofil f. Item Profil m. 8mm Nut Stück a 2m</t>
  </si>
  <si>
    <t>400102709</t>
  </si>
  <si>
    <t>400102710</t>
  </si>
  <si>
    <t>Schutzzaun Basic 1302756</t>
  </si>
  <si>
    <t>400102711</t>
  </si>
  <si>
    <t>Change Request 25.07.2024 -11.11.2024</t>
  </si>
  <si>
    <t>400102712</t>
  </si>
  <si>
    <t>Stellfuß 8 PA</t>
  </si>
  <si>
    <t>400102713</t>
  </si>
  <si>
    <t>Parallel-Verbinder 8</t>
  </si>
  <si>
    <t>400102714</t>
  </si>
  <si>
    <t>Aluverbundplatte 940x940x6, weiß</t>
  </si>
  <si>
    <t>400102715</t>
  </si>
  <si>
    <t>Aluverbundplatte 1900x940x6, weiß</t>
  </si>
  <si>
    <t>400102716</t>
  </si>
  <si>
    <t xml:space="preserve">Gelenk 8 40x40 </t>
  </si>
  <si>
    <t>400102717</t>
  </si>
  <si>
    <t>Change Request Updated 14.11.2024</t>
  </si>
  <si>
    <t>400102718</t>
  </si>
  <si>
    <t>Abstandshalter Sigma 260 - C90</t>
  </si>
  <si>
    <t>400102719</t>
  </si>
  <si>
    <t>Halbrundkopfschraube ISO 7380-2 - M8 x 16</t>
  </si>
  <si>
    <t>400102720</t>
  </si>
  <si>
    <t>400102721</t>
  </si>
  <si>
    <t>400102722</t>
  </si>
  <si>
    <t xml:space="preserve">LTA 50 LANGTROLLEY 455X100 KOPPELBAR </t>
  </si>
  <si>
    <t>400102723</t>
  </si>
  <si>
    <t>Changing Grids for Smoke Ventilation</t>
  </si>
  <si>
    <t>400102724</t>
  </si>
  <si>
    <t>Komplettpaket Teleskopstange für PSA Ausrüstung</t>
  </si>
  <si>
    <t>400102725</t>
  </si>
  <si>
    <t>Zubehör Befestigung Anlage</t>
  </si>
  <si>
    <t>400102726</t>
  </si>
  <si>
    <t>41150/00 Super Lube synthetisches Mehrzweckfett</t>
  </si>
  <si>
    <t>400102727</t>
  </si>
  <si>
    <t>Seifenbasis: Lithium 12 K2K-30 08938701</t>
  </si>
  <si>
    <t>400602028</t>
  </si>
  <si>
    <t>1. Stahlgerüst Bühne Eine Ebene Halle 1</t>
  </si>
  <si>
    <t>400602029</t>
  </si>
  <si>
    <t>2. Stahlgerüst Konstruktion auf Bühne Halle 1 OG</t>
  </si>
  <si>
    <t>400602030</t>
  </si>
  <si>
    <t>3. Stahlgerüst Halle 3 Bühne Eine Ebene</t>
  </si>
  <si>
    <t>400602086</t>
  </si>
  <si>
    <t>Vereinzeler Sorter - BG</t>
  </si>
  <si>
    <t>400900001</t>
  </si>
  <si>
    <t>IT - Stempel-Ausrüstung Baustelle</t>
  </si>
  <si>
    <t>400900101</t>
  </si>
  <si>
    <t>IT - All-in-one PC mit Netzteil</t>
  </si>
  <si>
    <t>400900102</t>
  </si>
  <si>
    <t>IT - Tastatur</t>
  </si>
  <si>
    <t>400900103</t>
  </si>
  <si>
    <t>IT - Maus</t>
  </si>
  <si>
    <t>400900104</t>
  </si>
  <si>
    <t>IT - Windows 11 Tablet mit Netzteil</t>
  </si>
  <si>
    <t>400900105</t>
  </si>
  <si>
    <t>IT - Stempelchip</t>
  </si>
  <si>
    <t>400900106</t>
  </si>
  <si>
    <t>IT - Barcodescanner</t>
  </si>
  <si>
    <t>400900107</t>
  </si>
  <si>
    <t xml:space="preserve">IT - Transponder-Lesegerät </t>
  </si>
  <si>
    <t>400900108</t>
  </si>
  <si>
    <t>IT - Mobilfunkrouter</t>
  </si>
  <si>
    <t>400900109</t>
  </si>
  <si>
    <t xml:space="preserve">IT - Switch 8-Port </t>
  </si>
  <si>
    <t>400900110</t>
  </si>
  <si>
    <t xml:space="preserve">IT - Netzwerkkabel FritzBox &lt;-&gt; Switch 8-Port </t>
  </si>
  <si>
    <t>400900111</t>
  </si>
  <si>
    <t>IT - Netzwerkkabel PC &lt;-&gt; Fritzbox oder Switch 8</t>
  </si>
  <si>
    <t>450000428</t>
  </si>
  <si>
    <t>Samsung GU65TU6979UXZG 163cm (65 Zoll) LED Fernseh</t>
  </si>
  <si>
    <t>512302403</t>
  </si>
  <si>
    <t>GATTERTRÄGER G33, 1 SÄULE SCHIENENABST.1620</t>
  </si>
  <si>
    <t>512302607</t>
  </si>
  <si>
    <t>GATTERTRÄGER G33 SPINNFELD SCHIENENABSTAND 1620</t>
  </si>
  <si>
    <t>520604604</t>
  </si>
  <si>
    <t>TEF HALTEARM F. ASP 100 BEARBEITET [F.SOEX]</t>
  </si>
  <si>
    <t>520604605</t>
  </si>
  <si>
    <t>TEF GEGENSTÜCK F. HALTEARM ASP100 BEARBEITET</t>
  </si>
  <si>
    <t>521308608</t>
  </si>
  <si>
    <t>AFS GLEITSCHIENE F. KETTE 1/2X1/4  KOMP.-LÖS. --&gt;</t>
  </si>
  <si>
    <t>524410602</t>
  </si>
  <si>
    <t>BT-AUFNAHME V.R.N.L.</t>
  </si>
  <si>
    <t>541401404</t>
  </si>
  <si>
    <t>HANDSCHALTUNG K-WEICHE F. SPINNEREI       ==&gt; 824</t>
  </si>
  <si>
    <t>541401604</t>
  </si>
  <si>
    <t>GELENK F. HANDSCHALTNG K-WEICHE F.SPINNER.   ==&gt;</t>
  </si>
  <si>
    <t>541401605</t>
  </si>
  <si>
    <t>SCHALTHEBEL F.HANDSCHALT. K-WEICHE       ==&gt; 824</t>
  </si>
  <si>
    <t>543603401</t>
  </si>
  <si>
    <t>VERBINDUNG GERADE F.STAHLEINHÄNGESCH. L=1500 ==&gt;</t>
  </si>
  <si>
    <t>543603403</t>
  </si>
  <si>
    <t>VERBDG.STAHL-EINH.SCH.GER.GESCHW.L=1500 ==&gt; 824</t>
  </si>
  <si>
    <t>569001406</t>
  </si>
  <si>
    <t>SPULENTRÄGER TYP C KPL. TEILUNG 225, ENDTRAVERSE</t>
  </si>
  <si>
    <t>569006402</t>
  </si>
  <si>
    <t>SPULENTRÄGER TYP A KPL. T=180=--&gt;&gt; 826 904 028</t>
  </si>
  <si>
    <t>569006403</t>
  </si>
  <si>
    <t>SPULENTRÄGER TYP B KPL. T=180=--&gt;&gt; 826 904 029</t>
  </si>
  <si>
    <t>569006601</t>
  </si>
  <si>
    <t>SPULENTRÄGER TYP A T=180==&gt; 82--&gt;&gt; 826 906 082</t>
  </si>
  <si>
    <t>569006602</t>
  </si>
  <si>
    <t>SPULENTRÄGER TYP B T=180==&gt; 82--&gt;&gt; 826 906 083</t>
  </si>
  <si>
    <t>570205621</t>
  </si>
  <si>
    <t>NIEDERHALTER 2 F. ENTLADESTATION LTE</t>
  </si>
  <si>
    <t>570205625</t>
  </si>
  <si>
    <t>ABNAHMESPITZE F. ENTLADESTATION LTE</t>
  </si>
  <si>
    <t>610016004</t>
  </si>
  <si>
    <t>nicht verwenden!</t>
  </si>
  <si>
    <t>610206005</t>
  </si>
  <si>
    <t>FÖRDERSTIFT SCHWARZ - 41043-2</t>
  </si>
  <si>
    <t>610252001</t>
  </si>
  <si>
    <t>610252002</t>
  </si>
  <si>
    <t>WEICHE LINKS BHS RECHTS FÜR PINFÖRDERER</t>
  </si>
  <si>
    <t>610256005</t>
  </si>
  <si>
    <t>WEICHENSCHENKEL BEHÄNGUNG LINKS -41134-4</t>
  </si>
  <si>
    <t>610256022</t>
  </si>
  <si>
    <t>BÜGELFÜHRUNG FÜR WEICHE RECHTSBEHÄNGUNG LINKS -</t>
  </si>
  <si>
    <t>610256052</t>
  </si>
  <si>
    <t>SEITENPLATTE 2 FÜR WEICHE - PINFÖRDERER</t>
  </si>
  <si>
    <t>610256210</t>
  </si>
  <si>
    <t>ABSTANDHALTER - B-D-D4X5 --&gt; 610106200</t>
  </si>
  <si>
    <t>610466001</t>
  </si>
  <si>
    <t>RÜCKHALTEKLAPPE CP2100 (TMW/PuntRoma)</t>
  </si>
  <si>
    <t>610504001</t>
  </si>
  <si>
    <t>VEREINZELUNG BHS LINKS FÜR MIXBÜGEL  (PR I)</t>
  </si>
  <si>
    <t>610504002</t>
  </si>
  <si>
    <t>VEREINZELUNG BHS RECHTS FÜR MIXBÜGEL</t>
  </si>
  <si>
    <t>613000003</t>
  </si>
  <si>
    <t>KEGELPFANNE BOHRG. 12 FORM D DIN 6319</t>
  </si>
  <si>
    <t>613000004</t>
  </si>
  <si>
    <t>KUGELSCHEIBE BOHRG.10,5 FORM C DIN 6319</t>
  </si>
  <si>
    <t>6200</t>
  </si>
  <si>
    <t>6201</t>
  </si>
  <si>
    <t>ILS 2.0 Kreisel</t>
  </si>
  <si>
    <t>620156001</t>
  </si>
  <si>
    <t>Artikel nicht verwenden</t>
  </si>
  <si>
    <t>6202</t>
  </si>
  <si>
    <t>ILS 2.0 Kreisel mit PINBAND</t>
  </si>
  <si>
    <t>6203</t>
  </si>
  <si>
    <t>ILS 2.0 Verbindungskreisel</t>
  </si>
  <si>
    <t>6204</t>
  </si>
  <si>
    <t>ILS 2.0 Modul Kreisel</t>
  </si>
  <si>
    <t>6205</t>
  </si>
  <si>
    <t>ILS 2.0 Modul Laufprofil</t>
  </si>
  <si>
    <t>6206</t>
  </si>
  <si>
    <t>ILS 2.0 STAHLBAND 30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</si>
  <si>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</si>
  <si>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</si>
  <si>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</si>
  <si>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</si>
  <si>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</si>
  <si>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</si>
  <si>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</si>
  <si>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</si>
  <si>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</si>
  <si>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</si>
  <si>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ILS 2.0 Weichen</t>
  </si>
  <si>
    <t>6220</t>
  </si>
  <si>
    <t>ILS 2.0 Strecke - Module</t>
  </si>
  <si>
    <t>6221</t>
  </si>
  <si>
    <t>ILS 2.0 Gefällestrecken</t>
  </si>
  <si>
    <t>6222</t>
  </si>
  <si>
    <t>ILS 2.0 Vario-Förderer</t>
  </si>
  <si>
    <t>6223</t>
  </si>
  <si>
    <t>6231</t>
  </si>
  <si>
    <t>6232</t>
  </si>
  <si>
    <t>6233</t>
  </si>
  <si>
    <t>6234</t>
  </si>
  <si>
    <t>6237</t>
  </si>
  <si>
    <t>ILS 2.0 Modul Abhänger 7 Vario Förderer zum Gerüst</t>
  </si>
  <si>
    <t>6250</t>
  </si>
  <si>
    <t>ILS 2.0 Automation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</si>
  <si>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</si>
  <si>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</si>
  <si>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</si>
  <si>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</si>
  <si>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</si>
  <si>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</si>
  <si>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</si>
  <si>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</si>
  <si>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</si>
  <si>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6261</t>
  </si>
  <si>
    <t>6262</t>
  </si>
  <si>
    <t>6263</t>
  </si>
  <si>
    <t>ILS 2.0 Automation Gefällestrecke</t>
  </si>
  <si>
    <t>6264</t>
  </si>
  <si>
    <t>ILS 2.0 Automation Vario Förderer</t>
  </si>
  <si>
    <t>6265</t>
  </si>
  <si>
    <t>ILS 2.0 Automation Motoransteuerung Varioförderer</t>
  </si>
  <si>
    <t>6266</t>
  </si>
  <si>
    <t>ILS 2.0 Automation Umlenkstation Varioförderer</t>
  </si>
  <si>
    <t>6267</t>
  </si>
  <si>
    <t>ILS 2.0 Automation Antriebsstation Varioförderer</t>
  </si>
  <si>
    <t>6268</t>
  </si>
  <si>
    <t>6269</t>
  </si>
  <si>
    <t>ILS 2.0 Automation und Pneumatik - Gesamtanlage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</si>
  <si>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</si>
  <si>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</si>
  <si>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</si>
  <si>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</si>
  <si>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</si>
  <si>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</si>
  <si>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</si>
  <si>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</si>
  <si>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</si>
  <si>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</si>
  <si>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</si>
  <si>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6290</t>
  </si>
  <si>
    <t>641011001</t>
  </si>
  <si>
    <t>PUTZMASCHINE FLEX M - TB6 220V/50Hz</t>
  </si>
  <si>
    <t>641011002</t>
  </si>
  <si>
    <t>PUTZMASCHINE FLEX M - TB6 110V/60Hz</t>
  </si>
  <si>
    <t>641011101</t>
  </si>
  <si>
    <t>ALUMINIUM FAN FÜR TB6</t>
  </si>
  <si>
    <t>700000050</t>
  </si>
  <si>
    <t>Kennzeichnungsträger KTN 4/23 D=4,2-5,6MM</t>
  </si>
  <si>
    <t>700001000</t>
  </si>
  <si>
    <t>POLYCARBONAT-GEHÄUSE MIT TRANSPARENTEM DECKEL</t>
  </si>
  <si>
    <t>700001029</t>
  </si>
  <si>
    <t>BUS-GEHÄUSE MIT SICHTFENSTER 800X300X155 M. MPL</t>
  </si>
  <si>
    <t>700002015</t>
  </si>
  <si>
    <t>DESSABOX W-------- 110X100X160</t>
  </si>
  <si>
    <t>700002084</t>
  </si>
  <si>
    <t>ANREIHBLOCK VERTIKAL INNEN FÜR VX</t>
  </si>
  <si>
    <t>700002110</t>
  </si>
  <si>
    <t>NETWORKING WANDG. 600X380X369, EL1919.500,</t>
  </si>
  <si>
    <t>700004072</t>
  </si>
  <si>
    <t>ZUGFEDERNSCHUTZLEITERKLEMME ZFDK2,5-PE</t>
  </si>
  <si>
    <t>ABGRIFFKLEMME (F. UKH95) AGK 10-UKH95</t>
  </si>
  <si>
    <t>700004111</t>
  </si>
  <si>
    <t>UKH 150-BU - Hochstromklemme blau</t>
  </si>
  <si>
    <t>700004112</t>
  </si>
  <si>
    <t>UKH 150-FE - Hochstromklemme schwarz/gelb</t>
  </si>
  <si>
    <t>UKH 150 - Hochstromklemme, grau</t>
  </si>
  <si>
    <t>AGK 10-UKH 150/240 Abgriffklemme</t>
  </si>
  <si>
    <t>700004212</t>
  </si>
  <si>
    <t>ZUGFEDER-AKTOR-, INITIATORKLEMME ZDIK 1,5</t>
  </si>
  <si>
    <t>700004215</t>
  </si>
  <si>
    <t>DECKEL FÜR AKTOR-INITIATORKLEMME D-ZDIK 1,5</t>
  </si>
  <si>
    <t>700004216</t>
  </si>
  <si>
    <t>STECKBRÜCKE FÜR AKTOR-INI-KLEMME FBSTB 80-ZDIK</t>
  </si>
  <si>
    <t>700004217</t>
  </si>
  <si>
    <t>700004218</t>
  </si>
  <si>
    <t>700004219</t>
  </si>
  <si>
    <t>701000030</t>
  </si>
  <si>
    <t>LED-LAMPE SUPERHELL 24V WEIß,</t>
  </si>
  <si>
    <t>701000041</t>
  </si>
  <si>
    <t>ANTRIEB FÜR POTI</t>
  </si>
  <si>
    <t>701001028</t>
  </si>
  <si>
    <t>701003001</t>
  </si>
  <si>
    <t>SIGNUM DRUCKTASTER SCHWARZ 22MM</t>
  </si>
  <si>
    <t>701003002</t>
  </si>
  <si>
    <t>SIGNUM DRUCKTASTER GRÜN 22MM</t>
  </si>
  <si>
    <t>701003003</t>
  </si>
  <si>
    <t>SIGNUM DRUCKTASTER WEISS 22MM</t>
  </si>
  <si>
    <t>701003004</t>
  </si>
  <si>
    <t>SIGNUM DRUCKTASTER ROT 22MM</t>
  </si>
  <si>
    <t>701003010</t>
  </si>
  <si>
    <t>SIGNUM LEUCHTDRUCKTASTER GELB</t>
  </si>
  <si>
    <t>701003011</t>
  </si>
  <si>
    <t>SIGNUM LEUCHTDRUCKTASTER GRÜN</t>
  </si>
  <si>
    <t>701003012</t>
  </si>
  <si>
    <t>SIGNUM LEUCHTDRUCKTASTER BLAU</t>
  </si>
  <si>
    <t>701003013</t>
  </si>
  <si>
    <t>SIGNUM LEUCHTDRUCKTASTER KLAR</t>
  </si>
  <si>
    <t>701003014</t>
  </si>
  <si>
    <t>SIGNUM LEUCHTDRUCKTASTER ROT</t>
  </si>
  <si>
    <t>701003019</t>
  </si>
  <si>
    <t>SIGNUM LEUCHTDRUCKTASTER BLAU [HOHER DRUCKKNOPF]</t>
  </si>
  <si>
    <t>701003020</t>
  </si>
  <si>
    <t>SIGNUM LEUCHTMELDER LINSE GELB</t>
  </si>
  <si>
    <t>701003021</t>
  </si>
  <si>
    <t>SIGNUM LEUCHTMELDER LINSE GRÜN</t>
  </si>
  <si>
    <t>701003022</t>
  </si>
  <si>
    <t>SIGNUM LEUCHTMELDER LINSE KLAR</t>
  </si>
  <si>
    <t>701003023</t>
  </si>
  <si>
    <t>SIGNUM LEUCHTMELDER LINSE ROT</t>
  </si>
  <si>
    <t>701003024</t>
  </si>
  <si>
    <t>SIGNUM LEUCHTMELDER LINSE BLAU</t>
  </si>
  <si>
    <t>701003029</t>
  </si>
  <si>
    <t>SIGNUM VORSATZ AKUSTISCHER MELDER 22MM</t>
  </si>
  <si>
    <t>701003030</t>
  </si>
  <si>
    <t>SIGNUM NOT-AUS-DRUCKTASTER 40MM RASTEND</t>
  </si>
  <si>
    <t>701003038</t>
  </si>
  <si>
    <t>SIGNUM KNEBELSCHALTER 1-0-2, 1 TAST,2 TAST,</t>
  </si>
  <si>
    <t>701003040</t>
  </si>
  <si>
    <t>SIGNUM KNEBELSCHALTER 0-1 RASTEND SCHWARZ 22MM</t>
  </si>
  <si>
    <t>701003041</t>
  </si>
  <si>
    <t>SIGNUM KNEBELSCHALTER 1-0-2, 2RAST,1 TAST,</t>
  </si>
  <si>
    <t>701003042</t>
  </si>
  <si>
    <t>SIGNUM SCHLÜSSELSCHALTER I-0-II RASTEND</t>
  </si>
  <si>
    <t>701003043</t>
  </si>
  <si>
    <t>SIGNUM KNEBELSCHALTER 1-0-2, RASTEND, SCHWARZ</t>
  </si>
  <si>
    <t>701003045</t>
  </si>
  <si>
    <t>SIGNUM SCHLÜSSELSCHALTER 0-1 RASTEND</t>
  </si>
  <si>
    <t>701003046</t>
  </si>
  <si>
    <t>SIGNUM DRUCK-ZUG-TASTER 40MM VERRASTEND BLAU</t>
  </si>
  <si>
    <t>701003047</t>
  </si>
  <si>
    <t>SIGNUM DRUCK-ZUG-TASTER 40MM VERRASTEND GELB</t>
  </si>
  <si>
    <t>701003049</t>
  </si>
  <si>
    <t>SIGNUM DRUCK-ZUG-TASTER 30MM</t>
  </si>
  <si>
    <t>701003050</t>
  </si>
  <si>
    <t>SIGNUM SCHALTELEMENT 1 SCHALTELEMENT 1 SCHLIESSER</t>
  </si>
  <si>
    <t>701003051</t>
  </si>
  <si>
    <t>SIGNUM SCHALTELEMENT 1 ÖFFNER</t>
  </si>
  <si>
    <t>701003052</t>
  </si>
  <si>
    <t>SIGNUM LAMPENFASSUNG BA 9S (SCHALTSCHRANKEINBAU)</t>
  </si>
  <si>
    <t>701003053</t>
  </si>
  <si>
    <t>SIGNUM HALTER FÜR DRUCKTASTER(SCHATLSCHRANKEINBAU)</t>
  </si>
  <si>
    <t>701003054</t>
  </si>
  <si>
    <t>SIGNUM SCHALTELEMENT 1NC+1NO</t>
  </si>
  <si>
    <t>701003060</t>
  </si>
  <si>
    <t>SIGNUM SCHILDERTRÄGER FLACH FÜR BEZ.SCHILD 27X27</t>
  </si>
  <si>
    <t>701003061</t>
  </si>
  <si>
    <t>SIGNUM TRÄGER ZUM AUFSCHNAPPEN FÜR 3 SCHALTELEMEN.</t>
  </si>
  <si>
    <t>701003062</t>
  </si>
  <si>
    <t>SIGNUM DRUCKSTÜCK FÜR KNEBEL,SCHLOSS UND</t>
  </si>
  <si>
    <t>701003070</t>
  </si>
  <si>
    <t>LED LAMPE SUPERHELL WEISS BA9S</t>
  </si>
  <si>
    <t>701003071</t>
  </si>
  <si>
    <t>LED LAMPE SUPERHELL GRÜN BA9S</t>
  </si>
  <si>
    <t>701003072</t>
  </si>
  <si>
    <t>LED LAMPE SUPERHELL BLAU BA9S</t>
  </si>
  <si>
    <t>701003073</t>
  </si>
  <si>
    <t>LED LAMPE SUPERHELL GELB BA9S</t>
  </si>
  <si>
    <t>701003074</t>
  </si>
  <si>
    <t>LED LAMPE SUPERHELL ROT BA9S</t>
  </si>
  <si>
    <t>SIRIUS-ACT KNEBELSCHALTER WEIß O-I RAST KPL. 1S</t>
  </si>
  <si>
    <t>701003131</t>
  </si>
  <si>
    <t>SIRIUS-ACT KNEBELSCHALTER GRÜN O-I RAST KPL. 1S</t>
  </si>
  <si>
    <t>701004001</t>
  </si>
  <si>
    <t>SIGNUM LEERGEHÄUSE GEKAPSELT 1BEFEHLSSTELLE, GRAU</t>
  </si>
  <si>
    <t>701004002</t>
  </si>
  <si>
    <t>SIGNUM LEERGEHÄUSE GEKAPSELT 2BEFEHLSSTELLE, GRAU</t>
  </si>
  <si>
    <t>701004003</t>
  </si>
  <si>
    <t>SIGNUM LEERGEHÄUSE GEKAPSELT 3BEFEHLSSTELLE, GRAU</t>
  </si>
  <si>
    <t>701004004</t>
  </si>
  <si>
    <t>SIGNUM LEERGEHÄUSE GEKAPSELT 4BEFEHLSSTELLE, GRAU</t>
  </si>
  <si>
    <t>701004005</t>
  </si>
  <si>
    <t>SIGNUM LEERGEHÄUSE GEKAPSELT 6BEFEHLSSTELLE, GRAU</t>
  </si>
  <si>
    <t>701004006</t>
  </si>
  <si>
    <t>SIGNUM UNTERLEGSCHILD GELB, FÜR NOT-AUS (OHNE</t>
  </si>
  <si>
    <t>701004007</t>
  </si>
  <si>
    <t>SIGNUM GEHÄUSE, OBERTEIL GELB, GEKAPSELT, BESTÜCKT</t>
  </si>
  <si>
    <t>701004008</t>
  </si>
  <si>
    <t>SIGNUM GEHÄUSE, GELB, MIT SCHUTZKRAGEN,M. PDT-ROT,</t>
  </si>
  <si>
    <t>701004010</t>
  </si>
  <si>
    <t>SIGNUM NOT-AUS-DRUCKTASTER 30MM</t>
  </si>
  <si>
    <t>701004020</t>
  </si>
  <si>
    <t>SIGNUM BODENELEMENT 1 SCHLIESSER (BEDIENTABLEAU)</t>
  </si>
  <si>
    <t>701004021</t>
  </si>
  <si>
    <t>SIGNUM BODENELEMENT 1 OEFFNER (BEDIENTABLEAU)</t>
  </si>
  <si>
    <t>701004022</t>
  </si>
  <si>
    <t>SIGNUM LAMPENFASSUNG BA 9S BOENBEFESTIGUNG</t>
  </si>
  <si>
    <t>701004100</t>
  </si>
  <si>
    <t>IVS-HUTSCHIENENADAPTER M22-IVS</t>
  </si>
  <si>
    <t>702000014</t>
  </si>
  <si>
    <t>****701003029**** Akustischer Melder*****</t>
  </si>
  <si>
    <t>703000004</t>
  </si>
  <si>
    <t>***703000168 verwenden***  SICHERUNGSAUTOMAT B 10A</t>
  </si>
  <si>
    <t>703000005</t>
  </si>
  <si>
    <t>SICHERUNGSAUTOMAT B 16 A</t>
  </si>
  <si>
    <t>703000006</t>
  </si>
  <si>
    <t>SICHERUNGSAUTOMAT 3- POLIG B 10 A</t>
  </si>
  <si>
    <t>703000033</t>
  </si>
  <si>
    <t>SICHERHEITSRELAIS PSR-SCP- 24DC/MXF1/4X1/2X2/B</t>
  </si>
  <si>
    <t>703000035</t>
  </si>
  <si>
    <t>SICHERUNGSAUTOMAT C4A</t>
  </si>
  <si>
    <t>703000036</t>
  </si>
  <si>
    <t>***alternativ_703000160***SICHERUNGSAUTOMAT C6A</t>
  </si>
  <si>
    <t>703000037</t>
  </si>
  <si>
    <t>SICHERUNGSAUTOMAT C10A</t>
  </si>
  <si>
    <t>703000038</t>
  </si>
  <si>
    <t>SICHERUNGSAUTOMAT C16A</t>
  </si>
  <si>
    <t>703000041</t>
  </si>
  <si>
    <t>SICHERUNGSAUTOMAT 2-POLIG C13A</t>
  </si>
  <si>
    <t>703000043</t>
  </si>
  <si>
    <t>***alternativ_703000180***SICHERUNGSAUTOMAT</t>
  </si>
  <si>
    <t>703000044</t>
  </si>
  <si>
    <t>SICHERUNGSAUTOMAT 2-POLIG C10A</t>
  </si>
  <si>
    <t>703000045</t>
  </si>
  <si>
    <t>SICHERUNGSAUTOMAT 2-POLIG C16A</t>
  </si>
  <si>
    <t>703000046</t>
  </si>
  <si>
    <t>***alternativ_703000190***SICHERUNGSAUTOMAT</t>
  </si>
  <si>
    <t>703000047</t>
  </si>
  <si>
    <t>SICHERUNGSAUTOMAT 3-POLIG C10A</t>
  </si>
  <si>
    <t>703000048</t>
  </si>
  <si>
    <t>SICHERUNGSAUTOMAT 3-POLIG C16A</t>
  </si>
  <si>
    <t>703000052</t>
  </si>
  <si>
    <t>SICHERUNGSAUTOMAT 3-POLIG C13A</t>
  </si>
  <si>
    <t>703000053</t>
  </si>
  <si>
    <t>HILFSSTROMSCHALTER 1S+1Ö FÜR 3SX...AUTOMATEN</t>
  </si>
  <si>
    <t>703000056</t>
  </si>
  <si>
    <t>ENDKAPPEN F.1/2POLIGE SAMMELSCHIENEN</t>
  </si>
  <si>
    <t>703000059</t>
  </si>
  <si>
    <t>HAUPTSCHALTER GEKAPSELT 3POL+1NO/1NO 16A</t>
  </si>
  <si>
    <t>703000060</t>
  </si>
  <si>
    <t>SICHERUNGSAUTOMAT 3-POLIG C 20A</t>
  </si>
  <si>
    <t>703000062</t>
  </si>
  <si>
    <t>SICHERUNGSAUTOMAT 3-POLIG C25A</t>
  </si>
  <si>
    <t>703000063</t>
  </si>
  <si>
    <t>SICHERUNGSAUTOMAT 3-POLIG C 32A 10KA SCHALTVERM.</t>
  </si>
  <si>
    <t>703000065</t>
  </si>
  <si>
    <t>ENDKAPPEN F.3/4-POLIGE SAMMELSCHIENEN</t>
  </si>
  <si>
    <t>703000066</t>
  </si>
  <si>
    <t>703000067</t>
  </si>
  <si>
    <t>SICHERUNGSAUTOMAT 3-POLIG C40A</t>
  </si>
  <si>
    <t>703000075</t>
  </si>
  <si>
    <t>SICHERUNGSAUTOMAT 3-POLIG C50A</t>
  </si>
  <si>
    <t>703000077</t>
  </si>
  <si>
    <t>703000080</t>
  </si>
  <si>
    <t>SICHERUNGSAUTOMAT A20A</t>
  </si>
  <si>
    <t>703000081</t>
  </si>
  <si>
    <t>SICHERUNGSAUTOMAT A2A</t>
  </si>
  <si>
    <t>703000082</t>
  </si>
  <si>
    <t>SICHERUNGSAUTOMAT A3A</t>
  </si>
  <si>
    <t>703000083</t>
  </si>
  <si>
    <t>SICHERUNGSAUTOMAT A4A</t>
  </si>
  <si>
    <t>703000084</t>
  </si>
  <si>
    <t>SICHERUNGSAUTOMAT A6A</t>
  </si>
  <si>
    <t>703000085</t>
  </si>
  <si>
    <t>SICHERUNGSAUTOMAT A10A</t>
  </si>
  <si>
    <t>703000151</t>
  </si>
  <si>
    <t>TÜRKUPPLUNGSDREHANTRIEB FÜR 3VL771</t>
  </si>
  <si>
    <t>703000217</t>
  </si>
  <si>
    <t>703000229</t>
  </si>
  <si>
    <t>703002013</t>
  </si>
  <si>
    <t>NH-SICHERUNGS LASTSCHALTLEISTE BIS 160A ABG.UNTEN</t>
  </si>
  <si>
    <t>703002113</t>
  </si>
  <si>
    <t>PS-SYSTEM-CHASSIS 23X73X600</t>
  </si>
  <si>
    <t>705000006</t>
  </si>
  <si>
    <t>NETZTEIL SITOP AC 420V-682V/DC20A</t>
  </si>
  <si>
    <t>705000030</t>
  </si>
  <si>
    <t>STROMVERSORGUNG MINI-PS-100-240AC/24VDC/0,65</t>
  </si>
  <si>
    <t>705000032</t>
  </si>
  <si>
    <t>STROMVERSORGUNG QUINT-PS-100-240AC/24VDC/2,5</t>
  </si>
  <si>
    <t>705000037</t>
  </si>
  <si>
    <t>STROMVERSORGUNG QUINT-PS/ 3AC/24DC/30</t>
  </si>
  <si>
    <t>705000040</t>
  </si>
  <si>
    <t>SCHALTNETZTEIL 24 V/DC24V/C 2,3A 55W</t>
  </si>
  <si>
    <t>706000046</t>
  </si>
  <si>
    <t>707000007</t>
  </si>
  <si>
    <t>MMC-SPEICHERKARTE 512 MB&lt;---708003052--&gt;bestellen</t>
  </si>
  <si>
    <t>707000008</t>
  </si>
  <si>
    <t>GREEN CABLE PROGRAMMIER-/DOWNLAOD-KABEL</t>
  </si>
  <si>
    <t>707000010</t>
  </si>
  <si>
    <t>VIPA-SPS SYS100V_CPU 112 DI8 DO8</t>
  </si>
  <si>
    <t>707000011</t>
  </si>
  <si>
    <t>VIPA-SPS SYS100V_CPU 115DP MICRO-SPS 16E/16A</t>
  </si>
  <si>
    <t>707002001</t>
  </si>
  <si>
    <t>LOGO! 24RCEO, DC 24 V, 8DE/4 R-DA, OHNE DISPLAY</t>
  </si>
  <si>
    <t>707002002</t>
  </si>
  <si>
    <t>LOGO! 24CE, LOGIKMODUL, DISPLAY SV/E/A 24V/24V/24V</t>
  </si>
  <si>
    <t>707002010</t>
  </si>
  <si>
    <t>VIPA-CPU 216NET,128/192KB A/L-S., MPI,ETERNET-CP24</t>
  </si>
  <si>
    <t>707002015</t>
  </si>
  <si>
    <t xml:space="preserve">VIPA-OP 03 OPERATOR PANEL 256KB ANWENDERSP., MPI </t>
  </si>
  <si>
    <t>708001013</t>
  </si>
  <si>
    <t>TS-ADAPTER (SIEMENS)</t>
  </si>
  <si>
    <t>708001015</t>
  </si>
  <si>
    <t xml:space="preserve">PC ADAPTER V5.1 ZUR UMSETZUNG  RS232-&gt;RS485 </t>
  </si>
  <si>
    <t>708001020</t>
  </si>
  <si>
    <t>ANSCHALTBAUGRUPPE IM621 (ERWEITERUNG C7-621 MAX.+4</t>
  </si>
  <si>
    <t>708001024</t>
  </si>
  <si>
    <t>TOUCHPANEL TP177A START</t>
  </si>
  <si>
    <t>708005001</t>
  </si>
  <si>
    <t>C7 - 633 DP KOMPLETTGERÄT M. CPU315-2DP,</t>
  </si>
  <si>
    <t>708005002</t>
  </si>
  <si>
    <t xml:space="preserve">C7 - 633/P KOMPLETTGERÄT M. CPU315, OP7 16DI/16DO </t>
  </si>
  <si>
    <t>708100331</t>
  </si>
  <si>
    <t>Powerleitung 10m, M8-ST/M8-BU, PUR, 4x0,34MM²  CUL</t>
  </si>
  <si>
    <t>708100332</t>
  </si>
  <si>
    <t>Powerleitung 15m, M8-ST/M8-BU, PUR, 4x0,34MM²  CUL</t>
  </si>
  <si>
    <t>708100333</t>
  </si>
  <si>
    <t>Powerleitung 20m, M8-ST/M8-BU, PUR, 4x0,34MM²  CUL</t>
  </si>
  <si>
    <t>709000009</t>
  </si>
  <si>
    <t>709000022</t>
  </si>
  <si>
    <t>709000031</t>
  </si>
  <si>
    <t>ET 200SP, DQ 8x 24VDC/0,5A ST.</t>
  </si>
  <si>
    <t>709000032</t>
  </si>
  <si>
    <t>ET 200SP, DQ 16x 24VDC/0,5A ST</t>
  </si>
  <si>
    <t>709000033</t>
  </si>
  <si>
    <t>**OPERATOR PANEL OP17**</t>
  </si>
  <si>
    <t>709000041</t>
  </si>
  <si>
    <t>STECKLEITUNG FÜR OP AN PROGRAM</t>
  </si>
  <si>
    <t>709000062</t>
  </si>
  <si>
    <t>709001013</t>
  </si>
  <si>
    <t>PROFINET MONTAGESCHIENE F. ET 200ECO PN LÄNGE 0,5M</t>
  </si>
  <si>
    <t>710000011</t>
  </si>
  <si>
    <t>ERSATZ-MODULELEKTRONIK TYP: IB STME 24 DO 16/3</t>
  </si>
  <si>
    <t>710000029</t>
  </si>
  <si>
    <t>ST-AUSGABE-MODUL IBS-ST ZF - 24 DO32/2</t>
  </si>
  <si>
    <t>710000035</t>
  </si>
  <si>
    <t>ST-AUSGABE-MODUL IBS-STZF-24DO16/3 ZUGFEDERNANSCHL</t>
  </si>
  <si>
    <t>710000036</t>
  </si>
  <si>
    <t xml:space="preserve">ERSATZ-KLEMMENTEIL TYP: IBSTTB 24 DI 32 </t>
  </si>
  <si>
    <t>710001002</t>
  </si>
  <si>
    <t>PARAM-SPEICHER FÜR ANSCHALTBAUGR.GEN.5 2MB</t>
  </si>
  <si>
    <t>710003000</t>
  </si>
  <si>
    <t>****Gesperrt***BUSKOPPLER IBS IL 24 BK-DSUB-PAC</t>
  </si>
  <si>
    <t>710003001</t>
  </si>
  <si>
    <t>****Gesperrt***IBS IL 24 BK-T BUSKLEMME KUPFER</t>
  </si>
  <si>
    <t>710003005</t>
  </si>
  <si>
    <t>****Gesperrt***IB IL 24 DI 8 DIGI-EINGÄNGE</t>
  </si>
  <si>
    <t>710003006</t>
  </si>
  <si>
    <t>***Gesperrt***IB IL 24 DI 16, 16 DIGITALE EINGÄNGE</t>
  </si>
  <si>
    <t>710003008</t>
  </si>
  <si>
    <t>***Gesperrt***IB IL 24 DO 4, 4 DIGITALE AUSGÄNGE,</t>
  </si>
  <si>
    <t>710003009</t>
  </si>
  <si>
    <t>***Gesperrt***IB IL 24 DO 8, ACHT DIGITALE AUSGÄNG</t>
  </si>
  <si>
    <t>710003010</t>
  </si>
  <si>
    <t>***Gesperrt***IB IL 24 DO 16, 16 DIGITALE AUSGÄNGE</t>
  </si>
  <si>
    <t>710003011</t>
  </si>
  <si>
    <t>***Gesperr***IBS- FERNBUS-STICH IBS IL 24 RIBS IL</t>
  </si>
  <si>
    <t>710003016</t>
  </si>
  <si>
    <t>PB IL 24 BK DIO 16/16, PROFIBUSKOPPLER +16 DI.EIN+</t>
  </si>
  <si>
    <t>710004001</t>
  </si>
  <si>
    <t>ET200M DP alternativartikel***708003037****</t>
  </si>
  <si>
    <t>710005001</t>
  </si>
  <si>
    <t>STROMV.ASI QUINT100-240/4.8EFD</t>
  </si>
  <si>
    <t>710006055</t>
  </si>
  <si>
    <t>ASI NOT-AUS IN 1FACH-GEHÄUSE</t>
  </si>
  <si>
    <t>711000003</t>
  </si>
  <si>
    <t>SCANNER VISOLUX</t>
  </si>
  <si>
    <t>711000004</t>
  </si>
  <si>
    <t>MONTAGEPLATTE M26A (FÜR SCANNER) VISOLUX</t>
  </si>
  <si>
    <t>711000031</t>
  </si>
  <si>
    <t>LINIENSCANNER CLV 410-0010 GERADER LICHTAUSTRITT</t>
  </si>
  <si>
    <t>711000032</t>
  </si>
  <si>
    <t xml:space="preserve">DATENKONZENTRATOR CLX 200-3041RS232 230V </t>
  </si>
  <si>
    <t>711000033</t>
  </si>
  <si>
    <t>VERSORGUNGSLEITUNG FÜR CLX 200230VAC</t>
  </si>
  <si>
    <t>711000034</t>
  </si>
  <si>
    <t>LINIENSCANNER CLV 430-6010 SCHWINGSPIEGEL</t>
  </si>
  <si>
    <t>711000036</t>
  </si>
  <si>
    <t>RASTERSCANNER CLV410-1010  GERADER LICHTAUSTRITT</t>
  </si>
  <si>
    <t>711000037</t>
  </si>
  <si>
    <t>RASTERSCANNER CLV420-1010  GERADER LICHTAUSTRITT</t>
  </si>
  <si>
    <t>711000038</t>
  </si>
  <si>
    <t>LINIESCANNER CLV420-0010  GERADER LICHTAUSTRITT</t>
  </si>
  <si>
    <t>711000039</t>
  </si>
  <si>
    <t>LINIENSCANNER CLV430-0010</t>
  </si>
  <si>
    <t>711000040</t>
  </si>
  <si>
    <t>LINIENSCANNER CLV 450-0010</t>
  </si>
  <si>
    <t>711000044</t>
  </si>
  <si>
    <t>MULTIPLEXER MUX400-0000</t>
  </si>
  <si>
    <t>711000045</t>
  </si>
  <si>
    <t>ANSCHLUSSMODUL CDB420-001 DC24V +20%</t>
  </si>
  <si>
    <t>711000046</t>
  </si>
  <si>
    <t>****711000069***bestellen. Artikel nicht mehr</t>
  </si>
  <si>
    <t>711000047</t>
  </si>
  <si>
    <t>BEFESTIGUNGSWINKEL F.CLV420/430 HORIZ+VERTIK</t>
  </si>
  <si>
    <t>711000052</t>
  </si>
  <si>
    <t>SCHNITTSTELLENWANDLER ETHERNETETHERNET</t>
  </si>
  <si>
    <t>711000053</t>
  </si>
  <si>
    <t>ANSCHLUSSMODUL BMX-420E</t>
  </si>
  <si>
    <t>711000070</t>
  </si>
  <si>
    <t>KABEL M12-12POL.-BU/15POL.D-SUB-ST/0,9M(SC-&gt;CDM)</t>
  </si>
  <si>
    <t>711000100</t>
  </si>
  <si>
    <t>LINEAR-IMAGER IT3800 LR-12</t>
  </si>
  <si>
    <t>711000101</t>
  </si>
  <si>
    <t>UNIV.NETZGERÄT FW7207/5</t>
  </si>
  <si>
    <t>711000102</t>
  </si>
  <si>
    <t>EURO ADAPTER FÜR UNIV.NETZTEIL</t>
  </si>
  <si>
    <t>711000103</t>
  </si>
  <si>
    <t>SPIRALKABEL 2,10M F.IT3800</t>
  </si>
  <si>
    <t>711000200</t>
  </si>
  <si>
    <t>BARCODELESESYSTEM AXIOM 2L</t>
  </si>
  <si>
    <t>711000201</t>
  </si>
  <si>
    <t>SCANNER AXIOM 2L ENHANCED[2LASER/2MODULE]</t>
  </si>
  <si>
    <t>711000202</t>
  </si>
  <si>
    <t>MONTAGEHALTERUNG FÜR AXIOM2L</t>
  </si>
  <si>
    <t>711000203</t>
  </si>
  <si>
    <t>ANSCHLUSSMODUL 240VAC</t>
  </si>
  <si>
    <t>711000300</t>
  </si>
  <si>
    <t>MATRIX400-600-010 UXGA-BS-CM -2 MEGAPIXEL SCANNER</t>
  </si>
  <si>
    <t>711000301</t>
  </si>
  <si>
    <t>LNS-1116 16 MM C-MOUNT OBJ.</t>
  </si>
  <si>
    <t>711000302</t>
  </si>
  <si>
    <t>LT-001 INTERNE BELEUCHTUNG ROT,ENGER WINKEL</t>
  </si>
  <si>
    <t>711000303</t>
  </si>
  <si>
    <t>CAB-MS03, 3 M [TRIGGERKABEL]</t>
  </si>
  <si>
    <t>711000304</t>
  </si>
  <si>
    <t>CAB-ETH-M03, M12,IP67 3M [ETHERNET ANSCHLUSS]</t>
  </si>
  <si>
    <t>711000350</t>
  </si>
  <si>
    <t>1 D KAMERASCANNER MAGELLAN 3300HSI</t>
  </si>
  <si>
    <t>711000351</t>
  </si>
  <si>
    <t>RS232, DB9S, 4,5M, EXTERNAL POWER</t>
  </si>
  <si>
    <t>711000352</t>
  </si>
  <si>
    <t>ANSCHLUSSLEITUNG 230 V (EUROPA)</t>
  </si>
  <si>
    <t>711000353</t>
  </si>
  <si>
    <t>EINBAURAHMEN FÜR KAMERASCANNER</t>
  </si>
  <si>
    <t>711000354</t>
  </si>
  <si>
    <t>ADAPTER RS232 / ETH, 9-POL.SUD D -&gt; RJ45</t>
  </si>
  <si>
    <t>711000400</t>
  </si>
  <si>
    <t>SYMBOLMC3090-G HANDHELDLASERSCANNER</t>
  </si>
  <si>
    <t>711000401</t>
  </si>
  <si>
    <t>SY-BTRYMC30KAB02 ERSATZAKKU</t>
  </si>
  <si>
    <t>711000402</t>
  </si>
  <si>
    <t>SY-CRD3000101RR LADE-/KOM.STATION INCL NETZTEIL</t>
  </si>
  <si>
    <t>711000403</t>
  </si>
  <si>
    <t>SY-25-68596-01R USB KABEL F.CRD 1000/3000/7000</t>
  </si>
  <si>
    <t>711000404</t>
  </si>
  <si>
    <t>SYM-MC3190-GL2H04EIA, MOTOROLA MC3100-G (HAND</t>
  </si>
  <si>
    <t>711000405</t>
  </si>
  <si>
    <t>SYM-CRD3000-101RES, LADE-/KOM.STATION INCL</t>
  </si>
  <si>
    <t>711000406</t>
  </si>
  <si>
    <t>SYM-BTRY-MC31KAB02, ERSATZAKKU FÜR MC3100-G</t>
  </si>
  <si>
    <t>711000407</t>
  </si>
  <si>
    <t>SYM-11-72959-04R, GUMMISCHUTZ FÜR MC3100-G</t>
  </si>
  <si>
    <t>711000500</t>
  </si>
  <si>
    <t>711000501</t>
  </si>
  <si>
    <t>Barcode-Lesegerät Dataman DM280L</t>
  </si>
  <si>
    <t>Barcode-Lesegerät Dataman DM280QL, L</t>
  </si>
  <si>
    <t>HFS-NT BARCODE 29X20 2/5 INTERLEA MATERIAL=PE MATT</t>
  </si>
  <si>
    <t>711001004</t>
  </si>
  <si>
    <t xml:space="preserve">TRANSPONDER READER TS-R60 R MIT RS 485 SS &amp; </t>
  </si>
  <si>
    <t>711001028</t>
  </si>
  <si>
    <t xml:space="preserve">BARCODE EAN 8 40X30 (CQT-TRANSPORT) </t>
  </si>
  <si>
    <t>711001029</t>
  </si>
  <si>
    <t>BARCODE EAN 8 40X30 (CQT-TRANSPORT) (GESPIEGELT)</t>
  </si>
  <si>
    <t>711003029</t>
  </si>
  <si>
    <t>MONITOR A17-2 17 ZOLL TFT</t>
  </si>
  <si>
    <t>711003030</t>
  </si>
  <si>
    <t>STEUERUNGSPC</t>
  </si>
  <si>
    <t>711003110</t>
  </si>
  <si>
    <t>SIMATIC WIN AC RTX 2005 SINGLE</t>
  </si>
  <si>
    <t>711003180</t>
  </si>
  <si>
    <t>STSWITCH 8-PORT SCALANCE X208 8X10 100 Mbit/s/RJ45</t>
  </si>
  <si>
    <t>711003183</t>
  </si>
  <si>
    <t>SWITCH 16-PORT SCALANCE X216 16x10 100 Mbit/s</t>
  </si>
  <si>
    <t>711003196</t>
  </si>
  <si>
    <t>eWON 2005CD VPN-LAN-ROUTER, "WEW 26261"</t>
  </si>
  <si>
    <t>711003198</t>
  </si>
  <si>
    <t>SWITCH PLUG&amp;PLAY LBS209AE-R28-PORT</t>
  </si>
  <si>
    <t>711003216</t>
  </si>
  <si>
    <t xml:space="preserve">Xenterra 8TX unmanaged Switch 8 Port 100Mbit </t>
  </si>
  <si>
    <t>711003217</t>
  </si>
  <si>
    <t xml:space="preserve">Xenterra 16TX unmanaged Switch 16 Port 100Mbit </t>
  </si>
  <si>
    <t>712000020</t>
  </si>
  <si>
    <t>VERSCHLUSSSCHR.M16</t>
  </si>
  <si>
    <t>712000125</t>
  </si>
  <si>
    <t>Kabelverschraubung SKINTOP® MS-M 63 plus 63 x 1,5,</t>
  </si>
  <si>
    <t>712000126</t>
  </si>
  <si>
    <t xml:space="preserve">Gegenmutter SKINDICHT® SM-M 63 x 1,5 </t>
  </si>
  <si>
    <t>714000022</t>
  </si>
  <si>
    <t>****NICHT MEHR VERWENDEN****</t>
  </si>
  <si>
    <t>715000084</t>
  </si>
  <si>
    <t>KANTENSCHUTZ ****715000066****</t>
  </si>
  <si>
    <t>715003012</t>
  </si>
  <si>
    <t>KABELRINNE 50/35MM UNGELOCHT INCL. VERBINDER</t>
  </si>
  <si>
    <t>Kunststoffpanzerrohr FBKU M32</t>
  </si>
  <si>
    <t>718002003</t>
  </si>
  <si>
    <t>Energiekette Serie E4.32 (54x72x3730mm) kpl.</t>
  </si>
  <si>
    <t>718002004</t>
  </si>
  <si>
    <t>Energiekette Serie E2.15.40 (40x38x2081mm) kpl.</t>
  </si>
  <si>
    <t>719000014</t>
  </si>
  <si>
    <t>ZR336-11Z-M20</t>
  </si>
  <si>
    <t>720000001</t>
  </si>
  <si>
    <t>Ersetzt durch ***722001032***</t>
  </si>
  <si>
    <t>720000002</t>
  </si>
  <si>
    <t>Ersetzt durch ***722001033***</t>
  </si>
  <si>
    <t>721000009</t>
  </si>
  <si>
    <t>REF. LICHTTASTER RT318K/P-200 S12</t>
  </si>
  <si>
    <t>721000011</t>
  </si>
  <si>
    <t>SENSOR KAPAZITIV 20MM, 15MM SA0PS/015-KLPSM8  (N0)</t>
  </si>
  <si>
    <t>721000012</t>
  </si>
  <si>
    <t>KLEMMHALTER FÜR SENSOR D=20MMBBKS-D20PA (Bernst.)</t>
  </si>
  <si>
    <t>721000013</t>
  </si>
  <si>
    <t>NÄHERUNGSSENSOR KAPAZITIV CM18</t>
  </si>
  <si>
    <t>721000016</t>
  </si>
  <si>
    <t>REFLEX- LICHTTASTER WT18-3P420</t>
  </si>
  <si>
    <t>721000020</t>
  </si>
  <si>
    <t>REFLEX- LICHTTASTER WT14-2P422</t>
  </si>
  <si>
    <t>721000021</t>
  </si>
  <si>
    <t>REFLEX- LICHTTASTER WTB4-3P3162 TEACH-TASTE</t>
  </si>
  <si>
    <t>721000027</t>
  </si>
  <si>
    <t>REFLEX-LICHTT. M18,MHT15-P3317</t>
  </si>
  <si>
    <t>721000028</t>
  </si>
  <si>
    <t>REFLEX-LICHTSCHRANKE MHSE15-P3336</t>
  </si>
  <si>
    <t>721000091</t>
  </si>
  <si>
    <t>SKINTOP ST ISO M20x1,5 XL BL</t>
  </si>
  <si>
    <t>721001003</t>
  </si>
  <si>
    <t>REFLEX-LICHTSCHRANKE WL250-P430</t>
  </si>
  <si>
    <t>721001008</t>
  </si>
  <si>
    <t>REFLEX-LICHTSCHRANKE M18, MHL15-P3236</t>
  </si>
  <si>
    <t>721001032</t>
  </si>
  <si>
    <t>REFLEXIONSLICHTSCHR. M18X1RW:2</t>
  </si>
  <si>
    <t>722000001</t>
  </si>
  <si>
    <t>VENTILSTECKER (BAUF. C), KABEL GRAU 3x0,75, 3M</t>
  </si>
  <si>
    <t>722000003</t>
  </si>
  <si>
    <t>VENTILSTECKER (BAUF. C), KABEL GRAU 3x0,75, 10M</t>
  </si>
  <si>
    <t>722000015</t>
  </si>
  <si>
    <t>VENTILSTECKER (BAUF. C), KABEL GRAU 3x0,75, 30M</t>
  </si>
  <si>
    <t>722001041</t>
  </si>
  <si>
    <t>722001084</t>
  </si>
  <si>
    <t xml:space="preserve">LEITUNG PUR SW M12 ST-0° VENTILST. BF-C 8MM 5M </t>
  </si>
  <si>
    <t>722001100</t>
  </si>
  <si>
    <t>MQ12 ST-90° -&gt; MQ12 BU-0° 4-POLIG PUR 1,5M</t>
  </si>
  <si>
    <t>722001101</t>
  </si>
  <si>
    <t>MQ12 ST-90° -&gt; MQ12 BU-0° 4-POLIG PUR 2M</t>
  </si>
  <si>
    <t>722001102</t>
  </si>
  <si>
    <t>MQ12 ST-90° -&gt; MQ12 BU-0° 4-POLIG PUR 3M</t>
  </si>
  <si>
    <t>722001103</t>
  </si>
  <si>
    <t>MQ12 ST-90° -&gt; MQ12 BU-0° 4-POLIG PUR 5M</t>
  </si>
  <si>
    <t>722001104</t>
  </si>
  <si>
    <t>MQ12 ST-90° -&gt; MQ12 BU-0° 4-POLIG PUR 10M</t>
  </si>
  <si>
    <t>722001105</t>
  </si>
  <si>
    <t>MQ12 ST-90° -&gt; MQ12 BU-0° 3-POLIG PUR 20M</t>
  </si>
  <si>
    <t>722001110</t>
  </si>
  <si>
    <t>MQ12 ST-90° -&gt; MQ12 BU-90° 4-POLIG PUR 1,5M</t>
  </si>
  <si>
    <t>722001113</t>
  </si>
  <si>
    <t>MQ12 ST-90° -&gt; MQ12 BU-90° 4-POLIG PUR 5M</t>
  </si>
  <si>
    <t>722001114</t>
  </si>
  <si>
    <t>MQ12 ST-90° -&gt; MQ12 BU-90° 4-POLIG PUR 10M</t>
  </si>
  <si>
    <t>722001120</t>
  </si>
  <si>
    <t>MQ12 ST-90° -&gt; M8 BU-90° 3-POLIG PUR 1,5M</t>
  </si>
  <si>
    <t>722001121</t>
  </si>
  <si>
    <t>MQ12 ST-90° -&gt; M8 BU-90° 3-POLIG PUR 2M</t>
  </si>
  <si>
    <t>722001122</t>
  </si>
  <si>
    <t>MQ12 ST-90° -&gt; M8 BU-90° 3-POLIG PUR 3M</t>
  </si>
  <si>
    <t>722001123</t>
  </si>
  <si>
    <t>MQ12 ST-90° -&gt; M8 BU-90° 3-POLIG PUR 5M</t>
  </si>
  <si>
    <t>722001124</t>
  </si>
  <si>
    <t>MQ12 ST-90° -&gt; M8 BU-90° 3-POLIG PUR 10M</t>
  </si>
  <si>
    <t>722001131</t>
  </si>
  <si>
    <t>MQ12 ST-90° -&gt; MQ12 BU-90° 3-POLIG PUR 2M</t>
  </si>
  <si>
    <t>722001132</t>
  </si>
  <si>
    <t>MQ12 ST-90° -&gt; MQ12 BU-90° 3-POLIG PUR 3M</t>
  </si>
  <si>
    <t>722001133</t>
  </si>
  <si>
    <t>MQ12 ST-90° -&gt; MQ12 BU-90° 3-POLIG PUR 5M</t>
  </si>
  <si>
    <t>722001134</t>
  </si>
  <si>
    <t>MQ12 ST-90° -&gt; MQ12 BU-90° 3-POLIG PUR 10M</t>
  </si>
  <si>
    <t>722001135</t>
  </si>
  <si>
    <t>MQ12 ST-90° -&gt; MQ12 BU-90° 3-POLIG PUR 20M</t>
  </si>
  <si>
    <t>722001140</t>
  </si>
  <si>
    <t>MQ12 ST-90° 3-POLIG -&gt; OFFEN PUR 3M</t>
  </si>
  <si>
    <t>722001141</t>
  </si>
  <si>
    <t>MQ12 ST-90° 3-POLIG -&gt; OFFEN PUR 5M</t>
  </si>
  <si>
    <t>722001145</t>
  </si>
  <si>
    <t>MQ12 ST-0° 3-POLIG -&gt; OFFEN PVC 5M</t>
  </si>
  <si>
    <t>722001146</t>
  </si>
  <si>
    <t>MQ12 ST-0° 3-POLIG -&gt; OFFEN PVC 10M</t>
  </si>
  <si>
    <t>722001148</t>
  </si>
  <si>
    <t>MQ12 ST-0° 4-POLIG -&gt; OFFEN PVC 5M</t>
  </si>
  <si>
    <t>722001149</t>
  </si>
  <si>
    <t>MQ12 ST-0° 4-POLIG -&gt; OFFEN PVC 10M</t>
  </si>
  <si>
    <t>722001163</t>
  </si>
  <si>
    <t xml:space="preserve">MQ12 BU-90° 4-POLIG -&gt; OFFEN PVC 20M </t>
  </si>
  <si>
    <t>722002002</t>
  </si>
  <si>
    <t>RUNDSTECKVERBINDER M12 BU OFFEN LEITUNGSENDE</t>
  </si>
  <si>
    <t>722003020</t>
  </si>
  <si>
    <t>EINBAUBUCHSE M12/5-POLIGMIT LITZEN 0,5MM²/500MM &amp;</t>
  </si>
  <si>
    <t>722003021</t>
  </si>
  <si>
    <t>EINBAUSTECKER M12/5-POLIG MIT LITZEN 0,5MM²/500MM</t>
  </si>
  <si>
    <t>MULTI-EINZELADER AWG8 10MM² SCHWARZ</t>
  </si>
  <si>
    <t>723001010</t>
  </si>
  <si>
    <t>MULTI-EINZELADER AWG19 0,75MM² BLAU/WEISS</t>
  </si>
  <si>
    <t>723001036</t>
  </si>
  <si>
    <t>MULTI-EINZELADER AWG19 0,75MM² DUNKELBLAU</t>
  </si>
  <si>
    <t>7232000026</t>
  </si>
  <si>
    <t>12G1,0mm², Steuerleitung</t>
  </si>
  <si>
    <t>4G1,5mm², Steuerleitung</t>
  </si>
  <si>
    <t>725000160</t>
  </si>
  <si>
    <t>3G1,5 mm², Steuerleitung Halogenfrei</t>
  </si>
  <si>
    <t xml:space="preserve">4G1,5 mm², Multiflex 512-Pur grau </t>
  </si>
  <si>
    <t>725000182</t>
  </si>
  <si>
    <t>3G1,5 mm², Multiflex 512-Pur grau</t>
  </si>
  <si>
    <t>725002045</t>
  </si>
  <si>
    <t>5G1,5MM²/AWG16, STEUERLEITUNG UL/CSA 600V</t>
  </si>
  <si>
    <t>Patchkabel Cat6A 4P26 S/FTP 2xRJ45 0,5m grau</t>
  </si>
  <si>
    <t>Patchkabel Cat6A 4P26 S/FTP 2xRJ45 3,0m grau</t>
  </si>
  <si>
    <t>Patchkabel Cat6A 4P26 S/FTP 2xRJ45 5,0m grau</t>
  </si>
  <si>
    <t>Patchkabel Cat6A 4P26 S/FTP 2xRJ45 10,0m grau</t>
  </si>
  <si>
    <t>Patchkabel Cat6A 4P26 S/FTP 2xRJ45 15,0m grau</t>
  </si>
  <si>
    <t>Patchkabel Cat6A 4P26 S/FTP 2xRJ45 20,0m grau</t>
  </si>
  <si>
    <t>Patchkabel Cat6A 4P26 S/FTP 2xRJ45 25,0m grau</t>
  </si>
  <si>
    <t>Patchkabel Cat6A 4P26 S/FTP 2xRJ45 1,0m grau</t>
  </si>
  <si>
    <t>Patchkabel Cat6A 4P26 S/FTP 2xRJ45 7,5m grau</t>
  </si>
  <si>
    <t>Patchkabel Cat6A 4P26 S/FTP 2xRJ45 2,0m grau</t>
  </si>
  <si>
    <t>Patchkabel Cat6A 4P26 S/FTP 2xRJ45 0,5m blau</t>
  </si>
  <si>
    <t>Patchkabel Cat6A 4P26 S/FTP 2xRJ45 0,5m grün</t>
  </si>
  <si>
    <t>Patchkabel Cat6A 4P26 S/FTP 2xRJ45 1,0m grün</t>
  </si>
  <si>
    <t>Patchkabel Cat6A 4P26 S/FTP 2xRJ45 1,5m grün</t>
  </si>
  <si>
    <t>Patchkabel Cat6A 4P26 S/FTP 2xRJ45 2,0m grün</t>
  </si>
  <si>
    <t>Patchkabel Cat6A 4P26 S/FTP 2xRJ45 3,0m grün</t>
  </si>
  <si>
    <t>Patchkabel Cat6A 4P26 S/FTP 2xRJ45 5,0m grün</t>
  </si>
  <si>
    <t>Patchkabel Cat6A 4P26 S/FTP 2xRJ45 10m grün</t>
  </si>
  <si>
    <t>Patchkabel Cat6A 4P26 S/FTP 2xRJ45 15m grün</t>
  </si>
  <si>
    <t>Patchkabel Cat6A 4P26 S/FTP 2xRJ45 20m grün</t>
  </si>
  <si>
    <t>Patchkabel Cat6A 4P26 S/FTP 2xRJ45 25m grün</t>
  </si>
  <si>
    <t>Patchkabel Cat6A 4P26 S/FTP 2xRJ45 30m grün</t>
  </si>
  <si>
    <t>Patchkabel Cat6A 4P26 S/FTP 2xRJ45 35m grün</t>
  </si>
  <si>
    <t>Patchkabel Cat6A 4P26 S/FTP 2xRJ45 40m grün</t>
  </si>
  <si>
    <t>Patchkabel Cat6A 4P26 S/FTP 2xRJ45 45m grün</t>
  </si>
  <si>
    <t>Patchkabel Cat6A 4P26 S/FTP 2xRJ45 50m grün</t>
  </si>
  <si>
    <t>Patchkabel Cat6A 4P26 S/FTP 2xRJ45 55m grün</t>
  </si>
  <si>
    <t>Patchkabel Cat6A 4P26 S/FTP 2xRJ45 60m grün</t>
  </si>
  <si>
    <t>Patchkabel Cat6A 4P26 S/FTP 2xRJ45 65m grün</t>
  </si>
  <si>
    <t>Patchkabel Cat6A 4P26 S/FTP 2xRJ45 85m grün</t>
  </si>
  <si>
    <t>Patchkabel Cat6A 4P26 S/FTP 2xRJ45 95m grün</t>
  </si>
  <si>
    <t>727000012</t>
  </si>
  <si>
    <t>727000013</t>
  </si>
  <si>
    <t>Midi Adapter Kabelverschraubung GY</t>
  </si>
  <si>
    <t>727000021</t>
  </si>
  <si>
    <t>DAUERLEUCHTE GELB 24V/15W TYP:826</t>
  </si>
  <si>
    <t>727000026</t>
  </si>
  <si>
    <t>GLÜHLAMPE BA15d  24V/15W FÜR DAUERLEUCHTE TYP 826</t>
  </si>
  <si>
    <t>727000053</t>
  </si>
  <si>
    <t>LED-Strahler, 50W, 5250lm, 3000K, IP65</t>
  </si>
  <si>
    <t>731000002</t>
  </si>
  <si>
    <t>***731000005 VERWENDEN*** SCHRUMPFSCHL. HHSB95</t>
  </si>
  <si>
    <t>790000003</t>
  </si>
  <si>
    <t>ASI NOT-AUS IN 1FACH-GEHÄUSE.</t>
  </si>
  <si>
    <t>TABLEAU 8 FACH KPL. IN RITTAL KX , 300X300X120</t>
  </si>
  <si>
    <t>790000029</t>
  </si>
  <si>
    <t>TABLEAU 6 FACH KPL. (LM-GN+LM-YE+LM-RD+BLIND+2x</t>
  </si>
  <si>
    <t>790000061</t>
  </si>
  <si>
    <t>Sirius act Tableau 4 F "LM-GN+PDT-GE+LDT-BL+DT-WH"</t>
  </si>
  <si>
    <t>790000062</t>
  </si>
  <si>
    <t>790000063</t>
  </si>
  <si>
    <t>790000064</t>
  </si>
  <si>
    <t>790000065</t>
  </si>
  <si>
    <t>790000066</t>
  </si>
  <si>
    <t>SIGNUM PILZDRUCKTASTER"NOTAUS" KPL. [BT]</t>
  </si>
  <si>
    <t>790000067</t>
  </si>
  <si>
    <t>SIGNUM PILZDRUCKTASTER BELEUCHTBAR GELB (BT) KPL.</t>
  </si>
  <si>
    <t>790000070</t>
  </si>
  <si>
    <t>SIGNUM KNEBELSCHALTER 1-0-2,TAST,KPL.(BT)</t>
  </si>
  <si>
    <t>790000071</t>
  </si>
  <si>
    <t>SIGNUM KNEBELSCHALTER 0-1 RASTEND KPL. FÜR BT</t>
  </si>
  <si>
    <t>790000101</t>
  </si>
  <si>
    <t>SIGNUM LEUCHTDRUCKTASTER GELB KPL. FÜR</t>
  </si>
  <si>
    <t>790000102</t>
  </si>
  <si>
    <t>SIGNUM LEUCHTDRUCKTASTER GRÜN KPL. FÜR</t>
  </si>
  <si>
    <t>790000103</t>
  </si>
  <si>
    <t>SIGNUM LEUCHTDRUCKTASTER BLAU KPL. FÜR</t>
  </si>
  <si>
    <t>790000104</t>
  </si>
  <si>
    <t>SIGNUM LEUCHTDRUCKTASTER KLAR KPL. FÜR</t>
  </si>
  <si>
    <t>790000105</t>
  </si>
  <si>
    <t>SIGNUM LEUCHTDRUCKTASTER ROT KPL. FÜR</t>
  </si>
  <si>
    <t>790000109</t>
  </si>
  <si>
    <t>SIGNUM PILZDRUCKTASTER BELEUCHTBAR  GELB KPL.</t>
  </si>
  <si>
    <t>790000110</t>
  </si>
  <si>
    <t>SIGNUM DRUCKTASTER SCHWARZ (Ö) KPL. FÜR</t>
  </si>
  <si>
    <t>790000111</t>
  </si>
  <si>
    <t>SIGNUM DRUCKTASTER SCHWARZ (S) KPL. FÜR</t>
  </si>
  <si>
    <t>790000112</t>
  </si>
  <si>
    <t>SIGNUM DRUCKTASTER GRÜN KPL. FÜR SCHALTSCHRANK</t>
  </si>
  <si>
    <t>790000113</t>
  </si>
  <si>
    <t>SIGNUM DRUCKTASTER WEISS KPL. FÜR SCHALTSCHRANK</t>
  </si>
  <si>
    <t>790000119</t>
  </si>
  <si>
    <t>SIGNUM PILZDRUCKTASTER"NOTAUS" KPL. FÜR</t>
  </si>
  <si>
    <t>790000120</t>
  </si>
  <si>
    <t>SIGNUM LEUCHTMELDER LINSE GELB KPL. FÜR</t>
  </si>
  <si>
    <t>790000121</t>
  </si>
  <si>
    <t>SIGNUM LEUCHTMELDER LINSE GRÜN KPL. FÜR</t>
  </si>
  <si>
    <t>790000122</t>
  </si>
  <si>
    <t>SIGNUM LEUCHTMELDER LINSE BLAU KPL. FÜR</t>
  </si>
  <si>
    <t>790000123</t>
  </si>
  <si>
    <t>SIGNUM LEUCHTMELDER LINSE ROT KPL. FÜR</t>
  </si>
  <si>
    <t>790000134</t>
  </si>
  <si>
    <t>SIGNUM SCHLÜSSELSCHALTER 0-1 RASTEND KPL. FÜR</t>
  </si>
  <si>
    <t>790000135</t>
  </si>
  <si>
    <t>SIGNUM KNEBELSCHALTER 0-1 RASTEND KPL. FÜR</t>
  </si>
  <si>
    <t>790000136</t>
  </si>
  <si>
    <t>SIGNUM KNEBELSCHALTER 1-0-2,RAST KPL. FÜR</t>
  </si>
  <si>
    <t>790000137</t>
  </si>
  <si>
    <t>TASTER SCHWARZ AUF IVS-HUTSCHIENEADAPETER</t>
  </si>
  <si>
    <t>790000138</t>
  </si>
  <si>
    <t>SIGNUM KNEBELSCHALTER 1-0-2,TAST KPL. FÜR</t>
  </si>
  <si>
    <t>790000200</t>
  </si>
  <si>
    <t>STANDARDSTEUERUNG V2.0</t>
  </si>
  <si>
    <t>790000210</t>
  </si>
  <si>
    <t>STEUERUNG EIN/AUSFAHRT LADESCHLEIFE (2 AFS 0,55KW)</t>
  </si>
  <si>
    <t>790000211</t>
  </si>
  <si>
    <t>STEUERUNG DOPPELBÜGEL KPL.VIPA</t>
  </si>
  <si>
    <t>790000212</t>
  </si>
  <si>
    <t>STEUERUNG DOPPELBÜGEL KPL.VIPA-CPU115DP</t>
  </si>
  <si>
    <t>790000300</t>
  </si>
  <si>
    <t>BEDIENTABLEAU -1- FÜR VERLADESCHLEIFE =A1+P1</t>
  </si>
  <si>
    <t>790000301</t>
  </si>
  <si>
    <t>BEDIENTABLEAU -2- FÜR VERLADESCHLEIFE =A1+P2</t>
  </si>
  <si>
    <t>790000302</t>
  </si>
  <si>
    <t>BEDIENTABLEAU -3- FÜR VERLADESCHLEIFE =A1+P4</t>
  </si>
  <si>
    <t>790000320</t>
  </si>
  <si>
    <t>BEDIENTABLEAU 1-F " BEREICHSHALT"PILZDRUCK/</t>
  </si>
  <si>
    <t>790000501</t>
  </si>
  <si>
    <t>UNTERVERTEILER 760x760x300 KPL</t>
  </si>
  <si>
    <t>790000502</t>
  </si>
  <si>
    <t>UNTERVERTEILER 800x400x155 KPL ET200S 4x0,55KW</t>
  </si>
  <si>
    <t>790000601</t>
  </si>
  <si>
    <t>SIGNUM LEUCHTMELDER LINSE GELB KPL.</t>
  </si>
  <si>
    <t>790000800</t>
  </si>
  <si>
    <t>MATRIX 400-600 KPL. [TEILE SCANNER]</t>
  </si>
  <si>
    <t>790000802</t>
  </si>
  <si>
    <t>TISCHSCANNER MAGELLAN 3300HSI KPL.</t>
  </si>
  <si>
    <t>790820209_AB</t>
  </si>
  <si>
    <t>790820303</t>
  </si>
  <si>
    <t>UNTERVERTEILER 1200X2000X400 kpl. 10 RSM FA</t>
  </si>
  <si>
    <t>7908210207_A</t>
  </si>
  <si>
    <t>7909000004</t>
  </si>
  <si>
    <t>******nicht verwenden******</t>
  </si>
  <si>
    <t>790900001</t>
  </si>
  <si>
    <t>INSTALLATIONSMATERIAL F</t>
  </si>
  <si>
    <t>798000005</t>
  </si>
  <si>
    <t>QUECKSILBERDAMPFLAMPE HQL400 W; E40</t>
  </si>
  <si>
    <t>798000100</t>
  </si>
  <si>
    <t>JUNG SCHUKOSTECKDOSE CD520WW</t>
  </si>
  <si>
    <t>821002010</t>
  </si>
  <si>
    <t>BODENSÄULE R 1" KPL. L=2300 00, KPL. (FÜR DRT 80</t>
  </si>
  <si>
    <t>821002015</t>
  </si>
  <si>
    <t>BODENSÄULE R 1" KPL. L=2400 00, KPL. (FÜR RT 80/</t>
  </si>
  <si>
    <t>821004003</t>
  </si>
  <si>
    <t>ROHR R 1" L=2400 FÜR EINHEITENMIT DRT UWREITEN</t>
  </si>
  <si>
    <t>821004023</t>
  </si>
  <si>
    <t>BODENSÄULE R 2" MIT FUSSPLATTEL=4001-5000</t>
  </si>
  <si>
    <t>821004024</t>
  </si>
  <si>
    <t>BODENSÄULE R 2" MIT FUSSPLATTEL=3001-3500, KPL.</t>
  </si>
  <si>
    <t>821004025</t>
  </si>
  <si>
    <t>BODENSÄULE R 2" MIT FUSSPLATTEL=2001-3000, KPL.</t>
  </si>
  <si>
    <t>821004026</t>
  </si>
  <si>
    <t>BODENSÄULE R 2" MIT FUSSPLATTEL=3501-4000, KPL.</t>
  </si>
  <si>
    <t>821004036</t>
  </si>
  <si>
    <t>ROHR 1" (33,7X2,6) M. FL. 120X50 (1M) [821006007]</t>
  </si>
  <si>
    <t>821004037</t>
  </si>
  <si>
    <t>ROHR 1" MIT FLANSCH 300X60 (1M) [821006007]</t>
  </si>
  <si>
    <t>821004070</t>
  </si>
  <si>
    <t>ANLAGENSCHILD KPL. --&gt;wenn Lagerbestand</t>
  </si>
  <si>
    <t>821004114</t>
  </si>
  <si>
    <t xml:space="preserve">Bodensäule 2" </t>
  </si>
  <si>
    <t>821004115</t>
  </si>
  <si>
    <t>BODENSÄULE R 2" MIT FUSSPLATTESCHWEISSTEIL</t>
  </si>
  <si>
    <t>821004116</t>
  </si>
  <si>
    <t>BODENSÄULE R 2" MIT FUSSPLATTESCHWEISSTEIL L=2300</t>
  </si>
  <si>
    <t>821004117</t>
  </si>
  <si>
    <t>821004118</t>
  </si>
  <si>
    <t>821004140</t>
  </si>
  <si>
    <t>821006002</t>
  </si>
  <si>
    <t>WINKELBODENPLATTE</t>
  </si>
  <si>
    <t>821006003</t>
  </si>
  <si>
    <t>PLATTE FÜR BODENPLATTE FÜR 1"ROHR</t>
  </si>
  <si>
    <t>821006004</t>
  </si>
  <si>
    <t>MUFFE FÜR 1" ROHR L=60</t>
  </si>
  <si>
    <t>821006005</t>
  </si>
  <si>
    <t>FLANSCH 120X50X10 M.SCHWEISSUNG AN ABHÄNGEROHR</t>
  </si>
  <si>
    <t>821006006</t>
  </si>
  <si>
    <t>FLANSCH 300X60X10 M.SCHWEISSUNG AN ABHÄNGEROHR</t>
  </si>
  <si>
    <t>821006007</t>
  </si>
  <si>
    <t>ROHR R 1" RAL=_______________</t>
  </si>
  <si>
    <t>821006009</t>
  </si>
  <si>
    <t>FLANSCH 120X40X5 M. SCHWEIßUNGAN ABHÄNGEROHR R1"</t>
  </si>
  <si>
    <t>821006021</t>
  </si>
  <si>
    <t>ROHR 1"  FÜR BODENSÄULE L=2300</t>
  </si>
  <si>
    <t>821006022</t>
  </si>
  <si>
    <t>BODENSÄULE R 2" MIT FUSSPLATTEKPL. L=2300</t>
  </si>
  <si>
    <t>821006026G 7035G</t>
  </si>
  <si>
    <t>ROHR R 1" L=6000</t>
  </si>
  <si>
    <t>821006038</t>
  </si>
  <si>
    <t>ROHR R 1" [821006026 GEQ.EINSEITIG]</t>
  </si>
  <si>
    <t>821006039</t>
  </si>
  <si>
    <t>ROHR R 1" [821006026 GEQ.ZWEISEITIG]</t>
  </si>
  <si>
    <t>821006040</t>
  </si>
  <si>
    <t>QUETSCHUNG FÜR ROHRE 1" (ZU 821006038/..039)</t>
  </si>
  <si>
    <t>821006041</t>
  </si>
  <si>
    <t>WINKEL 60X60X6 LÄNGE</t>
  </si>
  <si>
    <t>821006050</t>
  </si>
  <si>
    <t>ROHR R 2" 60,3 x 3,6</t>
  </si>
  <si>
    <t>821006077</t>
  </si>
  <si>
    <t>ROHR R 2" (60,3 x 3,6) L=2001-3000</t>
  </si>
  <si>
    <t>821084001</t>
  </si>
  <si>
    <t>SCHRAUBTRÄGER ST L=0-1000</t>
  </si>
  <si>
    <t>821084002</t>
  </si>
  <si>
    <t>SCHRAUBTRÄGER ST L=1001-2000</t>
  </si>
  <si>
    <t>821084003</t>
  </si>
  <si>
    <t>SCHRAUBTRÄGER ST L=2001-3000</t>
  </si>
  <si>
    <t>821084004</t>
  </si>
  <si>
    <t>SCHRAUBTRÄGER ST L=3001-4000</t>
  </si>
  <si>
    <t>821084005</t>
  </si>
  <si>
    <t>SCHRAUBTRÄGER ST L=4001-5000</t>
  </si>
  <si>
    <t>821084006</t>
  </si>
  <si>
    <t>SCHRAUBTRÄGER ST L=5001-6000</t>
  </si>
  <si>
    <t>821084051</t>
  </si>
  <si>
    <t>SCHRAUBTRÄGER MIT LEITBLECH STL L=0-1000</t>
  </si>
  <si>
    <t>821084052</t>
  </si>
  <si>
    <t>SCHRAUBTRÄGER MIT LEITBLECH STL L=1001-2000</t>
  </si>
  <si>
    <t>821084053</t>
  </si>
  <si>
    <t>SCHRAUBTRÄGER MIT LEITBLECH STL L=2001-3000</t>
  </si>
  <si>
    <t>821084054</t>
  </si>
  <si>
    <t>SCHRAUBTRÄGER MIT LEITBLECH STL L=3001-4000</t>
  </si>
  <si>
    <t>821084055</t>
  </si>
  <si>
    <t>821084056</t>
  </si>
  <si>
    <t>821084130</t>
  </si>
  <si>
    <t>SCHRAUBTRÄGER FÜR AFS 0-6000 Siehe 821084001</t>
  </si>
  <si>
    <t>821086007</t>
  </si>
  <si>
    <t>STEG F. WEICHEN UND BÖGEN--&gt; (824 046 008)</t>
  </si>
  <si>
    <t>821086015</t>
  </si>
  <si>
    <t>AFS SCHRAUBTRÄGER FÖRDERSTRECKE L=5001-6000</t>
  </si>
  <si>
    <t>821086016</t>
  </si>
  <si>
    <t>821086019</t>
  </si>
  <si>
    <t>gerade EL = 1300mm</t>
  </si>
  <si>
    <t>821086020</t>
  </si>
  <si>
    <t>gerade EL &gt; 1300mm</t>
  </si>
  <si>
    <t>821086023</t>
  </si>
  <si>
    <t>AFS-SCHRÄG 26°/30° EINFACH</t>
  </si>
  <si>
    <t>821086025</t>
  </si>
  <si>
    <t>AFS-SCHRÄG 26°/30° KPL.  MIT VERLÄNGERUNG OBEN L3</t>
  </si>
  <si>
    <t>821086027</t>
  </si>
  <si>
    <t>AFS-SCHRÄG 26°/30° KPL.  MIT VERLÄNGERUNG UNTEN L1</t>
  </si>
  <si>
    <t>821086029</t>
  </si>
  <si>
    <t>AFS-SCHRÄG 26°/ 30° KPL.  MIT VERL. L3 U.ND L1</t>
  </si>
  <si>
    <t>821104044</t>
  </si>
  <si>
    <t>ZWISCHENSTÜCK AP 110 ZS 120</t>
  </si>
  <si>
    <t>821104058</t>
  </si>
  <si>
    <t>ZWISCHENSTÜCK AP 110 ZS 70</t>
  </si>
  <si>
    <t>821104059</t>
  </si>
  <si>
    <t>ZWISCHENSTÜCK AP 110 ZS 90</t>
  </si>
  <si>
    <t>821104061</t>
  </si>
  <si>
    <t>ZWISCHENSTÜCK AP 110 ZS 880</t>
  </si>
  <si>
    <t>821104062</t>
  </si>
  <si>
    <t>ZWISCHENSTÜCK AP 110 ZS 360</t>
  </si>
  <si>
    <t>821104067</t>
  </si>
  <si>
    <t>ALUPROFILBOGEN APB 110 R 450/90/90 1200</t>
  </si>
  <si>
    <t>821104069</t>
  </si>
  <si>
    <t>ALUPROFILBOGEN APB 60 R 550/180-700</t>
  </si>
  <si>
    <t>821104106</t>
  </si>
  <si>
    <t>ALUPROFILBOGEN APB 110 R 550/67,5°</t>
  </si>
  <si>
    <t>821106001NE</t>
  </si>
  <si>
    <t>ALUPROFIL AP110 (NICHT ELOXIERT)</t>
  </si>
  <si>
    <t>821106004</t>
  </si>
  <si>
    <t>APS 110 KASTENPROFIL F. SCHWERLAST (ROH) -</t>
  </si>
  <si>
    <t>821106004H</t>
  </si>
  <si>
    <t>APS 110 KASTENPROFIL F. SCHWERLAST</t>
  </si>
  <si>
    <t>821114035</t>
  </si>
  <si>
    <t>TRAPEZVERBINDUNGSELEMENT FÜR LAENGENAUSGLEICH</t>
  </si>
  <si>
    <t>821116047</t>
  </si>
  <si>
    <t>ISO-PROFIL L=24 FÜR TV-SW IIII</t>
  </si>
  <si>
    <t>821116048</t>
  </si>
  <si>
    <t>TRAPEZVERBINDER FÜR TV-SW IIII</t>
  </si>
  <si>
    <t>821116056</t>
  </si>
  <si>
    <t>ISO-PROFILTRAPEZVERBINDUNGSELEMENT L=80</t>
  </si>
  <si>
    <t>821116083</t>
  </si>
  <si>
    <t>PLATTE F. TRAPEZSTEIN M. GEWINDESTIFT M8X6 F.</t>
  </si>
  <si>
    <t>821204033</t>
  </si>
  <si>
    <t>STAHL-V M.FADENSCHUTZ, STAUBKAPPE KPL. (GEW.</t>
  </si>
  <si>
    <t>821204044</t>
  </si>
  <si>
    <t>821206060</t>
  </si>
  <si>
    <t>GATTERTRÄGER K40 2 SÄULEN 600SCHIENENABSTAND 1305</t>
  </si>
  <si>
    <t>821406001</t>
  </si>
  <si>
    <t>HFS GERÜSTPROFIL - ALMGSI 0,5-F25 --&gt; 829526000</t>
  </si>
  <si>
    <t>821716022</t>
  </si>
  <si>
    <t>APSB R630/45° - L-400 --&gt; 821716021</t>
  </si>
  <si>
    <t>821716023_H</t>
  </si>
  <si>
    <t>822012001</t>
  </si>
  <si>
    <t>RA1 REIBRADANTRIEB GRUNDMODELL</t>
  </si>
  <si>
    <t>822012002</t>
  </si>
  <si>
    <t>RA2/180 REIBRADANTRIEB GRUNDMODELL 180,</t>
  </si>
  <si>
    <t>822012003</t>
  </si>
  <si>
    <t>RA2/200 REIBRADANTRIEB GRUNDMODELL 200,</t>
  </si>
  <si>
    <t>822012050</t>
  </si>
  <si>
    <t>RA1 AP110 ST-V SEW-ANTR.PNEUMATIK KPL.</t>
  </si>
  <si>
    <t>822012051</t>
  </si>
  <si>
    <t>RA1 AP110 ST-V SEW-ANTR.PNEUMATIKZYLINDER KPL.</t>
  </si>
  <si>
    <t>822012052</t>
  </si>
  <si>
    <t>RA1 AP110 ST-V SEW-ANTR.STARRKPL.</t>
  </si>
  <si>
    <t>822012070</t>
  </si>
  <si>
    <t>RA1 AP60 ST-V SEW-ANTR.PNEUMATIK KOMPLETT KPL.</t>
  </si>
  <si>
    <t>822012071</t>
  </si>
  <si>
    <t>RA1 AP60 ST-V SEW-ANTR.PNEUMATIKZYLINDER KPL.</t>
  </si>
  <si>
    <t>822012072</t>
  </si>
  <si>
    <t>RA1 AP60 ST-V SEW-ANTR.STARRKPL.</t>
  </si>
  <si>
    <t>822012076</t>
  </si>
  <si>
    <t>RA1 AP60 ST-V SEW-ANTR. PNEUMATIKZYLINDER</t>
  </si>
  <si>
    <t>822012110</t>
  </si>
  <si>
    <t>RA2/180 AP110 ST-V SEW-ANTR.PNEUM. KPL.</t>
  </si>
  <si>
    <t>822012120</t>
  </si>
  <si>
    <t>RA2/200 AP110 ST-V SEW-ANTR.PNNEUMATIK KOMPLETT</t>
  </si>
  <si>
    <t>822012181</t>
  </si>
  <si>
    <t>RA1 GRUNDMODELL FÜR N_MOTOR</t>
  </si>
  <si>
    <t>822012182</t>
  </si>
  <si>
    <t>RA2 GRUNDMODELL 180 FÜR N_MOTOR</t>
  </si>
  <si>
    <t>822012183</t>
  </si>
  <si>
    <t>RA2 GRUNDMODELL 200 FÜR N_MOTOR</t>
  </si>
  <si>
    <t>822012184</t>
  </si>
  <si>
    <t>RA1 AP110 ST-V N_ANTR. I=60, 50HZ, PNEUM.</t>
  </si>
  <si>
    <t>822012185</t>
  </si>
  <si>
    <t>RA1 AP110 ST-V N_ANTR. PNEUM.ZYL. I=60, 50HZ</t>
  </si>
  <si>
    <t>822012186</t>
  </si>
  <si>
    <t>RA1 AP110 ST-V N_ANTR.STARRKPL. I=60, 50HZ</t>
  </si>
  <si>
    <t>822012193</t>
  </si>
  <si>
    <t>RA1,N_ANTRIEB,</t>
  </si>
  <si>
    <t>822012194</t>
  </si>
  <si>
    <t>RA1, N_ANTRIEB,AP60,ST-V,GEGENRAD 2(BLICKLE) STARR</t>
  </si>
  <si>
    <t>822012198</t>
  </si>
  <si>
    <t>RA2/180 AP110 ST-V N_ANTR.I=60 PNEUM. KPL.</t>
  </si>
  <si>
    <t>822012199</t>
  </si>
  <si>
    <t xml:space="preserve">RA2/200 AP110 ST-V N_ANTR.,I=80, 50HZ PNEUM. KPL. </t>
  </si>
  <si>
    <t>822012207</t>
  </si>
  <si>
    <t>RA2/200 AP110 ST-V N_ANTRIEB,I=60, 50HZ, PNEUM KPL</t>
  </si>
  <si>
    <t>822012214</t>
  </si>
  <si>
    <t>RA1 AP110 ST-V N_ANTR. I=80, 50HZ,  PNEUM.</t>
  </si>
  <si>
    <t>822012215</t>
  </si>
  <si>
    <t>RA1 AP110 ST-V N_ANTR. I=60, 60HZ,  PNEUM.</t>
  </si>
  <si>
    <t>822012216</t>
  </si>
  <si>
    <t>RA1 AP110 ST-V N_ANTR. I=80, 60HZ,  PNEUM.</t>
  </si>
  <si>
    <t>822012217</t>
  </si>
  <si>
    <t>RA1 AP110 ST-V N_ANTR. PNEUM.ZYL. I=60, 60HZ</t>
  </si>
  <si>
    <t>822012220</t>
  </si>
  <si>
    <t>RA1 AP110 ST-V N_ANTR.STARRKPL. I=60, 60HZ</t>
  </si>
  <si>
    <t>822012235</t>
  </si>
  <si>
    <t>822012238</t>
  </si>
  <si>
    <t>RA2/200 AP110 ST-V N_ANTR. I=60, 60HZ, PNEUM. KPL.</t>
  </si>
  <si>
    <t>822012239</t>
  </si>
  <si>
    <t>RA2/200 AP110 ST-V N_ANTR. I=80, 60HZ, PNEUM. KPL.</t>
  </si>
  <si>
    <t>822012300</t>
  </si>
  <si>
    <t>RA1 AP110 ST-V F. N_ANTR. PNEUM. KPL.</t>
  </si>
  <si>
    <t>822012305</t>
  </si>
  <si>
    <t>RA1 AP110 ST-V F. N_ANTR. PNEUM.ZYL. KPL.</t>
  </si>
  <si>
    <t>822012310</t>
  </si>
  <si>
    <t>RA1 AP110 ST-V F. N_ANTR. STARR KPL.</t>
  </si>
  <si>
    <t>822012330</t>
  </si>
  <si>
    <t>RA1 AP60 ST-V N_ANTRIEB STARR KPL.</t>
  </si>
  <si>
    <t>822012340</t>
  </si>
  <si>
    <t>RA1 AP60 ST-V F. N_ANTR. PNEUM.ZYL. KPL.</t>
  </si>
  <si>
    <t>822012345</t>
  </si>
  <si>
    <t>RA1 AP60 ST-V F. N_ANTR. STARR KPL. GEGENRAD 2</t>
  </si>
  <si>
    <t>822012400</t>
  </si>
  <si>
    <t>RA2/180 AP110 ST-V F. N_ANTR. PNEUM. KPL.</t>
  </si>
  <si>
    <t>822012410</t>
  </si>
  <si>
    <t>RA2/200 AP110 ST-V F. N_ANTR. PNEUM. KPL.</t>
  </si>
  <si>
    <t>822012501</t>
  </si>
  <si>
    <t>822012502</t>
  </si>
  <si>
    <t>RA1-a FÜR AP110 ST-V N_ANTRIEB, B-PNEUM.ZYL.</t>
  </si>
  <si>
    <t>822012503</t>
  </si>
  <si>
    <t>RA1-a FÜR AP110 ST-V N_ANTRIEB, STARR KPL.</t>
  </si>
  <si>
    <t>822012504</t>
  </si>
  <si>
    <t>RA1-b FÜR AP110 TR-V N_ANTRIEB, B-PNEUM. KPL.</t>
  </si>
  <si>
    <t>822012505</t>
  </si>
  <si>
    <t>RA1-b FÜR AP110 TR-V N_ANTRIEB, B-PNEUM.ZYL.</t>
  </si>
  <si>
    <t>822012506</t>
  </si>
  <si>
    <t>RA1-b/d FÜR AP110 TR-V N_ANTRIEB, STARR KPL.</t>
  </si>
  <si>
    <t>822012507</t>
  </si>
  <si>
    <t>RA1-d FÜR AP110 TR-V N_ANTRIEB, S-PNEUM. KPL.</t>
  </si>
  <si>
    <t>822012508</t>
  </si>
  <si>
    <t>RA1-d FÜR AP110 TR-V N_ANTRIEB, S-PNEUM.ZYL.</t>
  </si>
  <si>
    <t>822012511</t>
  </si>
  <si>
    <t>RA1-a FÜR AP60 ST-V N_ANTRIEB, B-PNEUM. KPL.</t>
  </si>
  <si>
    <t>822012512</t>
  </si>
  <si>
    <t>RA1-a FÜR AP60 ST-V N_ANTRIEB, B-PNEUM.ZYL.</t>
  </si>
  <si>
    <t>822012513</t>
  </si>
  <si>
    <t>RA1-a FÜR AP60 ST-V N_ANTRIEB, STARR KPL.</t>
  </si>
  <si>
    <t>822012514</t>
  </si>
  <si>
    <t>RA1-b FÜR AP60 TR-V N_ANTRIEB, B-PNEUM. KPL.</t>
  </si>
  <si>
    <t>822012515</t>
  </si>
  <si>
    <t>RA1-b FÜR AP60 TR-V N_ANTRIEB, B-PNEUM.ZYL.</t>
  </si>
  <si>
    <t>822012516</t>
  </si>
  <si>
    <t>RA1-b FÜR AP60 TR-V N_ANTRIEB, STARR KPL.</t>
  </si>
  <si>
    <t>822012517</t>
  </si>
  <si>
    <t>RA1-d FÜR AP60 TR-V N_ANTRIEB, S-PNEUM. KPL.</t>
  </si>
  <si>
    <t>822012518</t>
  </si>
  <si>
    <t>RA1-d FÜR AP60 TR-V N_ANTRIEB, S-PNEUM.ZYL.</t>
  </si>
  <si>
    <t>822012519</t>
  </si>
  <si>
    <t>RA1-d FÜR AP60 TR-V N_ANTRIEB, STARR KPL.</t>
  </si>
  <si>
    <t>822012521</t>
  </si>
  <si>
    <t>RA1-c FÜR AP110 TR-V SIEM.-ANTRIEB, S-PNEUM. KPL.</t>
  </si>
  <si>
    <t>822012522</t>
  </si>
  <si>
    <t>RA1-c FÜR AP110 TR-V SIEM.-ANTRIEB, S-PNEUM.ZYL.</t>
  </si>
  <si>
    <t>822012523</t>
  </si>
  <si>
    <t>RA1-c FÜR AP110 TR-V SIEM.-ANTRIEB, STARR KPL.</t>
  </si>
  <si>
    <t>822012531</t>
  </si>
  <si>
    <t>RA1-c FÜR AP60 TR-V SIEM.-ANTRIEB, S-PNEUM. KPL.</t>
  </si>
  <si>
    <t>822012532</t>
  </si>
  <si>
    <t>RA1-c FÜR AP60 TR-V SIEM.-ANTRIEB, S-PNEUM.ZYL.</t>
  </si>
  <si>
    <t>822012533</t>
  </si>
  <si>
    <t>RA1-c FÜR AP60 TR-V SIEM.-ANTRIEB, STARR KPL.</t>
  </si>
  <si>
    <t>822012541</t>
  </si>
  <si>
    <t>RA2-b/200 FÜR AP110 TR-V N_ANTRIEB, B-PNEUM.</t>
  </si>
  <si>
    <t>822012543</t>
  </si>
  <si>
    <t>RA2-c/200 FÜR AP110 TR-V SIEM.-ANTRIEB, S-PNEUM.</t>
  </si>
  <si>
    <t>822012544</t>
  </si>
  <si>
    <t>RA2-c/255 FÜR AP110 TR-V SIEM.-ANTRIEB, S-PNEUM.</t>
  </si>
  <si>
    <t>822012545</t>
  </si>
  <si>
    <t>RA2-d/200 FÜR AP110 TR-V N_ANTRIEB, S-PNEUM.</t>
  </si>
  <si>
    <t>822012551</t>
  </si>
  <si>
    <t>RA2-b/200 FÜR AP60 TR-V N_ANTRIEB, B-PNEUM.</t>
  </si>
  <si>
    <t>822012552</t>
  </si>
  <si>
    <t>RA2-b/255 FÜR AP60 TR-V N_ANTRIEB, B-PNEUM.</t>
  </si>
  <si>
    <t>822012553</t>
  </si>
  <si>
    <t>RA2-c/200 FÜR AP60 TR-V SIEM.-ANTRIEB, S-PNEUM.</t>
  </si>
  <si>
    <t>822012554</t>
  </si>
  <si>
    <t>RA2-c/255 FÜR AP60 TR-V SIEM.-ANTRIEB, S-PNEUM.</t>
  </si>
  <si>
    <t>822012555</t>
  </si>
  <si>
    <t>RA2-d/200 FÜR AP60 TR-V N_ANTRIEB, S-PNEUM.</t>
  </si>
  <si>
    <t>822012556</t>
  </si>
  <si>
    <t>RA2-d/255 FÜR AP60 TR-V N_ANTRIEB, S-PNEUM.</t>
  </si>
  <si>
    <t>822012560</t>
  </si>
  <si>
    <t>RA1-e FÜR AP110 TR-V N_ANTRIEB, S-PNEUM. KPL.</t>
  </si>
  <si>
    <t>822012561</t>
  </si>
  <si>
    <t>RA1-e FÜR AP110 TR-V N_ANTRIEB, S-PNEUM.ZYL.</t>
  </si>
  <si>
    <t>822012562</t>
  </si>
  <si>
    <t>RA1-e FÜR AP110 TR-V N_ANTRIEB, STARR KPL.</t>
  </si>
  <si>
    <t>822012563</t>
  </si>
  <si>
    <t>RA1-e FÜR AP60 TR-V N_ANTRIEB, S-PNEUM. KPL.</t>
  </si>
  <si>
    <t>822012564</t>
  </si>
  <si>
    <t>RA1-e FÜR AP60 TR-V N_ANTRIEB, S-PNEUM.ZYL.</t>
  </si>
  <si>
    <t>822012565</t>
  </si>
  <si>
    <t>RA1-e FÜR AP60 TR-V N_ANTRIEB, STARR KPL.</t>
  </si>
  <si>
    <t>822012566</t>
  </si>
  <si>
    <t>RA2-e/200 FÜR AP110 TR-V N_ANTRIEB, S-PNEUM.</t>
  </si>
  <si>
    <t>822012568</t>
  </si>
  <si>
    <t>RA2-e/200 FÜR AP60 TR-V N_ANTRIEB, S-PNEUM.</t>
  </si>
  <si>
    <t>822012569</t>
  </si>
  <si>
    <t>RA2-e/255 FÜR AP60 TR-V N_ANTRIEB, S-PNEUM.</t>
  </si>
  <si>
    <t>822012627</t>
  </si>
  <si>
    <t>RA2-g/255 FÜR AP110 TR-V N_ANTRIEB, S-PNEUM.</t>
  </si>
  <si>
    <t>822014002</t>
  </si>
  <si>
    <t>RA1 RADSATZ FÜR AP110/ST-V</t>
  </si>
  <si>
    <t>822014004</t>
  </si>
  <si>
    <t>RA1 RADSATZ AP60/ST-V - GEGENRAD2</t>
  </si>
  <si>
    <t>822014006</t>
  </si>
  <si>
    <t>RA1 RADSATZ ST/ST-V</t>
  </si>
  <si>
    <t>822014007</t>
  </si>
  <si>
    <t>RA2 RADSATZ FÜR AP110/ST-V KPL.</t>
  </si>
  <si>
    <t>822014009</t>
  </si>
  <si>
    <t>RA2 RADSATZ STAHLTRÄGER/ST-V</t>
  </si>
  <si>
    <t>822014013</t>
  </si>
  <si>
    <t>RA1 STARR, KPL.</t>
  </si>
  <si>
    <t>822014015</t>
  </si>
  <si>
    <t>RA2 RADSATZ BEI AP60/ST-V - GEGENRAD 1</t>
  </si>
  <si>
    <t>822014016</t>
  </si>
  <si>
    <t>RA2 RADSATZ AP60/ST-V - GEGENRAD2</t>
  </si>
  <si>
    <t>822014019</t>
  </si>
  <si>
    <t>RA1 RADSATZ AP60/ST-V - GEGENRAD 1</t>
  </si>
  <si>
    <t>822014020</t>
  </si>
  <si>
    <t>RA2 PNEUMATIK-VENTILE, KPL.</t>
  </si>
  <si>
    <t>822014051</t>
  </si>
  <si>
    <t>RADSATZ BEI AP110, ST-V, N_MOTOR, BLICKLE RAD,</t>
  </si>
  <si>
    <t>822014052</t>
  </si>
  <si>
    <t>822014053</t>
  </si>
  <si>
    <t>RADSATZ BEI AP60, ST-V, N_MOTOR, BLICKLE RAD,</t>
  </si>
  <si>
    <t>822014055</t>
  </si>
  <si>
    <t>RADSATZ BEI AP60, ST-V, N_GETR.MOT. RA1</t>
  </si>
  <si>
    <t>822014063</t>
  </si>
  <si>
    <t>HALTERUNG FÜR GEGENRAD 2 (BLICKLE) RRA ST-V AP60</t>
  </si>
  <si>
    <t>822014500</t>
  </si>
  <si>
    <t>RA1-a FÜR AP110 ST-V N_ANTRIEB</t>
  </si>
  <si>
    <t>822014501</t>
  </si>
  <si>
    <t>RA1-a PNEUMATIK, KPL.</t>
  </si>
  <si>
    <t>822014502</t>
  </si>
  <si>
    <t>RA1-a PNEUMATIKZYLINDER, KPL.</t>
  </si>
  <si>
    <t>822014503</t>
  </si>
  <si>
    <t>RA1-a STARR, KPL.</t>
  </si>
  <si>
    <t>822014504</t>
  </si>
  <si>
    <t>RA1-b PNEUMATIK, KPL.</t>
  </si>
  <si>
    <t>822014505</t>
  </si>
  <si>
    <t>RA1-b PNEUMATIKZYLINDER, KPL.--&gt;822014508</t>
  </si>
  <si>
    <t>822014507</t>
  </si>
  <si>
    <t>RA1-b/d FÜR AP110 TR-V N_ANTRIEB</t>
  </si>
  <si>
    <t>822014508</t>
  </si>
  <si>
    <t>RA1-b PNEUMATIKZYLINDER, KPL.</t>
  </si>
  <si>
    <t>822014510</t>
  </si>
  <si>
    <t>RA1-a FÜR AP60 ST-V N_ANTRIEB</t>
  </si>
  <si>
    <t>822014511</t>
  </si>
  <si>
    <t>RA1-b FÜR AP60 TR-V N_ANTRIEB</t>
  </si>
  <si>
    <t>822014512</t>
  </si>
  <si>
    <t>RA1-d FÜR AP60 TR-V N_ANTRIEB</t>
  </si>
  <si>
    <t>822014541</t>
  </si>
  <si>
    <t>RA2-b/200 FÜR AP110 TR-V N_ANTRIEB</t>
  </si>
  <si>
    <t>822014545</t>
  </si>
  <si>
    <t>RA2-d/200 FÜR AP110 TR-V N_ANTRIEB</t>
  </si>
  <si>
    <t>822014546</t>
  </si>
  <si>
    <t>RA2-b/200 PNEUMATIK, KPL.</t>
  </si>
  <si>
    <t>822014547</t>
  </si>
  <si>
    <t>RA2-b/255 PNEUMATIK, KPL.</t>
  </si>
  <si>
    <t>822014551</t>
  </si>
  <si>
    <t>RA2-b/200 FÜR AP60 TR-V N_ANTRIEB</t>
  </si>
  <si>
    <t>822014552</t>
  </si>
  <si>
    <t>RA2-b/255 FÜR AP60 TR-V N_ANTRIEB</t>
  </si>
  <si>
    <t>822014555</t>
  </si>
  <si>
    <t>RA2-d/200 FÜR AP60 TR-V N_ANTRIEB</t>
  </si>
  <si>
    <t>822014556</t>
  </si>
  <si>
    <t>RA2-d/255 FÜR AP60 TR-V N_ANTRIEB</t>
  </si>
  <si>
    <t>822014560</t>
  </si>
  <si>
    <t>RA1-e FÜR AP110 TR-V N_ANTRIEB</t>
  </si>
  <si>
    <t>822014561</t>
  </si>
  <si>
    <t>RA1-e FÜR AP60 TR-V N_ANTRIEB</t>
  </si>
  <si>
    <t>822016165</t>
  </si>
  <si>
    <t>ANTRIEBSRAD FÜR RRA - BLICKLE-RAD BEARBEITET -</t>
  </si>
  <si>
    <t>822016166</t>
  </si>
  <si>
    <t>ANTRIEBSWELLE AP110/ST ST-V / N_MOTOR - RRA</t>
  </si>
  <si>
    <t>822016168</t>
  </si>
  <si>
    <t>ANTRIEBSWELLE AP60/ST ST-V / N_MOTOR - RRA</t>
  </si>
  <si>
    <t>822016502</t>
  </si>
  <si>
    <t>FÜHRUNG RA</t>
  </si>
  <si>
    <t>822016503</t>
  </si>
  <si>
    <t>SCHIEBER RA</t>
  </si>
  <si>
    <t>822016523</t>
  </si>
  <si>
    <t>nicht verwenden - ist in CREO angelegt</t>
  </si>
  <si>
    <t>822016546</t>
  </si>
  <si>
    <t>SCHIEBER RA-b</t>
  </si>
  <si>
    <t>822016555</t>
  </si>
  <si>
    <t>822016559</t>
  </si>
  <si>
    <t>822016562</t>
  </si>
  <si>
    <t>FEDERBUCHSE RA-b</t>
  </si>
  <si>
    <t>822016576</t>
  </si>
  <si>
    <t>SCHIEBER RA-b-d-e F. N_MOTOR - Beistellteil</t>
  </si>
  <si>
    <t>822016578</t>
  </si>
  <si>
    <t>SCHIEBER RA-c F. SIEM-MOTOR - Beistellteil Schmaus</t>
  </si>
  <si>
    <t>822032001</t>
  </si>
  <si>
    <t>822035044</t>
  </si>
  <si>
    <t>KETTENRAD A  Z=20 TYP V  OHNE NABE  Ersatz =</t>
  </si>
  <si>
    <t>822035045</t>
  </si>
  <si>
    <t>KETTENRAD A  Z=48 GESCHWEISST Ersatz = 822036111</t>
  </si>
  <si>
    <t>822035201</t>
  </si>
  <si>
    <t>KF-KETTENSCHUTZ - GUMMISCHÜRZEOHR F.</t>
  </si>
  <si>
    <t>822036043</t>
  </si>
  <si>
    <t>822036056</t>
  </si>
  <si>
    <t>ANTRIEBSKETTENRAD 1/2X1/4" Z=19 FÜR SCHRÄGFÖRDERER</t>
  </si>
  <si>
    <t>822036124</t>
  </si>
  <si>
    <t>KETTENRADSCHEIBE FÜR ANTRIEBSTATION</t>
  </si>
  <si>
    <t>822036261</t>
  </si>
  <si>
    <t>VERBINDUNGSELEMENT PEARL-FÖRDERER</t>
  </si>
  <si>
    <t>822064051</t>
  </si>
  <si>
    <t>TEF UMLENK-SPANNSTATION LINKS KPL.</t>
  </si>
  <si>
    <t>822064053</t>
  </si>
  <si>
    <t>TEF UMLENK-SPANNSTATION RECHTS KPL.</t>
  </si>
  <si>
    <t>822064057</t>
  </si>
  <si>
    <t>TEF SCHUTZBLECH FÜR UMLENK-SPANNSTATION  GESCHW.</t>
  </si>
  <si>
    <t>822064073</t>
  </si>
  <si>
    <t>TEF ANTRIEBSSTATION LINKS LASER-MOTORPLATTE --&gt;</t>
  </si>
  <si>
    <t>822064074</t>
  </si>
  <si>
    <t>TEF ANTRIEBSSTATION RECHTS LASER-MOTORPLATTE--&gt;</t>
  </si>
  <si>
    <t>822064094</t>
  </si>
  <si>
    <t>TEF HALTER F. REVERSIERBETRIEB</t>
  </si>
  <si>
    <t>822066064</t>
  </si>
  <si>
    <t>MITNEHMERFINGER DOPPELT FÜR TEF</t>
  </si>
  <si>
    <t>822066114</t>
  </si>
  <si>
    <t>TEF VERBINDUNGSELEMENT FÜR SPANNSTATION</t>
  </si>
  <si>
    <t>822066115</t>
  </si>
  <si>
    <t>TEF HEBEL SPANNSTATION</t>
  </si>
  <si>
    <t>822066122</t>
  </si>
  <si>
    <t>TEF ABDECKBLECH KETTENRAD SPANNSTATION      (822</t>
  </si>
  <si>
    <t>822066123</t>
  </si>
  <si>
    <t>TEF ABDECKBLECH KETTENEINLAUFS SPANNSTATION</t>
  </si>
  <si>
    <t>822066125</t>
  </si>
  <si>
    <t>TEF BEILAGE FÜR SCHUTZBLECH</t>
  </si>
  <si>
    <t>822066129</t>
  </si>
  <si>
    <t>TEF HEBEL F.UMLENKUNG 2.0</t>
  </si>
  <si>
    <t>822066166</t>
  </si>
  <si>
    <t xml:space="preserve"> TEF-PROFIL-BOGEN INNEN 67,5° R250</t>
  </si>
  <si>
    <t>822066184</t>
  </si>
  <si>
    <t>SCHUTZBLECH 1 FÜR TEF-UMLENKUN G</t>
  </si>
  <si>
    <t>822066214</t>
  </si>
  <si>
    <t>822074036</t>
  </si>
  <si>
    <t>KETTE  1/2X5/16" FÜR AUSWERFER, KPL.</t>
  </si>
  <si>
    <t>822136161</t>
  </si>
  <si>
    <t>AFS MOTORSTATION PLATTE FÜR PLATTENBREMSE</t>
  </si>
  <si>
    <t>822156014</t>
  </si>
  <si>
    <t>KKF BEFESTIGUNGSBÜGEL F. PVC SCHUTZ F. ZWISCHENST.</t>
  </si>
  <si>
    <t>822204031</t>
  </si>
  <si>
    <t>P&amp;F KLINKE KPL. LINKS</t>
  </si>
  <si>
    <t>822204032</t>
  </si>
  <si>
    <t>P&amp;F KLINKE KPL. RECHTS</t>
  </si>
  <si>
    <t>822206204_</t>
  </si>
  <si>
    <t>822206243</t>
  </si>
  <si>
    <t>P&amp;F AUßENBOGEN 90° R704 - 774</t>
  </si>
  <si>
    <t>822206408</t>
  </si>
  <si>
    <t>P&amp;F STOPPER-KULISSE</t>
  </si>
  <si>
    <t>822434022</t>
  </si>
  <si>
    <t>BT-AUFNAHME V.L.N.R. KPL.= 822 436 110</t>
  </si>
  <si>
    <t>822434023</t>
  </si>
  <si>
    <t>BT-AUFNAHME V.R.N.L. KPL.= 822 436 111</t>
  </si>
  <si>
    <t>822436070</t>
  </si>
  <si>
    <t>BT-AUFNAHME V.L.N.R.</t>
  </si>
  <si>
    <t>824052019</t>
  </si>
  <si>
    <t>W R 650/90 R-700       ==&gt; 824052 001 / ==&gt; (F)</t>
  </si>
  <si>
    <t>824111100</t>
  </si>
  <si>
    <t>824111101</t>
  </si>
  <si>
    <t>824144013</t>
  </si>
  <si>
    <t>824144016</t>
  </si>
  <si>
    <t>824144023</t>
  </si>
  <si>
    <t>WEICHENSCHENKELABFRAGE</t>
  </si>
  <si>
    <t>824144052</t>
  </si>
  <si>
    <t>ALU-WEICHE SW-R GRUNDKÖRPER MIT P+S (B_PN)</t>
  </si>
  <si>
    <t>824144053</t>
  </si>
  <si>
    <t>ALU-WEICHE SW-R GRUNDKÖRPER MIT P+S (IMPULSVENTIL)</t>
  </si>
  <si>
    <t>824144055</t>
  </si>
  <si>
    <t>ALU-WEICHE SW-L GRUNDKÖRPER MIT P+S (B_PN)</t>
  </si>
  <si>
    <t>824144056</t>
  </si>
  <si>
    <t>ALU-WEICHE SW-L GRUNDKÖRPER MIT P+S (IMPULSVENTIL)</t>
  </si>
  <si>
    <t>824146010</t>
  </si>
  <si>
    <t>LAGER --&gt; 824144019 bestellen</t>
  </si>
  <si>
    <t>824146012</t>
  </si>
  <si>
    <t>824146013</t>
  </si>
  <si>
    <t>ANSCHLUSSSTÜCK - RECHTS ==&gt;824 144 020 bestellen</t>
  </si>
  <si>
    <t>824146014</t>
  </si>
  <si>
    <t>ANSCHLUSSSTÜCK - LINKS ==&gt; 824 144 021 bestellen</t>
  </si>
  <si>
    <t>824154009</t>
  </si>
  <si>
    <t>ALU-WEICHE SW3 GRUNDKÖRPER MIT P+S</t>
  </si>
  <si>
    <t>824154010</t>
  </si>
  <si>
    <t>ALU-WEICHE SW3 GRUNDKÖRPER MIT P</t>
  </si>
  <si>
    <t>824154011</t>
  </si>
  <si>
    <t>ALU-WEICHE SW3 GRUNDKÖRPER MIT M+V FÜR KW</t>
  </si>
  <si>
    <t>824156002</t>
  </si>
  <si>
    <t>KURVENSCHEIBE F. MEHRWEGEWEICHE   --&gt; 824154007</t>
  </si>
  <si>
    <t>824156003</t>
  </si>
  <si>
    <t>ANSCHLUSSTÜCK - MITTE ==&gt; 824 144 022 bestellen</t>
  </si>
  <si>
    <t>824164007</t>
  </si>
  <si>
    <t>ALU-WEICHE DSW GRUNDKÖRPER MIT P+S</t>
  </si>
  <si>
    <t>824164008</t>
  </si>
  <si>
    <t>ALU-WEICHE DSW GRUNDKÖRPER MIT P</t>
  </si>
  <si>
    <t>824164037</t>
  </si>
  <si>
    <t>ALU-WEICHE DSW GRUNDKÖRPER MIT P+S (B_PN)</t>
  </si>
  <si>
    <t>824171009</t>
  </si>
  <si>
    <t>ALU-WEICHE SW R550/45-L-350 GRUNDMODELL</t>
  </si>
  <si>
    <t>824171010</t>
  </si>
  <si>
    <t>ALU-WEICHE SW R550/45-R-350 GRUNDMODELL</t>
  </si>
  <si>
    <t>824171011</t>
  </si>
  <si>
    <t>ALU-WEICHE SW R550/45-L-400 GRUNDMODELL</t>
  </si>
  <si>
    <t>824171012</t>
  </si>
  <si>
    <t>ALU-WEICHE SW R550/45-R-400 GRUNDMODELL</t>
  </si>
  <si>
    <t>824171021</t>
  </si>
  <si>
    <t>ALU-WEICHE SW R400/90-L-500 GRUNDMODELL</t>
  </si>
  <si>
    <t>824171022</t>
  </si>
  <si>
    <t>ALU-WEICHE SW R400/90-R-500 GRUNDMODELL</t>
  </si>
  <si>
    <t>824171023</t>
  </si>
  <si>
    <t>ALU-WEICHE SW R550/90-L-700 GRUNDMODELL</t>
  </si>
  <si>
    <t>824171024</t>
  </si>
  <si>
    <t>ALU-WEICHE SW R550/90-R-700 GRUNDMODELL</t>
  </si>
  <si>
    <t>824171033</t>
  </si>
  <si>
    <t>ALU-WEICHE SW R550/PARALLEL-L-180 GRUNDMODELL</t>
  </si>
  <si>
    <t>824171034</t>
  </si>
  <si>
    <t>ALU-WEICHE SW R550/PARALLEL-R-180 GRUNDMODELL</t>
  </si>
  <si>
    <t>824171035</t>
  </si>
  <si>
    <t>ALU-WEICHE SW R550/PARALLEL-L-200 GRUNDMODELL</t>
  </si>
  <si>
    <t>824171036</t>
  </si>
  <si>
    <t>ALU-WEICHE SW R550/PARALLEL-R-200 GRUNDMODEL</t>
  </si>
  <si>
    <t>824171041</t>
  </si>
  <si>
    <t>DRSW R400/90/180-1400 GRUNDMODELL</t>
  </si>
  <si>
    <t>824171042</t>
  </si>
  <si>
    <t>DRSW R550/90/180-1600 GRUNDMODELL</t>
  </si>
  <si>
    <t>824171047</t>
  </si>
  <si>
    <t>ALU-WEICHE SW3 R550/45-350 GRUNDMODELL</t>
  </si>
  <si>
    <t>824171048</t>
  </si>
  <si>
    <t>ALU-WEICHE SW3 R550/45-400 GRUNDMODELL</t>
  </si>
  <si>
    <t>824171053</t>
  </si>
  <si>
    <t>ALU-WEICHE SW3 R400/90/180-500 GRUNDMODELL</t>
  </si>
  <si>
    <t>824171054</t>
  </si>
  <si>
    <t>ALU-WEICHE SW3 R550/90/180-700 GRUNDMODELL</t>
  </si>
  <si>
    <t>824171059</t>
  </si>
  <si>
    <t>ALU-WEICHE SW3 R550/PARALLEL-180 GRUNDMODELL</t>
  </si>
  <si>
    <t>824171060</t>
  </si>
  <si>
    <t>ALU-WEICHE SW3 R550/PARALLEL-200 GRUNDMODELL</t>
  </si>
  <si>
    <t>824171065</t>
  </si>
  <si>
    <t>ALU-WEICHE DSW R550/45-350 GRUNDMODELL</t>
  </si>
  <si>
    <t>824171066</t>
  </si>
  <si>
    <t>ALU-WEICHE DSW R550/45-400 GRUNDMODELL</t>
  </si>
  <si>
    <t>824171071</t>
  </si>
  <si>
    <t>ALU-WEICHE DSW R400/90/180-500 GRUNDMODELL</t>
  </si>
  <si>
    <t>824171072</t>
  </si>
  <si>
    <t>ALU-WEICHE DSW R550/90/180-700 GRUNDMODELL</t>
  </si>
  <si>
    <t>824171077</t>
  </si>
  <si>
    <t>ALU-WEICHE DSW R550/PARALLEL-180 GRUNDMODELL</t>
  </si>
  <si>
    <t>824171078</t>
  </si>
  <si>
    <t>ALU-WEICHE DSW R550/PARALLEL-200 GRUNDMODELL</t>
  </si>
  <si>
    <t>824171083</t>
  </si>
  <si>
    <t>WB 2SW + APB R550/90-L-180 GRUUNDMODELL</t>
  </si>
  <si>
    <t>824171084</t>
  </si>
  <si>
    <t>WB 2SW + APB R550/90-R-180 GRUUNDMODELL</t>
  </si>
  <si>
    <t>824171089</t>
  </si>
  <si>
    <t>WB 2SW + APB R550/90-L-200 GRUUNDMODELL</t>
  </si>
  <si>
    <t>824171090</t>
  </si>
  <si>
    <t>WB 2SW + APB R550/90-R-200 GRUNDMODELL</t>
  </si>
  <si>
    <t>824171095</t>
  </si>
  <si>
    <t>WB 2SW R550/90-L-180 GRUNDMODELL</t>
  </si>
  <si>
    <t>824171096</t>
  </si>
  <si>
    <t>WB 2SW R550/90-R-180 GRUNDMODELL</t>
  </si>
  <si>
    <t>824171101</t>
  </si>
  <si>
    <t>WB 2SW R550/90-L-200 GRUNDMODELL</t>
  </si>
  <si>
    <t>824171102</t>
  </si>
  <si>
    <t>WB 2SW R550/90-R-200 GRUNDMODELL</t>
  </si>
  <si>
    <t>824171107</t>
  </si>
  <si>
    <t>WB 1SW R550/90-L-180 GRUNDMODELL</t>
  </si>
  <si>
    <t>824171108</t>
  </si>
  <si>
    <t>WB 1SW R550/90-R-180 GRUNDMODELL</t>
  </si>
  <si>
    <t>824171113</t>
  </si>
  <si>
    <t>WB 1SW R550/90-L-200 GRUNDMODELL</t>
  </si>
  <si>
    <t>824171114</t>
  </si>
  <si>
    <t>WB 1SW R550/90-R-200 GRUNDMODELL</t>
  </si>
  <si>
    <t>824171119</t>
  </si>
  <si>
    <t>WB 1SW + APB R550/90-L-180 GRUNDMODELL</t>
  </si>
  <si>
    <t>824171120</t>
  </si>
  <si>
    <t>WB 1SW + APB R550/90-R-180 GRUNDMODELL</t>
  </si>
  <si>
    <t>824171125</t>
  </si>
  <si>
    <t>WB 1SW + APB R550/90-L-200 GRUNDMODELL</t>
  </si>
  <si>
    <t>824171126</t>
  </si>
  <si>
    <t>WB 1SW + APB R550/90-R-200 GRUNDMODELL</t>
  </si>
  <si>
    <t>824172001</t>
  </si>
  <si>
    <t>ALU-WEICHE SW R 550/45° L-350 KPL. MIT M+V</t>
  </si>
  <si>
    <t>824172002</t>
  </si>
  <si>
    <t>ALU-WEICHE SW R 550/45° L-350 KPL. MIT P+S</t>
  </si>
  <si>
    <t>824172003</t>
  </si>
  <si>
    <t>ALU-WEICHE SW R 550/45° L-350 KPL. MIT P</t>
  </si>
  <si>
    <t>824172004</t>
  </si>
  <si>
    <t>ALU-WEICHE SW R 550/45° R-350 KPL. MIT M+V</t>
  </si>
  <si>
    <t>824172005</t>
  </si>
  <si>
    <t>ALU-WEICHE SW R 550/45° R-350 KPL. MIT P+S</t>
  </si>
  <si>
    <t>824172006</t>
  </si>
  <si>
    <t>ALU-WEICHE SW R 550/45° R-350 KPL. MIT P</t>
  </si>
  <si>
    <t>824172007</t>
  </si>
  <si>
    <t>ALU-WEICHE SW R 550/45° L-400 KPL. MIT M+V</t>
  </si>
  <si>
    <t>824172008</t>
  </si>
  <si>
    <t>ALU-WEICHE SW R 550/45° L-400 KPL. MIT P+S</t>
  </si>
  <si>
    <t>824172009</t>
  </si>
  <si>
    <t>ALU-WEICHE SW R 550/45° L-400 KPL. MIT P</t>
  </si>
  <si>
    <t>824172010</t>
  </si>
  <si>
    <t>ALU-WEICHE SW R 550/45° R-400 KPL. MIT M+V</t>
  </si>
  <si>
    <t>824172011</t>
  </si>
  <si>
    <t>ALU-WEICHE SW R 550/45° R-400 KPL. MIT P+S</t>
  </si>
  <si>
    <t>824172012</t>
  </si>
  <si>
    <t>ALU-WEICHE SW R 550/45° R-400 KPL. MIT P</t>
  </si>
  <si>
    <t>824172013</t>
  </si>
  <si>
    <t>ALU-WEICHE SW R 400/90° L-500 KPL. MIT M+V</t>
  </si>
  <si>
    <t>824172014</t>
  </si>
  <si>
    <t>ALU-WEICHE SW R 400/90° L-500 KPL. MIT P+S</t>
  </si>
  <si>
    <t>824172015</t>
  </si>
  <si>
    <t>ALU-WEICHE SW R 400/90° L-500 KPL. MIT P</t>
  </si>
  <si>
    <t>824172016</t>
  </si>
  <si>
    <t>ALU-WEICHE SW R 400/90° R-500 KPL. MIT M+V</t>
  </si>
  <si>
    <t>824172017</t>
  </si>
  <si>
    <t>ALU-WEICHE SW R 400/90° R-500 KPL. MIT P+S</t>
  </si>
  <si>
    <t>824172018</t>
  </si>
  <si>
    <t>ALU-WEICHE SW R 400/90° R-500 KPL. MIT P</t>
  </si>
  <si>
    <t>824172019</t>
  </si>
  <si>
    <t>ALU-WEICHE SW R 550/90° L-700 KPL. MIT M+V</t>
  </si>
  <si>
    <t>824172020</t>
  </si>
  <si>
    <t>ALU-WEICHE SW R 550/90° L-700 KPL. MIT P+S</t>
  </si>
  <si>
    <t>824172021</t>
  </si>
  <si>
    <t>ALU-WEICHE SW R 550/90° L-700 KPL. MIT P</t>
  </si>
  <si>
    <t>824172022</t>
  </si>
  <si>
    <t>ALU-WEICHE SW R 550/90° R-700 KPL. MIT M+V</t>
  </si>
  <si>
    <t>824172023</t>
  </si>
  <si>
    <t>ALU-WEICHE SW R 550/90° R-700 KPL. MIT P+S</t>
  </si>
  <si>
    <t>824172024</t>
  </si>
  <si>
    <t>ALU-WEICHE SW R 550/90° R-700 KPL. MIT P</t>
  </si>
  <si>
    <t>824172025</t>
  </si>
  <si>
    <t>ALU-WEICHE SW R550/PARALLEL-L-180 KPL. MIT M+V</t>
  </si>
  <si>
    <t>824172026</t>
  </si>
  <si>
    <t>ALU-WEICHE SW R550/PARALLEL-L-180 KPL. MIT P+S</t>
  </si>
  <si>
    <t>824172027</t>
  </si>
  <si>
    <t>ALU-WEICHE SW R550/PARALLEL-L-180 KPL. MIT P</t>
  </si>
  <si>
    <t>824172028</t>
  </si>
  <si>
    <t>ALU-WEICHE SW R550/PARALLEL-R-180 KPL. MIT M+V</t>
  </si>
  <si>
    <t>824172029</t>
  </si>
  <si>
    <t>ALU-WEICHE SW R550/PARALLEL-R-180 KPL. MIT P+S</t>
  </si>
  <si>
    <t>824172030</t>
  </si>
  <si>
    <t>ALU-WEICHE SW R550/PARALLEL-R-180 KPL. MIT P</t>
  </si>
  <si>
    <t>824172031</t>
  </si>
  <si>
    <t>ALU-WEICHE SW R550/PARALLEL-L-200 KPL. MIT M+V</t>
  </si>
  <si>
    <t>824172032</t>
  </si>
  <si>
    <t>ALU-WEICHE SW R550/PARALLEL-L-200 KPL. MIT P+S</t>
  </si>
  <si>
    <t>824172033</t>
  </si>
  <si>
    <t>ALU-WEICHE SW R550/PARALLEL-L-200 KPL. MIT P</t>
  </si>
  <si>
    <t>824172034</t>
  </si>
  <si>
    <t>ALU-WEICHE SW R550/PARALLEL-R-200 KPL. MIT M+V</t>
  </si>
  <si>
    <t>824172035</t>
  </si>
  <si>
    <t>ALU-WEICHE SW R550/PARALLEL-R-200 KPL. MIT P+S</t>
  </si>
  <si>
    <t>824172036</t>
  </si>
  <si>
    <t>ALU-WEICHE SW R550/PARALLEL-R-200 KPL. MIT P</t>
  </si>
  <si>
    <t>824172037</t>
  </si>
  <si>
    <t>ALU-WEICHE DSW R 550/45° 350 KPL. MIT M+V</t>
  </si>
  <si>
    <t>824172038</t>
  </si>
  <si>
    <t>ALU-WEICHE DSW R 550/45° 350 KPL. MIT P+S</t>
  </si>
  <si>
    <t>824172039</t>
  </si>
  <si>
    <t>ALU-WEICHE DSW R 550/45° 350 KPL. MIT P</t>
  </si>
  <si>
    <t>824172040</t>
  </si>
  <si>
    <t>ALU-WEICHE DSW R 550/45° 400 KPL. MIT M+V</t>
  </si>
  <si>
    <t>824172041</t>
  </si>
  <si>
    <t>ALU-WEICHE DSW R 550/45° 400 KPL. MIT P+S</t>
  </si>
  <si>
    <t>824172042</t>
  </si>
  <si>
    <t>ALU-WEICHE DSW R 550/45° 400 KPL. MIT P</t>
  </si>
  <si>
    <t>824172043</t>
  </si>
  <si>
    <t>ALU-WEICHE DSW R 550/90°/180°500 KPL. MIT M+V</t>
  </si>
  <si>
    <t>824172044</t>
  </si>
  <si>
    <t>ALU-WEICHE DSW R 550/90°/180°500 KPL. MIT P+S</t>
  </si>
  <si>
    <t>824172045</t>
  </si>
  <si>
    <t>ALU-WEICHE DSW R 550/90°/180°500 KPL. MIT P</t>
  </si>
  <si>
    <t>824172046</t>
  </si>
  <si>
    <t>ALU-WEICHE DSW R 550/90°/180°700 KPL. MIT M+V</t>
  </si>
  <si>
    <t>824172047</t>
  </si>
  <si>
    <t>ALU-WEICHE DSW R 550/90°/180°700 KPL. MIT P+S</t>
  </si>
  <si>
    <t>824172048</t>
  </si>
  <si>
    <t>ALU-WEICHE DSW R 550/90°/180°700 KPL. MIT P</t>
  </si>
  <si>
    <t>824172049</t>
  </si>
  <si>
    <t>ALU-WEICHE DSW R550/PARALLEL-180 KPL. MIT M+V</t>
  </si>
  <si>
    <t>824172050</t>
  </si>
  <si>
    <t>ALU-WEICHE DSW R550/PARALLEL-180 KPL. MIT P+S</t>
  </si>
  <si>
    <t>824172051</t>
  </si>
  <si>
    <t>ALU-WEICHE DSW R550/PARALLEL-180 KPL. MIT P</t>
  </si>
  <si>
    <t>824172052</t>
  </si>
  <si>
    <t>ALU-WEICHE DSW R550/PARALLEL-200 KPL. MIT M+V</t>
  </si>
  <si>
    <t>824172053</t>
  </si>
  <si>
    <t>ALU-WEICHE DSW R550/PARALLEL-200 KPL. MIT P+S</t>
  </si>
  <si>
    <t>824172054</t>
  </si>
  <si>
    <t>ALU-WEICHE DSW R550/PARALLEL-200 KPL. MIT P</t>
  </si>
  <si>
    <t>824172055</t>
  </si>
  <si>
    <t>ALU-WEICHE SW3 R 550/45° 350 KPL. MIT M+V</t>
  </si>
  <si>
    <t>824172056</t>
  </si>
  <si>
    <t>ALU-WEICHE SW3 R 550/45° 350 KPL. MIT P+S</t>
  </si>
  <si>
    <t>824172057</t>
  </si>
  <si>
    <t>ALU-WEICHE SW3 R 550/45° 350 KPL. MIT P</t>
  </si>
  <si>
    <t>824172058</t>
  </si>
  <si>
    <t>ALU-WEICHE SW3 R 550/45° 400 KPL. MIT M+V</t>
  </si>
  <si>
    <t>824172059</t>
  </si>
  <si>
    <t>ALU-WEICHE SW3 R 550/45° 400 KPL. MIT P+S</t>
  </si>
  <si>
    <t>824172060</t>
  </si>
  <si>
    <t>ALU-WEICHE SW3 R 550/45° 400 KPL. MIT P</t>
  </si>
  <si>
    <t>824172061</t>
  </si>
  <si>
    <t>ALU-WEICHE SW3 R 400/90°/180°500 KPL. MIT M+V</t>
  </si>
  <si>
    <t>824172062</t>
  </si>
  <si>
    <t>ALU-WEICHE SW3 R 400/90°/180°500 KPL. MIT P+S</t>
  </si>
  <si>
    <t>824172063</t>
  </si>
  <si>
    <t>ALU-WEICHE SW3 R 400/90°/180°500 KPL. MIT P</t>
  </si>
  <si>
    <t>824172064</t>
  </si>
  <si>
    <t>ALU-WEICHE SW3 R 550/90°/180°700 KPL. MIT M+V</t>
  </si>
  <si>
    <t>824172065</t>
  </si>
  <si>
    <t>ALU-WEICHE SW3 R 550/90°/180°700 KPL. MIT P+S</t>
  </si>
  <si>
    <t>824172066</t>
  </si>
  <si>
    <t>ALU-WEICHE SW3 R 550/90°/180°700 KPL. MIT P</t>
  </si>
  <si>
    <t>824172067</t>
  </si>
  <si>
    <t>ALU-WEICHE SW3 R550/PARALLEL-180 KPL. MIT M+V</t>
  </si>
  <si>
    <t>824172068</t>
  </si>
  <si>
    <t>ALU-WEICHE SW3 R550/PARALLEL-180 KPL. MIT P+S</t>
  </si>
  <si>
    <t>824172069</t>
  </si>
  <si>
    <t>ALU-WEICHE SW3 R550/PARALLEL-180 KPL. MIT P</t>
  </si>
  <si>
    <t>824172070</t>
  </si>
  <si>
    <t>ALU-WEICHE SW3 R550/PARALLEL-200 KPL. MIT M+V</t>
  </si>
  <si>
    <t>824172071</t>
  </si>
  <si>
    <t>ALU-WEICHE SW3 R550/PARALLEL-200 KPL. MIT P+S</t>
  </si>
  <si>
    <t>824172072</t>
  </si>
  <si>
    <t>ALU-WEICHE SW3 R550/PARALLEL-200 KPL. MIT P</t>
  </si>
  <si>
    <t>824172073</t>
  </si>
  <si>
    <t>ALU-WEICHE DRSW R 400/90°/180°1400 KPL. MIT M+V</t>
  </si>
  <si>
    <t>824172074</t>
  </si>
  <si>
    <t>ALU-WEICHE DRSW R 400/90°/180°1400 KPL. MIT P+S</t>
  </si>
  <si>
    <t>824172075</t>
  </si>
  <si>
    <t>ALU-WEICHE DRSW R 400/90°/180°1400 KPL. MIT P</t>
  </si>
  <si>
    <t>824172076</t>
  </si>
  <si>
    <t>ALU-WEICHE DRSW R 550/90°/180°1600 KPL. MIT M+V</t>
  </si>
  <si>
    <t>824172077</t>
  </si>
  <si>
    <t>ALU-WEICHE DRSW R 550/90°/180°1600 KPL. MIT P+S</t>
  </si>
  <si>
    <t>824172078</t>
  </si>
  <si>
    <t>ALU-WEICHE DRSW R 550/90°/180°1600 KPL. MIT P</t>
  </si>
  <si>
    <t>824172079</t>
  </si>
  <si>
    <t>WB 2SW R550/90-L-200 KPL. MIT M+V</t>
  </si>
  <si>
    <t>824172080</t>
  </si>
  <si>
    <t>WB 2SW R550/90-L-200 KPL. MIT P+S</t>
  </si>
  <si>
    <t>824172081</t>
  </si>
  <si>
    <t>WB 2SW R550/90-R-200 KPL. MIT M+V</t>
  </si>
  <si>
    <t>824172082</t>
  </si>
  <si>
    <t>WB 2SW R550/90-R-200 KPL. MIT P+S</t>
  </si>
  <si>
    <t>824172083</t>
  </si>
  <si>
    <t>WB 1SW + APB R550/90-L-200 KPL. MIT M+V</t>
  </si>
  <si>
    <t>824172084</t>
  </si>
  <si>
    <t>WB 1SW + APB R550/90-L-200 KPL. MIT P+S</t>
  </si>
  <si>
    <t>824172085</t>
  </si>
  <si>
    <t>WB 1SW + APB R550/90-R-200 KPL. MIT M+V</t>
  </si>
  <si>
    <t>824172086</t>
  </si>
  <si>
    <t>WB 1SW + APB R550/90-R-200 KPL. MIT P+S</t>
  </si>
  <si>
    <t>824172087</t>
  </si>
  <si>
    <t>WB 2SW + APB R550/90-L-200 KPL. MIT M+V</t>
  </si>
  <si>
    <t>824172088</t>
  </si>
  <si>
    <t>WB 2SW + APB R550/90-L-200 KPL. MIT P+S</t>
  </si>
  <si>
    <t>824172089</t>
  </si>
  <si>
    <t>WB 2SW + APB R550/90-R-200 KPL. MIT M+V</t>
  </si>
  <si>
    <t>824172090</t>
  </si>
  <si>
    <t>WB 2SW + APB R550/90-R-200 KPL. MIT P+S</t>
  </si>
  <si>
    <t>824172091</t>
  </si>
  <si>
    <t>WB 1SW R550/90-L-200 KPL. MIT M+V</t>
  </si>
  <si>
    <t>824172092</t>
  </si>
  <si>
    <t>WB 1SW R550/90-L-200 KPL. MIT P+S</t>
  </si>
  <si>
    <t>824172093</t>
  </si>
  <si>
    <t>WB 1SW R550/90-R-200 KPL. MIT M+V</t>
  </si>
  <si>
    <t>824172094</t>
  </si>
  <si>
    <t>WB 1SW R550/90-R-200 KPL. MIT P+S</t>
  </si>
  <si>
    <t>824172095</t>
  </si>
  <si>
    <t>WB 2SW + APB R550/90-L-180 KPL. MIT M+V</t>
  </si>
  <si>
    <t>824172096</t>
  </si>
  <si>
    <t>WB 2SW + APB R550/90-L-180 KPL. MIT P+S</t>
  </si>
  <si>
    <t>824172097</t>
  </si>
  <si>
    <t>WB 2SW + APB R550/90-R-180 KPL. MIT M+V</t>
  </si>
  <si>
    <t>824172098</t>
  </si>
  <si>
    <t>WB 2SW + APB R550/90-R-180 KPL. MIT P+S</t>
  </si>
  <si>
    <t>824172099</t>
  </si>
  <si>
    <t>WB 1SW + APB R550/90-L-180 KPL. MIT M+V</t>
  </si>
  <si>
    <t>824172100</t>
  </si>
  <si>
    <t>WB 1SW + APB R550/90-L-180 KPL. MIT P+S</t>
  </si>
  <si>
    <t>824172101</t>
  </si>
  <si>
    <t>WB 1SW + APB R550/90-R-180 KPL. MIT M+V</t>
  </si>
  <si>
    <t>824172102</t>
  </si>
  <si>
    <t>WB 1SW + APB R550/90-R-180 KPL. MIT P+S</t>
  </si>
  <si>
    <t>824172103</t>
  </si>
  <si>
    <t>WB 2SW R550/90-L-180 KPL. MIT M+V</t>
  </si>
  <si>
    <t>824172104</t>
  </si>
  <si>
    <t>WB 2SW R550/90-L-180 KPL. MIT P+S</t>
  </si>
  <si>
    <t>824172105</t>
  </si>
  <si>
    <t>WB 2SW R550/90-R-180 KPL. MIT M+V</t>
  </si>
  <si>
    <t>824172106</t>
  </si>
  <si>
    <t>WB 2SW R550/90-R-180 KPL. MIT P+S</t>
  </si>
  <si>
    <t>824172107</t>
  </si>
  <si>
    <t>WB 1SW R550/90-L-180 KPL. MIT M+V</t>
  </si>
  <si>
    <t>824172108</t>
  </si>
  <si>
    <t>WB 1SW R550/90-L-180 KPL. MIT P+S</t>
  </si>
  <si>
    <t>824172109</t>
  </si>
  <si>
    <t>WB 1SW R550/90-R-180 KPL. MIT M+V</t>
  </si>
  <si>
    <t>824172110</t>
  </si>
  <si>
    <t>WB 1SW R550/90-R-180 KPL. MIT P+S</t>
  </si>
  <si>
    <t>824172120</t>
  </si>
  <si>
    <t>824172121</t>
  </si>
  <si>
    <t>824172200</t>
  </si>
  <si>
    <t>ALU-WEICHE KW 1400 KPL.</t>
  </si>
  <si>
    <t>824172201</t>
  </si>
  <si>
    <t>ALU-WEICHE KW 1400 PNEUMATISCH KPL.</t>
  </si>
  <si>
    <t>824174001</t>
  </si>
  <si>
    <t>5/2 WEGEVENTIL F. ALU-WEICHE KPL.</t>
  </si>
  <si>
    <t>824322050</t>
  </si>
  <si>
    <t>TELESKOPSCHIENEN-ANSCHLUSS</t>
  </si>
  <si>
    <t>824322051</t>
  </si>
  <si>
    <t>TELESKOPSCHIENE M. BEIDSEITIG. VERRIEGELUNG, KPL.</t>
  </si>
  <si>
    <t>824322053</t>
  </si>
  <si>
    <t>TELESKOPSCHIENE 1000 MIT ANSCHSCHLUSS BEIDSEITIG,</t>
  </si>
  <si>
    <t>824322054</t>
  </si>
  <si>
    <t>TELESKOPSCHIENE 1000 MIT ANSCHSCHLUSS EINSEITIG,</t>
  </si>
  <si>
    <t>824322100</t>
  </si>
  <si>
    <t>TELESKOPSCHIENE PNEUMATISCH EL=3136 MM HUB=1250 MM</t>
  </si>
  <si>
    <t>824326005</t>
  </si>
  <si>
    <t>AUSSEN-ROHR - TELESKOPSCHIENE</t>
  </si>
  <si>
    <t>824331022_V2018</t>
  </si>
  <si>
    <t>STOPPER FÜR LADESCHLEIFE - BG</t>
  </si>
  <si>
    <t>824334207</t>
  </si>
  <si>
    <t>ANTRIEB F. LADESCHLEIFE KPL.--&gt; 824334210</t>
  </si>
  <si>
    <t>824334210</t>
  </si>
  <si>
    <t>N_ANTRIEB FÜR LADESCHLEIFEOHNE FUSS, KPL.</t>
  </si>
  <si>
    <t>824336086</t>
  </si>
  <si>
    <t>AP ZUSCHNITT L=800 FÜR LADESCHHLEIFE</t>
  </si>
  <si>
    <t>824336109</t>
  </si>
  <si>
    <t>ROHR KURZ F. FUS SCHWENKFÜHRUNG LADESCHLEIFE --&gt;</t>
  </si>
  <si>
    <t>824336177</t>
  </si>
  <si>
    <t>BOLZEN FÜR SCHWERT lADESCHLEIFE</t>
  </si>
  <si>
    <t>824336264</t>
  </si>
  <si>
    <t>ADAPTERPLATTELADESCHL, AUTOM. AUSFAHRBAR</t>
  </si>
  <si>
    <t>824336404</t>
  </si>
  <si>
    <t>ROHR R 1" 33,7x2,6 L=700 MITEINS. QUETSCHUNG</t>
  </si>
  <si>
    <t>824352001</t>
  </si>
  <si>
    <t>STAHL EINHÄNGESCHIENE KPL. VARIABEL</t>
  </si>
  <si>
    <t>824704001</t>
  </si>
  <si>
    <t>WARTUNGSEINHEIT VARIANTE A KPL.M. KLEMMKASTEN</t>
  </si>
  <si>
    <t>824704002</t>
  </si>
  <si>
    <t>WARTUNGSEINHEIT VARIANTE B KPL. --&gt; 929 120 021</t>
  </si>
  <si>
    <t>824704003</t>
  </si>
  <si>
    <t>WARTUNGSEINHEIT VARIANT C KPL..</t>
  </si>
  <si>
    <t>824716042</t>
  </si>
  <si>
    <t>B1SW PLATTE LINKS</t>
  </si>
  <si>
    <t>824716045</t>
  </si>
  <si>
    <t>B1DSW ANSCHWEISSPLATTE GROSS</t>
  </si>
  <si>
    <t>824716046</t>
  </si>
  <si>
    <t>B1DSW ANSCHWEISSPLATTE KLEIN</t>
  </si>
  <si>
    <t>825004049</t>
  </si>
  <si>
    <t>U-BÜGEL M7 41X49 FÜR PROFILGERÜST - BG</t>
  </si>
  <si>
    <t>825004059</t>
  </si>
  <si>
    <t>825006004</t>
  </si>
  <si>
    <t>LASCHE F. SCHRAUBSTOPPER FL.30X6X75</t>
  </si>
  <si>
    <t>825006010</t>
  </si>
  <si>
    <t>ROHRSCHELLE 1" OBERTEIL M.</t>
  </si>
  <si>
    <t>825006042</t>
  </si>
  <si>
    <t>ROHR 1" MIT FLANSCH FÜR PROFILGERÜST [821006007]</t>
  </si>
  <si>
    <t>825026001</t>
  </si>
  <si>
    <t>T-ABHÄNGER LÄNGE VARIABEL--&gt;</t>
  </si>
  <si>
    <t>825026009</t>
  </si>
  <si>
    <t>T-ABHÄNGER L&lt;1001 MM</t>
  </si>
  <si>
    <t>825026010</t>
  </si>
  <si>
    <t>T-ABHÄNGER L=1001-2000 MM</t>
  </si>
  <si>
    <t>825026011</t>
  </si>
  <si>
    <t>T-ABHÄNGER L=2001-3000 MM</t>
  </si>
  <si>
    <t>825026012</t>
  </si>
  <si>
    <t>T-ABHÄNGER L=3001-4000 MM</t>
  </si>
  <si>
    <t>825026013</t>
  </si>
  <si>
    <t>T-ABHÄNGER L=4001-5000 MM</t>
  </si>
  <si>
    <t>825026014</t>
  </si>
  <si>
    <t>T-ABHÄNGER L=5001-6000 MM</t>
  </si>
  <si>
    <t>825076009</t>
  </si>
  <si>
    <t>KLEMMPLATTE F. C-260</t>
  </si>
  <si>
    <t>825084001</t>
  </si>
  <si>
    <t>DRT DOPPELROHRTRÄGER 1"/80 L=0-1000</t>
  </si>
  <si>
    <t>825084002</t>
  </si>
  <si>
    <t>DRT DOPPELROHRTRÄGER 1"/80 L=1001-2000</t>
  </si>
  <si>
    <t>825084003</t>
  </si>
  <si>
    <t>DRT DOPPELROHRTRÄGER 1"/80 L=2001-3000</t>
  </si>
  <si>
    <t>825084003G 7035</t>
  </si>
  <si>
    <t>825084004</t>
  </si>
  <si>
    <t>DRT DOPPELROHRTRÄGER 1"/80 L=3001-4000</t>
  </si>
  <si>
    <t>825084005</t>
  </si>
  <si>
    <t>DRT DOPPELROHRTRÄGER 1"/80 L=4001-5000</t>
  </si>
  <si>
    <t>825084006</t>
  </si>
  <si>
    <t>DRT DOPPELROHRTRÄGER 1"/80 L=5001-6000</t>
  </si>
  <si>
    <t>825104001</t>
  </si>
  <si>
    <t>DRT DOPPELROHRTRÄGER 1"/114 L=1-1000</t>
  </si>
  <si>
    <t>825104002</t>
  </si>
  <si>
    <t>DRT DOPPELROHRTRÄGER 1"/114 L=1001-2000</t>
  </si>
  <si>
    <t>825104003</t>
  </si>
  <si>
    <t>DRT DOPPELROHRTRÄGER 1"/114 L=2001-3000</t>
  </si>
  <si>
    <t>825104004</t>
  </si>
  <si>
    <t>DRT DOPPELROHRTRÄGER 1"/114 L=3001-4000</t>
  </si>
  <si>
    <t>825104005</t>
  </si>
  <si>
    <t>DRT DOPPELROHRTRÄGER 1"/114 L=4001-5000</t>
  </si>
  <si>
    <t>825104006</t>
  </si>
  <si>
    <t>DRT DOPPELROHRTRÄGER 1"/114 L=5001-6000</t>
  </si>
  <si>
    <t>825136009</t>
  </si>
  <si>
    <t>ZWISCHENSTÜTZE VIERKANTROHR 50X50X2</t>
  </si>
  <si>
    <t>825136010</t>
  </si>
  <si>
    <t>ZWISCHENSTÜTZE FUSSBLECH</t>
  </si>
  <si>
    <t>825144001</t>
  </si>
  <si>
    <t>RT ROHRTRÄGER 1"/80/80 L=0-1000</t>
  </si>
  <si>
    <t>825144002</t>
  </si>
  <si>
    <t>RT ROHRTRÄGER 1"/80/80 L=1001-2000</t>
  </si>
  <si>
    <t>825144003</t>
  </si>
  <si>
    <t>RT ROHRTRÄGER 1"/80/80 L=2001-3000</t>
  </si>
  <si>
    <t>825144004</t>
  </si>
  <si>
    <t>RT ROHRTRÄGER 1"/80/80 L=3001-4000</t>
  </si>
  <si>
    <t>825144005</t>
  </si>
  <si>
    <t>RT ROHRTRÄGER 1"/80/80 L=4001-5000</t>
  </si>
  <si>
    <t>825144006</t>
  </si>
  <si>
    <t>RT ROHRTRÄGER 1"/80/80 L=5001-6000</t>
  </si>
  <si>
    <t>825156100</t>
  </si>
  <si>
    <t>TREPPENSTUFE L=1000 MM RIFFELBLECH</t>
  </si>
  <si>
    <t>825156160</t>
  </si>
  <si>
    <t>TREPPENSTUFE L=1600 MM RIFFELBLECH</t>
  </si>
  <si>
    <t>825156180</t>
  </si>
  <si>
    <t>TREPPENSTUFE L=1800 MM RIFFELBLECH</t>
  </si>
  <si>
    <t>825156200</t>
  </si>
  <si>
    <t>TREPPENSTUFE L=2000 MM RIFFELBLECH</t>
  </si>
  <si>
    <t>825304015</t>
  </si>
  <si>
    <t>BEDIENTABLEAU 4-FACH OBEN (STANDARDSTEUERUNG) F.</t>
  </si>
  <si>
    <t>825304016</t>
  </si>
  <si>
    <t>BEDIENTABLEAU 4-FACH UNTEN (STANDARDSTEUERUNG) F.</t>
  </si>
  <si>
    <t>825304017</t>
  </si>
  <si>
    <t>BEDIENTABLEAU 4-FACH STANDARDSTEUERUNG OHNE ABRUF</t>
  </si>
  <si>
    <t>825304018</t>
  </si>
  <si>
    <t>825304038</t>
  </si>
  <si>
    <t>SENSORHALTER KPL. F. BELADEFÖRDERER</t>
  </si>
  <si>
    <t>825306008</t>
  </si>
  <si>
    <t>AP HALTER F. LEUZE-SENSOR RT 525</t>
  </si>
  <si>
    <t>826002202</t>
  </si>
  <si>
    <t>LTA 50 LANGTROLLEY 455X100 KOPPELBAR -</t>
  </si>
  <si>
    <t>826002310</t>
  </si>
  <si>
    <t>KTF KARTONTROLLEY FALTBAR KPL.</t>
  </si>
  <si>
    <t>826002320</t>
  </si>
  <si>
    <t>ZG4/90X45X30 ZUSCHNITTGONDEL 4 EBENEN KUNSTSTOFF,</t>
  </si>
  <si>
    <t>826004001</t>
  </si>
  <si>
    <t>TROLLEY-V50 KPL. M. KUPPLUNG FÜR LT50 --&gt;</t>
  </si>
  <si>
    <t>826004003</t>
  </si>
  <si>
    <t>TROLLEY-BÜGEL, KPL. (MIT SCHLEPPSEGMENT E) -&gt;&gt;</t>
  </si>
  <si>
    <t>826004004</t>
  </si>
  <si>
    <t>TROLLEY-V100 KPL. (ALU) /RINGSCHRAUBE M6</t>
  </si>
  <si>
    <t>826004006</t>
  </si>
  <si>
    <t>TROLLEY-V50 KPL. F. LT50/LTS50 100 --&gt; 826004015</t>
  </si>
  <si>
    <t>826004009</t>
  </si>
  <si>
    <t>TROLLEY-V100 KPL. (ALU)/VERBINDUNGSGLIED VA</t>
  </si>
  <si>
    <t>826004016</t>
  </si>
  <si>
    <t>TROLLEY-V100 KPL. VERB. GLIED U. RINGSCHR. M6X30</t>
  </si>
  <si>
    <t>826004017</t>
  </si>
  <si>
    <t>TROLLEY-V100 KPL. VERB. GLIED U. RINGSCHR. M8X50</t>
  </si>
  <si>
    <t>826004020</t>
  </si>
  <si>
    <t>TROLLEY-V101 KPL.</t>
  </si>
  <si>
    <t>826004022</t>
  </si>
  <si>
    <t>TROLLEY-V101 KPL. MIT VERBINDUNGSGLIED +</t>
  </si>
  <si>
    <t>826004025</t>
  </si>
  <si>
    <t>TROLLEY-V50 KPL. MIT GELENKVERBINDUNG LTK L60</t>
  </si>
  <si>
    <t>826004027</t>
  </si>
  <si>
    <t>TROLLEY-ROLLE FÜR TROLLEY-V 101</t>
  </si>
  <si>
    <t>826004031</t>
  </si>
  <si>
    <t>TEILE/MONTAGE TROLLEY-V 50 KPL. - FA. SCHMAUS</t>
  </si>
  <si>
    <t>826004032</t>
  </si>
  <si>
    <t>BEISTELLUNG TROLLEY-V 50- FA. SCHMAUS</t>
  </si>
  <si>
    <t>826004034</t>
  </si>
  <si>
    <t>TEILE/MONTAGE TROLLEY-V50 O. KUPPLUNG -FA. SCHMAUS</t>
  </si>
  <si>
    <t>826004103</t>
  </si>
  <si>
    <t>826004200</t>
  </si>
  <si>
    <t>V30 C BL TROLLEY-V, 1 KUPPLUNG --&gt;txt</t>
  </si>
  <si>
    <t>826004201</t>
  </si>
  <si>
    <t>V30 BL TROLLEY-V --&gt;txt</t>
  </si>
  <si>
    <t>826004202</t>
  </si>
  <si>
    <t>TROLLEY-V30 OHNE SCHLEPPSEGM./KUPPLUNG KPL.</t>
  </si>
  <si>
    <t>826004203</t>
  </si>
  <si>
    <t>TROLLEY-V30 M. KUGELSCHEIBENGELENK U. KUPPL.KPL.</t>
  </si>
  <si>
    <t>826004210</t>
  </si>
  <si>
    <t>TROLLEY-ROLLE V30-V60 KPL. - BG</t>
  </si>
  <si>
    <t>826004220</t>
  </si>
  <si>
    <t>TROLLEY-V60 M. 2 METALLEINLAGEN + RINGSCHR.</t>
  </si>
  <si>
    <t>826004238</t>
  </si>
  <si>
    <t>KUGEL-GEWINDE-GELENK V30 BT M6X40 KPL. MIT</t>
  </si>
  <si>
    <t>826004239</t>
  </si>
  <si>
    <t>BEFESTIGUNGSZUBEHÖR FÜR V60 KPL. MIT MUTTER</t>
  </si>
  <si>
    <t>826004250</t>
  </si>
  <si>
    <t>TEILE/MONTAGE V50 M. KUGELGELENK UND KUPPLUNG</t>
  </si>
  <si>
    <t>826004251</t>
  </si>
  <si>
    <t>BEISTELLUNG V50 M. KUGELGELENK KPL. - FA. SCHMAUS</t>
  </si>
  <si>
    <t>826004252</t>
  </si>
  <si>
    <t>TEILE/MONTAGE V50 M. KUGELGELENK KPL. - FA.</t>
  </si>
  <si>
    <t>826004254</t>
  </si>
  <si>
    <t>TEILE/MONTAGE V50 OHNE SCHLEPPSEGM./KUPPLUNG</t>
  </si>
  <si>
    <t>826004256</t>
  </si>
  <si>
    <t>TEILE/MONTAGE V60 M. 2 METALLEINLAGEN +</t>
  </si>
  <si>
    <t>826004257</t>
  </si>
  <si>
    <t>BEISTELLUNG V60 M. 2 METALLEINLAGEN + RINGSCHR. -</t>
  </si>
  <si>
    <t>826004258</t>
  </si>
  <si>
    <t>TEILE/MONTAGE  V30 M. KUGEL-GEWINDE OHNE KUPPL. -</t>
  </si>
  <si>
    <t>826004259</t>
  </si>
  <si>
    <t>BEISTELLUNG V30 MIT KUGELGELENK- FA. SCHMAUS</t>
  </si>
  <si>
    <t>826004260</t>
  </si>
  <si>
    <t>TEILE/MONTAGE  V30 M. KUGEL-GEWINDE UND KUPPL. -</t>
  </si>
  <si>
    <t>826004261</t>
  </si>
  <si>
    <t>TEILE/MONTAGE  V30 M. KUGEL-GEWINDE UND 2 KUPPL.-</t>
  </si>
  <si>
    <t>826004262</t>
  </si>
  <si>
    <t>TEILE/MONTAGE V30 M. KUGEL-SICHELGELENK U. KUPPL.</t>
  </si>
  <si>
    <t>826004263</t>
  </si>
  <si>
    <t>BEISTELLUNG V30 M. KUGEL-SICHELGELENK  - FA. SCHMA</t>
  </si>
  <si>
    <t>826004264</t>
  </si>
  <si>
    <t>TEILE/MONTAGE  V30 M. KUGEL-SCHEIBE OHNE KUPPL. -</t>
  </si>
  <si>
    <t>826004265</t>
  </si>
  <si>
    <t>TEILE/MONTAGE  V30 M. KUGEL-SCHEIBE UND KUPPL. -</t>
  </si>
  <si>
    <t>826004266</t>
  </si>
  <si>
    <t>TEILE/MONTAGE  V30 M. KUGEL-SCHEIBE U. ROHRV. O.</t>
  </si>
  <si>
    <t>826004267</t>
  </si>
  <si>
    <t>TEILE/MONTAGE  V30 M. KUGEL-SCHEIBE, ROHRV.UND</t>
  </si>
  <si>
    <t>826004268</t>
  </si>
  <si>
    <t>TEILE/MONTAGE  V30 M. KUGEL-SCHEIBE, ROHRV.+</t>
  </si>
  <si>
    <t>826004270</t>
  </si>
  <si>
    <t>TEILE/MONTAGE LTA 50 M.KUGEL-SICHELGELENK U.</t>
  </si>
  <si>
    <t>826004271</t>
  </si>
  <si>
    <t>BEISTELLUNG LTA50 455X100, KOPPELBAR KPL. - FA.</t>
  </si>
  <si>
    <t>826004280</t>
  </si>
  <si>
    <t>TEILE/MONTAGE  V60 M. METALLEINLAGE+M8X50 OHNE</t>
  </si>
  <si>
    <t>826004281</t>
  </si>
  <si>
    <t>TEILE/MONTAGE  V60 M. METALLEINLAGE+M8X50 MIT</t>
  </si>
  <si>
    <t>826004282</t>
  </si>
  <si>
    <t>BEISTELLUNG V60 M. METALLEINLAGE+M8X50 - FA.</t>
  </si>
  <si>
    <t>826004331_60</t>
  </si>
  <si>
    <t>V60 M ES M8X60 TROLLEY-V</t>
  </si>
  <si>
    <t>826004600</t>
  </si>
  <si>
    <t>LT50-TRAVERSE MIT ÖSEN FÜR EB KPL.</t>
  </si>
  <si>
    <t>826005001</t>
  </si>
  <si>
    <t>TROLLEY-ROLLE (INNENRING BEIDSEITIG) --&gt; 826005041</t>
  </si>
  <si>
    <t>826005002</t>
  </si>
  <si>
    <t>TROLLEY-V (FÜR LTE) MIT ROLLENSCHRAUBE</t>
  </si>
  <si>
    <t>826005003</t>
  </si>
  <si>
    <t>TROLLEY-V (DRAHTBÜGEL) EINZELTLTEIL --&gt; 826 006</t>
  </si>
  <si>
    <t>826005005</t>
  </si>
  <si>
    <t>TROLLEY-ROLLE (INNENRING</t>
  </si>
  <si>
    <t>826005008</t>
  </si>
  <si>
    <t>STAHL-V, KPL. M. KUGEL U. SCHEIBE</t>
  </si>
  <si>
    <t>826005012</t>
  </si>
  <si>
    <t>STAHL-V M. FADENSCHUTZ, KPL. VORMONT. --&gt;</t>
  </si>
  <si>
    <t>826005030</t>
  </si>
  <si>
    <t>TROLLEY-V20 EINZELTEIL (ERSATZTEIL)</t>
  </si>
  <si>
    <t>826005031</t>
  </si>
  <si>
    <t>TROLLEY-V70 KPL. MIT SCHLEPPSEGEMENT</t>
  </si>
  <si>
    <t>826005042</t>
  </si>
  <si>
    <t>STAHL-V M. KOPPELSTÜCK</t>
  </si>
  <si>
    <t>826005077</t>
  </si>
  <si>
    <t>STAHL-V OHNE FADENSCH. U. STAUBKAPPE, KPL. --&gt;</t>
  </si>
  <si>
    <t>826006002</t>
  </si>
  <si>
    <t>TROLLEY-V LT50 O. SCHLEPPSEGM./O.</t>
  </si>
  <si>
    <t>826006004</t>
  </si>
  <si>
    <t>KUPPLUNGSKÖRPER - KUPPLUNG V50          Ersatz</t>
  </si>
  <si>
    <t>826006005</t>
  </si>
  <si>
    <t>VERRIEGELUNGSHAKEN - KUPPLUNG V50  --&gt;826 006</t>
  </si>
  <si>
    <t>826006021</t>
  </si>
  <si>
    <t>KUPPLUNGSKÖRPER 2.0 - KUPPLUNG V50 --&gt; 826006220</t>
  </si>
  <si>
    <t>826006022E</t>
  </si>
  <si>
    <t>VERRIEGELUNGSHAKEN KURZ - KUPPLUNG V50 VERSION</t>
  </si>
  <si>
    <t>826006026</t>
  </si>
  <si>
    <t>ZYLINDERSTIFT FÜR TROLLEY-V50 FA. BRAC --&gt; 914</t>
  </si>
  <si>
    <t>826006103</t>
  </si>
  <si>
    <t>Artikel frei</t>
  </si>
  <si>
    <t>826006202_2</t>
  </si>
  <si>
    <t>Kugel für 826006202</t>
  </si>
  <si>
    <t>826006202_3</t>
  </si>
  <si>
    <t>Einlegescheibe für 826006202</t>
  </si>
  <si>
    <t>826006210</t>
  </si>
  <si>
    <t>METALLEINLAGE ÖSE OFFEN</t>
  </si>
  <si>
    <t>826007026</t>
  </si>
  <si>
    <t xml:space="preserve">SCHLEPPSEGMENT E, BLAU 2-TEILIG               </t>
  </si>
  <si>
    <t>826012007</t>
  </si>
  <si>
    <t>HAKENTROLLEY MIT ALU-TROLLEY-V100 DOPPELT F. 2</t>
  </si>
  <si>
    <t>826022001</t>
  </si>
  <si>
    <t>LTE LANGTROLLEY FÖRDERBAR MIT8 HAKEN</t>
  </si>
  <si>
    <t>826022002</t>
  </si>
  <si>
    <t>LT 25 LANGTROLLEY FÖRDERBAR MIT8 HAKEN</t>
  </si>
  <si>
    <t>826022027</t>
  </si>
  <si>
    <t>KOMBI-TROLLEY KOPPELBAR 360° DREHBAR MIT V25</t>
  </si>
  <si>
    <t>826022053</t>
  </si>
  <si>
    <t>LT 50 450X100 LANGTROLLEY KOPPELBAR KPL.</t>
  </si>
  <si>
    <t>826022053G</t>
  </si>
  <si>
    <t>LT 50 450X100 LANGTROLLEY KOPPELBAR GEBRAUCHT</t>
  </si>
  <si>
    <t>826022064</t>
  </si>
  <si>
    <t>LT 50 450X100 LANGTROLLEY MIT STECKTRAVERSE</t>
  </si>
  <si>
    <t>826022066</t>
  </si>
  <si>
    <t>LTE LANGTROLLEY KPL. MIT 4 BEGRENZUNGSSTIFTEN</t>
  </si>
  <si>
    <t>826022068</t>
  </si>
  <si>
    <t>LT 25 TROLLEY KPL.</t>
  </si>
  <si>
    <t>826022070</t>
  </si>
  <si>
    <t>LANGTROLLEY KUNSTSTOFF M. V50 2.0 (NEU) M. P&amp;F</t>
  </si>
  <si>
    <t>826022074</t>
  </si>
  <si>
    <t>LT 25 LANGTROLLEY FÖRDERBAR MIT 12 HAKEN</t>
  </si>
  <si>
    <t>826024001</t>
  </si>
  <si>
    <t>LTE LANGTROLLEY-SCHIENE MIT 1 BEGRENZ. STIFT</t>
  </si>
  <si>
    <t>826024003</t>
  </si>
  <si>
    <t>STAHLEINSATZ U. SEITENBLECH LT50 STECKTRAVERSE</t>
  </si>
  <si>
    <t>826024005</t>
  </si>
  <si>
    <t>GELENKVERBINDER FÜR V50 KPL.--&gt; Ersatz 826 026 002</t>
  </si>
  <si>
    <t>826024006</t>
  </si>
  <si>
    <t>TROLLEY-V25 KPL. --&gt; 826004321 (ggf. f.SO-Trolley)</t>
  </si>
  <si>
    <t>826024013</t>
  </si>
  <si>
    <t>TRAVERSE KPL. (TEILUNG 30/2)--&gt; Artikeltext</t>
  </si>
  <si>
    <t>826024020</t>
  </si>
  <si>
    <t>TROLLEY-V25 KPL.  OHNE RINGSCHRAUBE</t>
  </si>
  <si>
    <t>826024024</t>
  </si>
  <si>
    <t>TEILE/MONTAGE LT50 KPL.-FA. SCHMAUS</t>
  </si>
  <si>
    <t>826024025</t>
  </si>
  <si>
    <t>BEISTELLUNG LT50-FA. SCHMAUS</t>
  </si>
  <si>
    <t>826026004</t>
  </si>
  <si>
    <t>ENDSTÜCK KUNSTSTOFFTRAVERSE LT50</t>
  </si>
  <si>
    <t>826026005</t>
  </si>
  <si>
    <t>MITTELSTÜCK KUNSTSTOFFTRAVERSE LT</t>
  </si>
  <si>
    <t>826026009</t>
  </si>
  <si>
    <t>EINLEGESCHEIBE (PU) FÜR LT50 MIT STECKTRAVERSE</t>
  </si>
  <si>
    <t>826026014</t>
  </si>
  <si>
    <t>RINGSCHRAUBE VERZ. F. BÜGEL F. V25 TROLLEY KPL.</t>
  </si>
  <si>
    <t>826112006</t>
  </si>
  <si>
    <t>CBT 400 C-BÜNDELTROLLEY MIT V25 VERNICKELT</t>
  </si>
  <si>
    <t>826112007</t>
  </si>
  <si>
    <t>CBT 850 C-BÜNDELTROLLEY MIT V25 VERNICKELT</t>
  </si>
  <si>
    <t>826112008</t>
  </si>
  <si>
    <t>KBT 300 KLEMMBÜNDELTROLLEY MIT V25</t>
  </si>
  <si>
    <t>826112016</t>
  </si>
  <si>
    <t>CBT 400 C-BÜNDELTROLLEY - VERNICKELT</t>
  </si>
  <si>
    <t>826112045</t>
  </si>
  <si>
    <t>KLEMMBÜNDELTROLLEY KBT-350</t>
  </si>
  <si>
    <t>826112100</t>
  </si>
  <si>
    <t>HOSENTROLLEY --&gt; Info siehe Artikeltext</t>
  </si>
  <si>
    <t>826114100</t>
  </si>
  <si>
    <t>GEHÄNGE FÜR HOSENTROLLEY</t>
  </si>
  <si>
    <t>826115001</t>
  </si>
  <si>
    <t>RAHMEN - KTB 300</t>
  </si>
  <si>
    <t>826115002</t>
  </si>
  <si>
    <t>ANPRESS-STANGE - KTB 300</t>
  </si>
  <si>
    <t>826115003</t>
  </si>
  <si>
    <t>GEWINDESTANGE - KBT 300/350</t>
  </si>
  <si>
    <t>826115004</t>
  </si>
  <si>
    <t>FEDERTELLER FÜR KBT 300/350</t>
  </si>
  <si>
    <t>826115016</t>
  </si>
  <si>
    <t>ZWISCHENGLIED F. R-BÜNDELTROLLEY ---&gt;&gt; NEU 826</t>
  </si>
  <si>
    <t>826115017</t>
  </si>
  <si>
    <t>KUNSTSTOFFRING F. R-BÜNDELTROLLEY</t>
  </si>
  <si>
    <t>826115018</t>
  </si>
  <si>
    <t>STELLRING F. R-BÜNDELTROLLEY</t>
  </si>
  <si>
    <t>826115019</t>
  </si>
  <si>
    <t>BÜGEL F. CBT-400 - EDELSTAHL</t>
  </si>
  <si>
    <t>826115021</t>
  </si>
  <si>
    <t>BÜGEL F. CBT-400-VERNICKELT</t>
  </si>
  <si>
    <t>826115022</t>
  </si>
  <si>
    <t>BÜGEL F. CBT-850-VERNICKELT</t>
  </si>
  <si>
    <t>826204001</t>
  </si>
  <si>
    <t>P&amp;F MITNEHMER KPL. FÜR TROLLEY-V</t>
  </si>
  <si>
    <t>826206001</t>
  </si>
  <si>
    <t xml:space="preserve">P&amp;F MITNEHMER FÜR TROLLEY-V </t>
  </si>
  <si>
    <t>826206002</t>
  </si>
  <si>
    <t>P&amp;F ABWEISER FÜR TROLLEY-V</t>
  </si>
  <si>
    <t>826214001</t>
  </si>
  <si>
    <t>TROLLEY-KOPF 45° BEWEGBAR F. GONDELN KPL.</t>
  </si>
  <si>
    <t>826214002</t>
  </si>
  <si>
    <t>TROLLEY-KOPF 90° BEWEGBAR F. GONDELN KPL.</t>
  </si>
  <si>
    <t>826222011</t>
  </si>
  <si>
    <t>ZG3/90X45 ZUSCHNITTGONDEL 3 EBENEN DREHBAR BLECH</t>
  </si>
  <si>
    <t>826222020</t>
  </si>
  <si>
    <t>GONDELTROLLEY GT-1 90X62</t>
  </si>
  <si>
    <t>826222023</t>
  </si>
  <si>
    <t xml:space="preserve">ZG2/80X60 ZUSCHNITTGONDEL 2 EBENEN DREHBAR BLECH </t>
  </si>
  <si>
    <t>826222024</t>
  </si>
  <si>
    <t>VORFERTIGUNGSGONDEL 4 PLASTIKK</t>
  </si>
  <si>
    <t>826222026</t>
  </si>
  <si>
    <t>ZG4/96X45 ZUSCHNITTGONDEL 4 EBENEN DREHBAR</t>
  </si>
  <si>
    <t>826222028</t>
  </si>
  <si>
    <t>RG 3/160X60-ROHWARENGONDEL 3 EBENEN</t>
  </si>
  <si>
    <t>826224001</t>
  </si>
  <si>
    <t>TABLETT KPL. F. ZG3/90X45</t>
  </si>
  <si>
    <t>826224004</t>
  </si>
  <si>
    <t>TRAGBÜGEL-ROHR M. EINSTECKHÜLSEN KPL. GESCHW.</t>
  </si>
  <si>
    <t>826224005</t>
  </si>
  <si>
    <t>TABLETT M. EINKLIPP RASTER KPL. GESCHW. ZG4/96X45</t>
  </si>
  <si>
    <t>826224006</t>
  </si>
  <si>
    <t>TABLETT 960X450 KPL. GESCHW. ZG4/96X45</t>
  </si>
  <si>
    <t>826224014</t>
  </si>
  <si>
    <t>SCHRAUBENLASCHE KPL. F. GT GONDELTROLLEY 1 90X62</t>
  </si>
  <si>
    <t>826224015</t>
  </si>
  <si>
    <t>TABLETT KPL. F. GT GONDELTROLLEY 1 90X62</t>
  </si>
  <si>
    <t>826225030</t>
  </si>
  <si>
    <t>TROLLEY-TRÄGER V20 - 300, DREHBAR, KPL.</t>
  </si>
  <si>
    <t>826226007</t>
  </si>
  <si>
    <t>TRAGGESTELL FÜR RG 3/160X60</t>
  </si>
  <si>
    <t>826226011</t>
  </si>
  <si>
    <t>ABHÄNGEROHR F. VORFERTIGUNGSGONDEL</t>
  </si>
  <si>
    <t>826226012</t>
  </si>
  <si>
    <t>KORBTRÄGER F. VORFERTIGUNGSGONDEL</t>
  </si>
  <si>
    <t>826226015</t>
  </si>
  <si>
    <t>KORBTRÄGER M. ARRETIERUNG F. VORFERTIGUNGSGONDEL</t>
  </si>
  <si>
    <t>826227004</t>
  </si>
  <si>
    <t xml:space="preserve">RASTERPLATTE 90° F. TROLLEYKOPF               </t>
  </si>
  <si>
    <t>826227019</t>
  </si>
  <si>
    <t xml:space="preserve">RASTERPLATTE 45° F. TROLLEYKOPF               </t>
  </si>
  <si>
    <t>826312001</t>
  </si>
  <si>
    <t>CTU CONTAINER-TANDEM-TROLLEY</t>
  </si>
  <si>
    <t>826312015</t>
  </si>
  <si>
    <t>KTF-50 KARTONTROLLEY, FALTBAR --&gt; 826002310</t>
  </si>
  <si>
    <t>826312017</t>
  </si>
  <si>
    <t>CTU-CONTAINERTROLLEY UNIVERSAL --&gt; 826002300</t>
  </si>
  <si>
    <t>826312047</t>
  </si>
  <si>
    <t>TROLLEY FÜR STOFFBALLEN --&gt; 826002322</t>
  </si>
  <si>
    <t>826312050</t>
  </si>
  <si>
    <t>CTU CONTAINERTROLLEY AUSFÜHRUNG MAKRA</t>
  </si>
  <si>
    <t>826314001</t>
  </si>
  <si>
    <t>TROLLEYTRÄGER - OHNE V AUFH. F. CTU</t>
  </si>
  <si>
    <t>826314002</t>
  </si>
  <si>
    <t>TROLLEYTRÄGER M. V 50 U. 4KT. ROHRVERBINDUNG --&gt;</t>
  </si>
  <si>
    <t>826314003</t>
  </si>
  <si>
    <t>826314097</t>
  </si>
  <si>
    <t>BEISTELLUNG SACKSCHLIESSER KPL- FA. SCHMAUS</t>
  </si>
  <si>
    <t>826314098</t>
  </si>
  <si>
    <t>TEILE/MONTAGE SACKSCHLIESSER KPL. - FA. SCHMAUS</t>
  </si>
  <si>
    <t>826315022</t>
  </si>
  <si>
    <t>826315023</t>
  </si>
  <si>
    <t>TRÄGER GESCHW. F. KTF+CTU --&gt; Lagerb. aufbr.,</t>
  </si>
  <si>
    <t>826315025</t>
  </si>
  <si>
    <t>TROLLEY-V ALU KPL.</t>
  </si>
  <si>
    <t>826315039</t>
  </si>
  <si>
    <t>TT-50 TROLLEY-TRÄGER 360° DREHBAR FÜR  KTF+CTU</t>
  </si>
  <si>
    <t>826315071</t>
  </si>
  <si>
    <t>TROLLEYTRÄGER F. KTF+CTU (OHNE -V) --&gt; txt</t>
  </si>
  <si>
    <t>826317015</t>
  </si>
  <si>
    <t>ALU-V ZWEITEILIG</t>
  </si>
  <si>
    <t>826317031</t>
  </si>
  <si>
    <t>SCHLEPPSEGMENT FÜR TROLLEY-V70+ ALU-V --&gt; 826 316</t>
  </si>
  <si>
    <t>826317033</t>
  </si>
  <si>
    <t>KLEMMBÜCHSE, KLEIN  F. KTF ERSETZT DURCH  922 013</t>
  </si>
  <si>
    <t>826317052</t>
  </si>
  <si>
    <t>STREBE KURZ - KTF-KORB</t>
  </si>
  <si>
    <t>826317053</t>
  </si>
  <si>
    <t>STREBE LANG - KTF-KORB</t>
  </si>
  <si>
    <t>826317054</t>
  </si>
  <si>
    <t>ABHÄNGESTREBE UNTEN - KTF-KORB</t>
  </si>
  <si>
    <t>826317063</t>
  </si>
  <si>
    <t>BEGRENZUNGSSEGMENT 66° FÜR KTF TROLLEY</t>
  </si>
  <si>
    <t>826404002</t>
  </si>
  <si>
    <t>TEILE/MONTAGE HFS BT TAILLIERT1. GEN. KPL. - FA.</t>
  </si>
  <si>
    <t>826404003</t>
  </si>
  <si>
    <t>BEISTELLUNG HFS BT TAILLIERT1. GEN. - FA. SCHMAUS</t>
  </si>
  <si>
    <t>826404004</t>
  </si>
  <si>
    <t>TEILE/MONTAGE HFS BT UNTAILL.1. GEN. KPL. - FA.</t>
  </si>
  <si>
    <t>826404005</t>
  </si>
  <si>
    <t>BEISTELLUNG HFS BT UNTAILLIERT1. GEN. - FA.</t>
  </si>
  <si>
    <t>826404006</t>
  </si>
  <si>
    <t>TEILE/MONT. HFS BT UNTAILL.1.GEN. (grüner Clip)</t>
  </si>
  <si>
    <t>826602004</t>
  </si>
  <si>
    <t>EB SO 1000/850 EINHÄNGEBÜGEL (2 EBENEN) KPL.</t>
  </si>
  <si>
    <t>826606001</t>
  </si>
  <si>
    <t>HUTMUTTER SELBSTS. M8 BEARB. --&gt;</t>
  </si>
  <si>
    <t>826606004</t>
  </si>
  <si>
    <t>EINHÄNGEBÜGEL LAGER F. SCHIENE L= 426 Ersatz</t>
  </si>
  <si>
    <t>826802004</t>
  </si>
  <si>
    <t>TROLLEYTRÄGER KPL. FÜR SONDERANWENDUNGEN / LK=1080</t>
  </si>
  <si>
    <t>826812001</t>
  </si>
  <si>
    <t>BWT TROLLEY</t>
  </si>
  <si>
    <t>826812003</t>
  </si>
  <si>
    <t>KTF TROLLEY MIT 3 ABLAGEBLECHEN UND KISTE</t>
  </si>
  <si>
    <t>826822016</t>
  </si>
  <si>
    <t>TROLLEY FÜR GALVANIKTEILE KPL.</t>
  </si>
  <si>
    <t>826824003</t>
  </si>
  <si>
    <t xml:space="preserve">SCHLEICHER TROLLEY-TRAVERSE 410920 KPL. </t>
  </si>
  <si>
    <t>826824004</t>
  </si>
  <si>
    <t>V70-AUFHÄNGUNG FÜR SCHLEICHER TROLLEY</t>
  </si>
  <si>
    <t>826824005</t>
  </si>
  <si>
    <t>V70-AUFHÄNGUNG - ATEX-AUSF. FÜR SCHLEICHER TROLLEY</t>
  </si>
  <si>
    <t>826824006</t>
  </si>
  <si>
    <t>V70 BLAU M.RINGSCHR.M8X50 KPL.F.SCHLEICHER TROLLEY</t>
  </si>
  <si>
    <t>826824009</t>
  </si>
  <si>
    <t>SCHLEICHER TROLLEY-TRAVERSE 409250 KPL.</t>
  </si>
  <si>
    <t>826824010</t>
  </si>
  <si>
    <t xml:space="preserve">SCHLEICHER TROLLEY-TRAVERSE 412190 KPL. </t>
  </si>
  <si>
    <t>826824011</t>
  </si>
  <si>
    <t xml:space="preserve">SCHLEICHER TROLLEY-TRAVERSE 408050 KPL. </t>
  </si>
  <si>
    <t>826824012</t>
  </si>
  <si>
    <t>SCHLEICHER TROLLEY-TRAVERSE 410261 KPL.</t>
  </si>
  <si>
    <t>826824015</t>
  </si>
  <si>
    <t>SCHLEICHER TROLLEY-TRAVERSE 412840 KPL.</t>
  </si>
  <si>
    <t>826824016</t>
  </si>
  <si>
    <t xml:space="preserve">SCHLEICHER TROLLEY-TRAVERSE 412850 KPL. </t>
  </si>
  <si>
    <t>826824032</t>
  </si>
  <si>
    <t>V70G-AUFHÄNGUNG FÜR SCHLEICHER TROLLEY</t>
  </si>
  <si>
    <t>826826058</t>
  </si>
  <si>
    <t>RÖLLCHENLEISTE N33 /514/S=23/AE</t>
  </si>
  <si>
    <t>826832001</t>
  </si>
  <si>
    <t>GRAMMER-TROLLEY TYP 1, KPL.</t>
  </si>
  <si>
    <t>826832002</t>
  </si>
  <si>
    <t>GRAMMER-TROLLEY TYP 2, KPL.</t>
  </si>
  <si>
    <t>826832003</t>
  </si>
  <si>
    <t>GRAMMER-TROLLEY FÜR SÄCKE, KPL.</t>
  </si>
  <si>
    <t>826864002</t>
  </si>
  <si>
    <t>TEILE/MONTAGE LAUFKÖRPER MT V3 WERKMEISTER - FA.</t>
  </si>
  <si>
    <t>826864003</t>
  </si>
  <si>
    <t>STABILISATOR KLEMMTROLLEY KPL.</t>
  </si>
  <si>
    <t>826866010</t>
  </si>
  <si>
    <t>STABILISATOR FÜR ILS-KLEMMTROLLEY</t>
  </si>
  <si>
    <t>826866011</t>
  </si>
  <si>
    <t>GEGENPLATTE M5 FÜR ILS-KLEMMTROLLEY</t>
  </si>
  <si>
    <t>826902008</t>
  </si>
  <si>
    <t>SPULENZUG 120 TEILUNG 165 KPL.</t>
  </si>
  <si>
    <t>826902009</t>
  </si>
  <si>
    <t>SPULENZUG 108 TEILUNG 165 KPL.</t>
  </si>
  <si>
    <t>826902010</t>
  </si>
  <si>
    <t>SPULENZUG  96 TEILUNG 165 KPL.</t>
  </si>
  <si>
    <t>826902011</t>
  </si>
  <si>
    <t>SPULENZUG  84 TEILUNG 165 KPL.</t>
  </si>
  <si>
    <t>826902012</t>
  </si>
  <si>
    <t>SPULENZUG  72 TEILUNG 165 KPL.</t>
  </si>
  <si>
    <t>826902013</t>
  </si>
  <si>
    <t>SPULENZUG  60 TEILUNG 165 KPL.</t>
  </si>
  <si>
    <t>826902014</t>
  </si>
  <si>
    <t>SPULENZUG  48 TEILUNG 165 KPL.</t>
  </si>
  <si>
    <t>826902015</t>
  </si>
  <si>
    <t>SPULENZUG  36 TEILUNG 165 KPL.</t>
  </si>
  <si>
    <t>826902016</t>
  </si>
  <si>
    <t>SPULENZUG  24 TEILUNG 165 KPL.</t>
  </si>
  <si>
    <t>826902017</t>
  </si>
  <si>
    <t>SPULENZUG 84 TEILUNG 150 KPL. MIT ZUGSTANGE</t>
  </si>
  <si>
    <t>826902020</t>
  </si>
  <si>
    <t>SPULENZUG 120 TEILUNG 175 KPL. STAHL-V,ALU.</t>
  </si>
  <si>
    <t>826902022</t>
  </si>
  <si>
    <t>SPULENZUG 96 T=180 KPL. STAHL-V, ALU. TRAVERSE</t>
  </si>
  <si>
    <t>826902027</t>
  </si>
  <si>
    <t>SPULENZUG 120 T=180 KPL.STAHL-V, ALU. TRAVERSE</t>
  </si>
  <si>
    <t>826902029</t>
  </si>
  <si>
    <t>SPULENZUG 120 TEILUNG 165 KPL.STAHL-V, ALU-TRAV.</t>
  </si>
  <si>
    <t>826902030</t>
  </si>
  <si>
    <t>SPULENZUG FA 122 TEILUNG 165 KPL. STAHL-V,</t>
  </si>
  <si>
    <t>826902032</t>
  </si>
  <si>
    <t>SPULENZUG FA 108 TEILUNG 165 KPL. STAHL-V,</t>
  </si>
  <si>
    <t>826902033</t>
  </si>
  <si>
    <t>SPULENZUG FA 120 TEILUNG 165 KPL. STAHL-V,</t>
  </si>
  <si>
    <t>826902034</t>
  </si>
  <si>
    <t>SPULENZUG FA 136 TEILUNG 165 KPL. STAHL-V,</t>
  </si>
  <si>
    <t>826902035</t>
  </si>
  <si>
    <t>SPULENZUG FA 144 TEILUNG 165 KPL. STAHL-V,</t>
  </si>
  <si>
    <t>826902036</t>
  </si>
  <si>
    <t>SPULENZUG FA 96 TEILUNG 165 KPL. STAHL-V,</t>
  </si>
  <si>
    <t>826904008</t>
  </si>
  <si>
    <t>LT50 LANGTROLLEY MIT POWER &amp; FREE KOPF UND 2</t>
  </si>
  <si>
    <t>826904024</t>
  </si>
  <si>
    <t>SENSOR M. HALTER FÜR SPULENZUGABFRAGE AP110 KPL.</t>
  </si>
  <si>
    <t>826904025</t>
  </si>
  <si>
    <t>SENSOR M. HALTER FÜR SPULENZUGABFRAGE AP60 KPL.</t>
  </si>
  <si>
    <t>826904053</t>
  </si>
  <si>
    <t>SENSOR OPTISCH  AP110 KPL. FÜR SPULENZUGABFRAGE</t>
  </si>
  <si>
    <t>826904054</t>
  </si>
  <si>
    <t>SENSOR OPTISCH  AP60 KPL. FÜR SPULENZUGABFRAGE</t>
  </si>
  <si>
    <t>826904207</t>
  </si>
  <si>
    <t>SPULENZUG 225 V1 ENDE BEIDSEITIG MIT ZUGSTANGEN</t>
  </si>
  <si>
    <t>826904209</t>
  </si>
  <si>
    <t>SPULENZUG 210 ENDE KPL.</t>
  </si>
  <si>
    <t>826904210</t>
  </si>
  <si>
    <t>SPULENZUG 225 ENDE KPL.</t>
  </si>
  <si>
    <t>826904211</t>
  </si>
  <si>
    <t>SPULENZUG 165 ENDE KPL.</t>
  </si>
  <si>
    <t>826906050</t>
  </si>
  <si>
    <t>HALBRUND F. TROLLEY F. SPÜLEN</t>
  </si>
  <si>
    <t>826906071</t>
  </si>
  <si>
    <t>SENSORHALTER SPULENZUG ABFR 60</t>
  </si>
  <si>
    <t>827022003</t>
  </si>
  <si>
    <t>TROLLEY-ENTLADUNG FÜR LT 50 ====&gt;&gt; Neu  827 024</t>
  </si>
  <si>
    <t>827024003</t>
  </si>
  <si>
    <t>ABNAHMESTANGE F. TROLLEY-ENTLADUNG</t>
  </si>
  <si>
    <t>827024018</t>
  </si>
  <si>
    <t>RAMPE FÜR TROLLEY-ENTLADUNG LT50</t>
  </si>
  <si>
    <t>827024034</t>
  </si>
  <si>
    <t>TROLLEY ENTLADUNG MANUELL FÜR LT50</t>
  </si>
  <si>
    <t>827026029</t>
  </si>
  <si>
    <t>PLATTE 4-FACH FÜR TROLLEYENTLADUNG</t>
  </si>
  <si>
    <t>827026064</t>
  </si>
  <si>
    <t>827064005</t>
  </si>
  <si>
    <t>ABDECKUNG F. TROLLEY-STOPPER U. -BREMSE F.</t>
  </si>
  <si>
    <t>827064014</t>
  </si>
  <si>
    <t>LEUZE SENSOR 525 KPL. (AP110/ST)</t>
  </si>
  <si>
    <t>827064029</t>
  </si>
  <si>
    <t>STOPPER F. TROLLEY F. BÜRODREHSTÜHLE</t>
  </si>
  <si>
    <t>827064037</t>
  </si>
  <si>
    <t>FLYERSTOPPER FÜR SPULENZUG FÜRAP 110</t>
  </si>
  <si>
    <t>827072106</t>
  </si>
  <si>
    <t>Camera DM280 m. Halter für Trolley-Id. (ST) - BG</t>
  </si>
  <si>
    <t>827072107</t>
  </si>
  <si>
    <t>Camera DM280 m. Halter für Trolley Id.(AP60) - BG</t>
  </si>
  <si>
    <t>827314001</t>
  </si>
  <si>
    <t>ELEKTRONISCHE ZÄHLSTATION (ANZ+/-)</t>
  </si>
  <si>
    <t>827314002</t>
  </si>
  <si>
    <t>827314003</t>
  </si>
  <si>
    <t>ELEKTRONISCHE DOPPELZÄHLSTATIONZEIGE (+/-)</t>
  </si>
  <si>
    <t>827334005</t>
  </si>
  <si>
    <t>STANDARD-STEUERUNG KPL. 790000200 verwenden !</t>
  </si>
  <si>
    <t>827334016</t>
  </si>
  <si>
    <t>STEUERUNG DOPPELBÜGEL KPL. S7-200</t>
  </si>
  <si>
    <t>827334020</t>
  </si>
  <si>
    <t>STANDARDSTEUERUNG KOMPLETT MIT(KF1,1KW-AOU)</t>
  </si>
  <si>
    <t>827334021</t>
  </si>
  <si>
    <t>STANDARDSTEUERUNG KOMPLETT MITE-MAT</t>
  </si>
  <si>
    <t>827334023</t>
  </si>
  <si>
    <t>827334998</t>
  </si>
  <si>
    <t>***790900101 VERWENDEN***ZUBEHÖR FÜR</t>
  </si>
  <si>
    <t>827336009</t>
  </si>
  <si>
    <t>827456005</t>
  </si>
  <si>
    <t>HFS NT SEPARATORSÄULE</t>
  </si>
  <si>
    <t>827456006</t>
  </si>
  <si>
    <t>HFS NT BOLZEN</t>
  </si>
  <si>
    <t>827456009</t>
  </si>
  <si>
    <t>HFS NT LEISTE ALS BT-EINLAUF IN SEPARATOR</t>
  </si>
  <si>
    <t>827456035</t>
  </si>
  <si>
    <t>HFS SEPARATORLEISTE O. RAMPE FÜR HFS MIT 2100 NT</t>
  </si>
  <si>
    <t>827724005</t>
  </si>
  <si>
    <t>WIPPEN-SENSOR KPL. MIT SENSORIK</t>
  </si>
  <si>
    <t>827902252</t>
  </si>
  <si>
    <t xml:space="preserve">Absaug und Filtereinheit ASA 51 / 5 Filtersack / </t>
  </si>
  <si>
    <t>827904254</t>
  </si>
  <si>
    <t>MOTORHALTERUNGSBLECH</t>
  </si>
  <si>
    <t>828004010</t>
  </si>
  <si>
    <t>MUFFE FÜR ROHR 1" L=50 RAL SONDERFARBE</t>
  </si>
  <si>
    <t>828034022</t>
  </si>
  <si>
    <t xml:space="preserve">MAGAZINARM 1100 KPL. VERNICKEL VORGEBOGEN FÜR </t>
  </si>
  <si>
    <t>828034032</t>
  </si>
  <si>
    <t>MAGAZINARM 1100 KPL. EDELSTAHL kurze Ware</t>
  </si>
  <si>
    <t>828034033</t>
  </si>
  <si>
    <t xml:space="preserve">MAGAZINARM 1100 EDELSTAHL KPL. VORGEBOGEN FÜR </t>
  </si>
  <si>
    <t>828035062</t>
  </si>
  <si>
    <t>MAGAZINARM 1800 KPL. EDELSTAHL (OHNE ABHÄNGUNG)</t>
  </si>
  <si>
    <t>828037016</t>
  </si>
  <si>
    <t>BÜGELTEIL M. ANSCHWEISSPLATTE F. ROHRKLAMMER 1"</t>
  </si>
  <si>
    <t>828302001</t>
  </si>
  <si>
    <t>Tischwagen Ameise, waagerechter Bügel, 2 Etagen</t>
  </si>
  <si>
    <t>828492014</t>
  </si>
  <si>
    <t>EINHÄNGEBÜGEL MIT ABLAGE L=850 M LANG</t>
  </si>
  <si>
    <t>828492019</t>
  </si>
  <si>
    <t>EB 850/600 EINHÄNGEBÜGEL 2-ET. KPL. NUR NOCH FÜR</t>
  </si>
  <si>
    <t>828492020</t>
  </si>
  <si>
    <t>EINHÄNGEBÜGEL LAGER, GRAU ET --&gt; 826006607</t>
  </si>
  <si>
    <t>828492022</t>
  </si>
  <si>
    <t>GÜRTELHAKEN 36 CM</t>
  </si>
  <si>
    <t>828492040</t>
  </si>
  <si>
    <t xml:space="preserve">EB SO  EINHÄNGEBÜGEL TRAGESTANGE (2 EBENEN) </t>
  </si>
  <si>
    <t>828494001</t>
  </si>
  <si>
    <t>EINHÄNGEBÜGEL KUNSTSTOFFSCHIENE, BLAU</t>
  </si>
  <si>
    <t>828502010</t>
  </si>
  <si>
    <t>INFO-TAFEL DIN A5 STECKBAR KPL. --&gt; 821 004 071</t>
  </si>
  <si>
    <t>828502011</t>
  </si>
  <si>
    <t>INFO-TAFEL STECKBAR DIN A4 KPL.  --&gt; 821 004 071</t>
  </si>
  <si>
    <t>829412018</t>
  </si>
  <si>
    <t>AS-ELEMENT LINKS</t>
  </si>
  <si>
    <t>829412020</t>
  </si>
  <si>
    <t>ES-ELEMENT LINKS</t>
  </si>
  <si>
    <t>829412022</t>
  </si>
  <si>
    <t>AS-ELEMENT LINKS KPL.- MIT S_PN</t>
  </si>
  <si>
    <t>829412023</t>
  </si>
  <si>
    <t>AS-ELEMENT RECHTS KPL.- MIT S_PN</t>
  </si>
  <si>
    <t>829412031</t>
  </si>
  <si>
    <t>WEICHE 800 LINKS R-R</t>
  </si>
  <si>
    <t>829412032</t>
  </si>
  <si>
    <t>WEICHE 800 RECHTS R-R</t>
  </si>
  <si>
    <t>829412033</t>
  </si>
  <si>
    <t>WEICHE 800 LINKS R-G</t>
  </si>
  <si>
    <t>829412034</t>
  </si>
  <si>
    <t>WEICHE 800 RECHTS R-G</t>
  </si>
  <si>
    <t>829412036</t>
  </si>
  <si>
    <t>WEICHE 800 LINKS R-R KPL.- MIT S_PN</t>
  </si>
  <si>
    <t>829412037</t>
  </si>
  <si>
    <t>WEICHE 800 RECHTS R-R KPL.- MIT S_PN</t>
  </si>
  <si>
    <t>829412038</t>
  </si>
  <si>
    <t>WEICHE 800 LINKS R-G KPL.- MIT S_PN</t>
  </si>
  <si>
    <t>829412039</t>
  </si>
  <si>
    <t>WEICHE 800 RECHTS R-G KPL.- MIT S_PN</t>
  </si>
  <si>
    <t>829414230</t>
  </si>
  <si>
    <t>ABHÄNGEBLECH FÜR SP AN DRT KPL. MIT SPANNSTIFT</t>
  </si>
  <si>
    <t>829414300</t>
  </si>
  <si>
    <t>LP ENDSTÜCK LINKS KPL.</t>
  </si>
  <si>
    <t>829414301</t>
  </si>
  <si>
    <t>LP ENDSTÜCK RECHTS KPL.</t>
  </si>
  <si>
    <t>829414302</t>
  </si>
  <si>
    <t>LP RAMPE LINKS KPL.</t>
  </si>
  <si>
    <t>829414303</t>
  </si>
  <si>
    <t>LP RAMPE RECHTS KPL.</t>
  </si>
  <si>
    <t>829414304</t>
  </si>
  <si>
    <t>LP ENDSTÜCK M. RAMPE LI KPL.</t>
  </si>
  <si>
    <t>829414305</t>
  </si>
  <si>
    <t>LP ENDSTÜCK M. RAMPE RE KPL.</t>
  </si>
  <si>
    <t>829414306</t>
  </si>
  <si>
    <t>LP ENDSTÜCK LI M. WEICHENBEARB. KPL.</t>
  </si>
  <si>
    <t>829414307</t>
  </si>
  <si>
    <t>LP ENDSTÜCK RE M. WEICHENBEARB. KPL.</t>
  </si>
  <si>
    <t>829414308</t>
  </si>
  <si>
    <t>LP ENDSTÜCK M. RAMPE LI M. WEICHENBEARB. KPL.</t>
  </si>
  <si>
    <t>829414309</t>
  </si>
  <si>
    <t>LP ENDSTÜCK M. RAMPE RE M. WEICHENBEARB. KPL.</t>
  </si>
  <si>
    <t>829416055</t>
  </si>
  <si>
    <t>STEGPLATTE F. SEP. "UNGÜLTIG"</t>
  </si>
  <si>
    <t>829416074</t>
  </si>
  <si>
    <t>ES-HALTER AM LP--&gt; 829416078</t>
  </si>
  <si>
    <t>829416120</t>
  </si>
  <si>
    <t>BEARBEITUNG STAHLBAND SCHNEIDEN</t>
  </si>
  <si>
    <t>829416122</t>
  </si>
  <si>
    <t xml:space="preserve">BEARB. STAHLBAND PIN-BEFESTIG.-&gt;Pinb.A=250/225 </t>
  </si>
  <si>
    <t>829416124</t>
  </si>
  <si>
    <t>BEARBEITUNG STAHLBAND NOPPEN --&gt; Noppenband</t>
  </si>
  <si>
    <t>829416300</t>
  </si>
  <si>
    <t>LP ENDSTÜCK LINKS</t>
  </si>
  <si>
    <t>829416301</t>
  </si>
  <si>
    <t>LP ENDSTÜCK RECHTS</t>
  </si>
  <si>
    <t>829416302</t>
  </si>
  <si>
    <t>LP RAMPE LINKS</t>
  </si>
  <si>
    <t>829416303</t>
  </si>
  <si>
    <t>LP RAMPE RECHTS</t>
  </si>
  <si>
    <t>829416304</t>
  </si>
  <si>
    <t>LP ENDSTÜCK M. RAMPE LI</t>
  </si>
  <si>
    <t>829416305</t>
  </si>
  <si>
    <t>LP ENDSTÜCK M. RAMPE RE</t>
  </si>
  <si>
    <t>829416306</t>
  </si>
  <si>
    <t>LP ENDSTÜCK LI M. WEICHENBEARB.</t>
  </si>
  <si>
    <t>829416307</t>
  </si>
  <si>
    <t>LP ENDSTÜCK RE M. WEICHENBEARB.</t>
  </si>
  <si>
    <t>829416308</t>
  </si>
  <si>
    <t>LP ENDSTÜCK + RAMPE LINKS M. WEICHENBEARB.</t>
  </si>
  <si>
    <t>829416309</t>
  </si>
  <si>
    <t>LP ENDSTÜCK + RAMPE RECHTS M. WEICHENBEARB.</t>
  </si>
  <si>
    <t>829422002</t>
  </si>
  <si>
    <t>ANTRIEBSRAD 300 M. PUR-RING 829426007 KPL.</t>
  </si>
  <si>
    <t>829422003</t>
  </si>
  <si>
    <t>ANTRIEBSRAD 300 KPL.</t>
  </si>
  <si>
    <t>829422004</t>
  </si>
  <si>
    <t>ANTRIEBSRAD 300 M. PUR-RING 829426007 O.</t>
  </si>
  <si>
    <t>829422005</t>
  </si>
  <si>
    <t>SPANNRAD 300 M. PUR-RING 829426020 KPL.</t>
  </si>
  <si>
    <t>829422012</t>
  </si>
  <si>
    <t>WEICHE 300 RECHTS 180° KPL. [UNGÜLTIG]</t>
  </si>
  <si>
    <t>829422013</t>
  </si>
  <si>
    <t>WEICHE 300 STARR LINKS 90° KPL. [UNGÜLTIG]</t>
  </si>
  <si>
    <t>829422014</t>
  </si>
  <si>
    <t>WEICHE 300 STARR RECHTS 90° KPL. [UNGÜLTIG]</t>
  </si>
  <si>
    <t>829422019</t>
  </si>
  <si>
    <t>EINLEGEBLECH 300 FÜR LP-WEICHENBEARBEITUNG R-G</t>
  </si>
  <si>
    <t>829422032</t>
  </si>
  <si>
    <t>EINLAUFCLIP 800 KPL.</t>
  </si>
  <si>
    <t>829422301</t>
  </si>
  <si>
    <t>SPANNST. 800 GRUNDMODUL OHNE DACHSCHEIBE KPL.</t>
  </si>
  <si>
    <t>829422310</t>
  </si>
  <si>
    <t>WEICHE 300 STARR LINKS 180°KPL. [UNGÜLTIG]</t>
  </si>
  <si>
    <t>829422311</t>
  </si>
  <si>
    <t>WEICHE 300 STARR RECHTS 180°KPL. [UNGÜLTIG]</t>
  </si>
  <si>
    <t>829424302</t>
  </si>
  <si>
    <t>GERADE BT-FÜHRUNG R-G 300 KPL.</t>
  </si>
  <si>
    <t>829424303</t>
  </si>
  <si>
    <t>GERADE BT-FÜHRUNG R-G 800 KPL.</t>
  </si>
  <si>
    <t>829424310</t>
  </si>
  <si>
    <t>UMF.BOGEN 800-EINZELRAD 180° BT-EIN/AUSSCHLEUS.</t>
  </si>
  <si>
    <t>829426005</t>
  </si>
  <si>
    <t>ANTRIEBSRAD 300 - ROHTEIL M. NABE</t>
  </si>
  <si>
    <t>829426006</t>
  </si>
  <si>
    <t>ANTRIEBSRAD 300 AUS 829426005 GEFERTIGT</t>
  </si>
  <si>
    <t>829426008</t>
  </si>
  <si>
    <t>ANTRIEBSRAD 300 O. DACHSCHEIBE AUS 829426005</t>
  </si>
  <si>
    <t>829426060</t>
  </si>
  <si>
    <t>829426061</t>
  </si>
  <si>
    <t>UMFAHR.BOGEN 300 INNEN</t>
  </si>
  <si>
    <t>829426077</t>
  </si>
  <si>
    <t>MITNEHMERLASCHE SPANNST. 800 --&gt; 829424001</t>
  </si>
  <si>
    <t>829426338</t>
  </si>
  <si>
    <t>FÜHRUNGSGERADE 800 UMF. BOGEN</t>
  </si>
  <si>
    <t>829432001</t>
  </si>
  <si>
    <t>SEPARATOR GRUNDMODELL EINFACH-HUB (2 FINGER)</t>
  </si>
  <si>
    <t>829432002</t>
  </si>
  <si>
    <t>SEPARATOR RAD RECHTS KPL."UNGÜLTIG"</t>
  </si>
  <si>
    <t>829432003</t>
  </si>
  <si>
    <t>SEPARATOR LP LINKS KPL."UNGÜLTIG"</t>
  </si>
  <si>
    <t>829432004</t>
  </si>
  <si>
    <t>SEPARATOR LP RECHTS KPL."UNGÜLTIG"</t>
  </si>
  <si>
    <t>SEPARATOR GRUNDMODELL DOPPEL-HUB --&gt; Art-Text</t>
  </si>
  <si>
    <t>829432006</t>
  </si>
  <si>
    <t>STOPPER GRUNDMODELL DOPPEL-HUB (1 FINGER)</t>
  </si>
  <si>
    <t>829432011</t>
  </si>
  <si>
    <t>SEPARATOR AN TRÄGERPROFIL TP KPL. - S_PN</t>
  </si>
  <si>
    <t>829432012</t>
  </si>
  <si>
    <t>SEPARATOR AN LAUFPROFIL LP KPL. - B_PN</t>
  </si>
  <si>
    <t>829432013</t>
  </si>
  <si>
    <t>SEPARATOR AN LAUFPROFIL LP KPL. - S_PN</t>
  </si>
  <si>
    <t>829432014</t>
  </si>
  <si>
    <t>SEPARATOR AN STAUSTRECKE SP KPL. - B_PN</t>
  </si>
  <si>
    <t>829432015</t>
  </si>
  <si>
    <t>SEPARATOR AN STAUSTRECKE SP KPL. - S_PN</t>
  </si>
  <si>
    <t>829432016</t>
  </si>
  <si>
    <t>SEPARATOR AN SP M. ANBAU LI MT-TRAVERSENSTOPPER</t>
  </si>
  <si>
    <t>829432017</t>
  </si>
  <si>
    <t>829434003</t>
  </si>
  <si>
    <t>SCANNER AM SEPARATOR KPL. --&gt; 829534304</t>
  </si>
  <si>
    <t>829434004</t>
  </si>
  <si>
    <t>SCANNER M. ZUBEHÖR FÜR SEP REKPL.</t>
  </si>
  <si>
    <t>829434120</t>
  </si>
  <si>
    <t>PNEUMATIK SEP/STOPPER SP KPL.- S_PN - BEISTELLUNG</t>
  </si>
  <si>
    <t>829434121</t>
  </si>
  <si>
    <t>PNEUMATIK SEP. LP KPL. - S_PN- BEISTELLUNG FA.</t>
  </si>
  <si>
    <t>829434122</t>
  </si>
  <si>
    <t>PNEUMATIK MODULWEICHEN KPL. -S_PN</t>
  </si>
  <si>
    <t>829434123</t>
  </si>
  <si>
    <t>PNEUMATIK AS KPL. - S_PN</t>
  </si>
  <si>
    <t>829434124</t>
  </si>
  <si>
    <t>5/2 WEGEVENTIL MONOSTABIL S_PN KPL. --&gt; 829534130</t>
  </si>
  <si>
    <t>829434125</t>
  </si>
  <si>
    <t>5/2 WEGEVENTIL BISTABIL S_PN KPL. --&gt; 829534131</t>
  </si>
  <si>
    <t>829434130</t>
  </si>
  <si>
    <t>829434131</t>
  </si>
  <si>
    <t>829434311</t>
  </si>
  <si>
    <t>ABHÄNGUNG F. SEP. AN LP KPL.-BEISTELLUNG FA.</t>
  </si>
  <si>
    <t>829434312</t>
  </si>
  <si>
    <t>ABHÄNGUNG F. SEP. AN SP KPL.-BEISTELLUNG FA.</t>
  </si>
  <si>
    <t>829434321</t>
  </si>
  <si>
    <t>ANBAU RECHTS MT-TRAVERSENSTOPPER AN SEPARATOR</t>
  </si>
  <si>
    <t>829434325</t>
  </si>
  <si>
    <t>TEILE/MONTAGE SEPARATOR KPL.- FA. SCHMAUS</t>
  </si>
  <si>
    <t>829434326</t>
  </si>
  <si>
    <t>BEISTELLUNG  SEPARATOR- FA. SCHMAUS</t>
  </si>
  <si>
    <t>829434327</t>
  </si>
  <si>
    <t>TEILE/MONTAGE ANBAU TRAV.STOPPER LI KPL.AN SEP.-</t>
  </si>
  <si>
    <t>829434328</t>
  </si>
  <si>
    <t>BEISTELLUNG  ANBAU TRAV.STOPPER KPL. AN SEP.- FA.</t>
  </si>
  <si>
    <t>829436022</t>
  </si>
  <si>
    <t xml:space="preserve">ANDRUCKFEDER SEPARATOR --&gt; BEISTELLUNG FÜR </t>
  </si>
  <si>
    <t>829436025</t>
  </si>
  <si>
    <t>SP 1.0 M.BEARB. A=100 MM F. SEP./STOPPER, L=500 MM</t>
  </si>
  <si>
    <t>829436026</t>
  </si>
  <si>
    <t>SP 1.0 M.BEARB. A=100 MM F. SEP./STOPPER, L=300 MM</t>
  </si>
  <si>
    <t>829442001</t>
  </si>
  <si>
    <t>MINITROLLEY MT KPL.</t>
  </si>
  <si>
    <t>829442001M</t>
  </si>
  <si>
    <t>MT KPL.</t>
  </si>
  <si>
    <t>829442100</t>
  </si>
  <si>
    <t>SINGLE CARRIER MIT SEITENHAKEN KPL.</t>
  </si>
  <si>
    <t>829444001</t>
  </si>
  <si>
    <t>LAUFKÖRPER FÜR MINITROLLEY MT KPL.</t>
  </si>
  <si>
    <t>829444002</t>
  </si>
  <si>
    <t>TEILE/MONTAGE LAUFKÖRPER MT KPL. - FA. SCHMAUS</t>
  </si>
  <si>
    <t>829444003</t>
  </si>
  <si>
    <t>BEISTELLUNG LAUFKÖRPER MT- FA. SCHMAUS</t>
  </si>
  <si>
    <t>829444004</t>
  </si>
  <si>
    <t>TEILE/MONTAGE MINITROLLEY M.RÜCKLAUFSPERRE KPL.-</t>
  </si>
  <si>
    <t>829444005</t>
  </si>
  <si>
    <t>BEISTELLUNG  MINITROLLEY- FA. SCHMAUS</t>
  </si>
  <si>
    <t>829444009</t>
  </si>
  <si>
    <t>SET LAUFKÖRPER FÜR 1 MT 829442001, KPL.</t>
  </si>
  <si>
    <t>829444010</t>
  </si>
  <si>
    <t>LAUFKÖRPER FÜR MT KPL. - V1</t>
  </si>
  <si>
    <t>829444011</t>
  </si>
  <si>
    <t>TEILE/MONTAGE LAUFKÖRPER MT KPL. - V1- FA. SCHMAUS</t>
  </si>
  <si>
    <t>829444012</t>
  </si>
  <si>
    <t>BEISTELLUNG LAUFKÖRPER MT - FA. SCHMAUS</t>
  </si>
  <si>
    <t>829444013</t>
  </si>
  <si>
    <t>TEILE/MONTAGE MINITROLLEY KPL. - V1 - FA. SCHMAUS</t>
  </si>
  <si>
    <t>829444014</t>
  </si>
  <si>
    <t>BEISTELLUNG  MINITROLLEY - FA. SCHMAUS</t>
  </si>
  <si>
    <t>829444015</t>
  </si>
  <si>
    <t>TEILE/MONTAGE MINITROLLEY M.RÜCKLAUFSPERRE KPL. -</t>
  </si>
  <si>
    <t>829444016</t>
  </si>
  <si>
    <t>BEISTELLUNG KB-RÜCKLAUFSPERRE F. MT - FA. SCHMAUS</t>
  </si>
  <si>
    <t>Laufkörper für PAC</t>
  </si>
  <si>
    <t>829444020</t>
  </si>
  <si>
    <t>829444030</t>
  </si>
  <si>
    <t>LAUFROLLE 41° KPL. F. SC/MT SYMMETRISCH</t>
  </si>
  <si>
    <t>829444098</t>
  </si>
  <si>
    <t>TEILE/MONTAGE BÜGELTRÄGER KPL.- FA. SCHMAUS</t>
  </si>
  <si>
    <t>829444099</t>
  </si>
  <si>
    <t>BEISTELLUNG  BÜGELTRÄGER- FA. SCHMAUS</t>
  </si>
  <si>
    <t>829444100</t>
  </si>
  <si>
    <t>TEILE/MONTAGE BÜGELTRÄGER KPL. - FA. SCHMAUS</t>
  </si>
  <si>
    <t>829444101</t>
  </si>
  <si>
    <t>829444102</t>
  </si>
  <si>
    <t>TEILE/MONTAGE SC SYMMETRISCH KPL. - FA. SCHMAUS</t>
  </si>
  <si>
    <t>829444103</t>
  </si>
  <si>
    <t>BEISTELLUNG SC SYMMETRISCH KPL.- FA. SCHMAUS</t>
  </si>
  <si>
    <t>829444111</t>
  </si>
  <si>
    <t>P&amp;F-CLIP 3-TEILIG F. MT KPL.--&gt; 829444112</t>
  </si>
  <si>
    <t>829444112</t>
  </si>
  <si>
    <t>P&amp;F-CLIP 3-TEILIG F. SC/MT KPL. - V1.1</t>
  </si>
  <si>
    <t>P&amp;F-CLIP 3-TEILIG F. SC/PAC - V2/3</t>
  </si>
  <si>
    <t>829444605</t>
  </si>
  <si>
    <t>TEILE/MONTAGE AUFNAHMETASCHE OHNE BT - FA. SCHMAUS</t>
  </si>
  <si>
    <t>829444606</t>
  </si>
  <si>
    <t>BEISTELLUNG AUFNAHMETASCHE OHNE BT - FA. SCHMAUS</t>
  </si>
  <si>
    <t>829444607</t>
  </si>
  <si>
    <t>TEILE/MONTAGE BT FÜR AUFNAHMETASCHE - FA. SCHMAUS</t>
  </si>
  <si>
    <t>829444608</t>
  </si>
  <si>
    <t>BEISTELLUNG BT FÜR AUFNAHMETASCHE - FA. SCHMAUS</t>
  </si>
  <si>
    <t>ANTRIEBSCLIP SC/PAC</t>
  </si>
  <si>
    <t>829446007</t>
  </si>
  <si>
    <t>P&amp;F-CLIP SC/MT--&gt; 829 444 112</t>
  </si>
  <si>
    <t>829446008</t>
  </si>
  <si>
    <t>PIN-CLIP SC/MT--&gt; 829 444 112</t>
  </si>
  <si>
    <t>829446013</t>
  </si>
  <si>
    <t>P&amp;F-CLIP EINTEILIG FÜR MT--&gt; 829 446 017</t>
  </si>
  <si>
    <t>829446014</t>
  </si>
  <si>
    <t>P&amp;F-CLIP EINTEILIG FÜR SC--&gt; 829 444 112</t>
  </si>
  <si>
    <t>829446015</t>
  </si>
  <si>
    <t>LAGER FÜR KB-RÜCKLAUFSPERRE AM MT</t>
  </si>
  <si>
    <t>829446016</t>
  </si>
  <si>
    <t>829446018</t>
  </si>
  <si>
    <t>SCHENKELFEDER F. KB-RÜCKLAUFSPERRE AM MT</t>
  </si>
  <si>
    <t>829446022</t>
  </si>
  <si>
    <t>CLIPFLÜGEL F. 829444112 P&amp;F-CLIP DREITEILIG SC/MT</t>
  </si>
  <si>
    <t>CLIPFLÜGEL F. P&amp;F - CLIP BT/PAC</t>
  </si>
  <si>
    <t>LAUFROLLE 41° F. SC/PAC SYMMETRISCH</t>
  </si>
  <si>
    <t>GRUNDKÖRPER PAC SYMMETRISCH MIT EINLEGEACHSE</t>
  </si>
  <si>
    <t>829452301</t>
  </si>
  <si>
    <t>ETAGENFÖRDERER ETF AUFWÄRTS LINKS</t>
  </si>
  <si>
    <t>829452302</t>
  </si>
  <si>
    <t>ETAGENFÖRDERER ETF AUFWÄRTS RECHTS</t>
  </si>
  <si>
    <t>829452303</t>
  </si>
  <si>
    <t>ETAGENFÖRDERER ETF ABWÄRTS RECHTS</t>
  </si>
  <si>
    <t>829452304</t>
  </si>
  <si>
    <t>ETAGENFÖRDERER ETF ABWÄRTS LINKS</t>
  </si>
  <si>
    <t>829454003</t>
  </si>
  <si>
    <t>EINFAHRT PARALLEL ETF L-UNTEN U. R-OBEN</t>
  </si>
  <si>
    <t>829454004</t>
  </si>
  <si>
    <t>EINFAHRT PARALLEL ETF R-UNTEN U. L-OBEN</t>
  </si>
  <si>
    <t>829454006</t>
  </si>
  <si>
    <t>AUSFAHRT PARALLEL ETF R-UNTEN U. L-OBEN</t>
  </si>
  <si>
    <t>829454007</t>
  </si>
  <si>
    <t>AUSFAHRT PARALLEL ETF L-UNTEN U. R-OBEN</t>
  </si>
  <si>
    <t>829454320</t>
  </si>
  <si>
    <t>EIN-/AUSFAHRT B KPL. --&gt; 829454322</t>
  </si>
  <si>
    <t>829454321</t>
  </si>
  <si>
    <t>EIN-/AUSFAHRT A KPL. --&gt; 829454323</t>
  </si>
  <si>
    <t>829454322</t>
  </si>
  <si>
    <t>EIN-/AUSFAHRT B KPL. --&gt;829454420</t>
  </si>
  <si>
    <t>829454323</t>
  </si>
  <si>
    <t>EIN-/AUSFAHRT A KPL. --&gt;829454421</t>
  </si>
  <si>
    <t>829456012</t>
  </si>
  <si>
    <t>ROHBOGEN 10° - ETF--&gt;GES_Biegen</t>
  </si>
  <si>
    <t>829456041</t>
  </si>
  <si>
    <t>GLEITLEISTE RECHTS ETF</t>
  </si>
  <si>
    <t>829456310</t>
  </si>
  <si>
    <t>ROHBOGEN 45° - ETF--&gt;GES_Biegen</t>
  </si>
  <si>
    <t>829456311</t>
  </si>
  <si>
    <t>ROHBOGEN 15° - ETF--&gt;GES_Biegen</t>
  </si>
  <si>
    <t>829456331</t>
  </si>
  <si>
    <t>BOGEN AUFWÄRTS OBEN LINKS 45-30° - ETF</t>
  </si>
  <si>
    <t>829456332</t>
  </si>
  <si>
    <t>BOGEN AUFWÄRTS OBEN RECHTS 45-30° - ETF</t>
  </si>
  <si>
    <t>829456337</t>
  </si>
  <si>
    <t>BOGEN ABWÄRTS UNTEN RECHTS 30-15° - ETF</t>
  </si>
  <si>
    <t>829456338</t>
  </si>
  <si>
    <t>BOGEN ABWÄRTS UNTEN LINKS 30-15° - ETF</t>
  </si>
  <si>
    <t>829456370</t>
  </si>
  <si>
    <t>HALTERKONSOLE ETF</t>
  </si>
  <si>
    <t>829456371</t>
  </si>
  <si>
    <t>HALTERSTEG ETF</t>
  </si>
  <si>
    <t>829456372</t>
  </si>
  <si>
    <t>LEISTE EIN-/AUSFAHRT B</t>
  </si>
  <si>
    <t>829456373</t>
  </si>
  <si>
    <t>LEISTE EIN-/AUSFAHRT A</t>
  </si>
  <si>
    <t>829456374</t>
  </si>
  <si>
    <t>829462001</t>
  </si>
  <si>
    <t>BT BELADUNG AUTOMATISCH KPL.</t>
  </si>
  <si>
    <t>829462002</t>
  </si>
  <si>
    <t>MT BELADUNG AUTOMATISCH KPL. --&gt; 829662012</t>
  </si>
  <si>
    <t>829462003</t>
  </si>
  <si>
    <t>BT/MT ENTLADUNG AUTOMATISCH KPL. --&gt; 829662001</t>
  </si>
  <si>
    <t>829464003</t>
  </si>
  <si>
    <t>SCHALTEINHEIT KPL.F. BT/MT-ENTLADUNG</t>
  </si>
  <si>
    <t>829464005</t>
  </si>
  <si>
    <t>ÜBERGABESCHUHF. BT-BELADUNG --&gt; 829662003</t>
  </si>
  <si>
    <t>LP-HALTER F. PIN-STAUBEREICH AN STRUKTURPROFIL</t>
  </si>
  <si>
    <t>829514084</t>
  </si>
  <si>
    <t>NIEDERHALTER AM SEPARATOR IM GEFÄLLE PUFFER, KPL.</t>
  </si>
  <si>
    <t>829516021</t>
  </si>
  <si>
    <t>LP 2.0 ENDSTÜCK RE</t>
  </si>
  <si>
    <t>829516022</t>
  </si>
  <si>
    <t>LP 2.0 ENDSTÜCK LI</t>
  </si>
  <si>
    <t>829516050H</t>
  </si>
  <si>
    <t>829522501</t>
  </si>
  <si>
    <t>MODUL-WEICHE R800-R800 KPL.</t>
  </si>
  <si>
    <t>829522504</t>
  </si>
  <si>
    <t>MODUL-WEICHE R800-G KPL.</t>
  </si>
  <si>
    <t>829524051</t>
  </si>
  <si>
    <t>LP 2.0 ENDSTÜCK</t>
  </si>
  <si>
    <t>829524053</t>
  </si>
  <si>
    <t>INKREMENTALGEBER DKV60-5V, KPL.</t>
  </si>
  <si>
    <t>829524055</t>
  </si>
  <si>
    <t>EINLAUFSCHUTZ FÜR ILS-RAD KPL.</t>
  </si>
  <si>
    <t>829524506</t>
  </si>
  <si>
    <t>WEICHENSCHENKEL R-G M. BUCHSERECHTS FÜR</t>
  </si>
  <si>
    <t>829526009</t>
  </si>
  <si>
    <t>RADGRUNDKÖRPER 800</t>
  </si>
  <si>
    <t>HALTER LP 800</t>
  </si>
  <si>
    <t>HALTER LP 800 MIT PIN LASCHE</t>
  </si>
  <si>
    <t>829526041</t>
  </si>
  <si>
    <t>MESSRAD ENCODER DKV60-5V - ILS II</t>
  </si>
  <si>
    <t>829526500</t>
  </si>
  <si>
    <t>WEICHENGRUNDKÖRPER R-R FÜR MODUL-WEICHE</t>
  </si>
  <si>
    <t>829526501</t>
  </si>
  <si>
    <t>WEICHENSCHENKEL R-R FÜR MODUL-WEICHE</t>
  </si>
  <si>
    <t>829526502</t>
  </si>
  <si>
    <t>WEICHENVERBINDUNG FÜR MODUL-WEICHE</t>
  </si>
  <si>
    <t>829526504</t>
  </si>
  <si>
    <t>UMFAHRUNGSBOGEN R800-ENDE --&gt; 829526103</t>
  </si>
  <si>
    <t>829526505</t>
  </si>
  <si>
    <t>UMFAHRUNGSBOGEN R800-G / R800-R800 --&gt; 829526104</t>
  </si>
  <si>
    <t>829526507</t>
  </si>
  <si>
    <t>WEICHENGRUNDKÖRPER R-G RECHTSFÜR MODUL-WEICHE</t>
  </si>
  <si>
    <t>829526541</t>
  </si>
  <si>
    <t>BEARBEITUNG MESSRAD ENCODER DKV60-5V - ILS II</t>
  </si>
  <si>
    <t>829526561</t>
  </si>
  <si>
    <t>EINLAUFSCHUTZ FÜR RAD</t>
  </si>
  <si>
    <t>829526562</t>
  </si>
  <si>
    <t>EINLAUFSCHUTZ FÜR LP</t>
  </si>
  <si>
    <t>829532001</t>
  </si>
  <si>
    <t>SEPARATOR AN LAUFPROFIL LP KPL.</t>
  </si>
  <si>
    <t>829532003</t>
  </si>
  <si>
    <t>SEPARATOR AN STAUSTRECKE SP KPL. --&gt; 829532010/011</t>
  </si>
  <si>
    <t>829532005</t>
  </si>
  <si>
    <t>SEPARATOR AN SP M.ANBAU LI MT/TB TRAV.STOP. KPL.</t>
  </si>
  <si>
    <t>829532007</t>
  </si>
  <si>
    <t>SEPARATOR AN STRUKTURPROFIL - RAD EINFAHRT KPL.</t>
  </si>
  <si>
    <t>829532009</t>
  </si>
  <si>
    <t>SEPARATOR AN LP FÜR TB-BE-/ENTLADESTATION KPL.</t>
  </si>
  <si>
    <t>829532010</t>
  </si>
  <si>
    <t>SEPARATOR AN STAUSTRECKE 0,6° SP 2/3 FÜR BT KPL.</t>
  </si>
  <si>
    <t>829532011</t>
  </si>
  <si>
    <t>SEPARATOR AN STAUSTRECKE 0,6° SP 2/3 FÜR TB KPL.</t>
  </si>
  <si>
    <t>829534011</t>
  </si>
  <si>
    <t>SEPARATOR GRUNDMODELL MIT S_PN_ZYLINDER - BG</t>
  </si>
  <si>
    <t>829534030</t>
  </si>
  <si>
    <t>829534051</t>
  </si>
  <si>
    <t>TEILE/MONTAGE FÜR 829534011 SEP.  - FA. SCHMAUS</t>
  </si>
  <si>
    <t>829534052</t>
  </si>
  <si>
    <t>TEILE/MONTAGE FÜR 829534012 SEP. M. TRAV.STOPPER</t>
  </si>
  <si>
    <t>829534053</t>
  </si>
  <si>
    <t>BEISTELLUNG  FÜR SEPARATOR - FA. SCHMAUS</t>
  </si>
  <si>
    <t>829534054</t>
  </si>
  <si>
    <t>TEILE/MONTAGE FÜR 829534013 SEP. F.</t>
  </si>
  <si>
    <t>829534055</t>
  </si>
  <si>
    <t>BEISTELLUNG F. SEP. F. TB-BE-/ENTLADEST.  - FA.</t>
  </si>
  <si>
    <t>829534056</t>
  </si>
  <si>
    <t>BEISTELLUNG  FÜR SEPARATOR AN SP OHNE SENSOR-</t>
  </si>
  <si>
    <t>829534057</t>
  </si>
  <si>
    <t>TEILE/MONTAGE FÜR 829534014 SEP.FLEX  - FA.</t>
  </si>
  <si>
    <t>829534058</t>
  </si>
  <si>
    <t>BEISTELLUNG  FÜR SEPARATOR FLEX  - FA.SCHMAUS</t>
  </si>
  <si>
    <t>829534059</t>
  </si>
  <si>
    <t>TEILE/MONTAGE FÜR 829534014 SEP.FLEX</t>
  </si>
  <si>
    <t>829534122</t>
  </si>
  <si>
    <t>nicht vorhanden</t>
  </si>
  <si>
    <t>829536020</t>
  </si>
  <si>
    <t>EINGREIFSCHUTZ F. SEPARATOR AM LP</t>
  </si>
  <si>
    <t>829576106</t>
  </si>
  <si>
    <t>cEntwicklungsteil</t>
  </si>
  <si>
    <t>829644041</t>
  </si>
  <si>
    <t>TEILE/MONTAGE LAUFKÖRPER MT V3- FA. SCHMAUS</t>
  </si>
  <si>
    <t>829644042</t>
  </si>
  <si>
    <t>BEISTELLUNG LAUFKÖRPER MT V3 OHNE BARCODE -</t>
  </si>
  <si>
    <t>829644117</t>
  </si>
  <si>
    <t>P&amp;F-CLIP 3-TEILIG F. SC/MT KPL. - V3</t>
  </si>
  <si>
    <t>CLIPKÖRPER F. P&amp;F - CLIP SC/PAC - V2/3</t>
  </si>
  <si>
    <t>829662012</t>
  </si>
  <si>
    <t>MT BELADUNG AUTOMATISCH KPL.</t>
  </si>
  <si>
    <t>831114037</t>
  </si>
  <si>
    <t>831114038</t>
  </si>
  <si>
    <t>831114039</t>
  </si>
  <si>
    <t>831114040</t>
  </si>
  <si>
    <t>TRAPEZVERBINDUNG TV W-AP110 UNTEN</t>
  </si>
  <si>
    <t>831114041</t>
  </si>
  <si>
    <t>831114042</t>
  </si>
  <si>
    <t>834142001</t>
  </si>
  <si>
    <t>834142002</t>
  </si>
  <si>
    <t>834142003</t>
  </si>
  <si>
    <t>834142004</t>
  </si>
  <si>
    <t>834142011</t>
  </si>
  <si>
    <t>834142012</t>
  </si>
  <si>
    <t>834142013</t>
  </si>
  <si>
    <t>S-L WEICHENKÖRPER MIT E</t>
  </si>
  <si>
    <t>834142100</t>
  </si>
  <si>
    <t>834142101</t>
  </si>
  <si>
    <t>834142102</t>
  </si>
  <si>
    <t>S D WEICHENKÖRPER MIT E</t>
  </si>
  <si>
    <t>834142200</t>
  </si>
  <si>
    <t>834142201</t>
  </si>
  <si>
    <t>834142202</t>
  </si>
  <si>
    <t>S T WEICHENKÖRPER MIT E</t>
  </si>
  <si>
    <t>834144001</t>
  </si>
  <si>
    <t>S-R WEICHENKÖRPER</t>
  </si>
  <si>
    <t>834144002</t>
  </si>
  <si>
    <t>S-L WEICHENKÖRPER</t>
  </si>
  <si>
    <t>834144003</t>
  </si>
  <si>
    <t>S-R WEICHENKÖRPER F. ELEKTRIK</t>
  </si>
  <si>
    <t>834144004</t>
  </si>
  <si>
    <t>S-L WEICHENKÖRPER F. ELEKTRIK</t>
  </si>
  <si>
    <t>834144100</t>
  </si>
  <si>
    <t>S D WEICHENKÖRPER</t>
  </si>
  <si>
    <t>834144200</t>
  </si>
  <si>
    <t>S T WEICHENKÖRPER</t>
  </si>
  <si>
    <t>834144601</t>
  </si>
  <si>
    <t>S T MECHANIK KPL.</t>
  </si>
  <si>
    <t>834144612</t>
  </si>
  <si>
    <t>S T VORSCHALTUNG KPL.</t>
  </si>
  <si>
    <t>834144620</t>
  </si>
  <si>
    <t>S PNEUMATIK KPL.</t>
  </si>
  <si>
    <t>834144623</t>
  </si>
  <si>
    <t>S D PNEUMATIK KPL.</t>
  </si>
  <si>
    <t>834144624</t>
  </si>
  <si>
    <t>S PNEUMATIK FÜR DELTA</t>
  </si>
  <si>
    <t>834172001</t>
  </si>
  <si>
    <t>WEICHE S 45°-L-350/700, KPL. M</t>
  </si>
  <si>
    <t>834172002</t>
  </si>
  <si>
    <t>WEICHE S 45°-L-350/700, KPL. P</t>
  </si>
  <si>
    <t>834172003</t>
  </si>
  <si>
    <t>WEICHE S 45°-L-350/700, KPL. E</t>
  </si>
  <si>
    <t>834172004</t>
  </si>
  <si>
    <t>WEICHE S 45°-R-350/700, KPL. M</t>
  </si>
  <si>
    <t>834172005</t>
  </si>
  <si>
    <t>WEICHE S 45°-R-350/700, KPL. P</t>
  </si>
  <si>
    <t>834172006</t>
  </si>
  <si>
    <t>WEICHE S 45°-R-350/700, KPL. E</t>
  </si>
  <si>
    <t>834172007</t>
  </si>
  <si>
    <t>WEICHE S 45°-L-400/750, KPL. M</t>
  </si>
  <si>
    <t>834172008</t>
  </si>
  <si>
    <t>WEICHE S 45°-L-400/750, KPL. P</t>
  </si>
  <si>
    <t>834172009</t>
  </si>
  <si>
    <t>WEICHE S 45°-L-400/750, KPL. E</t>
  </si>
  <si>
    <t>834172010</t>
  </si>
  <si>
    <t>WEICHE S 45°-R-400/750, KPL. M</t>
  </si>
  <si>
    <t>834172011</t>
  </si>
  <si>
    <t>WEICHE S 45°-R-400/750, KPL. P</t>
  </si>
  <si>
    <t>834172012</t>
  </si>
  <si>
    <t>WEICHE S 45°-R-400/750, KPL. E</t>
  </si>
  <si>
    <t>834172021</t>
  </si>
  <si>
    <t>WEICHE S 90°-L-500/600, KPL. M</t>
  </si>
  <si>
    <t>834172022</t>
  </si>
  <si>
    <t>WEICHE S 90°-L-500/600, KPL. P</t>
  </si>
  <si>
    <t>834172023</t>
  </si>
  <si>
    <t>WEICHE S 90°-L-500/600, KPL. E</t>
  </si>
  <si>
    <t>834172024</t>
  </si>
  <si>
    <t>WEICHE S 90°-R-500/600, KPL. M</t>
  </si>
  <si>
    <t>834172025</t>
  </si>
  <si>
    <t>WEICHE S 90°-R-500/600, KPL. P</t>
  </si>
  <si>
    <t>834172026</t>
  </si>
  <si>
    <t>WEICHE S 90°-R-500/600, KPL. E</t>
  </si>
  <si>
    <t>834172027</t>
  </si>
  <si>
    <t>WEICHE S 90°-L-700/700, KPL. M</t>
  </si>
  <si>
    <t>834172028</t>
  </si>
  <si>
    <t>WEICHE S 90°-L-700/700, KPL. P</t>
  </si>
  <si>
    <t>834172029</t>
  </si>
  <si>
    <t>WEICHE S 90°-L-700/700, KPL. E</t>
  </si>
  <si>
    <t>834172030</t>
  </si>
  <si>
    <t>WEICHE S 90°-R-700/700, KPL. M</t>
  </si>
  <si>
    <t>834172031</t>
  </si>
  <si>
    <t>WEICHE S 90°-R-700/700, KPL. P</t>
  </si>
  <si>
    <t>834172032</t>
  </si>
  <si>
    <t>WEICHE S 90°-R-700/700, KPL. E</t>
  </si>
  <si>
    <t>834172041</t>
  </si>
  <si>
    <t>WEICHE S PARALLEL-L-180/700, KPL. MIT M</t>
  </si>
  <si>
    <t>834172042</t>
  </si>
  <si>
    <t>WEICHE S PARALLEL-L-180/700, KPL. MIT P</t>
  </si>
  <si>
    <t>834172043</t>
  </si>
  <si>
    <t>WEICHE S PARALLEL-L-180/700, KPL. MIT E</t>
  </si>
  <si>
    <t>834172044</t>
  </si>
  <si>
    <t>WEICHE S PARALLEL-R-180/700, KPL. MIT M</t>
  </si>
  <si>
    <t>834172045</t>
  </si>
  <si>
    <t>WEICHE S PARALLEL-R-180/700, KPL. MIT P</t>
  </si>
  <si>
    <t>834172046</t>
  </si>
  <si>
    <t>WEICHE S PARALLEL-R-180/700, KPL. MIT E</t>
  </si>
  <si>
    <t>834172047</t>
  </si>
  <si>
    <t>834172048</t>
  </si>
  <si>
    <t>834172049</t>
  </si>
  <si>
    <t>WEICHE S PARALLEL-L-200/750, KPL. MIT E</t>
  </si>
  <si>
    <t>834172050</t>
  </si>
  <si>
    <t>834172051</t>
  </si>
  <si>
    <t>834172052</t>
  </si>
  <si>
    <t>WEICHE S PARALLEL-R-200/750, KPL. MIT E</t>
  </si>
  <si>
    <t>834172100</t>
  </si>
  <si>
    <t>WEICHE S D 45°-350/700, KPL. M</t>
  </si>
  <si>
    <t>834172101</t>
  </si>
  <si>
    <t>WEICHE S D 45°-350/700, KPL. P</t>
  </si>
  <si>
    <t>834172102</t>
  </si>
  <si>
    <t>WEICHE S D 45°-350/700, KPL. E</t>
  </si>
  <si>
    <t>834172103</t>
  </si>
  <si>
    <t>WEICHE S D 45°-400/750, KPL. M</t>
  </si>
  <si>
    <t>834172104</t>
  </si>
  <si>
    <t>WEICHE S D 45°-400/750, KPL. P</t>
  </si>
  <si>
    <t>834172105</t>
  </si>
  <si>
    <t>WEICHE S D 45°-400/750, KPL. E</t>
  </si>
  <si>
    <t>834172106</t>
  </si>
  <si>
    <t>834172107</t>
  </si>
  <si>
    <t>834172108</t>
  </si>
  <si>
    <t>WEICHE S D 90°-500/600, KPL. E</t>
  </si>
  <si>
    <t>834172109</t>
  </si>
  <si>
    <t>834172110</t>
  </si>
  <si>
    <t>834172111</t>
  </si>
  <si>
    <t>WEICHE S D 90°-700/700, KPL. E</t>
  </si>
  <si>
    <t>834172112</t>
  </si>
  <si>
    <t>WEICHE S D PARALLEL-180/700, KPL. MIT M</t>
  </si>
  <si>
    <t>834172113</t>
  </si>
  <si>
    <t>WEICHE S D PARALLEL-180/700, KPL. MIT P</t>
  </si>
  <si>
    <t>834172114</t>
  </si>
  <si>
    <t>WEICHE S D PARALLEL-180/700, KPL. MIT E</t>
  </si>
  <si>
    <t>834172115</t>
  </si>
  <si>
    <t>834172116</t>
  </si>
  <si>
    <t>834172117</t>
  </si>
  <si>
    <t>WEICHE S D PARALLEL-200/750, KPL. MIT E</t>
  </si>
  <si>
    <t>834172200</t>
  </si>
  <si>
    <t>WEICHE S T 45°-350/700, KPL. M</t>
  </si>
  <si>
    <t>834172201</t>
  </si>
  <si>
    <t>WEICHE S T 45°-350/700, KPL. P</t>
  </si>
  <si>
    <t>834172202</t>
  </si>
  <si>
    <t>WEICHE S T 45°-350/700, KPL. E</t>
  </si>
  <si>
    <t>834172203</t>
  </si>
  <si>
    <t>WEICHE S T 45°-400/750, KPL. M</t>
  </si>
  <si>
    <t>834172204</t>
  </si>
  <si>
    <t>WEICHE S T 45°-400/750, KPL. P</t>
  </si>
  <si>
    <t>834172205</t>
  </si>
  <si>
    <t>WEICHE S T 45°-400/750, KPL. E</t>
  </si>
  <si>
    <t>834172206</t>
  </si>
  <si>
    <t>834172207</t>
  </si>
  <si>
    <t>834172208</t>
  </si>
  <si>
    <t>WEICHE S T 90°-500/600, KPL. E</t>
  </si>
  <si>
    <t>834172209</t>
  </si>
  <si>
    <t>834172210</t>
  </si>
  <si>
    <t>834172211</t>
  </si>
  <si>
    <t>WEICHE S T 90°-700/700, KPL. E</t>
  </si>
  <si>
    <t>834172212</t>
  </si>
  <si>
    <t>WEICHE S T PARALLEL-180/700, KPL. MIT M</t>
  </si>
  <si>
    <t>834172213</t>
  </si>
  <si>
    <t>WEICHE S T PARALLEL-180/700, KPL. MIT P</t>
  </si>
  <si>
    <t>834172214</t>
  </si>
  <si>
    <t>WEICHE S T PARALLEL-180/700, KPL. MIT E</t>
  </si>
  <si>
    <t>834172215</t>
  </si>
  <si>
    <t>834172216</t>
  </si>
  <si>
    <t>834172217</t>
  </si>
  <si>
    <t>WEICHE S T PARALLEL-200/750, KPL. MIT E</t>
  </si>
  <si>
    <t>834172400</t>
  </si>
  <si>
    <t>834172401</t>
  </si>
  <si>
    <t>834172402</t>
  </si>
  <si>
    <t>WEICHE S C DELTA 1400/700, KPL. MIT E</t>
  </si>
  <si>
    <t>834172403</t>
  </si>
  <si>
    <t>834172404</t>
  </si>
  <si>
    <t>834172405</t>
  </si>
  <si>
    <t>WEICHE S C DELTA 1600/800, KPL. MIT E</t>
  </si>
  <si>
    <t>834172500</t>
  </si>
  <si>
    <t>S C 2S 3C L-200/1400/900 KPL. M. M</t>
  </si>
  <si>
    <t>834242001</t>
  </si>
  <si>
    <t>834242002</t>
  </si>
  <si>
    <t>834242004</t>
  </si>
  <si>
    <t>834242005</t>
  </si>
  <si>
    <t>834242011</t>
  </si>
  <si>
    <t>834242012</t>
  </si>
  <si>
    <t>834242015</t>
  </si>
  <si>
    <t>834242100</t>
  </si>
  <si>
    <t>834242101</t>
  </si>
  <si>
    <t>834242103</t>
  </si>
  <si>
    <t>834242200</t>
  </si>
  <si>
    <t>834242201</t>
  </si>
  <si>
    <t>834244001</t>
  </si>
  <si>
    <t>834244002</t>
  </si>
  <si>
    <t>834244100</t>
  </si>
  <si>
    <t>834244200</t>
  </si>
  <si>
    <t>S T WEICHENKÖRPER  (Grammer)</t>
  </si>
  <si>
    <t>834244201</t>
  </si>
  <si>
    <t>834244612</t>
  </si>
  <si>
    <t>S T VORSCHALTUNG KPL. MIT DISTANZSTÜCK (Grammer)</t>
  </si>
  <si>
    <t>834244615</t>
  </si>
  <si>
    <t>S T VORSCHALTUNG KPL. MIT SCHEIBE (Grammer)</t>
  </si>
  <si>
    <t>834244620</t>
  </si>
  <si>
    <t>S / S T  PNEUMATIK KPL.</t>
  </si>
  <si>
    <t>834244621</t>
  </si>
  <si>
    <t>834244622</t>
  </si>
  <si>
    <t>834244623</t>
  </si>
  <si>
    <t>834244624</t>
  </si>
  <si>
    <t>S PNEUMATIK FÜR DELTA OHNE VENTIL</t>
  </si>
  <si>
    <t>834244625</t>
  </si>
  <si>
    <t>S / S T  PNEUMATIK MIT IMPULSVENTIL KPL.</t>
  </si>
  <si>
    <t>834244626</t>
  </si>
  <si>
    <t>S D PNEUMATIK MIT IMPULSVENTIL KPL.</t>
  </si>
  <si>
    <t>834244627</t>
  </si>
  <si>
    <t>S T PNEUMATIK-LI KPL. MIT VORSCHALTUNG SCHEIBEN</t>
  </si>
  <si>
    <t>834244628</t>
  </si>
  <si>
    <t>S C DELTA PNEUMATIK MIT IMPULSVENTIL KPL.</t>
  </si>
  <si>
    <t>834244629</t>
  </si>
  <si>
    <t>S D PNEUMATIK MIT ZYL. D16 KPL.</t>
  </si>
  <si>
    <t>834244630</t>
  </si>
  <si>
    <t>S D PNEUMATIK MIT ZYL. D16 +IMPULSVENTIL KPL.</t>
  </si>
  <si>
    <t>834244664</t>
  </si>
  <si>
    <t>S HANDSCHALTUNG MIT SEIL KPL. - ABSTAND 150MM</t>
  </si>
  <si>
    <t>834244665</t>
  </si>
  <si>
    <t>S D HANDSCHALTUNG MIT SEIL KPL. - ABSTAND 150MM</t>
  </si>
  <si>
    <t>834244667</t>
  </si>
  <si>
    <t>S T HANDSCHALTUNG MIT SEIL KPL. - ABSTAND 150MM</t>
  </si>
  <si>
    <t>834246057</t>
  </si>
  <si>
    <t>834246058</t>
  </si>
  <si>
    <t>834272001</t>
  </si>
  <si>
    <t>834272002</t>
  </si>
  <si>
    <t>834272004</t>
  </si>
  <si>
    <t>834272005</t>
  </si>
  <si>
    <t>834272007</t>
  </si>
  <si>
    <t>834272008</t>
  </si>
  <si>
    <t>834272010</t>
  </si>
  <si>
    <t>834272011</t>
  </si>
  <si>
    <t>834272021</t>
  </si>
  <si>
    <t>834272022</t>
  </si>
  <si>
    <t>834272024</t>
  </si>
  <si>
    <t>834272025</t>
  </si>
  <si>
    <t>834272027</t>
  </si>
  <si>
    <t>834272028</t>
  </si>
  <si>
    <t>834272030</t>
  </si>
  <si>
    <t>834272031</t>
  </si>
  <si>
    <t>834272047</t>
  </si>
  <si>
    <t>834272048</t>
  </si>
  <si>
    <t>834272050</t>
  </si>
  <si>
    <t>834272051</t>
  </si>
  <si>
    <t>834272100</t>
  </si>
  <si>
    <t>834272101</t>
  </si>
  <si>
    <t>834272103</t>
  </si>
  <si>
    <t>834272104</t>
  </si>
  <si>
    <t>834272106</t>
  </si>
  <si>
    <t>834272107</t>
  </si>
  <si>
    <t>834272109</t>
  </si>
  <si>
    <t>834272110</t>
  </si>
  <si>
    <t>834272115</t>
  </si>
  <si>
    <t>834272116</t>
  </si>
  <si>
    <t>834272200</t>
  </si>
  <si>
    <t>834272201</t>
  </si>
  <si>
    <t>834272203</t>
  </si>
  <si>
    <t>834272204</t>
  </si>
  <si>
    <t>834272206</t>
  </si>
  <si>
    <t>834272207</t>
  </si>
  <si>
    <t>834272209</t>
  </si>
  <si>
    <t>834272210</t>
  </si>
  <si>
    <t>834272215</t>
  </si>
  <si>
    <t>834272216</t>
  </si>
  <si>
    <t>834272400</t>
  </si>
  <si>
    <t>834272401</t>
  </si>
  <si>
    <t>834272403</t>
  </si>
  <si>
    <t>834272404</t>
  </si>
  <si>
    <t>834272420</t>
  </si>
  <si>
    <t>WEICHE S C STAR 1400/1400, KPL.</t>
  </si>
  <si>
    <t>834272421</t>
  </si>
  <si>
    <t>WEICHE S C STAR 1400/1400 PNEUMATISCH, KPL.</t>
  </si>
  <si>
    <t>834272500</t>
  </si>
  <si>
    <t>834272501</t>
  </si>
  <si>
    <t>834272503</t>
  </si>
  <si>
    <t>834272504</t>
  </si>
  <si>
    <t>834272512</t>
  </si>
  <si>
    <t>834272513</t>
  </si>
  <si>
    <t>834272515</t>
  </si>
  <si>
    <t>834272516</t>
  </si>
  <si>
    <t>834272524</t>
  </si>
  <si>
    <t>834272525</t>
  </si>
  <si>
    <t>834272527</t>
  </si>
  <si>
    <t>834272528</t>
  </si>
  <si>
    <t>834272536</t>
  </si>
  <si>
    <t>834272537</t>
  </si>
  <si>
    <t>834272539</t>
  </si>
  <si>
    <t>834272540</t>
  </si>
  <si>
    <t>834342003</t>
  </si>
  <si>
    <t>834342102</t>
  </si>
  <si>
    <t>834342202</t>
  </si>
  <si>
    <t>834346040</t>
  </si>
  <si>
    <t>SENSORHALTER FÜR S / S D WEICHENSCHENKELABFRAGE</t>
  </si>
  <si>
    <t>834372032</t>
  </si>
  <si>
    <t>WEICHE S 90°-R-700/700, KPL. MIT E</t>
  </si>
  <si>
    <t>888006005</t>
  </si>
  <si>
    <t>WERKZEUGPAKET FÜR SPINNEREI MITTEL MANUELL</t>
  </si>
  <si>
    <t>888006007</t>
  </si>
  <si>
    <t>WERKZEUGPAKET FÜR SPINNEREI KLEIN</t>
  </si>
  <si>
    <t>888006008</t>
  </si>
  <si>
    <t>WERKZEUGPAKET FÜR SPINNEREI KLEIN MANUELL</t>
  </si>
  <si>
    <t>888006009</t>
  </si>
  <si>
    <t>WERKZEUGPAKET FÜR SPINNEREI GROSS</t>
  </si>
  <si>
    <t>888006010</t>
  </si>
  <si>
    <t>WERKZEUGPAKET FÜR SPINNEREI GROSS MANUELL</t>
  </si>
  <si>
    <t>888006011</t>
  </si>
  <si>
    <t>WERKZEUGPAKET FÜR SPINNEREI MITTEL</t>
  </si>
  <si>
    <t>888006012</t>
  </si>
  <si>
    <t>WERKZEUGPAKET FÜR SPINNEREI MITTEL AUTOMATISCH</t>
  </si>
  <si>
    <t>888006013</t>
  </si>
  <si>
    <t>888006014</t>
  </si>
  <si>
    <t>WERKZEUGPAKET FÜR SPINNEREI KLEIN AUTOMATISCH</t>
  </si>
  <si>
    <t>888006015</t>
  </si>
  <si>
    <t>888006016</t>
  </si>
  <si>
    <t>WERKZEUGPAKET FÜR SPINNEREI GROSS AUTOMATISCH</t>
  </si>
  <si>
    <t>888006017</t>
  </si>
  <si>
    <t>888006084</t>
  </si>
  <si>
    <t>WERKZEUGPAKET FÜR SPINNEREI LM</t>
  </si>
  <si>
    <t>888006085</t>
  </si>
  <si>
    <t>WERKZEUGPAKET FÜR SPINNEREI RE</t>
  </si>
  <si>
    <t>911011025</t>
  </si>
  <si>
    <t>SCHRAUBE M6X10 6KT DIN 931 DIN EN 24014 VZ</t>
  </si>
  <si>
    <t>911011026</t>
  </si>
  <si>
    <t>SCHRAUBE M10X40 6KT DIN 931 DIN EN 24014 VZ</t>
  </si>
  <si>
    <t>911011089</t>
  </si>
  <si>
    <t>SCHRAUBE M5X60 6KT DIN 933 DIN EN 24017 VZ</t>
  </si>
  <si>
    <t>911011090</t>
  </si>
  <si>
    <t>SCHRAUBE M5X50 6KT DIN 933 DIN EN 24017 VZ</t>
  </si>
  <si>
    <t>911011132</t>
  </si>
  <si>
    <t>SCHRAUBE M20X50 6KT DIN 933 DIN EN 24017 VZ</t>
  </si>
  <si>
    <t>911011143</t>
  </si>
  <si>
    <t>SCHRAUBE M10X220 6KT DIN 931 DIN EN 24014 VZ</t>
  </si>
  <si>
    <t>911011148</t>
  </si>
  <si>
    <t>SCHRAUBE M16X25 6KT DIN 933 DIN EN 24017 VZ</t>
  </si>
  <si>
    <t>911011150</t>
  </si>
  <si>
    <t>SCHRAUBE M14X35 6KT DIN 933 DIN EN 24017 VZ</t>
  </si>
  <si>
    <t>911011152</t>
  </si>
  <si>
    <t>SCHRAUBE M16X50 6KT DIN 933 DIN EN 24017 VZ</t>
  </si>
  <si>
    <t>911011157</t>
  </si>
  <si>
    <t>SCHRAUBE M12X140 6KT DIN 931 DIN EN 24014 VZ</t>
  </si>
  <si>
    <t>911011159</t>
  </si>
  <si>
    <t>SCHRAUBE M10X30 6KT DIN 931 DIN EN 24014 VZ</t>
  </si>
  <si>
    <t>911012035</t>
  </si>
  <si>
    <t>SCHRAUBE M12X130 6KT DIN 931 DIN EN 24014 VZ</t>
  </si>
  <si>
    <t>911012039</t>
  </si>
  <si>
    <t>SCHRAUBE M6X130 6KT DIN 931 DIN EN 24014 VZ</t>
  </si>
  <si>
    <t>911012040</t>
  </si>
  <si>
    <t>SCHRAUBE M16X70 6KT DIN 931 DIN EN 24014 VZ</t>
  </si>
  <si>
    <t>911012041</t>
  </si>
  <si>
    <t>SCHRAUBE M16X85 6KT DIN 931 DIN EN 24014 VZ</t>
  </si>
  <si>
    <t>911012042</t>
  </si>
  <si>
    <t>SCHRAUBE M10X170 6KT DIN 931 DIN EN 24014 VZ</t>
  </si>
  <si>
    <t>911012043</t>
  </si>
  <si>
    <t>SCHRAUBE M12X55 6KT DIN 931 DIN EN 24014 VZ</t>
  </si>
  <si>
    <t>911012044</t>
  </si>
  <si>
    <t>SCHRAUBE M12X65 6KT DIN 931 DIN EN 24014 VZ</t>
  </si>
  <si>
    <t>911021102</t>
  </si>
  <si>
    <t>SENKSCHR. M8X85 DIN 7991 M.INNENSKT. --&gt; 911021254</t>
  </si>
  <si>
    <t>911021103</t>
  </si>
  <si>
    <t>SENKSCH M6X45 EN ISO 10642 M. INNENSKT. (DIN</t>
  </si>
  <si>
    <t>911021107</t>
  </si>
  <si>
    <t>SENKSCHR. M10X30 DIN 7991  M. INNENSKT. VZ</t>
  </si>
  <si>
    <t>911021111</t>
  </si>
  <si>
    <t>SENKSCHR. M6X80 DIN 7991  M. INNENSKT. VZ</t>
  </si>
  <si>
    <t>911021146</t>
  </si>
  <si>
    <t>911021159</t>
  </si>
  <si>
    <t>911021171</t>
  </si>
  <si>
    <t>911021175</t>
  </si>
  <si>
    <t>911021177</t>
  </si>
  <si>
    <t>911021178</t>
  </si>
  <si>
    <t>911021179</t>
  </si>
  <si>
    <t>911021180</t>
  </si>
  <si>
    <t>SENKSCHR. M12X25 DIN 7991 M.INNENSKT. VZ</t>
  </si>
  <si>
    <t>911021182</t>
  </si>
  <si>
    <t>911021185</t>
  </si>
  <si>
    <t>911021192</t>
  </si>
  <si>
    <t>Zylinderschraube DIN 912 - M3 x 40 - 8.8</t>
  </si>
  <si>
    <t>911021194</t>
  </si>
  <si>
    <t>911021198</t>
  </si>
  <si>
    <t>911021200</t>
  </si>
  <si>
    <t>SENKSCHR. M12X55 DIN 7991 M.INNENSKT. VZ</t>
  </si>
  <si>
    <t>911021202</t>
  </si>
  <si>
    <t>911021205</t>
  </si>
  <si>
    <t>911021206</t>
  </si>
  <si>
    <t>911021208</t>
  </si>
  <si>
    <t>911021211</t>
  </si>
  <si>
    <t>SENKSCHR. M3X25 DIN 7991 M.INNENSKT. VZ</t>
  </si>
  <si>
    <t>911021224</t>
  </si>
  <si>
    <t>911021225</t>
  </si>
  <si>
    <t>911021228</t>
  </si>
  <si>
    <t>911021233</t>
  </si>
  <si>
    <t>911021235</t>
  </si>
  <si>
    <t>SENKSCHR. M8X60 DIN 7991 M.INNENSKT. VZ</t>
  </si>
  <si>
    <t>911021236</t>
  </si>
  <si>
    <t>SENKSCHR. M16X35 DIN 7991 M.INNENSKT. VZ</t>
  </si>
  <si>
    <t>911021237</t>
  </si>
  <si>
    <t>SENKSCHR. M16X70 DIN 7991 M.INNENSKT. VZ</t>
  </si>
  <si>
    <t>911021238</t>
  </si>
  <si>
    <t>911021240</t>
  </si>
  <si>
    <t>SENKSCHR. M12X35 DIN 7991 M.INNENSKT. VZ</t>
  </si>
  <si>
    <t>911021241</t>
  </si>
  <si>
    <t>SENKSCHR. M12X120 DIN 7991 M.INNENSKT. VZ</t>
  </si>
  <si>
    <t>911021242</t>
  </si>
  <si>
    <t>SENKSCHR. M12X45 DIN 7991 M.INNENSKT. VZ</t>
  </si>
  <si>
    <t>911021243</t>
  </si>
  <si>
    <t>SENKSCHR. M10X45 DIN 7991 M.INNENSKT. VZ</t>
  </si>
  <si>
    <t>911021244</t>
  </si>
  <si>
    <t>SENKSCHR. M10X60 DIN 7991 M.INNENSKT. VZ</t>
  </si>
  <si>
    <t>911021245</t>
  </si>
  <si>
    <t>SENKSCHR. M5X45 DIN 7991 M.INNENSKT. VZ</t>
  </si>
  <si>
    <t>911021246</t>
  </si>
  <si>
    <t>911021247</t>
  </si>
  <si>
    <t>911021249</t>
  </si>
  <si>
    <t>911021250</t>
  </si>
  <si>
    <t>ZYL.SCHR. M. SCHLITZ M2,5X10 VZ. DIN 84/DIN EN</t>
  </si>
  <si>
    <t>911021251</t>
  </si>
  <si>
    <t>SENKSCHR. M8X70 DIN 7991 M.INNENSECHSKANT VZ</t>
  </si>
  <si>
    <t>911021253</t>
  </si>
  <si>
    <t>SENKSCHR. M10X16 DIN 7991 M.INNENSKT. VZ</t>
  </si>
  <si>
    <t>911021255</t>
  </si>
  <si>
    <t>911021256</t>
  </si>
  <si>
    <t>SENKSCHR. M8X10 DIN 7991  M. INNENSKT. VZ --&gt;</t>
  </si>
  <si>
    <t>911021258</t>
  </si>
  <si>
    <t>911031026</t>
  </si>
  <si>
    <t>Senkschraube DIN 963 - M5 x 45 - 4.8</t>
  </si>
  <si>
    <t>911031056</t>
  </si>
  <si>
    <t>Senkschraube DIN 963 - M3 x 6 - 4.8</t>
  </si>
  <si>
    <t>911031057</t>
  </si>
  <si>
    <t>Senkschraube DIN 963 - M3 x 40 - 4.8</t>
  </si>
  <si>
    <t>911031058</t>
  </si>
  <si>
    <t>SENKSCHR. M8X45 DIN 965 M.KREUZSCHLITZ VZ</t>
  </si>
  <si>
    <t>911031059</t>
  </si>
  <si>
    <t>SENKSCHR. M6X45 DIN 965 M.KREUZSCHLITZ VZ</t>
  </si>
  <si>
    <t>911041020</t>
  </si>
  <si>
    <t>ZYL.SCHR. M6X10 M. SCHLITZ DIN 84 / DIN EN ISO</t>
  </si>
  <si>
    <t>911041055</t>
  </si>
  <si>
    <t>ZYL.SCHR. M. SCHLITZ M5X16 DIN 84 /DIN EN ISO</t>
  </si>
  <si>
    <t>911051002</t>
  </si>
  <si>
    <t>RINGMUTTER M8  DIN 582 VERZ. (MÖLLER) --&gt;</t>
  </si>
  <si>
    <t>911051021</t>
  </si>
  <si>
    <t>PAN-HEAD SPAX M5X30 VZ</t>
  </si>
  <si>
    <t>911051042</t>
  </si>
  <si>
    <t>FLACHKOPFSCHR. M4X5 DIN 923 M.SCHLITZ U. ANSATZ VZ</t>
  </si>
  <si>
    <t>911051043</t>
  </si>
  <si>
    <t>FLACHKOPFSCHR. M8X4 DIN 923 M.SCHLITZ U.ANSATZ VZ</t>
  </si>
  <si>
    <t>911051044</t>
  </si>
  <si>
    <t>FLACHKOPFSCHR. M6X4 DIN 923 M.SCHLITZ U.ANSATZ VZ</t>
  </si>
  <si>
    <t>911071032</t>
  </si>
  <si>
    <t>LINSENSCHR. M3X8 ISO 7380-1 INNENSKT. OHNE</t>
  </si>
  <si>
    <t>911071041</t>
  </si>
  <si>
    <t>LINSENSCHR. M3X12 ISO 7380-2 INNENSKT. MIT</t>
  </si>
  <si>
    <t>911071042</t>
  </si>
  <si>
    <t>LINSENSCHR. M3X10 ISO 7380-2 INNENSKT. MIT</t>
  </si>
  <si>
    <t>911071044</t>
  </si>
  <si>
    <t>LINSENSCHR. M4X16 ISO 7380-2 INNENSKT. MIT</t>
  </si>
  <si>
    <t>911081011</t>
  </si>
  <si>
    <t>CLIFASTIFT M8X56</t>
  </si>
  <si>
    <t>911081012</t>
  </si>
  <si>
    <t>CLIFASTIFT M6X12 KERB KONUS: 51 KERB KONUS: 512 0</t>
  </si>
  <si>
    <t>911091013</t>
  </si>
  <si>
    <t>GEWST.M.KEGELK. M5X12 DIN 913 (ISO 4026) VZ</t>
  </si>
  <si>
    <t>911091057</t>
  </si>
  <si>
    <t>SCHAFTSCHR. M6X20 DIN 427 (ISO 2342) VZ</t>
  </si>
  <si>
    <t>911091059</t>
  </si>
  <si>
    <t>SCHAFTSCHR. M6X25 DIN 427 (ISO 2342) VZ</t>
  </si>
  <si>
    <t>911091065</t>
  </si>
  <si>
    <t>GEWST.M.ZAPFEN  M4X12 DIN 915 (ISO 7435) VZ</t>
  </si>
  <si>
    <t>911091070</t>
  </si>
  <si>
    <t>GEWST.M.RINGSCHN. M4X6 DIN 916 (ISO 4029) VZ</t>
  </si>
  <si>
    <t>911091075</t>
  </si>
  <si>
    <t>GEWST.M.KEGELK. M5X35 DIN 913 VZ</t>
  </si>
  <si>
    <t>911091076</t>
  </si>
  <si>
    <t>GEWST.M.ZAPFEN  M4X10 DIN 915 VZ</t>
  </si>
  <si>
    <t>911091078</t>
  </si>
  <si>
    <t>GEWST.M.ZAPFEN  M5X16 DIN 915 (ISO 7435) VZ</t>
  </si>
  <si>
    <t>911091084</t>
  </si>
  <si>
    <t>GEWST.M.RINGSCHN. M10X40 DIN 916 VZ</t>
  </si>
  <si>
    <t>911091088</t>
  </si>
  <si>
    <t>GEWST. M6X12 (KGLKUP-PA6.6-NATUR-IS3-M6X12) DIN</t>
  </si>
  <si>
    <t>911091090</t>
  </si>
  <si>
    <t>GEWST.M.KEGELK. M10X12 DIN 913 (ISO 4026) VZ</t>
  </si>
  <si>
    <t>91109197</t>
  </si>
  <si>
    <t>GEWST.M.SPITZE  M8X12 DIN 914 (ISO 4027) VZ</t>
  </si>
  <si>
    <t>GEWINDEBOLZEN MD M8X40 (HBS 61 08 040) VZ</t>
  </si>
  <si>
    <t>911101007</t>
  </si>
  <si>
    <t>GEWINDESTANGE 1M M10 MIT NUT (T PNS) VZ</t>
  </si>
  <si>
    <t>911111039</t>
  </si>
  <si>
    <t>AUGENSCHR. M10X100 DIN 444-B VZ</t>
  </si>
  <si>
    <t>911111040</t>
  </si>
  <si>
    <t>AUGENSCHR. M10X140 DIN 444-B VZ</t>
  </si>
  <si>
    <t>911121004</t>
  </si>
  <si>
    <t>FLACHRUNDS. M8X100 M ISO 8677 VZ</t>
  </si>
  <si>
    <t>911121010</t>
  </si>
  <si>
    <t>FLACHRUNDS. M6X60 ISO 8677 M..4KT.ANSATZ VZ</t>
  </si>
  <si>
    <t>911121040</t>
  </si>
  <si>
    <t>BOHRSCHR. 2,9X13-N DIN 7504 MIT LINSENKOPF VZ</t>
  </si>
  <si>
    <t>911121041</t>
  </si>
  <si>
    <t>FLACHRUNDS. M6X45 ISO 8677 MIT 4KT. ANSATZ (DIN</t>
  </si>
  <si>
    <t>911121049</t>
  </si>
  <si>
    <t>RINGSCHR. M6X13 DIN 580 M.BUND U.RILLE BÖLLHOFF VZ</t>
  </si>
  <si>
    <t>911121050</t>
  </si>
  <si>
    <t>BOHRSCHR. 4,8X32 DIN 7504 ZEBRA-PIAS ANTRIEB AW25</t>
  </si>
  <si>
    <t>911121051</t>
  </si>
  <si>
    <t>BOHRSCHR. 6,3X60 DIN 7504 ZEBEL-PIAS VZ</t>
  </si>
  <si>
    <t>911121053</t>
  </si>
  <si>
    <t>FLACHRUNDS. M6X40 ISO 8677 M.4KT.ANSATZ (DIN 603)</t>
  </si>
  <si>
    <t>911121054</t>
  </si>
  <si>
    <t>FLACHRUNDS. M10X60 ISO 8677 M VZ</t>
  </si>
  <si>
    <t>911141001</t>
  </si>
  <si>
    <t>T-NUTSCHR. M8X8X22 DIN 787</t>
  </si>
  <si>
    <t>911141002</t>
  </si>
  <si>
    <t>TRAPEZGEWINDESPINDELN, EINGÄNGIG, RECHTS, 500 LG</t>
  </si>
  <si>
    <t>911141003</t>
  </si>
  <si>
    <t>HAMMERSCHRAUBE M8X23,5 (30)</t>
  </si>
  <si>
    <t>911151001</t>
  </si>
  <si>
    <t>DELTA PT SCHRAUBE WN 5454 60X20 VZ</t>
  </si>
  <si>
    <t>911251017</t>
  </si>
  <si>
    <t>HALFENSCHR. M16X30  TYP HS 50/30 MIT MUTTER VZ</t>
  </si>
  <si>
    <t>911251020</t>
  </si>
  <si>
    <t>HALFENSCHR. M10X40 TYP 38/17 MIT MUTTER 8.8 SW17</t>
  </si>
  <si>
    <t>911251022</t>
  </si>
  <si>
    <t>HALFENSCHR.  M12X30 TYP 50/30 MIT MUTTER 8.8 VZ</t>
  </si>
  <si>
    <t>911261009</t>
  </si>
  <si>
    <t>BLECHSCHR. 3,5X9,5 ISO 1481B ZYL. SCHLITZ/SPITZE</t>
  </si>
  <si>
    <t>911261010</t>
  </si>
  <si>
    <t>BLECHSCHR. 4,2X22 Z ISO 1481B ZYL.SCHLITZ/SPITZE</t>
  </si>
  <si>
    <t>911261013</t>
  </si>
  <si>
    <t>BL.SCHR. 4,8X19 S ISO 1482 SENKK.</t>
  </si>
  <si>
    <t>911261045</t>
  </si>
  <si>
    <t>BL.SCHR. 5,5X19 ISO 7051C LINSENK.M.KREUZSCH.H</t>
  </si>
  <si>
    <t>911261054</t>
  </si>
  <si>
    <t>BL.SCHR. 4,8X13 S ISO 7050C</t>
  </si>
  <si>
    <t>911261059</t>
  </si>
  <si>
    <t>BLECHSCHR. 6,3X45 ISO 1479C 6KT. FORM C VZ</t>
  </si>
  <si>
    <t>911261060</t>
  </si>
  <si>
    <t>BLECHSCHR. 2,9X6,5 ISO 7050C SENK.MKREUZSCH.H (DIN</t>
  </si>
  <si>
    <t>911261067</t>
  </si>
  <si>
    <t>911271041</t>
  </si>
  <si>
    <t>HOLZSCHR 4X25 HALBRUND DIN 96 M.SCHLITZ VZ</t>
  </si>
  <si>
    <t>911271043</t>
  </si>
  <si>
    <t>HOLZSCHR. 3X3  HALBRUND DIN 96 VZ</t>
  </si>
  <si>
    <t>911271044</t>
  </si>
  <si>
    <t>SPANPLATTENSCHRAUBE A2 3,5X35 SENKKOPF VZ</t>
  </si>
  <si>
    <t>911271046</t>
  </si>
  <si>
    <t>SPANPLATTENSCHR. 4X14 DIN B-7505 VZ</t>
  </si>
  <si>
    <t>911271048</t>
  </si>
  <si>
    <t>SPANNPLATTENSCHRAUBEN 6X60 VZ</t>
  </si>
  <si>
    <t>911281019</t>
  </si>
  <si>
    <t>STERNGRIFFSCHRAUBE GN 6336.4-SK-32 6-20 VZ</t>
  </si>
  <si>
    <t>911291003</t>
  </si>
  <si>
    <t>FLÜGELMUTTER M8 DIN 315 (AMERIKANISCHE FORM) VZ</t>
  </si>
  <si>
    <t>912011114</t>
  </si>
  <si>
    <t>6KT MUTTER 5 DIN EN 24032 LINKS VZ</t>
  </si>
  <si>
    <t>912011118</t>
  </si>
  <si>
    <t>6KT MUTTER 24 DIN EN 24032 (DIN 934) VZ</t>
  </si>
  <si>
    <t>912011119</t>
  </si>
  <si>
    <t>6KT MUTTER 30 DIN EN 24032 (DIN 934) VZ</t>
  </si>
  <si>
    <t>912011120</t>
  </si>
  <si>
    <t>6KT MUTTER 24X1. DIN EN 28675</t>
  </si>
  <si>
    <t>912011121</t>
  </si>
  <si>
    <t>6KT MUTTER M14 DIN EN 24035 NIEDR.FORM VZ</t>
  </si>
  <si>
    <t>912021026</t>
  </si>
  <si>
    <t>HUTMUTTER M6 DIN 917 VERNICKELT --&gt; Ersatz</t>
  </si>
  <si>
    <t>912051001</t>
  </si>
  <si>
    <t>RINGMUTTER M12 DIN 582 VZ</t>
  </si>
  <si>
    <t>912072003</t>
  </si>
  <si>
    <t>EINNIETMUTTER M10 D1=13 L=22 VZ</t>
  </si>
  <si>
    <t>912073002</t>
  </si>
  <si>
    <t>Nutmutter DIN 981 - KM 9 - St</t>
  </si>
  <si>
    <t>912073003</t>
  </si>
  <si>
    <t>Nutmutter DIN 981 - KM 11 - St</t>
  </si>
  <si>
    <t>912073007</t>
  </si>
  <si>
    <t>NUTMU.131804 M55X1.5 DIN</t>
  </si>
  <si>
    <t>912074004</t>
  </si>
  <si>
    <t>RUNDE TRAPEZGEWINDEMUTTER , 12X3 RECHTS RG7 VZ</t>
  </si>
  <si>
    <t>912074022</t>
  </si>
  <si>
    <t>EINWURFMUTTER M8 OHNE KLEMMWIRKUNG VZ</t>
  </si>
  <si>
    <t>912992011</t>
  </si>
  <si>
    <t xml:space="preserve">NUTENSTEIN EINSCHWENKBAR M6 L=16      VZ     </t>
  </si>
  <si>
    <t>912992016</t>
  </si>
  <si>
    <t>NUTENSTEIN M8 L=20   VZ</t>
  </si>
  <si>
    <t>913011146</t>
  </si>
  <si>
    <t>PASSSCHEIBE 11/17/1 DIN 988</t>
  </si>
  <si>
    <t>913011149</t>
  </si>
  <si>
    <t>PASSSCHEIBE 25/35/2 DIN 988</t>
  </si>
  <si>
    <t>913011153</t>
  </si>
  <si>
    <t>PASSSCHEIBE  6/12/0,1 DIN 988</t>
  </si>
  <si>
    <t>913011156</t>
  </si>
  <si>
    <t>PASSSCHEIBE 60/75/0,1 DIN 988</t>
  </si>
  <si>
    <t>913011157</t>
  </si>
  <si>
    <t>PASSSCHEIBE 60/75/0,2 DIN 988</t>
  </si>
  <si>
    <t>913011160</t>
  </si>
  <si>
    <t>PASSSCHEIBE 25/35/1 DIN 988</t>
  </si>
  <si>
    <t>913011162</t>
  </si>
  <si>
    <t>PASSSCHEIBE 18/25/0,1 DIN 988</t>
  </si>
  <si>
    <t>913011164</t>
  </si>
  <si>
    <t>PASSSCHEIBE 16/22/0,5 DIN 988</t>
  </si>
  <si>
    <t>913011166</t>
  </si>
  <si>
    <t>PASSSCHEIBE  4/8/0,2   DIN 988</t>
  </si>
  <si>
    <t>913011167</t>
  </si>
  <si>
    <t>PASSSCHEIBE  5/10/0,2 DIN 988</t>
  </si>
  <si>
    <t>913011175</t>
  </si>
  <si>
    <t>UNTERLEGSCHEIBE D=11  DIN 434 VZ</t>
  </si>
  <si>
    <t>913011176</t>
  </si>
  <si>
    <t>SCHEIBE A12.5 140HVM DIN 9021 AUSSEND=3 X D</t>
  </si>
  <si>
    <t>913011177</t>
  </si>
  <si>
    <t>UNTERLEGSCHEIBE 25-140HV DIN 125-A VZ</t>
  </si>
  <si>
    <t>913011179</t>
  </si>
  <si>
    <t>SCHEIBE FÜR SPANNZEUG 10.5 DIN 6340 VZ</t>
  </si>
  <si>
    <t>913011182</t>
  </si>
  <si>
    <t>UNTERLEGSCHEIBE 6.4-140 HV DIN 125-A VERNICKELT</t>
  </si>
  <si>
    <t>913011183</t>
  </si>
  <si>
    <t>STUETZSCHEIBE SS 15/21/1,5- 10098815211 DIN 988 VZ</t>
  </si>
  <si>
    <t>913011184</t>
  </si>
  <si>
    <t>KOTFLÜGELSCHEIBE 8.4X40 B=1,2 VZ</t>
  </si>
  <si>
    <t>913011185</t>
  </si>
  <si>
    <t>PASSSCHEIBE DIN 988 6/12/0.5</t>
  </si>
  <si>
    <t>913011186</t>
  </si>
  <si>
    <t>PASSSCHEIBE 30/42/1 DIN 988</t>
  </si>
  <si>
    <t>913011188</t>
  </si>
  <si>
    <t>SCHEIBE 28X15,5 AUSFÜHRUNG GROB DIN 126 VZ</t>
  </si>
  <si>
    <t>913011190</t>
  </si>
  <si>
    <t>PASSSCHEIBE 25/35/0,5 DIN 988</t>
  </si>
  <si>
    <t>913011191</t>
  </si>
  <si>
    <t>PASSSCHEIBE 15/21/0,5 DIN 988</t>
  </si>
  <si>
    <t>913011192</t>
  </si>
  <si>
    <t>PASSSCHEIBE 4/8/0,1 DIN 988</t>
  </si>
  <si>
    <t>913012001</t>
  </si>
  <si>
    <t>GUMMI-U-SCHEIBE 30/10/3 SHORE60</t>
  </si>
  <si>
    <t>913031013</t>
  </si>
  <si>
    <t>FEDERRING 7 - FST. DIN 127-A VZ</t>
  </si>
  <si>
    <t>913031032</t>
  </si>
  <si>
    <t>HOCHSP.-FEDERRING 6 FST. DIN 128-A VZ</t>
  </si>
  <si>
    <t>913031034</t>
  </si>
  <si>
    <t>HOCHSP.-FEDERRING 5 FST. DIN 128-A VZ</t>
  </si>
  <si>
    <t>913031043</t>
  </si>
  <si>
    <t>FEDERRING 16 F.ZYL.SCHR. DIN 7980 VZ</t>
  </si>
  <si>
    <t>913041046</t>
  </si>
  <si>
    <t>SCHEIBE  11/34/3 DIN 440  F.HOLZVERBINDUNG VZ</t>
  </si>
  <si>
    <t>913041047</t>
  </si>
  <si>
    <t>VIERKANTSCHEIBE  11 DIN 436 ZN F.HOLZVERBINDUNG VZ</t>
  </si>
  <si>
    <t>913041048</t>
  </si>
  <si>
    <t>SCHEIBE  6.6:ZNF.HOLZVERBINDUNG DIN 440 VZ</t>
  </si>
  <si>
    <t>913041049</t>
  </si>
  <si>
    <t>SCHEIBE 13,5  ZN,  FÜR HOLZVERBINDUNG DIN 440 VZ</t>
  </si>
  <si>
    <t>913041050</t>
  </si>
  <si>
    <t>SCHEIBE 17,5  ZN, FÜR HOLZVERBINDUNG DIN 440 VZ</t>
  </si>
  <si>
    <t>913041051</t>
  </si>
  <si>
    <t>SCHEIBE D1=13, D2=49, S=5 NR. 20 1050 13 VZ</t>
  </si>
  <si>
    <t>913051032</t>
  </si>
  <si>
    <t>FEDERSCHEIBE D=12,4 5 MBO 29 M. KAPPE 10 29 0050</t>
  </si>
  <si>
    <t>913051055</t>
  </si>
  <si>
    <t>Sicherungsblech DIN 5406 - MB 9 - St</t>
  </si>
  <si>
    <t>913051057</t>
  </si>
  <si>
    <t>FEDERSCH. D=12,4 D=5 MBO 29 MIT KAPPE 10 29 0050</t>
  </si>
  <si>
    <t>913051059</t>
  </si>
  <si>
    <t>FEDERSCH. D=10 D=18,4 (F.WELLEN O.NUT)10 28 0100</t>
  </si>
  <si>
    <t>913051060</t>
  </si>
  <si>
    <t>Sicherungsscheibe DIN 6799 - 2,3 - St</t>
  </si>
  <si>
    <t>913051061</t>
  </si>
  <si>
    <t>Sicherungsblech DIN 5406 - MB 11 - St</t>
  </si>
  <si>
    <t>913051066</t>
  </si>
  <si>
    <t>Sicherungsblech DIN 5406 - MB 10 - St</t>
  </si>
  <si>
    <t>913051067</t>
  </si>
  <si>
    <t>FEDERSCH. D=8 D=15,3 (SICHERUNGSRING F. WELLEN</t>
  </si>
  <si>
    <t>913051070</t>
  </si>
  <si>
    <t>STARLOCK SICHERUNGSSCHEIBE 4.0</t>
  </si>
  <si>
    <t>913061007</t>
  </si>
  <si>
    <t>ANLAUFSCHEIBE GTM-1018-010</t>
  </si>
  <si>
    <t>914011043</t>
  </si>
  <si>
    <t>ZYL.STIFT 5M6X20 DIN EN 22338 (DIN 7)</t>
  </si>
  <si>
    <t>914011058</t>
  </si>
  <si>
    <t>ZYL.STIFT 12M6X36 DIN EN 28734</t>
  </si>
  <si>
    <t>914011071</t>
  </si>
  <si>
    <t>ZYL.STIFT 3M6X24 DIN EN 28734 (DIN 6325)</t>
  </si>
  <si>
    <t>914021001</t>
  </si>
  <si>
    <t>SPANNSATZ 112, 30X55</t>
  </si>
  <si>
    <t>914031015</t>
  </si>
  <si>
    <t>SPANNSTIFT 5X50 SCHW. AUSFÜHRUNG DIN EN 28752</t>
  </si>
  <si>
    <t>FEDERNDES DRUCKSTÜCK D1=4 D2=3 L1=5</t>
  </si>
  <si>
    <t>914091004</t>
  </si>
  <si>
    <t>SPLINT 5X50  DIN 94</t>
  </si>
  <si>
    <t>916021073</t>
  </si>
  <si>
    <t>SCHRAUBDRUCKFEDER</t>
  </si>
  <si>
    <t>916021091</t>
  </si>
  <si>
    <t>DRUCKFEDER L0=68, N=10,5 DIN 2076-C</t>
  </si>
  <si>
    <t>919010058</t>
  </si>
  <si>
    <t>Aufkleber 36x18 für Separator/Stopper</t>
  </si>
  <si>
    <t>919040002</t>
  </si>
  <si>
    <t>PALETTE F. PROFILE  (X=220) (RUNGE)</t>
  </si>
  <si>
    <t>919040003</t>
  </si>
  <si>
    <t>PALETTE F. PROFILE  (X=330) (RUNGE)</t>
  </si>
  <si>
    <t>919040004</t>
  </si>
  <si>
    <t>PALETTE F. PROFILE  (X=500) (RUNGE)</t>
  </si>
  <si>
    <t>919040007</t>
  </si>
  <si>
    <t>HOLZAUFSTECKRAHMEN 800X1200X200, 4 SCHANIERE</t>
  </si>
  <si>
    <t>919040008</t>
  </si>
  <si>
    <t>U-GESTELL 105X760X200 - PALETTE F.PROFILE</t>
  </si>
  <si>
    <t xml:space="preserve">VERBOTSSCHILD "ZUTRITT FÜR UNBEFUGTE VERBOTEN" </t>
  </si>
  <si>
    <t>VERBOTS-/KOMBISCHILD "ZUTRITT FÜR UNBEFUGTE VERBO</t>
  </si>
  <si>
    <t>919050031</t>
  </si>
  <si>
    <t>919050032</t>
  </si>
  <si>
    <t>919050033</t>
  </si>
  <si>
    <t>919050034</t>
  </si>
  <si>
    <t>919050035</t>
  </si>
  <si>
    <t xml:space="preserve">GEBOTSCHILD "HEBEPUNKT / KRANHAKEN" </t>
  </si>
  <si>
    <t>919050036</t>
  </si>
  <si>
    <t>919050037</t>
  </si>
  <si>
    <t>919050038</t>
  </si>
  <si>
    <t>920020001</t>
  </si>
  <si>
    <t>RAL 7035 LACK, LICHTGRAU</t>
  </si>
  <si>
    <t>920020004</t>
  </si>
  <si>
    <t>RAL 7030 SPRÜHDOSE, 150ML STEINGRAU</t>
  </si>
  <si>
    <t>920020006</t>
  </si>
  <si>
    <t>RAL 2000 SPRÜHDOSE, 150ML ORANGE</t>
  </si>
  <si>
    <t>920020007</t>
  </si>
  <si>
    <t>RAL 7035 SPRÜHDOSE, 150ML LICHTGRAU</t>
  </si>
  <si>
    <t>920020009</t>
  </si>
  <si>
    <t>RAL 5018 SPRÜHDOSE, 150ML TÜRKISBLAU</t>
  </si>
  <si>
    <t>920020015</t>
  </si>
  <si>
    <t>RAL 5018 LACK, TÜRKISBLAU</t>
  </si>
  <si>
    <t>920021003</t>
  </si>
  <si>
    <t>VERDÜNNUNG - LACK 1L</t>
  </si>
  <si>
    <t>922041035</t>
  </si>
  <si>
    <t>GEWINDESTANGE L=122MM, M5 LANG</t>
  </si>
  <si>
    <t>922041036</t>
  </si>
  <si>
    <t>GEWINDESTANGE L=67MM,  M5 KURZ</t>
  </si>
  <si>
    <t>922041039</t>
  </si>
  <si>
    <t>RINGSCHRAUBE M6X15 67779/9  HILTI</t>
  </si>
  <si>
    <t>922041041</t>
  </si>
  <si>
    <t>RINGSCHRAUBE M6X30 GEW. 6 LG./RD 6</t>
  </si>
  <si>
    <t>923011001</t>
  </si>
  <si>
    <t>SCHUTZKAPPE 20X20X2 --&gt; 926013002</t>
  </si>
  <si>
    <t>924021020</t>
  </si>
  <si>
    <t>WINKELGELENKSTANGE, L=318 VERZINKT DIN 71802 =</t>
  </si>
  <si>
    <t>924021021</t>
  </si>
  <si>
    <t>WINKELGELENKSTANGE, L=420 DIN 71802 = 824144018</t>
  </si>
  <si>
    <t>924021025</t>
  </si>
  <si>
    <t>GELENKKOPF M6 RECHTS MBO 10 52 6481 1006</t>
  </si>
  <si>
    <t>924021036</t>
  </si>
  <si>
    <t>GELENKKOPF M6 INNENGEWINDE</t>
  </si>
  <si>
    <t>924031064</t>
  </si>
  <si>
    <t>MITNEHMERLASCHE 1 LOCH F.KETTE 5/8X3/8</t>
  </si>
  <si>
    <t>924071014</t>
  </si>
  <si>
    <t>GEGENRAD MIT VOLLGUMMIREIFEN -BLICKLE VPP 140/15G</t>
  </si>
  <si>
    <t>924071015</t>
  </si>
  <si>
    <t>GEGENRAD KLEINM.VOLLGUMMIREIFEN-BLICKLEVPP</t>
  </si>
  <si>
    <t>924071017</t>
  </si>
  <si>
    <t>RAD MIT VOLLGUMMIREIFEN- BLICKLE RDPP 140/15G --&gt;</t>
  </si>
  <si>
    <t>925011018</t>
  </si>
  <si>
    <t>PASSFEDER  8X7X40 DIN 6885-A ==&gt; 925 011 006</t>
  </si>
  <si>
    <t>925011019</t>
  </si>
  <si>
    <t>PASSFEDER  5X5X10 DIN 6885-A</t>
  </si>
  <si>
    <t>926013035</t>
  </si>
  <si>
    <t>KLEBER F.SCHUTZKAPPE     ==&gt;t durch --&gt;&gt;  923 089</t>
  </si>
  <si>
    <t>926013041</t>
  </si>
  <si>
    <t>LAMELLENSTOPFEN FÜR ROHR 30X30X3 --&gt; 926013059</t>
  </si>
  <si>
    <t>926013061</t>
  </si>
  <si>
    <t>ROHRKAPPE D=90, L=31 PVC SCHWARZ</t>
  </si>
  <si>
    <t>926013067</t>
  </si>
  <si>
    <t xml:space="preserve">ABDECKSTOPFEN FLACHER KOPF d=12,0 SCHWARZ </t>
  </si>
  <si>
    <t>926020010</t>
  </si>
  <si>
    <t>TRANSPORTKLAMMER FÜR STAHLWEICHE</t>
  </si>
  <si>
    <t>GANTER Anschlagpuffer GN352-40-30-M8-S-55</t>
  </si>
  <si>
    <t>927012020</t>
  </si>
  <si>
    <t>BUCHSE MESSING, A D10,L6.4</t>
  </si>
  <si>
    <t>927021065</t>
  </si>
  <si>
    <t>HÜLSENACHSE FÜR BT/MINITROLLEY</t>
  </si>
  <si>
    <t>927021066</t>
  </si>
  <si>
    <t>HÜLSENACHSE VA FÜR BT/MINITROL</t>
  </si>
  <si>
    <t>929011007</t>
  </si>
  <si>
    <t>EINSCHRAUBWINKEL S_PN_KQZL04-M5</t>
  </si>
  <si>
    <t>929011011</t>
  </si>
  <si>
    <t>DROSSELRÜCKSCHLAGVENTIL AS1201 -M5-06</t>
  </si>
  <si>
    <t>929011040</t>
  </si>
  <si>
    <t>GERADE STECKVERBINDUNG KJS 04-M3 --&gt; 929012574</t>
  </si>
  <si>
    <t>929011100</t>
  </si>
  <si>
    <t xml:space="preserve">FESTO-Standardteile Nummerkreis ab 929011101 </t>
  </si>
  <si>
    <t>929012011</t>
  </si>
  <si>
    <t xml:space="preserve">ZYL. D12 H25 EINFACHW. </t>
  </si>
  <si>
    <t>929012012</t>
  </si>
  <si>
    <t xml:space="preserve">ZYL. D16 H25 EINFACHW. </t>
  </si>
  <si>
    <t>929012013</t>
  </si>
  <si>
    <t>ZYL. D16 H50 EINFACHW.</t>
  </si>
  <si>
    <t>929012014</t>
  </si>
  <si>
    <t xml:space="preserve">ZYL. D20 H25 EINFACHW.  </t>
  </si>
  <si>
    <t>929012032</t>
  </si>
  <si>
    <t xml:space="preserve">EINFACHZYL. KURZHUB M. RÜCKHOLF. HUB 25 D=32 </t>
  </si>
  <si>
    <t>929012100</t>
  </si>
  <si>
    <t>ZYL. D40 H320 DOPPELW.</t>
  </si>
  <si>
    <t>929012106</t>
  </si>
  <si>
    <t xml:space="preserve">T-SCHWENKVERSCH. G1/8 LW4 STECK-FIX </t>
  </si>
  <si>
    <t>929012128</t>
  </si>
  <si>
    <t xml:space="preserve">T-VERBINDUNG LW13-LW10 ACETALHARZ </t>
  </si>
  <si>
    <t>929012196</t>
  </si>
  <si>
    <t xml:space="preserve">KUNSTSTOFFSCHL. LW4 PVC GEWEBEEIN. </t>
  </si>
  <si>
    <t>929012282</t>
  </si>
  <si>
    <t>LINEARANTRIEB DFO-16-4-90PPV A</t>
  </si>
  <si>
    <t>929012284</t>
  </si>
  <si>
    <t>LINEARSCHLITTEN DGT-20-1-200-0</t>
  </si>
  <si>
    <t>929012317</t>
  </si>
  <si>
    <t>WINKEL-SCHWENK.STECK-FIX MET.</t>
  </si>
  <si>
    <t>929012368</t>
  </si>
  <si>
    <t>ZYL. D32 H125 DOPPELW. M. BER.</t>
  </si>
  <si>
    <t>929012392</t>
  </si>
  <si>
    <t xml:space="preserve">WINKEL-SCHWENKV. G1/8 LW6 STECK. - </t>
  </si>
  <si>
    <t>929012427</t>
  </si>
  <si>
    <t xml:space="preserve">ZYL. D32 H100 DOPPELW.M.BER.L.SIG.ABG.         </t>
  </si>
  <si>
    <t>929012429</t>
  </si>
  <si>
    <t xml:space="preserve">DRUCKTASTER BETÄTIGUNGSELEMENTF. SCHALTTAFEL  </t>
  </si>
  <si>
    <t>929012432</t>
  </si>
  <si>
    <t xml:space="preserve">ZWEIHAND-STEUERBLOCK NG2.5 (M5) PNEUMATISCH    </t>
  </si>
  <si>
    <t>929012434</t>
  </si>
  <si>
    <t>SCHWENKHEBEL M. ZWEI RASTSTEL. BETÄTIGUNGSELEM.</t>
  </si>
  <si>
    <t>929012457</t>
  </si>
  <si>
    <t>ZYL. D16 H40 KURZHUB DOPPELW.</t>
  </si>
  <si>
    <t>929012458</t>
  </si>
  <si>
    <t>929012461</t>
  </si>
  <si>
    <t xml:space="preserve">ZYLINDER F.ZYLINDERSCHALTER D=16 H=25           </t>
  </si>
  <si>
    <t>EINSTECKREDUZIERUNG D1=4-D2=6 KQ2R06-04A</t>
  </si>
  <si>
    <t>929012466</t>
  </si>
  <si>
    <t>ZYL. D10 H10 DOPPELW.</t>
  </si>
  <si>
    <t>929012476</t>
  </si>
  <si>
    <t>GELENKKOPF M.EDELSTAHLHÜLSE M10</t>
  </si>
  <si>
    <t>929012481</t>
  </si>
  <si>
    <t>BANDZYLINDER D=40, H=400</t>
  </si>
  <si>
    <t>929012483</t>
  </si>
  <si>
    <t>BEFESTIGUNGSATZ</t>
  </si>
  <si>
    <t>929012486</t>
  </si>
  <si>
    <t xml:space="preserve">KOLBENSTANGENLOSER PNEUMATZYLINDER OSP-P25   </t>
  </si>
  <si>
    <t>929012495</t>
  </si>
  <si>
    <t>NORMZYLINDER F_PN_DSN-16-17-PPV-A</t>
  </si>
  <si>
    <t>929012505</t>
  </si>
  <si>
    <t>GABELKOPF TYP  GK-M  D=50 M16X1,5</t>
  </si>
  <si>
    <t>929012506</t>
  </si>
  <si>
    <t>ZYL. D50 H500 DOPPELW. M. DÄMPF.</t>
  </si>
  <si>
    <t>929012507</t>
  </si>
  <si>
    <t>MAGNETSENSOR - VERSENKBAR</t>
  </si>
  <si>
    <t>929012508</t>
  </si>
  <si>
    <t>GEGENLAGER FÜR TYP B</t>
  </si>
  <si>
    <t>929012509</t>
  </si>
  <si>
    <t>SCHWENKGABEL BEFESTIGUNG FÜR TYP B</t>
  </si>
  <si>
    <t>929012516</t>
  </si>
  <si>
    <t>PNEUMATIKZYLINDER D=20 HUB=80</t>
  </si>
  <si>
    <t>929012533</t>
  </si>
  <si>
    <t>WEGEVENT.5/2 MONOSTABIL VQZ2121-5WOZ1-C6-F-X502-Q</t>
  </si>
  <si>
    <t>929012534</t>
  </si>
  <si>
    <t>WEGEVENT.5/2 BISTABIL VQZ2221-5WOZ1-C6-X502-Q</t>
  </si>
  <si>
    <t>929012540</t>
  </si>
  <si>
    <t>EINSCHRAUBWINKEL KQ2L06-M5</t>
  </si>
  <si>
    <t>929012577</t>
  </si>
  <si>
    <t>DROSSELRÜCKSCHLAGVENTIL ABLUFT AS1201F-M5-04</t>
  </si>
  <si>
    <t>929012584</t>
  </si>
  <si>
    <t>ZYLINDER DOPPELTWIRKEND D=50 H=100 -</t>
  </si>
  <si>
    <t>929012593</t>
  </si>
  <si>
    <t>ZYL. RTC-DA-25-800 BV</t>
  </si>
  <si>
    <t>929012594</t>
  </si>
  <si>
    <t>ZYL. RTC-DA-25-500 BV</t>
  </si>
  <si>
    <t>929012595</t>
  </si>
  <si>
    <t>ZYL. RTC-DA-25-400 BV</t>
  </si>
  <si>
    <t>929012597</t>
  </si>
  <si>
    <t xml:space="preserve">ZYL. PRA-DA-63-80  </t>
  </si>
  <si>
    <t>929012598</t>
  </si>
  <si>
    <t xml:space="preserve">ZYL. PRA-DA-63-160  </t>
  </si>
  <si>
    <t>929012599</t>
  </si>
  <si>
    <t xml:space="preserve">ZYL. MNI-DA-25-070   </t>
  </si>
  <si>
    <t>929012651</t>
  </si>
  <si>
    <t>929012652</t>
  </si>
  <si>
    <t>929012660</t>
  </si>
  <si>
    <t>ZYLINDER D=16 H=50 DOPPELTWIRKEND</t>
  </si>
  <si>
    <t>929021001</t>
  </si>
  <si>
    <t>SCHÖNENBERGER SERVICEKOFFER</t>
  </si>
  <si>
    <t>929025004</t>
  </si>
  <si>
    <t>RILLENKUG.LAG.6004-2RS1 D=20D=42 B=12  DIN 625-&gt;</t>
  </si>
  <si>
    <t>929025014</t>
  </si>
  <si>
    <t>ROLLENHEBEL TYP Z4VH(719 000 0(719 000 007)</t>
  </si>
  <si>
    <t>929025041</t>
  </si>
  <si>
    <t>RILLENKUG.LAG.608.ZZ F.BT-HFS(608-ZZ J SDF ASF12)</t>
  </si>
  <si>
    <t>929025149</t>
  </si>
  <si>
    <t>GLEITLAGER WFM-1214-07 - DIN ISO 3547-2 (DIN 1494)</t>
  </si>
  <si>
    <t>929025151</t>
  </si>
  <si>
    <t>GLEITLAGER GFM-0608-06 - DIN ISO 3547-2 (DIN 1494)</t>
  </si>
  <si>
    <t>929041011</t>
  </si>
  <si>
    <t>KETTENRADSCHEIBE Z=25 5/8X3/8"(FÜR 822 066 092)</t>
  </si>
  <si>
    <t>929041035</t>
  </si>
  <si>
    <t xml:space="preserve">KETTENRADSCHEIBE Z=32 FÜR KETTE 1/2'X3/16' Z 32 </t>
  </si>
  <si>
    <t>929041046</t>
  </si>
  <si>
    <t>KETTENRADSCHEIBE Z=26 F. 5/8X3/8"</t>
  </si>
  <si>
    <t>929055047</t>
  </si>
  <si>
    <t>SCHN.GETR.MOT. 1,1KW SO-SP___V,__HZ --- MVF 86N</t>
  </si>
  <si>
    <t>929055073</t>
  </si>
  <si>
    <t>SCHN.GETR.MOT. 0,25KW 400V 50HZ; 1400/MIN; MVF 49F</t>
  </si>
  <si>
    <t>929055083</t>
  </si>
  <si>
    <t>S.G.MOT. 0,18KW 400V 50HZ 1400/MIN MVF 49F I=60</t>
  </si>
  <si>
    <t>929055084</t>
  </si>
  <si>
    <t>SCHN.RAD.GETR.MOT.0,18KW N2=51S52 DT63 N4; BAUF.</t>
  </si>
  <si>
    <t>929055085</t>
  </si>
  <si>
    <t>SCHN.RAD.GETR.MOT.0,55KW N2=53S52 DT80 K4; BAUF.</t>
  </si>
  <si>
    <t>929055086</t>
  </si>
  <si>
    <t>SCHN.RAD.GETR.MOT. 1,1KW N2=54S52 DT80 N2; BAUF.</t>
  </si>
  <si>
    <t>929055110</t>
  </si>
  <si>
    <t>GETR.MOT. SA37DT71D4, 0,37KW,550HZ, 230/400V,</t>
  </si>
  <si>
    <t>929055177</t>
  </si>
  <si>
    <t>GETR.MOT. SA57DT80K4 H1A, 0,55KW, 50HZ O.BREMSE</t>
  </si>
  <si>
    <t>929055242</t>
  </si>
  <si>
    <t>GETR.MOT. SA57DT80N4, 0,9KW,KKL:90/2 BF:M6A --&gt;</t>
  </si>
  <si>
    <t>929055257</t>
  </si>
  <si>
    <t>GETR.MOT. SA57DRE90M4BE2 M1A  1,1KW  60HZ 120/208V</t>
  </si>
  <si>
    <t>929055258</t>
  </si>
  <si>
    <t>GETR.MOT. SA57 DRS71M4BE1 0,55KW 60HZ 120/208V</t>
  </si>
  <si>
    <t>929055277</t>
  </si>
  <si>
    <t>SCHN.GETRIEBEMOTOR 0,12kW/50Hz/I=80/V=7,5M/MIN</t>
  </si>
  <si>
    <t>929055291</t>
  </si>
  <si>
    <t>929055295</t>
  </si>
  <si>
    <t>929055296</t>
  </si>
  <si>
    <t>SCHNECKENGETRIEBEMOTOR SA57 DRN80MK4/BE1 0,55kW</t>
  </si>
  <si>
    <t>929065232</t>
  </si>
  <si>
    <t>STANDARDSTEUERUNG VARIANTE 3(827 334 005)</t>
  </si>
  <si>
    <t>929065287</t>
  </si>
  <si>
    <t xml:space="preserve">ELEKTRON. ZÄHLSTATION (ANZEIGE+/-)            </t>
  </si>
  <si>
    <t>929095019</t>
  </si>
  <si>
    <t>KLEBER (LOCTITE) Z.B.</t>
  </si>
  <si>
    <t>929095045</t>
  </si>
  <si>
    <t>KLEIDERBÜGELHAKEN F. SCHÖNENBERGER-KLEMME</t>
  </si>
  <si>
    <t>Wartungseinheit AS2 Variante A m. Drucküberwachung</t>
  </si>
  <si>
    <t>Wartungseinheit AS2 Variante B m. Drucküberwachung</t>
  </si>
  <si>
    <t xml:space="preserve">Wartungseinheit AS2 Variante C </t>
  </si>
  <si>
    <t>Wartungseinheit - Drucküberwachung AS2-ACC-G014</t>
  </si>
  <si>
    <t>929120030</t>
  </si>
  <si>
    <t>Wartungseinheit AS2 Variante A - BG</t>
  </si>
  <si>
    <t>929120031</t>
  </si>
  <si>
    <t>Wartungseinheit AS2 Variante B - BG</t>
  </si>
  <si>
    <t>929120032</t>
  </si>
  <si>
    <t>Wartungseinheit AS2 Variante C - BG</t>
  </si>
  <si>
    <t>931011003</t>
  </si>
  <si>
    <t>WINKELSTAHL 75X50X5 Edelstahl</t>
  </si>
  <si>
    <t>931011005</t>
  </si>
  <si>
    <t xml:space="preserve">WINKELSTAHL 50X40X5 ROHMATERIAL   DIN1029 </t>
  </si>
  <si>
    <t>931011009</t>
  </si>
  <si>
    <t>WINKELSTAHL 60X60X6 ROHMATERIAL   DIN1028</t>
  </si>
  <si>
    <t>931021004</t>
  </si>
  <si>
    <t>U-STAHL 40X20X5 ROHMATERIAL DIN1026</t>
  </si>
  <si>
    <t>931041000</t>
  </si>
  <si>
    <t>FLACHSTAHL 40X5 ROHMATERIAL BLANK   DIN 174</t>
  </si>
  <si>
    <t>931041006</t>
  </si>
  <si>
    <t>FLACHSTAHL 20X10 ROHMATERIAL BLANK</t>
  </si>
  <si>
    <t>931041010</t>
  </si>
  <si>
    <t>FLACHSTAHL 20X8 ROHMATERIAL BLANK</t>
  </si>
  <si>
    <t>931041016</t>
  </si>
  <si>
    <t>FLACHSTAHL 25X12 ROHMATERIAL BLANK  DIN 174</t>
  </si>
  <si>
    <t>931041020</t>
  </si>
  <si>
    <t xml:space="preserve">FLACHSTAHL 30X5 ROHMATERIAL BLANK                </t>
  </si>
  <si>
    <t>931041021</t>
  </si>
  <si>
    <t>FLACHSTAHL 16X8 ROHMATERIAL SCHWARZ   DIN 1017</t>
  </si>
  <si>
    <t>931041022</t>
  </si>
  <si>
    <t xml:space="preserve">FLACHSTAHL 20X7 ROHMATERIAL BLANK                </t>
  </si>
  <si>
    <t>931041023</t>
  </si>
  <si>
    <t>FLACHSTAHL 15X5 ROHMATERIAL SCHWARZ DIN 1017</t>
  </si>
  <si>
    <t>931041025</t>
  </si>
  <si>
    <t>FLACHSTAHL 25X10 ROHMATERIAL BLANK DIN 174</t>
  </si>
  <si>
    <t>931041030</t>
  </si>
  <si>
    <t>FLACHSTAHL 40X8 ROHMATERIAL SCHWARZ DIN 1017</t>
  </si>
  <si>
    <t>931041042</t>
  </si>
  <si>
    <t>FLACHSTAHL 40X4 ROHMATERIAL SCHWARZ DIN 1017</t>
  </si>
  <si>
    <t>931041047</t>
  </si>
  <si>
    <t xml:space="preserve">FLACHSTAHL 22X8 ROHMATERIAL BLANK DIN 174 </t>
  </si>
  <si>
    <t>931041056</t>
  </si>
  <si>
    <t xml:space="preserve">FLACHSTAHL 70X35 ROHMATERIAL BLANK DIN 174  </t>
  </si>
  <si>
    <t>931041080</t>
  </si>
  <si>
    <t>FLACHSTAHL 50X30 ROHMATERIAL EDELSTAHL BLANK</t>
  </si>
  <si>
    <t>931041085</t>
  </si>
  <si>
    <t xml:space="preserve">FLACHSTAHL 12X5 ROHMATERIAL BLANK                </t>
  </si>
  <si>
    <t>931041099</t>
  </si>
  <si>
    <t>FLACHSTAHL 30X3 ROHMATERIAL EDELSTAHL BLANK</t>
  </si>
  <si>
    <t>931051005</t>
  </si>
  <si>
    <t>RUNDSTAHL D=8 ROHMATERIAL BLANK DIN 668</t>
  </si>
  <si>
    <t>931051011</t>
  </si>
  <si>
    <t>RUNDSTAHL D=28 ROHMATERIAL BLANK DIN 668</t>
  </si>
  <si>
    <t>931051020</t>
  </si>
  <si>
    <t>RUNDSTAHL D=8 ROHMATERIAL EDELSTAHL VA 1.4301</t>
  </si>
  <si>
    <t>931051021</t>
  </si>
  <si>
    <t>RUNDSTAHL D=10 ROHMATERIAL EDELSTAHL BLANK</t>
  </si>
  <si>
    <t>931051022</t>
  </si>
  <si>
    <t xml:space="preserve">RUNDSTAHL D=12  X8CrNiS18-9  1.4305  </t>
  </si>
  <si>
    <t>931051024</t>
  </si>
  <si>
    <t>RUNDSTAHL D=15 ROHMATERIAL EDELSTAHL BLANK</t>
  </si>
  <si>
    <t>931051027</t>
  </si>
  <si>
    <t>RUNDSTAHL D=20 ROHMATERIAL EDELSTAHL BLANK</t>
  </si>
  <si>
    <t>931051029</t>
  </si>
  <si>
    <t>RUNDSTAHL D=25 ROHMATERIAL EDELSTAHL BLANK DIN 668</t>
  </si>
  <si>
    <t>931051036</t>
  </si>
  <si>
    <t>RUNDSTAHL D=15 ROHMATERIAL BLANK C45 DIN 668</t>
  </si>
  <si>
    <t>931051041</t>
  </si>
  <si>
    <t>RUNDSTAHL D=10 ROHMATERIAL BLANK DIN 668</t>
  </si>
  <si>
    <t>931051047</t>
  </si>
  <si>
    <t>RUNDSTAHL D=90  X8CrNiS18-9  1.4305 DIN 668</t>
  </si>
  <si>
    <t>931051051</t>
  </si>
  <si>
    <t>RUNDSTAHL D=60  X8CrNiS18-9  1.4305 DIN 668</t>
  </si>
  <si>
    <t>931061013</t>
  </si>
  <si>
    <t>6KT-STAHL SW=22 ROHMATERIAL BLANK C45 DIN 176</t>
  </si>
  <si>
    <t>931201002</t>
  </si>
  <si>
    <t>C 90 --&gt; Ersatz 931201009</t>
  </si>
  <si>
    <t>931201009</t>
  </si>
  <si>
    <t>RC 90X50X15X3 VERZINKT --&gt; 931201013</t>
  </si>
  <si>
    <t>931201010</t>
  </si>
  <si>
    <t>4KT STÜTZEN 60X60X3 MM</t>
  </si>
  <si>
    <t>931201011</t>
  </si>
  <si>
    <t>4KT STÜTZEN 60X60X2 MM</t>
  </si>
  <si>
    <t>931201023</t>
  </si>
  <si>
    <t>ANSCHRAUBWINKEL F. S90</t>
  </si>
  <si>
    <t>931201037</t>
  </si>
  <si>
    <t>HALFEN-GEWINDEPLATTE 20/12 M5VZ (21 2012 75) --&gt;</t>
  </si>
  <si>
    <t>931401000</t>
  </si>
  <si>
    <t xml:space="preserve">FLACHPROFIL 20X5 ROHMATERIAL ALU                 </t>
  </si>
  <si>
    <t>931401001</t>
  </si>
  <si>
    <t xml:space="preserve">FLACHPROFIL 20X4 ROHMATERIAL ALU                 </t>
  </si>
  <si>
    <t>931401005</t>
  </si>
  <si>
    <t xml:space="preserve">FLACHPROFIL 20X6 ROHMATERIAL ALU                 </t>
  </si>
  <si>
    <t>931401006</t>
  </si>
  <si>
    <t xml:space="preserve">FLACHPROFIL 25X15 ROHMATERIALALU                 </t>
  </si>
  <si>
    <t>931401007</t>
  </si>
  <si>
    <t xml:space="preserve">FLACHPROFIL 30X6 ROHMATERIAL ALU                 </t>
  </si>
  <si>
    <t>931401009</t>
  </si>
  <si>
    <t xml:space="preserve">FLACHPROFIL 30X10 ROHMATERIALALU                 </t>
  </si>
  <si>
    <t>931401010</t>
  </si>
  <si>
    <t xml:space="preserve">FLACHPROFIL 30X20 ROHMATERIALALU                 </t>
  </si>
  <si>
    <t>931401011</t>
  </si>
  <si>
    <t xml:space="preserve">FLACHPROFIL 35X4 ROHMATERIAL ALU                 </t>
  </si>
  <si>
    <t>931401012</t>
  </si>
  <si>
    <t xml:space="preserve">FLACHPROFIL 40X4 ROHMATERIAL ALU                 </t>
  </si>
  <si>
    <t>931401013</t>
  </si>
  <si>
    <t xml:space="preserve">FLACHPROFIL 40X10 ROHMATERIALALU                 </t>
  </si>
  <si>
    <t>931401014</t>
  </si>
  <si>
    <t xml:space="preserve">FLACHPROFIL 40X15 ROHMATERIALALU                 </t>
  </si>
  <si>
    <t>931401016</t>
  </si>
  <si>
    <t xml:space="preserve">FLACHPROFIL 50X12 ROHMATERIALALU                 </t>
  </si>
  <si>
    <t>931401020</t>
  </si>
  <si>
    <t xml:space="preserve">FLACHPROFIL 60X12 ROHMATERIALALU                 </t>
  </si>
  <si>
    <t>931401021</t>
  </si>
  <si>
    <t xml:space="preserve">FLACHPROFIL 60X15 ROHMATERIALALU                 </t>
  </si>
  <si>
    <t>931401032</t>
  </si>
  <si>
    <t xml:space="preserve">FLACHPROFIL 100X6 ROHMATERIALALU                 </t>
  </si>
  <si>
    <t>931401043</t>
  </si>
  <si>
    <t xml:space="preserve">FLACHPROFIL 15X3 ROHMATERIAL ALU                 </t>
  </si>
  <si>
    <t>931401047</t>
  </si>
  <si>
    <t xml:space="preserve">FLACHPROFIL 50X6 ROHMATERIAL ALU                 </t>
  </si>
  <si>
    <t>931401051</t>
  </si>
  <si>
    <t xml:space="preserve">FLACHPROFIL 12X10  AlMgSi0.5                     </t>
  </si>
  <si>
    <t>931401052</t>
  </si>
  <si>
    <t>FLACHPROFIL 150X15 ROHMATERIAL  ALU         DIN</t>
  </si>
  <si>
    <t>931401053</t>
  </si>
  <si>
    <t xml:space="preserve">FLACHPROFIL 30X25  AlMgSi0.5      3.3206 </t>
  </si>
  <si>
    <t>931401054</t>
  </si>
  <si>
    <t>FLACHPROFIL 15X5 ROHMATERIAL ALU          DIN 1770</t>
  </si>
  <si>
    <t>931501003</t>
  </si>
  <si>
    <t>U-PROFIL 30X15X2 ROHMATERIAL ALU</t>
  </si>
  <si>
    <t>931501009</t>
  </si>
  <si>
    <t>L-PROFIL 20X20X2 ROHMATERIAL ALU</t>
  </si>
  <si>
    <t>931501010</t>
  </si>
  <si>
    <t>L-PROFIL 30X20X3 ROHMATERIAL ALU</t>
  </si>
  <si>
    <t>931501018</t>
  </si>
  <si>
    <t>ALU-PROFIL-SCHIENE V_2060</t>
  </si>
  <si>
    <t>Abdeckkappe 8 40X40, schwarz</t>
  </si>
  <si>
    <t>931502015</t>
  </si>
  <si>
    <t>Profilstab8 St M8, verzinkt, L=160mm</t>
  </si>
  <si>
    <t>931601006</t>
  </si>
  <si>
    <t>RUNDPROFIL D=14 ROHMATERIAL ALU DIN 1799</t>
  </si>
  <si>
    <t>931601007</t>
  </si>
  <si>
    <t>RUNDPROFIL D=16  AlMgSi0.5  3.3206 DIN 1799</t>
  </si>
  <si>
    <t>931801001</t>
  </si>
  <si>
    <t xml:space="preserve">FLACHMATERIAL 20X200x1000 POMNATUR - </t>
  </si>
  <si>
    <t>931801002</t>
  </si>
  <si>
    <t xml:space="preserve">FLACHMATERIAL 20X200X1000 POMSCHWARZ - </t>
  </si>
  <si>
    <t>931801003</t>
  </si>
  <si>
    <t>FLACHMATERIAL 30X200X1000 POMNATUR</t>
  </si>
  <si>
    <t>931801004</t>
  </si>
  <si>
    <t>FLACHMATERIAL 30X200X1000 POMSCHWARZ</t>
  </si>
  <si>
    <t>931801005</t>
  </si>
  <si>
    <t>FLACHMATERIAL 40X200X1000 POMNATUR</t>
  </si>
  <si>
    <t>931801006</t>
  </si>
  <si>
    <t>FLACHMATERIAL 40X200X1000 POMSCHWARZ</t>
  </si>
  <si>
    <t>931801007</t>
  </si>
  <si>
    <t>FLACHMATERIAL 50X200X1000 POMNATUR</t>
  </si>
  <si>
    <t>931801008</t>
  </si>
  <si>
    <t>FLACHMATERIAL 50X200X1000 POMSCHWARZ</t>
  </si>
  <si>
    <t>931801009</t>
  </si>
  <si>
    <t>FLACHMATERIAL 60X200X1000 POMNATUR</t>
  </si>
  <si>
    <t>931801010</t>
  </si>
  <si>
    <t>FLACHMATERIAL 60X200X1000 POMSCHWARZ</t>
  </si>
  <si>
    <t>931801011</t>
  </si>
  <si>
    <t>FLACHMATERIAL 70X200X1000 POMNATUR</t>
  </si>
  <si>
    <t>931801012</t>
  </si>
  <si>
    <t>FLACHMATERIAL 70X200X1000 POMSCHWARZ</t>
  </si>
  <si>
    <t>931801013</t>
  </si>
  <si>
    <t>FLACHMATERIAL 80X200X1000 POMNATUR</t>
  </si>
  <si>
    <t>931801014</t>
  </si>
  <si>
    <t>FLACHMATERIAL 80X200X1000 POMSCHWARZ</t>
  </si>
  <si>
    <t>931801015</t>
  </si>
  <si>
    <t>FLACHMATERIAL 90X200X1000 POMNATUR</t>
  </si>
  <si>
    <t>931801016</t>
  </si>
  <si>
    <t>FLACHMATERIAL 90X200X1000 POMSCHWARZ</t>
  </si>
  <si>
    <t>931801017</t>
  </si>
  <si>
    <t>FLACHMAT. 100X200X1000 POMNWeiss</t>
  </si>
  <si>
    <t>931801018</t>
  </si>
  <si>
    <t>FLACHMAT. 100X200X1000 POMSSchwarz</t>
  </si>
  <si>
    <t>931801019</t>
  </si>
  <si>
    <t>FLACHMATERIAL 130X200X1000 POMWEIß</t>
  </si>
  <si>
    <t>931802005</t>
  </si>
  <si>
    <t>RUNDMATERIAL D=50 POM SCHWARZ-POLYOXYMETHYLEN</t>
  </si>
  <si>
    <t>931802008</t>
  </si>
  <si>
    <t>RUNDMATERIAL D=120 POM SCHWARZ-POLYOXYMETHYLEN</t>
  </si>
  <si>
    <t>931802009</t>
  </si>
  <si>
    <t>RUNDMATERIAL D=120 MURLUBRIC</t>
  </si>
  <si>
    <t>931802010</t>
  </si>
  <si>
    <t>RUNDMATERIAL D=100 MURLUBRIC</t>
  </si>
  <si>
    <t>931802011</t>
  </si>
  <si>
    <t>RUNDMATERIAL D=30  POM NATUR -POLYOXYMETHYLEN</t>
  </si>
  <si>
    <t>931803003</t>
  </si>
  <si>
    <t>FLACHMATERIAL 495X85X35 POLYAMID 6 SCHWARZ -</t>
  </si>
  <si>
    <t>931804001</t>
  </si>
  <si>
    <t>PVC WEICH GLASKLAR, PLATTE 400BREIT</t>
  </si>
  <si>
    <t>931991025</t>
  </si>
  <si>
    <t>ROLLAPPARAT Mantion 9244SE</t>
  </si>
  <si>
    <t>931991041</t>
  </si>
  <si>
    <t xml:space="preserve">SPIRALHÜLSE LINKSGÄNGIG V_STG 40 </t>
  </si>
  <si>
    <t xml:space="preserve">ROLLAPPARAT 85014 - DOPPELPAARIG, TYP 40 </t>
  </si>
  <si>
    <t>ROLLAPPARAT 85013 - DOPPELPAARIG</t>
  </si>
  <si>
    <t>Hohlprofil EN 10219 - 30x30x2 - 1.0038 (S235JR)</t>
  </si>
  <si>
    <t>940010002</t>
  </si>
  <si>
    <t>DREHSTUHL GEPOLSTERTER MULDENSITZ</t>
  </si>
  <si>
    <t>9876</t>
  </si>
  <si>
    <t>sdfgdsg</t>
  </si>
  <si>
    <t>990000001</t>
  </si>
  <si>
    <t>ALU ALMGSI 0.5 3.3206 VIERKANT DIN 1796-40 L=3000</t>
  </si>
  <si>
    <t>990000002</t>
  </si>
  <si>
    <t>ALU ALMGSI 0.5  WINKEL 50x50x8.       L=6000</t>
  </si>
  <si>
    <t>990000003</t>
  </si>
  <si>
    <t>ALU ALMGSI 0.5 FLACH 40x10L=6000</t>
  </si>
  <si>
    <t>990000004</t>
  </si>
  <si>
    <t>RUNDSTAHL 1.4301 D=6X8CRNI 18-9     L=3000</t>
  </si>
  <si>
    <t>990000005</t>
  </si>
  <si>
    <t>ALU ALMGSI 0.5 3.3206 Flachmaterial DIN</t>
  </si>
  <si>
    <t>990000006</t>
  </si>
  <si>
    <t>RUNDMATERIAL D=130 POM NaturLänge 1m</t>
  </si>
  <si>
    <t>990000007</t>
  </si>
  <si>
    <t>RUNDMATERIAL D=12 POM SchwarzLänge 1m</t>
  </si>
  <si>
    <t>990000008</t>
  </si>
  <si>
    <t>RUNDMATERIAL D=16 POM SchwarzLänge 1m</t>
  </si>
  <si>
    <t>A_SP_001</t>
  </si>
  <si>
    <t>AFS SCHRÄG</t>
  </si>
  <si>
    <t>AFS SCHRÄG 26°/30°- TOS BAUGRUPPE</t>
  </si>
  <si>
    <t>AFS SCHRÄG 26° G A</t>
  </si>
  <si>
    <t>SONDER-AFS SCHRÄG 26°GERADER AUSLAUF-TOS BAUGRUPPE</t>
  </si>
  <si>
    <t>B_821406011</t>
  </si>
  <si>
    <t>BEISTELLUNG HÄSSLER - VERB.ELEMENT 90/45LG F.</t>
  </si>
  <si>
    <t>B_829526003</t>
  </si>
  <si>
    <t>BEISTELLUNG HÄSSLER MODUL-VERBINDUNGSELEMENT 90°</t>
  </si>
  <si>
    <t>EW0000006</t>
  </si>
  <si>
    <t>Kaufteil: [Schrauben, Pneumatikteile, ...]</t>
  </si>
  <si>
    <t>EW0000007</t>
  </si>
  <si>
    <t>Halbzeug: [Profile, ...]</t>
  </si>
  <si>
    <t>EW0000008</t>
  </si>
  <si>
    <t>Fertigungsteil extern: [Blechteil, Laserteil, ...]</t>
  </si>
  <si>
    <t>EW0000009</t>
  </si>
  <si>
    <t>Fertigungsteil intern: [Frästeil, ...]</t>
  </si>
  <si>
    <t>EW0000010</t>
  </si>
  <si>
    <t>Baugruppe: [Stopper, ...]</t>
  </si>
  <si>
    <t>EW000009</t>
  </si>
  <si>
    <t>ILS 2.0 Modul 1 AS</t>
  </si>
  <si>
    <t>ILS 2.0 Modul 1 mit Antriebsstation</t>
  </si>
  <si>
    <t>ILS 2.0 Modul 1 USK</t>
  </si>
  <si>
    <t>ILS 2.0 Modul 1 mit Umlenkstation für Kreisel</t>
  </si>
  <si>
    <t>ILS 2.0 Modul 1 USS</t>
  </si>
  <si>
    <t>ILS 2.0 Modul 1 mit Umlenkstation für Sorter</t>
  </si>
  <si>
    <t>ILS 2.0 Modul 2 LIAS</t>
  </si>
  <si>
    <t>ILS 2.0 Modul 2 links mit Antriebsstation</t>
  </si>
  <si>
    <t>ILS 2.0 Modul 2 LUSK</t>
  </si>
  <si>
    <t>ILS 2.0 Modul 2 links mit Umlenkstation für</t>
  </si>
  <si>
    <t>ILS 2.0 Modul 2 LUSS</t>
  </si>
  <si>
    <t>ILS 2.0 Modul 2 REAS</t>
  </si>
  <si>
    <t>ILS 2.0 Modul 2 rechts mit Antriebsstation</t>
  </si>
  <si>
    <t>ILS 2.0 Modul 2 RUSK</t>
  </si>
  <si>
    <t xml:space="preserve">ILS 2.0 Modul 2 rechts mit Umlenkstation für </t>
  </si>
  <si>
    <t>ILS 2.0 Modul 2 RUSS</t>
  </si>
  <si>
    <t>K_000000000</t>
  </si>
  <si>
    <t>-- KOPIERARTIKEL für div. int.</t>
  </si>
  <si>
    <t>K_0000000002</t>
  </si>
  <si>
    <t>Bundbohrbuchsen Precitool 107980 Durchmesser 4,2</t>
  </si>
  <si>
    <t>K_000000001</t>
  </si>
  <si>
    <t>Premium Inkjet Papier neu CAD 90 R4</t>
  </si>
  <si>
    <t>K_000000002</t>
  </si>
  <si>
    <t>Tablet Lenovo Think Pad Yoga 15</t>
  </si>
  <si>
    <t>K_000000003</t>
  </si>
  <si>
    <t>Silberstahl 115CrV3 geschliffen und poliert</t>
  </si>
  <si>
    <t>K_000000005</t>
  </si>
  <si>
    <t>Maschinen-Gewindebohrer vaporisiert Form B M6</t>
  </si>
  <si>
    <t>K_000000006</t>
  </si>
  <si>
    <t>Plattenabdeckkappe A=6.0   161006059902</t>
  </si>
  <si>
    <t>K_000000007</t>
  </si>
  <si>
    <t>Schutz 180_R600</t>
  </si>
  <si>
    <t>K_000000009</t>
  </si>
  <si>
    <t xml:space="preserve">4/2 Ventil mechan.   </t>
  </si>
  <si>
    <t>K_000000013</t>
  </si>
  <si>
    <t>Präzisions-Stahlmaßstab   Art-Nr.: 461400</t>
  </si>
  <si>
    <t>K_000000014</t>
  </si>
  <si>
    <t>Entgraterklinge    Art-Nr.: 838510</t>
  </si>
  <si>
    <t>K_000000015</t>
  </si>
  <si>
    <t>Magnetisiergerät   Art-Nr.: 666450</t>
  </si>
  <si>
    <t>K_000000016</t>
  </si>
  <si>
    <t>6-kant-Winkelschraubendreher-Satz lang   Art-Nr.:</t>
  </si>
  <si>
    <t>K_000000017</t>
  </si>
  <si>
    <t>Flügelschraube DIN 316, M8x25, TG  VZ</t>
  </si>
  <si>
    <t>K_000000018</t>
  </si>
  <si>
    <t>HPC-Kurzbohrer HSS-PM TiAlN   Art-Nr.: 113280</t>
  </si>
  <si>
    <t>K_000000019</t>
  </si>
  <si>
    <t>Sichtlagerkasten LF 511 G ZW   Art-Nr.: 9211x</t>
  </si>
  <si>
    <t>K_000000020</t>
  </si>
  <si>
    <t>Sichtlagerkasten 14/7-4   Art-Nr.: 692x</t>
  </si>
  <si>
    <t>K_000000021</t>
  </si>
  <si>
    <t>Sichtlagerkasten 14/7-2 H   Art-Nr.: 680x</t>
  </si>
  <si>
    <t>K_000000022</t>
  </si>
  <si>
    <t>Zwischenwand quer f. LF 511 G ZW   Art-Nr.: 14720</t>
  </si>
  <si>
    <t>K_000000026</t>
  </si>
  <si>
    <t>Batterie Knopfzelle  CR 2032   Art-Nr.: 081560</t>
  </si>
  <si>
    <t>K_000000027</t>
  </si>
  <si>
    <t>Batterie Knopfzelle  357   Art-Nr.: 081560</t>
  </si>
  <si>
    <t>K_000000028</t>
  </si>
  <si>
    <t>Batterien-Set Alkali-Mangan  LR3   Art-Nr.: 081555</t>
  </si>
  <si>
    <t>K_000000029</t>
  </si>
  <si>
    <t>Batterien-Set Alkali-Mangan  LR6   Art-Nr.: 081555</t>
  </si>
  <si>
    <t>K_000000030</t>
  </si>
  <si>
    <t>Batterien-Set Alkali-Mangan  6LR61   Art-Nr.:</t>
  </si>
  <si>
    <t>K_000000032</t>
  </si>
  <si>
    <t>DEGrundplatte_r600_man_pneum</t>
  </si>
  <si>
    <t>K_000000033</t>
  </si>
  <si>
    <t>Drehplatte_r600_man_pneum</t>
  </si>
  <si>
    <t>K_000000034</t>
  </si>
  <si>
    <t>K_000000035</t>
  </si>
  <si>
    <t>Flansch</t>
  </si>
  <si>
    <t>K_000000036</t>
  </si>
  <si>
    <t>K_000000038</t>
  </si>
  <si>
    <t>Befestigungsschraube für Klinke</t>
  </si>
  <si>
    <t>K_000000039</t>
  </si>
  <si>
    <t>V-Klinke</t>
  </si>
  <si>
    <t>K_000000041</t>
  </si>
  <si>
    <t>Update Professional 5.5N auf WSCAD SUITE</t>
  </si>
  <si>
    <t>K_000000047</t>
  </si>
  <si>
    <t>BricsCAD V16 PRO</t>
  </si>
  <si>
    <t>K_000000048</t>
  </si>
  <si>
    <t>Notebook Precision (CA201PM4800MUMWS)</t>
  </si>
  <si>
    <t>K_000000049</t>
  </si>
  <si>
    <t>Feder für Vereinzelner-Klinke Art-Nr. RZ-041 I</t>
  </si>
  <si>
    <t>K_000000050</t>
  </si>
  <si>
    <t>Druckfedern  Art-Nr. VD-252AB</t>
  </si>
  <si>
    <t>K_000000054</t>
  </si>
  <si>
    <t>RASTRIEGEL 480GN612-10-20X1.5-AK</t>
  </si>
  <si>
    <t>K_000000055</t>
  </si>
  <si>
    <t>AlNiCo 500 Rohmagnete D=4, L=16  Art-Nr.: 50501</t>
  </si>
  <si>
    <t>K_000000056</t>
  </si>
  <si>
    <t>AlNiCo 500 Rohmagnete D=5, L=20  Art-Nr.: 50502</t>
  </si>
  <si>
    <t>K_000000057</t>
  </si>
  <si>
    <t>Gewindestifte m. Magnetkopf, M4x10, Art-Nr.: 36525</t>
  </si>
  <si>
    <t>K_000000058</t>
  </si>
  <si>
    <t>Gewindestifte m. Magnetkopf, M5x10, Art-Nr.: 36526</t>
  </si>
  <si>
    <t>K_000000061</t>
  </si>
  <si>
    <t>Gelenkfüße Stahl, Art-Nr.: 480GN343.2-60-M12-63-KR</t>
  </si>
  <si>
    <t>K_000000062</t>
  </si>
  <si>
    <t>Transp-Geräte-Lenkrolle Durchm. 125, Art-Nr.:</t>
  </si>
  <si>
    <t>K_000000063</t>
  </si>
  <si>
    <t>Microsoft Exchange Server 2016 Standard-Lizenz-1</t>
  </si>
  <si>
    <t>K_000000064</t>
  </si>
  <si>
    <t>Microsoft Exchange Server 2016 Standard</t>
  </si>
  <si>
    <t>K_000000065</t>
  </si>
  <si>
    <t>PowerEdge R630 Server</t>
  </si>
  <si>
    <t>K_000000077</t>
  </si>
  <si>
    <t>Digitaler Messschieber mit AOS-System, Art-Nr.</t>
  </si>
  <si>
    <t>K_000000078</t>
  </si>
  <si>
    <t>Tiefenmessbrücke HOLEX, Art-Nr. 412710</t>
  </si>
  <si>
    <t>K_000000079</t>
  </si>
  <si>
    <t>Messzeugsatz 5-teilig GARANT, Art-Nr. 450050</t>
  </si>
  <si>
    <t>K_000000080</t>
  </si>
  <si>
    <t>Anschlagwinkel Art-Nr. 451040 Genauigkeitsklasse 1</t>
  </si>
  <si>
    <t>K_000000081</t>
  </si>
  <si>
    <t>Winkel-Reißnadel, Art-Nr. 458600</t>
  </si>
  <si>
    <t>K_000000082</t>
  </si>
  <si>
    <t>Rollbandmaß twoCOMP, Art-Nr. 462080</t>
  </si>
  <si>
    <t>K_000000083</t>
  </si>
  <si>
    <t>Schlüsselfeilen-Satz 6-teilig, Art-Nr. 518970</t>
  </si>
  <si>
    <t>K_000000084</t>
  </si>
  <si>
    <t>6-kant-Winkelschraubendreher-Satz, Art-Nr. 626066</t>
  </si>
  <si>
    <t>K_000000085</t>
  </si>
  <si>
    <t>Kraft-Seitenschneider, Art-Nr. 725230</t>
  </si>
  <si>
    <t>K_000000086</t>
  </si>
  <si>
    <t>Steckschlüssel- Garnitur, Art-Nr. 630002</t>
  </si>
  <si>
    <t>K_000000087</t>
  </si>
  <si>
    <t>Splintentreiber-Satz, Art-Nr. 746910</t>
  </si>
  <si>
    <t>K_000000088</t>
  </si>
  <si>
    <t>Schlosserhammer SecuTec, Art-Nr. 750115</t>
  </si>
  <si>
    <t>K_000000089</t>
  </si>
  <si>
    <t>Schonhammer, Art-Nr. 754160</t>
  </si>
  <si>
    <t>K_000000090</t>
  </si>
  <si>
    <t>Universal-Sicherheits-Messer 18 mm, Art-Nr. 845025</t>
  </si>
  <si>
    <t>K_000000091</t>
  </si>
  <si>
    <t>Abbrechklingen-Set 10-teilig 18mm, Art-Nr. 845021</t>
  </si>
  <si>
    <t>K_000000092</t>
  </si>
  <si>
    <t>Einscheiben-Schutzbrille, Art-Nr. 096329</t>
  </si>
  <si>
    <t>K_000000093</t>
  </si>
  <si>
    <t>Synology NAS Disk Station DS415+ (4 Bay)</t>
  </si>
  <si>
    <t>K_000000094</t>
  </si>
  <si>
    <t>Kombi-Gewindebohrer-Bit, Art-Nr. 676306</t>
  </si>
  <si>
    <t>K_000000095</t>
  </si>
  <si>
    <t>Universal-Entgrater-Sortiment 7-teilig, Art-Nr.</t>
  </si>
  <si>
    <t>K_000000096</t>
  </si>
  <si>
    <t>Außen- und Innenloch-Entgrater, Art-Nr. 839650</t>
  </si>
  <si>
    <t>K_000000097</t>
  </si>
  <si>
    <t>Skylotec Sicherheitsset II (nach DIN EN</t>
  </si>
  <si>
    <t>K_000000100</t>
  </si>
  <si>
    <t>Rillenkugellager   Art-Nr.: 100E2.625-2Z/C3</t>
  </si>
  <si>
    <t>K_000000101</t>
  </si>
  <si>
    <t>Präzisions-Miniatur-Kugellager   Art-Nr.: 248625</t>
  </si>
  <si>
    <t>K_000000102</t>
  </si>
  <si>
    <t>telefonische Bestellungen für Fertigung</t>
  </si>
  <si>
    <t>K_000000103</t>
  </si>
  <si>
    <t>telefonische Bestellungen für Entwicklung</t>
  </si>
  <si>
    <t>K_000000104</t>
  </si>
  <si>
    <t>telefonische Bestellungen für # Projekte</t>
  </si>
  <si>
    <t>K_000000105</t>
  </si>
  <si>
    <t>telefonische Bestellungen für Lagerware</t>
  </si>
  <si>
    <t>K_000000106</t>
  </si>
  <si>
    <t>Strebenprofil 60x60xLänge 3.000mm</t>
  </si>
  <si>
    <t>K_000000107</t>
  </si>
  <si>
    <t>GL Reduktionslineal 160x30x0,5mm</t>
  </si>
  <si>
    <t>K_000000109</t>
  </si>
  <si>
    <t>Cover-Blocks Karton Individuell 100 x 72</t>
  </si>
  <si>
    <t>K_000000200</t>
  </si>
  <si>
    <t>Tragetüten Classic Variante</t>
  </si>
  <si>
    <t>K_000000201</t>
  </si>
  <si>
    <t>2113978 Bolzenanker HST3 M12x85</t>
  </si>
  <si>
    <t>K_000000203</t>
  </si>
  <si>
    <t>Stehregal für Messe mit Laufrollen</t>
  </si>
  <si>
    <t>K_000000208</t>
  </si>
  <si>
    <t>Maschinen-Reibahlen Nenn-Ø  15 H7  Art. Nr. 16</t>
  </si>
  <si>
    <t>K_000000210</t>
  </si>
  <si>
    <t>Pedea Notebooktasche "Premium", Art-Nr. A 413870</t>
  </si>
  <si>
    <t>K_000000211</t>
  </si>
  <si>
    <t>Microsoft Office 2013 Home and Business, 32/64</t>
  </si>
  <si>
    <t>K_000000212</t>
  </si>
  <si>
    <t>mer88, Klöber Mera Drehstuhl, Nova 82_petrol 0424</t>
  </si>
  <si>
    <t>K_000000219</t>
  </si>
  <si>
    <t>Kegelrollenlager 30206</t>
  </si>
  <si>
    <t>K_000000220</t>
  </si>
  <si>
    <t>Kegelrollenlager 30204</t>
  </si>
  <si>
    <t>K_000000221</t>
  </si>
  <si>
    <t>Alu-T 25x25x3</t>
  </si>
  <si>
    <t>K_000000222</t>
  </si>
  <si>
    <t>Stahl S235FJR 90x6</t>
  </si>
  <si>
    <t>K_000000223</t>
  </si>
  <si>
    <t>Stahl S235FJR 80x6</t>
  </si>
  <si>
    <t>K_000000224</t>
  </si>
  <si>
    <t>Dell Latitude E7470 (S004LE747014DEAT)</t>
  </si>
  <si>
    <t>K_000000225</t>
  </si>
  <si>
    <t>Dell LED Monitor</t>
  </si>
  <si>
    <t>K_000000228</t>
  </si>
  <si>
    <t>Messestand von Boy Messebau</t>
  </si>
  <si>
    <t>K_000000229</t>
  </si>
  <si>
    <t>Blumenkasten Messestand von Boy Messebau</t>
  </si>
  <si>
    <t>K_000000230</t>
  </si>
  <si>
    <t>Alu-Winkel 30x45x3 mm Qualität: AlMgSi 0,5</t>
  </si>
  <si>
    <t>K_000000231</t>
  </si>
  <si>
    <t>Dell 22 Monitor - P2214H - 54,6cm (21,5) Schwarz</t>
  </si>
  <si>
    <t>K_000000232</t>
  </si>
  <si>
    <t>Kunstpflanze Gras/Grasbusch im Topf - 104092-00</t>
  </si>
  <si>
    <t>K_000000235</t>
  </si>
  <si>
    <t>Anteilige Werkzeugkosten</t>
  </si>
  <si>
    <t>K_000000238</t>
  </si>
  <si>
    <t>Lancom L-451agn drahtlose Basisstation</t>
  </si>
  <si>
    <t>K_000000239</t>
  </si>
  <si>
    <t>Druckkugelschreiber SPEED frozen - 2-9250 TF</t>
  </si>
  <si>
    <t>K_000000240</t>
  </si>
  <si>
    <t>Premium Inkjet Papier neu CAD 90 R4 / Rolle</t>
  </si>
  <si>
    <t>K_000000241</t>
  </si>
  <si>
    <t>Ejendahls Montagehandschuh Nylon PU-getaucht weiß</t>
  </si>
  <si>
    <t>K_000000242</t>
  </si>
  <si>
    <t>K_000000243</t>
  </si>
  <si>
    <t>LAVASTREUGUT 20 KG SACKWARE</t>
  </si>
  <si>
    <t>K_000000244</t>
  </si>
  <si>
    <t>STREUSALZ 25 KG SACKWARE</t>
  </si>
  <si>
    <t>K_000000247</t>
  </si>
  <si>
    <t>K_000000248</t>
  </si>
  <si>
    <t>Antirutsch-Rolle MT Premium 20000x150x3 mm #</t>
  </si>
  <si>
    <t>K_000000249</t>
  </si>
  <si>
    <t>Sichtlagerkasten Gr. 3 blau 210x350x200 mm -</t>
  </si>
  <si>
    <t>K_000000250</t>
  </si>
  <si>
    <t>Sichtlagerkasten Gr. 4 blau 150x230x130 mm -</t>
  </si>
  <si>
    <t>K_1000001</t>
  </si>
  <si>
    <t>KUVERT 1 (25x35)</t>
  </si>
  <si>
    <t>K_1000002</t>
  </si>
  <si>
    <t>KUVERT 2 (20x27,5)</t>
  </si>
  <si>
    <t>K_1000003</t>
  </si>
  <si>
    <t>LIEFERUNG</t>
  </si>
  <si>
    <t>K_1000006</t>
  </si>
  <si>
    <t>SONDERVERPACKEN</t>
  </si>
  <si>
    <t>K_1000007</t>
  </si>
  <si>
    <t>BRIEFBOGEN 1.-BLATT (ohne Rückseite)</t>
  </si>
  <si>
    <t>K_1000009</t>
  </si>
  <si>
    <t>KARTON</t>
  </si>
  <si>
    <t>K_1000010</t>
  </si>
  <si>
    <t>PALETTE</t>
  </si>
  <si>
    <t>K_1000011</t>
  </si>
  <si>
    <t>BUND</t>
  </si>
  <si>
    <t>K_1000012</t>
  </si>
  <si>
    <t>BRIEFBOGEN, nur Logo (2. Seite)</t>
  </si>
  <si>
    <t>K_1000013</t>
  </si>
  <si>
    <t>Rollenhandpapier VE 6 Rollen</t>
  </si>
  <si>
    <t>K_1000014</t>
  </si>
  <si>
    <t>Toilettenpapier weiß 3 lagig</t>
  </si>
  <si>
    <t>K_1000020</t>
  </si>
  <si>
    <t>Einmal-Mundschutz 3-lagig blau latexfrei EN 14683</t>
  </si>
  <si>
    <t>K_1000023</t>
  </si>
  <si>
    <t>Rollbandmaß 10m 25 mm, Art-Nr. 462330/10</t>
  </si>
  <si>
    <t>K_1000024</t>
  </si>
  <si>
    <t>Universalmesser 18 mm Doppelfunkt.  Art-Nr. 845025</t>
  </si>
  <si>
    <t>SCHRÄGFÖRDERER</t>
  </si>
  <si>
    <t>SCHRÄGFÖRDERER 26°/30° - TOS BAUGRUPPE</t>
  </si>
  <si>
    <t>SIVAS4444</t>
  </si>
  <si>
    <t>Montage-App für Monteure</t>
  </si>
  <si>
    <t>SK083900</t>
  </si>
  <si>
    <t>GWG Wkz. (150,00 - 1000,00 EUR)</t>
  </si>
  <si>
    <t>SK652000</t>
  </si>
  <si>
    <t>AfA Gebäude, Einbauten</t>
  </si>
  <si>
    <t>SK685000</t>
  </si>
  <si>
    <t>Reisekosten Inland Arbeiter</t>
  </si>
  <si>
    <t>SK685100</t>
  </si>
  <si>
    <t>Reisekosten Inland Angestellte</t>
  </si>
  <si>
    <t>SK685200</t>
  </si>
  <si>
    <t>Reisekosten Ausland Arbeiter</t>
  </si>
  <si>
    <t>TE68</t>
  </si>
  <si>
    <t>HK-BG</t>
  </si>
  <si>
    <t>TE69</t>
  </si>
  <si>
    <t>HK-Teil1</t>
  </si>
  <si>
    <t>TE70</t>
  </si>
  <si>
    <t>HK-Teil2</t>
  </si>
  <si>
    <t>TE71</t>
  </si>
  <si>
    <t>HK-Teil3</t>
  </si>
  <si>
    <t>TE72</t>
  </si>
  <si>
    <t>HK-Test4</t>
  </si>
  <si>
    <t>TE73</t>
  </si>
  <si>
    <t>HK-Test5</t>
  </si>
  <si>
    <t>TE826004013</t>
  </si>
  <si>
    <t>TOS Auswahl Reibrad</t>
  </si>
  <si>
    <t>Reibradantriebe</t>
  </si>
  <si>
    <t>WZ400101868</t>
  </si>
  <si>
    <t>Werkzeug - Zylinderrolle ILS 3.0 überarbeitet</t>
  </si>
  <si>
    <t>WZ400101976</t>
  </si>
  <si>
    <t>Werkzeug - STAUSTRECKE SP 3.0</t>
  </si>
  <si>
    <t>WZ400102587</t>
  </si>
  <si>
    <t>Werkzeug - Adapterplatte Single Carrier 40mm</t>
  </si>
  <si>
    <t>WZ400102610</t>
  </si>
  <si>
    <t>Werkzeug - Single Carrier Clipkörper P&amp;F 40mm</t>
  </si>
  <si>
    <t>WZ620316001</t>
  </si>
  <si>
    <t>Werkzeug - TRAVERSE FÜR CDDC</t>
  </si>
  <si>
    <t>WZ620316002</t>
  </si>
  <si>
    <t>Werkzeug - TRAVERSENVERBINDER FÜR CDDC</t>
  </si>
  <si>
    <t>WZ821406001</t>
  </si>
  <si>
    <t>Werkzeug - HFS GERÜSTPROFIL - ALMGSI 0,5-F25 --&gt;</t>
  </si>
  <si>
    <t>WZ821406010</t>
  </si>
  <si>
    <t>Werkzeug - PROFIL 90° FÜR</t>
  </si>
  <si>
    <t>WZ821416006_1</t>
  </si>
  <si>
    <t>Werkzeug - Stempel für Noppenbänder - Stahlband 30</t>
  </si>
  <si>
    <t>WZ821416006_2</t>
  </si>
  <si>
    <t>Werkzeug - Matrize für Noppenbänder - Stahlband 30</t>
  </si>
  <si>
    <t>WZ822016530</t>
  </si>
  <si>
    <t>Werkzeug - ALU-PROFIL FÜR RA  HALTERPLATTE</t>
  </si>
  <si>
    <t>WZ822016531</t>
  </si>
  <si>
    <t>Werkzeug - ALU-PROFIL FÜR RA  FÜHRUNG</t>
  </si>
  <si>
    <t>WZ822016532</t>
  </si>
  <si>
    <t>Werkzeug - ALU-PROFIL FÜR RAb  SCHIEBER</t>
  </si>
  <si>
    <t>WZ822016533</t>
  </si>
  <si>
    <t>Werkzeug - ALU-PROFIL FÜR RA  GEGENRADHALTER</t>
  </si>
  <si>
    <t>WZ822206002</t>
  </si>
  <si>
    <t>Werkzeug - P&amp;F KLINKE</t>
  </si>
  <si>
    <t>WZ822206004</t>
  </si>
  <si>
    <t>Werkzeug - VORLAUFSPERRE FÜR P&amp;F MITNEHMERKASSETTE</t>
  </si>
  <si>
    <t>WZ822206006</t>
  </si>
  <si>
    <t>Werkzeug - GEHÄUSE FÜR P&amp;F MITNEHMERKASSETTE</t>
  </si>
  <si>
    <t>WZ822206201</t>
  </si>
  <si>
    <t>Werkzeug - P&amp;F ALUPROFIL</t>
  </si>
  <si>
    <t>WZ822206310</t>
  </si>
  <si>
    <t>Werkzeug - P&amp;F RÜCKLAUFSPERRE</t>
  </si>
  <si>
    <t>WZ822206311</t>
  </si>
  <si>
    <t>Werkzeug - KLINKE FÜR RÜCKLAUFSPERRE P&amp;F</t>
  </si>
  <si>
    <t>WZ822476001</t>
  </si>
  <si>
    <t>Werkzeug - BÜGELTRÄGER-FIXIERTEIL LI/RE</t>
  </si>
  <si>
    <t>WZ826006102</t>
  </si>
  <si>
    <t>Werkzeug - ROLLENTRÄGER SPULENZUG-V</t>
  </si>
  <si>
    <t>WZ826006202</t>
  </si>
  <si>
    <t>Werkzeug - KUGEL-/SCHEIBENGELENK F. V50</t>
  </si>
  <si>
    <t>WZ826006203</t>
  </si>
  <si>
    <t>Werkzeug - EINLEGESCHEIBE FÜR EB</t>
  </si>
  <si>
    <t>WZ826006204</t>
  </si>
  <si>
    <t>Werkzeug - HÄNGER MIT QUETSCHUNG</t>
  </si>
  <si>
    <t>WZ826006216</t>
  </si>
  <si>
    <t>Werkzeug - KUGEL-/SICHELGELENK V30 BS - einteilig</t>
  </si>
  <si>
    <t>WZ826006600</t>
  </si>
  <si>
    <t>Werkzeug - LT50-TRAVERSE MIT ÖSEN FÜR EB</t>
  </si>
  <si>
    <t>WZ826006606</t>
  </si>
  <si>
    <t>Werkzeug - EHB-LAGER/-AUFNAHME f.Teile</t>
  </si>
  <si>
    <t>WZ826025005</t>
  </si>
  <si>
    <t>Werkzeug - BEGRENZUNGSKEGEL FÜR LTE</t>
  </si>
  <si>
    <t>WZ826206003</t>
  </si>
  <si>
    <t>Werkzeug - KRAGENMITNEHMER P&amp;F FÜR TROLLEY-V</t>
  </si>
  <si>
    <t>WZ826206004</t>
  </si>
  <si>
    <t>Werkzeug - KRAGENABWEISER P&amp;F FÜR TROLLEY-V</t>
  </si>
  <si>
    <t>WZ826316047</t>
  </si>
  <si>
    <t>Werkzeug - HEBEL FÜR SACKTROLLEY</t>
  </si>
  <si>
    <t>WZ826606002</t>
  </si>
  <si>
    <t>Werkzeug - KUNSTSTOFFSCHIENE L=426 FÜR</t>
  </si>
  <si>
    <t>WZ826606602</t>
  </si>
  <si>
    <t>Werkzeug - frei</t>
  </si>
  <si>
    <t>WZ826826002</t>
  </si>
  <si>
    <t>Werkzeug - LAGER FÜR KLEMM-TROLLEY</t>
  </si>
  <si>
    <t>WZ826906200</t>
  </si>
  <si>
    <t>Werkzeug - SPULENZUGSEGMENT f.Teile 826906200</t>
  </si>
  <si>
    <t>WZ826906201</t>
  </si>
  <si>
    <t>Werkzeug - SPULENZUGSEGMENT f.Teile</t>
  </si>
  <si>
    <t>WZ826906201_1</t>
  </si>
  <si>
    <t>Werkzeug - Änderung SPULENZUGSEGMENT T165</t>
  </si>
  <si>
    <t>WZ826906202</t>
  </si>
  <si>
    <t>Werkzeug - Teile für SPULENZUG (Teile</t>
  </si>
  <si>
    <t>WZ826906213</t>
  </si>
  <si>
    <t>Werkzeug - SPULENZUGSEGMENT T210</t>
  </si>
  <si>
    <t>WZ829416032</t>
  </si>
  <si>
    <t>Werkzeug - ILS AP-TRÄGERPROFIL</t>
  </si>
  <si>
    <t>WZ829416080+090</t>
  </si>
  <si>
    <t>Werkzeug - AS-BOGEN LI+RE - ILS</t>
  </si>
  <si>
    <t>WZ829416174</t>
  </si>
  <si>
    <t>Werkzeug - NIEDERHALTELEISTE LANG AN AS - ILS</t>
  </si>
  <si>
    <t>WZ829436002</t>
  </si>
  <si>
    <t>Werkzeug - OBERTEIL F. SEP. - ILS</t>
  </si>
  <si>
    <t>WZ829436024</t>
  </si>
  <si>
    <t>Werkzeug - SENSORCLIP F. SEPARATOR</t>
  </si>
  <si>
    <t>WZ829446025</t>
  </si>
  <si>
    <t>Werkzeugpaket - P+F Clip 829646025</t>
  </si>
  <si>
    <t>WZ829446025_1</t>
  </si>
  <si>
    <t>Werkzeug - Änderung P+F Clip 829646025</t>
  </si>
  <si>
    <t>WZ829446027</t>
  </si>
  <si>
    <t>Werkzeug - CLIPFLÜGEL F. 829444115 P&amp;F-CLIP</t>
  </si>
  <si>
    <t>WZ829446032</t>
  </si>
  <si>
    <t>Werkzeug - Werkzeugänderung GRUNDKÖRPER lt.</t>
  </si>
  <si>
    <t>WZ829446032_1</t>
  </si>
  <si>
    <t>Werkzeug - Werkzeugänderung Bügelträger</t>
  </si>
  <si>
    <t>WZ829446032E</t>
  </si>
  <si>
    <t>WZ829446036</t>
  </si>
  <si>
    <t>Werkzeug - KB-RÜCKLAUFSPERRE AM MT</t>
  </si>
  <si>
    <t>WZ829446038</t>
  </si>
  <si>
    <t>Werkzeug - STABILISATOR F. BT SYM. [829446032</t>
  </si>
  <si>
    <t>WZ829446600</t>
  </si>
  <si>
    <t>Werkzeug - Teile für ILS-Tasche (Wanne/Bügel</t>
  </si>
  <si>
    <t>WZ829446601</t>
  </si>
  <si>
    <t>Werkzeug - WANNE (TABLETT) FÜR ILS-TASCHE</t>
  </si>
  <si>
    <t>WZ829446602</t>
  </si>
  <si>
    <t>WZ829446603</t>
  </si>
  <si>
    <t>Werkzeug - GELENKHALTER (SCHEIBE) FÜR ILS-TASCHE</t>
  </si>
  <si>
    <t>WZ829446604</t>
  </si>
  <si>
    <t>Werkzeug - PU-ELASTIKVERBINDUNG BT-TABLETT FÜR</t>
  </si>
  <si>
    <t>WZ829446606</t>
  </si>
  <si>
    <t>Werkzeug - BT-AUFNAME FÜR ILS-TASCHE</t>
  </si>
  <si>
    <t>WZ829456300</t>
  </si>
  <si>
    <t>Werkzeug - ETF-PROFIL</t>
  </si>
  <si>
    <t>WZ829516001</t>
  </si>
  <si>
    <t>Werkzeug - LAUFPROFIL LP 2.0 - 87X32</t>
  </si>
  <si>
    <t>WZ829516002</t>
  </si>
  <si>
    <t>Werkzeug - LAUFPROFIL LP 2.0 - OBERTEIL</t>
  </si>
  <si>
    <t>WZ829516004</t>
  </si>
  <si>
    <t>Werkzeug - STAUSTRECKE SP 2.0 73X100</t>
  </si>
  <si>
    <t>WZ829516201</t>
  </si>
  <si>
    <t>Werkzeug - EINFAHRSCHUH IN SP 2.0</t>
  </si>
  <si>
    <t>WZ829526000</t>
  </si>
  <si>
    <t>Werkzeug - STRUKTUR PROFIL</t>
  </si>
  <si>
    <t>WZ829526010</t>
  </si>
  <si>
    <t>Werkzeug - ILS-RADSEGMENT 800</t>
  </si>
  <si>
    <t>WZ829526010_1</t>
  </si>
  <si>
    <t>Werkzeug - Änderung ILS-RADSEGMENT 800</t>
  </si>
  <si>
    <t>WZ829616001</t>
  </si>
  <si>
    <t>Werkzeug - LAUFPROFIL LP 3.0</t>
  </si>
  <si>
    <t>WZ829616005</t>
  </si>
  <si>
    <t>WZ829646001</t>
  </si>
  <si>
    <t>Werkzeug - ZYLINDERROLLE ILS III</t>
  </si>
  <si>
    <t>WZ829646001_1</t>
  </si>
  <si>
    <t>Werkzeug - Änderung ZYLINDERROLLE ILS III</t>
  </si>
  <si>
    <t>WZ829646025</t>
  </si>
  <si>
    <t>WZ834146014</t>
  </si>
  <si>
    <t>Werkzeug - S-R/L SCHALTKULISSE</t>
  </si>
  <si>
    <t>WZ834246000</t>
  </si>
  <si>
    <t>Werkzeugpaket - für Teile Omniweiche 834 246</t>
  </si>
  <si>
    <t>WZ834346029</t>
  </si>
  <si>
    <t>Werkzeugpaket - S-R/L Schaltkulisse für P+S</t>
  </si>
  <si>
    <t>WZ834346030</t>
  </si>
  <si>
    <t xml:space="preserve"> Werkzeug - Pos. 2 -Bügelschrauben M 10, Gewinde </t>
  </si>
  <si>
    <t>Schwechten</t>
  </si>
  <si>
    <t>RFID-Gate Hinzugefügt</t>
  </si>
  <si>
    <t>Material 1x RFID-GATE mit 2x Antenne</t>
  </si>
  <si>
    <t>Bezeichnung</t>
  </si>
  <si>
    <t>M</t>
  </si>
  <si>
    <t>Stck</t>
  </si>
  <si>
    <t xml:space="preserve">Abschirmplatte Alu-Bond 940x940x6 weiß, seitlich </t>
  </si>
  <si>
    <t>Abschirmplatte Alu-Bond 1900x940x6 weiss, Ein-Ausf</t>
  </si>
  <si>
    <t>Baugruppe fehlt</t>
  </si>
  <si>
    <t>RFID-Antenne (CPC/Omni) (kpl. Incl. 2 Antennen)</t>
  </si>
  <si>
    <t>Abnahme (vor Ort)</t>
  </si>
  <si>
    <t>Deckblatt: Berechnung auf Wochenstundenbasis: Spalte "J"</t>
  </si>
  <si>
    <t>Sensorik Heber</t>
  </si>
  <si>
    <t>Sicherheitsschaltgerät Sicherheitsleiste und Trittmattte</t>
  </si>
  <si>
    <t>Schaltmatte 1,25x1m Mayser SM8</t>
  </si>
  <si>
    <t>Sicherheitsleiste Mayser</t>
  </si>
  <si>
    <t>Trittschutzmatte 1x1,25m Mayser SM8</t>
  </si>
  <si>
    <t>Sensorprofil Sicherheitsleiste Mayser</t>
  </si>
  <si>
    <t>Pritsche montieren ILS / Omniflo(m/h)</t>
  </si>
  <si>
    <t>Pritsche montieren FLEX (m/h)</t>
  </si>
  <si>
    <t>3</t>
  </si>
  <si>
    <t>EMO: Montagegeschwindigkeit Pritsche Getrennt nach Flex und OMNI / ILS</t>
  </si>
  <si>
    <t>HW und EA's: Schaltmatten SM8 von Mayser hinzugefügt</t>
  </si>
  <si>
    <t>Öffner Pouch - ILS Beladestation</t>
  </si>
  <si>
    <t>Abweiser für Taschen Beladung ILS</t>
  </si>
  <si>
    <t>Schließer Pouch - ILS Beladestation</t>
  </si>
  <si>
    <t>Rahmen 1 Beladung Schliesser</t>
  </si>
  <si>
    <t>Antriebsstation rechts für Vario - ohne Motor</t>
  </si>
  <si>
    <t>Rahmen 2 Beladung Schliesser</t>
  </si>
  <si>
    <t>Entladung Pouch - ILS Entladestation</t>
  </si>
  <si>
    <t>Ständer - Entladung für Taschen ILS</t>
  </si>
  <si>
    <t>Mast - Flach - Ladeschleife 6300 ILS</t>
  </si>
  <si>
    <t>Stützfuss Unterteil ILS Ladeschleife</t>
  </si>
  <si>
    <t>Stützfuss Oberteil ILS Ladeschleife</t>
  </si>
  <si>
    <t>Innenrohr Sützfuß ILS Ladeschleife</t>
  </si>
  <si>
    <t>Endplatte für Stützfuss ILS Ladeschleife</t>
  </si>
  <si>
    <t>VARIO Bogen horizontal 30° R230</t>
  </si>
  <si>
    <t>Prüfdorn für Stiftaufnahme ES-Grundkörper</t>
  </si>
  <si>
    <t>VARIO Bogen horizontal 30° R180 - BG</t>
  </si>
  <si>
    <t>200000372</t>
  </si>
  <si>
    <t>Stopper mittig - Stirnseite ILS-LS-Kreisel</t>
  </si>
  <si>
    <t>Halter mit Sensor für Abfrage VARIO Finger</t>
  </si>
  <si>
    <t>Halter für Lichttaster für Abfrage TEF-Finger</t>
  </si>
  <si>
    <t>OMNIFLO-FLEX Kombiprofil als Cage-Ausrüstung</t>
  </si>
  <si>
    <t>FLEX Rutschprofil für Cage-Ausrüstung</t>
  </si>
  <si>
    <t>Schenkel für OMNIFLO FLEX Rücklaufsperre</t>
  </si>
  <si>
    <t>Aluprofil AP 110 als Andockprofil</t>
  </si>
  <si>
    <t>Andockklotz für OMNIFLO Andockprofil</t>
  </si>
  <si>
    <t>OMNIFLO-FLEX-Kombiprofil als Cage-Ausrüstung</t>
  </si>
  <si>
    <t>Cage-OMNIFLO Zentrierung</t>
  </si>
  <si>
    <t>Cage-OMNIFLO Zentrierung mit Rücklaufsperre</t>
  </si>
  <si>
    <t>200000407</t>
  </si>
  <si>
    <t>SP-Anschlussprofil ES-Förderer auf ILS</t>
  </si>
  <si>
    <t>Übergabeschuh ES-Förderer auf LS-Kreisel</t>
  </si>
  <si>
    <t>200000415</t>
  </si>
  <si>
    <t>Abschirmplatte, Seitenwand für RFID-Tunnel</t>
  </si>
  <si>
    <t>200000416</t>
  </si>
  <si>
    <t>Abschirmplatte, Ein-/Ausfahrt RFID-Tunnel, Randa</t>
  </si>
  <si>
    <t>200000422</t>
  </si>
  <si>
    <t>RFID-Tunnel für Lesestation-Einbau</t>
  </si>
  <si>
    <t>200000423</t>
  </si>
  <si>
    <t xml:space="preserve">Halter für Endschalter </t>
  </si>
  <si>
    <t>200000424</t>
  </si>
  <si>
    <t>Halteblech vorne ES-Förderer</t>
  </si>
  <si>
    <t>200000425</t>
  </si>
  <si>
    <t>Anschlag - Blech oben</t>
  </si>
  <si>
    <t>200000427</t>
  </si>
  <si>
    <t>Halteplatte für Neigesensor</t>
  </si>
  <si>
    <t>200000433</t>
  </si>
  <si>
    <t>Rollen-Adapterplatte für Messe ILS-Taschensorter</t>
  </si>
  <si>
    <t>200000434</t>
  </si>
  <si>
    <t>TEF Mitnehmer für Bügel in Längsrichtung</t>
  </si>
  <si>
    <t>200000435</t>
  </si>
  <si>
    <t>ES-Förderer für ILS</t>
  </si>
  <si>
    <t>200000436</t>
  </si>
  <si>
    <t>Camera DM280 m. Halter Gefälleprofil ILS</t>
  </si>
  <si>
    <t>200000438</t>
  </si>
  <si>
    <t>Übergabeschuh AS-Förderer vom ILS-Kreisel</t>
  </si>
  <si>
    <t>200000439</t>
  </si>
  <si>
    <t>Halteblech Antriebsstation ES/AS-Förderer</t>
  </si>
  <si>
    <t>200000440</t>
  </si>
  <si>
    <t>Abhängeblech ES-/AS-Förderer</t>
  </si>
  <si>
    <t>200000441</t>
  </si>
  <si>
    <t>ES-Förderer TEF-Gleitleiste für Außenprofil 30°</t>
  </si>
  <si>
    <t>200000443</t>
  </si>
  <si>
    <t>SP-Anschlussprofil AS-Förderer für ILS</t>
  </si>
  <si>
    <t>200000445</t>
  </si>
  <si>
    <t>Einweiser ES/AS-Förderer</t>
  </si>
  <si>
    <t>200000446</t>
  </si>
  <si>
    <t>VARIO Profil links 7,5° für Innenbogen 30°</t>
  </si>
  <si>
    <t>200000447</t>
  </si>
  <si>
    <t>VARIO Profil rechts 7,5° für Innenbogen 30°</t>
  </si>
  <si>
    <t>200000448</t>
  </si>
  <si>
    <t>VARIO Profil mittig 2x7,5° für Innenbogen 30°</t>
  </si>
  <si>
    <t>200000449</t>
  </si>
  <si>
    <t>VARIO Gleitleiste Innenspur 30° R180</t>
  </si>
  <si>
    <t>200000450</t>
  </si>
  <si>
    <t>VARIO Gleitleiste Außenspur 30° R180</t>
  </si>
  <si>
    <t>200000451</t>
  </si>
  <si>
    <t>VARIO Verbinder 15° für Innenbogen 30°</t>
  </si>
  <si>
    <t>200000452</t>
  </si>
  <si>
    <t>VARIO Innenbogen 30° R180</t>
  </si>
  <si>
    <t>200000453</t>
  </si>
  <si>
    <t>Sensorwinkel für Messportal</t>
  </si>
  <si>
    <t>200000454</t>
  </si>
  <si>
    <t>VARIO Profil links 7,5° für Außenbogen 30°</t>
  </si>
  <si>
    <t>200000455</t>
  </si>
  <si>
    <t>VARIO Profil rechts 7,5° für Außenbogen 30°</t>
  </si>
  <si>
    <t>200000456</t>
  </si>
  <si>
    <t>VARIO Gleitleiste Innenspur 30° R230</t>
  </si>
  <si>
    <t>200000457</t>
  </si>
  <si>
    <t>VARIO Gleitleiste Außenspur 30° R230</t>
  </si>
  <si>
    <t>200000458</t>
  </si>
  <si>
    <t>VARIO Außenbogen 30° R230</t>
  </si>
  <si>
    <t>200000459</t>
  </si>
  <si>
    <t>Montageanbindung für Messportal</t>
  </si>
  <si>
    <t>200000460</t>
  </si>
  <si>
    <t>Längsprofil-Verbinder für ITEM PROFIL 8 - 40X40</t>
  </si>
  <si>
    <t>200000461</t>
  </si>
  <si>
    <t>Sensorhalter am C-Gerüst-Profil</t>
  </si>
  <si>
    <t>200000462</t>
  </si>
  <si>
    <t>Textillängen-Messportal</t>
  </si>
  <si>
    <t>200000463</t>
  </si>
  <si>
    <t>Halteblech vorne AS-Förderer</t>
  </si>
  <si>
    <t>200000464</t>
  </si>
  <si>
    <t>Winkel für Sensorerkennung</t>
  </si>
  <si>
    <t>200000465</t>
  </si>
  <si>
    <t>Profil 40x40 M8 für Montage Messportal</t>
  </si>
  <si>
    <t>200000466</t>
  </si>
  <si>
    <t>Halter Schleppkette für Stützfuß ILS-LS</t>
  </si>
  <si>
    <t>200000467</t>
  </si>
  <si>
    <t>ES-Förderer TEF-Gleitleiste für Innenprofil 30°</t>
  </si>
  <si>
    <t>200000468</t>
  </si>
  <si>
    <t>Lagerbuchse für Stopperwippe</t>
  </si>
  <si>
    <t>200000469</t>
  </si>
  <si>
    <t>Klinke für Stopperwippe</t>
  </si>
  <si>
    <t>200000470</t>
  </si>
  <si>
    <t>Stopperwippe am Rutschprofil, mechanisch</t>
  </si>
  <si>
    <t>200000471</t>
  </si>
  <si>
    <t>Bohrbuchse DIN 172 - A4 x 12 - St</t>
  </si>
  <si>
    <t>200000472</t>
  </si>
  <si>
    <t>Bohrschablone Klinke</t>
  </si>
  <si>
    <t>200000473</t>
  </si>
  <si>
    <t>Bohrschablone Klinke für Stopperwippe</t>
  </si>
  <si>
    <t>200000474</t>
  </si>
  <si>
    <t>Bohrbuchse DIN 172 - A5,3 x 10 - St</t>
  </si>
  <si>
    <t>200000476</t>
  </si>
  <si>
    <t>Gummipuffer 18x7,5 - M6x15 einseitig - 55 Shore A</t>
  </si>
  <si>
    <t>200000477</t>
  </si>
  <si>
    <t>Halteblech am Motor ES - Förderer</t>
  </si>
  <si>
    <t>200000479</t>
  </si>
  <si>
    <t>Haltearm für AS-Förderer</t>
  </si>
  <si>
    <t>200000480</t>
  </si>
  <si>
    <t>Antriebsstation rechts für ES-Förderer ILS</t>
  </si>
  <si>
    <t>200000483</t>
  </si>
  <si>
    <t>Zylinder mit Verschraubung Sorter-Stopper</t>
  </si>
  <si>
    <t>200000484</t>
  </si>
  <si>
    <t>Sorter-Stopper für Rutschstange</t>
  </si>
  <si>
    <t>200000492</t>
  </si>
  <si>
    <t>200000495</t>
  </si>
  <si>
    <t>Bogenhalter 800 mit Halterbohrungen</t>
  </si>
  <si>
    <t>200000496</t>
  </si>
  <si>
    <t>UMFAHR.BOGEN 800 RAD-ENDE ILS</t>
  </si>
  <si>
    <t>200000497</t>
  </si>
  <si>
    <t>Bogenhalter 800 mit Bohrungen für Bedientableau</t>
  </si>
  <si>
    <t>Abhängung 1"Rohr 1xQuetschung 90° L=600mm</t>
  </si>
  <si>
    <t>Abhängung 1"Rohr 1xQuetschung 90° L=1000mm</t>
  </si>
  <si>
    <t>Abhängung 1"Rohr 1xQuetschung 90° L=1500mm</t>
  </si>
  <si>
    <t>RENOLIN CHAINLUBE W3880 / 400 ml SPRAY-Dose</t>
  </si>
  <si>
    <t>RÜCKSCHLAGVENTIL  AKH06-00 / 00000792</t>
  </si>
  <si>
    <t>RÜCKSCHLAGVENTIL  AKH08-00 / 00000806</t>
  </si>
  <si>
    <t>KB-Vereinzeler mit pneumatischer Rampe</t>
  </si>
  <si>
    <t>Sensorhalter für Cognex Dataman</t>
  </si>
  <si>
    <t>Gelenk 8 40x40</t>
  </si>
  <si>
    <t>400102728</t>
  </si>
  <si>
    <t>Klappenbeutel 225 x 310 mm transparent KBXX000015</t>
  </si>
  <si>
    <t>400102729</t>
  </si>
  <si>
    <t>Bohrset Hilti</t>
  </si>
  <si>
    <t>400102730</t>
  </si>
  <si>
    <t>CSN 73 0818+Annex - Escape ways</t>
  </si>
  <si>
    <t>400102731</t>
  </si>
  <si>
    <t>BLECH VON UMLENKUNG TT FÜR CP2100 - 41008</t>
  </si>
  <si>
    <t>Halbrundkopf-Holzschraube SPAX - 4 x 16 - St - Z</t>
  </si>
  <si>
    <t>BÜGELFÜHR. WEICHENAUSGANG LINKS - 41135</t>
  </si>
  <si>
    <t>HALTEPLATTE UNTEN FÜR ENCODERFÜR CP2100</t>
  </si>
  <si>
    <t>Welle für Encoder 721000040</t>
  </si>
  <si>
    <t>ILS 2.0 Streckengruppe</t>
  </si>
  <si>
    <t>ILS 2.0 Modul Abhänger 4 Gefällestrecke zum Gerüst</t>
  </si>
  <si>
    <t>6550</t>
  </si>
  <si>
    <t>Förderer für ILS - TOS BAUGRUPPE</t>
  </si>
  <si>
    <t>6551</t>
  </si>
  <si>
    <t>ES - Förderer für ILS - TOS BAUGRUPPE</t>
  </si>
  <si>
    <t>6552</t>
  </si>
  <si>
    <t>AS - Förderer für ILS - TOS BAUGRUPPE</t>
  </si>
  <si>
    <t>RT-Tasterrahmen-Abdeckschild 22X22mm</t>
  </si>
  <si>
    <t>RT-Tasterrahmen-Abdeckschild 27X27MM</t>
  </si>
  <si>
    <t>700000051</t>
  </si>
  <si>
    <t>Kennzeichnungsschid KSK 22x22 Grau</t>
  </si>
  <si>
    <t>700000052</t>
  </si>
  <si>
    <t>Kennzeichnungsschid KSK 27x27 Grau</t>
  </si>
  <si>
    <t>703000054</t>
  </si>
  <si>
    <t>Koppelrelais Zwangsgeführtes 2S+1Ö Federzuganschl.</t>
  </si>
  <si>
    <t>703000055</t>
  </si>
  <si>
    <t>Direktstarter Failsafe, 3RM1,500V, 0,09-0,75kW </t>
  </si>
  <si>
    <t>703000057</t>
  </si>
  <si>
    <t>Geräteabschlussverb. f. Motorstarter 3RM1 B=22,5mm</t>
  </si>
  <si>
    <t>703001084</t>
  </si>
  <si>
    <t>Abnehmbare Klemme 2-polig, Schraubklemme</t>
  </si>
  <si>
    <t>Aderendhülse 0,25 mm², L= 8 mm</t>
  </si>
  <si>
    <t>Aderendhülse 0,5 mm², L= 8 mm</t>
  </si>
  <si>
    <t>Aderendhülse 0,75 mm², L= 8 mm</t>
  </si>
  <si>
    <t>Aderendhülse 1 mm², L= 8 mm</t>
  </si>
  <si>
    <t>Aderendhülse 1,5 mm², L= 8 mm</t>
  </si>
  <si>
    <t>Aderendhülse 16 mm², L= 18 mm</t>
  </si>
  <si>
    <t>Aderendhülse 2,5 mm², L= 8 mm</t>
  </si>
  <si>
    <t>Aderendhülse 4 mm², L= 10 mm</t>
  </si>
  <si>
    <t>Aderendhülse 6 mm², L= 12 mm</t>
  </si>
  <si>
    <t>Quetschkabelschuh 1,5-2,5 mm²/M5, Gabelform</t>
  </si>
  <si>
    <t>Quetschkabelschuh 1,5-2,5 mm²/M4</t>
  </si>
  <si>
    <t>Quetschkabelschuh 1,5-2,5 mm² /M5</t>
  </si>
  <si>
    <t>Quetschkabelschuh 4,0-6,0 mm²/ M8</t>
  </si>
  <si>
    <t>Rohrkabelschuh 3 R/8 16 mm² M8</t>
  </si>
  <si>
    <t>Twin-Aderendhülse 2 x 0,75 mm², L= 8 MM</t>
  </si>
  <si>
    <t>Quetschkabelschuh 1,5-2,5 mm²/M6</t>
  </si>
  <si>
    <t>Quetschkabelschuh 4-6 mm²/ M6</t>
  </si>
  <si>
    <t>Twin-Aderendhülse 2 x 1,5 mm², L= 8 mm</t>
  </si>
  <si>
    <t>Aderendhülse 10 mm², L= 12 mm</t>
  </si>
  <si>
    <t>T-Verbinder 16 mm², ICR16T</t>
  </si>
  <si>
    <t>Flachsteckhülse 6,3 x 0,8, 0,25-1,5mm²</t>
  </si>
  <si>
    <t>Twin-Aderendhülse 2 x 2,5 mm², L= 10 mm</t>
  </si>
  <si>
    <t>Twin-Aderendhülse 2 x 0,5mm², L= 8 mm</t>
  </si>
  <si>
    <t>Aderendhülse 50 mm², L= 20 mm</t>
  </si>
  <si>
    <t>Aderendhülse 95 mm², L= 25 mm</t>
  </si>
  <si>
    <t>Rohrkabelschuh 95 mm²/M8</t>
  </si>
  <si>
    <t>Rohrkabelschuh 50 mm²/M8</t>
  </si>
  <si>
    <t>Aderendhülse 25 mm², L= 18 mm</t>
  </si>
  <si>
    <t>Aderendhülse 35 mm² L= 16 mm</t>
  </si>
  <si>
    <t>Rohrkabelschuh 50 mm²/ M10</t>
  </si>
  <si>
    <t>T-Verbinder 6 mm², ICR6T</t>
  </si>
  <si>
    <t>Aderendhülse 0,34 mm², L= 8 mm</t>
  </si>
  <si>
    <t>Aderendhülse 120 mm², L= 27 mm</t>
  </si>
  <si>
    <t>Twin-Aderendhülse 2 x 16 mm², L= 14 mm</t>
  </si>
  <si>
    <t>Rohrkabelschuh 10 mm²/M8, ICR108</t>
  </si>
  <si>
    <t>Rohrkabelschuh 120 mm²/M8</t>
  </si>
  <si>
    <t>Quetschkabelschuh 4-6 mm²/ M5</t>
  </si>
  <si>
    <t>Rohrkabelschuh 10 mm²/M10</t>
  </si>
  <si>
    <t>Rohrkabelschuh 25 mm²/M10</t>
  </si>
  <si>
    <t>Rohrkabelschuh 35 mm²/ M10</t>
  </si>
  <si>
    <t>Aderendhülse 240 mm², L=40 mm</t>
  </si>
  <si>
    <t>Rohrkabelschuh 240 mm², M10, Cu, verzinnt</t>
  </si>
  <si>
    <t>Aderendhülse 10 mm² (Kurzschlusssichere Leitung)</t>
  </si>
  <si>
    <t>Aderendhülse 16 mm² (Kurzschlusssicher Leitungen)</t>
  </si>
  <si>
    <t>Aderendhülse 35 mm² L= 25 mm</t>
  </si>
  <si>
    <t>S7-400 MEMORY CARD FLASH-EPROM 4 MBYTE</t>
  </si>
  <si>
    <t>S7-400 MEMORY CARD FLASH-EPROM 1 MBYTE</t>
  </si>
  <si>
    <t>708015028</t>
  </si>
  <si>
    <t>SIMATIC S7-1500F, CPU 1517F-3 PN (Neue Version)</t>
  </si>
  <si>
    <t xml:space="preserve">Intenso SDHC 4GB Class 10 Speicherkarte </t>
  </si>
  <si>
    <t>711000503</t>
  </si>
  <si>
    <t>Barcode-Lesegerät Dataman DM375QL</t>
  </si>
  <si>
    <t>SWITCH 8-PORT SCALANCE XC108,8x10 100 Mbit/s</t>
  </si>
  <si>
    <t>711003218</t>
  </si>
  <si>
    <t>FL SWITCH 1605, 5 M12-Ports 10/100 MBit/s</t>
  </si>
  <si>
    <t>Sensor Induk. M18 8mm bündig/PNP-NO/ST M12</t>
  </si>
  <si>
    <t>Absolut Drehgeber IO, 2X4P. M-ST D-cod.12 (Buchse)</t>
  </si>
  <si>
    <t>Reflex Lichttaster HRT 25B/L6T.32-2500-S12, 0,05-3</t>
  </si>
  <si>
    <t>721000047</t>
  </si>
  <si>
    <t>Optischer Abstandssensor Füllhöhenkon. M12, 5polig</t>
  </si>
  <si>
    <t>721001055</t>
  </si>
  <si>
    <t>Neigungssensor X-Y-Richtung IO-Link PNP/NPN</t>
  </si>
  <si>
    <t>725000167</t>
  </si>
  <si>
    <t>726001062</t>
  </si>
  <si>
    <t>Patchkabel Cat6A 4P26 S/FTP 2xRJ45 0,25m grün</t>
  </si>
  <si>
    <t>KS71 Fuß mit intergriertem Rohr L=110 mm</t>
  </si>
  <si>
    <t>727001013</t>
  </si>
  <si>
    <t>KS72 Classic RM 24VAC/DC GN/YE/RD</t>
  </si>
  <si>
    <t>727001014</t>
  </si>
  <si>
    <t>KS72 TwinLIGHT Classic 24VAC/DC rot</t>
  </si>
  <si>
    <t>727001015</t>
  </si>
  <si>
    <t>KS72 TwinLIGHT Classic 24VAC/DC grün</t>
  </si>
  <si>
    <t>727001016</t>
  </si>
  <si>
    <t>KS72 TwinLIGHT Classic 24VAC/DC gelb</t>
  </si>
  <si>
    <t>727001017</t>
  </si>
  <si>
    <t>KS72 TwinLIGHT Classic 24VAC/DC blau</t>
  </si>
  <si>
    <t>727001020</t>
  </si>
  <si>
    <t>KS71 Summerelement 24VAC/DC 85 dB</t>
  </si>
  <si>
    <t>727001022</t>
  </si>
  <si>
    <t>KS71 Anschlusselement BWM 12-230VAC/DC BK</t>
  </si>
  <si>
    <t>727001023</t>
  </si>
  <si>
    <t>KS71/72 Beschriftungstafel</t>
  </si>
  <si>
    <t>Werma Signalsäule KS70 (hupe,rd,ge,gn) kpl.</t>
  </si>
  <si>
    <t>790000016</t>
  </si>
  <si>
    <t>Werma Signalsäule KS72 4-Fach (hupe,rd,ge,gn) kpl.</t>
  </si>
  <si>
    <t>790000017</t>
  </si>
  <si>
    <t>Werma Signalsäule KS72 1-Fach (ge) kpl.</t>
  </si>
  <si>
    <t>Sirius act Tableau 6 F "Not-halt, LDT-bl, LDT gr,</t>
  </si>
  <si>
    <t>Sirius act Tableau 1 F "DT-Weiss" komplett</t>
  </si>
  <si>
    <t>Standardsteuerung V3.0</t>
  </si>
  <si>
    <t>DB-Automatisierung für Doppelbügelerkennung kpl.</t>
  </si>
  <si>
    <t>790002057</t>
  </si>
  <si>
    <t>Bedientableau 4 F -kpl. LM-GN+PDT-GE+LDT-BL+NA"</t>
  </si>
  <si>
    <t>790002058</t>
  </si>
  <si>
    <t>Bedientableau 4 F -kpl. LM-GN+PDT-GE+LDT-BL+BLIND</t>
  </si>
  <si>
    <t>790002059</t>
  </si>
  <si>
    <t>Bedientableau 1 F -kpl. DT-Weiss"</t>
  </si>
  <si>
    <t>790002061</t>
  </si>
  <si>
    <t>KEL-ER 24/10 Kabeldurchführungsleiste, schwarz -BG</t>
  </si>
  <si>
    <t>Zubehör Anlagenerdung 6mm²</t>
  </si>
  <si>
    <t>Zubehör Anlagenerdung 16mm²</t>
  </si>
  <si>
    <t>WINKEL 60X60X6X60</t>
  </si>
  <si>
    <t>VERBINDUNGSELEMENT 180/45LG F. STRUKTURPROFIL</t>
  </si>
  <si>
    <t xml:space="preserve">APSB R650/90°-800 </t>
  </si>
  <si>
    <t xml:space="preserve">APSB R650/45°-R-400 </t>
  </si>
  <si>
    <t xml:space="preserve">APSB R650/45°-L-400 </t>
  </si>
  <si>
    <t>821716921</t>
  </si>
  <si>
    <t>SCHUTZBLECH FÜR MOTORSTATION KETTENFÖRDERER</t>
  </si>
  <si>
    <t>GLEITLEISTENFÜHRUNG KURZ M. TEF-GLEITLEISTE</t>
  </si>
  <si>
    <t>STATISCHE TROLLEYABFRAGE L=700 FÜR AP110</t>
  </si>
  <si>
    <t>STATISCHE TROLLEYABFRAGE L=700 FÜR ST</t>
  </si>
  <si>
    <t>STATISCHE TROLLEYABFRAGE L=200 FÜR AP110</t>
  </si>
  <si>
    <t>STATISCHE TROLLEYABFRAGE L=200 FÜR KF</t>
  </si>
  <si>
    <t>LTA 50 ENTKOPPELSTATION, STARR</t>
  </si>
  <si>
    <t>AUSHEBER FÜR KOPPELHAKEN</t>
  </si>
  <si>
    <t>829446021</t>
  </si>
  <si>
    <t>Clipkörper für P&amp;F-Clip 829444115</t>
  </si>
  <si>
    <t>STOPPEREINHEIT FÜR MT-BELADUNG</t>
  </si>
  <si>
    <t>LP-HALTER RE AN STRUKTURPROFIL</t>
  </si>
  <si>
    <t>ANTRIEBSSTATION 800</t>
  </si>
  <si>
    <t>MODULRAHMEN 1 - R-ENDE</t>
  </si>
  <si>
    <t>MODUL-VERBINDUNGSELEMENT</t>
  </si>
  <si>
    <t>MODUL-WEICHE R800-R800</t>
  </si>
  <si>
    <t>SEPARATOR LINKS AN LP MIT ANDRUCKLEISTE</t>
  </si>
  <si>
    <t>SEPARATOR RECHTS AN LP MIT ANDRUCKLEISTE</t>
  </si>
  <si>
    <t>SEPARATOR LINKS AN LAUFPROFIL LP 2.0</t>
  </si>
  <si>
    <t>SEPARATOR RECHTS AN LAUFPROFIL LP 2.0</t>
  </si>
  <si>
    <t>ABHÄNGUNG F. SEPARATOR AN LP</t>
  </si>
  <si>
    <t>5/2 WEGEVENTIL MONOSTABIL F. MODUL-WEICHE</t>
  </si>
  <si>
    <t>5/2 WEGEVENTIL BISTABIL F. MODUL-WEICHE</t>
  </si>
  <si>
    <t>SENSOR MIT HALTER AM UMFAHRUNGSBOGEN</t>
  </si>
  <si>
    <t>MINITROLLEY MT M. KB-RÜCKLAUFSPERRE KPL. - V3</t>
  </si>
  <si>
    <t>S / S D / S T 5/2-WEGEVENTIL MONOSTABIL S_PN</t>
  </si>
  <si>
    <t>Linsenschraube EJOT-WN 1451 - K50 x 10 - St</t>
  </si>
  <si>
    <t>Bohrbuchse DIN 172 - A5,1 x 10 - St</t>
  </si>
  <si>
    <t>ZYL. D32 H25 DOPPELW.</t>
  </si>
  <si>
    <t>EMO Zeiten erhöht bei Einzeladerkennzeichnug von Motoren, Bedientableaus und Wartungsschaltern</t>
  </si>
  <si>
    <t>Aufschlag z. B. Einzeladerkennzeichnung</t>
  </si>
  <si>
    <t>%-Faktor</t>
  </si>
  <si>
    <t>Fehler in EMO Kalkulation Kabelpritsche: Dauer wurde Fakor gerechnet (Meter pro Stunde) nicht Divisor</t>
  </si>
  <si>
    <t>Son.Gesch.aus.GWG unter€250</t>
  </si>
  <si>
    <t>Son.Betriebsaus.GWGunter250</t>
  </si>
  <si>
    <t>Wkz. GWG unter EUR 250,-</t>
  </si>
  <si>
    <t>Rutschprofil FLEX</t>
  </si>
  <si>
    <t xml:space="preserve">ZYLINDER DOPPELTWIRKEND D=40 H=100 </t>
  </si>
  <si>
    <t xml:space="preserve">ZYLINDER DOPPELTWIRKEND D=40 H=40 </t>
  </si>
  <si>
    <t>VENTIL VZ 3223-5 MOZ-M5 --&gt; Nachfolgemodell</t>
  </si>
  <si>
    <t>STRUKTURDÄMPFER D50 H22</t>
  </si>
  <si>
    <t>T-Nutmutter DIN 508 - M6 x 8 - St</t>
  </si>
  <si>
    <t>Blechschraube DIN 7981 - ST3,9 x 22 - St - C - H</t>
  </si>
  <si>
    <t>Gewindestift DIN 913 - M4 x 20 - 45H</t>
  </si>
  <si>
    <t>Senk-Holzschraube SPAX - 3 x 25 - St - TX</t>
  </si>
  <si>
    <t>Senk-Holzschraube SPAX - 3,5 x 20 - St - Z</t>
  </si>
  <si>
    <t>Zylinderschraube DIN 912 - M6 x 85 - 8.8</t>
  </si>
  <si>
    <t>Zylinderschraube DIN 912 - M10 x 55 - 8.8</t>
  </si>
  <si>
    <t>Zylinderschraube DIN 6912 - M6 x 110 - 08.8</t>
  </si>
  <si>
    <t>Zylinderschraube DIN 6912 - M5 x 12 - 08.8</t>
  </si>
  <si>
    <t>Zylinderschraube DIN 912 - M10 x 150 - 8.8</t>
  </si>
  <si>
    <t>Zylinderschraube DIN 912 - M3 x 45 - 8.8</t>
  </si>
  <si>
    <t>Zylinderschraube DIN 6912 - M12 x 45 - 08.8</t>
  </si>
  <si>
    <t>Zylinderschraube DIN 912 - M5 x 85 - 8.8</t>
  </si>
  <si>
    <t>Zylinderschraube DIN 912 - M12 x 20 - 8.8</t>
  </si>
  <si>
    <t>Zylinderschraube DIN 6912 - M5 x 30 - 08.8</t>
  </si>
  <si>
    <t>Zylinderschraube DIN 7984 - M6 x 16 - 08.8</t>
  </si>
  <si>
    <t>Zylinderschraube DIN 912 - M2,5 x 6 - 8.8</t>
  </si>
  <si>
    <t>Zylinderschraube DIN 912 - M8 x 75 - 8.8</t>
  </si>
  <si>
    <t>Zylinderschraube DIN 912 - M10 x 85 - 8.8</t>
  </si>
  <si>
    <t>Zylinderschraube DIN 912 - M12 x 50 - 8.8</t>
  </si>
  <si>
    <t>Zylinderschraube DIN 912 - M10 x 90 - 8.8</t>
  </si>
  <si>
    <t>Zylinderschraube DIN 912 - M12 x 60 - 8.8</t>
  </si>
  <si>
    <t>Zylinderschraube DIN 7984 - M8 x 20 - 08.8</t>
  </si>
  <si>
    <t>Zylinderschraube DIN 912 - M16 x 120 - 8.8</t>
  </si>
  <si>
    <t>Zylinderschraube DIN 912 - M12 x 110 - 8.8</t>
  </si>
  <si>
    <t>Zylinderschraube DIN 6912 - M8 x 35 - 08.8</t>
  </si>
  <si>
    <t>Zylinderschraube DIN 912 - M4 x 60 - 8.8</t>
  </si>
  <si>
    <t>Zylinderschraube DIN 912 - M16 x 30 - 8.8</t>
  </si>
  <si>
    <t xml:space="preserve">Zylinderschraube DIN 912 - M10 x 35 - 8.8    </t>
  </si>
  <si>
    <t>Zylinderschraube DIN 912 - M5 x 90 - 8.8</t>
  </si>
  <si>
    <t>Zylinderschraube DIN 912 - M10 x 110 - 8.8</t>
  </si>
  <si>
    <t>Zylinderschraube DIN 912 - M8 x 120 - 8.8</t>
  </si>
  <si>
    <t>Zylinderschraube DIN 912 - M6 x 65 - 8.8</t>
  </si>
  <si>
    <t>Zylinderschraube DIN 912 - M5 x 55 - 8.8</t>
  </si>
  <si>
    <t>Zylinderschraube DIN 912 - M8 x 100 - 8.8</t>
  </si>
  <si>
    <t>Zylinderschraube DIN 912 - M4 x 50 - 8.8</t>
  </si>
  <si>
    <t>SEPARATOR RECHTS GRUNDMODELL</t>
  </si>
  <si>
    <t>SEPARATOR LINKS GRUNDMODELL</t>
  </si>
  <si>
    <t>Camera DM280 m. Halter (ILS)</t>
  </si>
  <si>
    <t>ROLLEN-ANDRUCKLEISTE AM SEPARATOR RECHTS</t>
  </si>
  <si>
    <t>ROLLEN-ANDRUCKLEISTE AM SEPARATOR LINKS</t>
  </si>
  <si>
    <t>SEPARATOR LI AN STAUSTRECKE 0,6° SP 2/3 F.BT</t>
  </si>
  <si>
    <t>SENSORIK FÜR SEPARATOR</t>
  </si>
  <si>
    <t>Indukt. Sensor LP kpl.</t>
  </si>
  <si>
    <t>Installationsmaterial Standardsteuerung</t>
  </si>
  <si>
    <t>Lichttasterhalter Leuze HRT 25B für Kettenförderer</t>
  </si>
  <si>
    <t>Traversenabfrage AP110 mit Lichttaster</t>
  </si>
  <si>
    <t>STATISCHE TROLLEYABFRAGE L=200 FÜR ST</t>
  </si>
  <si>
    <t>BÜRSTENBREMSE PNEUMATISCH L=1000 MM</t>
  </si>
  <si>
    <t>5/2 WEGEVENTIL S_PN MONOSTABIL</t>
  </si>
  <si>
    <t>826842002</t>
  </si>
  <si>
    <t>Gondeltrolley für P&amp;F-Kreisförderer</t>
  </si>
  <si>
    <t>AUSLEGER HANDSCHALTUNG SW/DSW SCHRÄG L=96MM</t>
  </si>
  <si>
    <t>GELENK FÜR HANDSCHALTUNG WEICHE SPINNEREI</t>
  </si>
  <si>
    <t>VARIO MITNEHMERFINGER (EINSATZ) SHORE-HÄRTE 95</t>
  </si>
  <si>
    <t>P&amp;F HALTER</t>
  </si>
  <si>
    <t>GRUNDKÖRPER FÜR VARIO-MITNEHMERFINGER</t>
  </si>
  <si>
    <t>GEGENRAD RA-b-e</t>
  </si>
  <si>
    <t>+PLATTE KULISSENSTEIN M8</t>
  </si>
  <si>
    <t>Standardsteuerung kpl. Incl. 2xBT, RS u. Inst.Mat.</t>
  </si>
  <si>
    <t>790822001</t>
  </si>
  <si>
    <t xml:space="preserve">Standard-Etagenförderer-Steuerung kpl. </t>
  </si>
  <si>
    <t>SCHALTSCHRANK 1600X2100X400 (HGF) -BG</t>
  </si>
  <si>
    <t>790810502</t>
  </si>
  <si>
    <t>KX Bus-Gehäuse Bearbeitet 800X300X155 KX 1613.199</t>
  </si>
  <si>
    <t>790003102</t>
  </si>
  <si>
    <t>Motoransteuerung für Erweiterung 3RM2 /1,1 KW</t>
  </si>
  <si>
    <t>790003100</t>
  </si>
  <si>
    <t>Motoransteuerung für Erweiterung 3RM2 /0,55 KW</t>
  </si>
  <si>
    <t>790002045</t>
  </si>
  <si>
    <t>Bedientableau 4 F -kpl. "DT-GN+LDT-BL+DT-WS+NA"</t>
  </si>
  <si>
    <t>790002026</t>
  </si>
  <si>
    <t>KABELFÜHRUNGSSATZ FÜR HALTER SIRIUS ACT TABLEAU</t>
  </si>
  <si>
    <t>Sirius act Tableau 1 F "Kn-sw 1-0-2 tastend"</t>
  </si>
  <si>
    <t>Sirius act Tableau 3 F "Kn-sw,  DT-ws, Not-Halt"</t>
  </si>
  <si>
    <t>Sirius act Tableau 3 F "DT-gr, DT-sw,  DT-ws"</t>
  </si>
  <si>
    <t>SIRIUS ACT Tableau 4 F "LM-GN+PDT-GE+LDT-BL+NA"</t>
  </si>
  <si>
    <t>SIRIUS ACT Tableau 4 F "LM-GN+PDT-GE+LDT-KL+</t>
  </si>
  <si>
    <t>SIRIUS ACT Tableau 6 F "5x LDT-CL+NA"</t>
  </si>
  <si>
    <t>Sirius act Tableau 3 FACH 3 x LDT-BL-NO</t>
  </si>
  <si>
    <t>Schrumpfschlauch-Abrollbox 4m</t>
  </si>
  <si>
    <t>WERMA-Summerelement Dauerton 24V KombiSIGN 70</t>
  </si>
  <si>
    <t>Midi TwinLIGHT 12/24VAC/DC YE</t>
  </si>
  <si>
    <t>Industrial Ethernet FastConnect Stripping Tool</t>
  </si>
  <si>
    <t>2X2X0,5mm², UNITRONIC LiYCY(TP), DIN4700</t>
  </si>
  <si>
    <t>4G2,5mm²/AWG14, Steuerleitung UL/CSA 600V</t>
  </si>
  <si>
    <t>3X0,5mm², Steuerleitung VDE 0293-308, BN/SW/GR</t>
  </si>
  <si>
    <t>18G1,5mm², Steuerleitung Halogenfrei</t>
  </si>
  <si>
    <t xml:space="preserve">12G1mm², Steuerleitung Halogenfrei </t>
  </si>
  <si>
    <t>12G4,0mm², Steuerleitung</t>
  </si>
  <si>
    <t>5G2,5mm², Steuerleitung</t>
  </si>
  <si>
    <t>3G1,5MM², Steuerleitung</t>
  </si>
  <si>
    <t>10G1,0mm², Steuerleitung</t>
  </si>
  <si>
    <t>34G1,0mm², Steuerleitung</t>
  </si>
  <si>
    <t>7G1,0mm², Steuerleitung</t>
  </si>
  <si>
    <t>3G1,0MM², Steuerleitung</t>
  </si>
  <si>
    <t>14G1,5mm², Steuerleitung</t>
  </si>
  <si>
    <t xml:space="preserve">ISOLIERBAND WEISS B=15MM </t>
  </si>
  <si>
    <t>Kabelbinder schwarz 2,5X100mm</t>
  </si>
  <si>
    <t>Sonder-Gummi-Aderleitung 10MM²/3KV schwarz</t>
  </si>
  <si>
    <t>Aderleitung H07V-K 1,5mm² rot</t>
  </si>
  <si>
    <t>Aderleitung H07V-K 4mm² schwarz</t>
  </si>
  <si>
    <t>Aderleitung H07V-K 2,5mm² gelb/grün</t>
  </si>
  <si>
    <t>M8 ST-0° 4-polig, selbstanschließbar, Schneidklem.</t>
  </si>
  <si>
    <t>Verb.-Leitung M8 ST-0°/ M12 BU-90° PUR UL/CSA 20m</t>
  </si>
  <si>
    <t>Verb.-Leitung M12 St-0°/ M12 BU-0° PUR UL/CSA 30m</t>
  </si>
  <si>
    <t>Verb.-Leitung M12 St-0°/ M12 BU-90° PUR UL/CSA 25m</t>
  </si>
  <si>
    <t>Verb.-Leitung M12 St-0°/ M8 BU-0° PUR UL/CSA 25m</t>
  </si>
  <si>
    <t>Verb.-Leitung M12 ST-0°/ M12 BU-0° PVC UL/CSA 30m</t>
  </si>
  <si>
    <t>M12 ST-0° A-kod frei Ltg-Ende 3-pol PVC UL/CSA 25m</t>
  </si>
  <si>
    <t>Verb.-Leitung M12 ST-0°/ M12 BU-90° PVC UL/CSA 25m</t>
  </si>
  <si>
    <t>Verb.-Leitung M12 ST-0°/ M8 BU-0° PVC UL/CSA 25m</t>
  </si>
  <si>
    <t>Reflex-Lichtschranke WL100-2</t>
  </si>
  <si>
    <t>Reflex-Lichttaster HT25CI/4P-M12 &gt;1,3 M Infrarot,</t>
  </si>
  <si>
    <t>Laser-Distanzsensor Dx35</t>
  </si>
  <si>
    <t>720002019</t>
  </si>
  <si>
    <t>SENSOR INDUK. M30x1,5 SA=15MM ST-M12-3POL, L=80 MM</t>
  </si>
  <si>
    <t>Sensor Induk. M18x1,SA=20mm NO/ST-M12 4pol L=48,MM</t>
  </si>
  <si>
    <t>Sensor Induk. M18x1, SA=12mm N-BÜ/NO, Kabel-150mm</t>
  </si>
  <si>
    <t>Sensor induk. M8x1, NO/ST-M12x1 4.pol, L=66 mm</t>
  </si>
  <si>
    <t>Positionsschalter 1OE/1S, Kunststoff, RSH-TYP H</t>
  </si>
  <si>
    <t>717000022</t>
  </si>
  <si>
    <t>OBO - Quick Schelle 2955 M32 tiefschwarz</t>
  </si>
  <si>
    <t>717000019</t>
  </si>
  <si>
    <t>STARO STECK-ES 32 SC Metall Rohr Schwarz</t>
  </si>
  <si>
    <t>Befestigungsschelle 605/60mm G 2-Loch-Bef.</t>
  </si>
  <si>
    <t>Bef-Schelle 605/32, 2-Loch-Befestigung</t>
  </si>
  <si>
    <t>Bef-Schelle 605/25, 2-Loch-Befestigung (24-29MM)</t>
  </si>
  <si>
    <t>Kunststoffpanzerrohr 50 mm</t>
  </si>
  <si>
    <t>Rohrabstandschelle 733/M32 (30-38 mm) Alternativ</t>
  </si>
  <si>
    <t>Schnappschelle Clipfix 32 mm</t>
  </si>
  <si>
    <t>Schnappschelle Clipfix 25 mm</t>
  </si>
  <si>
    <t>Schnappschelle Clipfix 20 mm</t>
  </si>
  <si>
    <t>Isofix-EL-F Kunststoffrohr 25 mm</t>
  </si>
  <si>
    <t>Isofix-EL-F Kunststoffrohr 20 mm</t>
  </si>
  <si>
    <t>Hager Leitungsführungskanal SET 60/40, L-Grau 7035</t>
  </si>
  <si>
    <t>Membrantülle WISKA QUIXX EMT 20</t>
  </si>
  <si>
    <t>BARCODE EAN 8 27X13,5 (GONDEL, TANDEM)</t>
  </si>
  <si>
    <t>BARCODE EAN 8 27X13,5 (CTU)</t>
  </si>
  <si>
    <t>ILS-BARCODE EAN 8 27X18 SSG-LOGO FÜR MT</t>
  </si>
  <si>
    <t>VERSCHLUSSKAPPE M12</t>
  </si>
  <si>
    <t>M12 BLINDSTOPFEN FÜR MODULE</t>
  </si>
  <si>
    <t>ET 200SP, CM 4xIO-Link Master Kommunikation V1.1</t>
  </si>
  <si>
    <t>708015082</t>
  </si>
  <si>
    <t>SIMATIC S7-1500, Profilschiene 2000 mm</t>
  </si>
  <si>
    <t>708015071</t>
  </si>
  <si>
    <t>Systemstromversorgung S7-1500, PS 60W 24 DC HF</t>
  </si>
  <si>
    <t xml:space="preserve">Touchpanel 7"TFT SIMATIC HMI KTP700 Basic Panel </t>
  </si>
  <si>
    <t>Netzteil SITOP PSU8200 24V/5A AC120/230V</t>
  </si>
  <si>
    <t>Motorstarter SIRIUS 3RM1 Motorstarter 0,4-2,0A 24V</t>
  </si>
  <si>
    <t>WENDESTARTER 0,09 KW 400V/24V 0,35-0,50A</t>
  </si>
  <si>
    <t>DIREKTSTARTER 1,5 KW 400V/24V 2,8-4A</t>
  </si>
  <si>
    <t>DIREKTSTARTER 1,1 KW 400V/24V 2,2-3,2A</t>
  </si>
  <si>
    <t>DIREKTSTARTER 0,37 KW 400V/ 24V  0,9-1,25A</t>
  </si>
  <si>
    <t>DIREKTSTARTER 0,12 KW 400V/24V 0,55 - 0,8A</t>
  </si>
  <si>
    <t>Hilfsschalter mit Zugfederanschluss für 3RV2011</t>
  </si>
  <si>
    <t>Verbindungsblock-LS1 D32/GV2 mit Schütz LC1-K/LP1</t>
  </si>
  <si>
    <t>Leitungsschutzschalter 1-polig, A, 6A, 10KA</t>
  </si>
  <si>
    <t>Hauptschalterbausatz UL/CSA Griff rot,</t>
  </si>
  <si>
    <t>Hauptschalter 32A 4-polig rot/gelb</t>
  </si>
  <si>
    <t>Geräteabschlussverbinder für Motorstarter 3RM1</t>
  </si>
  <si>
    <t>SIRIUS-ACT Schutzkragen f NOT-HALT-Pilzdrucktaster</t>
  </si>
  <si>
    <t>SIRIUS-ACT Leuchtpilzdrucktaster 40mm gelb</t>
  </si>
  <si>
    <t>Abschlussdeckel D-PT 4-QUATTRO</t>
  </si>
  <si>
    <t xml:space="preserve">Push-in-Klemme PT 16 N </t>
  </si>
  <si>
    <t>Abschlussdeckel für 4-Leiterklemme D-ST 2,5-PE/3L</t>
  </si>
  <si>
    <t>Abschlussdeckel D-ST 4/D-PT 4</t>
  </si>
  <si>
    <t xml:space="preserve">Schutzleiter-Reihenklemme </t>
  </si>
  <si>
    <t>Abgriffklemme (für UKH50)</t>
  </si>
  <si>
    <t>Universalklemme UK16N,B=12,2mm</t>
  </si>
  <si>
    <t>KEL-ER 24/10 Kabeleinführungsleiste schwarz</t>
  </si>
  <si>
    <t>KT 2/8 Kabeltülle 2×8-8mm klein, grau, UL94-V0</t>
  </si>
  <si>
    <t>KT 4/4 Kabeltülle 4×4-4mm klein, grau, UL94-V0</t>
  </si>
  <si>
    <t>KT 28 Kabeltülle 28-29mm groß, grau, UL94-V0</t>
  </si>
  <si>
    <t>KT 18 Kabeltülle 18-19mm groß, grau, UL94-V0</t>
  </si>
  <si>
    <t>USH Halter grau  USH 29 Halogenfrei</t>
  </si>
  <si>
    <t>VX-Bodenblechsatz 1200x500</t>
  </si>
  <si>
    <t>Schaltschrank 800x2000x500, 1-türig</t>
  </si>
  <si>
    <t>Basis-Schaltschrank 800x2000x600, 1-türig</t>
  </si>
  <si>
    <t>Systemleuchte LED 900 100V - 240V, 1~, L=437mm</t>
  </si>
  <si>
    <t>AX-Kompakt-Schaltschrank 600x600x250</t>
  </si>
  <si>
    <t>AX-Kompakt-Schaltschrank 760x760x210</t>
  </si>
  <si>
    <t>AX-Kompakt-Schaltschrank 800x1000x300</t>
  </si>
  <si>
    <t>Bus-Gehäuse mit Sichtfenster 300x800x155 o. Mpl.</t>
  </si>
  <si>
    <t>Bezeichnungsstift wasserfest Strichst. 0,5mm</t>
  </si>
  <si>
    <t>Thermotransfer-Farbband 110mmx300mm</t>
  </si>
  <si>
    <t>KABELETIKETTEN 25X62MM</t>
  </si>
  <si>
    <t>6282</t>
  </si>
  <si>
    <t>ILS 2.0 Automation Tasche Beladung</t>
  </si>
  <si>
    <t>6281</t>
  </si>
  <si>
    <t>ILS 2.0 Automation Tasche Entladung</t>
  </si>
  <si>
    <t>KETTENRADSCHEIBE 10 B1, 5/8"X3/8" Z=29, D=73,10MMk</t>
  </si>
  <si>
    <t>6121</t>
  </si>
  <si>
    <t xml:space="preserve">TEF TRANSELASTIK FÖRDERER - TOS BAUGRUPPE </t>
  </si>
  <si>
    <t>6120</t>
  </si>
  <si>
    <t>TOS FÖRDERER inkl. Standardsteuerung</t>
  </si>
  <si>
    <t>KB-STAUMELDER FÜR FLEX FÖRDERER</t>
  </si>
  <si>
    <t>610206006</t>
  </si>
  <si>
    <t>STANDARD KETTE TEILUNG 50,8 - 41020-50,8</t>
  </si>
  <si>
    <t>STANDARD KETTE TEILUNG 127 - 41020-2-127</t>
  </si>
  <si>
    <t>521308613</t>
  </si>
  <si>
    <t>Umlenkachse AFS 26° - Komponenten-Lösung</t>
  </si>
  <si>
    <t>400102772</t>
  </si>
  <si>
    <t xml:space="preserve">SPIRO.MOT. WF20 DRN63M6; 0,12KW; n=12; 50HZ </t>
  </si>
  <si>
    <t>400102771</t>
  </si>
  <si>
    <t>5/2 Wegeventil BG für KB-Vereinzeler 200000478/559</t>
  </si>
  <si>
    <t>400102770</t>
  </si>
  <si>
    <t>Distanzplatte 18 mm AP110 für Rohrschelle 1"</t>
  </si>
  <si>
    <t>400102769</t>
  </si>
  <si>
    <t>Trollfinger Sicherheitstechnik</t>
  </si>
  <si>
    <t>400102768</t>
  </si>
  <si>
    <t>Halbrundkopfschraube ISO 7380-1 - M12 x 30 - 010.9</t>
  </si>
  <si>
    <t>400102767</t>
  </si>
  <si>
    <t>Verbindungsplatte L=414 für Anpassung KF</t>
  </si>
  <si>
    <t>400102766</t>
  </si>
  <si>
    <t>Verbindungsplatte L=263 für Anpassung KF</t>
  </si>
  <si>
    <t>400102765</t>
  </si>
  <si>
    <t>TRENNBÜGEL V1 MIT BARCODE 711001020</t>
  </si>
  <si>
    <t>400102764</t>
  </si>
  <si>
    <t>TRENNBÜGEL V1 MIT BARCODE 711001032</t>
  </si>
  <si>
    <t>400102763</t>
  </si>
  <si>
    <t>TROLLEY-V30 MIT P&amp;F KRAGEN MIT BARCODE</t>
  </si>
  <si>
    <t>400102762</t>
  </si>
  <si>
    <t>V60 M ES M8X50 TROLLEY-V MIT BARCODE</t>
  </si>
  <si>
    <t>400102761</t>
  </si>
  <si>
    <t>LTA 50 LANGTROLLEY 455X100 schwarz mit Barcode</t>
  </si>
  <si>
    <t>400102760</t>
  </si>
  <si>
    <t>LTA 50 LANGTROLLEY 455X100 KOPPELBAR MIT BARCODE</t>
  </si>
  <si>
    <t>400102759</t>
  </si>
  <si>
    <t>Additional work lowering beams</t>
  </si>
  <si>
    <t>400102758</t>
  </si>
  <si>
    <t xml:space="preserve">Leiste PE-1000, UHMW, natur, gepresst, 1000x45x10 </t>
  </si>
  <si>
    <t>400102757</t>
  </si>
  <si>
    <t>Höhenanpassung Outbound Stahlbau</t>
  </si>
  <si>
    <t>400102756</t>
  </si>
  <si>
    <t>Aluprofil Z/2 zur Befestigung f. Trittschutzmatte</t>
  </si>
  <si>
    <t>400102746</t>
  </si>
  <si>
    <t>Absicherung Podeste und PSAgA</t>
  </si>
  <si>
    <t>400102745</t>
  </si>
  <si>
    <t>STATISCHE TROLLEYABFRAGE L=900 FÜR ST</t>
  </si>
  <si>
    <t>400102744</t>
  </si>
  <si>
    <t>STATISCHE TROLLEYABFRAGE L=900 FÜR AP110</t>
  </si>
  <si>
    <t>400102743</t>
  </si>
  <si>
    <t>MINITROLLEY MT V1 - 829442005 OHNE BARCODE</t>
  </si>
  <si>
    <t>400102742</t>
  </si>
  <si>
    <t>MINITROLLEY MT M. KB-RÜCKLAUFSPERRE - V1</t>
  </si>
  <si>
    <t>400102741</t>
  </si>
  <si>
    <t>WINKEL 60X60X6X60 RAL 9005</t>
  </si>
  <si>
    <t>400102740</t>
  </si>
  <si>
    <t>WINKELADAPTER I - SCHWEISSTEIL RAL9005 matt</t>
  </si>
  <si>
    <t>400102739</t>
  </si>
  <si>
    <t>ALUPROFILBOGEN APB 60 R 515/90° - 582,5 / 550</t>
  </si>
  <si>
    <t>400102738</t>
  </si>
  <si>
    <t>ALUPROFILBOGEN APB 60 R630/45° - 400</t>
  </si>
  <si>
    <t>400102737</t>
  </si>
  <si>
    <t>ALUPROFILBOGEN APB 60 fallend R1100 / 48,4°</t>
  </si>
  <si>
    <t>400102736</t>
  </si>
  <si>
    <t>ALUPROFILBOGEN APB 60 aufsteigend R1100 / 48,4°</t>
  </si>
  <si>
    <t>400102735</t>
  </si>
  <si>
    <t>FLEX-Anlage Ausbaustufe 2 gem. AN25000XX 27.05.25</t>
  </si>
  <si>
    <t>400102734</t>
  </si>
  <si>
    <t>FLEX-Anlage Ausbaustufe 1 gem. AN2500060 27.05.25</t>
  </si>
  <si>
    <t>400102733</t>
  </si>
  <si>
    <t>FLEX-Anlage gemäß Angebot AN2500047 v. 06.05.25</t>
  </si>
  <si>
    <t>400102732</t>
  </si>
  <si>
    <t>Trennbügel V1 mit Reflektor TKS 20x60</t>
  </si>
  <si>
    <t>Zylinder D16 H60 doppeltwirkend</t>
  </si>
  <si>
    <t>Miniaturzylinder</t>
  </si>
  <si>
    <t>Zylinderaufnahme Passivweiche rechts</t>
  </si>
  <si>
    <t>Zylinderschraube DIN 912 - M8 x 10 - 8.8</t>
  </si>
  <si>
    <t>Abfrage Kettenbruch FLEX mit Sensor M12</t>
  </si>
  <si>
    <t>T-Nutmutter DIN 508 - M8 x 10 - St</t>
  </si>
  <si>
    <t>Zylinder mit Verschraubungen für Sorter-Stopper</t>
  </si>
  <si>
    <t>Zylinderschraube DIN 7984 - M10 x 35 - 08.8</t>
  </si>
  <si>
    <t>Zylinderschraube DIN 6912 - M6 x 8 - 08.8</t>
  </si>
  <si>
    <t>SCHALTMATTE SM8/BK 1250X1000MM</t>
  </si>
  <si>
    <t>Halteplatte kpl. f. Siemens 4-Fach Gehäuse (an 2")</t>
  </si>
  <si>
    <t>DISTANZPLATTE 6 mm für ROHRSCHELLE</t>
  </si>
  <si>
    <t>200000589</t>
  </si>
  <si>
    <t>Abhängeblech Förderer Vario</t>
  </si>
  <si>
    <t>200000588</t>
  </si>
  <si>
    <t>CJ2B6-25TZ einfach wirkender Zylinder H25</t>
  </si>
  <si>
    <t>200000580</t>
  </si>
  <si>
    <t>200000572</t>
  </si>
  <si>
    <t>Halter Bedientableau vorne für ILS Ladeschleife</t>
  </si>
  <si>
    <t>200000571</t>
  </si>
  <si>
    <t>Schaltgabelschale für Passivweiche links</t>
  </si>
  <si>
    <t>200000570</t>
  </si>
  <si>
    <t>Schaltgabelschale für Passivweiche rechts</t>
  </si>
  <si>
    <t>200000569</t>
  </si>
  <si>
    <t>Halter Sensor M30x1 mit Befestigungslangloch 9</t>
  </si>
  <si>
    <t>200000568</t>
  </si>
  <si>
    <t>Halter Sensor M30x1 mit Befestigungslangloch 6.6</t>
  </si>
  <si>
    <t>200000566</t>
  </si>
  <si>
    <t>FLEX-Übergabeprofil aus KB-Entl. L TEF-Längsmitn.</t>
  </si>
  <si>
    <t>200000565</t>
  </si>
  <si>
    <t>FLEX-Übergabeprofil aus KB-Entl. R TEF-Längsmitn.</t>
  </si>
  <si>
    <t>200000564</t>
  </si>
  <si>
    <t>Halteblech oben für KB-Vereinzeler, Sondereinbau</t>
  </si>
  <si>
    <t>200000563</t>
  </si>
  <si>
    <t>Rutschprofil oben für KB-Vereinzeler, Sondereinbau</t>
  </si>
  <si>
    <t>200000561</t>
  </si>
  <si>
    <t>Z-Winkel (Typ-1) l/ H=458/B=60 Langloch</t>
  </si>
  <si>
    <t>200000559</t>
  </si>
  <si>
    <t>Vereinzeler KB-Behängung rechts</t>
  </si>
  <si>
    <t>200000558</t>
  </si>
  <si>
    <t>Stauklappe für KB-Vereinzeler rechts</t>
  </si>
  <si>
    <t>200000557</t>
  </si>
  <si>
    <t>Versteifungswinkel Halteblech Passivweiche links</t>
  </si>
  <si>
    <t>200000556</t>
  </si>
  <si>
    <t>Haltewinkel re. f. Niederhalter und Sensorik</t>
  </si>
  <si>
    <t>200000555</t>
  </si>
  <si>
    <t>Anschlussbogen 60° für Passivweiche 90°</t>
  </si>
  <si>
    <t>200000554</t>
  </si>
  <si>
    <t>Verbindungshalter KB-Vereinzeler re. an FLEX Catch</t>
  </si>
  <si>
    <t>200000553</t>
  </si>
  <si>
    <t>Rutschprofil für Passivweiche links</t>
  </si>
  <si>
    <t>200000552</t>
  </si>
  <si>
    <t>Versteifungswinkel Halteblech Passivweiche rechts</t>
  </si>
  <si>
    <t>200000551</t>
  </si>
  <si>
    <t>Zylinderaufnahme Passivweiche links</t>
  </si>
  <si>
    <t>200000549</t>
  </si>
  <si>
    <t>Halteblech Passivweiche links</t>
  </si>
  <si>
    <t>200000548</t>
  </si>
  <si>
    <t>Transpo Profil für Passivweiche links</t>
  </si>
  <si>
    <t>200000547</t>
  </si>
  <si>
    <t>KB-Entladung rechts TEF Mitnehmer in Längsrichtung</t>
  </si>
  <si>
    <t>200000545</t>
  </si>
  <si>
    <t>Stauklappe für KB-Vereinzeler links</t>
  </si>
  <si>
    <t>200000544</t>
  </si>
  <si>
    <t>Rutschblech KB-Entladung rechts</t>
  </si>
  <si>
    <t>200000542</t>
  </si>
  <si>
    <t>Verbindungshalter Stauklappe KB-Vereinzeler</t>
  </si>
  <si>
    <t>200000541</t>
  </si>
  <si>
    <t>Passivweiche links KB rechtsseitig für FLEX</t>
  </si>
  <si>
    <t>200000540</t>
  </si>
  <si>
    <t>Entladestange KB-Entladung</t>
  </si>
  <si>
    <t>200000539</t>
  </si>
  <si>
    <t>Halter KB-Entladung</t>
  </si>
  <si>
    <t>200000538</t>
  </si>
  <si>
    <t>Rutschblech KB-Entladung links</t>
  </si>
  <si>
    <t>200000537</t>
  </si>
  <si>
    <t>Anschlagplatte KB-Entladung</t>
  </si>
  <si>
    <t>200000536</t>
  </si>
  <si>
    <t>Rutschprofil KB-Entladung</t>
  </si>
  <si>
    <t>200000535</t>
  </si>
  <si>
    <t>KB-Entladung links TEF Mitnehmer in Längsrichtung</t>
  </si>
  <si>
    <t>200000534</t>
  </si>
  <si>
    <t>Aufsteigschutz für SP-Bogen 30° R150</t>
  </si>
  <si>
    <t>200000533</t>
  </si>
  <si>
    <t>Sensorhalter für P&amp;F Antriebstation</t>
  </si>
  <si>
    <t>200000532</t>
  </si>
  <si>
    <t>Halteblech oben für KB-Vereinzeler</t>
  </si>
  <si>
    <t>200000531</t>
  </si>
  <si>
    <t>Rutschprofil, bearbeitet für Stössel</t>
  </si>
  <si>
    <t>200000529</t>
  </si>
  <si>
    <t>Adapterplatte Bedientableau</t>
  </si>
  <si>
    <t>200000528</t>
  </si>
  <si>
    <t>Halteblech unten für KB-Vereinzeler</t>
  </si>
  <si>
    <t>200000527</t>
  </si>
  <si>
    <t>Übergabe-Rutschprofil für KB-Vereinzeler</t>
  </si>
  <si>
    <t>200000526</t>
  </si>
  <si>
    <t>Rutschprofil unten für KB-Vereinzeler</t>
  </si>
  <si>
    <t>200000525</t>
  </si>
  <si>
    <t>Lichttaster HT25 an FLEX &amp; TEF</t>
  </si>
  <si>
    <t>200000524</t>
  </si>
  <si>
    <t>Abstandshalter für Stoßfänger Trolley</t>
  </si>
  <si>
    <t>200000523</t>
  </si>
  <si>
    <t>Rutschprofil oben für KB-Vereinzeler</t>
  </si>
  <si>
    <t>200000522</t>
  </si>
  <si>
    <t>Zylinderhalter für KB-Vereinzeler</t>
  </si>
  <si>
    <t>200000521</t>
  </si>
  <si>
    <t>Rutschprofil Lageraufnahme für Schaltgabel</t>
  </si>
  <si>
    <t>200000520</t>
  </si>
  <si>
    <t>Passivweiche rechts KB linksseitig für FLEX</t>
  </si>
  <si>
    <t>200000519</t>
  </si>
  <si>
    <t>Höhenausgleich Anbindung Rutschprofil Passivweiche</t>
  </si>
  <si>
    <t>200000518</t>
  </si>
  <si>
    <t>Passivweiche Verbinder Anbindung Rutschprofil</t>
  </si>
  <si>
    <t>200000517</t>
  </si>
  <si>
    <t>200000516</t>
  </si>
  <si>
    <t>Halteblech Passivweiche rechts</t>
  </si>
  <si>
    <t>200000515</t>
  </si>
  <si>
    <t>Transpo Profil für Passivweiche rechts</t>
  </si>
  <si>
    <t>200000514</t>
  </si>
  <si>
    <t>Rutschprofil für Stopperwippe</t>
  </si>
  <si>
    <t>200000513</t>
  </si>
  <si>
    <t>Rutschprofil für Passivweiche rechts</t>
  </si>
  <si>
    <t>200000512</t>
  </si>
  <si>
    <t>Wendelklinke Passivweiche</t>
  </si>
  <si>
    <t>200000511</t>
  </si>
  <si>
    <t>Schaltgabelschale Passivweiche</t>
  </si>
  <si>
    <t>200000510</t>
  </si>
  <si>
    <t>Blecheinsatz als Aufsteigschutz SP-Bogen 30°</t>
  </si>
  <si>
    <t>200000509</t>
  </si>
  <si>
    <t>200000508</t>
  </si>
  <si>
    <t>Halter Abdeckung vorne für ILS Ladeschleife</t>
  </si>
  <si>
    <t>200000507</t>
  </si>
  <si>
    <t>Haltearm für Elektroinstallationsrohr</t>
  </si>
  <si>
    <t>200000506</t>
  </si>
  <si>
    <t>Seitenblech für KB-Vereinzeler</t>
  </si>
  <si>
    <t>200000505</t>
  </si>
  <si>
    <t>Distanzplatte 13 mm AP110 für Rohrschelle 1"</t>
  </si>
  <si>
    <t>200000504</t>
  </si>
  <si>
    <t>Bügelführung für Stössel KB-Vereinzeler</t>
  </si>
  <si>
    <t>200000503</t>
  </si>
  <si>
    <t>Stössel für Metallhaken 2-4 mm</t>
  </si>
  <si>
    <t>200000502</t>
  </si>
  <si>
    <t>Schutzabdeckung unten Stützfuss ILS Ladeschleife</t>
  </si>
  <si>
    <t>200000501</t>
  </si>
  <si>
    <t>Schutzlappen Stützfuss ILS Ladeschleife</t>
  </si>
  <si>
    <t>200000500</t>
  </si>
  <si>
    <t>Verbindungshalter KB-Vereinzeler an FLEX Sorter</t>
  </si>
  <si>
    <t>200000499</t>
  </si>
  <si>
    <t>Schutzabdeckung für LP Endstück re</t>
  </si>
  <si>
    <t>200000498</t>
  </si>
  <si>
    <t>Schutzabdeckung für LP Endstück li</t>
  </si>
  <si>
    <t>200000494</t>
  </si>
  <si>
    <t>Verbindungsleiste</t>
  </si>
  <si>
    <t>200000493</t>
  </si>
  <si>
    <t>Schutzabdeckung SF Rad re für ILS Ladeschleife</t>
  </si>
  <si>
    <t>200000491</t>
  </si>
  <si>
    <t>Schutzabdeckung oben für ILS Ladeschleife</t>
  </si>
  <si>
    <t>200000490</t>
  </si>
  <si>
    <t>Schutzabdeckung SF Rad li für ILS Ladeschleife</t>
  </si>
  <si>
    <t>200000489</t>
  </si>
  <si>
    <t>Schutzblech SF hinten für ILS Ladeschleife</t>
  </si>
  <si>
    <t>200000488</t>
  </si>
  <si>
    <t>Schutzabdeckung SF oben für ILS Ladeschleife</t>
  </si>
  <si>
    <t>200000487</t>
  </si>
  <si>
    <t>Schutzabdeckung Verbindung SF für ILS Ladeschleife</t>
  </si>
  <si>
    <t>200000486</t>
  </si>
  <si>
    <t>Schutzabdeckung SF unten für ILS Ladeschleife</t>
  </si>
  <si>
    <t>200000485</t>
  </si>
  <si>
    <t>Halter für Stössel KB-Vereinzeler</t>
  </si>
  <si>
    <t>200000482</t>
  </si>
  <si>
    <t>Haltewinkel li. f. Niederhalter und Sensorik</t>
  </si>
  <si>
    <t>200000481</t>
  </si>
  <si>
    <t>Halter Rutschprofile für KB-Vereinzeler</t>
  </si>
  <si>
    <t>200000478</t>
  </si>
  <si>
    <t>Vereinzeler KB-Behängung links</t>
  </si>
  <si>
    <t>200000444</t>
  </si>
  <si>
    <t>Antriebsstation links AS-Förderer für ILS</t>
  </si>
  <si>
    <t>200000442</t>
  </si>
  <si>
    <t>AS-Förderer für ILS</t>
  </si>
  <si>
    <t>Kompaktzylinder D12 H15</t>
  </si>
  <si>
    <t>Führungszylinder D20 H20</t>
  </si>
  <si>
    <t>200000354</t>
  </si>
  <si>
    <t>Verbindungshalter li. KB-Vereinzeler an FLEX Catch</t>
  </si>
  <si>
    <t>Platte für Schnapphakenprüfung SP-Bogen 30°</t>
  </si>
  <si>
    <t>Prüflehre für SP-Bogen 30° + ES-Grundkörper</t>
  </si>
  <si>
    <t>5.3 Profilwelle mit Zapfen+PFN einseitig L = 350mm</t>
  </si>
  <si>
    <t>Achse D20 L60 M4</t>
  </si>
  <si>
    <t>Kreisel ILS Ladeschleife</t>
  </si>
  <si>
    <t>Stützfuss ILS Ladeschleife</t>
  </si>
  <si>
    <t>Entladung für SC</t>
  </si>
  <si>
    <t>Separator links an Staustrecke SP 2.0</t>
  </si>
  <si>
    <t>Separator links Grundmodell</t>
  </si>
  <si>
    <t>1' Rohr Testteil Live-Datenbank</t>
  </si>
  <si>
    <t>Wochen Planung auf Deckblatt gelöscht</t>
  </si>
  <si>
    <t>SPS Profilschiene Nummer geändert</t>
  </si>
  <si>
    <t>Breite BG</t>
  </si>
  <si>
    <t>Ges. Breite</t>
  </si>
  <si>
    <t>Not-Halt-Kreise und Anzahl Schütze automatische Berechnung angepasst (war Fehlerhaft)</t>
  </si>
  <si>
    <t>Farbgebung auf Standard angepasst: Grün ist Formel, Weiss ist Ausfüllbares Feld</t>
  </si>
  <si>
    <t xml:space="preserve">Schwenkantrieb CDRBU2WU20-180SZ </t>
  </si>
  <si>
    <t>TEF Bogen vertikal aufwärts 24° R390</t>
  </si>
  <si>
    <t>TEF Bogen vertikal abwärts 24° R480</t>
  </si>
  <si>
    <t>Ladeschleife ILS 6300 mit Stützfuß</t>
  </si>
  <si>
    <t>ABSTANDHALTER M. ROLLAPPARAT FÜR LS ILS</t>
  </si>
  <si>
    <t>TEF Bogen vertikal aufwärts 15° R450</t>
  </si>
  <si>
    <t>TEF Bogen vertikal aufwärts 9° R450</t>
  </si>
  <si>
    <t>TEF Bogen vertikal abwärts 15° R520</t>
  </si>
  <si>
    <t>TEF Bogen vertikal abwärts 12° R520</t>
  </si>
  <si>
    <t>TEF Bogen vertikal abwärts 9° R520</t>
  </si>
  <si>
    <t>TEF Bogen vertikal aufwärts 4° R2000</t>
  </si>
  <si>
    <t>TEF Bogen vertikal abwärts 4° R2000</t>
  </si>
  <si>
    <t>TEF Bogen vertikal aufwärts 3° R450</t>
  </si>
  <si>
    <t>TEF Bogen vertikal abwärts 3° R520</t>
  </si>
  <si>
    <t>200000562</t>
  </si>
  <si>
    <t>Vereinzeler KB-Behängung rechts, Sondereinbau</t>
  </si>
  <si>
    <t>200000567</t>
  </si>
  <si>
    <t>Vereinzeler KB-Behängung links, Sondereinbau</t>
  </si>
  <si>
    <t>200000573</t>
  </si>
  <si>
    <t>Füllstück TEF Antriebsstation rechts</t>
  </si>
  <si>
    <t>200000574</t>
  </si>
  <si>
    <t>Grundplatte MSS für Weiche S</t>
  </si>
  <si>
    <t>200000575</t>
  </si>
  <si>
    <t>Führungsklotz MSS</t>
  </si>
  <si>
    <t>200000576</t>
  </si>
  <si>
    <t>Führungsrohr MSS</t>
  </si>
  <si>
    <t>200000577</t>
  </si>
  <si>
    <t>Grundplatte MSS für Weiche S D</t>
  </si>
  <si>
    <t>Abdeckblech Umlenkstation TEF / VARIO</t>
  </si>
  <si>
    <t>200000582</t>
  </si>
  <si>
    <t>Prototyp Zylinderaufnahme Passivweiche recht/links</t>
  </si>
  <si>
    <t>200000584</t>
  </si>
  <si>
    <t>Prototyp FLEX-Profil Passivweiche rechts/links</t>
  </si>
  <si>
    <t>200000587</t>
  </si>
  <si>
    <t>Schutzblech hinten rechts  Umlenkstation KF</t>
  </si>
  <si>
    <t>200000590</t>
  </si>
  <si>
    <t>Prototyp Schaltzylinder Passivweiche rechts/links</t>
  </si>
  <si>
    <t>200000591</t>
  </si>
  <si>
    <t>L-Profil-Eckenschutz-25x19x3mm schwarz EPDM</t>
  </si>
  <si>
    <t>200000592</t>
  </si>
  <si>
    <t>Schalthebel MSS</t>
  </si>
  <si>
    <t>200000593</t>
  </si>
  <si>
    <t>Platte 1 für Höhenverstellung - Testaufbau</t>
  </si>
  <si>
    <t>200000594</t>
  </si>
  <si>
    <t>Platte 2 für Höhenverstellung - Testaufbau</t>
  </si>
  <si>
    <t>200000595</t>
  </si>
  <si>
    <t>Platte 3 für Höhenverstellung - Testaufbau</t>
  </si>
  <si>
    <t>200000596</t>
  </si>
  <si>
    <t>Schutzstreifen vorne rechts</t>
  </si>
  <si>
    <t>200000597</t>
  </si>
  <si>
    <t>Schutzstreifen vorne links</t>
  </si>
  <si>
    <t>200000598</t>
  </si>
  <si>
    <t>Unterlaufschutz für Ladeschleife ILS 63000 mit SF</t>
  </si>
  <si>
    <t>200000599</t>
  </si>
  <si>
    <t>Schutzstreifen hinten rechts</t>
  </si>
  <si>
    <t>200000600</t>
  </si>
  <si>
    <t>Schutzstreifen hinten</t>
  </si>
  <si>
    <t>200000601</t>
  </si>
  <si>
    <t>Schutzstreifen hinten links</t>
  </si>
  <si>
    <t>200000602</t>
  </si>
  <si>
    <t>Trolleyführungsprofil für AP, L=0,5m verschraubbar</t>
  </si>
  <si>
    <t>200000603</t>
  </si>
  <si>
    <t>Trolleyführungsprofil für AP, L=2m verschraubbar</t>
  </si>
  <si>
    <t>200000604</t>
  </si>
  <si>
    <t>Schutzblech hinten links Umlenkstation KF</t>
  </si>
  <si>
    <t>200000605</t>
  </si>
  <si>
    <t>Rundzylinder CJ2B6-25Z</t>
  </si>
  <si>
    <t>200000606</t>
  </si>
  <si>
    <t>Schutzblech 1 Antriebsstation KF 26°</t>
  </si>
  <si>
    <t>200000607</t>
  </si>
  <si>
    <t>Füllstück TEF Antriebsstation links</t>
  </si>
  <si>
    <t>200000608</t>
  </si>
  <si>
    <t>Motorplatte für Mittenantrieb</t>
  </si>
  <si>
    <t>200000609</t>
  </si>
  <si>
    <t>Motorgehäuse für TEF Mittenantrieb</t>
  </si>
  <si>
    <t>200000610</t>
  </si>
  <si>
    <t>Seitenabdeckung für Mittenantrieb</t>
  </si>
  <si>
    <t>200000611</t>
  </si>
  <si>
    <t>Wartungsabdeckung für TEF Mittenantrieb</t>
  </si>
  <si>
    <t>200000612</t>
  </si>
  <si>
    <t>Gewindehülse M10 für TEF Mittenantrieb</t>
  </si>
  <si>
    <t>200000613</t>
  </si>
  <si>
    <t>Motorwelle für TEF Mittenantrieb</t>
  </si>
  <si>
    <t>200000614</t>
  </si>
  <si>
    <t>TEF Profil, bearbeitet für Mittenantrieb</t>
  </si>
  <si>
    <t>200000615</t>
  </si>
  <si>
    <t>Halter AP 110 für TEF Mittenantrieb</t>
  </si>
  <si>
    <t>200000616</t>
  </si>
  <si>
    <t>TEF Mittenantrieb</t>
  </si>
  <si>
    <t>200000617</t>
  </si>
  <si>
    <t>Motorplatte M10 Spannhülse für TEF Mittenantrieb</t>
  </si>
  <si>
    <t>200000618</t>
  </si>
  <si>
    <t>Sensorhalter M8x1 Mittenantrieb</t>
  </si>
  <si>
    <t>200000619</t>
  </si>
  <si>
    <t>Abdeckblech Wagen Mitte li. für ILS Ladeschleife</t>
  </si>
  <si>
    <t>200000620</t>
  </si>
  <si>
    <t>Abdeckblech Wagen Mitte re. für ILS Ladeschleife</t>
  </si>
  <si>
    <t>200000621</t>
  </si>
  <si>
    <t>Abdeckblech Wagen hinten für ILS Ladeschleife</t>
  </si>
  <si>
    <t>200000622</t>
  </si>
  <si>
    <t>RUTSCHSTANGENPROFIL "S" 1000</t>
  </si>
  <si>
    <t>200000623</t>
  </si>
  <si>
    <t>200000624</t>
  </si>
  <si>
    <t>Stützblech für Pac Carrier</t>
  </si>
  <si>
    <t>200000625</t>
  </si>
  <si>
    <t>Rückhalteplatte Entladung</t>
  </si>
  <si>
    <t>Tesafilm Warnmarkierung gelb/schwarz 50 mm x 66 m</t>
  </si>
  <si>
    <t>TEF Bogen vertikal aufwärts 45° R410</t>
  </si>
  <si>
    <t>TEF Bogen vertikal abwärts 48° R470</t>
  </si>
  <si>
    <t>TEF Bogen vertikal abwärts 5° R470</t>
  </si>
  <si>
    <t>TEF Bogen vertikal abwärts 41° R470 m. Freimachung</t>
  </si>
  <si>
    <t>TEF Bogen vertikal aufwärts 82° R410 m.Freimachung</t>
  </si>
  <si>
    <t>TEF Bogen vertikal abwärts 45° R470</t>
  </si>
  <si>
    <t>TEF Bogen vertikal aufwärts 41° R410 m.Freimachung</t>
  </si>
  <si>
    <t>AS/Element Schiebeweiche</t>
  </si>
  <si>
    <t>TEF Bogen vertikal abwärts 10° R470</t>
  </si>
  <si>
    <t>400102773</t>
  </si>
  <si>
    <t>VEREINZELNER FÜR AP110, KPL. mit Ventil 929012425</t>
  </si>
  <si>
    <t>400102774</t>
  </si>
  <si>
    <t>Sechskantschraube DIN 931 - M6 x 140 - 8.8</t>
  </si>
  <si>
    <t>400102775</t>
  </si>
  <si>
    <t>2307-025 Changes to Mezzanine - Rev 1</t>
  </si>
  <si>
    <t>400102776</t>
  </si>
  <si>
    <t>Absicherung Podeste</t>
  </si>
  <si>
    <t>400102777</t>
  </si>
  <si>
    <t>Klappbares Geländer</t>
  </si>
  <si>
    <t>400102778</t>
  </si>
  <si>
    <t>V30 C BS 36 TROLLEY-V, 1 KUPPLUNG MIT BARCODE</t>
  </si>
  <si>
    <t>400102779</t>
  </si>
  <si>
    <t>KLAMMER FÜR SITZBEZÜGE mit 5 KG Klemmkraft, VERZ</t>
  </si>
  <si>
    <t>400102780</t>
  </si>
  <si>
    <t>KLAMMER FÜR SITZBEZÜGE mit 4,5 KG Klemmkraft, VERZ</t>
  </si>
  <si>
    <t>400102781</t>
  </si>
  <si>
    <t>KLAMMER FÜR SITZBEZÜGE mit 4 KG Klemmkraft, VERZ</t>
  </si>
  <si>
    <t>400102782</t>
  </si>
  <si>
    <t>KLAMMER FÜR SITZBEZÜGE mit 2 KG Klemmkraft, VERZ</t>
  </si>
  <si>
    <t>400102783</t>
  </si>
  <si>
    <t>STIRNR.GETR.MOT. R47DRN71M4BE05HR/IS/TF; 0,37KW</t>
  </si>
  <si>
    <t>400102784</t>
  </si>
  <si>
    <t>Conveyor System TX200 PK Pos. 1</t>
  </si>
  <si>
    <t>400102785</t>
  </si>
  <si>
    <t>Conveyor System TX200 FD Pos. 3</t>
  </si>
  <si>
    <t>400102786</t>
  </si>
  <si>
    <t>SCHWENKSCHIENE F. SCHIEBETÜR LINKS 490, KPL.</t>
  </si>
  <si>
    <t>400102787</t>
  </si>
  <si>
    <t>GRUNDKÖRPER LINKS FÜR SCHWENKSCHIENE 490</t>
  </si>
  <si>
    <t>400102788</t>
  </si>
  <si>
    <t>WINKEL SCHWENKELEMENT LINKS F. SCHWENKSCHIENE 490</t>
  </si>
  <si>
    <t>400102789</t>
  </si>
  <si>
    <t>SCHWENKSCHIENE F. SCHIEBETÜR RECHTS 490, KPL.</t>
  </si>
  <si>
    <t>400102790</t>
  </si>
  <si>
    <t>GRUNDKÖRPER RECHTS FÜR SCHWENKSCHIENE 490</t>
  </si>
  <si>
    <t>400102791</t>
  </si>
  <si>
    <t>WINKEL SCHWENKELEMENT RECHTS F. SCHWENKSCHIENE 490</t>
  </si>
  <si>
    <t>WELLE FÜR ENCODER FÜR FLEX (WEGEVERFOLGUNG)</t>
  </si>
  <si>
    <t>6291</t>
  </si>
  <si>
    <t xml:space="preserve">ILS 2.0 Prüfungkosten für Hauptschrank nach UL </t>
  </si>
  <si>
    <t>6292</t>
  </si>
  <si>
    <t xml:space="preserve">ILS 2.0 Prüfungkosten für Unterverteiler nach UL </t>
  </si>
  <si>
    <t>6293</t>
  </si>
  <si>
    <t xml:space="preserve">ILS 2.0 Beratungkosten für Schaltplan nach UL </t>
  </si>
  <si>
    <t xml:space="preserve">Beschriftungsschild ALU SILBER 50x15x1MM R2 </t>
  </si>
  <si>
    <t>Ersatzfiltermatte 173x173x17mm</t>
  </si>
  <si>
    <t>Blue e+ Filterlüfter 230V/0,12A,104M³\h</t>
  </si>
  <si>
    <t>Blue e+ Austrittsfilter 204x204mm</t>
  </si>
  <si>
    <t>Blue e+ Austrittsfilter 116,5x116,5mm</t>
  </si>
  <si>
    <t>TRAGSCHIENE NS 35/7,5 GELOCHT</t>
  </si>
  <si>
    <t>Sirius Act Unterlegschild für Not-Halt im Gehäuse,</t>
  </si>
  <si>
    <t>Leitungsschutzschalter 1-polig, C, 6A, 6KA</t>
  </si>
  <si>
    <t>Leitungsschutzschalter 1-polig, C,10A, 6KA</t>
  </si>
  <si>
    <t>Leitungsschutzschalter 1-polig, C,16A, 6KA</t>
  </si>
  <si>
    <t>Leitungsschutzschalter 1-polig, B, 6A, 6KA</t>
  </si>
  <si>
    <t>Leitungsschutzschalter 1-polig, B,10A, 6KA</t>
  </si>
  <si>
    <t>Leitungsschutzschalter 1-polig, B,16A, 6KA</t>
  </si>
  <si>
    <t>Leitungsschutzschalter 1-polig, A, 10A, 10KA</t>
  </si>
  <si>
    <t>Leitungsschutzschalter 1-polig, A, 16A, 10KA</t>
  </si>
  <si>
    <t>Leitungsschutzschalter 1-polig, A, 4A, 10KA</t>
  </si>
  <si>
    <t>Leitungsschutzschalter 1-polig, A, 2A, 10KA</t>
  </si>
  <si>
    <t>Leitungsschutzschalter 2-polig, C, 6A, 6KA</t>
  </si>
  <si>
    <t>Leitungsschutzschalter 2-polig, C, 10A, 6KA</t>
  </si>
  <si>
    <t>Leitungsschutzschalter 2-polig, C, 16A, 6KA</t>
  </si>
  <si>
    <t>Leitungsschutzschalter 2-polig, C, 20A, 6KA</t>
  </si>
  <si>
    <t>Leitungsschutzschalter 2-polig, C, 2A, 6KA</t>
  </si>
  <si>
    <t>Leitungsschutzschalter 2-polig, B, 10A, 6KA</t>
  </si>
  <si>
    <t>Leitungsschutzschalter 3-polig, C, 10A, 6KA</t>
  </si>
  <si>
    <t>Leitungsschutzschalter 3-polig, C, 16A, 6KA</t>
  </si>
  <si>
    <t>Leitungsschutzschalter 3-polig, C, 25A, 6KA</t>
  </si>
  <si>
    <t>Leitungsschutzschalter 3-polig, C, 32A, 6KA</t>
  </si>
  <si>
    <t>Leitungsschutzschalter 3-polig, C, 40A, 6KA</t>
  </si>
  <si>
    <t>Leitungsschutzschalter 3-polig, B, 10A, 6KA</t>
  </si>
  <si>
    <t>Leitungsschutzschalter 3-polig, C, 2A, 6KA</t>
  </si>
  <si>
    <t>Leitungsschutzschalter 3-polig, C, 63A, 6KA</t>
  </si>
  <si>
    <t>Hilfsschalte 1S+1Ö für LS-Schalter 5SL, 5SY, 5SP</t>
  </si>
  <si>
    <t>FI-Schutzschalter, 2-polig, Typ A, In: 16 A, 30 mA</t>
  </si>
  <si>
    <t xml:space="preserve">FI/LS-Schalter, 10 kA, 2P, Typ A, 30 mA, B-Char </t>
  </si>
  <si>
    <t>FI/LS-Schalter, 10 kA, 1P+N, Typ A, 30 mA, C-Char,</t>
  </si>
  <si>
    <t>Griffverbinder für FI/LS-Schalter T=70mm</t>
  </si>
  <si>
    <t>Leitungsschutzschalter 230/400V 10kA 1-polig C, 2A</t>
  </si>
  <si>
    <t>Leitungsschutzschalter 1-polig, C 4A, 10KA</t>
  </si>
  <si>
    <t>Leitungsschutzschalter 1-polig, C 6A, 10KA</t>
  </si>
  <si>
    <t>Leitungsschutzschalter 1-polig, C 10A 10KA</t>
  </si>
  <si>
    <t>Leitungsschutzschalter 2-polig, C 10A 10KA 400V</t>
  </si>
  <si>
    <t>Leitungsschutzschalter 3-polig, C 6A, 10KA 400V</t>
  </si>
  <si>
    <t>Leitungsschutzschalter 3-polig, C 10A, 10KA 400V</t>
  </si>
  <si>
    <t>Leitungsschutzschalter 3-polig, C 16A, 10KA 400V</t>
  </si>
  <si>
    <t>Leitungsschutzschalter 3-polig, C 25A, 10kA 400V</t>
  </si>
  <si>
    <t>Leitungsschutzschalter 3-polig, C 32A, 10kA 400V</t>
  </si>
  <si>
    <t>Leitungsschutzschalter 3-polig, C 40A, 10kA 400V</t>
  </si>
  <si>
    <t>Leitungsschutzschalter 3-polig, C 50A, 10kA 400V</t>
  </si>
  <si>
    <t>Leitungsschutzschalter 3-polig, C 63A, 10kA 400V</t>
  </si>
  <si>
    <t>Leitungsschutzschalter 3-polig, C 2A, 10KA 400V</t>
  </si>
  <si>
    <t>Leitungsschutzschalter 1-polig, B, 6A, 14KA</t>
  </si>
  <si>
    <t>Leitungsschutzschalter 3-polig, C, 6A, 10KA</t>
  </si>
  <si>
    <t>Leitungsschutzschalter 3-polig, C, 16A, 10KA</t>
  </si>
  <si>
    <t>Hilfsschalter 1S+1Ö für Leitungsschutzschalter</t>
  </si>
  <si>
    <t>Leitungsschutzschalter 1-polig, B, 10A, 14KA</t>
  </si>
  <si>
    <t>Anschlussklemme für Stiftsammelschiene UL 489</t>
  </si>
  <si>
    <t>Netzteil SITOP PSU8200 24V/20A AC120/230V</t>
  </si>
  <si>
    <t>708012100</t>
  </si>
  <si>
    <t>SIMATIC S7-1200 G2, CPU 1212C, 8DI/6DO</t>
  </si>
  <si>
    <t>708012101</t>
  </si>
  <si>
    <t>SIMATIC S7-1200 G2, CPU 1214C,14DI/10DO</t>
  </si>
  <si>
    <t>708012102</t>
  </si>
  <si>
    <t>SIMATIC S7-1200 G2, CPU 1212FC, 8DI/6DO</t>
  </si>
  <si>
    <t>708012103</t>
  </si>
  <si>
    <t>SIMATIC S7-1200 G2, CPU 1214FC, 14DI/10DO</t>
  </si>
  <si>
    <t>708012120</t>
  </si>
  <si>
    <t>SIMATIC S7-1200 G2, SM 1223 Digitale EA, 8 DI/8DO</t>
  </si>
  <si>
    <t>708012121</t>
  </si>
  <si>
    <t>SIMATIC S7-1200 G2, SM 1222 Digitalausgabe, 16DO</t>
  </si>
  <si>
    <t>708012122</t>
  </si>
  <si>
    <t>SIMATIC S7-1200 G2, SM 1221 Digitaleingabe, 16DI</t>
  </si>
  <si>
    <t>708012140</t>
  </si>
  <si>
    <t>SIMATIC S7-1200 G2, SB 1221 HS Digitaleingabe, 8DI</t>
  </si>
  <si>
    <t>708012141</t>
  </si>
  <si>
    <t>SIMATIC S7-1200 G2, SB 1223 HS Digitale EA 4DI/4DO</t>
  </si>
  <si>
    <t>708012142</t>
  </si>
  <si>
    <t>SIMATIC S7-1200 G2, SB 1222 HS Digitalausgabe, 8DO</t>
  </si>
  <si>
    <t>EtherCAT Box 8-Kanal-Digital-Kombi-Ein-o. Ausgänge</t>
  </si>
  <si>
    <t>EtherCAT Box 16-Kanal-Digital-Kombi Ein-o.Ausgänge</t>
  </si>
  <si>
    <t>EtherCAT Box 8-Kanal-Digital-Eingang HS</t>
  </si>
  <si>
    <t>EtherCAT Box 8-Kanal-Digital-Eingang, TwinSAFE,</t>
  </si>
  <si>
    <t>EtherCAT Box 2-Port-Abzweig</t>
  </si>
  <si>
    <t>EtherCAT-Leitung M8-A-COD/RJ45, PUR, AWG 26, 1m</t>
  </si>
  <si>
    <t>EtherCAT-Leitung M8-A-COD/RJ45, PUR, AWG 26, 5m</t>
  </si>
  <si>
    <t>EtherCAT-Leitung M8-A-COD/RJ45, PUR, AWG 26, 10m</t>
  </si>
  <si>
    <t>EtherCAT-Leitung M8-A-COD/RJ45, PUR, AWG 26, 15m</t>
  </si>
  <si>
    <t>EtherCAT-Leitung M8-A-COD/RJ45, PUR, AWG 26, 20m</t>
  </si>
  <si>
    <t>EtherCAT-LEITUNG M8-A-COD/RJ45, PUR, AWG 26, 25m</t>
  </si>
  <si>
    <t>EtherCAT-Leitung M8-A-COD/RJ45, PUR, AWG 26, 30m</t>
  </si>
  <si>
    <t>EtherCAT-Leitung M8-A-COD/RJ45, PUR, AWG 26, 50m</t>
  </si>
  <si>
    <t>EtherCAT-Leitung M8-A-COD/RJ45, PUR, AWG 26, 75m</t>
  </si>
  <si>
    <t>EtherCAT-Leitung M8-A-COD/RJ45, PUR, AWG 26, 100m</t>
  </si>
  <si>
    <t>EtherCAT-Leitung M8/M8-0°-A-COD, PUR, AWG 26, 1m</t>
  </si>
  <si>
    <t>EtherCAT-Leitung M8/M8-0°-A-COD, PUR, AWG 26, 3m</t>
  </si>
  <si>
    <t>EtherCAT-Leitung M8/M8-0°-A-COD, PUR, AWG 26, 5m</t>
  </si>
  <si>
    <t>EtherCAT-Leitung M8/M8-0°-A-COD, PUR, AWG 26, 10m</t>
  </si>
  <si>
    <t>EtherCAT-Leitung M8/M8-0°-A-COD, PUR, AWG 26, 15m</t>
  </si>
  <si>
    <t>EtherCAT-Leitung M8/M8-0°-A-COD, PUR, AWG 26, 20m</t>
  </si>
  <si>
    <t>EtherCAT-Leitung M8/M8-0°-A-COD, PUR, AWG 26, 30m</t>
  </si>
  <si>
    <t>EtherCAT-Leitung M8/M8-0°-A-COD, PUR, AWG 26, 50m</t>
  </si>
  <si>
    <t>Powerleitung M8-ST/M8-BU-0° PUR, 4x0,34mm² 1m</t>
  </si>
  <si>
    <t>Powerleitung M8-ST/M8-BU-0° PUR, 4x0,34mm² 3m</t>
  </si>
  <si>
    <t>Powerleitung M8-ST/M8-BU-0° PUR, 4x0,34mm² 5m</t>
  </si>
  <si>
    <t>Powerleitung M8-ST/M8-BU-0° PUR, 4x0,34mm² 10m</t>
  </si>
  <si>
    <t>Powerleitung M8-ST/M8-BU-0° PUR, 4x0,34mm² 15m</t>
  </si>
  <si>
    <t>Powerleitung M8-ST/M8-BU-0° PUR, 4x0,34mm² 20m</t>
  </si>
  <si>
    <t>Powerleitung M8-ST/M8-BU-0° PUR, 4x0,34mm² 30m</t>
  </si>
  <si>
    <t>Powerleitung M8-ST/M8-BU-0° PUR, 4x0,34mm² 50m</t>
  </si>
  <si>
    <t>M12 St. 0°/RJ45 St. 0° geschirmt, Ethernet 60m</t>
  </si>
  <si>
    <t>Verb. Leitung 1m, M12-ST/M8-BU-4Pol PUR, 4x0,25mm²</t>
  </si>
  <si>
    <t>EtherCAT-Leitung M12 D-codiert /M8 4-Polig 5m</t>
  </si>
  <si>
    <t>EtherCAT-Leitung M12 D-codiert /M8 4-Polig 10m</t>
  </si>
  <si>
    <t>EtherCAT-Leitung M12 D-codiert /M8 4-Polig 3m</t>
  </si>
  <si>
    <t>EtherCAT-Leitung M12 D-codiert /M8 4-Polig 30m</t>
  </si>
  <si>
    <t>EtherCAT-Leitung M12 D-codiert /M8 4-Polig 50m</t>
  </si>
  <si>
    <t>EtherCAT-Leitung M12 D-CODIERT /M8 4-POL 60M</t>
  </si>
  <si>
    <t>Mittenabhängung Kabelrinne 200/60 FS</t>
  </si>
  <si>
    <t>ALU STECK ES 32 STANGENROHR</t>
  </si>
  <si>
    <t>720002020</t>
  </si>
  <si>
    <t>Sensor Induk. M30x1,5 SA=40mm ST-M12-3Polig L=87mm</t>
  </si>
  <si>
    <t>Reflektor PL80A 83x83mm</t>
  </si>
  <si>
    <t>Reflektor PL30A (56x28) Gesamt 82x30mm</t>
  </si>
  <si>
    <t>Reflektor P34 (D=30MM) Gesamt-D=34mm</t>
  </si>
  <si>
    <t xml:space="preserve">Ultraschallsensor </t>
  </si>
  <si>
    <t xml:space="preserve"> Lichtleiterverstärker [Basiseinheit] </t>
  </si>
  <si>
    <t xml:space="preserve">Lichtleiterverstärke [Erweiterungseinheit] </t>
  </si>
  <si>
    <t>Vorsatzlinse für Lichtleiterkabel_M4 2ST. LL3-TA01</t>
  </si>
  <si>
    <t>Lichtleiterkabel_M4 2St.</t>
  </si>
  <si>
    <t>Bussystem-Kabel M12-BU offen 10m</t>
  </si>
  <si>
    <t>Bussystem-Kabel M12-BU, M12-ST 10m</t>
  </si>
  <si>
    <t>D-SUB-Busstecker mit M12 Abgang</t>
  </si>
  <si>
    <t>Bussystem-Datensteckverbinder M12</t>
  </si>
  <si>
    <t>Anschlussleitung PUR SW M12 BU-0° / 3-Polig 2m</t>
  </si>
  <si>
    <t>Anschlussleitung PUR SW M12 BU-0° / 3-Polig 5m</t>
  </si>
  <si>
    <t>Anschlussleitung PUR SW M12 BU-0°/ 3-Polig 10m</t>
  </si>
  <si>
    <t>Anschlussleitung PVC SW M12 BU-90° / 3-Polig 20m</t>
  </si>
  <si>
    <t>Anschlussleitung PVC SW M12 BU-90° / 3-Polig 30m</t>
  </si>
  <si>
    <t>Anschlussleitung PVC SW M12 BU-90° / 3-Polig 5m</t>
  </si>
  <si>
    <t>Anschlussleitung PVC SW M12 BU-90° / 3-Polig 10m</t>
  </si>
  <si>
    <t>Anschlussleitung PUR SW M12 BU-0° / 3-Polig 20m</t>
  </si>
  <si>
    <t>Anschlussleitung PUR SW M12 BU-0° / 3-Polig 25m</t>
  </si>
  <si>
    <t>Anschlussleitung PUR SW M12 BU-0° / 4-Polig 25m</t>
  </si>
  <si>
    <t>Anschlussleitung PUR SW M12 BU-90° / 4-Polig 10m</t>
  </si>
  <si>
    <t>Anschlussleitung PVC SW M12 BU-90° / 3-Polig 40m</t>
  </si>
  <si>
    <t>Anschlussleitung PVC SW M12 BU-90° / 3-Polig 50m</t>
  </si>
  <si>
    <t>Anschlussleitung PVC SW M12 BU-90° / 3-Polig 75m</t>
  </si>
  <si>
    <t>Anschlussleitung PVC -SW M8 BU-90° / 3-Polig 5m</t>
  </si>
  <si>
    <t>Anschlussleitung PVC -SW M8 BU-90° / 3-Polig 10m</t>
  </si>
  <si>
    <t>Anschlussleitung PVC -SW M8 BU-90° / 3-Polig 20m</t>
  </si>
  <si>
    <t>Anschlussleitung PVC -SW M8 BU-90° / 3-Polig 30m</t>
  </si>
  <si>
    <t>Anschlussleitung PVC -SW M8 BU-0° / 3-Polig 5m</t>
  </si>
  <si>
    <t>Anschlussleitung PVC -SW M8 BU-0° / 3-Polig 10m</t>
  </si>
  <si>
    <t>Anschlussleitung PVC -SW M8 BU-0° / 3-Polig 20m</t>
  </si>
  <si>
    <t>Anschlussleitung PVC -SW M8 BU-0° / 3-Polig 30m</t>
  </si>
  <si>
    <t>Anschlussleitung PVC -SW M8 BU-0° / 3-Polig 40m</t>
  </si>
  <si>
    <t>Anschlussleitung PVC -SW M8 BU-0° / 3-Polig 50m</t>
  </si>
  <si>
    <t>Anschlussleitung PVC -SW M8 BU-0° / 3-Polig 75m</t>
  </si>
  <si>
    <t>Anschlussleitung PUR -SW M8 ST-0° / 4-Polig 5m</t>
  </si>
  <si>
    <t>Anschlussleitung PUR -SW M8 ST-0° / 4-Polig 10m</t>
  </si>
  <si>
    <t>Anschlussleitung PVC -GR M12 ST-0° / 3-Polig 3m</t>
  </si>
  <si>
    <t>ANSCHLUSSLEITUNG PVC -GR M12 ST-0° / 3-POLIG 5m</t>
  </si>
  <si>
    <t>Anschlussleitung PVC -GR M12 ST-0° / 3-Polig 10m</t>
  </si>
  <si>
    <t>Anschlussleitung PVC -GR M12 ST-0° / 3-Polig 15m</t>
  </si>
  <si>
    <t>Verb.-Leitung PVC-GR M12 ST-0° / BU-0° UL/CSA 2m</t>
  </si>
  <si>
    <t>Verb.-Leitung PVC-GR M12 ST-0° / BU-0° UL/CSA 5m</t>
  </si>
  <si>
    <t>Verb.-Leitung PVC-GR M12 ST-0° / BU-0° UL/CSA 10m</t>
  </si>
  <si>
    <t>Anschlussleitung PUR SW M8 ST-0° / 3-Polig 5m</t>
  </si>
  <si>
    <t>Verb.-Leitung M12ST-0°/M8-4P/BU-0° PVC UL/CSA 10m</t>
  </si>
  <si>
    <t>Verb.-Leitung M12 ST-0°/ M8 BU-0° PVC UL/CSA 15m</t>
  </si>
  <si>
    <t>Verb.-Leitung M12 ST-0°/ M8 BU-0° PVC UL/CSA 20m</t>
  </si>
  <si>
    <t>Verb.-Leitung M12 ST-0°/ M8 BU-0° PVC UL/CSA 30m</t>
  </si>
  <si>
    <t>Verb.-Leitung M12 ST-0°/ M8 BU-0° PVC UL/CSA 40m</t>
  </si>
  <si>
    <t>Verb.-Leitung M12 ST-0°/ M8 BU-0° PVC UL/CSA 1m</t>
  </si>
  <si>
    <t>Verb.-Leitung M12 ST-0°/ M8 BU-0° PVC UL/CSA 2m</t>
  </si>
  <si>
    <t>Verb.-Leitung M12 ST-0°/ M8 BU-0° PVC UL/CSA 3m</t>
  </si>
  <si>
    <t>Verb.-Leitung M12 ST-0°/ M8 BU-0° PVC UL/CSA 5m</t>
  </si>
  <si>
    <t>Verb.-Leitung M12 ST-0°/ M8 BU-0° PVC UL/CSA 10m</t>
  </si>
  <si>
    <t>Verb.-Leitung M12 ST-0°/ M8 BU-0° PVC UL/CSA 2,5m</t>
  </si>
  <si>
    <t>Verb.-Leitung M12 ST-0°/ M8 BU-0° PVC UL/CSA 35m</t>
  </si>
  <si>
    <t>Verb.-Leitung M12 ST-0°/ M8 BU-0° PVC UL/CSA 50m</t>
  </si>
  <si>
    <t>Verb.-Leitung M12 ST-0°/ M12 BU-90° PVC UL/CSA 2m</t>
  </si>
  <si>
    <t>Verb.-Leitung M12 ST-0°/ M12 BU-90° PVC UL/CSA 3m</t>
  </si>
  <si>
    <t>Verb.-Leitung M12 ST-0°/ M12 BU-90° PVC UL/CSA 5m</t>
  </si>
  <si>
    <t>Verb.-Leitung M12 ST-0°/ M12 BU-90° PVC UL/CSA 10m</t>
  </si>
  <si>
    <t>Verb.-Leitung M12 ST-0°/ M12 BU-90° PVC UL/CSA 15m</t>
  </si>
  <si>
    <t>Verb.-Leitung M12 ST-0°/ M12 BU-90° PVC UL/CSA 20m</t>
  </si>
  <si>
    <t>Verb.-Leitung M12 ST-0°/ M12 BU-90° PVC UL/CSA 30m</t>
  </si>
  <si>
    <t>Verb.-Leitung M12 ST-0°/ M12 BU-90° PVC UL/CSA 35m</t>
  </si>
  <si>
    <t>Verb.-Leitung M12 ST-0°/ M12 BU-90° PVC UL/CSA 40m</t>
  </si>
  <si>
    <t>Verb.-Leitung M12 ST-0°/ M12 BU-90° PVC UL/CSA 50m</t>
  </si>
  <si>
    <t>Verb.-Leitung M12 ST-0°/ M12 BU-0° PVC UL/CSA 3m</t>
  </si>
  <si>
    <t>Verb.-Leitung M12 ST-0°/ M12 BU-0° PVC UL/CSA 5m</t>
  </si>
  <si>
    <t>Verb.-Leitung M12 ST-0°/ M12 BU-0° PVC UL/CSA 10m</t>
  </si>
  <si>
    <t>Verb.-Leitung M12 ST-0°/ M12 BU-0° PVC UL/CSA 15m</t>
  </si>
  <si>
    <t>Verb.-Leitung M12 ST-0°/ M12 BU-0° PVC UL/CSA 20m</t>
  </si>
  <si>
    <t>Verb.-Leitung M12 ST-0°/ M12 BU-0° PVC UL/CSA 40m</t>
  </si>
  <si>
    <t>Verb.-Leitung M8 ST-0°/ M8 BU-0° PUR UL/CSA 1m</t>
  </si>
  <si>
    <t>Verb.-Leitung M8 ST-0°/ M8 BU-0° PUR UL/CSA 2m</t>
  </si>
  <si>
    <t>Verb.-Leitung M8 ST-0°/ M8 BU-0° PUR UL/CSA 3m</t>
  </si>
  <si>
    <t>Verb.-Leitung M8 ST-0°/ M8 BU-0° PUR UL/CSA 5m</t>
  </si>
  <si>
    <t>Verb.-Leitung M8 ST-0°/ M8 BU-0° PUR UL/CSA 10m</t>
  </si>
  <si>
    <t>Verb.-Leitung M8 ST-0°/ M8 BU-0° PUR UL/CSA 15m</t>
  </si>
  <si>
    <t>Verb.-Leitung M8 ST-0°/ M8 BU-90° PUR UL/CSA 10m</t>
  </si>
  <si>
    <t>Verb.-Leitung M8 ST-0°/ M12 BU-0° PUR UL/CSA 1m</t>
  </si>
  <si>
    <t>Verb.-Leitung M8 ST-0°/ M12 BU-0° PUR UL/CSA 2m</t>
  </si>
  <si>
    <t>Verb.-Leitung M8 ST-0°/ M12 BU-0° PUR UL/CSA 3m</t>
  </si>
  <si>
    <t>Verb.-Leitung M8 ST-0°/ M12 BU-0° PUR UL/CSA 5m</t>
  </si>
  <si>
    <t>Verb.-Leitung M8 ST-0°/ M12 BU-0° PUR UL/CSA 10m</t>
  </si>
  <si>
    <t>Verb.-Leitung M8 ST-0°/ M12 BU-0° PUR UL/CSA 15m</t>
  </si>
  <si>
    <t>Verb.-Leitung M8 ST-0°/ M12 BU-90° PUR UL/CSA 2m</t>
  </si>
  <si>
    <t>Verb.-Leitung M8 ST-0°/ M12 BU-90° PUR UL/CSA 3m</t>
  </si>
  <si>
    <t>Verb.-Leitung M8 ST-0°/ M12 BU-90° PUR UL/CSA 5m</t>
  </si>
  <si>
    <t>Verb.-Leitung M8 ST-0°/ M12 BU-90° PUR UL/CSA 10m</t>
  </si>
  <si>
    <t>Verb.-Leitung M8 ST-0°/ M12 BU-90° PUR UL/CSA 15m</t>
  </si>
  <si>
    <t>Verb.-Leitung M8 ST-0°/ M12 BU-90° PUR UL/CSA 25m</t>
  </si>
  <si>
    <t>Verbindungsleitung M12 St-4P/0°/M12-Bu-12P/0° 5,0m</t>
  </si>
  <si>
    <t>Bedientableau 1 F kpl "DT-grün"</t>
  </si>
  <si>
    <t>790002039</t>
  </si>
  <si>
    <t>Bedientableau 2 F -kpl. "LDT-KL+NA" KPL.</t>
  </si>
  <si>
    <t>WANDFLANSCH EINZELTEIL</t>
  </si>
  <si>
    <t>821446004</t>
  </si>
  <si>
    <t>Bandstahlgleitführung HFS</t>
  </si>
  <si>
    <t>P&amp;F UMLENKRAD MIT ACHSE</t>
  </si>
  <si>
    <t>PNEUMATIKSATZ 24V KPL. FÜR DRW (STAHL)</t>
  </si>
  <si>
    <t>KURVENSCHEIBE 22.5° DREHWINKELAUSSCHLAG 48°</t>
  </si>
  <si>
    <t>TRANSPORTVERRIEGELUNG LADESCHLEIFE</t>
  </si>
  <si>
    <t>U-BÜGEL M8 L=52 FÜR ROHRGERÜST</t>
  </si>
  <si>
    <t>V30 C BS 36 TROLLEY-V, 1 KUPPLUNG</t>
  </si>
  <si>
    <t>827906300</t>
  </si>
  <si>
    <t>VACUUM JET 0389436</t>
  </si>
  <si>
    <t>UMFAHR.BOGEN 800 RE F. WEICHE R-R / R-G</t>
  </si>
  <si>
    <t>834342001C</t>
  </si>
  <si>
    <t>834342011C</t>
  </si>
  <si>
    <t>834342100C</t>
  </si>
  <si>
    <t>Senkschraube ISO 10642 - M8 x 40 - 08.8</t>
  </si>
  <si>
    <t>WARNSCHILD W015 "WARNUNG VOR SCHWEBENDER LAST"</t>
  </si>
  <si>
    <t>WARNSCHILD W004 "WARNUNG VOR LASERSTRAHL" 25mm</t>
  </si>
  <si>
    <t>WARNSCHILD W004 "WARNUNG VOR LASERSTRAHL" 12,5mm</t>
  </si>
  <si>
    <t>WARNSCHILD W004 "WARNUNG VOR LASERSTRAHL" 50mm</t>
  </si>
  <si>
    <t>KOMBISCHILD M014 "IN DIESEM BEREICH SCHUTZHELM</t>
  </si>
  <si>
    <t>GEBOTSSCHILD HEBEPUNKT/KRANHAKEN, praxisbewährt,</t>
  </si>
  <si>
    <t>WARNSCHILD W018 "WARNUNG VOR AUTOMATISCHEM ANLAUF"</t>
  </si>
  <si>
    <t xml:space="preserve">VERB.SCHILD P080 "ZUTRITT FÜR UNBEFUGTE VERBOTEN" </t>
  </si>
  <si>
    <t>KOMBISCHILD W008/M018"ABSTURZGEFAHR/AUFFANGGURT</t>
  </si>
  <si>
    <t xml:space="preserve">GEBOTSCHILD M018 "AUFFANGGURT TRAGEN" </t>
  </si>
  <si>
    <t xml:space="preserve">VERBOTSSCHILD P024 "BETRETEN DER FLÄCHE VERBOTEN" </t>
  </si>
  <si>
    <t xml:space="preserve">VERBOTSSCHILD P027 "PERSONENBEFÖRDERUNG VERBOTEN" </t>
  </si>
  <si>
    <t>KOMBISCHILD W008/P024 "ABSTURZGEFAHR/BETRETEN VER</t>
  </si>
  <si>
    <t>919050039</t>
  </si>
  <si>
    <t>WARNSCHILD W008 "WARNUNG VOR ABSTURZGEFAHR"</t>
  </si>
  <si>
    <t>919050040</t>
  </si>
  <si>
    <t>919050041</t>
  </si>
  <si>
    <t>919050042</t>
  </si>
  <si>
    <t>919050043</t>
  </si>
  <si>
    <t>KOMBISCHILD W008/M021 "ABSTURZGEFAHR/WARTUNG/ZAUN"</t>
  </si>
  <si>
    <t>919050044</t>
  </si>
  <si>
    <t>KOMBISCHILD W008/M018 "ABSTURZGEFAHR/GURT ANLEGEN"</t>
  </si>
  <si>
    <t>919050045</t>
  </si>
  <si>
    <t xml:space="preserve">GEBOTSSCHILD M014 "KOPFSCHUTZ BENUTZEN" </t>
  </si>
  <si>
    <t>919050046</t>
  </si>
  <si>
    <t xml:space="preserve">GEBOTSSCHILD M008 "FUßSCHUTZ BENUTZEN" </t>
  </si>
  <si>
    <t>919050047</t>
  </si>
  <si>
    <t>WARNBAND GELB/SCHWARZ 100MMX18,3M</t>
  </si>
  <si>
    <t>919050048</t>
  </si>
  <si>
    <t>919050051</t>
  </si>
  <si>
    <t>VERBOTSSCHILD P015 "HINEINFASSEN VERBOTEN"</t>
  </si>
  <si>
    <t>919050052</t>
  </si>
  <si>
    <t>WARNBAND GELB/SCHWARZ 100MM PVC RECHTSWEISEND,</t>
  </si>
  <si>
    <t>922013011</t>
  </si>
  <si>
    <t>HKD Kompaktdübel M10x40</t>
  </si>
  <si>
    <t>Rillenkugellager DIN 625 - 6305-2RS1</t>
  </si>
  <si>
    <t>Kfz Betriebsmaterial, Benzin, E-Ladungen</t>
  </si>
  <si>
    <t>CPU 1212C 8DI/6DO</t>
  </si>
  <si>
    <t>CPU 1214C 14DI/10DO</t>
  </si>
  <si>
    <t>SIMATIC S7-1200 G2, SM 1221 16DI</t>
  </si>
  <si>
    <t>SIMATIC S7-1200 G2, SM 1222 16DO</t>
  </si>
  <si>
    <t>SIMATIC S7-1200 G2, SM 1223 8 DI/8DO</t>
  </si>
  <si>
    <t>Siemens 1200 G2 Hinzugefügt (G1 ersetzt)</t>
  </si>
  <si>
    <t>Schneckengetriebem. SA57 DRN80MK4/ASE1 VARIO LI</t>
  </si>
  <si>
    <t>Schneckengetriebem. SA57 DRN80MK4/ASE1 VARIO RE</t>
  </si>
  <si>
    <t>Schneckengetriebem. SA57 DRN90S4BE1/ASE1 VARIO RE</t>
  </si>
  <si>
    <t>200000530</t>
  </si>
  <si>
    <t>RA FÜR LADESCHLEIFE 6300 ILS</t>
  </si>
  <si>
    <t>200000627</t>
  </si>
  <si>
    <t>Traversen-Clip für Pack Carrier PAC 135</t>
  </si>
  <si>
    <t>200000628</t>
  </si>
  <si>
    <t>Grundkörper B40 für TEF-Mitnehmerfinger</t>
  </si>
  <si>
    <t>HFS BÜGELTRÄGER BLAU</t>
  </si>
  <si>
    <t>400102792</t>
  </si>
  <si>
    <t>40 Stück Halbrundkopfschraube M5x25 Schwarzoxid</t>
  </si>
  <si>
    <t>ILS 2.0 Modul Abhänger 1 Kreisel zum Gerüst</t>
  </si>
  <si>
    <t>ILS 2.0 Modul Abhänger 2 Laufprofil zum Gerüst</t>
  </si>
  <si>
    <t>ILS 2.0 Modul Abhänger 3 Eckrad zum Gerüst</t>
  </si>
  <si>
    <t>Leitungsschutzschalter 3-polig, C, 6A, 6KA</t>
  </si>
  <si>
    <t>HFS-LIGHT-BARCODEETIKETT 29X20, I2/5</t>
  </si>
  <si>
    <t>Anschlussleitung PVC -SW M8 BU-0° / 3-POLIG 10M</t>
  </si>
  <si>
    <t>790002027</t>
  </si>
  <si>
    <t>Bedientableau 4 F -kpl. "LDT-GE+NA"</t>
  </si>
  <si>
    <t>RRA REIBRAD FÜR REIBRADANTRIEB ALU</t>
  </si>
  <si>
    <t>+TROLLEY-V FÜR LTE KPL. MIT SCHLEPPSEGMENT E</t>
  </si>
  <si>
    <t>826802010</t>
  </si>
  <si>
    <t>TT30 KPL.  L=290, Bohrungsabstand 60 mm</t>
  </si>
  <si>
    <t>826806010</t>
  </si>
  <si>
    <t>TRAGROHR FÜR SONDER-TROLLEYTRÄGER / L=260</t>
  </si>
  <si>
    <t>827906301</t>
  </si>
  <si>
    <t>Schiene bearbeitet HGR30-1-3  L=1250</t>
  </si>
  <si>
    <t>Schaftschraube DIN 427 - M4 x 30 - 14H</t>
  </si>
  <si>
    <t>Linsenschraube EJOT-WN 1451 - K80 x 20 - St</t>
  </si>
  <si>
    <t>Motor, unidirektional + 1 Reserve je Schrank = 35+4</t>
  </si>
  <si>
    <r>
      <t>Projekt:</t>
    </r>
    <r>
      <rPr>
        <b/>
        <sz val="12"/>
        <color rgb="FFFF0000"/>
        <rFont val="Arial"/>
        <family val="2"/>
      </rPr>
      <t xml:space="preserve"> xxxxxx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</si>
</sst>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\ &quot;DM&quot;;\-#,##0\ &quot;DM&quot;"/>
    <numFmt numFmtId="165" formatCode="#,##0\ \€;\-#,##0\ \€"/>
    <numFmt numFmtId="166" formatCode="#,##0\ &quot;h&quot;;\-#,##0\ &quot;h&quot;"/>
    <numFmt numFmtId="167" formatCode="_-* #,##0_ \€_-;\-* #,##0_ \€_-;_-* &quot;-&quot;??_ \€_-;_-@_-"/>
    <numFmt numFmtId="168" formatCode="_-* #,##0\ [$€-1]_-;\-* #,##0\ [$€-1]_-;_-* &quot;-&quot;??\ [$€-1]_-"/>
    <numFmt numFmtId="169" formatCode="_-* #,##0.00\ [$€-1]_-;\-* #,##0.00\ [$€-1]_-;_-* &quot;-&quot;??\ [$€-1]_-"/>
    <numFmt numFmtId="170" formatCode="#,##0\ &quot;T&quot;;\-#,##0\ &quot;T&quot;"/>
    <numFmt numFmtId="171" formatCode="_-* #,##0\ [$€-407]_-;\-* #,##0\ [$€-407]_-;_-* &quot;-&quot;??\ [$€-407]_-;_-@_-"/>
    <numFmt numFmtId="172" formatCode="dd\.mm\.yyyy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trike/>
      <sz val="10"/>
      <name val="Arial"/>
      <family val="2"/>
    </font>
    <font>
      <sz val="11"/>
      <color theme="1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name val="Arial"/>
      <family val="2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00FF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169" fontId="10" fillId="0" borderId="0" applyFont="0" applyFill="0" applyBorder="0" applyAlignment="0" applyProtection="0"/>
    <xf numFmtId="0" fontId="1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3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2" xfId="0" applyBorder="1" applyAlignment="1">
      <alignment horizontal="center"/>
    </xf>
    <xf numFmtId="0" fontId="10" fillId="0" borderId="8" xfId="0" applyFont="1" applyBorder="1"/>
    <xf numFmtId="0" fontId="0" fillId="0" borderId="0" xfId="0" applyAlignment="1">
      <alignment horizontal="center"/>
    </xf>
    <xf numFmtId="0" fontId="9" fillId="0" borderId="1" xfId="0" applyFont="1" applyBorder="1"/>
    <xf numFmtId="0" fontId="12" fillId="0" borderId="1" xfId="0" applyFont="1" applyBorder="1"/>
    <xf numFmtId="0" fontId="11" fillId="0" borderId="2" xfId="0" applyFont="1" applyBorder="1"/>
    <xf numFmtId="0" fontId="12" fillId="0" borderId="8" xfId="0" applyFont="1" applyBorder="1" applyAlignment="1">
      <alignment horizontal="center"/>
    </xf>
    <xf numFmtId="0" fontId="11" fillId="0" borderId="0" xfId="0" applyFont="1"/>
    <xf numFmtId="166" fontId="0" fillId="0" borderId="0" xfId="0" applyNumberFormat="1"/>
    <xf numFmtId="49" fontId="0" fillId="0" borderId="0" xfId="0" applyNumberFormat="1"/>
    <xf numFmtId="49" fontId="14" fillId="0" borderId="0" xfId="0" applyNumberFormat="1" applyFont="1"/>
    <xf numFmtId="49" fontId="0" fillId="0" borderId="0" xfId="0" applyNumberFormat="1" applyAlignment="1">
      <alignment horizontal="centerContinuous"/>
    </xf>
    <xf numFmtId="49" fontId="0" fillId="0" borderId="0" xfId="0" applyNumberFormat="1" applyAlignment="1">
      <alignment horizontal="right"/>
    </xf>
    <xf numFmtId="165" fontId="11" fillId="0" borderId="0" xfId="0" applyNumberFormat="1" applyFont="1"/>
    <xf numFmtId="0" fontId="12" fillId="0" borderId="9" xfId="0" applyFont="1" applyBorder="1"/>
    <xf numFmtId="0" fontId="0" fillId="0" borderId="9" xfId="0" applyBorder="1"/>
    <xf numFmtId="0" fontId="11" fillId="0" borderId="1" xfId="0" applyFont="1" applyBorder="1"/>
    <xf numFmtId="0" fontId="11" fillId="0" borderId="7" xfId="0" applyFont="1" applyBorder="1"/>
    <xf numFmtId="0" fontId="11" fillId="0" borderId="9" xfId="0" applyFont="1" applyBorder="1"/>
    <xf numFmtId="0" fontId="11" fillId="0" borderId="6" xfId="0" applyFont="1" applyBorder="1"/>
    <xf numFmtId="0" fontId="11" fillId="0" borderId="6" xfId="0" applyFont="1" applyBorder="1" applyAlignment="1">
      <alignment horizontal="left"/>
    </xf>
    <xf numFmtId="167" fontId="0" fillId="0" borderId="0" xfId="0" applyNumberFormat="1"/>
    <xf numFmtId="0" fontId="12" fillId="0" borderId="0" xfId="0" applyFont="1"/>
    <xf numFmtId="165" fontId="9" fillId="0" borderId="0" xfId="0" applyNumberFormat="1" applyFont="1"/>
    <xf numFmtId="0" fontId="12" fillId="0" borderId="2" xfId="0" applyFont="1" applyBorder="1" applyAlignment="1">
      <alignment horizontal="center"/>
    </xf>
    <xf numFmtId="0" fontId="13" fillId="0" borderId="10" xfId="0" applyFont="1" applyBorder="1"/>
    <xf numFmtId="0" fontId="12" fillId="0" borderId="0" xfId="0" applyFont="1" applyAlignment="1">
      <alignment horizontal="center"/>
    </xf>
    <xf numFmtId="168" fontId="0" fillId="0" borderId="0" xfId="1" applyNumberFormat="1" applyFont="1" applyBorder="1"/>
    <xf numFmtId="0" fontId="0" fillId="0" borderId="11" xfId="0" applyBorder="1"/>
    <xf numFmtId="0" fontId="0" fillId="0" borderId="8" xfId="0" applyBorder="1"/>
    <xf numFmtId="0" fontId="11" fillId="0" borderId="8" xfId="0" applyFont="1" applyBorder="1"/>
    <xf numFmtId="0" fontId="10" fillId="0" borderId="2" xfId="0" applyFont="1" applyBorder="1"/>
    <xf numFmtId="0" fontId="0" fillId="0" borderId="2" xfId="0" applyBorder="1" applyAlignment="1">
      <alignment horizontal="centerContinuous"/>
    </xf>
    <xf numFmtId="165" fontId="12" fillId="2" borderId="2" xfId="0" applyNumberFormat="1" applyFont="1" applyFill="1" applyBorder="1"/>
    <xf numFmtId="0" fontId="12" fillId="0" borderId="13" xfId="0" applyFont="1" applyBorder="1"/>
    <xf numFmtId="0" fontId="12" fillId="0" borderId="12" xfId="0" applyFont="1" applyBorder="1" applyAlignment="1">
      <alignment horizontal="center"/>
    </xf>
    <xf numFmtId="0" fontId="12" fillId="0" borderId="11" xfId="0" applyFont="1" applyBorder="1"/>
    <xf numFmtId="0" fontId="0" fillId="0" borderId="15" xfId="0" applyBorder="1"/>
    <xf numFmtId="165" fontId="0" fillId="0" borderId="2" xfId="0" applyNumberFormat="1" applyBorder="1"/>
    <xf numFmtId="0" fontId="11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7" xfId="0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7" fillId="4" borderId="7" xfId="0" applyFont="1" applyFill="1" applyBorder="1" applyAlignment="1">
      <alignment horizontal="right"/>
    </xf>
    <xf numFmtId="0" fontId="17" fillId="4" borderId="7" xfId="0" applyFont="1" applyFill="1" applyBorder="1"/>
    <xf numFmtId="0" fontId="10" fillId="0" borderId="12" xfId="0" applyFont="1" applyBorder="1"/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centerContinuous"/>
    </xf>
    <xf numFmtId="0" fontId="0" fillId="2" borderId="1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14" xfId="0" applyBorder="1" applyAlignment="1">
      <alignment horizontal="centerContinuous"/>
    </xf>
    <xf numFmtId="0" fontId="0" fillId="0" borderId="12" xfId="0" applyBorder="1"/>
    <xf numFmtId="49" fontId="13" fillId="0" borderId="17" xfId="0" applyNumberFormat="1" applyFont="1" applyBorder="1"/>
    <xf numFmtId="49" fontId="0" fillId="0" borderId="17" xfId="0" applyNumberFormat="1" applyBorder="1" applyAlignment="1">
      <alignment horizontal="center"/>
    </xf>
    <xf numFmtId="49" fontId="0" fillId="0" borderId="17" xfId="0" applyNumberFormat="1" applyBorder="1" applyAlignment="1">
      <alignment horizontal="centerContinuous"/>
    </xf>
    <xf numFmtId="49" fontId="0" fillId="0" borderId="17" xfId="0" applyNumberFormat="1" applyBorder="1"/>
    <xf numFmtId="49" fontId="0" fillId="0" borderId="17" xfId="0" applyNumberFormat="1" applyBorder="1" applyAlignment="1">
      <alignment horizontal="right"/>
    </xf>
    <xf numFmtId="0" fontId="0" fillId="0" borderId="17" xfId="0" applyBorder="1"/>
    <xf numFmtId="0" fontId="0" fillId="0" borderId="17" xfId="0" applyBorder="1" applyAlignment="1">
      <alignment horizontal="center"/>
    </xf>
    <xf numFmtId="2" fontId="13" fillId="3" borderId="0" xfId="0" applyNumberFormat="1" applyFont="1" applyFill="1"/>
    <xf numFmtId="0" fontId="16" fillId="0" borderId="2" xfId="0" applyFont="1" applyBorder="1"/>
    <xf numFmtId="0" fontId="9" fillId="0" borderId="7" xfId="0" applyFont="1" applyBorder="1" applyAlignment="1">
      <alignment horizontal="center"/>
    </xf>
    <xf numFmtId="1" fontId="18" fillId="4" borderId="9" xfId="0" applyNumberFormat="1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0" fontId="15" fillId="4" borderId="1" xfId="0" applyFont="1" applyFill="1" applyBorder="1" applyAlignment="1">
      <alignment horizontal="left"/>
    </xf>
    <xf numFmtId="0" fontId="17" fillId="4" borderId="9" xfId="0" applyFont="1" applyFill="1" applyBorder="1" applyAlignment="1">
      <alignment horizontal="right"/>
    </xf>
    <xf numFmtId="0" fontId="10" fillId="0" borderId="0" xfId="0" applyFont="1"/>
    <xf numFmtId="164" fontId="19" fillId="3" borderId="1" xfId="0" applyNumberFormat="1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20" fillId="3" borderId="7" xfId="0" applyFont="1" applyFill="1" applyBorder="1"/>
    <xf numFmtId="0" fontId="20" fillId="3" borderId="9" xfId="0" applyFont="1" applyFill="1" applyBorder="1"/>
    <xf numFmtId="0" fontId="20" fillId="0" borderId="0" xfId="0" applyFont="1" applyAlignment="1">
      <alignment horizontal="center"/>
    </xf>
    <xf numFmtId="0" fontId="20" fillId="0" borderId="0" xfId="0" applyFont="1"/>
    <xf numFmtId="2" fontId="13" fillId="0" borderId="0" xfId="0" applyNumberFormat="1" applyFont="1"/>
    <xf numFmtId="165" fontId="12" fillId="0" borderId="0" xfId="0" applyNumberFormat="1" applyFont="1"/>
    <xf numFmtId="3" fontId="11" fillId="0" borderId="5" xfId="0" applyNumberFormat="1" applyFont="1" applyBorder="1"/>
    <xf numFmtId="3" fontId="0" fillId="0" borderId="5" xfId="0" applyNumberFormat="1" applyBorder="1"/>
    <xf numFmtId="3" fontId="11" fillId="0" borderId="5" xfId="0" applyNumberFormat="1" applyFont="1" applyBorder="1" applyAlignment="1">
      <alignment horizontal="right"/>
    </xf>
    <xf numFmtId="3" fontId="0" fillId="0" borderId="0" xfId="0" applyNumberFormat="1"/>
    <xf numFmtId="0" fontId="12" fillId="0" borderId="7" xfId="0" applyFont="1" applyBorder="1" applyAlignment="1">
      <alignment horizontal="center"/>
    </xf>
    <xf numFmtId="166" fontId="12" fillId="0" borderId="7" xfId="0" applyNumberFormat="1" applyFont="1" applyBorder="1"/>
    <xf numFmtId="0" fontId="12" fillId="0" borderId="5" xfId="0" applyFont="1" applyBorder="1"/>
    <xf numFmtId="0" fontId="1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12" fillId="2" borderId="8" xfId="0" applyNumberFormat="1" applyFont="1" applyFill="1" applyBorder="1"/>
    <xf numFmtId="0" fontId="0" fillId="2" borderId="3" xfId="0" applyFill="1" applyBorder="1" applyAlignment="1">
      <alignment horizontal="center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0" xfId="0" applyFont="1"/>
    <xf numFmtId="1" fontId="18" fillId="0" borderId="0" xfId="0" applyNumberFormat="1" applyFont="1" applyAlignment="1">
      <alignment horizontal="center"/>
    </xf>
    <xf numFmtId="0" fontId="0" fillId="2" borderId="9" xfId="0" applyFill="1" applyBorder="1" applyAlignment="1">
      <alignment horizontal="center"/>
    </xf>
    <xf numFmtId="0" fontId="13" fillId="0" borderId="0" xfId="0" applyFont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12" xfId="0" applyNumberFormat="1" applyBorder="1" applyAlignment="1">
      <alignment horizontal="left"/>
    </xf>
    <xf numFmtId="49" fontId="0" fillId="0" borderId="3" xfId="0" applyNumberFormat="1" applyBorder="1"/>
    <xf numFmtId="49" fontId="0" fillId="0" borderId="8" xfId="0" applyNumberFormat="1" applyBorder="1"/>
    <xf numFmtId="49" fontId="0" fillId="0" borderId="9" xfId="0" applyNumberFormat="1" applyBorder="1" applyAlignment="1">
      <alignment horizontal="right"/>
    </xf>
    <xf numFmtId="49" fontId="0" fillId="0" borderId="1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0" xfId="0" applyAlignment="1">
      <alignment horizontal="left"/>
    </xf>
    <xf numFmtId="168" fontId="0" fillId="0" borderId="0" xfId="1" applyNumberFormat="1" applyFont="1"/>
    <xf numFmtId="49" fontId="10" fillId="0" borderId="3" xfId="0" applyNumberFormat="1" applyFont="1" applyBorder="1"/>
    <xf numFmtId="49" fontId="10" fillId="0" borderId="3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Continuous"/>
    </xf>
    <xf numFmtId="0" fontId="10" fillId="0" borderId="1" xfId="0" applyFont="1" applyBorder="1"/>
    <xf numFmtId="164" fontId="11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15" fillId="0" borderId="1" xfId="0" applyFont="1" applyBorder="1"/>
    <xf numFmtId="0" fontId="16" fillId="0" borderId="7" xfId="0" applyFont="1" applyBorder="1"/>
    <xf numFmtId="164" fontId="16" fillId="0" borderId="9" xfId="0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0" fontId="10" fillId="0" borderId="0" xfId="0" applyFont="1" applyAlignment="1">
      <alignment horizontal="right"/>
    </xf>
    <xf numFmtId="3" fontId="0" fillId="0" borderId="8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10" fillId="0" borderId="6" xfId="0" applyFont="1" applyBorder="1" applyAlignment="1">
      <alignment horizontal="left"/>
    </xf>
    <xf numFmtId="164" fontId="22" fillId="0" borderId="2" xfId="0" applyNumberFormat="1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22" fillId="0" borderId="2" xfId="0" applyFont="1" applyBorder="1"/>
    <xf numFmtId="168" fontId="22" fillId="0" borderId="2" xfId="1" applyNumberFormat="1" applyFont="1" applyFill="1" applyBorder="1"/>
    <xf numFmtId="0" fontId="10" fillId="0" borderId="2" xfId="2" applyBorder="1" applyAlignment="1">
      <alignment vertical="center" wrapText="1"/>
    </xf>
    <xf numFmtId="0" fontId="10" fillId="0" borderId="2" xfId="2" applyBorder="1" applyAlignment="1">
      <alignment vertical="center"/>
    </xf>
    <xf numFmtId="0" fontId="10" fillId="0" borderId="19" xfId="2" applyBorder="1" applyAlignment="1">
      <alignment vertical="center" wrapText="1"/>
    </xf>
    <xf numFmtId="0" fontId="10" fillId="0" borderId="19" xfId="0" applyFont="1" applyBorder="1" applyAlignment="1">
      <alignment vertical="center" wrapText="1"/>
    </xf>
    <xf numFmtId="0" fontId="0" fillId="0" borderId="2" xfId="0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19" xfId="0" applyBorder="1" applyAlignment="1">
      <alignment vertical="center" wrapText="1"/>
    </xf>
    <xf numFmtId="0" fontId="10" fillId="0" borderId="19" xfId="0" applyFont="1" applyBorder="1"/>
    <xf numFmtId="1" fontId="0" fillId="0" borderId="2" xfId="0" applyNumberForma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/>
    </xf>
    <xf numFmtId="0" fontId="9" fillId="0" borderId="12" xfId="0" quotePrefix="1" applyFont="1" applyBorder="1" applyAlignment="1">
      <alignment horizontal="center"/>
    </xf>
    <xf numFmtId="0" fontId="9" fillId="0" borderId="2" xfId="0" quotePrefix="1" applyFont="1" applyBorder="1" applyAlignment="1">
      <alignment horizontal="center"/>
    </xf>
    <xf numFmtId="0" fontId="9" fillId="0" borderId="13" xfId="0" applyFont="1" applyBorder="1"/>
    <xf numFmtId="0" fontId="10" fillId="0" borderId="6" xfId="0" applyFont="1" applyBorder="1"/>
    <xf numFmtId="2" fontId="0" fillId="0" borderId="0" xfId="0" applyNumberFormat="1"/>
    <xf numFmtId="0" fontId="9" fillId="0" borderId="11" xfId="0" applyFont="1" applyBorder="1"/>
    <xf numFmtId="0" fontId="10" fillId="0" borderId="15" xfId="0" applyFont="1" applyBorder="1" applyAlignment="1">
      <alignment horizontal="left"/>
    </xf>
    <xf numFmtId="165" fontId="20" fillId="0" borderId="0" xfId="0" applyNumberFormat="1" applyFont="1" applyAlignment="1">
      <alignment horizontal="center"/>
    </xf>
    <xf numFmtId="0" fontId="10" fillId="0" borderId="0" xfId="0" quotePrefix="1" applyFont="1"/>
    <xf numFmtId="0" fontId="12" fillId="0" borderId="2" xfId="0" applyFont="1" applyBorder="1" applyAlignment="1">
      <alignment horizontal="left"/>
    </xf>
    <xf numFmtId="9" fontId="0" fillId="0" borderId="2" xfId="0" applyNumberForma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2" fillId="0" borderId="0" xfId="0" applyFont="1" applyAlignment="1">
      <alignment horizontal="left"/>
    </xf>
    <xf numFmtId="170" fontId="12" fillId="7" borderId="0" xfId="0" applyNumberFormat="1" applyFont="1" applyFill="1"/>
    <xf numFmtId="170" fontId="12" fillId="8" borderId="0" xfId="0" applyNumberFormat="1" applyFont="1" applyFill="1"/>
    <xf numFmtId="170" fontId="12" fillId="6" borderId="0" xfId="0" applyNumberFormat="1" applyFont="1" applyFill="1"/>
    <xf numFmtId="170" fontId="12" fillId="2" borderId="0" xfId="0" applyNumberFormat="1" applyFont="1" applyFill="1"/>
    <xf numFmtId="0" fontId="10" fillId="0" borderId="0" xfId="2" applyAlignment="1">
      <alignment vertical="center"/>
    </xf>
    <xf numFmtId="0" fontId="10" fillId="0" borderId="2" xfId="2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4" fontId="0" fillId="0" borderId="0" xfId="0" applyNumberFormat="1"/>
    <xf numFmtId="165" fontId="0" fillId="0" borderId="9" xfId="0" applyNumberFormat="1" applyBorder="1"/>
    <xf numFmtId="165" fontId="9" fillId="0" borderId="2" xfId="0" applyNumberFormat="1" applyFont="1" applyBorder="1"/>
    <xf numFmtId="14" fontId="0" fillId="0" borderId="0" xfId="0" applyNumberFormat="1" applyAlignment="1">
      <alignment horizontal="center"/>
    </xf>
    <xf numFmtId="0" fontId="0" fillId="11" borderId="2" xfId="0" applyFill="1" applyBorder="1" applyAlignment="1">
      <alignment horizontal="center" wrapText="1"/>
    </xf>
    <xf numFmtId="0" fontId="10" fillId="0" borderId="7" xfId="0" applyFont="1" applyBorder="1" applyAlignment="1">
      <alignment horizontal="center"/>
    </xf>
    <xf numFmtId="0" fontId="10" fillId="0" borderId="7" xfId="0" applyFont="1" applyBorder="1"/>
    <xf numFmtId="0" fontId="10" fillId="0" borderId="9" xfId="0" applyFont="1" applyBorder="1"/>
    <xf numFmtId="14" fontId="0" fillId="0" borderId="2" xfId="0" applyNumberFormat="1" applyBorder="1" applyAlignment="1">
      <alignment horizontal="center"/>
    </xf>
    <xf numFmtId="0" fontId="10" fillId="0" borderId="0" xfId="0" applyFont="1" applyAlignment="1">
      <alignment horizontal="left"/>
    </xf>
    <xf numFmtId="3" fontId="11" fillId="9" borderId="5" xfId="0" applyNumberFormat="1" applyFont="1" applyFill="1" applyBorder="1"/>
    <xf numFmtId="0" fontId="11" fillId="0" borderId="16" xfId="0" applyFont="1" applyBorder="1"/>
    <xf numFmtId="1" fontId="11" fillId="0" borderId="0" xfId="0" applyNumberFormat="1" applyFont="1"/>
    <xf numFmtId="9" fontId="11" fillId="0" borderId="0" xfId="0" applyNumberFormat="1" applyFont="1"/>
    <xf numFmtId="9" fontId="0" fillId="0" borderId="0" xfId="0" applyNumberFormat="1"/>
    <xf numFmtId="9" fontId="11" fillId="0" borderId="0" xfId="0" applyNumberFormat="1" applyFont="1" applyAlignment="1">
      <alignment horizontal="center"/>
    </xf>
    <xf numFmtId="3" fontId="0" fillId="9" borderId="5" xfId="0" applyNumberFormat="1" applyFill="1" applyBorder="1"/>
    <xf numFmtId="0" fontId="10" fillId="0" borderId="1" xfId="0" quotePrefix="1" applyFont="1" applyBorder="1"/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/>
    </xf>
    <xf numFmtId="165" fontId="12" fillId="0" borderId="14" xfId="0" applyNumberFormat="1" applyFont="1" applyBorder="1" applyAlignment="1">
      <alignment horizontal="center"/>
    </xf>
    <xf numFmtId="165" fontId="22" fillId="0" borderId="1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165" fontId="16" fillId="0" borderId="9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0" fillId="0" borderId="24" xfId="0" applyBorder="1" applyAlignment="1">
      <alignment horizontal="center"/>
    </xf>
    <xf numFmtId="0" fontId="16" fillId="0" borderId="1" xfId="0" applyFont="1" applyBorder="1"/>
    <xf numFmtId="0" fontId="0" fillId="16" borderId="2" xfId="0" applyFill="1" applyBorder="1"/>
    <xf numFmtId="0" fontId="0" fillId="16" borderId="0" xfId="0" applyFill="1"/>
    <xf numFmtId="0" fontId="10" fillId="0" borderId="13" xfId="0" applyFont="1" applyBorder="1"/>
    <xf numFmtId="14" fontId="0" fillId="16" borderId="0" xfId="0" applyNumberFormat="1" applyFill="1"/>
    <xf numFmtId="0" fontId="0" fillId="16" borderId="2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16" fillId="16" borderId="2" xfId="0" applyFont="1" applyFill="1" applyBorder="1"/>
    <xf numFmtId="0" fontId="16" fillId="16" borderId="0" xfId="0" applyFont="1" applyFill="1"/>
    <xf numFmtId="0" fontId="23" fillId="16" borderId="0" xfId="0" applyFont="1" applyFill="1" applyAlignment="1">
      <alignment vertical="center" wrapText="1"/>
    </xf>
    <xf numFmtId="14" fontId="0" fillId="16" borderId="0" xfId="0" applyNumberFormat="1" applyFill="1" applyAlignment="1">
      <alignment horizontal="center"/>
    </xf>
    <xf numFmtId="0" fontId="10" fillId="16" borderId="2" xfId="0" applyFont="1" applyFill="1" applyBorder="1"/>
    <xf numFmtId="14" fontId="10" fillId="16" borderId="0" xfId="0" applyNumberFormat="1" applyFont="1" applyFill="1" applyAlignment="1">
      <alignment horizontal="center"/>
    </xf>
    <xf numFmtId="0" fontId="10" fillId="16" borderId="0" xfId="0" applyFont="1" applyFill="1" applyAlignment="1">
      <alignment horizontal="center"/>
    </xf>
    <xf numFmtId="0" fontId="0" fillId="15" borderId="2" xfId="0" applyFill="1" applyBorder="1" applyAlignment="1">
      <alignment horizontal="center"/>
    </xf>
    <xf numFmtId="165" fontId="0" fillId="15" borderId="2" xfId="0" applyNumberFormat="1" applyFill="1" applyBorder="1"/>
    <xf numFmtId="165" fontId="10" fillId="11" borderId="2" xfId="2" applyNumberFormat="1" applyFill="1" applyBorder="1" applyAlignment="1">
      <alignment vertical="center"/>
    </xf>
    <xf numFmtId="165" fontId="10" fillId="15" borderId="2" xfId="2" applyNumberFormat="1" applyFill="1" applyBorder="1" applyAlignment="1">
      <alignment vertical="center"/>
    </xf>
    <xf numFmtId="165" fontId="10" fillId="0" borderId="2" xfId="0" applyNumberFormat="1" applyFont="1" applyBorder="1" applyAlignment="1">
      <alignment horizontal="center"/>
    </xf>
    <xf numFmtId="0" fontId="10" fillId="10" borderId="2" xfId="0" applyFont="1" applyFill="1" applyBorder="1"/>
    <xf numFmtId="0" fontId="0" fillId="10" borderId="2" xfId="0" applyFill="1" applyBorder="1"/>
    <xf numFmtId="165" fontId="0" fillId="10" borderId="2" xfId="0" applyNumberFormat="1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0" xfId="0" applyFill="1"/>
    <xf numFmtId="165" fontId="10" fillId="10" borderId="2" xfId="0" applyNumberFormat="1" applyFont="1" applyFill="1" applyBorder="1" applyAlignment="1">
      <alignment horizontal="center"/>
    </xf>
    <xf numFmtId="0" fontId="9" fillId="12" borderId="1" xfId="0" applyFont="1" applyFill="1" applyBorder="1"/>
    <xf numFmtId="0" fontId="0" fillId="12" borderId="7" xfId="0" applyFill="1" applyBorder="1" applyAlignment="1">
      <alignment horizontal="center"/>
    </xf>
    <xf numFmtId="0" fontId="0" fillId="12" borderId="7" xfId="0" applyFill="1" applyBorder="1"/>
    <xf numFmtId="0" fontId="0" fillId="12" borderId="9" xfId="0" applyFill="1" applyBorder="1" applyAlignment="1">
      <alignment horizontal="center"/>
    </xf>
    <xf numFmtId="49" fontId="9" fillId="12" borderId="1" xfId="0" applyNumberFormat="1" applyFont="1" applyFill="1" applyBorder="1"/>
    <xf numFmtId="49" fontId="0" fillId="12" borderId="7" xfId="0" applyNumberFormat="1" applyFill="1" applyBorder="1" applyAlignment="1">
      <alignment horizontal="center"/>
    </xf>
    <xf numFmtId="49" fontId="0" fillId="12" borderId="7" xfId="0" applyNumberFormat="1" applyFill="1" applyBorder="1" applyAlignment="1">
      <alignment horizontal="centerContinuous"/>
    </xf>
    <xf numFmtId="0" fontId="0" fillId="12" borderId="2" xfId="0" applyFill="1" applyBorder="1" applyAlignment="1">
      <alignment horizontal="center"/>
    </xf>
    <xf numFmtId="49" fontId="12" fillId="14" borderId="0" xfId="0" applyNumberFormat="1" applyFont="1" applyFill="1"/>
    <xf numFmtId="0" fontId="10" fillId="12" borderId="2" xfId="0" applyFont="1" applyFill="1" applyBorder="1" applyAlignment="1">
      <alignment horizontal="center"/>
    </xf>
    <xf numFmtId="0" fontId="10" fillId="17" borderId="1" xfId="0" applyFont="1" applyFill="1" applyBorder="1"/>
    <xf numFmtId="0" fontId="0" fillId="18" borderId="2" xfId="0" applyFill="1" applyBorder="1" applyAlignment="1">
      <alignment horizontal="center"/>
    </xf>
    <xf numFmtId="1" fontId="0" fillId="18" borderId="2" xfId="0" applyNumberFormat="1" applyFill="1" applyBorder="1" applyAlignment="1" applyProtection="1">
      <alignment horizontal="center"/>
      <protection locked="0"/>
    </xf>
    <xf numFmtId="0" fontId="10" fillId="18" borderId="2" xfId="2" applyFill="1" applyBorder="1" applyAlignment="1">
      <alignment horizontal="center" vertical="center"/>
    </xf>
    <xf numFmtId="0" fontId="16" fillId="18" borderId="2" xfId="0" applyFont="1" applyFill="1" applyBorder="1"/>
    <xf numFmtId="0" fontId="0" fillId="18" borderId="2" xfId="0" applyFill="1" applyBorder="1"/>
    <xf numFmtId="1" fontId="0" fillId="18" borderId="2" xfId="0" applyNumberForma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18" borderId="22" xfId="0" applyFill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18" borderId="12" xfId="0" applyFill="1" applyBorder="1" applyAlignment="1">
      <alignment horizontal="center"/>
    </xf>
    <xf numFmtId="167" fontId="0" fillId="0" borderId="11" xfId="0" applyNumberFormat="1" applyBorder="1"/>
    <xf numFmtId="49" fontId="9" fillId="14" borderId="0" xfId="0" applyNumberFormat="1" applyFont="1" applyFill="1"/>
    <xf numFmtId="0" fontId="9" fillId="12" borderId="2" xfId="0" applyFont="1" applyFill="1" applyBorder="1"/>
    <xf numFmtId="0" fontId="0" fillId="12" borderId="2" xfId="0" applyFill="1" applyBorder="1"/>
    <xf numFmtId="165" fontId="0" fillId="12" borderId="2" xfId="0" applyNumberFormat="1" applyFill="1" applyBorder="1"/>
    <xf numFmtId="0" fontId="28" fillId="19" borderId="2" xfId="0" applyFont="1" applyFill="1" applyBorder="1"/>
    <xf numFmtId="165" fontId="0" fillId="0" borderId="12" xfId="0" applyNumberFormat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18" borderId="8" xfId="0" applyFill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9" fillId="12" borderId="0" xfId="0" applyFont="1" applyFill="1"/>
    <xf numFmtId="165" fontId="10" fillId="20" borderId="18" xfId="2" applyNumberFormat="1" applyFill="1" applyBorder="1" applyAlignment="1">
      <alignment vertical="center"/>
    </xf>
    <xf numFmtId="165" fontId="0" fillId="20" borderId="1" xfId="0" applyNumberFormat="1" applyFill="1" applyBorder="1"/>
    <xf numFmtId="1" fontId="0" fillId="18" borderId="22" xfId="0" applyNumberFormat="1" applyFill="1" applyBorder="1" applyAlignment="1">
      <alignment horizontal="center"/>
    </xf>
    <xf numFmtId="1" fontId="0" fillId="18" borderId="25" xfId="0" applyNumberFormat="1" applyFill="1" applyBorder="1" applyAlignment="1">
      <alignment horizontal="center"/>
    </xf>
    <xf numFmtId="0" fontId="0" fillId="0" borderId="19" xfId="0" applyBorder="1"/>
    <xf numFmtId="0" fontId="0" fillId="0" borderId="29" xfId="0" applyBorder="1"/>
    <xf numFmtId="0" fontId="12" fillId="0" borderId="7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10" fillId="0" borderId="7" xfId="0" quotePrefix="1" applyFont="1" applyBorder="1" applyAlignment="1">
      <alignment horizontal="right"/>
    </xf>
    <xf numFmtId="0" fontId="0" fillId="0" borderId="3" xfId="0" applyBorder="1" applyAlignment="1">
      <alignment vertical="center"/>
    </xf>
    <xf numFmtId="0" fontId="0" fillId="0" borderId="14" xfId="0" applyBorder="1" applyAlignment="1">
      <alignment vertical="center"/>
    </xf>
    <xf numFmtId="0" fontId="12" fillId="0" borderId="30" xfId="0" applyFont="1" applyBorder="1" applyAlignment="1">
      <alignment vertical="center" wrapText="1"/>
    </xf>
    <xf numFmtId="1" fontId="0" fillId="21" borderId="31" xfId="0" applyNumberFormat="1" applyFill="1" applyBorder="1" applyAlignment="1" applyProtection="1">
      <alignment horizontal="center"/>
      <protection locked="0"/>
    </xf>
    <xf numFmtId="164" fontId="10" fillId="0" borderId="31" xfId="0" applyNumberFormat="1" applyFont="1" applyBorder="1" applyAlignment="1">
      <alignment horizontal="right" vertical="center"/>
    </xf>
    <xf numFmtId="165" fontId="12" fillId="0" borderId="32" xfId="0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/>
    </xf>
    <xf numFmtId="0" fontId="0" fillId="0" borderId="31" xfId="0" applyBorder="1"/>
    <xf numFmtId="165" fontId="12" fillId="0" borderId="32" xfId="0" applyNumberFormat="1" applyFont="1" applyBorder="1" applyAlignment="1">
      <alignment horizontal="center"/>
    </xf>
    <xf numFmtId="0" fontId="28" fillId="19" borderId="12" xfId="0" applyFont="1" applyFill="1" applyBorder="1"/>
    <xf numFmtId="0" fontId="10" fillId="0" borderId="26" xfId="0" applyFont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13" fillId="5" borderId="0" xfId="0" applyFont="1" applyFill="1"/>
    <xf numFmtId="0" fontId="13" fillId="5" borderId="0" xfId="0" applyFont="1" applyFill="1" applyAlignment="1">
      <alignment horizontal="center"/>
    </xf>
    <xf numFmtId="165" fontId="29" fillId="19" borderId="31" xfId="0" applyNumberFormat="1" applyFont="1" applyFill="1" applyBorder="1" applyAlignment="1">
      <alignment vertical="center"/>
    </xf>
    <xf numFmtId="165" fontId="10" fillId="20" borderId="2" xfId="2" applyNumberFormat="1" applyFill="1" applyBorder="1" applyAlignment="1">
      <alignment vertical="center"/>
    </xf>
    <xf numFmtId="1" fontId="0" fillId="18" borderId="2" xfId="0" applyNumberFormat="1" applyFill="1" applyBorder="1"/>
    <xf numFmtId="164" fontId="19" fillId="3" borderId="11" xfId="0" applyNumberFormat="1" applyFont="1" applyFill="1" applyBorder="1" applyAlignment="1">
      <alignment horizontal="left"/>
    </xf>
    <xf numFmtId="0" fontId="20" fillId="3" borderId="16" xfId="0" applyFont="1" applyFill="1" applyBorder="1" applyAlignment="1">
      <alignment horizontal="center"/>
    </xf>
    <xf numFmtId="0" fontId="20" fillId="3" borderId="16" xfId="0" applyFont="1" applyFill="1" applyBorder="1"/>
    <xf numFmtId="0" fontId="20" fillId="3" borderId="15" xfId="0" applyFont="1" applyFill="1" applyBorder="1"/>
    <xf numFmtId="165" fontId="19" fillId="13" borderId="15" xfId="0" applyNumberFormat="1" applyFont="1" applyFill="1" applyBorder="1"/>
    <xf numFmtId="164" fontId="9" fillId="18" borderId="14" xfId="0" applyNumberFormat="1" applyFont="1" applyFill="1" applyBorder="1" applyAlignment="1">
      <alignment horizontal="left"/>
    </xf>
    <xf numFmtId="0" fontId="9" fillId="13" borderId="0" xfId="0" applyFont="1" applyFill="1" applyAlignment="1">
      <alignment horizontal="left"/>
    </xf>
    <xf numFmtId="165" fontId="30" fillId="19" borderId="31" xfId="0" applyNumberFormat="1" applyFont="1" applyFill="1" applyBorder="1" applyAlignment="1">
      <alignment vertical="center"/>
    </xf>
    <xf numFmtId="0" fontId="0" fillId="18" borderId="7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0" xfId="0" applyFont="1" applyBorder="1" applyAlignment="1">
      <alignment vertical="center" wrapText="1"/>
    </xf>
    <xf numFmtId="0" fontId="0" fillId="10" borderId="2" xfId="0" applyFill="1" applyBorder="1" applyAlignment="1">
      <alignment horizontal="left"/>
    </xf>
    <xf numFmtId="0" fontId="0" fillId="0" borderId="34" xfId="0" applyBorder="1" applyAlignment="1">
      <alignment horizontal="center"/>
    </xf>
    <xf numFmtId="0" fontId="12" fillId="12" borderId="1" xfId="0" applyFont="1" applyFill="1" applyBorder="1"/>
    <xf numFmtId="0" fontId="0" fillId="12" borderId="9" xfId="0" applyFill="1" applyBorder="1"/>
    <xf numFmtId="1" fontId="11" fillId="12" borderId="0" xfId="0" applyNumberFormat="1" applyFont="1" applyFill="1"/>
    <xf numFmtId="9" fontId="0" fillId="12" borderId="0" xfId="0" applyNumberFormat="1" applyFill="1"/>
    <xf numFmtId="3" fontId="0" fillId="12" borderId="5" xfId="0" applyNumberFormat="1" applyFill="1" applyBorder="1"/>
    <xf numFmtId="0" fontId="0" fillId="12" borderId="6" xfId="0" applyFill="1" applyBorder="1"/>
    <xf numFmtId="0" fontId="11" fillId="12" borderId="7" xfId="0" applyFont="1" applyFill="1" applyBorder="1" applyAlignment="1">
      <alignment horizontal="center"/>
    </xf>
    <xf numFmtId="0" fontId="11" fillId="12" borderId="7" xfId="0" applyFont="1" applyFill="1" applyBorder="1"/>
    <xf numFmtId="0" fontId="11" fillId="12" borderId="9" xfId="0" applyFont="1" applyFill="1" applyBorder="1"/>
    <xf numFmtId="0" fontId="10" fillId="12" borderId="14" xfId="0" applyFont="1" applyFill="1" applyBorder="1" applyAlignment="1">
      <alignment horizontal="center"/>
    </xf>
    <xf numFmtId="3" fontId="10" fillId="12" borderId="13" xfId="0" applyNumberFormat="1" applyFont="1" applyFill="1" applyBorder="1"/>
    <xf numFmtId="0" fontId="11" fillId="12" borderId="4" xfId="0" applyFont="1" applyFill="1" applyBorder="1"/>
    <xf numFmtId="0" fontId="0" fillId="12" borderId="14" xfId="0" applyFill="1" applyBorder="1"/>
    <xf numFmtId="0" fontId="0" fillId="12" borderId="4" xfId="0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left"/>
    </xf>
    <xf numFmtId="3" fontId="12" fillId="12" borderId="1" xfId="0" applyNumberFormat="1" applyFont="1" applyFill="1" applyBorder="1"/>
    <xf numFmtId="0" fontId="12" fillId="12" borderId="9" xfId="0" applyFont="1" applyFill="1" applyBorder="1"/>
    <xf numFmtId="0" fontId="11" fillId="12" borderId="14" xfId="0" applyFont="1" applyFill="1" applyBorder="1"/>
    <xf numFmtId="3" fontId="11" fillId="12" borderId="13" xfId="0" applyNumberFormat="1" applyFont="1" applyFill="1" applyBorder="1"/>
    <xf numFmtId="0" fontId="13" fillId="0" borderId="16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0" fontId="13" fillId="12" borderId="1" xfId="0" applyFont="1" applyFill="1" applyBorder="1" applyAlignment="1">
      <alignment horizontal="left"/>
    </xf>
    <xf numFmtId="0" fontId="12" fillId="12" borderId="2" xfId="0" applyFont="1" applyFill="1" applyBorder="1" applyAlignment="1">
      <alignment horizontal="center"/>
    </xf>
    <xf numFmtId="9" fontId="9" fillId="12" borderId="2" xfId="0" applyNumberFormat="1" applyFont="1" applyFill="1" applyBorder="1" applyAlignment="1">
      <alignment horizontal="center"/>
    </xf>
    <xf numFmtId="165" fontId="9" fillId="10" borderId="0" xfId="0" applyNumberFormat="1" applyFont="1" applyFill="1"/>
    <xf numFmtId="0" fontId="0" fillId="11" borderId="2" xfId="0" applyFill="1" applyBorder="1" applyAlignment="1">
      <alignment horizontal="center"/>
    </xf>
    <xf numFmtId="1" fontId="12" fillId="11" borderId="4" xfId="0" applyNumberFormat="1" applyFont="1" applyFill="1" applyBorder="1" applyAlignment="1">
      <alignment horizontal="center"/>
    </xf>
    <xf numFmtId="0" fontId="15" fillId="13" borderId="1" xfId="0" applyFont="1" applyFill="1" applyBorder="1" applyAlignment="1">
      <alignment horizontal="left"/>
    </xf>
    <xf numFmtId="0" fontId="17" fillId="13" borderId="7" xfId="0" applyFont="1" applyFill="1" applyBorder="1" applyAlignment="1">
      <alignment horizontal="right"/>
    </xf>
    <xf numFmtId="0" fontId="17" fillId="13" borderId="7" xfId="0" applyFont="1" applyFill="1" applyBorder="1"/>
    <xf numFmtId="0" fontId="17" fillId="13" borderId="9" xfId="0" applyFont="1" applyFill="1" applyBorder="1" applyAlignment="1">
      <alignment horizontal="right"/>
    </xf>
    <xf numFmtId="1" fontId="18" fillId="13" borderId="2" xfId="0" applyNumberFormat="1" applyFont="1" applyFill="1" applyBorder="1" applyAlignment="1">
      <alignment horizontal="center"/>
    </xf>
    <xf numFmtId="0" fontId="16" fillId="4" borderId="7" xfId="0" applyFont="1" applyFill="1" applyBorder="1" applyAlignment="1">
      <alignment horizontal="center"/>
    </xf>
    <xf numFmtId="0" fontId="16" fillId="13" borderId="7" xfId="0" applyFont="1" applyFill="1" applyBorder="1" applyAlignment="1">
      <alignment horizontal="center"/>
    </xf>
    <xf numFmtId="165" fontId="0" fillId="11" borderId="2" xfId="0" applyNumberFormat="1" applyFill="1" applyBorder="1"/>
    <xf numFmtId="165" fontId="0" fillId="11" borderId="1" xfId="0" applyNumberFormat="1" applyFill="1" applyBorder="1"/>
    <xf numFmtId="165" fontId="0" fillId="11" borderId="12" xfId="0" applyNumberFormat="1" applyFill="1" applyBorder="1"/>
    <xf numFmtId="165" fontId="0" fillId="11" borderId="8" xfId="0" applyNumberFormat="1" applyFill="1" applyBorder="1"/>
    <xf numFmtId="165" fontId="0" fillId="11" borderId="13" xfId="0" applyNumberFormat="1" applyFill="1" applyBorder="1"/>
    <xf numFmtId="3" fontId="0" fillId="11" borderId="5" xfId="0" applyNumberFormat="1" applyFill="1" applyBorder="1"/>
    <xf numFmtId="3" fontId="11" fillId="11" borderId="5" xfId="0" applyNumberFormat="1" applyFont="1" applyFill="1" applyBorder="1"/>
    <xf numFmtId="3" fontId="11" fillId="18" borderId="5" xfId="0" applyNumberFormat="1" applyFont="1" applyFill="1" applyBorder="1" applyAlignment="1">
      <alignment horizontal="right"/>
    </xf>
    <xf numFmtId="3" fontId="10" fillId="18" borderId="5" xfId="0" applyNumberFormat="1" applyFont="1" applyFill="1" applyBorder="1" applyAlignment="1">
      <alignment horizontal="right"/>
    </xf>
    <xf numFmtId="3" fontId="11" fillId="18" borderId="11" xfId="0" applyNumberFormat="1" applyFont="1" applyFill="1" applyBorder="1" applyAlignment="1">
      <alignment horizontal="right"/>
    </xf>
    <xf numFmtId="1" fontId="0" fillId="13" borderId="12" xfId="0" applyNumberForma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1" fontId="0" fillId="13" borderId="3" xfId="0" applyNumberFormat="1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30" fillId="19" borderId="31" xfId="0" applyFont="1" applyFill="1" applyBorder="1" applyAlignment="1">
      <alignment horizontal="center" vertical="center"/>
    </xf>
    <xf numFmtId="171" fontId="0" fillId="20" borderId="2" xfId="0" applyNumberFormat="1" applyFill="1" applyBorder="1"/>
    <xf numFmtId="167" fontId="0" fillId="20" borderId="2" xfId="0" applyNumberFormat="1" applyFill="1" applyBorder="1"/>
    <xf numFmtId="167" fontId="0" fillId="20" borderId="12" xfId="0" applyNumberFormat="1" applyFill="1" applyBorder="1"/>
    <xf numFmtId="167" fontId="0" fillId="20" borderId="8" xfId="0" applyNumberFormat="1" applyFill="1" applyBorder="1"/>
    <xf numFmtId="167" fontId="0" fillId="20" borderId="3" xfId="0" applyNumberFormat="1" applyFill="1" applyBorder="1"/>
    <xf numFmtId="168" fontId="10" fillId="11" borderId="8" xfId="1" applyNumberFormat="1" applyFont="1" applyFill="1" applyBorder="1"/>
    <xf numFmtId="168" fontId="10" fillId="11" borderId="2" xfId="1" applyNumberFormat="1" applyFont="1" applyFill="1" applyBorder="1"/>
    <xf numFmtId="166" fontId="10" fillId="18" borderId="2" xfId="0" applyNumberFormat="1" applyFont="1" applyFill="1" applyBorder="1"/>
    <xf numFmtId="9" fontId="0" fillId="0" borderId="8" xfId="0" applyNumberFormat="1" applyBorder="1" applyAlignment="1">
      <alignment horizontal="center"/>
    </xf>
    <xf numFmtId="3" fontId="0" fillId="18" borderId="5" xfId="0" applyNumberFormat="1" applyFill="1" applyBorder="1"/>
    <xf numFmtId="1" fontId="11" fillId="13" borderId="0" xfId="0" applyNumberFormat="1" applyFont="1" applyFill="1" applyAlignment="1">
      <alignment horizontal="center"/>
    </xf>
    <xf numFmtId="0" fontId="12" fillId="0" borderId="27" xfId="0" applyFont="1" applyBorder="1" applyAlignment="1">
      <alignment horizontal="center" vertical="center"/>
    </xf>
    <xf numFmtId="0" fontId="10" fillId="0" borderId="28" xfId="0" quotePrefix="1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0" fillId="0" borderId="28" xfId="0" quotePrefix="1" applyBorder="1" applyAlignment="1">
      <alignment horizontal="center"/>
    </xf>
    <xf numFmtId="0" fontId="10" fillId="0" borderId="28" xfId="0" quotePrefix="1" applyFont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33" xfId="0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0" fillId="0" borderId="0" xfId="2" applyAlignment="1">
      <alignment horizontal="center" vertical="center"/>
    </xf>
    <xf numFmtId="0" fontId="9" fillId="12" borderId="0" xfId="0" applyFont="1" applyFill="1" applyAlignment="1">
      <alignment horizontal="center"/>
    </xf>
    <xf numFmtId="0" fontId="10" fillId="15" borderId="2" xfId="0" applyFont="1" applyFill="1" applyBorder="1" applyAlignment="1">
      <alignment horizontal="center"/>
    </xf>
    <xf numFmtId="165" fontId="0" fillId="12" borderId="8" xfId="0" applyNumberFormat="1" applyFill="1" applyBorder="1"/>
    <xf numFmtId="0" fontId="31" fillId="0" borderId="0" xfId="0" applyFont="1"/>
    <xf numFmtId="0" fontId="27" fillId="0" borderId="23" xfId="7" applyFont="1" applyBorder="1" applyAlignment="1">
      <alignment horizontal="left" vertical="center"/>
    </xf>
    <xf numFmtId="0" fontId="27" fillId="0" borderId="23" xfId="7" applyFont="1" applyBorder="1" applyAlignment="1">
      <alignment horizontal="right" vertical="center"/>
    </xf>
    <xf numFmtId="0" fontId="27" fillId="0" borderId="35" xfId="7" applyFont="1" applyBorder="1" applyAlignment="1">
      <alignment horizontal="left" vertical="center"/>
    </xf>
    <xf numFmtId="0" fontId="27" fillId="0" borderId="36" xfId="7" applyFont="1" applyBorder="1" applyAlignment="1">
      <alignment horizontal="left" vertical="center"/>
    </xf>
    <xf numFmtId="0" fontId="10" fillId="10" borderId="0" xfId="0" applyFont="1" applyFill="1"/>
    <xf numFmtId="0" fontId="9" fillId="0" borderId="5" xfId="0" applyFont="1" applyBorder="1"/>
    <xf numFmtId="166" fontId="12" fillId="13" borderId="12" xfId="0" applyNumberFormat="1" applyFont="1" applyFill="1" applyBorder="1"/>
    <xf numFmtId="14" fontId="33" fillId="0" borderId="17" xfId="0" applyNumberFormat="1" applyFont="1" applyBorder="1" applyAlignment="1">
      <alignment horizontal="center"/>
    </xf>
    <xf numFmtId="0" fontId="33" fillId="0" borderId="0" xfId="0" applyFont="1" applyAlignment="1">
      <alignment horizontal="right"/>
    </xf>
    <xf numFmtId="0" fontId="33" fillId="0" borderId="0" xfId="0" quotePrefix="1" applyFont="1" applyAlignment="1">
      <alignment wrapText="1"/>
    </xf>
    <xf numFmtId="0" fontId="13" fillId="0" borderId="12" xfId="0" applyFont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9" fillId="0" borderId="0" xfId="0" applyFont="1" applyAlignment="1">
      <alignment horizontal="left"/>
    </xf>
    <xf numFmtId="165" fontId="9" fillId="18" borderId="2" xfId="0" applyNumberFormat="1" applyFont="1" applyFill="1" applyBorder="1"/>
    <xf numFmtId="166" fontId="12" fillId="18" borderId="2" xfId="0" applyNumberFormat="1" applyFont="1" applyFill="1" applyBorder="1"/>
    <xf numFmtId="0" fontId="0" fillId="12" borderId="2" xfId="0" applyFill="1" applyBorder="1" applyAlignment="1">
      <alignment horizontal="centerContinuous"/>
    </xf>
    <xf numFmtId="0" fontId="34" fillId="12" borderId="7" xfId="0" applyFont="1" applyFill="1" applyBorder="1" applyAlignment="1">
      <alignment horizontal="center"/>
    </xf>
    <xf numFmtId="0" fontId="10" fillId="0" borderId="37" xfId="0" applyFont="1" applyBorder="1" applyAlignment="1">
      <alignment vertical="center" wrapText="1"/>
    </xf>
    <xf numFmtId="1" fontId="0" fillId="0" borderId="12" xfId="0" applyNumberFormat="1" applyBorder="1" applyAlignment="1">
      <alignment horizontal="center"/>
    </xf>
    <xf numFmtId="165" fontId="0" fillId="0" borderId="12" xfId="0" applyNumberFormat="1" applyBorder="1"/>
    <xf numFmtId="165" fontId="29" fillId="19" borderId="38" xfId="0" applyNumberFormat="1" applyFont="1" applyFill="1" applyBorder="1" applyAlignment="1">
      <alignment vertical="center"/>
    </xf>
    <xf numFmtId="0" fontId="11" fillId="12" borderId="2" xfId="0" applyFont="1" applyFill="1" applyBorder="1"/>
    <xf numFmtId="0" fontId="0" fillId="12" borderId="1" xfId="0" applyFill="1" applyBorder="1"/>
    <xf numFmtId="165" fontId="0" fillId="0" borderId="1" xfId="0" applyNumberFormat="1" applyBorder="1"/>
    <xf numFmtId="165" fontId="0" fillId="18" borderId="10" xfId="0" applyNumberFormat="1" applyFill="1" applyBorder="1"/>
    <xf numFmtId="1" fontId="0" fillId="12" borderId="7" xfId="0" applyNumberFormat="1" applyFill="1" applyBorder="1" applyAlignment="1">
      <alignment horizontal="center"/>
    </xf>
    <xf numFmtId="1" fontId="0" fillId="18" borderId="21" xfId="0" applyNumberFormat="1" applyFill="1" applyBorder="1" applyAlignment="1">
      <alignment horizontal="center"/>
    </xf>
    <xf numFmtId="0" fontId="1" fillId="0" borderId="0" xfId="10"/>
    <xf numFmtId="0" fontId="27" fillId="0" borderId="23" xfId="10" applyFont="1" applyBorder="1" applyAlignment="1">
      <alignment horizontal="left" vertical="center"/>
    </xf>
    <xf numFmtId="0" fontId="27" fillId="0" borderId="23" xfId="10" applyFont="1" applyBorder="1" applyAlignment="1">
      <alignment horizontal="right" vertical="center"/>
    </xf>
    <xf numFmtId="172" fontId="27" fillId="0" borderId="23" xfId="10" applyNumberFormat="1" applyFont="1" applyBorder="1" applyAlignment="1">
      <alignment horizontal="left" vertical="center"/>
    </xf>
    <xf numFmtId="0" fontId="0" fillId="22" borderId="2" xfId="0" applyFill="1" applyBorder="1" applyAlignment="1">
      <alignment horizontal="center"/>
    </xf>
    <xf numFmtId="1" fontId="0" fillId="22" borderId="2" xfId="0" applyNumberFormat="1" applyFill="1" applyBorder="1" applyAlignment="1" applyProtection="1">
      <alignment horizontal="center"/>
      <protection locked="0"/>
    </xf>
    <xf numFmtId="1" fontId="0" fillId="22" borderId="31" xfId="0" applyNumberFormat="1" applyFill="1" applyBorder="1" applyAlignment="1" applyProtection="1">
      <alignment horizontal="center"/>
      <protection locked="0"/>
    </xf>
    <xf numFmtId="1" fontId="0" fillId="22" borderId="2" xfId="0" applyNumberFormat="1" applyFill="1" applyBorder="1" applyAlignment="1" applyProtection="1">
      <alignment horizontal="center" vertical="center"/>
      <protection locked="0"/>
    </xf>
    <xf numFmtId="0" fontId="16" fillId="22" borderId="2" xfId="0" applyFont="1" applyFill="1" applyBorder="1"/>
    <xf numFmtId="0" fontId="10" fillId="22" borderId="2" xfId="0" applyFont="1" applyFill="1" applyBorder="1" applyAlignment="1">
      <alignment horizontal="center"/>
    </xf>
    <xf numFmtId="166" fontId="12" fillId="22" borderId="12" xfId="0" applyNumberFormat="1" applyFont="1" applyFill="1" applyBorder="1"/>
    <xf numFmtId="0" fontId="13" fillId="14" borderId="5" xfId="0" applyFont="1" applyFill="1" applyBorder="1" applyAlignment="1">
      <alignment horizontal="left"/>
    </xf>
    <xf numFmtId="0" fontId="13" fillId="14" borderId="0" xfId="0" applyFont="1" applyFill="1" applyAlignment="1">
      <alignment horizontal="left"/>
    </xf>
    <xf numFmtId="0" fontId="13" fillId="14" borderId="6" xfId="0" applyFont="1" applyFill="1" applyBorder="1" applyAlignment="1">
      <alignment horizontal="left"/>
    </xf>
    <xf numFmtId="0" fontId="13" fillId="14" borderId="13" xfId="0" applyFont="1" applyFill="1" applyBorder="1" applyAlignment="1">
      <alignment horizontal="left"/>
    </xf>
    <xf numFmtId="0" fontId="13" fillId="14" borderId="14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</cellXfs>
  <cellStyles count="11">
    <cellStyle name="Euro" xfId="1" xr:uid="{00000000-0005-0000-0000-000000000000}"/>
    <cellStyle name="Standard" xfId="0" builtinId="0"/>
    <cellStyle name="Standard 10" xfId="10" xr:uid="{0D4C62EB-18F6-46FE-AAFD-7042E9651AD8}"/>
    <cellStyle name="Standard 2" xfId="2" xr:uid="{00000000-0005-0000-0000-000002000000}"/>
    <cellStyle name="Standard 3" xfId="3" xr:uid="{5A2F08DF-6318-4F80-A339-80341FDE619C}"/>
    <cellStyle name="Standard 4" xfId="4" xr:uid="{5DA184AD-16A5-4C79-AFA6-C1CB27F8780B}"/>
    <cellStyle name="Standard 5" xfId="5" xr:uid="{9C62C733-2283-42C3-AAA6-C39DA6EF8796}"/>
    <cellStyle name="Standard 6" xfId="6" xr:uid="{74DB6DA7-D8C8-4EFC-AD3F-512F6F34D695}"/>
    <cellStyle name="Standard 7" xfId="7" xr:uid="{356F5D48-61BD-4BD4-BF56-7A3845A96CB6}"/>
    <cellStyle name="Standard 8" xfId="8" xr:uid="{DFD9FF2D-D0FB-48FF-8E62-7FD52A7E837B}"/>
    <cellStyle name="Standard 9" xfId="9" xr:uid="{41422506-7604-4B3B-8F85-E684A695094D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66FF66"/>
      <color rgb="FFCCECFF"/>
      <color rgb="FF33CC33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chsy.sharepoint.com/sites/Automatisierung/Freigegebene%20Dokumente/Kalkul_A/Leichtgueter/A_Ichiko_Japan_20250221.xlsx" TargetMode="External"/><Relationship Id="rId1" Type="http://schemas.openxmlformats.org/officeDocument/2006/relationships/externalLinkPath" Target="file:///Z:\Automatisierung\Kalkul_A\Leichtgueter\A_Ichiko_Japan_20250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CKBLATT"/>
      <sheetName val="EAs"/>
      <sheetName val="HW"/>
      <sheetName val="HW_Liste"/>
      <sheetName val="DL"/>
      <sheetName val="EMO"/>
      <sheetName val="Kaufteile"/>
      <sheetName val="Verlauf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0_A1000010</v>
          </cell>
          <cell r="B2" t="str">
            <v>ST</v>
          </cell>
          <cell r="C2"/>
          <cell r="D2">
            <v>12.49</v>
          </cell>
          <cell r="E2">
            <v>12.49</v>
          </cell>
        </row>
        <row r="3">
          <cell r="A3" t="str">
            <v>0_A1000011</v>
          </cell>
          <cell r="B3" t="str">
            <v>STL</v>
          </cell>
          <cell r="C3"/>
          <cell r="D3">
            <v>13.8</v>
          </cell>
          <cell r="E3">
            <v>13.8</v>
          </cell>
        </row>
        <row r="4">
          <cell r="A4" t="str">
            <v>0_A1000020</v>
          </cell>
          <cell r="B4" t="str">
            <v>LADESCHLEIFE 3150MM</v>
          </cell>
          <cell r="C4">
            <v>2563.5</v>
          </cell>
          <cell r="D4">
            <v>4734.8999999999996</v>
          </cell>
          <cell r="E4">
            <v>7360.9</v>
          </cell>
        </row>
        <row r="5">
          <cell r="A5" t="str">
            <v>0_A1000060</v>
          </cell>
          <cell r="B5" t="str">
            <v>LADESCHLEIFE 4950MM</v>
          </cell>
          <cell r="C5">
            <v>2552.5</v>
          </cell>
          <cell r="D5">
            <v>5750.65</v>
          </cell>
          <cell r="E5">
            <v>8365.65</v>
          </cell>
        </row>
        <row r="6">
          <cell r="A6" t="str">
            <v>0_A1000090</v>
          </cell>
          <cell r="B6" t="str">
            <v>LADESCHLEIFE 6300MM</v>
          </cell>
          <cell r="C6">
            <v>2572</v>
          </cell>
          <cell r="D6">
            <v>8313.44</v>
          </cell>
          <cell r="E6">
            <v>10947.94</v>
          </cell>
        </row>
        <row r="7">
          <cell r="A7" t="str">
            <v>0_A1000130</v>
          </cell>
          <cell r="B7" t="str">
            <v>LADESCHLEIFE 8100MM</v>
          </cell>
          <cell r="C7">
            <v>2572</v>
          </cell>
          <cell r="D7">
            <v>9368.17</v>
          </cell>
          <cell r="E7">
            <v>12002.67</v>
          </cell>
        </row>
        <row r="8">
          <cell r="A8" t="str">
            <v>0_A1000170</v>
          </cell>
          <cell r="B8" t="str">
            <v>LADESCHLEIFE 9900MM</v>
          </cell>
          <cell r="C8">
            <v>2574</v>
          </cell>
          <cell r="D8">
            <v>10661.63</v>
          </cell>
          <cell r="E8">
            <v>13298.13</v>
          </cell>
        </row>
        <row r="9">
          <cell r="A9" t="str">
            <v>0_A3000010</v>
          </cell>
          <cell r="B9" t="str">
            <v>RAD ENDE 800 [MODUL1] + MOTOR</v>
          </cell>
          <cell r="C9"/>
          <cell r="D9"/>
          <cell r="E9"/>
        </row>
        <row r="10">
          <cell r="A10" t="str">
            <v>0_A3000020</v>
          </cell>
          <cell r="B10" t="str">
            <v>RAD ENDE 800 [MODUL1] + SPANN.</v>
          </cell>
          <cell r="C10"/>
          <cell r="D10"/>
          <cell r="E10"/>
        </row>
        <row r="11">
          <cell r="A11" t="str">
            <v>0_B1000010</v>
          </cell>
          <cell r="B11" t="str">
            <v>KETTENFÖRDERER 26° H=1600MM OHNE STEUERUNG</v>
          </cell>
          <cell r="C11">
            <v>271.5</v>
          </cell>
          <cell r="D11">
            <v>2719.83</v>
          </cell>
          <cell r="E11">
            <v>3018.83</v>
          </cell>
        </row>
        <row r="12">
          <cell r="A12" t="str">
            <v>0_B1000020</v>
          </cell>
          <cell r="B12" t="str">
            <v>KETTENFÖRDERER 26° H=3000MM OHNE STEUERUNG</v>
          </cell>
          <cell r="C12">
            <v>256.5</v>
          </cell>
          <cell r="D12">
            <v>3099.76</v>
          </cell>
          <cell r="E12">
            <v>3383.76</v>
          </cell>
        </row>
        <row r="13">
          <cell r="A13" t="str">
            <v>0_B1000030</v>
          </cell>
          <cell r="B13" t="str">
            <v>KETTENFÖRDERER 26° H=4500MM OHNE STEUERUNG</v>
          </cell>
          <cell r="C13">
            <v>286.5</v>
          </cell>
          <cell r="D13">
            <v>3658.58</v>
          </cell>
          <cell r="E13">
            <v>3972.58</v>
          </cell>
        </row>
        <row r="14">
          <cell r="A14" t="str">
            <v>0_B1000040</v>
          </cell>
          <cell r="B14" t="str">
            <v>AFS ANGETRIEBENE FAHRSTRECKE 26° H=1000MM OHNE</v>
          </cell>
          <cell r="C14">
            <v>418.5</v>
          </cell>
          <cell r="D14">
            <v>2437.17</v>
          </cell>
          <cell r="E14">
            <v>2879.17</v>
          </cell>
        </row>
        <row r="15">
          <cell r="A15" t="str">
            <v>0_B1000050</v>
          </cell>
          <cell r="B15" t="str">
            <v>AFS ANGETRIEBENE FAHRSTRECKE 26° H=2000MM OHNE</v>
          </cell>
          <cell r="C15">
            <v>448.5</v>
          </cell>
          <cell r="D15">
            <v>2526.77</v>
          </cell>
          <cell r="E15">
            <v>2998.77</v>
          </cell>
        </row>
        <row r="16">
          <cell r="A16" t="str">
            <v>0_B1000060</v>
          </cell>
          <cell r="B16" t="str">
            <v>AFS ANGETRIEBENE FAHRSTRECKE 26° H=3000MM OHNE</v>
          </cell>
          <cell r="C16">
            <v>478.5</v>
          </cell>
          <cell r="D16">
            <v>2727.23</v>
          </cell>
          <cell r="E16">
            <v>3229.23</v>
          </cell>
        </row>
        <row r="17">
          <cell r="A17" t="str">
            <v>0_B1000070</v>
          </cell>
          <cell r="B17" t="str">
            <v>AFS ANGETRIEBENE FAHRSTRECKE VERLÄNGERUNG L=1M</v>
          </cell>
          <cell r="C17">
            <v>45</v>
          </cell>
          <cell r="D17">
            <v>120.56</v>
          </cell>
          <cell r="E17">
            <v>165.56</v>
          </cell>
        </row>
        <row r="18">
          <cell r="A18" t="str">
            <v>0_B1000080</v>
          </cell>
          <cell r="B18" t="str">
            <v>AFS ANGEGRIEBENE FAHRSTRECKE GERADE L=1300MM OHNE</v>
          </cell>
          <cell r="C18">
            <v>396</v>
          </cell>
          <cell r="D18">
            <v>1450.45</v>
          </cell>
          <cell r="E18">
            <v>1872.45</v>
          </cell>
        </row>
        <row r="19">
          <cell r="A19" t="str">
            <v>0_B10010</v>
          </cell>
          <cell r="B19" t="str">
            <v>TEF TRANSELASTIKFÖRDERER 0,55KW LINKS KPL. OHNE</v>
          </cell>
          <cell r="C19">
            <v>79.5</v>
          </cell>
          <cell r="D19">
            <v>729.82</v>
          </cell>
          <cell r="E19">
            <v>844.32</v>
          </cell>
        </row>
        <row r="20">
          <cell r="A20" t="str">
            <v>0_B10020</v>
          </cell>
          <cell r="B20" t="str">
            <v>TEF TRANSELASTIKFÖRDERER 0,55KW RECHTS KPL. OHNE</v>
          </cell>
          <cell r="C20">
            <v>79.5</v>
          </cell>
          <cell r="D20">
            <v>707.22</v>
          </cell>
          <cell r="E20">
            <v>821.72</v>
          </cell>
        </row>
        <row r="21">
          <cell r="A21" t="str">
            <v>0_B10030</v>
          </cell>
          <cell r="B21" t="str">
            <v>TEF TRANSELASTIKFÖRDERER VERLÄNGERUNG GERADE L=1M</v>
          </cell>
          <cell r="C21">
            <v>0</v>
          </cell>
          <cell r="D21">
            <v>62.65</v>
          </cell>
          <cell r="E21">
            <v>62.65</v>
          </cell>
        </row>
        <row r="22">
          <cell r="A22" t="str">
            <v>0_B10031</v>
          </cell>
          <cell r="B22" t="str">
            <v>TEF TRANSELASTIKFÖRDERER VERLÄNGERUNG GERADE L=4M</v>
          </cell>
          <cell r="C22">
            <v>0</v>
          </cell>
          <cell r="D22">
            <v>218.16</v>
          </cell>
          <cell r="E22">
            <v>218.16</v>
          </cell>
        </row>
        <row r="23">
          <cell r="A23" t="str">
            <v>0_B10040</v>
          </cell>
          <cell r="B23" t="str">
            <v>TEF TRANSELASTIK FÖRDERER BOGEN R 725/90°</v>
          </cell>
          <cell r="C23">
            <v>9.75</v>
          </cell>
          <cell r="D23">
            <v>120.12</v>
          </cell>
          <cell r="E23">
            <v>139.87</v>
          </cell>
        </row>
        <row r="24">
          <cell r="A24" t="str">
            <v>0_B10050</v>
          </cell>
          <cell r="B24" t="str">
            <v>TEF TRANSELASTIKFÖRDERER BOGEN R 535/90°</v>
          </cell>
          <cell r="C24">
            <v>9.75</v>
          </cell>
          <cell r="D24">
            <v>122.3</v>
          </cell>
          <cell r="E24">
            <v>142.05000000000001</v>
          </cell>
        </row>
        <row r="25">
          <cell r="A25" t="str">
            <v>0_B10060</v>
          </cell>
          <cell r="B25" t="str">
            <v>TEF TRANSELASTIK FÖRDERER BOGEN R 725/45°</v>
          </cell>
          <cell r="C25">
            <v>9.75</v>
          </cell>
          <cell r="D25">
            <v>125.01</v>
          </cell>
          <cell r="E25">
            <v>144.76</v>
          </cell>
        </row>
        <row r="26">
          <cell r="A26" t="str">
            <v>0_B10070</v>
          </cell>
          <cell r="B26" t="str">
            <v>TEF TRANSELASTIKFÖRDERER BOGEN R 535/45°</v>
          </cell>
          <cell r="C26">
            <v>9.75</v>
          </cell>
          <cell r="D26">
            <v>125.01</v>
          </cell>
          <cell r="E26">
            <v>144.76</v>
          </cell>
        </row>
        <row r="27">
          <cell r="A27" t="str">
            <v>0_B10071</v>
          </cell>
          <cell r="B27" t="str">
            <v>TEF TRANSELASTIKFÖRDERER BOGEN R 450/45°</v>
          </cell>
          <cell r="C27">
            <v>9.75</v>
          </cell>
          <cell r="D27">
            <v>66.52</v>
          </cell>
          <cell r="E27">
            <v>86.27</v>
          </cell>
        </row>
        <row r="28">
          <cell r="A28" t="str">
            <v>0_B10080</v>
          </cell>
          <cell r="B28" t="str">
            <v>TEF TRANSELASTIKFÖRDERER BOGEN R 400/67,5°</v>
          </cell>
          <cell r="C28">
            <v>8.75</v>
          </cell>
          <cell r="D28">
            <v>63.78</v>
          </cell>
          <cell r="E28">
            <v>82.53</v>
          </cell>
        </row>
        <row r="29">
          <cell r="A29" t="str">
            <v>0_B10081</v>
          </cell>
          <cell r="B29" t="str">
            <v>TEF TRANSELASTIKFÖRDERER BOGEN R 250/67,5°</v>
          </cell>
          <cell r="C29">
            <v>8.75</v>
          </cell>
          <cell r="D29">
            <v>53.36</v>
          </cell>
          <cell r="E29">
            <v>72.11</v>
          </cell>
        </row>
        <row r="30">
          <cell r="A30" t="str">
            <v>0_B10090</v>
          </cell>
          <cell r="B30" t="str">
            <v>TEF TRANSELASTIKFÖRDERER BOGEN R 450/22,5°</v>
          </cell>
          <cell r="C30">
            <v>9.75</v>
          </cell>
          <cell r="D30">
            <v>54.45</v>
          </cell>
          <cell r="E30">
            <v>74.2</v>
          </cell>
        </row>
        <row r="31">
          <cell r="A31" t="str">
            <v>0_B10091</v>
          </cell>
          <cell r="B31" t="str">
            <v>TEF TRANSELASTIKFÖRDERER BOGEN R 650/22,5°</v>
          </cell>
          <cell r="C31">
            <v>9.75</v>
          </cell>
          <cell r="D31">
            <v>72</v>
          </cell>
          <cell r="E31">
            <v>91.75</v>
          </cell>
        </row>
        <row r="32">
          <cell r="A32" t="str">
            <v>0_B1100010</v>
          </cell>
          <cell r="B32" t="str">
            <v>P&amp;F FÖRDERER LINKS KPL. OHNE STEUERUNG</v>
          </cell>
          <cell r="C32"/>
          <cell r="D32"/>
          <cell r="E32"/>
        </row>
        <row r="33">
          <cell r="A33" t="str">
            <v>0_B1100020</v>
          </cell>
          <cell r="B33" t="str">
            <v>P&amp;F FÖRDERER RECHTS KPL. OHNE STEUERUNG</v>
          </cell>
          <cell r="C33"/>
          <cell r="D33"/>
          <cell r="E33"/>
        </row>
        <row r="34">
          <cell r="A34" t="str">
            <v>0_B1100030</v>
          </cell>
          <cell r="B34" t="str">
            <v>P&amp;F VERLÄNGERUNG GERADE L=1M</v>
          </cell>
          <cell r="C34"/>
          <cell r="D34"/>
          <cell r="E34"/>
        </row>
        <row r="35">
          <cell r="A35" t="str">
            <v>0_B1100040</v>
          </cell>
          <cell r="B35" t="str">
            <v>P&amp;F AUSSENBOGEN 90° R704</v>
          </cell>
          <cell r="C35"/>
          <cell r="D35"/>
          <cell r="E35"/>
        </row>
        <row r="36">
          <cell r="A36" t="str">
            <v>0_B1100050</v>
          </cell>
          <cell r="B36" t="str">
            <v>P&amp;F INNENBOGEN 90° R556</v>
          </cell>
          <cell r="C36"/>
          <cell r="D36"/>
          <cell r="E36"/>
        </row>
        <row r="37">
          <cell r="A37" t="str">
            <v>0_B1100060</v>
          </cell>
          <cell r="B37" t="str">
            <v>P&amp;F AUSSENBOGEN 45° R704</v>
          </cell>
          <cell r="C37"/>
          <cell r="D37"/>
          <cell r="E37"/>
        </row>
        <row r="38">
          <cell r="A38" t="str">
            <v>0_B1100070</v>
          </cell>
          <cell r="B38" t="str">
            <v>P&amp;F INNENBOGEN 45° R556</v>
          </cell>
          <cell r="C38"/>
          <cell r="D38"/>
          <cell r="E38"/>
        </row>
        <row r="39">
          <cell r="A39" t="str">
            <v>0_B1100080</v>
          </cell>
          <cell r="B39" t="str">
            <v>P&amp;F WEICHENBOGEN LINKS 67.5° R426</v>
          </cell>
          <cell r="C39"/>
          <cell r="D39"/>
          <cell r="E39"/>
        </row>
        <row r="40">
          <cell r="A40" t="str">
            <v>0_B1100090</v>
          </cell>
          <cell r="B40" t="str">
            <v>P&amp;F WEICHENBOGEN RECHTS 67.5° R426</v>
          </cell>
          <cell r="C40"/>
          <cell r="D40"/>
          <cell r="E40"/>
        </row>
        <row r="41">
          <cell r="A41" t="str">
            <v>0_B1100100</v>
          </cell>
          <cell r="B41" t="str">
            <v>P&amp;F STOPPER KPL. - OFFENES SYSTEM/KREISSYSTEM</v>
          </cell>
          <cell r="C41"/>
          <cell r="D41"/>
          <cell r="E41"/>
        </row>
        <row r="42">
          <cell r="A42" t="str">
            <v>0_B1200010</v>
          </cell>
          <cell r="B42" t="str">
            <v>P&amp;F KREISFÖRDERER LINKS KPL. OHNE STEUERUNG</v>
          </cell>
          <cell r="C42"/>
          <cell r="D42"/>
          <cell r="E42"/>
        </row>
        <row r="43">
          <cell r="A43" t="str">
            <v>0_B1200020</v>
          </cell>
          <cell r="B43" t="str">
            <v>P&amp;F KREISFÖRDERER RECHTS KPL. OHNE STEUERUNG</v>
          </cell>
          <cell r="C43"/>
          <cell r="D43"/>
          <cell r="E43"/>
        </row>
        <row r="44">
          <cell r="A44" t="str">
            <v>0_B1200030</v>
          </cell>
          <cell r="B44" t="str">
            <v>P&amp;F KREISVERLÄNGERUNG GERADE L=1M</v>
          </cell>
          <cell r="C44"/>
          <cell r="D44"/>
          <cell r="E44"/>
        </row>
        <row r="45">
          <cell r="A45" t="str">
            <v>0_B1200040</v>
          </cell>
          <cell r="B45" t="str">
            <v>P&amp;F KREIS-AUSSENBOGEN 90° R704</v>
          </cell>
          <cell r="C45"/>
          <cell r="D45"/>
          <cell r="E45"/>
        </row>
        <row r="46">
          <cell r="A46" t="str">
            <v>0_B1200050</v>
          </cell>
          <cell r="B46" t="str">
            <v>P&amp;F KREIS-INNENBOGEN 90° R556</v>
          </cell>
          <cell r="C46"/>
          <cell r="D46"/>
          <cell r="E46"/>
        </row>
        <row r="47">
          <cell r="A47" t="str">
            <v>0_B1200060</v>
          </cell>
          <cell r="B47" t="str">
            <v>P&amp;F KREIS-AUSSENBOGEN 45° R704</v>
          </cell>
          <cell r="C47"/>
          <cell r="D47"/>
          <cell r="E47"/>
        </row>
        <row r="48">
          <cell r="A48" t="str">
            <v>0_B1200070</v>
          </cell>
          <cell r="B48" t="str">
            <v>P&amp;F KREIS-INNENBOGEN 45° R556</v>
          </cell>
          <cell r="C48"/>
          <cell r="D48"/>
          <cell r="E48"/>
        </row>
        <row r="49">
          <cell r="A49" t="str">
            <v>0_B1200080</v>
          </cell>
          <cell r="B49" t="str">
            <v>P&amp;F KREIS-WEICHENBOGEN LINKS 67.5° R426</v>
          </cell>
          <cell r="C49"/>
          <cell r="D49"/>
          <cell r="E49"/>
        </row>
        <row r="50">
          <cell r="A50" t="str">
            <v>0_B1200090</v>
          </cell>
          <cell r="B50" t="str">
            <v>P&amp;F KREIS-WEICHENBOGEN RECHTS 67.5° R426</v>
          </cell>
          <cell r="C50"/>
          <cell r="D50"/>
          <cell r="E50"/>
        </row>
        <row r="51">
          <cell r="A51" t="str">
            <v>0_B3000010</v>
          </cell>
          <cell r="B51" t="str">
            <v>ANTRIEBSSTATION 800-ILS (mit Motor)</v>
          </cell>
          <cell r="C51">
            <v>221.7</v>
          </cell>
          <cell r="D51">
            <v>2354.5216999999998</v>
          </cell>
          <cell r="E51">
            <v>2576.2217000000001</v>
          </cell>
        </row>
        <row r="52">
          <cell r="A52" t="str">
            <v>0_B3000011</v>
          </cell>
          <cell r="B52" t="str">
            <v>ANTRIEBSSTATION 800 ILS 2.0 (mit Motor)</v>
          </cell>
          <cell r="C52">
            <v>118.26</v>
          </cell>
          <cell r="D52">
            <v>1674.78</v>
          </cell>
          <cell r="E52">
            <v>1824.54</v>
          </cell>
        </row>
        <row r="53">
          <cell r="A53" t="str">
            <v>0_B3000020</v>
          </cell>
          <cell r="B53" t="str">
            <v>ANTRIEBSSTATION 300-ILS(mit Motor und Weiche 300)</v>
          </cell>
          <cell r="C53">
            <v>121.85</v>
          </cell>
          <cell r="D53">
            <v>1612.24</v>
          </cell>
          <cell r="E53">
            <v>1766.59</v>
          </cell>
        </row>
        <row r="54">
          <cell r="A54" t="str">
            <v>0_B3000030</v>
          </cell>
          <cell r="B54" t="str">
            <v>SPANNSTATION 800-ILS</v>
          </cell>
          <cell r="C54">
            <v>236.7</v>
          </cell>
          <cell r="D54">
            <v>2397.5052999999998</v>
          </cell>
          <cell r="E54">
            <v>2634.2053000000001</v>
          </cell>
        </row>
        <row r="55">
          <cell r="A55" t="str">
            <v>0_B3000031</v>
          </cell>
          <cell r="B55" t="str">
            <v>SPANNSTATION 800 - ILS 2.0</v>
          </cell>
          <cell r="C55">
            <v>123.26</v>
          </cell>
          <cell r="D55">
            <v>1207.9100000000001</v>
          </cell>
          <cell r="E55">
            <v>1362.67</v>
          </cell>
        </row>
        <row r="56">
          <cell r="A56" t="str">
            <v>0_B3000040</v>
          </cell>
          <cell r="B56" t="str">
            <v>SPANNSTATION 300-ILS(mit Weiche 300)</v>
          </cell>
          <cell r="C56">
            <v>117.8</v>
          </cell>
          <cell r="D56">
            <v>1609.78</v>
          </cell>
          <cell r="E56">
            <v>1760.08</v>
          </cell>
        </row>
        <row r="57">
          <cell r="A57" t="str">
            <v>0_B3000050</v>
          </cell>
          <cell r="B57" t="str">
            <v>UMLENKSTATION 800-ILS(mit Weiche 800)</v>
          </cell>
          <cell r="C57">
            <v>234.15</v>
          </cell>
          <cell r="D57">
            <v>2216.77</v>
          </cell>
          <cell r="E57">
            <v>2513.42</v>
          </cell>
        </row>
        <row r="58">
          <cell r="A58" t="str">
            <v>0_B3000100</v>
          </cell>
          <cell r="B58" t="str">
            <v>2 METER KREISEL KPL. (ILS)</v>
          </cell>
          <cell r="C58">
            <v>0.5</v>
          </cell>
          <cell r="D58">
            <v>133.19999999999999</v>
          </cell>
          <cell r="E58">
            <v>149.30000000000001</v>
          </cell>
        </row>
        <row r="59">
          <cell r="A59" t="str">
            <v>0_B3000101</v>
          </cell>
          <cell r="B59" t="str">
            <v>ANBAUGRUPPEN FÜR LP MIT STANDARD-BAND-ILS</v>
          </cell>
          <cell r="C59">
            <v>0</v>
          </cell>
          <cell r="D59">
            <v>36.86</v>
          </cell>
          <cell r="E59">
            <v>36.86</v>
          </cell>
        </row>
        <row r="60">
          <cell r="A60" t="str">
            <v>0_B3000110</v>
          </cell>
          <cell r="B60" t="str">
            <v>ZUSATZAUFWAND ILS-PIN-BAND - 1 METER</v>
          </cell>
          <cell r="C60">
            <v>0</v>
          </cell>
          <cell r="D60">
            <v>1.52</v>
          </cell>
          <cell r="E60">
            <v>1.52</v>
          </cell>
        </row>
        <row r="61">
          <cell r="A61" t="str">
            <v>0_B3000111</v>
          </cell>
          <cell r="B61" t="str">
            <v>RAMPE LI/RE AM ILS-PIN-BAND</v>
          </cell>
          <cell r="C61">
            <v>20.5</v>
          </cell>
          <cell r="D61">
            <v>217.6</v>
          </cell>
          <cell r="E61">
            <v>254.1</v>
          </cell>
        </row>
        <row r="62">
          <cell r="A62" t="str">
            <v>0_B3000112</v>
          </cell>
          <cell r="B62" t="str">
            <v>WEICHE ILS KPL.</v>
          </cell>
          <cell r="C62">
            <v>16.0167</v>
          </cell>
          <cell r="D62">
            <v>456.11860000000001</v>
          </cell>
          <cell r="E62">
            <v>472.13529999999997</v>
          </cell>
        </row>
        <row r="63">
          <cell r="A63" t="str">
            <v>0_B3000113</v>
          </cell>
          <cell r="B63" t="str">
            <v>WEICHE ILS 2.0 KPL.</v>
          </cell>
          <cell r="C63">
            <v>41.15</v>
          </cell>
          <cell r="D63">
            <v>299.93</v>
          </cell>
          <cell r="E63">
            <v>359.58</v>
          </cell>
        </row>
        <row r="64">
          <cell r="A64" t="str">
            <v>0_B3000120</v>
          </cell>
          <cell r="B64" t="str">
            <v>2 METER SP 1.0 - ILS</v>
          </cell>
          <cell r="C64">
            <v>0</v>
          </cell>
          <cell r="D64">
            <v>37.68</v>
          </cell>
          <cell r="E64">
            <v>37.68</v>
          </cell>
        </row>
        <row r="65">
          <cell r="A65" t="str">
            <v>0_B3000150</v>
          </cell>
          <cell r="B65" t="str">
            <v>SEPARATOR LP S_PN - ILS 2.0</v>
          </cell>
          <cell r="C65">
            <v>26.6</v>
          </cell>
          <cell r="D65">
            <v>183.01</v>
          </cell>
          <cell r="E65">
            <v>216.36</v>
          </cell>
        </row>
        <row r="66">
          <cell r="A66" t="str">
            <v>0_B3000160</v>
          </cell>
          <cell r="B66" t="str">
            <v>SEPARATOR SP-HD S_PN - ILS 2.0</v>
          </cell>
          <cell r="C66">
            <v>17.600000000000001</v>
          </cell>
          <cell r="D66">
            <v>160.58000000000001</v>
          </cell>
          <cell r="E66">
            <v>178.93</v>
          </cell>
        </row>
        <row r="67">
          <cell r="A67" t="str">
            <v>0_B3000200</v>
          </cell>
          <cell r="B67" t="str">
            <v>AS-ELEMENT S_PN - ILS 2.0</v>
          </cell>
          <cell r="C67">
            <v>10.9</v>
          </cell>
          <cell r="D67">
            <v>106.7</v>
          </cell>
          <cell r="E67">
            <v>125.1</v>
          </cell>
        </row>
        <row r="68">
          <cell r="A68" t="str">
            <v>0_B3000210</v>
          </cell>
          <cell r="B68" t="str">
            <v>ES-ELEMENT</v>
          </cell>
          <cell r="C68">
            <v>2.5</v>
          </cell>
          <cell r="D68">
            <v>24.72</v>
          </cell>
          <cell r="E68">
            <v>32.72</v>
          </cell>
        </row>
        <row r="69">
          <cell r="A69" t="str">
            <v>0_B3000310</v>
          </cell>
          <cell r="B69" t="str">
            <v>ENTLADUNG BT/MT-ILS</v>
          </cell>
          <cell r="C69">
            <v>35.4</v>
          </cell>
          <cell r="D69">
            <v>467.61</v>
          </cell>
          <cell r="E69">
            <v>515.51</v>
          </cell>
        </row>
        <row r="70">
          <cell r="A70" t="str">
            <v>0_B3000320</v>
          </cell>
          <cell r="B70" t="str">
            <v>BELADUNG BT-ILS</v>
          </cell>
          <cell r="C70">
            <v>148.5</v>
          </cell>
          <cell r="D70">
            <v>1489.8</v>
          </cell>
          <cell r="E70">
            <v>1650.8</v>
          </cell>
        </row>
        <row r="71">
          <cell r="A71" t="str">
            <v>0_B3000330</v>
          </cell>
          <cell r="B71" t="str">
            <v>AS-ELEMENT 30° MIT PNEUMATIK S_PN F. SF-ILS</v>
          </cell>
          <cell r="C71">
            <v>61.75</v>
          </cell>
          <cell r="D71">
            <v>180.51</v>
          </cell>
          <cell r="E71">
            <v>249.76</v>
          </cell>
        </row>
        <row r="72">
          <cell r="A72" t="str">
            <v>0_B3000340</v>
          </cell>
          <cell r="B72" t="str">
            <v>ES-ELEMENT 30° F. SF-ILS</v>
          </cell>
          <cell r="C72">
            <v>33.75</v>
          </cell>
          <cell r="D72">
            <v>120.07</v>
          </cell>
          <cell r="E72">
            <v>161.32</v>
          </cell>
        </row>
        <row r="73">
          <cell r="A73" t="str">
            <v>0_B3000350</v>
          </cell>
          <cell r="B73" t="str">
            <v>ETF ZWISCHENSTÜCK L=1000-ILS</v>
          </cell>
          <cell r="C73">
            <v>45</v>
          </cell>
          <cell r="D73">
            <v>94.91</v>
          </cell>
          <cell r="E73">
            <v>139.91</v>
          </cell>
        </row>
        <row r="74">
          <cell r="A74" t="str">
            <v>0_B3000360</v>
          </cell>
          <cell r="B74" t="str">
            <v>ETAGENFÖRDERER ETF M. 6-METER ZW.TRÄGER - ILS 2.0</v>
          </cell>
          <cell r="C74">
            <v>357.5</v>
          </cell>
          <cell r="D74">
            <v>1457.82</v>
          </cell>
          <cell r="E74">
            <v>1862.07</v>
          </cell>
        </row>
        <row r="75">
          <cell r="A75" t="str">
            <v>0_B3100010</v>
          </cell>
          <cell r="B75" t="str">
            <v>RAD-STATION 800 [ILS2100 NT]</v>
          </cell>
          <cell r="C75">
            <v>225.2167</v>
          </cell>
          <cell r="D75">
            <v>3441.0717</v>
          </cell>
          <cell r="E75">
            <v>3666.2883999999999</v>
          </cell>
        </row>
        <row r="76">
          <cell r="A76" t="str">
            <v>0_B3100020</v>
          </cell>
          <cell r="B76" t="str">
            <v>RAD-STATION 400 [ILS2100 NT]</v>
          </cell>
          <cell r="C76">
            <v>109.0167</v>
          </cell>
          <cell r="D76">
            <v>1591.4157</v>
          </cell>
          <cell r="E76">
            <v>1700.4323999999999</v>
          </cell>
        </row>
        <row r="77">
          <cell r="A77" t="str">
            <v>0_B3100030</v>
          </cell>
          <cell r="B77" t="str">
            <v>ANTRIEB 800 [ILS2100 NT]</v>
          </cell>
          <cell r="C77">
            <v>240.2167</v>
          </cell>
          <cell r="D77">
            <v>2809.8852999999999</v>
          </cell>
          <cell r="E77">
            <v>3050.1019999999999</v>
          </cell>
        </row>
        <row r="78">
          <cell r="A78" t="str">
            <v>0_B3100040</v>
          </cell>
          <cell r="B78" t="str">
            <v>ANTRIEB 400 [ILS2100 NT]</v>
          </cell>
          <cell r="C78">
            <v>104.0167</v>
          </cell>
          <cell r="D78">
            <v>1588.9328</v>
          </cell>
          <cell r="E78">
            <v>1692.9494999999999</v>
          </cell>
        </row>
        <row r="79">
          <cell r="A79" t="str">
            <v>0_B3100100</v>
          </cell>
          <cell r="B79" t="str">
            <v>LP INKL. STAHL-BAND [ILS2100 NT]</v>
          </cell>
          <cell r="C79"/>
          <cell r="D79">
            <v>30.64</v>
          </cell>
          <cell r="E79">
            <v>30.64</v>
          </cell>
        </row>
        <row r="80">
          <cell r="A80" t="str">
            <v>0_B3100110</v>
          </cell>
          <cell r="B80" t="str">
            <v>LP INKL. PIN-BAND [ILS2100 NT]</v>
          </cell>
          <cell r="C80"/>
          <cell r="D80">
            <v>216.28059999999999</v>
          </cell>
          <cell r="E80">
            <v>216.28059999999999</v>
          </cell>
        </row>
        <row r="81">
          <cell r="A81" t="str">
            <v>0_B3100120</v>
          </cell>
          <cell r="B81" t="str">
            <v>SP [ILS2100 NT]</v>
          </cell>
          <cell r="C81"/>
          <cell r="D81">
            <v>18.415800000000001</v>
          </cell>
          <cell r="E81">
            <v>18.415800000000001</v>
          </cell>
        </row>
        <row r="82">
          <cell r="A82" t="str">
            <v>0_B3100150</v>
          </cell>
          <cell r="B82" t="str">
            <v>SEPARATOR FÜR HORIZONTALPROFIL [ILS2100 NT]</v>
          </cell>
          <cell r="C82"/>
          <cell r="D82">
            <v>178.45050000000001</v>
          </cell>
          <cell r="E82">
            <v>178.45050000000001</v>
          </cell>
        </row>
        <row r="83">
          <cell r="A83" t="str">
            <v>0_B3100160</v>
          </cell>
          <cell r="B83" t="str">
            <v>SEPARATOR FÜR GEFÄLLEPROFIL [ILS2100 NT]</v>
          </cell>
          <cell r="C83">
            <v>12.833399999999999</v>
          </cell>
          <cell r="D83">
            <v>214.04769999999999</v>
          </cell>
          <cell r="E83">
            <v>226.8811</v>
          </cell>
        </row>
        <row r="84">
          <cell r="A84" t="str">
            <v>0_B3100200</v>
          </cell>
          <cell r="B84" t="str">
            <v>AS (AUSSCHLEUSELEMENT) [ILS2100 NT]</v>
          </cell>
          <cell r="C84">
            <v>0.05</v>
          </cell>
          <cell r="D84">
            <v>143.6523</v>
          </cell>
          <cell r="E84">
            <v>143.70230000000001</v>
          </cell>
        </row>
        <row r="85">
          <cell r="A85" t="str">
            <v>0_B3100210</v>
          </cell>
          <cell r="B85" t="str">
            <v>ES (EINSCHLEUSELEMENT) [ILS2100 NT]</v>
          </cell>
          <cell r="C85"/>
          <cell r="D85">
            <v>67.268100000000004</v>
          </cell>
          <cell r="E85">
            <v>67.268100000000004</v>
          </cell>
        </row>
        <row r="86">
          <cell r="A86" t="str">
            <v>0_B3100310</v>
          </cell>
          <cell r="B86" t="str">
            <v>ENTLADUNG BT/MT [ILS2100 NT]</v>
          </cell>
          <cell r="C86">
            <v>28.916699999999999</v>
          </cell>
          <cell r="D86">
            <v>469.42180000000002</v>
          </cell>
          <cell r="E86">
            <v>498.33850000000001</v>
          </cell>
        </row>
        <row r="87">
          <cell r="A87" t="str">
            <v>0_B3100320</v>
          </cell>
          <cell r="B87" t="str">
            <v>BT BELADESTATION [ILS2100 NT]</v>
          </cell>
          <cell r="C87">
            <v>69.083399999999997</v>
          </cell>
          <cell r="D87">
            <v>1332.4223999999999</v>
          </cell>
          <cell r="E87">
            <v>1401.5057999999999</v>
          </cell>
        </row>
        <row r="88">
          <cell r="A88" t="str">
            <v>0_B3100325</v>
          </cell>
          <cell r="B88" t="str">
            <v>MT BELADESTATION [ILS2100 NT]</v>
          </cell>
          <cell r="C88">
            <v>69.083399999999997</v>
          </cell>
          <cell r="D88">
            <v>1332.4223999999999</v>
          </cell>
          <cell r="E88">
            <v>1401.5057999999999</v>
          </cell>
        </row>
        <row r="89">
          <cell r="A89" t="str">
            <v>0_B3100360</v>
          </cell>
          <cell r="B89" t="str">
            <v>ETF (ETAGENFÖRDERER) [ILS2100 NT]</v>
          </cell>
          <cell r="C89">
            <v>227.83340000000001</v>
          </cell>
          <cell r="D89">
            <v>1571.2583</v>
          </cell>
          <cell r="E89">
            <v>1799.0916999999999</v>
          </cell>
        </row>
        <row r="90">
          <cell r="A90" t="str">
            <v>0_B3200350</v>
          </cell>
          <cell r="B90" t="str">
            <v>ETF ZWISCHENSTÜCK L=1000 [ILS_2012]</v>
          </cell>
          <cell r="C90">
            <v>45</v>
          </cell>
          <cell r="D90">
            <v>71.64</v>
          </cell>
          <cell r="E90">
            <v>116.64</v>
          </cell>
        </row>
        <row r="91">
          <cell r="A91" t="str">
            <v>0_B3200360</v>
          </cell>
          <cell r="B91" t="str">
            <v>ETF (ETAGENFÖRDERER) [ILS_2012]</v>
          </cell>
          <cell r="C91">
            <v>403.33359999999999</v>
          </cell>
          <cell r="D91">
            <v>1667.7934</v>
          </cell>
          <cell r="E91">
            <v>2071.127</v>
          </cell>
        </row>
        <row r="92">
          <cell r="A92" t="str">
            <v>0_B3200370</v>
          </cell>
          <cell r="B92" t="str">
            <v>ETF 6-METER (ETAGENFÖRDERER) [ILS_2012]</v>
          </cell>
          <cell r="C92">
            <v>673.33360000000005</v>
          </cell>
          <cell r="D92">
            <v>2097.6334000000002</v>
          </cell>
          <cell r="E92">
            <v>2770.9670000000001</v>
          </cell>
        </row>
        <row r="93">
          <cell r="A93" t="str">
            <v>0_C0000000</v>
          </cell>
          <cell r="B93" t="str">
            <v>MONTAGEZEIT-ELEKTRO [MIN]</v>
          </cell>
          <cell r="C93"/>
          <cell r="D93">
            <v>0.5</v>
          </cell>
          <cell r="E93">
            <v>0.5</v>
          </cell>
        </row>
        <row r="94">
          <cell r="A94" t="str">
            <v>0_C0000001</v>
          </cell>
          <cell r="B94" t="str">
            <v>S7-300_STEUERUNG</v>
          </cell>
          <cell r="C94">
            <v>30</v>
          </cell>
          <cell r="D94"/>
          <cell r="E94">
            <v>30</v>
          </cell>
        </row>
        <row r="95">
          <cell r="A95" t="str">
            <v>0_C0000002</v>
          </cell>
          <cell r="B95" t="str">
            <v>S7-400_STEUERUNG</v>
          </cell>
          <cell r="C95"/>
          <cell r="D95">
            <v>8771.6</v>
          </cell>
          <cell r="E95">
            <v>8771.6</v>
          </cell>
        </row>
        <row r="96">
          <cell r="A96" t="str">
            <v>0_C0000003</v>
          </cell>
          <cell r="B96" t="str">
            <v>ET200_KOMPONENTEN F. 4 ANTRIEBE</v>
          </cell>
          <cell r="C96">
            <v>2.5</v>
          </cell>
          <cell r="D96">
            <v>26.161999999999999</v>
          </cell>
          <cell r="E96">
            <v>28.661999999999999</v>
          </cell>
        </row>
        <row r="97">
          <cell r="A97" t="str">
            <v>0_C0000004</v>
          </cell>
          <cell r="B97" t="str">
            <v>ASI_ KOMPONENTEN</v>
          </cell>
          <cell r="C97">
            <v>15</v>
          </cell>
          <cell r="D97">
            <v>73.39</v>
          </cell>
          <cell r="E97">
            <v>88.39</v>
          </cell>
        </row>
        <row r="98">
          <cell r="A98" t="str">
            <v>0_C0000010</v>
          </cell>
          <cell r="B98" t="str">
            <v>KABELPRITSCHE</v>
          </cell>
          <cell r="C98">
            <v>10</v>
          </cell>
          <cell r="D98">
            <v>12.4831</v>
          </cell>
          <cell r="E98">
            <v>22.4831</v>
          </cell>
        </row>
        <row r="99">
          <cell r="A99" t="str">
            <v>0_C0000100</v>
          </cell>
          <cell r="B99" t="str">
            <v>SCHALTSCHRANK</v>
          </cell>
          <cell r="C99">
            <v>1750</v>
          </cell>
          <cell r="D99">
            <v>814.95119999999997</v>
          </cell>
          <cell r="E99">
            <v>2564.9512</v>
          </cell>
        </row>
        <row r="100">
          <cell r="A100" t="str">
            <v>0_C1000010</v>
          </cell>
          <cell r="B100" t="str">
            <v>STANDARDSTEUERUNG</v>
          </cell>
          <cell r="C100">
            <v>306</v>
          </cell>
          <cell r="D100">
            <v>1073.1119000000001</v>
          </cell>
          <cell r="E100">
            <v>1379.1119000000001</v>
          </cell>
        </row>
        <row r="101">
          <cell r="A101" t="str">
            <v>0_C2000010</v>
          </cell>
          <cell r="B101" t="str">
            <v>LIZENZ ILS2100-INPUT-GATE</v>
          </cell>
          <cell r="C101"/>
          <cell r="D101">
            <v>3500</v>
          </cell>
          <cell r="E101">
            <v>3500</v>
          </cell>
        </row>
        <row r="102">
          <cell r="A102" t="str">
            <v>0_C2000020</v>
          </cell>
          <cell r="B102" t="str">
            <v>LIZENZ ILS2100-OUTPUT-GATE</v>
          </cell>
          <cell r="C102"/>
          <cell r="D102">
            <v>2000</v>
          </cell>
          <cell r="E102">
            <v>2000</v>
          </cell>
        </row>
        <row r="103">
          <cell r="A103" t="str">
            <v>0_C2000100</v>
          </cell>
          <cell r="B103" t="str">
            <v>LIZENZ ILS2100-DISTRIBUTION</v>
          </cell>
          <cell r="C103"/>
          <cell r="D103">
            <v>5000</v>
          </cell>
          <cell r="E103">
            <v>5000</v>
          </cell>
        </row>
        <row r="104">
          <cell r="A104" t="str">
            <v>0_C2000200</v>
          </cell>
          <cell r="B104" t="str">
            <v>LIZENZ ILS2100-SORTER</v>
          </cell>
          <cell r="C104"/>
          <cell r="D104">
            <v>10000</v>
          </cell>
          <cell r="E104">
            <v>10000</v>
          </cell>
        </row>
        <row r="105">
          <cell r="A105" t="str">
            <v>0_C2000300</v>
          </cell>
          <cell r="B105" t="str">
            <v>LIZENZ ILS2100-BAGGING</v>
          </cell>
          <cell r="C105"/>
          <cell r="D105">
            <v>400</v>
          </cell>
          <cell r="E105">
            <v>400</v>
          </cell>
        </row>
        <row r="106">
          <cell r="A106" t="str">
            <v>0_C2000400</v>
          </cell>
          <cell r="B106" t="str">
            <v>LIZENZ ILS2100-LABELLING</v>
          </cell>
          <cell r="C106"/>
          <cell r="D106">
            <v>4000</v>
          </cell>
          <cell r="E106">
            <v>4000</v>
          </cell>
        </row>
        <row r="107">
          <cell r="A107" t="str">
            <v>0_C2000500</v>
          </cell>
          <cell r="B107" t="str">
            <v>LIZENZ ILS2100-SC-&gt;MT</v>
          </cell>
          <cell r="C107"/>
          <cell r="D107">
            <v>7000</v>
          </cell>
          <cell r="E107">
            <v>7000</v>
          </cell>
        </row>
        <row r="108">
          <cell r="A108" t="str">
            <v>0_C2000600</v>
          </cell>
          <cell r="B108" t="str">
            <v>LIZENZ ILS2100-MT-&gt;SC</v>
          </cell>
          <cell r="C108"/>
          <cell r="D108">
            <v>6000</v>
          </cell>
          <cell r="E108">
            <v>6000</v>
          </cell>
        </row>
        <row r="109">
          <cell r="A109" t="str">
            <v>0_C2000700</v>
          </cell>
          <cell r="B109" t="str">
            <v>LIZENZ ILS2100-MARRIAGE</v>
          </cell>
          <cell r="C109"/>
          <cell r="D109">
            <v>10000</v>
          </cell>
          <cell r="E109">
            <v>10000</v>
          </cell>
        </row>
        <row r="110">
          <cell r="A110" t="str">
            <v>0_C2000900</v>
          </cell>
          <cell r="B110" t="str">
            <v>LIZENZ ILS2100-EMPTY MANAGEMT.</v>
          </cell>
          <cell r="C110"/>
          <cell r="D110"/>
          <cell r="E110"/>
        </row>
        <row r="111">
          <cell r="A111" t="str">
            <v>0_C3000010</v>
          </cell>
          <cell r="B111" t="str">
            <v>RAD-ANTRIEBSTATION 800-ELEKTRO ILS</v>
          </cell>
          <cell r="C111">
            <v>11.875</v>
          </cell>
          <cell r="D111">
            <v>238.3837</v>
          </cell>
          <cell r="E111">
            <v>250.2587</v>
          </cell>
        </row>
        <row r="112">
          <cell r="A112" t="str">
            <v>0_C3000020</v>
          </cell>
          <cell r="B112" t="str">
            <v>RAD-ANTRIEBSTATION 300 -ELEKTRO ILS</v>
          </cell>
          <cell r="C112">
            <v>11.875</v>
          </cell>
          <cell r="D112">
            <v>238.3837</v>
          </cell>
          <cell r="E112">
            <v>250.2587</v>
          </cell>
        </row>
        <row r="113">
          <cell r="A113" t="str">
            <v>0_C3000030</v>
          </cell>
          <cell r="B113" t="str">
            <v>RAD-SPANNSTATION 800-ELEKTRO-ILS</v>
          </cell>
          <cell r="C113">
            <v>1.95</v>
          </cell>
          <cell r="D113">
            <v>25.040700000000001</v>
          </cell>
          <cell r="E113">
            <v>26.9907</v>
          </cell>
        </row>
        <row r="114">
          <cell r="A114" t="str">
            <v>0_C3000040</v>
          </cell>
          <cell r="B114" t="str">
            <v>RAD-SPANNSTATION 300-ELEKTRO ILS</v>
          </cell>
          <cell r="C114">
            <v>1.95</v>
          </cell>
          <cell r="D114">
            <v>59.329900000000002</v>
          </cell>
          <cell r="E114">
            <v>61.279899999999998</v>
          </cell>
        </row>
        <row r="115">
          <cell r="A115" t="str">
            <v>0_C3000050</v>
          </cell>
          <cell r="B115" t="str">
            <v>RAD-UMLENKSTATION 800-ELEKTRO ILS</v>
          </cell>
          <cell r="C115">
            <v>5.7</v>
          </cell>
          <cell r="D115">
            <v>43.388199999999998</v>
          </cell>
          <cell r="E115">
            <v>49.088200000000001</v>
          </cell>
        </row>
        <row r="116">
          <cell r="A116" t="str">
            <v>0_C3000110</v>
          </cell>
          <cell r="B116" t="str">
            <v>INKREMENTALGEBER FÜR PINBAND-ELEKTRO-ILS</v>
          </cell>
          <cell r="C116">
            <v>0</v>
          </cell>
          <cell r="D116">
            <v>429.98</v>
          </cell>
          <cell r="E116">
            <v>429.98</v>
          </cell>
        </row>
        <row r="117">
          <cell r="A117" t="str">
            <v>0_C3000111</v>
          </cell>
          <cell r="B117" t="str">
            <v>E-BAUTEILE FÜR PIN-ABFRAGE-ELEKTRO-ILS</v>
          </cell>
          <cell r="C117">
            <v>13.416700000000001</v>
          </cell>
          <cell r="D117">
            <v>64.218699999999998</v>
          </cell>
          <cell r="E117">
            <v>77.635400000000004</v>
          </cell>
        </row>
        <row r="118">
          <cell r="A118" t="str">
            <v>0_C3000112</v>
          </cell>
          <cell r="B118" t="str">
            <v>E-BAUTEILE RAD-WEICHE</v>
          </cell>
          <cell r="C118">
            <v>7.5</v>
          </cell>
          <cell r="D118">
            <v>81.437399999999997</v>
          </cell>
          <cell r="E118">
            <v>88.937399999999997</v>
          </cell>
        </row>
        <row r="119">
          <cell r="A119" t="str">
            <v>0_C3000150</v>
          </cell>
          <cell r="B119" t="str">
            <v>SEPARATOR HORIZONT-ELEKTRO-ILS</v>
          </cell>
          <cell r="C119">
            <v>5.7</v>
          </cell>
          <cell r="D119">
            <v>104.932</v>
          </cell>
          <cell r="E119">
            <v>110.63200000000001</v>
          </cell>
        </row>
        <row r="120">
          <cell r="A120" t="str">
            <v>0_C3000160</v>
          </cell>
          <cell r="B120" t="str">
            <v>SEPARATOR GEFAELLE-ELEKTRO-ILS</v>
          </cell>
          <cell r="C120">
            <v>3.75</v>
          </cell>
          <cell r="D120">
            <v>52.247500000000002</v>
          </cell>
          <cell r="E120">
            <v>55.997500000000002</v>
          </cell>
        </row>
        <row r="121">
          <cell r="A121" t="str">
            <v>0_C3000170</v>
          </cell>
          <cell r="B121" t="str">
            <v>SCANNER SEPARATOR-ELEKTRO-ILS</v>
          </cell>
          <cell r="C121">
            <v>3.75</v>
          </cell>
          <cell r="D121">
            <v>721.44</v>
          </cell>
          <cell r="E121">
            <v>725.19</v>
          </cell>
        </row>
        <row r="122">
          <cell r="A122" t="str">
            <v>0_C3000171</v>
          </cell>
          <cell r="B122" t="str">
            <v>HANDSCANNER WARE-ELEKTRO-ILS</v>
          </cell>
          <cell r="C122">
            <v>0</v>
          </cell>
          <cell r="D122">
            <v>1859.27</v>
          </cell>
          <cell r="E122">
            <v>1859.27</v>
          </cell>
        </row>
        <row r="123">
          <cell r="A123" t="str">
            <v>0_C3000175</v>
          </cell>
          <cell r="B123" t="str">
            <v>SCANNER WARE AUTOMATISCH-ELEKTRO-ILS</v>
          </cell>
          <cell r="C123">
            <v>7.5</v>
          </cell>
          <cell r="D123">
            <v>7453.14</v>
          </cell>
          <cell r="E123">
            <v>7460.64</v>
          </cell>
        </row>
        <row r="124">
          <cell r="A124" t="str">
            <v>0_C3000200</v>
          </cell>
          <cell r="B124" t="str">
            <v>AS-AUSSCHLEUSELEM-ELEKTRO-ILS</v>
          </cell>
          <cell r="C124">
            <v>5.7</v>
          </cell>
          <cell r="D124">
            <v>45.145699999999998</v>
          </cell>
          <cell r="E124">
            <v>50.845700000000001</v>
          </cell>
        </row>
        <row r="125">
          <cell r="A125" t="str">
            <v>0_C3000210</v>
          </cell>
          <cell r="B125" t="str">
            <v>ES-EINSCHLEUSELEMENT-ELEKTRO-ILS</v>
          </cell>
          <cell r="C125"/>
          <cell r="D125"/>
          <cell r="E125"/>
        </row>
        <row r="126">
          <cell r="A126" t="str">
            <v>0_C3000310</v>
          </cell>
          <cell r="B126" t="str">
            <v>BT/MT-ENTLADUNG-ELEKTRO-ILS</v>
          </cell>
          <cell r="C126">
            <v>3.75</v>
          </cell>
          <cell r="D126">
            <v>61.491300000000003</v>
          </cell>
          <cell r="E126">
            <v>65.241299999999995</v>
          </cell>
        </row>
        <row r="127">
          <cell r="A127" t="str">
            <v>0_C3000320</v>
          </cell>
          <cell r="B127" t="str">
            <v>BT-BELADUNG-ELEKTRO-ILS</v>
          </cell>
          <cell r="C127">
            <v>168.75</v>
          </cell>
          <cell r="D127">
            <v>973.77449999999999</v>
          </cell>
          <cell r="E127">
            <v>1142.5245</v>
          </cell>
        </row>
        <row r="128">
          <cell r="A128" t="str">
            <v>0_C3000321</v>
          </cell>
          <cell r="B128" t="str">
            <v>MT-BELADUNG-ELEKTRO-ILS</v>
          </cell>
          <cell r="C128">
            <v>17.25</v>
          </cell>
          <cell r="D128">
            <v>244.33</v>
          </cell>
          <cell r="E128">
            <v>261.58</v>
          </cell>
        </row>
        <row r="129">
          <cell r="A129" t="str">
            <v>0_C3000330</v>
          </cell>
          <cell r="B129" t="str">
            <v>AS-ELEMENT 30° F. ETF-ELEKTRO-ILS</v>
          </cell>
          <cell r="C129">
            <v>1.95</v>
          </cell>
          <cell r="D129">
            <v>52.6845</v>
          </cell>
          <cell r="E129">
            <v>54.634500000000003</v>
          </cell>
        </row>
        <row r="130">
          <cell r="A130" t="str">
            <v>0_C3000340</v>
          </cell>
          <cell r="B130" t="str">
            <v>ES-ELEMENT 30° ETF-ELEKTRO-ILS</v>
          </cell>
          <cell r="C130"/>
          <cell r="D130">
            <v>43.143799999999999</v>
          </cell>
          <cell r="E130">
            <v>43.143799999999999</v>
          </cell>
        </row>
        <row r="131">
          <cell r="A131" t="str">
            <v>0_C3000350</v>
          </cell>
          <cell r="B131" t="str">
            <v>ETAGENFOERD. ETF-ELEKTRO-ILS</v>
          </cell>
          <cell r="C131">
            <v>0.625</v>
          </cell>
          <cell r="D131">
            <v>72.662199999999999</v>
          </cell>
          <cell r="E131">
            <v>73.287199999999999</v>
          </cell>
        </row>
        <row r="132">
          <cell r="A132" t="str">
            <v>0_C3001010</v>
          </cell>
          <cell r="B132" t="str">
            <v>[INS-MAT]RAD ENDE 800 A-STAT</v>
          </cell>
          <cell r="C132"/>
          <cell r="D132">
            <v>93.4666</v>
          </cell>
          <cell r="E132">
            <v>93.4666</v>
          </cell>
        </row>
        <row r="133">
          <cell r="A133" t="str">
            <v>0_C3001020</v>
          </cell>
          <cell r="B133" t="str">
            <v>[INS-MAT]RAD ENDE 300 A-STAT[M1]-ELEKTRO-ILS</v>
          </cell>
          <cell r="C133"/>
          <cell r="D133">
            <v>94.707099999999997</v>
          </cell>
          <cell r="E133">
            <v>94.707099999999997</v>
          </cell>
        </row>
        <row r="134">
          <cell r="A134" t="str">
            <v>0_C3001030</v>
          </cell>
          <cell r="B134" t="str">
            <v>[INS-MAT]RAD ENDE 800 SP-STATELEKTRO ILS</v>
          </cell>
          <cell r="C134"/>
          <cell r="D134">
            <v>11.6142</v>
          </cell>
          <cell r="E134">
            <v>11.6142</v>
          </cell>
        </row>
        <row r="135">
          <cell r="A135" t="str">
            <v>0_C3001040</v>
          </cell>
          <cell r="B135" t="str">
            <v>[INS-MAT]SPANNST_300-ELEKTRO-ILS</v>
          </cell>
          <cell r="C135"/>
          <cell r="D135">
            <v>7.46</v>
          </cell>
          <cell r="E135">
            <v>7.46</v>
          </cell>
        </row>
        <row r="136">
          <cell r="A136" t="str">
            <v>0_C3001050</v>
          </cell>
          <cell r="B136" t="str">
            <v>[INS-MAT]RAD ENDE 800 U-STAT-ELEKTRO ILS</v>
          </cell>
          <cell r="C136"/>
          <cell r="D136">
            <v>21.9542</v>
          </cell>
          <cell r="E136">
            <v>21.9542</v>
          </cell>
        </row>
        <row r="137">
          <cell r="A137" t="str">
            <v>0_C3001110</v>
          </cell>
          <cell r="B137" t="str">
            <v>[INS-MATPINABFRAGE (PRO BAND)-ELEKTRO IILS</v>
          </cell>
          <cell r="C137">
            <v>10</v>
          </cell>
          <cell r="D137">
            <v>66.613100000000003</v>
          </cell>
          <cell r="E137">
            <v>76.613100000000003</v>
          </cell>
        </row>
        <row r="138">
          <cell r="A138" t="str">
            <v>0_C3001150</v>
          </cell>
          <cell r="B138" t="str">
            <v>[INS-MAT]SEPARATOR HORIZONT-ELEKTRO-ILS</v>
          </cell>
          <cell r="C138"/>
          <cell r="D138">
            <v>20.09</v>
          </cell>
          <cell r="E138">
            <v>20.09</v>
          </cell>
        </row>
        <row r="139">
          <cell r="A139" t="str">
            <v>0_C3001160</v>
          </cell>
          <cell r="B139" t="str">
            <v>[INS-MAT]SEPARATOR GEFAELLE-ELEKTRO-ILS</v>
          </cell>
          <cell r="C139"/>
          <cell r="D139">
            <v>22.63</v>
          </cell>
          <cell r="E139">
            <v>22.63</v>
          </cell>
        </row>
        <row r="140">
          <cell r="A140" t="str">
            <v>0_C3001170</v>
          </cell>
          <cell r="B140" t="str">
            <v>[INS-MAT]SCANNER SEPARATOR-ELEKTRO-ILS</v>
          </cell>
          <cell r="C140"/>
          <cell r="D140">
            <v>42.188099999999999</v>
          </cell>
          <cell r="E140">
            <v>42.188099999999999</v>
          </cell>
        </row>
        <row r="141">
          <cell r="A141" t="str">
            <v>0_C3001200</v>
          </cell>
          <cell r="B141" t="str">
            <v>[INS-MAT]AS-AUSSCHLEUSELEMENT</v>
          </cell>
          <cell r="C141"/>
          <cell r="D141">
            <v>11.8</v>
          </cell>
          <cell r="E141">
            <v>11.8</v>
          </cell>
        </row>
        <row r="142">
          <cell r="A142" t="str">
            <v>0_C3001310</v>
          </cell>
          <cell r="B142" t="str">
            <v>[INS-MAT] BT/MT-ENTLADUNG-ELEKTRO-ILS</v>
          </cell>
          <cell r="C142"/>
          <cell r="D142">
            <v>12.63</v>
          </cell>
          <cell r="E142">
            <v>12.63</v>
          </cell>
        </row>
        <row r="143">
          <cell r="A143" t="str">
            <v>0_C3001320</v>
          </cell>
          <cell r="B143" t="str">
            <v>[INS-MAT] BT-BELADUNG-ELEKTRO-ILS</v>
          </cell>
          <cell r="C143"/>
          <cell r="D143">
            <v>70.02</v>
          </cell>
          <cell r="E143">
            <v>70.02</v>
          </cell>
        </row>
        <row r="144">
          <cell r="A144" t="str">
            <v>0_C3001321</v>
          </cell>
          <cell r="B144" t="str">
            <v>[INS-MAT]MT-BELADUNG-ELEKTRO-ILS</v>
          </cell>
          <cell r="C144"/>
          <cell r="D144">
            <v>37.89</v>
          </cell>
          <cell r="E144">
            <v>37.89</v>
          </cell>
        </row>
        <row r="145">
          <cell r="A145" t="str">
            <v>0_C3001330</v>
          </cell>
          <cell r="B145" t="str">
            <v>[INS-MAT]AS-ELEMENT 30° F. ETF-ELEKTRO-ILS</v>
          </cell>
          <cell r="C145"/>
          <cell r="D145">
            <v>7.46</v>
          </cell>
          <cell r="E145">
            <v>7.46</v>
          </cell>
        </row>
        <row r="146">
          <cell r="A146" t="str">
            <v>0_C3001340</v>
          </cell>
          <cell r="B146" t="str">
            <v>[INS-MAT]ES-ELEMENT 30° ETF-ELEKTRO-ILS</v>
          </cell>
          <cell r="C146"/>
          <cell r="D146">
            <v>7.46</v>
          </cell>
          <cell r="E146">
            <v>7.46</v>
          </cell>
        </row>
        <row r="147">
          <cell r="A147" t="str">
            <v>0_C3001350</v>
          </cell>
          <cell r="B147" t="str">
            <v>[INS-MAT]ETAGENFOERD. ETF-ELEKTRO-ILS</v>
          </cell>
          <cell r="C147"/>
          <cell r="D147">
            <v>20.259899999999998</v>
          </cell>
          <cell r="E147">
            <v>20.259899999999998</v>
          </cell>
        </row>
        <row r="148">
          <cell r="A148" t="str">
            <v>0_C3100030</v>
          </cell>
          <cell r="B148" t="str">
            <v>ANTRIEB FÜR RAD STATION 800 [ILS2100 NT]</v>
          </cell>
          <cell r="C148">
            <v>11.875</v>
          </cell>
          <cell r="D148">
            <v>238.3837</v>
          </cell>
          <cell r="E148">
            <v>250.2587</v>
          </cell>
        </row>
        <row r="149">
          <cell r="A149" t="str">
            <v>0_C3100040</v>
          </cell>
          <cell r="B149" t="str">
            <v>ANTRIEB FÜR RAD STATION 400 [ILS2100 NT]</v>
          </cell>
          <cell r="C149">
            <v>11.875</v>
          </cell>
          <cell r="D149">
            <v>238.3837</v>
          </cell>
          <cell r="E149">
            <v>250.2587</v>
          </cell>
        </row>
        <row r="150">
          <cell r="A150" t="str">
            <v>0_C3100110</v>
          </cell>
          <cell r="B150" t="str">
            <v>PINABFRAGE (PRO BAND)-ELEKTRO [ILS2100 NT]</v>
          </cell>
          <cell r="C150">
            <v>12.3667</v>
          </cell>
          <cell r="D150">
            <v>222.6634</v>
          </cell>
          <cell r="E150">
            <v>235.0301</v>
          </cell>
        </row>
        <row r="151">
          <cell r="A151" t="str">
            <v>0_C3100150</v>
          </cell>
          <cell r="B151" t="str">
            <v>SEPARATOR FÜR HORIZONTALPROFIL-ELEKTRO [ILS2100</v>
          </cell>
          <cell r="C151">
            <v>5.7</v>
          </cell>
          <cell r="D151">
            <v>104.932</v>
          </cell>
          <cell r="E151">
            <v>110.63200000000001</v>
          </cell>
        </row>
        <row r="152">
          <cell r="A152" t="str">
            <v>0_C3100160</v>
          </cell>
          <cell r="B152" t="str">
            <v>SEPARATOR FÜR GEFÄLLEPROFIL-ELEKTRO [ILS2100 NT]</v>
          </cell>
          <cell r="C152">
            <v>3.75</v>
          </cell>
          <cell r="D152">
            <v>52.247500000000002</v>
          </cell>
          <cell r="E152">
            <v>55.997500000000002</v>
          </cell>
        </row>
        <row r="153">
          <cell r="A153" t="str">
            <v>0_C3100171</v>
          </cell>
          <cell r="B153" t="str">
            <v>HANDSCANNER WARE-ELEKTRO [ILS2100 NT]</v>
          </cell>
          <cell r="C153"/>
          <cell r="D153">
            <v>1859.27</v>
          </cell>
          <cell r="E153">
            <v>1859.27</v>
          </cell>
        </row>
        <row r="154">
          <cell r="A154" t="str">
            <v>0_C3100175</v>
          </cell>
          <cell r="B154" t="str">
            <v>SCANNER WARE AUTOMATISCH-ELEKTRO [ILS2100 NT]</v>
          </cell>
          <cell r="C154">
            <v>7.5</v>
          </cell>
          <cell r="D154">
            <v>7447.9826000000003</v>
          </cell>
          <cell r="E154">
            <v>7455.4826000000003</v>
          </cell>
        </row>
        <row r="155">
          <cell r="A155" t="str">
            <v>0_C3100200</v>
          </cell>
          <cell r="B155" t="str">
            <v>AS (AUSSCHLEUSELEMENT)-ELEKTRO [ILS2100 NT]</v>
          </cell>
          <cell r="C155">
            <v>5.7</v>
          </cell>
          <cell r="D155">
            <v>45.145699999999998</v>
          </cell>
          <cell r="E155">
            <v>50.845700000000001</v>
          </cell>
        </row>
        <row r="156">
          <cell r="A156" t="str">
            <v>0_C3100210</v>
          </cell>
          <cell r="B156" t="str">
            <v>ES (EINSCHLEUSELEMENT)-ELEKTRO [ILS2100 NT]</v>
          </cell>
          <cell r="C156"/>
          <cell r="D156"/>
          <cell r="E156"/>
        </row>
        <row r="157">
          <cell r="A157" t="str">
            <v>0_C3100310</v>
          </cell>
          <cell r="B157" t="str">
            <v>ENTLADUNG BT/MT-ELEKTRO [ILS2100 NT]</v>
          </cell>
          <cell r="C157">
            <v>3.75</v>
          </cell>
          <cell r="D157">
            <v>61.491300000000003</v>
          </cell>
          <cell r="E157">
            <v>65.241299999999995</v>
          </cell>
        </row>
        <row r="158">
          <cell r="A158" t="str">
            <v>0_C3100320</v>
          </cell>
          <cell r="B158" t="str">
            <v>BT-BELADESTATION-ELEKTRO [ILS2100 NT]</v>
          </cell>
          <cell r="C158">
            <v>168.75</v>
          </cell>
          <cell r="D158">
            <v>973.77449999999999</v>
          </cell>
          <cell r="E158">
            <v>1142.5245</v>
          </cell>
        </row>
        <row r="159">
          <cell r="A159" t="str">
            <v>0_C3100325</v>
          </cell>
          <cell r="B159" t="str">
            <v>MT-BELADESTATION-ELEKTRO [ILS2100 NT]</v>
          </cell>
          <cell r="C159">
            <v>16.25</v>
          </cell>
          <cell r="D159">
            <v>270.7774</v>
          </cell>
          <cell r="E159">
            <v>287.0274</v>
          </cell>
        </row>
        <row r="160">
          <cell r="A160" t="str">
            <v>0_C3100360</v>
          </cell>
          <cell r="B160" t="str">
            <v>ETF (ETAGENFÖRDERER)-ELEKTRO [ILS2100 NT]</v>
          </cell>
          <cell r="C160">
            <v>0.625</v>
          </cell>
          <cell r="D160">
            <v>72.662199999999999</v>
          </cell>
          <cell r="E160">
            <v>73.287199999999999</v>
          </cell>
        </row>
        <row r="161">
          <cell r="A161" t="str">
            <v>0_C3101110</v>
          </cell>
          <cell r="B161" t="str">
            <v>[INS-MATPINABFRAGE (PRO BAND)-ELEKTRO [ILS2100 NT]</v>
          </cell>
          <cell r="C161">
            <v>10</v>
          </cell>
          <cell r="D161">
            <v>66.613100000000003</v>
          </cell>
          <cell r="E161">
            <v>76.613100000000003</v>
          </cell>
        </row>
        <row r="162">
          <cell r="A162" t="str">
            <v>0_C3101150</v>
          </cell>
          <cell r="B162" t="str">
            <v>[INS-MAT]SEPARATOR HORIZONT-ELEKTRO [ILS2100 NT]</v>
          </cell>
          <cell r="C162"/>
          <cell r="D162">
            <v>20.09</v>
          </cell>
          <cell r="E162">
            <v>20.09</v>
          </cell>
        </row>
        <row r="163">
          <cell r="A163" t="str">
            <v>0_C3101160</v>
          </cell>
          <cell r="B163" t="str">
            <v>[INS-MAT]SEPARATOR GEFAELLE-ELEKTRO [ILS2100 NT]</v>
          </cell>
          <cell r="C163"/>
          <cell r="D163">
            <v>22.63</v>
          </cell>
          <cell r="E163">
            <v>22.63</v>
          </cell>
        </row>
        <row r="164">
          <cell r="A164" t="str">
            <v>0_C3101170</v>
          </cell>
          <cell r="B164" t="str">
            <v>[INS-MAT]SCANNER SEPARATOR-ELEKTRO [ILS2100 NT]</v>
          </cell>
          <cell r="C164"/>
          <cell r="D164">
            <v>42.188099999999999</v>
          </cell>
          <cell r="E164">
            <v>42.188099999999999</v>
          </cell>
        </row>
        <row r="165">
          <cell r="A165" t="str">
            <v>0_C3101200</v>
          </cell>
          <cell r="B165" t="str">
            <v>[INS-MAT]AS-AUSSCHLEUSELEMENT [NT2100 NT]</v>
          </cell>
          <cell r="C165"/>
          <cell r="D165">
            <v>11.8</v>
          </cell>
          <cell r="E165">
            <v>11.8</v>
          </cell>
        </row>
        <row r="166">
          <cell r="A166" t="str">
            <v>0_C3101310</v>
          </cell>
          <cell r="B166" t="str">
            <v>[INS-MAT] BT/MT-ENTLADUNG-ELEKTRO [ILS2100 NT]</v>
          </cell>
          <cell r="C166"/>
          <cell r="D166">
            <v>12.63</v>
          </cell>
          <cell r="E166">
            <v>12.63</v>
          </cell>
        </row>
        <row r="167">
          <cell r="A167" t="str">
            <v>0_C3101320</v>
          </cell>
          <cell r="B167" t="str">
            <v>[INS-MAT] BT-BELADUNG-ELEKTRO [ILS2100 NT]</v>
          </cell>
          <cell r="C167"/>
          <cell r="D167">
            <v>70.02</v>
          </cell>
          <cell r="E167">
            <v>70.02</v>
          </cell>
        </row>
        <row r="168">
          <cell r="A168" t="str">
            <v>0_C3101321</v>
          </cell>
          <cell r="B168" t="str">
            <v>[INS-MAT]MT-BELADUNG-ELEKTRO [ILS2100 NT]</v>
          </cell>
          <cell r="C168"/>
          <cell r="D168">
            <v>37.89</v>
          </cell>
          <cell r="E168">
            <v>37.89</v>
          </cell>
        </row>
        <row r="169">
          <cell r="A169" t="str">
            <v>0_C3101350</v>
          </cell>
          <cell r="B169" t="str">
            <v>[INS-MAT]ETAGENFOERD. ETF-ELEKTRO [ILS2100 NT]</v>
          </cell>
          <cell r="C169"/>
          <cell r="D169">
            <v>20.259899999999998</v>
          </cell>
          <cell r="E169">
            <v>20.259899999999998</v>
          </cell>
        </row>
        <row r="170">
          <cell r="A170" t="str">
            <v>0_D1000001</v>
          </cell>
          <cell r="B170" t="str">
            <v>DRT 80</v>
          </cell>
          <cell r="C170"/>
          <cell r="D170">
            <v>8.65</v>
          </cell>
          <cell r="E170">
            <v>8.65</v>
          </cell>
        </row>
        <row r="171">
          <cell r="A171" t="str">
            <v>0_D1000002</v>
          </cell>
          <cell r="B171" t="str">
            <v>RT 8080</v>
          </cell>
          <cell r="C171"/>
          <cell r="D171">
            <v>14.15</v>
          </cell>
          <cell r="E171">
            <v>14.15</v>
          </cell>
        </row>
        <row r="172">
          <cell r="A172" t="str">
            <v>0_D1000003</v>
          </cell>
          <cell r="B172" t="str">
            <v>DRT 114</v>
          </cell>
          <cell r="C172"/>
          <cell r="D172">
            <v>8.65</v>
          </cell>
          <cell r="E172">
            <v>8.65</v>
          </cell>
        </row>
        <row r="173">
          <cell r="A173" t="str">
            <v>0_D1000010</v>
          </cell>
          <cell r="B173" t="str">
            <v>ROHR R1 AR L=1500 KPL</v>
          </cell>
          <cell r="C173"/>
          <cell r="D173">
            <v>16.971</v>
          </cell>
          <cell r="E173">
            <v>16.971</v>
          </cell>
        </row>
        <row r="174">
          <cell r="A174" t="str">
            <v>0_D1000020</v>
          </cell>
          <cell r="B174" t="str">
            <v>WANDKONSOLE KPL</v>
          </cell>
          <cell r="C174"/>
          <cell r="D174">
            <v>18.354800000000001</v>
          </cell>
          <cell r="E174">
            <v>18.354800000000001</v>
          </cell>
        </row>
        <row r="175">
          <cell r="A175" t="str">
            <v>0_D1000030</v>
          </cell>
          <cell r="B175" t="str">
            <v>WANDFLANSCH,KPL</v>
          </cell>
          <cell r="C175"/>
          <cell r="D175">
            <v>4.4047999999999998</v>
          </cell>
          <cell r="E175">
            <v>4.4047999999999998</v>
          </cell>
        </row>
        <row r="176">
          <cell r="A176" t="str">
            <v>0_D1000040</v>
          </cell>
          <cell r="B176" t="str">
            <v>ROHRSCHELLE 1 (33,7) OBERTEILKkpl</v>
          </cell>
          <cell r="C176"/>
          <cell r="D176">
            <v>3.5548000000000002</v>
          </cell>
          <cell r="E176">
            <v>3.5548000000000002</v>
          </cell>
        </row>
        <row r="177">
          <cell r="A177" t="str">
            <v>0_D1000050</v>
          </cell>
          <cell r="B177" t="str">
            <v>BODENSÄULE R2" M. HALTEARM (1-ARMIG) KPL.</v>
          </cell>
          <cell r="C177"/>
          <cell r="D177">
            <v>69.587999999999994</v>
          </cell>
          <cell r="E177">
            <v>69.587999999999994</v>
          </cell>
        </row>
        <row r="178">
          <cell r="A178" t="str">
            <v>0_D1000060</v>
          </cell>
          <cell r="B178" t="str">
            <v>BODENSÄULE R2" M. HALTEARM (2-ARMIG) KPL.</v>
          </cell>
          <cell r="C178"/>
          <cell r="D178">
            <v>84.537999999999997</v>
          </cell>
          <cell r="E178">
            <v>84.537999999999997</v>
          </cell>
        </row>
        <row r="179">
          <cell r="A179" t="str">
            <v>0_D1000070</v>
          </cell>
          <cell r="B179" t="str">
            <v>BODENSÄULE R2" M. HALTEARM (3-ARMIG) KPL.</v>
          </cell>
          <cell r="C179"/>
          <cell r="D179">
            <v>80.837999999999994</v>
          </cell>
          <cell r="E179">
            <v>80.837999999999994</v>
          </cell>
        </row>
        <row r="180">
          <cell r="A180" t="str">
            <v>0_D1035</v>
          </cell>
          <cell r="B180" t="str">
            <v>Sonderkonstruktion</v>
          </cell>
          <cell r="C180"/>
          <cell r="D180"/>
          <cell r="E180"/>
        </row>
        <row r="181">
          <cell r="A181" t="str">
            <v>0_D1999010</v>
          </cell>
          <cell r="B181" t="str">
            <v>DUMMY A für Kleinteile DRT</v>
          </cell>
          <cell r="C181"/>
          <cell r="D181">
            <v>7.5</v>
          </cell>
          <cell r="E181">
            <v>7.5</v>
          </cell>
        </row>
        <row r="182">
          <cell r="A182" t="str">
            <v>0_D1999020</v>
          </cell>
          <cell r="B182" t="str">
            <v>DUMMY B für Kleinteile DRT</v>
          </cell>
          <cell r="C182"/>
          <cell r="D182">
            <v>7.5</v>
          </cell>
          <cell r="E182">
            <v>7.5</v>
          </cell>
        </row>
        <row r="183">
          <cell r="A183" t="str">
            <v>0_D1999030</v>
          </cell>
          <cell r="B183" t="str">
            <v>DUMMY C für Kleinteile DRT</v>
          </cell>
          <cell r="C183">
            <v>0</v>
          </cell>
          <cell r="D183">
            <v>7.5</v>
          </cell>
          <cell r="E183">
            <v>7.5</v>
          </cell>
        </row>
        <row r="184">
          <cell r="A184" t="str">
            <v>0_D1999040</v>
          </cell>
          <cell r="B184" t="str">
            <v>DUMMY D für Kleinteile DRT</v>
          </cell>
          <cell r="C184"/>
          <cell r="D184">
            <v>7.5</v>
          </cell>
          <cell r="E184">
            <v>7.5</v>
          </cell>
        </row>
        <row r="185">
          <cell r="A185" t="str">
            <v>0_D1999050</v>
          </cell>
          <cell r="B185" t="str">
            <v>DUMMY E für Kleinteile DRT</v>
          </cell>
          <cell r="C185">
            <v>0</v>
          </cell>
          <cell r="D185">
            <v>754</v>
          </cell>
          <cell r="E185">
            <v>754</v>
          </cell>
        </row>
        <row r="186">
          <cell r="A186" t="str">
            <v>0_D1999999</v>
          </cell>
          <cell r="B186" t="str">
            <v>Dummy Gattersäulenverlängerung</v>
          </cell>
          <cell r="C186"/>
          <cell r="D186"/>
          <cell r="E186"/>
        </row>
        <row r="187">
          <cell r="A187" t="str">
            <v>0_D2000070</v>
          </cell>
          <cell r="B187" t="str">
            <v>TREPPE LB= 800MM</v>
          </cell>
          <cell r="C187"/>
          <cell r="D187">
            <v>1298.74</v>
          </cell>
          <cell r="E187">
            <v>1298.74</v>
          </cell>
        </row>
        <row r="188">
          <cell r="A188" t="str">
            <v>0_D2000071</v>
          </cell>
          <cell r="B188" t="str">
            <v>BÜHNENGELÄNDER</v>
          </cell>
          <cell r="C188"/>
          <cell r="D188">
            <v>16.177299999999999</v>
          </cell>
          <cell r="E188">
            <v>16.177299999999999</v>
          </cell>
        </row>
        <row r="189">
          <cell r="A189" t="str">
            <v>0_D20010</v>
          </cell>
          <cell r="B189" t="str">
            <v>BÜHNE</v>
          </cell>
          <cell r="C189"/>
          <cell r="D189">
            <v>60.925400000000003</v>
          </cell>
          <cell r="E189">
            <v>60.925400000000003</v>
          </cell>
        </row>
        <row r="190">
          <cell r="A190" t="str">
            <v>0_D20020</v>
          </cell>
          <cell r="B190" t="str">
            <v>PERSONENSCHUTZ FANGNETZ</v>
          </cell>
          <cell r="C190"/>
          <cell r="D190">
            <v>43.569000000000003</v>
          </cell>
          <cell r="E190">
            <v>43.569000000000003</v>
          </cell>
        </row>
        <row r="191">
          <cell r="A191" t="str">
            <v>0_D20030</v>
          </cell>
          <cell r="B191" t="str">
            <v>4KT SÄULE 1. EBENE</v>
          </cell>
          <cell r="C191"/>
          <cell r="D191">
            <v>69.900000000000006</v>
          </cell>
          <cell r="E191">
            <v>69.900000000000006</v>
          </cell>
        </row>
        <row r="192">
          <cell r="A192" t="str">
            <v>0_D20040</v>
          </cell>
          <cell r="B192" t="str">
            <v>4KT SÄULE 2. EBENE</v>
          </cell>
          <cell r="C192"/>
          <cell r="D192">
            <v>59.991999999999997</v>
          </cell>
          <cell r="E192">
            <v>59.991999999999997</v>
          </cell>
        </row>
        <row r="193">
          <cell r="A193" t="str">
            <v>0_D20050</v>
          </cell>
          <cell r="B193" t="str">
            <v>4KT SÄULE 3. EBENE</v>
          </cell>
          <cell r="C193"/>
          <cell r="D193">
            <v>8.2420000000000009</v>
          </cell>
          <cell r="E193">
            <v>8.2420000000000009</v>
          </cell>
        </row>
        <row r="194">
          <cell r="A194" t="str">
            <v>0_D20060</v>
          </cell>
          <cell r="B194" t="str">
            <v>TREPPE LB=1400MM LL</v>
          </cell>
          <cell r="C194"/>
          <cell r="D194">
            <v>1622.75</v>
          </cell>
          <cell r="E194">
            <v>1622.75</v>
          </cell>
        </row>
        <row r="195">
          <cell r="A195" t="str">
            <v>0_E3000010</v>
          </cell>
          <cell r="B195" t="str">
            <v>SONDERTROLLEY</v>
          </cell>
          <cell r="C195"/>
          <cell r="D195"/>
          <cell r="E195"/>
        </row>
        <row r="196">
          <cell r="A196" t="str">
            <v>0_E3000020</v>
          </cell>
          <cell r="B196" t="str">
            <v>SONDERTROLLEY 40805</v>
          </cell>
          <cell r="C196"/>
          <cell r="D196">
            <v>51.2</v>
          </cell>
          <cell r="E196">
            <v>51.2</v>
          </cell>
        </row>
        <row r="197">
          <cell r="A197" t="str">
            <v>0_F1900001</v>
          </cell>
          <cell r="B197" t="str">
            <v>Bobbin stripper C_FATB-2V flexible advanced</v>
          </cell>
          <cell r="C197"/>
          <cell r="D197">
            <v>56300</v>
          </cell>
          <cell r="E197">
            <v>56300</v>
          </cell>
        </row>
        <row r="198">
          <cell r="A198" t="str">
            <v>0_F1900002</v>
          </cell>
          <cell r="B198" t="str">
            <v>Bobbin stripper C_FATB-6V flexible advanced</v>
          </cell>
          <cell r="C198"/>
          <cell r="D198">
            <v>79900</v>
          </cell>
          <cell r="E198">
            <v>79900</v>
          </cell>
        </row>
        <row r="199">
          <cell r="A199" t="str">
            <v>0_F1900003</v>
          </cell>
          <cell r="B199" t="str">
            <v>Bobbin stripper C_FATB-8V flexible advanced</v>
          </cell>
          <cell r="C199"/>
          <cell r="D199">
            <v>85900</v>
          </cell>
          <cell r="E199">
            <v>85900</v>
          </cell>
        </row>
        <row r="200">
          <cell r="A200" t="str">
            <v>0_F1900004</v>
          </cell>
          <cell r="B200" t="str">
            <v>Bobbin stripper C_FATB-12V flexible advanced</v>
          </cell>
          <cell r="C200"/>
          <cell r="D200">
            <v>93200</v>
          </cell>
          <cell r="E200">
            <v>93200</v>
          </cell>
        </row>
        <row r="201">
          <cell r="A201" t="str">
            <v>0_F1900005</v>
          </cell>
          <cell r="B201" t="str">
            <v>Bobbin stripper manual CAS_TB6</v>
          </cell>
          <cell r="C201"/>
          <cell r="D201">
            <v>13000</v>
          </cell>
          <cell r="E201">
            <v>13000</v>
          </cell>
        </row>
        <row r="202">
          <cell r="A202" t="str">
            <v>0_F1900006</v>
          </cell>
          <cell r="B202" t="str">
            <v>Bobbin stripper C_FATB-4Vflexible advanced</v>
          </cell>
          <cell r="C202"/>
          <cell r="D202">
            <v>71400</v>
          </cell>
          <cell r="E202">
            <v>71400</v>
          </cell>
        </row>
        <row r="203">
          <cell r="A203" t="str">
            <v>0_F1900007</v>
          </cell>
          <cell r="B203" t="str">
            <v>Bobbin stripper C_FATB-10V flexible advanced</v>
          </cell>
          <cell r="C203"/>
          <cell r="D203">
            <v>90100</v>
          </cell>
          <cell r="E203">
            <v>90100</v>
          </cell>
        </row>
        <row r="204">
          <cell r="A204" t="str">
            <v>0_F1900011</v>
          </cell>
          <cell r="B204" t="str">
            <v>Verpackung TB-2V</v>
          </cell>
          <cell r="C204"/>
          <cell r="D204">
            <v>550</v>
          </cell>
          <cell r="E204">
            <v>550</v>
          </cell>
        </row>
        <row r="205">
          <cell r="A205" t="str">
            <v>0_F1900012</v>
          </cell>
          <cell r="B205" t="str">
            <v>Verpackung TB-6V</v>
          </cell>
          <cell r="C205"/>
          <cell r="D205">
            <v>700</v>
          </cell>
          <cell r="E205">
            <v>700</v>
          </cell>
        </row>
        <row r="206">
          <cell r="A206" t="str">
            <v>0_F1900013</v>
          </cell>
          <cell r="B206" t="str">
            <v>Verpackung TB-8V</v>
          </cell>
          <cell r="C206"/>
          <cell r="D206">
            <v>700</v>
          </cell>
          <cell r="E206">
            <v>700</v>
          </cell>
        </row>
        <row r="207">
          <cell r="A207" t="str">
            <v>0_F1900014</v>
          </cell>
          <cell r="B207" t="str">
            <v>Verpackung TB-12V</v>
          </cell>
          <cell r="C207"/>
          <cell r="D207">
            <v>850</v>
          </cell>
          <cell r="E207">
            <v>850</v>
          </cell>
        </row>
        <row r="208">
          <cell r="A208" t="str">
            <v>0_F1900015</v>
          </cell>
          <cell r="B208" t="str">
            <v>Verpackung manuelle TB-6</v>
          </cell>
          <cell r="C208"/>
          <cell r="D208">
            <v>450</v>
          </cell>
          <cell r="E208">
            <v>450</v>
          </cell>
        </row>
        <row r="209">
          <cell r="A209" t="str">
            <v>0_F1900016</v>
          </cell>
          <cell r="B209" t="str">
            <v>Verpackung TB-4V</v>
          </cell>
          <cell r="C209"/>
          <cell r="D209">
            <v>700</v>
          </cell>
          <cell r="E209">
            <v>700</v>
          </cell>
        </row>
        <row r="210">
          <cell r="A210" t="str">
            <v>0_F1900017</v>
          </cell>
          <cell r="B210" t="str">
            <v>Verpackung TB-10V</v>
          </cell>
          <cell r="C210"/>
          <cell r="D210">
            <v>850</v>
          </cell>
          <cell r="E210">
            <v>850</v>
          </cell>
        </row>
        <row r="211">
          <cell r="A211" t="str">
            <v>0_F1900021</v>
          </cell>
          <cell r="B211" t="str">
            <v>Seeverpackung TB-2V</v>
          </cell>
          <cell r="C211"/>
          <cell r="D211">
            <v>1200</v>
          </cell>
          <cell r="E211">
            <v>1200</v>
          </cell>
        </row>
        <row r="212">
          <cell r="A212" t="str">
            <v>0_F1900022</v>
          </cell>
          <cell r="B212" t="str">
            <v>Seeverpackung TB-6V</v>
          </cell>
          <cell r="C212"/>
          <cell r="D212">
            <v>1750</v>
          </cell>
          <cell r="E212">
            <v>1750</v>
          </cell>
        </row>
        <row r="213">
          <cell r="A213" t="str">
            <v>0_F1900023</v>
          </cell>
          <cell r="B213" t="str">
            <v>Seeverpackung TB-8V</v>
          </cell>
          <cell r="C213"/>
          <cell r="D213">
            <v>1750</v>
          </cell>
          <cell r="E213">
            <v>1750</v>
          </cell>
        </row>
        <row r="214">
          <cell r="A214" t="str">
            <v>0_F1900024</v>
          </cell>
          <cell r="B214" t="str">
            <v>Seeverpackung TB-12V</v>
          </cell>
          <cell r="C214"/>
          <cell r="D214">
            <v>2050</v>
          </cell>
          <cell r="E214">
            <v>2050</v>
          </cell>
        </row>
        <row r="215">
          <cell r="A215" t="str">
            <v>0_F1900025</v>
          </cell>
          <cell r="B215" t="str">
            <v>Seeverpackung manuell TB-6</v>
          </cell>
          <cell r="C215"/>
          <cell r="D215">
            <v>850</v>
          </cell>
          <cell r="E215">
            <v>850</v>
          </cell>
        </row>
        <row r="216">
          <cell r="A216" t="str">
            <v>0_F1900026</v>
          </cell>
          <cell r="B216" t="str">
            <v>Seeverpackung TB-4V</v>
          </cell>
          <cell r="C216"/>
          <cell r="D216">
            <v>1600</v>
          </cell>
          <cell r="E216">
            <v>1600</v>
          </cell>
        </row>
        <row r="217">
          <cell r="A217" t="str">
            <v>0_F1900027</v>
          </cell>
          <cell r="B217" t="str">
            <v>Seeverpackung TB-10V</v>
          </cell>
          <cell r="C217"/>
          <cell r="D217">
            <v>2050</v>
          </cell>
          <cell r="E217">
            <v>2050</v>
          </cell>
        </row>
        <row r="218">
          <cell r="A218" t="str">
            <v>0_F1900031</v>
          </cell>
          <cell r="B218" t="str">
            <v>Inbetriebnahme TB-2V</v>
          </cell>
          <cell r="C218"/>
          <cell r="D218">
            <v>1600</v>
          </cell>
          <cell r="E218">
            <v>1600</v>
          </cell>
        </row>
        <row r="219">
          <cell r="A219" t="str">
            <v>0_F1900032</v>
          </cell>
          <cell r="B219" t="str">
            <v>Inbetriebnahme TB-6V</v>
          </cell>
          <cell r="C219"/>
          <cell r="D219">
            <v>2100</v>
          </cell>
          <cell r="E219">
            <v>2100</v>
          </cell>
        </row>
        <row r="220">
          <cell r="A220" t="str">
            <v>0_F1900033</v>
          </cell>
          <cell r="B220" t="str">
            <v>Inbetriebnahme TB-8V</v>
          </cell>
          <cell r="C220"/>
          <cell r="D220">
            <v>2500</v>
          </cell>
          <cell r="E220">
            <v>2500</v>
          </cell>
        </row>
        <row r="221">
          <cell r="A221" t="str">
            <v>0_F1900034</v>
          </cell>
          <cell r="B221" t="str">
            <v>Inbetriebnahme TB-12V</v>
          </cell>
          <cell r="C221"/>
          <cell r="D221">
            <v>2500</v>
          </cell>
          <cell r="E221">
            <v>2500</v>
          </cell>
        </row>
        <row r="222">
          <cell r="A222" t="str">
            <v>0_F1900035</v>
          </cell>
          <cell r="B222" t="str">
            <v>Inbetriebnahme TB-4V</v>
          </cell>
          <cell r="C222"/>
          <cell r="D222">
            <v>2100</v>
          </cell>
          <cell r="E222">
            <v>2100</v>
          </cell>
        </row>
        <row r="223">
          <cell r="A223" t="str">
            <v>0_F1900036</v>
          </cell>
          <cell r="B223" t="str">
            <v>Inbetriebnahme TB-10V</v>
          </cell>
          <cell r="C223"/>
          <cell r="D223">
            <v>2500</v>
          </cell>
          <cell r="E223">
            <v>2500</v>
          </cell>
        </row>
        <row r="224">
          <cell r="A224" t="str">
            <v>0_F1900040</v>
          </cell>
          <cell r="B224" t="str">
            <v>PLC Siemens</v>
          </cell>
          <cell r="C224"/>
          <cell r="D224">
            <v>840</v>
          </cell>
          <cell r="E224">
            <v>840</v>
          </cell>
        </row>
        <row r="225">
          <cell r="A225" t="str">
            <v>0_F1900041</v>
          </cell>
          <cell r="B225" t="str">
            <v>Zentralabsaugung</v>
          </cell>
          <cell r="C225"/>
          <cell r="D225">
            <v>3400</v>
          </cell>
          <cell r="E225">
            <v>3400</v>
          </cell>
        </row>
        <row r="226">
          <cell r="A226" t="str">
            <v>0_F1900042</v>
          </cell>
          <cell r="B226" t="str">
            <v>Hülsenmagazin 45 Pos keine Farben</v>
          </cell>
          <cell r="C226"/>
          <cell r="D226">
            <v>15350</v>
          </cell>
          <cell r="E226">
            <v>15350</v>
          </cell>
        </row>
        <row r="227">
          <cell r="A227" t="str">
            <v>0_F1900043</v>
          </cell>
          <cell r="B227" t="str">
            <v>Hülsenmagazin 45 Pos 4 Farben</v>
          </cell>
          <cell r="C227"/>
          <cell r="D227">
            <v>21000</v>
          </cell>
          <cell r="E227">
            <v>21000</v>
          </cell>
        </row>
        <row r="228">
          <cell r="A228" t="str">
            <v>0_F1900044</v>
          </cell>
          <cell r="B228" t="str">
            <v>Sonderspannung</v>
          </cell>
          <cell r="C228"/>
          <cell r="D228">
            <v>1030</v>
          </cell>
          <cell r="E228">
            <v>1030</v>
          </cell>
        </row>
        <row r="229">
          <cell r="A229" t="str">
            <v>0_F1900051</v>
          </cell>
          <cell r="B229" t="str">
            <v>Bobbin stripper CAS_FSTB-6V flexible standard</v>
          </cell>
          <cell r="C229"/>
          <cell r="D229">
            <v>47300</v>
          </cell>
          <cell r="E229">
            <v>47300</v>
          </cell>
        </row>
        <row r="230">
          <cell r="A230" t="str">
            <v>0_F1900052</v>
          </cell>
          <cell r="B230" t="str">
            <v>Bobbin stripper CAS_FSTB-8V flexible standard</v>
          </cell>
          <cell r="C230"/>
          <cell r="D230">
            <v>50100</v>
          </cell>
          <cell r="E230">
            <v>50100</v>
          </cell>
        </row>
        <row r="231">
          <cell r="A231" t="str">
            <v>0_F1900053</v>
          </cell>
          <cell r="B231" t="str">
            <v>Bobbin stripper CAS_FSTB-12V flexible standard</v>
          </cell>
          <cell r="C231"/>
          <cell r="D231">
            <v>55700</v>
          </cell>
          <cell r="E231">
            <v>55700</v>
          </cell>
        </row>
        <row r="232">
          <cell r="A232" t="str">
            <v>0_F1900054</v>
          </cell>
          <cell r="B232" t="str">
            <v>Bobbin stripper CAS_FSTB-2V flexible standard</v>
          </cell>
          <cell r="C232">
            <v>0</v>
          </cell>
          <cell r="D232">
            <v>49200</v>
          </cell>
          <cell r="E232">
            <v>49200</v>
          </cell>
        </row>
        <row r="233">
          <cell r="A233" t="str">
            <v>0_F1900055</v>
          </cell>
          <cell r="B233" t="str">
            <v>Bobbin stripper CAS_FSTB-4V flexible standard</v>
          </cell>
          <cell r="C233"/>
          <cell r="D233">
            <v>44600</v>
          </cell>
          <cell r="E233">
            <v>44600</v>
          </cell>
        </row>
        <row r="234">
          <cell r="A234" t="str">
            <v>0_F1900056</v>
          </cell>
          <cell r="B234" t="str">
            <v>Bobbin stripper CAS_FSTB-10V flexible standard</v>
          </cell>
          <cell r="C234"/>
          <cell r="D234">
            <v>52500</v>
          </cell>
          <cell r="E234">
            <v>52500</v>
          </cell>
        </row>
        <row r="235">
          <cell r="A235" t="str">
            <v>0_F1900057</v>
          </cell>
          <cell r="B235" t="str">
            <v>Bobbin stripper CAS_FSTB-1 V flexible standard</v>
          </cell>
          <cell r="C235"/>
          <cell r="D235">
            <v>19900</v>
          </cell>
          <cell r="E235">
            <v>19900</v>
          </cell>
        </row>
        <row r="236">
          <cell r="A236" t="str">
            <v>0_F1900061</v>
          </cell>
          <cell r="B236" t="str">
            <v>Bobbin stripper CAS_CSTB-2V continous standard</v>
          </cell>
          <cell r="C236"/>
          <cell r="D236">
            <v>44600</v>
          </cell>
          <cell r="E236">
            <v>44600</v>
          </cell>
        </row>
        <row r="237">
          <cell r="A237" t="str">
            <v>0_F1900062</v>
          </cell>
          <cell r="B237" t="str">
            <v>Bobbin stripper CAS_CSTB-4V continous standard</v>
          </cell>
          <cell r="C237"/>
          <cell r="D237">
            <v>53700</v>
          </cell>
          <cell r="E237">
            <v>53700</v>
          </cell>
        </row>
        <row r="238">
          <cell r="A238" t="str">
            <v>0_F1900063</v>
          </cell>
          <cell r="B238" t="str">
            <v>Bobbin stripper CAS_CSTB-6V continous standard</v>
          </cell>
          <cell r="C238"/>
          <cell r="D238">
            <v>59800</v>
          </cell>
          <cell r="E238">
            <v>59800</v>
          </cell>
        </row>
        <row r="239">
          <cell r="A239" t="str">
            <v>0_F1900064</v>
          </cell>
          <cell r="B239" t="str">
            <v>Bobbin stripper CAS_CSTB-8V continous standard</v>
          </cell>
          <cell r="C239"/>
          <cell r="D239">
            <v>61000</v>
          </cell>
          <cell r="E239">
            <v>61000</v>
          </cell>
        </row>
        <row r="240">
          <cell r="A240" t="str">
            <v>0_F1900065</v>
          </cell>
          <cell r="B240" t="str">
            <v>Bobbin stripper CAS_CSTB-10V continous standard</v>
          </cell>
          <cell r="C240"/>
          <cell r="D240">
            <v>65500</v>
          </cell>
          <cell r="E240">
            <v>65500</v>
          </cell>
        </row>
        <row r="241">
          <cell r="A241" t="str">
            <v>0_F1900066</v>
          </cell>
          <cell r="B241" t="str">
            <v>Bobbin stripper CAS_CSTB-12V continous standard</v>
          </cell>
          <cell r="C241"/>
          <cell r="D241">
            <v>70800</v>
          </cell>
          <cell r="E241">
            <v>70800</v>
          </cell>
        </row>
        <row r="242">
          <cell r="A242" t="str">
            <v>0_F1900071</v>
          </cell>
          <cell r="B242" t="str">
            <v>Bobbin stripper CAS_CATB-2V continous advanced</v>
          </cell>
          <cell r="C242"/>
          <cell r="D242">
            <v>59800</v>
          </cell>
          <cell r="E242">
            <v>59800</v>
          </cell>
        </row>
        <row r="243">
          <cell r="A243" t="str">
            <v>0_F1900072</v>
          </cell>
          <cell r="B243" t="str">
            <v>Bobbin stripper CAS_CATB-4V continous advanced</v>
          </cell>
          <cell r="C243"/>
          <cell r="D243">
            <v>77900</v>
          </cell>
          <cell r="E243">
            <v>77900</v>
          </cell>
        </row>
        <row r="244">
          <cell r="A244" t="str">
            <v>0_F1900073</v>
          </cell>
          <cell r="B244" t="str">
            <v>Bobbin stripper CAS_CATB-6V continous advanced</v>
          </cell>
          <cell r="C244"/>
          <cell r="D244">
            <v>89300</v>
          </cell>
          <cell r="E244">
            <v>89300</v>
          </cell>
        </row>
        <row r="245">
          <cell r="A245" t="str">
            <v>0_F1900074</v>
          </cell>
          <cell r="B245" t="str">
            <v>Bobbin stripper CAS_CATB-8V continous advanced</v>
          </cell>
          <cell r="C245"/>
          <cell r="D245">
            <v>98000</v>
          </cell>
          <cell r="E245">
            <v>98000</v>
          </cell>
        </row>
        <row r="246">
          <cell r="A246" t="str">
            <v>0_F1900075</v>
          </cell>
          <cell r="B246" t="str">
            <v>Bobbin stripper CAS_CATB-10V continous advanced</v>
          </cell>
          <cell r="C246"/>
          <cell r="D246">
            <v>103900</v>
          </cell>
          <cell r="E246">
            <v>103900</v>
          </cell>
        </row>
        <row r="247">
          <cell r="A247" t="str">
            <v>0_F1900076</v>
          </cell>
          <cell r="B247" t="str">
            <v>Bobbin stripper CAS_CATB-12V continous advanced</v>
          </cell>
          <cell r="C247"/>
          <cell r="D247">
            <v>109200</v>
          </cell>
          <cell r="E247">
            <v>109200</v>
          </cell>
        </row>
        <row r="248">
          <cell r="A248" t="str">
            <v>0_G1000010</v>
          </cell>
          <cell r="B248" t="str">
            <v>ELEKTROMONTAGE IM HAUS</v>
          </cell>
          <cell r="C248"/>
          <cell r="D248">
            <v>31</v>
          </cell>
          <cell r="E248">
            <v>31</v>
          </cell>
        </row>
        <row r="249">
          <cell r="A249" t="str">
            <v>0_G1000020</v>
          </cell>
          <cell r="B249" t="str">
            <v>RECHNERINSTALLATION/TEST</v>
          </cell>
          <cell r="C249"/>
          <cell r="D249">
            <v>31</v>
          </cell>
          <cell r="E249">
            <v>31</v>
          </cell>
        </row>
        <row r="250">
          <cell r="A250" t="str">
            <v>0_G2000010</v>
          </cell>
          <cell r="B250" t="str">
            <v>BAUSTELLENLEITER MECHANISCH</v>
          </cell>
          <cell r="C250"/>
          <cell r="D250">
            <v>31</v>
          </cell>
          <cell r="E250">
            <v>31</v>
          </cell>
        </row>
        <row r="251">
          <cell r="A251" t="str">
            <v>0_G2000020</v>
          </cell>
          <cell r="B251" t="str">
            <v>BAUSTELLENLEITER ELEKTRISCH</v>
          </cell>
          <cell r="C251"/>
          <cell r="D251">
            <v>31</v>
          </cell>
          <cell r="E251">
            <v>31</v>
          </cell>
        </row>
        <row r="252">
          <cell r="A252" t="str">
            <v>0_G2000025</v>
          </cell>
          <cell r="B252" t="str">
            <v>REISE SCHÖNENBERGER MONTEUR</v>
          </cell>
          <cell r="C252"/>
          <cell r="D252">
            <v>31</v>
          </cell>
          <cell r="E252">
            <v>31</v>
          </cell>
        </row>
        <row r="253">
          <cell r="A253" t="str">
            <v>0_G2000026</v>
          </cell>
          <cell r="B253" t="str">
            <v>REISE EXTERNE MONTEURE</v>
          </cell>
          <cell r="C253">
            <v>0</v>
          </cell>
          <cell r="D253">
            <v>277</v>
          </cell>
          <cell r="E253">
            <v>277</v>
          </cell>
        </row>
        <row r="254">
          <cell r="A254" t="str">
            <v>0_G2000030</v>
          </cell>
          <cell r="B254" t="str">
            <v>MONTEURE EXTERN inkl. Ausloese</v>
          </cell>
          <cell r="C254"/>
          <cell r="D254">
            <v>30</v>
          </cell>
          <cell r="E254">
            <v>30</v>
          </cell>
        </row>
        <row r="255">
          <cell r="A255" t="str">
            <v>0_G2000040</v>
          </cell>
          <cell r="B255" t="str">
            <v>INBETRIEBNAHME</v>
          </cell>
          <cell r="C255"/>
          <cell r="D255">
            <v>31</v>
          </cell>
          <cell r="E255">
            <v>31</v>
          </cell>
        </row>
        <row r="256">
          <cell r="A256" t="str">
            <v>0_G2000050</v>
          </cell>
          <cell r="B256" t="str">
            <v>ANLAGENBETREUUNG</v>
          </cell>
          <cell r="C256"/>
          <cell r="D256">
            <v>31</v>
          </cell>
          <cell r="E256">
            <v>31</v>
          </cell>
        </row>
        <row r="257">
          <cell r="A257" t="str">
            <v>0_H1000010</v>
          </cell>
          <cell r="B257" t="str">
            <v>VERKABELUNG TESTEN</v>
          </cell>
          <cell r="C257"/>
          <cell r="D257">
            <v>31</v>
          </cell>
          <cell r="E257">
            <v>31</v>
          </cell>
        </row>
        <row r="258">
          <cell r="A258" t="str">
            <v>0_H1000020</v>
          </cell>
          <cell r="B258" t="str">
            <v>KOMPONENTENTESTS</v>
          </cell>
          <cell r="C258"/>
          <cell r="D258">
            <v>31</v>
          </cell>
          <cell r="E258">
            <v>31</v>
          </cell>
        </row>
        <row r="259">
          <cell r="A259" t="str">
            <v>0_H1000030</v>
          </cell>
          <cell r="B259" t="str">
            <v>FAHRTESTS</v>
          </cell>
          <cell r="C259"/>
          <cell r="D259">
            <v>31</v>
          </cell>
          <cell r="E259">
            <v>31</v>
          </cell>
        </row>
        <row r="260">
          <cell r="A260" t="str">
            <v>0_H1000040</v>
          </cell>
          <cell r="B260" t="str">
            <v>ELEK.BETREUUNG WÄHREND DER SW Inbetriebnahme</v>
          </cell>
          <cell r="C260"/>
          <cell r="D260">
            <v>31</v>
          </cell>
          <cell r="E260">
            <v>31</v>
          </cell>
        </row>
        <row r="261">
          <cell r="A261" t="str">
            <v>0_H1000050</v>
          </cell>
          <cell r="B261" t="str">
            <v>MECHANISCHE BETREUUNG WÄHRENDder SW Inbetriebnahme</v>
          </cell>
          <cell r="C261"/>
          <cell r="D261">
            <v>31</v>
          </cell>
          <cell r="E261">
            <v>31</v>
          </cell>
        </row>
        <row r="262">
          <cell r="A262" t="str">
            <v>0_H1000060</v>
          </cell>
          <cell r="B262" t="str">
            <v>TEST SONDERKONSTRUKTIONEN</v>
          </cell>
          <cell r="C262"/>
          <cell r="D262">
            <v>31</v>
          </cell>
          <cell r="E262">
            <v>31</v>
          </cell>
        </row>
        <row r="263">
          <cell r="A263" t="str">
            <v>0_H3000010</v>
          </cell>
          <cell r="B263" t="str">
            <v>BETREUUNG BIS ZUR FUNKTIONSABNahme</v>
          </cell>
          <cell r="C263"/>
          <cell r="D263">
            <v>31</v>
          </cell>
          <cell r="E263">
            <v>31</v>
          </cell>
        </row>
        <row r="264">
          <cell r="A264" t="str">
            <v>0_H3000020</v>
          </cell>
          <cell r="B264" t="str">
            <v>BETREUUNG WÄHREND DER GARANTIEzeit</v>
          </cell>
          <cell r="C264"/>
          <cell r="D264">
            <v>31</v>
          </cell>
          <cell r="E264">
            <v>31</v>
          </cell>
        </row>
        <row r="265">
          <cell r="A265" t="str">
            <v>0_I1000010</v>
          </cell>
          <cell r="B265" t="str">
            <v>SOFTWAREERSTELLUNG SPS</v>
          </cell>
          <cell r="C265"/>
          <cell r="D265">
            <v>65</v>
          </cell>
          <cell r="E265">
            <v>65</v>
          </cell>
        </row>
        <row r="266">
          <cell r="A266" t="str">
            <v>0_I1000020</v>
          </cell>
          <cell r="B266" t="str">
            <v>INBETRIEBNAHME SPS</v>
          </cell>
          <cell r="C266"/>
          <cell r="D266">
            <v>65</v>
          </cell>
          <cell r="E266">
            <v>65</v>
          </cell>
        </row>
        <row r="267">
          <cell r="A267" t="str">
            <v>0_I9000010</v>
          </cell>
          <cell r="B267" t="str">
            <v>EINWEISUNG FREMD</v>
          </cell>
          <cell r="C267"/>
          <cell r="D267">
            <v>65</v>
          </cell>
          <cell r="E267">
            <v>65</v>
          </cell>
        </row>
        <row r="268">
          <cell r="A268" t="str">
            <v>0_J1000010</v>
          </cell>
          <cell r="B268" t="str">
            <v>PROJEKTLEITER</v>
          </cell>
          <cell r="C268"/>
          <cell r="D268">
            <v>40</v>
          </cell>
          <cell r="E268">
            <v>40</v>
          </cell>
        </row>
        <row r="269">
          <cell r="A269" t="str">
            <v>0_J1000030</v>
          </cell>
          <cell r="B269" t="str">
            <v>PLANUNG CAD-ZEICHNUNG</v>
          </cell>
          <cell r="C269"/>
          <cell r="D269">
            <v>40</v>
          </cell>
          <cell r="E269">
            <v>40</v>
          </cell>
        </row>
        <row r="270">
          <cell r="A270" t="str">
            <v>0_J1000040</v>
          </cell>
          <cell r="B270" t="str">
            <v>SONSTIGE PROJEKTIERUNGSLEISTG.</v>
          </cell>
          <cell r="C270"/>
          <cell r="D270">
            <v>40</v>
          </cell>
          <cell r="E270">
            <v>40</v>
          </cell>
        </row>
        <row r="271">
          <cell r="A271" t="str">
            <v>0_J2000010</v>
          </cell>
          <cell r="B271" t="str">
            <v>PROJEKTLEITUNG ENTWICKLUNG</v>
          </cell>
          <cell r="C271"/>
          <cell r="D271">
            <v>34</v>
          </cell>
          <cell r="E271">
            <v>34</v>
          </cell>
        </row>
        <row r="272">
          <cell r="A272" t="str">
            <v>0_J2000020</v>
          </cell>
          <cell r="B272" t="str">
            <v>ENTWICKLUNG&amp;KONSTRUKTION</v>
          </cell>
          <cell r="C272"/>
          <cell r="D272">
            <v>34</v>
          </cell>
          <cell r="E272">
            <v>34</v>
          </cell>
        </row>
        <row r="273">
          <cell r="A273" t="str">
            <v>0_J2000030</v>
          </cell>
          <cell r="B273" t="str">
            <v>MONTAGE IM VERSUCHSFELD</v>
          </cell>
          <cell r="C273"/>
          <cell r="D273">
            <v>34</v>
          </cell>
          <cell r="E273">
            <v>34</v>
          </cell>
        </row>
        <row r="274">
          <cell r="A274" t="str">
            <v>0_J2000040</v>
          </cell>
          <cell r="B274" t="str">
            <v>TESTPHASE IM VERSUCHSFELD</v>
          </cell>
          <cell r="C274"/>
          <cell r="D274">
            <v>34</v>
          </cell>
          <cell r="E274">
            <v>34</v>
          </cell>
        </row>
        <row r="275">
          <cell r="A275" t="str">
            <v>0_J3000010</v>
          </cell>
          <cell r="B275" t="str">
            <v>PROJEKTLEITUNG AUTOMATION</v>
          </cell>
          <cell r="C275"/>
          <cell r="D275">
            <v>37</v>
          </cell>
          <cell r="E275">
            <v>37</v>
          </cell>
        </row>
        <row r="276">
          <cell r="A276" t="str">
            <v>0_J3000020</v>
          </cell>
          <cell r="B276" t="str">
            <v>SYSTEMANALYSE- UND -ENTWURF</v>
          </cell>
          <cell r="C276"/>
          <cell r="D276">
            <v>37</v>
          </cell>
          <cell r="E276">
            <v>37</v>
          </cell>
        </row>
        <row r="277">
          <cell r="A277" t="str">
            <v>0_J3000030</v>
          </cell>
          <cell r="B277" t="str">
            <v>GROB- UND FEINPFLICHTENHEFT</v>
          </cell>
          <cell r="C277"/>
          <cell r="D277">
            <v>37</v>
          </cell>
          <cell r="E277">
            <v>37</v>
          </cell>
        </row>
        <row r="278">
          <cell r="A278" t="str">
            <v>0_J3000040</v>
          </cell>
          <cell r="B278" t="str">
            <v>SYSTEMENTWURF</v>
          </cell>
          <cell r="C278"/>
          <cell r="D278">
            <v>37</v>
          </cell>
          <cell r="E278">
            <v>37</v>
          </cell>
        </row>
        <row r="279">
          <cell r="A279" t="str">
            <v>0_J3000050</v>
          </cell>
          <cell r="B279" t="str">
            <v>SPS-PROGRAMMIERUNG</v>
          </cell>
          <cell r="C279"/>
          <cell r="D279">
            <v>37</v>
          </cell>
          <cell r="E279">
            <v>37</v>
          </cell>
        </row>
        <row r="280">
          <cell r="A280" t="str">
            <v>0_J3000060</v>
          </cell>
          <cell r="B280" t="str">
            <v>SPS-OPTIMIERUNG/DOKUMENTATION</v>
          </cell>
          <cell r="C280"/>
          <cell r="D280">
            <v>37</v>
          </cell>
          <cell r="E280">
            <v>37</v>
          </cell>
        </row>
        <row r="281">
          <cell r="A281" t="str">
            <v>0_J3000070</v>
          </cell>
          <cell r="B281" t="str">
            <v>PC-PROGRAMMIERUNG</v>
          </cell>
          <cell r="C281"/>
          <cell r="D281">
            <v>37</v>
          </cell>
          <cell r="E281">
            <v>37</v>
          </cell>
        </row>
        <row r="282">
          <cell r="A282" t="str">
            <v>0_J3000080</v>
          </cell>
          <cell r="B282" t="str">
            <v>PC-OPTIMIERUNG/DOKUMENTATION</v>
          </cell>
          <cell r="C282"/>
          <cell r="D282">
            <v>37</v>
          </cell>
          <cell r="E282">
            <v>37</v>
          </cell>
        </row>
        <row r="283">
          <cell r="A283" t="str">
            <v>0_J3000090</v>
          </cell>
          <cell r="B283" t="str">
            <v>MONTAGEBETREUUNG</v>
          </cell>
          <cell r="C283"/>
          <cell r="D283">
            <v>37</v>
          </cell>
          <cell r="E283">
            <v>37</v>
          </cell>
        </row>
        <row r="284">
          <cell r="A284" t="str">
            <v>0_J3000100</v>
          </cell>
          <cell r="B284" t="str">
            <v>PROGRAMMBETREUUNG</v>
          </cell>
          <cell r="C284"/>
          <cell r="D284">
            <v>37</v>
          </cell>
          <cell r="E284">
            <v>37</v>
          </cell>
        </row>
        <row r="285">
          <cell r="A285" t="str">
            <v>0_J3000110</v>
          </cell>
          <cell r="B285" t="str">
            <v>INBETRIEBNAHME SPS</v>
          </cell>
          <cell r="C285"/>
          <cell r="D285">
            <v>75</v>
          </cell>
          <cell r="E285">
            <v>75</v>
          </cell>
        </row>
        <row r="286">
          <cell r="A286" t="str">
            <v>0_J3000111</v>
          </cell>
          <cell r="B286" t="str">
            <v>INBETRIEBNAHME PC</v>
          </cell>
          <cell r="C286"/>
          <cell r="D286">
            <v>75</v>
          </cell>
          <cell r="E286">
            <v>75</v>
          </cell>
        </row>
        <row r="287">
          <cell r="A287" t="str">
            <v>0_J3000112</v>
          </cell>
          <cell r="B287" t="str">
            <v>ANLAGENBETREUUNG SPS</v>
          </cell>
          <cell r="C287"/>
          <cell r="D287">
            <v>75</v>
          </cell>
          <cell r="E287">
            <v>75</v>
          </cell>
        </row>
        <row r="288">
          <cell r="A288" t="str">
            <v>0_J3000113</v>
          </cell>
          <cell r="B288" t="str">
            <v>ANLAGENBETREUUNG PC</v>
          </cell>
          <cell r="C288"/>
          <cell r="D288">
            <v>75</v>
          </cell>
          <cell r="E288">
            <v>75</v>
          </cell>
        </row>
        <row r="289">
          <cell r="A289" t="str">
            <v>0_J3000120</v>
          </cell>
          <cell r="B289" t="str">
            <v>REISEZEIT PROGRAMMIERER</v>
          </cell>
          <cell r="C289"/>
          <cell r="D289">
            <v>75</v>
          </cell>
          <cell r="E289">
            <v>75</v>
          </cell>
        </row>
        <row r="290">
          <cell r="A290" t="str">
            <v>0_J3000200</v>
          </cell>
          <cell r="B290" t="str">
            <v>HW-KONFIGURATION/TEST/DOKU</v>
          </cell>
          <cell r="C290"/>
          <cell r="D290">
            <v>37</v>
          </cell>
          <cell r="E290">
            <v>37</v>
          </cell>
        </row>
        <row r="291">
          <cell r="A291" t="str">
            <v>0_J3000210</v>
          </cell>
          <cell r="B291" t="str">
            <v>INSTALLATIONSPLANUNG</v>
          </cell>
          <cell r="C291"/>
          <cell r="D291">
            <v>37</v>
          </cell>
          <cell r="E291">
            <v>37</v>
          </cell>
        </row>
        <row r="292">
          <cell r="A292" t="str">
            <v>0_J3000220</v>
          </cell>
          <cell r="B292" t="str">
            <v>SCHALTSCHRANKSPEZIFIKATION</v>
          </cell>
          <cell r="C292"/>
          <cell r="D292">
            <v>37</v>
          </cell>
          <cell r="E292">
            <v>37</v>
          </cell>
        </row>
        <row r="293">
          <cell r="A293" t="str">
            <v>0_J9000010</v>
          </cell>
          <cell r="B293" t="str">
            <v>ANWENDUNGSBERATUNG</v>
          </cell>
          <cell r="C293"/>
          <cell r="D293">
            <v>39</v>
          </cell>
          <cell r="E293">
            <v>39</v>
          </cell>
        </row>
        <row r="294">
          <cell r="A294" t="str">
            <v>0_J9000020</v>
          </cell>
          <cell r="B294" t="str">
            <v>EINWEISUNG</v>
          </cell>
          <cell r="C294"/>
          <cell r="D294">
            <v>39</v>
          </cell>
          <cell r="E294">
            <v>39</v>
          </cell>
        </row>
        <row r="295">
          <cell r="A295" t="str">
            <v>00000000067</v>
          </cell>
          <cell r="B295" t="str">
            <v>BG Laufprofil ILS 2.0 kpl.</v>
          </cell>
          <cell r="C295"/>
          <cell r="D295"/>
          <cell r="E295"/>
        </row>
        <row r="296">
          <cell r="A296" t="str">
            <v>0000001</v>
          </cell>
          <cell r="B296" t="str">
            <v>ungültig</v>
          </cell>
          <cell r="C296"/>
          <cell r="D296"/>
          <cell r="E296"/>
        </row>
        <row r="297">
          <cell r="A297" t="str">
            <v>000003</v>
          </cell>
          <cell r="B297" t="str">
            <v>ungültig</v>
          </cell>
          <cell r="C297"/>
          <cell r="D297"/>
          <cell r="E297"/>
        </row>
        <row r="298">
          <cell r="A298" t="str">
            <v>000006</v>
          </cell>
          <cell r="B298" t="str">
            <v>ungültig</v>
          </cell>
          <cell r="C298"/>
          <cell r="D298"/>
          <cell r="E298"/>
        </row>
        <row r="299">
          <cell r="A299" t="str">
            <v>000033</v>
          </cell>
          <cell r="B299" t="str">
            <v>Verpackung</v>
          </cell>
          <cell r="C299"/>
          <cell r="D299"/>
          <cell r="E299"/>
        </row>
        <row r="300">
          <cell r="A300" t="str">
            <v>000044</v>
          </cell>
          <cell r="B300" t="str">
            <v>REGIESTUNDEN 100%</v>
          </cell>
          <cell r="C300"/>
          <cell r="D300"/>
          <cell r="E300"/>
        </row>
        <row r="301">
          <cell r="A301" t="str">
            <v>000066</v>
          </cell>
          <cell r="B301" t="str">
            <v>Fracht</v>
          </cell>
          <cell r="C301"/>
          <cell r="D301">
            <v>30</v>
          </cell>
          <cell r="E301">
            <v>30</v>
          </cell>
        </row>
        <row r="302">
          <cell r="A302" t="str">
            <v>000200</v>
          </cell>
          <cell r="B302" t="str">
            <v>ungültig</v>
          </cell>
          <cell r="C302"/>
          <cell r="D302"/>
          <cell r="E302"/>
        </row>
        <row r="303">
          <cell r="A303" t="str">
            <v>000710710</v>
          </cell>
          <cell r="B303" t="str">
            <v>-- Pos. lt. Text --</v>
          </cell>
          <cell r="C303">
            <v>0</v>
          </cell>
          <cell r="D303">
            <v>57.6</v>
          </cell>
          <cell r="E303">
            <v>57.6</v>
          </cell>
        </row>
        <row r="304">
          <cell r="A304" t="str">
            <v>000710711</v>
          </cell>
          <cell r="B304" t="str">
            <v>-- Pos. lt. Text --</v>
          </cell>
          <cell r="C304">
            <v>0</v>
          </cell>
          <cell r="D304">
            <v>1360.48</v>
          </cell>
          <cell r="E304">
            <v>1360.48</v>
          </cell>
        </row>
        <row r="305">
          <cell r="A305" t="str">
            <v>000710712</v>
          </cell>
          <cell r="B305" t="str">
            <v>-- Pos. lt. Text --</v>
          </cell>
          <cell r="C305">
            <v>0</v>
          </cell>
          <cell r="D305">
            <v>1</v>
          </cell>
          <cell r="E305">
            <v>1</v>
          </cell>
        </row>
        <row r="306">
          <cell r="A306" t="str">
            <v>000710713</v>
          </cell>
          <cell r="B306" t="str">
            <v>-- Pos. lt. Text --</v>
          </cell>
          <cell r="C306">
            <v>0</v>
          </cell>
          <cell r="D306">
            <v>19.051949601244161</v>
          </cell>
          <cell r="E306">
            <v>19.051949601244161</v>
          </cell>
        </row>
        <row r="307">
          <cell r="A307" t="str">
            <v>000710714</v>
          </cell>
          <cell r="B307" t="str">
            <v>-- Pos. lt. Text --</v>
          </cell>
          <cell r="C307">
            <v>0</v>
          </cell>
          <cell r="D307">
            <v>1332.56</v>
          </cell>
          <cell r="E307">
            <v>1332.56</v>
          </cell>
        </row>
        <row r="308">
          <cell r="A308" t="str">
            <v>000710715</v>
          </cell>
          <cell r="B308" t="str">
            <v>---Pos. lt. Text ---</v>
          </cell>
          <cell r="C308">
            <v>0</v>
          </cell>
          <cell r="D308">
            <v>53.528840579710142</v>
          </cell>
          <cell r="E308">
            <v>53.528840579710142</v>
          </cell>
        </row>
        <row r="309">
          <cell r="A309" t="str">
            <v>000710750</v>
          </cell>
          <cell r="B309" t="str">
            <v>[DUMMY FREMDLEISTUNG MIETE PRO STUNDE]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000710751</v>
          </cell>
          <cell r="B310" t="str">
            <v>[DUMMY FREMDLEISTUNG MIETE PRO TAG]</v>
          </cell>
          <cell r="C310">
            <v>0</v>
          </cell>
          <cell r="D310">
            <v>24.61333333333333</v>
          </cell>
          <cell r="E310">
            <v>24.61333333333333</v>
          </cell>
        </row>
        <row r="311">
          <cell r="A311" t="str">
            <v>000710752</v>
          </cell>
          <cell r="B311" t="str">
            <v>[DUMMY FREMDLEISTUNG MIETE PRO MONAT]</v>
          </cell>
          <cell r="C311"/>
          <cell r="D311"/>
          <cell r="E311"/>
        </row>
        <row r="312">
          <cell r="A312" t="str">
            <v>000710753</v>
          </cell>
          <cell r="B312" t="str">
            <v>[DUMMY FREMDLEISTUNG SERVICE/MIETE PRO MEILE]</v>
          </cell>
          <cell r="C312">
            <v>0</v>
          </cell>
          <cell r="D312">
            <v>0</v>
          </cell>
          <cell r="E312">
            <v>0</v>
          </cell>
        </row>
        <row r="313">
          <cell r="A313" t="str">
            <v>000710754</v>
          </cell>
          <cell r="B313" t="str">
            <v>[DUMMY FREMDLEISTUNG SERVICE PRO STUNDE]</v>
          </cell>
          <cell r="C313">
            <v>0</v>
          </cell>
          <cell r="D313">
            <v>52.579588540028873</v>
          </cell>
          <cell r="E313">
            <v>52.579588540028873</v>
          </cell>
        </row>
        <row r="314">
          <cell r="A314" t="str">
            <v>000710755</v>
          </cell>
          <cell r="B314" t="str">
            <v>[DUMMY FREMDLEISTUNG SERVICE PRO TAG]</v>
          </cell>
          <cell r="C314"/>
          <cell r="D314"/>
          <cell r="E314"/>
        </row>
        <row r="315">
          <cell r="A315" t="str">
            <v>000710756</v>
          </cell>
          <cell r="B315" t="str">
            <v>[DUMMY FREMDLEISTUNG SERVICE PRO MONAT]</v>
          </cell>
          <cell r="C315"/>
          <cell r="D315"/>
          <cell r="E315"/>
        </row>
        <row r="316">
          <cell r="A316" t="str">
            <v>000710760</v>
          </cell>
          <cell r="B316" t="str">
            <v>REGIESTUNDEN 100 %</v>
          </cell>
          <cell r="C316">
            <v>0</v>
          </cell>
          <cell r="D316">
            <v>26.7</v>
          </cell>
          <cell r="E316">
            <v>26.7</v>
          </cell>
        </row>
        <row r="317">
          <cell r="A317" t="str">
            <v>000710770</v>
          </cell>
          <cell r="B317" t="str">
            <v>ÜBERSTUNDENZUSCHLAG 50 %</v>
          </cell>
          <cell r="C317"/>
          <cell r="D317">
            <v>13.35</v>
          </cell>
          <cell r="E317">
            <v>13.35</v>
          </cell>
        </row>
        <row r="318">
          <cell r="A318" t="str">
            <v>000710780</v>
          </cell>
          <cell r="B318" t="str">
            <v>ÜBERSTUNDENZUSCHLAG 70 %</v>
          </cell>
          <cell r="C318"/>
          <cell r="D318">
            <v>18.7</v>
          </cell>
          <cell r="E318">
            <v>18.7</v>
          </cell>
        </row>
        <row r="319">
          <cell r="A319" t="str">
            <v>000710790</v>
          </cell>
          <cell r="B319" t="str">
            <v>ÜBERSTUNDENZUSCHLAG 100 %</v>
          </cell>
          <cell r="C319"/>
          <cell r="D319">
            <v>26.7</v>
          </cell>
          <cell r="E319">
            <v>26.7</v>
          </cell>
        </row>
        <row r="320">
          <cell r="A320" t="str">
            <v>000710800</v>
          </cell>
          <cell r="B320" t="str">
            <v>NACHTARBEIT</v>
          </cell>
          <cell r="C320"/>
          <cell r="D320">
            <v>26.6</v>
          </cell>
          <cell r="E320">
            <v>26.6</v>
          </cell>
        </row>
        <row r="321">
          <cell r="A321" t="str">
            <v>000710810</v>
          </cell>
          <cell r="B321" t="str">
            <v>REISESTUNDEN</v>
          </cell>
          <cell r="C321"/>
          <cell r="D321">
            <v>26.7</v>
          </cell>
          <cell r="E321">
            <v>26.7</v>
          </cell>
        </row>
        <row r="322">
          <cell r="A322" t="str">
            <v>000710820</v>
          </cell>
          <cell r="B322" t="str">
            <v>REISE-KM</v>
          </cell>
          <cell r="C322">
            <v>0</v>
          </cell>
          <cell r="D322">
            <v>0.3</v>
          </cell>
          <cell r="E322">
            <v>0.3</v>
          </cell>
        </row>
        <row r="323">
          <cell r="A323" t="str">
            <v>000710830</v>
          </cell>
          <cell r="B323" t="str">
            <v>WARTUNG</v>
          </cell>
          <cell r="C323">
            <v>0</v>
          </cell>
          <cell r="D323">
            <v>0.01</v>
          </cell>
          <cell r="E323">
            <v>0.01</v>
          </cell>
        </row>
        <row r="324">
          <cell r="A324" t="str">
            <v>000710831</v>
          </cell>
          <cell r="B324" t="str">
            <v>SERVICE PRO TAG</v>
          </cell>
          <cell r="C324"/>
          <cell r="D324"/>
          <cell r="E324"/>
        </row>
        <row r="325">
          <cell r="A325" t="str">
            <v>000710840</v>
          </cell>
          <cell r="B325" t="str">
            <v>MIETWAGEN</v>
          </cell>
          <cell r="C325"/>
          <cell r="D325"/>
          <cell r="E325"/>
        </row>
        <row r="326">
          <cell r="A326" t="str">
            <v>000710850</v>
          </cell>
          <cell r="B326" t="str">
            <v>HOTLINE SERVICE</v>
          </cell>
          <cell r="C326"/>
          <cell r="D326">
            <v>52</v>
          </cell>
          <cell r="E326">
            <v>52</v>
          </cell>
        </row>
        <row r="327">
          <cell r="A327" t="str">
            <v>000710860</v>
          </cell>
          <cell r="B327" t="str">
            <v>VERPFLEGUNG</v>
          </cell>
          <cell r="C327"/>
          <cell r="D327">
            <v>52</v>
          </cell>
          <cell r="E327">
            <v>52</v>
          </cell>
        </row>
        <row r="328">
          <cell r="A328" t="str">
            <v>000710870</v>
          </cell>
          <cell r="B328" t="str">
            <v>HOTELKOSTEN</v>
          </cell>
          <cell r="C328"/>
          <cell r="D328">
            <v>52</v>
          </cell>
          <cell r="E328">
            <v>52</v>
          </cell>
        </row>
        <row r="329">
          <cell r="A329" t="str">
            <v>000710875</v>
          </cell>
          <cell r="B329" t="str">
            <v>HOTEL KOSTEN</v>
          </cell>
          <cell r="C329">
            <v>0</v>
          </cell>
          <cell r="D329">
            <v>0</v>
          </cell>
          <cell r="E329">
            <v>0</v>
          </cell>
        </row>
        <row r="330">
          <cell r="A330" t="str">
            <v>000710880</v>
          </cell>
          <cell r="B330" t="str">
            <v>GESAMTPREIS</v>
          </cell>
          <cell r="C330">
            <v>0</v>
          </cell>
          <cell r="D330">
            <v>3230</v>
          </cell>
          <cell r="E330">
            <v>3230</v>
          </cell>
        </row>
        <row r="331">
          <cell r="A331" t="str">
            <v>000710885</v>
          </cell>
          <cell r="B331" t="str">
            <v>GESAMTPREIS MATERIAL</v>
          </cell>
          <cell r="C331">
            <v>0</v>
          </cell>
          <cell r="D331">
            <v>10</v>
          </cell>
          <cell r="E331">
            <v>10</v>
          </cell>
        </row>
        <row r="332">
          <cell r="A332" t="str">
            <v>000710890</v>
          </cell>
          <cell r="B332" t="str">
            <v>GESAMTPREIS MATERIAL</v>
          </cell>
          <cell r="C332">
            <v>0</v>
          </cell>
          <cell r="D332">
            <v>800</v>
          </cell>
          <cell r="E332">
            <v>800</v>
          </cell>
        </row>
        <row r="333">
          <cell r="A333" t="str">
            <v>000999</v>
          </cell>
          <cell r="B333" t="str">
            <v>ungültig</v>
          </cell>
          <cell r="C333"/>
          <cell r="D333">
            <v>10</v>
          </cell>
          <cell r="E333">
            <v>10</v>
          </cell>
        </row>
        <row r="334">
          <cell r="A334" t="str">
            <v>1</v>
          </cell>
          <cell r="B334" t="str">
            <v>1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1000</v>
          </cell>
          <cell r="B335" t="str">
            <v>[Projektname]</v>
          </cell>
          <cell r="C335">
            <v>0</v>
          </cell>
          <cell r="D335">
            <v>0</v>
          </cell>
          <cell r="E335">
            <v>0</v>
          </cell>
        </row>
        <row r="336">
          <cell r="A336" t="str">
            <v>1010</v>
          </cell>
          <cell r="B336" t="str">
            <v>Anlage / Fahrstrecke</v>
          </cell>
          <cell r="C336"/>
          <cell r="D336"/>
          <cell r="E336"/>
        </row>
        <row r="337">
          <cell r="A337" t="str">
            <v>1011</v>
          </cell>
          <cell r="B337" t="str">
            <v>Eigenbauteil</v>
          </cell>
          <cell r="C337"/>
          <cell r="D337"/>
          <cell r="E337"/>
        </row>
        <row r="338">
          <cell r="A338" t="str">
            <v>1015</v>
          </cell>
          <cell r="B338" t="str">
            <v>Element A1</v>
          </cell>
          <cell r="C338"/>
          <cell r="D338">
            <v>0</v>
          </cell>
          <cell r="E338"/>
        </row>
        <row r="339">
          <cell r="A339" t="str">
            <v>1020</v>
          </cell>
          <cell r="B339" t="str">
            <v>Förderer</v>
          </cell>
          <cell r="C339"/>
          <cell r="D339"/>
          <cell r="E339"/>
        </row>
        <row r="340">
          <cell r="A340" t="str">
            <v>1025</v>
          </cell>
          <cell r="B340" t="str">
            <v>Element B1</v>
          </cell>
          <cell r="C340"/>
          <cell r="D340"/>
          <cell r="E340"/>
        </row>
        <row r="341">
          <cell r="A341" t="str">
            <v>1030</v>
          </cell>
          <cell r="B341" t="str">
            <v>Gerüst</v>
          </cell>
          <cell r="C341">
            <v>0</v>
          </cell>
          <cell r="D341">
            <v>0</v>
          </cell>
          <cell r="E341">
            <v>0</v>
          </cell>
        </row>
        <row r="342">
          <cell r="A342" t="str">
            <v>1035</v>
          </cell>
          <cell r="B342" t="str">
            <v>Element C1</v>
          </cell>
          <cell r="C342">
            <v>0</v>
          </cell>
          <cell r="D342">
            <v>0</v>
          </cell>
          <cell r="E342">
            <v>0</v>
          </cell>
        </row>
        <row r="343">
          <cell r="A343" t="str">
            <v>1036</v>
          </cell>
          <cell r="B343" t="str">
            <v>Eigenbauteil</v>
          </cell>
          <cell r="C343"/>
          <cell r="D343"/>
          <cell r="E343"/>
        </row>
        <row r="344">
          <cell r="A344" t="str">
            <v>1037</v>
          </cell>
          <cell r="B344" t="str">
            <v>Kaufteil</v>
          </cell>
          <cell r="C344"/>
          <cell r="D344"/>
          <cell r="E344"/>
        </row>
        <row r="345">
          <cell r="A345" t="str">
            <v>1038</v>
          </cell>
          <cell r="B345" t="str">
            <v>Kaufteile Handelsware</v>
          </cell>
          <cell r="C345"/>
          <cell r="D345"/>
          <cell r="E345"/>
        </row>
        <row r="346">
          <cell r="A346" t="str">
            <v>1040</v>
          </cell>
          <cell r="B346" t="str">
            <v>Betriebsmittel</v>
          </cell>
          <cell r="C346">
            <v>0</v>
          </cell>
          <cell r="D346">
            <v>0</v>
          </cell>
          <cell r="E346">
            <v>0</v>
          </cell>
        </row>
        <row r="347">
          <cell r="A347" t="str">
            <v>1045</v>
          </cell>
          <cell r="B347" t="str">
            <v>Element D1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1050</v>
          </cell>
          <cell r="B348" t="str">
            <v>Automatisierung</v>
          </cell>
          <cell r="C348">
            <v>0</v>
          </cell>
          <cell r="D348">
            <v>0</v>
          </cell>
          <cell r="E348">
            <v>0</v>
          </cell>
        </row>
        <row r="349">
          <cell r="A349" t="str">
            <v>1055</v>
          </cell>
          <cell r="B349" t="str">
            <v>Element E1 (E-Material Baustelle)</v>
          </cell>
          <cell r="C349">
            <v>0</v>
          </cell>
          <cell r="D349">
            <v>0</v>
          </cell>
          <cell r="E349">
            <v>0</v>
          </cell>
        </row>
        <row r="350">
          <cell r="A350" t="str">
            <v>1056</v>
          </cell>
          <cell r="B350" t="str">
            <v>Element E2 (E-Material E-Werkstatt)</v>
          </cell>
          <cell r="C350">
            <v>0</v>
          </cell>
          <cell r="D350">
            <v>0</v>
          </cell>
          <cell r="E350">
            <v>0</v>
          </cell>
        </row>
        <row r="351">
          <cell r="A351" t="str">
            <v>1057</v>
          </cell>
          <cell r="B351" t="str">
            <v>Element E3 (externe Software)</v>
          </cell>
          <cell r="C351"/>
          <cell r="D351"/>
          <cell r="E351"/>
        </row>
        <row r="352">
          <cell r="A352" t="str">
            <v>1060</v>
          </cell>
          <cell r="B352" t="str">
            <v>Kleinteile</v>
          </cell>
          <cell r="C352">
            <v>0</v>
          </cell>
          <cell r="D352">
            <v>0</v>
          </cell>
          <cell r="E352">
            <v>0</v>
          </cell>
        </row>
        <row r="353">
          <cell r="A353" t="str">
            <v>1070</v>
          </cell>
          <cell r="B353" t="str">
            <v>Entwicklungsteil</v>
          </cell>
          <cell r="C353">
            <v>0</v>
          </cell>
          <cell r="D353">
            <v>0</v>
          </cell>
          <cell r="E353">
            <v>0</v>
          </cell>
        </row>
        <row r="354">
          <cell r="A354" t="str">
            <v>1071</v>
          </cell>
          <cell r="B354" t="str">
            <v>Kaufteil</v>
          </cell>
          <cell r="C354"/>
          <cell r="D354"/>
          <cell r="E354"/>
        </row>
        <row r="355">
          <cell r="A355" t="str">
            <v>1080</v>
          </cell>
          <cell r="B355" t="str">
            <v>Kaufteil</v>
          </cell>
          <cell r="C355"/>
          <cell r="D355"/>
          <cell r="E355"/>
        </row>
        <row r="356">
          <cell r="A356" t="str">
            <v>1081</v>
          </cell>
          <cell r="B356" t="str">
            <v>Kaufteil</v>
          </cell>
          <cell r="C356"/>
          <cell r="D356"/>
          <cell r="E356"/>
        </row>
        <row r="357">
          <cell r="A357" t="str">
            <v>1090</v>
          </cell>
          <cell r="B357" t="str">
            <v>Eigenbauteil</v>
          </cell>
          <cell r="C357"/>
          <cell r="D357"/>
          <cell r="E357"/>
        </row>
        <row r="358">
          <cell r="A358" t="str">
            <v>1100</v>
          </cell>
          <cell r="B358" t="str">
            <v>Sonderkonstruktion</v>
          </cell>
          <cell r="C358">
            <v>0</v>
          </cell>
          <cell r="D358">
            <v>0</v>
          </cell>
          <cell r="E358">
            <v>0</v>
          </cell>
        </row>
        <row r="359">
          <cell r="A359" t="str">
            <v>1105</v>
          </cell>
          <cell r="B359" t="str">
            <v>Element F1</v>
          </cell>
          <cell r="C359">
            <v>0</v>
          </cell>
          <cell r="D359">
            <v>0</v>
          </cell>
          <cell r="E359">
            <v>0</v>
          </cell>
        </row>
        <row r="360">
          <cell r="A360" t="str">
            <v>1110</v>
          </cell>
          <cell r="B360" t="str">
            <v>Baustellen-Montage</v>
          </cell>
          <cell r="C360">
            <v>0</v>
          </cell>
          <cell r="D360">
            <v>0</v>
          </cell>
          <cell r="E360">
            <v>0</v>
          </cell>
        </row>
        <row r="361">
          <cell r="A361" t="str">
            <v>111111002</v>
          </cell>
          <cell r="B361" t="str">
            <v>BAUGRUPPEN-VERBINDUNG</v>
          </cell>
          <cell r="C361">
            <v>0</v>
          </cell>
          <cell r="D361">
            <v>9.65</v>
          </cell>
          <cell r="E361">
            <v>9.65</v>
          </cell>
        </row>
        <row r="362">
          <cell r="A362" t="str">
            <v>111111003</v>
          </cell>
          <cell r="B362" t="str">
            <v>AFS-VERBINDUNG</v>
          </cell>
          <cell r="C362">
            <v>0</v>
          </cell>
          <cell r="D362">
            <v>23.7</v>
          </cell>
          <cell r="E362">
            <v>23.7</v>
          </cell>
        </row>
        <row r="363">
          <cell r="A363" t="str">
            <v>111111111</v>
          </cell>
          <cell r="B363" t="str">
            <v>OBERBAUGRUPPE</v>
          </cell>
          <cell r="C363">
            <v>0</v>
          </cell>
          <cell r="D363">
            <v>0.01</v>
          </cell>
          <cell r="E363">
            <v>0.01</v>
          </cell>
        </row>
        <row r="364">
          <cell r="A364" t="str">
            <v>1120</v>
          </cell>
          <cell r="B364" t="str">
            <v>Eigenbauteil</v>
          </cell>
          <cell r="C364"/>
          <cell r="D364"/>
          <cell r="E364"/>
        </row>
        <row r="365">
          <cell r="A365" t="str">
            <v>1200</v>
          </cell>
          <cell r="B365" t="str">
            <v>Sonderkonstruktion</v>
          </cell>
          <cell r="C365"/>
          <cell r="D365"/>
          <cell r="E365"/>
        </row>
        <row r="366">
          <cell r="A366" t="str">
            <v>1800</v>
          </cell>
          <cell r="B366" t="str">
            <v>Entwicklungsteil</v>
          </cell>
          <cell r="C366">
            <v>0</v>
          </cell>
          <cell r="D366">
            <v>0</v>
          </cell>
          <cell r="E366">
            <v>0</v>
          </cell>
        </row>
        <row r="367">
          <cell r="A367" t="str">
            <v>199000100</v>
          </cell>
          <cell r="B367" t="str">
            <v>MONTAGE BEI FA.SCHMAUS</v>
          </cell>
          <cell r="C367">
            <v>0</v>
          </cell>
          <cell r="D367">
            <v>0.01</v>
          </cell>
          <cell r="E367">
            <v>0.01</v>
          </cell>
        </row>
        <row r="368">
          <cell r="A368" t="str">
            <v>199000101</v>
          </cell>
          <cell r="B368" t="str">
            <v>MONTAGE EINHÄNGEBÜGEL 826004601 BEI FA.SCHMAUS</v>
          </cell>
          <cell r="C368">
            <v>0</v>
          </cell>
          <cell r="D368">
            <v>0.2</v>
          </cell>
          <cell r="E368">
            <v>0.2</v>
          </cell>
        </row>
        <row r="369">
          <cell r="A369" t="str">
            <v>199000102</v>
          </cell>
          <cell r="B369" t="str">
            <v>MONTAGE IM HAUS - 1 MINUTE</v>
          </cell>
          <cell r="C369">
            <v>0</v>
          </cell>
          <cell r="D369">
            <v>0.5</v>
          </cell>
          <cell r="E369">
            <v>0.5</v>
          </cell>
        </row>
        <row r="370">
          <cell r="A370" t="str">
            <v>199000110</v>
          </cell>
          <cell r="B370" t="str">
            <v>BIEGEN BEI FA. GESCO (Ref. 829456310)</v>
          </cell>
          <cell r="C370">
            <v>0</v>
          </cell>
          <cell r="D370">
            <v>206</v>
          </cell>
          <cell r="E370">
            <v>206</v>
          </cell>
        </row>
        <row r="371">
          <cell r="A371" t="str">
            <v>199000111</v>
          </cell>
          <cell r="B371" t="str">
            <v>BIEGEN BEI FA. GESCO (Ref. 829456311)</v>
          </cell>
          <cell r="C371">
            <v>0</v>
          </cell>
          <cell r="D371">
            <v>186</v>
          </cell>
          <cell r="E371">
            <v>186</v>
          </cell>
        </row>
        <row r="372">
          <cell r="A372" t="str">
            <v>199000112</v>
          </cell>
          <cell r="B372" t="str">
            <v>BIEGEN BEI FA. GESCO (Ref. 829456312)</v>
          </cell>
          <cell r="C372">
            <v>0</v>
          </cell>
          <cell r="D372">
            <v>185</v>
          </cell>
          <cell r="E372">
            <v>185</v>
          </cell>
        </row>
        <row r="373">
          <cell r="A373" t="str">
            <v>199000113</v>
          </cell>
          <cell r="B373" t="str">
            <v>BESCHICHTUNG BEI FA. AKU (Ref. 826836011)</v>
          </cell>
          <cell r="C373">
            <v>0</v>
          </cell>
          <cell r="D373">
            <v>0.55000000000000004</v>
          </cell>
          <cell r="E373">
            <v>0.55000000000000004</v>
          </cell>
        </row>
        <row r="374">
          <cell r="A374" t="str">
            <v>199000114</v>
          </cell>
          <cell r="B374" t="str">
            <v>BIEGEN BEI FA. GESCO (Ref. 829456404)</v>
          </cell>
          <cell r="C374">
            <v>0</v>
          </cell>
          <cell r="D374">
            <v>206</v>
          </cell>
          <cell r="E374">
            <v>206</v>
          </cell>
        </row>
        <row r="375">
          <cell r="A375" t="str">
            <v>199000115</v>
          </cell>
          <cell r="B375" t="str">
            <v>BIEGEN BEI FA. GESCO (Ref. 829456407)</v>
          </cell>
          <cell r="C375">
            <v>0</v>
          </cell>
          <cell r="D375">
            <v>172</v>
          </cell>
          <cell r="E375">
            <v>172</v>
          </cell>
        </row>
        <row r="376">
          <cell r="A376" t="str">
            <v>199000116</v>
          </cell>
          <cell r="B376" t="str">
            <v>BIEGEN BEI FA. GESCO (Ref. 829456410)</v>
          </cell>
          <cell r="C376">
            <v>0</v>
          </cell>
          <cell r="D376">
            <v>186</v>
          </cell>
          <cell r="E376">
            <v>186</v>
          </cell>
        </row>
        <row r="377">
          <cell r="A377" t="str">
            <v>2000</v>
          </cell>
          <cell r="B377" t="str">
            <v>[Entwicklungsprojekt Name]</v>
          </cell>
          <cell r="C377">
            <v>0</v>
          </cell>
          <cell r="D377">
            <v>0</v>
          </cell>
          <cell r="E377">
            <v>0</v>
          </cell>
        </row>
        <row r="378">
          <cell r="A378" t="str">
            <v>200000002</v>
          </cell>
          <cell r="B378" t="str">
            <v>1' Rohr Testzylinder Live-Datenbank</v>
          </cell>
          <cell r="C378"/>
          <cell r="D378"/>
          <cell r="E378"/>
        </row>
        <row r="379">
          <cell r="A379" t="str">
            <v>200000003</v>
          </cell>
          <cell r="B379" t="str">
            <v>Testbaugruppe für Livedatenbank 1</v>
          </cell>
          <cell r="C379"/>
          <cell r="D379"/>
          <cell r="E379"/>
        </row>
        <row r="380">
          <cell r="A380" t="str">
            <v>200000004</v>
          </cell>
          <cell r="B380" t="str">
            <v>Testhalbzeug für Live-Datenbank</v>
          </cell>
          <cell r="C380"/>
          <cell r="D380"/>
          <cell r="E380"/>
        </row>
        <row r="381">
          <cell r="A381" t="str">
            <v>200000005</v>
          </cell>
          <cell r="B381" t="str">
            <v>Testbearbeitung Halbzeug für Live-Datenbank</v>
          </cell>
          <cell r="C381"/>
          <cell r="D381"/>
          <cell r="E381"/>
        </row>
        <row r="382">
          <cell r="A382" t="str">
            <v>200000006</v>
          </cell>
          <cell r="B382" t="str">
            <v>Test Schweissbaugruppe für Live-Datenbank</v>
          </cell>
          <cell r="C382"/>
          <cell r="D382"/>
          <cell r="E382"/>
        </row>
        <row r="383">
          <cell r="A383" t="str">
            <v>200000007</v>
          </cell>
          <cell r="B383" t="str">
            <v>Testbaugruppe Stücklistenarchiv - BG</v>
          </cell>
          <cell r="C383"/>
          <cell r="D383"/>
          <cell r="E383"/>
        </row>
        <row r="384">
          <cell r="A384" t="str">
            <v>200000008</v>
          </cell>
          <cell r="B384" t="str">
            <v>Testanlage für Herr Jakob - BG</v>
          </cell>
          <cell r="C384"/>
          <cell r="D384"/>
          <cell r="E384"/>
        </row>
        <row r="385">
          <cell r="A385" t="str">
            <v>200000012</v>
          </cell>
          <cell r="B385" t="str">
            <v>AS-Element L Blechbogen</v>
          </cell>
          <cell r="C385">
            <v>0</v>
          </cell>
          <cell r="D385">
            <v>10.9</v>
          </cell>
          <cell r="E385">
            <v>10.9</v>
          </cell>
        </row>
        <row r="386">
          <cell r="A386" t="str">
            <v>200000013</v>
          </cell>
          <cell r="B386" t="str">
            <v>AS-Element L Blechbogen</v>
          </cell>
          <cell r="C386">
            <v>0</v>
          </cell>
          <cell r="D386">
            <v>10.9</v>
          </cell>
          <cell r="E386">
            <v>10.9</v>
          </cell>
        </row>
        <row r="387">
          <cell r="A387" t="str">
            <v>200000016</v>
          </cell>
          <cell r="B387" t="str">
            <v>SP 2.0 bearbeitet für Separator/Stopper L=300</v>
          </cell>
          <cell r="C387">
            <v>1</v>
          </cell>
          <cell r="D387">
            <v>25.01</v>
          </cell>
          <cell r="E387">
            <v>26.01</v>
          </cell>
        </row>
        <row r="388">
          <cell r="A388" t="str">
            <v>200000017</v>
          </cell>
          <cell r="B388" t="str">
            <v>Stirnradgetriebemotor RF57 DRN80MK4/ASE1/Z</v>
          </cell>
          <cell r="C388">
            <v>0</v>
          </cell>
          <cell r="D388">
            <v>483.8</v>
          </cell>
          <cell r="E388">
            <v>483.8</v>
          </cell>
        </row>
        <row r="389">
          <cell r="A389" t="str">
            <v>200000018</v>
          </cell>
          <cell r="B389" t="str">
            <v>Schneckengetriebemotor SF47 DRN80MS2/BE1/ASE1/Z</v>
          </cell>
          <cell r="C389">
            <v>0</v>
          </cell>
          <cell r="D389">
            <v>728.05</v>
          </cell>
          <cell r="E389">
            <v>728.05</v>
          </cell>
        </row>
        <row r="390">
          <cell r="A390" t="str">
            <v>200000019</v>
          </cell>
          <cell r="B390" t="str">
            <v>Schneckengetriebemotor SF47 DRN80M2/BE1/ASE1/Z</v>
          </cell>
          <cell r="C390">
            <v>0</v>
          </cell>
          <cell r="D390">
            <v>759.72</v>
          </cell>
          <cell r="E390">
            <v>759.72</v>
          </cell>
        </row>
        <row r="391">
          <cell r="A391" t="str">
            <v>200000020</v>
          </cell>
          <cell r="B391" t="str">
            <v>Schneckengetriebemotor SA57 DRN80MK4/ASE1 TEF li</v>
          </cell>
          <cell r="C391">
            <v>0</v>
          </cell>
          <cell r="D391">
            <v>628.13</v>
          </cell>
          <cell r="E391">
            <v>628.13</v>
          </cell>
        </row>
        <row r="392">
          <cell r="A392" t="str">
            <v>200000021</v>
          </cell>
          <cell r="B392" t="str">
            <v>Schneckengetriebemotor SA57 DRN80MK4/ASE1 TEF re</v>
          </cell>
          <cell r="C392">
            <v>0</v>
          </cell>
          <cell r="D392">
            <v>0</v>
          </cell>
          <cell r="E392">
            <v>0</v>
          </cell>
        </row>
        <row r="393">
          <cell r="A393" t="str">
            <v>200000022</v>
          </cell>
          <cell r="B393" t="str">
            <v>Blech für Gegendruckleiste Separator</v>
          </cell>
          <cell r="C393">
            <v>0</v>
          </cell>
          <cell r="D393">
            <v>5.03</v>
          </cell>
          <cell r="E393">
            <v>5.03</v>
          </cell>
        </row>
        <row r="394">
          <cell r="A394" t="str">
            <v>200000025</v>
          </cell>
          <cell r="B394" t="str">
            <v>Abstandshülse für Niederhalter Taschen</v>
          </cell>
          <cell r="C394">
            <v>0</v>
          </cell>
          <cell r="D394">
            <v>36.1</v>
          </cell>
          <cell r="E394">
            <v>36.1</v>
          </cell>
        </row>
        <row r="395">
          <cell r="A395" t="str">
            <v>200000026</v>
          </cell>
          <cell r="B395" t="str">
            <v>Abstandshalter für Tasche</v>
          </cell>
          <cell r="C395">
            <v>0</v>
          </cell>
          <cell r="D395">
            <v>83.64</v>
          </cell>
          <cell r="E395">
            <v>83.64</v>
          </cell>
        </row>
        <row r="396">
          <cell r="A396" t="str">
            <v>200000027</v>
          </cell>
          <cell r="B396" t="str">
            <v>Niederhalter für Taschen - BG</v>
          </cell>
          <cell r="C396">
            <v>0</v>
          </cell>
          <cell r="D396">
            <v>162.41</v>
          </cell>
          <cell r="E396">
            <v>162.41</v>
          </cell>
        </row>
        <row r="397">
          <cell r="A397" t="str">
            <v>200000028</v>
          </cell>
          <cell r="B397" t="str">
            <v>Öffner für Beladung Taschen ILS - BG</v>
          </cell>
          <cell r="C397">
            <v>11</v>
          </cell>
          <cell r="D397">
            <v>828.62</v>
          </cell>
          <cell r="E397">
            <v>847.12</v>
          </cell>
        </row>
        <row r="398">
          <cell r="A398" t="str">
            <v>200000029</v>
          </cell>
          <cell r="B398" t="str">
            <v>Halteblech für Öffner Beladung Taschen ILS</v>
          </cell>
          <cell r="C398">
            <v>0</v>
          </cell>
          <cell r="D398">
            <v>174.5</v>
          </cell>
          <cell r="E398">
            <v>174.5</v>
          </cell>
        </row>
        <row r="399">
          <cell r="A399" t="str">
            <v>200000030</v>
          </cell>
          <cell r="B399" t="str">
            <v>Öffner -Blech für Öffner Beladung ILS</v>
          </cell>
          <cell r="C399">
            <v>0</v>
          </cell>
          <cell r="D399">
            <v>275</v>
          </cell>
          <cell r="E399">
            <v>275</v>
          </cell>
        </row>
        <row r="400">
          <cell r="A400" t="str">
            <v>200000031</v>
          </cell>
          <cell r="B400" t="str">
            <v>Schwenkantrieb CDRBU2WU20-180SZ</v>
          </cell>
          <cell r="C400">
            <v>0</v>
          </cell>
          <cell r="D400">
            <v>152.34</v>
          </cell>
          <cell r="E400">
            <v>152.34</v>
          </cell>
        </row>
        <row r="401">
          <cell r="A401" t="str">
            <v>200000032</v>
          </cell>
          <cell r="B401" t="str">
            <v>Mitnehmerfinger</v>
          </cell>
          <cell r="C401">
            <v>0</v>
          </cell>
          <cell r="D401">
            <v>11.69</v>
          </cell>
          <cell r="E401">
            <v>11.69</v>
          </cell>
        </row>
        <row r="402">
          <cell r="A402" t="str">
            <v>200000033</v>
          </cell>
          <cell r="B402" t="str">
            <v>Unterstützung Halteblech Passivweiche</v>
          </cell>
          <cell r="C402">
            <v>0</v>
          </cell>
          <cell r="D402">
            <v>14.3</v>
          </cell>
          <cell r="E402">
            <v>14.3</v>
          </cell>
        </row>
        <row r="403">
          <cell r="A403" t="str">
            <v>200000034</v>
          </cell>
          <cell r="B403" t="str">
            <v>Wellenkupplung starr 6-10</v>
          </cell>
          <cell r="C403">
            <v>0</v>
          </cell>
          <cell r="D403">
            <v>111.88</v>
          </cell>
          <cell r="E403">
            <v>111.88</v>
          </cell>
        </row>
        <row r="404">
          <cell r="A404" t="str">
            <v>200000035</v>
          </cell>
          <cell r="B404" t="str">
            <v>Welle - Taschenöffner</v>
          </cell>
          <cell r="C404">
            <v>0</v>
          </cell>
          <cell r="D404">
            <v>14</v>
          </cell>
          <cell r="E404">
            <v>14</v>
          </cell>
        </row>
        <row r="405">
          <cell r="A405" t="str">
            <v>200000036</v>
          </cell>
          <cell r="B405" t="str">
            <v>Flanschlager igubal-EFSM-10</v>
          </cell>
          <cell r="C405">
            <v>0</v>
          </cell>
          <cell r="D405">
            <v>5.41</v>
          </cell>
          <cell r="E405">
            <v>5.41</v>
          </cell>
        </row>
        <row r="406">
          <cell r="A406" t="str">
            <v>200000037</v>
          </cell>
          <cell r="B406" t="str">
            <v>Wellenhalter</v>
          </cell>
          <cell r="C406">
            <v>0</v>
          </cell>
          <cell r="D406">
            <v>29.67</v>
          </cell>
          <cell r="E406">
            <v>29.67</v>
          </cell>
        </row>
        <row r="407">
          <cell r="A407" t="str">
            <v>200000039</v>
          </cell>
          <cell r="B407" t="str">
            <v>Abweiser für Öffner Beladung ILS</v>
          </cell>
          <cell r="C407">
            <v>0</v>
          </cell>
          <cell r="D407">
            <v>175</v>
          </cell>
          <cell r="E407">
            <v>175</v>
          </cell>
        </row>
        <row r="408">
          <cell r="A408" t="str">
            <v>200000040</v>
          </cell>
          <cell r="B408" t="str">
            <v>Schrägförderer ILS2.0 mit TEF - Antrieb - BG</v>
          </cell>
          <cell r="C408">
            <v>290.3</v>
          </cell>
          <cell r="D408">
            <v>1373.83</v>
          </cell>
          <cell r="E408">
            <v>1732.38</v>
          </cell>
        </row>
        <row r="409">
          <cell r="A409" t="str">
            <v>200000041</v>
          </cell>
          <cell r="B409" t="str">
            <v>Abweiser für Taschen Beladung ILS - BG</v>
          </cell>
          <cell r="C409">
            <v>3</v>
          </cell>
          <cell r="D409">
            <v>192.52</v>
          </cell>
          <cell r="E409">
            <v>200.52</v>
          </cell>
        </row>
        <row r="410">
          <cell r="A410" t="str">
            <v>200000042</v>
          </cell>
          <cell r="B410" t="str">
            <v>Rutschprofil S 1000 schwarz für Passivweiche</v>
          </cell>
          <cell r="C410">
            <v>17.5</v>
          </cell>
          <cell r="D410">
            <v>9.23</v>
          </cell>
          <cell r="E410">
            <v>26.73</v>
          </cell>
        </row>
        <row r="411">
          <cell r="A411" t="str">
            <v>200000043</v>
          </cell>
          <cell r="B411" t="str">
            <v>Befestigungsblech für Gleitschiene Passivweiche</v>
          </cell>
          <cell r="C411">
            <v>0</v>
          </cell>
          <cell r="D411">
            <v>10.95</v>
          </cell>
          <cell r="E411">
            <v>10.95</v>
          </cell>
        </row>
        <row r="412">
          <cell r="A412" t="str">
            <v>200000044</v>
          </cell>
          <cell r="B412" t="str">
            <v>Abstandshalter für Öffner Beladung ILS rechts</v>
          </cell>
          <cell r="C412">
            <v>0</v>
          </cell>
          <cell r="D412">
            <v>17.899999999999999</v>
          </cell>
          <cell r="E412">
            <v>17.899999999999999</v>
          </cell>
        </row>
        <row r="413">
          <cell r="A413" t="str">
            <v>200000045</v>
          </cell>
          <cell r="B413" t="str">
            <v>Abstandshalter für Öffner Beladung ILS links</v>
          </cell>
          <cell r="C413">
            <v>0</v>
          </cell>
          <cell r="D413">
            <v>17.899999999999999</v>
          </cell>
          <cell r="E413">
            <v>17.899999999999999</v>
          </cell>
        </row>
        <row r="414">
          <cell r="A414" t="str">
            <v>200000046</v>
          </cell>
          <cell r="B414" t="str">
            <v>Befestigungsplatte links für Beladung Taschen ILS</v>
          </cell>
          <cell r="C414">
            <v>0</v>
          </cell>
          <cell r="D414">
            <v>90.1</v>
          </cell>
          <cell r="E414">
            <v>90.1</v>
          </cell>
        </row>
        <row r="415">
          <cell r="A415" t="str">
            <v>200000047</v>
          </cell>
          <cell r="B415" t="str">
            <v>Beladung Schliesser für Taschen ILS - BG</v>
          </cell>
          <cell r="C415">
            <v>33.5</v>
          </cell>
          <cell r="D415">
            <v>1336.76</v>
          </cell>
          <cell r="E415">
            <v>1397.76</v>
          </cell>
        </row>
        <row r="416">
          <cell r="A416" t="str">
            <v>200000048</v>
          </cell>
          <cell r="B416" t="str">
            <v>Staustrecke SP steigend für Etagenförderer</v>
          </cell>
          <cell r="C416">
            <v>1.5</v>
          </cell>
          <cell r="D416">
            <v>12.84</v>
          </cell>
          <cell r="E416">
            <v>14.34</v>
          </cell>
        </row>
        <row r="417">
          <cell r="A417" t="str">
            <v>200000049</v>
          </cell>
          <cell r="B417" t="str">
            <v>Staustrecke SP steigend Bogenelement</v>
          </cell>
          <cell r="C417">
            <v>2.5</v>
          </cell>
          <cell r="D417">
            <v>2.14</v>
          </cell>
          <cell r="E417">
            <v>4.6399999999999997</v>
          </cell>
        </row>
        <row r="418">
          <cell r="A418" t="str">
            <v>200000050</v>
          </cell>
          <cell r="B418" t="str">
            <v>Staustrecke SP fallend für Etagenförderer</v>
          </cell>
          <cell r="C418">
            <v>1.25</v>
          </cell>
          <cell r="D418">
            <v>12.84</v>
          </cell>
          <cell r="E418">
            <v>14.09</v>
          </cell>
        </row>
        <row r="419">
          <cell r="A419" t="str">
            <v>200000051</v>
          </cell>
          <cell r="B419" t="str">
            <v>Staustrecke SP fallend Bogenelement</v>
          </cell>
          <cell r="C419">
            <v>3</v>
          </cell>
          <cell r="D419">
            <v>2.57</v>
          </cell>
          <cell r="E419">
            <v>5.57</v>
          </cell>
        </row>
        <row r="420">
          <cell r="A420" t="str">
            <v>200000054</v>
          </cell>
          <cell r="B420" t="str">
            <v>TEF Bogen vertikal aufwärts 24° - BG</v>
          </cell>
          <cell r="C420">
            <v>17.5</v>
          </cell>
          <cell r="D420">
            <v>14.69</v>
          </cell>
          <cell r="E420">
            <v>32.18</v>
          </cell>
        </row>
        <row r="421">
          <cell r="A421" t="str">
            <v>200000055</v>
          </cell>
          <cell r="B421" t="str">
            <v>TEF Bogen vertikal abwärts 24° - BG</v>
          </cell>
          <cell r="C421">
            <v>17.5</v>
          </cell>
          <cell r="D421">
            <v>16.579999999999998</v>
          </cell>
          <cell r="E421">
            <v>34.08</v>
          </cell>
        </row>
        <row r="422">
          <cell r="A422" t="str">
            <v>200000056</v>
          </cell>
          <cell r="B422" t="str">
            <v>Schwenkantrieb CDRBU2WU40-90SZ</v>
          </cell>
          <cell r="C422">
            <v>0</v>
          </cell>
          <cell r="D422">
            <v>186.26</v>
          </cell>
          <cell r="E422">
            <v>186.26</v>
          </cell>
        </row>
        <row r="423">
          <cell r="A423" t="str">
            <v>200000057</v>
          </cell>
          <cell r="B423" t="str">
            <v>Befestigungsplatte rechts für Beladung Taschen ILS</v>
          </cell>
          <cell r="C423">
            <v>0</v>
          </cell>
          <cell r="D423">
            <v>89.85</v>
          </cell>
          <cell r="E423">
            <v>89.85</v>
          </cell>
        </row>
        <row r="424">
          <cell r="A424" t="str">
            <v>200000058</v>
          </cell>
          <cell r="B424" t="str">
            <v>Wellenkupplung starr 10-10</v>
          </cell>
          <cell r="C424">
            <v>0</v>
          </cell>
          <cell r="D424">
            <v>40.630000000000003</v>
          </cell>
          <cell r="E424">
            <v>40.630000000000003</v>
          </cell>
        </row>
        <row r="425">
          <cell r="A425" t="str">
            <v>200000059</v>
          </cell>
          <cell r="B425" t="str">
            <v>Welle - Beladung Schliesser</v>
          </cell>
          <cell r="C425">
            <v>0</v>
          </cell>
          <cell r="D425">
            <v>16</v>
          </cell>
          <cell r="E425">
            <v>16</v>
          </cell>
        </row>
        <row r="426">
          <cell r="A426" t="str">
            <v>200000060</v>
          </cell>
          <cell r="B426" t="str">
            <v>Halteblech - Beladung Schlliesser</v>
          </cell>
          <cell r="C426">
            <v>0</v>
          </cell>
          <cell r="D426">
            <v>178.5</v>
          </cell>
          <cell r="E426">
            <v>178.5</v>
          </cell>
        </row>
        <row r="427">
          <cell r="A427" t="str">
            <v>200000061</v>
          </cell>
          <cell r="B427" t="str">
            <v>Abstandshülse</v>
          </cell>
          <cell r="C427">
            <v>0</v>
          </cell>
          <cell r="D427">
            <v>16.52</v>
          </cell>
          <cell r="E427">
            <v>16.52</v>
          </cell>
        </row>
        <row r="428">
          <cell r="A428" t="str">
            <v>200000062</v>
          </cell>
          <cell r="B428" t="str">
            <v>Stehlager ESTM-10</v>
          </cell>
          <cell r="C428">
            <v>0</v>
          </cell>
          <cell r="D428">
            <v>3.54</v>
          </cell>
          <cell r="E428">
            <v>3.54</v>
          </cell>
        </row>
        <row r="429">
          <cell r="A429" t="str">
            <v>200000063</v>
          </cell>
          <cell r="B429" t="str">
            <v>Trapezverbinder 12° aufwärts</v>
          </cell>
          <cell r="C429">
            <v>1.5</v>
          </cell>
          <cell r="D429">
            <v>1.1100000000000001</v>
          </cell>
          <cell r="E429">
            <v>2.61</v>
          </cell>
        </row>
        <row r="430">
          <cell r="A430" t="str">
            <v>200000064</v>
          </cell>
          <cell r="B430" t="str">
            <v>Welle - Schwenker</v>
          </cell>
          <cell r="C430">
            <v>0</v>
          </cell>
          <cell r="D430">
            <v>14</v>
          </cell>
          <cell r="E430">
            <v>14</v>
          </cell>
        </row>
        <row r="431">
          <cell r="A431" t="str">
            <v>200000065</v>
          </cell>
          <cell r="B431" t="str">
            <v>Schieber - Schwenker</v>
          </cell>
          <cell r="C431">
            <v>0</v>
          </cell>
          <cell r="D431">
            <v>165</v>
          </cell>
          <cell r="E431">
            <v>165</v>
          </cell>
        </row>
        <row r="432">
          <cell r="A432" t="str">
            <v>200000066</v>
          </cell>
          <cell r="B432" t="str">
            <v>Kantenschutz - Leiste</v>
          </cell>
          <cell r="C432">
            <v>0</v>
          </cell>
          <cell r="D432">
            <v>69.5</v>
          </cell>
          <cell r="E432">
            <v>69.5</v>
          </cell>
        </row>
        <row r="433">
          <cell r="A433" t="str">
            <v>200000067</v>
          </cell>
          <cell r="B433" t="str">
            <v>Moosgummileiste selbstklebend - D-Profil - 16 x 20</v>
          </cell>
          <cell r="C433"/>
          <cell r="D433"/>
          <cell r="E433"/>
        </row>
        <row r="434">
          <cell r="A434" t="str">
            <v>200000068</v>
          </cell>
          <cell r="B434" t="str">
            <v>Kantenschutz - Gummileiste</v>
          </cell>
          <cell r="C434">
            <v>39.5</v>
          </cell>
          <cell r="D434">
            <v>0</v>
          </cell>
          <cell r="E434">
            <v>39.5</v>
          </cell>
        </row>
        <row r="435">
          <cell r="A435" t="str">
            <v>200000069</v>
          </cell>
          <cell r="B435" t="str">
            <v>Grundplatte für SP 2.0 und LP 2.0</v>
          </cell>
          <cell r="C435">
            <v>0</v>
          </cell>
          <cell r="D435">
            <v>19.899999999999999</v>
          </cell>
          <cell r="E435">
            <v>19.899999999999999</v>
          </cell>
        </row>
        <row r="436">
          <cell r="A436" t="str">
            <v>200000070</v>
          </cell>
          <cell r="B436" t="str">
            <v>Separator links Grundmodell - BG</v>
          </cell>
          <cell r="C436">
            <v>14.6</v>
          </cell>
          <cell r="D436">
            <v>343.6</v>
          </cell>
          <cell r="E436">
            <v>363.95</v>
          </cell>
        </row>
        <row r="437">
          <cell r="A437" t="str">
            <v>200000071</v>
          </cell>
          <cell r="B437" t="str">
            <v>SP 2.0 bearbeitet für Separator/Stopper L=500</v>
          </cell>
          <cell r="C437">
            <v>1</v>
          </cell>
          <cell r="D437">
            <v>29.2</v>
          </cell>
          <cell r="E437">
            <v>30.2</v>
          </cell>
        </row>
        <row r="438">
          <cell r="A438" t="str">
            <v>200000072</v>
          </cell>
          <cell r="B438" t="str">
            <v>Rahmen 1 Beladung Schliesser - BG</v>
          </cell>
          <cell r="C438">
            <v>15.5</v>
          </cell>
          <cell r="D438">
            <v>86.33</v>
          </cell>
          <cell r="E438">
            <v>114.33</v>
          </cell>
        </row>
        <row r="439">
          <cell r="A439" t="str">
            <v>200000073</v>
          </cell>
          <cell r="B439" t="str">
            <v>Schwenkantrieb CDRBU2WU40-180SZ</v>
          </cell>
          <cell r="C439">
            <v>0</v>
          </cell>
          <cell r="D439">
            <v>186.26</v>
          </cell>
          <cell r="E439">
            <v>186.26</v>
          </cell>
        </row>
        <row r="440">
          <cell r="A440" t="str">
            <v>200000074</v>
          </cell>
          <cell r="B440" t="str">
            <v>Trapezverbinder 12° abwärts</v>
          </cell>
          <cell r="C440">
            <v>1.5</v>
          </cell>
          <cell r="D440">
            <v>1.1100000000000001</v>
          </cell>
          <cell r="E440">
            <v>2.61</v>
          </cell>
        </row>
        <row r="441">
          <cell r="A441" t="str">
            <v>200000075</v>
          </cell>
          <cell r="B441" t="str">
            <v>Antriebsstation rechts für Vario - ohne Motor - BG</v>
          </cell>
          <cell r="C441">
            <v>17.5</v>
          </cell>
          <cell r="D441">
            <v>174.13</v>
          </cell>
          <cell r="E441">
            <v>206.63</v>
          </cell>
        </row>
        <row r="442">
          <cell r="A442" t="str">
            <v>200000076</v>
          </cell>
          <cell r="B442" t="str">
            <v>Separatorabhängung an SP 2.0 - BG</v>
          </cell>
          <cell r="C442">
            <v>0.25</v>
          </cell>
          <cell r="D442">
            <v>51.174599999999998</v>
          </cell>
          <cell r="E442">
            <v>53.924599999999998</v>
          </cell>
        </row>
        <row r="443">
          <cell r="A443" t="str">
            <v>200000077</v>
          </cell>
          <cell r="B443" t="str">
            <v>Separator links an Staustrecke SP 2.0 - BG</v>
          </cell>
          <cell r="C443">
            <v>17.599999999999998</v>
          </cell>
          <cell r="D443">
            <v>399.57993681124691</v>
          </cell>
          <cell r="E443">
            <v>427.92993681124688</v>
          </cell>
        </row>
        <row r="444">
          <cell r="A444" t="str">
            <v>200000079</v>
          </cell>
          <cell r="B444" t="str">
            <v>Fahrspur außen für 30°Bogen dreiteilig</v>
          </cell>
          <cell r="C444">
            <v>0</v>
          </cell>
          <cell r="D444">
            <v>43.19</v>
          </cell>
          <cell r="E444">
            <v>43.19</v>
          </cell>
        </row>
        <row r="445">
          <cell r="A445" t="str">
            <v>200000080</v>
          </cell>
          <cell r="B445" t="str">
            <v>Käfig für Bogen 30° dreiteilig</v>
          </cell>
          <cell r="C445">
            <v>0</v>
          </cell>
          <cell r="D445">
            <v>72.78</v>
          </cell>
          <cell r="E445">
            <v>72.78</v>
          </cell>
        </row>
        <row r="446">
          <cell r="A446" t="str">
            <v>200000081</v>
          </cell>
          <cell r="B446" t="str">
            <v>Fahrspur innen für 30° Bogen dreiteilig</v>
          </cell>
          <cell r="C446">
            <v>0</v>
          </cell>
          <cell r="D446">
            <v>33.67</v>
          </cell>
          <cell r="E446">
            <v>33.67</v>
          </cell>
        </row>
        <row r="447">
          <cell r="A447" t="str">
            <v>200000082</v>
          </cell>
          <cell r="B447" t="str">
            <v>Rahmen 2 Beladung Schliesser - BG</v>
          </cell>
          <cell r="C447">
            <v>18</v>
          </cell>
          <cell r="D447">
            <v>86.33</v>
          </cell>
          <cell r="E447">
            <v>119.33</v>
          </cell>
        </row>
        <row r="448">
          <cell r="A448" t="str">
            <v>200000083</v>
          </cell>
          <cell r="B448" t="str">
            <v>Ständer - Profil für Zylinderführung</v>
          </cell>
          <cell r="C448">
            <v>37.5</v>
          </cell>
          <cell r="D448">
            <v>7.98</v>
          </cell>
          <cell r="E448">
            <v>45.47</v>
          </cell>
        </row>
        <row r="449">
          <cell r="A449" t="str">
            <v>200000084</v>
          </cell>
          <cell r="B449" t="str">
            <v>Single Carrier 40 mit Symmetriehaken</v>
          </cell>
          <cell r="C449">
            <v>0</v>
          </cell>
          <cell r="D449">
            <v>5.5</v>
          </cell>
          <cell r="E449">
            <v>5.5</v>
          </cell>
        </row>
        <row r="450">
          <cell r="A450" t="str">
            <v>200000085</v>
          </cell>
          <cell r="B450" t="str">
            <v>SP 2.0 Bearbeitung Profil Bogenelement</v>
          </cell>
          <cell r="C450">
            <v>2.5</v>
          </cell>
          <cell r="D450">
            <v>6.42</v>
          </cell>
          <cell r="E450">
            <v>8.92</v>
          </cell>
        </row>
        <row r="451">
          <cell r="A451" t="str">
            <v>200000086</v>
          </cell>
          <cell r="B451" t="str">
            <v>LP 2.0 mit Bearbeitung für AS-Element [L=5M]</v>
          </cell>
          <cell r="C451"/>
          <cell r="D451"/>
          <cell r="E451"/>
        </row>
        <row r="452">
          <cell r="A452" t="str">
            <v>200000087</v>
          </cell>
          <cell r="B452" t="str">
            <v>Druckregler VRPA-CM-Q6-E</v>
          </cell>
          <cell r="C452">
            <v>0</v>
          </cell>
          <cell r="D452">
            <v>39.950000000000003</v>
          </cell>
          <cell r="E452">
            <v>39.950000000000003</v>
          </cell>
        </row>
        <row r="453">
          <cell r="A453" t="str">
            <v>200000088</v>
          </cell>
          <cell r="B453" t="str">
            <v>Entladung für Taschen ILS - BG</v>
          </cell>
          <cell r="C453"/>
          <cell r="D453"/>
          <cell r="E453"/>
        </row>
        <row r="454">
          <cell r="A454" t="str">
            <v>200000089</v>
          </cell>
          <cell r="B454" t="str">
            <v>Führungszylinder DFM-32-125-P-A-GF</v>
          </cell>
          <cell r="C454">
            <v>0</v>
          </cell>
          <cell r="D454">
            <v>345.45</v>
          </cell>
          <cell r="E454">
            <v>345.45</v>
          </cell>
        </row>
        <row r="455">
          <cell r="A455" t="str">
            <v>200000090</v>
          </cell>
          <cell r="B455" t="str">
            <v>Befestigungsplatte Entladung für Taschen ILS</v>
          </cell>
          <cell r="C455">
            <v>0</v>
          </cell>
          <cell r="D455">
            <v>175</v>
          </cell>
          <cell r="E455">
            <v>175</v>
          </cell>
        </row>
        <row r="456">
          <cell r="A456" t="str">
            <v>200000091</v>
          </cell>
          <cell r="B456" t="str">
            <v>Grundhalter Entladung für Taschen ILS</v>
          </cell>
          <cell r="C456">
            <v>0</v>
          </cell>
          <cell r="D456">
            <v>104.9</v>
          </cell>
          <cell r="E456">
            <v>104.9</v>
          </cell>
        </row>
        <row r="457">
          <cell r="A457" t="str">
            <v>200000092</v>
          </cell>
          <cell r="B457" t="str">
            <v>Druckplatte Entladung für Taschen ILS</v>
          </cell>
          <cell r="C457">
            <v>0</v>
          </cell>
          <cell r="D457">
            <v>274.38</v>
          </cell>
          <cell r="E457">
            <v>274.38</v>
          </cell>
        </row>
        <row r="458">
          <cell r="A458" t="str">
            <v>200000093</v>
          </cell>
          <cell r="B458" t="str">
            <v>Puffer - Platte Entladung für Taschen ILS</v>
          </cell>
          <cell r="C458">
            <v>0</v>
          </cell>
          <cell r="D458">
            <v>80.91</v>
          </cell>
          <cell r="E458">
            <v>80.91</v>
          </cell>
        </row>
        <row r="459">
          <cell r="A459" t="str">
            <v>200000094</v>
          </cell>
          <cell r="B459" t="str">
            <v>Lagerbock LBN-12/16</v>
          </cell>
          <cell r="C459">
            <v>0</v>
          </cell>
          <cell r="D459">
            <v>7.05</v>
          </cell>
          <cell r="E459">
            <v>7.05</v>
          </cell>
        </row>
        <row r="460">
          <cell r="A460" t="str">
            <v>200000095</v>
          </cell>
          <cell r="B460" t="str">
            <v>Rundzylinder DSNU-16-30-PPS-A</v>
          </cell>
          <cell r="C460">
            <v>0</v>
          </cell>
          <cell r="D460">
            <v>46.08</v>
          </cell>
          <cell r="E460">
            <v>46.08</v>
          </cell>
        </row>
        <row r="461">
          <cell r="A461" t="str">
            <v>200000097</v>
          </cell>
          <cell r="B461" t="str">
            <v>Welle für Beladung Taschen ILS</v>
          </cell>
          <cell r="C461">
            <v>0</v>
          </cell>
          <cell r="D461">
            <v>18</v>
          </cell>
          <cell r="E461">
            <v>18</v>
          </cell>
        </row>
        <row r="462">
          <cell r="A462" t="str">
            <v>200000098</v>
          </cell>
          <cell r="B462" t="str">
            <v>Bolzen mit Bund GSHCCGH6-11.2 m. Sicherungsring</v>
          </cell>
          <cell r="C462">
            <v>0</v>
          </cell>
          <cell r="D462">
            <v>35.18</v>
          </cell>
          <cell r="E462">
            <v>35.18</v>
          </cell>
        </row>
        <row r="463">
          <cell r="A463" t="str">
            <v>200000099</v>
          </cell>
          <cell r="B463" t="str">
            <v>Führungsschiene SROMST15-90</v>
          </cell>
          <cell r="C463">
            <v>0</v>
          </cell>
          <cell r="D463">
            <v>24.56</v>
          </cell>
          <cell r="E463">
            <v>24.56</v>
          </cell>
        </row>
        <row r="464">
          <cell r="A464" t="str">
            <v>200000100</v>
          </cell>
          <cell r="B464" t="str">
            <v>Gelenkarm LKBM8-L50-S40-Q120-H8-HA8-T5</v>
          </cell>
          <cell r="C464">
            <v>0</v>
          </cell>
          <cell r="D464">
            <v>28.45</v>
          </cell>
          <cell r="E464">
            <v>28.45</v>
          </cell>
        </row>
        <row r="465">
          <cell r="A465" t="str">
            <v>200000102</v>
          </cell>
          <cell r="B465" t="str">
            <v>Klemmbacke links für Fixierstation</v>
          </cell>
          <cell r="C465">
            <v>0</v>
          </cell>
          <cell r="D465">
            <v>255</v>
          </cell>
          <cell r="E465">
            <v>255</v>
          </cell>
        </row>
        <row r="466">
          <cell r="A466" t="str">
            <v>200000103</v>
          </cell>
          <cell r="B466" t="str">
            <v>Klemmbacke rechts für Fixierstation</v>
          </cell>
          <cell r="C466">
            <v>0</v>
          </cell>
          <cell r="D466">
            <v>255</v>
          </cell>
          <cell r="E466">
            <v>255</v>
          </cell>
        </row>
        <row r="467">
          <cell r="A467" t="str">
            <v>200000104</v>
          </cell>
          <cell r="B467" t="str">
            <v>Gelenkverbindung für Entladung Taschen ILS</v>
          </cell>
          <cell r="C467">
            <v>0</v>
          </cell>
          <cell r="D467">
            <v>79.959999999999994</v>
          </cell>
          <cell r="E467">
            <v>79.959999999999994</v>
          </cell>
        </row>
        <row r="468">
          <cell r="A468" t="str">
            <v>200000105</v>
          </cell>
          <cell r="B468" t="str">
            <v>Bolzen mit Bund GSHCCGH6-12.2 m. Sicherungsring</v>
          </cell>
          <cell r="C468">
            <v>0</v>
          </cell>
          <cell r="D468">
            <v>35.18</v>
          </cell>
          <cell r="E468">
            <v>35.18</v>
          </cell>
        </row>
        <row r="469">
          <cell r="A469" t="str">
            <v>200000106</v>
          </cell>
          <cell r="B469" t="str">
            <v>Befestigungswinkel für Entladung Taschen ILS</v>
          </cell>
          <cell r="C469">
            <v>0</v>
          </cell>
          <cell r="D469">
            <v>47.8</v>
          </cell>
          <cell r="E469">
            <v>47.8</v>
          </cell>
        </row>
        <row r="470">
          <cell r="A470" t="str">
            <v>200000107</v>
          </cell>
          <cell r="B470" t="str">
            <v>Schieber für Entladung Taschen ILS</v>
          </cell>
          <cell r="C470">
            <v>0</v>
          </cell>
          <cell r="D470">
            <v>33.96</v>
          </cell>
          <cell r="E470">
            <v>33.96</v>
          </cell>
        </row>
        <row r="471">
          <cell r="A471" t="str">
            <v>200000108</v>
          </cell>
          <cell r="B471" t="str">
            <v>Befestigungsplatte für Entladung Taschen ILS</v>
          </cell>
          <cell r="C471">
            <v>0</v>
          </cell>
          <cell r="D471">
            <v>79.5</v>
          </cell>
          <cell r="E471">
            <v>79.5</v>
          </cell>
        </row>
        <row r="472">
          <cell r="A472" t="str">
            <v>200000110</v>
          </cell>
          <cell r="B472" t="str">
            <v>Rutschprofil für SC Entladung</v>
          </cell>
          <cell r="C472">
            <v>0</v>
          </cell>
          <cell r="D472">
            <v>37.6</v>
          </cell>
          <cell r="E472">
            <v>37.6</v>
          </cell>
        </row>
        <row r="473">
          <cell r="A473" t="str">
            <v>200000111</v>
          </cell>
          <cell r="B473" t="str">
            <v>Halteklotz groß für SC Entladung</v>
          </cell>
          <cell r="C473">
            <v>0</v>
          </cell>
          <cell r="D473">
            <v>141.75</v>
          </cell>
          <cell r="E473">
            <v>141.75</v>
          </cell>
        </row>
        <row r="474">
          <cell r="A474" t="str">
            <v>200000112</v>
          </cell>
          <cell r="B474" t="str">
            <v>Deckplatte für SC Entladung</v>
          </cell>
          <cell r="C474">
            <v>0</v>
          </cell>
          <cell r="D474">
            <v>49.7</v>
          </cell>
          <cell r="E474">
            <v>49.7</v>
          </cell>
        </row>
        <row r="475">
          <cell r="A475" t="str">
            <v>200000113</v>
          </cell>
          <cell r="B475" t="str">
            <v>Gegenplatte für SC Entladung</v>
          </cell>
          <cell r="C475">
            <v>0</v>
          </cell>
          <cell r="D475">
            <v>69.650000000000006</v>
          </cell>
          <cell r="E475">
            <v>69.650000000000006</v>
          </cell>
        </row>
        <row r="476">
          <cell r="A476" t="str">
            <v>200000114</v>
          </cell>
          <cell r="B476" t="str">
            <v>Schwenkhebel Platte für SC Entladung</v>
          </cell>
          <cell r="C476">
            <v>0</v>
          </cell>
          <cell r="D476">
            <v>322</v>
          </cell>
          <cell r="E476">
            <v>322</v>
          </cell>
        </row>
        <row r="477">
          <cell r="A477" t="str">
            <v>200000115</v>
          </cell>
          <cell r="B477" t="str">
            <v>Gleitschiene für SC Entladung</v>
          </cell>
          <cell r="C477">
            <v>0</v>
          </cell>
          <cell r="D477">
            <v>145</v>
          </cell>
          <cell r="E477">
            <v>145</v>
          </cell>
        </row>
        <row r="478">
          <cell r="A478" t="str">
            <v>200000116</v>
          </cell>
          <cell r="B478" t="str">
            <v>Halteklotz klein für SC Entladung</v>
          </cell>
          <cell r="C478">
            <v>0</v>
          </cell>
          <cell r="D478">
            <v>85.75</v>
          </cell>
          <cell r="E478">
            <v>85.75</v>
          </cell>
        </row>
        <row r="479">
          <cell r="A479" t="str">
            <v>200000117</v>
          </cell>
          <cell r="B479" t="str">
            <v>Winkelplatte für SC Entladung</v>
          </cell>
          <cell r="C479">
            <v>0</v>
          </cell>
          <cell r="D479">
            <v>82.95</v>
          </cell>
          <cell r="E479">
            <v>82.95</v>
          </cell>
        </row>
        <row r="480">
          <cell r="A480" t="str">
            <v>200000118</v>
          </cell>
          <cell r="B480" t="str">
            <v>Halteblech Gleitschiene für SC Entladung</v>
          </cell>
          <cell r="C480">
            <v>0</v>
          </cell>
          <cell r="D480">
            <v>32.1</v>
          </cell>
          <cell r="E480">
            <v>32.1</v>
          </cell>
        </row>
        <row r="481">
          <cell r="A481" t="str">
            <v>200000119</v>
          </cell>
          <cell r="B481" t="str">
            <v>Gleitschiene 2 für SC Entladung</v>
          </cell>
          <cell r="C481">
            <v>0</v>
          </cell>
          <cell r="D481">
            <v>57.3</v>
          </cell>
          <cell r="E481">
            <v>57.3</v>
          </cell>
        </row>
        <row r="482">
          <cell r="A482" t="str">
            <v>200000120</v>
          </cell>
          <cell r="B482" t="str">
            <v>Rundzylinder C85N20-15, doppeltwirkend</v>
          </cell>
          <cell r="C482">
            <v>0</v>
          </cell>
          <cell r="D482">
            <v>21.35</v>
          </cell>
          <cell r="E482">
            <v>21.35</v>
          </cell>
        </row>
        <row r="483">
          <cell r="A483" t="str">
            <v>200000121</v>
          </cell>
          <cell r="B483" t="str">
            <v>Befestigungswinkel für Gegenlager - C85C25</v>
          </cell>
          <cell r="C483">
            <v>0</v>
          </cell>
          <cell r="D483">
            <v>27.4</v>
          </cell>
          <cell r="E483">
            <v>27.4</v>
          </cell>
        </row>
        <row r="484">
          <cell r="A484" t="str">
            <v>200000122</v>
          </cell>
          <cell r="B484" t="str">
            <v>Entladung für SC - BG</v>
          </cell>
          <cell r="C484">
            <v>62.9</v>
          </cell>
          <cell r="D484">
            <v>1379.87</v>
          </cell>
          <cell r="E484">
            <v>1442.77</v>
          </cell>
        </row>
        <row r="485">
          <cell r="A485" t="str">
            <v>200000123</v>
          </cell>
          <cell r="B485" t="str">
            <v>Kantenschutz</v>
          </cell>
          <cell r="C485">
            <v>30</v>
          </cell>
          <cell r="D485">
            <v>0.69</v>
          </cell>
          <cell r="E485">
            <v>30.69</v>
          </cell>
        </row>
        <row r="486">
          <cell r="A486" t="str">
            <v>200000124</v>
          </cell>
          <cell r="B486" t="str">
            <v>Ständer - Profil für Montage an Befestigungsplatte</v>
          </cell>
          <cell r="C486">
            <v>17.5</v>
          </cell>
          <cell r="D486">
            <v>13.63</v>
          </cell>
          <cell r="E486">
            <v>31.13</v>
          </cell>
        </row>
        <row r="487">
          <cell r="A487" t="str">
            <v>200000125</v>
          </cell>
          <cell r="B487" t="str">
            <v>Ständer - Entladung für Taschen ILS - BG</v>
          </cell>
          <cell r="C487">
            <v>110</v>
          </cell>
          <cell r="D487">
            <v>190.64</v>
          </cell>
          <cell r="E487">
            <v>303.14</v>
          </cell>
        </row>
        <row r="488">
          <cell r="A488" t="str">
            <v>200000126</v>
          </cell>
          <cell r="B488" t="str">
            <v>Anfahrleiste</v>
          </cell>
          <cell r="C488">
            <v>50</v>
          </cell>
          <cell r="D488">
            <v>1.72</v>
          </cell>
          <cell r="E488">
            <v>51.72</v>
          </cell>
        </row>
        <row r="489">
          <cell r="A489" t="str">
            <v>200000127</v>
          </cell>
          <cell r="B489" t="str">
            <v>Abdeckung für Sensorbügel mit Glasfaserkabel</v>
          </cell>
          <cell r="C489">
            <v>0</v>
          </cell>
          <cell r="D489">
            <v>4.9000000000000004</v>
          </cell>
          <cell r="E489">
            <v>4.9000000000000004</v>
          </cell>
        </row>
        <row r="490">
          <cell r="A490" t="str">
            <v>200000128</v>
          </cell>
          <cell r="B490" t="str">
            <v>Traversenstopper mit Handschaltung - BG</v>
          </cell>
          <cell r="C490"/>
          <cell r="D490"/>
          <cell r="E490"/>
        </row>
        <row r="491">
          <cell r="A491" t="str">
            <v>200000133</v>
          </cell>
          <cell r="B491" t="str">
            <v>Kniehebelspanner GH-20235</v>
          </cell>
          <cell r="C491">
            <v>0</v>
          </cell>
          <cell r="D491">
            <v>12.66</v>
          </cell>
          <cell r="E491">
            <v>12.66</v>
          </cell>
        </row>
        <row r="492">
          <cell r="A492" t="str">
            <v>200000134</v>
          </cell>
          <cell r="B492" t="str">
            <v>Kniehebelspanner GH-20235 bearbeitet</v>
          </cell>
          <cell r="C492"/>
          <cell r="D492"/>
          <cell r="E492"/>
        </row>
        <row r="493">
          <cell r="A493" t="str">
            <v>200000135</v>
          </cell>
          <cell r="B493" t="str">
            <v>Schutzabdeckung 1 - Beladung</v>
          </cell>
          <cell r="C493"/>
          <cell r="D493"/>
          <cell r="E493"/>
        </row>
        <row r="494">
          <cell r="A494" t="str">
            <v>200000136</v>
          </cell>
          <cell r="B494" t="str">
            <v>Schutzabdeckung 2 -Beladung</v>
          </cell>
          <cell r="C494"/>
          <cell r="D494"/>
          <cell r="E494"/>
        </row>
        <row r="495">
          <cell r="A495" t="str">
            <v>200000137</v>
          </cell>
          <cell r="B495" t="str">
            <v>Schaltgabel für Handschaltung Traversenstopper</v>
          </cell>
          <cell r="C495">
            <v>0</v>
          </cell>
          <cell r="D495">
            <v>4.8</v>
          </cell>
          <cell r="E495">
            <v>4.8</v>
          </cell>
        </row>
        <row r="496">
          <cell r="A496" t="str">
            <v>200000138</v>
          </cell>
          <cell r="B496" t="str">
            <v>Zugstange für Handschaltung Traversenstopper</v>
          </cell>
          <cell r="C496">
            <v>0</v>
          </cell>
          <cell r="D496">
            <v>46.55</v>
          </cell>
          <cell r="E496">
            <v>46.55</v>
          </cell>
        </row>
        <row r="497">
          <cell r="A497" t="str">
            <v>200000139</v>
          </cell>
          <cell r="B497" t="str">
            <v>Linearwelle  SSFJ6-550 g6</v>
          </cell>
          <cell r="C497"/>
          <cell r="D497"/>
          <cell r="E497"/>
        </row>
        <row r="498">
          <cell r="A498" t="str">
            <v>200000144</v>
          </cell>
          <cell r="B498" t="str">
            <v>Stofftasche für ILS</v>
          </cell>
          <cell r="C498"/>
          <cell r="D498"/>
          <cell r="E498"/>
        </row>
        <row r="499">
          <cell r="A499" t="str">
            <v>200000146</v>
          </cell>
          <cell r="B499" t="str">
            <v>ES-Element 90° rechts</v>
          </cell>
          <cell r="C499"/>
          <cell r="D499"/>
          <cell r="E499"/>
        </row>
        <row r="500">
          <cell r="A500" t="str">
            <v>200000147</v>
          </cell>
          <cell r="B500" t="str">
            <v>Halter ES-Element 90° rechts</v>
          </cell>
          <cell r="C500">
            <v>0</v>
          </cell>
          <cell r="D500">
            <v>14.68</v>
          </cell>
          <cell r="E500">
            <v>14.68</v>
          </cell>
        </row>
        <row r="501">
          <cell r="A501" t="str">
            <v>200000148</v>
          </cell>
          <cell r="B501" t="str">
            <v>Grundkörper ES-Element rechts</v>
          </cell>
          <cell r="C501">
            <v>0</v>
          </cell>
          <cell r="D501">
            <v>48.54</v>
          </cell>
          <cell r="E501">
            <v>48.54</v>
          </cell>
        </row>
        <row r="502">
          <cell r="A502" t="str">
            <v>200000149</v>
          </cell>
          <cell r="B502" t="str">
            <v>Einweisbogen rechts kurz</v>
          </cell>
          <cell r="C502">
            <v>2</v>
          </cell>
          <cell r="D502">
            <v>2.3199999999999998</v>
          </cell>
          <cell r="E502">
            <v>4.32</v>
          </cell>
        </row>
        <row r="503">
          <cell r="A503" t="str">
            <v>200000150</v>
          </cell>
          <cell r="B503" t="str">
            <v>Adapter für Einweisbogen rechts kurz</v>
          </cell>
          <cell r="C503">
            <v>0</v>
          </cell>
          <cell r="D503">
            <v>5.65</v>
          </cell>
          <cell r="E503">
            <v>5.65</v>
          </cell>
        </row>
        <row r="504">
          <cell r="A504" t="str">
            <v>200000151</v>
          </cell>
          <cell r="B504" t="str">
            <v>Schalthebel für Handschaltung Traversenstopper</v>
          </cell>
          <cell r="C504">
            <v>0</v>
          </cell>
          <cell r="D504">
            <v>4.7</v>
          </cell>
          <cell r="E504">
            <v>4.7</v>
          </cell>
        </row>
        <row r="505">
          <cell r="A505" t="str">
            <v>200000152</v>
          </cell>
          <cell r="B505" t="str">
            <v>Schwenkantrieb CDRBU2WU40-90DZ</v>
          </cell>
          <cell r="C505"/>
          <cell r="D505"/>
          <cell r="E505"/>
        </row>
        <row r="506">
          <cell r="A506" t="str">
            <v>200000153</v>
          </cell>
          <cell r="B506" t="str">
            <v>Stopper - Leiste Entladung für Taschen ILS</v>
          </cell>
          <cell r="C506"/>
          <cell r="D506"/>
          <cell r="E506"/>
        </row>
        <row r="507">
          <cell r="A507" t="str">
            <v>200000154</v>
          </cell>
          <cell r="B507" t="str">
            <v>Anlaufscheibe GTM-0615-015</v>
          </cell>
          <cell r="C507"/>
          <cell r="D507"/>
          <cell r="E507"/>
        </row>
        <row r="508">
          <cell r="A508" t="str">
            <v>200000155</v>
          </cell>
          <cell r="B508" t="str">
            <v>Grundkörper ES-Element links</v>
          </cell>
          <cell r="C508">
            <v>0</v>
          </cell>
          <cell r="D508">
            <v>47.45</v>
          </cell>
          <cell r="E508">
            <v>47.45</v>
          </cell>
        </row>
        <row r="509">
          <cell r="A509" t="str">
            <v>200000156</v>
          </cell>
          <cell r="B509" t="str">
            <v>Zugfeder Z-112EI</v>
          </cell>
          <cell r="C509">
            <v>0</v>
          </cell>
          <cell r="D509">
            <v>1.05</v>
          </cell>
          <cell r="E509">
            <v>1.05</v>
          </cell>
        </row>
        <row r="510">
          <cell r="A510" t="str">
            <v>200000157</v>
          </cell>
          <cell r="B510" t="str">
            <v>Scharnierbolzen mit Splint - SHCLGHN6-35-NC3</v>
          </cell>
          <cell r="C510">
            <v>0</v>
          </cell>
          <cell r="D510">
            <v>21.6</v>
          </cell>
          <cell r="E510">
            <v>21.6</v>
          </cell>
        </row>
        <row r="511">
          <cell r="A511" t="str">
            <v>200000158</v>
          </cell>
          <cell r="B511" t="str">
            <v>5/2-Wegeventil monostabil (ohne Drossel)</v>
          </cell>
          <cell r="C511"/>
          <cell r="D511"/>
          <cell r="E511"/>
        </row>
        <row r="512">
          <cell r="A512" t="str">
            <v>200000159</v>
          </cell>
          <cell r="B512" t="str">
            <v>Halter am LP für AS-Element links</v>
          </cell>
          <cell r="C512">
            <v>0</v>
          </cell>
          <cell r="D512">
            <v>50.64</v>
          </cell>
          <cell r="E512">
            <v>50.64</v>
          </cell>
        </row>
        <row r="513">
          <cell r="A513" t="str">
            <v>200000160</v>
          </cell>
          <cell r="B513" t="str">
            <v>Z-Winkel/H=0840,5/B=60/verzinkt  /beam</v>
          </cell>
          <cell r="C513">
            <v>0</v>
          </cell>
          <cell r="D513">
            <v>22</v>
          </cell>
          <cell r="E513">
            <v>22</v>
          </cell>
        </row>
        <row r="514">
          <cell r="A514" t="str">
            <v>200000161</v>
          </cell>
          <cell r="B514" t="str">
            <v>Winkel für Abheber für Antriebsclip SC</v>
          </cell>
          <cell r="C514"/>
          <cell r="D514"/>
          <cell r="E514"/>
        </row>
        <row r="515">
          <cell r="A515" t="str">
            <v>200000162</v>
          </cell>
          <cell r="B515" t="str">
            <v>Entkoppler für Antriebsclip SC</v>
          </cell>
          <cell r="C515"/>
          <cell r="D515"/>
          <cell r="E515"/>
        </row>
        <row r="516">
          <cell r="A516" t="str">
            <v>200000163</v>
          </cell>
          <cell r="B516" t="str">
            <v>Ladeschleife ILS 6300 mit Stützfuß - BG</v>
          </cell>
          <cell r="C516"/>
          <cell r="D516"/>
          <cell r="E516"/>
        </row>
        <row r="517">
          <cell r="A517" t="str">
            <v>200000165</v>
          </cell>
          <cell r="B517" t="str">
            <v>Traverse für PAC 135</v>
          </cell>
          <cell r="C517">
            <v>0</v>
          </cell>
          <cell r="D517">
            <v>47.73</v>
          </cell>
          <cell r="E517">
            <v>47.73</v>
          </cell>
        </row>
        <row r="518">
          <cell r="A518" t="str">
            <v>200000166</v>
          </cell>
          <cell r="B518" t="str">
            <v>Käfig SP-Bogen 30°</v>
          </cell>
          <cell r="C518">
            <v>0</v>
          </cell>
          <cell r="D518">
            <v>125.67</v>
          </cell>
          <cell r="E518">
            <v>125.67</v>
          </cell>
        </row>
        <row r="519">
          <cell r="A519" t="str">
            <v>200000167</v>
          </cell>
          <cell r="B519" t="str">
            <v>Innenspur SP-Bogen 30°</v>
          </cell>
          <cell r="C519">
            <v>0</v>
          </cell>
          <cell r="D519">
            <v>16.98</v>
          </cell>
          <cell r="E519">
            <v>16.98</v>
          </cell>
        </row>
        <row r="520">
          <cell r="A520" t="str">
            <v>200000168</v>
          </cell>
          <cell r="B520" t="str">
            <v>Außenspur SP-Bogen 30°</v>
          </cell>
          <cell r="C520">
            <v>0</v>
          </cell>
          <cell r="D520">
            <v>21.65</v>
          </cell>
          <cell r="E520">
            <v>21.65</v>
          </cell>
        </row>
        <row r="521">
          <cell r="A521" t="str">
            <v>200000169</v>
          </cell>
          <cell r="B521" t="str">
            <v>SP-Bogen 30° R150</v>
          </cell>
          <cell r="C521">
            <v>0</v>
          </cell>
          <cell r="D521">
            <v>137.91999999999999</v>
          </cell>
          <cell r="E521">
            <v>137.91999999999999</v>
          </cell>
        </row>
        <row r="522">
          <cell r="A522" t="str">
            <v>200000170</v>
          </cell>
          <cell r="B522" t="str">
            <v>Blechhalter für U-Bügel am Sigma S350</v>
          </cell>
          <cell r="C522">
            <v>0</v>
          </cell>
          <cell r="D522">
            <v>5</v>
          </cell>
          <cell r="E522">
            <v>5</v>
          </cell>
        </row>
        <row r="523">
          <cell r="A523" t="str">
            <v>200000171</v>
          </cell>
          <cell r="B523" t="str">
            <v>Distanzplatte für Profilnorm T20</v>
          </cell>
          <cell r="C523">
            <v>0</v>
          </cell>
          <cell r="D523">
            <v>15.95</v>
          </cell>
          <cell r="E523">
            <v>15.95</v>
          </cell>
        </row>
        <row r="524">
          <cell r="A524" t="str">
            <v>200000172</v>
          </cell>
          <cell r="B524" t="str">
            <v>Träger LAUFROLLENRAHMEN - LADESCHLEIFE ILS 6300</v>
          </cell>
          <cell r="C524"/>
          <cell r="D524"/>
          <cell r="E524"/>
        </row>
        <row r="525">
          <cell r="A525" t="str">
            <v>200000173</v>
          </cell>
          <cell r="B525" t="str">
            <v>LAUFROLLENRAHMEN VORNE FEST-LS ILS 6300 - BG</v>
          </cell>
          <cell r="C525">
            <v>0</v>
          </cell>
          <cell r="D525">
            <v>270.685</v>
          </cell>
          <cell r="E525">
            <v>270.685</v>
          </cell>
        </row>
        <row r="526">
          <cell r="A526" t="str">
            <v>200000174</v>
          </cell>
          <cell r="B526" t="str">
            <v>ABSTANDHALTER M. ROLLAPPARAT FÜR LS ILS - BG</v>
          </cell>
          <cell r="C526">
            <v>7.5</v>
          </cell>
          <cell r="D526">
            <v>891.65</v>
          </cell>
          <cell r="E526">
            <v>899.15</v>
          </cell>
        </row>
        <row r="527">
          <cell r="A527" t="str">
            <v>200000175</v>
          </cell>
          <cell r="B527" t="str">
            <v>Mast - Flach - Ladeschleife 6300 ILS - BG</v>
          </cell>
          <cell r="C527"/>
          <cell r="D527"/>
          <cell r="E527"/>
        </row>
        <row r="528">
          <cell r="A528" t="str">
            <v>200000176</v>
          </cell>
          <cell r="B528" t="str">
            <v>Mast - Flach - Ladeschleife 6300 Kopf ILS - BG</v>
          </cell>
          <cell r="C528">
            <v>0</v>
          </cell>
          <cell r="D528">
            <v>2763.2</v>
          </cell>
          <cell r="E528">
            <v>2763.2</v>
          </cell>
        </row>
        <row r="529">
          <cell r="A529" t="str">
            <v>200000178</v>
          </cell>
          <cell r="B529" t="str">
            <v>Strebe Mastmitte LS 6300 ILS</v>
          </cell>
          <cell r="C529"/>
          <cell r="D529"/>
          <cell r="E529"/>
        </row>
        <row r="530">
          <cell r="A530" t="str">
            <v>200000179</v>
          </cell>
          <cell r="B530" t="str">
            <v>Befestigungsplatte Mast LS 6300 ILS</v>
          </cell>
          <cell r="C530"/>
          <cell r="D530"/>
          <cell r="E530"/>
        </row>
        <row r="531">
          <cell r="A531" t="str">
            <v>200000180</v>
          </cell>
          <cell r="B531" t="str">
            <v>Verstärkung Schiene Mastende LS ILS 6300</v>
          </cell>
          <cell r="C531"/>
          <cell r="D531"/>
          <cell r="E531"/>
        </row>
        <row r="532">
          <cell r="A532" t="str">
            <v>200000181</v>
          </cell>
          <cell r="B532" t="str">
            <v>Mast - Flach - Ladeschleife 6300 Ende ILS - BG</v>
          </cell>
          <cell r="C532">
            <v>0</v>
          </cell>
          <cell r="D532">
            <v>2717.42</v>
          </cell>
          <cell r="E532">
            <v>2717.42</v>
          </cell>
        </row>
        <row r="533">
          <cell r="A533" t="str">
            <v>200000182</v>
          </cell>
          <cell r="B533" t="str">
            <v>Längsrohr Mastkopf Ladeschleife 6300 ILS</v>
          </cell>
          <cell r="C533"/>
          <cell r="D533"/>
          <cell r="E533"/>
        </row>
        <row r="534">
          <cell r="A534" t="str">
            <v>200000183</v>
          </cell>
          <cell r="B534" t="str">
            <v>Halter Lichtschranke</v>
          </cell>
          <cell r="C534">
            <v>0</v>
          </cell>
          <cell r="D534">
            <v>48.9</v>
          </cell>
          <cell r="E534">
            <v>48.9</v>
          </cell>
        </row>
        <row r="535">
          <cell r="A535" t="str">
            <v>200000184</v>
          </cell>
          <cell r="B535" t="str">
            <v>Längsrohr Mastende Ladeschleife 6300 ILS</v>
          </cell>
          <cell r="C535"/>
          <cell r="D535"/>
          <cell r="E535"/>
        </row>
        <row r="536">
          <cell r="A536" t="str">
            <v>200000186</v>
          </cell>
          <cell r="B536" t="str">
            <v>Verriegelungsbalken</v>
          </cell>
          <cell r="C536">
            <v>19</v>
          </cell>
          <cell r="D536">
            <v>0.31</v>
          </cell>
          <cell r="E536">
            <v>19.309999999999999</v>
          </cell>
        </row>
        <row r="537">
          <cell r="A537" t="str">
            <v>200000187</v>
          </cell>
          <cell r="B537" t="str">
            <v>Haltewinkel für Rücklaufsperre</v>
          </cell>
          <cell r="C537">
            <v>0</v>
          </cell>
          <cell r="D537">
            <v>9.4499999999999993</v>
          </cell>
          <cell r="E537">
            <v>9.4499999999999993</v>
          </cell>
        </row>
        <row r="538">
          <cell r="A538" t="str">
            <v>200000188</v>
          </cell>
          <cell r="B538" t="str">
            <v>Distanzbuchse für Rücklaufsperre</v>
          </cell>
          <cell r="C538">
            <v>0</v>
          </cell>
          <cell r="D538">
            <v>6</v>
          </cell>
          <cell r="E538">
            <v>6</v>
          </cell>
        </row>
        <row r="539">
          <cell r="A539" t="str">
            <v>200000189</v>
          </cell>
          <cell r="B539" t="str">
            <v>Rücklaufsperre am Trolley-V - BG</v>
          </cell>
          <cell r="C539">
            <v>19</v>
          </cell>
          <cell r="D539">
            <v>25.3</v>
          </cell>
          <cell r="E539">
            <v>44.3</v>
          </cell>
        </row>
        <row r="540">
          <cell r="A540" t="str">
            <v>200000190</v>
          </cell>
          <cell r="B540" t="str">
            <v>Filzband 10mm x 1mm selbstklebend</v>
          </cell>
          <cell r="C540">
            <v>0</v>
          </cell>
          <cell r="D540">
            <v>3.02</v>
          </cell>
          <cell r="E540">
            <v>3.02</v>
          </cell>
        </row>
        <row r="541">
          <cell r="A541" t="str">
            <v>200000196</v>
          </cell>
          <cell r="B541" t="str">
            <v>Stützfuss Ladeschleife 6300 ILS - BG</v>
          </cell>
          <cell r="C541"/>
          <cell r="D541"/>
          <cell r="E541"/>
        </row>
        <row r="542">
          <cell r="A542" t="str">
            <v>200000197</v>
          </cell>
          <cell r="B542" t="str">
            <v>Halter f. Lichttaster HT25CI/4P-M12 am LP</v>
          </cell>
          <cell r="C542">
            <v>0</v>
          </cell>
          <cell r="D542">
            <v>1.947349551856594</v>
          </cell>
          <cell r="E542">
            <v>1.947349551856594</v>
          </cell>
        </row>
        <row r="543">
          <cell r="A543" t="str">
            <v>200000198</v>
          </cell>
          <cell r="B543" t="str">
            <v>Kreisel ILS Ladeschleife 6300</v>
          </cell>
          <cell r="C543"/>
          <cell r="D543"/>
          <cell r="E543"/>
        </row>
        <row r="544">
          <cell r="A544" t="str">
            <v>200000199</v>
          </cell>
          <cell r="B544" t="str">
            <v>Umlenkstation ILS-Kreisel LS 6300</v>
          </cell>
          <cell r="C544"/>
          <cell r="D544"/>
          <cell r="E544"/>
        </row>
        <row r="545">
          <cell r="A545" t="str">
            <v>200000200</v>
          </cell>
          <cell r="B545" t="str">
            <v>Antriebsstation ILS Ladeschleife 6300</v>
          </cell>
          <cell r="C545"/>
          <cell r="D545"/>
          <cell r="E545"/>
        </row>
        <row r="546">
          <cell r="A546" t="str">
            <v>200000201</v>
          </cell>
          <cell r="B546" t="str">
            <v>Transportsicherung für AP, APS, APG, HELM, SP</v>
          </cell>
          <cell r="C546"/>
          <cell r="D546"/>
          <cell r="E546"/>
        </row>
        <row r="547">
          <cell r="A547" t="str">
            <v>200000202</v>
          </cell>
          <cell r="B547" t="str">
            <v>Adapterplatte für Außenbeleuchtung</v>
          </cell>
          <cell r="C547">
            <v>0</v>
          </cell>
          <cell r="D547">
            <v>17.96</v>
          </cell>
          <cell r="E547">
            <v>17.96</v>
          </cell>
        </row>
        <row r="548">
          <cell r="A548" t="str">
            <v>200000204</v>
          </cell>
          <cell r="B548" t="str">
            <v>Wagenrahmen hinten für LS 6300 ILS - BG</v>
          </cell>
          <cell r="C548">
            <v>0</v>
          </cell>
          <cell r="D548">
            <v>117.77</v>
          </cell>
          <cell r="E548">
            <v>117.77</v>
          </cell>
        </row>
        <row r="549">
          <cell r="A549" t="str">
            <v>200000205</v>
          </cell>
          <cell r="B549" t="str">
            <v>Querstrebe für Wagenrahmen hinten für LS 6300 ILS</v>
          </cell>
          <cell r="C549"/>
          <cell r="D549"/>
          <cell r="E549"/>
        </row>
        <row r="550">
          <cell r="A550" t="str">
            <v>200000206</v>
          </cell>
          <cell r="B550" t="str">
            <v>Wagen hinten für LS 6300 ILS - BG</v>
          </cell>
          <cell r="C550">
            <v>21.5</v>
          </cell>
          <cell r="D550">
            <v>207.43</v>
          </cell>
          <cell r="E550">
            <v>229.93</v>
          </cell>
        </row>
        <row r="551">
          <cell r="A551" t="str">
            <v>200000207</v>
          </cell>
          <cell r="B551" t="str">
            <v>Verstärkung - Rohr für Mast LS 6300 ILS</v>
          </cell>
          <cell r="C551">
            <v>0</v>
          </cell>
          <cell r="D551">
            <v>18.414999999999999</v>
          </cell>
          <cell r="E551">
            <v>18.414999999999999</v>
          </cell>
        </row>
        <row r="552">
          <cell r="A552" t="str">
            <v>200000208</v>
          </cell>
          <cell r="B552" t="str">
            <v>Wagen mitte für Ladeschleife 6300 ILS - BG</v>
          </cell>
          <cell r="C552">
            <v>31</v>
          </cell>
          <cell r="D552">
            <v>929.23</v>
          </cell>
          <cell r="E552">
            <v>960.23</v>
          </cell>
        </row>
        <row r="553">
          <cell r="A553" t="str">
            <v>200000209</v>
          </cell>
          <cell r="B553" t="str">
            <v>Halter - Verbindung für LS 6300 ILS</v>
          </cell>
          <cell r="C553">
            <v>0</v>
          </cell>
          <cell r="D553">
            <v>5.4385227272727272</v>
          </cell>
          <cell r="E553">
            <v>5.4385227272727272</v>
          </cell>
        </row>
        <row r="554">
          <cell r="A554" t="str">
            <v>200000210</v>
          </cell>
          <cell r="B554" t="str">
            <v>Halter LP rechts für LS 63000 ILS</v>
          </cell>
          <cell r="C554">
            <v>0</v>
          </cell>
          <cell r="D554">
            <v>5.73</v>
          </cell>
          <cell r="E554">
            <v>5.73</v>
          </cell>
        </row>
        <row r="555">
          <cell r="A555" t="str">
            <v>200000211</v>
          </cell>
          <cell r="B555" t="str">
            <v>Halter LP links für LS 63000 ILS</v>
          </cell>
          <cell r="C555">
            <v>0</v>
          </cell>
          <cell r="D555">
            <v>5.73</v>
          </cell>
          <cell r="E555">
            <v>5.73</v>
          </cell>
        </row>
        <row r="556">
          <cell r="A556" t="str">
            <v>200000212</v>
          </cell>
          <cell r="B556" t="str">
            <v>Halter LP rechts für ILS-Kreisel LS 6300 ILS - BG</v>
          </cell>
          <cell r="C556"/>
          <cell r="D556"/>
          <cell r="E556"/>
        </row>
        <row r="557">
          <cell r="A557" t="str">
            <v>200000213</v>
          </cell>
          <cell r="B557" t="str">
            <v>Halter LP links für ILS-Kreisel LS 6300 ILS - BG</v>
          </cell>
          <cell r="C557"/>
          <cell r="D557"/>
          <cell r="E557"/>
        </row>
        <row r="558">
          <cell r="A558" t="str">
            <v>200000214</v>
          </cell>
          <cell r="B558" t="str">
            <v>Sensorhalter für Kamera an AP 110</v>
          </cell>
          <cell r="C558">
            <v>0</v>
          </cell>
          <cell r="D558">
            <v>27.7</v>
          </cell>
          <cell r="E558">
            <v>27.7</v>
          </cell>
        </row>
        <row r="559">
          <cell r="A559" t="str">
            <v>200000215</v>
          </cell>
          <cell r="B559" t="str">
            <v>Camera DM280 m. Halter für Trolley Id.(AP110) - BG</v>
          </cell>
          <cell r="C559">
            <v>0</v>
          </cell>
          <cell r="D559">
            <v>626.85</v>
          </cell>
          <cell r="E559">
            <v>626.85</v>
          </cell>
        </row>
        <row r="560">
          <cell r="A560" t="str">
            <v>200000216</v>
          </cell>
          <cell r="B560" t="str">
            <v>Schiebedach für AS-Element links</v>
          </cell>
          <cell r="C560">
            <v>0</v>
          </cell>
          <cell r="D560">
            <v>50.58</v>
          </cell>
          <cell r="E560">
            <v>50.58</v>
          </cell>
        </row>
        <row r="561">
          <cell r="A561" t="str">
            <v>200000217</v>
          </cell>
          <cell r="B561" t="str">
            <v>AS-Element 90° links</v>
          </cell>
          <cell r="C561"/>
          <cell r="D561"/>
          <cell r="E561"/>
        </row>
        <row r="562">
          <cell r="A562" t="str">
            <v>200000218</v>
          </cell>
          <cell r="B562" t="str">
            <v>Halter ES-Element 90° links</v>
          </cell>
          <cell r="C562">
            <v>0</v>
          </cell>
          <cell r="D562">
            <v>14.68</v>
          </cell>
          <cell r="E562">
            <v>14.68</v>
          </cell>
        </row>
        <row r="563">
          <cell r="A563" t="str">
            <v>200000219</v>
          </cell>
          <cell r="B563" t="str">
            <v>Stützfuss Unterteil LS 6300 ILS - BG</v>
          </cell>
          <cell r="C563">
            <v>0</v>
          </cell>
          <cell r="D563">
            <v>457.83</v>
          </cell>
          <cell r="E563">
            <v>457.83</v>
          </cell>
        </row>
        <row r="564">
          <cell r="A564" t="str">
            <v>200000220</v>
          </cell>
          <cell r="B564" t="str">
            <v>Stützfuss Oberteil - BG</v>
          </cell>
          <cell r="C564">
            <v>0</v>
          </cell>
          <cell r="D564">
            <v>352.88</v>
          </cell>
          <cell r="E564">
            <v>352.88</v>
          </cell>
        </row>
        <row r="565">
          <cell r="A565" t="str">
            <v>200000222</v>
          </cell>
          <cell r="B565" t="str">
            <v>Führungsscheibe D30</v>
          </cell>
          <cell r="C565">
            <v>0</v>
          </cell>
          <cell r="D565">
            <v>11.66</v>
          </cell>
          <cell r="E565">
            <v>11.66</v>
          </cell>
        </row>
        <row r="566">
          <cell r="A566" t="str">
            <v>200000223</v>
          </cell>
          <cell r="B566" t="str">
            <v>AS-Schenkel links</v>
          </cell>
          <cell r="C566">
            <v>0</v>
          </cell>
          <cell r="D566">
            <v>116.92</v>
          </cell>
          <cell r="E566">
            <v>116.92</v>
          </cell>
        </row>
        <row r="567">
          <cell r="A567" t="str">
            <v>200000224</v>
          </cell>
          <cell r="B567" t="str">
            <v>Zylinderschraube DIN 912 - M6 x 40 - Alu, rot elox</v>
          </cell>
          <cell r="C567">
            <v>0</v>
          </cell>
          <cell r="D567">
            <v>0.57120000000000004</v>
          </cell>
          <cell r="E567">
            <v>0.57120000000000004</v>
          </cell>
        </row>
        <row r="568">
          <cell r="A568" t="str">
            <v>200000225</v>
          </cell>
          <cell r="B568" t="str">
            <v>Schiebedach für AS-Element rechts</v>
          </cell>
          <cell r="C568">
            <v>0</v>
          </cell>
          <cell r="D568">
            <v>50.58</v>
          </cell>
          <cell r="E568">
            <v>50.58</v>
          </cell>
        </row>
        <row r="569">
          <cell r="A569" t="str">
            <v>200000226</v>
          </cell>
          <cell r="B569" t="str">
            <v>Einweiser am SP für AS-Element rechts</v>
          </cell>
          <cell r="C569">
            <v>0</v>
          </cell>
          <cell r="D569">
            <v>10.75</v>
          </cell>
          <cell r="E569">
            <v>10.75</v>
          </cell>
        </row>
        <row r="570">
          <cell r="A570" t="str">
            <v>200000227</v>
          </cell>
          <cell r="B570" t="str">
            <v>AS-Schenkel rechts</v>
          </cell>
          <cell r="C570">
            <v>0</v>
          </cell>
          <cell r="D570">
            <v>116.93</v>
          </cell>
          <cell r="E570">
            <v>116.93</v>
          </cell>
        </row>
        <row r="571">
          <cell r="A571" t="str">
            <v>200000228</v>
          </cell>
          <cell r="B571" t="str">
            <v>Strebe Mastende hinten 2 LS 6300 ILS</v>
          </cell>
          <cell r="C571"/>
          <cell r="D571"/>
          <cell r="E571"/>
        </row>
        <row r="572">
          <cell r="A572" t="str">
            <v>200000229</v>
          </cell>
          <cell r="B572" t="str">
            <v>Strebe Mastende hinten 1 LS 6300 ILS</v>
          </cell>
          <cell r="C572"/>
          <cell r="D572"/>
          <cell r="E572"/>
        </row>
        <row r="573">
          <cell r="A573" t="str">
            <v>200000230</v>
          </cell>
          <cell r="B573" t="str">
            <v>Querprofil Mast hinten LS 6300 ILS</v>
          </cell>
          <cell r="C573"/>
          <cell r="D573"/>
          <cell r="E573"/>
        </row>
        <row r="574">
          <cell r="A574" t="str">
            <v>200000231</v>
          </cell>
          <cell r="B574" t="str">
            <v>Verbindungsleiste Mast hinten LS 6300 ILS</v>
          </cell>
          <cell r="C574">
            <v>0</v>
          </cell>
          <cell r="D574">
            <v>35.6</v>
          </cell>
          <cell r="E574">
            <v>35.6</v>
          </cell>
        </row>
        <row r="575">
          <cell r="A575" t="str">
            <v>200000232</v>
          </cell>
          <cell r="B575" t="str">
            <v>Abstand Strebe hinten 1 LS 6300 ILS</v>
          </cell>
          <cell r="C575"/>
          <cell r="D575"/>
          <cell r="E575"/>
        </row>
        <row r="576">
          <cell r="A576" t="str">
            <v>200000233</v>
          </cell>
          <cell r="B576" t="str">
            <v>Linearführung AWMU-30 länge 630</v>
          </cell>
          <cell r="C576">
            <v>0</v>
          </cell>
          <cell r="D576">
            <v>78.94</v>
          </cell>
          <cell r="E576">
            <v>78.94</v>
          </cell>
        </row>
        <row r="577">
          <cell r="A577" t="str">
            <v>200000234</v>
          </cell>
          <cell r="B577" t="str">
            <v>Strebe Mastkopf vorne LS 6300 ILS</v>
          </cell>
          <cell r="C577"/>
          <cell r="D577"/>
          <cell r="E577"/>
        </row>
        <row r="578">
          <cell r="A578" t="str">
            <v>200000235</v>
          </cell>
          <cell r="B578" t="str">
            <v>L-Winkel 60 x 60 x 6 x 240 mit Langlöchern</v>
          </cell>
          <cell r="C578"/>
          <cell r="D578"/>
          <cell r="E578"/>
        </row>
        <row r="579">
          <cell r="A579" t="str">
            <v>200000236</v>
          </cell>
          <cell r="B579" t="str">
            <v>Spannelement Antriebsstation LS 6300 ILS</v>
          </cell>
          <cell r="C579">
            <v>0</v>
          </cell>
          <cell r="D579">
            <v>79.33</v>
          </cell>
          <cell r="E579">
            <v>79.33</v>
          </cell>
        </row>
        <row r="580">
          <cell r="A580" t="str">
            <v>200000237</v>
          </cell>
          <cell r="B580" t="str">
            <v>Rahmen - Platte Antriebsstation LS 6300 ILS</v>
          </cell>
          <cell r="C580">
            <v>46</v>
          </cell>
          <cell r="D580">
            <v>226.5</v>
          </cell>
          <cell r="E580">
            <v>272.5</v>
          </cell>
        </row>
        <row r="581">
          <cell r="A581" t="str">
            <v>200000238</v>
          </cell>
          <cell r="B581" t="str">
            <v>Gehäuselager OJUM-06-30</v>
          </cell>
          <cell r="C581">
            <v>0</v>
          </cell>
          <cell r="D581">
            <v>43.02</v>
          </cell>
          <cell r="E581">
            <v>43.02</v>
          </cell>
        </row>
        <row r="582">
          <cell r="A582" t="str">
            <v>200000239</v>
          </cell>
          <cell r="B582" t="str">
            <v>Anschlag - Blech LS 6300 ILS</v>
          </cell>
          <cell r="C582">
            <v>0</v>
          </cell>
          <cell r="D582">
            <v>28</v>
          </cell>
          <cell r="E582">
            <v>28</v>
          </cell>
        </row>
        <row r="583">
          <cell r="A583" t="str">
            <v>200000240</v>
          </cell>
          <cell r="B583" t="str">
            <v>Rampe für Endschalter LS 6300 ILS</v>
          </cell>
          <cell r="C583">
            <v>0</v>
          </cell>
          <cell r="D583">
            <v>95</v>
          </cell>
          <cell r="E583">
            <v>95</v>
          </cell>
        </row>
        <row r="584">
          <cell r="A584" t="str">
            <v>200000241</v>
          </cell>
          <cell r="B584" t="str">
            <v>AS-Element 90° rechts</v>
          </cell>
          <cell r="C584"/>
          <cell r="D584"/>
          <cell r="E584"/>
        </row>
        <row r="585">
          <cell r="A585" t="str">
            <v>200000242</v>
          </cell>
          <cell r="B585" t="str">
            <v>Halter am LP für AS-Element rechts</v>
          </cell>
          <cell r="C585">
            <v>0</v>
          </cell>
          <cell r="D585">
            <v>50.64</v>
          </cell>
          <cell r="E585">
            <v>50.64</v>
          </cell>
        </row>
        <row r="586">
          <cell r="A586" t="str">
            <v>200000243</v>
          </cell>
          <cell r="B586" t="str">
            <v>SP-Gesamtbogen für AS-Element 90° rechts</v>
          </cell>
          <cell r="C586"/>
          <cell r="D586"/>
          <cell r="E586"/>
        </row>
        <row r="587">
          <cell r="A587" t="str">
            <v>200000244</v>
          </cell>
          <cell r="B587" t="str">
            <v>Flansch - Platte Mast vorne LS 6300 ILS</v>
          </cell>
          <cell r="C587"/>
          <cell r="D587"/>
          <cell r="E587"/>
        </row>
        <row r="588">
          <cell r="A588" t="str">
            <v>200000245</v>
          </cell>
          <cell r="B588" t="str">
            <v>Querprofil für Mast vorne LS 6300 ILS</v>
          </cell>
          <cell r="C588"/>
          <cell r="D588"/>
          <cell r="E588"/>
        </row>
        <row r="589">
          <cell r="A589" t="str">
            <v>200000246</v>
          </cell>
          <cell r="B589" t="str">
            <v>Querstrebe für Wagen mitte LS 63000 ILS</v>
          </cell>
          <cell r="C589"/>
          <cell r="D589"/>
          <cell r="E589"/>
        </row>
        <row r="590">
          <cell r="A590" t="str">
            <v>200000247</v>
          </cell>
          <cell r="B590" t="str">
            <v>Wagen - Rahmen Mitte LS 6300 ILS - BG</v>
          </cell>
          <cell r="C590">
            <v>0</v>
          </cell>
          <cell r="D590">
            <v>195.785</v>
          </cell>
          <cell r="E590">
            <v>195.785</v>
          </cell>
        </row>
        <row r="591">
          <cell r="A591" t="str">
            <v>200000248</v>
          </cell>
          <cell r="B591" t="str">
            <v>Lichttaster LP+SP als Staumelder</v>
          </cell>
          <cell r="C591">
            <v>0</v>
          </cell>
          <cell r="D591">
            <v>39.5</v>
          </cell>
          <cell r="E591">
            <v>39.5</v>
          </cell>
        </row>
        <row r="592">
          <cell r="A592" t="str">
            <v>200000249</v>
          </cell>
          <cell r="B592" t="str">
            <v>Versteifung -1 für Mast LS 6300 ILS</v>
          </cell>
          <cell r="C592"/>
          <cell r="D592"/>
          <cell r="E592"/>
        </row>
        <row r="593">
          <cell r="A593" t="str">
            <v>200000250</v>
          </cell>
          <cell r="B593" t="str">
            <v>Versteifung - 2 Mast hinten LS 6300 ILS</v>
          </cell>
          <cell r="C593"/>
          <cell r="D593"/>
          <cell r="E593"/>
        </row>
        <row r="594">
          <cell r="A594" t="str">
            <v>200000252</v>
          </cell>
          <cell r="B594" t="str">
            <v>LP 2.0 Endstück RE langer Einlauf</v>
          </cell>
          <cell r="C594">
            <v>0</v>
          </cell>
          <cell r="D594">
            <v>38.549999999999997</v>
          </cell>
          <cell r="E594">
            <v>38.549999999999997</v>
          </cell>
        </row>
        <row r="595">
          <cell r="A595" t="str">
            <v>200000253</v>
          </cell>
          <cell r="B595" t="str">
            <v>LP 2.0 Endstück LI langer Einlauf</v>
          </cell>
          <cell r="C595">
            <v>0</v>
          </cell>
          <cell r="D595">
            <v>38.549999999999997</v>
          </cell>
          <cell r="E595">
            <v>38.549999999999997</v>
          </cell>
        </row>
        <row r="596">
          <cell r="A596" t="str">
            <v>200000254</v>
          </cell>
          <cell r="B596" t="str">
            <v>Bockrolle B-V 282R</v>
          </cell>
          <cell r="C596">
            <v>0</v>
          </cell>
          <cell r="D596">
            <v>122.04</v>
          </cell>
          <cell r="E596">
            <v>122.04</v>
          </cell>
        </row>
        <row r="597">
          <cell r="A597" t="str">
            <v>200000255</v>
          </cell>
          <cell r="B597" t="str">
            <v>Platte Bockrolle SF LS ILS</v>
          </cell>
          <cell r="C597"/>
          <cell r="D597"/>
          <cell r="E597"/>
        </row>
        <row r="598">
          <cell r="A598" t="str">
            <v>200000256</v>
          </cell>
          <cell r="B598" t="str">
            <v>Innenrohr für Stützfuss LS 6300 ILS</v>
          </cell>
          <cell r="C598"/>
          <cell r="D598"/>
          <cell r="E598"/>
        </row>
        <row r="599">
          <cell r="A599" t="str">
            <v>200000257</v>
          </cell>
          <cell r="B599" t="str">
            <v>Innenrohr Fuß LS 6300 ILS - BG</v>
          </cell>
          <cell r="C599">
            <v>0</v>
          </cell>
          <cell r="D599">
            <v>135.72</v>
          </cell>
          <cell r="E599">
            <v>135.72</v>
          </cell>
        </row>
        <row r="600">
          <cell r="A600" t="str">
            <v>200000258</v>
          </cell>
          <cell r="B600" t="str">
            <v>Führung - Fuß LS 6300 ILS</v>
          </cell>
          <cell r="C600">
            <v>0</v>
          </cell>
          <cell r="D600">
            <v>39.659999999999997</v>
          </cell>
          <cell r="E600">
            <v>39.659999999999997</v>
          </cell>
        </row>
        <row r="601">
          <cell r="A601" t="str">
            <v>200000260</v>
          </cell>
          <cell r="B601" t="str">
            <v>Innenrohr Sützfuß LS 6300 ILS - BG</v>
          </cell>
          <cell r="C601"/>
          <cell r="D601"/>
          <cell r="E601"/>
        </row>
        <row r="602">
          <cell r="A602" t="str">
            <v>200000261</v>
          </cell>
          <cell r="B602" t="str">
            <v>Flansch - Platte SF Oberteil Fuß LS 6300 ILS</v>
          </cell>
          <cell r="C602"/>
          <cell r="D602"/>
          <cell r="E602"/>
        </row>
        <row r="603">
          <cell r="A603" t="str">
            <v>200000262</v>
          </cell>
          <cell r="B603" t="str">
            <v>Aufnahme - Zahnstange SF Oberteil LS 6300 ILS</v>
          </cell>
          <cell r="C603"/>
          <cell r="D603"/>
          <cell r="E603"/>
        </row>
        <row r="604">
          <cell r="A604" t="str">
            <v>200000263</v>
          </cell>
          <cell r="B604" t="str">
            <v>Verstrebung SF Oberteil LS6300 ILS</v>
          </cell>
          <cell r="C604"/>
          <cell r="D604"/>
          <cell r="E604"/>
        </row>
        <row r="605">
          <cell r="A605" t="str">
            <v>200000264</v>
          </cell>
          <cell r="B605" t="str">
            <v>Flansch - Platte SF LS 6300 ILS</v>
          </cell>
          <cell r="C605"/>
          <cell r="D605"/>
          <cell r="E605"/>
        </row>
        <row r="606">
          <cell r="A606" t="str">
            <v>200000265</v>
          </cell>
          <cell r="B606" t="str">
            <v>Pack Carrier PAC 135</v>
          </cell>
          <cell r="C606"/>
          <cell r="D606"/>
          <cell r="E606"/>
        </row>
        <row r="607">
          <cell r="A607" t="str">
            <v>200000266</v>
          </cell>
          <cell r="B607" t="str">
            <v>Hohlprofil EN 10219 - 80x80x3 - 1.0038 (S235JR)</v>
          </cell>
          <cell r="C607"/>
          <cell r="D607"/>
          <cell r="E607"/>
        </row>
        <row r="608">
          <cell r="A608" t="str">
            <v>200000267</v>
          </cell>
          <cell r="B608" t="str">
            <v>Zahnstangengetriebe 5.3 lifgo-PW 500 003</v>
          </cell>
          <cell r="C608">
            <v>0</v>
          </cell>
          <cell r="D608">
            <v>1955</v>
          </cell>
          <cell r="E608">
            <v>1955</v>
          </cell>
        </row>
        <row r="609">
          <cell r="A609" t="str">
            <v>200000268</v>
          </cell>
          <cell r="B609" t="str">
            <v>Querstrebe 1 für SF Unterteil LS 6300 ILS</v>
          </cell>
          <cell r="C609"/>
          <cell r="D609"/>
          <cell r="E609"/>
        </row>
        <row r="610">
          <cell r="A610" t="str">
            <v>200000269</v>
          </cell>
          <cell r="B610" t="str">
            <v>Querstrebe SF Oberteil LS 6300 ILS</v>
          </cell>
          <cell r="C610"/>
          <cell r="D610"/>
          <cell r="E610"/>
        </row>
        <row r="611">
          <cell r="A611" t="str">
            <v>200000270</v>
          </cell>
          <cell r="B611" t="str">
            <v>Endplatte für Stützfuss LS 6300 ILS</v>
          </cell>
          <cell r="C611">
            <v>0</v>
          </cell>
          <cell r="D611">
            <v>59.5</v>
          </cell>
          <cell r="E611">
            <v>59.5</v>
          </cell>
        </row>
        <row r="612">
          <cell r="A612" t="str">
            <v>200000271</v>
          </cell>
          <cell r="B612" t="str">
            <v>Befestigungsplatte für Querstreben SF LS 6300 ILS</v>
          </cell>
          <cell r="C612"/>
          <cell r="D612"/>
          <cell r="E612"/>
        </row>
        <row r="613">
          <cell r="A613" t="str">
            <v>200000272</v>
          </cell>
          <cell r="B613" t="str">
            <v>Querstrebe 2 für SF Unterteil LS 6300 ILS</v>
          </cell>
          <cell r="C613"/>
          <cell r="D613"/>
          <cell r="E613"/>
        </row>
        <row r="614">
          <cell r="A614" t="str">
            <v>200000273</v>
          </cell>
          <cell r="B614" t="str">
            <v>Zahnstange 5.3 lifgo 500 171 - Z = 90</v>
          </cell>
          <cell r="C614">
            <v>0</v>
          </cell>
          <cell r="D614">
            <v>924.8</v>
          </cell>
          <cell r="E614">
            <v>924.8</v>
          </cell>
        </row>
        <row r="615">
          <cell r="A615" t="str">
            <v>200000274</v>
          </cell>
          <cell r="B615" t="str">
            <v>Gelenklagerbock FNMS20-2.5-D20-B20-U30-L35</v>
          </cell>
          <cell r="C615">
            <v>0</v>
          </cell>
          <cell r="D615">
            <v>121.72</v>
          </cell>
          <cell r="E615">
            <v>121.72</v>
          </cell>
        </row>
        <row r="616">
          <cell r="A616" t="str">
            <v>200000278</v>
          </cell>
          <cell r="B616" t="str">
            <v>Bodensäule 3" 88,9 x 4 Fussplatte mit Langlöchern</v>
          </cell>
          <cell r="C616">
            <v>0</v>
          </cell>
          <cell r="D616">
            <v>23.556724045185582</v>
          </cell>
          <cell r="E616">
            <v>23.556724045185582</v>
          </cell>
        </row>
        <row r="617">
          <cell r="A617" t="str">
            <v>200000279</v>
          </cell>
          <cell r="B617" t="str">
            <v>Sensorhalter Lichttaster an FLEX</v>
          </cell>
          <cell r="C617">
            <v>0</v>
          </cell>
          <cell r="D617">
            <v>2.7</v>
          </cell>
          <cell r="E617">
            <v>2.7</v>
          </cell>
        </row>
        <row r="618">
          <cell r="A618" t="str">
            <v>200000280</v>
          </cell>
          <cell r="B618" t="str">
            <v>Bodensäule 2" 60,3 x 3,6 Fußplatte mit Langlöchern</v>
          </cell>
          <cell r="C618">
            <v>0</v>
          </cell>
          <cell r="D618">
            <v>18.812765957446807</v>
          </cell>
          <cell r="E618">
            <v>18.812765957446807</v>
          </cell>
        </row>
        <row r="619">
          <cell r="A619" t="str">
            <v>200000281</v>
          </cell>
          <cell r="B619" t="str">
            <v>Achse PHFRT20-60-M4</v>
          </cell>
          <cell r="C619">
            <v>0</v>
          </cell>
          <cell r="D619">
            <v>36.840000000000003</v>
          </cell>
          <cell r="E619">
            <v>36.840000000000003</v>
          </cell>
        </row>
        <row r="620">
          <cell r="A620" t="str">
            <v>200000282</v>
          </cell>
          <cell r="B620" t="str">
            <v>Abdeckblech für SF LS 6300 ILS</v>
          </cell>
          <cell r="C620">
            <v>0</v>
          </cell>
          <cell r="D620">
            <v>40.450000000000003</v>
          </cell>
          <cell r="E620">
            <v>40.450000000000003</v>
          </cell>
        </row>
        <row r="621">
          <cell r="A621" t="str">
            <v>200000283</v>
          </cell>
          <cell r="B621" t="str">
            <v>Halter für Stopper</v>
          </cell>
          <cell r="C621">
            <v>0</v>
          </cell>
          <cell r="D621">
            <v>4.8058024691358021</v>
          </cell>
          <cell r="E621">
            <v>4.8058024691358021</v>
          </cell>
        </row>
        <row r="622">
          <cell r="A622" t="str">
            <v>200000284</v>
          </cell>
          <cell r="B622" t="str">
            <v>Getriebeflansch LG 5.3</v>
          </cell>
          <cell r="C622">
            <v>0</v>
          </cell>
          <cell r="D622">
            <v>333</v>
          </cell>
          <cell r="E622">
            <v>333</v>
          </cell>
        </row>
        <row r="623">
          <cell r="A623" t="str">
            <v>200000285</v>
          </cell>
          <cell r="B623" t="str">
            <v xml:space="preserve">5.3 Profilwelle mit Zapfen+PFN einseitig </v>
          </cell>
          <cell r="C623">
            <v>0</v>
          </cell>
          <cell r="D623">
            <v>194</v>
          </cell>
          <cell r="E623">
            <v>194</v>
          </cell>
        </row>
        <row r="624">
          <cell r="A624" t="str">
            <v>200000286</v>
          </cell>
          <cell r="B624" t="str">
            <v>Sechskantschraube DIN 933 - M20 x 35 - 8.8</v>
          </cell>
          <cell r="C624">
            <v>0</v>
          </cell>
          <cell r="D624">
            <v>0.42</v>
          </cell>
          <cell r="E624">
            <v>0.42</v>
          </cell>
        </row>
        <row r="625">
          <cell r="A625" t="str">
            <v>200000287</v>
          </cell>
          <cell r="B625" t="str">
            <v>TEF Bogen vertikal aufwärts 15° - BG</v>
          </cell>
          <cell r="C625"/>
          <cell r="D625"/>
          <cell r="E625"/>
        </row>
        <row r="626">
          <cell r="A626" t="str">
            <v>200000288</v>
          </cell>
          <cell r="B626" t="str">
            <v>Stopper für Rutschstange</v>
          </cell>
          <cell r="C626">
            <v>8.85</v>
          </cell>
          <cell r="D626">
            <v>91.6</v>
          </cell>
          <cell r="E626">
            <v>102.45</v>
          </cell>
        </row>
        <row r="627">
          <cell r="A627" t="str">
            <v>200000289</v>
          </cell>
          <cell r="B627" t="str">
            <v>SPIROPLAN-Getriebemotor WAF59 R37 DRN71M4/BE05</v>
          </cell>
          <cell r="C627">
            <v>0</v>
          </cell>
          <cell r="D627">
            <v>1502.9349999999999</v>
          </cell>
          <cell r="E627">
            <v>1502.9349999999999</v>
          </cell>
        </row>
        <row r="628">
          <cell r="A628" t="str">
            <v>200000291</v>
          </cell>
          <cell r="B628" t="str">
            <v>Staustrecke SP steigend 6°</v>
          </cell>
          <cell r="C628">
            <v>1</v>
          </cell>
          <cell r="D628">
            <v>2.97</v>
          </cell>
          <cell r="E628">
            <v>3.97</v>
          </cell>
        </row>
        <row r="629">
          <cell r="A629" t="str">
            <v>200000292</v>
          </cell>
          <cell r="B629" t="str">
            <v>Staustrecke SP steigend 4,5°</v>
          </cell>
          <cell r="C629">
            <v>1</v>
          </cell>
          <cell r="D629">
            <v>2.97</v>
          </cell>
          <cell r="E629">
            <v>3.97</v>
          </cell>
        </row>
        <row r="630">
          <cell r="A630" t="str">
            <v>200000293</v>
          </cell>
          <cell r="B630" t="str">
            <v>Aluprofil AP 110 Zuschnitt für AMR-Arbeitsplatz 2°</v>
          </cell>
          <cell r="C630"/>
          <cell r="D630"/>
          <cell r="E630"/>
        </row>
        <row r="631">
          <cell r="A631" t="str">
            <v>200000294</v>
          </cell>
          <cell r="B631" t="str">
            <v>Trapezverbinder 4° aufwärts</v>
          </cell>
          <cell r="C631"/>
          <cell r="D631"/>
          <cell r="E631"/>
        </row>
        <row r="632">
          <cell r="A632" t="str">
            <v>200000295</v>
          </cell>
          <cell r="B632" t="str">
            <v>Trapezverbinder 4° abwärts</v>
          </cell>
          <cell r="C632"/>
          <cell r="D632"/>
          <cell r="E632"/>
        </row>
        <row r="633">
          <cell r="A633" t="str">
            <v>200000296</v>
          </cell>
          <cell r="B633" t="str">
            <v>Prüfplatte für Lehre ILS 30°-Bogen</v>
          </cell>
          <cell r="C633">
            <v>0</v>
          </cell>
          <cell r="D633">
            <v>487.5</v>
          </cell>
          <cell r="E633">
            <v>487.5</v>
          </cell>
        </row>
        <row r="634">
          <cell r="A634" t="str">
            <v>200000297</v>
          </cell>
          <cell r="B634" t="str">
            <v>Staustrecke SP steigend 7,5°</v>
          </cell>
          <cell r="C634">
            <v>1</v>
          </cell>
          <cell r="D634">
            <v>2.97</v>
          </cell>
          <cell r="E634">
            <v>3.97</v>
          </cell>
        </row>
        <row r="635">
          <cell r="A635" t="str">
            <v>200000298</v>
          </cell>
          <cell r="B635" t="str">
            <v>Staustrecke für Prüflehre ILS 30°-Bogen</v>
          </cell>
          <cell r="C635"/>
          <cell r="D635"/>
          <cell r="E635"/>
        </row>
        <row r="636">
          <cell r="A636" t="str">
            <v>200000299</v>
          </cell>
          <cell r="B636" t="str">
            <v>Prüflehre für ILS-Bogen 30° - BG</v>
          </cell>
          <cell r="C636"/>
          <cell r="D636"/>
          <cell r="E636"/>
        </row>
        <row r="637">
          <cell r="A637" t="str">
            <v>200000300</v>
          </cell>
          <cell r="B637" t="str">
            <v>Staustrecke SP fallend 6°</v>
          </cell>
          <cell r="C637">
            <v>1</v>
          </cell>
          <cell r="D637">
            <v>2.97</v>
          </cell>
          <cell r="E637">
            <v>3.97</v>
          </cell>
        </row>
        <row r="638">
          <cell r="A638" t="str">
            <v>200000301</v>
          </cell>
          <cell r="B638" t="str">
            <v>Antriebsstation links für Vario - ohne Motor</v>
          </cell>
          <cell r="C638"/>
          <cell r="D638"/>
          <cell r="E638"/>
        </row>
        <row r="639">
          <cell r="A639" t="str">
            <v>200000302</v>
          </cell>
          <cell r="B639" t="str">
            <v>Staustrecke SP fallend 4,5°</v>
          </cell>
          <cell r="C639">
            <v>1</v>
          </cell>
          <cell r="D639">
            <v>2.97</v>
          </cell>
          <cell r="E639">
            <v>3.97</v>
          </cell>
        </row>
        <row r="640">
          <cell r="A640" t="str">
            <v>200000303</v>
          </cell>
          <cell r="B640" t="str">
            <v>Staustrecke SP fallend 7,5°</v>
          </cell>
          <cell r="C640"/>
          <cell r="D640"/>
          <cell r="E640"/>
        </row>
        <row r="641">
          <cell r="A641" t="str">
            <v>200000304</v>
          </cell>
          <cell r="B641" t="str">
            <v>Trapezverbinder 9° aufwärts</v>
          </cell>
          <cell r="C641"/>
          <cell r="D641"/>
          <cell r="E641"/>
        </row>
        <row r="642">
          <cell r="A642" t="str">
            <v>200000305</v>
          </cell>
          <cell r="B642" t="str">
            <v>Trapezverbinder 15° aufwärts</v>
          </cell>
          <cell r="C642"/>
          <cell r="D642"/>
          <cell r="E642"/>
        </row>
        <row r="643">
          <cell r="A643" t="str">
            <v>200000306</v>
          </cell>
          <cell r="B643" t="str">
            <v>Trapezverbinder 9° abwärts</v>
          </cell>
          <cell r="C643"/>
          <cell r="D643"/>
          <cell r="E643"/>
        </row>
        <row r="644">
          <cell r="A644" t="str">
            <v>200000307</v>
          </cell>
          <cell r="B644" t="str">
            <v>Trapezverbinder 15° abwärts</v>
          </cell>
          <cell r="C644"/>
          <cell r="D644"/>
          <cell r="E644"/>
        </row>
        <row r="645">
          <cell r="A645" t="str">
            <v>200000308</v>
          </cell>
          <cell r="B645" t="str">
            <v>Distanzplatte für Prüflehre ILS 30°-Bogen</v>
          </cell>
          <cell r="C645">
            <v>0</v>
          </cell>
          <cell r="D645">
            <v>31.5</v>
          </cell>
          <cell r="E645">
            <v>31.5</v>
          </cell>
        </row>
        <row r="646">
          <cell r="A646" t="str">
            <v>200000309</v>
          </cell>
          <cell r="B646" t="str">
            <v>Aufkleber 36 x 55</v>
          </cell>
          <cell r="C646"/>
          <cell r="D646">
            <v>0.1</v>
          </cell>
          <cell r="E646">
            <v>0.1</v>
          </cell>
        </row>
        <row r="647">
          <cell r="A647" t="str">
            <v>200000310</v>
          </cell>
          <cell r="B647" t="str">
            <v>Verbindung Segmente 9°</v>
          </cell>
          <cell r="C647">
            <v>0</v>
          </cell>
          <cell r="D647">
            <v>4.03</v>
          </cell>
          <cell r="E647">
            <v>4.03</v>
          </cell>
        </row>
        <row r="648">
          <cell r="A648" t="str">
            <v>200000311</v>
          </cell>
          <cell r="B648" t="str">
            <v>Mitnehmer mittlerer Wagen LS 6300 ILS - BG</v>
          </cell>
          <cell r="C648"/>
          <cell r="D648"/>
          <cell r="E648"/>
        </row>
        <row r="649">
          <cell r="A649" t="str">
            <v>200000312</v>
          </cell>
          <cell r="B649" t="str">
            <v>TEF Bogen vertikal aufwärts 12° R450</v>
          </cell>
          <cell r="C649">
            <v>4.5</v>
          </cell>
          <cell r="D649">
            <v>19.649999999999999</v>
          </cell>
          <cell r="E649">
            <v>24.15</v>
          </cell>
        </row>
        <row r="650">
          <cell r="A650" t="str">
            <v>200000313</v>
          </cell>
          <cell r="B650" t="str">
            <v>Halter Stopper LS 6300 ILS</v>
          </cell>
          <cell r="C650">
            <v>0</v>
          </cell>
          <cell r="D650">
            <v>29.6</v>
          </cell>
          <cell r="E650">
            <v>29.6</v>
          </cell>
        </row>
        <row r="651">
          <cell r="A651" t="str">
            <v>200000314</v>
          </cell>
          <cell r="B651" t="str">
            <v>TEF Bogen vertikal aufwärts 9° - BG</v>
          </cell>
          <cell r="C651"/>
          <cell r="D651"/>
          <cell r="E651"/>
        </row>
        <row r="652">
          <cell r="A652" t="str">
            <v>200000315</v>
          </cell>
          <cell r="B652" t="str">
            <v>Verbindung Segmente 15°</v>
          </cell>
          <cell r="C652">
            <v>0</v>
          </cell>
          <cell r="D652">
            <v>3.8</v>
          </cell>
          <cell r="E652">
            <v>3.8</v>
          </cell>
        </row>
        <row r="653">
          <cell r="A653" t="str">
            <v>200000316</v>
          </cell>
          <cell r="B653" t="str">
            <v>Halter Initiator LS6300 ILS</v>
          </cell>
          <cell r="C653">
            <v>0</v>
          </cell>
          <cell r="D653">
            <v>46.9</v>
          </cell>
          <cell r="E653">
            <v>46.9</v>
          </cell>
        </row>
        <row r="654">
          <cell r="A654" t="str">
            <v>200000317</v>
          </cell>
          <cell r="B654" t="str">
            <v>TEF Bogen vertikal abwärts 15° - BG</v>
          </cell>
          <cell r="C654"/>
          <cell r="D654"/>
          <cell r="E654"/>
        </row>
        <row r="655">
          <cell r="A655" t="str">
            <v>200000318</v>
          </cell>
          <cell r="B655" t="str">
            <v>TEF Bogen vertikal abwärts 12° - BG</v>
          </cell>
          <cell r="C655"/>
          <cell r="D655"/>
          <cell r="E655"/>
        </row>
        <row r="656">
          <cell r="A656" t="str">
            <v>200000319</v>
          </cell>
          <cell r="B656" t="str">
            <v>Halter Rampe LS 6300 ILS</v>
          </cell>
          <cell r="C656">
            <v>0</v>
          </cell>
          <cell r="D656">
            <v>27.3</v>
          </cell>
          <cell r="E656">
            <v>27.3</v>
          </cell>
        </row>
        <row r="657">
          <cell r="A657" t="str">
            <v>200000320</v>
          </cell>
          <cell r="B657" t="str">
            <v>TEF Bogen vertikal abwärts 9° - BG</v>
          </cell>
          <cell r="C657"/>
          <cell r="D657"/>
          <cell r="E657"/>
        </row>
        <row r="658">
          <cell r="A658" t="str">
            <v>200000321</v>
          </cell>
          <cell r="B658" t="str">
            <v>TEF Bogen horizontal 30° R230</v>
          </cell>
          <cell r="C658"/>
          <cell r="D658"/>
          <cell r="E658"/>
        </row>
        <row r="659">
          <cell r="A659" t="str">
            <v>200000322</v>
          </cell>
          <cell r="B659" t="str">
            <v>Führungsrohr 1 Ladeschleife 6300 ILS</v>
          </cell>
          <cell r="C659">
            <v>0</v>
          </cell>
          <cell r="D659">
            <v>232</v>
          </cell>
          <cell r="E659">
            <v>232</v>
          </cell>
        </row>
        <row r="660">
          <cell r="A660" t="str">
            <v>200000323</v>
          </cell>
          <cell r="B660" t="str">
            <v>Führungsrohr 2 Ladeschleife 6300 ILS</v>
          </cell>
          <cell r="C660">
            <v>0</v>
          </cell>
          <cell r="D660">
            <v>105</v>
          </cell>
          <cell r="E660">
            <v>105</v>
          </cell>
        </row>
        <row r="661">
          <cell r="A661" t="str">
            <v>200000324</v>
          </cell>
          <cell r="B661" t="str">
            <v>Montageplatte Führungsrohr LS 6300 ILS</v>
          </cell>
          <cell r="C661">
            <v>0</v>
          </cell>
          <cell r="D661">
            <v>39.700000000000003</v>
          </cell>
          <cell r="E661">
            <v>39.700000000000003</v>
          </cell>
        </row>
        <row r="662">
          <cell r="A662" t="str">
            <v>200000325</v>
          </cell>
          <cell r="B662" t="str">
            <v>Gegenplatte Führungsrohr Ladeschleife 6300 ILS</v>
          </cell>
          <cell r="C662">
            <v>0</v>
          </cell>
          <cell r="D662">
            <v>24.5</v>
          </cell>
          <cell r="E662">
            <v>24.5</v>
          </cell>
        </row>
        <row r="663">
          <cell r="A663" t="str">
            <v>200000326</v>
          </cell>
          <cell r="B663" t="str">
            <v>Rohr EN 10305-3 - H40 x B30 x T3 - 1.0038 (S235JR)</v>
          </cell>
          <cell r="C663"/>
          <cell r="D663"/>
          <cell r="E663"/>
        </row>
        <row r="664">
          <cell r="A664" t="str">
            <v>200000327</v>
          </cell>
          <cell r="B664" t="str">
            <v>Halter Bedientableau 3T</v>
          </cell>
          <cell r="C664">
            <v>0</v>
          </cell>
          <cell r="D664">
            <v>19.8</v>
          </cell>
          <cell r="E664">
            <v>19.8</v>
          </cell>
        </row>
        <row r="665">
          <cell r="A665" t="str">
            <v>200000328</v>
          </cell>
          <cell r="B665" t="str">
            <v>Halter Stossleiste rechts LS 6300 ILS</v>
          </cell>
          <cell r="C665">
            <v>0</v>
          </cell>
          <cell r="D665">
            <v>35.450000000000003</v>
          </cell>
          <cell r="E665">
            <v>35.450000000000003</v>
          </cell>
        </row>
        <row r="666">
          <cell r="A666" t="str">
            <v>200000329</v>
          </cell>
          <cell r="B666" t="str">
            <v>Halter Stossleiste links LS 6300 ILS</v>
          </cell>
          <cell r="C666">
            <v>0</v>
          </cell>
          <cell r="D666">
            <v>35.450000000000003</v>
          </cell>
          <cell r="E666">
            <v>35.450000000000003</v>
          </cell>
        </row>
        <row r="667">
          <cell r="A667" t="str">
            <v>200000330</v>
          </cell>
          <cell r="B667" t="str">
            <v>Umfahrungsbogen - Ausschnitt für Stopper mittig</v>
          </cell>
          <cell r="C667"/>
          <cell r="D667"/>
          <cell r="E667"/>
        </row>
        <row r="668">
          <cell r="A668" t="str">
            <v>200000331</v>
          </cell>
          <cell r="B668" t="str">
            <v>Niederhalter für Einfahrschuh rechts</v>
          </cell>
          <cell r="C668">
            <v>0</v>
          </cell>
          <cell r="D668">
            <v>3.72</v>
          </cell>
          <cell r="E668">
            <v>3.72</v>
          </cell>
        </row>
        <row r="669">
          <cell r="A669" t="str">
            <v>200000332</v>
          </cell>
          <cell r="B669" t="str">
            <v>Halter Bedientableau vorne 3T</v>
          </cell>
          <cell r="C669">
            <v>0</v>
          </cell>
          <cell r="D669">
            <v>35.799999999999997</v>
          </cell>
          <cell r="E669">
            <v>35.799999999999997</v>
          </cell>
        </row>
        <row r="670">
          <cell r="A670" t="str">
            <v>200000333</v>
          </cell>
          <cell r="B670" t="str">
            <v>Halter Warnleuchte</v>
          </cell>
          <cell r="C670">
            <v>0</v>
          </cell>
          <cell r="D670">
            <v>34.6</v>
          </cell>
          <cell r="E670">
            <v>34.6</v>
          </cell>
        </row>
        <row r="671">
          <cell r="A671" t="str">
            <v>200000334</v>
          </cell>
          <cell r="B671" t="str">
            <v>Platte für Käfigprüfung in Prüflehre ILS-Bogen 30°</v>
          </cell>
          <cell r="C671">
            <v>0</v>
          </cell>
          <cell r="D671">
            <v>35.9</v>
          </cell>
          <cell r="E671">
            <v>35.9</v>
          </cell>
        </row>
        <row r="672">
          <cell r="A672" t="str">
            <v>200000335</v>
          </cell>
          <cell r="B672" t="str">
            <v>Prüfdorn für Stiftaufnahme Einschleuselement</v>
          </cell>
          <cell r="C672">
            <v>0</v>
          </cell>
          <cell r="D672">
            <v>127.4</v>
          </cell>
          <cell r="E672">
            <v>127.4</v>
          </cell>
        </row>
        <row r="673">
          <cell r="A673" t="str">
            <v>200000336</v>
          </cell>
          <cell r="B673" t="str">
            <v>Prüfkörper für Prüflehre Einschleuselement</v>
          </cell>
          <cell r="C673">
            <v>0</v>
          </cell>
          <cell r="D673">
            <v>370.5</v>
          </cell>
          <cell r="E673">
            <v>370.5</v>
          </cell>
        </row>
        <row r="674">
          <cell r="A674" t="str">
            <v>200000339</v>
          </cell>
          <cell r="B674" t="str">
            <v>Prüflehre für Einschleuselement - BG</v>
          </cell>
          <cell r="C674"/>
          <cell r="D674"/>
          <cell r="E674"/>
        </row>
        <row r="675">
          <cell r="A675" t="str">
            <v>200000340</v>
          </cell>
          <cell r="B675" t="str">
            <v>Halter Busverteiler lS 6300 ILS</v>
          </cell>
          <cell r="C675">
            <v>0</v>
          </cell>
          <cell r="D675">
            <v>13.95</v>
          </cell>
          <cell r="E675">
            <v>13.95</v>
          </cell>
        </row>
        <row r="676">
          <cell r="A676" t="str">
            <v>200000341</v>
          </cell>
          <cell r="B676" t="str">
            <v>Anschlag - Blech vorne LS 6300 ILS</v>
          </cell>
          <cell r="C676">
            <v>0</v>
          </cell>
          <cell r="D676">
            <v>37.35</v>
          </cell>
          <cell r="E676">
            <v>37.35</v>
          </cell>
        </row>
        <row r="677">
          <cell r="A677" t="str">
            <v>200000342</v>
          </cell>
          <cell r="B677" t="str">
            <v>Mitnehmer vorne LS 6300 ILS</v>
          </cell>
          <cell r="C677"/>
          <cell r="D677"/>
          <cell r="E677"/>
        </row>
        <row r="678">
          <cell r="A678" t="str">
            <v>200000343</v>
          </cell>
          <cell r="B678" t="str">
            <v>Befestigung - Profil LS 6300 ILS</v>
          </cell>
          <cell r="C678">
            <v>0</v>
          </cell>
          <cell r="D678">
            <v>45</v>
          </cell>
          <cell r="E678">
            <v>45</v>
          </cell>
        </row>
        <row r="679">
          <cell r="A679" t="str">
            <v>200000344</v>
          </cell>
          <cell r="B679" t="str">
            <v>Niederhalter Einfahrschuh links</v>
          </cell>
          <cell r="C679">
            <v>0</v>
          </cell>
          <cell r="D679">
            <v>3.72</v>
          </cell>
          <cell r="E679">
            <v>3.72</v>
          </cell>
        </row>
        <row r="680">
          <cell r="A680" t="str">
            <v>200000345</v>
          </cell>
          <cell r="B680" t="str">
            <v>Halter Rollenhebelschalter LS3600 ILS</v>
          </cell>
          <cell r="C680">
            <v>0</v>
          </cell>
          <cell r="D680">
            <v>35.9</v>
          </cell>
          <cell r="E680">
            <v>35.9</v>
          </cell>
        </row>
        <row r="681">
          <cell r="A681" t="str">
            <v>200000346</v>
          </cell>
          <cell r="B681" t="str">
            <v>TEF Bogen horizontal 30° R180 - BG</v>
          </cell>
          <cell r="C681"/>
          <cell r="D681"/>
          <cell r="E681"/>
        </row>
        <row r="682">
          <cell r="A682" t="str">
            <v>200000347</v>
          </cell>
          <cell r="B682" t="str">
            <v>TEF Bogen vertikal aufwärts 4° - BG</v>
          </cell>
          <cell r="C682"/>
          <cell r="D682"/>
          <cell r="E682"/>
        </row>
        <row r="683">
          <cell r="A683" t="str">
            <v>200000348</v>
          </cell>
          <cell r="B683" t="str">
            <v>TEF Bogen vertikal abwärts 4° - BG</v>
          </cell>
          <cell r="C683"/>
          <cell r="D683"/>
          <cell r="E683"/>
        </row>
        <row r="684">
          <cell r="A684" t="str">
            <v>200000349</v>
          </cell>
          <cell r="B684" t="str">
            <v>Staustrecke SP steigend 1,5°</v>
          </cell>
          <cell r="C684"/>
          <cell r="D684"/>
          <cell r="E684"/>
        </row>
        <row r="685">
          <cell r="A685" t="str">
            <v>200000350</v>
          </cell>
          <cell r="B685" t="str">
            <v>Staustrecke SP fallend 1,5°</v>
          </cell>
          <cell r="C685"/>
          <cell r="D685"/>
          <cell r="E685"/>
        </row>
        <row r="686">
          <cell r="A686" t="str">
            <v>200000351</v>
          </cell>
          <cell r="B686" t="str">
            <v>Trapezverbinder 3° abwärts</v>
          </cell>
          <cell r="C686"/>
          <cell r="D686"/>
          <cell r="E686"/>
        </row>
        <row r="687">
          <cell r="A687" t="str">
            <v>200000352</v>
          </cell>
          <cell r="B687" t="str">
            <v>Trapezverbinder 3° aufwärts</v>
          </cell>
          <cell r="C687"/>
          <cell r="D687"/>
          <cell r="E687"/>
        </row>
        <row r="688">
          <cell r="A688" t="str">
            <v>200000353</v>
          </cell>
          <cell r="B688" t="str">
            <v>Verbindung Segmente 3°</v>
          </cell>
          <cell r="C688">
            <v>0</v>
          </cell>
          <cell r="D688">
            <v>4.75</v>
          </cell>
          <cell r="E688">
            <v>4.75</v>
          </cell>
        </row>
        <row r="689">
          <cell r="A689" t="str">
            <v>200000355</v>
          </cell>
          <cell r="B689" t="str">
            <v>Haltewinkel 200 x 80 x 100 / 87,5° / LL 125</v>
          </cell>
          <cell r="C689"/>
          <cell r="D689"/>
          <cell r="E689"/>
        </row>
        <row r="690">
          <cell r="A690" t="str">
            <v>200000356</v>
          </cell>
          <cell r="B690" t="str">
            <v>SP-Gesamtbogen für ES-Element 90° rechts</v>
          </cell>
          <cell r="C690"/>
          <cell r="D690"/>
          <cell r="E690"/>
        </row>
        <row r="691">
          <cell r="A691" t="str">
            <v>200000357</v>
          </cell>
          <cell r="B691" t="str">
            <v>SP-Gesamtbogen für ES-Element 90° links</v>
          </cell>
          <cell r="C691"/>
          <cell r="D691"/>
          <cell r="E691"/>
        </row>
        <row r="692">
          <cell r="A692" t="str">
            <v>200000359</v>
          </cell>
          <cell r="B692" t="str">
            <v>Abstandshalter Gerüst - C90 - BG</v>
          </cell>
          <cell r="C692">
            <v>2</v>
          </cell>
          <cell r="D692">
            <v>9.84</v>
          </cell>
          <cell r="E692">
            <v>11.84</v>
          </cell>
        </row>
        <row r="693">
          <cell r="A693" t="str">
            <v>200000360</v>
          </cell>
          <cell r="B693" t="str">
            <v>Abstandshalter Gerüst</v>
          </cell>
          <cell r="C693">
            <v>0</v>
          </cell>
          <cell r="D693">
            <v>6.7</v>
          </cell>
          <cell r="E693">
            <v>6.7</v>
          </cell>
        </row>
        <row r="694">
          <cell r="A694" t="str">
            <v>200000361</v>
          </cell>
          <cell r="B694" t="str">
            <v>Gut-Prüfzapfen für Minitrolley-Bohrungen</v>
          </cell>
          <cell r="C694">
            <v>0</v>
          </cell>
          <cell r="D694">
            <v>127.4</v>
          </cell>
          <cell r="E694">
            <v>127.4</v>
          </cell>
        </row>
        <row r="695">
          <cell r="A695" t="str">
            <v>200000362</v>
          </cell>
          <cell r="B695" t="str">
            <v>Rändelmutter DIN 467 - M6 - A2</v>
          </cell>
          <cell r="C695">
            <v>0</v>
          </cell>
          <cell r="D695">
            <v>0.23760000000000001</v>
          </cell>
          <cell r="E695">
            <v>0.23760000000000001</v>
          </cell>
        </row>
        <row r="696">
          <cell r="A696" t="str">
            <v>200000363</v>
          </cell>
          <cell r="B696" t="str">
            <v>Gut-Prüflehre für Minitrolley-Bohrungen - BG</v>
          </cell>
          <cell r="C696"/>
          <cell r="D696"/>
          <cell r="E696"/>
        </row>
        <row r="697">
          <cell r="A697" t="str">
            <v>200000364</v>
          </cell>
          <cell r="B697" t="str">
            <v>Prüfstift 8,25 x 50</v>
          </cell>
          <cell r="C697">
            <v>0</v>
          </cell>
          <cell r="D697">
            <v>4.7699999999999996</v>
          </cell>
          <cell r="E697">
            <v>4.7699999999999996</v>
          </cell>
        </row>
        <row r="698">
          <cell r="A698" t="str">
            <v>200000365</v>
          </cell>
          <cell r="B698" t="str">
            <v>Bodenplatte für Einweiserlehre</v>
          </cell>
          <cell r="C698">
            <v>0</v>
          </cell>
          <cell r="D698">
            <v>95</v>
          </cell>
          <cell r="E698">
            <v>95</v>
          </cell>
        </row>
        <row r="699">
          <cell r="A699" t="str">
            <v>200000366</v>
          </cell>
          <cell r="B699" t="str">
            <v>Prüflehre für AS-Einweiser - BG</v>
          </cell>
          <cell r="C699"/>
          <cell r="D699"/>
          <cell r="E699"/>
        </row>
        <row r="700">
          <cell r="A700" t="str">
            <v>200000367</v>
          </cell>
          <cell r="B700" t="str">
            <v>Zylinderstift abgesetzt - 6 x 5 x 30 - MSFWC6-30</v>
          </cell>
          <cell r="C700">
            <v>0</v>
          </cell>
          <cell r="D700">
            <v>6.08</v>
          </cell>
          <cell r="E700">
            <v>6.08</v>
          </cell>
        </row>
        <row r="701">
          <cell r="A701" t="str">
            <v>200000368</v>
          </cell>
          <cell r="B701" t="str">
            <v>Auswerferstift DIN 1530-1 - A 6 x 160 WS</v>
          </cell>
          <cell r="C701">
            <v>0</v>
          </cell>
          <cell r="D701">
            <v>9.44</v>
          </cell>
          <cell r="E701">
            <v>9.44</v>
          </cell>
        </row>
        <row r="702">
          <cell r="A702" t="str">
            <v>200000369</v>
          </cell>
          <cell r="B702" t="str">
            <v>Gewindestift DIN 915 - M16 x 16 - 45H</v>
          </cell>
          <cell r="C702">
            <v>0</v>
          </cell>
          <cell r="D702">
            <v>0.21249999999999999</v>
          </cell>
          <cell r="E702">
            <v>0.21249999999999999</v>
          </cell>
        </row>
        <row r="703">
          <cell r="A703" t="str">
            <v>200000370</v>
          </cell>
          <cell r="B703" t="str">
            <v>Aufnahmeplatte für Prüfstifte in Schiebedachlehre</v>
          </cell>
          <cell r="C703">
            <v>0</v>
          </cell>
          <cell r="D703">
            <v>357.5</v>
          </cell>
          <cell r="E703">
            <v>357.5</v>
          </cell>
        </row>
        <row r="704">
          <cell r="A704" t="str">
            <v>200000371</v>
          </cell>
          <cell r="B704" t="str">
            <v>Prüflehre für AS-Schiebedächer - BG</v>
          </cell>
          <cell r="C704"/>
          <cell r="D704"/>
          <cell r="E704"/>
        </row>
        <row r="705">
          <cell r="A705" t="str">
            <v>200000373</v>
          </cell>
          <cell r="B705" t="str">
            <v>TEF Bogen vertikal aufwärts 3° - BG</v>
          </cell>
          <cell r="C705"/>
          <cell r="D705"/>
          <cell r="E705"/>
        </row>
        <row r="706">
          <cell r="A706" t="str">
            <v>200000374</v>
          </cell>
          <cell r="B706" t="str">
            <v>SP-Bogen 30° R150 mit Montageteilen</v>
          </cell>
          <cell r="C706"/>
          <cell r="D706"/>
          <cell r="E706"/>
        </row>
        <row r="707">
          <cell r="A707" t="str">
            <v>200000375</v>
          </cell>
          <cell r="B707" t="str">
            <v>Abfrage - Lichttaster</v>
          </cell>
          <cell r="C707"/>
          <cell r="D707"/>
          <cell r="E707"/>
        </row>
        <row r="708">
          <cell r="A708" t="str">
            <v>200000376</v>
          </cell>
          <cell r="B708" t="str">
            <v>Sensorhalter Lichttaster Förderer Vario</v>
          </cell>
          <cell r="C708">
            <v>0</v>
          </cell>
          <cell r="D708">
            <v>3.3</v>
          </cell>
          <cell r="E708">
            <v>3.3</v>
          </cell>
        </row>
        <row r="709">
          <cell r="A709" t="str">
            <v>200000377</v>
          </cell>
          <cell r="B709" t="str">
            <v>Stabilisator Rutschprofil</v>
          </cell>
          <cell r="C709">
            <v>0</v>
          </cell>
          <cell r="D709">
            <v>14.5</v>
          </cell>
          <cell r="E709">
            <v>14.5</v>
          </cell>
        </row>
        <row r="710">
          <cell r="A710" t="str">
            <v>200000378</v>
          </cell>
          <cell r="B710" t="str">
            <v>TEF Bogen vertikal abwärts 3° - BG</v>
          </cell>
          <cell r="C710"/>
          <cell r="D710"/>
          <cell r="E710"/>
        </row>
        <row r="711">
          <cell r="A711" t="str">
            <v>200000379</v>
          </cell>
          <cell r="B711" t="str">
            <v>Haltewinkel 300 x 80 x 100 / 87,5° / LL 115</v>
          </cell>
          <cell r="C711"/>
          <cell r="D711"/>
          <cell r="E711"/>
        </row>
        <row r="712">
          <cell r="A712" t="str">
            <v>200000380</v>
          </cell>
          <cell r="B712" t="str">
            <v>Andockvorrichtung Slick Rail System</v>
          </cell>
          <cell r="C712"/>
          <cell r="D712"/>
          <cell r="E712"/>
        </row>
        <row r="713">
          <cell r="A713" t="str">
            <v>200000381</v>
          </cell>
          <cell r="B713" t="str">
            <v>Distanzplatte für TEF Halter</v>
          </cell>
          <cell r="C713"/>
          <cell r="D713"/>
          <cell r="E713"/>
        </row>
        <row r="714">
          <cell r="A714" t="str">
            <v>200000382</v>
          </cell>
          <cell r="B714" t="str">
            <v>Befestigungswinkel für Schieber mittlerer Stopper</v>
          </cell>
          <cell r="C714"/>
          <cell r="D714"/>
          <cell r="E714"/>
        </row>
        <row r="715">
          <cell r="A715" t="str">
            <v>200000383</v>
          </cell>
          <cell r="B715" t="str">
            <v>Schieber für mittleren Stopper</v>
          </cell>
          <cell r="C715"/>
          <cell r="D715"/>
          <cell r="E715"/>
        </row>
        <row r="716">
          <cell r="A716" t="str">
            <v>200000384</v>
          </cell>
          <cell r="B716" t="str">
            <v>Befestigungswinkel für Zylinder mittlerer Stopper</v>
          </cell>
          <cell r="C716"/>
          <cell r="D716"/>
          <cell r="E716"/>
        </row>
        <row r="717">
          <cell r="A717" t="str">
            <v>200000385</v>
          </cell>
          <cell r="B717" t="str">
            <v>Führungszylinder DFM-20-20-P-A-GF</v>
          </cell>
          <cell r="C717">
            <v>0</v>
          </cell>
          <cell r="D717">
            <v>205.5</v>
          </cell>
          <cell r="E717">
            <v>205.5</v>
          </cell>
        </row>
        <row r="718">
          <cell r="A718" t="str">
            <v>200000386</v>
          </cell>
          <cell r="B718" t="str">
            <v>L-Winkel zwischen TEF-Halter und Gleitprofil</v>
          </cell>
          <cell r="C718"/>
          <cell r="D718"/>
          <cell r="E718"/>
        </row>
        <row r="719">
          <cell r="A719" t="str">
            <v>200000387</v>
          </cell>
          <cell r="B719" t="str">
            <v>Aluprofil Gleitprofil LFM für Rutschstrecke</v>
          </cell>
          <cell r="C719"/>
          <cell r="D719"/>
          <cell r="E719"/>
        </row>
        <row r="720">
          <cell r="A720" t="str">
            <v>200000388</v>
          </cell>
          <cell r="B720" t="str">
            <v>Rutschprofil für Andockvorrichtung Slick-Rail</v>
          </cell>
          <cell r="C720"/>
          <cell r="D720"/>
          <cell r="E720"/>
        </row>
        <row r="721">
          <cell r="A721" t="str">
            <v>200000389</v>
          </cell>
          <cell r="B721" t="str">
            <v>Haltewinkel 400 x 80 x 100 / 87,5° / LL 115</v>
          </cell>
          <cell r="C721"/>
          <cell r="D721"/>
          <cell r="E721"/>
        </row>
        <row r="722">
          <cell r="A722" t="str">
            <v>200000390</v>
          </cell>
          <cell r="B722" t="str">
            <v>Haltewinkel 500 x 80 x 100 / 87,5° / LL 125</v>
          </cell>
          <cell r="C722"/>
          <cell r="D722"/>
          <cell r="E722"/>
        </row>
        <row r="723">
          <cell r="A723" t="str">
            <v>200000391</v>
          </cell>
          <cell r="B723" t="str">
            <v>Grundkörper für Rücklaufsperre FLEX</v>
          </cell>
          <cell r="C723"/>
          <cell r="D723"/>
          <cell r="E723"/>
        </row>
        <row r="724">
          <cell r="A724" t="str">
            <v>200000392</v>
          </cell>
          <cell r="B724" t="str">
            <v>Schenkel für Rücklaufsperre FLEX</v>
          </cell>
          <cell r="C724">
            <v>0</v>
          </cell>
          <cell r="D724">
            <v>5.03</v>
          </cell>
          <cell r="E724">
            <v>5.03</v>
          </cell>
        </row>
        <row r="725">
          <cell r="A725" t="str">
            <v>200000393</v>
          </cell>
          <cell r="B725" t="str">
            <v>Aluprofil AP 110 Andockstation</v>
          </cell>
          <cell r="C725"/>
          <cell r="D725"/>
          <cell r="E725"/>
        </row>
        <row r="726">
          <cell r="A726" t="str">
            <v>200000394</v>
          </cell>
          <cell r="B726" t="str">
            <v>Rücklaufsperre für FLEX</v>
          </cell>
          <cell r="C726"/>
          <cell r="D726"/>
          <cell r="E726"/>
        </row>
        <row r="727">
          <cell r="A727" t="str">
            <v>200000395</v>
          </cell>
          <cell r="B727" t="str">
            <v>Abstützung und Zentrierung für AP60</v>
          </cell>
          <cell r="C727"/>
          <cell r="D727"/>
          <cell r="E727"/>
        </row>
        <row r="728">
          <cell r="A728" t="str">
            <v>200000396</v>
          </cell>
          <cell r="B728" t="str">
            <v>Haltewinkel 60 x 50 x 100 / 90° / LL 20</v>
          </cell>
          <cell r="C728"/>
          <cell r="D728"/>
          <cell r="E728"/>
        </row>
        <row r="729">
          <cell r="A729" t="str">
            <v>200000397</v>
          </cell>
          <cell r="B729" t="str">
            <v>Andockvorrichtung für Slick Rail System - BG</v>
          </cell>
          <cell r="C729"/>
          <cell r="D729"/>
          <cell r="E729"/>
        </row>
        <row r="730">
          <cell r="A730" t="str">
            <v>200000398</v>
          </cell>
          <cell r="B730" t="str">
            <v>Zentrierung für Andockvorrichtung Slick-Rail</v>
          </cell>
          <cell r="C730"/>
          <cell r="D730"/>
          <cell r="E730"/>
        </row>
        <row r="731">
          <cell r="A731" t="str">
            <v>200000399</v>
          </cell>
          <cell r="B731" t="str">
            <v>Zentrierung und Rücklaufsperre</v>
          </cell>
          <cell r="C731"/>
          <cell r="D731"/>
          <cell r="E731"/>
        </row>
        <row r="732">
          <cell r="A732" t="str">
            <v>200000400</v>
          </cell>
          <cell r="B732" t="str">
            <v>Antriebswelle für RA Ladeschleife</v>
          </cell>
          <cell r="C732">
            <v>0</v>
          </cell>
          <cell r="D732">
            <v>25</v>
          </cell>
          <cell r="E732">
            <v>25</v>
          </cell>
        </row>
        <row r="733">
          <cell r="A733" t="str">
            <v>200000401</v>
          </cell>
          <cell r="B733" t="str">
            <v>Aufstiegsschutz Trolley-V AP110, AP60, APS L=220</v>
          </cell>
          <cell r="C733">
            <v>0</v>
          </cell>
          <cell r="D733">
            <v>11.87</v>
          </cell>
          <cell r="E733">
            <v>11.87</v>
          </cell>
        </row>
        <row r="734">
          <cell r="A734" t="str">
            <v>200000402</v>
          </cell>
          <cell r="B734" t="str">
            <v>Kompaktzylinder ADN-S-12-15-I-P-A</v>
          </cell>
          <cell r="C734">
            <v>0</v>
          </cell>
          <cell r="D734">
            <v>26.75</v>
          </cell>
          <cell r="E734">
            <v>26.75</v>
          </cell>
        </row>
        <row r="735">
          <cell r="A735" t="str">
            <v>200000403</v>
          </cell>
          <cell r="B735" t="str">
            <v>Achse PSFRMGDS12-15-F10-B8-P3-N3-SC0</v>
          </cell>
          <cell r="C735">
            <v>0</v>
          </cell>
          <cell r="D735">
            <v>20.45</v>
          </cell>
          <cell r="E735">
            <v>20.45</v>
          </cell>
        </row>
        <row r="736">
          <cell r="A736" t="str">
            <v>200000404</v>
          </cell>
          <cell r="B736" t="str">
            <v>Passfeder DIN 6885-1 - A 10 x 8 x 100 - St</v>
          </cell>
          <cell r="C736"/>
          <cell r="D736"/>
          <cell r="E736"/>
        </row>
        <row r="737">
          <cell r="A737" t="str">
            <v>200000405</v>
          </cell>
          <cell r="B737" t="str">
            <v>V30 BS 36 TROLLEY-V schwarz - BG</v>
          </cell>
          <cell r="C737"/>
          <cell r="D737"/>
          <cell r="E737"/>
        </row>
        <row r="738">
          <cell r="A738" t="str">
            <v>200000406</v>
          </cell>
          <cell r="B738" t="str">
            <v>LTA 50 LANGTROLLEY 455X100 schwarz - BG</v>
          </cell>
          <cell r="C738"/>
          <cell r="D738"/>
          <cell r="E738"/>
        </row>
        <row r="739">
          <cell r="A739" t="str">
            <v>200000408</v>
          </cell>
          <cell r="B739" t="str">
            <v>Passfeder DIN 6885-1 - A 10 x 8 x 90 - St</v>
          </cell>
          <cell r="C739"/>
          <cell r="D739"/>
          <cell r="E739"/>
        </row>
        <row r="740">
          <cell r="A740" t="str">
            <v>200000409</v>
          </cell>
          <cell r="B740" t="str">
            <v>Aufnahmeplatte 145 x 130</v>
          </cell>
          <cell r="C740"/>
          <cell r="D740"/>
          <cell r="E740"/>
        </row>
        <row r="741">
          <cell r="A741" t="str">
            <v>200000410</v>
          </cell>
          <cell r="B741" t="str">
            <v>Haltewinkel 145 x 50 x 100 / 90° / LL 70</v>
          </cell>
          <cell r="C741"/>
          <cell r="D741"/>
          <cell r="E741"/>
        </row>
        <row r="742">
          <cell r="A742" t="str">
            <v>200000411</v>
          </cell>
          <cell r="B742" t="str">
            <v>Schutzblech für LP links</v>
          </cell>
          <cell r="C742">
            <v>0</v>
          </cell>
          <cell r="D742">
            <v>42.5</v>
          </cell>
          <cell r="E742">
            <v>42.5</v>
          </cell>
        </row>
        <row r="743">
          <cell r="A743" t="str">
            <v>200000412</v>
          </cell>
          <cell r="B743" t="str">
            <v>Haltewinkel 50 x 200 x 100 / 90° / LL 10</v>
          </cell>
          <cell r="C743"/>
          <cell r="D743"/>
          <cell r="E743"/>
        </row>
        <row r="744">
          <cell r="A744" t="str">
            <v>200000413</v>
          </cell>
          <cell r="B744" t="str">
            <v>Schutzblech für LP rechts</v>
          </cell>
          <cell r="C744">
            <v>0</v>
          </cell>
          <cell r="D744">
            <v>42.5</v>
          </cell>
          <cell r="E744">
            <v>42.5</v>
          </cell>
        </row>
        <row r="745">
          <cell r="A745" t="str">
            <v>200000414</v>
          </cell>
          <cell r="B745" t="str">
            <v>Übergabeschuh ES-/AS- Element</v>
          </cell>
          <cell r="C745">
            <v>0</v>
          </cell>
          <cell r="D745">
            <v>47.95</v>
          </cell>
          <cell r="E745">
            <v>47.95</v>
          </cell>
        </row>
        <row r="746">
          <cell r="A746" t="str">
            <v>200000417</v>
          </cell>
          <cell r="B746" t="str">
            <v>Führungsrohr Montagehilfe für Handhebelpresse</v>
          </cell>
          <cell r="C746"/>
          <cell r="D746"/>
          <cell r="E746"/>
        </row>
        <row r="747">
          <cell r="A747" t="str">
            <v>200000418</v>
          </cell>
          <cell r="B747" t="str">
            <v>Führungsplatte Montagehilfe für Handhebelpresse</v>
          </cell>
          <cell r="C747"/>
          <cell r="D747"/>
          <cell r="E747"/>
        </row>
        <row r="748">
          <cell r="A748" t="str">
            <v>200000419</v>
          </cell>
          <cell r="B748" t="str">
            <v>Druckstück für Handhebelpresse</v>
          </cell>
          <cell r="C748"/>
          <cell r="D748"/>
          <cell r="E748"/>
        </row>
        <row r="749">
          <cell r="A749" t="str">
            <v>200000420</v>
          </cell>
          <cell r="B749" t="str">
            <v>Umfahrungsbogen - Ende für Stopper mittig</v>
          </cell>
          <cell r="C749"/>
          <cell r="D749"/>
          <cell r="E749"/>
        </row>
        <row r="750">
          <cell r="A750" t="str">
            <v>200000428</v>
          </cell>
          <cell r="B750" t="str">
            <v>TEF Innenprofil-Verbinder 30°</v>
          </cell>
          <cell r="C750"/>
          <cell r="D750"/>
          <cell r="E750"/>
        </row>
        <row r="751">
          <cell r="A751" t="str">
            <v>200000429</v>
          </cell>
          <cell r="B751" t="str">
            <v>TEF Innenprofil 15° links</v>
          </cell>
          <cell r="C751"/>
          <cell r="D751"/>
          <cell r="E751"/>
        </row>
        <row r="752">
          <cell r="A752" t="str">
            <v>200000430</v>
          </cell>
          <cell r="B752" t="str">
            <v>TEF Innenprofil 15° rechts</v>
          </cell>
          <cell r="C752"/>
          <cell r="D752"/>
          <cell r="E752"/>
        </row>
        <row r="753">
          <cell r="A753" t="str">
            <v>200000431</v>
          </cell>
          <cell r="B753" t="str">
            <v>TEF Gleitleiste für Innenprofil 30°</v>
          </cell>
          <cell r="C753"/>
          <cell r="D753"/>
          <cell r="E753"/>
        </row>
        <row r="754">
          <cell r="A754" t="str">
            <v>200000432</v>
          </cell>
          <cell r="B754" t="str">
            <v>TEF Innenprofil 30° für SP-Bogen 30°</v>
          </cell>
          <cell r="C754"/>
          <cell r="D754"/>
          <cell r="E754"/>
        </row>
        <row r="755">
          <cell r="A755" t="str">
            <v>23000-LT50REPARATUR</v>
          </cell>
          <cell r="B755" t="str">
            <v xml:space="preserve">Reparatur Trolley LT 50 (Austausch aller defekten </v>
          </cell>
          <cell r="C755"/>
          <cell r="D755">
            <v>10.53</v>
          </cell>
          <cell r="E755">
            <v>10.53</v>
          </cell>
        </row>
        <row r="756">
          <cell r="A756" t="str">
            <v>303741-30374199</v>
          </cell>
          <cell r="B756" t="str">
            <v>Fixier-U-Bügel f. LT50(DIN 934)</v>
          </cell>
          <cell r="C756">
            <v>0</v>
          </cell>
          <cell r="D756">
            <v>3.17</v>
          </cell>
          <cell r="E756">
            <v>3.17</v>
          </cell>
        </row>
        <row r="757">
          <cell r="A757" t="str">
            <v>304230-HALTERFEST</v>
          </cell>
          <cell r="B757" t="str">
            <v>TEF-Halter fest(DIN 934)</v>
          </cell>
          <cell r="C757"/>
          <cell r="D757">
            <v>3.5</v>
          </cell>
          <cell r="E757">
            <v>3.5</v>
          </cell>
        </row>
        <row r="758">
          <cell r="A758" t="str">
            <v>304230-HALTERSTAU</v>
          </cell>
          <cell r="B758" t="str">
            <v>TEF-Halter staufähig(DIN 934)</v>
          </cell>
          <cell r="C758"/>
          <cell r="D758">
            <v>2.5</v>
          </cell>
          <cell r="E758">
            <v>2.5</v>
          </cell>
        </row>
        <row r="759">
          <cell r="A759" t="str">
            <v>305570-100000009</v>
          </cell>
          <cell r="B759" t="str">
            <v>SENSORHALTER FÜR M18_LICHTSCHRANKEN (SIEHE</v>
          </cell>
          <cell r="C759"/>
          <cell r="D759">
            <v>4</v>
          </cell>
          <cell r="E759">
            <v>4</v>
          </cell>
        </row>
        <row r="760">
          <cell r="A760" t="str">
            <v>333333333</v>
          </cell>
          <cell r="B760" t="str">
            <v>OBERBAUGRUPPE</v>
          </cell>
          <cell r="C760"/>
          <cell r="D760"/>
          <cell r="E760"/>
        </row>
        <row r="761">
          <cell r="A761" t="str">
            <v>400000001</v>
          </cell>
          <cell r="B761" t="str">
            <v>MUSTER FÜR SONDER</v>
          </cell>
          <cell r="C761"/>
          <cell r="D761">
            <v>0.01</v>
          </cell>
          <cell r="E761">
            <v>0.01</v>
          </cell>
        </row>
        <row r="762">
          <cell r="A762" t="str">
            <v>400000002</v>
          </cell>
          <cell r="B762" t="str">
            <v>RL45  RAL3002  L=6000</v>
          </cell>
          <cell r="C762"/>
          <cell r="D762">
            <v>31.08</v>
          </cell>
          <cell r="E762">
            <v>31.08</v>
          </cell>
        </row>
        <row r="763">
          <cell r="A763" t="str">
            <v>400000003</v>
          </cell>
          <cell r="B763" t="str">
            <v>Bobbin stripper IL Shin</v>
          </cell>
          <cell r="C763"/>
          <cell r="D763">
            <v>182000</v>
          </cell>
          <cell r="E763">
            <v>182000</v>
          </cell>
        </row>
        <row r="764">
          <cell r="A764" t="str">
            <v>400000004</v>
          </cell>
          <cell r="B764" t="str">
            <v>Einhängewinkel</v>
          </cell>
          <cell r="C764"/>
          <cell r="D764">
            <v>3.5</v>
          </cell>
          <cell r="E764">
            <v>3.5</v>
          </cell>
        </row>
        <row r="765">
          <cell r="A765" t="str">
            <v>400000005</v>
          </cell>
          <cell r="B765" t="str">
            <v>Zwischenauflage</v>
          </cell>
          <cell r="C765"/>
          <cell r="D765">
            <v>521</v>
          </cell>
          <cell r="E765">
            <v>521</v>
          </cell>
        </row>
        <row r="766">
          <cell r="A766" t="str">
            <v>400000006</v>
          </cell>
          <cell r="B766" t="str">
            <v>RL45  RAL 1004,   L=6000</v>
          </cell>
          <cell r="C766"/>
          <cell r="D766">
            <v>31.08</v>
          </cell>
          <cell r="E766">
            <v>31.08</v>
          </cell>
        </row>
        <row r="767">
          <cell r="A767" t="str">
            <v>400000007</v>
          </cell>
          <cell r="B767" t="str">
            <v>DISTANZPLATTE ROHRSCHELLE</v>
          </cell>
          <cell r="C767"/>
          <cell r="D767">
            <v>4.5</v>
          </cell>
          <cell r="E767">
            <v>4.5</v>
          </cell>
        </row>
        <row r="768">
          <cell r="A768" t="str">
            <v>400000008</v>
          </cell>
          <cell r="B768" t="str">
            <v>FANGNETZ 5mm weiss MW1001903-100-02</v>
          </cell>
          <cell r="C768">
            <v>0</v>
          </cell>
          <cell r="D768">
            <v>0.1</v>
          </cell>
          <cell r="E768">
            <v>0.1</v>
          </cell>
        </row>
        <row r="769">
          <cell r="A769" t="str">
            <v>400000009</v>
          </cell>
          <cell r="B769" t="str">
            <v>FÖRDERKETTE 1/2x1/4" KETTENFÖRDERER NR. 1000023</v>
          </cell>
          <cell r="C769">
            <v>0</v>
          </cell>
          <cell r="D769">
            <v>10.28</v>
          </cell>
          <cell r="E769">
            <v>10.28</v>
          </cell>
        </row>
        <row r="770">
          <cell r="A770" t="str">
            <v>400000010</v>
          </cell>
          <cell r="B770" t="str">
            <v>GLEITLEISTE GEFRÄST L=2000 MM</v>
          </cell>
          <cell r="C770"/>
          <cell r="D770">
            <v>30</v>
          </cell>
          <cell r="E770">
            <v>30</v>
          </cell>
        </row>
        <row r="771">
          <cell r="A771" t="str">
            <v>400000011</v>
          </cell>
          <cell r="B771" t="str">
            <v>GETR.MOT. SA57DRE90M4BE2, M1A, 1,1KW, 60HZ, --&gt;</v>
          </cell>
          <cell r="C771">
            <v>0</v>
          </cell>
          <cell r="D771">
            <v>697.67</v>
          </cell>
          <cell r="E771">
            <v>697.67</v>
          </cell>
        </row>
        <row r="772">
          <cell r="A772" t="str">
            <v>400000012</v>
          </cell>
          <cell r="B772" t="str">
            <v>GETR.MOT. SA57 DRS71M4BE1, 0,55KW, 60HZ --&gt;</v>
          </cell>
          <cell r="C772"/>
          <cell r="D772">
            <v>581.1</v>
          </cell>
          <cell r="E772">
            <v>581.1</v>
          </cell>
        </row>
        <row r="773">
          <cell r="A773" t="str">
            <v>400000013</v>
          </cell>
          <cell r="B773" t="str">
            <v>GETR.MOT. SA57 DRS71M4, 0,55KW, 60HZ O.BR. --&gt;</v>
          </cell>
          <cell r="C773"/>
          <cell r="D773">
            <v>452.97</v>
          </cell>
          <cell r="E773">
            <v>452.97</v>
          </cell>
        </row>
        <row r="774">
          <cell r="A774" t="str">
            <v>400000014</v>
          </cell>
          <cell r="B774" t="str">
            <v>GETR.MOT. SA57 DRE90M4, 1,1KW, 60HZ O.BREMSE</v>
          </cell>
          <cell r="C774">
            <v>0</v>
          </cell>
          <cell r="D774">
            <v>537.19000000000005</v>
          </cell>
          <cell r="E774">
            <v>537.19000000000005</v>
          </cell>
        </row>
        <row r="775">
          <cell r="A775" t="str">
            <v>400000015</v>
          </cell>
          <cell r="B775" t="str">
            <v>Gerüstmaterial gem. Angebot0606 1G 050</v>
          </cell>
          <cell r="C775"/>
          <cell r="D775">
            <v>5150</v>
          </cell>
          <cell r="E775">
            <v>5150</v>
          </cell>
        </row>
        <row r="776">
          <cell r="A776" t="str">
            <v>400000016</v>
          </cell>
          <cell r="B776" t="str">
            <v>W401052_1</v>
          </cell>
          <cell r="C776"/>
          <cell r="D776">
            <v>7.92</v>
          </cell>
          <cell r="E776">
            <v>7.92</v>
          </cell>
        </row>
        <row r="777">
          <cell r="A777" t="str">
            <v>400000017</v>
          </cell>
          <cell r="B777" t="str">
            <v>W401052_2</v>
          </cell>
          <cell r="C777"/>
          <cell r="D777">
            <v>5.96</v>
          </cell>
          <cell r="E777">
            <v>5.96</v>
          </cell>
        </row>
        <row r="778">
          <cell r="A778" t="str">
            <v>400000018</v>
          </cell>
          <cell r="B778" t="str">
            <v>W401052_3</v>
          </cell>
          <cell r="C778"/>
          <cell r="D778">
            <v>5.96</v>
          </cell>
          <cell r="E778">
            <v>5.96</v>
          </cell>
        </row>
        <row r="779">
          <cell r="A779" t="str">
            <v>400000019</v>
          </cell>
          <cell r="B779" t="str">
            <v>W401052_4</v>
          </cell>
          <cell r="C779"/>
          <cell r="D779">
            <v>6.2</v>
          </cell>
          <cell r="E779">
            <v>6.2</v>
          </cell>
        </row>
        <row r="780">
          <cell r="A780" t="str">
            <v>400000020</v>
          </cell>
          <cell r="B780" t="str">
            <v>W401052_5</v>
          </cell>
          <cell r="C780"/>
          <cell r="D780">
            <v>7.1</v>
          </cell>
          <cell r="E780">
            <v>7.1</v>
          </cell>
        </row>
        <row r="781">
          <cell r="A781" t="str">
            <v>400000021</v>
          </cell>
          <cell r="B781" t="str">
            <v>LAUFPROFILSTÜCK f. BT v.r.n.lfür Separator MEWA</v>
          </cell>
          <cell r="C781"/>
          <cell r="D781">
            <v>20</v>
          </cell>
          <cell r="E781">
            <v>20</v>
          </cell>
        </row>
        <row r="782">
          <cell r="A782" t="str">
            <v>400000022</v>
          </cell>
          <cell r="B782" t="str">
            <v>LAUFPROFILSTÜCK f. BT v.l.n.rfür Separator MEWA</v>
          </cell>
          <cell r="C782"/>
          <cell r="D782">
            <v>20</v>
          </cell>
          <cell r="E782">
            <v>20</v>
          </cell>
        </row>
        <row r="783">
          <cell r="A783" t="str">
            <v>400000023</v>
          </cell>
          <cell r="B783" t="str">
            <v>MSY-ST-448x43 einfach Angle W1AP 110 an Träger</v>
          </cell>
          <cell r="C783"/>
          <cell r="D783">
            <v>6.22</v>
          </cell>
          <cell r="E783">
            <v>6.22</v>
          </cell>
        </row>
        <row r="784">
          <cell r="A784" t="str">
            <v>400000024</v>
          </cell>
          <cell r="B784" t="str">
            <v>MSY-ST-448x20 einfach Angle W2AP 110 an Träger</v>
          </cell>
          <cell r="C784"/>
          <cell r="D784">
            <v>6.22</v>
          </cell>
          <cell r="E784">
            <v>6.22</v>
          </cell>
        </row>
        <row r="785">
          <cell r="A785" t="str">
            <v>400000025</v>
          </cell>
          <cell r="B785" t="str">
            <v>MSY-ST-448x43  Angle W3AP 110 an Träger 172x42</v>
          </cell>
          <cell r="C785"/>
          <cell r="D785">
            <v>18.66</v>
          </cell>
          <cell r="E785">
            <v>18.66</v>
          </cell>
        </row>
        <row r="786">
          <cell r="A786" t="str">
            <v>400000026</v>
          </cell>
          <cell r="B786" t="str">
            <v>MSY-ST-448x43 einfach Angle W4AP 110 an Träger</v>
          </cell>
          <cell r="C786"/>
          <cell r="D786">
            <v>6.22</v>
          </cell>
          <cell r="E786">
            <v>6.22</v>
          </cell>
        </row>
        <row r="787">
          <cell r="A787" t="str">
            <v>400000027</v>
          </cell>
          <cell r="B787" t="str">
            <v>BÜGEL-71 ST an LogismaW401720_1</v>
          </cell>
          <cell r="C787">
            <v>0</v>
          </cell>
          <cell r="D787">
            <v>6.92</v>
          </cell>
          <cell r="E787">
            <v>6.92</v>
          </cell>
        </row>
        <row r="788">
          <cell r="A788" t="str">
            <v>400000028</v>
          </cell>
          <cell r="B788" t="str">
            <v>BÜGEL universal  ST an LogismaW401720_3</v>
          </cell>
          <cell r="C788">
            <v>0</v>
          </cell>
          <cell r="D788">
            <v>13</v>
          </cell>
          <cell r="E788">
            <v>13</v>
          </cell>
        </row>
        <row r="789">
          <cell r="A789" t="str">
            <v>400000029</v>
          </cell>
          <cell r="B789" t="str">
            <v>BÜGEL_75  ST an LogismaW401720_2</v>
          </cell>
          <cell r="C789">
            <v>0</v>
          </cell>
          <cell r="D789">
            <v>13.9</v>
          </cell>
          <cell r="E789">
            <v>13.9</v>
          </cell>
        </row>
        <row r="790">
          <cell r="A790" t="str">
            <v>400000030</v>
          </cell>
          <cell r="B790" t="str">
            <v>ABHÄNGEWINKEL IPE-80Auflegeträger RAL 7035</v>
          </cell>
          <cell r="C790">
            <v>0</v>
          </cell>
          <cell r="D790">
            <v>5.5</v>
          </cell>
          <cell r="E790">
            <v>5.5</v>
          </cell>
        </row>
        <row r="791">
          <cell r="A791" t="str">
            <v>400000031</v>
          </cell>
          <cell r="B791" t="str">
            <v>ABHÄNGEWINKEL IPE-100Auflegeträger RAL 7035</v>
          </cell>
          <cell r="C791">
            <v>0</v>
          </cell>
          <cell r="D791">
            <v>6.3</v>
          </cell>
          <cell r="E791">
            <v>6.3</v>
          </cell>
        </row>
        <row r="792">
          <cell r="A792" t="str">
            <v>400000032</v>
          </cell>
          <cell r="B792" t="str">
            <v>ABHÄNGEWINKEL IPE-120Auflegeträger RAL 7035</v>
          </cell>
          <cell r="C792">
            <v>0</v>
          </cell>
          <cell r="D792">
            <v>6.6</v>
          </cell>
          <cell r="E792">
            <v>6.6</v>
          </cell>
        </row>
        <row r="793">
          <cell r="A793" t="str">
            <v>400000033</v>
          </cell>
          <cell r="B793" t="str">
            <v>ABHÄNGEWINKEL IPE-140Auflegeträger RAL 7035</v>
          </cell>
          <cell r="C793">
            <v>0</v>
          </cell>
          <cell r="D793">
            <v>7.5</v>
          </cell>
          <cell r="E793">
            <v>7.5</v>
          </cell>
        </row>
        <row r="794">
          <cell r="A794" t="str">
            <v>400000034</v>
          </cell>
          <cell r="B794" t="str">
            <v>5/2 Wegeventil mit TastrolleG1/8</v>
          </cell>
          <cell r="C794">
            <v>0</v>
          </cell>
          <cell r="D794">
            <v>37.409999999999997</v>
          </cell>
          <cell r="E794">
            <v>37.409999999999997</v>
          </cell>
        </row>
        <row r="795">
          <cell r="A795" t="str">
            <v>400000035</v>
          </cell>
          <cell r="B795" t="str">
            <v>Teile CP lt. Angebot AN0600096vom 04.09.06</v>
          </cell>
          <cell r="C795">
            <v>0</v>
          </cell>
          <cell r="D795">
            <v>364.01</v>
          </cell>
          <cell r="E795">
            <v>364.01</v>
          </cell>
        </row>
        <row r="796">
          <cell r="A796" t="str">
            <v>400000036</v>
          </cell>
          <cell r="B796" t="str">
            <v>Achse f. Minitrolley ILSP: 400 850 E3</v>
          </cell>
          <cell r="C796">
            <v>0</v>
          </cell>
          <cell r="D796">
            <v>7.35</v>
          </cell>
          <cell r="E796">
            <v>7.35</v>
          </cell>
        </row>
        <row r="797">
          <cell r="A797" t="str">
            <v>400000037</v>
          </cell>
          <cell r="B797" t="str">
            <v>SO-ABHÄNGEBLECH ROH -ILSP: 400 000</v>
          </cell>
          <cell r="C797">
            <v>0</v>
          </cell>
          <cell r="D797">
            <v>12.45</v>
          </cell>
          <cell r="E797">
            <v>12.45</v>
          </cell>
        </row>
        <row r="798">
          <cell r="A798" t="str">
            <v>400000038</v>
          </cell>
          <cell r="B798" t="str">
            <v>KLINKENFÖRDERER LT. ANGEB. VOM9.11.06 AN0600123 /</v>
          </cell>
          <cell r="C798">
            <v>0</v>
          </cell>
          <cell r="D798">
            <v>1510.92</v>
          </cell>
          <cell r="E798">
            <v>1510.92</v>
          </cell>
        </row>
        <row r="799">
          <cell r="A799" t="str">
            <v>400000039</v>
          </cell>
          <cell r="B799" t="str">
            <v>AP110 VERTIKALBOGEN R650 15°-76</v>
          </cell>
          <cell r="C799">
            <v>2.5</v>
          </cell>
          <cell r="D799">
            <v>7.660547161124506</v>
          </cell>
          <cell r="E799">
            <v>10.160547161124505</v>
          </cell>
        </row>
        <row r="800">
          <cell r="A800" t="str">
            <v>400000040</v>
          </cell>
          <cell r="B800" t="str">
            <v>AP110 VERTIKALBOGEN R650 30°P: 401 050</v>
          </cell>
          <cell r="C800">
            <v>0</v>
          </cell>
          <cell r="D800">
            <v>46</v>
          </cell>
          <cell r="E800">
            <v>46</v>
          </cell>
        </row>
        <row r="801">
          <cell r="A801" t="str">
            <v>400000041</v>
          </cell>
          <cell r="B801" t="str">
            <v>GEGENPLATTE GALV. VERZ. - ILSP: 401051</v>
          </cell>
          <cell r="C801">
            <v>0</v>
          </cell>
          <cell r="D801">
            <v>2.29</v>
          </cell>
          <cell r="E801">
            <v>2.29</v>
          </cell>
        </row>
        <row r="802">
          <cell r="A802" t="str">
            <v>400000042</v>
          </cell>
          <cell r="B802" t="str">
            <v>HAKEN GALV. VERZ. - ILSP: 401051</v>
          </cell>
          <cell r="C802">
            <v>0</v>
          </cell>
          <cell r="D802">
            <v>3.96</v>
          </cell>
          <cell r="E802">
            <v>3.96</v>
          </cell>
        </row>
        <row r="803">
          <cell r="A803" t="str">
            <v>400000043</v>
          </cell>
          <cell r="B803" t="str">
            <v>DISTANZPLATTE 5 ABH. KREISELKOFP - ILS, P: 400850</v>
          </cell>
          <cell r="C803"/>
          <cell r="D803">
            <v>3.3</v>
          </cell>
          <cell r="E803">
            <v>3.3</v>
          </cell>
        </row>
        <row r="804">
          <cell r="A804" t="str">
            <v>400000044</v>
          </cell>
          <cell r="B804" t="str">
            <v>PLATTE OBEN ABH. EINSTELLB. KREISELKOPF  - ILS,</v>
          </cell>
          <cell r="C804">
            <v>0</v>
          </cell>
          <cell r="D804">
            <v>11.4</v>
          </cell>
          <cell r="E804">
            <v>11.4</v>
          </cell>
        </row>
        <row r="805">
          <cell r="A805" t="str">
            <v>400000045</v>
          </cell>
          <cell r="B805" t="str">
            <v>PLATTE UNTEN ABH. EINSTELLB.KREISELKOPF  - ILS,</v>
          </cell>
          <cell r="C805">
            <v>0</v>
          </cell>
          <cell r="D805">
            <v>11.2</v>
          </cell>
          <cell r="E805">
            <v>11.2</v>
          </cell>
        </row>
        <row r="806">
          <cell r="A806" t="str">
            <v>400000046</v>
          </cell>
          <cell r="B806" t="str">
            <v>ABHÄNGEBL. GEFÄLLEPR. NIEDRIG/ DRT  - ILS, P:</v>
          </cell>
          <cell r="C806"/>
          <cell r="D806">
            <v>5.95</v>
          </cell>
          <cell r="E806">
            <v>5.95</v>
          </cell>
        </row>
        <row r="807">
          <cell r="A807" t="str">
            <v>400000047</v>
          </cell>
          <cell r="B807" t="str">
            <v>DISTANZPLATTE 10 ABH. KREISELKOFP - ILS, P: 400850</v>
          </cell>
          <cell r="C807"/>
          <cell r="D807">
            <v>4.4000000000000004</v>
          </cell>
          <cell r="E807">
            <v>4.4000000000000004</v>
          </cell>
        </row>
        <row r="808">
          <cell r="A808" t="str">
            <v>400000048</v>
          </cell>
          <cell r="B808" t="str">
            <v>DISTANZROHR F. ABHÄNGEBLECHILS - P: 400850</v>
          </cell>
          <cell r="C808"/>
          <cell r="D808">
            <v>9.85</v>
          </cell>
          <cell r="E808">
            <v>9.85</v>
          </cell>
        </row>
        <row r="809">
          <cell r="A809" t="str">
            <v>400000049</v>
          </cell>
          <cell r="B809" t="str">
            <v>TEILE F. WART. TUX-SORTER (320160 TMW) LT.</v>
          </cell>
          <cell r="C809">
            <v>0</v>
          </cell>
          <cell r="D809">
            <v>8874</v>
          </cell>
          <cell r="E809">
            <v>8874</v>
          </cell>
        </row>
        <row r="810">
          <cell r="A810" t="str">
            <v>400000050</v>
          </cell>
          <cell r="B810" t="str">
            <v>Teile Ausschieber Drop off CPlt. Angebot</v>
          </cell>
          <cell r="C810">
            <v>0</v>
          </cell>
          <cell r="D810">
            <v>7.3</v>
          </cell>
          <cell r="E810">
            <v>7.3</v>
          </cell>
        </row>
        <row r="811">
          <cell r="A811" t="str">
            <v>400000051</v>
          </cell>
          <cell r="B811" t="str">
            <v>Kleider Abwurfspitze f. Beladeförderer LT50</v>
          </cell>
          <cell r="C811">
            <v>0</v>
          </cell>
          <cell r="D811">
            <v>114</v>
          </cell>
          <cell r="E811">
            <v>114</v>
          </cell>
        </row>
        <row r="812">
          <cell r="A812" t="str">
            <v>400000052</v>
          </cell>
          <cell r="B812" t="str">
            <v>Snatt ILS-Halter 300 und 800</v>
          </cell>
          <cell r="C812"/>
          <cell r="D812">
            <v>7.3</v>
          </cell>
          <cell r="E812">
            <v>7.3</v>
          </cell>
        </row>
        <row r="813">
          <cell r="A813" t="str">
            <v>400000053</v>
          </cell>
          <cell r="B813" t="str">
            <v>C+300-Profil - Sadef</v>
          </cell>
          <cell r="C813"/>
          <cell r="D813">
            <v>4786.68</v>
          </cell>
          <cell r="E813">
            <v>4786.68</v>
          </cell>
        </row>
        <row r="814">
          <cell r="A814" t="str">
            <v>400000054</v>
          </cell>
          <cell r="B814" t="str">
            <v>Winkel C+300/C-300-W401820_1</v>
          </cell>
          <cell r="C814"/>
          <cell r="D814">
            <v>9.42</v>
          </cell>
          <cell r="E814">
            <v>9.42</v>
          </cell>
        </row>
        <row r="815">
          <cell r="A815" t="str">
            <v>400000055</v>
          </cell>
          <cell r="B815" t="str">
            <v>Schneiden Lamag-Profil</v>
          </cell>
          <cell r="C815"/>
          <cell r="D815">
            <v>0.3</v>
          </cell>
          <cell r="E815">
            <v>0.3</v>
          </cell>
        </row>
        <row r="816">
          <cell r="A816" t="str">
            <v>400000056</v>
          </cell>
          <cell r="B816" t="str">
            <v>Bühnenbelag Taubert</v>
          </cell>
          <cell r="C816"/>
          <cell r="D816">
            <v>6496.56</v>
          </cell>
          <cell r="E816">
            <v>6496.56</v>
          </cell>
        </row>
        <row r="817">
          <cell r="A817" t="str">
            <v>400000057</v>
          </cell>
          <cell r="B817" t="str">
            <v>4-kt-Rohr 60x40x6,3 m  Bohrg.</v>
          </cell>
          <cell r="C817"/>
          <cell r="D817">
            <v>255</v>
          </cell>
          <cell r="E817">
            <v>255</v>
          </cell>
        </row>
        <row r="818">
          <cell r="A818" t="str">
            <v>400000058</v>
          </cell>
          <cell r="B818" t="str">
            <v>Winkel 100x50x6 m.  Bohrg.</v>
          </cell>
          <cell r="C818"/>
          <cell r="D818">
            <v>22.75</v>
          </cell>
          <cell r="E818">
            <v>22.75</v>
          </cell>
        </row>
        <row r="819">
          <cell r="A819" t="str">
            <v>400000059</v>
          </cell>
          <cell r="B819" t="str">
            <v>Winkel 100x50x6 m.  Bohrg.</v>
          </cell>
          <cell r="C819"/>
          <cell r="D819">
            <v>185</v>
          </cell>
          <cell r="E819">
            <v>185</v>
          </cell>
        </row>
        <row r="820">
          <cell r="A820" t="str">
            <v>400000060</v>
          </cell>
          <cell r="B820" t="str">
            <v>Halter 185</v>
          </cell>
          <cell r="C820"/>
          <cell r="D820">
            <v>9.9600000000000009</v>
          </cell>
          <cell r="E820">
            <v>9.9600000000000009</v>
          </cell>
        </row>
        <row r="821">
          <cell r="A821" t="str">
            <v>400000061</v>
          </cell>
          <cell r="B821" t="str">
            <v>Halter75</v>
          </cell>
          <cell r="C821"/>
          <cell r="D821">
            <v>10.9</v>
          </cell>
          <cell r="E821">
            <v>10.9</v>
          </cell>
        </row>
        <row r="822">
          <cell r="A822" t="str">
            <v>400000062</v>
          </cell>
          <cell r="B822" t="str">
            <v>Distanzplatte für Spannpratze</v>
          </cell>
          <cell r="C822"/>
          <cell r="D822">
            <v>2.5</v>
          </cell>
          <cell r="E822">
            <v>2.5</v>
          </cell>
        </row>
        <row r="823">
          <cell r="A823" t="str">
            <v>400000063</v>
          </cell>
          <cell r="B823" t="str">
            <v>Stützplatte für Abhängung AP</v>
          </cell>
          <cell r="C823"/>
          <cell r="D823">
            <v>3.5</v>
          </cell>
          <cell r="E823">
            <v>3.5</v>
          </cell>
        </row>
        <row r="824">
          <cell r="A824" t="str">
            <v>400000064</v>
          </cell>
          <cell r="B824" t="str">
            <v xml:space="preserve">Sonderblech 50x5x488mm.  GALV.VERZINKT   </v>
          </cell>
          <cell r="C824"/>
          <cell r="D824">
            <v>6.91</v>
          </cell>
          <cell r="E824">
            <v>6.91</v>
          </cell>
        </row>
        <row r="825">
          <cell r="A825" t="str">
            <v>400000065</v>
          </cell>
          <cell r="B825" t="str">
            <v xml:space="preserve">Sonderblech 50x5x813mm.  GALV.VERZINKT   </v>
          </cell>
          <cell r="C825"/>
          <cell r="D825">
            <v>8.86</v>
          </cell>
          <cell r="E825">
            <v>8.86</v>
          </cell>
        </row>
        <row r="826">
          <cell r="A826" t="str">
            <v>400000066</v>
          </cell>
          <cell r="B826" t="str">
            <v xml:space="preserve">Sonderblech 50x5x438mm.  GALV.VERZINKT   </v>
          </cell>
          <cell r="C826"/>
          <cell r="D826">
            <v>6.25</v>
          </cell>
          <cell r="E826">
            <v>6.25</v>
          </cell>
        </row>
        <row r="827">
          <cell r="A827" t="str">
            <v>400000067</v>
          </cell>
          <cell r="B827" t="str">
            <v xml:space="preserve">Sonderblech 50x5x425mm.  GALV.VERZINKT   </v>
          </cell>
          <cell r="C827"/>
          <cell r="D827">
            <v>6.06</v>
          </cell>
          <cell r="E827">
            <v>6.06</v>
          </cell>
        </row>
        <row r="828">
          <cell r="A828" t="str">
            <v>400000068</v>
          </cell>
          <cell r="B828" t="str">
            <v xml:space="preserve">Sonderblech 50x5x750mm.  GALV.VERZINKT   </v>
          </cell>
          <cell r="C828"/>
          <cell r="D828">
            <v>8.0399999999999991</v>
          </cell>
          <cell r="E828">
            <v>8.0399999999999991</v>
          </cell>
        </row>
        <row r="829">
          <cell r="A829" t="str">
            <v>400000069</v>
          </cell>
          <cell r="B829" t="str">
            <v xml:space="preserve">Sonderblech 50x5x375mm.  GALV.VERZINKT   </v>
          </cell>
          <cell r="C829"/>
          <cell r="D829">
            <v>6.12</v>
          </cell>
          <cell r="E829">
            <v>6.12</v>
          </cell>
        </row>
        <row r="830">
          <cell r="A830" t="str">
            <v>400000070</v>
          </cell>
          <cell r="B830" t="str">
            <v>BARCODE-ETIKETTEN</v>
          </cell>
          <cell r="C830">
            <v>0</v>
          </cell>
          <cell r="D830">
            <v>3.6203883495145636E-3</v>
          </cell>
          <cell r="E830">
            <v>3.6203883495145636E-3</v>
          </cell>
        </row>
        <row r="831">
          <cell r="A831" t="str">
            <v>400000071</v>
          </cell>
          <cell r="B831" t="str">
            <v>KW600 MIT SONDERSCHAFTHEBEL --&gt; text</v>
          </cell>
          <cell r="C831"/>
          <cell r="D831">
            <v>0.01</v>
          </cell>
          <cell r="E831">
            <v>0.01</v>
          </cell>
        </row>
        <row r="832">
          <cell r="A832" t="str">
            <v>400000072</v>
          </cell>
          <cell r="B832" t="str">
            <v>HANDSCHALTUNG FÜR KW 600 (4) - 90° mit</v>
          </cell>
          <cell r="C832">
            <v>0</v>
          </cell>
          <cell r="D832">
            <v>99</v>
          </cell>
          <cell r="E832">
            <v>99</v>
          </cell>
        </row>
        <row r="833">
          <cell r="A833" t="str">
            <v>400000073</v>
          </cell>
          <cell r="B833" t="str">
            <v>Tragrohr Lang f. SonderCTU</v>
          </cell>
          <cell r="C833">
            <v>0</v>
          </cell>
          <cell r="D833">
            <v>10.4</v>
          </cell>
          <cell r="E833">
            <v>10.4</v>
          </cell>
        </row>
        <row r="834">
          <cell r="A834" t="str">
            <v>400000074</v>
          </cell>
          <cell r="B834" t="str">
            <v>Tragrohr f. Tandem CTU 450 Sonder</v>
          </cell>
          <cell r="C834">
            <v>0</v>
          </cell>
          <cell r="D834">
            <v>9.1999999999999993</v>
          </cell>
          <cell r="E834">
            <v>9.1999999999999993</v>
          </cell>
        </row>
        <row r="835">
          <cell r="A835" t="str">
            <v>400000075</v>
          </cell>
          <cell r="B835" t="str">
            <v>Gatterträger K45 2 Säulen 720</v>
          </cell>
          <cell r="C835"/>
          <cell r="D835">
            <v>38</v>
          </cell>
          <cell r="E835">
            <v>38</v>
          </cell>
        </row>
        <row r="836">
          <cell r="A836" t="str">
            <v>400000076</v>
          </cell>
          <cell r="B836" t="str">
            <v>Gatterträger K45 Spinnfeld</v>
          </cell>
          <cell r="C836"/>
          <cell r="D836">
            <v>39</v>
          </cell>
          <cell r="E836">
            <v>39</v>
          </cell>
        </row>
        <row r="837">
          <cell r="A837" t="str">
            <v>400000077</v>
          </cell>
          <cell r="B837" t="str">
            <v>STAHL-V LT. ZEICHN.</v>
          </cell>
          <cell r="C837"/>
          <cell r="D837"/>
          <cell r="E837"/>
        </row>
        <row r="838">
          <cell r="A838" t="str">
            <v>400000078</v>
          </cell>
          <cell r="B838" t="str">
            <v>Sortererweiterung Transpotexfür Textilonia 402200</v>
          </cell>
          <cell r="C838">
            <v>0</v>
          </cell>
          <cell r="D838">
            <v>31550.59</v>
          </cell>
          <cell r="E838">
            <v>31550.59</v>
          </cell>
        </row>
        <row r="839">
          <cell r="A839" t="str">
            <v>400000079</v>
          </cell>
          <cell r="B839" t="str">
            <v>BOGEN 15° I OBEN F. KLINKENF.für Artsana</v>
          </cell>
          <cell r="C839">
            <v>0</v>
          </cell>
          <cell r="D839">
            <v>50</v>
          </cell>
          <cell r="E839">
            <v>50</v>
          </cell>
        </row>
        <row r="840">
          <cell r="A840" t="str">
            <v>400000080</v>
          </cell>
          <cell r="B840" t="str">
            <v>BOGEN 15° II OBEN F. KLINKENF.für Artsana</v>
          </cell>
          <cell r="C840">
            <v>0</v>
          </cell>
          <cell r="D840">
            <v>50</v>
          </cell>
          <cell r="E840">
            <v>50</v>
          </cell>
        </row>
        <row r="841">
          <cell r="A841" t="str">
            <v>400000081</v>
          </cell>
          <cell r="B841" t="str">
            <v>Z-Winkel/H=0270/B=60/verzinkt  /beam</v>
          </cell>
          <cell r="C841"/>
          <cell r="D841">
            <v>3.5</v>
          </cell>
          <cell r="E841">
            <v>3.5</v>
          </cell>
        </row>
        <row r="842">
          <cell r="A842" t="str">
            <v>400000082</v>
          </cell>
          <cell r="B842" t="str">
            <v>L-Winkel/H=0350/B=60/verzinkt  /beam</v>
          </cell>
          <cell r="C842"/>
          <cell r="D842">
            <v>3.5</v>
          </cell>
          <cell r="E842">
            <v>3.5</v>
          </cell>
        </row>
        <row r="843">
          <cell r="A843" t="str">
            <v>400000083</v>
          </cell>
          <cell r="B843" t="str">
            <v>Gestänge für Abhängung an LT25</v>
          </cell>
          <cell r="C843">
            <v>0</v>
          </cell>
          <cell r="D843">
            <v>1.05</v>
          </cell>
          <cell r="E843">
            <v>1.05</v>
          </cell>
        </row>
        <row r="844">
          <cell r="A844" t="str">
            <v>400000084</v>
          </cell>
          <cell r="B844" t="str">
            <v>U-Bügel für Abhängung an LT25</v>
          </cell>
          <cell r="C844">
            <v>0</v>
          </cell>
          <cell r="D844">
            <v>2.65</v>
          </cell>
          <cell r="E844">
            <v>2.65</v>
          </cell>
        </row>
        <row r="845">
          <cell r="A845" t="str">
            <v>400000085</v>
          </cell>
          <cell r="B845" t="str">
            <v>Rammschutz Säulen BSB</v>
          </cell>
          <cell r="C845"/>
          <cell r="D845">
            <v>33.5</v>
          </cell>
          <cell r="E845">
            <v>33.5</v>
          </cell>
        </row>
        <row r="846">
          <cell r="A846" t="str">
            <v>400000086</v>
          </cell>
          <cell r="B846" t="str">
            <v>Alu Distanzstück BSB</v>
          </cell>
          <cell r="C846"/>
          <cell r="D846">
            <v>1</v>
          </cell>
          <cell r="E846">
            <v>1</v>
          </cell>
        </row>
        <row r="847">
          <cell r="A847" t="str">
            <v>400000087</v>
          </cell>
          <cell r="B847" t="str">
            <v>Verbinder1 IPE120/ IPE120</v>
          </cell>
          <cell r="C847"/>
          <cell r="D847">
            <v>5</v>
          </cell>
          <cell r="E847">
            <v>5</v>
          </cell>
        </row>
        <row r="848">
          <cell r="A848" t="str">
            <v>400000088</v>
          </cell>
          <cell r="B848" t="str">
            <v>Verbinder2 IPE120/ IPE120</v>
          </cell>
          <cell r="C848"/>
          <cell r="D848">
            <v>5</v>
          </cell>
          <cell r="E848">
            <v>5</v>
          </cell>
        </row>
        <row r="849">
          <cell r="A849" t="str">
            <v>400000089</v>
          </cell>
          <cell r="B849" t="str">
            <v>Kee Klamp Rohrverbinder lt. Angebot 506945 --&gt;</v>
          </cell>
          <cell r="C849">
            <v>0</v>
          </cell>
          <cell r="D849">
            <v>3.44</v>
          </cell>
          <cell r="E849">
            <v>3.44</v>
          </cell>
        </row>
        <row r="850">
          <cell r="A850" t="str">
            <v>400000090</v>
          </cell>
          <cell r="B850" t="str">
            <v>Gegenplatte für Wandflansch</v>
          </cell>
          <cell r="C850"/>
          <cell r="D850">
            <v>2.5</v>
          </cell>
          <cell r="E850">
            <v>2.5</v>
          </cell>
        </row>
        <row r="851">
          <cell r="A851" t="str">
            <v>400000091</v>
          </cell>
          <cell r="B851" t="str">
            <v>Trolley V50 kpl. Sonderausf.Consitex 402520</v>
          </cell>
          <cell r="C851"/>
          <cell r="D851">
            <v>10.99</v>
          </cell>
          <cell r="E851">
            <v>10.99</v>
          </cell>
        </row>
        <row r="852">
          <cell r="A852" t="str">
            <v>400000092</v>
          </cell>
          <cell r="B852" t="str">
            <v>LADESCHLEIFE - 3000 Sonder Consitex 402520</v>
          </cell>
          <cell r="C852"/>
          <cell r="D852">
            <v>22.75</v>
          </cell>
          <cell r="E852">
            <v>22.75</v>
          </cell>
        </row>
        <row r="853">
          <cell r="A853" t="str">
            <v>400000093</v>
          </cell>
          <cell r="B853" t="str">
            <v>MAST - FLACH - LADESCHLEIFE -5000 Consitex 402520</v>
          </cell>
          <cell r="C853"/>
          <cell r="D853">
            <v>797.5</v>
          </cell>
          <cell r="E853">
            <v>797.5</v>
          </cell>
        </row>
        <row r="854">
          <cell r="A854" t="str">
            <v>400000094</v>
          </cell>
          <cell r="B854" t="str">
            <v>GERÜSTKOMPONENTEN- SMART 402580</v>
          </cell>
          <cell r="C854"/>
          <cell r="D854">
            <v>5815.72</v>
          </cell>
          <cell r="E854">
            <v>5815.72</v>
          </cell>
        </row>
        <row r="855">
          <cell r="A855" t="str">
            <v>400000095</v>
          </cell>
          <cell r="B855" t="str">
            <v>4 KT STÜTZEN  gem. Zeichnung- SMART 402580</v>
          </cell>
          <cell r="C855"/>
          <cell r="D855">
            <v>8752</v>
          </cell>
          <cell r="E855">
            <v>8752</v>
          </cell>
        </row>
        <row r="856">
          <cell r="A856" t="str">
            <v>400000096</v>
          </cell>
          <cell r="B856" t="str">
            <v>Bühnenbelag Smart 4025801000x600 84 St. Rest</v>
          </cell>
          <cell r="C856"/>
          <cell r="D856"/>
          <cell r="E856"/>
        </row>
        <row r="857">
          <cell r="A857" t="str">
            <v>400000097</v>
          </cell>
          <cell r="B857" t="str">
            <v>Stahlstrecke / schräg;mit 1 Muffe angeschweisst</v>
          </cell>
          <cell r="C857"/>
          <cell r="D857">
            <v>22.75</v>
          </cell>
          <cell r="E857">
            <v>22.75</v>
          </cell>
        </row>
        <row r="858">
          <cell r="A858" t="str">
            <v>400000098</v>
          </cell>
          <cell r="B858" t="str">
            <v>Distanzplatte 120x120x12mit 4 Bohrungen für</v>
          </cell>
          <cell r="C858"/>
          <cell r="D858">
            <v>7.5</v>
          </cell>
          <cell r="E858">
            <v>7.5</v>
          </cell>
        </row>
        <row r="859">
          <cell r="A859" t="str">
            <v>400000099</v>
          </cell>
          <cell r="B859" t="str">
            <v>Z-Winkel/H=0240/B=60/verzinkt  /beam</v>
          </cell>
          <cell r="C859"/>
          <cell r="D859">
            <v>3.33</v>
          </cell>
          <cell r="E859">
            <v>3.33</v>
          </cell>
        </row>
        <row r="860">
          <cell r="A860" t="str">
            <v>400000100</v>
          </cell>
          <cell r="B860" t="str">
            <v>Z-Winkel/H=0130/B=60/verzinkt   /beam</v>
          </cell>
          <cell r="C860"/>
          <cell r="D860">
            <v>5.6</v>
          </cell>
          <cell r="E860">
            <v>5.6</v>
          </cell>
        </row>
        <row r="861">
          <cell r="A861" t="str">
            <v>400000101</v>
          </cell>
          <cell r="B861" t="str">
            <v>Z-Winkel/H=0390/B=60/verzinkt  /beam</v>
          </cell>
          <cell r="C861"/>
          <cell r="D861">
            <v>7</v>
          </cell>
          <cell r="E861">
            <v>7</v>
          </cell>
        </row>
        <row r="862">
          <cell r="A862" t="str">
            <v>400000102</v>
          </cell>
          <cell r="B862" t="str">
            <v>Z-Winkel/H=0280/B=60/verzinkt  /beam</v>
          </cell>
          <cell r="C862"/>
          <cell r="D862">
            <v>6.15</v>
          </cell>
          <cell r="E862">
            <v>6.15</v>
          </cell>
        </row>
        <row r="863">
          <cell r="A863" t="str">
            <v>400000103</v>
          </cell>
          <cell r="B863" t="str">
            <v>Zwischenträger 550mmfür Devanlay 402060</v>
          </cell>
          <cell r="C863"/>
          <cell r="D863">
            <v>77.3</v>
          </cell>
          <cell r="E863">
            <v>77.3</v>
          </cell>
        </row>
        <row r="864">
          <cell r="A864" t="str">
            <v>400000104</v>
          </cell>
          <cell r="B864" t="str">
            <v>Z-Winkel/H=0200/B=60/verzinkt /beam 075x045/Sacma</v>
          </cell>
          <cell r="C864"/>
          <cell r="D864">
            <v>5.47</v>
          </cell>
          <cell r="E864">
            <v>5.47</v>
          </cell>
        </row>
        <row r="865">
          <cell r="A865" t="str">
            <v>400000105</v>
          </cell>
          <cell r="B865" t="str">
            <v>Z-Winkel/H=0090/B=60/verzinkt  /beam 075x045/Sacma</v>
          </cell>
          <cell r="C865"/>
          <cell r="D865">
            <v>5</v>
          </cell>
          <cell r="E865">
            <v>5</v>
          </cell>
        </row>
        <row r="866">
          <cell r="A866" t="str">
            <v>400000106</v>
          </cell>
          <cell r="B866" t="str">
            <v>Z-Winkel/H=0255/B=60/verzinkt  /beam 070x045/Sacma</v>
          </cell>
          <cell r="C866"/>
          <cell r="D866">
            <v>5.9</v>
          </cell>
          <cell r="E866">
            <v>5.9</v>
          </cell>
        </row>
        <row r="867">
          <cell r="A867" t="str">
            <v>400000107</v>
          </cell>
          <cell r="B867" t="str">
            <v>Z-Winkel/H=0145/B=60/verzinkt  /beam 070x045/MS</v>
          </cell>
          <cell r="C867"/>
          <cell r="D867">
            <v>5.45</v>
          </cell>
          <cell r="E867">
            <v>5.45</v>
          </cell>
        </row>
        <row r="868">
          <cell r="A868" t="str">
            <v>400000108</v>
          </cell>
          <cell r="B868" t="str">
            <v>Z-Winkel/H=0205/B=60/verzinkt /beam 150x050/Sacma</v>
          </cell>
          <cell r="C868"/>
          <cell r="D868">
            <v>5.9</v>
          </cell>
          <cell r="E868">
            <v>5.9</v>
          </cell>
        </row>
        <row r="869">
          <cell r="A869" t="str">
            <v>400000109</v>
          </cell>
          <cell r="B869" t="str">
            <v>Z-Winkel/H=0189/B=60/verzinkt  /beam 150x050/Sacma</v>
          </cell>
          <cell r="C869"/>
          <cell r="D869">
            <v>5.6</v>
          </cell>
          <cell r="E869">
            <v>5.6</v>
          </cell>
        </row>
        <row r="870">
          <cell r="A870" t="str">
            <v>400000110</v>
          </cell>
          <cell r="B870" t="str">
            <v>Z-Winkel/H=0285/B=50/verzinkt   /beam 045x000/</v>
          </cell>
          <cell r="C870">
            <v>0</v>
          </cell>
          <cell r="D870">
            <v>6.15</v>
          </cell>
          <cell r="E870">
            <v>6.15</v>
          </cell>
        </row>
        <row r="871">
          <cell r="A871" t="str">
            <v>400000111</v>
          </cell>
          <cell r="B871" t="str">
            <v>Z-Winkel/H=0175/B=50/verzinkt  /beam 045x000/</v>
          </cell>
          <cell r="C871">
            <v>0</v>
          </cell>
          <cell r="D871">
            <v>5.66</v>
          </cell>
          <cell r="E871">
            <v>5.66</v>
          </cell>
        </row>
        <row r="872">
          <cell r="A872" t="str">
            <v>400000112</v>
          </cell>
          <cell r="B872" t="str">
            <v>Z-Winkel/H=0255/B=60/verzinkt  /beam 120x060/Sacma</v>
          </cell>
          <cell r="C872"/>
          <cell r="D872">
            <v>5.9</v>
          </cell>
          <cell r="E872">
            <v>5.9</v>
          </cell>
        </row>
        <row r="873">
          <cell r="A873" t="str">
            <v>400000113</v>
          </cell>
          <cell r="B873" t="str">
            <v>Z-Winkel/H=0109/B=70/verzinkt  /beam 070x045/Sacma</v>
          </cell>
          <cell r="C873"/>
          <cell r="D873">
            <v>5.5</v>
          </cell>
          <cell r="E873">
            <v>5.5</v>
          </cell>
        </row>
        <row r="874">
          <cell r="A874" t="str">
            <v>400000114</v>
          </cell>
          <cell r="B874" t="str">
            <v>Z-Winkel/H=0222/B=70/verzinkt  /beam 120x060/Sacma</v>
          </cell>
          <cell r="C874"/>
          <cell r="D874">
            <v>5.9</v>
          </cell>
          <cell r="E874">
            <v>5.9</v>
          </cell>
        </row>
        <row r="875">
          <cell r="A875" t="str">
            <v>400000115</v>
          </cell>
          <cell r="B875" t="str">
            <v>PLATTEN F. ILS2100 (Lötzer)VERSUCHSFELD</v>
          </cell>
          <cell r="C875">
            <v>0</v>
          </cell>
          <cell r="D875">
            <v>36</v>
          </cell>
          <cell r="E875">
            <v>36</v>
          </cell>
        </row>
        <row r="876">
          <cell r="A876" t="str">
            <v>400000116</v>
          </cell>
          <cell r="B876" t="str">
            <v>Stopper Ladeschleife kpl.</v>
          </cell>
          <cell r="C876"/>
          <cell r="D876">
            <v>50.99</v>
          </cell>
          <cell r="E876">
            <v>50.99</v>
          </cell>
        </row>
        <row r="877">
          <cell r="A877" t="str">
            <v>400000117</v>
          </cell>
          <cell r="B877" t="str">
            <v>Platte Endanschlag Ladeschl.Endanschlag Alu-Bogen</v>
          </cell>
          <cell r="C877"/>
          <cell r="D877">
            <v>6.99</v>
          </cell>
          <cell r="E877">
            <v>6.99</v>
          </cell>
        </row>
        <row r="878">
          <cell r="A878" t="str">
            <v>400000118</v>
          </cell>
          <cell r="B878" t="str">
            <v>Platte Befestigung Schw.Weiche220x80x10, Stahl</v>
          </cell>
          <cell r="C878"/>
          <cell r="D878">
            <v>7.99</v>
          </cell>
          <cell r="E878">
            <v>7.99</v>
          </cell>
        </row>
        <row r="879">
          <cell r="A879" t="str">
            <v>400000119</v>
          </cell>
          <cell r="B879" t="str">
            <v>Abhänger AP  Ladeschleife</v>
          </cell>
          <cell r="C879"/>
          <cell r="D879">
            <v>7.99</v>
          </cell>
          <cell r="E879">
            <v>7.99</v>
          </cell>
        </row>
        <row r="880">
          <cell r="A880" t="str">
            <v>400000120</v>
          </cell>
          <cell r="B880" t="str">
            <v>AP Zuschnitt, 250 lg./22,5°</v>
          </cell>
          <cell r="C880"/>
          <cell r="D880">
            <v>2.99</v>
          </cell>
          <cell r="E880">
            <v>2.99</v>
          </cell>
        </row>
        <row r="881">
          <cell r="A881" t="str">
            <v>400000121</v>
          </cell>
          <cell r="B881" t="str">
            <v>Rohr1" mit Flansch 210x60</v>
          </cell>
          <cell r="C881"/>
          <cell r="D881">
            <v>12.6</v>
          </cell>
          <cell r="E881">
            <v>12.6</v>
          </cell>
        </row>
        <row r="882">
          <cell r="A882" t="str">
            <v>400000122</v>
          </cell>
          <cell r="B882" t="str">
            <v>Spannpratze Abhänger</v>
          </cell>
          <cell r="C882"/>
          <cell r="D882">
            <v>2.63</v>
          </cell>
          <cell r="E882">
            <v>2.63</v>
          </cell>
        </row>
        <row r="883">
          <cell r="A883" t="str">
            <v>400000123</v>
          </cell>
          <cell r="B883" t="str">
            <v>Platte mit Muffe angeschw.</v>
          </cell>
          <cell r="C883"/>
          <cell r="D883">
            <v>5.8</v>
          </cell>
          <cell r="E883">
            <v>5.8</v>
          </cell>
        </row>
        <row r="884">
          <cell r="A884" t="str">
            <v>400000124</v>
          </cell>
          <cell r="B884" t="str">
            <v>Platte 90x70x5 mit 4 Bohrungen</v>
          </cell>
          <cell r="C884"/>
          <cell r="D884">
            <v>2.1</v>
          </cell>
          <cell r="E884">
            <v>2.1</v>
          </cell>
        </row>
        <row r="885">
          <cell r="A885" t="str">
            <v>400000125</v>
          </cell>
          <cell r="B885" t="str">
            <v>Z-Winkel/H=0510/B=60/verzinkt  /beam</v>
          </cell>
          <cell r="C885"/>
          <cell r="D885">
            <v>12</v>
          </cell>
          <cell r="E885">
            <v>12</v>
          </cell>
        </row>
        <row r="886">
          <cell r="A886" t="str">
            <v>400000126</v>
          </cell>
          <cell r="B886" t="str">
            <v>Z-Winkel/H=0400/B=60/verzinkt  /beam</v>
          </cell>
          <cell r="C886"/>
          <cell r="D886">
            <v>10</v>
          </cell>
          <cell r="E886">
            <v>10</v>
          </cell>
        </row>
        <row r="887">
          <cell r="A887" t="str">
            <v>400000127</v>
          </cell>
          <cell r="B887" t="str">
            <v>PrimonEndtraverse</v>
          </cell>
          <cell r="C887"/>
          <cell r="D887">
            <v>4.5</v>
          </cell>
          <cell r="E887">
            <v>4.5</v>
          </cell>
        </row>
        <row r="888">
          <cell r="A888" t="str">
            <v>400000128</v>
          </cell>
          <cell r="B888" t="str">
            <v>PrimonTraverA</v>
          </cell>
          <cell r="C888"/>
          <cell r="D888">
            <v>4.5</v>
          </cell>
          <cell r="E888">
            <v>4.5</v>
          </cell>
        </row>
        <row r="889">
          <cell r="A889" t="str">
            <v>400000129</v>
          </cell>
          <cell r="B889" t="str">
            <v>PrimonTraverB</v>
          </cell>
          <cell r="C889"/>
          <cell r="D889">
            <v>4.5</v>
          </cell>
          <cell r="E889">
            <v>4.5</v>
          </cell>
        </row>
        <row r="890">
          <cell r="A890" t="str">
            <v>400000130</v>
          </cell>
          <cell r="B890" t="str">
            <v>Halter fuer Autoscheiben</v>
          </cell>
          <cell r="C890"/>
          <cell r="D890">
            <v>19.95</v>
          </cell>
          <cell r="E890">
            <v>19.95</v>
          </cell>
        </row>
        <row r="891">
          <cell r="A891" t="str">
            <v>400000131</v>
          </cell>
          <cell r="B891" t="str">
            <v>STAHL-V LT. ZEICHN.  --&gt;bedingt 826 004 101 s.</v>
          </cell>
          <cell r="C891">
            <v>0.75</v>
          </cell>
          <cell r="D891">
            <v>2.5140759638639683</v>
          </cell>
          <cell r="E891">
            <v>3.2640759638639683</v>
          </cell>
        </row>
        <row r="892">
          <cell r="A892" t="str">
            <v>400000132</v>
          </cell>
          <cell r="B892" t="str">
            <v>ALUPROFILBOGEN APB 110 R700/180° - 150</v>
          </cell>
          <cell r="C892"/>
          <cell r="D892">
            <v>17</v>
          </cell>
          <cell r="E892">
            <v>17</v>
          </cell>
        </row>
        <row r="893">
          <cell r="A893" t="str">
            <v>400000133</v>
          </cell>
          <cell r="B893" t="str">
            <v>Adapterpl. f. Separatoraufnahme</v>
          </cell>
          <cell r="C893">
            <v>0</v>
          </cell>
          <cell r="D893">
            <v>15</v>
          </cell>
          <cell r="E893">
            <v>15</v>
          </cell>
        </row>
        <row r="894">
          <cell r="A894" t="str">
            <v>400000134</v>
          </cell>
          <cell r="B894" t="str">
            <v>GETRIEBE N_SK1SI40-ICE63I=60 ohne Motor</v>
          </cell>
          <cell r="C894"/>
          <cell r="D894">
            <v>62</v>
          </cell>
          <cell r="E894">
            <v>62</v>
          </cell>
        </row>
        <row r="895">
          <cell r="A895" t="str">
            <v>400000135</v>
          </cell>
          <cell r="B895" t="str">
            <v>RABE Lagertechnik - IPE fürBSB - 307402</v>
          </cell>
          <cell r="C895"/>
          <cell r="D895">
            <v>778</v>
          </cell>
          <cell r="E895">
            <v>778</v>
          </cell>
        </row>
        <row r="896">
          <cell r="A896" t="str">
            <v>400000136</v>
          </cell>
          <cell r="B896" t="str">
            <v>Z-Winkel/H=0250/B=60/verzinkt  /beam 045x000/</v>
          </cell>
          <cell r="C896"/>
          <cell r="D896">
            <v>4.3</v>
          </cell>
          <cell r="E896">
            <v>4.3</v>
          </cell>
        </row>
        <row r="897">
          <cell r="A897" t="str">
            <v>400000137</v>
          </cell>
          <cell r="B897" t="str">
            <v>Z-Winkel/H=0140/B=60/verzinkt   /beam 045x139</v>
          </cell>
          <cell r="C897"/>
          <cell r="D897">
            <v>3.15</v>
          </cell>
          <cell r="E897">
            <v>3.15</v>
          </cell>
        </row>
        <row r="898">
          <cell r="A898" t="str">
            <v>400000138</v>
          </cell>
          <cell r="B898" t="str">
            <v>Z-Winkel/H=0458/B=60/verzinkt   /beam 045x000/</v>
          </cell>
          <cell r="C898"/>
          <cell r="D898">
            <v>6.98</v>
          </cell>
          <cell r="E898">
            <v>6.98</v>
          </cell>
        </row>
        <row r="899">
          <cell r="A899" t="str">
            <v>400000139</v>
          </cell>
          <cell r="B899" t="str">
            <v>Z-Winkel/H=0348/B=60/verzinkt  /beam 045x000/</v>
          </cell>
          <cell r="C899"/>
          <cell r="D899">
            <v>6</v>
          </cell>
          <cell r="E899">
            <v>6</v>
          </cell>
        </row>
        <row r="900">
          <cell r="A900" t="str">
            <v>400000140</v>
          </cell>
          <cell r="B900" t="str">
            <v>Z-Winkel/H=0172/B=60/verzinkt  /beam 172x045/MS</v>
          </cell>
          <cell r="C900"/>
          <cell r="D900">
            <v>3.35</v>
          </cell>
          <cell r="E900">
            <v>3.35</v>
          </cell>
        </row>
        <row r="901">
          <cell r="A901" t="str">
            <v>400000141</v>
          </cell>
          <cell r="B901" t="str">
            <v>Z-Winkel/H=0494/B=60/verzinkt  /beam 172x045/MS</v>
          </cell>
          <cell r="C901"/>
          <cell r="D901">
            <v>5.88</v>
          </cell>
          <cell r="E901">
            <v>5.88</v>
          </cell>
        </row>
        <row r="902">
          <cell r="A902" t="str">
            <v>400000142</v>
          </cell>
          <cell r="B902" t="str">
            <v>Z-Winkel/H=0346/B=70/verzinkt  /beam 172x045/MS</v>
          </cell>
          <cell r="C902"/>
          <cell r="D902">
            <v>5.99</v>
          </cell>
          <cell r="E902">
            <v>5.99</v>
          </cell>
        </row>
        <row r="903">
          <cell r="A903" t="str">
            <v>400000143</v>
          </cell>
          <cell r="B903" t="str">
            <v>Z-Winkel/H=0285/B=60/verzinkt  /beam 150x050/Sacma</v>
          </cell>
          <cell r="C903"/>
          <cell r="D903">
            <v>5.99</v>
          </cell>
          <cell r="E903">
            <v>5.99</v>
          </cell>
        </row>
        <row r="904">
          <cell r="A904" t="str">
            <v>400000144</v>
          </cell>
          <cell r="B904" t="str">
            <v>Z-Winkel/H=0219/B=60/verzinkt  /beam 150x050/Sacma</v>
          </cell>
          <cell r="C904"/>
          <cell r="D904">
            <v>5.99</v>
          </cell>
          <cell r="E904">
            <v>5.99</v>
          </cell>
        </row>
        <row r="905">
          <cell r="A905" t="str">
            <v>400000145</v>
          </cell>
          <cell r="B905" t="str">
            <v>Z-Winkel/H=0285/B=60/verzinkt  /beam 045x000/</v>
          </cell>
          <cell r="C905">
            <v>0</v>
          </cell>
          <cell r="D905">
            <v>4.6500000000000004</v>
          </cell>
          <cell r="E905">
            <v>4.6500000000000004</v>
          </cell>
        </row>
        <row r="906">
          <cell r="A906" t="str">
            <v>400000146</v>
          </cell>
          <cell r="B906" t="str">
            <v>Bod.-säuleR2" m. Fußpl. L=5450gepulvert RAL7035</v>
          </cell>
          <cell r="C906"/>
          <cell r="D906">
            <v>117</v>
          </cell>
          <cell r="E906">
            <v>117</v>
          </cell>
        </row>
        <row r="907">
          <cell r="A907" t="str">
            <v>400000147</v>
          </cell>
          <cell r="B907" t="str">
            <v>TEF Schiene</v>
          </cell>
          <cell r="C907"/>
          <cell r="D907">
            <v>22.75</v>
          </cell>
          <cell r="E907">
            <v>22.75</v>
          </cell>
        </row>
        <row r="908">
          <cell r="A908" t="str">
            <v>400000148</v>
          </cell>
          <cell r="B908" t="str">
            <v>GETR.MOT. SA57DT90L4/BMG/TH,1,5KW, --&gt; V:\PDF</v>
          </cell>
          <cell r="C908">
            <v>0</v>
          </cell>
          <cell r="D908">
            <v>973.21</v>
          </cell>
          <cell r="E908">
            <v>973.21</v>
          </cell>
        </row>
        <row r="909">
          <cell r="A909" t="str">
            <v>400000149</v>
          </cell>
          <cell r="B909" t="str">
            <v>GETR.MOT. SA57DT80N4/BMG/TH0,75 KW, --&gt;V:\PDF</v>
          </cell>
          <cell r="C909"/>
          <cell r="D909">
            <v>636.54</v>
          </cell>
          <cell r="E909">
            <v>636.54</v>
          </cell>
        </row>
        <row r="910">
          <cell r="A910" t="str">
            <v>400000150</v>
          </cell>
          <cell r="B910" t="str">
            <v>GETR.MOT. SA57DT80N4, 0,75KW,KKL:0/3 BF:M6A</v>
          </cell>
          <cell r="C910">
            <v>0</v>
          </cell>
          <cell r="D910">
            <v>450.23</v>
          </cell>
          <cell r="E910">
            <v>450.23</v>
          </cell>
        </row>
        <row r="911">
          <cell r="A911" t="str">
            <v>400000151</v>
          </cell>
          <cell r="B911" t="str">
            <v>RL 45, RAL 7035; L=6000</v>
          </cell>
          <cell r="C911">
            <v>0</v>
          </cell>
          <cell r="D911">
            <v>31.08</v>
          </cell>
          <cell r="E911">
            <v>31.08</v>
          </cell>
        </row>
        <row r="912">
          <cell r="A912" t="str">
            <v>400000152</v>
          </cell>
          <cell r="B912" t="str">
            <v>DrahtseilzubehörAngebot seil-baur</v>
          </cell>
          <cell r="C912"/>
          <cell r="D912">
            <v>37.92</v>
          </cell>
          <cell r="E912">
            <v>37.92</v>
          </cell>
        </row>
        <row r="913">
          <cell r="A913" t="str">
            <v>400000153</v>
          </cell>
          <cell r="B913" t="str">
            <v>Z-Winkel/H=0172/B=60/verzinkt  /beam 172x090/MS</v>
          </cell>
          <cell r="C913"/>
          <cell r="D913">
            <v>5.99</v>
          </cell>
          <cell r="E913">
            <v>5.99</v>
          </cell>
        </row>
        <row r="914">
          <cell r="A914" t="str">
            <v>400000154</v>
          </cell>
          <cell r="B914" t="str">
            <v>Z-Winkel/H=0494/B=60/verzinkt  /beam 172x090/MS</v>
          </cell>
          <cell r="C914"/>
          <cell r="D914">
            <v>5.99</v>
          </cell>
          <cell r="E914">
            <v>5.99</v>
          </cell>
        </row>
        <row r="915">
          <cell r="A915" t="str">
            <v>400000155</v>
          </cell>
          <cell r="B915" t="str">
            <v>ALU-AnschlussstückZuschnitt f. Ladeschleife</v>
          </cell>
          <cell r="C915"/>
          <cell r="D915">
            <v>10</v>
          </cell>
          <cell r="E915">
            <v>10</v>
          </cell>
        </row>
        <row r="916">
          <cell r="A916" t="str">
            <v>400000156</v>
          </cell>
          <cell r="B916" t="str">
            <v>Elektrowinde mit ZubehörAngebot Paff-silberblau</v>
          </cell>
          <cell r="C916"/>
          <cell r="D916">
            <v>1595.34</v>
          </cell>
          <cell r="E916">
            <v>1595.34</v>
          </cell>
        </row>
        <row r="917">
          <cell r="A917" t="str">
            <v>400000157</v>
          </cell>
          <cell r="B917" t="str">
            <v>TEILE F. TEXTILONIA LT. AN0700113 TT</v>
          </cell>
          <cell r="C917">
            <v>0</v>
          </cell>
          <cell r="D917">
            <v>1855.61</v>
          </cell>
          <cell r="E917">
            <v>1855.61</v>
          </cell>
        </row>
        <row r="918">
          <cell r="A918" t="str">
            <v>400000158</v>
          </cell>
          <cell r="B918" t="str">
            <v>GETR.MOT.SF47DT80N2/BMG/Z 1,1KW,KKL:270/3</v>
          </cell>
          <cell r="C918"/>
          <cell r="D918">
            <v>532.83000000000004</v>
          </cell>
          <cell r="E918">
            <v>532.83000000000004</v>
          </cell>
        </row>
        <row r="919">
          <cell r="A919" t="str">
            <v>400000159</v>
          </cell>
          <cell r="B919" t="str">
            <v>Gatterträger Coregarn</v>
          </cell>
          <cell r="C919"/>
          <cell r="D919">
            <v>27.49</v>
          </cell>
          <cell r="E919">
            <v>27.49</v>
          </cell>
        </row>
        <row r="920">
          <cell r="A920" t="str">
            <v>400000160</v>
          </cell>
          <cell r="B920" t="str">
            <v>Gatterträger 1870 Spinnfeld</v>
          </cell>
          <cell r="C920"/>
          <cell r="D920">
            <v>29.03</v>
          </cell>
          <cell r="E920">
            <v>29.03</v>
          </cell>
        </row>
        <row r="921">
          <cell r="A921" t="str">
            <v>400000161</v>
          </cell>
          <cell r="B921" t="str">
            <v>Gatterträger G35 1870 2 Säulen</v>
          </cell>
          <cell r="C921"/>
          <cell r="D921">
            <v>18.600000000000001</v>
          </cell>
          <cell r="E921">
            <v>18.600000000000001</v>
          </cell>
        </row>
        <row r="922">
          <cell r="A922" t="str">
            <v>400000162</v>
          </cell>
          <cell r="B922" t="str">
            <v>Haltearm 1500 f.2"Sl 180°</v>
          </cell>
          <cell r="C922"/>
          <cell r="D922">
            <v>23.1</v>
          </cell>
          <cell r="E922">
            <v>23.1</v>
          </cell>
        </row>
        <row r="923">
          <cell r="A923" t="str">
            <v>400000163</v>
          </cell>
          <cell r="B923" t="str">
            <v>STAHL-V LT. ZEICHN.</v>
          </cell>
          <cell r="C923"/>
          <cell r="D923"/>
          <cell r="E923"/>
        </row>
        <row r="924">
          <cell r="A924" t="str">
            <v>400000164</v>
          </cell>
          <cell r="B924" t="str">
            <v>Messingrohr f. Stahl-V--&gt; 927 012 068</v>
          </cell>
          <cell r="C924"/>
          <cell r="D924">
            <v>1.34E-2</v>
          </cell>
          <cell r="E924">
            <v>1.34E-2</v>
          </cell>
        </row>
        <row r="925">
          <cell r="A925" t="str">
            <v>400000165</v>
          </cell>
          <cell r="B925" t="str">
            <v>Verlängerung Umf.Bogen 800für Textilot</v>
          </cell>
          <cell r="C925"/>
          <cell r="D925">
            <v>11</v>
          </cell>
          <cell r="E925">
            <v>11</v>
          </cell>
        </row>
        <row r="926">
          <cell r="A926" t="str">
            <v>400000166</v>
          </cell>
          <cell r="B926" t="str">
            <v>120m Stahlschienen gebraucht</v>
          </cell>
          <cell r="C926"/>
          <cell r="D926">
            <v>390</v>
          </cell>
          <cell r="E926">
            <v>390</v>
          </cell>
        </row>
        <row r="927">
          <cell r="A927" t="str">
            <v>400000167</v>
          </cell>
          <cell r="B927" t="str">
            <v>Z-Winkel/H=0290/B=60/RAL7035/beam 120x050/Ross</v>
          </cell>
          <cell r="C927"/>
          <cell r="D927">
            <v>4.2</v>
          </cell>
          <cell r="E927">
            <v>4.2</v>
          </cell>
        </row>
        <row r="928">
          <cell r="A928" t="str">
            <v>400000168</v>
          </cell>
          <cell r="B928" t="str">
            <v>Z-Winkel/H=0377/B=60/RAL7035/beam 250x075/Ross</v>
          </cell>
          <cell r="C928"/>
          <cell r="D928">
            <v>4.2</v>
          </cell>
          <cell r="E928">
            <v>4.2</v>
          </cell>
        </row>
        <row r="929">
          <cell r="A929" t="str">
            <v>400000169</v>
          </cell>
          <cell r="B929" t="str">
            <v>Z-Winkel/H=0267/B=60/RAL7035/beam 000x40/Ross</v>
          </cell>
          <cell r="C929"/>
          <cell r="D929">
            <v>4.2</v>
          </cell>
          <cell r="E929">
            <v>4.2</v>
          </cell>
        </row>
        <row r="930">
          <cell r="A930" t="str">
            <v>400000170</v>
          </cell>
          <cell r="B930" t="str">
            <v>Z-Winkel/H=0267/B=60/RAL7035/beam 250x075/Ross</v>
          </cell>
          <cell r="C930"/>
          <cell r="D930">
            <v>4.2</v>
          </cell>
          <cell r="E930">
            <v>4.2</v>
          </cell>
        </row>
        <row r="931">
          <cell r="A931" t="str">
            <v>400000171</v>
          </cell>
          <cell r="B931" t="str">
            <v>Z-Winkel/H=0180/B=60/RAL7035/beam 120x050/Ross</v>
          </cell>
          <cell r="C931"/>
          <cell r="D931">
            <v>4.2</v>
          </cell>
          <cell r="E931">
            <v>4.2</v>
          </cell>
        </row>
        <row r="932">
          <cell r="A932" t="str">
            <v>400000172</v>
          </cell>
          <cell r="B932" t="str">
            <v>AUFNAHMEBOLZEN F. ABHÄNGUNG ETIKETTIERER</v>
          </cell>
          <cell r="C932"/>
          <cell r="D932">
            <v>7</v>
          </cell>
          <cell r="E932">
            <v>7</v>
          </cell>
        </row>
        <row r="933">
          <cell r="A933" t="str">
            <v>400000173</v>
          </cell>
          <cell r="B933" t="str">
            <v>FRONTPLATTE F. ABHÄNGUNG ETIKETTIERER</v>
          </cell>
          <cell r="C933"/>
          <cell r="D933">
            <v>17</v>
          </cell>
          <cell r="E933">
            <v>17</v>
          </cell>
        </row>
        <row r="934">
          <cell r="A934" t="str">
            <v>400000174</v>
          </cell>
          <cell r="B934" t="str">
            <v>SEITENPLATTE F. ABHÄNGUNG ETIKETTIERER</v>
          </cell>
          <cell r="C934"/>
          <cell r="D934">
            <v>12</v>
          </cell>
          <cell r="E934">
            <v>12</v>
          </cell>
        </row>
        <row r="935">
          <cell r="A935" t="str">
            <v>400000175</v>
          </cell>
          <cell r="B935" t="str">
            <v>S5-INTERFACEKABEL PG-COM L=15M</v>
          </cell>
          <cell r="C935"/>
          <cell r="D935">
            <v>81</v>
          </cell>
          <cell r="E935">
            <v>81</v>
          </cell>
        </row>
        <row r="936">
          <cell r="A936" t="str">
            <v>400000176</v>
          </cell>
          <cell r="B936" t="str">
            <v>L-Winkel/H=0487 /B=60/RAL7035/beam 120x050/Ross</v>
          </cell>
          <cell r="C936"/>
          <cell r="D936">
            <v>4.2</v>
          </cell>
          <cell r="E936">
            <v>4.2</v>
          </cell>
        </row>
        <row r="937">
          <cell r="A937" t="str">
            <v>400000177</v>
          </cell>
          <cell r="B937" t="str">
            <v>L-Winkel/H=0893/B=60/RAL7035/beam 250x075/Ross</v>
          </cell>
          <cell r="C937"/>
          <cell r="D937">
            <v>4.2</v>
          </cell>
          <cell r="E937">
            <v>4.2</v>
          </cell>
        </row>
        <row r="938">
          <cell r="A938" t="str">
            <v>400000178</v>
          </cell>
          <cell r="B938" t="str">
            <v>QNX Server für Gilmar</v>
          </cell>
          <cell r="C938"/>
          <cell r="D938">
            <v>1809</v>
          </cell>
          <cell r="E938">
            <v>1809</v>
          </cell>
        </row>
        <row r="939">
          <cell r="A939" t="str">
            <v>400000179</v>
          </cell>
          <cell r="B939" t="str">
            <v>Z-Winkel/H=0792/B=60/RAL7035/beam 250x075/Ross</v>
          </cell>
          <cell r="C939"/>
          <cell r="D939">
            <v>4.2</v>
          </cell>
          <cell r="E939">
            <v>4.2</v>
          </cell>
        </row>
        <row r="940">
          <cell r="A940" t="str">
            <v>400000180</v>
          </cell>
          <cell r="B940" t="str">
            <v>Z-Winkel/H=0645/B=70/RAL7035/beam 250x075/Ross</v>
          </cell>
          <cell r="C940"/>
          <cell r="D940">
            <v>4.2</v>
          </cell>
          <cell r="E940">
            <v>4.2</v>
          </cell>
        </row>
        <row r="941">
          <cell r="A941" t="str">
            <v>400000181</v>
          </cell>
          <cell r="B941" t="str">
            <v>Z-Winkel/H=0792/B=60/RAL7035/beam 000x040/Ross</v>
          </cell>
          <cell r="C941"/>
          <cell r="D941">
            <v>4.2</v>
          </cell>
          <cell r="E941">
            <v>4.2</v>
          </cell>
        </row>
        <row r="942">
          <cell r="A942" t="str">
            <v>400000182</v>
          </cell>
          <cell r="B942" t="str">
            <v>DELL PC-Gilmar SPS Fernwartung</v>
          </cell>
          <cell r="C942"/>
          <cell r="D942">
            <v>778</v>
          </cell>
          <cell r="E942">
            <v>778</v>
          </cell>
        </row>
        <row r="943">
          <cell r="A943" t="str">
            <v>400000183</v>
          </cell>
          <cell r="B943" t="str">
            <v>Z-Winkel/H=0792/B=60/RAL7035/beam 250x075/Ross</v>
          </cell>
          <cell r="C943"/>
          <cell r="D943">
            <v>7.1</v>
          </cell>
          <cell r="E943">
            <v>7.1</v>
          </cell>
        </row>
        <row r="944">
          <cell r="A944" t="str">
            <v>400000184</v>
          </cell>
          <cell r="B944" t="str">
            <v>W&amp;T PCI-Karte 2xRS232Art-Nr.: 13812</v>
          </cell>
          <cell r="C944"/>
          <cell r="D944">
            <v>124.6</v>
          </cell>
          <cell r="E944">
            <v>124.6</v>
          </cell>
        </row>
        <row r="945">
          <cell r="A945" t="str">
            <v>400000185</v>
          </cell>
          <cell r="B945" t="str">
            <v>Z-Winkel/H=0645/B=70/RAL7035/beam 000x040/Ross</v>
          </cell>
          <cell r="C945"/>
          <cell r="D945">
            <v>4.2</v>
          </cell>
          <cell r="E945">
            <v>4.2</v>
          </cell>
        </row>
        <row r="946">
          <cell r="A946" t="str">
            <v>400000186</v>
          </cell>
          <cell r="B946" t="str">
            <v>VERBINDUNGSBOLZEN 2140 F. SPIRA FÖRDERSCHNECKE</v>
          </cell>
          <cell r="C946">
            <v>0</v>
          </cell>
          <cell r="D946">
            <v>4.6749999999999998</v>
          </cell>
          <cell r="E946">
            <v>4.6749999999999998</v>
          </cell>
        </row>
        <row r="947">
          <cell r="A947" t="str">
            <v>400000187</v>
          </cell>
          <cell r="B947" t="str">
            <v>PLATTE F.SCANNERHALTER CLV 420f. Umbau Separator</v>
          </cell>
          <cell r="C947"/>
          <cell r="D947">
            <v>4</v>
          </cell>
          <cell r="E947">
            <v>4</v>
          </cell>
        </row>
        <row r="948">
          <cell r="A948" t="str">
            <v>400000188</v>
          </cell>
          <cell r="B948" t="str">
            <v>STEG F. SCANNERHALTER CLV</v>
          </cell>
          <cell r="C948"/>
          <cell r="D948">
            <v>4</v>
          </cell>
          <cell r="E948">
            <v>4</v>
          </cell>
        </row>
        <row r="949">
          <cell r="A949" t="str">
            <v>400000189</v>
          </cell>
          <cell r="B949" t="str">
            <v>AUSLEGER F. SCANNERH. CLV</v>
          </cell>
          <cell r="C949"/>
          <cell r="D949">
            <v>8</v>
          </cell>
          <cell r="E949">
            <v>8</v>
          </cell>
        </row>
        <row r="950">
          <cell r="A950" t="str">
            <v>400000190</v>
          </cell>
          <cell r="B950" t="str">
            <v>Abhängewinkel 60x60x6x450RAL 7035, an ROSS Gerüst</v>
          </cell>
          <cell r="C950"/>
          <cell r="D950">
            <v>6.99</v>
          </cell>
          <cell r="E950">
            <v>6.99</v>
          </cell>
        </row>
        <row r="951">
          <cell r="A951" t="str">
            <v>400000191</v>
          </cell>
          <cell r="B951" t="str">
            <v>Bestellung Net- RackGerüst- Teile</v>
          </cell>
          <cell r="C951"/>
          <cell r="D951">
            <v>9980</v>
          </cell>
          <cell r="E951">
            <v>9980</v>
          </cell>
        </row>
        <row r="952">
          <cell r="A952" t="str">
            <v>400000192</v>
          </cell>
          <cell r="B952" t="str">
            <v>Gärtner Adapter FertigungsteilAluminium  --&gt;</v>
          </cell>
          <cell r="C952">
            <v>0</v>
          </cell>
          <cell r="D952">
            <v>6.5</v>
          </cell>
          <cell r="E952">
            <v>6.5</v>
          </cell>
        </row>
        <row r="953">
          <cell r="A953" t="str">
            <v>400000193</v>
          </cell>
          <cell r="B953" t="str">
            <v>AUSLEGER F. SCANNERH. CLV 420f. Umbau Separator</v>
          </cell>
          <cell r="C953"/>
          <cell r="D953">
            <v>10</v>
          </cell>
          <cell r="E953">
            <v>10</v>
          </cell>
        </row>
        <row r="954">
          <cell r="A954" t="str">
            <v>400000194</v>
          </cell>
          <cell r="B954" t="str">
            <v>STEG F. SCANNERHALTER CLV 420f. Umbau Separator</v>
          </cell>
          <cell r="C954"/>
          <cell r="D954">
            <v>4</v>
          </cell>
          <cell r="E954">
            <v>4</v>
          </cell>
        </row>
        <row r="955">
          <cell r="A955" t="str">
            <v>400000195</v>
          </cell>
          <cell r="B955" t="str">
            <v>Schwenkschiene f. SchiebetüreAusführung</v>
          </cell>
          <cell r="C955"/>
          <cell r="D955">
            <v>63.7</v>
          </cell>
          <cell r="E955">
            <v>63.7</v>
          </cell>
        </row>
        <row r="956">
          <cell r="A956" t="str">
            <v>400000196</v>
          </cell>
          <cell r="B956" t="str">
            <v>Teile CP lt. Angebot AN0700087vom 22.07.07</v>
          </cell>
          <cell r="C956"/>
          <cell r="D956">
            <v>2928.07</v>
          </cell>
          <cell r="E956">
            <v>2928.07</v>
          </cell>
        </row>
        <row r="957">
          <cell r="A957" t="str">
            <v>400000197</v>
          </cell>
          <cell r="B957" t="str">
            <v>Arbeiten lt.Angebot 03-08-2007für 304020 LMV</v>
          </cell>
          <cell r="C957"/>
          <cell r="D957">
            <v>9390</v>
          </cell>
          <cell r="E957">
            <v>9390</v>
          </cell>
        </row>
        <row r="958">
          <cell r="A958" t="str">
            <v>400000198</v>
          </cell>
          <cell r="B958" t="str">
            <v>Z-Winkel/H=0420/B=70/RAL7035/beam 140x045/</v>
          </cell>
          <cell r="C958">
            <v>0</v>
          </cell>
          <cell r="D958">
            <v>6.12</v>
          </cell>
          <cell r="E958">
            <v>6.12</v>
          </cell>
        </row>
        <row r="959">
          <cell r="A959" t="str">
            <v>400000199</v>
          </cell>
          <cell r="B959" t="str">
            <v>Z-Winkel/H=0188/B=70/RAL7035/beam 140x045/</v>
          </cell>
          <cell r="C959">
            <v>0</v>
          </cell>
          <cell r="D959">
            <v>4.5199999999999996</v>
          </cell>
          <cell r="E959">
            <v>4.5199999999999996</v>
          </cell>
        </row>
        <row r="960">
          <cell r="A960" t="str">
            <v>400000200</v>
          </cell>
          <cell r="B960" t="str">
            <v>V50 MIT K2-KLEMME KPL.(ANITA 130000 A2-104)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400000201</v>
          </cell>
          <cell r="B961" t="str">
            <v>MITNEHMER F. EINTÜTAUTOMAT-FÖRDERER (GILMAR)</v>
          </cell>
          <cell r="C961">
            <v>0</v>
          </cell>
          <cell r="D961">
            <v>1.5</v>
          </cell>
          <cell r="E961">
            <v>1.5</v>
          </cell>
        </row>
        <row r="962">
          <cell r="A962" t="str">
            <v>400000202</v>
          </cell>
          <cell r="B962" t="str">
            <v>AP- Bogen f. FahrstreckeRadius 850</v>
          </cell>
          <cell r="C962"/>
          <cell r="D962">
            <v>30</v>
          </cell>
          <cell r="E962">
            <v>30</v>
          </cell>
        </row>
        <row r="963">
          <cell r="A963" t="str">
            <v>400000203</v>
          </cell>
          <cell r="B963" t="str">
            <v>Haltearm 1-armig L= 850 mm</v>
          </cell>
          <cell r="C963"/>
          <cell r="D963">
            <v>35.9</v>
          </cell>
          <cell r="E963">
            <v>35.9</v>
          </cell>
        </row>
        <row r="964">
          <cell r="A964" t="str">
            <v>400000204</v>
          </cell>
          <cell r="B964" t="str">
            <v>Haltearm 2-armig L= 850 mm</v>
          </cell>
          <cell r="C964"/>
          <cell r="D964">
            <v>21.5</v>
          </cell>
          <cell r="E964">
            <v>21.5</v>
          </cell>
        </row>
        <row r="965">
          <cell r="A965" t="str">
            <v>400000205</v>
          </cell>
          <cell r="B965" t="str">
            <v>Haltearm 3-armig L= 850 mm</v>
          </cell>
          <cell r="C965"/>
          <cell r="D965">
            <v>27</v>
          </cell>
          <cell r="E965">
            <v>27</v>
          </cell>
        </row>
        <row r="966">
          <cell r="A966" t="str">
            <v>400000206</v>
          </cell>
          <cell r="B966" t="str">
            <v>HFS NT SEPARATOR LI UMBAUSATZKPL F. ARTSANA</v>
          </cell>
          <cell r="C966"/>
          <cell r="D966"/>
          <cell r="E966"/>
        </row>
        <row r="967">
          <cell r="A967" t="str">
            <v>400000207</v>
          </cell>
          <cell r="B967" t="str">
            <v>HFS NT SEPARATOR RE UMBAUSATZKPL F. ARTSANA</v>
          </cell>
          <cell r="C967"/>
          <cell r="D967"/>
          <cell r="E967"/>
        </row>
        <row r="968">
          <cell r="A968" t="str">
            <v>400000208</v>
          </cell>
          <cell r="B968" t="str">
            <v>DREHLAGER F.2 ZYL.AN WEICHEs. Art.Text</v>
          </cell>
          <cell r="C968">
            <v>0</v>
          </cell>
          <cell r="D968">
            <v>16.5</v>
          </cell>
          <cell r="E968">
            <v>16.5</v>
          </cell>
        </row>
        <row r="969">
          <cell r="A969" t="str">
            <v>400000209</v>
          </cell>
          <cell r="B969" t="str">
            <v>GETR.MOT.SA57 DT80K4  0,55KW, KKL:0(R)/3</v>
          </cell>
          <cell r="C969">
            <v>0</v>
          </cell>
          <cell r="D969">
            <v>414.14</v>
          </cell>
          <cell r="E969">
            <v>414.14</v>
          </cell>
        </row>
        <row r="970">
          <cell r="A970" t="str">
            <v>400000210</v>
          </cell>
          <cell r="B970" t="str">
            <v>SW mit Sonderbogen L-500/500ähnlich 824171021,</v>
          </cell>
          <cell r="C970">
            <v>0</v>
          </cell>
          <cell r="D970">
            <v>0</v>
          </cell>
          <cell r="E970">
            <v>0</v>
          </cell>
        </row>
        <row r="971">
          <cell r="A971" t="str">
            <v>400000211</v>
          </cell>
          <cell r="B971" t="str">
            <v>SW mit Sonderbogen R-500/500ähnlich 824171022,</v>
          </cell>
          <cell r="C971">
            <v>0</v>
          </cell>
          <cell r="D971">
            <v>0</v>
          </cell>
          <cell r="E971">
            <v>0</v>
          </cell>
        </row>
        <row r="972">
          <cell r="A972" t="str">
            <v>400000212</v>
          </cell>
          <cell r="B972" t="str">
            <v>APBW110 R 240/67,5° - 172/13</v>
          </cell>
          <cell r="C972">
            <v>2.5</v>
          </cell>
          <cell r="D972">
            <v>6.9077999999999999</v>
          </cell>
          <cell r="E972">
            <v>19.407799999999998</v>
          </cell>
        </row>
        <row r="973">
          <cell r="A973" t="str">
            <v>400000213</v>
          </cell>
          <cell r="B973" t="str">
            <v>Gatterträger Sonder (Toyota)Schienenabstand 1425mm</v>
          </cell>
          <cell r="C973"/>
          <cell r="D973">
            <v>9.6199999999999992</v>
          </cell>
          <cell r="E973">
            <v>9.6199999999999992</v>
          </cell>
        </row>
        <row r="974">
          <cell r="A974" t="str">
            <v>400000214</v>
          </cell>
          <cell r="B974" t="str">
            <v>Platte WE L/R (Entw.Pr 17001)</v>
          </cell>
          <cell r="C974">
            <v>0</v>
          </cell>
          <cell r="D974">
            <v>32.979999999999997</v>
          </cell>
          <cell r="E974">
            <v>32.979999999999997</v>
          </cell>
        </row>
        <row r="975">
          <cell r="A975" t="str">
            <v>400000215</v>
          </cell>
          <cell r="B975" t="str">
            <v>Platte 3SW+DSW (Entw-Pr.17001)</v>
          </cell>
          <cell r="C975"/>
          <cell r="D975">
            <v>37.880000000000003</v>
          </cell>
          <cell r="E975">
            <v>37.880000000000003</v>
          </cell>
        </row>
        <row r="976">
          <cell r="A976" t="str">
            <v>400000216</v>
          </cell>
          <cell r="B976" t="str">
            <v>WE-Platte AP60 (Entw.Pr.17001)</v>
          </cell>
          <cell r="C976"/>
          <cell r="D976">
            <v>36.4</v>
          </cell>
          <cell r="E976">
            <v>36.4</v>
          </cell>
        </row>
        <row r="977">
          <cell r="A977" t="str">
            <v>400000217</v>
          </cell>
          <cell r="B977" t="str">
            <v>Versteifung APS-WE (17001)</v>
          </cell>
          <cell r="C977"/>
          <cell r="D977">
            <v>25.3</v>
          </cell>
          <cell r="E977">
            <v>25.3</v>
          </cell>
        </row>
        <row r="978">
          <cell r="A978" t="str">
            <v>400000218</v>
          </cell>
          <cell r="B978" t="str">
            <v>Versteifung WE li (17001)</v>
          </cell>
          <cell r="C978"/>
          <cell r="D978">
            <v>9.69</v>
          </cell>
          <cell r="E978">
            <v>9.69</v>
          </cell>
        </row>
        <row r="979">
          <cell r="A979" t="str">
            <v>400000219</v>
          </cell>
          <cell r="B979" t="str">
            <v>Versteifung WE re (17001)</v>
          </cell>
          <cell r="C979"/>
          <cell r="D979"/>
          <cell r="E979"/>
        </row>
        <row r="980">
          <cell r="A980" t="str">
            <v>400000220</v>
          </cell>
          <cell r="B980" t="str">
            <v>Adapterwinkel Bogen li (17001)</v>
          </cell>
          <cell r="C980"/>
          <cell r="D980">
            <v>8.27</v>
          </cell>
          <cell r="E980">
            <v>8.27</v>
          </cell>
        </row>
        <row r="981">
          <cell r="A981" t="str">
            <v>400000221</v>
          </cell>
          <cell r="B981" t="str">
            <v>Adapterwinkel Bogen re (17001)</v>
          </cell>
          <cell r="C981"/>
          <cell r="D981">
            <v>8.27</v>
          </cell>
          <cell r="E981">
            <v>8.27</v>
          </cell>
        </row>
        <row r="982">
          <cell r="A982" t="str">
            <v>400000222</v>
          </cell>
          <cell r="B982" t="str">
            <v>Adapterwinkel APS-B li (17001)</v>
          </cell>
          <cell r="C982"/>
          <cell r="D982">
            <v>10.119999999999999</v>
          </cell>
          <cell r="E982">
            <v>10.119999999999999</v>
          </cell>
        </row>
        <row r="983">
          <cell r="A983" t="str">
            <v>400000223</v>
          </cell>
          <cell r="B983" t="str">
            <v>Adapterwinkel APS-B re (17001)</v>
          </cell>
          <cell r="C983"/>
          <cell r="D983"/>
          <cell r="E983"/>
        </row>
        <row r="984">
          <cell r="A984" t="str">
            <v>400000224</v>
          </cell>
          <cell r="B984" t="str">
            <v>Halter Vorschaltung (17001)</v>
          </cell>
          <cell r="C984"/>
          <cell r="D984">
            <v>9.34</v>
          </cell>
          <cell r="E984">
            <v>9.34</v>
          </cell>
        </row>
        <row r="985">
          <cell r="A985" t="str">
            <v>400000225</v>
          </cell>
          <cell r="B985" t="str">
            <v>Obergurt WE_L100_Typ1(17001)</v>
          </cell>
          <cell r="C985"/>
          <cell r="D985"/>
          <cell r="E985"/>
        </row>
        <row r="986">
          <cell r="A986" t="str">
            <v>400000226</v>
          </cell>
          <cell r="B986" t="str">
            <v>Obergurt DW-L775 (17001)</v>
          </cell>
          <cell r="C986"/>
          <cell r="D986"/>
          <cell r="E986"/>
        </row>
        <row r="987">
          <cell r="A987" t="str">
            <v>400000227</v>
          </cell>
          <cell r="B987" t="str">
            <v>Obergurt DW-L500 (17001)</v>
          </cell>
          <cell r="C987"/>
          <cell r="D987"/>
          <cell r="E987"/>
        </row>
        <row r="988">
          <cell r="A988" t="str">
            <v>400000228</v>
          </cell>
          <cell r="B988" t="str">
            <v>Obergurt DRW-L1600 (17001)</v>
          </cell>
          <cell r="C988"/>
          <cell r="D988"/>
          <cell r="E988"/>
        </row>
        <row r="989">
          <cell r="A989" t="str">
            <v>400000229</v>
          </cell>
          <cell r="B989" t="str">
            <v>Obergurt WE_L800_Typ2 (17001)</v>
          </cell>
          <cell r="C989"/>
          <cell r="D989"/>
          <cell r="E989"/>
        </row>
        <row r="990">
          <cell r="A990" t="str">
            <v>400000230</v>
          </cell>
          <cell r="B990" t="str">
            <v>Obergurt L1600_Typ2 (17001)</v>
          </cell>
          <cell r="C990"/>
          <cell r="D990"/>
          <cell r="E990"/>
        </row>
        <row r="991">
          <cell r="A991" t="str">
            <v>400000231</v>
          </cell>
          <cell r="B991" t="str">
            <v>APBW60 R550/67,5° - 22,5/82 (17001)</v>
          </cell>
          <cell r="C991"/>
          <cell r="D991">
            <v>8.6950000000000003</v>
          </cell>
          <cell r="E991">
            <v>8.6950000000000003</v>
          </cell>
        </row>
        <row r="992">
          <cell r="A992" t="str">
            <v>400000232</v>
          </cell>
          <cell r="B992" t="str">
            <v>Anschraubwinkel-RC90</v>
          </cell>
          <cell r="C992">
            <v>0</v>
          </cell>
          <cell r="D992">
            <v>2.35</v>
          </cell>
          <cell r="E992">
            <v>2.35</v>
          </cell>
        </row>
        <row r="993">
          <cell r="A993" t="str">
            <v>400000233</v>
          </cell>
          <cell r="B993" t="str">
            <v>Gatterträger S33, 1-fachSchienenabstand 1150</v>
          </cell>
          <cell r="C993"/>
          <cell r="D993">
            <v>9.99</v>
          </cell>
          <cell r="E993">
            <v>9.99</v>
          </cell>
        </row>
        <row r="994">
          <cell r="A994" t="str">
            <v>400000234</v>
          </cell>
          <cell r="B994" t="str">
            <v>Gatterträger S33, 2-fachSchienenabstand 1150</v>
          </cell>
          <cell r="C994"/>
          <cell r="D994">
            <v>9.99</v>
          </cell>
          <cell r="E994">
            <v>9.99</v>
          </cell>
        </row>
        <row r="995">
          <cell r="A995" t="str">
            <v>400000235</v>
          </cell>
          <cell r="B995" t="str">
            <v>CP 1200m lt. AngebotAN0800020 vom 26.02.08</v>
          </cell>
          <cell r="C995"/>
          <cell r="D995">
            <v>2397.21</v>
          </cell>
          <cell r="E995">
            <v>2397.21</v>
          </cell>
        </row>
        <row r="996">
          <cell r="A996" t="str">
            <v>400000236</v>
          </cell>
          <cell r="B996" t="str">
            <v>Innenring-KW (17001)</v>
          </cell>
          <cell r="C996"/>
          <cell r="D996">
            <v>19.2</v>
          </cell>
          <cell r="E996">
            <v>19.2</v>
          </cell>
        </row>
        <row r="997">
          <cell r="A997" t="str">
            <v>400000237</v>
          </cell>
          <cell r="B997" t="str">
            <v>Außenring-KW (17001)</v>
          </cell>
          <cell r="C997"/>
          <cell r="D997">
            <v>52.74</v>
          </cell>
          <cell r="E997">
            <v>52.74</v>
          </cell>
        </row>
        <row r="998">
          <cell r="A998" t="str">
            <v>400000238</v>
          </cell>
          <cell r="B998" t="str">
            <v>Obergurt-KW L800 (17001)</v>
          </cell>
          <cell r="C998"/>
          <cell r="D998"/>
          <cell r="E998"/>
        </row>
        <row r="999">
          <cell r="A999" t="str">
            <v>400000239</v>
          </cell>
          <cell r="B999" t="str">
            <v>Obergurt-KW L375 (17001)</v>
          </cell>
          <cell r="C999"/>
          <cell r="D999"/>
          <cell r="E999"/>
        </row>
        <row r="1000">
          <cell r="A1000" t="str">
            <v>400000240</v>
          </cell>
          <cell r="B1000" t="str">
            <v>Verriegelung KW (17001)</v>
          </cell>
          <cell r="C1000"/>
          <cell r="D1000">
            <v>36.76</v>
          </cell>
          <cell r="E1000">
            <v>36.76</v>
          </cell>
        </row>
        <row r="1001">
          <cell r="A1001" t="str">
            <v>400000241</v>
          </cell>
          <cell r="B1001" t="str">
            <v>Achse-KW (17001)</v>
          </cell>
          <cell r="C1001"/>
          <cell r="D1001"/>
          <cell r="E1001"/>
        </row>
        <row r="1002">
          <cell r="A1002" t="str">
            <v>400000242</v>
          </cell>
          <cell r="B1002" t="str">
            <v>Winkel Obergurt-KW (17001)</v>
          </cell>
          <cell r="C1002">
            <v>0</v>
          </cell>
          <cell r="D1002">
            <v>6.84</v>
          </cell>
          <cell r="E1002">
            <v>6.84</v>
          </cell>
        </row>
        <row r="1003">
          <cell r="A1003" t="str">
            <v>400000243</v>
          </cell>
          <cell r="B1003" t="str">
            <v>AP60 Anschluss-KW L94,5 (17001)</v>
          </cell>
          <cell r="C1003"/>
          <cell r="D1003"/>
          <cell r="E1003"/>
        </row>
        <row r="1004">
          <cell r="A1004" t="str">
            <v>400000244</v>
          </cell>
          <cell r="B1004" t="str">
            <v>Bogen90°-KW-AP60 (17001)</v>
          </cell>
          <cell r="C1004"/>
          <cell r="D1004"/>
          <cell r="E1004"/>
        </row>
        <row r="1005">
          <cell r="A1005" t="str">
            <v>400000245</v>
          </cell>
          <cell r="B1005" t="str">
            <v>Z-Winkel/H=0436/B=60/verzinkt  /beam 140x042/MS</v>
          </cell>
          <cell r="C1005"/>
          <cell r="D1005">
            <v>4.99</v>
          </cell>
          <cell r="E1005">
            <v>4.99</v>
          </cell>
        </row>
        <row r="1006">
          <cell r="A1006" t="str">
            <v>400000246</v>
          </cell>
          <cell r="B1006" t="str">
            <v>Bogen135°-R350-KW_AP60 (17001)</v>
          </cell>
          <cell r="C1006"/>
          <cell r="D1006"/>
          <cell r="E1006"/>
        </row>
        <row r="1007">
          <cell r="A1007" t="str">
            <v>400000247</v>
          </cell>
          <cell r="B1007" t="str">
            <v>Z-Winkel/H=0138/B=60/verzinkt   /beam 140x042/MS</v>
          </cell>
          <cell r="C1007"/>
          <cell r="D1007">
            <v>5.23</v>
          </cell>
          <cell r="E1007">
            <v>5.23</v>
          </cell>
        </row>
        <row r="1008">
          <cell r="A1008" t="str">
            <v>400000248</v>
          </cell>
          <cell r="B1008" t="str">
            <v>AP60-Gerade L607-KW (17001)</v>
          </cell>
          <cell r="C1008"/>
          <cell r="D1008"/>
          <cell r="E1008"/>
        </row>
        <row r="1009">
          <cell r="A1009" t="str">
            <v>400000249</v>
          </cell>
          <cell r="B1009" t="str">
            <v>Anschlag 105°-KW (17001)</v>
          </cell>
          <cell r="C1009"/>
          <cell r="D1009">
            <v>19.2</v>
          </cell>
          <cell r="E1009">
            <v>19.2</v>
          </cell>
        </row>
        <row r="1010">
          <cell r="A1010" t="str">
            <v>400000250</v>
          </cell>
          <cell r="B1010" t="str">
            <v>Anschlag 66°-KW (17001)</v>
          </cell>
          <cell r="C1010"/>
          <cell r="D1010"/>
          <cell r="E1010"/>
        </row>
        <row r="1011">
          <cell r="A1011" t="str">
            <v>400000251</v>
          </cell>
          <cell r="B1011" t="str">
            <v>Haltewinkel Anschlag-KW (17001</v>
          </cell>
          <cell r="C1011"/>
          <cell r="D1011">
            <v>7.31</v>
          </cell>
          <cell r="E1011">
            <v>7.31</v>
          </cell>
        </row>
        <row r="1012">
          <cell r="A1012" t="str">
            <v>400000252</v>
          </cell>
          <cell r="B1012" t="str">
            <v>Gatterträger G33 SpinnfeldSchienenabstand 1495</v>
          </cell>
          <cell r="C1012"/>
          <cell r="D1012"/>
          <cell r="E1012"/>
        </row>
        <row r="1013">
          <cell r="A1013" t="str">
            <v>400000253</v>
          </cell>
          <cell r="B1013" t="str">
            <v>Gatterträger G33 2 SäulenSchienenabstand 1495</v>
          </cell>
          <cell r="C1013"/>
          <cell r="D1013"/>
          <cell r="E1013"/>
        </row>
        <row r="1014">
          <cell r="A1014" t="str">
            <v>400000254</v>
          </cell>
          <cell r="B1014" t="str">
            <v>Kugelrolle KU15B Torwegge</v>
          </cell>
          <cell r="C1014">
            <v>0</v>
          </cell>
          <cell r="D1014">
            <v>2.31</v>
          </cell>
          <cell r="E1014">
            <v>2.31</v>
          </cell>
        </row>
        <row r="1015">
          <cell r="A1015" t="str">
            <v>400000255</v>
          </cell>
          <cell r="B1015" t="str">
            <v>Rastbolzen GN 617 Form GK</v>
          </cell>
          <cell r="C1015"/>
          <cell r="D1015">
            <v>6.6</v>
          </cell>
          <cell r="E1015">
            <v>6.6</v>
          </cell>
        </row>
        <row r="1016">
          <cell r="A1016" t="str">
            <v>400000256</v>
          </cell>
          <cell r="B1016" t="str">
            <v>Ganter Konusknopf GN 419-30-M8</v>
          </cell>
          <cell r="C1016"/>
          <cell r="D1016">
            <v>1.05</v>
          </cell>
          <cell r="E1016">
            <v>1.05</v>
          </cell>
        </row>
        <row r="1017">
          <cell r="A1017" t="str">
            <v>400000257</v>
          </cell>
          <cell r="B1017" t="str">
            <v>ALUPROFILBOGEN APB110 R400/45°- 234,3/0 KW</v>
          </cell>
          <cell r="C1017"/>
          <cell r="D1017">
            <v>8.5180000000000007</v>
          </cell>
          <cell r="E1017">
            <v>8.5180000000000007</v>
          </cell>
        </row>
        <row r="1018">
          <cell r="A1018" t="str">
            <v>400000258</v>
          </cell>
          <cell r="B1018" t="str">
            <v>Wandkonsole ET, L=1200Phong Phu</v>
          </cell>
          <cell r="C1018"/>
          <cell r="D1018">
            <v>22.75</v>
          </cell>
          <cell r="E1018">
            <v>22.75</v>
          </cell>
        </row>
        <row r="1019">
          <cell r="A1019" t="str">
            <v>400000259</v>
          </cell>
          <cell r="B1019" t="str">
            <v>Aluwannen-Rohteil für Be-/Entladungen ILS</v>
          </cell>
          <cell r="C1019">
            <v>0</v>
          </cell>
          <cell r="D1019">
            <v>17</v>
          </cell>
          <cell r="E1019">
            <v>17</v>
          </cell>
        </row>
        <row r="1020">
          <cell r="A1020" t="str">
            <v>400000260</v>
          </cell>
          <cell r="B1020" t="str">
            <v>GETR.MOT. SA57DT80K4/TF/MSW/CK0/RR2A, 0,55KW, --&gt;</v>
          </cell>
          <cell r="C1020">
            <v>0</v>
          </cell>
          <cell r="D1020">
            <v>630.32000000000005</v>
          </cell>
          <cell r="E1020">
            <v>630.32000000000005</v>
          </cell>
        </row>
        <row r="1021">
          <cell r="A1021" t="str">
            <v>400000261</v>
          </cell>
          <cell r="B1021" t="str">
            <v>GETR.MOT. SA57DT90S4/BMG/TF/MSW/CK0/RR2A, 1,1 kW</v>
          </cell>
          <cell r="C1021"/>
          <cell r="D1021">
            <v>790.54</v>
          </cell>
          <cell r="E1021">
            <v>790.54</v>
          </cell>
        </row>
        <row r="1022">
          <cell r="A1022" t="str">
            <v>400000262</v>
          </cell>
          <cell r="B1022" t="str">
            <v>GETR.MOT. SA57DT80K4/TF/MSW/CK0/RR2A, 0,55KW, --&gt;</v>
          </cell>
          <cell r="C1022">
            <v>0</v>
          </cell>
          <cell r="D1022">
            <v>630.32000000000005</v>
          </cell>
          <cell r="E1022">
            <v>630.32000000000005</v>
          </cell>
        </row>
        <row r="1023">
          <cell r="A1023" t="str">
            <v>400000263</v>
          </cell>
          <cell r="B1023" t="str">
            <v>Anschluss 1000-H neu (Wilvorst)</v>
          </cell>
          <cell r="C1023"/>
          <cell r="D1023"/>
          <cell r="E1023"/>
        </row>
        <row r="1024">
          <cell r="A1024" t="str">
            <v>400000264</v>
          </cell>
          <cell r="B1024" t="str">
            <v>Anschluss 200 H alt (Wilvorst)</v>
          </cell>
          <cell r="C1024"/>
          <cell r="D1024"/>
          <cell r="E1024"/>
        </row>
        <row r="1025">
          <cell r="A1025" t="str">
            <v>400000265</v>
          </cell>
          <cell r="B1025" t="str">
            <v>Mittelteil L1500 (Wilvorst)</v>
          </cell>
          <cell r="C1025"/>
          <cell r="D1025"/>
          <cell r="E1025"/>
        </row>
        <row r="1026">
          <cell r="A1026" t="str">
            <v>400000266</v>
          </cell>
          <cell r="B1026" t="str">
            <v>Einlegeteil o L5250 (Wilvorst)</v>
          </cell>
          <cell r="C1026"/>
          <cell r="D1026"/>
          <cell r="E1026"/>
        </row>
        <row r="1027">
          <cell r="A1027" t="str">
            <v>400000267</v>
          </cell>
          <cell r="B1027" t="str">
            <v>Einlegeteil u L4890 (Wilvorst)</v>
          </cell>
          <cell r="C1027"/>
          <cell r="D1027">
            <v>22.75</v>
          </cell>
          <cell r="E1027">
            <v>22.75</v>
          </cell>
        </row>
        <row r="1028">
          <cell r="A1028" t="str">
            <v>400000268</v>
          </cell>
          <cell r="B1028" t="str">
            <v>Riegel Einlegeteil (Wilvorst)</v>
          </cell>
          <cell r="C1028"/>
          <cell r="D1028"/>
          <cell r="E1028"/>
        </row>
        <row r="1029">
          <cell r="A1029" t="str">
            <v>400000269</v>
          </cell>
          <cell r="B1029" t="str">
            <v>Riegel-oben (Wilvorst)</v>
          </cell>
          <cell r="C1029"/>
          <cell r="D1029"/>
          <cell r="E1029"/>
        </row>
        <row r="1030">
          <cell r="A1030" t="str">
            <v>400000270</v>
          </cell>
          <cell r="B1030" t="str">
            <v>Riegel unten (Wilvorst)</v>
          </cell>
          <cell r="C1030"/>
          <cell r="D1030"/>
          <cell r="E1030"/>
        </row>
        <row r="1031">
          <cell r="A1031" t="str">
            <v>400000271</v>
          </cell>
          <cell r="B1031" t="str">
            <v>Achse Riegel (Wilvorst)</v>
          </cell>
          <cell r="C1031"/>
          <cell r="D1031"/>
          <cell r="E1031"/>
        </row>
        <row r="1032">
          <cell r="A1032" t="str">
            <v>400000272</v>
          </cell>
          <cell r="B1032" t="str">
            <v>Übergang APS (Wilvorst)</v>
          </cell>
          <cell r="C1032"/>
          <cell r="D1032"/>
          <cell r="E1032"/>
        </row>
        <row r="1033">
          <cell r="A1033" t="str">
            <v>400000273</v>
          </cell>
          <cell r="B1033" t="str">
            <v>Ganter Griff GN625-117-SW</v>
          </cell>
          <cell r="C1033"/>
          <cell r="D1033">
            <v>4.13</v>
          </cell>
          <cell r="E1033">
            <v>4.13</v>
          </cell>
        </row>
        <row r="1034">
          <cell r="A1034" t="str">
            <v>400000274</v>
          </cell>
          <cell r="B1034" t="str">
            <v>Trapezstein Griff</v>
          </cell>
          <cell r="C1034"/>
          <cell r="D1034"/>
          <cell r="E1034"/>
        </row>
        <row r="1035">
          <cell r="A1035" t="str">
            <v>400000275</v>
          </cell>
          <cell r="B1035" t="str">
            <v>So-Weiche R400 li (824000021)</v>
          </cell>
          <cell r="C1035"/>
          <cell r="D1035">
            <v>138</v>
          </cell>
          <cell r="E1035">
            <v>138</v>
          </cell>
        </row>
        <row r="1036">
          <cell r="A1036" t="str">
            <v>400000276</v>
          </cell>
          <cell r="B1036" t="str">
            <v>Rohr1" mit Flansch verzinkt</v>
          </cell>
          <cell r="C1036"/>
          <cell r="D1036">
            <v>9.5</v>
          </cell>
          <cell r="E1036">
            <v>9.5</v>
          </cell>
        </row>
        <row r="1037">
          <cell r="A1037" t="str">
            <v>400000277</v>
          </cell>
          <cell r="B1037" t="str">
            <v>Halter Rücklaufsperre</v>
          </cell>
          <cell r="C1037"/>
          <cell r="D1037"/>
          <cell r="E1037"/>
        </row>
        <row r="1038">
          <cell r="A1038" t="str">
            <v>400000278</v>
          </cell>
          <cell r="B1038" t="str">
            <v>Bügel Rücklaufsperre</v>
          </cell>
          <cell r="C1038"/>
          <cell r="D1038"/>
          <cell r="E1038"/>
        </row>
        <row r="1039">
          <cell r="A1039" t="str">
            <v>400000279</v>
          </cell>
          <cell r="B1039" t="str">
            <v>Obergurt APS-WE L800 (17001)</v>
          </cell>
          <cell r="C1039"/>
          <cell r="D1039"/>
          <cell r="E1039"/>
        </row>
        <row r="1040">
          <cell r="A1040" t="str">
            <v>400000280</v>
          </cell>
          <cell r="B1040" t="str">
            <v>APS WE Obergurt L290 (17001)</v>
          </cell>
          <cell r="C1040"/>
          <cell r="D1040"/>
          <cell r="E1040"/>
        </row>
        <row r="1041">
          <cell r="A1041" t="str">
            <v>400000281</v>
          </cell>
          <cell r="B1041" t="str">
            <v>Drehplatte APS-WE (17001)</v>
          </cell>
          <cell r="C1041"/>
          <cell r="D1041"/>
          <cell r="E1041"/>
        </row>
        <row r="1042">
          <cell r="A1042" t="str">
            <v>400000282</v>
          </cell>
          <cell r="B1042" t="str">
            <v>Drehplatte Raster APSW (17001)</v>
          </cell>
          <cell r="C1042"/>
          <cell r="D1042"/>
          <cell r="E1042"/>
        </row>
        <row r="1043">
          <cell r="A1043" t="str">
            <v>400000283</v>
          </cell>
          <cell r="B1043" t="str">
            <v>Verbindung45° (17001)</v>
          </cell>
          <cell r="C1043"/>
          <cell r="D1043"/>
          <cell r="E1043"/>
        </row>
        <row r="1044">
          <cell r="A1044" t="str">
            <v>400000284</v>
          </cell>
          <cell r="B1044" t="str">
            <v>Rasterblech (17001)</v>
          </cell>
          <cell r="C1044"/>
          <cell r="D1044"/>
          <cell r="E1044"/>
        </row>
        <row r="1045">
          <cell r="A1045" t="str">
            <v>400000285</v>
          </cell>
          <cell r="B1045" t="str">
            <v>Winkelhalter KL (17001)</v>
          </cell>
          <cell r="C1045"/>
          <cell r="D1045"/>
          <cell r="E1045"/>
        </row>
        <row r="1046">
          <cell r="A1046" t="str">
            <v>400000286</v>
          </cell>
          <cell r="B1046" t="str">
            <v>Haltewinkel KL-RP (17001)</v>
          </cell>
          <cell r="C1046"/>
          <cell r="D1046"/>
          <cell r="E1046"/>
        </row>
        <row r="1047">
          <cell r="A1047" t="str">
            <v>400000287</v>
          </cell>
          <cell r="B1047" t="str">
            <v>Versteifungsblech (17001)</v>
          </cell>
          <cell r="C1047"/>
          <cell r="D1047"/>
          <cell r="E1047"/>
        </row>
        <row r="1048">
          <cell r="A1048" t="str">
            <v>400000288</v>
          </cell>
          <cell r="B1048" t="str">
            <v>Versteifungswinkel (17001)</v>
          </cell>
          <cell r="C1048"/>
          <cell r="D1048"/>
          <cell r="E1048"/>
        </row>
        <row r="1049">
          <cell r="A1049" t="str">
            <v>400000289</v>
          </cell>
          <cell r="B1049" t="str">
            <v>Achse Drehweiche (17001)</v>
          </cell>
          <cell r="C1049"/>
          <cell r="D1049"/>
          <cell r="E1049"/>
        </row>
        <row r="1050">
          <cell r="A1050" t="str">
            <v>400000290</v>
          </cell>
          <cell r="B1050" t="str">
            <v>Sperrwinkel (17001)</v>
          </cell>
          <cell r="C1050"/>
          <cell r="D1050"/>
          <cell r="E1050"/>
        </row>
        <row r="1051">
          <cell r="A1051" t="str">
            <v>400000291</v>
          </cell>
          <cell r="B1051" t="str">
            <v>Bogen45°-Drehweiche (17001)</v>
          </cell>
          <cell r="C1051"/>
          <cell r="D1051"/>
          <cell r="E1051"/>
        </row>
        <row r="1052">
          <cell r="A1052" t="str">
            <v>400000292</v>
          </cell>
          <cell r="B1052" t="str">
            <v>APSB-R550 45°-li700 (17001)</v>
          </cell>
          <cell r="C1052"/>
          <cell r="D1052">
            <v>22.75</v>
          </cell>
          <cell r="E1052">
            <v>22.75</v>
          </cell>
        </row>
        <row r="1053">
          <cell r="A1053" t="str">
            <v>400000293</v>
          </cell>
          <cell r="B1053" t="str">
            <v>ALUPROFILBOGEN APB 60 R575/180° - 112</v>
          </cell>
          <cell r="C1053"/>
          <cell r="D1053">
            <v>17</v>
          </cell>
          <cell r="E1053">
            <v>17</v>
          </cell>
        </row>
        <row r="1054">
          <cell r="A1054" t="str">
            <v>400000294</v>
          </cell>
          <cell r="B1054" t="str">
            <v>Übergang AP60-APS</v>
          </cell>
          <cell r="C1054"/>
          <cell r="D1054"/>
          <cell r="E1054"/>
        </row>
        <row r="1055">
          <cell r="A1055" t="str">
            <v>400000295</v>
          </cell>
          <cell r="B1055" t="str">
            <v>Z-Winkel/H=0672/B=60/RAL7035/beam 240-IPE/IBW</v>
          </cell>
          <cell r="C1055"/>
          <cell r="D1055">
            <v>11.88</v>
          </cell>
          <cell r="E1055">
            <v>11.88</v>
          </cell>
        </row>
        <row r="1056">
          <cell r="A1056" t="str">
            <v>400000296</v>
          </cell>
          <cell r="B1056" t="str">
            <v>Z-Winkel/H=0882/B=60/RAL7035/beam 120-IPE/IBW</v>
          </cell>
          <cell r="C1056"/>
          <cell r="D1056">
            <v>12.54</v>
          </cell>
          <cell r="E1056">
            <v>12.54</v>
          </cell>
        </row>
        <row r="1057">
          <cell r="A1057" t="str">
            <v>400000297</v>
          </cell>
          <cell r="B1057" t="str">
            <v>Z-Winkel/H=0540/B=60/RAL7035/beam 100x040/IBW</v>
          </cell>
          <cell r="C1057"/>
          <cell r="D1057">
            <v>9.2799999999999994</v>
          </cell>
          <cell r="E1057">
            <v>9.2799999999999994</v>
          </cell>
        </row>
        <row r="1058">
          <cell r="A1058" t="str">
            <v>400000298</v>
          </cell>
          <cell r="B1058" t="str">
            <v>Z-Winkel/H=0722/B=60/RAL7035/beam 160-IPE/IBW</v>
          </cell>
          <cell r="C1058"/>
          <cell r="D1058">
            <v>11.44</v>
          </cell>
          <cell r="E1058">
            <v>11.44</v>
          </cell>
        </row>
        <row r="1059">
          <cell r="A1059" t="str">
            <v>400000299</v>
          </cell>
          <cell r="B1059" t="str">
            <v>Z-Winkel/H=0600/B=60/RAL7035/beam 100x040/IBW</v>
          </cell>
          <cell r="C1059">
            <v>0</v>
          </cell>
          <cell r="D1059">
            <v>7.55</v>
          </cell>
          <cell r="E1059">
            <v>7.55</v>
          </cell>
        </row>
        <row r="1060">
          <cell r="A1060" t="str">
            <v>400000300</v>
          </cell>
          <cell r="B1060" t="str">
            <v>L-Winkel/H=1002/B=60/RAL7035/beam 100x040/IBW</v>
          </cell>
          <cell r="C1060"/>
          <cell r="D1060">
            <v>11.71</v>
          </cell>
          <cell r="E1060">
            <v>11.71</v>
          </cell>
        </row>
        <row r="1061">
          <cell r="A1061" t="str">
            <v>400000301</v>
          </cell>
          <cell r="B1061" t="str">
            <v>Z-Winkel/H=1002/B=60/RAL7035/beam 080x050/IBW</v>
          </cell>
          <cell r="C1061"/>
          <cell r="D1061">
            <v>12.35</v>
          </cell>
          <cell r="E1061">
            <v>12.35</v>
          </cell>
        </row>
        <row r="1062">
          <cell r="A1062" t="str">
            <v>400000302</v>
          </cell>
          <cell r="B1062" t="str">
            <v>Z-Winkel/H=0942/B=60/RAL7035/beam 080x050/IBW</v>
          </cell>
          <cell r="C1062"/>
          <cell r="D1062">
            <v>9.3699999999999992</v>
          </cell>
          <cell r="E1062">
            <v>9.3699999999999992</v>
          </cell>
        </row>
        <row r="1063">
          <cell r="A1063" t="str">
            <v>400000303</v>
          </cell>
          <cell r="B1063" t="str">
            <v>Z-Winkel/H=0942/B=60/RAL7035/beam 040x040/IBW</v>
          </cell>
          <cell r="C1063"/>
          <cell r="D1063">
            <v>12.4</v>
          </cell>
          <cell r="E1063">
            <v>12.4</v>
          </cell>
        </row>
        <row r="1064">
          <cell r="A1064" t="str">
            <v>400000304</v>
          </cell>
          <cell r="B1064" t="str">
            <v>Z-Winkel/H=0612/B=60/RAL7035/beam 300-IPE/IBW</v>
          </cell>
          <cell r="C1064"/>
          <cell r="D1064">
            <v>11.61</v>
          </cell>
          <cell r="E1064">
            <v>11.61</v>
          </cell>
        </row>
        <row r="1065">
          <cell r="A1065" t="str">
            <v>400000305</v>
          </cell>
          <cell r="B1065" t="str">
            <v>Z-Winkel/H=1022/B=60/RAL7035/beam 180-IPE/IBW</v>
          </cell>
          <cell r="C1065">
            <v>0</v>
          </cell>
          <cell r="D1065">
            <v>13.25</v>
          </cell>
          <cell r="E1065">
            <v>13.25</v>
          </cell>
        </row>
        <row r="1066">
          <cell r="A1066" t="str">
            <v>400000306</v>
          </cell>
          <cell r="B1066" t="str">
            <v>Z-Winkel/H=0912/B=60/RAL7035/beam 180-IPE/IBW</v>
          </cell>
          <cell r="C1066"/>
          <cell r="D1066">
            <v>12.73</v>
          </cell>
          <cell r="E1066">
            <v>12.73</v>
          </cell>
        </row>
        <row r="1067">
          <cell r="A1067" t="str">
            <v>400000307</v>
          </cell>
          <cell r="B1067" t="str">
            <v>Anschraubwinkel 100x100x4 /90°AP60-AP60, AP60-RC90</v>
          </cell>
          <cell r="C1067"/>
          <cell r="D1067">
            <v>3.94</v>
          </cell>
          <cell r="E1067">
            <v>3.94</v>
          </cell>
        </row>
        <row r="1068">
          <cell r="A1068" t="str">
            <v>400000308</v>
          </cell>
          <cell r="B1068" t="str">
            <v>Anschraubwinkel 100x100x4/135°AP 110-AP110</v>
          </cell>
          <cell r="C1068"/>
          <cell r="D1068">
            <v>4.0199999999999996</v>
          </cell>
          <cell r="E1068">
            <v>4.0199999999999996</v>
          </cell>
        </row>
        <row r="1069">
          <cell r="A1069" t="str">
            <v>400000309</v>
          </cell>
          <cell r="B1069" t="str">
            <v>SW3 / Multiflow / 12-Wege1400 / Sonderbauform</v>
          </cell>
          <cell r="C1069"/>
          <cell r="D1069">
            <v>22.75</v>
          </cell>
          <cell r="E1069">
            <v>22.75</v>
          </cell>
        </row>
        <row r="1070">
          <cell r="A1070" t="str">
            <v>400000310</v>
          </cell>
          <cell r="B1070" t="str">
            <v>Lagerbühne mit Regale</v>
          </cell>
          <cell r="C1070"/>
          <cell r="D1070">
            <v>97000</v>
          </cell>
          <cell r="E1070">
            <v>97000</v>
          </cell>
        </row>
        <row r="1071">
          <cell r="A1071" t="str">
            <v>400000311</v>
          </cell>
          <cell r="B1071" t="str">
            <v>S-Kurve R650/ 45°L-200</v>
          </cell>
          <cell r="C1071">
            <v>0</v>
          </cell>
          <cell r="D1071">
            <v>83.5</v>
          </cell>
          <cell r="E1071">
            <v>83.5</v>
          </cell>
        </row>
        <row r="1072">
          <cell r="A1072" t="str">
            <v>400000312</v>
          </cell>
          <cell r="B1072" t="str">
            <v>Z-Winkel/H=0290/B=60/RAL7035/beam 140x045/MS</v>
          </cell>
          <cell r="C1072"/>
          <cell r="D1072">
            <v>5.0999999999999996</v>
          </cell>
          <cell r="E1072">
            <v>5.0999999999999996</v>
          </cell>
        </row>
        <row r="1073">
          <cell r="A1073" t="str">
            <v>400000313</v>
          </cell>
          <cell r="B1073" t="str">
            <v>Z-Winkel/H=0380/B=60/RAL7035/beam 140x045/MS</v>
          </cell>
          <cell r="C1073"/>
          <cell r="D1073">
            <v>5.2</v>
          </cell>
          <cell r="E1073">
            <v>5.2</v>
          </cell>
        </row>
        <row r="1074">
          <cell r="A1074" t="str">
            <v>400000314</v>
          </cell>
          <cell r="B1074" t="str">
            <v>DURCHSTECKANKER HST M10x90/10(FA. HILTI-00371584)</v>
          </cell>
          <cell r="C1074">
            <v>0</v>
          </cell>
          <cell r="D1074">
            <v>1.0066999999999999</v>
          </cell>
          <cell r="E1074">
            <v>1.0066999999999999</v>
          </cell>
        </row>
        <row r="1075">
          <cell r="A1075" t="str">
            <v>400000315</v>
          </cell>
          <cell r="B1075" t="str">
            <v>Z-Winkel/H=0232/B=70/ RAL7035/beam 140x045/MS</v>
          </cell>
          <cell r="C1075"/>
          <cell r="D1075">
            <v>6.6</v>
          </cell>
          <cell r="E1075">
            <v>6.6</v>
          </cell>
        </row>
        <row r="1076">
          <cell r="A1076" t="str">
            <v>400000316</v>
          </cell>
          <cell r="B1076" t="str">
            <v>TEF ANTRIEBSWELLE SOEX Maß 249</v>
          </cell>
          <cell r="C1076"/>
          <cell r="D1076">
            <v>29</v>
          </cell>
          <cell r="E1076">
            <v>29</v>
          </cell>
        </row>
        <row r="1077">
          <cell r="A1077" t="str">
            <v>400000317</v>
          </cell>
          <cell r="B1077" t="str">
            <v>Pn.zyl. mit Reedkontakt KWP300Angeb. B_PN</v>
          </cell>
          <cell r="C1077"/>
          <cell r="D1077">
            <v>54.17</v>
          </cell>
          <cell r="E1077">
            <v>54.17</v>
          </cell>
        </row>
        <row r="1078">
          <cell r="A1078" t="str">
            <v>400000318</v>
          </cell>
          <cell r="B1078" t="str">
            <v>LAUFPROFILE RECHTS =1 SATZ KPLLADESCHLEIFE  10M</v>
          </cell>
          <cell r="C1078">
            <v>0</v>
          </cell>
          <cell r="D1078">
            <v>3300</v>
          </cell>
          <cell r="E1078">
            <v>3300</v>
          </cell>
        </row>
        <row r="1079">
          <cell r="A1079" t="str">
            <v>400000319</v>
          </cell>
          <cell r="B1079" t="str">
            <v>ALUPROFILBOGEN APB 60 R330/180° - 200</v>
          </cell>
          <cell r="C1079">
            <v>2.5</v>
          </cell>
          <cell r="D1079">
            <v>11.525499999999999</v>
          </cell>
          <cell r="E1079">
            <v>24.025500000000001</v>
          </cell>
        </row>
        <row r="1080">
          <cell r="A1080" t="str">
            <v>400000320</v>
          </cell>
          <cell r="B1080" t="str">
            <v>Winkel zur Abhängung an IPE 80gal. verz.</v>
          </cell>
          <cell r="C1080"/>
          <cell r="D1080">
            <v>3.2</v>
          </cell>
          <cell r="E1080">
            <v>3.2</v>
          </cell>
        </row>
        <row r="1081">
          <cell r="A1081" t="str">
            <v>400000321</v>
          </cell>
          <cell r="B1081" t="str">
            <v>Z-Winkel/H=0880/B=60/RAL7035/beam 140x045/MS</v>
          </cell>
          <cell r="C1081"/>
          <cell r="D1081">
            <v>7.99</v>
          </cell>
          <cell r="E1081">
            <v>7.99</v>
          </cell>
        </row>
        <row r="1082">
          <cell r="A1082" t="str">
            <v>400000322</v>
          </cell>
          <cell r="B1082" t="str">
            <v>Z-Winkel/H=0733/B=60/RAL7035/beam 140x045/MS</v>
          </cell>
          <cell r="C1082"/>
          <cell r="D1082">
            <v>7.99</v>
          </cell>
          <cell r="E1082">
            <v>7.99</v>
          </cell>
        </row>
        <row r="1083">
          <cell r="A1083" t="str">
            <v>400000323</v>
          </cell>
          <cell r="B1083" t="str">
            <v>Z-Winkel/H=0330/B=60/RAL7035/beam 140x045/MS</v>
          </cell>
          <cell r="C1083"/>
          <cell r="D1083">
            <v>4.99</v>
          </cell>
          <cell r="E1083">
            <v>4.99</v>
          </cell>
        </row>
        <row r="1084">
          <cell r="A1084" t="str">
            <v>400000324</v>
          </cell>
          <cell r="B1084" t="str">
            <v>PrimonTraverC</v>
          </cell>
          <cell r="C1084"/>
          <cell r="D1084">
            <v>2.5</v>
          </cell>
          <cell r="E1084">
            <v>2.5</v>
          </cell>
        </row>
        <row r="1085">
          <cell r="A1085" t="str">
            <v>400000325</v>
          </cell>
          <cell r="B1085" t="str">
            <v>Halter für Lichttaster Leuze</v>
          </cell>
          <cell r="C1085"/>
          <cell r="D1085">
            <v>2.2000000000000002</v>
          </cell>
          <cell r="E1085">
            <v>2.2000000000000002</v>
          </cell>
        </row>
        <row r="1086">
          <cell r="A1086" t="str">
            <v>400000326</v>
          </cell>
          <cell r="B1086" t="str">
            <v>Distanz für Lichttaster Leuze</v>
          </cell>
          <cell r="C1086"/>
          <cell r="D1086">
            <v>4.22</v>
          </cell>
          <cell r="E1086">
            <v>4.22</v>
          </cell>
        </row>
        <row r="1087">
          <cell r="A1087" t="str">
            <v>400000327</v>
          </cell>
          <cell r="B1087" t="str">
            <v>Gleitschiene für KF (LTC)</v>
          </cell>
          <cell r="C1087"/>
          <cell r="D1087">
            <v>15</v>
          </cell>
          <cell r="E1087">
            <v>15</v>
          </cell>
        </row>
        <row r="1088">
          <cell r="A1088" t="str">
            <v>400000328</v>
          </cell>
          <cell r="B1088" t="str">
            <v>Sonder-Bögen - Primon</v>
          </cell>
          <cell r="C1088"/>
          <cell r="D1088">
            <v>22.75</v>
          </cell>
          <cell r="E1088">
            <v>22.75</v>
          </cell>
        </row>
        <row r="1089">
          <cell r="A1089" t="str">
            <v>400000329</v>
          </cell>
          <cell r="B1089" t="str">
            <v>Sonder-Bögen SW - Primon</v>
          </cell>
          <cell r="C1089"/>
          <cell r="D1089">
            <v>22.75</v>
          </cell>
          <cell r="E1089">
            <v>22.75</v>
          </cell>
        </row>
        <row r="1090">
          <cell r="A1090" t="str">
            <v>400000330</v>
          </cell>
          <cell r="B1090" t="str">
            <v>ALUPROFILBOGEN APB 110 R500/180° - 150</v>
          </cell>
          <cell r="C1090">
            <v>2.5</v>
          </cell>
          <cell r="D1090">
            <v>18.262</v>
          </cell>
          <cell r="E1090">
            <v>30.762</v>
          </cell>
        </row>
        <row r="1091">
          <cell r="A1091" t="str">
            <v>400000331</v>
          </cell>
          <cell r="B1091" t="str">
            <v>STOPPER PARASTOCKING-SCHLEUSEF. SACKTROLLEY</v>
          </cell>
          <cell r="C1091">
            <v>0</v>
          </cell>
          <cell r="D1091">
            <v>0</v>
          </cell>
          <cell r="E1091">
            <v>0</v>
          </cell>
        </row>
        <row r="1092">
          <cell r="A1092" t="str">
            <v>400000332</v>
          </cell>
          <cell r="B1092" t="str">
            <v xml:space="preserve">SCHN.GETR.MOT., B14,1,1KW,50HZ,400V,1400/MIN, </v>
          </cell>
          <cell r="C1092">
            <v>0</v>
          </cell>
          <cell r="D1092">
            <v>1280</v>
          </cell>
          <cell r="E1092">
            <v>1280</v>
          </cell>
        </row>
        <row r="1093">
          <cell r="A1093" t="str">
            <v>400000333</v>
          </cell>
          <cell r="B1093" t="str">
            <v>STIRNRAD-GETR-MOTOR RF17 DT71D4/BMG     --&gt;PDF</v>
          </cell>
          <cell r="C1093">
            <v>0</v>
          </cell>
          <cell r="D1093">
            <v>262.07</v>
          </cell>
          <cell r="E1093">
            <v>262.07</v>
          </cell>
        </row>
        <row r="1094">
          <cell r="A1094" t="str">
            <v>400000334</v>
          </cell>
          <cell r="B1094" t="str">
            <v>Nacharbeit Winkel 829 416 200</v>
          </cell>
          <cell r="C1094"/>
          <cell r="D1094">
            <v>1.5</v>
          </cell>
          <cell r="E1094">
            <v>1.5</v>
          </cell>
        </row>
        <row r="1095">
          <cell r="A1095" t="str">
            <v>400000335</v>
          </cell>
          <cell r="B1095" t="str">
            <v>Sonderbogen AP60-R565-180°</v>
          </cell>
          <cell r="C1095"/>
          <cell r="D1095">
            <v>17</v>
          </cell>
          <cell r="E1095">
            <v>17</v>
          </cell>
        </row>
        <row r="1096">
          <cell r="A1096" t="str">
            <v>400000336</v>
          </cell>
          <cell r="B1096" t="str">
            <v>Ziehakenplatte Setcore</v>
          </cell>
          <cell r="C1096">
            <v>0</v>
          </cell>
          <cell r="D1096">
            <v>1.5</v>
          </cell>
          <cell r="E1096">
            <v>1.5</v>
          </cell>
        </row>
        <row r="1097">
          <cell r="A1097" t="str">
            <v>400000337</v>
          </cell>
          <cell r="B1097" t="str">
            <v>ALUPROFILBOGEN APB 110 R 200/45°</v>
          </cell>
          <cell r="C1097"/>
          <cell r="D1097">
            <v>6.04</v>
          </cell>
          <cell r="E1097">
            <v>6.04</v>
          </cell>
        </row>
        <row r="1098">
          <cell r="A1098" t="str">
            <v>400000338</v>
          </cell>
          <cell r="B1098" t="str">
            <v>ALUPROFILBOGEN APB 110 R 300/180°-332,5</v>
          </cell>
          <cell r="C1098"/>
          <cell r="D1098">
            <v>11.704000000000001</v>
          </cell>
          <cell r="E1098">
            <v>11.704000000000001</v>
          </cell>
        </row>
        <row r="1099">
          <cell r="A1099" t="str">
            <v>400000339</v>
          </cell>
          <cell r="B1099" t="str">
            <v>ALUPROFILBOGEN APB 60 R 400/90°-200</v>
          </cell>
          <cell r="C1099"/>
          <cell r="D1099">
            <v>10.347</v>
          </cell>
          <cell r="E1099">
            <v>10.347</v>
          </cell>
        </row>
        <row r="1100">
          <cell r="A1100" t="str">
            <v>400000340</v>
          </cell>
          <cell r="B1100" t="str">
            <v>2" Säule L=2300 mit Bohrungen</v>
          </cell>
          <cell r="C1100"/>
          <cell r="D1100">
            <v>46</v>
          </cell>
          <cell r="E1100">
            <v>46</v>
          </cell>
        </row>
        <row r="1101">
          <cell r="A1101" t="str">
            <v>400000341</v>
          </cell>
          <cell r="B1101" t="str">
            <v>Kragarm mit Flansch</v>
          </cell>
          <cell r="C1101">
            <v>0</v>
          </cell>
          <cell r="D1101">
            <v>20</v>
          </cell>
          <cell r="E1101">
            <v>20</v>
          </cell>
        </row>
        <row r="1102">
          <cell r="A1102" t="str">
            <v>400000342</v>
          </cell>
          <cell r="B1102" t="str">
            <v>KETTENRAD Z=17  43744-142(F. MASCHINENLEGEPLATZ)</v>
          </cell>
          <cell r="C1102">
            <v>0</v>
          </cell>
          <cell r="D1102">
            <v>10.7</v>
          </cell>
          <cell r="E1102">
            <v>10.7</v>
          </cell>
        </row>
        <row r="1103">
          <cell r="A1103" t="str">
            <v>400000343</v>
          </cell>
          <cell r="B1103" t="str">
            <v>Winkel 60x60x6x300,3 Bohrungen</v>
          </cell>
          <cell r="C1103"/>
          <cell r="D1103">
            <v>4.8</v>
          </cell>
          <cell r="E1103">
            <v>4.8</v>
          </cell>
        </row>
        <row r="1104">
          <cell r="A1104" t="str">
            <v>400000344</v>
          </cell>
          <cell r="B1104" t="str">
            <v>Platte Handlauf / KnieleisteS90 / C90 Lamag</v>
          </cell>
          <cell r="C1104"/>
          <cell r="D1104">
            <v>4.8</v>
          </cell>
          <cell r="E1104">
            <v>4.8</v>
          </cell>
        </row>
        <row r="1105">
          <cell r="A1105" t="str">
            <v>400000345</v>
          </cell>
          <cell r="B1105" t="str">
            <v>4-kt Rohr 60x30mm / HandlaufS90 / C90 Lamag</v>
          </cell>
          <cell r="C1105"/>
          <cell r="D1105">
            <v>9</v>
          </cell>
          <cell r="E1105">
            <v>9</v>
          </cell>
        </row>
        <row r="1106">
          <cell r="A1106" t="str">
            <v>400000346</v>
          </cell>
          <cell r="B1106" t="str">
            <v>4-kt Rohr 30x30mm / KnieleisteS90 / C90 Lamag</v>
          </cell>
          <cell r="C1106"/>
          <cell r="D1106">
            <v>6.5</v>
          </cell>
          <cell r="E1106">
            <v>6.5</v>
          </cell>
        </row>
        <row r="1107">
          <cell r="A1107" t="str">
            <v>400000347</v>
          </cell>
          <cell r="B1107" t="str">
            <v>Stützen 60x60 Lamag-GerüstGebrauchtmaterial DINA</v>
          </cell>
          <cell r="C1107">
            <v>0</v>
          </cell>
          <cell r="D1107">
            <v>0.1</v>
          </cell>
          <cell r="E1107">
            <v>0.1</v>
          </cell>
        </row>
        <row r="1108">
          <cell r="A1108" t="str">
            <v>400000348</v>
          </cell>
          <cell r="B1108" t="str">
            <v>S90 / C90 Profile LamagGebrauchtmaterial DINA MODA</v>
          </cell>
          <cell r="C1108">
            <v>0</v>
          </cell>
          <cell r="D1108">
            <v>0.1</v>
          </cell>
          <cell r="E1108">
            <v>0.1</v>
          </cell>
        </row>
        <row r="1109">
          <cell r="A1109" t="str">
            <v>400000349</v>
          </cell>
          <cell r="B1109" t="str">
            <v>LP 45 / RAL 7030Gebrauchtmaterial DINA MODA</v>
          </cell>
          <cell r="C1109">
            <v>0</v>
          </cell>
          <cell r="D1109">
            <v>0.1</v>
          </cell>
          <cell r="E1109">
            <v>0.1</v>
          </cell>
        </row>
        <row r="1110">
          <cell r="A1110" t="str">
            <v>400000350</v>
          </cell>
          <cell r="B1110" t="str">
            <v>LP 85 / RAL 7030Gebrauchtmaterial DINA MODA</v>
          </cell>
          <cell r="C1110">
            <v>0</v>
          </cell>
          <cell r="D1110">
            <v>0.1</v>
          </cell>
          <cell r="E1110">
            <v>0.1</v>
          </cell>
        </row>
        <row r="1111">
          <cell r="A1111" t="str">
            <v>400000351</v>
          </cell>
          <cell r="B1111" t="str">
            <v>Anschraubwinkel ProfilgerüstStandardnummer</v>
          </cell>
          <cell r="C1111">
            <v>0</v>
          </cell>
          <cell r="D1111">
            <v>0.1</v>
          </cell>
          <cell r="E1111">
            <v>0.1</v>
          </cell>
        </row>
        <row r="1112">
          <cell r="A1112" t="str">
            <v>400000360</v>
          </cell>
          <cell r="B1112" t="str">
            <v>Bestellung ROB_Heber, Umzäunung, etc.</v>
          </cell>
          <cell r="C1112"/>
          <cell r="D1112">
            <v>11700</v>
          </cell>
          <cell r="E1112">
            <v>11700</v>
          </cell>
        </row>
        <row r="1113">
          <cell r="A1113" t="str">
            <v>400000361</v>
          </cell>
          <cell r="B1113" t="str">
            <v>Bearbeitung Wandflansch kürzen</v>
          </cell>
          <cell r="C1113"/>
          <cell r="D1113">
            <v>0.5</v>
          </cell>
          <cell r="E1113">
            <v>0.5</v>
          </cell>
        </row>
        <row r="1114">
          <cell r="A1114" t="str">
            <v>400000362</v>
          </cell>
          <cell r="B1114" t="str">
            <v>TrolleytraverseRAL3020 verkehrsrot</v>
          </cell>
          <cell r="C1114"/>
          <cell r="D1114">
            <v>12.42</v>
          </cell>
          <cell r="E1114">
            <v>12.42</v>
          </cell>
        </row>
        <row r="1115">
          <cell r="A1115" t="str">
            <v>400000363</v>
          </cell>
          <cell r="B1115" t="str">
            <v>Verlängerung Mast LadeschleifeRAL 7035 /</v>
          </cell>
          <cell r="C1115"/>
          <cell r="D1115"/>
          <cell r="E1115"/>
        </row>
        <row r="1116">
          <cell r="A1116" t="str">
            <v>400000364</v>
          </cell>
          <cell r="B1116" t="str">
            <v>TEF Bogen 12° R2108</v>
          </cell>
          <cell r="C1116">
            <v>9.75</v>
          </cell>
          <cell r="D1116">
            <v>43.854700854700852</v>
          </cell>
          <cell r="E1116">
            <v>63.604700854700852</v>
          </cell>
        </row>
        <row r="1117">
          <cell r="A1117" t="str">
            <v>400000365</v>
          </cell>
          <cell r="B1117" t="str">
            <v>TEF Bogen 12° R2307</v>
          </cell>
          <cell r="C1117">
            <v>9.75</v>
          </cell>
          <cell r="D1117">
            <v>43.854700854700852</v>
          </cell>
          <cell r="E1117">
            <v>63.604700854700852</v>
          </cell>
        </row>
        <row r="1118">
          <cell r="A1118" t="str">
            <v>400000366</v>
          </cell>
          <cell r="B1118" t="str">
            <v>Aluprofilbogen APB 110 R2207/12° - 220</v>
          </cell>
          <cell r="C1118">
            <v>3</v>
          </cell>
          <cell r="D1118">
            <v>12.276</v>
          </cell>
          <cell r="E1118">
            <v>23.775999999999996</v>
          </cell>
        </row>
        <row r="1119">
          <cell r="A1119" t="str">
            <v>400000367</v>
          </cell>
          <cell r="B1119" t="str">
            <v>Klammer an Hallensäule</v>
          </cell>
          <cell r="C1119">
            <v>0</v>
          </cell>
          <cell r="D1119">
            <v>55</v>
          </cell>
          <cell r="E1119">
            <v>55</v>
          </cell>
        </row>
        <row r="1120">
          <cell r="A1120" t="str">
            <v>400000368</v>
          </cell>
          <cell r="B1120" t="str">
            <v>Sensor mit Halter f. Trolleyidentifikation kpl.</v>
          </cell>
          <cell r="C1120"/>
          <cell r="D1120"/>
          <cell r="E1120"/>
        </row>
        <row r="1121">
          <cell r="A1121" t="str">
            <v>400000369</v>
          </cell>
          <cell r="B1121" t="str">
            <v>Sensorhalter f. Trolleyidentifikation</v>
          </cell>
          <cell r="C1121"/>
          <cell r="D1121">
            <v>0.1</v>
          </cell>
          <cell r="E1121">
            <v>0.1</v>
          </cell>
        </row>
        <row r="1122">
          <cell r="A1122" t="str">
            <v>400000370</v>
          </cell>
          <cell r="B1122" t="str">
            <v>Z-Winkel/H=0140/B=60/RAL 7035/beam 070x050/Sacma</v>
          </cell>
          <cell r="C1122"/>
          <cell r="D1122">
            <v>7.8</v>
          </cell>
          <cell r="E1122">
            <v>7.8</v>
          </cell>
        </row>
        <row r="1123">
          <cell r="A1123" t="str">
            <v>400000371</v>
          </cell>
          <cell r="B1123" t="str">
            <v>Z-Winkel/H=0125/B=60/RAL 7035/beam 070x050/Sacma</v>
          </cell>
          <cell r="C1123"/>
          <cell r="D1123">
            <v>5.92</v>
          </cell>
          <cell r="E1123">
            <v>5.92</v>
          </cell>
        </row>
        <row r="1124">
          <cell r="A1124" t="str">
            <v>400000372</v>
          </cell>
          <cell r="B1124" t="str">
            <v>Zusammenbau Trolley &amp; Traverse</v>
          </cell>
          <cell r="C1124"/>
          <cell r="D1124">
            <v>0.15</v>
          </cell>
          <cell r="E1124">
            <v>0.15</v>
          </cell>
        </row>
        <row r="1125">
          <cell r="A1125" t="str">
            <v>400000373</v>
          </cell>
          <cell r="B1125" t="str">
            <v>AP110, 45°Anschnitt; L=100mm</v>
          </cell>
          <cell r="C1125">
            <v>1</v>
          </cell>
          <cell r="D1125">
            <v>0.79669690475694865</v>
          </cell>
          <cell r="E1125">
            <v>4.2966969047569483</v>
          </cell>
        </row>
        <row r="1126">
          <cell r="A1126" t="str">
            <v>400000374</v>
          </cell>
          <cell r="B1126" t="str">
            <v>AP110, 45°Anschnitt; L=200mm</v>
          </cell>
          <cell r="C1126">
            <v>1</v>
          </cell>
          <cell r="D1126">
            <v>1.562751620869399</v>
          </cell>
          <cell r="E1126">
            <v>5.062751620869399</v>
          </cell>
        </row>
        <row r="1127">
          <cell r="A1127" t="str">
            <v>400000375</v>
          </cell>
          <cell r="B1127" t="str">
            <v>Z-Winkel/H=0108/B=60/RAL7035/beam</v>
          </cell>
          <cell r="C1127"/>
          <cell r="D1127">
            <v>3.9</v>
          </cell>
          <cell r="E1127">
            <v>3.9</v>
          </cell>
        </row>
        <row r="1128">
          <cell r="A1128" t="str">
            <v>400000376</v>
          </cell>
          <cell r="B1128" t="str">
            <v>Z-Winkel/H=0168/B=60/RAL7035/beam</v>
          </cell>
          <cell r="C1128"/>
          <cell r="D1128">
            <v>3.3</v>
          </cell>
          <cell r="E1128">
            <v>3.3</v>
          </cell>
        </row>
        <row r="1129">
          <cell r="A1129" t="str">
            <v>400000377</v>
          </cell>
          <cell r="B1129" t="str">
            <v>Traverse/H=108/B=60/RAL7035Itallogistica/IPE</v>
          </cell>
          <cell r="C1129"/>
          <cell r="D1129">
            <v>10.99</v>
          </cell>
          <cell r="E1129">
            <v>10.99</v>
          </cell>
        </row>
        <row r="1130">
          <cell r="A1130" t="str">
            <v>400000378</v>
          </cell>
          <cell r="B1130" t="str">
            <v>Z-Winkel/H=0060/B=60/RAL7035/beam</v>
          </cell>
          <cell r="C1130"/>
          <cell r="D1130">
            <v>5.7</v>
          </cell>
          <cell r="E1130">
            <v>5.7</v>
          </cell>
        </row>
        <row r="1131">
          <cell r="A1131" t="str">
            <v>400000379</v>
          </cell>
          <cell r="B1131" t="str">
            <v>ALUPROFILBOGEN APB 60 R 450/180°-200</v>
          </cell>
          <cell r="C1131"/>
          <cell r="D1131">
            <v>12.648</v>
          </cell>
          <cell r="E1131">
            <v>12.648</v>
          </cell>
        </row>
        <row r="1132">
          <cell r="A1132" t="str">
            <v>400000380</v>
          </cell>
          <cell r="B1132" t="str">
            <v>ABHÄNGEBLECH FÜR GEFÄLLEPROFILENDSTÜCK 300 / DRT</v>
          </cell>
          <cell r="C1132">
            <v>0</v>
          </cell>
          <cell r="D1132">
            <v>6.31</v>
          </cell>
          <cell r="E1132">
            <v>6.31</v>
          </cell>
        </row>
        <row r="1133">
          <cell r="A1133" t="str">
            <v>400000381</v>
          </cell>
          <cell r="B1133" t="str">
            <v>Ständer / Ecke / LaufstegRAL 7035</v>
          </cell>
          <cell r="C1133"/>
          <cell r="D1133">
            <v>73</v>
          </cell>
          <cell r="E1133">
            <v>73</v>
          </cell>
        </row>
        <row r="1134">
          <cell r="A1134" t="str">
            <v>400000382</v>
          </cell>
          <cell r="B1134" t="str">
            <v>Ständer / Mitte / LaufstegRAL 7035</v>
          </cell>
          <cell r="C1134"/>
          <cell r="D1134">
            <v>71</v>
          </cell>
          <cell r="E1134">
            <v>71</v>
          </cell>
        </row>
        <row r="1135">
          <cell r="A1135" t="str">
            <v>400000383</v>
          </cell>
          <cell r="B1135" t="str">
            <v>EB Tragestange 1150</v>
          </cell>
          <cell r="C1135"/>
          <cell r="D1135">
            <v>2.88</v>
          </cell>
          <cell r="E1135">
            <v>2.88</v>
          </cell>
        </row>
        <row r="1136">
          <cell r="A1136" t="str">
            <v>400000384</v>
          </cell>
          <cell r="B1136" t="str">
            <v>SCHEIBE MIT GEWINDE F. RA</v>
          </cell>
          <cell r="C1136">
            <v>0</v>
          </cell>
          <cell r="D1136">
            <v>4.55</v>
          </cell>
          <cell r="E1136">
            <v>4.55</v>
          </cell>
        </row>
        <row r="1137">
          <cell r="A1137" t="str">
            <v>400000385</v>
          </cell>
          <cell r="B1137" t="str">
            <v>REIBRAD PUR 80 SHORE</v>
          </cell>
          <cell r="C1137">
            <v>0</v>
          </cell>
          <cell r="D1137">
            <v>11</v>
          </cell>
          <cell r="E1137">
            <v>11</v>
          </cell>
        </row>
        <row r="1138">
          <cell r="A1138" t="str">
            <v>400000386</v>
          </cell>
          <cell r="B1138" t="str">
            <v>SCHEIBE MIT SCHLITZ F. RA</v>
          </cell>
          <cell r="C1138">
            <v>0</v>
          </cell>
          <cell r="D1138">
            <v>6.5</v>
          </cell>
          <cell r="E1138">
            <v>6.5</v>
          </cell>
        </row>
        <row r="1139">
          <cell r="A1139" t="str">
            <v>400000387</v>
          </cell>
          <cell r="B1139" t="str">
            <v>St-Bogen 26° unten  R=2000(AFS 26° für</v>
          </cell>
          <cell r="C1139">
            <v>0</v>
          </cell>
          <cell r="D1139">
            <v>202.8</v>
          </cell>
          <cell r="E1139">
            <v>202.8</v>
          </cell>
        </row>
        <row r="1140">
          <cell r="A1140" t="str">
            <v>400000388</v>
          </cell>
          <cell r="B1140" t="str">
            <v>Gleitprofil  St-Bogen 26°unten(AFS 26° für</v>
          </cell>
          <cell r="C1140"/>
          <cell r="D1140">
            <v>4.17</v>
          </cell>
          <cell r="E1140">
            <v>4.17</v>
          </cell>
        </row>
        <row r="1141">
          <cell r="A1141" t="str">
            <v>400000389</v>
          </cell>
          <cell r="B1141" t="str">
            <v>Gleitprofil St-Bogen  26° oben(AFS 26° für</v>
          </cell>
          <cell r="C1141"/>
          <cell r="D1141">
            <v>4.17</v>
          </cell>
          <cell r="E1141">
            <v>4.17</v>
          </cell>
        </row>
        <row r="1142">
          <cell r="A1142" t="str">
            <v>400000390</v>
          </cell>
          <cell r="B1142" t="str">
            <v>Gleitprofil-Bogen 26° oben(AFS 26° für</v>
          </cell>
          <cell r="C1142"/>
          <cell r="D1142">
            <v>94</v>
          </cell>
          <cell r="E1142">
            <v>94</v>
          </cell>
        </row>
        <row r="1143">
          <cell r="A1143" t="str">
            <v>400000391</v>
          </cell>
          <cell r="B1143" t="str">
            <v>Gleitprofil-Bogen 26° oben GS(AFS 26° für</v>
          </cell>
          <cell r="C1143"/>
          <cell r="D1143">
            <v>46</v>
          </cell>
          <cell r="E1143">
            <v>46</v>
          </cell>
        </row>
        <row r="1144">
          <cell r="A1144" t="str">
            <v>400000392</v>
          </cell>
          <cell r="B1144" t="str">
            <v>Anfangsleiste Gleitprofil oben(AFS 26° für</v>
          </cell>
          <cell r="C1144"/>
          <cell r="D1144">
            <v>110</v>
          </cell>
          <cell r="E1144">
            <v>110</v>
          </cell>
        </row>
        <row r="1145">
          <cell r="A1145" t="str">
            <v>400000393</v>
          </cell>
          <cell r="B1145" t="str">
            <v>Anfangsleiste Gleitprofil unten (AFS 26° für</v>
          </cell>
          <cell r="C1145"/>
          <cell r="D1145">
            <v>111</v>
          </cell>
          <cell r="E1145">
            <v>111</v>
          </cell>
        </row>
        <row r="1146">
          <cell r="A1146" t="str">
            <v>400000394</v>
          </cell>
          <cell r="B1146" t="str">
            <v>Gleitschiene f. Gärtnertrolley(AFS 26° für</v>
          </cell>
          <cell r="C1146">
            <v>0</v>
          </cell>
          <cell r="D1146">
            <v>95</v>
          </cell>
          <cell r="E1146">
            <v>95</v>
          </cell>
        </row>
        <row r="1147">
          <cell r="A1147" t="str">
            <v>400000395</v>
          </cell>
          <cell r="B1147" t="str">
            <v>Tritt Podest / Höhe 500Holz</v>
          </cell>
          <cell r="C1147"/>
          <cell r="D1147">
            <v>150</v>
          </cell>
          <cell r="E1147">
            <v>150</v>
          </cell>
        </row>
        <row r="1148">
          <cell r="A1148" t="str">
            <v>400000396</v>
          </cell>
          <cell r="B1148" t="str">
            <v>Abrollschutz 140x50x2 /</v>
          </cell>
          <cell r="C1148"/>
          <cell r="D1148">
            <v>37.74</v>
          </cell>
          <cell r="E1148">
            <v>37.74</v>
          </cell>
        </row>
        <row r="1149">
          <cell r="A1149" t="str">
            <v>400000397</v>
          </cell>
          <cell r="B1149" t="str">
            <v>4-kt Rohr 60x30mm / HandlaufRAL 7035 L=6000</v>
          </cell>
          <cell r="C1149"/>
          <cell r="D1149">
            <v>48</v>
          </cell>
          <cell r="E1149">
            <v>48</v>
          </cell>
        </row>
        <row r="1150">
          <cell r="A1150" t="str">
            <v>400000398</v>
          </cell>
          <cell r="B1150" t="str">
            <v>4-kt Rohr 30x30mm / KnieleisteRAL 7035 L=6000mm</v>
          </cell>
          <cell r="C1150"/>
          <cell r="D1150">
            <v>33</v>
          </cell>
          <cell r="E1150">
            <v>33</v>
          </cell>
        </row>
        <row r="1151">
          <cell r="A1151" t="str">
            <v>400000399</v>
          </cell>
          <cell r="B1151" t="str">
            <v>Bühnenplatten / t=38mmohne Beschichtung</v>
          </cell>
          <cell r="C1151">
            <v>0</v>
          </cell>
          <cell r="D1151">
            <v>0.99</v>
          </cell>
          <cell r="E1151">
            <v>0.99</v>
          </cell>
        </row>
        <row r="1152">
          <cell r="A1152" t="str">
            <v>400000400</v>
          </cell>
          <cell r="B1152" t="str">
            <v>Bestellung Rabe für 404540</v>
          </cell>
          <cell r="C1152"/>
          <cell r="D1152">
            <v>4400</v>
          </cell>
          <cell r="E1152">
            <v>4400</v>
          </cell>
        </row>
        <row r="1153">
          <cell r="A1153" t="str">
            <v>400000401</v>
          </cell>
          <cell r="B1153" t="str">
            <v>Gleitprofil AFS kurz L=1300(AFS für</v>
          </cell>
          <cell r="C1153"/>
          <cell r="D1153">
            <v>22.75</v>
          </cell>
          <cell r="E1153">
            <v>22.75</v>
          </cell>
        </row>
        <row r="1154">
          <cell r="A1154" t="str">
            <v>400000402</v>
          </cell>
          <cell r="B1154" t="str">
            <v>64 Stck. 4kt. Stützen MAGNA</v>
          </cell>
          <cell r="C1154"/>
          <cell r="D1154">
            <v>9600</v>
          </cell>
          <cell r="E1154">
            <v>9600</v>
          </cell>
        </row>
        <row r="1155">
          <cell r="A1155" t="str">
            <v>400000403</v>
          </cell>
          <cell r="B1155" t="str">
            <v>TEF-Bogen 7° R=1600 unten</v>
          </cell>
          <cell r="C1155"/>
          <cell r="D1155">
            <v>55</v>
          </cell>
          <cell r="E1155">
            <v>55</v>
          </cell>
        </row>
        <row r="1156">
          <cell r="A1156" t="str">
            <v>400000404</v>
          </cell>
          <cell r="B1156" t="str">
            <v>TEF-Bogen 7° R=1600 oben</v>
          </cell>
          <cell r="C1156"/>
          <cell r="D1156">
            <v>55</v>
          </cell>
          <cell r="E1156">
            <v>55</v>
          </cell>
        </row>
        <row r="1157">
          <cell r="A1157" t="str">
            <v>400000405</v>
          </cell>
          <cell r="B1157" t="str">
            <v>Spreizdübel M12/41lg./MessingBest-Nr. 62 100 12 /</v>
          </cell>
          <cell r="C1157"/>
          <cell r="D1157">
            <v>1.1499999999999999</v>
          </cell>
          <cell r="E1157">
            <v>1.1499999999999999</v>
          </cell>
        </row>
        <row r="1158">
          <cell r="A1158" t="str">
            <v>400000406</v>
          </cell>
          <cell r="B1158" t="str">
            <v>TEF-Bogen 3° R=1600 unten</v>
          </cell>
          <cell r="C1158"/>
          <cell r="D1158">
            <v>55</v>
          </cell>
          <cell r="E1158">
            <v>55</v>
          </cell>
        </row>
        <row r="1159">
          <cell r="A1159" t="str">
            <v>400000407</v>
          </cell>
          <cell r="B1159" t="str">
            <v>RT80/80 eins. m. Flanschplatte</v>
          </cell>
          <cell r="C1159"/>
          <cell r="D1159">
            <v>88.3</v>
          </cell>
          <cell r="E1159">
            <v>88.3</v>
          </cell>
        </row>
        <row r="1160">
          <cell r="A1160" t="str">
            <v>400000408</v>
          </cell>
          <cell r="B1160" t="str">
            <v>RT80/80 beids. m. Flanschplatt</v>
          </cell>
          <cell r="C1160"/>
          <cell r="D1160">
            <v>66.8</v>
          </cell>
          <cell r="E1160">
            <v>66.8</v>
          </cell>
        </row>
        <row r="1161">
          <cell r="A1161" t="str">
            <v>400000409</v>
          </cell>
          <cell r="B1161" t="str">
            <v>APBW 110 R550/67,5° - 22,5/82 Schnitt 4°</v>
          </cell>
          <cell r="C1161"/>
          <cell r="D1161">
            <v>32.799999999999997</v>
          </cell>
          <cell r="E1161">
            <v>32.799999999999997</v>
          </cell>
        </row>
        <row r="1162">
          <cell r="A1162" t="str">
            <v>400000410</v>
          </cell>
          <cell r="B1162" t="str">
            <v>GEGENRAD KLEIN POM F. RA(Ersatz f. 924 071 015)</v>
          </cell>
          <cell r="C1162"/>
          <cell r="D1162">
            <v>7.6</v>
          </cell>
          <cell r="E1162">
            <v>7.6</v>
          </cell>
        </row>
        <row r="1163">
          <cell r="A1163" t="str">
            <v>400000411</v>
          </cell>
          <cell r="B1163" t="str">
            <v>155 m  2"Rohr m. Flanschplatte</v>
          </cell>
          <cell r="C1163"/>
          <cell r="D1163">
            <v>17.899999999999999</v>
          </cell>
          <cell r="E1163">
            <v>17.899999999999999</v>
          </cell>
        </row>
        <row r="1164">
          <cell r="A1164" t="str">
            <v>400000412</v>
          </cell>
          <cell r="B1164" t="str">
            <v>Rohr 3/4", L=6000mm; verzinkt</v>
          </cell>
          <cell r="C1164"/>
          <cell r="D1164">
            <v>9.6</v>
          </cell>
          <cell r="E1164">
            <v>9.6</v>
          </cell>
        </row>
        <row r="1165">
          <cell r="A1165" t="str">
            <v>400000413</v>
          </cell>
          <cell r="B1165" t="str">
            <v>Vollschelle 3/4"70550202</v>
          </cell>
          <cell r="C1165"/>
          <cell r="D1165">
            <v>0.79</v>
          </cell>
          <cell r="E1165">
            <v>0.79</v>
          </cell>
        </row>
        <row r="1166">
          <cell r="A1166" t="str">
            <v>400000414</v>
          </cell>
          <cell r="B1166" t="str">
            <v>PIN-Föderer kpl. gem. TT_AN0900012</v>
          </cell>
          <cell r="C1166"/>
          <cell r="D1166">
            <v>9347</v>
          </cell>
          <cell r="E1166">
            <v>9347</v>
          </cell>
        </row>
        <row r="1167">
          <cell r="A1167" t="str">
            <v>400000415</v>
          </cell>
          <cell r="B1167" t="str">
            <v>Hohlkammerdübel HKH L M10Hilti</v>
          </cell>
          <cell r="C1167">
            <v>0</v>
          </cell>
          <cell r="D1167">
            <v>1.2675000000000001</v>
          </cell>
          <cell r="E1167">
            <v>1.2675000000000001</v>
          </cell>
        </row>
        <row r="1168">
          <cell r="A1168" t="str">
            <v>400000416</v>
          </cell>
          <cell r="B1168" t="str">
            <v>Winkel 60x60x6 / 700lg /an IPEmit Schweißplatten</v>
          </cell>
          <cell r="C1168"/>
          <cell r="D1168">
            <v>22.75</v>
          </cell>
          <cell r="E1168">
            <v>22.75</v>
          </cell>
        </row>
        <row r="1169">
          <cell r="A1169" t="str">
            <v>400000417</v>
          </cell>
          <cell r="B1169" t="str">
            <v>Bügelträger</v>
          </cell>
          <cell r="C1169"/>
          <cell r="D1169">
            <v>7.5</v>
          </cell>
          <cell r="E1169">
            <v>7.5</v>
          </cell>
        </row>
        <row r="1170">
          <cell r="A1170" t="str">
            <v>400000418</v>
          </cell>
          <cell r="B1170" t="str">
            <v>Mitteltraverse Magna 404540</v>
          </cell>
          <cell r="C1170"/>
          <cell r="D1170">
            <v>7.5</v>
          </cell>
          <cell r="E1170">
            <v>7.5</v>
          </cell>
        </row>
        <row r="1171">
          <cell r="A1171" t="str">
            <v>400000419</v>
          </cell>
          <cell r="B1171" t="str">
            <v>Brücke 2,5mm Magna 404540</v>
          </cell>
          <cell r="C1171"/>
          <cell r="D1171">
            <v>1</v>
          </cell>
          <cell r="E1171">
            <v>1</v>
          </cell>
        </row>
        <row r="1172">
          <cell r="A1172" t="str">
            <v>400000420</v>
          </cell>
          <cell r="B1172" t="str">
            <v>Sprühdose 400ml RAL 5015</v>
          </cell>
          <cell r="C1172"/>
          <cell r="D1172">
            <v>6</v>
          </cell>
          <cell r="E1172">
            <v>6</v>
          </cell>
        </row>
        <row r="1173">
          <cell r="A1173" t="str">
            <v>400000421</v>
          </cell>
          <cell r="B1173" t="str">
            <v>Haltearm für 2"Säule L=650RAL 5015</v>
          </cell>
          <cell r="C1173"/>
          <cell r="D1173">
            <v>34.5</v>
          </cell>
          <cell r="E1173">
            <v>34.5</v>
          </cell>
        </row>
        <row r="1174">
          <cell r="A1174" t="str">
            <v>400000422</v>
          </cell>
          <cell r="B1174" t="str">
            <v>Haltearm für 2"Säule L=920RAL 5015</v>
          </cell>
          <cell r="C1174"/>
          <cell r="D1174">
            <v>34.5</v>
          </cell>
          <cell r="E1174">
            <v>34.5</v>
          </cell>
        </row>
        <row r="1175">
          <cell r="A1175" t="str">
            <v>400000423</v>
          </cell>
          <cell r="B1175" t="str">
            <v>Winkel zur Abhängung an IPE100galv.verz.</v>
          </cell>
          <cell r="C1175"/>
          <cell r="D1175">
            <v>3.2</v>
          </cell>
          <cell r="E1175">
            <v>3.2</v>
          </cell>
        </row>
        <row r="1176">
          <cell r="A1176" t="str">
            <v>400000424</v>
          </cell>
          <cell r="B1176" t="str">
            <v>Lichtschrankenhalter(WL4-3),AP110</v>
          </cell>
          <cell r="C1176"/>
          <cell r="D1176">
            <v>13</v>
          </cell>
          <cell r="E1176">
            <v>13</v>
          </cell>
        </row>
        <row r="1177">
          <cell r="A1177" t="str">
            <v>400000425</v>
          </cell>
          <cell r="B1177" t="str">
            <v>Halterf.ind.Sensor(BES Q40KFU)AP110</v>
          </cell>
          <cell r="C1177"/>
          <cell r="D1177">
            <v>8</v>
          </cell>
          <cell r="E1177">
            <v>8</v>
          </cell>
        </row>
        <row r="1178">
          <cell r="A1178" t="str">
            <v>400000426</v>
          </cell>
          <cell r="B1178" t="str">
            <v>Drehweiche 404300 Schleicher</v>
          </cell>
          <cell r="C1178"/>
          <cell r="D1178">
            <v>22.75</v>
          </cell>
          <cell r="E1178">
            <v>22.75</v>
          </cell>
        </row>
        <row r="1179">
          <cell r="A1179" t="str">
            <v>400000427</v>
          </cell>
          <cell r="B1179" t="str">
            <v>4-kt Rohr 60x30 / HandlaufRAL 7035</v>
          </cell>
          <cell r="C1179"/>
          <cell r="D1179">
            <v>50.99</v>
          </cell>
          <cell r="E1179">
            <v>50.99</v>
          </cell>
        </row>
        <row r="1180">
          <cell r="A1180" t="str">
            <v>400000428</v>
          </cell>
          <cell r="B1180" t="str">
            <v>ALUPROFILBOGEN APB 60 R 500/30°</v>
          </cell>
          <cell r="C1180"/>
          <cell r="D1180">
            <v>8.1050000000000004</v>
          </cell>
          <cell r="E1180">
            <v>8.1050000000000004</v>
          </cell>
        </row>
        <row r="1181">
          <cell r="A1181" t="str">
            <v>400000429</v>
          </cell>
          <cell r="B1181" t="str">
            <v>Z-Winkel/H=0140/B=60/verzinkt  /beam 140x042/MS</v>
          </cell>
          <cell r="C1181"/>
          <cell r="D1181">
            <v>5.6</v>
          </cell>
          <cell r="E1181">
            <v>5.6</v>
          </cell>
        </row>
        <row r="1182">
          <cell r="A1182" t="str">
            <v>400000430</v>
          </cell>
          <cell r="B1182" t="str">
            <v>Adapter SSG AP110 auf Gärtner  --&gt; 821116079</v>
          </cell>
          <cell r="C1182">
            <v>0</v>
          </cell>
          <cell r="D1182">
            <v>15</v>
          </cell>
          <cell r="E1182">
            <v>15</v>
          </cell>
        </row>
        <row r="1183">
          <cell r="A1183" t="str">
            <v>400000431</v>
          </cell>
          <cell r="B1183" t="str">
            <v>L-Winkel/H=0120/B=50/verzinkt  /beam 100x040/MS</v>
          </cell>
          <cell r="C1183"/>
          <cell r="D1183">
            <v>4.99</v>
          </cell>
          <cell r="E1183">
            <v>4.99</v>
          </cell>
        </row>
        <row r="1184">
          <cell r="A1184" t="str">
            <v>400000432</v>
          </cell>
          <cell r="B1184" t="str">
            <v>Halter DRT 2 Muffen/RR 100x40MS/beam 100x40</v>
          </cell>
          <cell r="C1184"/>
          <cell r="D1184">
            <v>10.5</v>
          </cell>
          <cell r="E1184">
            <v>10.5</v>
          </cell>
        </row>
        <row r="1185">
          <cell r="A1185" t="str">
            <v>400000433</v>
          </cell>
          <cell r="B1185" t="str">
            <v>Kragarm TS 100x40x2; l=800;an Säule MS / silber</v>
          </cell>
          <cell r="C1185"/>
          <cell r="D1185">
            <v>14.5</v>
          </cell>
          <cell r="E1185">
            <v>14.5</v>
          </cell>
        </row>
        <row r="1186">
          <cell r="A1186" t="str">
            <v>400000434</v>
          </cell>
          <cell r="B1186" t="str">
            <v>Winkel Trolley 404300</v>
          </cell>
          <cell r="C1186"/>
          <cell r="D1186">
            <v>6.98</v>
          </cell>
          <cell r="E1186">
            <v>6.98</v>
          </cell>
        </row>
        <row r="1187">
          <cell r="A1187" t="str">
            <v>400000435</v>
          </cell>
          <cell r="B1187" t="str">
            <v>Traverse Trolley 404300</v>
          </cell>
          <cell r="C1187"/>
          <cell r="D1187">
            <v>12.89</v>
          </cell>
          <cell r="E1187">
            <v>12.89</v>
          </cell>
        </row>
        <row r="1188">
          <cell r="A1188" t="str">
            <v>400000436</v>
          </cell>
          <cell r="B1188" t="str">
            <v>Distanzstück Stopper 404300</v>
          </cell>
          <cell r="C1188">
            <v>0</v>
          </cell>
          <cell r="D1188">
            <v>6.5</v>
          </cell>
          <cell r="E1188">
            <v>6.5</v>
          </cell>
        </row>
        <row r="1189">
          <cell r="A1189" t="str">
            <v>400000437</v>
          </cell>
          <cell r="B1189" t="str">
            <v>Stopperbügel 404300</v>
          </cell>
          <cell r="C1189">
            <v>0</v>
          </cell>
          <cell r="D1189">
            <v>12</v>
          </cell>
          <cell r="E1189">
            <v>12</v>
          </cell>
        </row>
        <row r="1190">
          <cell r="A1190" t="str">
            <v>400000438</v>
          </cell>
          <cell r="B1190" t="str">
            <v>Distanzlager Stopper 404300</v>
          </cell>
          <cell r="C1190">
            <v>0</v>
          </cell>
          <cell r="D1190">
            <v>10</v>
          </cell>
          <cell r="E1190">
            <v>10</v>
          </cell>
        </row>
        <row r="1191">
          <cell r="A1191" t="str">
            <v>400000439</v>
          </cell>
          <cell r="B1191" t="str">
            <v>ALUPROFILBOGEN APB 110 R 650/15°</v>
          </cell>
          <cell r="C1191"/>
          <cell r="D1191">
            <v>8.8719999999999999</v>
          </cell>
          <cell r="E1191">
            <v>8.8719999999999999</v>
          </cell>
        </row>
        <row r="1192">
          <cell r="A1192" t="str">
            <v>400000440</v>
          </cell>
          <cell r="B1192" t="str">
            <v>Z-Winkel/H=0540/B=60/RAL7035/beam 180-IPE/Mobilfer</v>
          </cell>
          <cell r="C1192"/>
          <cell r="D1192">
            <v>6.8</v>
          </cell>
          <cell r="E1192">
            <v>6.8</v>
          </cell>
        </row>
        <row r="1193">
          <cell r="A1193" t="str">
            <v>400000441</v>
          </cell>
          <cell r="B1193" t="str">
            <v>Stopperbügel 404210</v>
          </cell>
          <cell r="C1193"/>
          <cell r="D1193">
            <v>2.6</v>
          </cell>
          <cell r="E1193">
            <v>2.6</v>
          </cell>
        </row>
        <row r="1194">
          <cell r="A1194" t="str">
            <v>400000442</v>
          </cell>
          <cell r="B1194" t="str">
            <v>GLEITPROFIL 43744-137</v>
          </cell>
          <cell r="C1194">
            <v>0</v>
          </cell>
          <cell r="D1194">
            <v>44.6</v>
          </cell>
          <cell r="E1194">
            <v>44.6</v>
          </cell>
        </row>
        <row r="1195">
          <cell r="A1195" t="str">
            <v>400000443</v>
          </cell>
          <cell r="B1195" t="str">
            <v>SEITENBOGENKETTE 43744-209-RE(lt. Bestelltext)</v>
          </cell>
          <cell r="C1195"/>
          <cell r="D1195">
            <v>89.87</v>
          </cell>
          <cell r="E1195">
            <v>89.87</v>
          </cell>
        </row>
        <row r="1196">
          <cell r="A1196" t="str">
            <v>400000444</v>
          </cell>
          <cell r="B1196" t="str">
            <v>MITNEHMER 43744-117</v>
          </cell>
          <cell r="C1196">
            <v>0</v>
          </cell>
          <cell r="D1196">
            <v>1.9</v>
          </cell>
          <cell r="E1196">
            <v>1.9</v>
          </cell>
        </row>
        <row r="1197">
          <cell r="A1197" t="str">
            <v>400000445</v>
          </cell>
          <cell r="B1197" t="str">
            <v>[MONTAGE] GEGENRAD RA D=140, KPL. --&gt; 822014592</v>
          </cell>
          <cell r="C1197">
            <v>0</v>
          </cell>
          <cell r="D1197">
            <v>0.54</v>
          </cell>
          <cell r="E1197">
            <v>0.54</v>
          </cell>
        </row>
        <row r="1198">
          <cell r="A1198" t="str">
            <v>400000446</v>
          </cell>
          <cell r="B1198" t="str">
            <v>Distanz für TEF Halter an AP</v>
          </cell>
          <cell r="C1198"/>
          <cell r="D1198">
            <v>1.2</v>
          </cell>
          <cell r="E1198">
            <v>1.2</v>
          </cell>
        </row>
        <row r="1199">
          <cell r="A1199" t="str">
            <v>400000447</v>
          </cell>
          <cell r="B1199" t="str">
            <v>SEITENBOGENKETTE 43744-209-RE(lt. Bestelltext)</v>
          </cell>
          <cell r="C1199">
            <v>0</v>
          </cell>
          <cell r="D1199">
            <v>412.37</v>
          </cell>
          <cell r="E1199">
            <v>412.37</v>
          </cell>
        </row>
        <row r="1200">
          <cell r="A1200" t="str">
            <v>400000448</v>
          </cell>
          <cell r="B1200" t="str">
            <v>EINHAENGEBÜGEL F. TROLLEYZUG(99820-EINHAENGEB)</v>
          </cell>
          <cell r="C1200">
            <v>0</v>
          </cell>
          <cell r="D1200">
            <v>29.5</v>
          </cell>
          <cell r="E1200">
            <v>29.5</v>
          </cell>
        </row>
        <row r="1201">
          <cell r="A1201" t="str">
            <v>400000449</v>
          </cell>
          <cell r="B1201" t="str">
            <v>ALU-TRAVERSE F. TROLLEYZUG(TRAVERSE-99820)</v>
          </cell>
          <cell r="C1201">
            <v>0</v>
          </cell>
          <cell r="D1201">
            <v>9</v>
          </cell>
          <cell r="E1201">
            <v>9</v>
          </cell>
        </row>
        <row r="1202">
          <cell r="A1202" t="str">
            <v>400000450</v>
          </cell>
          <cell r="B1202" t="str">
            <v>ENDSTÜCK 1 ALU-TRAVERSE F. TROLLEYZUG</v>
          </cell>
          <cell r="C1202">
            <v>0</v>
          </cell>
          <cell r="D1202">
            <v>9</v>
          </cell>
          <cell r="E1202">
            <v>9</v>
          </cell>
        </row>
        <row r="1203">
          <cell r="A1203" t="str">
            <v>400000451</v>
          </cell>
          <cell r="B1203" t="str">
            <v>ENDSTÜCK 2 ALU-TRAVERSE F. TROLLEYZUG</v>
          </cell>
          <cell r="C1203">
            <v>0</v>
          </cell>
          <cell r="D1203">
            <v>9</v>
          </cell>
          <cell r="E1203">
            <v>9</v>
          </cell>
        </row>
        <row r="1204">
          <cell r="A1204" t="str">
            <v>400000452</v>
          </cell>
          <cell r="B1204" t="str">
            <v>Z-Winkel/H=0321/B=70/verzinkt  /beam 140x045/MS</v>
          </cell>
          <cell r="C1204"/>
          <cell r="D1204">
            <v>3.95</v>
          </cell>
          <cell r="E1204">
            <v>3.95</v>
          </cell>
        </row>
        <row r="1205">
          <cell r="A1205" t="str">
            <v>400000453</v>
          </cell>
          <cell r="B1205" t="str">
            <v>Klemmpratze PN / verzinktProfilenorm</v>
          </cell>
          <cell r="C1205"/>
          <cell r="D1205">
            <v>2.19</v>
          </cell>
          <cell r="E1205">
            <v>2.19</v>
          </cell>
        </row>
        <row r="1206">
          <cell r="A1206" t="str">
            <v>400000454</v>
          </cell>
          <cell r="B1206" t="str">
            <v>TEF-Bogen 5° R=1600 oben</v>
          </cell>
          <cell r="C1206"/>
          <cell r="D1206">
            <v>55</v>
          </cell>
          <cell r="E1206">
            <v>55</v>
          </cell>
        </row>
        <row r="1207">
          <cell r="A1207" t="str">
            <v>400000455</v>
          </cell>
          <cell r="B1207" t="str">
            <v>TEF-Bogen 5° R=1600 unten</v>
          </cell>
          <cell r="C1207"/>
          <cell r="D1207">
            <v>55</v>
          </cell>
          <cell r="E1207">
            <v>55</v>
          </cell>
        </row>
        <row r="1208">
          <cell r="A1208" t="str">
            <v>400000456</v>
          </cell>
          <cell r="B1208" t="str">
            <v>TEF-Bogen 6° R=1600 oben</v>
          </cell>
          <cell r="C1208"/>
          <cell r="D1208">
            <v>55</v>
          </cell>
          <cell r="E1208">
            <v>55</v>
          </cell>
        </row>
        <row r="1209">
          <cell r="A1209" t="str">
            <v>400000457</v>
          </cell>
          <cell r="B1209" t="str">
            <v>TEF-Bogen 6° R=1600 unten</v>
          </cell>
          <cell r="C1209"/>
          <cell r="D1209">
            <v>55</v>
          </cell>
          <cell r="E1209">
            <v>55</v>
          </cell>
        </row>
        <row r="1210">
          <cell r="A1210" t="str">
            <v>400000458</v>
          </cell>
          <cell r="B1210" t="str">
            <v>TEF-Bogen 10° R=1600 oben</v>
          </cell>
          <cell r="C1210"/>
          <cell r="D1210">
            <v>55</v>
          </cell>
          <cell r="E1210">
            <v>55</v>
          </cell>
        </row>
        <row r="1211">
          <cell r="A1211" t="str">
            <v>400000459</v>
          </cell>
          <cell r="B1211" t="str">
            <v>TEF-Bogen 10° R=1600 unten</v>
          </cell>
          <cell r="C1211"/>
          <cell r="D1211">
            <v>55</v>
          </cell>
          <cell r="E1211">
            <v>55</v>
          </cell>
        </row>
        <row r="1212">
          <cell r="A1212" t="str">
            <v>400000460</v>
          </cell>
          <cell r="B1212" t="str">
            <v>S-Kurve AP110 Achsabstand 100Sonder gem. Zeichnung</v>
          </cell>
          <cell r="C1212"/>
          <cell r="D1212">
            <v>25</v>
          </cell>
          <cell r="E1212">
            <v>25</v>
          </cell>
        </row>
        <row r="1213">
          <cell r="A1213" t="str">
            <v>400000461</v>
          </cell>
          <cell r="B1213" t="str">
            <v>Klemmwinkel DRT/rechts/verz.MS</v>
          </cell>
          <cell r="C1213"/>
          <cell r="D1213">
            <v>4</v>
          </cell>
          <cell r="E1213">
            <v>4</v>
          </cell>
        </row>
        <row r="1214">
          <cell r="A1214" t="str">
            <v>400000462</v>
          </cell>
          <cell r="B1214" t="str">
            <v>Klemmwinkel DRT/links/verz.MS</v>
          </cell>
          <cell r="C1214"/>
          <cell r="D1214">
            <v>4</v>
          </cell>
          <cell r="E1214">
            <v>4</v>
          </cell>
        </row>
        <row r="1215">
          <cell r="A1215" t="str">
            <v>400000463</v>
          </cell>
          <cell r="B1215" t="str">
            <v>Stopper-Vereinzelnerarm Sonder</v>
          </cell>
          <cell r="C1215"/>
          <cell r="D1215">
            <v>5.6</v>
          </cell>
          <cell r="E1215">
            <v>5.6</v>
          </cell>
        </row>
        <row r="1216">
          <cell r="A1216" t="str">
            <v>400000464</v>
          </cell>
          <cell r="B1216" t="str">
            <v>Stopperschwert</v>
          </cell>
          <cell r="C1216">
            <v>0</v>
          </cell>
          <cell r="D1216">
            <v>1.4</v>
          </cell>
          <cell r="E1216">
            <v>1.4</v>
          </cell>
        </row>
        <row r="1217">
          <cell r="A1217" t="str">
            <v>400000465</v>
          </cell>
          <cell r="B1217" t="str">
            <v>Unterlegt. Stabilisierung TEF1</v>
          </cell>
          <cell r="C1217">
            <v>0</v>
          </cell>
          <cell r="D1217">
            <v>19.5</v>
          </cell>
          <cell r="E1217">
            <v>19.5</v>
          </cell>
        </row>
        <row r="1218">
          <cell r="A1218" t="str">
            <v>400000466</v>
          </cell>
          <cell r="B1218" t="str">
            <v>Unterlegt. Stabilisierung TEF2</v>
          </cell>
          <cell r="C1218">
            <v>0</v>
          </cell>
          <cell r="D1218">
            <v>19.5</v>
          </cell>
          <cell r="E1218">
            <v>19.5</v>
          </cell>
        </row>
        <row r="1219">
          <cell r="A1219" t="str">
            <v>400000467</v>
          </cell>
          <cell r="B1219" t="str">
            <v xml:space="preserve">L-Winkel/H=0192/B=80/verzinkt  /beam S260      </v>
          </cell>
          <cell r="C1219"/>
          <cell r="D1219">
            <v>3.8</v>
          </cell>
          <cell r="E1219">
            <v>3.8</v>
          </cell>
        </row>
        <row r="1220">
          <cell r="A1220" t="str">
            <v>400000468</v>
          </cell>
          <cell r="B1220" t="str">
            <v xml:space="preserve">L-Winkel/H=0210/B=80/verzinkt  /beam C300    </v>
          </cell>
          <cell r="C1220"/>
          <cell r="D1220">
            <v>2.4</v>
          </cell>
          <cell r="E1220">
            <v>2.4</v>
          </cell>
        </row>
        <row r="1221">
          <cell r="A1221" t="str">
            <v>400000469</v>
          </cell>
          <cell r="B1221" t="str">
            <v xml:space="preserve">L-Winkel/H=0422/B=80/verzinkt  /beam S260   </v>
          </cell>
          <cell r="C1221"/>
          <cell r="D1221">
            <v>3.75</v>
          </cell>
          <cell r="E1221">
            <v>3.75</v>
          </cell>
        </row>
        <row r="1222">
          <cell r="A1222" t="str">
            <v>400000470</v>
          </cell>
          <cell r="B1222" t="str">
            <v>L-Winkel/H=0400/B=80/verzinkt  /beam C300    /</v>
          </cell>
          <cell r="C1222"/>
          <cell r="D1222">
            <v>3.66</v>
          </cell>
          <cell r="E1222">
            <v>3.66</v>
          </cell>
        </row>
        <row r="1223">
          <cell r="A1223" t="str">
            <v>400000471</v>
          </cell>
          <cell r="B1223" t="str">
            <v xml:space="preserve">L-Winkel/H=0192/B=80/verzinkt  /beam S260     </v>
          </cell>
          <cell r="C1223"/>
          <cell r="D1223">
            <v>3.19</v>
          </cell>
          <cell r="E1223">
            <v>3.19</v>
          </cell>
        </row>
        <row r="1224">
          <cell r="A1224" t="str">
            <v>400000472</v>
          </cell>
          <cell r="B1224" t="str">
            <v xml:space="preserve">L-Winkel/H=0346/B=50/RAL7035/ beam C500   </v>
          </cell>
          <cell r="C1224"/>
          <cell r="D1224">
            <v>8.4499999999999993</v>
          </cell>
          <cell r="E1224">
            <v>8.4499999999999993</v>
          </cell>
        </row>
        <row r="1225">
          <cell r="A1225" t="str">
            <v>400000473</v>
          </cell>
          <cell r="B1225" t="str">
            <v>FÜHRUNGSLEISTE AN AP FÜR ST-V</v>
          </cell>
          <cell r="C1225">
            <v>0</v>
          </cell>
          <cell r="D1225">
            <v>2</v>
          </cell>
          <cell r="E1225">
            <v>2</v>
          </cell>
        </row>
        <row r="1226">
          <cell r="A1226" t="str">
            <v>400000474</v>
          </cell>
          <cell r="B1226" t="str">
            <v>EINFAHRT IN FÜHRUNGSLEISTE ANAP F. ST-V --&gt; 822</v>
          </cell>
          <cell r="C1226">
            <v>0</v>
          </cell>
          <cell r="D1226">
            <v>4</v>
          </cell>
          <cell r="E1226">
            <v>4</v>
          </cell>
        </row>
        <row r="1227">
          <cell r="A1227" t="str">
            <v>400000475</v>
          </cell>
          <cell r="B1227" t="str">
            <v xml:space="preserve">VERSCHLEISSTEILESATZ        </v>
          </cell>
          <cell r="C1227">
            <v>0</v>
          </cell>
          <cell r="D1227">
            <v>31.08</v>
          </cell>
          <cell r="E1227">
            <v>31.08</v>
          </cell>
        </row>
        <row r="1228">
          <cell r="A1228" t="str">
            <v>400000476</v>
          </cell>
          <cell r="B1228" t="str">
            <v>Stopper Vereinzelnerarm Sonder</v>
          </cell>
          <cell r="C1228"/>
          <cell r="D1228">
            <v>7</v>
          </cell>
          <cell r="E1228">
            <v>7</v>
          </cell>
        </row>
        <row r="1229">
          <cell r="A1229" t="str">
            <v>400000477</v>
          </cell>
          <cell r="B1229" t="str">
            <v>Seilzubehör für NetzabhängungAngebot seil-baur</v>
          </cell>
          <cell r="C1229"/>
          <cell r="D1229">
            <v>45.67</v>
          </cell>
          <cell r="E1229">
            <v>45.67</v>
          </cell>
        </row>
        <row r="1230">
          <cell r="A1230" t="str">
            <v>400000478</v>
          </cell>
          <cell r="B1230" t="str">
            <v>Distanz u. Verlängerung f. TEFHalter an S-Kurve</v>
          </cell>
          <cell r="C1230"/>
          <cell r="D1230">
            <v>3.49</v>
          </cell>
          <cell r="E1230">
            <v>3.49</v>
          </cell>
        </row>
        <row r="1231">
          <cell r="A1231" t="str">
            <v>400000479</v>
          </cell>
          <cell r="B1231" t="str">
            <v>Grundplatte Lichtschranke</v>
          </cell>
          <cell r="C1231"/>
          <cell r="D1231">
            <v>6.1</v>
          </cell>
          <cell r="E1231">
            <v>6.1</v>
          </cell>
        </row>
        <row r="1232">
          <cell r="A1232" t="str">
            <v>400000480</v>
          </cell>
          <cell r="B1232" t="str">
            <v>Lichtschranken u. SpiegelhalteWL14-2; P42</v>
          </cell>
          <cell r="C1232"/>
          <cell r="D1232">
            <v>5.0999999999999996</v>
          </cell>
          <cell r="E1232">
            <v>5.0999999999999996</v>
          </cell>
        </row>
        <row r="1233">
          <cell r="A1233" t="str">
            <v>400000481</v>
          </cell>
          <cell r="B1233" t="str">
            <v>Stütze mit FussplatteRAL 5010</v>
          </cell>
          <cell r="C1233"/>
          <cell r="D1233"/>
          <cell r="E1233"/>
        </row>
        <row r="1234">
          <cell r="A1234" t="str">
            <v>400000482</v>
          </cell>
          <cell r="B1234" t="str">
            <v>TrägerRAL 5010</v>
          </cell>
          <cell r="C1234"/>
          <cell r="D1234">
            <v>46.61</v>
          </cell>
          <cell r="E1234">
            <v>46.61</v>
          </cell>
        </row>
        <row r="1235">
          <cell r="A1235" t="str">
            <v>400000483</v>
          </cell>
          <cell r="B1235" t="str">
            <v>KOPIER-ARTIKEL - Einkaufsteil</v>
          </cell>
          <cell r="C1235"/>
          <cell r="D1235">
            <v>22.75</v>
          </cell>
          <cell r="E1235">
            <v>22.75</v>
          </cell>
        </row>
        <row r="1236">
          <cell r="A1236" t="str">
            <v>400000484</v>
          </cell>
          <cell r="B1236" t="str">
            <v>Träger RT1" Sonder</v>
          </cell>
          <cell r="C1236"/>
          <cell r="D1236">
            <v>41.76</v>
          </cell>
          <cell r="E1236">
            <v>41.76</v>
          </cell>
        </row>
        <row r="1237">
          <cell r="A1237" t="str">
            <v>400000485</v>
          </cell>
          <cell r="B1237" t="str">
            <v>ALUPROFILBOGEN APB 110 R 300/180°-150</v>
          </cell>
          <cell r="C1237">
            <v>2.5</v>
          </cell>
          <cell r="D1237">
            <v>13.021599999999999</v>
          </cell>
          <cell r="E1237">
            <v>25.521599999999999</v>
          </cell>
        </row>
        <row r="1238">
          <cell r="A1238" t="str">
            <v>400000486</v>
          </cell>
          <cell r="B1238" t="str">
            <v>ALUPROFILBOGEN APB 60 R 330/90°-200</v>
          </cell>
          <cell r="C1238">
            <v>2.5</v>
          </cell>
          <cell r="D1238">
            <v>8.2235999999999994</v>
          </cell>
          <cell r="E1238">
            <v>20.723600000000001</v>
          </cell>
        </row>
        <row r="1239">
          <cell r="A1239" t="str">
            <v>400000487</v>
          </cell>
          <cell r="B1239" t="str">
            <v>ALUPROFILBOGEN APB 60 R 300/180°-200</v>
          </cell>
          <cell r="C1239">
            <v>2.5</v>
          </cell>
          <cell r="D1239">
            <v>10.279500000000001</v>
          </cell>
          <cell r="E1239">
            <v>22.779500000000002</v>
          </cell>
        </row>
        <row r="1240">
          <cell r="A1240" t="str">
            <v>400000488</v>
          </cell>
          <cell r="B1240" t="str">
            <v>Z-Winkel/H=0127/B=50/verzinkt  /beam 000x042/MS</v>
          </cell>
          <cell r="C1240"/>
          <cell r="D1240">
            <v>4.99</v>
          </cell>
          <cell r="E1240">
            <v>4.99</v>
          </cell>
        </row>
        <row r="1241">
          <cell r="A1241" t="str">
            <v>400000500</v>
          </cell>
          <cell r="B1241" t="str">
            <v>Bobbin Stripper CAS_TB6 manual</v>
          </cell>
          <cell r="C1241"/>
          <cell r="D1241">
            <v>11000</v>
          </cell>
          <cell r="E1241">
            <v>11000</v>
          </cell>
        </row>
        <row r="1242">
          <cell r="A1242" t="str">
            <v>400000501</v>
          </cell>
          <cell r="B1242" t="str">
            <v>C_manual package standard</v>
          </cell>
          <cell r="C1242"/>
          <cell r="D1242">
            <v>370</v>
          </cell>
          <cell r="E1242">
            <v>370</v>
          </cell>
        </row>
        <row r="1243">
          <cell r="A1243" t="str">
            <v>400000502</v>
          </cell>
          <cell r="B1243" t="str">
            <v>C_manual package sea</v>
          </cell>
          <cell r="C1243"/>
          <cell r="D1243">
            <v>650</v>
          </cell>
          <cell r="E1243">
            <v>650</v>
          </cell>
        </row>
        <row r="1244">
          <cell r="A1244" t="str">
            <v>400000503</v>
          </cell>
          <cell r="B1244" t="str">
            <v>C_manual spare parts</v>
          </cell>
          <cell r="C1244"/>
          <cell r="D1244">
            <v>220</v>
          </cell>
          <cell r="E1244">
            <v>220</v>
          </cell>
        </row>
        <row r="1245">
          <cell r="A1245" t="str">
            <v>400000504</v>
          </cell>
          <cell r="B1245" t="str">
            <v>S-Kurve AP110 Achsabstand 300Sonder gem. Zeichnung</v>
          </cell>
          <cell r="C1245"/>
          <cell r="D1245">
            <v>25</v>
          </cell>
          <cell r="E1245">
            <v>25</v>
          </cell>
        </row>
        <row r="1246">
          <cell r="A1246" t="str">
            <v>400000505</v>
          </cell>
          <cell r="B1246" t="str">
            <v>RT80-80/Flanschplatte/einseit.L=500 mm</v>
          </cell>
          <cell r="C1246">
            <v>0</v>
          </cell>
          <cell r="D1246">
            <v>25.99</v>
          </cell>
          <cell r="E1246">
            <v>25.99</v>
          </cell>
        </row>
        <row r="1247">
          <cell r="A1247" t="str">
            <v>400000506</v>
          </cell>
          <cell r="B1247" t="str">
            <v>RT80-80/Flanschplatte/einseit.L=650 mm</v>
          </cell>
          <cell r="C1247"/>
          <cell r="D1247">
            <v>26.99</v>
          </cell>
          <cell r="E1247">
            <v>26.99</v>
          </cell>
        </row>
        <row r="1248">
          <cell r="A1248" t="str">
            <v>400000507</v>
          </cell>
          <cell r="B1248" t="str">
            <v>RT80-80/Flanschplatte/einseit.L=625 mm</v>
          </cell>
          <cell r="C1248"/>
          <cell r="D1248">
            <v>26.99</v>
          </cell>
          <cell r="E1248">
            <v>26.99</v>
          </cell>
        </row>
        <row r="1249">
          <cell r="A1249" t="str">
            <v>400000508</v>
          </cell>
          <cell r="B1249" t="str">
            <v>RT80-80/Flanschplatte/beidseitL=1950 mm</v>
          </cell>
          <cell r="C1249"/>
          <cell r="D1249">
            <v>26.99</v>
          </cell>
          <cell r="E1249">
            <v>26.99</v>
          </cell>
        </row>
        <row r="1250">
          <cell r="A1250" t="str">
            <v>400000509</v>
          </cell>
          <cell r="B1250" t="str">
            <v>Winkel für HEA160</v>
          </cell>
          <cell r="C1250">
            <v>0</v>
          </cell>
          <cell r="D1250">
            <v>5.3</v>
          </cell>
          <cell r="E1250">
            <v>5.3</v>
          </cell>
        </row>
        <row r="1251">
          <cell r="A1251" t="str">
            <v>400000510</v>
          </cell>
          <cell r="B1251" t="str">
            <v>Halterung Korb CTU SUSA 405060</v>
          </cell>
          <cell r="C1251"/>
          <cell r="D1251"/>
          <cell r="E1251"/>
        </row>
        <row r="1252">
          <cell r="A1252" t="str">
            <v>400000511</v>
          </cell>
          <cell r="B1252" t="str">
            <v>Bobbin stripper CAS_TB12VAdvanced</v>
          </cell>
          <cell r="C1252"/>
          <cell r="D1252">
            <v>70000</v>
          </cell>
          <cell r="E1252">
            <v>70000</v>
          </cell>
        </row>
        <row r="1253">
          <cell r="A1253" t="str">
            <v>400000512</v>
          </cell>
          <cell r="B1253" t="str">
            <v>Sea package CAS_TB12VAdvanced</v>
          </cell>
          <cell r="C1253"/>
          <cell r="D1253">
            <v>1650</v>
          </cell>
          <cell r="E1253">
            <v>1650</v>
          </cell>
        </row>
        <row r="1254">
          <cell r="A1254" t="str">
            <v>400000513</v>
          </cell>
          <cell r="B1254" t="str">
            <v>Spare parts CAS_TB12VAdvanced</v>
          </cell>
          <cell r="C1254"/>
          <cell r="D1254">
            <v>850</v>
          </cell>
          <cell r="E1254">
            <v>850</v>
          </cell>
        </row>
        <row r="1255">
          <cell r="A1255" t="str">
            <v>400000514</v>
          </cell>
          <cell r="B1255" t="str">
            <v>Z-Winkel/Musterzeichnung Muster Metal Sistem</v>
          </cell>
          <cell r="C1255"/>
          <cell r="D1255"/>
          <cell r="E1255"/>
        </row>
        <row r="1256">
          <cell r="A1256" t="str">
            <v>400000515</v>
          </cell>
          <cell r="B1256" t="str">
            <v>Z-Winkel/H=0040/B=40/RAL7035/EHT-73-40-10-2/SSI</v>
          </cell>
          <cell r="C1256"/>
          <cell r="D1256">
            <v>2.1</v>
          </cell>
          <cell r="E1256">
            <v>2.1</v>
          </cell>
        </row>
        <row r="1257">
          <cell r="A1257" t="str">
            <v>400000516</v>
          </cell>
          <cell r="B1257" t="str">
            <v>Winkel/H=110/B=65/verzinkt   /DRT an SSI</v>
          </cell>
          <cell r="C1257"/>
          <cell r="D1257">
            <v>2.2999999999999998</v>
          </cell>
          <cell r="E1257">
            <v>2.2999999999999998</v>
          </cell>
        </row>
        <row r="1258">
          <cell r="A1258" t="str">
            <v>400000517</v>
          </cell>
          <cell r="B1258" t="str">
            <v>CTU Korb / Sonder / verzinkt660x450x1300mm</v>
          </cell>
          <cell r="C1258"/>
          <cell r="D1258">
            <v>51.6</v>
          </cell>
          <cell r="E1258">
            <v>51.6</v>
          </cell>
        </row>
        <row r="1259">
          <cell r="A1259" t="str">
            <v>400000517_2</v>
          </cell>
          <cell r="B1259" t="str">
            <v>CTU-Korb-Boden verzinkt --&gt; 400000554</v>
          </cell>
          <cell r="C1259"/>
          <cell r="D1259"/>
          <cell r="E1259"/>
        </row>
        <row r="1260">
          <cell r="A1260" t="str">
            <v>400000518</v>
          </cell>
          <cell r="B1260" t="str">
            <v>Z-Winkel/H=0380/B=60/RAL7035/beam 240x075-V1/Ross</v>
          </cell>
          <cell r="C1260"/>
          <cell r="D1260">
            <v>4.4000000000000004</v>
          </cell>
          <cell r="E1260">
            <v>4.4000000000000004</v>
          </cell>
        </row>
        <row r="1261">
          <cell r="A1261" t="str">
            <v>400000519</v>
          </cell>
          <cell r="B1261" t="str">
            <v>DIN 933 M12X40 6KT SCHR.10.9 VZ</v>
          </cell>
          <cell r="C1261">
            <v>0</v>
          </cell>
          <cell r="D1261">
            <v>8.8999999999999996E-2</v>
          </cell>
          <cell r="E1261">
            <v>8.8999999999999996E-2</v>
          </cell>
        </row>
        <row r="1262">
          <cell r="A1262" t="str">
            <v>400000520</v>
          </cell>
          <cell r="B1262" t="str">
            <v>ALUPROFILBOGEN APB 110 R650/8°-35</v>
          </cell>
          <cell r="C1262">
            <v>2.5</v>
          </cell>
          <cell r="D1262">
            <v>7.94</v>
          </cell>
          <cell r="E1262">
            <v>20.439999999999998</v>
          </cell>
        </row>
        <row r="1263">
          <cell r="A1263" t="str">
            <v>400000521</v>
          </cell>
          <cell r="B1263" t="str">
            <v>ANTRIEBSWELLE RA AP110/ST / N_M. (Orta</v>
          </cell>
          <cell r="C1263">
            <v>0</v>
          </cell>
          <cell r="D1263">
            <v>15.9</v>
          </cell>
          <cell r="E1263">
            <v>15.9</v>
          </cell>
        </row>
        <row r="1264">
          <cell r="A1264" t="str">
            <v>400000522</v>
          </cell>
          <cell r="B1264" t="str">
            <v>Z-Winkel/H=0380/B=60/RAL7035/beam 240x075-V2/Ross</v>
          </cell>
          <cell r="C1264"/>
          <cell r="D1264">
            <v>5.49</v>
          </cell>
          <cell r="E1264">
            <v>5.49</v>
          </cell>
        </row>
        <row r="1265">
          <cell r="A1265" t="str">
            <v>400000523</v>
          </cell>
          <cell r="B1265" t="str">
            <v>Z-Winkel/H=0103/B=60/RAL7035/beam 240x075-V1/Ross</v>
          </cell>
          <cell r="C1265"/>
          <cell r="D1265">
            <v>4.4000000000000004</v>
          </cell>
          <cell r="E1265">
            <v>4.4000000000000004</v>
          </cell>
        </row>
        <row r="1266">
          <cell r="A1266" t="str">
            <v>400000524</v>
          </cell>
          <cell r="B1266" t="str">
            <v>Z-Winkel/H=0103/B=60/RAL7035/beam 240x075-V2/Ross</v>
          </cell>
          <cell r="C1266"/>
          <cell r="D1266">
            <v>4.99</v>
          </cell>
          <cell r="E1266">
            <v>4.99</v>
          </cell>
        </row>
        <row r="1267">
          <cell r="A1267" t="str">
            <v>400000525</v>
          </cell>
          <cell r="B1267" t="str">
            <v>Z-Winkel/H=0213/B=60/RAL7035/beam 030x030/Ross</v>
          </cell>
          <cell r="C1267"/>
          <cell r="D1267">
            <v>4.49</v>
          </cell>
          <cell r="E1267">
            <v>4.49</v>
          </cell>
        </row>
        <row r="1268">
          <cell r="A1268" t="str">
            <v>400000526</v>
          </cell>
          <cell r="B1268" t="str">
            <v>Z-Winkel/H=0103/B=60/RAL7035/beam 030x030/Ross</v>
          </cell>
          <cell r="C1268"/>
          <cell r="D1268">
            <v>3.89</v>
          </cell>
          <cell r="E1268">
            <v>3.89</v>
          </cell>
        </row>
        <row r="1269">
          <cell r="A1269" t="str">
            <v>400000527</v>
          </cell>
          <cell r="B1269" t="str">
            <v>Regalstütze 1/d=8/380x306VA</v>
          </cell>
          <cell r="C1269"/>
          <cell r="D1269">
            <v>15</v>
          </cell>
          <cell r="E1269">
            <v>15</v>
          </cell>
        </row>
        <row r="1270">
          <cell r="A1270" t="str">
            <v>400000528</v>
          </cell>
          <cell r="B1270" t="str">
            <v>Regalstütze 1/d=8/380x396VA</v>
          </cell>
          <cell r="C1270"/>
          <cell r="D1270">
            <v>15</v>
          </cell>
          <cell r="E1270">
            <v>15</v>
          </cell>
        </row>
        <row r="1271">
          <cell r="A1271" t="str">
            <v>400000529</v>
          </cell>
          <cell r="B1271" t="str">
            <v>Regalstütze 1/d=8/600x306VA</v>
          </cell>
          <cell r="C1271"/>
          <cell r="D1271">
            <v>15</v>
          </cell>
          <cell r="E1271">
            <v>15</v>
          </cell>
        </row>
        <row r="1272">
          <cell r="A1272" t="str">
            <v>400000530</v>
          </cell>
          <cell r="B1272" t="str">
            <v>Regalstütze 1/d=8/600x396VA</v>
          </cell>
          <cell r="C1272"/>
          <cell r="D1272">
            <v>15</v>
          </cell>
          <cell r="E1272">
            <v>15</v>
          </cell>
        </row>
        <row r="1273">
          <cell r="A1273" t="str">
            <v>400000531</v>
          </cell>
          <cell r="B1273" t="str">
            <v>Gatterträger G35Spinnfeld 1780</v>
          </cell>
          <cell r="C1273"/>
          <cell r="D1273">
            <v>22.75</v>
          </cell>
          <cell r="E1273">
            <v>22.75</v>
          </cell>
        </row>
        <row r="1274">
          <cell r="A1274" t="str">
            <v>400000532</v>
          </cell>
          <cell r="B1274" t="str">
            <v>Gatterträger G35 2 Säulen</v>
          </cell>
          <cell r="C1274"/>
          <cell r="D1274">
            <v>22.75</v>
          </cell>
          <cell r="E1274">
            <v>22.75</v>
          </cell>
        </row>
        <row r="1275">
          <cell r="A1275" t="str">
            <v>400000533</v>
          </cell>
          <cell r="B1275" t="str">
            <v>Bearbeitung APB60 R515/90°-890</v>
          </cell>
          <cell r="C1275">
            <v>0</v>
          </cell>
          <cell r="D1275">
            <v>2.8</v>
          </cell>
          <cell r="E1275">
            <v>2.8</v>
          </cell>
        </row>
        <row r="1276">
          <cell r="A1276" t="str">
            <v>400000534</v>
          </cell>
          <cell r="B1276" t="str">
            <v>ANTRIEBSWELLE RA AP60/ST / N_MOTOR</v>
          </cell>
          <cell r="C1276">
            <v>0</v>
          </cell>
          <cell r="D1276">
            <v>15.8</v>
          </cell>
          <cell r="E1276">
            <v>15.8</v>
          </cell>
        </row>
        <row r="1277">
          <cell r="A1277" t="str">
            <v>400000535</v>
          </cell>
          <cell r="B1277" t="str">
            <v>Bearbeitung APB110 R630/90° - 650</v>
          </cell>
          <cell r="C1277">
            <v>0</v>
          </cell>
          <cell r="D1277">
            <v>2.5</v>
          </cell>
          <cell r="E1277">
            <v>2.5</v>
          </cell>
        </row>
        <row r="1278">
          <cell r="A1278" t="str">
            <v>400000536</v>
          </cell>
          <cell r="B1278" t="str">
            <v>ALUPROFILBOGEN APB 110 R 230/180°-200</v>
          </cell>
          <cell r="C1278">
            <v>2.5</v>
          </cell>
          <cell r="D1278">
            <v>11.005000000000001</v>
          </cell>
          <cell r="E1278">
            <v>13.505000000000001</v>
          </cell>
        </row>
        <row r="1279">
          <cell r="A1279" t="str">
            <v>400000537</v>
          </cell>
          <cell r="B1279" t="str">
            <v>ALUPROFILBOGEN APB 110 R 250/180°-200</v>
          </cell>
          <cell r="C1279">
            <v>2.5</v>
          </cell>
          <cell r="D1279">
            <v>12.307</v>
          </cell>
          <cell r="E1279">
            <v>24.807000000000002</v>
          </cell>
        </row>
        <row r="1280">
          <cell r="A1280" t="str">
            <v>400000538</v>
          </cell>
          <cell r="B1280" t="str">
            <v>ALUPROFILBOGEN APB 60 R 210/180°-200</v>
          </cell>
          <cell r="C1280">
            <v>2.5</v>
          </cell>
          <cell r="D1280">
            <v>9.6564999999999994</v>
          </cell>
          <cell r="E1280">
            <v>22.156499999999998</v>
          </cell>
        </row>
        <row r="1281">
          <cell r="A1281" t="str">
            <v>400000539</v>
          </cell>
          <cell r="B1281" t="str">
            <v>ALUPROFILBOGEN APB 60 R 230/180°-200</v>
          </cell>
          <cell r="C1281">
            <v>2.5</v>
          </cell>
          <cell r="D1281">
            <v>9.6564999999999994</v>
          </cell>
          <cell r="E1281">
            <v>22.156499999999998</v>
          </cell>
        </row>
        <row r="1282">
          <cell r="A1282" t="str">
            <v>400000541</v>
          </cell>
          <cell r="B1282" t="str">
            <v>GEGENRADKÖRPER RA D=140 --&gt;822016590</v>
          </cell>
          <cell r="C1282">
            <v>0</v>
          </cell>
          <cell r="D1282">
            <v>24.5</v>
          </cell>
          <cell r="E1282">
            <v>24.5</v>
          </cell>
        </row>
        <row r="1283">
          <cell r="A1283" t="str">
            <v>400000542</v>
          </cell>
          <cell r="B1283" t="str">
            <v>BELAG FÜR GEGENRAD RA D=140 --&gt; 822016591</v>
          </cell>
          <cell r="C1283">
            <v>0.5</v>
          </cell>
          <cell r="D1283">
            <v>3.75</v>
          </cell>
          <cell r="E1283">
            <v>4.25</v>
          </cell>
        </row>
        <row r="1284">
          <cell r="A1284" t="str">
            <v>400000543</v>
          </cell>
          <cell r="B1284" t="str">
            <v>FEDERSTAB AUS VERSCHLEISSTEILESATZ</v>
          </cell>
          <cell r="C1284"/>
          <cell r="D1284">
            <v>8.64</v>
          </cell>
          <cell r="E1284">
            <v>8.64</v>
          </cell>
        </row>
        <row r="1285">
          <cell r="A1285" t="str">
            <v>400000544</v>
          </cell>
          <cell r="B1285" t="str">
            <v>DRT gebraucht / RAL 7035</v>
          </cell>
          <cell r="C1285"/>
          <cell r="D1285">
            <v>1050</v>
          </cell>
          <cell r="E1285">
            <v>1050</v>
          </cell>
        </row>
        <row r="1286">
          <cell r="A1286" t="str">
            <v>400000545</v>
          </cell>
          <cell r="B1286" t="str">
            <v>Material gebr. RAL2000/5018</v>
          </cell>
          <cell r="C1286"/>
          <cell r="D1286">
            <v>4700</v>
          </cell>
          <cell r="E1286">
            <v>4700</v>
          </cell>
        </row>
        <row r="1287">
          <cell r="A1287" t="str">
            <v>400000546</v>
          </cell>
          <cell r="B1287" t="str">
            <v>STATISCHE TROLLEYABFRAGE L=700 F. ST. KPL.- 230VAC</v>
          </cell>
          <cell r="C1287">
            <v>8.5</v>
          </cell>
          <cell r="D1287">
            <v>51.753396558911206</v>
          </cell>
          <cell r="E1287">
            <v>60.253396558911206</v>
          </cell>
        </row>
        <row r="1288">
          <cell r="A1288" t="str">
            <v>400000547</v>
          </cell>
          <cell r="B1288" t="str">
            <v>MontagevorrichtungSpulenträger --&gt; 888006004</v>
          </cell>
          <cell r="C1288"/>
          <cell r="D1288">
            <v>22.75</v>
          </cell>
          <cell r="E1288">
            <v>22.75</v>
          </cell>
        </row>
        <row r="1289">
          <cell r="A1289" t="str">
            <v>400000548</v>
          </cell>
          <cell r="B1289" t="str">
            <v>ALUPROFILBOGEN APB 60 R 210/180°-200</v>
          </cell>
          <cell r="C1289">
            <v>2.5</v>
          </cell>
          <cell r="D1289">
            <v>8.7219999999999995</v>
          </cell>
          <cell r="E1289">
            <v>21.222000000000001</v>
          </cell>
        </row>
        <row r="1290">
          <cell r="A1290" t="str">
            <v>400000549</v>
          </cell>
          <cell r="B1290" t="str">
            <v>ALUPROFILBOGEN APB 60 R 500/45°</v>
          </cell>
          <cell r="C1290">
            <v>2.5</v>
          </cell>
          <cell r="D1290">
            <v>5.9184999999999999</v>
          </cell>
          <cell r="E1290">
            <v>18.418499999999998</v>
          </cell>
        </row>
        <row r="1291">
          <cell r="A1291" t="str">
            <v>400000550</v>
          </cell>
          <cell r="B1291" t="str">
            <v>Profil Gerüst Lamag / RAL7030Restmaterial</v>
          </cell>
          <cell r="C1291"/>
          <cell r="D1291">
            <v>4800</v>
          </cell>
          <cell r="E1291">
            <v>4800</v>
          </cell>
        </row>
        <row r="1292">
          <cell r="A1292" t="str">
            <v>400000551</v>
          </cell>
          <cell r="B1292" t="str">
            <v>ALUPROFILBOGEN APB 60 R 200/180°-200</v>
          </cell>
          <cell r="C1292">
            <v>2.5</v>
          </cell>
          <cell r="D1292">
            <v>8.7219999999999995</v>
          </cell>
          <cell r="E1292">
            <v>21.222000000000001</v>
          </cell>
        </row>
        <row r="1293">
          <cell r="A1293" t="str">
            <v>400000552</v>
          </cell>
          <cell r="B1293" t="str">
            <v>ALUPROFILBOGEN APB 60 R 250/180°-200</v>
          </cell>
          <cell r="C1293">
            <v>2.5</v>
          </cell>
          <cell r="D1293">
            <v>9.3450000000000006</v>
          </cell>
          <cell r="E1293">
            <v>21.844999999999999</v>
          </cell>
        </row>
        <row r="1294">
          <cell r="A1294" t="str">
            <v>400000553</v>
          </cell>
          <cell r="B1294" t="str">
            <v>MUTTER - Sperrzahnmutter M6 VZ</v>
          </cell>
          <cell r="C1294">
            <v>0</v>
          </cell>
          <cell r="D1294">
            <v>8.0799999999999997E-2</v>
          </cell>
          <cell r="E1294">
            <v>8.0799999999999997E-2</v>
          </cell>
        </row>
        <row r="1295">
          <cell r="A1295" t="str">
            <v>400000554</v>
          </cell>
          <cell r="B1295" t="str">
            <v>Zwischenboden für CTU-Korb 400000517</v>
          </cell>
          <cell r="C1295">
            <v>0</v>
          </cell>
          <cell r="D1295">
            <v>11.12</v>
          </cell>
          <cell r="E1295">
            <v>11.12</v>
          </cell>
        </row>
        <row r="1296">
          <cell r="A1296" t="str">
            <v>400000555</v>
          </cell>
          <cell r="B1296" t="str">
            <v>Einhängeschiene Monorail</v>
          </cell>
          <cell r="C1296"/>
          <cell r="D1296">
            <v>70</v>
          </cell>
          <cell r="E1296">
            <v>70</v>
          </cell>
        </row>
        <row r="1297">
          <cell r="A1297" t="str">
            <v>400000556</v>
          </cell>
          <cell r="B1297" t="str">
            <v>ROHR R 1" 33,7 x 4RAL=_______________</v>
          </cell>
          <cell r="C1297"/>
          <cell r="D1297">
            <v>6.5</v>
          </cell>
          <cell r="E1297">
            <v>6.5</v>
          </cell>
        </row>
        <row r="1298">
          <cell r="A1298" t="str">
            <v>400000557</v>
          </cell>
          <cell r="B1298" t="str">
            <v>ALUPROFILBOGEN APB 110 R 210/180°-200</v>
          </cell>
          <cell r="C1298">
            <v>2.5</v>
          </cell>
          <cell r="D1298">
            <v>11.005000000000001</v>
          </cell>
          <cell r="E1298">
            <v>13.505000000000001</v>
          </cell>
        </row>
        <row r="1299">
          <cell r="A1299" t="str">
            <v>400000558</v>
          </cell>
          <cell r="B1299" t="str">
            <v>Platte für Anschluss Schwenks.Schwenkschiene-AP110</v>
          </cell>
          <cell r="C1299"/>
          <cell r="D1299"/>
          <cell r="E1299"/>
        </row>
        <row r="1300">
          <cell r="A1300" t="str">
            <v>400000559</v>
          </cell>
          <cell r="B1300" t="str">
            <v>ALUPROFILBOGEN APB 110 R 400/30°-200</v>
          </cell>
          <cell r="C1300">
            <v>2.5</v>
          </cell>
          <cell r="D1300">
            <v>6.39</v>
          </cell>
          <cell r="E1300">
            <v>8.89</v>
          </cell>
        </row>
        <row r="1301">
          <cell r="A1301" t="str">
            <v>400000560</v>
          </cell>
          <cell r="B1301" t="str">
            <v>Anschluss Schwenkschiene</v>
          </cell>
          <cell r="C1301"/>
          <cell r="D1301">
            <v>5.99</v>
          </cell>
          <cell r="E1301">
            <v>5.99</v>
          </cell>
        </row>
        <row r="1302">
          <cell r="A1302" t="str">
            <v>400000561</v>
          </cell>
          <cell r="B1302" t="str">
            <v>Entladespitze für PIN-Entladung, Z-Pos. 1  --&gt;</v>
          </cell>
          <cell r="C1302"/>
          <cell r="D1302">
            <v>70</v>
          </cell>
          <cell r="E1302">
            <v>70</v>
          </cell>
        </row>
        <row r="1303">
          <cell r="A1303" t="str">
            <v>400000562</v>
          </cell>
          <cell r="B1303" t="str">
            <v>Gleitleiste für PIN-Entladung, Z-Pos. 2 --&gt; 610</v>
          </cell>
          <cell r="C1303"/>
          <cell r="D1303">
            <v>45</v>
          </cell>
          <cell r="E1303">
            <v>45</v>
          </cell>
        </row>
        <row r="1304">
          <cell r="A1304" t="str">
            <v>400000563</v>
          </cell>
          <cell r="B1304" t="str">
            <v>Verbindung 1 für PIN-Entladung, Z-Pos. 3 --&gt; 610</v>
          </cell>
          <cell r="C1304"/>
          <cell r="D1304">
            <v>40</v>
          </cell>
          <cell r="E1304">
            <v>40</v>
          </cell>
        </row>
        <row r="1305">
          <cell r="A1305" t="str">
            <v>400000564</v>
          </cell>
          <cell r="B1305" t="str">
            <v>Verbindung 2, Teil 1 für PIN-Entl., Z-Pos. 4 --&gt;</v>
          </cell>
          <cell r="C1305"/>
          <cell r="D1305">
            <v>20</v>
          </cell>
          <cell r="E1305">
            <v>20</v>
          </cell>
        </row>
        <row r="1306">
          <cell r="A1306" t="str">
            <v>400000565</v>
          </cell>
          <cell r="B1306" t="str">
            <v>Verbindung 2, Teil 2 für PIN-Entl., Z-Pos. 5 --&gt;</v>
          </cell>
          <cell r="C1306"/>
          <cell r="D1306">
            <v>15</v>
          </cell>
          <cell r="E1306">
            <v>15</v>
          </cell>
        </row>
        <row r="1307">
          <cell r="A1307" t="str">
            <v>400000566</v>
          </cell>
          <cell r="B1307" t="str">
            <v>Mitnehmer für PIN-Entladung, Z-Pos. 6 --&gt; 610 256</v>
          </cell>
          <cell r="C1307"/>
          <cell r="D1307">
            <v>4</v>
          </cell>
          <cell r="E1307">
            <v>4</v>
          </cell>
        </row>
        <row r="1308">
          <cell r="A1308" t="str">
            <v>400000567</v>
          </cell>
          <cell r="B1308" t="str">
            <v>Platte 1 für PIN-Entladung, Z-Pos. 7 --&gt; 610 256</v>
          </cell>
          <cell r="C1308"/>
          <cell r="D1308">
            <v>12</v>
          </cell>
          <cell r="E1308">
            <v>12</v>
          </cell>
        </row>
        <row r="1309">
          <cell r="A1309" t="str">
            <v>400000568</v>
          </cell>
          <cell r="B1309" t="str">
            <v>Platte 2 für PIN-Entladung, Z-Pos. 8 --&gt; 610 256</v>
          </cell>
          <cell r="C1309"/>
          <cell r="D1309">
            <v>22</v>
          </cell>
          <cell r="E1309">
            <v>22</v>
          </cell>
        </row>
        <row r="1310">
          <cell r="A1310" t="str">
            <v>400000569</v>
          </cell>
          <cell r="B1310" t="str">
            <v>Platte 3 für PIN-Entladung, Z-Pos. 9 --&gt; 610 256</v>
          </cell>
          <cell r="C1310"/>
          <cell r="D1310">
            <v>13</v>
          </cell>
          <cell r="E1310">
            <v>13</v>
          </cell>
        </row>
        <row r="1311">
          <cell r="A1311" t="str">
            <v>400000570</v>
          </cell>
          <cell r="B1311" t="str">
            <v>Platte 4 für PIN-Entladung, Z-Pos. 10 --&gt; 610 256</v>
          </cell>
          <cell r="C1311"/>
          <cell r="D1311">
            <v>25</v>
          </cell>
          <cell r="E1311">
            <v>25</v>
          </cell>
        </row>
        <row r="1312">
          <cell r="A1312" t="str">
            <v>400000571</v>
          </cell>
          <cell r="B1312" t="str">
            <v>Deckenabhänger gebraucht / RAL7035 / Restmaterial</v>
          </cell>
          <cell r="C1312">
            <v>0</v>
          </cell>
          <cell r="D1312">
            <v>8</v>
          </cell>
          <cell r="E1312">
            <v>8</v>
          </cell>
        </row>
        <row r="1313">
          <cell r="A1313" t="str">
            <v>400000572</v>
          </cell>
          <cell r="B1313" t="str">
            <v>LADESCHLEIFE 3150 Gebraucht/RAL5018</v>
          </cell>
          <cell r="C1313"/>
          <cell r="D1313">
            <v>3600</v>
          </cell>
          <cell r="E1313">
            <v>3600</v>
          </cell>
        </row>
        <row r="1314">
          <cell r="A1314" t="str">
            <v>400000573</v>
          </cell>
          <cell r="B1314" t="str">
            <v>ST-Strecken/Weichen gebraucht/RAL NACH BESTAND</v>
          </cell>
          <cell r="C1314"/>
          <cell r="D1314">
            <v>4500</v>
          </cell>
          <cell r="E1314">
            <v>4500</v>
          </cell>
        </row>
        <row r="1315">
          <cell r="A1315" t="str">
            <v>400000574</v>
          </cell>
          <cell r="B1315" t="str">
            <v>DRT gebraucht / RAL NACH BESTAND</v>
          </cell>
          <cell r="C1315"/>
          <cell r="D1315">
            <v>67</v>
          </cell>
          <cell r="E1315">
            <v>67</v>
          </cell>
        </row>
        <row r="1316">
          <cell r="A1316" t="str">
            <v>400000575</v>
          </cell>
          <cell r="B1316" t="str">
            <v>KF 26° gebraucht/RAL 2000</v>
          </cell>
          <cell r="C1316"/>
          <cell r="D1316">
            <v>1000</v>
          </cell>
          <cell r="E1316">
            <v>1000</v>
          </cell>
        </row>
        <row r="1317">
          <cell r="A1317" t="str">
            <v>400000576</v>
          </cell>
          <cell r="B1317" t="str">
            <v>Gerüst PRN / RAL 5010</v>
          </cell>
          <cell r="C1317"/>
          <cell r="D1317">
            <v>41000</v>
          </cell>
          <cell r="E1317">
            <v>41000</v>
          </cell>
        </row>
        <row r="1318">
          <cell r="A1318" t="str">
            <v>400000577</v>
          </cell>
          <cell r="B1318" t="str">
            <v xml:space="preserve">L-Winkel/H=0180/B=80/verzinkt  /beam C180    </v>
          </cell>
          <cell r="C1318">
            <v>0</v>
          </cell>
          <cell r="D1318">
            <v>3.5</v>
          </cell>
          <cell r="E1318">
            <v>3.5</v>
          </cell>
        </row>
        <row r="1319">
          <cell r="A1319" t="str">
            <v>400000578</v>
          </cell>
          <cell r="B1319" t="str">
            <v xml:space="preserve">Z-Winkel/H=0187/B=60/verzinkt  /beam C180    </v>
          </cell>
          <cell r="C1319">
            <v>0</v>
          </cell>
          <cell r="D1319">
            <v>5</v>
          </cell>
          <cell r="E1319">
            <v>5</v>
          </cell>
        </row>
        <row r="1320">
          <cell r="A1320" t="str">
            <v>400000579</v>
          </cell>
          <cell r="B1320" t="str">
            <v xml:space="preserve">Z-Winkel/H=0183/B=60/verzinkt  /beam C180    </v>
          </cell>
          <cell r="C1320">
            <v>0</v>
          </cell>
          <cell r="D1320">
            <v>4.1500000000000004</v>
          </cell>
          <cell r="E1320">
            <v>4.1500000000000004</v>
          </cell>
        </row>
        <row r="1321">
          <cell r="A1321" t="str">
            <v>400000580</v>
          </cell>
          <cell r="B1321" t="str">
            <v>Gatterträger K45 Spinnfeld / 2 Säulen</v>
          </cell>
          <cell r="C1321"/>
          <cell r="D1321">
            <v>29.99</v>
          </cell>
          <cell r="E1321">
            <v>29.99</v>
          </cell>
        </row>
        <row r="1322">
          <cell r="A1322" t="str">
            <v>400000581</v>
          </cell>
          <cell r="B1322" t="str">
            <v>Gatterträger K45 Spinnfeld / 1 Säule</v>
          </cell>
          <cell r="C1322"/>
          <cell r="D1322">
            <v>29.99</v>
          </cell>
          <cell r="E1322">
            <v>29.99</v>
          </cell>
        </row>
        <row r="1323">
          <cell r="A1323" t="str">
            <v>400000582</v>
          </cell>
          <cell r="B1323" t="str">
            <v>Fangnetz Stärke 2,3 mm, Maschenweite 30 mm,</v>
          </cell>
          <cell r="C1323">
            <v>0</v>
          </cell>
          <cell r="D1323">
            <v>10</v>
          </cell>
          <cell r="E1323">
            <v>10</v>
          </cell>
        </row>
        <row r="1324">
          <cell r="A1324" t="str">
            <v>400000583</v>
          </cell>
          <cell r="B1324" t="str">
            <v>Kordel f.Fangnetz Stärke 6mm, schwarz</v>
          </cell>
          <cell r="C1324">
            <v>0</v>
          </cell>
          <cell r="D1324">
            <v>0.3</v>
          </cell>
          <cell r="E1324">
            <v>0.3</v>
          </cell>
        </row>
        <row r="1325">
          <cell r="A1325" t="str">
            <v>400000584</v>
          </cell>
          <cell r="B1325" t="str">
            <v>Z-Winkel/H=0354/B=60/RAL7035/beam C70        /</v>
          </cell>
          <cell r="C1325"/>
          <cell r="D1325">
            <v>5.99</v>
          </cell>
          <cell r="E1325">
            <v>5.99</v>
          </cell>
        </row>
        <row r="1326">
          <cell r="A1326" t="str">
            <v>400000585</v>
          </cell>
          <cell r="B1326" t="str">
            <v>ST-Strecken/Weichen gebraucht/RAL NACH BESTAND</v>
          </cell>
          <cell r="C1326">
            <v>0</v>
          </cell>
          <cell r="D1326">
            <v>515</v>
          </cell>
          <cell r="E1326">
            <v>515</v>
          </cell>
        </row>
        <row r="1327">
          <cell r="A1327" t="str">
            <v>400000587</v>
          </cell>
          <cell r="B1327" t="str">
            <v>ALUPROFILBOGEN APB 60 R 400/180°-200</v>
          </cell>
          <cell r="C1327">
            <v>2.5</v>
          </cell>
          <cell r="D1327">
            <v>12.46</v>
          </cell>
          <cell r="E1327">
            <v>24.959999999999997</v>
          </cell>
        </row>
        <row r="1328">
          <cell r="A1328" t="str">
            <v>400000588</v>
          </cell>
          <cell r="B1328" t="str">
            <v>Bogen22,5°-R550-AP60</v>
          </cell>
          <cell r="C1328">
            <v>3.5</v>
          </cell>
          <cell r="D1328">
            <v>6.23</v>
          </cell>
          <cell r="E1328">
            <v>19.73</v>
          </cell>
        </row>
        <row r="1329">
          <cell r="A1329" t="str">
            <v>400000589</v>
          </cell>
          <cell r="B1329" t="str">
            <v>ALUPROFILBOGEN APB 110 R 300/180°-200</v>
          </cell>
          <cell r="C1329">
            <v>2.5</v>
          </cell>
          <cell r="D1329">
            <v>13.101000000000001</v>
          </cell>
          <cell r="E1329">
            <v>25.600999999999999</v>
          </cell>
        </row>
        <row r="1330">
          <cell r="A1330" t="str">
            <v>40000059</v>
          </cell>
          <cell r="B1330" t="str">
            <v>Bobbin stripper CAS_CSTB-10V continous</v>
          </cell>
          <cell r="C1330"/>
          <cell r="D1330">
            <v>0.99</v>
          </cell>
          <cell r="E1330">
            <v>0.99</v>
          </cell>
        </row>
        <row r="1331">
          <cell r="A1331" t="str">
            <v>400000590</v>
          </cell>
          <cell r="B1331" t="str">
            <v>Halter Kabelpritsche 100</v>
          </cell>
          <cell r="C1331">
            <v>0</v>
          </cell>
          <cell r="D1331">
            <v>2.79</v>
          </cell>
          <cell r="E1331">
            <v>2.79</v>
          </cell>
        </row>
        <row r="1332">
          <cell r="A1332" t="str">
            <v>400000591</v>
          </cell>
          <cell r="B1332" t="str">
            <v>Halter Kabelpritsche 200</v>
          </cell>
          <cell r="C1332">
            <v>0</v>
          </cell>
          <cell r="D1332">
            <v>3.67</v>
          </cell>
          <cell r="E1332">
            <v>3.67</v>
          </cell>
        </row>
        <row r="1333">
          <cell r="A1333" t="str">
            <v>400000592</v>
          </cell>
          <cell r="B1333" t="str">
            <v>Bobbin stripper CAS_CSTB-10V / P=225 / continous</v>
          </cell>
          <cell r="C1333"/>
          <cell r="D1333">
            <v>55550</v>
          </cell>
          <cell r="E1333">
            <v>55550</v>
          </cell>
        </row>
        <row r="1334">
          <cell r="A1334" t="str">
            <v>400000593</v>
          </cell>
          <cell r="B1334" t="str">
            <v>Bobbin stripper CAS_FSTB-  4V / P=165</v>
          </cell>
          <cell r="C1334"/>
          <cell r="D1334">
            <v>36650</v>
          </cell>
          <cell r="E1334">
            <v>36650</v>
          </cell>
        </row>
        <row r="1335">
          <cell r="A1335" t="str">
            <v>400000594</v>
          </cell>
          <cell r="B1335" t="str">
            <v xml:space="preserve">ALUPROFILBOGEN APB 110 R450/180°-200 </v>
          </cell>
          <cell r="C1335">
            <v>2.5</v>
          </cell>
          <cell r="D1335">
            <v>16.673999999999999</v>
          </cell>
          <cell r="E1335">
            <v>29.173999999999999</v>
          </cell>
        </row>
        <row r="1336">
          <cell r="A1336" t="str">
            <v>400000595</v>
          </cell>
          <cell r="B1336" t="str">
            <v>Halter Führung kpl. Power&amp;Free</v>
          </cell>
          <cell r="C1336">
            <v>0</v>
          </cell>
          <cell r="D1336">
            <v>79.989999999999995</v>
          </cell>
          <cell r="E1336">
            <v>79.989999999999995</v>
          </cell>
        </row>
        <row r="1337">
          <cell r="A1337" t="str">
            <v>400000596</v>
          </cell>
          <cell r="B1337" t="str">
            <v>Bobbin stripper CAS_FSTB-10V / P=165</v>
          </cell>
          <cell r="C1337"/>
          <cell r="D1337">
            <v>42900</v>
          </cell>
          <cell r="E1337">
            <v>42900</v>
          </cell>
        </row>
        <row r="1338">
          <cell r="A1338" t="str">
            <v>400000597</v>
          </cell>
          <cell r="B1338" t="str">
            <v>C_flexible package sea</v>
          </cell>
          <cell r="C1338"/>
          <cell r="D1338">
            <v>1650</v>
          </cell>
          <cell r="E1338">
            <v>1650</v>
          </cell>
        </row>
        <row r="1339">
          <cell r="A1339" t="str">
            <v>400000598</v>
          </cell>
          <cell r="B1339" t="str">
            <v>C_flexible spare parts</v>
          </cell>
          <cell r="C1339"/>
          <cell r="D1339">
            <v>500</v>
          </cell>
          <cell r="E1339">
            <v>500</v>
          </cell>
        </row>
        <row r="1340">
          <cell r="A1340" t="str">
            <v>400000599</v>
          </cell>
          <cell r="B1340" t="str">
            <v>Creel bearerZinser</v>
          </cell>
          <cell r="C1340"/>
          <cell r="D1340">
            <v>11.49</v>
          </cell>
          <cell r="E1340">
            <v>11.49</v>
          </cell>
        </row>
        <row r="1341">
          <cell r="A1341" t="str">
            <v>400000600</v>
          </cell>
          <cell r="B1341" t="str">
            <v>Creel bearerZinser fixing flat</v>
          </cell>
          <cell r="C1341">
            <v>0</v>
          </cell>
          <cell r="D1341">
            <v>2</v>
          </cell>
          <cell r="E1341">
            <v>2</v>
          </cell>
        </row>
        <row r="1342">
          <cell r="A1342" t="str">
            <v>400000601</v>
          </cell>
          <cell r="B1342" t="str">
            <v>Halterung DRT / L=1000</v>
          </cell>
          <cell r="C1342"/>
          <cell r="D1342">
            <v>25.15</v>
          </cell>
          <cell r="E1342">
            <v>25.15</v>
          </cell>
        </row>
        <row r="1343">
          <cell r="A1343" t="str">
            <v>400000602</v>
          </cell>
          <cell r="B1343" t="str">
            <v>ALUPROFILBOGEN APB 110 R 400/180°-200</v>
          </cell>
          <cell r="C1343">
            <v>2.5</v>
          </cell>
          <cell r="D1343">
            <v>15.88</v>
          </cell>
          <cell r="E1343">
            <v>28.38</v>
          </cell>
        </row>
        <row r="1344">
          <cell r="A1344" t="str">
            <v>400000603</v>
          </cell>
          <cell r="B1344" t="str">
            <v>HANDSCHALTUNG FÜR KW 800 (8) mit Sonderlänge 215</v>
          </cell>
          <cell r="C1344">
            <v>0</v>
          </cell>
          <cell r="D1344">
            <v>110</v>
          </cell>
          <cell r="E1344">
            <v>110</v>
          </cell>
        </row>
        <row r="1345">
          <cell r="A1345" t="str">
            <v>400000604</v>
          </cell>
          <cell r="B1345" t="str">
            <v>ALUPROFILBOGEN APB 110 R 715/180°-200</v>
          </cell>
          <cell r="C1345">
            <v>2.5</v>
          </cell>
          <cell r="D1345">
            <v>23.82</v>
          </cell>
          <cell r="E1345">
            <v>36.32</v>
          </cell>
        </row>
        <row r="1346">
          <cell r="A1346" t="str">
            <v>400000605</v>
          </cell>
          <cell r="B1346" t="str">
            <v>ALUPROFILBOGEN APB 110 R 380/180°-200</v>
          </cell>
          <cell r="C1346">
            <v>2.5</v>
          </cell>
          <cell r="D1346">
            <v>15.88</v>
          </cell>
          <cell r="E1346">
            <v>28.38</v>
          </cell>
        </row>
        <row r="1347">
          <cell r="A1347" t="str">
            <v>400000606</v>
          </cell>
          <cell r="B1347" t="str">
            <v>2" Säulen gebraucht / L=2300 / RAL 7035</v>
          </cell>
          <cell r="C1347">
            <v>0</v>
          </cell>
          <cell r="D1347">
            <v>22.8</v>
          </cell>
          <cell r="E1347">
            <v>22.8</v>
          </cell>
        </row>
        <row r="1348">
          <cell r="A1348" t="str">
            <v>400000607</v>
          </cell>
          <cell r="B1348" t="str">
            <v>UMLENKSCHEIBE 43744-611 (SYNCHRONSCHEIBE T5 Z=36)</v>
          </cell>
          <cell r="C1348"/>
          <cell r="D1348">
            <v>75.010000000000005</v>
          </cell>
          <cell r="E1348">
            <v>75.010000000000005</v>
          </cell>
        </row>
        <row r="1349">
          <cell r="A1349" t="str">
            <v>400000608</v>
          </cell>
          <cell r="B1349" t="str">
            <v>ANTRIEBSSCHEIBE 43744-612 (SYNCHRONSCHEIBE)</v>
          </cell>
          <cell r="C1349"/>
          <cell r="D1349">
            <v>83.67</v>
          </cell>
          <cell r="E1349">
            <v>83.67</v>
          </cell>
        </row>
        <row r="1350">
          <cell r="A1350" t="str">
            <v>400000609</v>
          </cell>
          <cell r="B1350" t="str">
            <v>FÖRDERKLINKE KPL. bearb. f. CP2100 an</v>
          </cell>
          <cell r="C1350">
            <v>0</v>
          </cell>
          <cell r="D1350">
            <v>3</v>
          </cell>
          <cell r="E1350">
            <v>3</v>
          </cell>
        </row>
        <row r="1351">
          <cell r="A1351" t="str">
            <v>400000610</v>
          </cell>
          <cell r="B1351" t="str">
            <v>ALUPROFILBOGEN APB 60 R 560/180°-300</v>
          </cell>
          <cell r="C1351">
            <v>2.5</v>
          </cell>
          <cell r="D1351">
            <v>15.012</v>
          </cell>
          <cell r="E1351">
            <v>17.512</v>
          </cell>
        </row>
        <row r="1352">
          <cell r="A1352" t="str">
            <v>400000611</v>
          </cell>
          <cell r="B1352" t="str">
            <v>Platte DRT 080/4-kt Säule Vorderseite/Säule 60x60</v>
          </cell>
          <cell r="C1352"/>
          <cell r="D1352">
            <v>6.65</v>
          </cell>
          <cell r="E1352">
            <v>6.65</v>
          </cell>
        </row>
        <row r="1353">
          <cell r="A1353" t="str">
            <v>400000612</v>
          </cell>
          <cell r="B1353" t="str">
            <v>Platte DRT 080/4-kt Säule Rückseite/Säule 60x60</v>
          </cell>
          <cell r="C1353"/>
          <cell r="D1353">
            <v>5.9</v>
          </cell>
          <cell r="E1353">
            <v>5.9</v>
          </cell>
        </row>
        <row r="1354">
          <cell r="A1354" t="str">
            <v>400000613</v>
          </cell>
          <cell r="B1354" t="str">
            <v>Nacharbeit Winkel 821 006 043</v>
          </cell>
          <cell r="C1354">
            <v>2.5</v>
          </cell>
          <cell r="D1354">
            <v>21.3</v>
          </cell>
          <cell r="E1354">
            <v>23.8</v>
          </cell>
        </row>
        <row r="1355">
          <cell r="A1355" t="str">
            <v>400000614</v>
          </cell>
          <cell r="B1355" t="str">
            <v>Stützen LKW-Beladung</v>
          </cell>
          <cell r="C1355"/>
          <cell r="D1355">
            <v>2.99</v>
          </cell>
          <cell r="E1355">
            <v>2.99</v>
          </cell>
        </row>
        <row r="1356">
          <cell r="A1356" t="str">
            <v>400000615</v>
          </cell>
          <cell r="B1356" t="str">
            <v>STIRNR.GETR.MOT. R57DRE80M4BE05HR/TF/ES7R,</v>
          </cell>
          <cell r="C1356">
            <v>0</v>
          </cell>
          <cell r="D1356">
            <v>1317.72</v>
          </cell>
          <cell r="E1356">
            <v>1317.72</v>
          </cell>
        </row>
        <row r="1357">
          <cell r="A1357" t="str">
            <v>400000616</v>
          </cell>
          <cell r="B1357" t="str">
            <v>TEF-PROFIL-BOGEN 67,5° R725-100 --&gt; + Rüstkosten</v>
          </cell>
          <cell r="C1357">
            <v>9.75</v>
          </cell>
          <cell r="D1357">
            <v>41.770663817663817</v>
          </cell>
          <cell r="E1357">
            <v>61.520663817663817</v>
          </cell>
        </row>
        <row r="1358">
          <cell r="A1358" t="str">
            <v>400000617</v>
          </cell>
          <cell r="B1358" t="str">
            <v>GETR.MOT. WF20DRS71S4, M5A, 0,37KW, 50HZ</v>
          </cell>
          <cell r="C1358"/>
          <cell r="D1358">
            <v>191.89</v>
          </cell>
          <cell r="E1358">
            <v>191.89</v>
          </cell>
        </row>
        <row r="1359">
          <cell r="A1359" t="str">
            <v>400000618</v>
          </cell>
          <cell r="B1359" t="str">
            <v>GETR.MOT. WF20DRS71S4, M5A, 0,37KW, 50HZ</v>
          </cell>
          <cell r="C1359"/>
          <cell r="D1359">
            <v>192.83</v>
          </cell>
          <cell r="E1359">
            <v>192.83</v>
          </cell>
        </row>
        <row r="1360">
          <cell r="A1360" t="str">
            <v>400000619</v>
          </cell>
          <cell r="B1360" t="str">
            <v>GETR.MOT. WF20DRS63L4, M5A, 0,25KW, 50HZ</v>
          </cell>
          <cell r="C1360"/>
          <cell r="D1360">
            <v>171.25</v>
          </cell>
          <cell r="E1360">
            <v>171.25</v>
          </cell>
        </row>
        <row r="1361">
          <cell r="A1361" t="str">
            <v>400000620</v>
          </cell>
          <cell r="B1361" t="str">
            <v>GETR.MOT. RF17 DRS71S4BE05, M4, 0,37KW, 50HZ</v>
          </cell>
          <cell r="C1361"/>
          <cell r="D1361">
            <v>262.72000000000003</v>
          </cell>
          <cell r="E1361">
            <v>262.72000000000003</v>
          </cell>
        </row>
        <row r="1362">
          <cell r="A1362" t="str">
            <v>400000621</v>
          </cell>
          <cell r="B1362" t="str">
            <v>GETR.MOT. RF17 DRE80M4BE1/TF, M4, 0,75KW, 50HZ</v>
          </cell>
          <cell r="C1362"/>
          <cell r="D1362">
            <v>441.45</v>
          </cell>
          <cell r="E1362">
            <v>441.45</v>
          </cell>
        </row>
        <row r="1363">
          <cell r="A1363" t="str">
            <v>400000622</v>
          </cell>
          <cell r="B1363" t="str">
            <v>SCHALTHEBEL HANDSCHALTUNG / L=980MM / Sonderlänge</v>
          </cell>
          <cell r="C1363">
            <v>0</v>
          </cell>
          <cell r="D1363">
            <v>14</v>
          </cell>
          <cell r="E1363">
            <v>14</v>
          </cell>
        </row>
        <row r="1364">
          <cell r="A1364" t="str">
            <v>400000623</v>
          </cell>
          <cell r="B1364" t="str">
            <v>Trolleyträger mit 4kt-Rohr / Sonderausführung --&gt;</v>
          </cell>
          <cell r="C1364"/>
          <cell r="D1364"/>
          <cell r="E1364"/>
        </row>
        <row r="1365">
          <cell r="A1365" t="str">
            <v>400000624</v>
          </cell>
          <cell r="B1365" t="str">
            <v>CTU-Korb / Tandem / Sonderausführung</v>
          </cell>
          <cell r="C1365">
            <v>0</v>
          </cell>
          <cell r="D1365">
            <v>150</v>
          </cell>
          <cell r="E1365">
            <v>150</v>
          </cell>
        </row>
        <row r="1366">
          <cell r="A1366" t="str">
            <v>400000625</v>
          </cell>
          <cell r="B1366" t="str">
            <v>Klinken-Aushebeblech f. Klinke am Beladeautomat</v>
          </cell>
          <cell r="C1366">
            <v>0</v>
          </cell>
          <cell r="D1366">
            <v>48</v>
          </cell>
          <cell r="E1366">
            <v>48</v>
          </cell>
        </row>
        <row r="1367">
          <cell r="A1367" t="str">
            <v>400000626</v>
          </cell>
          <cell r="B1367" t="str">
            <v>Klinken-Aushebeblech f. Klinke am Beladeautomat,</v>
          </cell>
          <cell r="C1367">
            <v>8</v>
          </cell>
          <cell r="D1367">
            <v>55.914836104808742</v>
          </cell>
          <cell r="E1367">
            <v>68.914836104808728</v>
          </cell>
        </row>
        <row r="1368">
          <cell r="A1368" t="str">
            <v>400000627</v>
          </cell>
          <cell r="B1368" t="str">
            <v>Portionierstopper, kpl.</v>
          </cell>
          <cell r="C1368">
            <v>37.833333333333329</v>
          </cell>
          <cell r="D1368">
            <v>96.595794464668259</v>
          </cell>
          <cell r="E1368">
            <v>155.67912779800159</v>
          </cell>
        </row>
        <row r="1369">
          <cell r="A1369" t="str">
            <v>400000629</v>
          </cell>
          <cell r="B1369" t="str">
            <v>Klinken-Aushebeplatte f. Klinke am Beladeautomat</v>
          </cell>
          <cell r="C1369">
            <v>3.5</v>
          </cell>
          <cell r="D1369">
            <v>7.5048361048087404</v>
          </cell>
          <cell r="E1369">
            <v>16.004836104808739</v>
          </cell>
        </row>
        <row r="1370">
          <cell r="A1370" t="str">
            <v>400000630</v>
          </cell>
          <cell r="B1370" t="str">
            <v>Stopper niedrig, kpl.</v>
          </cell>
          <cell r="C1370">
            <v>3.5</v>
          </cell>
          <cell r="D1370">
            <v>111.54799730139445</v>
          </cell>
          <cell r="E1370">
            <v>115.04799730139445</v>
          </cell>
        </row>
        <row r="1371">
          <cell r="A1371" t="str">
            <v>400000631</v>
          </cell>
          <cell r="B1371" t="str">
            <v>GEGENRADKÖRPER RA D=80 --&gt; 822016592</v>
          </cell>
          <cell r="C1371"/>
          <cell r="D1371">
            <v>16.899999999999999</v>
          </cell>
          <cell r="E1371">
            <v>16.899999999999999</v>
          </cell>
        </row>
        <row r="1372">
          <cell r="A1372" t="str">
            <v>400000632</v>
          </cell>
          <cell r="B1372" t="str">
            <v>BELAG FÜR GEGENRAD RA D=80 --&gt;822016593</v>
          </cell>
          <cell r="C1372">
            <v>0.5</v>
          </cell>
          <cell r="D1372">
            <v>0.63749999999999996</v>
          </cell>
          <cell r="E1372">
            <v>1.1375</v>
          </cell>
        </row>
        <row r="1373">
          <cell r="A1373" t="str">
            <v>400000633</v>
          </cell>
          <cell r="B1373" t="str">
            <v>[MONTAGE] GEGENRAD RA D=80, KPL. --&gt; 822014593</v>
          </cell>
          <cell r="C1373"/>
          <cell r="D1373">
            <v>0.54</v>
          </cell>
          <cell r="E1373">
            <v>0.54</v>
          </cell>
        </row>
        <row r="1374">
          <cell r="A1374" t="str">
            <v>400000634</v>
          </cell>
          <cell r="B1374" t="str">
            <v xml:space="preserve">L-Winkel/H=0214/B=80/verzinkt  /beam C300    </v>
          </cell>
          <cell r="C1374"/>
          <cell r="D1374">
            <v>3.2</v>
          </cell>
          <cell r="E1374">
            <v>3.2</v>
          </cell>
        </row>
        <row r="1375">
          <cell r="A1375" t="str">
            <v>400000635</v>
          </cell>
          <cell r="B1375" t="str">
            <v xml:space="preserve">L-Winkel/H=0214/B=80/verzinkt  /beam S300    </v>
          </cell>
          <cell r="C1375">
            <v>0</v>
          </cell>
          <cell r="D1375">
            <v>7.56</v>
          </cell>
          <cell r="E1375">
            <v>7.56</v>
          </cell>
        </row>
        <row r="1376">
          <cell r="A1376" t="str">
            <v>400000636</v>
          </cell>
          <cell r="B1376" t="str">
            <v xml:space="preserve">V-Winkel/H=0495/B=416/RAL7035  /beam 50x40    </v>
          </cell>
          <cell r="C1376"/>
          <cell r="D1376">
            <v>7</v>
          </cell>
          <cell r="E1376">
            <v>7</v>
          </cell>
        </row>
        <row r="1377">
          <cell r="A1377" t="str">
            <v>400000637</v>
          </cell>
          <cell r="B1377" t="str">
            <v xml:space="preserve">Z-Winkel/H=0309/B=60/RAL7035/beam 110x50      </v>
          </cell>
          <cell r="C1377"/>
          <cell r="D1377">
            <v>4.95</v>
          </cell>
          <cell r="E1377">
            <v>4.95</v>
          </cell>
        </row>
        <row r="1378">
          <cell r="A1378" t="str">
            <v>400000638</v>
          </cell>
          <cell r="B1378" t="str">
            <v>TRAGROHR F. Sondertrolley / L=190mm --&gt; 826806001</v>
          </cell>
          <cell r="C1378">
            <v>0</v>
          </cell>
          <cell r="D1378">
            <v>3.99</v>
          </cell>
          <cell r="E1378">
            <v>3.99</v>
          </cell>
        </row>
        <row r="1379">
          <cell r="A1379" t="str">
            <v>400000639</v>
          </cell>
          <cell r="B1379" t="str">
            <v xml:space="preserve">Z-Winkel/H=0302/B=60/RAL7035/beam 110x50      </v>
          </cell>
          <cell r="C1379"/>
          <cell r="D1379">
            <v>4.78</v>
          </cell>
          <cell r="E1379">
            <v>4.78</v>
          </cell>
        </row>
        <row r="1380">
          <cell r="A1380" t="str">
            <v>400000640</v>
          </cell>
          <cell r="B1380" t="str">
            <v xml:space="preserve">Z-Winkel/H=0419/B=50/RAL7035/beam 110x50      </v>
          </cell>
          <cell r="C1380"/>
          <cell r="D1380">
            <v>2.35</v>
          </cell>
          <cell r="E1380">
            <v>2.35</v>
          </cell>
        </row>
        <row r="1381">
          <cell r="A1381" t="str">
            <v>400000641</v>
          </cell>
          <cell r="B1381" t="str">
            <v>SÄULE R 2" /Sonder/mit Anschweissplatte / L=3000</v>
          </cell>
          <cell r="C1381"/>
          <cell r="D1381">
            <v>98</v>
          </cell>
          <cell r="E1381">
            <v>98</v>
          </cell>
        </row>
        <row r="1382">
          <cell r="A1382" t="str">
            <v>400000642</v>
          </cell>
          <cell r="B1382" t="str">
            <v>BODENSÄULE R 2"/Sonder/MIT FUSSPLATTEL=5500 / RAL</v>
          </cell>
          <cell r="C1382"/>
          <cell r="D1382">
            <v>98</v>
          </cell>
          <cell r="E1382">
            <v>98</v>
          </cell>
        </row>
        <row r="1383">
          <cell r="A1383" t="str">
            <v>400000643</v>
          </cell>
          <cell r="B1383" t="str">
            <v xml:space="preserve">ALUPROFILBOGEN APB 110 R 200/180°-200 </v>
          </cell>
          <cell r="C1383">
            <v>2.5</v>
          </cell>
          <cell r="D1383">
            <v>11.116</v>
          </cell>
          <cell r="E1383">
            <v>23.616</v>
          </cell>
        </row>
        <row r="1384">
          <cell r="A1384" t="str">
            <v>400000644</v>
          </cell>
          <cell r="B1384" t="str">
            <v>ALUPROFILBOGEN APB 110 R 375/180°-200</v>
          </cell>
          <cell r="C1384">
            <v>2.5</v>
          </cell>
          <cell r="D1384">
            <v>15.88</v>
          </cell>
          <cell r="E1384">
            <v>28.38</v>
          </cell>
        </row>
        <row r="1385">
          <cell r="A1385" t="str">
            <v>400000645</v>
          </cell>
          <cell r="B1385" t="str">
            <v>ALUPROFILBOGEN APB 110 R 475/180°-200</v>
          </cell>
          <cell r="C1385">
            <v>2.5</v>
          </cell>
          <cell r="D1385">
            <v>16.673999999999999</v>
          </cell>
          <cell r="E1385">
            <v>29.173999999999999</v>
          </cell>
        </row>
        <row r="1386">
          <cell r="A1386" t="str">
            <v>400000646</v>
          </cell>
          <cell r="B1386" t="str">
            <v>Ausleger HS SW/DSW schräg Sonder/L=296</v>
          </cell>
          <cell r="C1386"/>
          <cell r="D1386">
            <v>4.99</v>
          </cell>
          <cell r="E1386">
            <v>4.99</v>
          </cell>
        </row>
        <row r="1387">
          <cell r="A1387" t="str">
            <v>400000647</v>
          </cell>
          <cell r="B1387" t="str">
            <v>Schubstange HS SW/DSW schräg Sonder/L=390</v>
          </cell>
          <cell r="C1387"/>
          <cell r="D1387">
            <v>2.99</v>
          </cell>
          <cell r="E1387">
            <v>2.99</v>
          </cell>
        </row>
        <row r="1388">
          <cell r="A1388" t="str">
            <v>400000648</v>
          </cell>
          <cell r="B1388" t="str">
            <v>Ausleger HS SW gerade Sonder/L=315</v>
          </cell>
          <cell r="C1388"/>
          <cell r="D1388">
            <v>4.99</v>
          </cell>
          <cell r="E1388">
            <v>4.99</v>
          </cell>
        </row>
        <row r="1389">
          <cell r="A1389" t="str">
            <v>400000649</v>
          </cell>
          <cell r="B1389" t="str">
            <v>Schubstange HS SW gerade Sonder/L=350</v>
          </cell>
          <cell r="C1389"/>
          <cell r="D1389">
            <v>2.99</v>
          </cell>
          <cell r="E1389">
            <v>2.99</v>
          </cell>
        </row>
        <row r="1390">
          <cell r="A1390" t="str">
            <v>400000650</v>
          </cell>
          <cell r="B1390" t="str">
            <v>STAHL-V 826004100 MIT VERBINDUNG KPL. F. AUTOM.</v>
          </cell>
          <cell r="C1390"/>
          <cell r="D1390">
            <v>2.7885</v>
          </cell>
          <cell r="E1390">
            <v>2.7885</v>
          </cell>
        </row>
        <row r="1391">
          <cell r="A1391" t="str">
            <v>400000651</v>
          </cell>
          <cell r="B1391" t="str">
            <v>FREI</v>
          </cell>
          <cell r="C1391"/>
          <cell r="D1391"/>
          <cell r="E1391"/>
        </row>
        <row r="1392">
          <cell r="A1392" t="str">
            <v>400000652</v>
          </cell>
          <cell r="B1392" t="str">
            <v>ALUPROFILBOGEN APB 110 R200/90°-100/180</v>
          </cell>
          <cell r="C1392">
            <v>2.5</v>
          </cell>
          <cell r="D1392">
            <v>7.94</v>
          </cell>
          <cell r="E1392">
            <v>20.439999999999998</v>
          </cell>
        </row>
        <row r="1393">
          <cell r="A1393" t="str">
            <v>400000653</v>
          </cell>
          <cell r="B1393" t="str">
            <v>ALUPROFILBOGEN APB 110 R200/90°-500/540</v>
          </cell>
          <cell r="C1393">
            <v>2.5</v>
          </cell>
          <cell r="D1393">
            <v>11.91</v>
          </cell>
          <cell r="E1393">
            <v>24.41</v>
          </cell>
        </row>
        <row r="1394">
          <cell r="A1394" t="str">
            <v>400000654</v>
          </cell>
          <cell r="B1394" t="str">
            <v>ALUPROFILBOGEN APB 60 R200/90°-100/180</v>
          </cell>
          <cell r="C1394">
            <v>2.5</v>
          </cell>
          <cell r="D1394">
            <v>6.23</v>
          </cell>
          <cell r="E1394">
            <v>18.73</v>
          </cell>
        </row>
        <row r="1395">
          <cell r="A1395" t="str">
            <v>400000655</v>
          </cell>
          <cell r="B1395" t="str">
            <v>ALUPROFILBOGEN APB 60 R200/90°-500/540</v>
          </cell>
          <cell r="C1395">
            <v>2.5</v>
          </cell>
          <cell r="D1395">
            <v>9.3450000000000006</v>
          </cell>
          <cell r="E1395">
            <v>21.844999999999999</v>
          </cell>
        </row>
        <row r="1396">
          <cell r="A1396" t="str">
            <v>400000656</v>
          </cell>
          <cell r="B1396" t="str">
            <v>Ausleger HS SW/DSW schräg Sonder/L=426</v>
          </cell>
          <cell r="C1396">
            <v>0</v>
          </cell>
          <cell r="D1396">
            <v>7.9</v>
          </cell>
          <cell r="E1396">
            <v>7.9</v>
          </cell>
        </row>
        <row r="1397">
          <cell r="A1397" t="str">
            <v>400000657</v>
          </cell>
          <cell r="B1397" t="str">
            <v>Schubstange HS SW/DSW schräg Sonder/L=520</v>
          </cell>
          <cell r="C1397">
            <v>0</v>
          </cell>
          <cell r="D1397">
            <v>5.7</v>
          </cell>
          <cell r="E1397">
            <v>5.7</v>
          </cell>
        </row>
        <row r="1398">
          <cell r="A1398" t="str">
            <v>400000658</v>
          </cell>
          <cell r="B1398" t="str">
            <v>Ausleger HS SW gerade Sonder/L=445</v>
          </cell>
          <cell r="C1398">
            <v>0</v>
          </cell>
          <cell r="D1398">
            <v>7.9</v>
          </cell>
          <cell r="E1398">
            <v>7.9</v>
          </cell>
        </row>
        <row r="1399">
          <cell r="A1399" t="str">
            <v>400000659</v>
          </cell>
          <cell r="B1399" t="str">
            <v>Schubstange HS SW gerade Sonder/L=480</v>
          </cell>
          <cell r="C1399">
            <v>0</v>
          </cell>
          <cell r="D1399">
            <v>5.7</v>
          </cell>
          <cell r="E1399">
            <v>5.7</v>
          </cell>
        </row>
        <row r="1400">
          <cell r="A1400" t="str">
            <v>400000660</v>
          </cell>
          <cell r="B1400" t="str">
            <v>KULISSE ENDSCHALTER AN LADEBAUM</v>
          </cell>
          <cell r="C1400"/>
          <cell r="D1400">
            <v>13</v>
          </cell>
          <cell r="E1400">
            <v>13</v>
          </cell>
        </row>
        <row r="1401">
          <cell r="A1401" t="str">
            <v>400000661</v>
          </cell>
          <cell r="B1401" t="str">
            <v>NIEDERHALTER F. KLINKENF. AN LADEBAUM</v>
          </cell>
          <cell r="C1401"/>
          <cell r="D1401">
            <v>28</v>
          </cell>
          <cell r="E1401">
            <v>28</v>
          </cell>
        </row>
        <row r="1402">
          <cell r="A1402" t="str">
            <v>400000662</v>
          </cell>
          <cell r="B1402" t="str">
            <v>BEFESTIGUNGSWINKEL NIEDERHALTER F. KLINKENF. AN</v>
          </cell>
          <cell r="C1402"/>
          <cell r="D1402">
            <v>9</v>
          </cell>
          <cell r="E1402">
            <v>9</v>
          </cell>
        </row>
        <row r="1403">
          <cell r="A1403" t="str">
            <v>400000663</v>
          </cell>
          <cell r="B1403" t="str">
            <v>MOTORHALTER PINFÖRDERER AN LADEBAUM</v>
          </cell>
          <cell r="C1403"/>
          <cell r="D1403">
            <v>14</v>
          </cell>
          <cell r="E1403">
            <v>14</v>
          </cell>
        </row>
        <row r="1404">
          <cell r="A1404" t="str">
            <v>400000664</v>
          </cell>
          <cell r="B1404" t="str">
            <v>ALUPROFILBOGEN APB 60 R250/90°-100/50</v>
          </cell>
          <cell r="C1404">
            <v>2.5</v>
          </cell>
          <cell r="D1404">
            <v>6.23</v>
          </cell>
          <cell r="E1404">
            <v>18.73</v>
          </cell>
        </row>
        <row r="1405">
          <cell r="A1405" t="str">
            <v>400000665</v>
          </cell>
          <cell r="B1405" t="str">
            <v>ALUPROFILBOGEN APB 60 R270/90°-500/605</v>
          </cell>
          <cell r="C1405">
            <v>2.5</v>
          </cell>
          <cell r="D1405">
            <v>9.3450000000000006</v>
          </cell>
          <cell r="E1405">
            <v>21.844999999999999</v>
          </cell>
        </row>
        <row r="1406">
          <cell r="A1406" t="str">
            <v>400000666</v>
          </cell>
          <cell r="B1406" t="str">
            <v>Gatterträger 8 Streckeneinfahrt ala Fourtex --&gt;</v>
          </cell>
          <cell r="C1406"/>
          <cell r="D1406">
            <v>17.149999999999999</v>
          </cell>
          <cell r="E1406">
            <v>17.149999999999999</v>
          </cell>
        </row>
        <row r="1407">
          <cell r="A1407" t="str">
            <v>400000667</v>
          </cell>
          <cell r="B1407" t="str">
            <v>RT 80 / m. Anschweissplatte / L=900mm</v>
          </cell>
          <cell r="C1407"/>
          <cell r="D1407">
            <v>29.7</v>
          </cell>
          <cell r="E1407">
            <v>29.7</v>
          </cell>
        </row>
        <row r="1408">
          <cell r="A1408" t="str">
            <v>400000668</v>
          </cell>
          <cell r="B1408" t="str">
            <v>Z-Winkel/H=0514/B=45/verzinkt   /beam 172x045/MS</v>
          </cell>
          <cell r="C1408"/>
          <cell r="D1408">
            <v>6</v>
          </cell>
          <cell r="E1408">
            <v>6</v>
          </cell>
        </row>
        <row r="1409">
          <cell r="A1409" t="str">
            <v>400000669</v>
          </cell>
          <cell r="B1409" t="str">
            <v>Z-Winkel/H=0514/B=60/verzinkt  /beam 172x090/MS</v>
          </cell>
          <cell r="C1409"/>
          <cell r="D1409">
            <v>5.99</v>
          </cell>
          <cell r="E1409">
            <v>5.99</v>
          </cell>
        </row>
        <row r="1410">
          <cell r="A1410" t="str">
            <v>400000670</v>
          </cell>
          <cell r="B1410" t="str">
            <v>GETR.MOT. SA57/II2GD EDRS80S4/3GD/KCC/AL, nA=20</v>
          </cell>
          <cell r="C1410"/>
          <cell r="D1410">
            <v>506.04</v>
          </cell>
          <cell r="E1410">
            <v>506.04</v>
          </cell>
        </row>
        <row r="1411">
          <cell r="A1411" t="str">
            <v>400000671</v>
          </cell>
          <cell r="B1411" t="str">
            <v>GETR.MOT. SA57/II2GD EDRS80S4/3GD/KCC/AL, nA=25</v>
          </cell>
          <cell r="C1411"/>
          <cell r="D1411">
            <v>506.04</v>
          </cell>
          <cell r="E1411">
            <v>506.04</v>
          </cell>
        </row>
        <row r="1412">
          <cell r="A1412" t="str">
            <v>400000672</v>
          </cell>
          <cell r="B1412" t="str">
            <v>Getriebemotor VF 30 P1 7 P63 B14 B3</v>
          </cell>
          <cell r="C1412">
            <v>0</v>
          </cell>
          <cell r="D1412">
            <v>197.5</v>
          </cell>
          <cell r="E1412">
            <v>197.5</v>
          </cell>
        </row>
        <row r="1413">
          <cell r="A1413" t="str">
            <v>400000673</v>
          </cell>
          <cell r="B1413" t="str">
            <v>GETR.MOT. SA57DT90S4</v>
          </cell>
          <cell r="C1413">
            <v>0</v>
          </cell>
          <cell r="D1413">
            <v>593.66999999999996</v>
          </cell>
          <cell r="E1413">
            <v>593.66999999999996</v>
          </cell>
        </row>
        <row r="1414">
          <cell r="A1414" t="str">
            <v>400000674</v>
          </cell>
          <cell r="B1414" t="str">
            <v>GETR.MOT. SA57DT80K4</v>
          </cell>
          <cell r="C1414">
            <v>0</v>
          </cell>
          <cell r="D1414">
            <v>541.03</v>
          </cell>
          <cell r="E1414">
            <v>541.03</v>
          </cell>
        </row>
        <row r="1415">
          <cell r="A1415" t="str">
            <v>400000675</v>
          </cell>
          <cell r="B1415" t="str">
            <v>MOTORWELLE F. HFS SO-WEICHE M. ZAHNRIEMENANTRIEB</v>
          </cell>
          <cell r="C1415">
            <v>0</v>
          </cell>
          <cell r="D1415">
            <v>16</v>
          </cell>
          <cell r="E1415">
            <v>16</v>
          </cell>
        </row>
        <row r="1416">
          <cell r="A1416" t="str">
            <v>400000676</v>
          </cell>
          <cell r="B1416" t="str">
            <v>GETR. M.-N_SK1SI40-IEC63L/4CUS-</v>
          </cell>
          <cell r="C1416">
            <v>0</v>
          </cell>
          <cell r="D1416">
            <v>217.25</v>
          </cell>
          <cell r="E1416">
            <v>217.25</v>
          </cell>
        </row>
        <row r="1417">
          <cell r="A1417" t="str">
            <v>400000677</v>
          </cell>
          <cell r="B1417" t="str">
            <v>Bürstenbremse / L=130 / 2 Bürsten</v>
          </cell>
          <cell r="C1417">
            <v>4.5</v>
          </cell>
          <cell r="D1417">
            <v>16.13</v>
          </cell>
          <cell r="E1417">
            <v>16.127600000000001</v>
          </cell>
        </row>
        <row r="1418">
          <cell r="A1418" t="str">
            <v>400000678</v>
          </cell>
          <cell r="B1418" t="str">
            <v>SENSORHALTER LS MHL 15-P3236 / AP60</v>
          </cell>
          <cell r="C1418">
            <v>0</v>
          </cell>
          <cell r="D1418">
            <v>1.85</v>
          </cell>
          <cell r="E1418">
            <v>1.85</v>
          </cell>
        </row>
        <row r="1419">
          <cell r="A1419" t="str">
            <v>400000679</v>
          </cell>
          <cell r="B1419" t="str">
            <v>REFLEKTORHALTER PL30A / AP60</v>
          </cell>
          <cell r="C1419">
            <v>0</v>
          </cell>
          <cell r="D1419">
            <v>1.85</v>
          </cell>
          <cell r="E1419">
            <v>1.85</v>
          </cell>
        </row>
        <row r="1420">
          <cell r="A1420" t="str">
            <v>400000680</v>
          </cell>
          <cell r="B1420" t="str">
            <v>SENSORHALTER  LT MHT 15-P3317 / AP110 --&gt;</v>
          </cell>
          <cell r="C1420">
            <v>0</v>
          </cell>
          <cell r="D1420">
            <v>1.55</v>
          </cell>
          <cell r="E1420">
            <v>1.55</v>
          </cell>
        </row>
        <row r="1421">
          <cell r="A1421" t="str">
            <v>400000681</v>
          </cell>
          <cell r="B1421" t="str">
            <v>Mast M-H L=6000</v>
          </cell>
          <cell r="C1421"/>
          <cell r="D1421">
            <v>1225</v>
          </cell>
          <cell r="E1421">
            <v>1225</v>
          </cell>
        </row>
        <row r="1422">
          <cell r="A1422" t="str">
            <v>400000682</v>
          </cell>
          <cell r="B1422" t="str">
            <v>Mast vorne L=5270</v>
          </cell>
          <cell r="C1422"/>
          <cell r="D1422">
            <v>1080</v>
          </cell>
          <cell r="E1422">
            <v>1080</v>
          </cell>
        </row>
        <row r="1423">
          <cell r="A1423" t="str">
            <v>400000683</v>
          </cell>
          <cell r="B1423" t="str">
            <v>Anschweissplatte Wagen hinten f. Ladeschleife</v>
          </cell>
          <cell r="C1423"/>
          <cell r="D1423">
            <v>3</v>
          </cell>
          <cell r="E1423">
            <v>3</v>
          </cell>
        </row>
        <row r="1424">
          <cell r="A1424" t="str">
            <v>400000684</v>
          </cell>
          <cell r="B1424" t="str">
            <v>Träger L=1214 f. Laufrollenrahmen hinten</v>
          </cell>
          <cell r="C1424"/>
          <cell r="D1424">
            <v>3</v>
          </cell>
          <cell r="E1424">
            <v>3</v>
          </cell>
        </row>
        <row r="1425">
          <cell r="A1425" t="str">
            <v>400000685</v>
          </cell>
          <cell r="B1425" t="str">
            <v>Laufrollenrahmen hinten</v>
          </cell>
          <cell r="C1425">
            <v>0</v>
          </cell>
          <cell r="D1425">
            <v>53.8</v>
          </cell>
          <cell r="E1425">
            <v>53.8</v>
          </cell>
        </row>
        <row r="1426">
          <cell r="A1426" t="str">
            <v>400000686</v>
          </cell>
          <cell r="B1426" t="str">
            <v>Fuss-Verladeschleife Oberteil verstärkt</v>
          </cell>
          <cell r="C1426">
            <v>0</v>
          </cell>
          <cell r="D1426">
            <v>340</v>
          </cell>
          <cell r="E1426">
            <v>340</v>
          </cell>
        </row>
        <row r="1427">
          <cell r="A1427" t="str">
            <v>400000687</v>
          </cell>
          <cell r="B1427" t="str">
            <v>Fuss-Verladeschleife Unterteil verstärkt</v>
          </cell>
          <cell r="C1427">
            <v>0</v>
          </cell>
          <cell r="D1427">
            <v>258</v>
          </cell>
          <cell r="E1427">
            <v>258</v>
          </cell>
        </row>
        <row r="1428">
          <cell r="A1428" t="str">
            <v>400000688</v>
          </cell>
          <cell r="B1428" t="str">
            <v>Fuss-Verladeschleife Halteplatte Winde 1Tonne</v>
          </cell>
          <cell r="C1428">
            <v>0</v>
          </cell>
          <cell r="D1428">
            <v>21.6</v>
          </cell>
          <cell r="E1428">
            <v>21.6</v>
          </cell>
        </row>
        <row r="1429">
          <cell r="A1429" t="str">
            <v>400000689</v>
          </cell>
          <cell r="B1429" t="str">
            <v>Laufrollenrahmen vorne fest</v>
          </cell>
          <cell r="C1429">
            <v>0</v>
          </cell>
          <cell r="D1429">
            <v>158.5</v>
          </cell>
          <cell r="E1429">
            <v>158.5</v>
          </cell>
        </row>
        <row r="1430">
          <cell r="A1430" t="str">
            <v>400000690</v>
          </cell>
          <cell r="B1430" t="str">
            <v>Verbindungsplatte mit Gewinde</v>
          </cell>
          <cell r="C1430"/>
          <cell r="D1430">
            <v>6</v>
          </cell>
          <cell r="E1430">
            <v>6</v>
          </cell>
        </row>
        <row r="1431">
          <cell r="A1431" t="str">
            <v>400000691</v>
          </cell>
          <cell r="B1431" t="str">
            <v>Gegenplatte Fussbefestigungladeschleife</v>
          </cell>
          <cell r="C1431">
            <v>0</v>
          </cell>
          <cell r="D1431">
            <v>8</v>
          </cell>
          <cell r="E1431">
            <v>8</v>
          </cell>
        </row>
        <row r="1432">
          <cell r="A1432" t="str">
            <v>400000692</v>
          </cell>
          <cell r="B1432" t="str">
            <v>Winkel AP110_ AS Profil, L=70</v>
          </cell>
          <cell r="C1432"/>
          <cell r="D1432">
            <v>5.38</v>
          </cell>
          <cell r="E1432">
            <v>5.38</v>
          </cell>
        </row>
        <row r="1433">
          <cell r="A1433" t="str">
            <v>400000693</v>
          </cell>
          <cell r="B1433" t="str">
            <v>Winkel 150/205/6_Bedientableau RSM</v>
          </cell>
          <cell r="C1433"/>
          <cell r="D1433">
            <v>5.55</v>
          </cell>
          <cell r="E1433">
            <v>5.55</v>
          </cell>
        </row>
        <row r="1434">
          <cell r="A1434" t="str">
            <v>400000694</v>
          </cell>
          <cell r="B1434" t="str">
            <v>ALUPROFILBOGEN APB 110 R500/180°-200</v>
          </cell>
          <cell r="C1434">
            <v>2.5</v>
          </cell>
          <cell r="D1434">
            <v>17.468</v>
          </cell>
          <cell r="E1434">
            <v>29.967999999999996</v>
          </cell>
        </row>
        <row r="1435">
          <cell r="A1435" t="str">
            <v>400000695</v>
          </cell>
          <cell r="B1435" t="str">
            <v>Winkel 60x60x6 / 550 lg / verz.</v>
          </cell>
          <cell r="C1435"/>
          <cell r="D1435">
            <v>6.85</v>
          </cell>
          <cell r="E1435">
            <v>6.85</v>
          </cell>
        </row>
        <row r="1436">
          <cell r="A1436" t="str">
            <v>400000696</v>
          </cell>
          <cell r="B1436" t="str">
            <v>ALUPROFILBOGEN APBW 110 R800/67,5°-200</v>
          </cell>
          <cell r="C1436">
            <v>2.5</v>
          </cell>
          <cell r="D1436">
            <v>12.704000000000001</v>
          </cell>
          <cell r="E1436">
            <v>25.204000000000001</v>
          </cell>
        </row>
        <row r="1437">
          <cell r="A1437" t="str">
            <v>400000697</v>
          </cell>
          <cell r="B1437" t="str">
            <v>Zylinderplatte - Portionierstopper</v>
          </cell>
          <cell r="C1437">
            <v>0</v>
          </cell>
          <cell r="D1437">
            <v>15</v>
          </cell>
          <cell r="E1437">
            <v>15</v>
          </cell>
        </row>
        <row r="1438">
          <cell r="A1438" t="str">
            <v>400000698</v>
          </cell>
          <cell r="B1438" t="str">
            <v>Profiladapter - Portionierstopper</v>
          </cell>
          <cell r="C1438">
            <v>7.833333333333333</v>
          </cell>
          <cell r="D1438">
            <v>1.8301229330287228</v>
          </cell>
          <cell r="E1438">
            <v>17.580122933028722</v>
          </cell>
        </row>
        <row r="1439">
          <cell r="A1439" t="str">
            <v>400000699</v>
          </cell>
          <cell r="B1439" t="str">
            <v>Stopperplatte - Portionierstopper</v>
          </cell>
          <cell r="C1439">
            <v>6.666666666666667</v>
          </cell>
          <cell r="D1439">
            <v>1.220081955352482</v>
          </cell>
          <cell r="E1439">
            <v>15.803415288685814</v>
          </cell>
        </row>
        <row r="1440">
          <cell r="A1440" t="str">
            <v>400000700</v>
          </cell>
          <cell r="B1440" t="str">
            <v>Spitze - Portionierstopper</v>
          </cell>
          <cell r="C1440">
            <v>0</v>
          </cell>
          <cell r="D1440">
            <v>15</v>
          </cell>
          <cell r="E1440">
            <v>15</v>
          </cell>
        </row>
        <row r="1441">
          <cell r="A1441" t="str">
            <v>400000701</v>
          </cell>
          <cell r="B1441" t="str">
            <v>ALUPROFILBOGEN APB 110 R250/90°-200</v>
          </cell>
          <cell r="C1441">
            <v>2.5</v>
          </cell>
          <cell r="D1441">
            <v>6.23</v>
          </cell>
          <cell r="E1441">
            <v>18.73</v>
          </cell>
        </row>
        <row r="1442">
          <cell r="A1442" t="str">
            <v>400000702</v>
          </cell>
          <cell r="B1442" t="str">
            <v>ALUPROFILBOGEN APB 110 R 250/180°-200</v>
          </cell>
          <cell r="C1442">
            <v>2.5</v>
          </cell>
          <cell r="D1442">
            <v>11.116</v>
          </cell>
          <cell r="E1442">
            <v>23.616</v>
          </cell>
        </row>
        <row r="1443">
          <cell r="A1443" t="str">
            <v>400000703</v>
          </cell>
          <cell r="B1443" t="str">
            <v>ALUPROFILBOGEN APB 110 R 375/90°-200</v>
          </cell>
          <cell r="C1443">
            <v>2.5</v>
          </cell>
          <cell r="D1443">
            <v>11.116</v>
          </cell>
          <cell r="E1443">
            <v>23.616</v>
          </cell>
        </row>
        <row r="1444">
          <cell r="A1444" t="str">
            <v>400000704</v>
          </cell>
          <cell r="B1444" t="str">
            <v>bobbin stripper SPINNTEX</v>
          </cell>
          <cell r="C1444">
            <v>0</v>
          </cell>
          <cell r="D1444">
            <v>49000</v>
          </cell>
          <cell r="E1444">
            <v>49000</v>
          </cell>
        </row>
        <row r="1445">
          <cell r="A1445" t="str">
            <v>400000705</v>
          </cell>
          <cell r="B1445" t="str">
            <v>Ersatzteil bobbin stripper SPINNTEX</v>
          </cell>
          <cell r="C1445"/>
          <cell r="D1445">
            <v>500</v>
          </cell>
          <cell r="E1445">
            <v>500</v>
          </cell>
        </row>
        <row r="1446">
          <cell r="A1446" t="str">
            <v>400000706</v>
          </cell>
          <cell r="B1446" t="str">
            <v>Seeverpackung bobbin stripper SPINNTEX</v>
          </cell>
          <cell r="C1446"/>
          <cell r="D1446">
            <v>1750</v>
          </cell>
          <cell r="E1446">
            <v>1750</v>
          </cell>
        </row>
        <row r="1447">
          <cell r="A1447" t="str">
            <v>400000707</v>
          </cell>
          <cell r="B1447" t="str">
            <v>ALUPROFILBOGEN APB 110 R 575/180°-200</v>
          </cell>
          <cell r="C1447">
            <v>2.5</v>
          </cell>
          <cell r="D1447">
            <v>19.850000000000001</v>
          </cell>
          <cell r="E1447">
            <v>32.35</v>
          </cell>
        </row>
        <row r="1448">
          <cell r="A1448" t="str">
            <v>400000708</v>
          </cell>
          <cell r="B1448" t="str">
            <v>Sonderschraubtäger H=1950/1800mm, Delta=150mm</v>
          </cell>
          <cell r="C1448"/>
          <cell r="D1448">
            <v>168</v>
          </cell>
          <cell r="E1448">
            <v>168</v>
          </cell>
        </row>
        <row r="1449">
          <cell r="A1449" t="str">
            <v>400000709</v>
          </cell>
          <cell r="B1449" t="str">
            <v>Ersatzteil bobbin stripper COSTA RICA</v>
          </cell>
          <cell r="C1449"/>
          <cell r="D1449">
            <v>200</v>
          </cell>
          <cell r="E1449">
            <v>200</v>
          </cell>
        </row>
        <row r="1450">
          <cell r="A1450" t="str">
            <v>400000710</v>
          </cell>
          <cell r="B1450" t="str">
            <v>Seeverpackung bobbin stripper COSTA RICA</v>
          </cell>
          <cell r="C1450"/>
          <cell r="D1450">
            <v>1350</v>
          </cell>
          <cell r="E1450">
            <v>1350</v>
          </cell>
        </row>
        <row r="1451">
          <cell r="A1451" t="str">
            <v>400000711</v>
          </cell>
          <cell r="B1451" t="str">
            <v>C_Bobbin stripper COSTA RICA</v>
          </cell>
          <cell r="C1451"/>
          <cell r="D1451">
            <v>44100</v>
          </cell>
          <cell r="E1451">
            <v>44100</v>
          </cell>
        </row>
        <row r="1452">
          <cell r="A1452" t="str">
            <v>400000712</v>
          </cell>
          <cell r="B1452" t="str">
            <v>Sensorhalter LS MHL 15-P3236 / AP60, vz.</v>
          </cell>
          <cell r="C1452">
            <v>0</v>
          </cell>
          <cell r="D1452">
            <v>1.56</v>
          </cell>
          <cell r="E1452">
            <v>1.56</v>
          </cell>
        </row>
        <row r="1453">
          <cell r="A1453" t="str">
            <v>400000713</v>
          </cell>
          <cell r="B1453" t="str">
            <v>Reflektorhalter PL30A / AP60</v>
          </cell>
          <cell r="C1453"/>
          <cell r="D1453">
            <v>2.65</v>
          </cell>
          <cell r="E1453">
            <v>2.65</v>
          </cell>
        </row>
        <row r="1454">
          <cell r="A1454" t="str">
            <v>400000714</v>
          </cell>
          <cell r="B1454" t="str">
            <v>DRAHTGONDEL FÜR KARTONAGEN KPL.</v>
          </cell>
          <cell r="C1454"/>
          <cell r="D1454">
            <v>21.25</v>
          </cell>
          <cell r="E1454">
            <v>21.25</v>
          </cell>
        </row>
        <row r="1455">
          <cell r="A1455" t="str">
            <v>400000715</v>
          </cell>
          <cell r="B1455" t="str">
            <v>HALTER DRAHTGONDEL</v>
          </cell>
          <cell r="C1455"/>
          <cell r="D1455">
            <v>7.5</v>
          </cell>
          <cell r="E1455">
            <v>7.5</v>
          </cell>
        </row>
        <row r="1456">
          <cell r="A1456" t="str">
            <v>400000716</v>
          </cell>
          <cell r="B1456" t="str">
            <v>Schiebestangenprofil / TX200L / ALU</v>
          </cell>
          <cell r="C1456">
            <v>0</v>
          </cell>
          <cell r="D1456">
            <v>18</v>
          </cell>
          <cell r="E1456">
            <v>18</v>
          </cell>
        </row>
        <row r="1457">
          <cell r="A1457" t="str">
            <v>400000717</v>
          </cell>
          <cell r="B1457" t="str">
            <v>Gleitprofil / Schiebestange TX200L</v>
          </cell>
          <cell r="C1457">
            <v>0</v>
          </cell>
          <cell r="D1457">
            <v>4.5599999999999996</v>
          </cell>
          <cell r="E1457">
            <v>4.5599999999999996</v>
          </cell>
        </row>
        <row r="1458">
          <cell r="A1458" t="str">
            <v>400000718</v>
          </cell>
          <cell r="B1458" t="str">
            <v>Endplatte / Gleitstangenprofil TX20L / Standard</v>
          </cell>
          <cell r="C1458">
            <v>0</v>
          </cell>
          <cell r="D1458">
            <v>14</v>
          </cell>
          <cell r="E1458">
            <v>14</v>
          </cell>
        </row>
        <row r="1459">
          <cell r="A1459" t="str">
            <v>400000719</v>
          </cell>
          <cell r="B1459" t="str">
            <v>Verbindungselement kpl. / TX200L</v>
          </cell>
          <cell r="C1459">
            <v>0</v>
          </cell>
          <cell r="D1459">
            <v>15</v>
          </cell>
          <cell r="E1459">
            <v>15</v>
          </cell>
        </row>
        <row r="1460">
          <cell r="A1460" t="str">
            <v>400000720</v>
          </cell>
          <cell r="B1460" t="str">
            <v>Z-Winkel/H=0627/B=50/RAL7035/beam 110x050/Bito</v>
          </cell>
          <cell r="C1460"/>
          <cell r="D1460">
            <v>8.42</v>
          </cell>
          <cell r="E1460">
            <v>8.42</v>
          </cell>
        </row>
        <row r="1461">
          <cell r="A1461" t="str">
            <v>400000721</v>
          </cell>
          <cell r="B1461" t="str">
            <v>Z-Winkel/H=0627/B=50/RAL7035/beam</v>
          </cell>
          <cell r="C1461"/>
          <cell r="D1461">
            <v>24.45</v>
          </cell>
          <cell r="E1461">
            <v>24.45</v>
          </cell>
        </row>
        <row r="1462">
          <cell r="A1462" t="str">
            <v>400000722</v>
          </cell>
          <cell r="B1462" t="str">
            <v>Winkel 35x35x5x110</v>
          </cell>
          <cell r="C1462"/>
          <cell r="D1462">
            <v>1.3</v>
          </cell>
          <cell r="E1462">
            <v>1.3</v>
          </cell>
        </row>
        <row r="1463">
          <cell r="A1463" t="str">
            <v>400000723</v>
          </cell>
          <cell r="B1463" t="str">
            <v>Knotenblech 200x180x5</v>
          </cell>
          <cell r="C1463"/>
          <cell r="D1463">
            <v>5.5</v>
          </cell>
          <cell r="E1463">
            <v>5.5</v>
          </cell>
        </row>
        <row r="1464">
          <cell r="A1464" t="str">
            <v>400000724</v>
          </cell>
          <cell r="B1464" t="str">
            <v>Winkel 80x65x6x65</v>
          </cell>
          <cell r="C1464"/>
          <cell r="D1464">
            <v>5.5</v>
          </cell>
          <cell r="E1464">
            <v>5.5</v>
          </cell>
        </row>
        <row r="1465">
          <cell r="A1465" t="str">
            <v>400000725</v>
          </cell>
          <cell r="B1465" t="str">
            <v>Rohr 2" (60,3x3,6) L=4400mm</v>
          </cell>
          <cell r="C1465"/>
          <cell r="D1465">
            <v>46</v>
          </cell>
          <cell r="E1465">
            <v>46</v>
          </cell>
        </row>
        <row r="1466">
          <cell r="A1466" t="str">
            <v>400000726</v>
          </cell>
          <cell r="B1466" t="str">
            <v>Rohr 2" (60,3x3,6) L=3500mm</v>
          </cell>
          <cell r="C1466"/>
          <cell r="D1466">
            <v>49.5</v>
          </cell>
          <cell r="E1466">
            <v>49.5</v>
          </cell>
        </row>
        <row r="1467">
          <cell r="A1467" t="str">
            <v>400000727</v>
          </cell>
          <cell r="B1467" t="str">
            <v>Rohr 2" (60,3x3,6) L=3000mm</v>
          </cell>
          <cell r="C1467"/>
          <cell r="D1467">
            <v>30.7</v>
          </cell>
          <cell r="E1467">
            <v>30.7</v>
          </cell>
        </row>
        <row r="1468">
          <cell r="A1468" t="str">
            <v>400000728</v>
          </cell>
          <cell r="B1468" t="str">
            <v>Aussteifung 1"Rohr 2xQuetschung L=2930mm</v>
          </cell>
          <cell r="C1468"/>
          <cell r="D1468">
            <v>14.4</v>
          </cell>
          <cell r="E1468">
            <v>14.4</v>
          </cell>
        </row>
        <row r="1469">
          <cell r="A1469" t="str">
            <v>400000729</v>
          </cell>
          <cell r="B1469" t="str">
            <v>Aussteifung 1"Rohr 2xQuetschung L=2645mm</v>
          </cell>
          <cell r="C1469"/>
          <cell r="D1469">
            <v>13.4</v>
          </cell>
          <cell r="E1469">
            <v>13.4</v>
          </cell>
        </row>
        <row r="1470">
          <cell r="A1470" t="str">
            <v>400000730</v>
          </cell>
          <cell r="B1470" t="str">
            <v>Aussteifung 1"Rohr 2xQuetschung L=2160mm</v>
          </cell>
          <cell r="C1470"/>
          <cell r="D1470">
            <v>11.9</v>
          </cell>
          <cell r="E1470">
            <v>11.9</v>
          </cell>
        </row>
        <row r="1471">
          <cell r="A1471" t="str">
            <v>400000731</v>
          </cell>
          <cell r="B1471" t="str">
            <v>Winkel 170x170x20x5</v>
          </cell>
          <cell r="C1471"/>
          <cell r="D1471">
            <v>4.8499999999999996</v>
          </cell>
          <cell r="E1471">
            <v>4.8499999999999996</v>
          </cell>
        </row>
        <row r="1472">
          <cell r="A1472" t="str">
            <v>400000732</v>
          </cell>
          <cell r="B1472" t="str">
            <v>Winkel 60x60x6x285 HEA</v>
          </cell>
          <cell r="C1472"/>
          <cell r="D1472">
            <v>5.9</v>
          </cell>
          <cell r="E1472">
            <v>5.9</v>
          </cell>
        </row>
        <row r="1473">
          <cell r="A1473" t="str">
            <v>400000733</v>
          </cell>
          <cell r="B1473" t="str">
            <v>Schweissteil für Trolleyführung</v>
          </cell>
          <cell r="C1473"/>
          <cell r="D1473">
            <v>49</v>
          </cell>
          <cell r="E1473">
            <v>49</v>
          </cell>
        </row>
        <row r="1474">
          <cell r="A1474" t="str">
            <v>400000734</v>
          </cell>
          <cell r="B1474" t="str">
            <v>Winkel 60x60x6x60</v>
          </cell>
          <cell r="C1474">
            <v>0</v>
          </cell>
          <cell r="D1474">
            <v>2.98</v>
          </cell>
          <cell r="E1474">
            <v>2.98</v>
          </cell>
        </row>
        <row r="1475">
          <cell r="A1475" t="str">
            <v>400000735</v>
          </cell>
          <cell r="B1475" t="str">
            <v>Aussteifung 1"Rohr 2xQuetschung L=2770mm</v>
          </cell>
          <cell r="C1475"/>
          <cell r="D1475">
            <v>14.4</v>
          </cell>
          <cell r="E1475">
            <v>14.4</v>
          </cell>
        </row>
        <row r="1476">
          <cell r="A1476" t="str">
            <v>400000736</v>
          </cell>
          <cell r="B1476" t="str">
            <v>APB110 R630/30° ORBIS</v>
          </cell>
          <cell r="C1476">
            <v>2.5</v>
          </cell>
          <cell r="D1476">
            <v>9.5280000000000005</v>
          </cell>
          <cell r="E1476">
            <v>22.028000000000002</v>
          </cell>
        </row>
        <row r="1477">
          <cell r="A1477" t="str">
            <v>400000737</v>
          </cell>
          <cell r="B1477" t="str">
            <v>Winkel AP110_ C160</v>
          </cell>
          <cell r="C1477"/>
          <cell r="D1477">
            <v>1.27</v>
          </cell>
          <cell r="E1477">
            <v>1.27</v>
          </cell>
        </row>
        <row r="1478">
          <cell r="A1478" t="str">
            <v>400000738</v>
          </cell>
          <cell r="B1478" t="str">
            <v>Gerüst Hahn / RAL 7035, verzinkt</v>
          </cell>
          <cell r="C1478"/>
          <cell r="D1478">
            <v>0</v>
          </cell>
          <cell r="E1478">
            <v>0</v>
          </cell>
        </row>
        <row r="1479">
          <cell r="A1479" t="str">
            <v>400000739</v>
          </cell>
          <cell r="B1479" t="str">
            <v>Verbindungselement / AP schräg / l=38mm / verzinkt</v>
          </cell>
          <cell r="C1479">
            <v>0</v>
          </cell>
          <cell r="D1479">
            <v>0.77</v>
          </cell>
          <cell r="E1479">
            <v>0.77</v>
          </cell>
        </row>
        <row r="1480">
          <cell r="A1480" t="str">
            <v>400000740</v>
          </cell>
          <cell r="B1480" t="str">
            <v>Bobbin stripper CAS_FSTB-  6V / P=165 /</v>
          </cell>
          <cell r="C1480"/>
          <cell r="D1480">
            <v>41700</v>
          </cell>
          <cell r="E1480">
            <v>41700</v>
          </cell>
        </row>
        <row r="1481">
          <cell r="A1481" t="str">
            <v>400000741</v>
          </cell>
          <cell r="B1481" t="str">
            <v>C_package sea / flexible A</v>
          </cell>
          <cell r="C1481"/>
          <cell r="D1481">
            <v>1490</v>
          </cell>
          <cell r="E1481">
            <v>1490</v>
          </cell>
        </row>
        <row r="1482">
          <cell r="A1482" t="str">
            <v>400000742</v>
          </cell>
          <cell r="B1482" t="str">
            <v>C_spare parts / flexible A</v>
          </cell>
          <cell r="C1482"/>
          <cell r="D1482">
            <v>200</v>
          </cell>
          <cell r="E1482">
            <v>200</v>
          </cell>
        </row>
        <row r="1483">
          <cell r="A1483" t="str">
            <v>400000743</v>
          </cell>
          <cell r="B1483" t="str">
            <v>Winkel 60x60x6x60, D=12,5</v>
          </cell>
          <cell r="C1483"/>
          <cell r="D1483">
            <v>2.98</v>
          </cell>
          <cell r="E1483">
            <v>2.98</v>
          </cell>
        </row>
        <row r="1484">
          <cell r="A1484" t="str">
            <v>400000744</v>
          </cell>
          <cell r="B1484" t="str">
            <v>GETR.MOT. SA57/II2GD EDRS80S4/3GD/KCC/AL, nA=20</v>
          </cell>
          <cell r="C1484"/>
          <cell r="D1484">
            <v>627.97</v>
          </cell>
          <cell r="E1484">
            <v>627.97</v>
          </cell>
        </row>
        <row r="1485">
          <cell r="A1485" t="str">
            <v>400000745</v>
          </cell>
          <cell r="B1485" t="str">
            <v>GETR.MOT. SA57/II2GD EDRS80S4/3GD/KCC/AL, nA=25</v>
          </cell>
          <cell r="C1485"/>
          <cell r="D1485">
            <v>627.97</v>
          </cell>
          <cell r="E1485">
            <v>627.97</v>
          </cell>
        </row>
        <row r="1486">
          <cell r="A1486" t="str">
            <v>400000746</v>
          </cell>
          <cell r="B1486" t="str">
            <v>GETR.MOT. SA57 DRE90L4BE2/TH 1,5KW 60HZ 330/575V</v>
          </cell>
          <cell r="C1486"/>
          <cell r="D1486">
            <v>786.15</v>
          </cell>
          <cell r="E1486">
            <v>786.15</v>
          </cell>
        </row>
        <row r="1487">
          <cell r="A1487" t="str">
            <v>400000747</v>
          </cell>
          <cell r="B1487" t="str">
            <v>GETR.MOT. SA57 DRE80M4 0,75KW 60HZ 330/575V f.TEF</v>
          </cell>
          <cell r="C1487"/>
          <cell r="D1487">
            <v>479.77</v>
          </cell>
          <cell r="E1487">
            <v>479.77</v>
          </cell>
        </row>
        <row r="1488">
          <cell r="A1488" t="str">
            <v>400000748</v>
          </cell>
          <cell r="B1488" t="str">
            <v>GETR.MOT. SA57 DRE80M4 0,75KW 60HZ 330/575V f.TEF</v>
          </cell>
          <cell r="C1488"/>
          <cell r="D1488">
            <v>479.77</v>
          </cell>
          <cell r="E1488">
            <v>479.77</v>
          </cell>
        </row>
        <row r="1489">
          <cell r="A1489" t="str">
            <v>400000749</v>
          </cell>
          <cell r="B1489" t="str">
            <v>U-Winkel/H=0080/B=060/RAL7035/Klemmpratzen an</v>
          </cell>
          <cell r="C1489"/>
          <cell r="D1489">
            <v>2.63</v>
          </cell>
          <cell r="E1489">
            <v>2.63</v>
          </cell>
        </row>
        <row r="1490">
          <cell r="A1490" t="str">
            <v>400000750</v>
          </cell>
          <cell r="B1490" t="str">
            <v>Distanzstück / 20x15x50 / ALU-4kt / DIN 1770</v>
          </cell>
          <cell r="C1490">
            <v>0</v>
          </cell>
          <cell r="D1490">
            <v>0.39</v>
          </cell>
          <cell r="E1490">
            <v>0.39</v>
          </cell>
        </row>
        <row r="1491">
          <cell r="A1491" t="str">
            <v>400000751</v>
          </cell>
          <cell r="B1491" t="str">
            <v>U-Winkel/H=0071/B=060/RAL7035/Klemmpratzen an</v>
          </cell>
          <cell r="C1491"/>
          <cell r="D1491">
            <v>9.3000000000000007</v>
          </cell>
          <cell r="E1491">
            <v>9.3000000000000007</v>
          </cell>
        </row>
        <row r="1492">
          <cell r="A1492" t="str">
            <v>400000752</v>
          </cell>
          <cell r="B1492" t="str">
            <v>U-Winkel/H=0150/B=060/RAL7035/Klemmpratzen an</v>
          </cell>
          <cell r="C1492"/>
          <cell r="D1492">
            <v>4.59</v>
          </cell>
          <cell r="E1492">
            <v>4.59</v>
          </cell>
        </row>
        <row r="1493">
          <cell r="A1493" t="str">
            <v>400000753</v>
          </cell>
          <cell r="B1493" t="str">
            <v>U-Winkel/H=0110/B=060/RAL7035/Klemmpratzen an</v>
          </cell>
          <cell r="C1493"/>
          <cell r="D1493">
            <v>8.4499999999999993</v>
          </cell>
          <cell r="E1493">
            <v>8.4499999999999993</v>
          </cell>
        </row>
        <row r="1494">
          <cell r="A1494" t="str">
            <v>400000754</v>
          </cell>
          <cell r="B1494" t="str">
            <v>Z-Winkel/H=0106/B=60/verz. RAL   /beam 106x045/MS</v>
          </cell>
          <cell r="C1494"/>
          <cell r="D1494">
            <v>1.95</v>
          </cell>
          <cell r="E1494">
            <v>1.95</v>
          </cell>
        </row>
        <row r="1495">
          <cell r="A1495" t="str">
            <v>400000755</v>
          </cell>
          <cell r="B1495" t="str">
            <v>L-Winkel/H=0103/B=60/verz. RAL  /beam 106x045/MS</v>
          </cell>
          <cell r="C1495"/>
          <cell r="D1495">
            <v>1.3</v>
          </cell>
          <cell r="E1495">
            <v>1.3</v>
          </cell>
        </row>
        <row r="1496">
          <cell r="A1496" t="str">
            <v>400000756</v>
          </cell>
          <cell r="B1496" t="str">
            <v>VF 49 F1 60 P63 B14 B3 BN 63 B4 230/400-50 IP55</v>
          </cell>
          <cell r="C1496">
            <v>0</v>
          </cell>
          <cell r="D1496">
            <v>215</v>
          </cell>
          <cell r="E1496">
            <v>215</v>
          </cell>
        </row>
        <row r="1497">
          <cell r="A1497" t="str">
            <v>400000757</v>
          </cell>
          <cell r="B1497" t="str">
            <v>Sprühdose 400ml RAL 9010 Reinweiss</v>
          </cell>
          <cell r="C1497">
            <v>0</v>
          </cell>
          <cell r="D1497">
            <v>4.5999999999999996</v>
          </cell>
          <cell r="E1497">
            <v>4.5999999999999996</v>
          </cell>
        </row>
        <row r="1498">
          <cell r="A1498" t="str">
            <v>400000758</v>
          </cell>
          <cell r="B1498" t="str">
            <v>MUFFE FÜR ROHR 1" L=50 RAL 9010</v>
          </cell>
          <cell r="C1498"/>
          <cell r="D1498">
            <v>2</v>
          </cell>
          <cell r="E1498">
            <v>2</v>
          </cell>
        </row>
        <row r="1499">
          <cell r="A1499" t="str">
            <v>400000759</v>
          </cell>
          <cell r="B1499" t="str">
            <v>Bürstenbremse / L=500/ 9Bürsten --&gt;827064048</v>
          </cell>
          <cell r="C1499">
            <v>0</v>
          </cell>
          <cell r="D1499">
            <v>22.75</v>
          </cell>
          <cell r="E1499">
            <v>22.75</v>
          </cell>
        </row>
        <row r="1500">
          <cell r="A1500" t="str">
            <v>400000760</v>
          </cell>
          <cell r="B1500" t="str">
            <v>Konsole / 90° / 1" Rohr / 33,7 x 2,6 / an DRT /</v>
          </cell>
          <cell r="C1500"/>
          <cell r="D1500">
            <v>20.75</v>
          </cell>
          <cell r="E1500">
            <v>20.75</v>
          </cell>
        </row>
        <row r="1501">
          <cell r="A1501" t="str">
            <v>400000761</v>
          </cell>
          <cell r="B1501" t="str">
            <v>HALTER F. VERBINDUNG HFS-LP DACH AUF ILS-LP</v>
          </cell>
          <cell r="C1501"/>
          <cell r="D1501">
            <v>11</v>
          </cell>
          <cell r="E1501">
            <v>11</v>
          </cell>
        </row>
        <row r="1502">
          <cell r="A1502" t="str">
            <v>400000762</v>
          </cell>
          <cell r="B1502" t="str">
            <v>HALTER LINKS F. VERBINDUNG HFS-LP/GERÜSTPROFIL</v>
          </cell>
          <cell r="C1502"/>
          <cell r="D1502">
            <v>9</v>
          </cell>
          <cell r="E1502">
            <v>9</v>
          </cell>
        </row>
        <row r="1503">
          <cell r="A1503" t="str">
            <v>400000763</v>
          </cell>
          <cell r="B1503" t="str">
            <v>HALTER RECHTS F. VERBINDUNG HFS-LP/GERÜSTPROFIL</v>
          </cell>
          <cell r="C1503"/>
          <cell r="D1503">
            <v>9</v>
          </cell>
          <cell r="E1503">
            <v>9</v>
          </cell>
        </row>
        <row r="1504">
          <cell r="A1504" t="str">
            <v>400000764</v>
          </cell>
          <cell r="B1504" t="str">
            <v>APB110 R350/180° - 150</v>
          </cell>
          <cell r="C1504"/>
          <cell r="D1504">
            <v>20</v>
          </cell>
          <cell r="E1504">
            <v>20</v>
          </cell>
        </row>
        <row r="1505">
          <cell r="A1505" t="str">
            <v>400000765</v>
          </cell>
          <cell r="B1505" t="str">
            <v>Winkel / 60x60x6 / L=075 / Langloch</v>
          </cell>
          <cell r="C1505"/>
          <cell r="D1505">
            <v>9.9</v>
          </cell>
          <cell r="E1505">
            <v>9.9</v>
          </cell>
        </row>
        <row r="1506">
          <cell r="A1506" t="str">
            <v>400000766</v>
          </cell>
          <cell r="B1506" t="str">
            <v>Laufrahmen / Verschiebeeinheit</v>
          </cell>
          <cell r="C1506"/>
          <cell r="D1506">
            <v>199</v>
          </cell>
          <cell r="E1506">
            <v>199</v>
          </cell>
        </row>
        <row r="1507">
          <cell r="A1507" t="str">
            <v>400000767</v>
          </cell>
          <cell r="B1507" t="str">
            <v>Verbindungsmuffe / Helm / 85202</v>
          </cell>
          <cell r="C1507"/>
          <cell r="D1507">
            <v>11.35</v>
          </cell>
          <cell r="E1507">
            <v>11.35</v>
          </cell>
        </row>
        <row r="1508">
          <cell r="A1508" t="str">
            <v>400000768</v>
          </cell>
          <cell r="B1508" t="str">
            <v>Führungsplatte Einhängeschiene orbis</v>
          </cell>
          <cell r="C1508">
            <v>0</v>
          </cell>
          <cell r="D1508">
            <v>49</v>
          </cell>
          <cell r="E1508">
            <v>49</v>
          </cell>
        </row>
        <row r="1509">
          <cell r="A1509" t="str">
            <v>400000769</v>
          </cell>
          <cell r="B1509" t="str">
            <v>UMLENKWELLE FÜR SF6200</v>
          </cell>
          <cell r="C1509">
            <v>0</v>
          </cell>
          <cell r="D1509">
            <v>199.11</v>
          </cell>
          <cell r="E1509">
            <v>199.11</v>
          </cell>
        </row>
        <row r="1510">
          <cell r="A1510" t="str">
            <v>400000770</v>
          </cell>
          <cell r="B1510" t="str">
            <v>Einlegeschiene Mittelstück /       ALU / 12°</v>
          </cell>
          <cell r="C1510"/>
          <cell r="D1510">
            <v>7.99</v>
          </cell>
          <cell r="E1510">
            <v>7.99</v>
          </cell>
        </row>
        <row r="1511">
          <cell r="A1511" t="str">
            <v>400000771</v>
          </cell>
          <cell r="B1511" t="str">
            <v>Einlegeschiene Anschlussstück / ALU / 12°</v>
          </cell>
          <cell r="C1511"/>
          <cell r="D1511">
            <v>2.99</v>
          </cell>
          <cell r="E1511">
            <v>2.99</v>
          </cell>
        </row>
        <row r="1512">
          <cell r="A1512" t="str">
            <v>400000772</v>
          </cell>
          <cell r="B1512" t="str">
            <v>Abhängung 1"Rohr 2xQuetschung L=700mm</v>
          </cell>
          <cell r="C1512"/>
          <cell r="D1512">
            <v>11.9</v>
          </cell>
          <cell r="E1512">
            <v>11.9</v>
          </cell>
        </row>
        <row r="1513">
          <cell r="A1513" t="str">
            <v>400000773</v>
          </cell>
          <cell r="B1513" t="str">
            <v>Bodensäule 2" L=4500 mit Fussplatte</v>
          </cell>
          <cell r="C1513"/>
          <cell r="D1513">
            <v>67.5</v>
          </cell>
          <cell r="E1513">
            <v>67.5</v>
          </cell>
        </row>
        <row r="1514">
          <cell r="A1514" t="str">
            <v>400000774</v>
          </cell>
          <cell r="B1514" t="str">
            <v>Bodensäule 2" L=4000 mit Fussplatte</v>
          </cell>
          <cell r="C1514"/>
          <cell r="D1514">
            <v>63.2</v>
          </cell>
          <cell r="E1514">
            <v>63.2</v>
          </cell>
        </row>
        <row r="1515">
          <cell r="A1515" t="str">
            <v>400000775</v>
          </cell>
          <cell r="B1515" t="str">
            <v>Bodensäule 2" L=2400 ohne Fussplatte</v>
          </cell>
          <cell r="C1515"/>
          <cell r="D1515">
            <v>26.1</v>
          </cell>
          <cell r="E1515">
            <v>26.1</v>
          </cell>
        </row>
        <row r="1516">
          <cell r="A1516" t="str">
            <v>400000776</v>
          </cell>
          <cell r="B1516" t="str">
            <v>Fuss für Bodensäule 2"- Flansch hoch (A12)</v>
          </cell>
          <cell r="C1516"/>
          <cell r="D1516">
            <v>16.18</v>
          </cell>
          <cell r="E1516">
            <v>16.18</v>
          </cell>
        </row>
        <row r="1517">
          <cell r="A1517" t="str">
            <v>400000777</v>
          </cell>
          <cell r="B1517" t="str">
            <v>Gerüst /PRN</v>
          </cell>
          <cell r="C1517"/>
          <cell r="D1517">
            <v>70000</v>
          </cell>
          <cell r="E1517">
            <v>70000</v>
          </cell>
        </row>
        <row r="1518">
          <cell r="A1518" t="str">
            <v>400000778</v>
          </cell>
          <cell r="B1518" t="str">
            <v>Klemmring; leichte Ausführung; feuerverz.</v>
          </cell>
          <cell r="C1518"/>
          <cell r="D1518">
            <v>1.07</v>
          </cell>
          <cell r="E1518">
            <v>1.07</v>
          </cell>
        </row>
        <row r="1519">
          <cell r="A1519" t="str">
            <v>400000779</v>
          </cell>
          <cell r="B1519" t="str">
            <v>Winkel / 60x60x6 / L=220</v>
          </cell>
          <cell r="C1519"/>
          <cell r="D1519">
            <v>8.1</v>
          </cell>
          <cell r="E1519">
            <v>8.1</v>
          </cell>
        </row>
        <row r="1520">
          <cell r="A1520" t="str">
            <v>400000780</v>
          </cell>
          <cell r="B1520" t="str">
            <v>Abhängung 1"Rohr 1xQuetschung L=600mm</v>
          </cell>
          <cell r="C1520">
            <v>0</v>
          </cell>
          <cell r="D1520">
            <v>29.6</v>
          </cell>
          <cell r="E1520">
            <v>29.6</v>
          </cell>
        </row>
        <row r="1521">
          <cell r="A1521" t="str">
            <v>400000781</v>
          </cell>
          <cell r="B1521" t="str">
            <v>Abhängung 1"Rohr 1xQuetschung L=1000mm</v>
          </cell>
          <cell r="C1521"/>
          <cell r="D1521">
            <v>8.15</v>
          </cell>
          <cell r="E1521">
            <v>8.15</v>
          </cell>
        </row>
        <row r="1522">
          <cell r="A1522" t="str">
            <v>400000782</v>
          </cell>
          <cell r="B1522" t="str">
            <v>Abhängung 1"Rohr 1xQuetschung L=15000mm</v>
          </cell>
          <cell r="C1522"/>
          <cell r="D1522">
            <v>10.9</v>
          </cell>
          <cell r="E1522">
            <v>10.9</v>
          </cell>
        </row>
        <row r="1523">
          <cell r="A1523" t="str">
            <v>400000783</v>
          </cell>
          <cell r="B1523" t="str">
            <v>Rohr1" / Flansch / Platte 120x60x10mm / Langloch</v>
          </cell>
          <cell r="C1523"/>
          <cell r="D1523">
            <v>9.6999999999999993</v>
          </cell>
          <cell r="E1523">
            <v>9.6999999999999993</v>
          </cell>
        </row>
        <row r="1524">
          <cell r="A1524" t="str">
            <v>400000784</v>
          </cell>
          <cell r="B1524" t="str">
            <v>Haken L=250mm --&gt; 826836012</v>
          </cell>
          <cell r="C1524"/>
          <cell r="D1524">
            <v>0.26500000000000001</v>
          </cell>
          <cell r="E1524">
            <v>0.26500000000000001</v>
          </cell>
        </row>
        <row r="1525">
          <cell r="A1525" t="str">
            <v>400000785</v>
          </cell>
          <cell r="B1525" t="str">
            <v>Haken L=30mm --&gt; 826836011</v>
          </cell>
          <cell r="C1525"/>
          <cell r="D1525">
            <v>0.219</v>
          </cell>
          <cell r="E1525">
            <v>0.219</v>
          </cell>
        </row>
        <row r="1526">
          <cell r="A1526" t="str">
            <v>400000786</v>
          </cell>
          <cell r="B1526" t="str">
            <v>oberes Drehteil --&gt; 826836018</v>
          </cell>
          <cell r="C1526"/>
          <cell r="D1526">
            <v>3.19</v>
          </cell>
          <cell r="E1526">
            <v>3.19</v>
          </cell>
        </row>
        <row r="1527">
          <cell r="A1527" t="str">
            <v>400000787</v>
          </cell>
          <cell r="B1527" t="str">
            <v>Unteres Drehteil --&gt;826836013</v>
          </cell>
          <cell r="C1527"/>
          <cell r="D1527">
            <v>2.94</v>
          </cell>
          <cell r="E1527">
            <v>2.94</v>
          </cell>
        </row>
        <row r="1528">
          <cell r="A1528" t="str">
            <v>400000788</v>
          </cell>
          <cell r="B1528" t="str">
            <v>U-Winkel für Vierkant --&gt; 826836014</v>
          </cell>
          <cell r="C1528"/>
          <cell r="D1528">
            <v>0.73</v>
          </cell>
          <cell r="E1528">
            <v>0.73</v>
          </cell>
        </row>
        <row r="1529">
          <cell r="A1529" t="str">
            <v>400000789</v>
          </cell>
          <cell r="B1529" t="str">
            <v>Winkel für fed. Druckst. --&gt; 826836015</v>
          </cell>
          <cell r="C1529"/>
          <cell r="D1529">
            <v>0.65</v>
          </cell>
          <cell r="E1529">
            <v>0.65</v>
          </cell>
        </row>
        <row r="1530">
          <cell r="A1530" t="str">
            <v>400000790</v>
          </cell>
          <cell r="B1530" t="str">
            <v>Tragr. Sondertr. Grammer Typ1 --&gt; 826836002</v>
          </cell>
          <cell r="C1530"/>
          <cell r="D1530">
            <v>1.81</v>
          </cell>
          <cell r="E1530">
            <v>1.81</v>
          </cell>
        </row>
        <row r="1531">
          <cell r="A1531" t="str">
            <v>400000791</v>
          </cell>
          <cell r="B1531" t="str">
            <v>Tragr. Sondertr. Grammer Typ2 --&gt; 826836003</v>
          </cell>
          <cell r="C1531"/>
          <cell r="D1531">
            <v>2.0299999999999998</v>
          </cell>
          <cell r="E1531">
            <v>2.0299999999999998</v>
          </cell>
        </row>
        <row r="1532">
          <cell r="A1532" t="str">
            <v>400000792</v>
          </cell>
          <cell r="B1532" t="str">
            <v>Tragr. Sondertr. Grammer Sacktrolley --&gt; 826836004</v>
          </cell>
          <cell r="C1532"/>
          <cell r="D1532">
            <v>1.74</v>
          </cell>
          <cell r="E1532">
            <v>1.74</v>
          </cell>
        </row>
        <row r="1533">
          <cell r="A1533" t="str">
            <v>400000793</v>
          </cell>
          <cell r="B1533" t="str">
            <v>Verbindungsplatte Tragarme Grammer --&gt; 826836008</v>
          </cell>
          <cell r="C1533"/>
          <cell r="D1533">
            <v>0.39</v>
          </cell>
          <cell r="E1533">
            <v>0.39</v>
          </cell>
        </row>
        <row r="1534">
          <cell r="A1534" t="str">
            <v>400000794</v>
          </cell>
          <cell r="B1534" t="str">
            <v>Z-Winkel/H=0100/B=60/RAL7035/Rohr 100x50</v>
          </cell>
          <cell r="C1534"/>
          <cell r="D1534">
            <v>2.6</v>
          </cell>
          <cell r="E1534">
            <v>2.6</v>
          </cell>
        </row>
        <row r="1535">
          <cell r="A1535" t="str">
            <v>400000795</v>
          </cell>
          <cell r="B1535" t="str">
            <v>Z-Winkel/H=0150/B=060/RAL7035/Rohr 150x50</v>
          </cell>
          <cell r="C1535"/>
          <cell r="D1535">
            <v>6.5</v>
          </cell>
          <cell r="E1535">
            <v>6.5</v>
          </cell>
        </row>
        <row r="1536">
          <cell r="A1536" t="str">
            <v>400000796</v>
          </cell>
          <cell r="B1536" t="str">
            <v>Z-Winkel/H=0730/B=60/RAL7035/IPE 200</v>
          </cell>
          <cell r="C1536"/>
          <cell r="D1536">
            <v>9.4</v>
          </cell>
          <cell r="E1536">
            <v>9.4</v>
          </cell>
        </row>
        <row r="1537">
          <cell r="A1537" t="str">
            <v>400000797</v>
          </cell>
          <cell r="B1537" t="str">
            <v>Senkrechtarm Grammer Typ1 --&gt; 826836005</v>
          </cell>
          <cell r="C1537"/>
          <cell r="D1537">
            <v>22.75</v>
          </cell>
          <cell r="E1537">
            <v>22.75</v>
          </cell>
        </row>
        <row r="1538">
          <cell r="A1538" t="str">
            <v>400000798</v>
          </cell>
          <cell r="B1538" t="str">
            <v>Z-Winkel/H=0710/B=60/RAL7035/IPE 180</v>
          </cell>
          <cell r="C1538"/>
          <cell r="D1538">
            <v>14.05</v>
          </cell>
          <cell r="E1538">
            <v>14.05</v>
          </cell>
        </row>
        <row r="1539">
          <cell r="A1539" t="str">
            <v>400000799</v>
          </cell>
          <cell r="B1539" t="str">
            <v>Z-Winkel/H=0690/B=60/RAL7035/ IPE 200</v>
          </cell>
          <cell r="C1539"/>
          <cell r="D1539">
            <v>15.5</v>
          </cell>
          <cell r="E1539">
            <v>15.5</v>
          </cell>
        </row>
        <row r="1540">
          <cell r="A1540" t="str">
            <v>400000800</v>
          </cell>
          <cell r="B1540" t="str">
            <v>Senkrechtarm Grammer Typ2 --&gt; 826836006</v>
          </cell>
          <cell r="C1540"/>
          <cell r="D1540">
            <v>22.75</v>
          </cell>
          <cell r="E1540">
            <v>22.75</v>
          </cell>
        </row>
        <row r="1541">
          <cell r="A1541" t="str">
            <v>400000801</v>
          </cell>
          <cell r="B1541" t="str">
            <v>Senkrechtarm Grammer Sacktrolley --&gt; 826836007</v>
          </cell>
          <cell r="C1541"/>
          <cell r="D1541">
            <v>22.75</v>
          </cell>
          <cell r="E1541">
            <v>22.75</v>
          </cell>
        </row>
        <row r="1542">
          <cell r="A1542" t="str">
            <v>400000802</v>
          </cell>
          <cell r="B1542" t="str">
            <v>Montage Gelenkstück Grammer --&gt; 826834001</v>
          </cell>
          <cell r="C1542">
            <v>0</v>
          </cell>
          <cell r="D1542">
            <v>1.5</v>
          </cell>
          <cell r="E1542">
            <v>1.5</v>
          </cell>
        </row>
        <row r="1543">
          <cell r="A1543" t="str">
            <v>400000803</v>
          </cell>
          <cell r="B1543" t="str">
            <v>Blech Trolley Grammer M --&gt; 826836009</v>
          </cell>
          <cell r="C1543"/>
          <cell r="D1543">
            <v>22.75</v>
          </cell>
          <cell r="E1543">
            <v>22.75</v>
          </cell>
        </row>
        <row r="1544">
          <cell r="A1544" t="str">
            <v>400000804</v>
          </cell>
          <cell r="B1544" t="str">
            <v>Blech Trolley Grammer W --&gt; 826836010</v>
          </cell>
          <cell r="C1544"/>
          <cell r="D1544">
            <v>22.75</v>
          </cell>
          <cell r="E1544">
            <v>22.75</v>
          </cell>
        </row>
        <row r="1545">
          <cell r="A1545" t="str">
            <v>400000805</v>
          </cell>
          <cell r="B1545" t="str">
            <v>Federndes Druckstück mit Kugel GN615-M16-K --&gt;</v>
          </cell>
          <cell r="C1545"/>
          <cell r="D1545">
            <v>1.5</v>
          </cell>
          <cell r="E1545">
            <v>1.5</v>
          </cell>
        </row>
        <row r="1546">
          <cell r="A1546" t="str">
            <v>400000806</v>
          </cell>
          <cell r="B1546" t="str">
            <v>Tragroh Sondertr. Grammar --&gt; 826836001</v>
          </cell>
          <cell r="C1546">
            <v>0</v>
          </cell>
          <cell r="D1546">
            <v>3.25</v>
          </cell>
          <cell r="E1546">
            <v>3.25</v>
          </cell>
        </row>
        <row r="1547">
          <cell r="A1547" t="str">
            <v>400000807</v>
          </cell>
          <cell r="B1547" t="str">
            <v>6kt.Verbindungsmuffe St.gal Zn M6 x 30 SW 10 --&gt;</v>
          </cell>
          <cell r="C1547"/>
          <cell r="D1547">
            <v>5.6399999999999999E-2</v>
          </cell>
          <cell r="E1547">
            <v>5.6399999999999999E-2</v>
          </cell>
        </row>
        <row r="1548">
          <cell r="A1548" t="str">
            <v>400000808</v>
          </cell>
          <cell r="B1548" t="str">
            <v>U-Hänger/H=158/B=200/RAL7035/IPE 220</v>
          </cell>
          <cell r="C1548"/>
          <cell r="D1548">
            <v>4.1500000000000004</v>
          </cell>
          <cell r="E1548">
            <v>4.1500000000000004</v>
          </cell>
        </row>
        <row r="1549">
          <cell r="A1549" t="str">
            <v>400000809</v>
          </cell>
          <cell r="B1549" t="str">
            <v>U-Hänger/H=138/B=200/RAL7035/IPE 240</v>
          </cell>
          <cell r="C1549"/>
          <cell r="D1549">
            <v>4.5999999999999996</v>
          </cell>
          <cell r="E1549">
            <v>4.5999999999999996</v>
          </cell>
        </row>
        <row r="1550">
          <cell r="A1550" t="str">
            <v>400000810</v>
          </cell>
          <cell r="B1550" t="str">
            <v>U-Hänger/H=178/B=200/RAL7035/IPE 200</v>
          </cell>
          <cell r="C1550"/>
          <cell r="D1550">
            <v>6.75</v>
          </cell>
          <cell r="E1550">
            <v>6.75</v>
          </cell>
        </row>
        <row r="1551">
          <cell r="A1551" t="str">
            <v>400000811</v>
          </cell>
          <cell r="B1551" t="str">
            <v>U-Hänger/H=108/B=230/RAL7035/IPE 270</v>
          </cell>
          <cell r="C1551"/>
          <cell r="D1551">
            <v>4.9000000000000004</v>
          </cell>
          <cell r="E1551">
            <v>4.9000000000000004</v>
          </cell>
        </row>
        <row r="1552">
          <cell r="A1552" t="str">
            <v>400000812</v>
          </cell>
          <cell r="B1552" t="str">
            <v>U-Hänger/H=258/B=160/RAL7035/IPE 120</v>
          </cell>
          <cell r="C1552"/>
          <cell r="D1552">
            <v>5.38</v>
          </cell>
          <cell r="E1552">
            <v>5.38</v>
          </cell>
        </row>
        <row r="1553">
          <cell r="A1553" t="str">
            <v>400000813</v>
          </cell>
          <cell r="B1553" t="str">
            <v>Schaltstange für S Weiche re/li - Grammar</v>
          </cell>
          <cell r="C1553">
            <v>0</v>
          </cell>
          <cell r="D1553">
            <v>2.15</v>
          </cell>
          <cell r="E1553">
            <v>2.15</v>
          </cell>
        </row>
        <row r="1554">
          <cell r="A1554" t="str">
            <v>400000814</v>
          </cell>
          <cell r="B1554" t="str">
            <v>Schaltstange für S D Weiche - Grammar</v>
          </cell>
          <cell r="C1554"/>
          <cell r="D1554">
            <v>9.5</v>
          </cell>
          <cell r="E1554">
            <v>9.5</v>
          </cell>
        </row>
        <row r="1555">
          <cell r="A1555" t="str">
            <v>400000815</v>
          </cell>
          <cell r="B1555" t="str">
            <v>L-Hänger/H=232/B=080/verzinkt/PN S260</v>
          </cell>
          <cell r="C1555"/>
          <cell r="D1555">
            <v>2.82</v>
          </cell>
          <cell r="E1555">
            <v>2.82</v>
          </cell>
        </row>
        <row r="1556">
          <cell r="A1556" t="str">
            <v>400000816</v>
          </cell>
          <cell r="B1556" t="str">
            <v>L-Hänger/H=210/B=080/verzinkt/PN C300</v>
          </cell>
          <cell r="C1556"/>
          <cell r="D1556">
            <v>6.9</v>
          </cell>
          <cell r="E1556">
            <v>6.9</v>
          </cell>
        </row>
        <row r="1557">
          <cell r="A1557" t="str">
            <v>400000817</v>
          </cell>
          <cell r="B1557" t="str">
            <v>S HANDSCHALTUNG MIT SEIL KPL. - ABSTAND 300MM</v>
          </cell>
          <cell r="C1557">
            <v>2.5</v>
          </cell>
          <cell r="D1557">
            <v>8.9772181114309522</v>
          </cell>
          <cell r="E1557">
            <v>13.977218111430952</v>
          </cell>
        </row>
        <row r="1558">
          <cell r="A1558" t="str">
            <v>400000818</v>
          </cell>
          <cell r="B1558" t="str">
            <v>S D HANDSCHALTUNG MIT SEIL KPL. - ABSTAND 300MM</v>
          </cell>
          <cell r="C1558">
            <v>2.5</v>
          </cell>
          <cell r="D1558">
            <v>16.327218111430948</v>
          </cell>
          <cell r="E1558">
            <v>21.327218111430952</v>
          </cell>
        </row>
        <row r="1559">
          <cell r="A1559" t="str">
            <v>400000819</v>
          </cell>
          <cell r="B1559" t="str">
            <v>Winkel / 60x60x6 / L=380</v>
          </cell>
          <cell r="C1559"/>
          <cell r="D1559">
            <v>8.4</v>
          </cell>
          <cell r="E1559">
            <v>8.4</v>
          </cell>
        </row>
        <row r="1560">
          <cell r="A1560" t="str">
            <v>400000820</v>
          </cell>
          <cell r="B1560" t="str">
            <v>Bodensäule 2" L=2600 ohne Fussplatte</v>
          </cell>
          <cell r="C1560"/>
          <cell r="D1560">
            <v>28.5</v>
          </cell>
          <cell r="E1560">
            <v>28.5</v>
          </cell>
        </row>
        <row r="1561">
          <cell r="A1561" t="str">
            <v>400000821</v>
          </cell>
          <cell r="B1561" t="str">
            <v>Blech Trolley Grammer 120°</v>
          </cell>
          <cell r="C1561"/>
          <cell r="D1561">
            <v>1.67</v>
          </cell>
          <cell r="E1561">
            <v>1.67</v>
          </cell>
        </row>
        <row r="1562">
          <cell r="A1562" t="str">
            <v>400000822</v>
          </cell>
          <cell r="B1562" t="str">
            <v>Blech-Steg innen</v>
          </cell>
          <cell r="C1562"/>
          <cell r="D1562">
            <v>3.07</v>
          </cell>
          <cell r="E1562">
            <v>3.07</v>
          </cell>
        </row>
        <row r="1563">
          <cell r="A1563" t="str">
            <v>400000823</v>
          </cell>
          <cell r="B1563" t="str">
            <v>Blech-Steg außen</v>
          </cell>
          <cell r="C1563"/>
          <cell r="D1563">
            <v>22.75</v>
          </cell>
          <cell r="E1563">
            <v>22.75</v>
          </cell>
        </row>
        <row r="1564">
          <cell r="A1564" t="str">
            <v>400000824</v>
          </cell>
          <cell r="B1564" t="str">
            <v>Schweisssteg für Blech</v>
          </cell>
          <cell r="C1564"/>
          <cell r="D1564">
            <v>22.75</v>
          </cell>
          <cell r="E1564">
            <v>22.75</v>
          </cell>
        </row>
        <row r="1565">
          <cell r="A1565" t="str">
            <v>400000825</v>
          </cell>
          <cell r="B1565" t="str">
            <v>ALUPROFILBOGEN APB 110 R 800/67,5°-200</v>
          </cell>
          <cell r="C1565">
            <v>2.5</v>
          </cell>
          <cell r="D1565">
            <v>11.116</v>
          </cell>
          <cell r="E1565">
            <v>23.616</v>
          </cell>
        </row>
        <row r="1566">
          <cell r="A1566" t="str">
            <v>400000826</v>
          </cell>
          <cell r="B1566" t="str">
            <v>Gegendruckleiste Schneider</v>
          </cell>
          <cell r="C1566">
            <v>0</v>
          </cell>
          <cell r="D1566">
            <v>5.2</v>
          </cell>
          <cell r="E1566">
            <v>5.2</v>
          </cell>
        </row>
        <row r="1567">
          <cell r="A1567" t="str">
            <v>400000827</v>
          </cell>
          <cell r="B1567" t="str">
            <v>S T HANDSCHALTUNG MIT SEIL KPL. - ABSTAND 300MM</v>
          </cell>
          <cell r="C1567">
            <v>3.5</v>
          </cell>
          <cell r="D1567">
            <v>19.243636222861902</v>
          </cell>
          <cell r="E1567">
            <v>25.243636222861902</v>
          </cell>
        </row>
        <row r="1568">
          <cell r="A1568" t="str">
            <v>400000828</v>
          </cell>
          <cell r="B1568" t="str">
            <v>RA1-b FÜR AP110 MASA-V N_ANTRIEB</v>
          </cell>
          <cell r="C1568">
            <v>46</v>
          </cell>
          <cell r="D1568">
            <v>74.147666666666666</v>
          </cell>
          <cell r="E1568">
            <v>121.52266666666665</v>
          </cell>
        </row>
        <row r="1569">
          <cell r="A1569" t="str">
            <v>400000829</v>
          </cell>
          <cell r="B1569" t="str">
            <v>RA1-b PNEUMATIK, KPL. FOR MASA-V</v>
          </cell>
          <cell r="C1569">
            <v>5</v>
          </cell>
          <cell r="D1569">
            <v>105.58566666666665</v>
          </cell>
          <cell r="E1569">
            <v>110.669</v>
          </cell>
        </row>
        <row r="1570">
          <cell r="A1570" t="str">
            <v>400000830</v>
          </cell>
          <cell r="B1570" t="str">
            <v>RA1-b STARR, KPL. FÜR MASA-V</v>
          </cell>
          <cell r="C1570"/>
          <cell r="D1570">
            <v>15.887700000000001</v>
          </cell>
          <cell r="E1570">
            <v>15.887700000000001</v>
          </cell>
        </row>
        <row r="1571">
          <cell r="A1571" t="str">
            <v>400000831</v>
          </cell>
          <cell r="B1571" t="str">
            <v>RA1-b PNEUMATIKZYLINDER, KPL. FOR MASA-V</v>
          </cell>
          <cell r="C1571"/>
          <cell r="D1571">
            <v>51.512799999999999</v>
          </cell>
          <cell r="E1571">
            <v>51.512799999999999</v>
          </cell>
        </row>
        <row r="1572">
          <cell r="A1572" t="str">
            <v>400000832</v>
          </cell>
          <cell r="B1572" t="str">
            <v>RA2-b/200 FÜR AP110 MASA-V N_ANTRIEB</v>
          </cell>
          <cell r="C1572">
            <v>48.418666666666667</v>
          </cell>
          <cell r="D1572">
            <v>129.47566666666665</v>
          </cell>
          <cell r="E1572">
            <v>178.82499999999999</v>
          </cell>
        </row>
        <row r="1573">
          <cell r="A1573" t="str">
            <v>400000833</v>
          </cell>
          <cell r="B1573" t="str">
            <v>RA2-b/200 PNEUMATIK, KPL. FÜR MASA-V</v>
          </cell>
          <cell r="C1573">
            <v>5</v>
          </cell>
          <cell r="D1573">
            <v>136.53066666666666</v>
          </cell>
          <cell r="E1573">
            <v>141.614</v>
          </cell>
        </row>
        <row r="1574">
          <cell r="A1574" t="str">
            <v>400000834</v>
          </cell>
          <cell r="B1574" t="str">
            <v>ANTRIEBSWELLE FÜR MASA-V RA-b</v>
          </cell>
          <cell r="C1574">
            <v>0</v>
          </cell>
          <cell r="D1574">
            <v>14</v>
          </cell>
          <cell r="E1574">
            <v>14</v>
          </cell>
        </row>
        <row r="1575">
          <cell r="A1575" t="str">
            <v>400000835</v>
          </cell>
          <cell r="B1575" t="str">
            <v>WELLE FÜR GEGENRAD MASA-V RA-b</v>
          </cell>
          <cell r="C1575">
            <v>0</v>
          </cell>
          <cell r="D1575">
            <v>20</v>
          </cell>
          <cell r="E1575">
            <v>20</v>
          </cell>
        </row>
        <row r="1576">
          <cell r="A1576" t="str">
            <v>400000836</v>
          </cell>
          <cell r="B1576" t="str">
            <v>HALTER-b FÜR MASA-V BG PNEUM.</v>
          </cell>
          <cell r="C1576">
            <v>0</v>
          </cell>
          <cell r="D1576">
            <v>5</v>
          </cell>
          <cell r="E1576">
            <v>5</v>
          </cell>
        </row>
        <row r="1577">
          <cell r="A1577" t="str">
            <v>400000837</v>
          </cell>
          <cell r="B1577" t="str">
            <v>RA1-b FÜR AP110 MASA-V N_ANTRIEB, PNEUM. KPL.</v>
          </cell>
          <cell r="C1577">
            <v>57</v>
          </cell>
          <cell r="D1577">
            <v>180.4576945760862</v>
          </cell>
          <cell r="E1577">
            <v>283.20769457608623</v>
          </cell>
        </row>
        <row r="1578">
          <cell r="A1578" t="str">
            <v>400000838</v>
          </cell>
          <cell r="B1578" t="str">
            <v>RA1-b FÜR AP110 MASA-V N_ANTRIEB, STARR KPL.</v>
          </cell>
          <cell r="C1578">
            <v>53.5</v>
          </cell>
          <cell r="D1578">
            <v>90.405276555539956</v>
          </cell>
          <cell r="E1578">
            <v>187.15527655553996</v>
          </cell>
        </row>
        <row r="1579">
          <cell r="A1579" t="str">
            <v>400000839</v>
          </cell>
          <cell r="B1579" t="str">
            <v>RA1-b FÜR AP110 MASA-V N_ANTRIEB, PNEUM.ZYL.</v>
          </cell>
          <cell r="C1579">
            <v>60.999999999999993</v>
          </cell>
          <cell r="D1579">
            <v>126.42280751548911</v>
          </cell>
          <cell r="E1579">
            <v>233.1728075154891</v>
          </cell>
        </row>
        <row r="1580">
          <cell r="A1580" t="str">
            <v>400000840</v>
          </cell>
          <cell r="B1580" t="str">
            <v>RA2-b/200 FÜR AP110 MASA-V N_ANTRIEB, PNEUM.</v>
          </cell>
          <cell r="C1580">
            <v>63.166666666666664</v>
          </cell>
          <cell r="D1580">
            <v>266.98259711836386</v>
          </cell>
          <cell r="E1580">
            <v>362.56593045169717</v>
          </cell>
        </row>
        <row r="1581">
          <cell r="A1581" t="str">
            <v>400000841</v>
          </cell>
          <cell r="B1581" t="str">
            <v>GEGENRADHALTER MASA-V RA1-b FÜR AP110</v>
          </cell>
          <cell r="C1581">
            <v>2.4083000000000001</v>
          </cell>
          <cell r="D1581">
            <v>1.9832000000000001</v>
          </cell>
          <cell r="E1581">
            <v>4.3914999999999997</v>
          </cell>
        </row>
        <row r="1582">
          <cell r="A1582" t="str">
            <v>400000842</v>
          </cell>
          <cell r="B1582" t="str">
            <v>FÜHRUNG RA2-b MASA-V FÜR ABSTAND 200MM</v>
          </cell>
          <cell r="C1582">
            <v>11.8667</v>
          </cell>
          <cell r="D1582">
            <v>9.9160000000000004</v>
          </cell>
          <cell r="E1582">
            <v>21.782699999999998</v>
          </cell>
        </row>
        <row r="1583">
          <cell r="A1583" t="str">
            <v>400000843</v>
          </cell>
          <cell r="B1583" t="str">
            <v>GEGENRADKÖRPER RA-b MASA-V</v>
          </cell>
          <cell r="C1583">
            <v>0</v>
          </cell>
          <cell r="D1583">
            <v>4.6500000000000004</v>
          </cell>
          <cell r="E1583">
            <v>4.6500000000000004</v>
          </cell>
        </row>
        <row r="1584">
          <cell r="A1584" t="str">
            <v>400000844</v>
          </cell>
          <cell r="B1584" t="str">
            <v>BELAG FÜR GEGENRAD RA D=110 - MASA-V</v>
          </cell>
          <cell r="C1584">
            <v>0.5</v>
          </cell>
          <cell r="D1584">
            <v>2.2999999999999998</v>
          </cell>
          <cell r="E1584">
            <v>2.8</v>
          </cell>
        </row>
        <row r="1585">
          <cell r="A1585" t="str">
            <v>400000845</v>
          </cell>
          <cell r="B1585" t="str">
            <v>GETRIEBE MOTOR - N_SK1SI40-IEC63L/4 -</v>
          </cell>
          <cell r="C1585">
            <v>0</v>
          </cell>
          <cell r="D1585">
            <v>139</v>
          </cell>
          <cell r="E1585">
            <v>139</v>
          </cell>
        </row>
        <row r="1586">
          <cell r="A1586" t="str">
            <v>400000846</v>
          </cell>
          <cell r="B1586" t="str">
            <v>MOTOR - N_63S/4 - 0,12KW,50HZ,I=80 (ohne</v>
          </cell>
          <cell r="C1586">
            <v>0</v>
          </cell>
          <cell r="D1586">
            <v>63</v>
          </cell>
          <cell r="E1586">
            <v>63</v>
          </cell>
        </row>
        <row r="1587">
          <cell r="A1587" t="str">
            <v>400000847</v>
          </cell>
          <cell r="B1587" t="str">
            <v>Haltewinkel Grammer</v>
          </cell>
          <cell r="C1587"/>
          <cell r="D1587">
            <v>3.9</v>
          </cell>
          <cell r="E1587">
            <v>3.9</v>
          </cell>
        </row>
        <row r="1588">
          <cell r="A1588" t="str">
            <v>400000848</v>
          </cell>
          <cell r="B1588" t="str">
            <v>Bobbin Stripper CAS_TB6 manual</v>
          </cell>
          <cell r="C1588"/>
          <cell r="D1588">
            <v>11550</v>
          </cell>
          <cell r="E1588">
            <v>11550</v>
          </cell>
        </row>
        <row r="1589">
          <cell r="A1589" t="str">
            <v>400000849</v>
          </cell>
          <cell r="B1589" t="str">
            <v>Halterung Scanner Schneider Station</v>
          </cell>
          <cell r="C1589">
            <v>0</v>
          </cell>
          <cell r="D1589">
            <v>11.8</v>
          </cell>
          <cell r="E1589">
            <v>11.8</v>
          </cell>
        </row>
        <row r="1590">
          <cell r="A1590" t="str">
            <v>400000850</v>
          </cell>
          <cell r="B1590" t="str">
            <v>Halterung Sensor Schneider Station</v>
          </cell>
          <cell r="C1590">
            <v>0</v>
          </cell>
          <cell r="D1590">
            <v>7.3</v>
          </cell>
          <cell r="E1590">
            <v>7.3</v>
          </cell>
        </row>
        <row r="1591">
          <cell r="A1591" t="str">
            <v>400000851</v>
          </cell>
          <cell r="B1591" t="str">
            <v>Ausleger für Sensor Station Schneider</v>
          </cell>
          <cell r="C1591"/>
          <cell r="D1591">
            <v>22.75</v>
          </cell>
          <cell r="E1591">
            <v>22.75</v>
          </cell>
        </row>
        <row r="1592">
          <cell r="A1592" t="str">
            <v>400000852</v>
          </cell>
          <cell r="B1592" t="str">
            <v>Ausleger für Scanner-Sensor Station Schneider</v>
          </cell>
          <cell r="C1592"/>
          <cell r="D1592">
            <v>22.75</v>
          </cell>
          <cell r="E1592">
            <v>22.75</v>
          </cell>
        </row>
        <row r="1593">
          <cell r="A1593" t="str">
            <v>400000853</v>
          </cell>
          <cell r="B1593" t="str">
            <v>Ablage aus Holz 600x400x19</v>
          </cell>
          <cell r="C1593"/>
          <cell r="D1593">
            <v>87.6</v>
          </cell>
          <cell r="E1593">
            <v>87.6</v>
          </cell>
        </row>
        <row r="1594">
          <cell r="A1594" t="str">
            <v>400000854</v>
          </cell>
          <cell r="B1594" t="str">
            <v>Auflagerkonstruktion f. Ablage</v>
          </cell>
          <cell r="C1594"/>
          <cell r="D1594">
            <v>54.5</v>
          </cell>
          <cell r="E1594">
            <v>54.5</v>
          </cell>
        </row>
        <row r="1595">
          <cell r="A1595" t="str">
            <v>400000855</v>
          </cell>
          <cell r="B1595" t="str">
            <v>Fl50x6x420</v>
          </cell>
          <cell r="C1595"/>
          <cell r="D1595">
            <v>5.99</v>
          </cell>
          <cell r="E1595">
            <v>5.99</v>
          </cell>
        </row>
        <row r="1596">
          <cell r="A1596" t="str">
            <v>400000856</v>
          </cell>
          <cell r="B1596" t="str">
            <v>4kt Rohr 20x20x2x300</v>
          </cell>
          <cell r="C1596"/>
          <cell r="D1596">
            <v>6.99</v>
          </cell>
          <cell r="E1596">
            <v>6.99</v>
          </cell>
        </row>
        <row r="1597">
          <cell r="A1597" t="str">
            <v>400000857</v>
          </cell>
          <cell r="B1597" t="str">
            <v>GEGENRAD RA-b, KPL. FÜR MASA-V</v>
          </cell>
          <cell r="C1597">
            <v>0.54</v>
          </cell>
          <cell r="D1597">
            <v>6.95</v>
          </cell>
          <cell r="E1597">
            <v>7.49</v>
          </cell>
        </row>
        <row r="1598">
          <cell r="A1598" t="str">
            <v>400000858</v>
          </cell>
          <cell r="B1598" t="str">
            <v>Verbindungsplatte mit Gewinde</v>
          </cell>
          <cell r="C1598"/>
          <cell r="D1598">
            <v>5.4</v>
          </cell>
          <cell r="E1598">
            <v>5.4</v>
          </cell>
        </row>
        <row r="1599">
          <cell r="A1599" t="str">
            <v>400000859</v>
          </cell>
          <cell r="B1599" t="str">
            <v>Verbindungsplatte ohne Gewinde</v>
          </cell>
          <cell r="C1599"/>
          <cell r="D1599">
            <v>5.4</v>
          </cell>
          <cell r="E1599">
            <v>5.4</v>
          </cell>
        </row>
        <row r="1600">
          <cell r="A1600" t="str">
            <v>400000860</v>
          </cell>
          <cell r="B1600" t="str">
            <v>ROLLE - LADESCHLEIFE ohne Bund --&gt; 824 336 173</v>
          </cell>
          <cell r="C1600"/>
          <cell r="D1600">
            <v>18.100000000000001</v>
          </cell>
          <cell r="E1600">
            <v>18.100000000000001</v>
          </cell>
        </row>
        <row r="1601">
          <cell r="A1601" t="str">
            <v>400000861</v>
          </cell>
          <cell r="B1601" t="str">
            <v>Verschl.-k. 4kt-Ro 80x40x3/ 0578040 Syskomp</v>
          </cell>
          <cell r="C1601"/>
          <cell r="D1601">
            <v>1.21</v>
          </cell>
          <cell r="E1601">
            <v>1.21</v>
          </cell>
        </row>
        <row r="1602">
          <cell r="A1602" t="str">
            <v>400000862</v>
          </cell>
          <cell r="B1602" t="str">
            <v>Verschl.-k. 4kt-Ro 60x60x5/ 0560606 Syskomp</v>
          </cell>
          <cell r="C1602"/>
          <cell r="D1602">
            <v>1.8</v>
          </cell>
          <cell r="E1602">
            <v>1.8</v>
          </cell>
        </row>
        <row r="1603">
          <cell r="A1603" t="str">
            <v>400000863</v>
          </cell>
          <cell r="B1603" t="str">
            <v>Verschl.-k. 4kt-Ro 50x30x1,5-2.5/ 0575030 Syskomp</v>
          </cell>
          <cell r="C1603"/>
          <cell r="D1603">
            <v>0.75</v>
          </cell>
          <cell r="E1603">
            <v>0.75</v>
          </cell>
        </row>
        <row r="1604">
          <cell r="A1604" t="str">
            <v>400000864</v>
          </cell>
          <cell r="B1604" t="str">
            <v>4kt Rohr 50x30x2; verzinkt; Länge 6000mm</v>
          </cell>
          <cell r="C1604">
            <v>0</v>
          </cell>
          <cell r="D1604">
            <v>12.3</v>
          </cell>
          <cell r="E1604">
            <v>12.3</v>
          </cell>
        </row>
        <row r="1605">
          <cell r="A1605" t="str">
            <v>400000865</v>
          </cell>
          <cell r="B1605" t="str">
            <v>Distanzplatte 80x60x23</v>
          </cell>
          <cell r="C1605"/>
          <cell r="D1605">
            <v>15.8</v>
          </cell>
          <cell r="E1605">
            <v>15.8</v>
          </cell>
        </row>
        <row r="1606">
          <cell r="A1606" t="str">
            <v>400000866</v>
          </cell>
          <cell r="B1606" t="str">
            <v>Distanzstück 40x40x80</v>
          </cell>
          <cell r="C1606"/>
          <cell r="D1606">
            <v>19.100000000000001</v>
          </cell>
          <cell r="E1606">
            <v>19.100000000000001</v>
          </cell>
        </row>
        <row r="1607">
          <cell r="A1607" t="str">
            <v>400000867</v>
          </cell>
          <cell r="B1607" t="str">
            <v>Befestigungsplatte Grenztaster für Ladeschl.</v>
          </cell>
          <cell r="C1607"/>
          <cell r="D1607">
            <v>43.8</v>
          </cell>
          <cell r="E1607">
            <v>43.8</v>
          </cell>
        </row>
        <row r="1608">
          <cell r="A1608" t="str">
            <v>400000868</v>
          </cell>
          <cell r="B1608" t="str">
            <v>Halter f. Abfrage Fuss für LS</v>
          </cell>
          <cell r="C1608"/>
          <cell r="D1608">
            <v>20.8</v>
          </cell>
          <cell r="E1608">
            <v>20.8</v>
          </cell>
        </row>
        <row r="1609">
          <cell r="A1609" t="str">
            <v>400000869</v>
          </cell>
          <cell r="B1609" t="str">
            <v>Winkel für Sensor Auszugbegrenzung (4m) LS</v>
          </cell>
          <cell r="C1609"/>
          <cell r="D1609">
            <v>31.6</v>
          </cell>
          <cell r="E1609">
            <v>31.6</v>
          </cell>
        </row>
        <row r="1610">
          <cell r="A1610" t="str">
            <v>400000870</v>
          </cell>
          <cell r="B1610" t="str">
            <v>WEICHENSCHENKEL MIT ANSCHLUSS AN SCHWENKSCHIENE KP</v>
          </cell>
          <cell r="C1610">
            <v>16.3</v>
          </cell>
          <cell r="D1610">
            <v>180.26159999999999</v>
          </cell>
          <cell r="E1610">
            <v>196.5616</v>
          </cell>
        </row>
        <row r="1611">
          <cell r="A1611" t="str">
            <v>400000871</v>
          </cell>
          <cell r="B1611" t="str">
            <v>GELENKANSCHLUSS F. AUSSENROHR KPL. F.</v>
          </cell>
          <cell r="C1611">
            <v>16.3</v>
          </cell>
          <cell r="D1611">
            <v>180.26159999999999</v>
          </cell>
          <cell r="E1611">
            <v>196.5616</v>
          </cell>
        </row>
        <row r="1612">
          <cell r="A1612" t="str">
            <v>400000872</v>
          </cell>
          <cell r="B1612" t="str">
            <v>GELENKANSCHLUSS F. INNENROHR KPL. F.</v>
          </cell>
          <cell r="C1612">
            <v>16.3</v>
          </cell>
          <cell r="D1612">
            <v>180.26159999999999</v>
          </cell>
          <cell r="E1612">
            <v>196.5616</v>
          </cell>
        </row>
        <row r="1613">
          <cell r="A1613" t="str">
            <v>400000873</v>
          </cell>
          <cell r="B1613" t="str">
            <v>ANBINDUNG WEICHE FÜR BG - MONTAGE SCHWENKSCHIENE</v>
          </cell>
          <cell r="C1613"/>
          <cell r="D1613"/>
          <cell r="E1613"/>
        </row>
        <row r="1614">
          <cell r="A1614" t="str">
            <v>400000874</v>
          </cell>
          <cell r="B1614" t="str">
            <v>WEICHENSCHENKEL BEARBEITET FÜR BG - MONTAGE</v>
          </cell>
          <cell r="C1614"/>
          <cell r="D1614"/>
          <cell r="E1614"/>
        </row>
        <row r="1615">
          <cell r="A1615" t="str">
            <v>400000875</v>
          </cell>
          <cell r="B1615" t="str">
            <v>ZWISCHENSTÜCK ANBINDUNG-AP60 F. BG - MONTAGE</v>
          </cell>
          <cell r="C1615"/>
          <cell r="D1615"/>
          <cell r="E1615"/>
        </row>
        <row r="1616">
          <cell r="A1616" t="str">
            <v>400000876</v>
          </cell>
          <cell r="B1616" t="str">
            <v>ANSCHLUSSSTÜCK VERBINDUNG FÜR BG - MONTAGE</v>
          </cell>
          <cell r="C1616">
            <v>0</v>
          </cell>
          <cell r="D1616">
            <v>112.3</v>
          </cell>
          <cell r="E1616">
            <v>112.3</v>
          </cell>
        </row>
        <row r="1617">
          <cell r="A1617" t="str">
            <v>400000877</v>
          </cell>
          <cell r="B1617" t="str">
            <v>LAGERPLATTE FÜR BG - MONTAGE TELESKOPSCHIENE</v>
          </cell>
          <cell r="C1617">
            <v>0</v>
          </cell>
          <cell r="D1617">
            <v>38.4</v>
          </cell>
          <cell r="E1617">
            <v>38.4</v>
          </cell>
        </row>
        <row r="1618">
          <cell r="A1618" t="str">
            <v>400000878</v>
          </cell>
          <cell r="B1618" t="str">
            <v>GELENKKUGEL FÜR BG - MONTAGE TELESKOPSCHIENE</v>
          </cell>
          <cell r="C1618">
            <v>0</v>
          </cell>
          <cell r="D1618">
            <v>30.9</v>
          </cell>
          <cell r="E1618">
            <v>30.9</v>
          </cell>
        </row>
        <row r="1619">
          <cell r="A1619" t="str">
            <v>400000879</v>
          </cell>
          <cell r="B1619" t="str">
            <v>ANSCHLUSSSTÜCK INNENROHR FÜR BG - MONTAGE</v>
          </cell>
          <cell r="C1619">
            <v>0</v>
          </cell>
          <cell r="D1619">
            <v>112.9</v>
          </cell>
          <cell r="E1619">
            <v>112.9</v>
          </cell>
        </row>
        <row r="1620">
          <cell r="A1620" t="str">
            <v>400000880</v>
          </cell>
          <cell r="B1620" t="str">
            <v>ANSCHLUSSSTÜCK AUSSENROHR FÜR BG - MONTAGE</v>
          </cell>
          <cell r="C1620">
            <v>0</v>
          </cell>
          <cell r="D1620">
            <v>112.3</v>
          </cell>
          <cell r="E1620">
            <v>112.3</v>
          </cell>
        </row>
        <row r="1621">
          <cell r="A1621" t="str">
            <v>400000881</v>
          </cell>
          <cell r="B1621" t="str">
            <v>Schrägschnitt / 4° / Zwischenstück Gefälleweiche</v>
          </cell>
          <cell r="C1621">
            <v>0</v>
          </cell>
          <cell r="D1621">
            <v>2.99</v>
          </cell>
          <cell r="E1621">
            <v>2.99</v>
          </cell>
        </row>
        <row r="1622">
          <cell r="A1622" t="str">
            <v>400000882</v>
          </cell>
          <cell r="B1622" t="str">
            <v>Zusammenbau Schrägschnitt 4° / Gefälleweiche</v>
          </cell>
          <cell r="C1622"/>
          <cell r="D1622"/>
          <cell r="E1622"/>
        </row>
        <row r="1623">
          <cell r="A1623" t="str">
            <v>400000883</v>
          </cell>
          <cell r="B1623" t="str">
            <v>C Profil 90x50x15x4 (Lochabstand 50mm)</v>
          </cell>
          <cell r="C1623">
            <v>0</v>
          </cell>
          <cell r="D1623">
            <v>3.66</v>
          </cell>
          <cell r="E1623">
            <v>3.66</v>
          </cell>
        </row>
        <row r="1624">
          <cell r="A1624" t="str">
            <v>400000884</v>
          </cell>
          <cell r="B1624" t="str">
            <v>Bobbin stripper CAS_FSTB-  3V / P=165 /</v>
          </cell>
          <cell r="C1624"/>
          <cell r="D1624">
            <v>40250</v>
          </cell>
          <cell r="E1624">
            <v>40250</v>
          </cell>
        </row>
        <row r="1625">
          <cell r="A1625" t="str">
            <v>400000885</v>
          </cell>
          <cell r="B1625" t="str">
            <v>C_standard packaging / flexible A</v>
          </cell>
          <cell r="C1625"/>
          <cell r="D1625">
            <v>550</v>
          </cell>
          <cell r="E1625">
            <v>550</v>
          </cell>
        </row>
        <row r="1626">
          <cell r="A1626" t="str">
            <v>400000886</v>
          </cell>
          <cell r="B1626" t="str">
            <v>4-kt Säule 60x60x2, Typ 1</v>
          </cell>
          <cell r="C1626"/>
          <cell r="D1626">
            <v>22.75</v>
          </cell>
          <cell r="E1626">
            <v>22.75</v>
          </cell>
        </row>
        <row r="1627">
          <cell r="A1627" t="str">
            <v>400000887</v>
          </cell>
          <cell r="B1627" t="str">
            <v>4-kt Säule 60x60x2, Typ 2</v>
          </cell>
          <cell r="C1627"/>
          <cell r="D1627">
            <v>22.75</v>
          </cell>
          <cell r="E1627">
            <v>22.75</v>
          </cell>
        </row>
        <row r="1628">
          <cell r="A1628" t="str">
            <v>400000888</v>
          </cell>
          <cell r="B1628" t="str">
            <v>4-kt Säule 60x60x2, Typ 3</v>
          </cell>
          <cell r="C1628"/>
          <cell r="D1628">
            <v>51.5</v>
          </cell>
          <cell r="E1628">
            <v>51.5</v>
          </cell>
        </row>
        <row r="1629">
          <cell r="A1629" t="str">
            <v>400000889</v>
          </cell>
          <cell r="B1629" t="str">
            <v>4-kt Säule 60x60x2, Typ 4</v>
          </cell>
          <cell r="C1629"/>
          <cell r="D1629">
            <v>55.7</v>
          </cell>
          <cell r="E1629">
            <v>55.7</v>
          </cell>
        </row>
        <row r="1630">
          <cell r="A1630" t="str">
            <v>400000890</v>
          </cell>
          <cell r="B1630" t="str">
            <v>4-kt Säule 60x60x2, Typ 5</v>
          </cell>
          <cell r="C1630"/>
          <cell r="D1630">
            <v>55.7</v>
          </cell>
          <cell r="E1630">
            <v>55.7</v>
          </cell>
        </row>
        <row r="1631">
          <cell r="A1631" t="str">
            <v>400000891</v>
          </cell>
          <cell r="B1631" t="str">
            <v>4-kt Säule 60x60x2, Typ 6</v>
          </cell>
          <cell r="C1631"/>
          <cell r="D1631">
            <v>22.75</v>
          </cell>
          <cell r="E1631">
            <v>22.75</v>
          </cell>
        </row>
        <row r="1632">
          <cell r="A1632" t="str">
            <v>400000892</v>
          </cell>
          <cell r="B1632" t="str">
            <v>4-kt Säule 60x60x2, Typ 7</v>
          </cell>
          <cell r="C1632"/>
          <cell r="D1632">
            <v>57.9</v>
          </cell>
          <cell r="E1632">
            <v>57.9</v>
          </cell>
        </row>
        <row r="1633">
          <cell r="A1633" t="str">
            <v>400000893</v>
          </cell>
          <cell r="B1633" t="str">
            <v>4-kt Säule 60x60x2, Typ 8</v>
          </cell>
          <cell r="C1633"/>
          <cell r="D1633">
            <v>22.75</v>
          </cell>
          <cell r="E1633">
            <v>22.75</v>
          </cell>
        </row>
        <row r="1634">
          <cell r="A1634" t="str">
            <v>400000894</v>
          </cell>
          <cell r="B1634" t="str">
            <v>4-kt Säule 60x60x2, Typ 9</v>
          </cell>
          <cell r="C1634"/>
          <cell r="D1634">
            <v>22.75</v>
          </cell>
          <cell r="E1634">
            <v>22.75</v>
          </cell>
        </row>
        <row r="1635">
          <cell r="A1635" t="str">
            <v>400000895</v>
          </cell>
          <cell r="B1635" t="str">
            <v>4-kt Säule 60x60x2, Typ 10</v>
          </cell>
          <cell r="C1635"/>
          <cell r="D1635">
            <v>51.5</v>
          </cell>
          <cell r="E1635">
            <v>51.5</v>
          </cell>
        </row>
        <row r="1636">
          <cell r="A1636" t="str">
            <v>400000896</v>
          </cell>
          <cell r="B1636" t="str">
            <v>4-kt Säule 60x60x2, Typ 11</v>
          </cell>
          <cell r="C1636"/>
          <cell r="D1636">
            <v>52.2</v>
          </cell>
          <cell r="E1636">
            <v>52.2</v>
          </cell>
        </row>
        <row r="1637">
          <cell r="A1637" t="str">
            <v>400000897</v>
          </cell>
          <cell r="B1637" t="str">
            <v>4-kt Säule 60x60x2, Typ 12</v>
          </cell>
          <cell r="C1637"/>
          <cell r="D1637">
            <v>22.75</v>
          </cell>
          <cell r="E1637">
            <v>22.75</v>
          </cell>
        </row>
        <row r="1638">
          <cell r="A1638" t="str">
            <v>400000898</v>
          </cell>
          <cell r="B1638" t="str">
            <v>4-kt Säule 60x60x2, Typ 13</v>
          </cell>
          <cell r="C1638"/>
          <cell r="D1638">
            <v>22.75</v>
          </cell>
          <cell r="E1638">
            <v>22.75</v>
          </cell>
        </row>
        <row r="1639">
          <cell r="A1639" t="str">
            <v>400000899</v>
          </cell>
          <cell r="B1639" t="str">
            <v>Anschweissplatte 120x30x5</v>
          </cell>
          <cell r="C1639"/>
          <cell r="D1639">
            <v>22.75</v>
          </cell>
          <cell r="E1639">
            <v>22.75</v>
          </cell>
        </row>
        <row r="1640">
          <cell r="A1640" t="str">
            <v>400000900</v>
          </cell>
          <cell r="B1640" t="str">
            <v>Anschweissplatte 240x80x5</v>
          </cell>
          <cell r="C1640"/>
          <cell r="D1640">
            <v>22.75</v>
          </cell>
          <cell r="E1640">
            <v>22.75</v>
          </cell>
        </row>
        <row r="1641">
          <cell r="A1641" t="str">
            <v>400000901</v>
          </cell>
          <cell r="B1641" t="str">
            <v>Anschweissplatte 150x80x5</v>
          </cell>
          <cell r="C1641"/>
          <cell r="D1641">
            <v>22.75</v>
          </cell>
          <cell r="E1641">
            <v>22.75</v>
          </cell>
        </row>
        <row r="1642">
          <cell r="A1642" t="str">
            <v>400000902</v>
          </cell>
          <cell r="B1642" t="str">
            <v>Geländerrohr 60x30x2, L=6000mm</v>
          </cell>
          <cell r="C1642"/>
          <cell r="D1642">
            <v>22.75</v>
          </cell>
          <cell r="E1642">
            <v>22.75</v>
          </cell>
        </row>
        <row r="1643">
          <cell r="A1643" t="str">
            <v>400000903</v>
          </cell>
          <cell r="B1643" t="str">
            <v>Rollkante 140x40x1,5, L=2390mm</v>
          </cell>
          <cell r="C1643"/>
          <cell r="D1643">
            <v>22.75</v>
          </cell>
          <cell r="E1643">
            <v>22.75</v>
          </cell>
        </row>
        <row r="1644">
          <cell r="A1644" t="str">
            <v>400000904</v>
          </cell>
          <cell r="B1644" t="str">
            <v>Rollkante 140x40x1,5, L=4010mm</v>
          </cell>
          <cell r="C1644"/>
          <cell r="D1644">
            <v>22.75</v>
          </cell>
          <cell r="E1644">
            <v>22.75</v>
          </cell>
        </row>
        <row r="1645">
          <cell r="A1645" t="str">
            <v>400000905</v>
          </cell>
          <cell r="B1645" t="str">
            <v>Winkel Sonder 60x60x6</v>
          </cell>
          <cell r="C1645"/>
          <cell r="D1645">
            <v>22.75</v>
          </cell>
          <cell r="E1645">
            <v>22.75</v>
          </cell>
        </row>
        <row r="1646">
          <cell r="A1646" t="str">
            <v>400000906</v>
          </cell>
          <cell r="B1646" t="str">
            <v>Geländerrohr 60x30x2, L=5000mm</v>
          </cell>
          <cell r="C1646"/>
          <cell r="D1646">
            <v>22.75</v>
          </cell>
          <cell r="E1646">
            <v>22.75</v>
          </cell>
        </row>
        <row r="1647">
          <cell r="A1647" t="str">
            <v>400000907</v>
          </cell>
          <cell r="B1647" t="str">
            <v>Anschraubwinkel Profilgerüst 130x80x4, Raster 20,</v>
          </cell>
          <cell r="C1647"/>
          <cell r="D1647">
            <v>1.87</v>
          </cell>
          <cell r="E1647">
            <v>1.87</v>
          </cell>
        </row>
        <row r="1648">
          <cell r="A1648" t="str">
            <v>400000908</v>
          </cell>
          <cell r="B1648" t="str">
            <v>Anschraubwinkel Profilgerüst 130x80x4, Raster 20,</v>
          </cell>
          <cell r="C1648"/>
          <cell r="D1648">
            <v>2.62</v>
          </cell>
          <cell r="E1648">
            <v>2.62</v>
          </cell>
        </row>
        <row r="1649">
          <cell r="A1649" t="str">
            <v>400000909</v>
          </cell>
          <cell r="B1649" t="str">
            <v>L-Winkel/H=40/B=40/verzinkt  /beam C90   /brausa</v>
          </cell>
          <cell r="C1649">
            <v>0</v>
          </cell>
          <cell r="D1649">
            <v>2.72</v>
          </cell>
          <cell r="E1649">
            <v>2.72</v>
          </cell>
        </row>
        <row r="1650">
          <cell r="A1650" t="str">
            <v>400000910</v>
          </cell>
          <cell r="B1650" t="str">
            <v>Platte DRT 114/4-kt Säule Vorderseite/Säule 60x60</v>
          </cell>
          <cell r="C1650"/>
          <cell r="D1650">
            <v>6.65</v>
          </cell>
          <cell r="E1650">
            <v>6.65</v>
          </cell>
        </row>
        <row r="1651">
          <cell r="A1651" t="str">
            <v>400000911</v>
          </cell>
          <cell r="B1651" t="str">
            <v>Platte DRT 114/4-kt Säule Rückseite/Säule 60x60</v>
          </cell>
          <cell r="C1651"/>
          <cell r="D1651">
            <v>5.9</v>
          </cell>
          <cell r="E1651">
            <v>5.9</v>
          </cell>
        </row>
        <row r="1652">
          <cell r="A1652" t="str">
            <v>400000912</v>
          </cell>
          <cell r="B1652" t="str">
            <v>Platte DRT 080/4-kt Säule Vorderseite/Säule 60x60</v>
          </cell>
          <cell r="C1652"/>
          <cell r="D1652">
            <v>6.65</v>
          </cell>
          <cell r="E1652">
            <v>6.65</v>
          </cell>
        </row>
        <row r="1653">
          <cell r="A1653" t="str">
            <v>400000913</v>
          </cell>
          <cell r="B1653" t="str">
            <v>Platte DRT 080/4-kt Säule Rückseite/Säule 60x60</v>
          </cell>
          <cell r="C1653"/>
          <cell r="D1653">
            <v>5.9</v>
          </cell>
          <cell r="E1653">
            <v>5.9</v>
          </cell>
        </row>
        <row r="1654">
          <cell r="A1654" t="str">
            <v>400000914</v>
          </cell>
          <cell r="B1654" t="str">
            <v>Klemmbügel 60x60 für Geländer</v>
          </cell>
          <cell r="C1654"/>
          <cell r="D1654">
            <v>5.65</v>
          </cell>
          <cell r="E1654">
            <v>5.65</v>
          </cell>
        </row>
        <row r="1655">
          <cell r="A1655" t="str">
            <v>400000915</v>
          </cell>
          <cell r="B1655" t="str">
            <v>ERSATZTEILPAKET STEUERUNG - P409351</v>
          </cell>
          <cell r="C1655"/>
          <cell r="D1655">
            <v>18073.95</v>
          </cell>
          <cell r="E1655">
            <v>18073.95</v>
          </cell>
        </row>
        <row r="1656">
          <cell r="A1656" t="str">
            <v>400000916</v>
          </cell>
          <cell r="B1656" t="str">
            <v>AFS für Heber</v>
          </cell>
          <cell r="C1656"/>
          <cell r="D1656">
            <v>1860.81</v>
          </cell>
          <cell r="E1656">
            <v>1860.81</v>
          </cell>
        </row>
        <row r="1657">
          <cell r="A1657" t="str">
            <v>400000917</v>
          </cell>
          <cell r="B1657" t="str">
            <v>AFS für Drehweiche</v>
          </cell>
          <cell r="C1657"/>
          <cell r="D1657">
            <v>1860.81</v>
          </cell>
          <cell r="E1657">
            <v>1860.81</v>
          </cell>
        </row>
        <row r="1658">
          <cell r="A1658" t="str">
            <v>400000918</v>
          </cell>
          <cell r="B1658" t="str">
            <v>GETR.MOT. SA57/II2GD EDRS80S4/3GD/KCC/AL, nA=44</v>
          </cell>
          <cell r="C1658"/>
          <cell r="D1658">
            <v>627.97</v>
          </cell>
          <cell r="E1658">
            <v>627.97</v>
          </cell>
        </row>
        <row r="1659">
          <cell r="A1659" t="str">
            <v>400000919</v>
          </cell>
          <cell r="B1659" t="str">
            <v>Innenring für Drehweiche</v>
          </cell>
          <cell r="C1659">
            <v>0</v>
          </cell>
          <cell r="D1659">
            <v>77.959999999999994</v>
          </cell>
          <cell r="E1659">
            <v>77.959999999999994</v>
          </cell>
        </row>
        <row r="1660">
          <cell r="A1660" t="str">
            <v>400000920</v>
          </cell>
          <cell r="B1660" t="str">
            <v>Obergurt_Typ1 für Drehweiche</v>
          </cell>
          <cell r="C1660">
            <v>0</v>
          </cell>
          <cell r="D1660">
            <v>85</v>
          </cell>
          <cell r="E1660">
            <v>85</v>
          </cell>
        </row>
        <row r="1661">
          <cell r="A1661" t="str">
            <v>400000921</v>
          </cell>
          <cell r="B1661" t="str">
            <v>Obergurt_Typ2 für Drehweiche</v>
          </cell>
          <cell r="C1661">
            <v>0</v>
          </cell>
          <cell r="D1661">
            <v>55</v>
          </cell>
          <cell r="E1661">
            <v>55</v>
          </cell>
        </row>
        <row r="1662">
          <cell r="A1662" t="str">
            <v>400000922</v>
          </cell>
          <cell r="B1662" t="str">
            <v>Strebe Rahmen für Drehweiche</v>
          </cell>
          <cell r="C1662">
            <v>0</v>
          </cell>
          <cell r="D1662">
            <v>26.19</v>
          </cell>
          <cell r="E1662">
            <v>26.19</v>
          </cell>
        </row>
        <row r="1663">
          <cell r="A1663" t="str">
            <v>400000923</v>
          </cell>
          <cell r="B1663" t="str">
            <v>Achsenstütze für Drehweiche</v>
          </cell>
          <cell r="C1663">
            <v>0</v>
          </cell>
          <cell r="D1663">
            <v>28</v>
          </cell>
          <cell r="E1663">
            <v>28</v>
          </cell>
        </row>
        <row r="1664">
          <cell r="A1664" t="str">
            <v>400000924</v>
          </cell>
          <cell r="B1664" t="str">
            <v>Lagerhalter oben für Drehweiche</v>
          </cell>
          <cell r="C1664">
            <v>0</v>
          </cell>
          <cell r="D1664">
            <v>25</v>
          </cell>
          <cell r="E1664">
            <v>25</v>
          </cell>
        </row>
        <row r="1665">
          <cell r="A1665" t="str">
            <v>400000925</v>
          </cell>
          <cell r="B1665" t="str">
            <v>Achse für Drehweiche</v>
          </cell>
          <cell r="C1665">
            <v>0</v>
          </cell>
          <cell r="D1665">
            <v>16</v>
          </cell>
          <cell r="E1665">
            <v>16</v>
          </cell>
        </row>
        <row r="1666">
          <cell r="A1666" t="str">
            <v>400000926</v>
          </cell>
          <cell r="B1666" t="str">
            <v>Halter Sensor für Drehweiche</v>
          </cell>
          <cell r="C1666">
            <v>0</v>
          </cell>
          <cell r="D1666">
            <v>12.95</v>
          </cell>
          <cell r="E1666">
            <v>12.95</v>
          </cell>
        </row>
        <row r="1667">
          <cell r="A1667" t="str">
            <v>400000927</v>
          </cell>
          <cell r="B1667" t="str">
            <v>Halter-Anschlag rechts für Drehweiche</v>
          </cell>
          <cell r="C1667">
            <v>0</v>
          </cell>
          <cell r="D1667">
            <v>20.6</v>
          </cell>
          <cell r="E1667">
            <v>20.6</v>
          </cell>
        </row>
        <row r="1668">
          <cell r="A1668" t="str">
            <v>400000928</v>
          </cell>
          <cell r="B1668" t="str">
            <v>Halter-Anschlag links für Drehweiche</v>
          </cell>
          <cell r="C1668">
            <v>0</v>
          </cell>
          <cell r="D1668">
            <v>20.6</v>
          </cell>
          <cell r="E1668">
            <v>20.6</v>
          </cell>
        </row>
        <row r="1669">
          <cell r="A1669" t="str">
            <v>400000929</v>
          </cell>
          <cell r="B1669" t="str">
            <v>Halter Zylinder für Drehweiche</v>
          </cell>
          <cell r="C1669">
            <v>0</v>
          </cell>
          <cell r="D1669">
            <v>13.34</v>
          </cell>
          <cell r="E1669">
            <v>13.34</v>
          </cell>
        </row>
        <row r="1670">
          <cell r="A1670" t="str">
            <v>400000930</v>
          </cell>
          <cell r="B1670" t="str">
            <v>Gegenlager - Zylinder für Drehweiche</v>
          </cell>
          <cell r="C1670">
            <v>0</v>
          </cell>
          <cell r="D1670">
            <v>9</v>
          </cell>
          <cell r="E1670">
            <v>9</v>
          </cell>
        </row>
        <row r="1671">
          <cell r="A1671" t="str">
            <v>400000931</v>
          </cell>
          <cell r="B1671" t="str">
            <v>Halter TEF - MPI an Drehweiche</v>
          </cell>
          <cell r="C1671">
            <v>0</v>
          </cell>
          <cell r="D1671">
            <v>24.38</v>
          </cell>
          <cell r="E1671">
            <v>24.38</v>
          </cell>
        </row>
        <row r="1672">
          <cell r="A1672" t="str">
            <v>400000932</v>
          </cell>
          <cell r="B1672" t="str">
            <v>Halter TEF Motor für Drehweiche</v>
          </cell>
          <cell r="C1672">
            <v>0</v>
          </cell>
          <cell r="D1672">
            <v>45</v>
          </cell>
          <cell r="E1672">
            <v>45</v>
          </cell>
        </row>
        <row r="1673">
          <cell r="A1673" t="str">
            <v>400000933</v>
          </cell>
          <cell r="B1673" t="str">
            <v>Halter Anschluss APS110 für Drehweiche</v>
          </cell>
          <cell r="C1673">
            <v>0</v>
          </cell>
          <cell r="D1673">
            <v>26.24</v>
          </cell>
          <cell r="E1673">
            <v>26.24</v>
          </cell>
        </row>
        <row r="1674">
          <cell r="A1674" t="str">
            <v>400000934</v>
          </cell>
          <cell r="B1674" t="str">
            <v>Anschluss APS110</v>
          </cell>
          <cell r="C1674">
            <v>0</v>
          </cell>
          <cell r="D1674">
            <v>20</v>
          </cell>
          <cell r="E1674">
            <v>20</v>
          </cell>
        </row>
        <row r="1675">
          <cell r="A1675" t="str">
            <v>400000935</v>
          </cell>
          <cell r="B1675" t="str">
            <v>Rollenstütze für Drehweiche</v>
          </cell>
          <cell r="C1675">
            <v>0</v>
          </cell>
          <cell r="D1675">
            <v>38</v>
          </cell>
          <cell r="E1675">
            <v>38</v>
          </cell>
        </row>
        <row r="1676">
          <cell r="A1676" t="str">
            <v>400000936</v>
          </cell>
          <cell r="B1676" t="str">
            <v>Halter Rolle aussen für Drehweiche</v>
          </cell>
          <cell r="C1676">
            <v>0</v>
          </cell>
          <cell r="D1676">
            <v>3.73</v>
          </cell>
          <cell r="E1676">
            <v>3.73</v>
          </cell>
        </row>
        <row r="1677">
          <cell r="A1677" t="str">
            <v>400000937</v>
          </cell>
          <cell r="B1677" t="str">
            <v>Halter AFS für Drehweiche</v>
          </cell>
          <cell r="C1677">
            <v>0</v>
          </cell>
          <cell r="D1677">
            <v>35</v>
          </cell>
          <cell r="E1677">
            <v>35</v>
          </cell>
        </row>
        <row r="1678">
          <cell r="A1678" t="str">
            <v>400000938</v>
          </cell>
          <cell r="B1678" t="str">
            <v>Halter AFS Gegenstück für Drehweiche</v>
          </cell>
          <cell r="C1678">
            <v>0</v>
          </cell>
          <cell r="D1678">
            <v>9</v>
          </cell>
          <cell r="E1678">
            <v>9</v>
          </cell>
        </row>
        <row r="1679">
          <cell r="A1679" t="str">
            <v>400000939</v>
          </cell>
          <cell r="B1679" t="str">
            <v>Halter Kabelführung für Drehweiche</v>
          </cell>
          <cell r="C1679">
            <v>0</v>
          </cell>
          <cell r="D1679">
            <v>14.87</v>
          </cell>
          <cell r="E1679">
            <v>14.87</v>
          </cell>
        </row>
        <row r="1680">
          <cell r="A1680" t="str">
            <v>400000940</v>
          </cell>
          <cell r="B1680" t="str">
            <v>AP60 - Bogen R650 für Drehweiche</v>
          </cell>
          <cell r="C1680">
            <v>2.5</v>
          </cell>
          <cell r="D1680">
            <v>5.56</v>
          </cell>
          <cell r="E1680">
            <v>8.06</v>
          </cell>
        </row>
        <row r="1681">
          <cell r="A1681" t="str">
            <v>400000941</v>
          </cell>
          <cell r="B1681" t="str">
            <v>Rohr - Kabelschlepp für Drehweiche</v>
          </cell>
          <cell r="C1681">
            <v>0</v>
          </cell>
          <cell r="D1681">
            <v>115</v>
          </cell>
          <cell r="E1681">
            <v>115</v>
          </cell>
        </row>
        <row r="1682">
          <cell r="A1682" t="str">
            <v>400000942</v>
          </cell>
          <cell r="B1682" t="str">
            <v>Halter Motorstation für Drehweiche</v>
          </cell>
          <cell r="C1682">
            <v>0</v>
          </cell>
          <cell r="D1682">
            <v>24.14</v>
          </cell>
          <cell r="E1682">
            <v>24.14</v>
          </cell>
        </row>
        <row r="1683">
          <cell r="A1683" t="str">
            <v>400000943</v>
          </cell>
          <cell r="B1683" t="str">
            <v>DREHWEICHE SCHLEICHER</v>
          </cell>
          <cell r="C1683">
            <v>109</v>
          </cell>
          <cell r="D1683">
            <v>1319.3322201604635</v>
          </cell>
          <cell r="E1683">
            <v>1438.3322201604635</v>
          </cell>
        </row>
        <row r="1684">
          <cell r="A1684" t="str">
            <v>400000944</v>
          </cell>
          <cell r="B1684" t="str">
            <v>Zylinder für Drehweiche - DSNU-25-320-PPV-EX4</v>
          </cell>
          <cell r="C1684">
            <v>0</v>
          </cell>
          <cell r="D1684">
            <v>62.11</v>
          </cell>
          <cell r="E1684">
            <v>62.11</v>
          </cell>
        </row>
        <row r="1685">
          <cell r="A1685" t="str">
            <v>400000945</v>
          </cell>
          <cell r="B1685" t="str">
            <v>Lagerbock für Drehweiche - LBN-20/25</v>
          </cell>
          <cell r="C1685">
            <v>0</v>
          </cell>
          <cell r="D1685">
            <v>5.13</v>
          </cell>
          <cell r="E1685">
            <v>5.13</v>
          </cell>
        </row>
        <row r="1686">
          <cell r="A1686" t="str">
            <v>400000946</v>
          </cell>
          <cell r="B1686" t="str">
            <v>Gelenkkopf für Drehweiche - SGS-M10X1,25</v>
          </cell>
          <cell r="C1686">
            <v>0</v>
          </cell>
          <cell r="D1686">
            <v>15.53</v>
          </cell>
          <cell r="E1686">
            <v>15.53</v>
          </cell>
        </row>
        <row r="1687">
          <cell r="A1687" t="str">
            <v>400000947</v>
          </cell>
          <cell r="B1687" t="str">
            <v>Ausschleusbogen Klinkenförderer 70991-1541+1542</v>
          </cell>
          <cell r="C1687">
            <v>0</v>
          </cell>
          <cell r="D1687">
            <v>740</v>
          </cell>
          <cell r="E1687">
            <v>740</v>
          </cell>
        </row>
        <row r="1688">
          <cell r="A1688" t="str">
            <v>400000948</v>
          </cell>
          <cell r="B1688" t="str">
            <v>Unterlegplatte f. Stellfuss</v>
          </cell>
          <cell r="C1688"/>
          <cell r="D1688">
            <v>5.8</v>
          </cell>
          <cell r="E1688">
            <v>5.8</v>
          </cell>
        </row>
        <row r="1689">
          <cell r="A1689" t="str">
            <v>400000949</v>
          </cell>
          <cell r="B1689" t="str">
            <v>Halter TEF Motor für Drehweiche _TEF rechts</v>
          </cell>
          <cell r="C1689">
            <v>0</v>
          </cell>
          <cell r="D1689">
            <v>45</v>
          </cell>
          <cell r="E1689">
            <v>45</v>
          </cell>
        </row>
        <row r="1690">
          <cell r="A1690" t="str">
            <v>400000950</v>
          </cell>
          <cell r="B1690" t="str">
            <v>Kupferdichtring DIN7603 Form A 10x13,5x1 CU</v>
          </cell>
          <cell r="C1690"/>
          <cell r="D1690">
            <v>6.5000000000000002E-2</v>
          </cell>
          <cell r="E1690">
            <v>6.5000000000000002E-2</v>
          </cell>
        </row>
        <row r="1691">
          <cell r="A1691" t="str">
            <v>400000951</v>
          </cell>
          <cell r="B1691" t="str">
            <v>GETR.MOT. SA57/II2GD EDRS80S4/3GD/KCC/AL, nA=25</v>
          </cell>
          <cell r="C1691"/>
          <cell r="D1691">
            <v>627.97</v>
          </cell>
          <cell r="E1691">
            <v>627.97</v>
          </cell>
        </row>
        <row r="1692">
          <cell r="A1692" t="str">
            <v>400000952</v>
          </cell>
          <cell r="B1692" t="str">
            <v>KEW_Kreisförderanlage Typ 55Nn</v>
          </cell>
          <cell r="C1692"/>
          <cell r="D1692">
            <v>23000</v>
          </cell>
          <cell r="E1692">
            <v>23000</v>
          </cell>
        </row>
        <row r="1693">
          <cell r="A1693" t="str">
            <v>400000953</v>
          </cell>
          <cell r="B1693" t="str">
            <v xml:space="preserve">Z-Winkel/H=0223/B=60/RAL7035/beam 95x50 </v>
          </cell>
          <cell r="C1693">
            <v>0</v>
          </cell>
          <cell r="D1693">
            <v>3.76</v>
          </cell>
          <cell r="E1693">
            <v>3.76</v>
          </cell>
        </row>
        <row r="1694">
          <cell r="A1694" t="str">
            <v>400000954</v>
          </cell>
          <cell r="B1694" t="str">
            <v>Winkel/H=0160/B=60/RAL7035/DRT-ALU/esparma</v>
          </cell>
          <cell r="C1694">
            <v>0</v>
          </cell>
          <cell r="D1694">
            <v>6.95</v>
          </cell>
          <cell r="E1694">
            <v>6.95</v>
          </cell>
        </row>
        <row r="1695">
          <cell r="A1695" t="str">
            <v>400000955</v>
          </cell>
          <cell r="B1695" t="str">
            <v>BODENSÄULE R 2"/Sonder/MIT</v>
          </cell>
          <cell r="C1695">
            <v>0</v>
          </cell>
          <cell r="D1695">
            <v>98</v>
          </cell>
          <cell r="E1695">
            <v>98</v>
          </cell>
        </row>
        <row r="1696">
          <cell r="A1696" t="str">
            <v>400000956</v>
          </cell>
          <cell r="B1696" t="str">
            <v>Haltewinkel für Scanner am Separator - Schneider</v>
          </cell>
          <cell r="C1696">
            <v>0</v>
          </cell>
          <cell r="D1696">
            <v>7</v>
          </cell>
          <cell r="E1696">
            <v>7</v>
          </cell>
        </row>
        <row r="1697">
          <cell r="A1697" t="str">
            <v>400000957</v>
          </cell>
          <cell r="B1697" t="str">
            <v>KETTENRAD Z=10  43744-140 (WEICHE FÜR</v>
          </cell>
          <cell r="C1697"/>
          <cell r="D1697">
            <v>4.75</v>
          </cell>
          <cell r="E1697">
            <v>4.75</v>
          </cell>
        </row>
        <row r="1698">
          <cell r="A1698" t="str">
            <v>400000958</v>
          </cell>
          <cell r="B1698" t="str">
            <v>Winkel / 45x45x5 / L=400</v>
          </cell>
          <cell r="C1698"/>
          <cell r="D1698">
            <v>5.9989999999999997</v>
          </cell>
          <cell r="E1698">
            <v>5.9989999999999997</v>
          </cell>
        </row>
        <row r="1699">
          <cell r="A1699" t="str">
            <v>400000959</v>
          </cell>
          <cell r="B1699" t="str">
            <v>Axelent Schutzzaun "X-Guard"</v>
          </cell>
          <cell r="C1699">
            <v>0</v>
          </cell>
          <cell r="D1699">
            <v>2500</v>
          </cell>
          <cell r="E1699">
            <v>2500</v>
          </cell>
        </row>
        <row r="1700">
          <cell r="A1700" t="str">
            <v>400000960</v>
          </cell>
          <cell r="B1700" t="str">
            <v>Bod.-säuleR2" m. Fusspl. L=5600; RAL9002</v>
          </cell>
          <cell r="C1700"/>
          <cell r="D1700">
            <v>69.988799999999998</v>
          </cell>
          <cell r="E1700">
            <v>69.988799999999998</v>
          </cell>
        </row>
        <row r="1701">
          <cell r="A1701" t="str">
            <v>400000961</v>
          </cell>
          <cell r="B1701" t="str">
            <v>Grundplatte für Drop-off MEWA</v>
          </cell>
          <cell r="C1701"/>
          <cell r="D1701">
            <v>20</v>
          </cell>
          <cell r="E1701">
            <v>20</v>
          </cell>
        </row>
        <row r="1702">
          <cell r="A1702" t="str">
            <v>400000962</v>
          </cell>
          <cell r="B1702" t="str">
            <v>Stegplatte für Drop-off MEWA</v>
          </cell>
          <cell r="C1702"/>
          <cell r="D1702">
            <v>5.5</v>
          </cell>
          <cell r="E1702">
            <v>5.5</v>
          </cell>
        </row>
        <row r="1703">
          <cell r="A1703" t="str">
            <v>400000963</v>
          </cell>
          <cell r="B1703" t="str">
            <v>Rollenträger 5m für Andruck-Rollenleiste Drop-off</v>
          </cell>
          <cell r="C1703"/>
          <cell r="D1703">
            <v>170</v>
          </cell>
          <cell r="E1703">
            <v>170</v>
          </cell>
        </row>
        <row r="1704">
          <cell r="A1704" t="str">
            <v>400000964</v>
          </cell>
          <cell r="B1704" t="str">
            <v>Grundplatte für Andruck-Rollenleiste Drop-off MEWA</v>
          </cell>
          <cell r="C1704"/>
          <cell r="D1704">
            <v>7</v>
          </cell>
          <cell r="E1704">
            <v>7</v>
          </cell>
        </row>
        <row r="1705">
          <cell r="A1705" t="str">
            <v>400000965</v>
          </cell>
          <cell r="B1705" t="str">
            <v>Stegwinkel für Andruck-Rollenleiste Drop-off MEWA</v>
          </cell>
          <cell r="C1705"/>
          <cell r="D1705">
            <v>6.5</v>
          </cell>
          <cell r="E1705">
            <v>6.5</v>
          </cell>
        </row>
        <row r="1706">
          <cell r="A1706" t="str">
            <v>400000966</v>
          </cell>
          <cell r="B1706" t="str">
            <v>Klemmring 2" Säule leichte Ausf. (GD 91430013)</v>
          </cell>
          <cell r="C1706">
            <v>0</v>
          </cell>
          <cell r="D1706">
            <v>1.2233333333333332</v>
          </cell>
          <cell r="E1706">
            <v>1.2233333333333332</v>
          </cell>
        </row>
        <row r="1707">
          <cell r="A1707" t="str">
            <v>400000967</v>
          </cell>
          <cell r="B1707" t="str">
            <v>Platte an LP-M für Verbindung LP-M u. LP0.2</v>
          </cell>
          <cell r="C1707"/>
          <cell r="D1707">
            <v>8</v>
          </cell>
          <cell r="E1707">
            <v>8</v>
          </cell>
        </row>
        <row r="1708">
          <cell r="A1708" t="str">
            <v>400000968</v>
          </cell>
          <cell r="B1708" t="str">
            <v>Platte an LP0.2 für Verbindung LP-M u. LP0.2</v>
          </cell>
          <cell r="C1708"/>
          <cell r="D1708">
            <v>7</v>
          </cell>
          <cell r="E1708">
            <v>7</v>
          </cell>
        </row>
        <row r="1709">
          <cell r="A1709" t="str">
            <v>400000969</v>
          </cell>
          <cell r="B1709" t="str">
            <v>Rollenträger 0.5m für Andruck-Rollenleiste</v>
          </cell>
          <cell r="C1709"/>
          <cell r="D1709">
            <v>15</v>
          </cell>
          <cell r="E1709">
            <v>15</v>
          </cell>
        </row>
        <row r="1710">
          <cell r="A1710" t="str">
            <v>400000970</v>
          </cell>
          <cell r="B1710" t="str">
            <v>ALU Winkel 80x40x4   L=6000mm</v>
          </cell>
          <cell r="C1710"/>
          <cell r="D1710">
            <v>31.62</v>
          </cell>
          <cell r="E1710">
            <v>31.62</v>
          </cell>
        </row>
        <row r="1711">
          <cell r="A1711" t="str">
            <v>400000971</v>
          </cell>
          <cell r="B1711" t="str">
            <v>1" Rohr L=400mm</v>
          </cell>
          <cell r="C1711"/>
          <cell r="D1711">
            <v>3.81</v>
          </cell>
          <cell r="E1711">
            <v>3.81</v>
          </cell>
        </row>
        <row r="1712">
          <cell r="A1712" t="str">
            <v>400000972</v>
          </cell>
          <cell r="B1712" t="str">
            <v>Verbindung Rutschprofil - Bogen links</v>
          </cell>
          <cell r="C1712"/>
          <cell r="D1712">
            <v>8.5</v>
          </cell>
          <cell r="E1712">
            <v>8.5</v>
          </cell>
        </row>
        <row r="1713">
          <cell r="A1713" t="str">
            <v>400000973</v>
          </cell>
          <cell r="B1713" t="str">
            <v>Verbindung Rutschprofil - Bogen rechts</v>
          </cell>
          <cell r="C1713"/>
          <cell r="D1713">
            <v>8.5</v>
          </cell>
          <cell r="E1713">
            <v>8.5</v>
          </cell>
        </row>
        <row r="1714">
          <cell r="A1714" t="str">
            <v>400000974</v>
          </cell>
          <cell r="B1714" t="str">
            <v>Verbindung Drop-off - Bogen</v>
          </cell>
          <cell r="C1714"/>
          <cell r="D1714">
            <v>15</v>
          </cell>
          <cell r="E1714">
            <v>15</v>
          </cell>
        </row>
        <row r="1715">
          <cell r="A1715" t="str">
            <v>400000975</v>
          </cell>
          <cell r="B1715" t="str">
            <v>Verbindung Schnecke - Bogen 1</v>
          </cell>
          <cell r="C1715"/>
          <cell r="D1715">
            <v>45</v>
          </cell>
          <cell r="E1715">
            <v>45</v>
          </cell>
        </row>
        <row r="1716">
          <cell r="A1716" t="str">
            <v>400000976</v>
          </cell>
          <cell r="B1716" t="str">
            <v>Verbindung Schnecke - Bogen 2</v>
          </cell>
          <cell r="C1716"/>
          <cell r="D1716">
            <v>8.5</v>
          </cell>
          <cell r="E1716">
            <v>8.5</v>
          </cell>
        </row>
        <row r="1717">
          <cell r="A1717" t="str">
            <v>400000977</v>
          </cell>
          <cell r="B1717" t="str">
            <v>Führungsbogen für Rutschprofil</v>
          </cell>
          <cell r="C1717"/>
          <cell r="D1717">
            <v>22.4</v>
          </cell>
          <cell r="E1717">
            <v>22.4</v>
          </cell>
        </row>
        <row r="1718">
          <cell r="A1718" t="str">
            <v>400000978</v>
          </cell>
          <cell r="B1718" t="str">
            <v>LTA50 MIT EB 150 (1 EBENE) KPL. m. 2 Scheiben</v>
          </cell>
          <cell r="C1718">
            <v>0.46</v>
          </cell>
          <cell r="D1718">
            <v>69.428159558797063</v>
          </cell>
          <cell r="E1718">
            <v>69.888159558797071</v>
          </cell>
        </row>
        <row r="1719">
          <cell r="A1719" t="str">
            <v>400000979</v>
          </cell>
          <cell r="B1719" t="str">
            <v>Anschraubplatte an HFS-Profil für Drop-off MEWA</v>
          </cell>
          <cell r="C1719"/>
          <cell r="D1719">
            <v>12</v>
          </cell>
          <cell r="E1719">
            <v>12</v>
          </cell>
        </row>
        <row r="1720">
          <cell r="A1720" t="str">
            <v>400000980</v>
          </cell>
          <cell r="B1720" t="str">
            <v>Grundplatte an HFS-Profil für Drop-off MEWA</v>
          </cell>
          <cell r="C1720"/>
          <cell r="D1720">
            <v>18</v>
          </cell>
          <cell r="E1720">
            <v>18</v>
          </cell>
        </row>
        <row r="1721">
          <cell r="A1721" t="str">
            <v>400000981</v>
          </cell>
          <cell r="B1721" t="str">
            <v>Halter Bremsbürste auf Rutschstange</v>
          </cell>
          <cell r="C1721"/>
          <cell r="D1721">
            <v>25</v>
          </cell>
          <cell r="E1721">
            <v>25</v>
          </cell>
        </row>
        <row r="1722">
          <cell r="A1722" t="str">
            <v>400000982</v>
          </cell>
          <cell r="B1722" t="str">
            <v>STIRNR.GETR.MOT. R47DRS71S4-BE05/HR/IS/TF/,</v>
          </cell>
          <cell r="C1722">
            <v>0</v>
          </cell>
          <cell r="D1722">
            <v>1043.28</v>
          </cell>
          <cell r="E1722">
            <v>1043.28</v>
          </cell>
        </row>
        <row r="1723">
          <cell r="A1723" t="str">
            <v>400000983</v>
          </cell>
          <cell r="B1723" t="str">
            <v>ALU Winkel 120x40x4      L=6000mm</v>
          </cell>
          <cell r="C1723"/>
          <cell r="D1723">
            <v>43.5</v>
          </cell>
          <cell r="E1723">
            <v>43.5</v>
          </cell>
        </row>
        <row r="1724">
          <cell r="A1724" t="str">
            <v>400000984</v>
          </cell>
          <cell r="B1724" t="str">
            <v>Halteplatte 2 - 20 -ETF</v>
          </cell>
          <cell r="C1724"/>
          <cell r="D1724">
            <v>18</v>
          </cell>
          <cell r="E1724">
            <v>18</v>
          </cell>
        </row>
        <row r="1725">
          <cell r="A1725" t="str">
            <v>400000985</v>
          </cell>
          <cell r="B1725" t="str">
            <v>Stegplatte 2 - 20 -ETF</v>
          </cell>
          <cell r="C1725"/>
          <cell r="D1725">
            <v>25</v>
          </cell>
          <cell r="E1725">
            <v>25</v>
          </cell>
        </row>
        <row r="1726">
          <cell r="A1726" t="str">
            <v>400000986</v>
          </cell>
          <cell r="B1726" t="str">
            <v>Stopperbügel f. Säulenstopper Zusammenbauzeichnung</v>
          </cell>
          <cell r="C1726"/>
          <cell r="D1726">
            <v>5.5</v>
          </cell>
          <cell r="E1726">
            <v>5.5</v>
          </cell>
        </row>
        <row r="1727">
          <cell r="A1727" t="str">
            <v>400000987</v>
          </cell>
          <cell r="B1727" t="str">
            <v>Stopperbügel f. Säulenstopper</v>
          </cell>
          <cell r="C1727"/>
          <cell r="D1727">
            <v>2.6</v>
          </cell>
          <cell r="E1727">
            <v>2.6</v>
          </cell>
        </row>
        <row r="1728">
          <cell r="A1728" t="str">
            <v>400000988</v>
          </cell>
          <cell r="B1728" t="str">
            <v>Anschlag Stopperbügel f. Säulenstopper</v>
          </cell>
          <cell r="C1728"/>
          <cell r="D1728">
            <v>2.59</v>
          </cell>
          <cell r="E1728">
            <v>2.59</v>
          </cell>
        </row>
        <row r="1729">
          <cell r="A1729" t="str">
            <v>400000989</v>
          </cell>
          <cell r="B1729" t="str">
            <v>BÜGELTRÄGERENTLADUNG DROP-OFF FÖRDERRICHTUNG</v>
          </cell>
          <cell r="C1729">
            <v>15</v>
          </cell>
          <cell r="D1729">
            <v>545.15729999999996</v>
          </cell>
          <cell r="E1729">
            <v>560.15729999999996</v>
          </cell>
        </row>
        <row r="1730">
          <cell r="A1730" t="str">
            <v>400000990</v>
          </cell>
          <cell r="B1730" t="str">
            <v>Sensorhalter für Drop-off MEWA</v>
          </cell>
          <cell r="C1730"/>
          <cell r="D1730">
            <v>6.5</v>
          </cell>
          <cell r="E1730">
            <v>6.5</v>
          </cell>
        </row>
        <row r="1731">
          <cell r="A1731" t="str">
            <v>400000991</v>
          </cell>
          <cell r="B1731" t="str">
            <v>bobbin stripper Kashmar</v>
          </cell>
          <cell r="C1731"/>
          <cell r="D1731">
            <v>11733</v>
          </cell>
          <cell r="E1731">
            <v>11733</v>
          </cell>
        </row>
        <row r="1732">
          <cell r="A1732" t="str">
            <v>400000992</v>
          </cell>
          <cell r="B1732" t="str">
            <v>ALUPROFILBOGEN APB 110 R550/22,5°-468/117</v>
          </cell>
          <cell r="C1732">
            <v>2.5</v>
          </cell>
          <cell r="D1732">
            <v>11.91</v>
          </cell>
          <cell r="E1732">
            <v>24.41</v>
          </cell>
        </row>
        <row r="1733">
          <cell r="A1733" t="str">
            <v>400000993</v>
          </cell>
          <cell r="B1733" t="str">
            <v>RINGSCHRAUBE M8X50 GESCHW.</v>
          </cell>
          <cell r="C1733">
            <v>0</v>
          </cell>
          <cell r="D1733">
            <v>1.33</v>
          </cell>
          <cell r="E1733">
            <v>1.33</v>
          </cell>
        </row>
        <row r="1734">
          <cell r="A1734" t="str">
            <v>400000994</v>
          </cell>
          <cell r="B1734" t="str">
            <v>Winkel 159/230/6_Bedientableau RSM</v>
          </cell>
          <cell r="C1734"/>
          <cell r="D1734">
            <v>17.25</v>
          </cell>
          <cell r="E1734">
            <v>17.25</v>
          </cell>
        </row>
        <row r="1735">
          <cell r="A1735" t="str">
            <v>400000995</v>
          </cell>
          <cell r="B1735" t="str">
            <v>Sonderrohrschelle d=38mm</v>
          </cell>
          <cell r="C1735">
            <v>0</v>
          </cell>
          <cell r="D1735">
            <v>5.5</v>
          </cell>
          <cell r="E1735">
            <v>5.5</v>
          </cell>
        </row>
        <row r="1736">
          <cell r="A1736" t="str">
            <v>400000996</v>
          </cell>
          <cell r="B1736" t="str">
            <v>Reflektorhalter PL30_P250/ AP60</v>
          </cell>
          <cell r="C1736">
            <v>0</v>
          </cell>
          <cell r="D1736">
            <v>3.99</v>
          </cell>
          <cell r="E1736">
            <v>3.99</v>
          </cell>
        </row>
        <row r="1737">
          <cell r="A1737" t="str">
            <v>400000997</v>
          </cell>
          <cell r="B1737" t="str">
            <v>SENSORHALTER  LT MHT 15-P3317 / AP110 --&gt;</v>
          </cell>
          <cell r="C1737">
            <v>0</v>
          </cell>
          <cell r="D1737">
            <v>1.72</v>
          </cell>
          <cell r="E1737">
            <v>1.72</v>
          </cell>
        </row>
        <row r="1738">
          <cell r="A1738" t="str">
            <v>400000998</v>
          </cell>
          <cell r="B1738" t="str">
            <v>Winkel 159/220/6_Bedientableau RSM</v>
          </cell>
          <cell r="C1738"/>
          <cell r="D1738">
            <v>17.25</v>
          </cell>
          <cell r="E1738">
            <v>17.25</v>
          </cell>
        </row>
        <row r="1739">
          <cell r="A1739" t="str">
            <v>400000999</v>
          </cell>
          <cell r="B1739" t="str">
            <v>TRAVERSENSTOPPER SCHLEICHER 404300</v>
          </cell>
          <cell r="C1739">
            <v>8.2000000000000011</v>
          </cell>
          <cell r="D1739">
            <v>237.87879603383863</v>
          </cell>
          <cell r="E1739">
            <v>248.57879603383864</v>
          </cell>
        </row>
        <row r="1740">
          <cell r="A1740" t="str">
            <v>400001000</v>
          </cell>
          <cell r="B1740" t="str">
            <v>Warenträger 401660</v>
          </cell>
          <cell r="C1740"/>
          <cell r="D1740"/>
          <cell r="E1740"/>
        </row>
        <row r="1741">
          <cell r="A1741" t="str">
            <v>400001001</v>
          </cell>
          <cell r="B1741" t="str">
            <v>Tragrohr Teil 1</v>
          </cell>
          <cell r="C1741">
            <v>0</v>
          </cell>
          <cell r="D1741">
            <v>4.5</v>
          </cell>
          <cell r="E1741">
            <v>4.5</v>
          </cell>
        </row>
        <row r="1742">
          <cell r="A1742" t="str">
            <v>400001002</v>
          </cell>
          <cell r="B1742" t="str">
            <v>Traverse Teil 2</v>
          </cell>
          <cell r="C1742">
            <v>0</v>
          </cell>
          <cell r="D1742">
            <v>4.5</v>
          </cell>
          <cell r="E1742">
            <v>4.5</v>
          </cell>
        </row>
        <row r="1743">
          <cell r="A1743" t="str">
            <v>400001003</v>
          </cell>
          <cell r="B1743" t="str">
            <v>Tragwinkel-Halter Teil 3</v>
          </cell>
          <cell r="C1743">
            <v>0</v>
          </cell>
          <cell r="D1743">
            <v>4.5</v>
          </cell>
          <cell r="E1743">
            <v>4.5</v>
          </cell>
        </row>
        <row r="1744">
          <cell r="A1744" t="str">
            <v>400001004</v>
          </cell>
          <cell r="B1744" t="str">
            <v>Tragwinkel Teil 4</v>
          </cell>
          <cell r="C1744">
            <v>0</v>
          </cell>
          <cell r="D1744">
            <v>3</v>
          </cell>
          <cell r="E1744">
            <v>3</v>
          </cell>
        </row>
        <row r="1745">
          <cell r="A1745" t="str">
            <v>400001005</v>
          </cell>
          <cell r="B1745" t="str">
            <v>Tragwinkel-Achse Teil 5</v>
          </cell>
          <cell r="C1745">
            <v>0</v>
          </cell>
          <cell r="D1745">
            <v>3.35</v>
          </cell>
          <cell r="E1745">
            <v>3.35</v>
          </cell>
        </row>
        <row r="1746">
          <cell r="A1746" t="str">
            <v>400001006</v>
          </cell>
          <cell r="B1746" t="str">
            <v>HALTEBOLZEN-TRÄGER TEIL 6</v>
          </cell>
          <cell r="C1746">
            <v>0</v>
          </cell>
          <cell r="D1746">
            <v>4</v>
          </cell>
          <cell r="E1746">
            <v>4</v>
          </cell>
        </row>
        <row r="1747">
          <cell r="A1747" t="str">
            <v>400001007</v>
          </cell>
          <cell r="B1747" t="str">
            <v>Haltebolzen Teil 7 .</v>
          </cell>
          <cell r="C1747">
            <v>0</v>
          </cell>
          <cell r="D1747">
            <v>1.5</v>
          </cell>
          <cell r="E1747">
            <v>1.5</v>
          </cell>
        </row>
        <row r="1748">
          <cell r="A1748" t="str">
            <v>400001008</v>
          </cell>
          <cell r="B1748" t="str">
            <v>ABSTÜTZUNG OBEN TEIL 8</v>
          </cell>
          <cell r="C1748">
            <v>0</v>
          </cell>
          <cell r="D1748">
            <v>4</v>
          </cell>
          <cell r="E1748">
            <v>4</v>
          </cell>
        </row>
        <row r="1749">
          <cell r="A1749" t="str">
            <v>400001009</v>
          </cell>
          <cell r="B1749" t="str">
            <v>DISTANZ ABSTÜTZUNG Teil 9</v>
          </cell>
          <cell r="C1749">
            <v>0</v>
          </cell>
          <cell r="D1749">
            <v>1.5</v>
          </cell>
          <cell r="E1749">
            <v>1.5</v>
          </cell>
        </row>
        <row r="1750">
          <cell r="A1750" t="str">
            <v>400001010</v>
          </cell>
          <cell r="B1750" t="str">
            <v>ABSTÜTZUNG UNTEN TEIL 10</v>
          </cell>
          <cell r="C1750">
            <v>0</v>
          </cell>
          <cell r="D1750">
            <v>4</v>
          </cell>
          <cell r="E1750">
            <v>4</v>
          </cell>
        </row>
        <row r="1751">
          <cell r="A1751" t="str">
            <v>400001011</v>
          </cell>
          <cell r="B1751" t="str">
            <v>DISTANZ ABST. UNTEN Teil 11</v>
          </cell>
          <cell r="C1751">
            <v>0</v>
          </cell>
          <cell r="D1751">
            <v>1.5</v>
          </cell>
          <cell r="E1751">
            <v>1.5</v>
          </cell>
        </row>
        <row r="1752">
          <cell r="A1752" t="str">
            <v>400001012</v>
          </cell>
          <cell r="B1752" t="str">
            <v>VERBINDUNGSPLATTE TEIL 12</v>
          </cell>
          <cell r="C1752">
            <v>0</v>
          </cell>
          <cell r="D1752">
            <v>1.5</v>
          </cell>
          <cell r="E1752">
            <v>1.5</v>
          </cell>
        </row>
        <row r="1753">
          <cell r="A1753" t="str">
            <v>400001013</v>
          </cell>
          <cell r="B1753" t="str">
            <v>Abhängewinkel G für 305180Hr.Drexl</v>
          </cell>
          <cell r="C1753"/>
          <cell r="D1753">
            <v>2</v>
          </cell>
          <cell r="E1753">
            <v>2</v>
          </cell>
        </row>
        <row r="1754">
          <cell r="A1754" t="str">
            <v>400001014</v>
          </cell>
          <cell r="B1754" t="str">
            <v>LKF-Elemente A-EDrexl</v>
          </cell>
          <cell r="C1754"/>
          <cell r="D1754">
            <v>5792.95</v>
          </cell>
          <cell r="E1754">
            <v>5792.95</v>
          </cell>
        </row>
        <row r="1755">
          <cell r="A1755" t="str">
            <v>400001015</v>
          </cell>
          <cell r="B1755" t="str">
            <v>LFK-Teile A-3017714 f. ZENGADrexl</v>
          </cell>
          <cell r="C1755"/>
          <cell r="D1755">
            <v>21676.73</v>
          </cell>
          <cell r="E1755">
            <v>21676.73</v>
          </cell>
        </row>
        <row r="1756">
          <cell r="A1756" t="str">
            <v>400001016</v>
          </cell>
          <cell r="B1756" t="str">
            <v>So 6-kt-Schr. M8x190 DIN 931 VZ</v>
          </cell>
          <cell r="C1756"/>
          <cell r="D1756">
            <v>0.69920000000000004</v>
          </cell>
          <cell r="E1756">
            <v>0.69920000000000004</v>
          </cell>
        </row>
        <row r="1757">
          <cell r="A1757" t="str">
            <v>400001017</v>
          </cell>
          <cell r="B1757" t="str">
            <v>Langloch fräsen SSG-Fertigung</v>
          </cell>
          <cell r="C1757"/>
          <cell r="D1757">
            <v>0.42</v>
          </cell>
          <cell r="E1757">
            <v>0.42</v>
          </cell>
        </row>
        <row r="1758">
          <cell r="A1758" t="str">
            <v>400001018</v>
          </cell>
          <cell r="B1758" t="str">
            <v>Loch bohren SSG-Fertgiung</v>
          </cell>
          <cell r="C1758"/>
          <cell r="D1758">
            <v>0.42</v>
          </cell>
          <cell r="E1758">
            <v>0.42</v>
          </cell>
        </row>
        <row r="1759">
          <cell r="A1759" t="str">
            <v>400001019</v>
          </cell>
          <cell r="B1759" t="str">
            <v>Kapsto Verschluss GPN 350 I 51</v>
          </cell>
          <cell r="C1759"/>
          <cell r="D1759">
            <v>8.1100000000000005E-2</v>
          </cell>
          <cell r="E1759">
            <v>8.1100000000000005E-2</v>
          </cell>
        </row>
        <row r="1760">
          <cell r="A1760" t="str">
            <v>400001020</v>
          </cell>
          <cell r="B1760" t="str">
            <v>Bearbeitung SSG-Fertigung</v>
          </cell>
          <cell r="C1760"/>
          <cell r="D1760">
            <v>2.15</v>
          </cell>
          <cell r="E1760">
            <v>2.15</v>
          </cell>
        </row>
        <row r="1761">
          <cell r="A1761" t="str">
            <v>400001021</v>
          </cell>
          <cell r="B1761" t="str">
            <v>Rohr schneiden SSG Fertigung</v>
          </cell>
          <cell r="C1761"/>
          <cell r="D1761">
            <v>0.42</v>
          </cell>
          <cell r="E1761">
            <v>0.42</v>
          </cell>
        </row>
        <row r="1762">
          <cell r="A1762" t="str">
            <v>400001022</v>
          </cell>
          <cell r="B1762" t="str">
            <v>Winkel aus Lagerbestand</v>
          </cell>
          <cell r="C1762"/>
          <cell r="D1762">
            <v>2</v>
          </cell>
          <cell r="E1762">
            <v>2</v>
          </cell>
        </row>
        <row r="1763">
          <cell r="A1763" t="str">
            <v>400001023</v>
          </cell>
          <cell r="B1763" t="str">
            <v>BODENSÄULE 2" L=5700 MIT FLANSCH ANGESCHW.</v>
          </cell>
          <cell r="C1763"/>
          <cell r="D1763">
            <v>70.5</v>
          </cell>
          <cell r="E1763">
            <v>70.5</v>
          </cell>
        </row>
        <row r="1764">
          <cell r="A1764" t="str">
            <v>400001024</v>
          </cell>
          <cell r="B1764" t="str">
            <v>Schulungsartikelxxxxxxxxxxxxxxxxxxxxxxxxxxxxxxx</v>
          </cell>
          <cell r="C1764"/>
          <cell r="D1764">
            <v>33</v>
          </cell>
          <cell r="E1764">
            <v>33</v>
          </cell>
        </row>
        <row r="1765">
          <cell r="A1765" t="str">
            <v>400001025</v>
          </cell>
          <cell r="B1765" t="str">
            <v>RU90 C-Profil (Lamag) 6m</v>
          </cell>
          <cell r="C1765"/>
          <cell r="D1765">
            <v>46.32</v>
          </cell>
          <cell r="E1765">
            <v>46.32</v>
          </cell>
        </row>
        <row r="1766">
          <cell r="A1766" t="str">
            <v>400001026</v>
          </cell>
          <cell r="B1766" t="str">
            <v>LP45 Winkelprofil (Lamag) 6m</v>
          </cell>
          <cell r="C1766">
            <v>0</v>
          </cell>
          <cell r="D1766">
            <v>22.32</v>
          </cell>
          <cell r="E1766">
            <v>22.32</v>
          </cell>
        </row>
        <row r="1767">
          <cell r="A1767" t="str">
            <v>400001027</v>
          </cell>
          <cell r="B1767" t="str">
            <v>Einsatzscheibe für M8 (Lamag)</v>
          </cell>
          <cell r="C1767"/>
          <cell r="D1767">
            <v>0.1046</v>
          </cell>
          <cell r="E1767">
            <v>0.1046</v>
          </cell>
        </row>
        <row r="1768">
          <cell r="A1768" t="str">
            <v>400001028</v>
          </cell>
          <cell r="B1768" t="str">
            <v>Z-Winkel/H=0102/B=70/verzinkt  /beam 000x000/</v>
          </cell>
          <cell r="C1768"/>
          <cell r="D1768">
            <v>5.98</v>
          </cell>
          <cell r="E1768">
            <v>5.98</v>
          </cell>
        </row>
        <row r="1769">
          <cell r="A1769" t="str">
            <v>400001029</v>
          </cell>
          <cell r="B1769" t="str">
            <v>Platte 110x30x6 mit 2 Bohrunge</v>
          </cell>
          <cell r="C1769"/>
          <cell r="D1769">
            <v>1.97</v>
          </cell>
          <cell r="E1769">
            <v>1.97</v>
          </cell>
        </row>
        <row r="1770">
          <cell r="A1770" t="str">
            <v>400001030</v>
          </cell>
          <cell r="B1770" t="str">
            <v>Platte für Mecalux C-1020</v>
          </cell>
          <cell r="C1770">
            <v>0</v>
          </cell>
          <cell r="D1770">
            <v>12.2</v>
          </cell>
          <cell r="E1770">
            <v>12.2</v>
          </cell>
        </row>
        <row r="1771">
          <cell r="A1771" t="str">
            <v>400001031</v>
          </cell>
          <cell r="B1771" t="str">
            <v>Winkel für Mecalux C-1020</v>
          </cell>
          <cell r="C1771">
            <v>0</v>
          </cell>
          <cell r="D1771">
            <v>14.6</v>
          </cell>
          <cell r="E1771">
            <v>14.6</v>
          </cell>
        </row>
        <row r="1772">
          <cell r="A1772" t="str">
            <v>400001032</v>
          </cell>
          <cell r="B1772" t="str">
            <v>APB 110 R630/37° - 287,7/201,5</v>
          </cell>
          <cell r="C1772">
            <v>2.5</v>
          </cell>
          <cell r="D1772">
            <v>9.1310000000000002</v>
          </cell>
          <cell r="E1772">
            <v>21.631</v>
          </cell>
        </row>
        <row r="1773">
          <cell r="A1773" t="str">
            <v>400001033</v>
          </cell>
          <cell r="B1773" t="str">
            <v>Lasche aufgebohrt auf M10</v>
          </cell>
          <cell r="C1773"/>
          <cell r="D1773">
            <v>1.5</v>
          </cell>
          <cell r="E1773">
            <v>1.5</v>
          </cell>
        </row>
        <row r="1774">
          <cell r="A1774" t="str">
            <v>400001034</v>
          </cell>
          <cell r="B1774" t="str">
            <v>Winkel VK1" aufgebohrt</v>
          </cell>
          <cell r="C1774"/>
          <cell r="D1774">
            <v>1.6</v>
          </cell>
          <cell r="E1774">
            <v>1.6</v>
          </cell>
        </row>
        <row r="1775">
          <cell r="A1775" t="str">
            <v>400001035</v>
          </cell>
          <cell r="B1775" t="str">
            <v>Platte Befestigung Rollapparat</v>
          </cell>
          <cell r="C1775"/>
          <cell r="D1775">
            <v>3.5</v>
          </cell>
          <cell r="E1775">
            <v>3.5</v>
          </cell>
        </row>
        <row r="1776">
          <cell r="A1776" t="str">
            <v>400001036</v>
          </cell>
          <cell r="B1776" t="str">
            <v>Verschiebebühne Verladeschleif</v>
          </cell>
          <cell r="C1776"/>
          <cell r="D1776">
            <v>5608.36</v>
          </cell>
          <cell r="E1776">
            <v>5608.36</v>
          </cell>
        </row>
        <row r="1777">
          <cell r="A1777" t="str">
            <v>400001037</v>
          </cell>
          <cell r="B1777" t="str">
            <v>Verlängerung Trolley V50Alu - Frästeil -Consitex</v>
          </cell>
          <cell r="C1777"/>
          <cell r="D1777">
            <v>2.4500000000000002</v>
          </cell>
          <cell r="E1777">
            <v>2.4500000000000002</v>
          </cell>
        </row>
        <row r="1778">
          <cell r="A1778" t="str">
            <v>400001038</v>
          </cell>
          <cell r="B1778" t="str">
            <v>Regalanlage-Stahlg. Uwe Hahn</v>
          </cell>
          <cell r="C1778"/>
          <cell r="D1778">
            <v>137558</v>
          </cell>
          <cell r="E1778">
            <v>137558</v>
          </cell>
        </row>
        <row r="1779">
          <cell r="A1779" t="str">
            <v>400001039</v>
          </cell>
          <cell r="B1779" t="str">
            <v>artikel barbara</v>
          </cell>
          <cell r="C1779"/>
          <cell r="D1779">
            <v>22.75</v>
          </cell>
          <cell r="E1779">
            <v>22.75</v>
          </cell>
        </row>
        <row r="1780">
          <cell r="A1780" t="str">
            <v>400001040</v>
          </cell>
          <cell r="B1780" t="str">
            <v>ANLAGENKOMP.F. TUXSORTER</v>
          </cell>
          <cell r="C1780">
            <v>0</v>
          </cell>
          <cell r="D1780">
            <v>393.57</v>
          </cell>
          <cell r="E1780">
            <v>393.57</v>
          </cell>
        </row>
        <row r="1781">
          <cell r="A1781" t="str">
            <v>400001041</v>
          </cell>
          <cell r="B1781" t="str">
            <v>Bandzylinder d:16 Hub 2500 822 956 003</v>
          </cell>
          <cell r="C1781">
            <v>0</v>
          </cell>
          <cell r="D1781">
            <v>583.91</v>
          </cell>
          <cell r="E1781">
            <v>583.91</v>
          </cell>
        </row>
        <row r="1782">
          <cell r="A1782" t="str">
            <v>400001042</v>
          </cell>
          <cell r="B1782" t="str">
            <v>Hardcoregatterträger Sonder</v>
          </cell>
          <cell r="C1782">
            <v>0</v>
          </cell>
          <cell r="D1782">
            <v>14</v>
          </cell>
          <cell r="E1782">
            <v>14</v>
          </cell>
        </row>
        <row r="1783">
          <cell r="A1783" t="str">
            <v>400001043</v>
          </cell>
          <cell r="B1783" t="str">
            <v>ALU-Bogen Oben für PEARL Förderer Sonder Länge</v>
          </cell>
          <cell r="C1783"/>
          <cell r="D1783">
            <v>248</v>
          </cell>
          <cell r="E1783">
            <v>248</v>
          </cell>
        </row>
        <row r="1784">
          <cell r="A1784" t="str">
            <v>400001044</v>
          </cell>
          <cell r="B1784" t="str">
            <v>ALU-Bogen Unten für PEARL Förderer Sonder Länge</v>
          </cell>
          <cell r="C1784"/>
          <cell r="D1784">
            <v>248</v>
          </cell>
          <cell r="E1784">
            <v>248</v>
          </cell>
        </row>
        <row r="1785">
          <cell r="A1785" t="str">
            <v>400001045</v>
          </cell>
          <cell r="B1785" t="str">
            <v>Bearbeitung ALU-Bogen Oben 26°PEARL Förderer</v>
          </cell>
          <cell r="C1785"/>
          <cell r="D1785">
            <v>495</v>
          </cell>
          <cell r="E1785">
            <v>495</v>
          </cell>
        </row>
        <row r="1786">
          <cell r="A1786" t="str">
            <v>400001046</v>
          </cell>
          <cell r="B1786" t="str">
            <v>Bearbeitung ALU-Bogen Unten 26° PEARL Förderer</v>
          </cell>
          <cell r="C1786"/>
          <cell r="D1786">
            <v>495</v>
          </cell>
          <cell r="E1786">
            <v>495</v>
          </cell>
        </row>
        <row r="1787">
          <cell r="A1787" t="str">
            <v>400001047</v>
          </cell>
          <cell r="B1787" t="str">
            <v>Drehweiche 405400 Schleicher</v>
          </cell>
          <cell r="C1787"/>
          <cell r="D1787">
            <v>1400</v>
          </cell>
          <cell r="E1787">
            <v>1400</v>
          </cell>
        </row>
        <row r="1788">
          <cell r="A1788" t="str">
            <v>400001048</v>
          </cell>
          <cell r="B1788" t="str">
            <v>Traverse Trolley 405400</v>
          </cell>
          <cell r="C1788"/>
          <cell r="D1788">
            <v>34.5</v>
          </cell>
          <cell r="E1788">
            <v>34.5</v>
          </cell>
        </row>
        <row r="1789">
          <cell r="A1789" t="str">
            <v>400001049</v>
          </cell>
          <cell r="B1789" t="str">
            <v>BEARBEITUNG TEF  MOTORPLATTE</v>
          </cell>
          <cell r="C1789"/>
          <cell r="D1789">
            <v>20</v>
          </cell>
          <cell r="E1789">
            <v>20</v>
          </cell>
        </row>
        <row r="1790">
          <cell r="A1790" t="str">
            <v>400001050</v>
          </cell>
          <cell r="B1790" t="str">
            <v>Stopperbügel  f. Säulenstopper405400</v>
          </cell>
          <cell r="C1790"/>
          <cell r="D1790">
            <v>2.6</v>
          </cell>
          <cell r="E1790">
            <v>2.6</v>
          </cell>
        </row>
        <row r="1791">
          <cell r="A1791" t="str">
            <v>400001051</v>
          </cell>
          <cell r="B1791" t="str">
            <v>Etiketten inkl. Druck und Aufbringung</v>
          </cell>
          <cell r="C1791">
            <v>0</v>
          </cell>
          <cell r="D1791">
            <v>0.2157</v>
          </cell>
          <cell r="E1791">
            <v>0.2157</v>
          </cell>
        </row>
        <row r="1792">
          <cell r="A1792" t="str">
            <v>400001052</v>
          </cell>
          <cell r="B1792" t="str">
            <v>Gleitprofil-Bogen 26° oben(AFS 26° für</v>
          </cell>
          <cell r="C1792"/>
          <cell r="D1792">
            <v>94</v>
          </cell>
          <cell r="E1792">
            <v>94</v>
          </cell>
        </row>
        <row r="1793">
          <cell r="A1793" t="str">
            <v>400001053</v>
          </cell>
          <cell r="B1793" t="str">
            <v>Gleitprofil-Bogen 26° oben GS(AFS 26° für</v>
          </cell>
          <cell r="C1793"/>
          <cell r="D1793">
            <v>46</v>
          </cell>
          <cell r="E1793">
            <v>46</v>
          </cell>
        </row>
        <row r="1794">
          <cell r="A1794" t="str">
            <v>400001054</v>
          </cell>
          <cell r="B1794" t="str">
            <v>Sonderbogen VK060000537 bearb.</v>
          </cell>
          <cell r="C1794"/>
          <cell r="D1794">
            <v>5</v>
          </cell>
          <cell r="E1794">
            <v>5</v>
          </cell>
        </row>
        <row r="1795">
          <cell r="A1795" t="str">
            <v>400001055</v>
          </cell>
          <cell r="B1795" t="str">
            <v>Gleitschiene geschlossen(AFS 26° für</v>
          </cell>
          <cell r="C1795"/>
          <cell r="D1795">
            <v>89.6</v>
          </cell>
          <cell r="E1795">
            <v>89.6</v>
          </cell>
        </row>
        <row r="1796">
          <cell r="A1796" t="str">
            <v>400001056</v>
          </cell>
          <cell r="B1796" t="str">
            <v>Anfangsleiste obenAFS 26°</v>
          </cell>
          <cell r="C1796"/>
          <cell r="D1796">
            <v>89.6</v>
          </cell>
          <cell r="E1796">
            <v>89.6</v>
          </cell>
        </row>
        <row r="1797">
          <cell r="A1797" t="str">
            <v>400001057</v>
          </cell>
          <cell r="B1797" t="str">
            <v>Anfangsleiste untenAFS 26°</v>
          </cell>
          <cell r="C1797"/>
          <cell r="D1797">
            <v>89.6</v>
          </cell>
          <cell r="E1797">
            <v>89.6</v>
          </cell>
        </row>
        <row r="1798">
          <cell r="A1798" t="str">
            <v>400001058</v>
          </cell>
          <cell r="B1798" t="str">
            <v>Grundplatte f. Univ. Stopperauf APS</v>
          </cell>
          <cell r="C1798"/>
          <cell r="D1798">
            <v>30.8</v>
          </cell>
          <cell r="E1798">
            <v>30.8</v>
          </cell>
        </row>
        <row r="1799">
          <cell r="A1799" t="str">
            <v>400001059</v>
          </cell>
          <cell r="B1799" t="str">
            <v>Bearbeitung f. 400001056 und400001057</v>
          </cell>
          <cell r="C1799"/>
          <cell r="D1799">
            <v>31</v>
          </cell>
          <cell r="E1799">
            <v>31</v>
          </cell>
        </row>
        <row r="1800">
          <cell r="A1800" t="str">
            <v>400001060</v>
          </cell>
          <cell r="B1800" t="str">
            <v>Anschlag/ Puffer für TrolleyTraverse CTU --&gt;</v>
          </cell>
          <cell r="C1800"/>
          <cell r="D1800">
            <v>15.99</v>
          </cell>
          <cell r="E1800">
            <v>15.99</v>
          </cell>
        </row>
        <row r="1801">
          <cell r="A1801" t="str">
            <v>400001061</v>
          </cell>
          <cell r="B1801" t="str">
            <v>BEARBEITUNG Träger geschw. --&gt; 826812001</v>
          </cell>
          <cell r="C1801"/>
          <cell r="D1801">
            <v>2</v>
          </cell>
          <cell r="E1801">
            <v>2</v>
          </cell>
        </row>
        <row r="1802">
          <cell r="A1802" t="str">
            <v>400001062</v>
          </cell>
          <cell r="B1802" t="str">
            <v>TEF HALTER FÜR REVERSIERBETRIESonder 15mm länger</v>
          </cell>
          <cell r="C1802"/>
          <cell r="D1802">
            <v>5.98</v>
          </cell>
          <cell r="E1802">
            <v>5.98</v>
          </cell>
        </row>
        <row r="1803">
          <cell r="A1803" t="str">
            <v>400001063</v>
          </cell>
          <cell r="B1803" t="str">
            <v>Gleitprofil-Bogen 26° oben(AFS 26° für</v>
          </cell>
          <cell r="C1803"/>
          <cell r="D1803">
            <v>94</v>
          </cell>
          <cell r="E1803">
            <v>94</v>
          </cell>
        </row>
        <row r="1804">
          <cell r="A1804" t="str">
            <v>400001064</v>
          </cell>
          <cell r="B1804" t="str">
            <v>Gleitprofil-Bogen 26° oben GS(AFS 26° für</v>
          </cell>
          <cell r="C1804"/>
          <cell r="D1804">
            <v>46</v>
          </cell>
          <cell r="E1804">
            <v>46</v>
          </cell>
        </row>
        <row r="1805">
          <cell r="A1805" t="str">
            <v>400001065</v>
          </cell>
          <cell r="B1805" t="str">
            <v>Gleitprofil mit Aussparung(AFS 26° für</v>
          </cell>
          <cell r="C1805"/>
          <cell r="D1805">
            <v>75</v>
          </cell>
          <cell r="E1805">
            <v>75</v>
          </cell>
        </row>
        <row r="1806">
          <cell r="A1806" t="str">
            <v>400001066</v>
          </cell>
          <cell r="B1806" t="str">
            <v>Gleitprofil mit Aussparung(AFS 26° für</v>
          </cell>
          <cell r="C1806">
            <v>0</v>
          </cell>
          <cell r="D1806">
            <v>40</v>
          </cell>
          <cell r="E1806">
            <v>40</v>
          </cell>
        </row>
        <row r="1807">
          <cell r="A1807" t="str">
            <v>400001067</v>
          </cell>
          <cell r="B1807" t="str">
            <v>Bearbeitung f. 400001066</v>
          </cell>
          <cell r="C1807"/>
          <cell r="D1807">
            <v>15</v>
          </cell>
          <cell r="E1807">
            <v>15</v>
          </cell>
        </row>
        <row r="1808">
          <cell r="A1808" t="str">
            <v>400001068</v>
          </cell>
          <cell r="B1808" t="str">
            <v>Bearbeitung f. 400001065</v>
          </cell>
          <cell r="C1808"/>
          <cell r="D1808">
            <v>10</v>
          </cell>
          <cell r="E1808">
            <v>10</v>
          </cell>
        </row>
        <row r="1809">
          <cell r="A1809" t="str">
            <v>400001069</v>
          </cell>
          <cell r="B1809" t="str">
            <v>Bearbeitung f. 400001057</v>
          </cell>
          <cell r="C1809"/>
          <cell r="D1809">
            <v>16</v>
          </cell>
          <cell r="E1809">
            <v>16</v>
          </cell>
        </row>
        <row r="1810">
          <cell r="A1810" t="str">
            <v>400001070</v>
          </cell>
          <cell r="B1810" t="str">
            <v>Gleitprofil mit Aussparung(AFS 26° für</v>
          </cell>
          <cell r="C1810"/>
          <cell r="D1810">
            <v>89.6</v>
          </cell>
          <cell r="E1810">
            <v>89.6</v>
          </cell>
        </row>
        <row r="1811">
          <cell r="A1811" t="str">
            <v>400001071</v>
          </cell>
          <cell r="B1811" t="str">
            <v>Einführung Trolley V-Gärtner</v>
          </cell>
          <cell r="C1811"/>
          <cell r="D1811">
            <v>9</v>
          </cell>
          <cell r="E1811">
            <v>9</v>
          </cell>
        </row>
        <row r="1812">
          <cell r="A1812" t="str">
            <v>400001072</v>
          </cell>
          <cell r="B1812" t="str">
            <v>Bearbeitung f. 400001070</v>
          </cell>
          <cell r="C1812"/>
          <cell r="D1812">
            <v>15</v>
          </cell>
          <cell r="E1812">
            <v>15</v>
          </cell>
        </row>
        <row r="1813">
          <cell r="A1813" t="str">
            <v>400001073</v>
          </cell>
          <cell r="B1813" t="str">
            <v>Befestigungssatz für Schwenkantrieb 30926</v>
          </cell>
          <cell r="C1813">
            <v>0</v>
          </cell>
          <cell r="D1813">
            <v>38.72</v>
          </cell>
          <cell r="E1813">
            <v>38.72</v>
          </cell>
        </row>
        <row r="1814">
          <cell r="A1814" t="str">
            <v>400001074</v>
          </cell>
          <cell r="B1814" t="str">
            <v>Drosselrückschlagventil für Schwenkantrieb</v>
          </cell>
          <cell r="C1814"/>
          <cell r="D1814">
            <v>9.1</v>
          </cell>
          <cell r="E1814">
            <v>9.1</v>
          </cell>
        </row>
        <row r="1815">
          <cell r="A1815" t="str">
            <v>400001075</v>
          </cell>
          <cell r="B1815" t="str">
            <v>Schutzblech Drehstopper</v>
          </cell>
          <cell r="C1815">
            <v>0</v>
          </cell>
          <cell r="D1815">
            <v>78.2</v>
          </cell>
          <cell r="E1815">
            <v>78.2</v>
          </cell>
        </row>
        <row r="1816">
          <cell r="A1816" t="str">
            <v>400001076</v>
          </cell>
          <cell r="B1816" t="str">
            <v>Schwenkarm- Drehstopper</v>
          </cell>
          <cell r="C1816">
            <v>0</v>
          </cell>
          <cell r="D1816">
            <v>5.76</v>
          </cell>
          <cell r="E1816">
            <v>5.76</v>
          </cell>
        </row>
        <row r="1817">
          <cell r="A1817" t="str">
            <v>400001077</v>
          </cell>
          <cell r="B1817" t="str">
            <v>Haltearm- Drehstopper</v>
          </cell>
          <cell r="C1817"/>
          <cell r="D1817">
            <v>4.76</v>
          </cell>
          <cell r="E1817">
            <v>4.76</v>
          </cell>
        </row>
        <row r="1818">
          <cell r="A1818" t="str">
            <v>400001078</v>
          </cell>
          <cell r="B1818" t="str">
            <v>TEF Bogen innen R535/ 60°</v>
          </cell>
          <cell r="C1818"/>
          <cell r="D1818">
            <v>59.999000000000002</v>
          </cell>
          <cell r="E1818">
            <v>59.999000000000002</v>
          </cell>
        </row>
        <row r="1819">
          <cell r="A1819" t="str">
            <v>400001079</v>
          </cell>
          <cell r="B1819" t="str">
            <v>TEF Bogen innen R535/ 120°</v>
          </cell>
          <cell r="C1819"/>
          <cell r="D1819">
            <v>59.999899999999997</v>
          </cell>
          <cell r="E1819">
            <v>59.999899999999997</v>
          </cell>
        </row>
        <row r="1820">
          <cell r="A1820" t="str">
            <v>400001080</v>
          </cell>
          <cell r="B1820" t="str">
            <v>APB 110 R630/ 60°</v>
          </cell>
          <cell r="C1820">
            <v>0</v>
          </cell>
          <cell r="D1820">
            <v>10</v>
          </cell>
          <cell r="E1820">
            <v>10</v>
          </cell>
        </row>
        <row r="1821">
          <cell r="A1821" t="str">
            <v>400001081</v>
          </cell>
          <cell r="B1821" t="str">
            <v>APB 110 R630/ 120°</v>
          </cell>
          <cell r="C1821">
            <v>0</v>
          </cell>
          <cell r="D1821">
            <v>14</v>
          </cell>
          <cell r="E1821">
            <v>14</v>
          </cell>
        </row>
        <row r="1822">
          <cell r="A1822" t="str">
            <v>400001082</v>
          </cell>
          <cell r="B1822" t="str">
            <v>Traverse Trolley 406350</v>
          </cell>
          <cell r="C1822"/>
          <cell r="D1822">
            <v>37</v>
          </cell>
          <cell r="E1822">
            <v>37</v>
          </cell>
        </row>
        <row r="1823">
          <cell r="A1823" t="str">
            <v>400001083</v>
          </cell>
          <cell r="B1823" t="str">
            <v>APB110 R630/90° - 800/700</v>
          </cell>
          <cell r="C1823">
            <v>0</v>
          </cell>
          <cell r="D1823">
            <v>13.554399999999999</v>
          </cell>
          <cell r="E1823">
            <v>13.554399999999999</v>
          </cell>
        </row>
        <row r="1824">
          <cell r="A1824" t="str">
            <v>400001084</v>
          </cell>
          <cell r="B1824" t="str">
            <v>Trapezverbindung SonderlängeL=140mm</v>
          </cell>
          <cell r="C1824"/>
          <cell r="D1824">
            <v>1.2</v>
          </cell>
          <cell r="E1824">
            <v>1.2</v>
          </cell>
        </row>
        <row r="1825">
          <cell r="A1825" t="str">
            <v>400001085</v>
          </cell>
          <cell r="B1825" t="str">
            <v>UMRÜSTUNG SENSORH. AP60-&gt;AP110</v>
          </cell>
          <cell r="C1825"/>
          <cell r="D1825">
            <v>2.5</v>
          </cell>
          <cell r="E1825">
            <v>2.5</v>
          </cell>
        </row>
        <row r="1826">
          <cell r="A1826" t="str">
            <v>400001086</v>
          </cell>
          <cell r="B1826" t="str">
            <v>Bremseinrichtung pneumatischST</v>
          </cell>
          <cell r="C1826"/>
          <cell r="D1826">
            <v>441.17649999999998</v>
          </cell>
          <cell r="E1826">
            <v>441.17649999999998</v>
          </cell>
        </row>
        <row r="1827">
          <cell r="A1827" t="str">
            <v>400001087</v>
          </cell>
          <cell r="B1827" t="str">
            <v>Bearbeitung n. Zeich 827066077</v>
          </cell>
          <cell r="C1827"/>
          <cell r="D1827">
            <v>10</v>
          </cell>
          <cell r="E1827">
            <v>10</v>
          </cell>
        </row>
        <row r="1828">
          <cell r="A1828" t="str">
            <v>400001088</v>
          </cell>
          <cell r="B1828" t="str">
            <v>APB110 R500/ 90° - 590 für KW800  Verbindung 1400</v>
          </cell>
          <cell r="C1828">
            <v>0</v>
          </cell>
          <cell r="D1828">
            <v>10.2179</v>
          </cell>
          <cell r="E1828">
            <v>10.2179</v>
          </cell>
        </row>
        <row r="1829">
          <cell r="A1829" t="str">
            <v>400001089</v>
          </cell>
          <cell r="B1829" t="str">
            <v>Profil Gerüst Lamag</v>
          </cell>
          <cell r="C1829">
            <v>0</v>
          </cell>
          <cell r="D1829">
            <v>14222</v>
          </cell>
          <cell r="E1829">
            <v>14222</v>
          </cell>
        </row>
        <row r="1830">
          <cell r="A1830" t="str">
            <v>400001090</v>
          </cell>
          <cell r="B1830" t="str">
            <v>Winkel C-100 Profil LL - C-90Lamag</v>
          </cell>
          <cell r="C1830"/>
          <cell r="D1830">
            <v>2.5</v>
          </cell>
          <cell r="E1830">
            <v>2.5</v>
          </cell>
        </row>
        <row r="1831">
          <cell r="A1831" t="str">
            <v>400001091</v>
          </cell>
          <cell r="B1831" t="str">
            <v>AFS 1300 gebraucht für406501Gerry Weber von</v>
          </cell>
          <cell r="C1831"/>
          <cell r="D1831">
            <v>1019.66</v>
          </cell>
          <cell r="E1831">
            <v>1019.66</v>
          </cell>
        </row>
        <row r="1832">
          <cell r="A1832" t="str">
            <v>400001092</v>
          </cell>
          <cell r="B1832" t="str">
            <v>C_Standard flexibleA T=165</v>
          </cell>
          <cell r="C1832"/>
          <cell r="D1832">
            <v>42250</v>
          </cell>
          <cell r="E1832">
            <v>42250</v>
          </cell>
        </row>
        <row r="1833">
          <cell r="A1833" t="str">
            <v>400001093</v>
          </cell>
          <cell r="B1833" t="str">
            <v>Z-Winkel/Unterstützg / L=148Kabelkanal 200,</v>
          </cell>
          <cell r="C1833"/>
          <cell r="D1833">
            <v>3.98</v>
          </cell>
          <cell r="E1833">
            <v>3.98</v>
          </cell>
        </row>
        <row r="1834">
          <cell r="A1834" t="str">
            <v>400001094</v>
          </cell>
          <cell r="B1834" t="str">
            <v>Distanz für AP110_ST 7mm</v>
          </cell>
          <cell r="C1834"/>
          <cell r="D1834">
            <v>1.2</v>
          </cell>
          <cell r="E1834">
            <v>1.2</v>
          </cell>
        </row>
        <row r="1835">
          <cell r="A1835" t="str">
            <v>400001095</v>
          </cell>
          <cell r="B1835" t="str">
            <v>Abstützprofil Trolley- V</v>
          </cell>
          <cell r="C1835">
            <v>0</v>
          </cell>
          <cell r="D1835">
            <v>37.5</v>
          </cell>
          <cell r="E1835">
            <v>37.5</v>
          </cell>
        </row>
        <row r="1836">
          <cell r="A1836" t="str">
            <v>400001096</v>
          </cell>
          <cell r="B1836" t="str">
            <v>2FACH-WERKZEUG FÜR 829 446 032 UND 8290446033</v>
          </cell>
          <cell r="C1836">
            <v>0</v>
          </cell>
          <cell r="D1836">
            <v>28000</v>
          </cell>
          <cell r="E1836">
            <v>28000</v>
          </cell>
        </row>
        <row r="1837">
          <cell r="A1837" t="str">
            <v>400001097</v>
          </cell>
          <cell r="B1837" t="str">
            <v>Kulissenstein für Schäfer- Profil</v>
          </cell>
          <cell r="C1837"/>
          <cell r="D1837">
            <v>1.65</v>
          </cell>
          <cell r="E1837">
            <v>1.65</v>
          </cell>
        </row>
        <row r="1838">
          <cell r="A1838" t="str">
            <v>400001098</v>
          </cell>
          <cell r="B1838" t="str">
            <v>Zukauf Stahlbau Punt Roma</v>
          </cell>
          <cell r="C1838"/>
          <cell r="D1838">
            <v>530000</v>
          </cell>
          <cell r="E1838">
            <v>530000</v>
          </cell>
        </row>
        <row r="1839">
          <cell r="A1839" t="str">
            <v>400001099</v>
          </cell>
          <cell r="B1839" t="str">
            <v>T-SCHELLE GETEILT 1 1/2" X 1" FEUERVERZINKT</v>
          </cell>
          <cell r="C1839"/>
          <cell r="D1839">
            <v>1.41</v>
          </cell>
          <cell r="E1839">
            <v>1.41</v>
          </cell>
        </row>
        <row r="1840">
          <cell r="A1840" t="str">
            <v>400001100</v>
          </cell>
          <cell r="B1840" t="str">
            <v>APB Aluprofilbogen 12,5°-47</v>
          </cell>
          <cell r="C1840">
            <v>2.5</v>
          </cell>
          <cell r="D1840">
            <v>5.5579999999999998</v>
          </cell>
          <cell r="E1840">
            <v>18.058</v>
          </cell>
        </row>
        <row r="1841">
          <cell r="A1841" t="str">
            <v>400001101</v>
          </cell>
          <cell r="B1841" t="str">
            <v>APB Aluprofilbogen 55°</v>
          </cell>
          <cell r="C1841"/>
          <cell r="D1841">
            <v>10</v>
          </cell>
          <cell r="E1841">
            <v>10</v>
          </cell>
        </row>
        <row r="1842">
          <cell r="A1842" t="str">
            <v>400001102</v>
          </cell>
          <cell r="B1842" t="str">
            <v>TEF Bogen 12,5° R650</v>
          </cell>
          <cell r="C1842"/>
          <cell r="D1842">
            <v>52</v>
          </cell>
          <cell r="E1842">
            <v>52</v>
          </cell>
        </row>
        <row r="1843">
          <cell r="A1843" t="str">
            <v>400001103</v>
          </cell>
          <cell r="B1843" t="str">
            <v>TEF Bogen 22,5° R650 --&gt; 822066218</v>
          </cell>
          <cell r="C1843"/>
          <cell r="D1843">
            <v>54</v>
          </cell>
          <cell r="E1843">
            <v>54</v>
          </cell>
        </row>
        <row r="1844">
          <cell r="A1844" t="str">
            <v>400001104</v>
          </cell>
          <cell r="B1844" t="str">
            <v>TEF Bogen 55° R720</v>
          </cell>
          <cell r="C1844"/>
          <cell r="D1844">
            <v>59.999899999999997</v>
          </cell>
          <cell r="E1844">
            <v>59.999899999999997</v>
          </cell>
        </row>
        <row r="1845">
          <cell r="A1845" t="str">
            <v>400001105</v>
          </cell>
          <cell r="B1845" t="str">
            <v>TEF-Bogen 4° R=1600 oben</v>
          </cell>
          <cell r="C1845"/>
          <cell r="D1845">
            <v>55</v>
          </cell>
          <cell r="E1845">
            <v>55</v>
          </cell>
        </row>
        <row r="1846">
          <cell r="A1846" t="str">
            <v>400001106</v>
          </cell>
          <cell r="B1846" t="str">
            <v>TEF-Bogen 4° R=1600 unten</v>
          </cell>
          <cell r="C1846"/>
          <cell r="D1846">
            <v>55</v>
          </cell>
          <cell r="E1846">
            <v>55</v>
          </cell>
        </row>
        <row r="1847">
          <cell r="A1847" t="str">
            <v>400001107</v>
          </cell>
          <cell r="B1847" t="str">
            <v>TEF-Bogen 3° R=1600 oben</v>
          </cell>
          <cell r="C1847"/>
          <cell r="D1847">
            <v>55</v>
          </cell>
          <cell r="E1847">
            <v>55</v>
          </cell>
        </row>
        <row r="1848">
          <cell r="A1848" t="str">
            <v>400001108</v>
          </cell>
          <cell r="B1848" t="str">
            <v>APBW 110 R550/67,5°-Schnitt 4°</v>
          </cell>
          <cell r="C1848">
            <v>0</v>
          </cell>
          <cell r="D1848">
            <v>32.799999999999997</v>
          </cell>
          <cell r="E1848">
            <v>32.799999999999997</v>
          </cell>
        </row>
        <row r="1849">
          <cell r="A1849" t="str">
            <v>400001109</v>
          </cell>
          <cell r="B1849" t="str">
            <v>VERBINDUNGSELEMENT WINKELSTOSS1</v>
          </cell>
          <cell r="C1849">
            <v>0</v>
          </cell>
          <cell r="D1849">
            <v>3.4</v>
          </cell>
          <cell r="E1849">
            <v>3.4</v>
          </cell>
        </row>
        <row r="1850">
          <cell r="A1850" t="str">
            <v>400001110</v>
          </cell>
          <cell r="B1850" t="str">
            <v>VERBINDUNGSELEMENT WINKELSTOSS2</v>
          </cell>
          <cell r="C1850">
            <v>0</v>
          </cell>
          <cell r="D1850">
            <v>3.4</v>
          </cell>
          <cell r="E1850">
            <v>3.4</v>
          </cell>
        </row>
        <row r="1851">
          <cell r="A1851" t="str">
            <v>400001111</v>
          </cell>
          <cell r="B1851" t="str">
            <v>Aluverbinder für Sondertrolley Schleicher</v>
          </cell>
          <cell r="C1851">
            <v>0</v>
          </cell>
          <cell r="D1851">
            <v>3.8</v>
          </cell>
          <cell r="E1851">
            <v>3.8</v>
          </cell>
        </row>
        <row r="1852">
          <cell r="A1852" t="str">
            <v>400001112</v>
          </cell>
          <cell r="B1852" t="str">
            <v>Spannpratze AP/ C-100 Torri</v>
          </cell>
          <cell r="C1852"/>
          <cell r="D1852">
            <v>1.39</v>
          </cell>
          <cell r="E1852">
            <v>1.39</v>
          </cell>
        </row>
        <row r="1853">
          <cell r="A1853" t="str">
            <v>400001113</v>
          </cell>
          <cell r="B1853" t="str">
            <v>Aluverbinder für Sondertrolley Schleicher NEU</v>
          </cell>
          <cell r="C1853">
            <v>0</v>
          </cell>
          <cell r="D1853">
            <v>3.8</v>
          </cell>
          <cell r="E1853">
            <v>3.8</v>
          </cell>
        </row>
        <row r="1854">
          <cell r="A1854" t="str">
            <v>400001114</v>
          </cell>
          <cell r="B1854" t="str">
            <v>Kunststoffring für Schleicher --&gt; 826826021</v>
          </cell>
          <cell r="C1854">
            <v>0</v>
          </cell>
          <cell r="D1854">
            <v>1.3</v>
          </cell>
          <cell r="E1854">
            <v>1.3</v>
          </cell>
        </row>
        <row r="1855">
          <cell r="A1855" t="str">
            <v>400001115</v>
          </cell>
          <cell r="B1855" t="str">
            <v>Schrankverbinder Polimeks</v>
          </cell>
          <cell r="C1855">
            <v>0</v>
          </cell>
          <cell r="D1855">
            <v>4.99</v>
          </cell>
          <cell r="E1855">
            <v>4.99</v>
          </cell>
        </row>
        <row r="1856">
          <cell r="A1856" t="str">
            <v>400001116</v>
          </cell>
          <cell r="B1856" t="str">
            <v>45° Verbindung Polimeks</v>
          </cell>
          <cell r="C1856">
            <v>0</v>
          </cell>
          <cell r="D1856">
            <v>6.99</v>
          </cell>
          <cell r="E1856">
            <v>6.99</v>
          </cell>
        </row>
        <row r="1857">
          <cell r="A1857" t="str">
            <v>400001117</v>
          </cell>
          <cell r="B1857" t="str">
            <v>Rohrklammer 1 1/4" x 1" T-Verbindung Artikel Nr.</v>
          </cell>
          <cell r="C1857">
            <v>0</v>
          </cell>
          <cell r="D1857">
            <v>1.3</v>
          </cell>
          <cell r="E1857">
            <v>1.3</v>
          </cell>
        </row>
        <row r="1858">
          <cell r="A1858" t="str">
            <v>400001118</v>
          </cell>
          <cell r="B1858" t="str">
            <v>Befestigungshalter für Bürstenhalter Dr. Mach</v>
          </cell>
          <cell r="C1858">
            <v>0</v>
          </cell>
          <cell r="D1858">
            <v>9.99</v>
          </cell>
          <cell r="E1858">
            <v>9.99</v>
          </cell>
        </row>
        <row r="1859">
          <cell r="A1859" t="str">
            <v>400001119</v>
          </cell>
          <cell r="B1859" t="str">
            <v>Bürsten Dr. Mach (406900)</v>
          </cell>
          <cell r="C1859"/>
          <cell r="D1859">
            <v>19.989999999999998</v>
          </cell>
          <cell r="E1859">
            <v>19.989999999999998</v>
          </cell>
        </row>
        <row r="1860">
          <cell r="A1860" t="str">
            <v>400001120</v>
          </cell>
          <cell r="B1860" t="str">
            <v>Gleitschiene Dr.Mach</v>
          </cell>
          <cell r="C1860">
            <v>0</v>
          </cell>
          <cell r="D1860">
            <v>40</v>
          </cell>
          <cell r="E1860">
            <v>40</v>
          </cell>
        </row>
        <row r="1861">
          <cell r="A1861" t="str">
            <v>400001121</v>
          </cell>
          <cell r="B1861" t="str">
            <v>Distanz 1 für DRT an C-100 (25mm)</v>
          </cell>
          <cell r="C1861"/>
          <cell r="D1861">
            <v>1.5</v>
          </cell>
          <cell r="E1861">
            <v>1.5</v>
          </cell>
        </row>
        <row r="1862">
          <cell r="A1862" t="str">
            <v>400001122</v>
          </cell>
          <cell r="B1862" t="str">
            <v>Winkel DRT_ C100</v>
          </cell>
          <cell r="C1862"/>
          <cell r="D1862">
            <v>2.81</v>
          </cell>
          <cell r="E1862">
            <v>2.81</v>
          </cell>
        </row>
        <row r="1863">
          <cell r="A1863" t="str">
            <v>400001123</v>
          </cell>
          <cell r="B1863" t="str">
            <v>Distanz 2 für DRT an C-100 (15mm)</v>
          </cell>
          <cell r="C1863"/>
          <cell r="D1863">
            <v>1.3</v>
          </cell>
          <cell r="E1863">
            <v>1.3</v>
          </cell>
        </row>
        <row r="1864">
          <cell r="A1864" t="str">
            <v>400001124</v>
          </cell>
          <cell r="B1864" t="str">
            <v>Winkel AP110_ C100; L=62</v>
          </cell>
          <cell r="C1864"/>
          <cell r="D1864">
            <v>4.12</v>
          </cell>
          <cell r="E1864">
            <v>4.12</v>
          </cell>
        </row>
        <row r="1865">
          <cell r="A1865" t="str">
            <v>400001125</v>
          </cell>
          <cell r="B1865" t="str">
            <v>Winkel AP110_ C100; L=92</v>
          </cell>
          <cell r="C1865"/>
          <cell r="D1865">
            <v>4.6500000000000004</v>
          </cell>
          <cell r="E1865">
            <v>4.6500000000000004</v>
          </cell>
        </row>
        <row r="1866">
          <cell r="A1866" t="str">
            <v>400001126</v>
          </cell>
          <cell r="B1866" t="str">
            <v>Verbinder CDDC&lt;-&gt;C-Profil</v>
          </cell>
          <cell r="C1866"/>
          <cell r="D1866">
            <v>3.99</v>
          </cell>
          <cell r="E1866">
            <v>3.99</v>
          </cell>
        </row>
        <row r="1867">
          <cell r="A1867" t="str">
            <v>400001127</v>
          </cell>
          <cell r="B1867" t="str">
            <v>Winkelschleifer mit Trennscheiben -115-</v>
          </cell>
          <cell r="C1867"/>
          <cell r="D1867">
            <v>22.75</v>
          </cell>
          <cell r="E1867">
            <v>22.75</v>
          </cell>
        </row>
        <row r="1868">
          <cell r="A1868" t="str">
            <v>400001128</v>
          </cell>
          <cell r="B1868" t="str">
            <v>Kappsäge mit Alusägeblatt und Ersatzblatt</v>
          </cell>
          <cell r="C1868"/>
          <cell r="D1868">
            <v>22.75</v>
          </cell>
          <cell r="E1868">
            <v>22.75</v>
          </cell>
        </row>
        <row r="1869">
          <cell r="A1869" t="str">
            <v>400001129</v>
          </cell>
          <cell r="B1869" t="str">
            <v>Bohrmaschine (klein mit Rechts/Linkslauf) mit</v>
          </cell>
          <cell r="C1869"/>
          <cell r="D1869">
            <v>22.75</v>
          </cell>
          <cell r="E1869">
            <v>22.75</v>
          </cell>
        </row>
        <row r="1870">
          <cell r="A1870" t="str">
            <v>400001130</v>
          </cell>
          <cell r="B1870" t="str">
            <v>Kabeltrommel 50 m</v>
          </cell>
          <cell r="C1870">
            <v>0</v>
          </cell>
          <cell r="D1870">
            <v>49.58</v>
          </cell>
          <cell r="E1870">
            <v>49.58</v>
          </cell>
        </row>
        <row r="1871">
          <cell r="A1871" t="str">
            <v>400001131</v>
          </cell>
          <cell r="B1871" t="str">
            <v>Verlängerungskabel</v>
          </cell>
          <cell r="C1871"/>
          <cell r="D1871">
            <v>22.75</v>
          </cell>
          <cell r="E1871">
            <v>22.75</v>
          </cell>
        </row>
        <row r="1872">
          <cell r="A1872" t="str">
            <v>400001132</v>
          </cell>
          <cell r="B1872" t="str">
            <v>Imbusschlüsselsatz lang</v>
          </cell>
          <cell r="C1872"/>
          <cell r="D1872">
            <v>22.75</v>
          </cell>
          <cell r="E1872">
            <v>22.75</v>
          </cell>
        </row>
        <row r="1873">
          <cell r="A1873" t="str">
            <v>400001133</v>
          </cell>
          <cell r="B1873" t="str">
            <v>12x 4er Imbusschlüssel mit Handgriff, nach Anzahl</v>
          </cell>
          <cell r="C1873"/>
          <cell r="D1873">
            <v>22.75</v>
          </cell>
          <cell r="E1873">
            <v>22.75</v>
          </cell>
        </row>
        <row r="1874">
          <cell r="A1874" t="str">
            <v>400001134</v>
          </cell>
          <cell r="B1874" t="str">
            <v>Maurerschnur ca. 100 m</v>
          </cell>
          <cell r="C1874"/>
          <cell r="D1874">
            <v>22.75</v>
          </cell>
          <cell r="E1874">
            <v>22.75</v>
          </cell>
        </row>
        <row r="1875">
          <cell r="A1875" t="str">
            <v>400001135</v>
          </cell>
          <cell r="B1875" t="str">
            <v>Schlagschnur</v>
          </cell>
          <cell r="C1875"/>
          <cell r="D1875">
            <v>22.75</v>
          </cell>
          <cell r="E1875">
            <v>22.75</v>
          </cell>
        </row>
        <row r="1876">
          <cell r="A1876" t="str">
            <v>400001136</v>
          </cell>
          <cell r="B1876" t="str">
            <v>Wasserpumpenzange</v>
          </cell>
          <cell r="C1876"/>
          <cell r="D1876">
            <v>22.75</v>
          </cell>
          <cell r="E1876">
            <v>22.75</v>
          </cell>
        </row>
        <row r="1877">
          <cell r="A1877" t="str">
            <v>400001137</v>
          </cell>
          <cell r="B1877" t="str">
            <v>Cripzange</v>
          </cell>
          <cell r="C1877"/>
          <cell r="D1877">
            <v>22.75</v>
          </cell>
          <cell r="E1877">
            <v>22.75</v>
          </cell>
        </row>
        <row r="1878">
          <cell r="A1878" t="str">
            <v>400001138</v>
          </cell>
          <cell r="B1878" t="str">
            <v>Kombizange</v>
          </cell>
          <cell r="C1878"/>
          <cell r="D1878">
            <v>22.75</v>
          </cell>
          <cell r="E1878">
            <v>22.75</v>
          </cell>
        </row>
        <row r="1879">
          <cell r="A1879" t="str">
            <v>400001139</v>
          </cell>
          <cell r="B1879" t="str">
            <v>Seitenschneider</v>
          </cell>
          <cell r="C1879"/>
          <cell r="D1879">
            <v>22.75</v>
          </cell>
          <cell r="E1879">
            <v>22.75</v>
          </cell>
        </row>
        <row r="1880">
          <cell r="A1880" t="str">
            <v>400001140</v>
          </cell>
          <cell r="B1880" t="str">
            <v>Elektronik-Spitzzange 140S mm</v>
          </cell>
          <cell r="C1880">
            <v>0</v>
          </cell>
          <cell r="D1880">
            <v>35.51</v>
          </cell>
          <cell r="E1880">
            <v>35.51</v>
          </cell>
        </row>
        <row r="1881">
          <cell r="A1881" t="str">
            <v>400001141</v>
          </cell>
          <cell r="B1881" t="str">
            <v>Abisolierzange MultiStrip 10</v>
          </cell>
          <cell r="C1881">
            <v>0</v>
          </cell>
          <cell r="D1881">
            <v>73.87</v>
          </cell>
          <cell r="E1881">
            <v>73.87</v>
          </cell>
        </row>
        <row r="1882">
          <cell r="A1882" t="str">
            <v>400001142</v>
          </cell>
          <cell r="B1882" t="str">
            <v>Adernendhülsenzange</v>
          </cell>
          <cell r="C1882"/>
          <cell r="D1882">
            <v>22.75</v>
          </cell>
          <cell r="E1882">
            <v>22.75</v>
          </cell>
        </row>
        <row r="1883">
          <cell r="A1883" t="str">
            <v>400001143</v>
          </cell>
          <cell r="B1883" t="str">
            <v>Kabelschuhquetschzange</v>
          </cell>
          <cell r="C1883"/>
          <cell r="D1883">
            <v>22.75</v>
          </cell>
          <cell r="E1883">
            <v>22.75</v>
          </cell>
        </row>
        <row r="1884">
          <cell r="A1884" t="str">
            <v>400001144</v>
          </cell>
          <cell r="B1884" t="str">
            <v>Abisoliermesser</v>
          </cell>
          <cell r="C1884"/>
          <cell r="D1884">
            <v>22.75</v>
          </cell>
          <cell r="E1884">
            <v>22.75</v>
          </cell>
        </row>
        <row r="1885">
          <cell r="A1885" t="str">
            <v>400001145</v>
          </cell>
          <cell r="B1885" t="str">
            <v>Teppichmesser</v>
          </cell>
          <cell r="C1885"/>
          <cell r="D1885">
            <v>22.75</v>
          </cell>
          <cell r="E1885">
            <v>22.75</v>
          </cell>
        </row>
        <row r="1886">
          <cell r="A1886" t="str">
            <v>400001146</v>
          </cell>
          <cell r="B1886" t="str">
            <v>Schraubendrehersatz m. Phasenprüfer isoliert</v>
          </cell>
          <cell r="C1886"/>
          <cell r="D1886">
            <v>22.75</v>
          </cell>
          <cell r="E1886">
            <v>22.75</v>
          </cell>
        </row>
        <row r="1887">
          <cell r="A1887" t="str">
            <v>400001147</v>
          </cell>
          <cell r="B1887" t="str">
            <v>Ratsche 3/8", 12x 13/17</v>
          </cell>
          <cell r="C1887"/>
          <cell r="D1887">
            <v>22.75</v>
          </cell>
          <cell r="E1887">
            <v>22.75</v>
          </cell>
        </row>
        <row r="1888">
          <cell r="A1888" t="str">
            <v>400001148</v>
          </cell>
          <cell r="B1888" t="str">
            <v>Nuss 3/8" 10-13-17-19</v>
          </cell>
          <cell r="C1888"/>
          <cell r="D1888">
            <v>22.75</v>
          </cell>
          <cell r="E1888">
            <v>22.75</v>
          </cell>
        </row>
        <row r="1889">
          <cell r="A1889" t="str">
            <v>400001149</v>
          </cell>
          <cell r="B1889" t="str">
            <v>300 g Schlosserhammer</v>
          </cell>
          <cell r="C1889"/>
          <cell r="D1889">
            <v>22.75</v>
          </cell>
          <cell r="E1889">
            <v>22.75</v>
          </cell>
        </row>
        <row r="1890">
          <cell r="A1890" t="str">
            <v>400001150</v>
          </cell>
          <cell r="B1890" t="str">
            <v>Kunststoffhammer, min. 2x</v>
          </cell>
          <cell r="C1890"/>
          <cell r="D1890">
            <v>22.75</v>
          </cell>
          <cell r="E1890">
            <v>22.75</v>
          </cell>
        </row>
        <row r="1891">
          <cell r="A1891" t="str">
            <v>400001151</v>
          </cell>
          <cell r="B1891" t="str">
            <v>Bügelsäge (Sägeblätter)</v>
          </cell>
          <cell r="C1891"/>
          <cell r="D1891">
            <v>22.75</v>
          </cell>
          <cell r="E1891">
            <v>22.75</v>
          </cell>
        </row>
        <row r="1892">
          <cell r="A1892" t="str">
            <v>400001152</v>
          </cell>
          <cell r="B1892" t="str">
            <v>Maul-Ringschlüssel 10, 13, 17, 1x19</v>
          </cell>
          <cell r="C1892"/>
          <cell r="D1892">
            <v>22.75</v>
          </cell>
          <cell r="E1892">
            <v>22.75</v>
          </cell>
        </row>
        <row r="1893">
          <cell r="A1893" t="str">
            <v>400001153</v>
          </cell>
          <cell r="B1893" t="str">
            <v>Maul-Ringschlüssel 24</v>
          </cell>
          <cell r="C1893"/>
          <cell r="D1893">
            <v>22.75</v>
          </cell>
          <cell r="E1893">
            <v>22.75</v>
          </cell>
        </row>
        <row r="1894">
          <cell r="A1894" t="str">
            <v>400001154</v>
          </cell>
          <cell r="B1894" t="str">
            <v>Feilensatz klein</v>
          </cell>
          <cell r="C1894"/>
          <cell r="D1894">
            <v>22.75</v>
          </cell>
          <cell r="E1894">
            <v>22.75</v>
          </cell>
        </row>
        <row r="1895">
          <cell r="A1895" t="str">
            <v>400001155</v>
          </cell>
          <cell r="B1895" t="str">
            <v>Anschlagwinkel</v>
          </cell>
          <cell r="C1895"/>
          <cell r="D1895">
            <v>22.75</v>
          </cell>
          <cell r="E1895">
            <v>22.75</v>
          </cell>
        </row>
        <row r="1896">
          <cell r="A1896" t="str">
            <v>400001156</v>
          </cell>
          <cell r="B1896" t="str">
            <v>Wasserwaage</v>
          </cell>
          <cell r="C1896"/>
          <cell r="D1896">
            <v>22.75</v>
          </cell>
          <cell r="E1896">
            <v>22.75</v>
          </cell>
        </row>
        <row r="1897">
          <cell r="A1897" t="str">
            <v>400001157</v>
          </cell>
          <cell r="B1897" t="str">
            <v>Bohrersatz</v>
          </cell>
          <cell r="C1897"/>
          <cell r="D1897">
            <v>22.75</v>
          </cell>
          <cell r="E1897">
            <v>22.75</v>
          </cell>
        </row>
        <row r="1898">
          <cell r="A1898" t="str">
            <v>400001158</v>
          </cell>
          <cell r="B1898" t="str">
            <v>Bandmass 8 oder 10 m</v>
          </cell>
          <cell r="C1898"/>
          <cell r="D1898">
            <v>22.75</v>
          </cell>
          <cell r="E1898">
            <v>22.75</v>
          </cell>
        </row>
        <row r="1899">
          <cell r="A1899" t="str">
            <v>400001159</v>
          </cell>
          <cell r="B1899" t="str">
            <v>Bandmass 30 m</v>
          </cell>
          <cell r="C1899"/>
          <cell r="D1899">
            <v>22.75</v>
          </cell>
          <cell r="E1899">
            <v>22.75</v>
          </cell>
        </row>
        <row r="1900">
          <cell r="A1900" t="str">
            <v>400001160</v>
          </cell>
          <cell r="B1900" t="str">
            <v>Meterstab</v>
          </cell>
          <cell r="C1900"/>
          <cell r="D1900">
            <v>22.75</v>
          </cell>
          <cell r="E1900">
            <v>22.75</v>
          </cell>
        </row>
        <row r="1901">
          <cell r="A1901" t="str">
            <v>400001161</v>
          </cell>
          <cell r="B1901" t="str">
            <v>Leiter</v>
          </cell>
          <cell r="C1901"/>
          <cell r="D1901">
            <v>22.75</v>
          </cell>
          <cell r="E1901">
            <v>22.75</v>
          </cell>
        </row>
        <row r="1902">
          <cell r="A1902" t="str">
            <v>400001162</v>
          </cell>
          <cell r="B1902" t="str">
            <v>Montageständer</v>
          </cell>
          <cell r="C1902"/>
          <cell r="D1902">
            <v>22.75</v>
          </cell>
          <cell r="E1902">
            <v>22.75</v>
          </cell>
        </row>
        <row r="1903">
          <cell r="A1903" t="str">
            <v>400001163</v>
          </cell>
          <cell r="B1903" t="str">
            <v>Schleifscheiben 115 (Fächerscheiben)</v>
          </cell>
          <cell r="C1903"/>
          <cell r="D1903">
            <v>22.75</v>
          </cell>
          <cell r="E1903">
            <v>22.75</v>
          </cell>
        </row>
        <row r="1904">
          <cell r="A1904" t="str">
            <v>400001164</v>
          </cell>
          <cell r="B1904" t="str">
            <v>Trennscheiben 115</v>
          </cell>
          <cell r="C1904"/>
          <cell r="D1904">
            <v>22.75</v>
          </cell>
          <cell r="E1904">
            <v>22.75</v>
          </cell>
        </row>
        <row r="1905">
          <cell r="A1905" t="str">
            <v>400001165</v>
          </cell>
          <cell r="B1905" t="str">
            <v>Fuchsschwanz ca. 90 €</v>
          </cell>
          <cell r="C1905"/>
          <cell r="D1905">
            <v>22.75</v>
          </cell>
          <cell r="E1905">
            <v>22.75</v>
          </cell>
        </row>
        <row r="1906">
          <cell r="A1906" t="str">
            <v>400001166</v>
          </cell>
          <cell r="B1906" t="str">
            <v>Koffer für Handwerkszeug</v>
          </cell>
          <cell r="C1906"/>
          <cell r="D1906">
            <v>22.75</v>
          </cell>
          <cell r="E1906">
            <v>22.75</v>
          </cell>
        </row>
        <row r="1907">
          <cell r="A1907" t="str">
            <v>400001167</v>
          </cell>
          <cell r="B1907" t="str">
            <v>Behältnis für Maschinen</v>
          </cell>
          <cell r="C1907"/>
          <cell r="D1907">
            <v>22.75</v>
          </cell>
          <cell r="E1907">
            <v>22.75</v>
          </cell>
        </row>
        <row r="1908">
          <cell r="A1908" t="str">
            <v>400001168</v>
          </cell>
          <cell r="B1908" t="str">
            <v>Winkel Weiche_ C100;</v>
          </cell>
          <cell r="C1908"/>
          <cell r="D1908">
            <v>6.6</v>
          </cell>
          <cell r="E1908">
            <v>6.6</v>
          </cell>
        </row>
        <row r="1909">
          <cell r="A1909" t="str">
            <v>400001169</v>
          </cell>
          <cell r="B1909" t="str">
            <v>Distanz 3 für DRT an C-100 (10mm)</v>
          </cell>
          <cell r="C1909"/>
          <cell r="D1909">
            <v>1.1499999999999999</v>
          </cell>
          <cell r="E1909">
            <v>1.1499999999999999</v>
          </cell>
        </row>
        <row r="1910">
          <cell r="A1910" t="str">
            <v>400001170</v>
          </cell>
          <cell r="B1910" t="str">
            <v>Winkel AP110_ C100; L=72</v>
          </cell>
          <cell r="C1910"/>
          <cell r="D1910">
            <v>5.38</v>
          </cell>
          <cell r="E1910">
            <v>5.38</v>
          </cell>
        </row>
        <row r="1911">
          <cell r="A1911" t="str">
            <v>400001171</v>
          </cell>
          <cell r="B1911" t="str">
            <v>Gatterträger 1 Säule für 407030</v>
          </cell>
          <cell r="C1911">
            <v>0</v>
          </cell>
          <cell r="D1911">
            <v>9.1999999999999993</v>
          </cell>
          <cell r="E1911">
            <v>9.1999999999999993</v>
          </cell>
        </row>
        <row r="1912">
          <cell r="A1912" t="str">
            <v>400001172</v>
          </cell>
          <cell r="B1912" t="str">
            <v>Gatterträger 2 Säulen für 407030</v>
          </cell>
          <cell r="C1912">
            <v>0</v>
          </cell>
          <cell r="D1912">
            <v>9.5</v>
          </cell>
          <cell r="E1912">
            <v>9.5</v>
          </cell>
        </row>
        <row r="1913">
          <cell r="A1913" t="str">
            <v>400001173</v>
          </cell>
          <cell r="B1913" t="str">
            <v>Winkel für Gaterträger 407030</v>
          </cell>
          <cell r="C1913"/>
          <cell r="D1913">
            <v>1.85</v>
          </cell>
          <cell r="E1913">
            <v>1.85</v>
          </cell>
        </row>
        <row r="1914">
          <cell r="A1914" t="str">
            <v>400001174</v>
          </cell>
          <cell r="B1914" t="str">
            <v>APSB 110 R2207/12° Sonderbogen</v>
          </cell>
          <cell r="C1914"/>
          <cell r="D1914">
            <v>86</v>
          </cell>
          <cell r="E1914">
            <v>86</v>
          </cell>
        </row>
        <row r="1915">
          <cell r="A1915" t="str">
            <v>400001175</v>
          </cell>
          <cell r="B1915" t="str">
            <v>Werkzeug manuelle Anlage</v>
          </cell>
          <cell r="C1915"/>
          <cell r="D1915">
            <v>22.75</v>
          </cell>
          <cell r="E1915">
            <v>22.75</v>
          </cell>
        </row>
        <row r="1916">
          <cell r="A1916" t="str">
            <v>400001176</v>
          </cell>
          <cell r="B1916" t="str">
            <v>Werkzeug automatische Anlage</v>
          </cell>
          <cell r="C1916"/>
          <cell r="D1916">
            <v>22.75</v>
          </cell>
          <cell r="E1916">
            <v>22.75</v>
          </cell>
        </row>
        <row r="1917">
          <cell r="A1917" t="str">
            <v>400001177</v>
          </cell>
          <cell r="B1917" t="str">
            <v>Drehweiche 407660 Schleicher</v>
          </cell>
          <cell r="C1917">
            <v>0</v>
          </cell>
          <cell r="D1917">
            <v>1400</v>
          </cell>
          <cell r="E1917">
            <v>1400</v>
          </cell>
        </row>
        <row r="1918">
          <cell r="A1918" t="str">
            <v>400001178</v>
          </cell>
          <cell r="B1918" t="str">
            <v>Grundplatte f. Univ. Stopperauf APS mit Abstützung</v>
          </cell>
          <cell r="C1918">
            <v>0</v>
          </cell>
          <cell r="D1918">
            <v>30.8</v>
          </cell>
          <cell r="E1918">
            <v>30.8</v>
          </cell>
        </row>
        <row r="1919">
          <cell r="A1919" t="str">
            <v>400001179</v>
          </cell>
          <cell r="B1919" t="str">
            <v>Haltewinkel Abstützlager APS Stopper</v>
          </cell>
          <cell r="C1919">
            <v>0</v>
          </cell>
          <cell r="D1919">
            <v>11.5</v>
          </cell>
          <cell r="E1919">
            <v>11.5</v>
          </cell>
        </row>
        <row r="1920">
          <cell r="A1920" t="str">
            <v>400001180</v>
          </cell>
          <cell r="B1920" t="str">
            <v>APSB 110 R630 60° Sonderbogen</v>
          </cell>
          <cell r="C1920"/>
          <cell r="D1920">
            <v>86</v>
          </cell>
          <cell r="E1920">
            <v>86</v>
          </cell>
        </row>
        <row r="1921">
          <cell r="A1921" t="str">
            <v>400001181</v>
          </cell>
          <cell r="B1921" t="str">
            <v>TEF Bogen 60° R725</v>
          </cell>
          <cell r="C1921"/>
          <cell r="D1921">
            <v>59.999899999999997</v>
          </cell>
          <cell r="E1921">
            <v>59.999899999999997</v>
          </cell>
        </row>
        <row r="1922">
          <cell r="A1922" t="str">
            <v>400001182</v>
          </cell>
          <cell r="B1922" t="str">
            <v>GETR.MOT. TEF LI. SA57DRS71M4; nA=20</v>
          </cell>
          <cell r="C1922">
            <v>0</v>
          </cell>
          <cell r="D1922">
            <v>414.14</v>
          </cell>
          <cell r="E1922">
            <v>414.14</v>
          </cell>
        </row>
        <row r="1923">
          <cell r="A1923" t="str">
            <v>400001183</v>
          </cell>
          <cell r="B1923" t="str">
            <v>Winkel Trolley 407660 --&gt; 826826017</v>
          </cell>
          <cell r="C1923"/>
          <cell r="D1923">
            <v>2.9</v>
          </cell>
          <cell r="E1923">
            <v>2.9</v>
          </cell>
        </row>
        <row r="1924">
          <cell r="A1924" t="str">
            <v>400001184</v>
          </cell>
          <cell r="B1924" t="str">
            <v>Geländerhalter L200</v>
          </cell>
          <cell r="C1924"/>
          <cell r="D1924">
            <v>3.8</v>
          </cell>
          <cell r="E1924">
            <v>3.8</v>
          </cell>
        </row>
        <row r="1925">
          <cell r="A1925" t="str">
            <v>400001185</v>
          </cell>
          <cell r="B1925" t="str">
            <v>Geländerhalter L400</v>
          </cell>
          <cell r="C1925"/>
          <cell r="D1925">
            <v>4.75</v>
          </cell>
          <cell r="E1925">
            <v>4.75</v>
          </cell>
        </row>
        <row r="1926">
          <cell r="A1926" t="str">
            <v>400001186</v>
          </cell>
          <cell r="B1926" t="str">
            <v>Abdeck- Schutzblech Entladeförderer</v>
          </cell>
          <cell r="C1926"/>
          <cell r="D1926">
            <v>49.999899999999997</v>
          </cell>
          <cell r="E1926">
            <v>49.999899999999997</v>
          </cell>
        </row>
        <row r="1927">
          <cell r="A1927" t="str">
            <v>400001187</v>
          </cell>
          <cell r="B1927" t="str">
            <v>Trennbügel (Muster PEP) ohne Barcode</v>
          </cell>
          <cell r="C1927"/>
          <cell r="D1927">
            <v>22.75</v>
          </cell>
          <cell r="E1927">
            <v>22.75</v>
          </cell>
        </row>
        <row r="1928">
          <cell r="A1928" t="str">
            <v>400001188</v>
          </cell>
          <cell r="B1928" t="str">
            <v>APB Aluprofilbogen R450/12.5°</v>
          </cell>
          <cell r="C1928"/>
          <cell r="D1928">
            <v>10</v>
          </cell>
          <cell r="E1928">
            <v>10</v>
          </cell>
        </row>
        <row r="1929">
          <cell r="A1929" t="str">
            <v>400001189</v>
          </cell>
          <cell r="B1929" t="str">
            <v>Trennbügel</v>
          </cell>
          <cell r="C1929"/>
          <cell r="D1929"/>
          <cell r="E1929"/>
        </row>
        <row r="1930">
          <cell r="A1930" t="str">
            <v>400001190</v>
          </cell>
          <cell r="B1930" t="str">
            <v>Trennbügel</v>
          </cell>
          <cell r="C1930"/>
          <cell r="D1930">
            <v>3.5</v>
          </cell>
          <cell r="E1930">
            <v>3.5</v>
          </cell>
        </row>
        <row r="1931">
          <cell r="A1931" t="str">
            <v>400001191</v>
          </cell>
          <cell r="B1931" t="str">
            <v>TEF Bogen 55° R535</v>
          </cell>
          <cell r="C1931"/>
          <cell r="D1931">
            <v>39.999899999999997</v>
          </cell>
          <cell r="E1931">
            <v>39.999899999999997</v>
          </cell>
        </row>
        <row r="1932">
          <cell r="A1932" t="str">
            <v>400001192</v>
          </cell>
          <cell r="B1932" t="str">
            <v>Halter 1 Durchfahrtbegrenzer Trolley</v>
          </cell>
          <cell r="C1932"/>
          <cell r="D1932">
            <v>3.49</v>
          </cell>
          <cell r="E1932">
            <v>3.49</v>
          </cell>
        </row>
        <row r="1933">
          <cell r="A1933" t="str">
            <v>400001193</v>
          </cell>
          <cell r="B1933" t="str">
            <v>Halter 2 Durchfahrtbegrenzer Trolley</v>
          </cell>
          <cell r="C1933"/>
          <cell r="D1933">
            <v>3.39</v>
          </cell>
          <cell r="E1933">
            <v>3.39</v>
          </cell>
        </row>
        <row r="1934">
          <cell r="A1934" t="str">
            <v>400001194</v>
          </cell>
          <cell r="B1934" t="str">
            <v>Durchfahrtbegrenzung für Trolley mit Einhängebügel</v>
          </cell>
          <cell r="C1934"/>
          <cell r="D1934">
            <v>16.75</v>
          </cell>
          <cell r="E1934">
            <v>16.75</v>
          </cell>
        </row>
        <row r="1935">
          <cell r="A1935" t="str">
            <v>400001195</v>
          </cell>
          <cell r="B1935" t="str">
            <v>Klebefolie weiß A4 100 Stk/VE</v>
          </cell>
          <cell r="C1935"/>
          <cell r="D1935">
            <v>84.63</v>
          </cell>
          <cell r="E1935">
            <v>84.63</v>
          </cell>
        </row>
        <row r="1936">
          <cell r="A1936" t="str">
            <v>400001196</v>
          </cell>
          <cell r="B1936" t="str">
            <v>Klebefolie weiß A3 50 Stk./VE</v>
          </cell>
          <cell r="C1936"/>
          <cell r="D1936">
            <v>72.48</v>
          </cell>
          <cell r="E1936">
            <v>72.48</v>
          </cell>
        </row>
        <row r="1937">
          <cell r="A1937" t="str">
            <v>400001197</v>
          </cell>
          <cell r="B1937" t="str">
            <v>A4 Aluminiumblech 2mm</v>
          </cell>
          <cell r="C1937"/>
          <cell r="D1937">
            <v>2.75</v>
          </cell>
          <cell r="E1937">
            <v>2.75</v>
          </cell>
        </row>
        <row r="1938">
          <cell r="A1938" t="str">
            <v>400001198</v>
          </cell>
          <cell r="B1938" t="str">
            <v>A3 Aluminiumblech 2mm</v>
          </cell>
          <cell r="C1938"/>
          <cell r="D1938">
            <v>3.95</v>
          </cell>
          <cell r="E1938">
            <v>3.95</v>
          </cell>
        </row>
        <row r="1939">
          <cell r="A1939" t="str">
            <v>400001199</v>
          </cell>
          <cell r="B1939" t="str">
            <v>Bekleben &amp; Bohrungen für Anlagenschild Punt Roma</v>
          </cell>
          <cell r="C1939"/>
          <cell r="D1939">
            <v>1</v>
          </cell>
          <cell r="E1939">
            <v>1</v>
          </cell>
        </row>
        <row r="1940">
          <cell r="A1940" t="str">
            <v>400001200</v>
          </cell>
          <cell r="B1940" t="str">
            <v>Tesafilm Warnmarkierung gelb/schwarz 66m</v>
          </cell>
          <cell r="C1940">
            <v>0</v>
          </cell>
          <cell r="D1940">
            <v>7.23</v>
          </cell>
          <cell r="E1940">
            <v>7.23</v>
          </cell>
        </row>
        <row r="1941">
          <cell r="A1941" t="str">
            <v>400001201</v>
          </cell>
          <cell r="B1941" t="str">
            <v>Zutritt verboten selbstklebende Folie 20cm</v>
          </cell>
          <cell r="C1941"/>
          <cell r="D1941">
            <v>2.76</v>
          </cell>
          <cell r="E1941">
            <v>2.76</v>
          </cell>
        </row>
        <row r="1942">
          <cell r="A1942" t="str">
            <v>400001202</v>
          </cell>
          <cell r="B1942" t="str">
            <v>Zutritt verboten Kunststoff 20cm</v>
          </cell>
          <cell r="C1942"/>
          <cell r="D1942">
            <v>3.48</v>
          </cell>
          <cell r="E1942">
            <v>3.48</v>
          </cell>
        </row>
        <row r="1943">
          <cell r="A1943" t="str">
            <v>400001203</v>
          </cell>
          <cell r="B1943" t="str">
            <v>Geländerrohr 40/40/2 RAL 7035 á 6 Meter</v>
          </cell>
          <cell r="C1943"/>
          <cell r="D1943">
            <v>41.4</v>
          </cell>
          <cell r="E1943">
            <v>41.4</v>
          </cell>
        </row>
        <row r="1944">
          <cell r="A1944" t="str">
            <v>400001204</v>
          </cell>
          <cell r="B1944" t="str">
            <v>Stütze für Sturzschutz RAL 7035</v>
          </cell>
          <cell r="C1944"/>
          <cell r="D1944">
            <v>22.5</v>
          </cell>
          <cell r="E1944">
            <v>22.5</v>
          </cell>
        </row>
        <row r="1945">
          <cell r="A1945" t="str">
            <v>400001205</v>
          </cell>
          <cell r="B1945" t="str">
            <v>Endkappe 80x80/2mm 50stk</v>
          </cell>
          <cell r="C1945"/>
          <cell r="D1945">
            <v>59.73</v>
          </cell>
          <cell r="E1945">
            <v>59.73</v>
          </cell>
        </row>
        <row r="1946">
          <cell r="A1946" t="str">
            <v>400001206</v>
          </cell>
          <cell r="B1946" t="str">
            <v>Endkappe 40x40/2mm 100stk</v>
          </cell>
          <cell r="C1946"/>
          <cell r="D1946">
            <v>30.07</v>
          </cell>
          <cell r="E1946">
            <v>30.07</v>
          </cell>
        </row>
        <row r="1947">
          <cell r="A1947" t="str">
            <v>400001207</v>
          </cell>
          <cell r="B1947" t="str">
            <v>Pulvern der Führungsleiste Dr.Mach</v>
          </cell>
          <cell r="C1947"/>
          <cell r="D1947">
            <v>4.99</v>
          </cell>
          <cell r="E1947">
            <v>4.99</v>
          </cell>
        </row>
        <row r="1948">
          <cell r="A1948" t="str">
            <v>400001208</v>
          </cell>
          <cell r="B1948" t="str">
            <v>Führungsleiste Dr.Mach</v>
          </cell>
          <cell r="C1948"/>
          <cell r="D1948">
            <v>79.989999999999995</v>
          </cell>
          <cell r="E1948">
            <v>79.989999999999995</v>
          </cell>
        </row>
        <row r="1949">
          <cell r="A1949" t="str">
            <v>400001209</v>
          </cell>
          <cell r="B1949" t="str">
            <v>CDDC schaltbare Entlade POM-Teil</v>
          </cell>
          <cell r="C1949"/>
          <cell r="D1949">
            <v>29.9999</v>
          </cell>
          <cell r="E1949">
            <v>29.9999</v>
          </cell>
        </row>
        <row r="1950">
          <cell r="A1950" t="str">
            <v>400001210</v>
          </cell>
          <cell r="B1950" t="str">
            <v>CDDC schaltbare Entlade Alu-Teil</v>
          </cell>
          <cell r="C1950"/>
          <cell r="D1950">
            <v>29.9999</v>
          </cell>
          <cell r="E1950">
            <v>29.9999</v>
          </cell>
        </row>
        <row r="1951">
          <cell r="A1951" t="str">
            <v>400001211</v>
          </cell>
          <cell r="B1951" t="str">
            <v>Geländerhalter L500</v>
          </cell>
          <cell r="C1951"/>
          <cell r="D1951">
            <v>3.9</v>
          </cell>
          <cell r="E1951">
            <v>3.9</v>
          </cell>
        </row>
        <row r="1952">
          <cell r="A1952" t="str">
            <v>400001212</v>
          </cell>
          <cell r="B1952" t="str">
            <v>Druckplatte Stopper (niedrig)</v>
          </cell>
          <cell r="C1952">
            <v>0</v>
          </cell>
          <cell r="D1952">
            <v>5.75</v>
          </cell>
          <cell r="E1952">
            <v>5.75</v>
          </cell>
        </row>
        <row r="1953">
          <cell r="A1953" t="str">
            <v>400001213</v>
          </cell>
          <cell r="B1953" t="str">
            <v>Halteplatte Stopper (niedrig)</v>
          </cell>
          <cell r="C1953">
            <v>0</v>
          </cell>
          <cell r="D1953">
            <v>8.11</v>
          </cell>
          <cell r="E1953">
            <v>8.11</v>
          </cell>
        </row>
        <row r="1954">
          <cell r="A1954" t="str">
            <v>400001214</v>
          </cell>
          <cell r="B1954" t="str">
            <v>Traverse Stopper (niedrig)</v>
          </cell>
          <cell r="C1954">
            <v>0</v>
          </cell>
          <cell r="D1954">
            <v>4.5999999999999996</v>
          </cell>
          <cell r="E1954">
            <v>4.5999999999999996</v>
          </cell>
        </row>
        <row r="1955">
          <cell r="A1955" t="str">
            <v>400001215</v>
          </cell>
          <cell r="B1955" t="str">
            <v>Bügelhalter flach</v>
          </cell>
          <cell r="C1955"/>
          <cell r="D1955">
            <v>3.9998999999999998</v>
          </cell>
          <cell r="E1955">
            <v>3.9998999999999998</v>
          </cell>
        </row>
        <row r="1956">
          <cell r="A1956" t="str">
            <v>400001216</v>
          </cell>
          <cell r="B1956" t="str">
            <v>Bügelhalter tief</v>
          </cell>
          <cell r="C1956"/>
          <cell r="D1956">
            <v>3.9998999999999998</v>
          </cell>
          <cell r="E1956">
            <v>3.9998999999999998</v>
          </cell>
        </row>
        <row r="1957">
          <cell r="A1957" t="str">
            <v>400001217</v>
          </cell>
          <cell r="B1957" t="str">
            <v>Vierkantmuffe 35/35/2 RAL 7035 á 15 Zentimeter</v>
          </cell>
          <cell r="C1957"/>
          <cell r="D1957">
            <v>2.9998999999999998</v>
          </cell>
          <cell r="E1957">
            <v>2.9998999999999998</v>
          </cell>
        </row>
        <row r="1958">
          <cell r="A1958" t="str">
            <v>400001218</v>
          </cell>
          <cell r="B1958" t="str">
            <v>Schaltplatte 407030</v>
          </cell>
          <cell r="C1958"/>
          <cell r="D1958">
            <v>3.9998999999999998</v>
          </cell>
          <cell r="E1958">
            <v>3.9998999999999998</v>
          </cell>
        </row>
        <row r="1959">
          <cell r="A1959" t="str">
            <v>400001219</v>
          </cell>
          <cell r="B1959" t="str">
            <v>Schaltarm 407030</v>
          </cell>
          <cell r="C1959"/>
          <cell r="D1959">
            <v>8.9999000000000002</v>
          </cell>
          <cell r="E1959">
            <v>8.9999000000000002</v>
          </cell>
        </row>
        <row r="1960">
          <cell r="A1960" t="str">
            <v>400001220</v>
          </cell>
          <cell r="B1960" t="str">
            <v>Bürsten- Trolley</v>
          </cell>
          <cell r="C1960"/>
          <cell r="D1960">
            <v>22.75</v>
          </cell>
          <cell r="E1960">
            <v>22.75</v>
          </cell>
        </row>
        <row r="1961">
          <cell r="A1961" t="str">
            <v>400001221</v>
          </cell>
          <cell r="B1961" t="str">
            <v>TEF Bogen 55° R540</v>
          </cell>
          <cell r="C1961"/>
          <cell r="D1961">
            <v>56.999899999999997</v>
          </cell>
          <cell r="E1961">
            <v>56.999899999999997</v>
          </cell>
        </row>
        <row r="1962">
          <cell r="A1962" t="str">
            <v>400001222</v>
          </cell>
          <cell r="B1962" t="str">
            <v>TEF Bogen 67,5° R740</v>
          </cell>
          <cell r="C1962"/>
          <cell r="D1962">
            <v>58.999899999999997</v>
          </cell>
          <cell r="E1962">
            <v>58.999899999999997</v>
          </cell>
        </row>
        <row r="1963">
          <cell r="A1963" t="str">
            <v>400001223</v>
          </cell>
          <cell r="B1963" t="str">
            <v>TEF Bogen 67,5° R560</v>
          </cell>
          <cell r="C1963"/>
          <cell r="D1963">
            <v>55.999899999999997</v>
          </cell>
          <cell r="E1963">
            <v>55.999899999999997</v>
          </cell>
        </row>
        <row r="1964">
          <cell r="A1964" t="str">
            <v>400001224</v>
          </cell>
          <cell r="B1964" t="str">
            <v>APB Aluprofilbogen 67,5°</v>
          </cell>
          <cell r="C1964"/>
          <cell r="D1964">
            <v>10.1</v>
          </cell>
          <cell r="E1964">
            <v>10.1</v>
          </cell>
        </row>
        <row r="1965">
          <cell r="A1965" t="str">
            <v>400001225</v>
          </cell>
          <cell r="B1965" t="str">
            <v>Traverse Trolley 408050 --&gt;826826031</v>
          </cell>
          <cell r="C1965"/>
          <cell r="D1965">
            <v>22.7</v>
          </cell>
          <cell r="E1965">
            <v>22.7</v>
          </cell>
        </row>
        <row r="1966">
          <cell r="A1966" t="str">
            <v>400001226</v>
          </cell>
          <cell r="B1966" t="str">
            <v>Trapezverbindung SonderlängeL=140mm</v>
          </cell>
          <cell r="C1966">
            <v>0</v>
          </cell>
          <cell r="D1966">
            <v>22.5</v>
          </cell>
          <cell r="E1966">
            <v>22.5</v>
          </cell>
        </row>
        <row r="1967">
          <cell r="A1967" t="str">
            <v>400001227</v>
          </cell>
          <cell r="B1967" t="str">
            <v>Kompaktzylinder 537127 F_PN_ADNGF-32-25-P-A-EX4</v>
          </cell>
          <cell r="C1967"/>
          <cell r="D1967">
            <v>79.75</v>
          </cell>
          <cell r="E1967">
            <v>79.75</v>
          </cell>
        </row>
        <row r="1968">
          <cell r="A1968" t="str">
            <v>400001228</v>
          </cell>
          <cell r="B1968" t="str">
            <v>Stopperbügel  f. Säulenstopper408050</v>
          </cell>
          <cell r="C1968"/>
          <cell r="D1968">
            <v>2.6</v>
          </cell>
          <cell r="E1968">
            <v>2.6</v>
          </cell>
        </row>
        <row r="1969">
          <cell r="A1969" t="str">
            <v>400001229</v>
          </cell>
          <cell r="B1969" t="str">
            <v>Stopper- und Vereinzelnerarm Sonder</v>
          </cell>
          <cell r="C1969">
            <v>0</v>
          </cell>
          <cell r="D1969">
            <v>12.46</v>
          </cell>
          <cell r="E1969">
            <v>12.46</v>
          </cell>
        </row>
        <row r="1970">
          <cell r="A1970" t="str">
            <v>400001230</v>
          </cell>
          <cell r="B1970" t="str">
            <v>Grundplatte f. Univ. Stopperauf APS mit</v>
          </cell>
          <cell r="C1970">
            <v>0</v>
          </cell>
          <cell r="D1970">
            <v>150.5</v>
          </cell>
          <cell r="E1970">
            <v>150.5</v>
          </cell>
        </row>
        <row r="1971">
          <cell r="A1971" t="str">
            <v>400001231</v>
          </cell>
          <cell r="B1971" t="str">
            <v>Stoppertraverse Sonder</v>
          </cell>
          <cell r="C1971">
            <v>0</v>
          </cell>
          <cell r="D1971">
            <v>12.2</v>
          </cell>
          <cell r="E1971">
            <v>12.2</v>
          </cell>
        </row>
        <row r="1972">
          <cell r="A1972" t="str">
            <v>400001232</v>
          </cell>
          <cell r="B1972" t="str">
            <v>C90 Profil gebraucht L&gt;4500mm</v>
          </cell>
          <cell r="C1972"/>
          <cell r="D1972">
            <v>5</v>
          </cell>
          <cell r="E1972">
            <v>5</v>
          </cell>
        </row>
        <row r="1973">
          <cell r="A1973" t="str">
            <v>400001233</v>
          </cell>
          <cell r="B1973" t="str">
            <v>C90 Profil gebraucht L&gt;1000mm</v>
          </cell>
          <cell r="C1973"/>
          <cell r="D1973">
            <v>2</v>
          </cell>
          <cell r="E1973">
            <v>2</v>
          </cell>
        </row>
        <row r="1974">
          <cell r="A1974" t="str">
            <v>400001234</v>
          </cell>
          <cell r="B1974" t="str">
            <v>Wandplatte für Wanddurchbohrung Projekt 407860</v>
          </cell>
          <cell r="C1974"/>
          <cell r="D1974">
            <v>5.3</v>
          </cell>
          <cell r="E1974">
            <v>5.3</v>
          </cell>
        </row>
        <row r="1975">
          <cell r="A1975" t="str">
            <v>400001235</v>
          </cell>
          <cell r="B1975" t="str">
            <v>8° Gefälle AP60 50mm Fourtex --&gt; 821 214 100</v>
          </cell>
          <cell r="C1975">
            <v>7.5</v>
          </cell>
          <cell r="D1975">
            <v>3.738</v>
          </cell>
          <cell r="E1975">
            <v>13.738</v>
          </cell>
        </row>
        <row r="1976">
          <cell r="A1976" t="str">
            <v>400001236</v>
          </cell>
          <cell r="B1976" t="str">
            <v>CAS_FSTB-8V, pitch=225, Rieter standard bobbin</v>
          </cell>
          <cell r="C1976"/>
          <cell r="D1976">
            <v>43900</v>
          </cell>
          <cell r="E1976">
            <v>43900</v>
          </cell>
        </row>
        <row r="1977">
          <cell r="A1977" t="str">
            <v>400001237</v>
          </cell>
          <cell r="B1977" t="str">
            <v>2% Spare Parts</v>
          </cell>
          <cell r="C1977"/>
          <cell r="D1977">
            <v>878</v>
          </cell>
          <cell r="E1977">
            <v>878</v>
          </cell>
        </row>
        <row r="1978">
          <cell r="A1978" t="str">
            <v>400001238</v>
          </cell>
          <cell r="B1978" t="str">
            <v xml:space="preserve">C_Sea packaging </v>
          </cell>
          <cell r="C1978"/>
          <cell r="D1978">
            <v>1490</v>
          </cell>
          <cell r="E1978">
            <v>1490</v>
          </cell>
        </row>
        <row r="1979">
          <cell r="A1979" t="str">
            <v>400001239</v>
          </cell>
          <cell r="B1979" t="str">
            <v>Sonderbogen Fourtex 22,5°</v>
          </cell>
          <cell r="C1979">
            <v>3.5</v>
          </cell>
          <cell r="D1979">
            <v>7.660547161124506</v>
          </cell>
          <cell r="E1979">
            <v>21.160547161124505</v>
          </cell>
        </row>
        <row r="1980">
          <cell r="A1980" t="str">
            <v>400001240</v>
          </cell>
          <cell r="B1980" t="str">
            <v>Sonderbogen Fourtex 67,5° --&gt; 824111106</v>
          </cell>
          <cell r="C1980">
            <v>3.5</v>
          </cell>
          <cell r="D1980">
            <v>9.1926565933494064</v>
          </cell>
          <cell r="E1980">
            <v>22.692656593349405</v>
          </cell>
        </row>
        <row r="1981">
          <cell r="A1981" t="str">
            <v>400001241</v>
          </cell>
          <cell r="B1981" t="str">
            <v>Halter für PN (RA) - Zyl.40</v>
          </cell>
          <cell r="C1981"/>
          <cell r="D1981">
            <v>5</v>
          </cell>
          <cell r="E1981">
            <v>5</v>
          </cell>
        </row>
        <row r="1982">
          <cell r="A1982" t="str">
            <v>400001242</v>
          </cell>
          <cell r="B1982" t="str">
            <v>Befestigungswinkel für RA (Pn) - Zyl.40</v>
          </cell>
          <cell r="C1982"/>
          <cell r="D1982">
            <v>4.6500000000000004</v>
          </cell>
          <cell r="E1982">
            <v>4.6500000000000004</v>
          </cell>
        </row>
        <row r="1983">
          <cell r="A1983" t="str">
            <v>400001243</v>
          </cell>
          <cell r="B1983" t="str">
            <v>Welle für Gegenrad - Zyl.40</v>
          </cell>
          <cell r="C1983"/>
          <cell r="D1983">
            <v>5.51</v>
          </cell>
          <cell r="E1983">
            <v>5.51</v>
          </cell>
        </row>
        <row r="1984">
          <cell r="A1984" t="str">
            <v>400001244</v>
          </cell>
          <cell r="B1984" t="str">
            <v>Kurzhubzyl. CQ2B40TF-10DZ D=40 H=10</v>
          </cell>
          <cell r="C1984">
            <v>0</v>
          </cell>
          <cell r="D1984">
            <v>28.64</v>
          </cell>
          <cell r="E1984">
            <v>28.64</v>
          </cell>
        </row>
        <row r="1985">
          <cell r="A1985" t="str">
            <v>400001245</v>
          </cell>
          <cell r="B1985" t="str">
            <v>MOVIMOT-Spiroplangetriebemotor WF20 DRS71S4/MM03</v>
          </cell>
          <cell r="C1985"/>
          <cell r="D1985">
            <v>515.08000000000004</v>
          </cell>
          <cell r="E1985">
            <v>515.08000000000004</v>
          </cell>
        </row>
        <row r="1986">
          <cell r="A1986" t="str">
            <v>400001246</v>
          </cell>
          <cell r="B1986" t="str">
            <v>Schneckengetriebemotor SA57 DRS71M4 --&gt;Artikeltext</v>
          </cell>
          <cell r="C1986"/>
          <cell r="D1986">
            <v>452.97</v>
          </cell>
          <cell r="E1986">
            <v>452.97</v>
          </cell>
        </row>
        <row r="1987">
          <cell r="A1987" t="str">
            <v>400001247</v>
          </cell>
          <cell r="B1987" t="str">
            <v>Halteschiene f. Beladeförderer verlängert</v>
          </cell>
          <cell r="C1987">
            <v>2.5</v>
          </cell>
          <cell r="D1987"/>
          <cell r="E1987">
            <v>2.5</v>
          </cell>
        </row>
        <row r="1988">
          <cell r="A1988" t="str">
            <v>400001248</v>
          </cell>
          <cell r="B1988" t="str">
            <v>Rutschprofil f. Beladeförderer verlängert</v>
          </cell>
          <cell r="C1988">
            <v>15.666666666666664</v>
          </cell>
          <cell r="D1988">
            <v>32.200000000000003</v>
          </cell>
          <cell r="E1988">
            <v>55.783333333333331</v>
          </cell>
        </row>
        <row r="1989">
          <cell r="A1989" t="str">
            <v>400001249</v>
          </cell>
          <cell r="B1989" t="str">
            <v>Sonderbogen 1 Fourtex 22,5°</v>
          </cell>
          <cell r="C1989">
            <v>3.5</v>
          </cell>
          <cell r="D1989">
            <v>6.8944924450120553</v>
          </cell>
          <cell r="E1989">
            <v>20.394492445012055</v>
          </cell>
        </row>
        <row r="1990">
          <cell r="A1990" t="str">
            <v>400001250</v>
          </cell>
          <cell r="B1990" t="str">
            <v>Sonderbogen Fourtex 90° 850-992</v>
          </cell>
          <cell r="C1990">
            <v>3.5</v>
          </cell>
          <cell r="D1990">
            <v>13.022930173911661</v>
          </cell>
          <cell r="E1990">
            <v>26.522930173911657</v>
          </cell>
        </row>
        <row r="1991">
          <cell r="A1991" t="str">
            <v>400001251</v>
          </cell>
          <cell r="B1991" t="str">
            <v>Sonderbogen Fourtex 45°-232</v>
          </cell>
          <cell r="C1991"/>
          <cell r="D1991">
            <v>7.8</v>
          </cell>
          <cell r="E1991">
            <v>7.8</v>
          </cell>
        </row>
        <row r="1992">
          <cell r="A1992" t="str">
            <v>400001252</v>
          </cell>
          <cell r="B1992" t="str">
            <v>Sonderbogen Fourtex 67,5°-466</v>
          </cell>
          <cell r="C1992"/>
          <cell r="D1992">
            <v>9.8000000000000007</v>
          </cell>
          <cell r="E1992">
            <v>9.8000000000000007</v>
          </cell>
        </row>
        <row r="1993">
          <cell r="A1993" t="str">
            <v>400001253</v>
          </cell>
          <cell r="B1993" t="str">
            <v>Aluprofilbogen APB110 R350 180° - 250/250</v>
          </cell>
          <cell r="C1993">
            <v>2.5</v>
          </cell>
          <cell r="D1993">
            <v>15.88</v>
          </cell>
          <cell r="E1993">
            <v>28.38</v>
          </cell>
        </row>
        <row r="1994">
          <cell r="A1994" t="str">
            <v>400001254</v>
          </cell>
          <cell r="B1994" t="str">
            <v>Stopper- und Vereinzelnerarm Sonder</v>
          </cell>
          <cell r="C1994"/>
          <cell r="D1994"/>
          <cell r="E1994"/>
        </row>
        <row r="1995">
          <cell r="A1995" t="str">
            <v>400001255</v>
          </cell>
          <cell r="B1995" t="str">
            <v>APSB R650/135°</v>
          </cell>
          <cell r="C1995"/>
          <cell r="D1995">
            <v>45</v>
          </cell>
          <cell r="E1995">
            <v>45</v>
          </cell>
        </row>
        <row r="1996">
          <cell r="A1996" t="str">
            <v>400001256</v>
          </cell>
          <cell r="B1996" t="str">
            <v>TEF Bogen 135° R725</v>
          </cell>
          <cell r="C1996"/>
          <cell r="D1996">
            <v>59.999899999999997</v>
          </cell>
          <cell r="E1996">
            <v>59.999899999999997</v>
          </cell>
        </row>
        <row r="1997">
          <cell r="A1997" t="str">
            <v>400001257</v>
          </cell>
          <cell r="B1997" t="str">
            <v>Traverse Trolley 409250 --&gt; 826826027</v>
          </cell>
          <cell r="C1997"/>
          <cell r="D1997">
            <v>14.5</v>
          </cell>
          <cell r="E1997">
            <v>14.5</v>
          </cell>
        </row>
        <row r="1998">
          <cell r="A1998" t="str">
            <v>400001258</v>
          </cell>
          <cell r="B1998" t="str">
            <v>Winkel Trolley 409250  --&gt; 826826028</v>
          </cell>
          <cell r="C1998"/>
          <cell r="D1998">
            <v>2.58</v>
          </cell>
          <cell r="E1998">
            <v>2.58</v>
          </cell>
        </row>
        <row r="1999">
          <cell r="A1999" t="str">
            <v>400001259</v>
          </cell>
          <cell r="B1999" t="str">
            <v>Aluminium-Halteleiste f. Fingerschutzprofil --&gt;</v>
          </cell>
          <cell r="C1999">
            <v>0</v>
          </cell>
          <cell r="D1999">
            <v>2</v>
          </cell>
          <cell r="E1999">
            <v>2</v>
          </cell>
        </row>
        <row r="2000">
          <cell r="A2000" t="str">
            <v>400001260</v>
          </cell>
          <cell r="B2000" t="str">
            <v>Fingerschutzprofil --&gt; 826826018</v>
          </cell>
          <cell r="C2000">
            <v>0</v>
          </cell>
          <cell r="D2000">
            <v>0.5</v>
          </cell>
          <cell r="E2000">
            <v>0.5</v>
          </cell>
        </row>
        <row r="2001">
          <cell r="A2001" t="str">
            <v>400001261</v>
          </cell>
          <cell r="B2001" t="str">
            <v>Aluprofilbogen APB110 R557 - nicht bestellen!</v>
          </cell>
          <cell r="C2001"/>
          <cell r="D2001"/>
          <cell r="E2001"/>
        </row>
        <row r="2002">
          <cell r="A2002" t="str">
            <v>400001262</v>
          </cell>
          <cell r="B2002" t="str">
            <v>ALUPROFILBOGEN APB 110 R557/157.5°-1098/648</v>
          </cell>
          <cell r="C2002">
            <v>2.5</v>
          </cell>
          <cell r="D2002">
            <v>11.91</v>
          </cell>
          <cell r="E2002">
            <v>24.41</v>
          </cell>
        </row>
        <row r="2003">
          <cell r="A2003" t="str">
            <v>400001263</v>
          </cell>
          <cell r="B2003" t="str">
            <v>ALUPROFILBOGEN APB 110 R550/90° 800/800</v>
          </cell>
          <cell r="C2003">
            <v>2.5</v>
          </cell>
          <cell r="D2003">
            <v>11.91</v>
          </cell>
          <cell r="E2003">
            <v>24.41</v>
          </cell>
        </row>
        <row r="2004">
          <cell r="A2004" t="str">
            <v>400001264</v>
          </cell>
          <cell r="B2004" t="str">
            <v>SENSORHALTER FÜR  LT</v>
          </cell>
          <cell r="C2004"/>
          <cell r="D2004">
            <v>1.55</v>
          </cell>
          <cell r="E2004">
            <v>1.55</v>
          </cell>
        </row>
        <row r="2005">
          <cell r="A2005" t="str">
            <v>400001265</v>
          </cell>
          <cell r="B2005" t="str">
            <v>Drosselrückschlagventil für Schwenkantrieb</v>
          </cell>
          <cell r="C2005">
            <v>0</v>
          </cell>
          <cell r="D2005">
            <v>9.2799999999999994</v>
          </cell>
          <cell r="E2005">
            <v>9.2799999999999994</v>
          </cell>
        </row>
        <row r="2006">
          <cell r="A2006" t="str">
            <v>400001266</v>
          </cell>
          <cell r="B2006" t="str">
            <v>Trolley-V/ V70-1Satz Rechts und Links, Badamid,</v>
          </cell>
          <cell r="C2006"/>
          <cell r="D2006">
            <v>1.1000000000000001</v>
          </cell>
          <cell r="E2006">
            <v>1.1000000000000001</v>
          </cell>
        </row>
        <row r="2007">
          <cell r="A2007" t="str">
            <v>400001267</v>
          </cell>
          <cell r="B2007" t="str">
            <v>5/2-WEGEVENTIL SERIE ST  MIT HEBEL</v>
          </cell>
          <cell r="C2007">
            <v>0</v>
          </cell>
          <cell r="D2007">
            <v>62.02</v>
          </cell>
          <cell r="E2007">
            <v>62.02</v>
          </cell>
        </row>
        <row r="2008">
          <cell r="A2008" t="str">
            <v>400001268</v>
          </cell>
          <cell r="B2008" t="str">
            <v xml:space="preserve">L-Winkel/H=0189/B=80/verzinkt   /beam C250    </v>
          </cell>
          <cell r="C2008">
            <v>0</v>
          </cell>
          <cell r="D2008">
            <v>2.98</v>
          </cell>
          <cell r="E2008">
            <v>2.98</v>
          </cell>
        </row>
        <row r="2009">
          <cell r="A2009" t="str">
            <v>400001269</v>
          </cell>
          <cell r="B2009" t="str">
            <v>U-Winkel/H=0060/B=170/RAL7035/IPE140</v>
          </cell>
          <cell r="C2009"/>
          <cell r="D2009">
            <v>6.4</v>
          </cell>
          <cell r="E2009">
            <v>6.4</v>
          </cell>
        </row>
        <row r="2010">
          <cell r="A2010" t="str">
            <v>400001270</v>
          </cell>
          <cell r="B2010" t="str">
            <v>Schwenkschiene/Rolltor/kpl./Sonderausführung</v>
          </cell>
          <cell r="C2010">
            <v>0</v>
          </cell>
          <cell r="D2010">
            <v>650</v>
          </cell>
          <cell r="E2010">
            <v>650</v>
          </cell>
        </row>
        <row r="2011">
          <cell r="A2011" t="str">
            <v>400001271</v>
          </cell>
          <cell r="B2011" t="str">
            <v>Z-Winkel/H=48/B=40/RAL7035/At_Least_Madrid</v>
          </cell>
          <cell r="C2011"/>
          <cell r="D2011">
            <v>1.65</v>
          </cell>
          <cell r="E2011">
            <v>1.65</v>
          </cell>
        </row>
        <row r="2012">
          <cell r="A2012" t="str">
            <v>400001272</v>
          </cell>
          <cell r="B2012" t="str">
            <v>566St. X=1400mm 192St. X=1500mm</v>
          </cell>
          <cell r="C2012"/>
          <cell r="D2012">
            <v>1839</v>
          </cell>
          <cell r="E2012">
            <v>1839</v>
          </cell>
        </row>
        <row r="2013">
          <cell r="A2013" t="str">
            <v>400001273</v>
          </cell>
          <cell r="B2013" t="str">
            <v>Halter Trolleyführung</v>
          </cell>
          <cell r="C2013">
            <v>0</v>
          </cell>
          <cell r="D2013">
            <v>37</v>
          </cell>
          <cell r="E2013">
            <v>37</v>
          </cell>
        </row>
        <row r="2014">
          <cell r="A2014" t="str">
            <v>400001274</v>
          </cell>
          <cell r="B2014" t="str">
            <v>Zwischenstück</v>
          </cell>
          <cell r="C2014">
            <v>0</v>
          </cell>
          <cell r="D2014">
            <v>1.220081955352482</v>
          </cell>
          <cell r="E2014">
            <v>4.220081955352482</v>
          </cell>
        </row>
        <row r="2015">
          <cell r="A2015" t="str">
            <v>400001275</v>
          </cell>
          <cell r="B2015" t="str">
            <v>Führungsschiene</v>
          </cell>
          <cell r="C2015">
            <v>5.416666666666667</v>
          </cell>
          <cell r="D2015">
            <v>7.6056133657070175</v>
          </cell>
          <cell r="E2015">
            <v>13.022280032373684</v>
          </cell>
        </row>
        <row r="2016">
          <cell r="A2016" t="str">
            <v>400001276</v>
          </cell>
          <cell r="B2016" t="str">
            <v>Widerlager</v>
          </cell>
          <cell r="C2016">
            <v>1</v>
          </cell>
          <cell r="D2016">
            <v>11.65</v>
          </cell>
          <cell r="E2016">
            <v>12.65</v>
          </cell>
        </row>
        <row r="2017">
          <cell r="A2017" t="str">
            <v>400001277</v>
          </cell>
          <cell r="B2017" t="str">
            <v>Zentrierzapfen - Hugo Boss</v>
          </cell>
          <cell r="C2017"/>
          <cell r="D2017">
            <v>22.75</v>
          </cell>
          <cell r="E2017">
            <v>22.75</v>
          </cell>
        </row>
        <row r="2018">
          <cell r="A2018" t="str">
            <v>400001278</v>
          </cell>
          <cell r="B2018" t="str">
            <v>Zentrierung Oberstück Hugo Boss</v>
          </cell>
          <cell r="C2018"/>
          <cell r="D2018">
            <v>22.75</v>
          </cell>
          <cell r="E2018">
            <v>22.75</v>
          </cell>
        </row>
        <row r="2019">
          <cell r="A2019" t="str">
            <v>400001279</v>
          </cell>
          <cell r="B2019" t="str">
            <v>Teleskopabhänger Hugo Boss</v>
          </cell>
          <cell r="C2019"/>
          <cell r="D2019">
            <v>22.75</v>
          </cell>
          <cell r="E2019">
            <v>22.75</v>
          </cell>
        </row>
        <row r="2020">
          <cell r="A2020" t="str">
            <v>400001280</v>
          </cell>
          <cell r="B2020" t="str">
            <v>Schaltstange S-Weiche rechts/links; Abstand 400</v>
          </cell>
          <cell r="C2020">
            <v>0</v>
          </cell>
          <cell r="D2020">
            <v>11.5</v>
          </cell>
          <cell r="E2020">
            <v>11.5</v>
          </cell>
        </row>
        <row r="2021">
          <cell r="A2021" t="str">
            <v>400001281</v>
          </cell>
          <cell r="B2021" t="str">
            <v>Schaltstange S-Doppelweiche; Abstand 400</v>
          </cell>
          <cell r="C2021"/>
          <cell r="D2021">
            <v>12.15</v>
          </cell>
          <cell r="E2021">
            <v>12.15</v>
          </cell>
        </row>
        <row r="2022">
          <cell r="A2022" t="str">
            <v>400001282</v>
          </cell>
          <cell r="B2022" t="str">
            <v>Schwenkschiene (Überkippfunktion) Hugo Boss</v>
          </cell>
          <cell r="C2022"/>
          <cell r="D2022">
            <v>89.35</v>
          </cell>
          <cell r="E2022">
            <v>89.35</v>
          </cell>
        </row>
        <row r="2023">
          <cell r="A2023" t="str">
            <v>400001283</v>
          </cell>
          <cell r="B2023" t="str">
            <v>Stopperarm 404300 bearbeitet aus 827066003</v>
          </cell>
          <cell r="C2023">
            <v>2.5</v>
          </cell>
          <cell r="D2023">
            <v>2.2000000000000002</v>
          </cell>
          <cell r="E2023">
            <v>7.2</v>
          </cell>
        </row>
        <row r="2024">
          <cell r="A2024" t="str">
            <v>400001284</v>
          </cell>
          <cell r="B2024" t="str">
            <v>TEF-Profil-Bogen; R 495 / 90°</v>
          </cell>
          <cell r="C2024"/>
          <cell r="D2024">
            <v>32</v>
          </cell>
          <cell r="E2024">
            <v>32</v>
          </cell>
        </row>
        <row r="2025">
          <cell r="A2025" t="str">
            <v>400001285</v>
          </cell>
          <cell r="B2025" t="str">
            <v>Stopperbiegeteil Hugo-Boss (410620)</v>
          </cell>
          <cell r="C2025"/>
          <cell r="D2025">
            <v>22.75</v>
          </cell>
          <cell r="E2025">
            <v>22.75</v>
          </cell>
        </row>
        <row r="2026">
          <cell r="A2026" t="str">
            <v>400001286</v>
          </cell>
          <cell r="B2026" t="str">
            <v>Winkel</v>
          </cell>
          <cell r="C2026"/>
          <cell r="D2026">
            <v>22.75</v>
          </cell>
          <cell r="E2026">
            <v>22.75</v>
          </cell>
        </row>
        <row r="2027">
          <cell r="A2027" t="str">
            <v>400001287</v>
          </cell>
          <cell r="B2027" t="str">
            <v>Griff angeschweißt</v>
          </cell>
          <cell r="C2027"/>
          <cell r="D2027">
            <v>22.75</v>
          </cell>
          <cell r="E2027">
            <v>22.75</v>
          </cell>
        </row>
        <row r="2028">
          <cell r="A2028" t="str">
            <v>400001288</v>
          </cell>
          <cell r="B2028" t="str">
            <v>SO-Stahlweiche 2x45° inkl. Verbindung</v>
          </cell>
          <cell r="C2028">
            <v>0</v>
          </cell>
          <cell r="D2028">
            <v>320</v>
          </cell>
          <cell r="E2028">
            <v>320</v>
          </cell>
        </row>
        <row r="2029">
          <cell r="A2029" t="str">
            <v>400001289</v>
          </cell>
          <cell r="B2029" t="str">
            <v>Anschlag 2 Stopperbügel f. Säulenstopper</v>
          </cell>
          <cell r="C2029"/>
          <cell r="D2029">
            <v>22</v>
          </cell>
          <cell r="E2029">
            <v>22</v>
          </cell>
        </row>
        <row r="2030">
          <cell r="A2030" t="str">
            <v>400001290</v>
          </cell>
          <cell r="B2030" t="str">
            <v>Stopperbügel f. Säulenstopper Zusammenbauzeichnung</v>
          </cell>
          <cell r="C2030"/>
          <cell r="D2030">
            <v>5.5</v>
          </cell>
          <cell r="E2030">
            <v>5.5</v>
          </cell>
        </row>
        <row r="2031">
          <cell r="A2031" t="str">
            <v>400001291</v>
          </cell>
          <cell r="B2031" t="str">
            <v>HFS-BÜGELTRÄGERFÜHRUNG AM AS - MEWA</v>
          </cell>
          <cell r="C2031"/>
          <cell r="D2031">
            <v>6.5</v>
          </cell>
          <cell r="E2031">
            <v>6.5</v>
          </cell>
        </row>
        <row r="2032">
          <cell r="A2032" t="str">
            <v>400001292</v>
          </cell>
          <cell r="B2032" t="str">
            <v>TEF-Bogen R495/90°</v>
          </cell>
          <cell r="C2032"/>
          <cell r="D2032">
            <v>25</v>
          </cell>
          <cell r="E2032">
            <v>25</v>
          </cell>
        </row>
        <row r="2033">
          <cell r="A2033" t="str">
            <v>400001293</v>
          </cell>
          <cell r="B2033" t="str">
            <v>TEF-Bogen R405/67,5°</v>
          </cell>
          <cell r="C2033"/>
          <cell r="D2033">
            <v>25</v>
          </cell>
          <cell r="E2033">
            <v>25</v>
          </cell>
        </row>
        <row r="2034">
          <cell r="A2034" t="str">
            <v>400001294</v>
          </cell>
          <cell r="B2034" t="str">
            <v>Bügelführung 2 für Vereinzelner</v>
          </cell>
          <cell r="C2034"/>
          <cell r="D2034">
            <v>60</v>
          </cell>
          <cell r="E2034">
            <v>60</v>
          </cell>
        </row>
        <row r="2035">
          <cell r="A2035" t="str">
            <v>400001295</v>
          </cell>
          <cell r="B2035" t="str">
            <v>Tef-Uml. rechts m. vergrößertem Radius</v>
          </cell>
          <cell r="C2035">
            <v>0</v>
          </cell>
          <cell r="D2035">
            <v>39.9</v>
          </cell>
          <cell r="E2035">
            <v>39.9</v>
          </cell>
        </row>
        <row r="2036">
          <cell r="A2036" t="str">
            <v>400001296</v>
          </cell>
          <cell r="B2036" t="str">
            <v>Tef-Uml. links m. vergrößertem Radius</v>
          </cell>
          <cell r="C2036">
            <v>0</v>
          </cell>
          <cell r="D2036">
            <v>21</v>
          </cell>
          <cell r="E2036">
            <v>21</v>
          </cell>
        </row>
        <row r="2037">
          <cell r="A2037" t="str">
            <v>400001297</v>
          </cell>
          <cell r="B2037" t="str">
            <v>Verbindung 45° EE mit LP</v>
          </cell>
          <cell r="C2037"/>
          <cell r="D2037">
            <v>30</v>
          </cell>
          <cell r="E2037">
            <v>30</v>
          </cell>
        </row>
        <row r="2038">
          <cell r="A2038" t="str">
            <v>400001298</v>
          </cell>
          <cell r="B2038" t="str">
            <v>Halter Führungsbogen für Verbindung 45° EE mit LP</v>
          </cell>
          <cell r="C2038"/>
          <cell r="D2038">
            <v>7</v>
          </cell>
          <cell r="E2038">
            <v>7</v>
          </cell>
        </row>
        <row r="2039">
          <cell r="A2039" t="str">
            <v>400001299</v>
          </cell>
          <cell r="B2039" t="str">
            <v>Rohrschelle 1" Oberteil (mit Langlöchern für</v>
          </cell>
          <cell r="C2039">
            <v>0</v>
          </cell>
          <cell r="D2039">
            <v>3.9</v>
          </cell>
          <cell r="E2039">
            <v>3.9</v>
          </cell>
        </row>
        <row r="2040">
          <cell r="A2040" t="str">
            <v>400001300</v>
          </cell>
          <cell r="B2040" t="str">
            <v>Bogenschelle mit Langlöchern für Regale</v>
          </cell>
          <cell r="C2040">
            <v>0</v>
          </cell>
          <cell r="D2040">
            <v>5.45</v>
          </cell>
          <cell r="E2040">
            <v>5.45</v>
          </cell>
        </row>
        <row r="2041">
          <cell r="A2041" t="str">
            <v>400001301</v>
          </cell>
          <cell r="B2041" t="str">
            <v>Platte 1 für Trolley-Fixierung</v>
          </cell>
          <cell r="C2041"/>
          <cell r="D2041">
            <v>25</v>
          </cell>
          <cell r="E2041">
            <v>25</v>
          </cell>
        </row>
        <row r="2042">
          <cell r="A2042" t="str">
            <v>400001302</v>
          </cell>
          <cell r="B2042" t="str">
            <v>Platte 2 für Trolley-Fixierung</v>
          </cell>
          <cell r="C2042"/>
          <cell r="D2042">
            <v>25</v>
          </cell>
          <cell r="E2042">
            <v>25</v>
          </cell>
        </row>
        <row r="2043">
          <cell r="A2043" t="str">
            <v>400001303</v>
          </cell>
          <cell r="B2043" t="str">
            <v>Leiste 1 für Trolley-Fixierung</v>
          </cell>
          <cell r="C2043"/>
          <cell r="D2043">
            <v>15</v>
          </cell>
          <cell r="E2043">
            <v>15</v>
          </cell>
        </row>
        <row r="2044">
          <cell r="A2044" t="str">
            <v>400001304</v>
          </cell>
          <cell r="B2044" t="str">
            <v>Leiste 2 für Trolley-Fixierung</v>
          </cell>
          <cell r="C2044"/>
          <cell r="D2044">
            <v>12</v>
          </cell>
          <cell r="E2044">
            <v>12</v>
          </cell>
        </row>
        <row r="2045">
          <cell r="A2045" t="str">
            <v>400001305</v>
          </cell>
          <cell r="B2045" t="str">
            <v>Halter Rohr für Trolley-Fixierung</v>
          </cell>
          <cell r="C2045"/>
          <cell r="D2045">
            <v>17</v>
          </cell>
          <cell r="E2045">
            <v>17</v>
          </cell>
        </row>
        <row r="2046">
          <cell r="A2046" t="str">
            <v>400001306</v>
          </cell>
          <cell r="B2046" t="str">
            <v>Rohr für Trolley-Fixierung</v>
          </cell>
          <cell r="C2046"/>
          <cell r="D2046">
            <v>10</v>
          </cell>
          <cell r="E2046">
            <v>10</v>
          </cell>
        </row>
        <row r="2047">
          <cell r="A2047" t="str">
            <v>400001307</v>
          </cell>
          <cell r="B2047" t="str">
            <v>Gerüst</v>
          </cell>
          <cell r="C2047"/>
          <cell r="D2047">
            <v>43300</v>
          </cell>
          <cell r="E2047">
            <v>43300</v>
          </cell>
        </row>
        <row r="2048">
          <cell r="A2048" t="str">
            <v>400001308</v>
          </cell>
          <cell r="B2048" t="str">
            <v>Unterlage Hugo Boss</v>
          </cell>
          <cell r="C2048"/>
          <cell r="D2048">
            <v>2.95</v>
          </cell>
          <cell r="E2048">
            <v>2.95</v>
          </cell>
        </row>
        <row r="2049">
          <cell r="A2049" t="str">
            <v>400001309</v>
          </cell>
          <cell r="B2049" t="str">
            <v>Zwischenklotz Hugo Boss</v>
          </cell>
          <cell r="C2049"/>
          <cell r="D2049">
            <v>8.5</v>
          </cell>
          <cell r="E2049">
            <v>8.5</v>
          </cell>
        </row>
        <row r="2050">
          <cell r="A2050" t="str">
            <v>400001310</v>
          </cell>
          <cell r="B2050" t="str">
            <v>Winkel Hugo Boss</v>
          </cell>
          <cell r="C2050"/>
          <cell r="D2050">
            <v>4.4000000000000004</v>
          </cell>
          <cell r="E2050">
            <v>4.4000000000000004</v>
          </cell>
        </row>
        <row r="2051">
          <cell r="A2051" t="str">
            <v>400001311</v>
          </cell>
          <cell r="B2051" t="str">
            <v>Stoßschutz Hugo Boss</v>
          </cell>
          <cell r="C2051"/>
          <cell r="D2051">
            <v>2</v>
          </cell>
          <cell r="E2051">
            <v>2</v>
          </cell>
        </row>
        <row r="2052">
          <cell r="A2052" t="str">
            <v>400001312</v>
          </cell>
          <cell r="B2052" t="str">
            <v>TEF Motorplatte (verlängerte Langlöcher) für</v>
          </cell>
          <cell r="C2052">
            <v>8.75</v>
          </cell>
          <cell r="D2052">
            <v>17.649999999999999</v>
          </cell>
          <cell r="E2052">
            <v>29.31666666666667</v>
          </cell>
        </row>
        <row r="2053">
          <cell r="A2053" t="str">
            <v>400001313</v>
          </cell>
          <cell r="B2053" t="str">
            <v>SENKWERKZEUG FÜR SPULENZUGSEGMENT FÜR V-MONTAGE -</v>
          </cell>
          <cell r="C2053"/>
          <cell r="D2053"/>
          <cell r="E2053"/>
        </row>
        <row r="2054">
          <cell r="A2054" t="str">
            <v>400001314</v>
          </cell>
          <cell r="B2054" t="str">
            <v>Kleinzylinder</v>
          </cell>
          <cell r="C2054">
            <v>0</v>
          </cell>
          <cell r="D2054">
            <v>79.33</v>
          </cell>
          <cell r="E2054">
            <v>79.33</v>
          </cell>
        </row>
        <row r="2055">
          <cell r="A2055" t="str">
            <v>400001315</v>
          </cell>
          <cell r="B2055" t="str">
            <v>Gelenkkopf CM2-AP6-M010-M2-A</v>
          </cell>
          <cell r="C2055">
            <v>0</v>
          </cell>
          <cell r="D2055">
            <v>12.81</v>
          </cell>
          <cell r="E2055">
            <v>12.81</v>
          </cell>
        </row>
        <row r="2056">
          <cell r="A2056" t="str">
            <v>400001316</v>
          </cell>
          <cell r="B2056" t="str">
            <v>Getr.Mot mit Movimot SA57 DRN80MK4/MM05 - M5A</v>
          </cell>
          <cell r="C2056">
            <v>0</v>
          </cell>
          <cell r="D2056">
            <v>979.36</v>
          </cell>
          <cell r="E2056">
            <v>979.36</v>
          </cell>
        </row>
        <row r="2057">
          <cell r="A2057" t="str">
            <v>400001317</v>
          </cell>
          <cell r="B2057" t="str">
            <v>Getr.Mot mit Movimot SA57 DRS71M4/MM05 - M6B</v>
          </cell>
          <cell r="C2057"/>
          <cell r="D2057">
            <v>734.65</v>
          </cell>
          <cell r="E2057">
            <v>734.65</v>
          </cell>
        </row>
        <row r="2058">
          <cell r="A2058" t="str">
            <v>400001318</v>
          </cell>
          <cell r="B2058" t="str">
            <v>Getr.Mot ohne Movimot SA57 DRS71M4/MI/TH - M1A</v>
          </cell>
          <cell r="C2058"/>
          <cell r="D2058">
            <v>472.48</v>
          </cell>
          <cell r="E2058">
            <v>472.48</v>
          </cell>
        </row>
        <row r="2059">
          <cell r="A2059" t="str">
            <v>400001319</v>
          </cell>
          <cell r="B2059" t="str">
            <v>MOVIMOT FÜR MOTORNAHE MONTAGE</v>
          </cell>
          <cell r="C2059"/>
          <cell r="D2059">
            <v>313.83</v>
          </cell>
          <cell r="E2059">
            <v>313.83</v>
          </cell>
        </row>
        <row r="2060">
          <cell r="A2060" t="str">
            <v>400001320</v>
          </cell>
          <cell r="B2060" t="str">
            <v>Traverse Trolley 410920</v>
          </cell>
          <cell r="C2060"/>
          <cell r="D2060">
            <v>22.7</v>
          </cell>
          <cell r="E2060">
            <v>22.7</v>
          </cell>
        </row>
        <row r="2061">
          <cell r="A2061" t="str">
            <v>400001321</v>
          </cell>
          <cell r="B2061" t="str">
            <v>Traverse Trolley 410920 --&gt; 826826016</v>
          </cell>
          <cell r="C2061"/>
          <cell r="D2061">
            <v>22.7</v>
          </cell>
          <cell r="E2061">
            <v>22.7</v>
          </cell>
        </row>
        <row r="2062">
          <cell r="A2062" t="str">
            <v>400001322</v>
          </cell>
          <cell r="B2062" t="str">
            <v>410340 Parkdale Pneumatikausrüstung</v>
          </cell>
          <cell r="C2062"/>
          <cell r="D2062">
            <v>8526.0499999999993</v>
          </cell>
          <cell r="E2062">
            <v>8526.0499999999993</v>
          </cell>
        </row>
        <row r="2063">
          <cell r="A2063" t="str">
            <v>400001323</v>
          </cell>
          <cell r="B2063" t="str">
            <v>Sensorhalter Kannenführung - 409151</v>
          </cell>
          <cell r="C2063"/>
          <cell r="D2063">
            <v>22.75</v>
          </cell>
          <cell r="E2063">
            <v>22.75</v>
          </cell>
        </row>
        <row r="2064">
          <cell r="A2064" t="str">
            <v>400001324</v>
          </cell>
          <cell r="B2064" t="str">
            <v>Kannenführungshalter - 409151 Kannenerkennung</v>
          </cell>
          <cell r="C2064"/>
          <cell r="D2064">
            <v>22.75</v>
          </cell>
          <cell r="E2064">
            <v>22.75</v>
          </cell>
        </row>
        <row r="2065">
          <cell r="A2065" t="str">
            <v>400001325</v>
          </cell>
          <cell r="B2065" t="str">
            <v>Gerüst</v>
          </cell>
          <cell r="C2065"/>
          <cell r="D2065">
            <v>121272</v>
          </cell>
          <cell r="E2065">
            <v>121272</v>
          </cell>
        </row>
        <row r="2066">
          <cell r="A2066" t="str">
            <v>400001326</v>
          </cell>
          <cell r="B2066" t="str">
            <v>Vierkantsäule Best Logistics</v>
          </cell>
          <cell r="C2066"/>
          <cell r="D2066">
            <v>52.5</v>
          </cell>
          <cell r="E2066">
            <v>52.5</v>
          </cell>
        </row>
        <row r="2067">
          <cell r="A2067" t="str">
            <v>400001327</v>
          </cell>
          <cell r="B2067" t="str">
            <v>Anschweißplatte an 4kt Säule</v>
          </cell>
          <cell r="C2067"/>
          <cell r="D2067">
            <v>22.75</v>
          </cell>
          <cell r="E2067">
            <v>22.75</v>
          </cell>
        </row>
        <row r="2068">
          <cell r="A2068" t="str">
            <v>400001328</v>
          </cell>
          <cell r="B2068" t="str">
            <v>Verbindungsplatte</v>
          </cell>
          <cell r="C2068"/>
          <cell r="D2068">
            <v>5</v>
          </cell>
          <cell r="E2068">
            <v>5</v>
          </cell>
        </row>
        <row r="2069">
          <cell r="A2069" t="str">
            <v>400001329</v>
          </cell>
          <cell r="B2069" t="str">
            <v>HYBRIDKABEL L=30M</v>
          </cell>
          <cell r="C2069"/>
          <cell r="D2069">
            <v>275.7</v>
          </cell>
          <cell r="E2069">
            <v>275.7</v>
          </cell>
        </row>
        <row r="2070">
          <cell r="A2070" t="str">
            <v>400001330</v>
          </cell>
          <cell r="B2070" t="str">
            <v>Gebrauchtstrecke Best Logistics</v>
          </cell>
          <cell r="C2070">
            <v>0</v>
          </cell>
          <cell r="D2070">
            <v>1794</v>
          </cell>
          <cell r="E2070">
            <v>1794</v>
          </cell>
        </row>
        <row r="2071">
          <cell r="A2071" t="str">
            <v>400001331</v>
          </cell>
          <cell r="B2071" t="str">
            <v>Gebrauchtweichen Best Logistics</v>
          </cell>
          <cell r="C2071">
            <v>0</v>
          </cell>
          <cell r="D2071">
            <v>2339</v>
          </cell>
          <cell r="E2071">
            <v>2339</v>
          </cell>
        </row>
        <row r="2072">
          <cell r="A2072" t="str">
            <v>400001332</v>
          </cell>
          <cell r="B2072" t="str">
            <v>Gebrauchtgerüst Best Logistics</v>
          </cell>
          <cell r="C2072">
            <v>0</v>
          </cell>
          <cell r="D2072">
            <v>1025</v>
          </cell>
          <cell r="E2072">
            <v>1025</v>
          </cell>
        </row>
        <row r="2073">
          <cell r="A2073" t="str">
            <v>400001333</v>
          </cell>
          <cell r="B2073" t="str">
            <v>Treppe Best Logistics</v>
          </cell>
          <cell r="C2073"/>
          <cell r="D2073">
            <v>1100</v>
          </cell>
          <cell r="E2073">
            <v>1100</v>
          </cell>
        </row>
        <row r="2074">
          <cell r="A2074" t="str">
            <v>400001334</v>
          </cell>
          <cell r="B2074" t="str">
            <v>Spanplatten Best Logistics</v>
          </cell>
          <cell r="C2074"/>
          <cell r="D2074">
            <v>1722</v>
          </cell>
          <cell r="E2074">
            <v>1722</v>
          </cell>
        </row>
        <row r="2075">
          <cell r="A2075" t="str">
            <v>400001335</v>
          </cell>
          <cell r="B2075" t="str">
            <v>Bogen Kabelschlepp Drehweiche  R669</v>
          </cell>
          <cell r="C2075">
            <v>2.5</v>
          </cell>
          <cell r="D2075">
            <v>11.490820741686759</v>
          </cell>
          <cell r="E2075">
            <v>18.990820741686761</v>
          </cell>
        </row>
        <row r="2076">
          <cell r="A2076" t="str">
            <v>400001336</v>
          </cell>
          <cell r="B2076" t="str">
            <v>Zuluftdrossel R412010568 - LW2</v>
          </cell>
          <cell r="C2076">
            <v>0</v>
          </cell>
          <cell r="D2076">
            <v>7.82</v>
          </cell>
          <cell r="E2076">
            <v>7.82</v>
          </cell>
        </row>
        <row r="2077">
          <cell r="A2077" t="str">
            <v>400001337</v>
          </cell>
          <cell r="B2077" t="str">
            <v>Bedienoberfläche Parkdale</v>
          </cell>
          <cell r="C2077"/>
          <cell r="D2077">
            <v>8850</v>
          </cell>
          <cell r="E2077">
            <v>8850</v>
          </cell>
        </row>
        <row r="2078">
          <cell r="A2078" t="str">
            <v>400001338</v>
          </cell>
          <cell r="B2078" t="str">
            <v>Gerüst Teile Parkdale - Lieferant Precision</v>
          </cell>
          <cell r="C2078"/>
          <cell r="D2078">
            <v>4410</v>
          </cell>
          <cell r="E2078">
            <v>4410</v>
          </cell>
        </row>
        <row r="2079">
          <cell r="A2079" t="str">
            <v>400001339</v>
          </cell>
          <cell r="B2079" t="str">
            <v>C_spare parts</v>
          </cell>
          <cell r="C2079"/>
          <cell r="D2079">
            <v>500</v>
          </cell>
          <cell r="E2079">
            <v>500</v>
          </cell>
        </row>
        <row r="2080">
          <cell r="A2080" t="str">
            <v>400001340</v>
          </cell>
          <cell r="B2080" t="str">
            <v>Bobbin stripper CAS_FSTB-12V (3Stück)</v>
          </cell>
          <cell r="C2080"/>
          <cell r="D2080">
            <v>145980</v>
          </cell>
          <cell r="E2080">
            <v>145980</v>
          </cell>
        </row>
        <row r="2081">
          <cell r="A2081" t="str">
            <v>400001341</v>
          </cell>
          <cell r="B2081" t="str">
            <v>ALUPROFILBOGEN APB 60 R450/90°-200</v>
          </cell>
          <cell r="C2081">
            <v>2.5</v>
          </cell>
          <cell r="D2081">
            <v>7.476</v>
          </cell>
          <cell r="E2081">
            <v>19.976000000000003</v>
          </cell>
        </row>
        <row r="2082">
          <cell r="A2082" t="str">
            <v>400001342</v>
          </cell>
          <cell r="B2082" t="str">
            <v>Gerüst / Sterbfritz / 410902</v>
          </cell>
          <cell r="C2082"/>
          <cell r="D2082">
            <v>214650</v>
          </cell>
          <cell r="E2082">
            <v>214650</v>
          </cell>
        </row>
        <row r="2083">
          <cell r="A2083" t="str">
            <v>400001343</v>
          </cell>
          <cell r="B2083" t="str">
            <v>ROB_Heber/Hub 5650mm/TEF kpl.</v>
          </cell>
          <cell r="C2083"/>
          <cell r="D2083">
            <v>34814.33</v>
          </cell>
          <cell r="E2083">
            <v>34814.33</v>
          </cell>
        </row>
        <row r="2084">
          <cell r="A2084" t="str">
            <v>400001344</v>
          </cell>
          <cell r="B2084" t="str">
            <v>Messe Motek, Bestellung nach Angebot</v>
          </cell>
          <cell r="C2084"/>
          <cell r="D2084">
            <v>14630.01</v>
          </cell>
          <cell r="E2084">
            <v>14630.01</v>
          </cell>
        </row>
        <row r="2085">
          <cell r="A2085" t="str">
            <v>400001345</v>
          </cell>
          <cell r="B2085" t="str">
            <v>DREHWEICHE KLEBCHEMIE</v>
          </cell>
          <cell r="C2085">
            <v>107.5</v>
          </cell>
          <cell r="D2085">
            <v>1433.1220391753823</v>
          </cell>
          <cell r="E2085">
            <v>1545.6220391753823</v>
          </cell>
        </row>
        <row r="2086">
          <cell r="A2086" t="str">
            <v>400001346</v>
          </cell>
          <cell r="B2086" t="str">
            <v>Distanz 5mm, für C-Profil</v>
          </cell>
          <cell r="C2086"/>
          <cell r="D2086">
            <v>1.5</v>
          </cell>
          <cell r="E2086">
            <v>1.5</v>
          </cell>
        </row>
        <row r="2087">
          <cell r="A2087" t="str">
            <v>400001347</v>
          </cell>
          <cell r="B2087" t="str">
            <v>TEF-PROFIL-BOGEN 26° R650  (Aussenbogen)</v>
          </cell>
          <cell r="C2087">
            <v>9.75</v>
          </cell>
          <cell r="D2087">
            <v>20.930293447293447</v>
          </cell>
          <cell r="E2087">
            <v>40.680293447293444</v>
          </cell>
        </row>
        <row r="2088">
          <cell r="A2088" t="str">
            <v>400001348</v>
          </cell>
          <cell r="B2088" t="str">
            <v>ALUPROFILBOGEN APB 60 R 300/180°-200</v>
          </cell>
          <cell r="C2088">
            <v>3.5</v>
          </cell>
          <cell r="D2088">
            <v>10.279500000000001</v>
          </cell>
          <cell r="E2088">
            <v>23.779500000000002</v>
          </cell>
        </row>
        <row r="2089">
          <cell r="A2089" t="str">
            <v>400001349</v>
          </cell>
          <cell r="B2089" t="str">
            <v>HANDSCHALTUNG GERADE F. SW - Abstand SO = 2800 mm</v>
          </cell>
          <cell r="C2089">
            <v>1.5</v>
          </cell>
          <cell r="D2089">
            <v>22.644554348294594</v>
          </cell>
          <cell r="E2089">
            <v>24.144554348294598</v>
          </cell>
        </row>
        <row r="2090">
          <cell r="A2090" t="str">
            <v>400001350</v>
          </cell>
          <cell r="B2090" t="str">
            <v>HANDSCHALTUNG SCHRÄG F. SW/DSW - Abstand SO =</v>
          </cell>
          <cell r="C2090">
            <v>1.25</v>
          </cell>
          <cell r="D2090">
            <v>22.713224240493901</v>
          </cell>
          <cell r="E2090">
            <v>23.963224240493901</v>
          </cell>
        </row>
        <row r="2091">
          <cell r="A2091" t="str">
            <v>400001351</v>
          </cell>
          <cell r="B2091" t="str">
            <v>S_PN Teile lt. Ang. 0021370745 von 150917</v>
          </cell>
          <cell r="C2091"/>
          <cell r="D2091">
            <v>84.14</v>
          </cell>
          <cell r="E2091">
            <v>84.14</v>
          </cell>
        </row>
        <row r="2092">
          <cell r="A2092" t="str">
            <v>400001352</v>
          </cell>
          <cell r="B2092" t="str">
            <v>Kettenrad KRT</v>
          </cell>
          <cell r="C2092"/>
          <cell r="D2092">
            <v>134</v>
          </cell>
          <cell r="E2092">
            <v>134</v>
          </cell>
        </row>
        <row r="2093">
          <cell r="A2093" t="str">
            <v>400001353</v>
          </cell>
          <cell r="B2093" t="str">
            <v>Taper Spannbuchse für Kettenrad KRT</v>
          </cell>
          <cell r="C2093"/>
          <cell r="D2093">
            <v>1.91</v>
          </cell>
          <cell r="E2093">
            <v>1.91</v>
          </cell>
        </row>
        <row r="2094">
          <cell r="A2094" t="str">
            <v>400001354</v>
          </cell>
          <cell r="B2094" t="str">
            <v>AFS Motorstation Antriebswelle Sonder</v>
          </cell>
          <cell r="C2094"/>
          <cell r="D2094">
            <v>70</v>
          </cell>
          <cell r="E2094">
            <v>70</v>
          </cell>
        </row>
        <row r="2095">
          <cell r="A2095" t="str">
            <v>400001355</v>
          </cell>
          <cell r="B2095" t="str">
            <v>AFS Motorstation Antriebswellenverlängerung</v>
          </cell>
          <cell r="C2095"/>
          <cell r="D2095">
            <v>39.71</v>
          </cell>
          <cell r="E2095">
            <v>39.71</v>
          </cell>
        </row>
        <row r="2096">
          <cell r="A2096" t="str">
            <v>400001356</v>
          </cell>
          <cell r="B2096" t="str">
            <v>AFS Motorstation Antriebswellenverlängerung</v>
          </cell>
          <cell r="C2096"/>
          <cell r="D2096">
            <v>42.38</v>
          </cell>
          <cell r="E2096">
            <v>42.38</v>
          </cell>
        </row>
        <row r="2097">
          <cell r="A2097" t="str">
            <v>400001357</v>
          </cell>
          <cell r="B2097" t="str">
            <v>C_Bobbin Stripper TB6 (4Stück)</v>
          </cell>
          <cell r="C2097"/>
          <cell r="D2097">
            <v>47100</v>
          </cell>
          <cell r="E2097">
            <v>47100</v>
          </cell>
        </row>
        <row r="2098">
          <cell r="A2098" t="str">
            <v>400001358</v>
          </cell>
          <cell r="B2098" t="str">
            <v>L-winkel 60 x 80 x 6 x  60 mit Langloch</v>
          </cell>
          <cell r="C2098"/>
          <cell r="D2098">
            <v>3.6</v>
          </cell>
          <cell r="E2098">
            <v>3.6</v>
          </cell>
        </row>
        <row r="2099">
          <cell r="A2099" t="str">
            <v>400001359</v>
          </cell>
          <cell r="B2099" t="str">
            <v>Fangnetz Sachschutz 50mm x 50mm (190 m²)</v>
          </cell>
          <cell r="C2099"/>
          <cell r="D2099">
            <v>1083</v>
          </cell>
          <cell r="E2099">
            <v>1083</v>
          </cell>
        </row>
        <row r="2100">
          <cell r="A2100" t="str">
            <v>400001360</v>
          </cell>
          <cell r="B2100" t="str">
            <v>Bobbin stripper CAS_FSTB-12V (1Stück)</v>
          </cell>
          <cell r="C2100"/>
          <cell r="D2100">
            <v>48660</v>
          </cell>
          <cell r="E2100">
            <v>48660</v>
          </cell>
        </row>
        <row r="2101">
          <cell r="A2101" t="str">
            <v>400001361</v>
          </cell>
          <cell r="B2101" t="str">
            <v>ZAHNRIEMENFÜHRUNG ENDE/UMLENKUNG L=86</v>
          </cell>
          <cell r="C2101"/>
          <cell r="D2101"/>
          <cell r="E2101"/>
        </row>
        <row r="2102">
          <cell r="A2102" t="str">
            <v>400001362</v>
          </cell>
          <cell r="B2102" t="str">
            <v>Testrolley Faurecia Sterbfritz / mit V60</v>
          </cell>
          <cell r="C2102">
            <v>0</v>
          </cell>
          <cell r="D2102">
            <v>13.99</v>
          </cell>
          <cell r="E2102">
            <v>13.99</v>
          </cell>
        </row>
        <row r="2103">
          <cell r="A2103" t="str">
            <v>400001363</v>
          </cell>
          <cell r="B2103" t="str">
            <v>Halteklotz Notaus 409151</v>
          </cell>
          <cell r="C2103">
            <v>0</v>
          </cell>
          <cell r="D2103">
            <v>7.2</v>
          </cell>
          <cell r="E2103">
            <v>7.2</v>
          </cell>
        </row>
        <row r="2104">
          <cell r="A2104" t="str">
            <v>400001364</v>
          </cell>
          <cell r="B2104" t="str">
            <v>Mast M-H L=6000</v>
          </cell>
          <cell r="C2104"/>
          <cell r="D2104">
            <v>1225</v>
          </cell>
          <cell r="E2104">
            <v>1225</v>
          </cell>
        </row>
        <row r="2105">
          <cell r="A2105" t="str">
            <v>400001365</v>
          </cell>
          <cell r="B2105" t="str">
            <v>Mast vorne L=5250</v>
          </cell>
          <cell r="C2105"/>
          <cell r="D2105">
            <v>1080</v>
          </cell>
          <cell r="E2105">
            <v>1080</v>
          </cell>
        </row>
        <row r="2106">
          <cell r="A2106" t="str">
            <v>400001366</v>
          </cell>
          <cell r="B2106" t="str">
            <v>Platte / RRA an DRT / verzinkt</v>
          </cell>
          <cell r="C2106"/>
          <cell r="D2106">
            <v>37</v>
          </cell>
          <cell r="E2106">
            <v>37</v>
          </cell>
        </row>
        <row r="2107">
          <cell r="A2107" t="str">
            <v>400001367</v>
          </cell>
          <cell r="B2107" t="str">
            <v>Platte Zwischenstück / RRA an DRT / verzinkt</v>
          </cell>
          <cell r="C2107"/>
          <cell r="D2107">
            <v>136</v>
          </cell>
          <cell r="E2107">
            <v>136</v>
          </cell>
        </row>
        <row r="2108">
          <cell r="A2108" t="str">
            <v>400001368</v>
          </cell>
          <cell r="B2108" t="str">
            <v>Stössel für Federzylinder (Stahl)</v>
          </cell>
          <cell r="C2108"/>
          <cell r="D2108">
            <v>22.75</v>
          </cell>
          <cell r="E2108">
            <v>22.75</v>
          </cell>
        </row>
        <row r="2109">
          <cell r="A2109" t="str">
            <v>400001369</v>
          </cell>
          <cell r="B2109" t="str">
            <v>410340 Parkdale Pneumatikausrüstung</v>
          </cell>
          <cell r="C2109"/>
          <cell r="D2109">
            <v>375.09</v>
          </cell>
          <cell r="E2109">
            <v>375.09</v>
          </cell>
        </row>
        <row r="2110">
          <cell r="A2110" t="str">
            <v>400001370</v>
          </cell>
          <cell r="B2110" t="str">
            <v>Gerüst / Sterbfritz / 411250</v>
          </cell>
          <cell r="C2110"/>
          <cell r="D2110">
            <v>265000</v>
          </cell>
          <cell r="E2110">
            <v>265000</v>
          </cell>
        </row>
        <row r="2111">
          <cell r="A2111" t="str">
            <v>400001371</v>
          </cell>
          <cell r="B2111" t="str">
            <v>Gurt / Taschen Grammertrolley</v>
          </cell>
          <cell r="C2111"/>
          <cell r="D2111">
            <v>5.3</v>
          </cell>
          <cell r="E2111">
            <v>5.3</v>
          </cell>
        </row>
        <row r="2112">
          <cell r="A2112" t="str">
            <v>400001372</v>
          </cell>
          <cell r="B2112" t="str">
            <v>Binderschrauben / M4x8 / Kunststoff schwarz</v>
          </cell>
          <cell r="C2112"/>
          <cell r="D2112">
            <v>0.1</v>
          </cell>
          <cell r="E2112">
            <v>0.1</v>
          </cell>
        </row>
        <row r="2113">
          <cell r="A2113" t="str">
            <v>400001373</v>
          </cell>
          <cell r="B2113" t="str">
            <v xml:space="preserve">L-Winkel/H=0239/B=80/verzinkt  /beam S350    </v>
          </cell>
          <cell r="C2113">
            <v>0</v>
          </cell>
          <cell r="D2113">
            <v>17.5</v>
          </cell>
          <cell r="E2113">
            <v>17.5</v>
          </cell>
        </row>
        <row r="2114">
          <cell r="A2114" t="str">
            <v>400001374</v>
          </cell>
          <cell r="B2114" t="str">
            <v>Halter Seilzugschalter</v>
          </cell>
          <cell r="C2114"/>
          <cell r="D2114"/>
          <cell r="E2114"/>
        </row>
        <row r="2115">
          <cell r="A2115" t="str">
            <v>400001375</v>
          </cell>
          <cell r="B2115" t="str">
            <v>Verlängerung Gatterstange G33</v>
          </cell>
          <cell r="C2115"/>
          <cell r="D2115">
            <v>22.75</v>
          </cell>
          <cell r="E2115">
            <v>22.75</v>
          </cell>
        </row>
        <row r="2116">
          <cell r="A2116" t="str">
            <v>400001376</v>
          </cell>
          <cell r="B2116" t="str">
            <v>ALU-WEICHE SW-R GRUNDK. M. HS GERADE KPL.</v>
          </cell>
          <cell r="C2116">
            <v>13</v>
          </cell>
          <cell r="D2116">
            <v>78.618110580140637</v>
          </cell>
          <cell r="E2116">
            <v>95.618110580140637</v>
          </cell>
        </row>
        <row r="2117">
          <cell r="A2117" t="str">
            <v>400001377</v>
          </cell>
          <cell r="B2117" t="str">
            <v>ALU WEICHE SW-R GRUNDK. MIT HS SCHRÄG KPL.</v>
          </cell>
          <cell r="C2117">
            <v>12.750000000000002</v>
          </cell>
          <cell r="D2117">
            <v>78.686780472339933</v>
          </cell>
          <cell r="E2117">
            <v>95.436780472339947</v>
          </cell>
        </row>
        <row r="2118">
          <cell r="A2118" t="str">
            <v>400001378</v>
          </cell>
          <cell r="B2118" t="str">
            <v>ALU-WEICHE SW-L GRUNDK. M. HS GERADE KPL.</v>
          </cell>
          <cell r="C2118">
            <v>13</v>
          </cell>
          <cell r="D2118">
            <v>78.618110580140637</v>
          </cell>
          <cell r="E2118">
            <v>95.618110580140637</v>
          </cell>
        </row>
        <row r="2119">
          <cell r="A2119" t="str">
            <v>400001379</v>
          </cell>
          <cell r="B2119" t="str">
            <v>ALU WEICHE SW-L GRUNDK. MIT HS SCHRÄG KPL.</v>
          </cell>
          <cell r="C2119">
            <v>12.750000000000002</v>
          </cell>
          <cell r="D2119">
            <v>78.686780472339933</v>
          </cell>
          <cell r="E2119">
            <v>95.436780472339947</v>
          </cell>
        </row>
        <row r="2120">
          <cell r="A2120" t="str">
            <v>400001380</v>
          </cell>
          <cell r="B2120" t="str">
            <v>ALU WEICHE DSW GRUNDK. MIT HS SCHRÄG KPL.</v>
          </cell>
          <cell r="C2120">
            <v>12.25</v>
          </cell>
          <cell r="D2120">
            <v>98.576599999999999</v>
          </cell>
          <cell r="E2120">
            <v>115.8266</v>
          </cell>
        </row>
        <row r="2121">
          <cell r="A2121" t="str">
            <v>400001381</v>
          </cell>
          <cell r="B2121" t="str">
            <v>ALU-WEICHE SW R 400/90° L-500 KPL. MIT M+V+HS-G</v>
          </cell>
          <cell r="C2121">
            <v>16.25</v>
          </cell>
          <cell r="D2121">
            <v>59.390645667763415</v>
          </cell>
          <cell r="E2121">
            <v>89.640645667763408</v>
          </cell>
        </row>
        <row r="2122">
          <cell r="A2122" t="str">
            <v>400001382</v>
          </cell>
          <cell r="B2122" t="str">
            <v>ALU-WEICHE SW R 400/90° R-500 KPL. MIT M+V+HS-G</v>
          </cell>
          <cell r="C2122">
            <v>16.25</v>
          </cell>
          <cell r="D2122">
            <v>59.390645667763415</v>
          </cell>
          <cell r="E2122">
            <v>89.640645667763408</v>
          </cell>
        </row>
        <row r="2123">
          <cell r="A2123" t="str">
            <v>400001383</v>
          </cell>
          <cell r="B2123" t="str">
            <v>ALU-WEICHE SW R 550/90° L-700 KPL. MIT M+V+HS-G</v>
          </cell>
          <cell r="C2123">
            <v>17</v>
          </cell>
          <cell r="D2123">
            <v>91.049187246807307</v>
          </cell>
          <cell r="E2123">
            <v>112.04918724680732</v>
          </cell>
        </row>
        <row r="2124">
          <cell r="A2124" t="str">
            <v>400001384</v>
          </cell>
          <cell r="B2124" t="str">
            <v>ALU-WEICHE SW R 550/90° R-700 KPL. MIT M+V+HS-G</v>
          </cell>
          <cell r="C2124">
            <v>17</v>
          </cell>
          <cell r="D2124">
            <v>91.049187246807307</v>
          </cell>
          <cell r="E2124">
            <v>112.04918724680732</v>
          </cell>
        </row>
        <row r="2125">
          <cell r="A2125" t="str">
            <v>400001385</v>
          </cell>
          <cell r="B2125" t="str">
            <v>ALU-WEICHE SW R 550/45° L-400 KPL. MIT M+V+HS-G</v>
          </cell>
          <cell r="C2125">
            <v>16.25</v>
          </cell>
          <cell r="D2125">
            <v>58.993645667763417</v>
          </cell>
          <cell r="E2125">
            <v>89.243645667763417</v>
          </cell>
        </row>
        <row r="2126">
          <cell r="A2126" t="str">
            <v>400001386</v>
          </cell>
          <cell r="B2126" t="str">
            <v>ALU-WEICHE SW R 550/45° R-400 KPL. MIT M+V+HS-G</v>
          </cell>
          <cell r="C2126">
            <v>16.25</v>
          </cell>
          <cell r="D2126">
            <v>58.993645667763417</v>
          </cell>
          <cell r="E2126">
            <v>89.243645667763417</v>
          </cell>
        </row>
        <row r="2127">
          <cell r="A2127" t="str">
            <v>400001387</v>
          </cell>
          <cell r="B2127" t="str">
            <v>ALU-WEICHE DSW R 550/45° 400 KPL. MIT M+V+HS-S</v>
          </cell>
          <cell r="C2127">
            <v>21.5</v>
          </cell>
          <cell r="D2127">
            <v>91.282277828253171</v>
          </cell>
          <cell r="E2127">
            <v>127.78227782825317</v>
          </cell>
        </row>
        <row r="2128">
          <cell r="A2128" t="str">
            <v>400001388</v>
          </cell>
          <cell r="B2128" t="str">
            <v>ALU-WEICHE DRSW R 550/90°/180°1600 KPL. MIT</v>
          </cell>
          <cell r="C2128">
            <v>52.25</v>
          </cell>
          <cell r="D2128">
            <v>298.61900000000003</v>
          </cell>
          <cell r="E2128">
            <v>373.86900000000003</v>
          </cell>
        </row>
        <row r="2129">
          <cell r="A2129" t="str">
            <v>400001389</v>
          </cell>
          <cell r="B2129" t="str">
            <v>U-Hänger/H=140/B=170/RAL7035/IPE 140</v>
          </cell>
          <cell r="C2129"/>
          <cell r="D2129">
            <v>6.5</v>
          </cell>
          <cell r="E2129">
            <v>6.5</v>
          </cell>
        </row>
        <row r="2130">
          <cell r="A2130" t="str">
            <v>400001390</v>
          </cell>
          <cell r="B2130" t="str">
            <v>Z-Winkel/H=0200/B=60/RAL7035/beam 060x040</v>
          </cell>
          <cell r="C2130"/>
          <cell r="D2130">
            <v>4.5</v>
          </cell>
          <cell r="E2130">
            <v>4.5</v>
          </cell>
        </row>
        <row r="2131">
          <cell r="A2131" t="str">
            <v>400001391</v>
          </cell>
          <cell r="B2131" t="str">
            <v>Z-Winkel/H=0100/B=60/RAL7035/beam 060x040</v>
          </cell>
          <cell r="C2131"/>
          <cell r="D2131">
            <v>4.2</v>
          </cell>
          <cell r="E2131">
            <v>4.2</v>
          </cell>
        </row>
        <row r="2132">
          <cell r="A2132" t="str">
            <v>400001392</v>
          </cell>
          <cell r="B2132" t="str">
            <v>ALU-WEICHE DRSW R 400/90°/180°1400 KPL. MIT</v>
          </cell>
          <cell r="C2132">
            <v>49.249999999999993</v>
          </cell>
          <cell r="D2132">
            <v>204.95955203550014</v>
          </cell>
          <cell r="E2132">
            <v>277.20955203550011</v>
          </cell>
        </row>
        <row r="2133">
          <cell r="A2133" t="str">
            <v>400001393</v>
          </cell>
          <cell r="B2133" t="str">
            <v>U-Hänger/H=040/B=170/RAL7035/IPE 140</v>
          </cell>
          <cell r="C2133"/>
          <cell r="D2133">
            <v>5</v>
          </cell>
          <cell r="E2133">
            <v>5</v>
          </cell>
        </row>
        <row r="2134">
          <cell r="A2134" t="str">
            <v>400001394</v>
          </cell>
          <cell r="B2134" t="str">
            <v>U-Hänger/H=054/B=170/RAL7035/IPE 140</v>
          </cell>
          <cell r="C2134"/>
          <cell r="D2134">
            <v>4.9000000000000004</v>
          </cell>
          <cell r="E2134">
            <v>4.9000000000000004</v>
          </cell>
        </row>
        <row r="2135">
          <cell r="A2135" t="str">
            <v>400001395</v>
          </cell>
          <cell r="B2135" t="str">
            <v>SPS Software 410430 Zhongtai Tajikistan</v>
          </cell>
          <cell r="C2135"/>
          <cell r="D2135">
            <v>17200</v>
          </cell>
          <cell r="E2135">
            <v>17200</v>
          </cell>
        </row>
        <row r="2136">
          <cell r="A2136" t="str">
            <v>400001396</v>
          </cell>
          <cell r="B2136" t="str">
            <v>DRT Gerüstmaterial gebraucht kpl. Camac / RAL 7035</v>
          </cell>
          <cell r="C2136">
            <v>0</v>
          </cell>
          <cell r="D2136">
            <v>518</v>
          </cell>
          <cell r="E2136">
            <v>518</v>
          </cell>
        </row>
        <row r="2137">
          <cell r="A2137" t="str">
            <v>400001397</v>
          </cell>
          <cell r="B2137" t="str">
            <v>Montagematerial Pin &amp; Klinke</v>
          </cell>
          <cell r="C2137"/>
          <cell r="D2137">
            <v>1277.99</v>
          </cell>
          <cell r="E2137">
            <v>1277.99</v>
          </cell>
        </row>
        <row r="2138">
          <cell r="A2138" t="str">
            <v>400001398</v>
          </cell>
          <cell r="B2138" t="str">
            <v>Kette + Kettenschlösser für C_Putzmaschine</v>
          </cell>
          <cell r="C2138"/>
          <cell r="D2138">
            <v>77.25</v>
          </cell>
          <cell r="E2138">
            <v>77.25</v>
          </cell>
        </row>
        <row r="2139">
          <cell r="A2139" t="str">
            <v>400001399</v>
          </cell>
          <cell r="B2139" t="str">
            <v>Putzmaschine Bobbin stripper CAS_FSTB-8V</v>
          </cell>
          <cell r="C2139">
            <v>0</v>
          </cell>
          <cell r="D2139">
            <v>97180</v>
          </cell>
          <cell r="E2139">
            <v>97180</v>
          </cell>
        </row>
        <row r="2140">
          <cell r="A2140" t="str">
            <v>400001400</v>
          </cell>
          <cell r="B2140" t="str">
            <v>ALUPROFILBOGEN APB 110 R250/90°-400/350</v>
          </cell>
          <cell r="C2140">
            <v>3.5</v>
          </cell>
          <cell r="D2140">
            <v>11.91</v>
          </cell>
          <cell r="E2140">
            <v>25.41</v>
          </cell>
        </row>
        <row r="2141">
          <cell r="A2141" t="str">
            <v>400001401</v>
          </cell>
          <cell r="B2141" t="str">
            <v>ALUPROFILBOGEN APB 110 R250/67,5°-350/200</v>
          </cell>
          <cell r="C2141">
            <v>3.5</v>
          </cell>
          <cell r="D2141">
            <v>11.91</v>
          </cell>
          <cell r="E2141">
            <v>25.41</v>
          </cell>
        </row>
        <row r="2142">
          <cell r="A2142" t="str">
            <v>400001402</v>
          </cell>
          <cell r="B2142" t="str">
            <v>AFS SPANNROLLE KPL. - KOMPONENTENLÖSUNG</v>
          </cell>
          <cell r="C2142">
            <v>0.55000000000000004</v>
          </cell>
          <cell r="D2142">
            <v>29.0535</v>
          </cell>
          <cell r="E2142">
            <v>29.603499999999997</v>
          </cell>
        </row>
        <row r="2143">
          <cell r="A2143" t="str">
            <v>400001403</v>
          </cell>
          <cell r="B2143" t="str">
            <v>Putzmaschine CAS_FSTB-4V (1Stück)</v>
          </cell>
          <cell r="C2143"/>
          <cell r="D2143">
            <v>42130</v>
          </cell>
          <cell r="E2143">
            <v>42130</v>
          </cell>
        </row>
        <row r="2144">
          <cell r="A2144" t="str">
            <v>400001404</v>
          </cell>
          <cell r="B2144" t="str">
            <v>Platte 1 Portionierstopper</v>
          </cell>
          <cell r="C2144"/>
          <cell r="D2144">
            <v>10</v>
          </cell>
          <cell r="E2144">
            <v>10</v>
          </cell>
        </row>
        <row r="2145">
          <cell r="A2145" t="str">
            <v>400001405</v>
          </cell>
          <cell r="B2145" t="str">
            <v>Platte 2 Portionierstopper</v>
          </cell>
          <cell r="C2145"/>
          <cell r="D2145">
            <v>14</v>
          </cell>
          <cell r="E2145">
            <v>14</v>
          </cell>
        </row>
        <row r="2146">
          <cell r="A2146" t="str">
            <v>400001406</v>
          </cell>
          <cell r="B2146" t="str">
            <v>Platte 3 Portionierstopper</v>
          </cell>
          <cell r="C2146"/>
          <cell r="D2146">
            <v>13</v>
          </cell>
          <cell r="E2146">
            <v>13</v>
          </cell>
        </row>
        <row r="2147">
          <cell r="A2147" t="str">
            <v>400001407</v>
          </cell>
          <cell r="B2147" t="str">
            <v>Spitze Portionierstopper</v>
          </cell>
          <cell r="C2147"/>
          <cell r="D2147">
            <v>10</v>
          </cell>
          <cell r="E2147">
            <v>10</v>
          </cell>
        </row>
        <row r="2148">
          <cell r="A2148" t="str">
            <v>400001408</v>
          </cell>
          <cell r="B2148" t="str">
            <v>Wandflansch für DRT und C 250</v>
          </cell>
          <cell r="C2148">
            <v>0</v>
          </cell>
          <cell r="D2148">
            <v>8.5500000000000007</v>
          </cell>
          <cell r="E2148">
            <v>8.5500000000000007</v>
          </cell>
        </row>
        <row r="2149">
          <cell r="A2149" t="str">
            <v>400001409</v>
          </cell>
          <cell r="B2149" t="str">
            <v>Wandflansch für DRT und S350</v>
          </cell>
          <cell r="C2149"/>
          <cell r="D2149">
            <v>3.98</v>
          </cell>
          <cell r="E2149">
            <v>3.98</v>
          </cell>
        </row>
        <row r="2150">
          <cell r="A2150" t="str">
            <v>400001410</v>
          </cell>
          <cell r="B2150" t="str">
            <v>RT Rohrträger 1"/80/80, L=4000</v>
          </cell>
          <cell r="C2150"/>
          <cell r="D2150">
            <v>56.6</v>
          </cell>
          <cell r="E2150">
            <v>56.6</v>
          </cell>
        </row>
        <row r="2151">
          <cell r="A2151" t="str">
            <v>400001411</v>
          </cell>
          <cell r="B2151" t="str">
            <v>RT Rohrträger 1"/80/80, L=4100</v>
          </cell>
          <cell r="C2151"/>
          <cell r="D2151">
            <v>70.8</v>
          </cell>
          <cell r="E2151">
            <v>70.8</v>
          </cell>
        </row>
        <row r="2152">
          <cell r="A2152" t="str">
            <v>400001412</v>
          </cell>
          <cell r="B2152" t="str">
            <v>Bodensäule R2"/Sonder/Mit FussplatteL=6300/</v>
          </cell>
          <cell r="C2152"/>
          <cell r="D2152">
            <v>67.5</v>
          </cell>
          <cell r="E2152">
            <v>67.5</v>
          </cell>
        </row>
        <row r="2153">
          <cell r="A2153" t="str">
            <v>400001413</v>
          </cell>
          <cell r="B2153" t="str">
            <v>FIXIERPLATTE FÜR DREHSTOPPER - 6100148899</v>
          </cell>
          <cell r="C2153"/>
          <cell r="D2153">
            <v>9.25</v>
          </cell>
          <cell r="E2153">
            <v>9.25</v>
          </cell>
        </row>
        <row r="2154">
          <cell r="A2154" t="str">
            <v>400001414</v>
          </cell>
          <cell r="B2154" t="str">
            <v>HALTER FÜR DREHSTOPPER - 6100148918</v>
          </cell>
          <cell r="C2154"/>
          <cell r="D2154">
            <v>19.899999999999999</v>
          </cell>
          <cell r="E2154">
            <v>19.899999999999999</v>
          </cell>
        </row>
        <row r="2155">
          <cell r="A2155" t="str">
            <v>400001415</v>
          </cell>
          <cell r="B2155" t="str">
            <v>PRALLPLATTE FÜR TRAVERSENSTOPPER - 6100148933</v>
          </cell>
          <cell r="C2155"/>
          <cell r="D2155">
            <v>10.4</v>
          </cell>
          <cell r="E2155">
            <v>10.4</v>
          </cell>
        </row>
        <row r="2156">
          <cell r="A2156" t="str">
            <v>400001416</v>
          </cell>
          <cell r="B2156" t="str">
            <v>HALTER LICHTSCHRANKE - 6100148942</v>
          </cell>
          <cell r="C2156"/>
          <cell r="D2156">
            <v>11.35</v>
          </cell>
          <cell r="E2156">
            <v>11.35</v>
          </cell>
        </row>
        <row r="2157">
          <cell r="A2157" t="str">
            <v>400001417</v>
          </cell>
          <cell r="B2157" t="str">
            <v>KRAFTSPANNER - CKZT25-105-DCL781EL D=25</v>
          </cell>
          <cell r="C2157"/>
          <cell r="D2157">
            <v>159.47999999999999</v>
          </cell>
          <cell r="E2157">
            <v>159.47999999999999</v>
          </cell>
        </row>
        <row r="2158">
          <cell r="A2158" t="str">
            <v>400001418</v>
          </cell>
          <cell r="B2158" t="str">
            <v>CENTER ARM - CKZ25-42A781EL-R</v>
          </cell>
          <cell r="C2158"/>
          <cell r="D2158">
            <v>22.21</v>
          </cell>
          <cell r="E2158">
            <v>22.21</v>
          </cell>
        </row>
        <row r="2159">
          <cell r="A2159" t="str">
            <v>400001419</v>
          </cell>
          <cell r="B2159" t="str">
            <v>HANDABSPERRVENTIL - VHK3-06F-06F 3/2-Wege-Ventil</v>
          </cell>
          <cell r="C2159"/>
          <cell r="D2159">
            <v>5.8</v>
          </cell>
          <cell r="E2159">
            <v>5.8</v>
          </cell>
        </row>
        <row r="2160">
          <cell r="A2160" t="str">
            <v>400001420</v>
          </cell>
          <cell r="B2160" t="str">
            <v>STEG FÜR TRAVERSENSTOPPER - 000710715</v>
          </cell>
          <cell r="C2160"/>
          <cell r="D2160">
            <v>10.6</v>
          </cell>
          <cell r="E2160">
            <v>10.6</v>
          </cell>
        </row>
        <row r="2161">
          <cell r="A2161" t="str">
            <v>400001421</v>
          </cell>
          <cell r="B2161" t="str">
            <v>TRAPEZSTEIN FÜR TRAVERSENSTOPPER</v>
          </cell>
          <cell r="C2161">
            <v>5.833333333333333</v>
          </cell>
          <cell r="D2161">
            <v>0.78920000000000001</v>
          </cell>
          <cell r="E2161">
            <v>9.5391999999999992</v>
          </cell>
        </row>
        <row r="2162">
          <cell r="A2162" t="str">
            <v>400001422</v>
          </cell>
          <cell r="B2162" t="str">
            <v>Bodensäule R2"L=6000 mit Fussplatte</v>
          </cell>
          <cell r="C2162"/>
          <cell r="D2162">
            <v>67.5</v>
          </cell>
          <cell r="E2162">
            <v>67.5</v>
          </cell>
        </row>
        <row r="2163">
          <cell r="A2163" t="str">
            <v>400001423</v>
          </cell>
          <cell r="B2163" t="str">
            <v>ROB_Heber/Hub 7900mm/TEF kpl.</v>
          </cell>
          <cell r="C2163"/>
          <cell r="D2163">
            <v>28500</v>
          </cell>
          <cell r="E2163">
            <v>28500</v>
          </cell>
        </row>
        <row r="2164">
          <cell r="A2164" t="str">
            <v>400001424</v>
          </cell>
          <cell r="B2164" t="str">
            <v>SPS Software 410700 ESQUEL Changji</v>
          </cell>
          <cell r="C2164"/>
          <cell r="D2164">
            <v>12590</v>
          </cell>
          <cell r="E2164">
            <v>12590</v>
          </cell>
        </row>
        <row r="2165">
          <cell r="A2165" t="str">
            <v>400001425</v>
          </cell>
          <cell r="B2165" t="str">
            <v>PC Oberfläche 410430 Zhongtai Tajikistan</v>
          </cell>
          <cell r="C2165"/>
          <cell r="D2165">
            <v>3810</v>
          </cell>
          <cell r="E2165">
            <v>3810</v>
          </cell>
        </row>
        <row r="2166">
          <cell r="A2166" t="str">
            <v>400001426</v>
          </cell>
          <cell r="B2166" t="str">
            <v>PC Oberfläche 410700 Esquel Changji</v>
          </cell>
          <cell r="C2166"/>
          <cell r="D2166">
            <v>2880</v>
          </cell>
          <cell r="E2166">
            <v>2880</v>
          </cell>
        </row>
        <row r="2167">
          <cell r="A2167" t="str">
            <v>400001427</v>
          </cell>
          <cell r="B2167" t="str">
            <v>Schutzzaun</v>
          </cell>
          <cell r="C2167">
            <v>0</v>
          </cell>
          <cell r="D2167">
            <v>4354.18</v>
          </cell>
          <cell r="E2167">
            <v>4354.18</v>
          </cell>
        </row>
        <row r="2168">
          <cell r="A2168" t="str">
            <v>400001428</v>
          </cell>
          <cell r="B2168" t="str">
            <v>Stirnradgetriebe 0,55kW, Kreisel 800 ILS v=29m/min</v>
          </cell>
          <cell r="C2168">
            <v>0</v>
          </cell>
          <cell r="D2168">
            <v>370.01</v>
          </cell>
          <cell r="E2168">
            <v>370.01</v>
          </cell>
        </row>
        <row r="2169">
          <cell r="A2169" t="str">
            <v>400001429</v>
          </cell>
          <cell r="B2169" t="str">
            <v>GATTERTRÄGER 1/2 G33 2 SÄULEN646SCHIENENAB.1305</v>
          </cell>
          <cell r="C2169"/>
          <cell r="D2169">
            <v>11.45</v>
          </cell>
          <cell r="E2169">
            <v>11.45</v>
          </cell>
        </row>
        <row r="2170">
          <cell r="A2170" t="str">
            <v>400001430</v>
          </cell>
          <cell r="B2170" t="str">
            <v>GATTERTRÄGER 1/2 G33 1 SÄULE,SPINNFELD</v>
          </cell>
          <cell r="C2170"/>
          <cell r="D2170">
            <v>9.59</v>
          </cell>
          <cell r="E2170">
            <v>9.59</v>
          </cell>
        </row>
        <row r="2171">
          <cell r="A2171" t="str">
            <v>400001431</v>
          </cell>
          <cell r="B2171" t="str">
            <v>APB 110 R550/157,5°-113</v>
          </cell>
          <cell r="C2171">
            <v>2.5</v>
          </cell>
          <cell r="D2171">
            <v>11.91</v>
          </cell>
          <cell r="E2171">
            <v>24.41</v>
          </cell>
        </row>
        <row r="2172">
          <cell r="A2172" t="str">
            <v>400001432</v>
          </cell>
          <cell r="B2172" t="str">
            <v>Pinförderer Faurecia Neuburg 410360 laut Angebot</v>
          </cell>
          <cell r="C2172"/>
          <cell r="D2172">
            <v>58104.661800000002</v>
          </cell>
          <cell r="E2172">
            <v>58104.661800000002</v>
          </cell>
        </row>
        <row r="2173">
          <cell r="A2173" t="str">
            <v>400001433</v>
          </cell>
          <cell r="B2173" t="str">
            <v>Mitnehmerfinger Halterungen Alu</v>
          </cell>
          <cell r="C2173"/>
          <cell r="D2173">
            <v>3.8</v>
          </cell>
          <cell r="E2173">
            <v>3.8</v>
          </cell>
        </row>
        <row r="2174">
          <cell r="A2174" t="str">
            <v>400001434</v>
          </cell>
          <cell r="B2174" t="str">
            <v>Grundplatte Heber</v>
          </cell>
          <cell r="C2174"/>
          <cell r="D2174">
            <v>1280</v>
          </cell>
          <cell r="E2174">
            <v>1280</v>
          </cell>
        </row>
        <row r="2175">
          <cell r="A2175" t="str">
            <v>400001435</v>
          </cell>
          <cell r="B2175" t="str">
            <v>UNIVERSAL-STOPPER BISTABIL FÜR AP110, KPL.</v>
          </cell>
          <cell r="C2175">
            <v>8.25</v>
          </cell>
          <cell r="D2175">
            <v>128.9055621413755</v>
          </cell>
          <cell r="E2175">
            <v>143.1555621413755</v>
          </cell>
        </row>
        <row r="2176">
          <cell r="A2176" t="str">
            <v>400001436</v>
          </cell>
          <cell r="B2176" t="str">
            <v>LICHTSCHRANKE KPL. M. HALTER FÜR BRANDSCHUTZTÜR</v>
          </cell>
          <cell r="C2176">
            <v>9</v>
          </cell>
          <cell r="D2176">
            <v>126.81570000000001</v>
          </cell>
          <cell r="E2176">
            <v>135.81569999999999</v>
          </cell>
        </row>
        <row r="2177">
          <cell r="A2177" t="str">
            <v>400001437</v>
          </cell>
          <cell r="B2177" t="str">
            <v>HALTER FÜR BRANDSCHUTZTÜR REFLEKTOR/SCANNER</v>
          </cell>
          <cell r="C2177"/>
          <cell r="D2177"/>
          <cell r="E2177"/>
        </row>
        <row r="2178">
          <cell r="A2178" t="str">
            <v>400001438</v>
          </cell>
          <cell r="B2178" t="str">
            <v>FÖRDERPIN F. PEP-FÖRDERER</v>
          </cell>
          <cell r="C2178"/>
          <cell r="D2178">
            <v>4.2300000000000004</v>
          </cell>
          <cell r="E2178">
            <v>4.2300000000000004</v>
          </cell>
        </row>
        <row r="2179">
          <cell r="A2179" t="str">
            <v>400001439</v>
          </cell>
          <cell r="B2179" t="str">
            <v>SET 2X TROLLEY-V + 4X BEGRENZUNGSKEGEL F LTE</v>
          </cell>
          <cell r="C2179">
            <v>0.6</v>
          </cell>
          <cell r="D2179">
            <v>5.266</v>
          </cell>
          <cell r="E2179">
            <v>5.8659999999999997</v>
          </cell>
        </row>
        <row r="2180">
          <cell r="A2180" t="str">
            <v>400001440</v>
          </cell>
          <cell r="B2180" t="str">
            <v>T-Verbinder QR1-S-RTK-DA10</v>
          </cell>
          <cell r="C2180">
            <v>0</v>
          </cell>
          <cell r="D2180">
            <v>2.4</v>
          </cell>
          <cell r="E2180">
            <v>2.4</v>
          </cell>
        </row>
        <row r="2181">
          <cell r="A2181" t="str">
            <v>400001441</v>
          </cell>
          <cell r="B2181" t="str">
            <v>ThinkCentre M800-PC</v>
          </cell>
          <cell r="C2181"/>
          <cell r="D2181">
            <v>971.74</v>
          </cell>
          <cell r="E2181">
            <v>971.74</v>
          </cell>
        </row>
        <row r="2182">
          <cell r="A2182" t="str">
            <v>400001442</v>
          </cell>
          <cell r="B2182" t="str">
            <v>Ultraduenner Monitor ThinkVision X24 Artikel-</v>
          </cell>
          <cell r="C2182"/>
          <cell r="D2182">
            <v>249</v>
          </cell>
          <cell r="E2182">
            <v>249</v>
          </cell>
        </row>
        <row r="2183">
          <cell r="A2183" t="str">
            <v>400001443</v>
          </cell>
          <cell r="B2183" t="str">
            <v>PC Oberfläche 411180 Batly-Gadam</v>
          </cell>
          <cell r="C2183"/>
          <cell r="D2183">
            <v>1770</v>
          </cell>
          <cell r="E2183">
            <v>1770</v>
          </cell>
        </row>
        <row r="2184">
          <cell r="A2184" t="str">
            <v>400001444</v>
          </cell>
          <cell r="B2184" t="str">
            <v>SPS Software 411180 Batly-Gadam</v>
          </cell>
          <cell r="C2184"/>
          <cell r="D2184">
            <v>8430</v>
          </cell>
          <cell r="E2184">
            <v>8430</v>
          </cell>
        </row>
        <row r="2185">
          <cell r="A2185" t="str">
            <v>400001445</v>
          </cell>
          <cell r="B2185" t="str">
            <v>Lagertechnik Uwe Hahn 411590 Umbau Regalanlage</v>
          </cell>
          <cell r="C2185"/>
          <cell r="D2185">
            <v>47260</v>
          </cell>
          <cell r="E2185">
            <v>47260</v>
          </cell>
        </row>
        <row r="2186">
          <cell r="A2186" t="str">
            <v>400001446</v>
          </cell>
          <cell r="B2186" t="str">
            <v>Bodensäule mit Fußplatte 250x250 L=3.000mm</v>
          </cell>
          <cell r="C2186"/>
          <cell r="D2186">
            <v>39.799999999999997</v>
          </cell>
          <cell r="E2186">
            <v>39.799999999999997</v>
          </cell>
        </row>
        <row r="2187">
          <cell r="A2187" t="str">
            <v>400001447</v>
          </cell>
          <cell r="B2187" t="str">
            <v>Bodensäule mit Fußplatte 250x250 L=4.000mm</v>
          </cell>
          <cell r="C2187"/>
          <cell r="D2187">
            <v>59.9</v>
          </cell>
          <cell r="E2187">
            <v>59.9</v>
          </cell>
        </row>
        <row r="2188">
          <cell r="A2188" t="str">
            <v>400001448</v>
          </cell>
          <cell r="B2188" t="str">
            <v>Bodensäule mit Fußplatte 250x250 L=5.000mm</v>
          </cell>
          <cell r="C2188"/>
          <cell r="D2188">
            <v>67.5</v>
          </cell>
          <cell r="E2188">
            <v>67.5</v>
          </cell>
        </row>
        <row r="2189">
          <cell r="A2189" t="str">
            <v>400001449</v>
          </cell>
          <cell r="B2189" t="str">
            <v>GRUNDKÖRPER RECHTS FÜR SCHWENKSCHIENE 735</v>
          </cell>
          <cell r="C2189">
            <v>0</v>
          </cell>
          <cell r="D2189">
            <v>98.5</v>
          </cell>
          <cell r="E2189">
            <v>98.5</v>
          </cell>
        </row>
        <row r="2190">
          <cell r="A2190" t="str">
            <v>400001450</v>
          </cell>
          <cell r="B2190" t="str">
            <v>GRUNDKÖRPER LINKS FÜR SCHWENKSCHIENE 735</v>
          </cell>
          <cell r="C2190">
            <v>0</v>
          </cell>
          <cell r="D2190">
            <v>98.5</v>
          </cell>
          <cell r="E2190">
            <v>98.5</v>
          </cell>
        </row>
        <row r="2191">
          <cell r="A2191" t="str">
            <v>400001451</v>
          </cell>
          <cell r="B2191" t="str">
            <v>GRUNDKÖRPER RECHTS FÜR SCHWENKSCHIENE 735</v>
          </cell>
          <cell r="C2191"/>
          <cell r="D2191"/>
          <cell r="E2191"/>
        </row>
        <row r="2192">
          <cell r="A2192" t="str">
            <v>400001452</v>
          </cell>
          <cell r="B2192" t="str">
            <v>GRUNDKÖRPER LINKS FÜR SCHWENKSCHIENE 735</v>
          </cell>
          <cell r="C2192"/>
          <cell r="D2192"/>
          <cell r="E2192"/>
        </row>
        <row r="2193">
          <cell r="A2193" t="str">
            <v>400001453</v>
          </cell>
          <cell r="B2193" t="str">
            <v>WINKEL SCHWENKELEMENT LINKS FÜR SCHWENKSCHIENE 735</v>
          </cell>
          <cell r="C2193"/>
          <cell r="D2193"/>
          <cell r="E2193"/>
        </row>
        <row r="2194">
          <cell r="A2194" t="str">
            <v>400001454</v>
          </cell>
          <cell r="B2194" t="str">
            <v>WINKEL SCHWENKELEMENT RECHTS FÜR SCHWENKSCHIENE</v>
          </cell>
          <cell r="C2194"/>
          <cell r="D2194"/>
          <cell r="E2194"/>
        </row>
        <row r="2195">
          <cell r="A2195" t="str">
            <v>400001455</v>
          </cell>
          <cell r="B2195" t="str">
            <v>AFS ANTRIEBS-/SPANNSTATION LINKS SONDER</v>
          </cell>
          <cell r="C2195">
            <v>90</v>
          </cell>
          <cell r="D2195">
            <v>364.54759999999999</v>
          </cell>
          <cell r="E2195">
            <v>454.54759999999999</v>
          </cell>
        </row>
        <row r="2196">
          <cell r="A2196" t="str">
            <v>400001456</v>
          </cell>
          <cell r="B2196" t="str">
            <v>ENTLADUNG ILS-KLEMMTROLLEY FÜR TEXTILIEN, KPL.</v>
          </cell>
          <cell r="C2196">
            <v>12.499999999999998</v>
          </cell>
          <cell r="D2196">
            <v>730.42254519293181</v>
          </cell>
          <cell r="E2196">
            <v>742.92254519293192</v>
          </cell>
        </row>
        <row r="2197">
          <cell r="A2197" t="str">
            <v>400001457</v>
          </cell>
          <cell r="B2197" t="str">
            <v>ENTLADEBLECH FÜR ILS-KLEMMTROLLEY-ENTLADUNG</v>
          </cell>
          <cell r="C2197">
            <v>0</v>
          </cell>
          <cell r="D2197">
            <v>125.5</v>
          </cell>
          <cell r="E2197">
            <v>125.5</v>
          </cell>
        </row>
        <row r="2198">
          <cell r="A2198" t="str">
            <v>400001458</v>
          </cell>
          <cell r="B2198" t="str">
            <v>ROLLENLEISTE FÜR ILS-KLEMMTROLLEY-ENTLADUNG</v>
          </cell>
          <cell r="C2198">
            <v>0</v>
          </cell>
          <cell r="D2198">
            <v>81.7</v>
          </cell>
          <cell r="E2198">
            <v>81.7</v>
          </cell>
        </row>
        <row r="2199">
          <cell r="A2199" t="str">
            <v>400001459</v>
          </cell>
          <cell r="B2199" t="str">
            <v>GLEITLEISTE BÜGELÖFFNER F. KLEMMTROLLEY-ENTLADUNG</v>
          </cell>
          <cell r="C2199">
            <v>0</v>
          </cell>
          <cell r="D2199">
            <v>148</v>
          </cell>
          <cell r="E2199">
            <v>148</v>
          </cell>
        </row>
        <row r="2200">
          <cell r="A2200" t="str">
            <v>400001460</v>
          </cell>
          <cell r="B2200" t="str">
            <v>STÖSSEL METALLHAKENf.gr.Drahtstärken</v>
          </cell>
          <cell r="C2200">
            <v>0</v>
          </cell>
          <cell r="D2200">
            <v>21.5</v>
          </cell>
          <cell r="E2200">
            <v>21.5</v>
          </cell>
        </row>
        <row r="2201">
          <cell r="A2201" t="str">
            <v>400001461</v>
          </cell>
          <cell r="B2201" t="str">
            <v>Zyl. 25 x 80 m. berührgsloser Signalgabe</v>
          </cell>
          <cell r="C2201">
            <v>0</v>
          </cell>
          <cell r="D2201">
            <v>32.17</v>
          </cell>
          <cell r="E2201">
            <v>32.17</v>
          </cell>
        </row>
        <row r="2202">
          <cell r="A2202" t="str">
            <v>400001462</v>
          </cell>
          <cell r="B2202" t="str">
            <v>Klemmhalter für Zyl 25 m berührgsloser Signalgabe</v>
          </cell>
          <cell r="C2202"/>
          <cell r="D2202">
            <v>5.41</v>
          </cell>
          <cell r="E2202">
            <v>5.41</v>
          </cell>
        </row>
        <row r="2203">
          <cell r="A2203" t="str">
            <v>400001463</v>
          </cell>
          <cell r="B2203" t="str">
            <v>MAGNETFELDS ST6-PN-M08T-030, F.ZYLINDER</v>
          </cell>
          <cell r="C2203"/>
          <cell r="D2203">
            <v>17.670000000000002</v>
          </cell>
          <cell r="E2203">
            <v>17.670000000000002</v>
          </cell>
        </row>
        <row r="2204">
          <cell r="A2204" t="str">
            <v>400001464</v>
          </cell>
          <cell r="B2204" t="str">
            <v>Spiralwelle linksgängig / L=5670mm / Art-Nr. 2071</v>
          </cell>
          <cell r="C2204"/>
          <cell r="D2204">
            <v>853.05</v>
          </cell>
          <cell r="E2204">
            <v>853.05</v>
          </cell>
        </row>
        <row r="2205">
          <cell r="A2205" t="str">
            <v>400001465</v>
          </cell>
          <cell r="B2205" t="str">
            <v>Spiralwelle linksgängig / L=1420 mm / Art-Nr. 2071</v>
          </cell>
          <cell r="C2205"/>
          <cell r="D2205">
            <v>213.64</v>
          </cell>
          <cell r="E2205">
            <v>213.64</v>
          </cell>
        </row>
        <row r="2206">
          <cell r="A2206" t="str">
            <v>400001466</v>
          </cell>
          <cell r="B2206" t="str">
            <v>Spria Stauwelle linksgängig / L=4930 mm / Art-Nr.</v>
          </cell>
          <cell r="C2206"/>
          <cell r="D2206">
            <v>741.72</v>
          </cell>
          <cell r="E2206">
            <v>741.72</v>
          </cell>
        </row>
        <row r="2207">
          <cell r="A2207" t="str">
            <v>400001467</v>
          </cell>
          <cell r="B2207" t="str">
            <v>biegsame Welle 45° / links drückend / Art-Nr. 3311</v>
          </cell>
          <cell r="C2207"/>
          <cell r="D2207">
            <v>248.2</v>
          </cell>
          <cell r="E2207">
            <v>248.2</v>
          </cell>
        </row>
        <row r="2208">
          <cell r="A2208" t="str">
            <v>400001468</v>
          </cell>
          <cell r="B2208" t="str">
            <v>Lagerschale für 45° Kurve / Atr-Nr. 2271</v>
          </cell>
          <cell r="C2208"/>
          <cell r="D2208">
            <v>42.924999999999997</v>
          </cell>
          <cell r="E2208">
            <v>42.924999999999997</v>
          </cell>
        </row>
        <row r="2209">
          <cell r="A2209" t="str">
            <v>400001469</v>
          </cell>
          <cell r="B2209" t="str">
            <v>Lagerschale weiss m. Schraube / Art-Nr. 2201</v>
          </cell>
          <cell r="C2209"/>
          <cell r="D2209">
            <v>3.4853000000000001</v>
          </cell>
          <cell r="E2209">
            <v>3.4853000000000001</v>
          </cell>
        </row>
        <row r="2210">
          <cell r="A2210" t="str">
            <v>400001470</v>
          </cell>
          <cell r="B2210" t="str">
            <v>Endlager / Art-Nr. 2212</v>
          </cell>
          <cell r="C2210"/>
          <cell r="D2210">
            <v>14.45</v>
          </cell>
          <cell r="E2210">
            <v>14.45</v>
          </cell>
        </row>
        <row r="2211">
          <cell r="A2211" t="str">
            <v>400001471</v>
          </cell>
          <cell r="B2211" t="str">
            <v>Sensorhalter Wand Klebchemie</v>
          </cell>
          <cell r="C2211"/>
          <cell r="D2211">
            <v>45</v>
          </cell>
          <cell r="E2211">
            <v>45</v>
          </cell>
        </row>
        <row r="2212">
          <cell r="A2212" t="str">
            <v>400001472</v>
          </cell>
          <cell r="B2212" t="str">
            <v>Reflektorhalter Klebchemie</v>
          </cell>
          <cell r="C2212"/>
          <cell r="D2212">
            <v>42</v>
          </cell>
          <cell r="E2212">
            <v>42</v>
          </cell>
        </row>
        <row r="2213">
          <cell r="A2213" t="str">
            <v>400001473</v>
          </cell>
          <cell r="B2213" t="str">
            <v>Schneckengetr.motor SF47 DRS80S2BE1/ASE1/Z/LN</v>
          </cell>
          <cell r="C2213"/>
          <cell r="D2213">
            <v>552.29999999999995</v>
          </cell>
          <cell r="E2213">
            <v>552.29999999999995</v>
          </cell>
        </row>
        <row r="2214">
          <cell r="A2214" t="str">
            <v>400001474</v>
          </cell>
          <cell r="B2214" t="str">
            <v>UMBAUSATZ INDUSTRIESTECKER , RF57 DRS71M4/Z</v>
          </cell>
          <cell r="C2214">
            <v>0</v>
          </cell>
          <cell r="D2214">
            <v>121.2</v>
          </cell>
          <cell r="E2214">
            <v>121.2</v>
          </cell>
        </row>
        <row r="2215">
          <cell r="A2215" t="str">
            <v>400001475</v>
          </cell>
          <cell r="B2215" t="str">
            <v>Testrolley Faurecia Sterbfritz / mit V60</v>
          </cell>
          <cell r="C2215"/>
          <cell r="D2215">
            <v>20</v>
          </cell>
          <cell r="E2215">
            <v>20</v>
          </cell>
        </row>
        <row r="2216">
          <cell r="A2216" t="str">
            <v>400001476</v>
          </cell>
          <cell r="B2216" t="str">
            <v>Bobbin Stripper CAS_TB6 manual</v>
          </cell>
          <cell r="C2216"/>
          <cell r="D2216">
            <v>12023.27</v>
          </cell>
          <cell r="E2216">
            <v>12023.27</v>
          </cell>
        </row>
        <row r="2217">
          <cell r="A2217" t="str">
            <v>400001477</v>
          </cell>
          <cell r="B2217" t="str">
            <v>Heber Werkmeister</v>
          </cell>
          <cell r="C2217"/>
          <cell r="D2217">
            <v>9275.07</v>
          </cell>
          <cell r="E2217">
            <v>9275.07</v>
          </cell>
        </row>
        <row r="2218">
          <cell r="A2218" t="str">
            <v>400001478</v>
          </cell>
          <cell r="B2218" t="str">
            <v>ALUPROFILBOGEN APB 110 R1000/45°-1050/435</v>
          </cell>
          <cell r="C2218">
            <v>3.5</v>
          </cell>
          <cell r="D2218">
            <v>11.91</v>
          </cell>
          <cell r="E2218">
            <v>25.41</v>
          </cell>
        </row>
        <row r="2219">
          <cell r="A2219" t="str">
            <v>400001479</v>
          </cell>
          <cell r="B2219" t="str">
            <v>ALUPROFILBOGEN APB 110 R1000/90°-1200</v>
          </cell>
          <cell r="C2219">
            <v>3.5</v>
          </cell>
          <cell r="D2219">
            <v>11.91</v>
          </cell>
          <cell r="E2219">
            <v>25.41</v>
          </cell>
        </row>
        <row r="2220">
          <cell r="A2220" t="str">
            <v>40000148</v>
          </cell>
          <cell r="B2220" t="str">
            <v>Laufschuh Set doppelt zentrisch LIL5011</v>
          </cell>
          <cell r="C2220"/>
          <cell r="D2220">
            <v>22.75</v>
          </cell>
          <cell r="E2220">
            <v>22.75</v>
          </cell>
        </row>
        <row r="2221">
          <cell r="A2221" t="str">
            <v>400001480</v>
          </cell>
          <cell r="B2221" t="str">
            <v>Wartungseinheit F_PN_MSB4-1/4:C4:J7:F8-WP</v>
          </cell>
          <cell r="C2221">
            <v>0</v>
          </cell>
          <cell r="D2221">
            <v>199.23</v>
          </cell>
          <cell r="E2221">
            <v>199.23</v>
          </cell>
        </row>
        <row r="2222">
          <cell r="A2222" t="str">
            <v>400001481</v>
          </cell>
          <cell r="B2222" t="str">
            <v>Zahnriemen RPU-8M-30-PAZ LIL3008SNN5776</v>
          </cell>
          <cell r="C2222">
            <v>0</v>
          </cell>
          <cell r="D2222">
            <v>160.80000000000001</v>
          </cell>
          <cell r="E2222">
            <v>160.80000000000001</v>
          </cell>
        </row>
        <row r="2223">
          <cell r="A2223" t="str">
            <v>400001482</v>
          </cell>
          <cell r="B2223" t="str">
            <v>Spiroplangetriebemotor i =19,5 W30DRS71M4BE1_19.50</v>
          </cell>
          <cell r="C2223">
            <v>0</v>
          </cell>
          <cell r="D2223">
            <v>547.67999999999995</v>
          </cell>
          <cell r="E2223">
            <v>547.67999999999995</v>
          </cell>
        </row>
        <row r="2224">
          <cell r="A2224" t="str">
            <v>400001483</v>
          </cell>
          <cell r="B2224" t="str">
            <v>Kupplung d1=d2=20mm LIN5236</v>
          </cell>
          <cell r="C2224">
            <v>0</v>
          </cell>
          <cell r="D2224">
            <v>98.02</v>
          </cell>
          <cell r="E2224">
            <v>98.02</v>
          </cell>
        </row>
        <row r="2225">
          <cell r="A2225" t="str">
            <v>400001484</v>
          </cell>
          <cell r="B2225" t="str">
            <v>Führungsbahn LIL50000SNN2903</v>
          </cell>
          <cell r="C2225">
            <v>0</v>
          </cell>
          <cell r="D2225">
            <v>79.69</v>
          </cell>
          <cell r="E2225">
            <v>79.69</v>
          </cell>
        </row>
        <row r="2226">
          <cell r="A2226" t="str">
            <v>400001485</v>
          </cell>
          <cell r="B2226" t="str">
            <v>Spannkupplung LIL5246</v>
          </cell>
          <cell r="C2226">
            <v>0</v>
          </cell>
          <cell r="D2226">
            <v>82.08</v>
          </cell>
          <cell r="E2226">
            <v>82.08</v>
          </cell>
        </row>
        <row r="2227">
          <cell r="A2227" t="str">
            <v>400001486</v>
          </cell>
          <cell r="B2227" t="str">
            <v>Laufschuh Set doppelt zentrisch LIL5011</v>
          </cell>
          <cell r="C2227">
            <v>0</v>
          </cell>
          <cell r="D2227">
            <v>113.33</v>
          </cell>
          <cell r="E2227">
            <v>113.33</v>
          </cell>
        </row>
        <row r="2228">
          <cell r="A2228" t="str">
            <v>400001487</v>
          </cell>
          <cell r="B2228" t="str">
            <v>Laufschuh Set doppelt exzentrisch LIL5013</v>
          </cell>
          <cell r="C2228">
            <v>0</v>
          </cell>
          <cell r="D2228">
            <v>117</v>
          </cell>
          <cell r="E2228">
            <v>117</v>
          </cell>
        </row>
        <row r="2229">
          <cell r="A2229" t="str">
            <v>400001488</v>
          </cell>
          <cell r="B2229" t="str">
            <v>Spannsatz für Scheibe KBZDSM25.37</v>
          </cell>
          <cell r="C2229">
            <v>0</v>
          </cell>
          <cell r="D2229">
            <v>170.24</v>
          </cell>
          <cell r="E2229">
            <v>170.24</v>
          </cell>
        </row>
        <row r="2230">
          <cell r="A2230" t="str">
            <v>400001489</v>
          </cell>
          <cell r="B2230" t="str">
            <v>Zahnriemenumlenkung mit Befestigungssatz 10</v>
          </cell>
          <cell r="C2230">
            <v>0</v>
          </cell>
          <cell r="D2230">
            <v>258.36</v>
          </cell>
          <cell r="E2230">
            <v>258.36</v>
          </cell>
        </row>
        <row r="2231">
          <cell r="A2231" t="str">
            <v>400001490</v>
          </cell>
          <cell r="B2231" t="str">
            <v>Anschlagset LIN5191</v>
          </cell>
          <cell r="C2231">
            <v>0</v>
          </cell>
          <cell r="D2231">
            <v>6.98</v>
          </cell>
          <cell r="E2231">
            <v>6.98</v>
          </cell>
        </row>
        <row r="2232">
          <cell r="A2232" t="str">
            <v>400001491</v>
          </cell>
          <cell r="B2232" t="str">
            <v>Wagenplatte 50 Set LIN1501</v>
          </cell>
          <cell r="C2232">
            <v>0</v>
          </cell>
          <cell r="D2232">
            <v>37.1</v>
          </cell>
          <cell r="E2232">
            <v>37.1</v>
          </cell>
        </row>
        <row r="2233">
          <cell r="A2233" t="str">
            <v>400001492</v>
          </cell>
          <cell r="B2233" t="str">
            <v>Zahnriemenspanner Set LIN3221</v>
          </cell>
          <cell r="C2233">
            <v>0</v>
          </cell>
          <cell r="D2233">
            <v>32.36</v>
          </cell>
          <cell r="E2233">
            <v>32.36</v>
          </cell>
        </row>
        <row r="2234">
          <cell r="A2234" t="str">
            <v>400001493</v>
          </cell>
          <cell r="B2234" t="str">
            <v>Gerüst</v>
          </cell>
          <cell r="C2234"/>
          <cell r="D2234">
            <v>50500</v>
          </cell>
          <cell r="E2234">
            <v>50500</v>
          </cell>
        </row>
        <row r="2235">
          <cell r="A2235" t="str">
            <v>400001494</v>
          </cell>
          <cell r="B2235" t="str">
            <v>Spannklammer I - Träger</v>
          </cell>
          <cell r="C2235"/>
          <cell r="D2235">
            <v>26.9</v>
          </cell>
          <cell r="E2235">
            <v>26.9</v>
          </cell>
        </row>
        <row r="2236">
          <cell r="A2236" t="str">
            <v>400001495</v>
          </cell>
          <cell r="B2236" t="str">
            <v>Spannklammer Säule 150x150</v>
          </cell>
          <cell r="C2236"/>
          <cell r="D2236">
            <v>26.9</v>
          </cell>
          <cell r="E2236">
            <v>26.9</v>
          </cell>
        </row>
        <row r="2237">
          <cell r="A2237" t="str">
            <v>400001496</v>
          </cell>
          <cell r="B2237" t="str">
            <v>Abweisblech Säule Huo Boss 410 620</v>
          </cell>
          <cell r="C2237">
            <v>0</v>
          </cell>
          <cell r="D2237">
            <v>49.5</v>
          </cell>
          <cell r="E2237">
            <v>49.5</v>
          </cell>
        </row>
        <row r="2238">
          <cell r="A2238" t="str">
            <v>400001497</v>
          </cell>
          <cell r="B2238" t="str">
            <v>WF20 DRS71S4BE05</v>
          </cell>
          <cell r="C2238"/>
          <cell r="D2238">
            <v>245.24</v>
          </cell>
          <cell r="E2238">
            <v>245.24</v>
          </cell>
        </row>
        <row r="2239">
          <cell r="A2239" t="str">
            <v>400001498</v>
          </cell>
          <cell r="B2239" t="str">
            <v>TEF-Bogen-Platte 67,5° / R290</v>
          </cell>
          <cell r="C2239"/>
          <cell r="D2239">
            <v>28.5</v>
          </cell>
          <cell r="E2239">
            <v>28.5</v>
          </cell>
        </row>
        <row r="2240">
          <cell r="A2240" t="str">
            <v>400001499</v>
          </cell>
          <cell r="B2240" t="str">
            <v>TEF-Bogen 90° / R510</v>
          </cell>
          <cell r="C2240">
            <v>9.75</v>
          </cell>
          <cell r="D2240">
            <v>29.266441595441592</v>
          </cell>
          <cell r="E2240">
            <v>49.016441595441592</v>
          </cell>
        </row>
        <row r="2241">
          <cell r="A2241" t="str">
            <v>400001500</v>
          </cell>
          <cell r="B2241" t="str">
            <v>Direktverbinder AE-Bogen-LP</v>
          </cell>
          <cell r="C2241">
            <v>0</v>
          </cell>
          <cell r="D2241">
            <v>25</v>
          </cell>
          <cell r="E2241">
            <v>25</v>
          </cell>
        </row>
        <row r="2242">
          <cell r="A2242" t="str">
            <v>400001501</v>
          </cell>
          <cell r="B2242" t="str">
            <v>Direktverbinder EE-Bogen-LP</v>
          </cell>
          <cell r="C2242">
            <v>0</v>
          </cell>
          <cell r="D2242">
            <v>30</v>
          </cell>
          <cell r="E2242">
            <v>30</v>
          </cell>
        </row>
        <row r="2243">
          <cell r="A2243" t="str">
            <v>400001502</v>
          </cell>
          <cell r="B2243" t="str">
            <v>Halter Einweis-Bogen für Direktverbinder</v>
          </cell>
          <cell r="C2243">
            <v>0</v>
          </cell>
          <cell r="D2243">
            <v>25</v>
          </cell>
          <cell r="E2243">
            <v>25</v>
          </cell>
        </row>
        <row r="2244">
          <cell r="A2244" t="str">
            <v>400001503</v>
          </cell>
          <cell r="B2244" t="str">
            <v>AFS 30° ANTRIEBSSTATION KPL.-KURZER</v>
          </cell>
          <cell r="C2244">
            <v>96.333333333333329</v>
          </cell>
          <cell r="D2244">
            <v>314.26036217438661</v>
          </cell>
          <cell r="E2244">
            <v>416.01036217438661</v>
          </cell>
        </row>
        <row r="2245">
          <cell r="A2245" t="str">
            <v>400001504</v>
          </cell>
          <cell r="B2245" t="str">
            <v>MOTORKONSOLE GESCHWEISST FÜR AFS 30°</v>
          </cell>
          <cell r="C2245">
            <v>0</v>
          </cell>
          <cell r="D2245">
            <v>59.5</v>
          </cell>
          <cell r="E2245">
            <v>59.5</v>
          </cell>
        </row>
        <row r="2246">
          <cell r="A2246" t="str">
            <v>400001505</v>
          </cell>
          <cell r="B2246" t="str">
            <v>DISTANZKLOTZ FÜR AFS 30°</v>
          </cell>
          <cell r="C2246">
            <v>0</v>
          </cell>
          <cell r="D2246">
            <v>16</v>
          </cell>
          <cell r="E2246">
            <v>16</v>
          </cell>
        </row>
        <row r="2247">
          <cell r="A2247" t="str">
            <v>400001506</v>
          </cell>
          <cell r="B2247" t="str">
            <v>400 001 506 Entladeschuh 500mm</v>
          </cell>
          <cell r="C2247"/>
          <cell r="D2247">
            <v>99.95</v>
          </cell>
          <cell r="E2247">
            <v>99.95</v>
          </cell>
        </row>
        <row r="2248">
          <cell r="A2248" t="str">
            <v>400001507</v>
          </cell>
          <cell r="B2248" t="str">
            <v>400 001 507 Schuhhalterung</v>
          </cell>
          <cell r="C2248"/>
          <cell r="D2248">
            <v>24.5</v>
          </cell>
          <cell r="E2248">
            <v>24.5</v>
          </cell>
        </row>
        <row r="2249">
          <cell r="A2249" t="str">
            <v>400001508</v>
          </cell>
          <cell r="B2249" t="str">
            <v>SCANNER MIT HALTER FÜR HEBER, KPL.</v>
          </cell>
          <cell r="C2249">
            <v>5</v>
          </cell>
          <cell r="D2249">
            <v>2239.2905999999998</v>
          </cell>
          <cell r="E2249">
            <v>2244.2905999999998</v>
          </cell>
        </row>
        <row r="2250">
          <cell r="A2250" t="str">
            <v>400001509</v>
          </cell>
          <cell r="B2250" t="str">
            <v>STÜTZFUSS FÜR SCANNERHALTER, SCHWEISSTEIL</v>
          </cell>
          <cell r="C2250"/>
          <cell r="D2250">
            <v>33.67</v>
          </cell>
          <cell r="E2250">
            <v>33.67</v>
          </cell>
        </row>
        <row r="2251">
          <cell r="A2251" t="str">
            <v>400001510</v>
          </cell>
          <cell r="B2251" t="str">
            <v>SCANNERHALTER, SCHWEISSTEIL</v>
          </cell>
          <cell r="C2251">
            <v>0</v>
          </cell>
          <cell r="D2251">
            <v>33.67</v>
          </cell>
          <cell r="E2251">
            <v>33.67</v>
          </cell>
        </row>
        <row r="2252">
          <cell r="A2252" t="str">
            <v>400001511</v>
          </cell>
          <cell r="B2252" t="str">
            <v>U-Profil a= 12mm b= 10mm c= 1,5mm d= 9mm</v>
          </cell>
          <cell r="C2252"/>
          <cell r="D2252">
            <v>6.07</v>
          </cell>
          <cell r="E2252">
            <v>6.07</v>
          </cell>
        </row>
        <row r="2253">
          <cell r="A2253" t="str">
            <v>400001512</v>
          </cell>
          <cell r="B2253" t="str">
            <v>Bodensäule 3" L=2650mm mit Fussplatte 250x250</v>
          </cell>
          <cell r="C2253">
            <v>0</v>
          </cell>
          <cell r="D2253">
            <v>111.1</v>
          </cell>
          <cell r="E2253">
            <v>111.1</v>
          </cell>
        </row>
        <row r="2254">
          <cell r="A2254" t="str">
            <v>400001513</v>
          </cell>
          <cell r="B2254" t="str">
            <v>Bodensäule 3" L=3650mm mit Fussplatte 250x250</v>
          </cell>
          <cell r="C2254"/>
          <cell r="D2254">
            <v>74.8</v>
          </cell>
          <cell r="E2254">
            <v>74.8</v>
          </cell>
        </row>
        <row r="2255">
          <cell r="A2255" t="str">
            <v>400001514</v>
          </cell>
          <cell r="B2255" t="str">
            <v>Bodensäule 3" L=6000mm mit Fussplatte 250x250</v>
          </cell>
          <cell r="C2255"/>
          <cell r="D2255">
            <v>94.7</v>
          </cell>
          <cell r="E2255">
            <v>94.7</v>
          </cell>
        </row>
        <row r="2256">
          <cell r="A2256" t="str">
            <v>400001515</v>
          </cell>
          <cell r="B2256" t="str">
            <v>Bodensäule 3" L=7000mm mit Fussplatte 250x250</v>
          </cell>
          <cell r="C2256">
            <v>0</v>
          </cell>
          <cell r="D2256">
            <v>281.88</v>
          </cell>
          <cell r="E2256">
            <v>281.88</v>
          </cell>
        </row>
        <row r="2257">
          <cell r="A2257" t="str">
            <v>400001516</v>
          </cell>
          <cell r="B2257" t="str">
            <v>Abhängerohr doppelseitig V1 für TX200</v>
          </cell>
          <cell r="C2257"/>
          <cell r="D2257">
            <v>9.5</v>
          </cell>
          <cell r="E2257">
            <v>9.5</v>
          </cell>
        </row>
        <row r="2258">
          <cell r="A2258" t="str">
            <v>400001517</v>
          </cell>
          <cell r="B2258" t="str">
            <v>Abhängerohr doppelseitig V2 für TX200</v>
          </cell>
          <cell r="C2258"/>
          <cell r="D2258">
            <v>9.9</v>
          </cell>
          <cell r="E2258">
            <v>9.9</v>
          </cell>
        </row>
        <row r="2259">
          <cell r="A2259" t="str">
            <v>400001518</v>
          </cell>
          <cell r="B2259" t="str">
            <v>Abhängerohr einseitig V1 für TX200</v>
          </cell>
          <cell r="C2259"/>
          <cell r="D2259">
            <v>8.75</v>
          </cell>
          <cell r="E2259">
            <v>8.75</v>
          </cell>
        </row>
        <row r="2260">
          <cell r="A2260" t="str">
            <v>400001519</v>
          </cell>
          <cell r="B2260" t="str">
            <v>Abhängerohr einseitig V2 für TX200</v>
          </cell>
          <cell r="C2260"/>
          <cell r="D2260">
            <v>9.9</v>
          </cell>
          <cell r="E2260">
            <v>9.9</v>
          </cell>
        </row>
        <row r="2261">
          <cell r="A2261" t="str">
            <v>400001520</v>
          </cell>
          <cell r="B2261" t="str">
            <v>C-Profil n. Zeichng. L=880</v>
          </cell>
          <cell r="C2261"/>
          <cell r="D2261">
            <v>22.75</v>
          </cell>
          <cell r="E2261">
            <v>22.75</v>
          </cell>
        </row>
        <row r="2262">
          <cell r="A2262" t="str">
            <v>400001521</v>
          </cell>
          <cell r="B2262" t="str">
            <v>C-Profil n. Zeichng. L=2320</v>
          </cell>
          <cell r="C2262"/>
          <cell r="D2262">
            <v>22.75</v>
          </cell>
          <cell r="E2262">
            <v>22.75</v>
          </cell>
        </row>
        <row r="2263">
          <cell r="A2263" t="str">
            <v>400001522</v>
          </cell>
          <cell r="B2263" t="str">
            <v>C-Profil n. Zeichng. L=2540</v>
          </cell>
          <cell r="C2263"/>
          <cell r="D2263">
            <v>22.75</v>
          </cell>
          <cell r="E2263">
            <v>22.75</v>
          </cell>
        </row>
        <row r="2264">
          <cell r="A2264" t="str">
            <v>400001523</v>
          </cell>
          <cell r="B2264" t="str">
            <v>Gerüst MS for Monnalisa</v>
          </cell>
          <cell r="C2264"/>
          <cell r="D2264">
            <v>260000</v>
          </cell>
          <cell r="E2264">
            <v>260000</v>
          </cell>
        </row>
        <row r="2265">
          <cell r="A2265" t="str">
            <v>400001524</v>
          </cell>
          <cell r="B2265" t="str">
            <v>Langgliederkette Din 5685 Form C vz 6x42x24mm</v>
          </cell>
          <cell r="C2265"/>
          <cell r="D2265">
            <v>40.5</v>
          </cell>
          <cell r="E2265">
            <v>40.5</v>
          </cell>
        </row>
        <row r="2266">
          <cell r="A2266" t="str">
            <v>400001525</v>
          </cell>
          <cell r="B2266" t="str">
            <v>Bodensäule 3" L=4400mm mit Fussplatte 250x250</v>
          </cell>
          <cell r="C2266"/>
          <cell r="D2266">
            <v>77.900000000000006</v>
          </cell>
          <cell r="E2266">
            <v>77.900000000000006</v>
          </cell>
        </row>
        <row r="2267">
          <cell r="A2267" t="str">
            <v>400001526</v>
          </cell>
          <cell r="B2267" t="str">
            <v>Bobbin Stripper CAS_FSTB-8V (RAL6011)</v>
          </cell>
          <cell r="C2267"/>
          <cell r="D2267">
            <v>47520</v>
          </cell>
          <cell r="E2267">
            <v>47520</v>
          </cell>
        </row>
        <row r="2268">
          <cell r="A2268" t="str">
            <v>400001527</v>
          </cell>
          <cell r="B2268" t="str">
            <v>Bobbin Stripper CAS_TB6 (RAL7035)</v>
          </cell>
          <cell r="C2268"/>
          <cell r="D2268">
            <v>12170</v>
          </cell>
          <cell r="E2268">
            <v>12170</v>
          </cell>
        </row>
        <row r="2269">
          <cell r="A2269" t="str">
            <v>400001528</v>
          </cell>
          <cell r="B2269" t="str">
            <v>PIN L=19 MM FÜR VERLADEBAUM</v>
          </cell>
          <cell r="C2269">
            <v>0</v>
          </cell>
          <cell r="D2269">
            <v>1.34</v>
          </cell>
          <cell r="E2269">
            <v>1.34</v>
          </cell>
        </row>
        <row r="2270">
          <cell r="A2270" t="str">
            <v>400001529</v>
          </cell>
          <cell r="B2270" t="str">
            <v>Querschelle geschweißt 3"x1" 3-teilig mit</v>
          </cell>
          <cell r="C2270">
            <v>0</v>
          </cell>
          <cell r="D2270">
            <v>11.57</v>
          </cell>
          <cell r="E2270">
            <v>11.57</v>
          </cell>
        </row>
        <row r="2271">
          <cell r="A2271" t="str">
            <v>400001530</v>
          </cell>
          <cell r="B2271" t="str">
            <v>Querschelle geschweißt 3"x1", 2-teilig ohne</v>
          </cell>
          <cell r="C2271">
            <v>0</v>
          </cell>
          <cell r="D2271">
            <v>8.6189999999999998</v>
          </cell>
          <cell r="E2271">
            <v>8.6189999999999998</v>
          </cell>
        </row>
        <row r="2272">
          <cell r="A2272" t="str">
            <v>400001531</v>
          </cell>
          <cell r="B2272" t="str">
            <v>Pressgitterroste S235JR feuerverzinkt 33/33</v>
          </cell>
          <cell r="C2272"/>
          <cell r="D2272">
            <v>7191.82</v>
          </cell>
          <cell r="E2272">
            <v>7191.82</v>
          </cell>
        </row>
        <row r="2273">
          <cell r="A2273" t="str">
            <v>400001532</v>
          </cell>
          <cell r="B2273" t="str">
            <v>ALUPROFILBOGEN APB 110 R400/112.5°</v>
          </cell>
          <cell r="C2273">
            <v>3.5</v>
          </cell>
          <cell r="D2273">
            <v>11.91</v>
          </cell>
          <cell r="E2273">
            <v>25.41</v>
          </cell>
        </row>
        <row r="2274">
          <cell r="A2274" t="str">
            <v>400001533</v>
          </cell>
          <cell r="B2274" t="str">
            <v>Bürstenmotor Zusammenbau</v>
          </cell>
          <cell r="C2274">
            <v>0</v>
          </cell>
          <cell r="D2274">
            <v>30</v>
          </cell>
          <cell r="E2274">
            <v>30</v>
          </cell>
        </row>
        <row r="2275">
          <cell r="A2275" t="str">
            <v>400001534</v>
          </cell>
          <cell r="B2275" t="str">
            <v>Fangnetz Feinmaschig</v>
          </cell>
          <cell r="C2275"/>
          <cell r="D2275">
            <v>12.5</v>
          </cell>
          <cell r="E2275">
            <v>12.5</v>
          </cell>
        </row>
        <row r="2276">
          <cell r="A2276" t="str">
            <v>400001535</v>
          </cell>
          <cell r="B2276" t="str">
            <v>Kunststoffkappen / HT CAP M4 blue / Art-Nr. 499676</v>
          </cell>
          <cell r="C2276"/>
          <cell r="D2276">
            <v>6.2700000000000006E-2</v>
          </cell>
          <cell r="E2276">
            <v>6.2700000000000006E-2</v>
          </cell>
        </row>
        <row r="2277">
          <cell r="A2277" t="str">
            <v>400001536</v>
          </cell>
          <cell r="B2277" t="str">
            <v>Abhängung 1"Rohr 1xQuetschung L=430mm</v>
          </cell>
          <cell r="C2277">
            <v>0</v>
          </cell>
          <cell r="D2277">
            <v>9.5500000000000007</v>
          </cell>
          <cell r="E2277">
            <v>9.5500000000000007</v>
          </cell>
        </row>
        <row r="2278">
          <cell r="A2278" t="str">
            <v>400001537</v>
          </cell>
          <cell r="B2278" t="str">
            <v>Treppen n. Zeichng. 411350, D2-103, D2-104, D2-105</v>
          </cell>
          <cell r="C2278"/>
          <cell r="D2278">
            <v>4750</v>
          </cell>
          <cell r="E2278">
            <v>4750</v>
          </cell>
        </row>
        <row r="2279">
          <cell r="A2279" t="str">
            <v>400001538</v>
          </cell>
          <cell r="B2279" t="str">
            <v>Hilti Angebot 910060419/ 910030258 vom 10.08.16</v>
          </cell>
          <cell r="C2279"/>
          <cell r="D2279">
            <v>3876.86</v>
          </cell>
          <cell r="E2279">
            <v>3876.86</v>
          </cell>
        </row>
        <row r="2280">
          <cell r="A2280" t="str">
            <v>400001539</v>
          </cell>
          <cell r="B2280" t="str">
            <v>TEF Bogen 90° aussen R1100</v>
          </cell>
          <cell r="C2280">
            <v>9.75</v>
          </cell>
          <cell r="D2280">
            <v>64.033299999999997</v>
          </cell>
          <cell r="E2280">
            <v>83.783299999999997</v>
          </cell>
        </row>
        <row r="2281">
          <cell r="A2281" t="str">
            <v>400001540</v>
          </cell>
          <cell r="B2281" t="str">
            <v>TEF Bogen 67,5° innen R700</v>
          </cell>
          <cell r="C2281">
            <v>9.75</v>
          </cell>
          <cell r="D2281">
            <v>32.392497150997151</v>
          </cell>
          <cell r="E2281">
            <v>52.142497150997144</v>
          </cell>
        </row>
        <row r="2282">
          <cell r="A2282" t="str">
            <v>400001541</v>
          </cell>
          <cell r="B2282" t="str">
            <v>Hänger Messe 160230 + 20mm L=700mm 1 Flansch</v>
          </cell>
          <cell r="C2282"/>
          <cell r="D2282">
            <v>36.5</v>
          </cell>
          <cell r="E2282">
            <v>36.5</v>
          </cell>
        </row>
        <row r="2283">
          <cell r="A2283" t="str">
            <v>400001542</v>
          </cell>
          <cell r="B2283" t="str">
            <v>Hänger Messe 160230 L=700mm 1 Flansch</v>
          </cell>
          <cell r="C2283"/>
          <cell r="D2283">
            <v>36.5</v>
          </cell>
          <cell r="E2283">
            <v>36.5</v>
          </cell>
        </row>
        <row r="2284">
          <cell r="A2284" t="str">
            <v>400001543</v>
          </cell>
          <cell r="B2284" t="str">
            <v>Träger Messe 160230 L=1620 2 Flansch</v>
          </cell>
          <cell r="C2284"/>
          <cell r="D2284">
            <v>62</v>
          </cell>
          <cell r="E2284">
            <v>62</v>
          </cell>
        </row>
        <row r="2285">
          <cell r="A2285" t="str">
            <v>400001544</v>
          </cell>
          <cell r="B2285" t="str">
            <v>Säulen Messe 160230</v>
          </cell>
          <cell r="C2285">
            <v>0</v>
          </cell>
          <cell r="D2285">
            <v>74.8</v>
          </cell>
          <cell r="E2285">
            <v>74.8</v>
          </cell>
        </row>
        <row r="2286">
          <cell r="A2286" t="str">
            <v>400001545</v>
          </cell>
          <cell r="B2286" t="str">
            <v>Schneckengetriebemotor SF47 DRS80S2BE1/ASE1/Z/LN</v>
          </cell>
          <cell r="C2286">
            <v>0</v>
          </cell>
          <cell r="D2286">
            <v>615.09</v>
          </cell>
          <cell r="E2286">
            <v>615.09</v>
          </cell>
        </row>
        <row r="2287">
          <cell r="A2287" t="str">
            <v>400001546</v>
          </cell>
          <cell r="B2287" t="str">
            <v>Stirnradgetriebemotor RF57 DRN80MK4/ASE1/Z</v>
          </cell>
          <cell r="C2287">
            <v>0</v>
          </cell>
          <cell r="D2287">
            <v>468.29</v>
          </cell>
          <cell r="E2287">
            <v>468.29</v>
          </cell>
        </row>
        <row r="2288">
          <cell r="A2288" t="str">
            <v>400001547</v>
          </cell>
          <cell r="B2288" t="str">
            <v>Stirnradgetriebemotor RF67 DRN80M4/ASE1/Z</v>
          </cell>
          <cell r="C2288">
            <v>0</v>
          </cell>
          <cell r="D2288">
            <v>560.1</v>
          </cell>
          <cell r="E2288">
            <v>560.1</v>
          </cell>
        </row>
        <row r="2289">
          <cell r="A2289" t="str">
            <v>400001548</v>
          </cell>
          <cell r="B2289" t="str">
            <v>Schild - Zutritt für Unbefugte verboten 7116/52</v>
          </cell>
          <cell r="C2289">
            <v>0</v>
          </cell>
          <cell r="D2289">
            <v>8.1999999999999993</v>
          </cell>
          <cell r="E2289">
            <v>8.1999999999999993</v>
          </cell>
        </row>
        <row r="2290">
          <cell r="A2290" t="str">
            <v>400001549</v>
          </cell>
          <cell r="B2290" t="str">
            <v>Schild - Hineinfassen verboten 3608/60</v>
          </cell>
          <cell r="C2290">
            <v>0</v>
          </cell>
          <cell r="D2290">
            <v>0.9</v>
          </cell>
          <cell r="E2290">
            <v>0.9</v>
          </cell>
        </row>
        <row r="2291">
          <cell r="A2291" t="str">
            <v>400001550</v>
          </cell>
          <cell r="B2291" t="str">
            <v>Schild - Warnung vor einer Gefahrenstelle 25mm</v>
          </cell>
          <cell r="C2291">
            <v>0</v>
          </cell>
          <cell r="D2291">
            <v>5</v>
          </cell>
          <cell r="E2291">
            <v>5</v>
          </cell>
        </row>
        <row r="2292">
          <cell r="A2292" t="str">
            <v>400001551</v>
          </cell>
          <cell r="B2292" t="str">
            <v>Schild - Warnung vor einer Gefahrenstelle 50mm</v>
          </cell>
          <cell r="C2292">
            <v>0</v>
          </cell>
          <cell r="D2292">
            <v>0.45</v>
          </cell>
          <cell r="E2292">
            <v>0.45</v>
          </cell>
        </row>
        <row r="2293">
          <cell r="A2293" t="str">
            <v>400001552</v>
          </cell>
          <cell r="B2293" t="str">
            <v>Schild - Warnung vor Handverletzungen 25mm 1513/67</v>
          </cell>
          <cell r="C2293">
            <v>0</v>
          </cell>
          <cell r="D2293">
            <v>5</v>
          </cell>
          <cell r="E2293">
            <v>5</v>
          </cell>
        </row>
        <row r="2294">
          <cell r="A2294" t="str">
            <v>400001553</v>
          </cell>
          <cell r="B2294" t="str">
            <v>Schild - Warnung vor spitzem Gegenstand 7423/61</v>
          </cell>
          <cell r="C2294">
            <v>0</v>
          </cell>
          <cell r="D2294">
            <v>1.35</v>
          </cell>
          <cell r="E2294">
            <v>1.35</v>
          </cell>
        </row>
        <row r="2295">
          <cell r="A2295" t="str">
            <v>400001554</v>
          </cell>
          <cell r="B2295" t="str">
            <v>Schild - Warnung vor laufenden Walzen 3189/60</v>
          </cell>
          <cell r="C2295">
            <v>0</v>
          </cell>
          <cell r="D2295">
            <v>0.65</v>
          </cell>
          <cell r="E2295">
            <v>0.65</v>
          </cell>
        </row>
        <row r="2296">
          <cell r="A2296" t="str">
            <v>400001555</v>
          </cell>
          <cell r="B2296" t="str">
            <v>UMLENKROLLE FÜR UMLENKUNG FÜR AFS 30° KURZER</v>
          </cell>
          <cell r="C2296"/>
          <cell r="D2296">
            <v>0.01</v>
          </cell>
          <cell r="E2296">
            <v>0.01</v>
          </cell>
        </row>
        <row r="2297">
          <cell r="A2297" t="str">
            <v>400001556</v>
          </cell>
          <cell r="B2297" t="str">
            <v>Gehäuse Stopper</v>
          </cell>
          <cell r="C2297"/>
          <cell r="D2297">
            <v>22.8</v>
          </cell>
          <cell r="E2297">
            <v>22.8</v>
          </cell>
        </row>
        <row r="2298">
          <cell r="A2298" t="str">
            <v>400001557</v>
          </cell>
          <cell r="B2298" t="str">
            <v>Unterlegklotz</v>
          </cell>
          <cell r="C2298"/>
          <cell r="D2298">
            <v>8.6999999999999993</v>
          </cell>
          <cell r="E2298">
            <v>8.6999999999999993</v>
          </cell>
        </row>
        <row r="2299">
          <cell r="A2299" t="str">
            <v>400001558</v>
          </cell>
          <cell r="B2299" t="str">
            <v>Hänger Messe 160230 L=2500mm 1 Flansch</v>
          </cell>
          <cell r="C2299"/>
          <cell r="D2299">
            <v>64.5</v>
          </cell>
          <cell r="E2299">
            <v>64.5</v>
          </cell>
        </row>
        <row r="2300">
          <cell r="A2300" t="str">
            <v>400001559</v>
          </cell>
          <cell r="B2300" t="str">
            <v>Träger Messe 160230 L=2520 2 Flansch</v>
          </cell>
          <cell r="C2300"/>
          <cell r="D2300">
            <v>77.5</v>
          </cell>
          <cell r="E2300">
            <v>77.5</v>
          </cell>
        </row>
        <row r="2301">
          <cell r="A2301" t="str">
            <v>400001560</v>
          </cell>
          <cell r="B2301" t="str">
            <v>Stoßschutz gelb-schwarz selbstklebend 5m</v>
          </cell>
          <cell r="C2301"/>
          <cell r="D2301">
            <v>155</v>
          </cell>
          <cell r="E2301">
            <v>155</v>
          </cell>
        </row>
        <row r="2302">
          <cell r="A2302" t="str">
            <v>400001561</v>
          </cell>
          <cell r="B2302" t="str">
            <v>VENTIL - AUSSCHLEUSELEMENT WERKMEISTER</v>
          </cell>
          <cell r="C2302"/>
          <cell r="D2302"/>
          <cell r="E2302"/>
        </row>
        <row r="2303">
          <cell r="A2303" t="str">
            <v>400001562</v>
          </cell>
          <cell r="B2303" t="str">
            <v>STEG - AUSSCHLEUSELEMENT WERKMEISTER</v>
          </cell>
          <cell r="C2303"/>
          <cell r="D2303"/>
          <cell r="E2303"/>
        </row>
        <row r="2304">
          <cell r="A2304" t="str">
            <v>400001563</v>
          </cell>
          <cell r="B2304" t="str">
            <v>DISTANZ - AUSSCHLEUSELEMENT WERKMEISTER</v>
          </cell>
          <cell r="C2304"/>
          <cell r="D2304"/>
          <cell r="E2304"/>
        </row>
        <row r="2305">
          <cell r="A2305" t="str">
            <v>400001564</v>
          </cell>
          <cell r="B2305" t="str">
            <v>DISTANZPLATTE - AUSSCHLEUSELEMENT WERKMEISTER</v>
          </cell>
          <cell r="C2305"/>
          <cell r="D2305"/>
          <cell r="E2305"/>
        </row>
        <row r="2306">
          <cell r="A2306" t="str">
            <v>400001565</v>
          </cell>
          <cell r="B2306" t="str">
            <v>BRÜCKE 30° LANG - AUSSCHLEUSELEMENT WERKMEISTER</v>
          </cell>
          <cell r="C2306"/>
          <cell r="D2306"/>
          <cell r="E2306"/>
        </row>
        <row r="2307">
          <cell r="A2307" t="str">
            <v>400001566</v>
          </cell>
          <cell r="B2307" t="str">
            <v>PLATTE - AUSSCHLEUSELEMENT WERKMEISTER</v>
          </cell>
          <cell r="C2307"/>
          <cell r="D2307"/>
          <cell r="E2307"/>
        </row>
        <row r="2308">
          <cell r="A2308" t="str">
            <v>400001567</v>
          </cell>
          <cell r="B2308" t="str">
            <v>SCHIEBER - AUSSCHLEUSELEMENT WERKMEISTER</v>
          </cell>
          <cell r="C2308"/>
          <cell r="D2308"/>
          <cell r="E2308"/>
        </row>
        <row r="2309">
          <cell r="A2309" t="str">
            <v>400001568</v>
          </cell>
          <cell r="B2309" t="str">
            <v>AUSSCHLEUSELEMENT WERKMEISTER, KPL.</v>
          </cell>
          <cell r="C2309">
            <v>5</v>
          </cell>
          <cell r="D2309">
            <v>22.48</v>
          </cell>
          <cell r="E2309">
            <v>27.48</v>
          </cell>
        </row>
        <row r="2310">
          <cell r="A2310" t="str">
            <v>400001569</v>
          </cell>
          <cell r="B2310" t="str">
            <v>Warnschild - Warnung vor Absturzgefahr</v>
          </cell>
          <cell r="C2310">
            <v>0</v>
          </cell>
          <cell r="D2310">
            <v>2.9</v>
          </cell>
          <cell r="E2310">
            <v>2.9</v>
          </cell>
        </row>
        <row r="2311">
          <cell r="A2311" t="str">
            <v>400001570</v>
          </cell>
          <cell r="B2311" t="str">
            <v>Warnschild - ACHTUNG - Schutznetz ist nicht</v>
          </cell>
          <cell r="C2311"/>
          <cell r="D2311">
            <v>25.8</v>
          </cell>
          <cell r="E2311">
            <v>25.8</v>
          </cell>
        </row>
        <row r="2312">
          <cell r="A2312" t="str">
            <v>400001571</v>
          </cell>
          <cell r="B2312" t="str">
            <v>SPS Software 410310 Polopique</v>
          </cell>
          <cell r="C2312"/>
          <cell r="D2312">
            <v>28500</v>
          </cell>
          <cell r="E2312">
            <v>28500</v>
          </cell>
        </row>
        <row r="2313">
          <cell r="A2313" t="str">
            <v>400001572</v>
          </cell>
          <cell r="B2313" t="str">
            <v>PC Oberfläche 410310 Polopique</v>
          </cell>
          <cell r="C2313"/>
          <cell r="D2313">
            <v>2310</v>
          </cell>
          <cell r="E2313">
            <v>2310</v>
          </cell>
        </row>
        <row r="2314">
          <cell r="A2314" t="str">
            <v>400001573</v>
          </cell>
          <cell r="B2314" t="str">
            <v>410340 Parkdale Pneumatikausrüstung</v>
          </cell>
          <cell r="C2314"/>
          <cell r="D2314">
            <v>821.9</v>
          </cell>
          <cell r="E2314">
            <v>821.9</v>
          </cell>
        </row>
        <row r="2315">
          <cell r="A2315" t="str">
            <v>400001574</v>
          </cell>
          <cell r="B2315" t="str">
            <v>ABWEISLEISTE KT - AUSSCHLEUSELEMENT WERKMEISTER</v>
          </cell>
          <cell r="C2315"/>
          <cell r="D2315"/>
          <cell r="E2315"/>
        </row>
        <row r="2316">
          <cell r="A2316" t="str">
            <v>400001575</v>
          </cell>
          <cell r="B2316" t="str">
            <v>SCHARNIER - AUSSCHLEUSELEMENT WERKMEISTER</v>
          </cell>
          <cell r="C2316"/>
          <cell r="D2316"/>
          <cell r="E2316"/>
        </row>
        <row r="2317">
          <cell r="A2317" t="str">
            <v>400001576</v>
          </cell>
          <cell r="B2317" t="str">
            <v>WEICHENSCHENKEL - AUSSCHLEUSELEMENT WERKMEISTER</v>
          </cell>
          <cell r="C2317"/>
          <cell r="D2317"/>
          <cell r="E2317"/>
        </row>
        <row r="2318">
          <cell r="A2318" t="str">
            <v>400001577</v>
          </cell>
          <cell r="B2318" t="str">
            <v>ZYLINDER AUSSCHLEUSELEMENT CQSB25-10D D=25 H=10</v>
          </cell>
          <cell r="C2318">
            <v>0</v>
          </cell>
          <cell r="D2318">
            <v>22.48</v>
          </cell>
          <cell r="E2318">
            <v>22.48</v>
          </cell>
        </row>
        <row r="2319">
          <cell r="A2319" t="str">
            <v>400001578</v>
          </cell>
          <cell r="B2319" t="str">
            <v>Bedienoberfläche Parkdale Optimierung</v>
          </cell>
          <cell r="C2319"/>
          <cell r="D2319">
            <v>320</v>
          </cell>
          <cell r="E2319">
            <v>320</v>
          </cell>
        </row>
        <row r="2320">
          <cell r="A2320" t="str">
            <v>400001579</v>
          </cell>
          <cell r="B2320" t="str">
            <v>SPS Programmerweiterung Parkdale 410340</v>
          </cell>
          <cell r="C2320"/>
          <cell r="D2320">
            <v>4225</v>
          </cell>
          <cell r="E2320">
            <v>4225</v>
          </cell>
        </row>
        <row r="2321">
          <cell r="A2321" t="str">
            <v>400001580</v>
          </cell>
          <cell r="B2321" t="str">
            <v>SICHERHEITSS. AZ16-03ZVRK-M20</v>
          </cell>
          <cell r="C2321">
            <v>0</v>
          </cell>
          <cell r="D2321">
            <v>29.5</v>
          </cell>
          <cell r="E2321">
            <v>29.5</v>
          </cell>
        </row>
        <row r="2322">
          <cell r="A2322" t="str">
            <v>400001581</v>
          </cell>
          <cell r="B2322" t="str">
            <v>BETÄTIGER AZ15/16-B1-2053</v>
          </cell>
          <cell r="C2322">
            <v>0</v>
          </cell>
          <cell r="D2322">
            <v>13.44</v>
          </cell>
          <cell r="E2322">
            <v>13.44</v>
          </cell>
        </row>
        <row r="2323">
          <cell r="A2323" t="str">
            <v>400001582</v>
          </cell>
          <cell r="B2323" t="str">
            <v>C_Garn Säcke</v>
          </cell>
          <cell r="C2323"/>
          <cell r="D2323">
            <v>337</v>
          </cell>
          <cell r="E2323">
            <v>337</v>
          </cell>
        </row>
        <row r="2324">
          <cell r="A2324" t="str">
            <v>400001583</v>
          </cell>
          <cell r="B2324" t="str">
            <v>SPS Erstellung</v>
          </cell>
          <cell r="C2324"/>
          <cell r="D2324">
            <v>13350</v>
          </cell>
          <cell r="E2324">
            <v>13350</v>
          </cell>
        </row>
        <row r="2325">
          <cell r="A2325" t="str">
            <v>400001584</v>
          </cell>
          <cell r="B2325" t="str">
            <v>PC Oberfläche  Erstellung</v>
          </cell>
          <cell r="C2325"/>
          <cell r="D2325">
            <v>1880</v>
          </cell>
          <cell r="E2325">
            <v>1880</v>
          </cell>
        </row>
        <row r="2326">
          <cell r="A2326" t="str">
            <v>400001585</v>
          </cell>
          <cell r="B2326" t="str">
            <v>PHOTOCELL S50-MA-5-B01-PP RRX-POL PNP NO-NC</v>
          </cell>
          <cell r="C2326">
            <v>0</v>
          </cell>
          <cell r="D2326">
            <v>90</v>
          </cell>
          <cell r="E2326">
            <v>90</v>
          </cell>
        </row>
        <row r="2327">
          <cell r="A2327" t="str">
            <v>400001586</v>
          </cell>
          <cell r="B2327" t="str">
            <v>PHOTOCELL GL6-P4212 COD. 1062110</v>
          </cell>
          <cell r="C2327">
            <v>0</v>
          </cell>
          <cell r="D2327">
            <v>172</v>
          </cell>
          <cell r="E2327">
            <v>172</v>
          </cell>
        </row>
        <row r="2328">
          <cell r="A2328" t="str">
            <v>400001587</v>
          </cell>
          <cell r="B2328" t="str">
            <v>INDUCTIV SENSOR 1040966 D.18 NO LONG</v>
          </cell>
          <cell r="C2328">
            <v>0</v>
          </cell>
          <cell r="D2328">
            <v>70</v>
          </cell>
          <cell r="E2328">
            <v>70</v>
          </cell>
        </row>
        <row r="2329">
          <cell r="A2329" t="str">
            <v>400001588</v>
          </cell>
          <cell r="B2329" t="str">
            <v>SENSOR D. 12 NO PARTIALLY SHIELDED 1040779</v>
          </cell>
          <cell r="C2329">
            <v>0</v>
          </cell>
          <cell r="D2329">
            <v>32</v>
          </cell>
          <cell r="E2329">
            <v>32</v>
          </cell>
        </row>
        <row r="2330">
          <cell r="A2330" t="str">
            <v>400001589</v>
          </cell>
          <cell r="B2330" t="str">
            <v>SELF BRAKING MOTOR KW 1,1 P4 23040050 FRENO CC 18</v>
          </cell>
          <cell r="C2330">
            <v>0</v>
          </cell>
          <cell r="D2330">
            <v>690</v>
          </cell>
          <cell r="E2330">
            <v>690</v>
          </cell>
        </row>
        <row r="2331">
          <cell r="A2331" t="str">
            <v>400001590</v>
          </cell>
          <cell r="B2331" t="str">
            <v>MIRCOSWITCH WZA-20</v>
          </cell>
          <cell r="C2331">
            <v>0</v>
          </cell>
          <cell r="D2331">
            <v>90</v>
          </cell>
          <cell r="E2331">
            <v>90</v>
          </cell>
        </row>
        <row r="2332">
          <cell r="A2332" t="str">
            <v>400001591</v>
          </cell>
          <cell r="B2332" t="str">
            <v>BLUP SENSORE REED+LED+MRSU CONNECTOR</v>
          </cell>
          <cell r="C2332">
            <v>0</v>
          </cell>
          <cell r="D2332">
            <v>33</v>
          </cell>
          <cell r="E2332">
            <v>33</v>
          </cell>
        </row>
        <row r="2333">
          <cell r="A2333" t="str">
            <v>400001592</v>
          </cell>
          <cell r="B2333" t="str">
            <v>MOTOR M063 KW 0,22 4P 230/400 B14 SENZA VENTOLA-S</v>
          </cell>
          <cell r="C2333">
            <v>0</v>
          </cell>
          <cell r="D2333">
            <v>210</v>
          </cell>
          <cell r="E2333">
            <v>210</v>
          </cell>
        </row>
        <row r="2334">
          <cell r="A2334" t="str">
            <v>400001593</v>
          </cell>
          <cell r="B2334" t="str">
            <v>CJ1M-CPU11 CONTROL SYSTEM CJ1</v>
          </cell>
          <cell r="C2334">
            <v>0</v>
          </cell>
          <cell r="D2334">
            <v>700</v>
          </cell>
          <cell r="E2334">
            <v>700</v>
          </cell>
        </row>
        <row r="2335">
          <cell r="A2335" t="str">
            <v>400001594</v>
          </cell>
          <cell r="B2335" t="str">
            <v>ZFVZA41P5BAA INVERTER KW 1.5</v>
          </cell>
          <cell r="C2335">
            <v>0</v>
          </cell>
          <cell r="D2335">
            <v>820</v>
          </cell>
          <cell r="E2335">
            <v>820</v>
          </cell>
        </row>
        <row r="2336">
          <cell r="A2336" t="str">
            <v>400001595</v>
          </cell>
          <cell r="B2336" t="str">
            <v>INVERTER 3KW VZA43P0BAA-V1000</v>
          </cell>
          <cell r="C2336">
            <v>0</v>
          </cell>
          <cell r="D2336">
            <v>1220</v>
          </cell>
          <cell r="E2336">
            <v>1220</v>
          </cell>
        </row>
        <row r="2337">
          <cell r="A2337" t="str">
            <v>400001596</v>
          </cell>
          <cell r="B2337" t="str">
            <v>TOUCH SCREEN 5,7 STN MONOCROMATICO 8 TONI DI GRIGI</v>
          </cell>
          <cell r="C2337">
            <v>0</v>
          </cell>
          <cell r="D2337">
            <v>840</v>
          </cell>
          <cell r="E2337">
            <v>840</v>
          </cell>
        </row>
        <row r="2338">
          <cell r="A2338" t="str">
            <v>400001597</v>
          </cell>
          <cell r="B2338" t="str">
            <v>Anschlussbogen II / entstanden aus 991-1541</v>
          </cell>
          <cell r="C2338"/>
          <cell r="D2338"/>
          <cell r="E2338"/>
        </row>
        <row r="2339">
          <cell r="A2339" t="str">
            <v>400001598</v>
          </cell>
          <cell r="B2339" t="str">
            <v>Z-Winkel/H=0534/B=80/verzinkt /beam 137x046 / MS</v>
          </cell>
          <cell r="C2339"/>
          <cell r="D2339">
            <v>6.3</v>
          </cell>
          <cell r="E2339">
            <v>6.3</v>
          </cell>
        </row>
        <row r="2340">
          <cell r="A2340" t="str">
            <v>400001599</v>
          </cell>
          <cell r="B2340" t="str">
            <v>Z-Winkel/H=0715/B=70/verzinkt /beam 137x046 / MS</v>
          </cell>
          <cell r="C2340"/>
          <cell r="D2340">
            <v>7.7</v>
          </cell>
          <cell r="E2340">
            <v>7.7</v>
          </cell>
        </row>
        <row r="2341">
          <cell r="A2341" t="str">
            <v>400001600</v>
          </cell>
          <cell r="B2341" t="str">
            <v>Z-Winkel/H=0192/B=60/verzinkt /beam 137x046 / MS</v>
          </cell>
          <cell r="C2341"/>
          <cell r="D2341">
            <v>2.61</v>
          </cell>
          <cell r="E2341">
            <v>2.61</v>
          </cell>
        </row>
        <row r="2342">
          <cell r="A2342" t="str">
            <v>400001601</v>
          </cell>
          <cell r="B2342" t="str">
            <v>Sonderweiche / DRSW mit KW 300 / Omniflow</v>
          </cell>
          <cell r="C2342">
            <v>0</v>
          </cell>
          <cell r="D2342">
            <v>10.99</v>
          </cell>
          <cell r="E2342">
            <v>10.99</v>
          </cell>
        </row>
        <row r="2343">
          <cell r="A2343" t="str">
            <v>400001602</v>
          </cell>
          <cell r="B2343" t="str">
            <v>TEF-Bogen 90° R492 (außen) für Bogen R400</v>
          </cell>
          <cell r="C2343">
            <v>9.75</v>
          </cell>
          <cell r="D2343">
            <v>41.770663817663817</v>
          </cell>
          <cell r="E2343">
            <v>61.520663817663817</v>
          </cell>
        </row>
        <row r="2344">
          <cell r="A2344" t="str">
            <v>400001603</v>
          </cell>
          <cell r="B2344" t="str">
            <v>TEF-Bogen 90° R285 (innen) für Bogen R400</v>
          </cell>
          <cell r="C2344">
            <v>9.75</v>
          </cell>
          <cell r="D2344">
            <v>41.770663817663817</v>
          </cell>
          <cell r="E2344">
            <v>61.520663817663817</v>
          </cell>
        </row>
        <row r="2345">
          <cell r="A2345" t="str">
            <v>400001604</v>
          </cell>
          <cell r="B2345" t="str">
            <v>Hilti Hammerbohrer TE-CD 14/37 MP4</v>
          </cell>
          <cell r="C2345"/>
          <cell r="D2345">
            <v>293.60000000000002</v>
          </cell>
          <cell r="E2345">
            <v>293.60000000000002</v>
          </cell>
        </row>
        <row r="2346">
          <cell r="A2346" t="str">
            <v>400001605</v>
          </cell>
          <cell r="B2346" t="str">
            <v>ESSENTRA Lamellenstopfen Rund 88,9mm, schwarz</v>
          </cell>
          <cell r="C2346"/>
          <cell r="D2346">
            <v>1.72</v>
          </cell>
          <cell r="E2346">
            <v>1.72</v>
          </cell>
        </row>
        <row r="2347">
          <cell r="A2347" t="str">
            <v>400001606</v>
          </cell>
          <cell r="B2347" t="str">
            <v xml:space="preserve">Halbschelle 3" feuerverzinkt, </v>
          </cell>
          <cell r="C2347">
            <v>0</v>
          </cell>
          <cell r="D2347">
            <v>1.9033333333333333</v>
          </cell>
          <cell r="E2347">
            <v>1.9033333333333333</v>
          </cell>
        </row>
        <row r="2348">
          <cell r="A2348" t="str">
            <v>400001607</v>
          </cell>
          <cell r="B2348" t="str">
            <v>Halter für LS und Reflektor PL30A/ Sensor</v>
          </cell>
          <cell r="C2348">
            <v>0</v>
          </cell>
          <cell r="D2348">
            <v>4.38</v>
          </cell>
          <cell r="E2348">
            <v>4.38</v>
          </cell>
        </row>
        <row r="2349">
          <cell r="A2349" t="str">
            <v>400001608</v>
          </cell>
          <cell r="B2349" t="str">
            <v>Reflektor PL30A und LS MHL15-P3236_AP110</v>
          </cell>
          <cell r="C2349"/>
          <cell r="D2349">
            <v>7.95</v>
          </cell>
          <cell r="E2349">
            <v>7.95</v>
          </cell>
        </row>
        <row r="2350">
          <cell r="A2350" t="str">
            <v>400001609</v>
          </cell>
          <cell r="B2350" t="str">
            <v>GELENK-TRAVERSE KLEMMTROLLEY WERKMEISTER --&gt;</v>
          </cell>
          <cell r="C2350">
            <v>0</v>
          </cell>
          <cell r="D2350">
            <v>2.1</v>
          </cell>
          <cell r="E2350">
            <v>2.1</v>
          </cell>
        </row>
        <row r="2351">
          <cell r="A2351" t="str">
            <v>400001610</v>
          </cell>
          <cell r="B2351" t="str">
            <v>GELENKHALTER (LAUFKÖRP.MT) KLEMMTROLLEY</v>
          </cell>
          <cell r="C2351">
            <v>0</v>
          </cell>
          <cell r="D2351">
            <v>2.65</v>
          </cell>
          <cell r="E2351">
            <v>2.65</v>
          </cell>
        </row>
        <row r="2352">
          <cell r="A2352" t="str">
            <v>400001611</v>
          </cell>
          <cell r="B2352" t="str">
            <v>HÜLSE GELENKHALTER/TRAV. KLEMMTROLLEY</v>
          </cell>
          <cell r="C2352">
            <v>0</v>
          </cell>
          <cell r="D2352">
            <v>0.54</v>
          </cell>
          <cell r="E2352">
            <v>0.54</v>
          </cell>
        </row>
        <row r="2353">
          <cell r="A2353" t="str">
            <v>400001612</v>
          </cell>
          <cell r="B2353" t="str">
            <v>EINWEISER/ENTLADUNG KLAMMERTROLLEY (WERKMEISTER)</v>
          </cell>
          <cell r="C2353"/>
          <cell r="D2353">
            <v>88</v>
          </cell>
          <cell r="E2353">
            <v>88</v>
          </cell>
        </row>
        <row r="2354">
          <cell r="A2354" t="str">
            <v>400001613</v>
          </cell>
          <cell r="B2354" t="str">
            <v>EINSTELLBÜGEL WERKMEISTER</v>
          </cell>
          <cell r="C2354"/>
          <cell r="D2354">
            <v>75</v>
          </cell>
          <cell r="E2354">
            <v>75</v>
          </cell>
        </row>
        <row r="2355">
          <cell r="A2355" t="str">
            <v>400001614</v>
          </cell>
          <cell r="B2355" t="str">
            <v>Bodensäule 3" L=5000mm mit Fussplatte 250x250</v>
          </cell>
          <cell r="C2355"/>
          <cell r="D2355">
            <v>99</v>
          </cell>
          <cell r="E2355">
            <v>99</v>
          </cell>
        </row>
        <row r="2356">
          <cell r="A2356" t="str">
            <v>400001615</v>
          </cell>
          <cell r="B2356" t="str">
            <v>Bodensäule 3" L=5600mm mit Fussplatte 250x250</v>
          </cell>
          <cell r="C2356"/>
          <cell r="D2356">
            <v>107.5</v>
          </cell>
          <cell r="E2356">
            <v>107.5</v>
          </cell>
        </row>
        <row r="2357">
          <cell r="A2357" t="str">
            <v>400001620</v>
          </cell>
          <cell r="B2357" t="str">
            <v>Halbschelle 1" feuerverzinkt</v>
          </cell>
          <cell r="C2357">
            <v>0</v>
          </cell>
          <cell r="D2357">
            <v>0.6</v>
          </cell>
          <cell r="E2357">
            <v>0.6</v>
          </cell>
        </row>
        <row r="2358">
          <cell r="A2358" t="str">
            <v>400001621</v>
          </cell>
          <cell r="B2358" t="str">
            <v>Distanzstück Gatterträger 35x60x17</v>
          </cell>
          <cell r="C2358">
            <v>0</v>
          </cell>
          <cell r="D2358">
            <v>0.7</v>
          </cell>
          <cell r="E2358">
            <v>0.7</v>
          </cell>
        </row>
        <row r="2359">
          <cell r="A2359" t="str">
            <v>400001622</v>
          </cell>
          <cell r="B2359" t="str">
            <v>Fertigung nach Zeichnung 400001621</v>
          </cell>
          <cell r="C2359">
            <v>0</v>
          </cell>
          <cell r="D2359">
            <v>0.35</v>
          </cell>
          <cell r="E2359">
            <v>0.35</v>
          </cell>
        </row>
        <row r="2360">
          <cell r="A2360" t="str">
            <v>400001623</v>
          </cell>
          <cell r="B2360" t="str">
            <v>Putzmaschine inkl. Ersatzteile CAS_FSTB-8V</v>
          </cell>
          <cell r="C2360"/>
          <cell r="D2360">
            <v>46090</v>
          </cell>
          <cell r="E2360">
            <v>46090</v>
          </cell>
        </row>
        <row r="2361">
          <cell r="A2361" t="str">
            <v>400001624</v>
          </cell>
          <cell r="B2361" t="str">
            <v>Putzmaschine inkl. Ersatzteile CAS_FSTB-12-V</v>
          </cell>
          <cell r="C2361">
            <v>0</v>
          </cell>
          <cell r="D2361">
            <v>47250</v>
          </cell>
          <cell r="E2361">
            <v>47250</v>
          </cell>
        </row>
        <row r="2362">
          <cell r="A2362" t="str">
            <v>400001625</v>
          </cell>
          <cell r="B2362" t="str">
            <v>SCHIEBER - AUSSCHLEUSELEMENT WERKMEISTER</v>
          </cell>
          <cell r="C2362"/>
          <cell r="D2362"/>
          <cell r="E2362"/>
        </row>
        <row r="2363">
          <cell r="A2363" t="str">
            <v>400001626</v>
          </cell>
          <cell r="B2363" t="str">
            <v>Verbindungsplatte kurz C90</v>
          </cell>
          <cell r="C2363"/>
          <cell r="D2363">
            <v>4.99</v>
          </cell>
          <cell r="E2363">
            <v>4.99</v>
          </cell>
        </row>
        <row r="2364">
          <cell r="A2364" t="str">
            <v>400001627</v>
          </cell>
          <cell r="B2364" t="str">
            <v>GONDELFÜHRUNG FÜR ASSEMBLY LINE C8 KPL.</v>
          </cell>
          <cell r="C2364"/>
          <cell r="D2364">
            <v>15700</v>
          </cell>
          <cell r="E2364">
            <v>15700</v>
          </cell>
        </row>
        <row r="2365">
          <cell r="A2365" t="str">
            <v>400001628</v>
          </cell>
          <cell r="B2365" t="str">
            <v>FAHRSCHIENE KPL FÜR ASSEMBLY LINE C8</v>
          </cell>
          <cell r="C2365"/>
          <cell r="D2365">
            <v>60.335999999999999</v>
          </cell>
          <cell r="E2365">
            <v>60.335999999999999</v>
          </cell>
        </row>
        <row r="2366">
          <cell r="A2366" t="str">
            <v>400001629</v>
          </cell>
          <cell r="B2366" t="str">
            <v>ABHÄNGUNG 1 FÜR ASSEMBLY LINE C8</v>
          </cell>
          <cell r="C2366"/>
          <cell r="D2366">
            <v>4.1412000000000004</v>
          </cell>
          <cell r="E2366">
            <v>4.1412000000000004</v>
          </cell>
        </row>
        <row r="2367">
          <cell r="A2367" t="str">
            <v>400001630</v>
          </cell>
          <cell r="B2367" t="str">
            <v>ABHÄNGUNG 3 FÜR ASSEMBLY LINE C8</v>
          </cell>
          <cell r="C2367"/>
          <cell r="D2367">
            <v>5.1412000000000004</v>
          </cell>
          <cell r="E2367">
            <v>5.1412000000000004</v>
          </cell>
        </row>
        <row r="2368">
          <cell r="A2368" t="str">
            <v>400001631</v>
          </cell>
          <cell r="B2368" t="str">
            <v>VERBINDUNG FÜR ASSEMBLY LINE C8</v>
          </cell>
          <cell r="C2368"/>
          <cell r="D2368">
            <v>1.514</v>
          </cell>
          <cell r="E2368">
            <v>1.514</v>
          </cell>
        </row>
        <row r="2369">
          <cell r="A2369" t="str">
            <v>400001632</v>
          </cell>
          <cell r="B2369" t="str">
            <v>T 2 FÜR ASSEMBLY LINE C8</v>
          </cell>
          <cell r="C2369"/>
          <cell r="D2369">
            <v>15.568</v>
          </cell>
          <cell r="E2369">
            <v>15.568</v>
          </cell>
        </row>
        <row r="2370">
          <cell r="A2370" t="str">
            <v>400001633</v>
          </cell>
          <cell r="B2370" t="str">
            <v>T 3 FÜR ASSEMBLY LINE C8</v>
          </cell>
          <cell r="C2370"/>
          <cell r="D2370">
            <v>15.568</v>
          </cell>
          <cell r="E2370">
            <v>15.568</v>
          </cell>
        </row>
        <row r="2371">
          <cell r="A2371" t="str">
            <v>400001634</v>
          </cell>
          <cell r="B2371" t="str">
            <v>T 4 FÜR ASSEMBLY LINE C8</v>
          </cell>
          <cell r="C2371"/>
          <cell r="D2371">
            <v>3.9664000000000001</v>
          </cell>
          <cell r="E2371">
            <v>3.9664000000000001</v>
          </cell>
        </row>
        <row r="2372">
          <cell r="A2372" t="str">
            <v>400001635</v>
          </cell>
          <cell r="B2372" t="str">
            <v>T 1 FÜR ASSEMBLY LINE C8</v>
          </cell>
          <cell r="C2372"/>
          <cell r="D2372">
            <v>15.568</v>
          </cell>
          <cell r="E2372">
            <v>15.568</v>
          </cell>
        </row>
        <row r="2373">
          <cell r="A2373" t="str">
            <v>400001636</v>
          </cell>
          <cell r="B2373" t="str">
            <v>TRÄGER 1 KPL FÜR ASSEMBLY LINE C8</v>
          </cell>
          <cell r="C2373"/>
          <cell r="D2373">
            <v>32.132800000000003</v>
          </cell>
          <cell r="E2373">
            <v>32.132800000000003</v>
          </cell>
        </row>
        <row r="2374">
          <cell r="A2374" t="str">
            <v>400001637</v>
          </cell>
          <cell r="B2374" t="str">
            <v>TRÄGER 2 KPL FÜR ASSEMBLY LINE C8</v>
          </cell>
          <cell r="C2374"/>
          <cell r="D2374">
            <v>32.132800000000003</v>
          </cell>
          <cell r="E2374">
            <v>32.132800000000003</v>
          </cell>
        </row>
        <row r="2375">
          <cell r="A2375" t="str">
            <v>400001638</v>
          </cell>
          <cell r="B2375" t="str">
            <v>TRÄGER 3 KPL FÜR ASSEMBLY LINE C8</v>
          </cell>
          <cell r="C2375"/>
          <cell r="D2375">
            <v>23.8504</v>
          </cell>
          <cell r="E2375">
            <v>23.8504</v>
          </cell>
        </row>
        <row r="2376">
          <cell r="A2376" t="str">
            <v>400001639</v>
          </cell>
          <cell r="B2376" t="str">
            <v>BOGEN 1 LINKS KPL FÜR ASSEMBLY LINE C8 -</v>
          </cell>
          <cell r="C2376"/>
          <cell r="D2376">
            <v>1</v>
          </cell>
          <cell r="E2376">
            <v>1</v>
          </cell>
        </row>
        <row r="2377">
          <cell r="A2377" t="str">
            <v>400001640</v>
          </cell>
          <cell r="B2377" t="str">
            <v>BOGEN 1 RECHTS FÜR ASSEMBLY LINE C8 - GESCHWEIßT</v>
          </cell>
          <cell r="C2377"/>
          <cell r="D2377">
            <v>1</v>
          </cell>
          <cell r="E2377">
            <v>1</v>
          </cell>
        </row>
        <row r="2378">
          <cell r="A2378" t="str">
            <v>400001641</v>
          </cell>
          <cell r="B2378" t="str">
            <v>BOGEN 2 LINKS FÜR ASSEMBLY LINE C8 - GESCHWEIßT</v>
          </cell>
          <cell r="C2378"/>
          <cell r="D2378">
            <v>1</v>
          </cell>
          <cell r="E2378">
            <v>1</v>
          </cell>
        </row>
        <row r="2379">
          <cell r="A2379" t="str">
            <v>400001642</v>
          </cell>
          <cell r="B2379" t="str">
            <v>BOGEN 2 RECHTS FÜR ASSEMBLY LINE C8 - GESCHWEIßT</v>
          </cell>
          <cell r="C2379"/>
          <cell r="D2379">
            <v>1</v>
          </cell>
          <cell r="E2379">
            <v>1</v>
          </cell>
        </row>
        <row r="2380">
          <cell r="A2380" t="str">
            <v>400001643</v>
          </cell>
          <cell r="B2380" t="str">
            <v>TRÄGER 1 FÜR ASSEMBLY LINE C8 - GESCHWEIßT</v>
          </cell>
          <cell r="C2380"/>
          <cell r="D2380"/>
          <cell r="E2380"/>
        </row>
        <row r="2381">
          <cell r="A2381" t="str">
            <v>400001644</v>
          </cell>
          <cell r="B2381" t="str">
            <v>TRÄGER 2 FÜR ASSEMBLY LINE C8 - GESCHWEIßT</v>
          </cell>
          <cell r="C2381"/>
          <cell r="D2381"/>
          <cell r="E2381"/>
        </row>
        <row r="2382">
          <cell r="A2382" t="str">
            <v>400001645</v>
          </cell>
          <cell r="B2382" t="str">
            <v>TRÄGER 3 FÜR ASSEMBLY LINE C8 - GESCHWEIßT</v>
          </cell>
          <cell r="C2382"/>
          <cell r="D2382"/>
          <cell r="E2382"/>
        </row>
        <row r="2383">
          <cell r="A2383" t="str">
            <v>400001646</v>
          </cell>
          <cell r="B2383" t="str">
            <v>TRÄGER 4 FÜR ASSEMBLY LINE C8 - GESCHWEIßT</v>
          </cell>
          <cell r="C2383"/>
          <cell r="D2383"/>
          <cell r="E2383"/>
        </row>
        <row r="2384">
          <cell r="A2384" t="str">
            <v>400001647</v>
          </cell>
          <cell r="B2384" t="str">
            <v>VERBINDER 1 FÜR ASSEMBLY LINE C8 - GESCHWEIßT</v>
          </cell>
          <cell r="C2384"/>
          <cell r="D2384">
            <v>1</v>
          </cell>
          <cell r="E2384">
            <v>1</v>
          </cell>
        </row>
        <row r="2385">
          <cell r="A2385" t="str">
            <v>400001648</v>
          </cell>
          <cell r="B2385" t="str">
            <v>FAHRSCHIENE 1 L4500 FÜR ASSEMBLY LINE C8</v>
          </cell>
          <cell r="C2385"/>
          <cell r="D2385">
            <v>1</v>
          </cell>
          <cell r="E2385">
            <v>1</v>
          </cell>
        </row>
        <row r="2386">
          <cell r="A2386" t="str">
            <v>400001649</v>
          </cell>
          <cell r="B2386" t="str">
            <v>ABHÄNGER 1 L=506MM FÜR ASSEMBLY LINE C8</v>
          </cell>
          <cell r="C2386"/>
          <cell r="D2386"/>
          <cell r="E2386"/>
        </row>
        <row r="2387">
          <cell r="A2387" t="str">
            <v>400001650</v>
          </cell>
          <cell r="B2387" t="str">
            <v>ABHÄNGER 3 L=336MM FÜR ASSEMBLY LINE C8</v>
          </cell>
          <cell r="C2387"/>
          <cell r="D2387">
            <v>1</v>
          </cell>
          <cell r="E2387">
            <v>1</v>
          </cell>
        </row>
        <row r="2388">
          <cell r="A2388" t="str">
            <v>400001651</v>
          </cell>
          <cell r="B2388" t="str">
            <v>ABHÄNGER 1 FÜR ASSEMBLY LINE C8</v>
          </cell>
          <cell r="C2388"/>
          <cell r="D2388"/>
          <cell r="E2388"/>
        </row>
        <row r="2389">
          <cell r="A2389" t="str">
            <v>400001652</v>
          </cell>
          <cell r="B2389" t="str">
            <v>PLATTE 2 FÜR ASSEMBLY LINE C8</v>
          </cell>
          <cell r="C2389"/>
          <cell r="D2389">
            <v>1</v>
          </cell>
          <cell r="E2389">
            <v>1</v>
          </cell>
        </row>
        <row r="2390">
          <cell r="A2390" t="str">
            <v>400001653</v>
          </cell>
          <cell r="B2390" t="str">
            <v>PLATTE 3 FÜR ASSEMBLY LINE C8</v>
          </cell>
          <cell r="C2390"/>
          <cell r="D2390">
            <v>1</v>
          </cell>
          <cell r="E2390">
            <v>1</v>
          </cell>
        </row>
        <row r="2391">
          <cell r="A2391" t="str">
            <v>400001654</v>
          </cell>
          <cell r="B2391" t="str">
            <v>ABHÄNGER 3 FÜR ASSEMBLY LINE C8</v>
          </cell>
          <cell r="C2391"/>
          <cell r="D2391">
            <v>1</v>
          </cell>
          <cell r="E2391">
            <v>1</v>
          </cell>
        </row>
        <row r="2392">
          <cell r="A2392" t="str">
            <v>400001655</v>
          </cell>
          <cell r="B2392" t="str">
            <v>TRÄGER 1 L4700 FÜR ASSEMBLY LINE C8</v>
          </cell>
          <cell r="C2392"/>
          <cell r="D2392">
            <v>1</v>
          </cell>
          <cell r="E2392">
            <v>1</v>
          </cell>
        </row>
        <row r="2393">
          <cell r="A2393" t="str">
            <v>400001656</v>
          </cell>
          <cell r="B2393" t="str">
            <v>AUSGLEICHSTÜCK FÜR ASSEMBLY LINE C8</v>
          </cell>
          <cell r="C2393"/>
          <cell r="D2393">
            <v>1</v>
          </cell>
          <cell r="E2393">
            <v>1</v>
          </cell>
        </row>
        <row r="2394">
          <cell r="A2394" t="str">
            <v>400001657</v>
          </cell>
          <cell r="B2394" t="str">
            <v>PLATTE 1 FÜR ASSEMBLY LINE C8</v>
          </cell>
          <cell r="C2394"/>
          <cell r="D2394">
            <v>1</v>
          </cell>
          <cell r="E2394">
            <v>1</v>
          </cell>
        </row>
        <row r="2395">
          <cell r="A2395" t="str">
            <v>400001658</v>
          </cell>
          <cell r="B2395" t="str">
            <v>AUSGLEICHSTEIL FÜR ASSEMBLY LINE C8</v>
          </cell>
          <cell r="C2395"/>
          <cell r="D2395">
            <v>1</v>
          </cell>
          <cell r="E2395">
            <v>1</v>
          </cell>
        </row>
        <row r="2396">
          <cell r="A2396" t="str">
            <v>400001659</v>
          </cell>
          <cell r="B2396" t="str">
            <v>TRÄGER 3 L1645 FÜR ASSEMBLY LINE C8</v>
          </cell>
          <cell r="C2396"/>
          <cell r="D2396">
            <v>1</v>
          </cell>
          <cell r="E2396">
            <v>1</v>
          </cell>
        </row>
        <row r="2397">
          <cell r="A2397" t="str">
            <v>400001660</v>
          </cell>
          <cell r="B2397" t="str">
            <v>PLATTE 4 FÜR ASSEMBLY LINE C8</v>
          </cell>
          <cell r="C2397"/>
          <cell r="D2397">
            <v>1</v>
          </cell>
          <cell r="E2397">
            <v>1</v>
          </cell>
        </row>
        <row r="2398">
          <cell r="A2398" t="str">
            <v>400001661</v>
          </cell>
          <cell r="B2398" t="str">
            <v>TRÄGER 1 L4500  FÜR ASSEMBLY LINE C8</v>
          </cell>
          <cell r="C2398"/>
          <cell r="D2398">
            <v>1</v>
          </cell>
          <cell r="E2398">
            <v>1</v>
          </cell>
        </row>
        <row r="2399">
          <cell r="A2399" t="str">
            <v>400001662</v>
          </cell>
          <cell r="B2399" t="str">
            <v>PLATTE 5 FÜR ASSEMBLY LINE C8</v>
          </cell>
          <cell r="C2399"/>
          <cell r="D2399">
            <v>1</v>
          </cell>
          <cell r="E2399">
            <v>1</v>
          </cell>
        </row>
        <row r="2400">
          <cell r="A2400" t="str">
            <v>400001663</v>
          </cell>
          <cell r="B2400" t="str">
            <v>T 5 FÜR ASSEMBLY LINE C8</v>
          </cell>
          <cell r="C2400"/>
          <cell r="D2400">
            <v>1.9832000000000001</v>
          </cell>
          <cell r="E2400">
            <v>1.9832000000000001</v>
          </cell>
        </row>
        <row r="2401">
          <cell r="A2401" t="str">
            <v>400001664</v>
          </cell>
          <cell r="B2401" t="str">
            <v>TRÄGER 3 L=1645MM FÜR ASSEMBLY LINE C8</v>
          </cell>
          <cell r="C2401"/>
          <cell r="D2401">
            <v>1</v>
          </cell>
          <cell r="E2401">
            <v>1</v>
          </cell>
        </row>
        <row r="2402">
          <cell r="A2402" t="str">
            <v>400001665</v>
          </cell>
          <cell r="B2402" t="str">
            <v>TRÄGER 5 FÜR ASSEMBLY LINE C8 - GESCHWEIßT</v>
          </cell>
          <cell r="C2402"/>
          <cell r="D2402"/>
          <cell r="E2402"/>
        </row>
        <row r="2403">
          <cell r="A2403" t="str">
            <v>400001666</v>
          </cell>
          <cell r="B2403" t="str">
            <v>Litzenseil 8mm</v>
          </cell>
          <cell r="C2403"/>
          <cell r="D2403">
            <v>1.8</v>
          </cell>
          <cell r="E2403">
            <v>1.8</v>
          </cell>
        </row>
        <row r="2404">
          <cell r="A2404" t="str">
            <v>400001667</v>
          </cell>
          <cell r="B2404" t="str">
            <v>Kausche DIN6899 B NG 7,0</v>
          </cell>
          <cell r="C2404"/>
          <cell r="D2404">
            <v>0.8</v>
          </cell>
          <cell r="E2404">
            <v>0.8</v>
          </cell>
        </row>
        <row r="2405">
          <cell r="A2405" t="str">
            <v>400001668</v>
          </cell>
          <cell r="B2405" t="str">
            <v>Spannschloß Öse/ Öse M10x85mm</v>
          </cell>
          <cell r="C2405"/>
          <cell r="D2405">
            <v>5.4</v>
          </cell>
          <cell r="E2405">
            <v>5.4</v>
          </cell>
        </row>
        <row r="2406">
          <cell r="A2406" t="str">
            <v>400001669</v>
          </cell>
          <cell r="B2406" t="str">
            <v>Seilklemme DIN EN13411-5 8-8mm TypA</v>
          </cell>
          <cell r="C2406"/>
          <cell r="D2406">
            <v>1.6</v>
          </cell>
          <cell r="E2406">
            <v>1.6</v>
          </cell>
        </row>
        <row r="2407">
          <cell r="A2407" t="str">
            <v>400001670</v>
          </cell>
          <cell r="B2407" t="str">
            <v>Steuerung Fa. Gottschild für PO Sterbfritz</v>
          </cell>
          <cell r="C2407"/>
          <cell r="D2407">
            <v>7590</v>
          </cell>
          <cell r="E2407">
            <v>7590</v>
          </cell>
        </row>
        <row r="2408">
          <cell r="A2408" t="str">
            <v>4000016700</v>
          </cell>
          <cell r="B2408" t="str">
            <v>Ergänzung Pinförderer 410360</v>
          </cell>
          <cell r="C2408"/>
          <cell r="D2408">
            <v>230.72</v>
          </cell>
          <cell r="E2408">
            <v>230.72</v>
          </cell>
        </row>
        <row r="2409">
          <cell r="A2409" t="str">
            <v>400001671</v>
          </cell>
          <cell r="B2409" t="str">
            <v>ANTRIEBSCLIP WERKMEISTER --&gt;826866006</v>
          </cell>
          <cell r="C2409"/>
          <cell r="D2409">
            <v>0.1</v>
          </cell>
          <cell r="E2409">
            <v>0.1</v>
          </cell>
        </row>
        <row r="2410">
          <cell r="A2410" t="str">
            <v>400001672</v>
          </cell>
          <cell r="B2410" t="str">
            <v>AFS für Heber</v>
          </cell>
          <cell r="C2410"/>
          <cell r="D2410">
            <v>1900</v>
          </cell>
          <cell r="E2410">
            <v>1900</v>
          </cell>
        </row>
        <row r="2411">
          <cell r="A2411" t="str">
            <v>400001673</v>
          </cell>
          <cell r="B2411" t="str">
            <v>GETR.MOT. SA57DRS71M4, M1A,0,55KW, 50HZ, O.BREMSE</v>
          </cell>
          <cell r="C2411"/>
          <cell r="D2411">
            <v>414.14</v>
          </cell>
          <cell r="E2411">
            <v>414.14</v>
          </cell>
        </row>
        <row r="2412">
          <cell r="A2412" t="str">
            <v>400001674</v>
          </cell>
          <cell r="B2412" t="str">
            <v>GETR.MOT. SA57DRN80MK4, M6B, 0,55KW 50HZ O.BR. TEF</v>
          </cell>
          <cell r="C2412">
            <v>0</v>
          </cell>
          <cell r="D2412">
            <v>509.846</v>
          </cell>
          <cell r="E2412">
            <v>509.846</v>
          </cell>
        </row>
        <row r="2413">
          <cell r="A2413" t="str">
            <v>400001675</v>
          </cell>
          <cell r="B2413" t="str">
            <v>GETR.MOT.SA57 DRN80MK4 M5A, 0,55KW, 50HZ O.BR.</v>
          </cell>
          <cell r="C2413">
            <v>0</v>
          </cell>
          <cell r="D2413">
            <v>509.84636363636366</v>
          </cell>
          <cell r="E2413">
            <v>509.84636363636366</v>
          </cell>
        </row>
        <row r="2414">
          <cell r="A2414" t="str">
            <v>400001676</v>
          </cell>
          <cell r="B2414" t="str">
            <v>APSB 110 R550/ 22,5°-L-228 --&gt; 821716104</v>
          </cell>
          <cell r="C2414">
            <v>0</v>
          </cell>
          <cell r="D2414">
            <v>28.644500000000001</v>
          </cell>
          <cell r="E2414">
            <v>28.644500000000001</v>
          </cell>
        </row>
        <row r="2415">
          <cell r="A2415" t="str">
            <v>400001677</v>
          </cell>
          <cell r="B2415" t="str">
            <v>APSB 110 R2207/12°</v>
          </cell>
          <cell r="C2415">
            <v>0</v>
          </cell>
          <cell r="D2415">
            <v>21.55</v>
          </cell>
          <cell r="E2415">
            <v>21.55</v>
          </cell>
        </row>
        <row r="2416">
          <cell r="A2416" t="str">
            <v>400001678</v>
          </cell>
          <cell r="B2416" t="str">
            <v>T5S01UU9X16 HabaSYNC OPEN END ZAHNRIEMEN</v>
          </cell>
          <cell r="C2416"/>
          <cell r="D2416">
            <v>154.565</v>
          </cell>
          <cell r="E2416">
            <v>154.565</v>
          </cell>
        </row>
        <row r="2417">
          <cell r="A2417" t="str">
            <v>400001679</v>
          </cell>
          <cell r="B2417" t="str">
            <v>1540-T5DD-16 MEGADYNE MEGAFLEX ZAHNRIEMEN DOPPELT</v>
          </cell>
          <cell r="C2417"/>
          <cell r="D2417">
            <v>29.2</v>
          </cell>
          <cell r="E2417">
            <v>29.2</v>
          </cell>
        </row>
        <row r="2418">
          <cell r="A2418" t="str">
            <v>400001680</v>
          </cell>
          <cell r="B2418" t="str">
            <v>1540-AT5DD-16 MEGADYNE MEGAFLEX ZAHNRIEMEN</v>
          </cell>
          <cell r="C2418"/>
          <cell r="D2418">
            <v>35.19</v>
          </cell>
          <cell r="E2418">
            <v>35.19</v>
          </cell>
        </row>
        <row r="2419">
          <cell r="A2419" t="str">
            <v>400001681</v>
          </cell>
          <cell r="B2419" t="str">
            <v>Z-Winkel/H=0190/B=70/verzinkt/beam 137x046 / MS</v>
          </cell>
          <cell r="C2419"/>
          <cell r="D2419">
            <v>7.55</v>
          </cell>
          <cell r="E2419">
            <v>7.55</v>
          </cell>
        </row>
        <row r="2420">
          <cell r="A2420" t="str">
            <v>400001682</v>
          </cell>
          <cell r="B2420" t="str">
            <v>STIRNRADGETR.MOT. R27 DR63L4/TH, 0,25KW 50HZ</v>
          </cell>
          <cell r="C2420"/>
          <cell r="D2420">
            <v>15.1</v>
          </cell>
          <cell r="E2420">
            <v>15.1</v>
          </cell>
        </row>
        <row r="2421">
          <cell r="A2421" t="str">
            <v>400001683</v>
          </cell>
          <cell r="B2421" t="str">
            <v>AP110, 45° Anschnitt, L=308mm</v>
          </cell>
          <cell r="C2421">
            <v>0</v>
          </cell>
          <cell r="D2421">
            <v>6.35</v>
          </cell>
          <cell r="E2421">
            <v>6.35</v>
          </cell>
        </row>
        <row r="2422">
          <cell r="A2422" t="str">
            <v>400001684</v>
          </cell>
          <cell r="B2422" t="str">
            <v>TEF BOGEN 45° innen R900</v>
          </cell>
          <cell r="C2422">
            <v>9.75</v>
          </cell>
          <cell r="D2422">
            <v>31.350478632478634</v>
          </cell>
          <cell r="E2422">
            <v>51.100478632478634</v>
          </cell>
        </row>
        <row r="2423">
          <cell r="A2423" t="str">
            <v>400001685</v>
          </cell>
          <cell r="B2423" t="str">
            <v>TEF BOGEN 45° aussen R1100</v>
          </cell>
          <cell r="C2423">
            <v>9.75</v>
          </cell>
          <cell r="D2423">
            <v>33.434515669515669</v>
          </cell>
          <cell r="E2423">
            <v>53.184515669515662</v>
          </cell>
        </row>
        <row r="2424">
          <cell r="A2424" t="str">
            <v>400001686</v>
          </cell>
          <cell r="B2424" t="str">
            <v>APB110 Bogen 45° R800</v>
          </cell>
          <cell r="C2424">
            <v>8.75</v>
          </cell>
          <cell r="D2424">
            <v>12.78</v>
          </cell>
          <cell r="E2424">
            <v>21.53</v>
          </cell>
        </row>
        <row r="2425">
          <cell r="A2425" t="str">
            <v>400001687</v>
          </cell>
          <cell r="B2425" t="str">
            <v>Türschalter bobbin stripper C_MICRO WZA-20</v>
          </cell>
          <cell r="C2425">
            <v>0</v>
          </cell>
          <cell r="D2425">
            <v>125.4</v>
          </cell>
          <cell r="E2425">
            <v>125.4</v>
          </cell>
        </row>
        <row r="2426">
          <cell r="A2426" t="str">
            <v>400001688</v>
          </cell>
          <cell r="B2426" t="str">
            <v>Bobbin Stripper CAS_FSTB12-V standard</v>
          </cell>
          <cell r="C2426">
            <v>0</v>
          </cell>
          <cell r="D2426">
            <v>56550</v>
          </cell>
          <cell r="E2426">
            <v>56550</v>
          </cell>
        </row>
        <row r="2427">
          <cell r="A2427" t="str">
            <v>400001689</v>
          </cell>
          <cell r="B2427" t="str">
            <v>Bogen / 1"-Rohr an KW800 / RAL 7035</v>
          </cell>
          <cell r="C2427">
            <v>0</v>
          </cell>
          <cell r="D2427">
            <v>7.99</v>
          </cell>
          <cell r="E2427">
            <v>7.99</v>
          </cell>
        </row>
        <row r="2428">
          <cell r="A2428" t="str">
            <v>400001690</v>
          </cell>
          <cell r="B2428" t="str">
            <v>Verbinder KW 800 / SW / Nacharbeit</v>
          </cell>
          <cell r="C2428">
            <v>0</v>
          </cell>
          <cell r="D2428">
            <v>2.2000000000000002</v>
          </cell>
          <cell r="E2428">
            <v>2.2000000000000002</v>
          </cell>
        </row>
        <row r="2429">
          <cell r="A2429" t="str">
            <v>400001691</v>
          </cell>
          <cell r="B2429" t="str">
            <v>Pinförderer für Lozorno, AN1700025 Pos. 1-13</v>
          </cell>
          <cell r="C2429"/>
          <cell r="D2429">
            <v>85800</v>
          </cell>
          <cell r="E2429">
            <v>85800</v>
          </cell>
        </row>
        <row r="2430">
          <cell r="A2430" t="str">
            <v>400001692</v>
          </cell>
          <cell r="B2430" t="str">
            <v>Sicherheitsschalter C_Putzmaschine Tür Schalter</v>
          </cell>
          <cell r="C2430">
            <v>0</v>
          </cell>
          <cell r="D2430">
            <v>94.5</v>
          </cell>
          <cell r="E2430">
            <v>94.5</v>
          </cell>
        </row>
        <row r="2431">
          <cell r="A2431" t="str">
            <v>400001693</v>
          </cell>
          <cell r="B2431" t="str">
            <v>Bodensäule mit Fußplatte 200x400 L=5.500mm</v>
          </cell>
          <cell r="C2431">
            <v>0</v>
          </cell>
          <cell r="D2431">
            <v>195</v>
          </cell>
          <cell r="E2431">
            <v>195</v>
          </cell>
        </row>
        <row r="2432">
          <cell r="A2432" t="str">
            <v>400001694</v>
          </cell>
          <cell r="B2432" t="str">
            <v>Hilti Bohrer und Zubehör Angebot 911155482</v>
          </cell>
          <cell r="C2432"/>
          <cell r="D2432">
            <v>2095.7199999999998</v>
          </cell>
          <cell r="E2432">
            <v>2095.7199999999998</v>
          </cell>
        </row>
        <row r="2433">
          <cell r="A2433" t="str">
            <v>400001695</v>
          </cell>
          <cell r="B2433" t="str">
            <v>Verbindund RT - RT</v>
          </cell>
          <cell r="C2433"/>
          <cell r="D2433">
            <v>19.2</v>
          </cell>
          <cell r="E2433">
            <v>19.2</v>
          </cell>
        </row>
        <row r="2434">
          <cell r="A2434" t="str">
            <v>400001696</v>
          </cell>
          <cell r="B2434" t="str">
            <v>SPS Software 411220 JNR Mensucat Kadirli</v>
          </cell>
          <cell r="C2434"/>
          <cell r="D2434">
            <v>52850</v>
          </cell>
          <cell r="E2434">
            <v>52850</v>
          </cell>
        </row>
        <row r="2435">
          <cell r="A2435" t="str">
            <v>400001697</v>
          </cell>
          <cell r="B2435" t="str">
            <v>Türabsicherung Axelent</v>
          </cell>
          <cell r="C2435">
            <v>0</v>
          </cell>
          <cell r="D2435">
            <v>1239</v>
          </cell>
          <cell r="E2435">
            <v>1239</v>
          </cell>
        </row>
        <row r="2436">
          <cell r="A2436" t="str">
            <v>400001698</v>
          </cell>
          <cell r="B2436" t="str">
            <v>Anlagenschild AEE - Offenau</v>
          </cell>
          <cell r="C2436"/>
          <cell r="D2436">
            <v>49</v>
          </cell>
          <cell r="E2436">
            <v>49</v>
          </cell>
        </row>
        <row r="2437">
          <cell r="A2437" t="str">
            <v>400001699</v>
          </cell>
          <cell r="B2437" t="str">
            <v>Zusatz zu Gondelführung Aee-Offenau</v>
          </cell>
          <cell r="C2437"/>
          <cell r="D2437">
            <v>2240</v>
          </cell>
          <cell r="E2437">
            <v>2240</v>
          </cell>
        </row>
        <row r="2438">
          <cell r="A2438" t="str">
            <v>400001700</v>
          </cell>
          <cell r="B2438" t="str">
            <v>Ergänzung Pinförderer 410360</v>
          </cell>
          <cell r="C2438"/>
          <cell r="D2438">
            <v>230.72</v>
          </cell>
          <cell r="E2438">
            <v>230.72</v>
          </cell>
        </row>
        <row r="2439">
          <cell r="A2439" t="str">
            <v>400001701</v>
          </cell>
          <cell r="B2439" t="str">
            <v>Movimot-Schneckengetriebemotor</v>
          </cell>
          <cell r="C2439">
            <v>0</v>
          </cell>
          <cell r="D2439">
            <v>1287.43</v>
          </cell>
          <cell r="E2439">
            <v>1287.43</v>
          </cell>
        </row>
        <row r="2440">
          <cell r="A2440" t="str">
            <v>400001702</v>
          </cell>
          <cell r="B2440" t="str">
            <v>Movimot-Schneckengetriebemotor</v>
          </cell>
          <cell r="C2440">
            <v>0</v>
          </cell>
          <cell r="D2440">
            <v>1302.67</v>
          </cell>
          <cell r="E2440">
            <v>1302.67</v>
          </cell>
        </row>
        <row r="2441">
          <cell r="A2441" t="str">
            <v>400001703</v>
          </cell>
          <cell r="B2441" t="str">
            <v>PC Oberfläche 411220 JNR Mensucat TR</v>
          </cell>
          <cell r="C2441"/>
          <cell r="D2441">
            <v>4920</v>
          </cell>
          <cell r="E2441">
            <v>4920</v>
          </cell>
        </row>
        <row r="2442">
          <cell r="A2442" t="str">
            <v>400001704</v>
          </cell>
          <cell r="B2442" t="str">
            <v>Z-Winkel/H=0845/B=60/verzinkt /beam 140x045/MS</v>
          </cell>
          <cell r="C2442"/>
          <cell r="D2442">
            <v>8.85</v>
          </cell>
          <cell r="E2442">
            <v>8.85</v>
          </cell>
        </row>
        <row r="2443">
          <cell r="A2443" t="str">
            <v>400001705</v>
          </cell>
          <cell r="B2443" t="str">
            <v>Z-Winkel/H=0715/B=60/verzinkt /beam 140x045/MS</v>
          </cell>
          <cell r="C2443"/>
          <cell r="D2443">
            <v>7.55</v>
          </cell>
          <cell r="E2443">
            <v>7.55</v>
          </cell>
        </row>
        <row r="2444">
          <cell r="A2444" t="str">
            <v>400001706</v>
          </cell>
          <cell r="B2444" t="str">
            <v>Z-Winkel/H=0150/B=60/verzinkt /beam140x045/MS</v>
          </cell>
          <cell r="C2444"/>
          <cell r="D2444">
            <v>5.15</v>
          </cell>
          <cell r="E2444">
            <v>5.15</v>
          </cell>
        </row>
        <row r="2445">
          <cell r="A2445" t="str">
            <v>400001707</v>
          </cell>
          <cell r="B2445" t="str">
            <v>Angebot Hermos SMP AN 02611.004AG003</v>
          </cell>
          <cell r="C2445"/>
          <cell r="D2445">
            <v>18584.919999999998</v>
          </cell>
          <cell r="E2445">
            <v>18584.919999999998</v>
          </cell>
        </row>
        <row r="2446">
          <cell r="A2446" t="str">
            <v>400001708</v>
          </cell>
          <cell r="B2446" t="str">
            <v>5/2-Wegeventil Serie ST mit Federstab</v>
          </cell>
          <cell r="C2446">
            <v>0</v>
          </cell>
          <cell r="D2446">
            <v>94.94</v>
          </cell>
          <cell r="E2446">
            <v>94.94</v>
          </cell>
        </row>
        <row r="2447">
          <cell r="A2447" t="str">
            <v>400001709</v>
          </cell>
          <cell r="B2447" t="str">
            <v>Wartungseinheit F_PN_MSB6-1/2:C3J1D1A1F3-WP</v>
          </cell>
          <cell r="C2447"/>
          <cell r="D2447">
            <v>427.58</v>
          </cell>
          <cell r="E2447">
            <v>427.58</v>
          </cell>
        </row>
        <row r="2448">
          <cell r="A2448" t="str">
            <v>400001710</v>
          </cell>
          <cell r="B2448" t="str">
            <v>Reed-Kontakt F_PN_SME-8M-DS-24V-K-0,3-M8D</v>
          </cell>
          <cell r="C2448">
            <v>0</v>
          </cell>
          <cell r="D2448">
            <v>15.87</v>
          </cell>
          <cell r="E2448">
            <v>15.87</v>
          </cell>
        </row>
        <row r="2449">
          <cell r="A2449" t="str">
            <v>400001711</v>
          </cell>
          <cell r="B2449" t="str">
            <v>Drossel-Rückschlagventil F_PN_GRLA-1/8-QS-4-D</v>
          </cell>
          <cell r="C2449">
            <v>0</v>
          </cell>
          <cell r="D2449">
            <v>9.2799999999999994</v>
          </cell>
          <cell r="E2449">
            <v>9.2799999999999994</v>
          </cell>
        </row>
        <row r="2450">
          <cell r="A2450" t="str">
            <v>400001712</v>
          </cell>
          <cell r="B2450" t="str">
            <v>Zylinder F_PN_ADNGF-32-25-P-A</v>
          </cell>
          <cell r="C2450">
            <v>0</v>
          </cell>
          <cell r="D2450">
            <v>70.55</v>
          </cell>
          <cell r="E2450">
            <v>70.55</v>
          </cell>
        </row>
        <row r="2451">
          <cell r="A2451" t="str">
            <v>400001713</v>
          </cell>
          <cell r="B2451" t="str">
            <v>Angebot TT Pos. 1  bis incl. 12.3 Projekt</v>
          </cell>
          <cell r="C2451"/>
          <cell r="D2451">
            <v>132000</v>
          </cell>
          <cell r="E2451">
            <v>132000</v>
          </cell>
        </row>
        <row r="2452">
          <cell r="A2452" t="str">
            <v>400001714</v>
          </cell>
          <cell r="B2452" t="str">
            <v>Angebot TT Pos. 1  bis incl. 11 Projekt</v>
          </cell>
          <cell r="C2452"/>
          <cell r="D2452">
            <v>156500</v>
          </cell>
          <cell r="E2452">
            <v>156500</v>
          </cell>
        </row>
        <row r="2453">
          <cell r="A2453" t="str">
            <v>400001715</v>
          </cell>
          <cell r="B2453" t="str">
            <v>Stopperbügel f. Säulenstopper</v>
          </cell>
          <cell r="C2453">
            <v>0</v>
          </cell>
          <cell r="D2453">
            <v>25</v>
          </cell>
          <cell r="E2453">
            <v>25</v>
          </cell>
        </row>
        <row r="2454">
          <cell r="A2454" t="str">
            <v>400001716</v>
          </cell>
          <cell r="B2454" t="str">
            <v>Stopperbügel f. Säulenstopper Zusammenbauzeichng.</v>
          </cell>
          <cell r="C2454"/>
          <cell r="D2454">
            <v>5.5</v>
          </cell>
          <cell r="E2454">
            <v>5.5</v>
          </cell>
        </row>
        <row r="2455">
          <cell r="A2455" t="str">
            <v>400001717</v>
          </cell>
          <cell r="B2455" t="str">
            <v>Steckverschraubung F_PN_QS-1/2-16</v>
          </cell>
          <cell r="C2455"/>
          <cell r="D2455">
            <v>6.12</v>
          </cell>
          <cell r="E2455">
            <v>6.12</v>
          </cell>
        </row>
        <row r="2456">
          <cell r="A2456" t="str">
            <v>400001718</v>
          </cell>
          <cell r="B2456" t="str">
            <v>Steckverschraubung F_PN_QS-G1/2-12</v>
          </cell>
          <cell r="C2456"/>
          <cell r="D2456">
            <v>3.59</v>
          </cell>
          <cell r="E2456">
            <v>3.59</v>
          </cell>
        </row>
        <row r="2457">
          <cell r="A2457" t="str">
            <v>400001719</v>
          </cell>
          <cell r="B2457" t="str">
            <v>Steckverbindung F_PN_QS-12H-8</v>
          </cell>
          <cell r="C2457"/>
          <cell r="D2457">
            <v>6.17</v>
          </cell>
          <cell r="E2457">
            <v>6.17</v>
          </cell>
        </row>
        <row r="2458">
          <cell r="A2458" t="str">
            <v>400001720</v>
          </cell>
          <cell r="B2458" t="str">
            <v>Schlauch F_PN_PUN-8X1,25-BL</v>
          </cell>
          <cell r="C2458">
            <v>0</v>
          </cell>
          <cell r="D2458">
            <v>1.04</v>
          </cell>
          <cell r="E2458">
            <v>1.04</v>
          </cell>
        </row>
        <row r="2459">
          <cell r="A2459" t="str">
            <v>400001721</v>
          </cell>
          <cell r="B2459" t="str">
            <v>Schlauch F_PN_PUN-6X1-BL</v>
          </cell>
          <cell r="C2459">
            <v>0</v>
          </cell>
          <cell r="D2459">
            <v>0.73</v>
          </cell>
          <cell r="E2459">
            <v>0.73</v>
          </cell>
        </row>
        <row r="2460">
          <cell r="A2460" t="str">
            <v>400001722</v>
          </cell>
          <cell r="B2460" t="str">
            <v>Schlauch F_PN_PUN-4X0,75-GN</v>
          </cell>
          <cell r="C2460">
            <v>0</v>
          </cell>
          <cell r="D2460">
            <v>0.54</v>
          </cell>
          <cell r="E2460">
            <v>0.54</v>
          </cell>
        </row>
        <row r="2461">
          <cell r="A2461" t="str">
            <v>400001723</v>
          </cell>
          <cell r="B2461" t="str">
            <v>Schlauch F_PN_PUN-4X0,75-RT</v>
          </cell>
          <cell r="C2461"/>
          <cell r="D2461">
            <v>0.7</v>
          </cell>
          <cell r="E2461">
            <v>0.7</v>
          </cell>
        </row>
        <row r="2462">
          <cell r="A2462" t="str">
            <v>400001724</v>
          </cell>
          <cell r="B2462" t="str">
            <v>T-Steckverbindung F_PN_QST-8</v>
          </cell>
          <cell r="C2462">
            <v>0</v>
          </cell>
          <cell r="D2462">
            <v>2.44</v>
          </cell>
          <cell r="E2462">
            <v>2.44</v>
          </cell>
        </row>
        <row r="2463">
          <cell r="A2463" t="str">
            <v>400001725</v>
          </cell>
          <cell r="B2463" t="str">
            <v>T-Steckverbindung F_PN_QST-8-6</v>
          </cell>
          <cell r="C2463">
            <v>0</v>
          </cell>
          <cell r="D2463">
            <v>2.2400000000000002</v>
          </cell>
          <cell r="E2463">
            <v>2.2400000000000002</v>
          </cell>
        </row>
        <row r="2464">
          <cell r="A2464" t="str">
            <v>400001726</v>
          </cell>
          <cell r="B2464" t="str">
            <v>L-Steckverbindung F_PN_QSL-8</v>
          </cell>
          <cell r="C2464">
            <v>0</v>
          </cell>
          <cell r="D2464">
            <v>1.73</v>
          </cell>
          <cell r="E2464">
            <v>1.73</v>
          </cell>
        </row>
        <row r="2465">
          <cell r="A2465" t="str">
            <v>400001727</v>
          </cell>
          <cell r="B2465" t="str">
            <v>Steckverbindung F_PN_QS-8-6</v>
          </cell>
          <cell r="C2465">
            <v>0</v>
          </cell>
          <cell r="D2465">
            <v>1.65</v>
          </cell>
          <cell r="E2465">
            <v>1.65</v>
          </cell>
        </row>
        <row r="2466">
          <cell r="A2466" t="str">
            <v>400001728</v>
          </cell>
          <cell r="B2466" t="str">
            <v>Angebot KEW CDDC für Jinshan 412161</v>
          </cell>
          <cell r="C2466"/>
          <cell r="D2466">
            <v>61702.5</v>
          </cell>
          <cell r="E2466">
            <v>61702.5</v>
          </cell>
        </row>
        <row r="2467">
          <cell r="A2467" t="str">
            <v>400001729</v>
          </cell>
          <cell r="B2467" t="str">
            <v>EINFAHRSCHRÄGE AM ILS-SP FÜR</v>
          </cell>
          <cell r="C2467">
            <v>0</v>
          </cell>
          <cell r="D2467">
            <v>9.5</v>
          </cell>
          <cell r="E2467">
            <v>9.5</v>
          </cell>
        </row>
        <row r="2468">
          <cell r="A2468" t="str">
            <v>400001730</v>
          </cell>
          <cell r="B2468" t="str">
            <v>DREHSTOPPER</v>
          </cell>
          <cell r="C2468">
            <v>16</v>
          </cell>
          <cell r="D2468">
            <v>472.08</v>
          </cell>
          <cell r="E2468">
            <v>490.58</v>
          </cell>
        </row>
        <row r="2469">
          <cell r="A2469" t="str">
            <v>400001731</v>
          </cell>
          <cell r="B2469" t="str">
            <v>SCHWENKANTRIEB DSRL-32-180-P-FW -   30657</v>
          </cell>
          <cell r="C2469"/>
          <cell r="D2469">
            <v>266.08999999999997</v>
          </cell>
          <cell r="E2469">
            <v>266.08999999999997</v>
          </cell>
        </row>
        <row r="2470">
          <cell r="A2470" t="str">
            <v>400001732</v>
          </cell>
          <cell r="B2470" t="str">
            <v>STOPPERARM DREHSTOPPER</v>
          </cell>
          <cell r="C2470"/>
          <cell r="D2470">
            <v>78.95</v>
          </cell>
          <cell r="E2470">
            <v>78.95</v>
          </cell>
        </row>
        <row r="2471">
          <cell r="A2471" t="str">
            <v>400001733</v>
          </cell>
          <cell r="B2471" t="str">
            <v>UBG FÜR DREHSTOPPER, KPL.</v>
          </cell>
          <cell r="C2471">
            <v>7.5</v>
          </cell>
          <cell r="D2471">
            <v>681.83720000000005</v>
          </cell>
          <cell r="E2471">
            <v>689.33720000000005</v>
          </cell>
        </row>
        <row r="2472">
          <cell r="A2472" t="str">
            <v>400001734</v>
          </cell>
          <cell r="B2472" t="str">
            <v>STOPPERARM</v>
          </cell>
          <cell r="C2472">
            <v>0</v>
          </cell>
          <cell r="D2472">
            <v>25</v>
          </cell>
          <cell r="E2472">
            <v>25</v>
          </cell>
        </row>
        <row r="2473">
          <cell r="A2473" t="str">
            <v>400001735</v>
          </cell>
          <cell r="B2473" t="str">
            <v>5/2-Wegeventil Serie WV02  G1/8"</v>
          </cell>
          <cell r="C2473">
            <v>0</v>
          </cell>
          <cell r="D2473">
            <v>68.84</v>
          </cell>
          <cell r="E2473">
            <v>68.84</v>
          </cell>
        </row>
        <row r="2474">
          <cell r="A2474" t="str">
            <v>400001736</v>
          </cell>
          <cell r="B2474" t="str">
            <v>PC Oberfläche  Erstellung</v>
          </cell>
          <cell r="C2474"/>
          <cell r="D2474">
            <v>3140</v>
          </cell>
          <cell r="E2474">
            <v>3140</v>
          </cell>
        </row>
        <row r="2475">
          <cell r="A2475" t="str">
            <v>400001737</v>
          </cell>
          <cell r="B2475" t="str">
            <v>SPS Erstellung</v>
          </cell>
          <cell r="C2475">
            <v>0</v>
          </cell>
          <cell r="D2475">
            <v>17400</v>
          </cell>
          <cell r="E2475">
            <v>17400</v>
          </cell>
        </row>
        <row r="2476">
          <cell r="A2476" t="str">
            <v>400001738</v>
          </cell>
          <cell r="B2476" t="str">
            <v>HALTEBLECH FÜR DREHSTOPPER</v>
          </cell>
          <cell r="C2476"/>
          <cell r="D2476">
            <v>67.5</v>
          </cell>
          <cell r="E2476">
            <v>67.5</v>
          </cell>
        </row>
        <row r="2477">
          <cell r="A2477" t="str">
            <v>400001739</v>
          </cell>
          <cell r="B2477" t="str">
            <v>SCHUTZBLECH FÜR DREHSTOPPER</v>
          </cell>
          <cell r="C2477">
            <v>0</v>
          </cell>
          <cell r="D2477">
            <v>53</v>
          </cell>
          <cell r="E2477">
            <v>53</v>
          </cell>
        </row>
        <row r="2478">
          <cell r="A2478" t="str">
            <v>400001740</v>
          </cell>
          <cell r="B2478" t="str">
            <v>DREHSTOPPER MIT HALTER UND SCHUTZ, KPL.</v>
          </cell>
          <cell r="C2478">
            <v>40.5</v>
          </cell>
          <cell r="D2478">
            <v>755.68515830514832</v>
          </cell>
          <cell r="E2478">
            <v>796.18515830514832</v>
          </cell>
        </row>
        <row r="2479">
          <cell r="A2479" t="str">
            <v>400001741</v>
          </cell>
          <cell r="B2479" t="str">
            <v>STOPPER BÜGEL FÜR LATTENROSTTROLLEY</v>
          </cell>
          <cell r="C2479"/>
          <cell r="D2479"/>
          <cell r="E2479"/>
        </row>
        <row r="2480">
          <cell r="A2480" t="str">
            <v>400001741_</v>
          </cell>
          <cell r="B2480" t="str">
            <v>STOPPER-BÜGEL KPL.</v>
          </cell>
          <cell r="C2480">
            <v>2.0833333333333335</v>
          </cell>
          <cell r="D2480">
            <v>1.1212437359093617</v>
          </cell>
          <cell r="E2480">
            <v>11.121243735909362</v>
          </cell>
        </row>
        <row r="2481">
          <cell r="A2481" t="str">
            <v>400001742</v>
          </cell>
          <cell r="B2481" t="str">
            <v>PLATTE STOPPER BÜGEL FÜR LATTENROSTTROLLEY</v>
          </cell>
          <cell r="C2481">
            <v>2.0833333333333335</v>
          </cell>
          <cell r="D2481">
            <v>0.81351320155821683</v>
          </cell>
          <cell r="E2481">
            <v>10.813513201558216</v>
          </cell>
        </row>
        <row r="2482">
          <cell r="A2482" t="str">
            <v>400001743</v>
          </cell>
          <cell r="B2482" t="str">
            <v>Getriebemotor SEW R27DR63L4/TH</v>
          </cell>
          <cell r="C2482"/>
          <cell r="D2482">
            <v>271.13</v>
          </cell>
          <cell r="E2482">
            <v>271.13</v>
          </cell>
        </row>
        <row r="2483">
          <cell r="A2483" t="str">
            <v>400001744</v>
          </cell>
          <cell r="B2483" t="str">
            <v>Rutschkupplung incl. 25 T Rad 802-035 Pos. 20</v>
          </cell>
          <cell r="C2483"/>
          <cell r="D2483">
            <v>320</v>
          </cell>
          <cell r="E2483">
            <v>320</v>
          </cell>
        </row>
        <row r="2484">
          <cell r="A2484" t="str">
            <v>400001745</v>
          </cell>
          <cell r="B2484" t="str">
            <v>Lagerbock für Schneckenantrieb 802-035 Pos 13</v>
          </cell>
          <cell r="C2484"/>
          <cell r="D2484">
            <v>250</v>
          </cell>
          <cell r="E2484">
            <v>250</v>
          </cell>
        </row>
        <row r="2485">
          <cell r="A2485" t="str">
            <v>400001746</v>
          </cell>
          <cell r="B2485" t="str">
            <v>Schnecke für Schneckenantrieb 802-037</v>
          </cell>
          <cell r="C2485"/>
          <cell r="D2485">
            <v>2855</v>
          </cell>
          <cell r="E2485">
            <v>2855</v>
          </cell>
        </row>
        <row r="2486">
          <cell r="A2486" t="str">
            <v>400001747</v>
          </cell>
          <cell r="B2486" t="str">
            <v>Rollenkette inkl. Kettenschloss 802-035 Pos. 23</v>
          </cell>
          <cell r="C2486"/>
          <cell r="D2486">
            <v>70</v>
          </cell>
          <cell r="E2486">
            <v>70</v>
          </cell>
        </row>
        <row r="2487">
          <cell r="A2487" t="str">
            <v>400001748</v>
          </cell>
          <cell r="B2487" t="str">
            <v>Klemmkegelrad 21T 802-035 Pos. 22</v>
          </cell>
          <cell r="C2487"/>
          <cell r="D2487">
            <v>61</v>
          </cell>
          <cell r="E2487">
            <v>61</v>
          </cell>
        </row>
        <row r="2488">
          <cell r="A2488" t="str">
            <v>400001749</v>
          </cell>
          <cell r="B2488" t="str">
            <v>Transportkette, T=203,2mm. mit ZZ Lager bis 80°C</v>
          </cell>
          <cell r="C2488"/>
          <cell r="D2488">
            <v>1350</v>
          </cell>
          <cell r="E2488">
            <v>1350</v>
          </cell>
        </row>
        <row r="2489">
          <cell r="A2489" t="str">
            <v>400001750</v>
          </cell>
          <cell r="B2489" t="str">
            <v>Kettenlaschen 800111</v>
          </cell>
          <cell r="C2489"/>
          <cell r="D2489">
            <v>17.5</v>
          </cell>
          <cell r="E2489">
            <v>17.5</v>
          </cell>
        </row>
        <row r="2490">
          <cell r="A2490" t="str">
            <v>400001751</v>
          </cell>
          <cell r="B2490" t="str">
            <v>Gerade Schiene Schiene T1, L = 3000 mm. 813.000/2</v>
          </cell>
          <cell r="C2490"/>
          <cell r="D2490">
            <v>378</v>
          </cell>
          <cell r="E2490">
            <v>378</v>
          </cell>
        </row>
        <row r="2491">
          <cell r="A2491" t="str">
            <v>400001752</v>
          </cell>
          <cell r="B2491" t="str">
            <v>Bogen 90° T1, Radius 1118mm 813-021/5</v>
          </cell>
          <cell r="C2491"/>
          <cell r="D2491">
            <v>489</v>
          </cell>
          <cell r="E2491">
            <v>489</v>
          </cell>
        </row>
        <row r="2492">
          <cell r="A2492" t="str">
            <v>400001753</v>
          </cell>
          <cell r="B2492" t="str">
            <v>T1 Mitnehmer. 810020</v>
          </cell>
          <cell r="C2492"/>
          <cell r="D2492">
            <v>120</v>
          </cell>
          <cell r="E2492">
            <v>120</v>
          </cell>
        </row>
        <row r="2493">
          <cell r="A2493" t="str">
            <v>400001754</v>
          </cell>
          <cell r="B2493" t="str">
            <v>Rollwagen vorne 29004-002-B001-00 Vorne</v>
          </cell>
          <cell r="C2493"/>
          <cell r="D2493">
            <v>318.75</v>
          </cell>
          <cell r="E2493">
            <v>318.75</v>
          </cell>
        </row>
        <row r="2494">
          <cell r="A2494" t="str">
            <v>400001755</v>
          </cell>
          <cell r="B2494" t="str">
            <v>Rollwagen hinten 29004-002-B001-00 Hinten</v>
          </cell>
          <cell r="C2494"/>
          <cell r="D2494">
            <v>206.75</v>
          </cell>
          <cell r="E2494">
            <v>206.75</v>
          </cell>
        </row>
        <row r="2495">
          <cell r="A2495" t="str">
            <v>400001756</v>
          </cell>
          <cell r="B2495" t="str">
            <v>AN1700065 Ergänzung Pinförderer Haobao 411376_7</v>
          </cell>
          <cell r="C2495"/>
          <cell r="D2495">
            <v>3104.88</v>
          </cell>
          <cell r="E2495">
            <v>3104.88</v>
          </cell>
        </row>
        <row r="2496">
          <cell r="A2496" t="str">
            <v>400001757</v>
          </cell>
          <cell r="B2496" t="str">
            <v>ALU-WEICHE SW-R GRUNDKÖRPER MIT P</v>
          </cell>
          <cell r="C2496">
            <v>9.25</v>
          </cell>
          <cell r="D2496">
            <v>99.546019106774395</v>
          </cell>
          <cell r="E2496">
            <v>112.79601910677439</v>
          </cell>
        </row>
        <row r="2497">
          <cell r="A2497" t="str">
            <v>400001758</v>
          </cell>
          <cell r="B2497" t="str">
            <v>ALU-WEICHE SW-L GRUNDKÖRPER MIT P</v>
          </cell>
          <cell r="C2497">
            <v>9.25</v>
          </cell>
          <cell r="D2497">
            <v>99.546019106774395</v>
          </cell>
          <cell r="E2497">
            <v>112.79601910677439</v>
          </cell>
        </row>
        <row r="2498">
          <cell r="A2498" t="str">
            <v>400001759</v>
          </cell>
          <cell r="B2498" t="str">
            <v>Bobbin Stripp CAS_FSTB-2V / inkl. Ersatzteile /</v>
          </cell>
          <cell r="C2498"/>
          <cell r="D2498">
            <v>43950</v>
          </cell>
          <cell r="E2498">
            <v>43950</v>
          </cell>
        </row>
        <row r="2499">
          <cell r="A2499" t="str">
            <v>400001760</v>
          </cell>
          <cell r="B2499" t="str">
            <v>Bobbin Stripper CAS_TB6 inkl.</v>
          </cell>
          <cell r="C2499"/>
          <cell r="D2499">
            <v>13620</v>
          </cell>
          <cell r="E2499">
            <v>13620</v>
          </cell>
        </row>
        <row r="2500">
          <cell r="A2500" t="str">
            <v>400001761</v>
          </cell>
          <cell r="B2500" t="str">
            <v>ALUPROFILBOGEN APB 110 R500/90°-240</v>
          </cell>
          <cell r="C2500">
            <v>2.5</v>
          </cell>
          <cell r="D2500">
            <v>10.65</v>
          </cell>
          <cell r="E2500">
            <v>13.15</v>
          </cell>
        </row>
        <row r="2501">
          <cell r="A2501" t="str">
            <v>400001762</v>
          </cell>
          <cell r="B2501" t="str">
            <v>RT80-80 / 9m / Sonder / RAL 7035</v>
          </cell>
          <cell r="C2501"/>
          <cell r="D2501">
            <v>245</v>
          </cell>
          <cell r="E2501">
            <v>245</v>
          </cell>
        </row>
        <row r="2502">
          <cell r="A2502" t="str">
            <v>400001763</v>
          </cell>
          <cell r="B2502" t="str">
            <v>Angebot PRN, Geländer für Sterbfritz</v>
          </cell>
          <cell r="C2502"/>
          <cell r="D2502">
            <v>2300</v>
          </cell>
          <cell r="E2502">
            <v>2300</v>
          </cell>
        </row>
        <row r="2503">
          <cell r="A2503" t="str">
            <v>400001764</v>
          </cell>
          <cell r="B2503" t="str">
            <v>APB 110 R550/157,5°-380/480</v>
          </cell>
          <cell r="C2503">
            <v>2.5</v>
          </cell>
          <cell r="D2503">
            <v>11.91</v>
          </cell>
          <cell r="E2503">
            <v>24.41</v>
          </cell>
        </row>
        <row r="2504">
          <cell r="A2504" t="str">
            <v>400001765</v>
          </cell>
          <cell r="B2504" t="str">
            <v>DRAHTBÜGEL FÜR EINHÄNGEBÜGEL EB 1000 3-ET A=75MM</v>
          </cell>
          <cell r="C2504">
            <v>0</v>
          </cell>
          <cell r="D2504">
            <v>2.96</v>
          </cell>
          <cell r="E2504">
            <v>2.96</v>
          </cell>
        </row>
        <row r="2505">
          <cell r="A2505" t="str">
            <v>400001766</v>
          </cell>
          <cell r="B2505" t="str">
            <v>ABFRAGE TROLLEYTRAVERSE, KPL.</v>
          </cell>
          <cell r="C2505">
            <v>7.83</v>
          </cell>
          <cell r="D2505">
            <v>64.59</v>
          </cell>
          <cell r="E2505">
            <v>87.92</v>
          </cell>
        </row>
        <row r="2506">
          <cell r="A2506" t="str">
            <v>400001767</v>
          </cell>
          <cell r="B2506" t="str">
            <v>HALTER LICHTSCHRANKE P&amp;F PWO</v>
          </cell>
          <cell r="C2506">
            <v>0</v>
          </cell>
          <cell r="D2506">
            <v>36.35</v>
          </cell>
          <cell r="E2506">
            <v>36.35</v>
          </cell>
        </row>
        <row r="2507">
          <cell r="A2507" t="str">
            <v>400001767_NA</v>
          </cell>
          <cell r="B2507" t="str">
            <v xml:space="preserve">HALTER LICHTSCHRANKE  </v>
          </cell>
          <cell r="C2507">
            <v>0</v>
          </cell>
          <cell r="D2507">
            <v>1.07</v>
          </cell>
          <cell r="E2507">
            <v>1.07</v>
          </cell>
        </row>
        <row r="2508">
          <cell r="A2508" t="str">
            <v>400001768</v>
          </cell>
          <cell r="B2508" t="str">
            <v>ABFRAGE WERKSTÜCK, KPL.</v>
          </cell>
          <cell r="C2508">
            <v>0</v>
          </cell>
          <cell r="D2508">
            <v>138.35899047105374</v>
          </cell>
          <cell r="E2508">
            <v>138.35899047105374</v>
          </cell>
        </row>
        <row r="2509">
          <cell r="A2509" t="str">
            <v>400001769</v>
          </cell>
          <cell r="B2509" t="str">
            <v>HALTER LICHTTASTER P&amp;F PWO</v>
          </cell>
          <cell r="C2509">
            <v>0</v>
          </cell>
          <cell r="D2509">
            <v>41.8</v>
          </cell>
          <cell r="E2509">
            <v>41.8</v>
          </cell>
        </row>
        <row r="2510">
          <cell r="A2510" t="str">
            <v>400001770</v>
          </cell>
          <cell r="B2510" t="str">
            <v>CAS_Bobbin stripper FSTB-12V(1St.), FSTB-6V</v>
          </cell>
          <cell r="C2510"/>
          <cell r="D2510"/>
          <cell r="E2510"/>
        </row>
        <row r="2511">
          <cell r="A2511" t="str">
            <v>400001771</v>
          </cell>
          <cell r="B2511" t="str">
            <v>APB 110 R300/276-41</v>
          </cell>
          <cell r="C2511">
            <v>2.5</v>
          </cell>
          <cell r="D2511">
            <v>11.91</v>
          </cell>
          <cell r="E2511">
            <v>24.41</v>
          </cell>
        </row>
        <row r="2512">
          <cell r="A2512" t="str">
            <v>400001772</v>
          </cell>
          <cell r="B2512" t="str">
            <v>SPS-Erstellung</v>
          </cell>
          <cell r="C2512"/>
          <cell r="D2512">
            <v>8350</v>
          </cell>
          <cell r="E2512">
            <v>8350</v>
          </cell>
        </row>
        <row r="2513">
          <cell r="A2513" t="str">
            <v>400001773</v>
          </cell>
          <cell r="B2513" t="str">
            <v>PC Oberfläche Erstellung</v>
          </cell>
          <cell r="C2513"/>
          <cell r="D2513">
            <v>1980</v>
          </cell>
          <cell r="E2513">
            <v>1980</v>
          </cell>
        </row>
        <row r="2514">
          <cell r="A2514" t="str">
            <v>400001774</v>
          </cell>
          <cell r="B2514" t="str">
            <v>Gerüst /PRN</v>
          </cell>
          <cell r="C2514"/>
          <cell r="D2514"/>
          <cell r="E2514"/>
        </row>
        <row r="2515">
          <cell r="A2515" t="str">
            <v>400001775</v>
          </cell>
          <cell r="B2515" t="str">
            <v>GETR.MOT. TEF RE. SA57DRS71M4; nA=20</v>
          </cell>
          <cell r="C2515"/>
          <cell r="D2515">
            <v>22.7</v>
          </cell>
          <cell r="E2515">
            <v>22.7</v>
          </cell>
        </row>
        <row r="2516">
          <cell r="A2516" t="str">
            <v>400001776</v>
          </cell>
          <cell r="B2516" t="str">
            <v>STOPPER P&amp;F, KPL.</v>
          </cell>
          <cell r="C2516">
            <v>0</v>
          </cell>
          <cell r="D2516">
            <v>808.56884490078789</v>
          </cell>
          <cell r="E2516">
            <v>808.56884490078789</v>
          </cell>
        </row>
        <row r="2517">
          <cell r="A2517" t="str">
            <v>400001777</v>
          </cell>
          <cell r="B2517" t="str">
            <v xml:space="preserve">HALTER FÜR STOPPER P&amp;F </v>
          </cell>
          <cell r="C2517">
            <v>0</v>
          </cell>
          <cell r="D2517">
            <v>87.1</v>
          </cell>
          <cell r="E2517">
            <v>87.1</v>
          </cell>
        </row>
        <row r="2518">
          <cell r="A2518" t="str">
            <v>400001778</v>
          </cell>
          <cell r="B2518" t="str">
            <v>PLATTE FÜR STOPPER P&amp;F</v>
          </cell>
          <cell r="C2518">
            <v>0</v>
          </cell>
          <cell r="D2518">
            <v>195.3</v>
          </cell>
          <cell r="E2518">
            <v>195.3</v>
          </cell>
        </row>
        <row r="2519">
          <cell r="A2519" t="str">
            <v>400001779</v>
          </cell>
          <cell r="B2519" t="str">
            <v>KOMPAKTZYLINDER ADN-25-20-I-P-A FÜR STOPPER P&amp;F</v>
          </cell>
          <cell r="C2519"/>
          <cell r="D2519"/>
          <cell r="E2519"/>
        </row>
        <row r="2520">
          <cell r="A2520" t="str">
            <v>400001780</v>
          </cell>
          <cell r="B2520" t="str">
            <v>VENTIL FÜR STOPPER P&amp;F F_PN_VUVG-LK10-B52-T-M7-1R</v>
          </cell>
          <cell r="C2520">
            <v>0</v>
          </cell>
          <cell r="D2520">
            <v>48.6</v>
          </cell>
          <cell r="E2520">
            <v>48.6</v>
          </cell>
        </row>
        <row r="2521">
          <cell r="A2521" t="str">
            <v>400001781</v>
          </cell>
          <cell r="B2521" t="str">
            <v>SCHALLDÄMPFER UC-M7 FÜR STOPPER P&amp;F</v>
          </cell>
          <cell r="C2521">
            <v>0</v>
          </cell>
          <cell r="D2521">
            <v>3.54</v>
          </cell>
          <cell r="E2521">
            <v>3.54</v>
          </cell>
        </row>
        <row r="2522">
          <cell r="A2522" t="str">
            <v>400001782</v>
          </cell>
          <cell r="B2522" t="str">
            <v>STECKVERSCHRAUBUNG QSM-M7-6-I-R FÜR STOPPER P&amp;F</v>
          </cell>
          <cell r="C2522">
            <v>0</v>
          </cell>
          <cell r="D2522">
            <v>1.1000000000000001</v>
          </cell>
          <cell r="E2522">
            <v>1.1000000000000001</v>
          </cell>
        </row>
        <row r="2523">
          <cell r="A2523" t="str">
            <v>400001783</v>
          </cell>
          <cell r="B2523" t="str">
            <v>NÄHERUNGSSCHALTER SME-8M-DS-24V-K-0,3-M8D</v>
          </cell>
          <cell r="C2523">
            <v>0</v>
          </cell>
          <cell r="D2523">
            <v>15.71</v>
          </cell>
          <cell r="E2523">
            <v>15.71</v>
          </cell>
        </row>
        <row r="2524">
          <cell r="A2524" t="str">
            <v>400001784</v>
          </cell>
          <cell r="B2524" t="str">
            <v>KULISSE FÜR STOPPER P&amp;F MIT F_PNEUMATIK</v>
          </cell>
          <cell r="C2524">
            <v>0</v>
          </cell>
          <cell r="D2524">
            <v>166.3</v>
          </cell>
          <cell r="E2524">
            <v>166.3</v>
          </cell>
        </row>
        <row r="2525">
          <cell r="A2525" t="str">
            <v>400001785</v>
          </cell>
          <cell r="B2525" t="str">
            <v>ENDPLATTE FÜR PINFÖRDERER</v>
          </cell>
          <cell r="C2525"/>
          <cell r="D2525">
            <v>19.600000000000001</v>
          </cell>
          <cell r="E2525">
            <v>19.600000000000001</v>
          </cell>
        </row>
        <row r="2526">
          <cell r="A2526" t="str">
            <v>400001786</v>
          </cell>
          <cell r="B2526" t="str">
            <v>SCHNECKENGETRIEBEMOTOR SA57 DRS71M4, M6B,</v>
          </cell>
          <cell r="C2526">
            <v>0</v>
          </cell>
          <cell r="D2526">
            <v>459.98</v>
          </cell>
          <cell r="E2526">
            <v>459.98</v>
          </cell>
        </row>
        <row r="2527">
          <cell r="A2527" t="str">
            <v>400001787</v>
          </cell>
          <cell r="B2527" t="str">
            <v xml:space="preserve">SCHNECKENGETRIEBEMOTOR SA57 DRS71M4, M5A, </v>
          </cell>
          <cell r="C2527">
            <v>0</v>
          </cell>
          <cell r="D2527">
            <v>459.98</v>
          </cell>
          <cell r="E2527">
            <v>459.98</v>
          </cell>
        </row>
        <row r="2528">
          <cell r="A2528" t="str">
            <v>400001788</v>
          </cell>
          <cell r="B2528" t="str">
            <v>SCHNECKENGETRIEBEMOTOR SA57 DRS71M4, M6B,</v>
          </cell>
          <cell r="C2528">
            <v>0</v>
          </cell>
          <cell r="D2528">
            <v>452.97</v>
          </cell>
          <cell r="E2528">
            <v>452.97</v>
          </cell>
        </row>
        <row r="2529">
          <cell r="A2529" t="str">
            <v>400001789</v>
          </cell>
          <cell r="B2529" t="str">
            <v>SCHNECKENGETRIEBEMOTOR SA57 DRS71M4, M5A,</v>
          </cell>
          <cell r="C2529">
            <v>0</v>
          </cell>
          <cell r="D2529">
            <v>452.97</v>
          </cell>
          <cell r="E2529">
            <v>452.97</v>
          </cell>
        </row>
        <row r="2530">
          <cell r="A2530" t="str">
            <v>400001790</v>
          </cell>
          <cell r="B2530" t="str">
            <v xml:space="preserve">SCHNECKENGETRIEBEMOTOR SA57 DRS71M4, M1A, </v>
          </cell>
          <cell r="C2530">
            <v>0</v>
          </cell>
          <cell r="D2530">
            <v>452.97</v>
          </cell>
          <cell r="E2530">
            <v>452.97</v>
          </cell>
        </row>
        <row r="2531">
          <cell r="A2531" t="str">
            <v>400001791</v>
          </cell>
          <cell r="B2531" t="str">
            <v>L-WINKEL/H=0200/60x60x5/DRT / VERZINKT</v>
          </cell>
          <cell r="C2531">
            <v>0</v>
          </cell>
          <cell r="D2531">
            <v>3.5</v>
          </cell>
          <cell r="E2531">
            <v>3.5</v>
          </cell>
        </row>
        <row r="2532">
          <cell r="A2532" t="str">
            <v>400001792</v>
          </cell>
          <cell r="B2532" t="str">
            <v>HÜLSENREINIGER NH_HRA-12</v>
          </cell>
          <cell r="C2532">
            <v>0</v>
          </cell>
          <cell r="D2532">
            <v>0</v>
          </cell>
          <cell r="E2532">
            <v>0</v>
          </cell>
        </row>
        <row r="2533">
          <cell r="A2533" t="str">
            <v>400001793</v>
          </cell>
          <cell r="B2533" t="str">
            <v>SEW - SA57 DRS71M4/MM05/MO/AND3</v>
          </cell>
          <cell r="C2533">
            <v>0</v>
          </cell>
          <cell r="D2533">
            <v>917.87</v>
          </cell>
          <cell r="E2533">
            <v>917.87</v>
          </cell>
        </row>
        <row r="2534">
          <cell r="A2534" t="str">
            <v>400001794</v>
          </cell>
          <cell r="B2534" t="str">
            <v>ZYLINDER ADN-25-20-I-P-A FÜR P&amp;F STOPPER</v>
          </cell>
          <cell r="C2534">
            <v>0</v>
          </cell>
          <cell r="D2534">
            <v>33.75</v>
          </cell>
          <cell r="E2534">
            <v>33.75</v>
          </cell>
        </row>
        <row r="2535">
          <cell r="A2535" t="str">
            <v>400001795</v>
          </cell>
          <cell r="B2535" t="str">
            <v>F_PN_QSM-M7-6-I-R</v>
          </cell>
          <cell r="C2535"/>
          <cell r="D2535"/>
          <cell r="E2535"/>
        </row>
        <row r="2536">
          <cell r="A2536" t="str">
            <v>400001796</v>
          </cell>
          <cell r="B2536" t="str">
            <v>5/2 WEGEVENTIL - M7 Festo (8042552)</v>
          </cell>
          <cell r="C2536">
            <v>0</v>
          </cell>
          <cell r="D2536">
            <v>48.6</v>
          </cell>
          <cell r="E2536">
            <v>48.6</v>
          </cell>
        </row>
        <row r="2537">
          <cell r="A2537" t="str">
            <v>400001797</v>
          </cell>
          <cell r="B2537" t="str">
            <v>SCHALLDÄMPFER- F_PN - M7</v>
          </cell>
          <cell r="C2537">
            <v>0</v>
          </cell>
          <cell r="D2537">
            <v>3.45</v>
          </cell>
          <cell r="E2537">
            <v>3.45</v>
          </cell>
        </row>
        <row r="2538">
          <cell r="A2538" t="str">
            <v>400001798</v>
          </cell>
          <cell r="B2538" t="str">
            <v>MSB4-1/4:C3J1D1A1F3-WP</v>
          </cell>
          <cell r="C2538">
            <v>0</v>
          </cell>
          <cell r="D2538">
            <v>269.45999999999998</v>
          </cell>
          <cell r="E2538">
            <v>269.45999999999998</v>
          </cell>
        </row>
        <row r="2539">
          <cell r="A2539" t="str">
            <v>400001799</v>
          </cell>
          <cell r="B2539" t="str">
            <v>KB-NIEDERHALTER FÜR PUFFER GEFÄLLESTRECKE, KPL.</v>
          </cell>
          <cell r="C2539">
            <v>0</v>
          </cell>
          <cell r="D2539">
            <v>53.945337457722331</v>
          </cell>
          <cell r="E2539">
            <v>53.945337457722331</v>
          </cell>
        </row>
        <row r="2540">
          <cell r="A2540" t="str">
            <v>400001800</v>
          </cell>
          <cell r="B2540" t="str">
            <v>HALTER FÜR KB-NIEDERHALTER</v>
          </cell>
          <cell r="C2540"/>
          <cell r="D2540">
            <v>1.57</v>
          </cell>
          <cell r="E2540">
            <v>1.57</v>
          </cell>
        </row>
        <row r="2541">
          <cell r="A2541" t="str">
            <v>400001801</v>
          </cell>
          <cell r="B2541" t="str">
            <v>ROHR FÜR KB-NIEDERHALTER</v>
          </cell>
          <cell r="C2541"/>
          <cell r="D2541">
            <v>28.1</v>
          </cell>
          <cell r="E2541">
            <v>28.1</v>
          </cell>
        </row>
        <row r="2542">
          <cell r="A2542" t="str">
            <v>400001802</v>
          </cell>
          <cell r="B2542" t="str">
            <v>Steckverschraubung F_PN_QSM-M5-6</v>
          </cell>
          <cell r="C2542">
            <v>0</v>
          </cell>
          <cell r="D2542">
            <v>1.1299999999999999</v>
          </cell>
          <cell r="E2542">
            <v>1.1299999999999999</v>
          </cell>
        </row>
        <row r="2543">
          <cell r="A2543" t="str">
            <v>400001803</v>
          </cell>
          <cell r="B2543" t="str">
            <v xml:space="preserve">5/2 Wegeventil F_PN_CPE14-M1CH-5J-1/8 für </v>
          </cell>
          <cell r="C2543">
            <v>0</v>
          </cell>
          <cell r="D2543">
            <v>113.09</v>
          </cell>
          <cell r="E2543">
            <v>113.09</v>
          </cell>
        </row>
        <row r="2544">
          <cell r="A2544" t="str">
            <v>400001804</v>
          </cell>
          <cell r="B2544" t="str">
            <v xml:space="preserve">Drosselventil F_PN_GRLA-1/8-QS-4-D am Ventil für </v>
          </cell>
          <cell r="C2544">
            <v>0</v>
          </cell>
          <cell r="D2544">
            <v>10.92</v>
          </cell>
          <cell r="E2544">
            <v>10.92</v>
          </cell>
        </row>
        <row r="2545">
          <cell r="A2545" t="str">
            <v>400001805</v>
          </cell>
          <cell r="B2545" t="str">
            <v>Schalldämpfer F_PN_UC-1/8 für Schleicher</v>
          </cell>
          <cell r="C2545">
            <v>0</v>
          </cell>
          <cell r="D2545">
            <v>4.28</v>
          </cell>
          <cell r="E2545">
            <v>4.28</v>
          </cell>
        </row>
        <row r="2546">
          <cell r="A2546" t="str">
            <v>400001806</v>
          </cell>
          <cell r="B2546" t="str">
            <v>Steckverschraubung F_PN_QSM-G1/8-6</v>
          </cell>
          <cell r="C2546">
            <v>0</v>
          </cell>
          <cell r="D2546">
            <v>1.29</v>
          </cell>
          <cell r="E2546">
            <v>1.29</v>
          </cell>
        </row>
        <row r="2547">
          <cell r="A2547" t="str">
            <v>400001807</v>
          </cell>
          <cell r="B2547" t="str">
            <v>F_PN_Ventilhalter für S / S D / S T</v>
          </cell>
          <cell r="C2547">
            <v>0</v>
          </cell>
          <cell r="D2547">
            <v>15.15</v>
          </cell>
          <cell r="E2547">
            <v>15.15</v>
          </cell>
        </row>
        <row r="2548">
          <cell r="A2548" t="str">
            <v>400001808</v>
          </cell>
          <cell r="B2548" t="str">
            <v>BE-/ENTLADEEINHEIT FÜR TRAVERSE PWO-TROLLEY, KPL.</v>
          </cell>
          <cell r="C2548">
            <v>6.5</v>
          </cell>
          <cell r="D2548">
            <v>42.599064288094404</v>
          </cell>
          <cell r="E2548">
            <v>49.099064288094404</v>
          </cell>
        </row>
        <row r="2549">
          <cell r="A2549" t="str">
            <v>400001809</v>
          </cell>
          <cell r="B2549" t="str">
            <v>STÜTZBLECH FÜR PWO-BE-/ENTLADEEINHEIT</v>
          </cell>
          <cell r="C2549"/>
          <cell r="D2549"/>
          <cell r="E2549"/>
        </row>
        <row r="2550">
          <cell r="A2550" t="str">
            <v>400001810</v>
          </cell>
          <cell r="B2550" t="str">
            <v>FILZ STÜTZBLECH FÜR PWO-BE-/ENTLADEEINHEIT</v>
          </cell>
          <cell r="C2550"/>
          <cell r="D2550">
            <v>1</v>
          </cell>
          <cell r="E2550"/>
        </row>
        <row r="2551">
          <cell r="A2551" t="str">
            <v>400001811</v>
          </cell>
          <cell r="B2551" t="str">
            <v>GLEITLEISTE SPERRHAKEN FÜR PWO-BE-/</v>
          </cell>
          <cell r="C2551"/>
          <cell r="D2551">
            <v>36.1</v>
          </cell>
          <cell r="E2551">
            <v>36.1</v>
          </cell>
        </row>
        <row r="2552">
          <cell r="A2552" t="str">
            <v>400001812</v>
          </cell>
          <cell r="B2552" t="str">
            <v>ABHÄNGER STÜTZBLECH FÜR PWO-BE-/ENTLADEEINHEIT</v>
          </cell>
          <cell r="C2552"/>
          <cell r="D2552"/>
          <cell r="E2552"/>
        </row>
        <row r="2553">
          <cell r="A2553" t="str">
            <v>400001813</v>
          </cell>
          <cell r="B2553" t="str">
            <v>Pinförder Hongai</v>
          </cell>
          <cell r="C2553"/>
          <cell r="D2553">
            <v>92500</v>
          </cell>
          <cell r="E2553">
            <v>92500</v>
          </cell>
        </row>
        <row r="2554">
          <cell r="A2554" t="str">
            <v>400001814</v>
          </cell>
          <cell r="B2554" t="str">
            <v>Reduzierung von 1 Zoll zu  1/2 Zoll</v>
          </cell>
          <cell r="C2554"/>
          <cell r="D2554">
            <v>3.7</v>
          </cell>
          <cell r="E2554">
            <v>3.7</v>
          </cell>
        </row>
        <row r="2555">
          <cell r="A2555" t="str">
            <v>400001815</v>
          </cell>
          <cell r="B2555" t="str">
            <v>Reduzierung von 1/2 Zoll zu  1/4 Zoll</v>
          </cell>
          <cell r="C2555"/>
          <cell r="D2555">
            <v>3.81</v>
          </cell>
          <cell r="E2555">
            <v>3.81</v>
          </cell>
        </row>
        <row r="2556">
          <cell r="A2556" t="str">
            <v>400001816</v>
          </cell>
          <cell r="B2556" t="str">
            <v>Steckverschraubung F_PN_QSF-1/4-8-B  (153026)</v>
          </cell>
          <cell r="C2556"/>
          <cell r="D2556">
            <v>3.78</v>
          </cell>
          <cell r="E2556">
            <v>3.78</v>
          </cell>
        </row>
        <row r="2557">
          <cell r="A2557" t="str">
            <v>400001817</v>
          </cell>
          <cell r="B2557" t="str">
            <v>APB 60 R550/22,5°-63/290</v>
          </cell>
          <cell r="C2557">
            <v>2.5</v>
          </cell>
          <cell r="D2557">
            <v>4.4855999999999998</v>
          </cell>
          <cell r="E2557">
            <v>16.985600000000002</v>
          </cell>
        </row>
        <row r="2558">
          <cell r="A2558" t="str">
            <v>400001818</v>
          </cell>
          <cell r="B2558" t="str">
            <v>APB 110 R400/67,5°-583/407</v>
          </cell>
          <cell r="C2558">
            <v>2.5</v>
          </cell>
          <cell r="D2558">
            <v>10.23</v>
          </cell>
          <cell r="E2558">
            <v>22.73</v>
          </cell>
        </row>
        <row r="2559">
          <cell r="A2559" t="str">
            <v>400001819</v>
          </cell>
          <cell r="B2559" t="str">
            <v>APB 110 R400/67,5°-776/326</v>
          </cell>
          <cell r="C2559">
            <v>2.5</v>
          </cell>
          <cell r="D2559">
            <v>8.4163999999999994</v>
          </cell>
          <cell r="E2559">
            <v>20.916399999999999</v>
          </cell>
        </row>
        <row r="2560">
          <cell r="A2560" t="str">
            <v>400001820</v>
          </cell>
          <cell r="B2560" t="str">
            <v>APB 110 R400/67,5°-798/317</v>
          </cell>
          <cell r="C2560">
            <v>2.5</v>
          </cell>
          <cell r="D2560">
            <v>8.5355000000000008</v>
          </cell>
          <cell r="E2560">
            <v>21.035499999999999</v>
          </cell>
        </row>
        <row r="2561">
          <cell r="A2561" t="str">
            <v>400001821</v>
          </cell>
          <cell r="B2561" t="str">
            <v>L-Winkel/H=0426/B=150/verzinkt</v>
          </cell>
          <cell r="C2561"/>
          <cell r="D2561">
            <v>4.8600000000000003</v>
          </cell>
          <cell r="E2561">
            <v>4.8600000000000003</v>
          </cell>
        </row>
        <row r="2562">
          <cell r="A2562" t="str">
            <v>400001822</v>
          </cell>
          <cell r="B2562" t="str">
            <v>L-Winkel/H=0626/B=150/verzinkt</v>
          </cell>
          <cell r="C2562">
            <v>0</v>
          </cell>
          <cell r="D2562">
            <v>6.29</v>
          </cell>
          <cell r="E2562">
            <v>6.29</v>
          </cell>
        </row>
        <row r="2563">
          <cell r="A2563" t="str">
            <v>400001823</v>
          </cell>
          <cell r="B2563" t="str">
            <v>Wandkonsole Sonder</v>
          </cell>
          <cell r="C2563"/>
          <cell r="D2563">
            <v>27.85</v>
          </cell>
          <cell r="E2563">
            <v>27.85</v>
          </cell>
        </row>
        <row r="2564">
          <cell r="A2564" t="str">
            <v>400001824</v>
          </cell>
          <cell r="B2564" t="str">
            <v>L-Winkel/H=522/B=150/verzinkt</v>
          </cell>
          <cell r="C2564">
            <v>0</v>
          </cell>
          <cell r="D2564">
            <v>5.62</v>
          </cell>
          <cell r="E2564">
            <v>5.62</v>
          </cell>
        </row>
        <row r="2565">
          <cell r="A2565" t="str">
            <v>400001825</v>
          </cell>
          <cell r="B2565" t="str">
            <v>K60 Gitterrost</v>
          </cell>
          <cell r="C2565"/>
          <cell r="D2565"/>
          <cell r="E2565"/>
        </row>
        <row r="2566">
          <cell r="A2566" t="str">
            <v>400001826</v>
          </cell>
          <cell r="B2566" t="str">
            <v>Treppe für Frankenstolz</v>
          </cell>
          <cell r="C2566"/>
          <cell r="D2566">
            <v>2100</v>
          </cell>
          <cell r="E2566">
            <v>2100</v>
          </cell>
        </row>
        <row r="2567">
          <cell r="A2567" t="str">
            <v>400001828</v>
          </cell>
          <cell r="B2567" t="str">
            <v>Schrägstrecke 10° H=174</v>
          </cell>
          <cell r="C2567">
            <v>14.25</v>
          </cell>
          <cell r="D2567">
            <v>12.182</v>
          </cell>
          <cell r="E2567">
            <v>43.931999999999995</v>
          </cell>
        </row>
        <row r="2568">
          <cell r="A2568" t="str">
            <v>400001829</v>
          </cell>
          <cell r="B2568" t="str">
            <v>Schrägstrecke 10° H=223</v>
          </cell>
          <cell r="C2568">
            <v>14.25</v>
          </cell>
          <cell r="D2568">
            <v>14.051</v>
          </cell>
          <cell r="E2568">
            <v>45.801000000000002</v>
          </cell>
        </row>
        <row r="2569">
          <cell r="A2569" t="str">
            <v>400001830</v>
          </cell>
          <cell r="B2569" t="str">
            <v>Schrägstrecke 10° H=193</v>
          </cell>
          <cell r="C2569">
            <v>14.25</v>
          </cell>
          <cell r="D2569">
            <v>12.182</v>
          </cell>
          <cell r="E2569">
            <v>43.931999999999995</v>
          </cell>
        </row>
        <row r="2570">
          <cell r="A2570" t="str">
            <v>400001831</v>
          </cell>
          <cell r="B2570" t="str">
            <v>Schrägstrecke 10° H=243</v>
          </cell>
          <cell r="C2570">
            <v>14.25</v>
          </cell>
          <cell r="D2570">
            <v>14.051</v>
          </cell>
          <cell r="E2570">
            <v>45.801000000000002</v>
          </cell>
        </row>
        <row r="2571">
          <cell r="A2571" t="str">
            <v>400001832</v>
          </cell>
          <cell r="B2571" t="str">
            <v>APB 110 R2259/45°-732/1913</v>
          </cell>
          <cell r="C2571">
            <v>2.5</v>
          </cell>
          <cell r="D2571">
            <v>17.071000000000002</v>
          </cell>
          <cell r="E2571">
            <v>29.570999999999998</v>
          </cell>
        </row>
        <row r="2572">
          <cell r="A2572" t="str">
            <v>400001833</v>
          </cell>
          <cell r="B2572" t="str">
            <v>APB 110 R2459/45°-791/2067</v>
          </cell>
          <cell r="C2572">
            <v>2.5</v>
          </cell>
          <cell r="D2572">
            <v>18.262</v>
          </cell>
          <cell r="E2572">
            <v>30.762</v>
          </cell>
        </row>
        <row r="2573">
          <cell r="A2573" t="str">
            <v>400001834</v>
          </cell>
          <cell r="B2573" t="str">
            <v>SPS Software 412610 JayJay Indien</v>
          </cell>
          <cell r="C2573">
            <v>0</v>
          </cell>
          <cell r="D2573">
            <v>43600</v>
          </cell>
          <cell r="E2573">
            <v>43600</v>
          </cell>
        </row>
        <row r="2574">
          <cell r="A2574" t="str">
            <v>400001835</v>
          </cell>
          <cell r="B2574" t="str">
            <v>Movimot-Stirnradgetriebemotor RF57 DRS71M4/MM05/MO</v>
          </cell>
          <cell r="C2574"/>
          <cell r="D2574">
            <v>1001.48</v>
          </cell>
          <cell r="E2574">
            <v>1001.48</v>
          </cell>
        </row>
        <row r="2575">
          <cell r="A2575" t="str">
            <v>400001836</v>
          </cell>
          <cell r="B2575" t="str">
            <v>Movimot-Schneckengetriebemotor SF47 DRN80M4/</v>
          </cell>
          <cell r="C2575"/>
          <cell r="D2575">
            <v>1174.08</v>
          </cell>
          <cell r="E2575">
            <v>1174.08</v>
          </cell>
        </row>
        <row r="2576">
          <cell r="A2576" t="str">
            <v>400001837</v>
          </cell>
          <cell r="B2576" t="str">
            <v>PC Oberfläche 412610 Jay Jay Indien</v>
          </cell>
          <cell r="C2576"/>
          <cell r="D2576">
            <v>5100</v>
          </cell>
          <cell r="E2576">
            <v>5100</v>
          </cell>
        </row>
        <row r="2577">
          <cell r="A2577" t="str">
            <v>400001838</v>
          </cell>
          <cell r="B2577" t="str">
            <v>CDDC ENTLADUNG FÜR JINSHAN, KPL.</v>
          </cell>
          <cell r="C2577">
            <v>28.75</v>
          </cell>
          <cell r="D2577">
            <v>214.01</v>
          </cell>
          <cell r="E2577">
            <v>243.76</v>
          </cell>
        </row>
        <row r="2578">
          <cell r="A2578" t="str">
            <v>400001839</v>
          </cell>
          <cell r="B2578" t="str">
            <v>HALTEBLECH FÜR CDDC-ENTLADUNG</v>
          </cell>
          <cell r="C2578">
            <v>0</v>
          </cell>
          <cell r="D2578">
            <v>15.85</v>
          </cell>
          <cell r="E2578">
            <v>15.85</v>
          </cell>
        </row>
        <row r="2579">
          <cell r="A2579" t="str">
            <v>400001840</v>
          </cell>
          <cell r="B2579" t="str">
            <v>ENTLADEBLECH FÜR CDDC-ENTLADUNG</v>
          </cell>
          <cell r="C2579">
            <v>0</v>
          </cell>
          <cell r="D2579">
            <v>83.8</v>
          </cell>
          <cell r="E2579">
            <v>83.8</v>
          </cell>
        </row>
        <row r="2580">
          <cell r="A2580" t="str">
            <v>400001841</v>
          </cell>
          <cell r="B2580" t="str">
            <v>KIPPBLECH FÜR CDDC-ENTLADUNG</v>
          </cell>
          <cell r="C2580">
            <v>0</v>
          </cell>
          <cell r="D2580">
            <v>5.55</v>
          </cell>
          <cell r="E2580">
            <v>5.55</v>
          </cell>
        </row>
        <row r="2581">
          <cell r="A2581" t="str">
            <v>400001842</v>
          </cell>
          <cell r="B2581" t="str">
            <v>LAGERFUSS FÜR CDDC-ENTLADUNG</v>
          </cell>
          <cell r="C2581">
            <v>0</v>
          </cell>
          <cell r="D2581">
            <v>6.4</v>
          </cell>
          <cell r="E2581">
            <v>6.4</v>
          </cell>
        </row>
        <row r="2582">
          <cell r="A2582" t="str">
            <v>400001843</v>
          </cell>
          <cell r="B2582" t="str">
            <v>LAGERZAPFEN FÜR CDDC-ENTLADUNG</v>
          </cell>
          <cell r="C2582">
            <v>0</v>
          </cell>
          <cell r="D2582">
            <v>2.2000000000000002</v>
          </cell>
          <cell r="E2582">
            <v>2.2000000000000002</v>
          </cell>
        </row>
        <row r="2583">
          <cell r="A2583" t="str">
            <v>400001844</v>
          </cell>
          <cell r="B2583" t="str">
            <v xml:space="preserve">PNEUMATIKEINHEIT FÜR CDDC ENTLADUNG FÜR JINSHAN, </v>
          </cell>
          <cell r="C2583">
            <v>5.2500000000000009</v>
          </cell>
          <cell r="D2583">
            <v>114.24032810685189</v>
          </cell>
          <cell r="E2583">
            <v>119.49032810685189</v>
          </cell>
        </row>
        <row r="2584">
          <cell r="A2584" t="str">
            <v>400001845</v>
          </cell>
          <cell r="B2584" t="str">
            <v>ISO-DRUCKLUFTZYLINDER CD85N25-100B D=25 H=100</v>
          </cell>
          <cell r="C2584">
            <v>0</v>
          </cell>
          <cell r="D2584">
            <v>26.65</v>
          </cell>
          <cell r="E2584">
            <v>26.65</v>
          </cell>
        </row>
        <row r="2585">
          <cell r="A2585" t="str">
            <v>400001846</v>
          </cell>
          <cell r="B2585" t="str">
            <v>GELENKKOPF KJ10D</v>
          </cell>
          <cell r="C2585">
            <v>0</v>
          </cell>
          <cell r="D2585">
            <v>4.46</v>
          </cell>
          <cell r="E2585">
            <v>4.46</v>
          </cell>
        </row>
        <row r="2586">
          <cell r="A2586" t="str">
            <v>400001847</v>
          </cell>
          <cell r="B2586" t="str">
            <v>ZYLINDERHALTER  FÜR CDDC-ENTLADUNG</v>
          </cell>
          <cell r="C2586">
            <v>0</v>
          </cell>
          <cell r="D2586">
            <v>4.5</v>
          </cell>
          <cell r="E2586">
            <v>4.5</v>
          </cell>
        </row>
        <row r="2587">
          <cell r="A2587" t="str">
            <v>400001848</v>
          </cell>
          <cell r="B2587" t="str">
            <v>MONTAGEKLAMMER FÜR CM2 / CM-E032B</v>
          </cell>
          <cell r="C2587">
            <v>0</v>
          </cell>
          <cell r="D2587">
            <v>3.56</v>
          </cell>
          <cell r="E2587">
            <v>3.56</v>
          </cell>
        </row>
        <row r="2588">
          <cell r="A2588" t="str">
            <v>400001849</v>
          </cell>
          <cell r="B2588" t="str">
            <v>BÜGELABSTREIFER FÜR CDDC-ENTLADUNG</v>
          </cell>
          <cell r="C2588">
            <v>0</v>
          </cell>
          <cell r="D2588">
            <v>7.9</v>
          </cell>
          <cell r="E2588">
            <v>7.9</v>
          </cell>
        </row>
        <row r="2589">
          <cell r="A2589" t="str">
            <v>400001850</v>
          </cell>
          <cell r="B2589" t="str">
            <v>RUTSCHSTANGENHALTER FÜR CDDC-ENTLADUNG</v>
          </cell>
          <cell r="C2589">
            <v>0</v>
          </cell>
          <cell r="D2589">
            <v>21.5</v>
          </cell>
          <cell r="E2589">
            <v>21.5</v>
          </cell>
        </row>
        <row r="2590">
          <cell r="A2590" t="str">
            <v>400001851</v>
          </cell>
          <cell r="B2590" t="str">
            <v>RUNDSTAB/ABSTANDSHALTER FÜR CDDC-ENTLADUNG</v>
          </cell>
          <cell r="C2590">
            <v>0</v>
          </cell>
          <cell r="D2590">
            <v>7.2</v>
          </cell>
          <cell r="E2590">
            <v>7.2</v>
          </cell>
        </row>
        <row r="2591">
          <cell r="A2591" t="str">
            <v>400001852</v>
          </cell>
          <cell r="B2591" t="str">
            <v>Zusatzangebot KEW für Jinshan</v>
          </cell>
          <cell r="C2591">
            <v>0</v>
          </cell>
          <cell r="D2591">
            <v>167.66</v>
          </cell>
          <cell r="E2591">
            <v>167.66</v>
          </cell>
        </row>
        <row r="2592">
          <cell r="A2592" t="str">
            <v>400001853</v>
          </cell>
          <cell r="B2592" t="str">
            <v>Änderungsauftrag für P&amp;F Schiene</v>
          </cell>
          <cell r="C2592"/>
          <cell r="D2592">
            <v>25</v>
          </cell>
          <cell r="E2592">
            <v>25</v>
          </cell>
        </row>
        <row r="2593">
          <cell r="A2593" t="str">
            <v>400001854</v>
          </cell>
          <cell r="B2593" t="str">
            <v>CAS_Bobbin stripper FSTB-4V / P=165</v>
          </cell>
          <cell r="C2593"/>
          <cell r="D2593">
            <v>46700</v>
          </cell>
          <cell r="E2593">
            <v>46700</v>
          </cell>
        </row>
        <row r="2594">
          <cell r="A2594" t="str">
            <v>400001855</v>
          </cell>
          <cell r="B2594" t="str">
            <v>K60 Gitterrostklemmen</v>
          </cell>
          <cell r="C2594"/>
          <cell r="D2594"/>
          <cell r="E2594"/>
        </row>
        <row r="2595">
          <cell r="A2595" t="str">
            <v>400001856</v>
          </cell>
          <cell r="B2595" t="str">
            <v>Spulenhalter light grey, DIR.ABSPINN, 2Finger, B4.</v>
          </cell>
          <cell r="C2595">
            <v>0</v>
          </cell>
          <cell r="D2595">
            <v>0.73</v>
          </cell>
          <cell r="E2595">
            <v>0.73</v>
          </cell>
        </row>
        <row r="2596">
          <cell r="A2596" t="str">
            <v>400001857</v>
          </cell>
          <cell r="B2596" t="str">
            <v xml:space="preserve">AUGENSCHRAUBE M8X80 VZ. </v>
          </cell>
          <cell r="C2596">
            <v>0</v>
          </cell>
          <cell r="D2596">
            <v>0.24299999999999999</v>
          </cell>
          <cell r="E2596">
            <v>0.24299999999999999</v>
          </cell>
        </row>
        <row r="2597">
          <cell r="A2597" t="str">
            <v>400001858</v>
          </cell>
          <cell r="B2597" t="str">
            <v>AUGENSCHRAUBE M10X60 VZ.</v>
          </cell>
          <cell r="C2597">
            <v>0</v>
          </cell>
          <cell r="D2597">
            <v>0.33400000000000002</v>
          </cell>
          <cell r="E2597">
            <v>0.33400000000000002</v>
          </cell>
        </row>
        <row r="2598">
          <cell r="A2598" t="str">
            <v>400001859</v>
          </cell>
          <cell r="B2598" t="str">
            <v>Angebot ITEM für Messe 12645 Portugal</v>
          </cell>
          <cell r="C2598"/>
          <cell r="D2598">
            <v>1808.62</v>
          </cell>
          <cell r="E2598">
            <v>1808.62</v>
          </cell>
        </row>
        <row r="2599">
          <cell r="A2599" t="str">
            <v>400001860</v>
          </cell>
          <cell r="B2599" t="str">
            <v>Spiroplangetriebemotor WF20DRS71S4BE05/ASE1</v>
          </cell>
          <cell r="C2599">
            <v>0</v>
          </cell>
          <cell r="D2599">
            <v>301.88</v>
          </cell>
          <cell r="E2599">
            <v>301.88</v>
          </cell>
        </row>
        <row r="2600">
          <cell r="A2600" t="str">
            <v>400001861</v>
          </cell>
          <cell r="B2600" t="str">
            <v>STOPPER-ZYLINDERVERBINDUNG FÜR PWO</v>
          </cell>
          <cell r="C2600">
            <v>0</v>
          </cell>
          <cell r="D2600">
            <v>37.799999999999997</v>
          </cell>
          <cell r="E2600">
            <v>37.799999999999997</v>
          </cell>
        </row>
        <row r="2601">
          <cell r="A2601" t="str">
            <v>400001862</v>
          </cell>
          <cell r="B2601" t="str">
            <v>SPS Software 410680 Keer USA</v>
          </cell>
          <cell r="C2601"/>
          <cell r="D2601">
            <v>68600</v>
          </cell>
          <cell r="E2601">
            <v>68600</v>
          </cell>
        </row>
        <row r="2602">
          <cell r="A2602" t="str">
            <v>400001863</v>
          </cell>
          <cell r="B2602" t="str">
            <v>SPS Software 410681 Spulenumsetzer Keer USA</v>
          </cell>
          <cell r="C2602"/>
          <cell r="D2602">
            <v>13650</v>
          </cell>
          <cell r="E2602">
            <v>13650</v>
          </cell>
        </row>
        <row r="2603">
          <cell r="A2603" t="str">
            <v>400001864</v>
          </cell>
          <cell r="B2603" t="str">
            <v>T-Verbinder QR1-F-RTR-DA06-DA04</v>
          </cell>
          <cell r="C2603">
            <v>0</v>
          </cell>
          <cell r="D2603">
            <v>1.6295794392523364</v>
          </cell>
          <cell r="E2603">
            <v>1.6295794392523364</v>
          </cell>
        </row>
        <row r="2604">
          <cell r="A2604" t="str">
            <v>400001865</v>
          </cell>
          <cell r="B2604" t="str">
            <v>BÜGELFÜHRUNG FÜR VEREINZELER</v>
          </cell>
          <cell r="C2604">
            <v>0</v>
          </cell>
          <cell r="D2604">
            <v>0</v>
          </cell>
          <cell r="E2604">
            <v>0</v>
          </cell>
        </row>
        <row r="2605">
          <cell r="A2605" t="str">
            <v>400001866</v>
          </cell>
          <cell r="B2605" t="str">
            <v>SCHNECKENGETRIEBEMOTOR SA57 DRN90S4, M5A</v>
          </cell>
          <cell r="C2605">
            <v>0</v>
          </cell>
          <cell r="D2605">
            <v>545.04</v>
          </cell>
          <cell r="E2605">
            <v>545.04</v>
          </cell>
        </row>
        <row r="2606">
          <cell r="A2606" t="str">
            <v>400001867</v>
          </cell>
          <cell r="B2606" t="str">
            <v xml:space="preserve">SCHNECKENGETRIEBEMOTOR SA57 DRN90S4, M6B </v>
          </cell>
          <cell r="C2606">
            <v>0</v>
          </cell>
          <cell r="D2606">
            <v>561.9</v>
          </cell>
          <cell r="E2606">
            <v>561.9</v>
          </cell>
        </row>
        <row r="2607">
          <cell r="A2607" t="str">
            <v>400001868</v>
          </cell>
          <cell r="B2607" t="str">
            <v>EINGREIFSCHUTZ SEPARATOR AM SP KPL.</v>
          </cell>
          <cell r="C2607">
            <v>0</v>
          </cell>
          <cell r="D2607">
            <v>32.907116610296441</v>
          </cell>
          <cell r="E2607">
            <v>32.907116610296441</v>
          </cell>
        </row>
        <row r="2608">
          <cell r="A2608" t="str">
            <v>400001869</v>
          </cell>
          <cell r="B2608" t="str">
            <v>SCHUTZABDECKUNG 1 INNEN FÜR SEPARATOR</v>
          </cell>
          <cell r="C2608">
            <v>0</v>
          </cell>
          <cell r="D2608">
            <v>5.2</v>
          </cell>
          <cell r="E2608">
            <v>5.2</v>
          </cell>
        </row>
        <row r="2609">
          <cell r="A2609" t="str">
            <v>400001870</v>
          </cell>
          <cell r="B2609" t="str">
            <v>SCHUTZABDECKUNG 2 INNEN FÜR SEPARATOR</v>
          </cell>
          <cell r="C2609">
            <v>0</v>
          </cell>
          <cell r="D2609">
            <v>7.3</v>
          </cell>
          <cell r="E2609">
            <v>7.3</v>
          </cell>
        </row>
        <row r="2610">
          <cell r="A2610" t="str">
            <v>400001871</v>
          </cell>
          <cell r="B2610" t="str">
            <v>ABDECKBLECH INNEN FÜR SEPARATOR</v>
          </cell>
          <cell r="C2610">
            <v>0</v>
          </cell>
          <cell r="D2610">
            <v>1.27</v>
          </cell>
          <cell r="E2610">
            <v>1.27</v>
          </cell>
        </row>
        <row r="2611">
          <cell r="A2611" t="str">
            <v>400001872</v>
          </cell>
          <cell r="B2611" t="str">
            <v>SCHUTZABDECKUNG 1 AUSSEN FÜR SEPARATOR</v>
          </cell>
          <cell r="C2611">
            <v>0</v>
          </cell>
          <cell r="D2611">
            <v>7.3</v>
          </cell>
          <cell r="E2611">
            <v>7.3</v>
          </cell>
        </row>
        <row r="2612">
          <cell r="A2612" t="str">
            <v>400001873</v>
          </cell>
          <cell r="B2612" t="str">
            <v>SCHUTZABDECKUNG 2 AUSSEN FÜR SEPARATOR</v>
          </cell>
          <cell r="C2612">
            <v>0</v>
          </cell>
          <cell r="D2612">
            <v>5.2</v>
          </cell>
          <cell r="E2612">
            <v>5.2</v>
          </cell>
        </row>
        <row r="2613">
          <cell r="A2613" t="str">
            <v>400001874</v>
          </cell>
          <cell r="B2613" t="str">
            <v xml:space="preserve">SCHUTZ 1 ETF LÄNGE = 500 MM </v>
          </cell>
          <cell r="C2613">
            <v>0</v>
          </cell>
          <cell r="D2613">
            <v>29.6</v>
          </cell>
          <cell r="E2613">
            <v>29.6</v>
          </cell>
        </row>
        <row r="2614">
          <cell r="A2614" t="str">
            <v>400001875</v>
          </cell>
          <cell r="B2614" t="str">
            <v>SCHUTZ 2 ETF LÄNGE = 500 MM</v>
          </cell>
          <cell r="C2614">
            <v>0</v>
          </cell>
          <cell r="D2614">
            <v>29.6</v>
          </cell>
          <cell r="E2614">
            <v>29.6</v>
          </cell>
        </row>
        <row r="2615">
          <cell r="A2615" t="str">
            <v>400001876</v>
          </cell>
          <cell r="B2615" t="str">
            <v xml:space="preserve">ETF SCHUTZ LÄNGE = 500 MM </v>
          </cell>
          <cell r="C2615">
            <v>0</v>
          </cell>
          <cell r="D2615">
            <v>62.763558305148216</v>
          </cell>
          <cell r="E2615">
            <v>62.763558305148216</v>
          </cell>
        </row>
        <row r="2616">
          <cell r="A2616" t="str">
            <v>400001877</v>
          </cell>
          <cell r="B2616" t="str">
            <v xml:space="preserve">SCHUTZ 1  ETF LÄNGE = 800 MM </v>
          </cell>
          <cell r="C2616">
            <v>0</v>
          </cell>
          <cell r="D2616">
            <v>29.6</v>
          </cell>
          <cell r="E2616">
            <v>29.6</v>
          </cell>
        </row>
        <row r="2617">
          <cell r="A2617" t="str">
            <v>400001878</v>
          </cell>
          <cell r="B2617" t="str">
            <v>SCHUTZ 2 ETF LÄNGE = 800 MM</v>
          </cell>
          <cell r="C2617">
            <v>0</v>
          </cell>
          <cell r="D2617">
            <v>29.6</v>
          </cell>
          <cell r="E2617">
            <v>29.6</v>
          </cell>
        </row>
        <row r="2618">
          <cell r="A2618" t="str">
            <v>400001879</v>
          </cell>
          <cell r="B2618" t="str">
            <v>ETF SCHUTZ LÄNGE = 800 MM</v>
          </cell>
          <cell r="C2618">
            <v>0</v>
          </cell>
          <cell r="D2618">
            <v>62.763558305148216</v>
          </cell>
          <cell r="E2618">
            <v>62.763558305148216</v>
          </cell>
        </row>
        <row r="2619">
          <cell r="A2619" t="str">
            <v>400001880</v>
          </cell>
          <cell r="B2619" t="str">
            <v>EINGREIFSCHUTZ SEPARATOR AM SP KPL. L=800</v>
          </cell>
          <cell r="C2619">
            <v>0</v>
          </cell>
          <cell r="D2619">
            <v>6.7088957628705526</v>
          </cell>
          <cell r="E2619">
            <v>6.7088957628705526</v>
          </cell>
        </row>
        <row r="2620">
          <cell r="A2620" t="str">
            <v>400001881</v>
          </cell>
          <cell r="B2620" t="str">
            <v>SCHUTZABDECKUNG INNEN L=800 FÜR SEPARATOR</v>
          </cell>
          <cell r="C2620"/>
          <cell r="D2620"/>
          <cell r="E2620"/>
        </row>
        <row r="2621">
          <cell r="A2621" t="str">
            <v>400001882</v>
          </cell>
          <cell r="B2621" t="str">
            <v>SCHUTZABDECKUNG AUßEN L=800 FÜR SEPARATOR</v>
          </cell>
          <cell r="C2621"/>
          <cell r="D2621"/>
          <cell r="E2621"/>
        </row>
        <row r="2622">
          <cell r="A2622" t="str">
            <v>400001883</v>
          </cell>
          <cell r="B2622" t="str">
            <v>SCHUTZABDECKUNG INNEN L=800 FÜR SEPARATOR</v>
          </cell>
          <cell r="C2622"/>
          <cell r="D2622"/>
          <cell r="E2622"/>
        </row>
        <row r="2623">
          <cell r="A2623" t="str">
            <v>400001884</v>
          </cell>
          <cell r="B2623" t="str">
            <v>SCHUTZABDECKUNG 2 AUSSEN FÜR SEPARATOR</v>
          </cell>
          <cell r="C2623"/>
          <cell r="D2623"/>
          <cell r="E2623"/>
        </row>
        <row r="2624">
          <cell r="A2624" t="str">
            <v>400001885</v>
          </cell>
          <cell r="B2624" t="str">
            <v>EINGREIFSCHUTZ SEPARATOR AM SP KPL. L=800</v>
          </cell>
          <cell r="C2624">
            <v>0</v>
          </cell>
          <cell r="D2624">
            <v>48.308895762870549</v>
          </cell>
          <cell r="E2624">
            <v>48.308895762870549</v>
          </cell>
        </row>
        <row r="2625">
          <cell r="A2625" t="str">
            <v>400001886</v>
          </cell>
          <cell r="B2625" t="str">
            <v>BÜGEL / NIEDERHALTERBLECH L = 500 AM SEP.</v>
          </cell>
          <cell r="C2625"/>
          <cell r="D2625"/>
          <cell r="E2625"/>
        </row>
        <row r="2626">
          <cell r="A2626" t="str">
            <v>400001887</v>
          </cell>
          <cell r="B2626" t="str">
            <v>SEPARATOR FINGER R10</v>
          </cell>
          <cell r="C2626">
            <v>0</v>
          </cell>
          <cell r="D2626">
            <v>6.1537499999999996</v>
          </cell>
          <cell r="E2626">
            <v>6.1537499999999996</v>
          </cell>
        </row>
        <row r="2627">
          <cell r="A2627" t="str">
            <v>400001888</v>
          </cell>
          <cell r="B2627" t="str">
            <v>SEPARATOR FINGER R5</v>
          </cell>
          <cell r="C2627">
            <v>0</v>
          </cell>
          <cell r="D2627">
            <v>6.5460000000000003</v>
          </cell>
          <cell r="E2627">
            <v>6.5460000000000003</v>
          </cell>
        </row>
        <row r="2628">
          <cell r="A2628" t="str">
            <v>400001889</v>
          </cell>
          <cell r="B2628" t="str">
            <v>DRUCKMINDERER F_PN_LRMA-QS-6</v>
          </cell>
          <cell r="C2628">
            <v>0</v>
          </cell>
          <cell r="D2628">
            <v>47.28</v>
          </cell>
          <cell r="E2628">
            <v>47.28</v>
          </cell>
        </row>
        <row r="2629">
          <cell r="A2629" t="str">
            <v>400001890</v>
          </cell>
          <cell r="B2629" t="str">
            <v>SEPARATOR RUNDE FINGER INKL: DRUCKMINDERER</v>
          </cell>
          <cell r="C2629">
            <v>0</v>
          </cell>
          <cell r="D2629">
            <v>55.679749999999999</v>
          </cell>
          <cell r="E2629">
            <v>55.679749999999999</v>
          </cell>
        </row>
        <row r="2630">
          <cell r="A2630" t="str">
            <v>400001891</v>
          </cell>
          <cell r="B2630" t="str">
            <v>GLEITLEISTENHALTER, WEITER ABSTAND KPL.</v>
          </cell>
          <cell r="C2630"/>
          <cell r="D2630"/>
          <cell r="E2630"/>
        </row>
        <row r="2631">
          <cell r="A2631" t="str">
            <v>400001892</v>
          </cell>
          <cell r="B2631" t="str">
            <v>GLEITLEISTENHALTER, KURZER ABSTAND KPL.</v>
          </cell>
          <cell r="C2631"/>
          <cell r="D2631"/>
          <cell r="E2631"/>
        </row>
        <row r="2632">
          <cell r="A2632" t="str">
            <v>400001893</v>
          </cell>
          <cell r="B2632" t="str">
            <v>BE- &amp; ENTLADEBAHNHOF LINKS</v>
          </cell>
          <cell r="C2632"/>
          <cell r="D2632"/>
          <cell r="E2632"/>
        </row>
        <row r="2633">
          <cell r="A2633" t="str">
            <v>400001894</v>
          </cell>
          <cell r="B2633" t="str">
            <v>BE- &amp; ENTLADEBAHNHOF RECHTS</v>
          </cell>
          <cell r="C2633"/>
          <cell r="D2633"/>
          <cell r="E2633"/>
        </row>
        <row r="2634">
          <cell r="A2634" t="str">
            <v>400001895</v>
          </cell>
          <cell r="B2634" t="str">
            <v>ANDOCKSCHUH LINKS FÜR PWO 411670</v>
          </cell>
          <cell r="C2634">
            <v>0</v>
          </cell>
          <cell r="D2634">
            <v>44.41</v>
          </cell>
          <cell r="E2634">
            <v>44.41</v>
          </cell>
        </row>
        <row r="2635">
          <cell r="A2635" t="str">
            <v>400001896</v>
          </cell>
          <cell r="B2635" t="str">
            <v>ANDOCKSCHUH RECHTS FÜR PWO 411670</v>
          </cell>
          <cell r="C2635">
            <v>0</v>
          </cell>
          <cell r="D2635">
            <v>44.406666666666666</v>
          </cell>
          <cell r="E2635">
            <v>44.406666666666666</v>
          </cell>
        </row>
        <row r="2636">
          <cell r="A2636" t="str">
            <v>400001897</v>
          </cell>
          <cell r="B2636" t="str">
            <v>GLEITLEISTENHALTER-1 FÜR PWO 411670</v>
          </cell>
          <cell r="C2636">
            <v>0</v>
          </cell>
          <cell r="D2636">
            <v>52.6</v>
          </cell>
          <cell r="E2636">
            <v>52.6</v>
          </cell>
        </row>
        <row r="2637">
          <cell r="A2637" t="str">
            <v>400001898</v>
          </cell>
          <cell r="B2637" t="str">
            <v>GLEITLEISTENHALTER-2 FÜR PWO 411670</v>
          </cell>
          <cell r="C2637">
            <v>0</v>
          </cell>
          <cell r="D2637">
            <v>59.5</v>
          </cell>
          <cell r="E2637">
            <v>59.5</v>
          </cell>
        </row>
        <row r="2638">
          <cell r="A2638" t="str">
            <v>400001899</v>
          </cell>
          <cell r="B2638" t="str">
            <v>P&amp;F SENSORBÜGEL F. TROLLEYTRAVERSE</v>
          </cell>
          <cell r="C2638">
            <v>0</v>
          </cell>
          <cell r="D2638">
            <v>36.200000000000003</v>
          </cell>
          <cell r="E2638">
            <v>36.200000000000003</v>
          </cell>
        </row>
        <row r="2639">
          <cell r="A2639" t="str">
            <v>400001900</v>
          </cell>
          <cell r="B2639" t="str">
            <v>GLEITLEISTEN-GRUNDHALTER</v>
          </cell>
          <cell r="C2639">
            <v>0</v>
          </cell>
          <cell r="D2639">
            <v>0</v>
          </cell>
          <cell r="E2639">
            <v>0</v>
          </cell>
        </row>
        <row r="2640">
          <cell r="A2640" t="str">
            <v>400001901</v>
          </cell>
          <cell r="B2640" t="str">
            <v>DLEITPLANKE FÜR PWO 411670</v>
          </cell>
          <cell r="C2640">
            <v>0</v>
          </cell>
          <cell r="D2640">
            <v>596.95000000000005</v>
          </cell>
          <cell r="E2640">
            <v>596.95000000000005</v>
          </cell>
        </row>
        <row r="2641">
          <cell r="A2641" t="str">
            <v>400001902</v>
          </cell>
          <cell r="B2641" t="str">
            <v>GLEITLEISTENVERBINDER</v>
          </cell>
          <cell r="C2641">
            <v>0</v>
          </cell>
          <cell r="D2641">
            <v>12.043888888888889</v>
          </cell>
          <cell r="E2641">
            <v>12.043888888888889</v>
          </cell>
        </row>
        <row r="2642">
          <cell r="A2642" t="str">
            <v>400001903</v>
          </cell>
          <cell r="B2642" t="str">
            <v>SENSOR-GRUNDHALTER</v>
          </cell>
          <cell r="C2642"/>
          <cell r="D2642"/>
          <cell r="E2642"/>
        </row>
        <row r="2643">
          <cell r="A2643" t="str">
            <v>400001904</v>
          </cell>
          <cell r="B2643" t="str">
            <v>REFLEKTORWINKEL</v>
          </cell>
          <cell r="C2643"/>
          <cell r="D2643"/>
          <cell r="E2643"/>
        </row>
        <row r="2644">
          <cell r="A2644" t="str">
            <v>400001905</v>
          </cell>
          <cell r="B2644" t="str">
            <v>SENSORWINKEL</v>
          </cell>
          <cell r="C2644"/>
          <cell r="D2644"/>
          <cell r="E2644"/>
        </row>
        <row r="2645">
          <cell r="A2645" t="str">
            <v>400001906</v>
          </cell>
          <cell r="B2645" t="str">
            <v>BÜGELVERBINDUNG</v>
          </cell>
          <cell r="C2645"/>
          <cell r="D2645"/>
          <cell r="E2645"/>
        </row>
        <row r="2646">
          <cell r="A2646" t="str">
            <v>400001907</v>
          </cell>
          <cell r="B2646" t="str">
            <v>WELLE FÜR MOTORSTATION 0,37 KW VERSTRÄRKT</v>
          </cell>
          <cell r="C2646">
            <v>0</v>
          </cell>
          <cell r="D2646">
            <v>42</v>
          </cell>
          <cell r="E2646">
            <v>42</v>
          </cell>
        </row>
        <row r="2647">
          <cell r="A2647" t="str">
            <v>400001908</v>
          </cell>
          <cell r="B2647" t="str">
            <v>SPS Softwareanpassung Soex "Außer-Inbetriebsetzung</v>
          </cell>
          <cell r="C2647"/>
          <cell r="D2647"/>
          <cell r="E2647"/>
        </row>
        <row r="2648">
          <cell r="A2648" t="str">
            <v>400001993</v>
          </cell>
          <cell r="B2648" t="str">
            <v>SCHIEBEPLATTE UNTEN P&amp;F SPANNSTATION</v>
          </cell>
          <cell r="C2648"/>
          <cell r="D2648"/>
          <cell r="E2648"/>
        </row>
        <row r="2649">
          <cell r="A2649" t="str">
            <v>400001994</v>
          </cell>
          <cell r="B2649" t="str">
            <v>Zentrierplatte</v>
          </cell>
          <cell r="C2649"/>
          <cell r="D2649"/>
          <cell r="E2649"/>
        </row>
        <row r="2650">
          <cell r="A2650" t="str">
            <v>400001995</v>
          </cell>
          <cell r="B2650" t="str">
            <v>Spannwellenzapfen</v>
          </cell>
          <cell r="C2650">
            <v>0</v>
          </cell>
          <cell r="D2650">
            <v>0</v>
          </cell>
          <cell r="E2650">
            <v>0</v>
          </cell>
        </row>
        <row r="2651">
          <cell r="A2651" t="str">
            <v>400001996</v>
          </cell>
          <cell r="B2651" t="str">
            <v>EW_P&amp;F Leitplanke</v>
          </cell>
          <cell r="C2651">
            <v>0</v>
          </cell>
          <cell r="D2651">
            <v>117</v>
          </cell>
          <cell r="E2651">
            <v>117</v>
          </cell>
        </row>
        <row r="2652">
          <cell r="A2652" t="str">
            <v>400001997</v>
          </cell>
          <cell r="B2652" t="str">
            <v>EW_P&amp;F Leitplanke links</v>
          </cell>
          <cell r="C2652">
            <v>0</v>
          </cell>
          <cell r="D2652">
            <v>0</v>
          </cell>
          <cell r="E2652">
            <v>0</v>
          </cell>
        </row>
        <row r="2653">
          <cell r="A2653" t="str">
            <v>400001998</v>
          </cell>
          <cell r="B2653" t="str">
            <v>EW_P&amp;F Leitplanke rechts</v>
          </cell>
          <cell r="C2653">
            <v>0</v>
          </cell>
          <cell r="D2653">
            <v>0</v>
          </cell>
          <cell r="E2653">
            <v>0</v>
          </cell>
        </row>
        <row r="2654">
          <cell r="A2654" t="str">
            <v>400001999</v>
          </cell>
          <cell r="B2654" t="str">
            <v>EW_P&amp;F Bahnhof Andockschuh</v>
          </cell>
          <cell r="C2654">
            <v>0</v>
          </cell>
          <cell r="D2654">
            <v>54.2</v>
          </cell>
          <cell r="E2654">
            <v>54.2</v>
          </cell>
        </row>
        <row r="2655">
          <cell r="A2655" t="str">
            <v>400005001</v>
          </cell>
          <cell r="B2655" t="str">
            <v>FSC ESPRIMO EditionP2510&amp;512MB</v>
          </cell>
          <cell r="C2655">
            <v>0</v>
          </cell>
          <cell r="D2655">
            <v>339</v>
          </cell>
          <cell r="E2655">
            <v>339</v>
          </cell>
        </row>
        <row r="2656">
          <cell r="A2656" t="str">
            <v>400005002</v>
          </cell>
          <cell r="B2656" t="str">
            <v>FSC512MB DDR2 PC4200 533MHZARBEITSSPEICHER</v>
          </cell>
          <cell r="C2656">
            <v>0</v>
          </cell>
          <cell r="D2656">
            <v>36</v>
          </cell>
          <cell r="E2656">
            <v>36</v>
          </cell>
        </row>
        <row r="2657">
          <cell r="A2657" t="str">
            <v>400005003</v>
          </cell>
          <cell r="B2657" t="str">
            <v>FSC SCENICVIEW A19-1 19"</v>
          </cell>
          <cell r="C2657">
            <v>0</v>
          </cell>
          <cell r="D2657">
            <v>175</v>
          </cell>
          <cell r="E2657">
            <v>175</v>
          </cell>
        </row>
        <row r="2658">
          <cell r="A2658" t="str">
            <v>400005004</v>
          </cell>
          <cell r="B2658" t="str">
            <v>FSC ESPRIMO P5915&amp;DVD Supermul</v>
          </cell>
          <cell r="C2658"/>
          <cell r="D2658">
            <v>518</v>
          </cell>
          <cell r="E2658">
            <v>518</v>
          </cell>
        </row>
        <row r="2659">
          <cell r="A2659" t="str">
            <v>400005005</v>
          </cell>
          <cell r="B2659" t="str">
            <v>FSC SCENICVIEW A19-2A 19"</v>
          </cell>
          <cell r="C2659"/>
          <cell r="D2659">
            <v>187</v>
          </cell>
          <cell r="E2659">
            <v>187</v>
          </cell>
        </row>
        <row r="2660">
          <cell r="A2660" t="str">
            <v>400005006</v>
          </cell>
          <cell r="B2660" t="str">
            <v>RAROX Cardreader intern</v>
          </cell>
          <cell r="C2660"/>
          <cell r="D2660">
            <v>12.5</v>
          </cell>
          <cell r="E2660">
            <v>12.5</v>
          </cell>
        </row>
        <row r="2661">
          <cell r="A2661" t="str">
            <v>400005007</v>
          </cell>
          <cell r="B2661" t="str">
            <v>DELL OPTIPLEX 330</v>
          </cell>
          <cell r="C2661">
            <v>0</v>
          </cell>
          <cell r="D2661">
            <v>720</v>
          </cell>
          <cell r="E2661">
            <v>720</v>
          </cell>
        </row>
        <row r="2662">
          <cell r="A2662" t="str">
            <v>400005008</v>
          </cell>
          <cell r="B2662" t="str">
            <v>DELL OPTIPLEX 330 MT m. 19"WFP</v>
          </cell>
          <cell r="C2662">
            <v>0</v>
          </cell>
          <cell r="D2662">
            <v>453.08</v>
          </cell>
          <cell r="E2662">
            <v>453.08</v>
          </cell>
        </row>
        <row r="2663">
          <cell r="A2663" t="str">
            <v>400005009</v>
          </cell>
          <cell r="B2663" t="str">
            <v>ARCNET CARD SH ARC PClu-Khersteller: SOHARD</v>
          </cell>
          <cell r="C2663"/>
          <cell r="D2663">
            <v>323</v>
          </cell>
          <cell r="E2663">
            <v>323</v>
          </cell>
        </row>
        <row r="2664">
          <cell r="A2664" t="str">
            <v>400005010</v>
          </cell>
          <cell r="B2664" t="str">
            <v>MOTOROLA HANDSCANNER LS3408 FZ</v>
          </cell>
          <cell r="C2664">
            <v>0</v>
          </cell>
          <cell r="D2664">
            <v>329</v>
          </cell>
          <cell r="E2664">
            <v>329</v>
          </cell>
        </row>
        <row r="2665">
          <cell r="A2665" t="str">
            <v>400005011</v>
          </cell>
          <cell r="B2665" t="str">
            <v>DELL WYSE T10 KPL. LAUT ANGEBOT AN1400765 VOM</v>
          </cell>
          <cell r="C2665"/>
          <cell r="D2665">
            <v>462.5</v>
          </cell>
          <cell r="E2665">
            <v>462.5</v>
          </cell>
        </row>
        <row r="2666">
          <cell r="A2666" t="str">
            <v>400005990</v>
          </cell>
          <cell r="B2666" t="str">
            <v>ERSTELLUNG STROMLAUFPLAN</v>
          </cell>
          <cell r="C2666"/>
          <cell r="D2666">
            <v>6075</v>
          </cell>
          <cell r="E2666">
            <v>6075</v>
          </cell>
        </row>
        <row r="2667">
          <cell r="A2667" t="str">
            <v>40000667</v>
          </cell>
          <cell r="B2667" t="str">
            <v>KOPIER-ARTIKEL - Einkaufsteil</v>
          </cell>
          <cell r="C2667"/>
          <cell r="D2667">
            <v>22.75</v>
          </cell>
          <cell r="E2667">
            <v>22.75</v>
          </cell>
        </row>
        <row r="2668">
          <cell r="A2668" t="str">
            <v>400009001</v>
          </cell>
          <cell r="B2668" t="str">
            <v>Rundsteckverb. M12 gew.Schneidklemm</v>
          </cell>
          <cell r="C2668"/>
          <cell r="D2668">
            <v>7.88</v>
          </cell>
          <cell r="E2668">
            <v>7.88</v>
          </cell>
        </row>
        <row r="2669">
          <cell r="A2669" t="str">
            <v>400009002</v>
          </cell>
          <cell r="B2669" t="str">
            <v>Anschl.Leitung M8 3pol.5m offeSchneidklemm</v>
          </cell>
          <cell r="C2669"/>
          <cell r="D2669">
            <v>5.37</v>
          </cell>
          <cell r="E2669">
            <v>5.37</v>
          </cell>
        </row>
        <row r="2670">
          <cell r="A2670" t="str">
            <v>400009003</v>
          </cell>
          <cell r="B2670" t="str">
            <v>BASIS LIZENZ PNOZ MULTI SOFTWA</v>
          </cell>
          <cell r="C2670">
            <v>0</v>
          </cell>
          <cell r="D2670">
            <v>390</v>
          </cell>
          <cell r="E2670">
            <v>390</v>
          </cell>
        </row>
        <row r="2671">
          <cell r="A2671" t="str">
            <v>400009004</v>
          </cell>
          <cell r="B2671" t="str">
            <v>PNOZ MULTI TOOL KIT</v>
          </cell>
          <cell r="C2671">
            <v>0</v>
          </cell>
          <cell r="D2671">
            <v>140</v>
          </cell>
          <cell r="E2671">
            <v>140</v>
          </cell>
        </row>
        <row r="2672">
          <cell r="A2672" t="str">
            <v>400009005</v>
          </cell>
          <cell r="B2672" t="str">
            <v xml:space="preserve">MOVIMOT 1,5KW NACHRÜSTSATZ MM15D-503-00/0 INCL. </v>
          </cell>
          <cell r="C2672">
            <v>0</v>
          </cell>
          <cell r="D2672">
            <v>346.19</v>
          </cell>
          <cell r="E2672">
            <v>346.19</v>
          </cell>
        </row>
        <row r="2673">
          <cell r="A2673" t="str">
            <v>400009006</v>
          </cell>
          <cell r="B2673" t="str">
            <v>SENSOR INDUKTIV M18/8MM/230VIM18-08-NUS-ZU0 (NO)</v>
          </cell>
          <cell r="C2673">
            <v>0</v>
          </cell>
          <cell r="D2673">
            <v>59.1</v>
          </cell>
          <cell r="E2673">
            <v>59.1</v>
          </cell>
        </row>
        <row r="2674">
          <cell r="A2674" t="str">
            <v>400009007</v>
          </cell>
          <cell r="B2674" t="str">
            <v>SENSOR INDUKTIV M18/8MM/230VIM18-08-NUO-ZU0 (NC)</v>
          </cell>
          <cell r="C2674">
            <v>0</v>
          </cell>
          <cell r="D2674">
            <v>45.17</v>
          </cell>
          <cell r="E2674">
            <v>45.17</v>
          </cell>
        </row>
        <row r="2675">
          <cell r="A2675" t="str">
            <v>400009008</v>
          </cell>
          <cell r="B2675" t="str">
            <v>SCHALTANLAGE KPL. [410430]</v>
          </cell>
          <cell r="C2675"/>
          <cell r="D2675">
            <v>37355</v>
          </cell>
          <cell r="E2675">
            <v>37355</v>
          </cell>
        </row>
        <row r="2676">
          <cell r="A2676" t="str">
            <v>400009009</v>
          </cell>
          <cell r="B2676" t="str">
            <v>KLEMMKASTEN KPL. 300 x 300 x 120MM</v>
          </cell>
          <cell r="C2676"/>
          <cell r="D2676">
            <v>154</v>
          </cell>
          <cell r="E2676">
            <v>154</v>
          </cell>
        </row>
        <row r="2677">
          <cell r="A2677" t="str">
            <v>400009010</v>
          </cell>
          <cell r="B2677" t="str">
            <v>ERSTELLUNG STROMLAUFPLAN</v>
          </cell>
          <cell r="C2677"/>
          <cell r="D2677">
            <v>1760</v>
          </cell>
          <cell r="E2677">
            <v>1760</v>
          </cell>
        </row>
        <row r="2678">
          <cell r="A2678" t="str">
            <v>400009011</v>
          </cell>
          <cell r="B2678" t="str">
            <v>SCHALTANLAGE KPL. [407140]</v>
          </cell>
          <cell r="C2678"/>
          <cell r="D2678">
            <v>13429</v>
          </cell>
          <cell r="E2678">
            <v>13429</v>
          </cell>
        </row>
        <row r="2679">
          <cell r="A2679" t="str">
            <v>400009012</v>
          </cell>
          <cell r="B2679" t="str">
            <v>DREHSTROM WANDLERZÄHLER GEEICHT KDK420005B-6TE</v>
          </cell>
          <cell r="C2679"/>
          <cell r="D2679">
            <v>133.94</v>
          </cell>
          <cell r="E2679">
            <v>133.94</v>
          </cell>
        </row>
        <row r="2680">
          <cell r="A2680" t="str">
            <v>400009013</v>
          </cell>
          <cell r="B2680" t="str">
            <v>STROMWANDLER 200/5AMP.,5VA</v>
          </cell>
          <cell r="C2680"/>
          <cell r="D2680">
            <v>65.87</v>
          </cell>
          <cell r="E2680">
            <v>65.87</v>
          </cell>
        </row>
        <row r="2681">
          <cell r="A2681" t="str">
            <v>400009014</v>
          </cell>
          <cell r="B2681" t="str">
            <v>DREHSTROM ZÄHLER GEEICHT KDK421060B-6TE</v>
          </cell>
          <cell r="C2681"/>
          <cell r="D2681">
            <v>142.24</v>
          </cell>
          <cell r="E2681">
            <v>142.24</v>
          </cell>
        </row>
        <row r="2682">
          <cell r="A2682" t="str">
            <v>400009015</v>
          </cell>
          <cell r="B2682" t="str">
            <v>HILFSSCHALTER NC/NO FÜR 3RV1011</v>
          </cell>
          <cell r="C2682">
            <v>0</v>
          </cell>
          <cell r="D2682">
            <v>4.62</v>
          </cell>
          <cell r="E2682">
            <v>4.62</v>
          </cell>
        </row>
        <row r="2683">
          <cell r="A2683" t="str">
            <v>400009016</v>
          </cell>
          <cell r="B2683" t="str">
            <v>ZEITRELAIS,3-300 SEC 19,2-30V DC,</v>
          </cell>
          <cell r="C2683"/>
          <cell r="D2683">
            <v>43.8</v>
          </cell>
          <cell r="E2683">
            <v>43.8</v>
          </cell>
        </row>
        <row r="2684">
          <cell r="A2684" t="str">
            <v>400009017</v>
          </cell>
          <cell r="B2684" t="str">
            <v>LINIENSCANNER/ LONG RANGE CLV621-0000</v>
          </cell>
          <cell r="C2684">
            <v>0</v>
          </cell>
          <cell r="D2684">
            <v>702</v>
          </cell>
          <cell r="E2684">
            <v>702</v>
          </cell>
        </row>
        <row r="2685">
          <cell r="A2685" t="str">
            <v>400009018</v>
          </cell>
          <cell r="B2685" t="str">
            <v>KOPPELSCHÜTZ  4KW/400V, 1OE, SCHRAUBBAR</v>
          </cell>
          <cell r="C2685">
            <v>0</v>
          </cell>
          <cell r="D2685">
            <v>31.22</v>
          </cell>
          <cell r="E2685">
            <v>31.22</v>
          </cell>
        </row>
        <row r="2686">
          <cell r="A2686" t="str">
            <v>400009019</v>
          </cell>
          <cell r="B2686" t="str">
            <v>VERDRAHTUNGSBAUSATZ FÜR WENDESTARTER (3RA19)</v>
          </cell>
          <cell r="C2686"/>
          <cell r="D2686">
            <v>6.4</v>
          </cell>
          <cell r="E2686">
            <v>6.4</v>
          </cell>
        </row>
        <row r="2687">
          <cell r="A2687" t="str">
            <v>400009020</v>
          </cell>
          <cell r="B2687" t="str">
            <v>REFLEXIONSFOLIE, B=25MM, L=22,8M, REF-PLUS-25-K</v>
          </cell>
          <cell r="C2687">
            <v>0</v>
          </cell>
          <cell r="D2687">
            <v>198</v>
          </cell>
          <cell r="E2687">
            <v>198</v>
          </cell>
        </row>
        <row r="2688">
          <cell r="A2688" t="str">
            <v>400009021</v>
          </cell>
          <cell r="B2688" t="str">
            <v>RELAISMODUL DEK-REL-G24/21</v>
          </cell>
          <cell r="C2688">
            <v>0</v>
          </cell>
          <cell r="D2688">
            <v>11.64</v>
          </cell>
          <cell r="E2688">
            <v>11.64</v>
          </cell>
        </row>
        <row r="2689">
          <cell r="A2689" t="str">
            <v>400009022</v>
          </cell>
          <cell r="B2689" t="str">
            <v>ZEITRELAIS,MULTIFUNKTION,0,05SEC-100H,AC230/DC24V\</v>
          </cell>
          <cell r="C2689">
            <v>0</v>
          </cell>
          <cell r="D2689">
            <v>72.08</v>
          </cell>
          <cell r="E2689">
            <v>72.08</v>
          </cell>
        </row>
        <row r="2690">
          <cell r="A2690" t="str">
            <v>400009023</v>
          </cell>
          <cell r="B2690" t="str">
            <v>HILFSSCHUETZ, 4S, DC 24V, SCHRAUBANSCHLUSS</v>
          </cell>
          <cell r="C2690">
            <v>0</v>
          </cell>
          <cell r="D2690">
            <v>23.82</v>
          </cell>
          <cell r="E2690">
            <v>23.82</v>
          </cell>
        </row>
        <row r="2691">
          <cell r="A2691" t="str">
            <v>400009024</v>
          </cell>
          <cell r="B2691" t="str">
            <v>HILFSSCHALTERBLOCK, 80E, 4S, DIN EN 50011,</v>
          </cell>
          <cell r="C2691">
            <v>0</v>
          </cell>
          <cell r="D2691">
            <v>6.86</v>
          </cell>
          <cell r="E2691">
            <v>6.86</v>
          </cell>
        </row>
        <row r="2692">
          <cell r="A2692" t="str">
            <v>400009025</v>
          </cell>
          <cell r="B2692" t="str">
            <v>FERNSCHALTER 1NC/1NO 24V DC</v>
          </cell>
          <cell r="C2692">
            <v>0</v>
          </cell>
          <cell r="D2692">
            <v>24.71</v>
          </cell>
          <cell r="E2692">
            <v>24.71</v>
          </cell>
        </row>
        <row r="2693">
          <cell r="A2693" t="str">
            <v>400009026</v>
          </cell>
          <cell r="B2693" t="str">
            <v>RITTAL RÜCKWAND FÜR TSA8884500</v>
          </cell>
          <cell r="C2693">
            <v>0</v>
          </cell>
          <cell r="D2693">
            <v>102.32</v>
          </cell>
          <cell r="E2693">
            <v>102.32</v>
          </cell>
        </row>
        <row r="2694">
          <cell r="A2694" t="str">
            <v>400009027</v>
          </cell>
          <cell r="B2694" t="str">
            <v>RITTAL SCHALTSCHRANKTÜRE FÜR TSA8884500</v>
          </cell>
          <cell r="C2694">
            <v>0</v>
          </cell>
          <cell r="D2694">
            <v>141.74</v>
          </cell>
          <cell r="E2694">
            <v>141.74</v>
          </cell>
        </row>
        <row r="2695">
          <cell r="A2695" t="str">
            <v>400009028</v>
          </cell>
          <cell r="B2695" t="str">
            <v>REFLEXIONS-LICHTTASTER M.HGA. FHDK 14P5101/S35A</v>
          </cell>
          <cell r="C2695">
            <v>0</v>
          </cell>
          <cell r="D2695">
            <v>67.2</v>
          </cell>
          <cell r="E2695">
            <v>67.2</v>
          </cell>
        </row>
        <row r="2696">
          <cell r="A2696" t="str">
            <v>400009029</v>
          </cell>
          <cell r="B2696" t="str">
            <v>EUCHNER POSITIONSSCHALTER NZ2RS-511L060C1631+ED,</v>
          </cell>
          <cell r="C2696">
            <v>0</v>
          </cell>
          <cell r="D2696">
            <v>82.4</v>
          </cell>
          <cell r="E2696">
            <v>82.4</v>
          </cell>
        </row>
        <row r="2697">
          <cell r="A2697" t="str">
            <v>400009030</v>
          </cell>
          <cell r="B2697" t="str">
            <v xml:space="preserve">EUCHNER ANSCHLLUSSLEITUNG 10M, SR6EF-10000 </v>
          </cell>
          <cell r="C2697">
            <v>0</v>
          </cell>
          <cell r="D2697">
            <v>67.599999999999994</v>
          </cell>
          <cell r="E2697">
            <v>67.599999999999994</v>
          </cell>
        </row>
        <row r="2698">
          <cell r="A2698" t="str">
            <v>400009031</v>
          </cell>
          <cell r="B2698" t="str">
            <v>REFLEXIONS-LICHTSCHRANKE S50-MA -5-B01-PP</v>
          </cell>
          <cell r="C2698"/>
          <cell r="D2698">
            <v>27.54</v>
          </cell>
          <cell r="E2698">
            <v>27.54</v>
          </cell>
        </row>
        <row r="2699">
          <cell r="A2699" t="str">
            <v>400009032</v>
          </cell>
          <cell r="B2699" t="str">
            <v>SENSOR INDUKT.M18/8MM/BÜ/NO/M12-4POL,</v>
          </cell>
          <cell r="C2699"/>
          <cell r="D2699">
            <v>24.97</v>
          </cell>
          <cell r="E2699">
            <v>24.97</v>
          </cell>
        </row>
        <row r="2700">
          <cell r="A2700" t="str">
            <v>400009033</v>
          </cell>
          <cell r="B2700" t="str">
            <v>ULTRASCHALLSENSOR UC4-11341</v>
          </cell>
          <cell r="C2700"/>
          <cell r="D2700">
            <v>142.5</v>
          </cell>
          <cell r="E2700">
            <v>142.5</v>
          </cell>
        </row>
        <row r="2701">
          <cell r="A2701" t="str">
            <v>400009034</v>
          </cell>
          <cell r="B2701" t="str">
            <v>REFLEX LICHTSCHR.WL100-P4339</v>
          </cell>
          <cell r="C2701"/>
          <cell r="D2701">
            <v>48.37</v>
          </cell>
          <cell r="E2701">
            <v>48.37</v>
          </cell>
        </row>
        <row r="2702">
          <cell r="A2702" t="str">
            <v>400009035</v>
          </cell>
          <cell r="B2702" t="str">
            <v>SENSORHALTER FÜR WEICHENSCHENKEABFRAGE --&gt;</v>
          </cell>
          <cell r="C2702">
            <v>0</v>
          </cell>
          <cell r="D2702">
            <v>35</v>
          </cell>
          <cell r="E2702">
            <v>35</v>
          </cell>
        </row>
        <row r="2703">
          <cell r="A2703" t="str">
            <v>400009036</v>
          </cell>
          <cell r="B2703" t="str">
            <v>SENSOR REED+LED+CONNECTOR MRSU</v>
          </cell>
          <cell r="C2703"/>
          <cell r="D2703">
            <v>33</v>
          </cell>
          <cell r="E2703">
            <v>33</v>
          </cell>
        </row>
        <row r="2704">
          <cell r="A2704" t="str">
            <v>400009037</v>
          </cell>
          <cell r="B2704" t="str">
            <v>SENTRON PAC3200; LCD; 96X96MM POWER MONITORING</v>
          </cell>
          <cell r="C2704">
            <v>0</v>
          </cell>
          <cell r="D2704">
            <v>284.8</v>
          </cell>
          <cell r="E2704">
            <v>284.8</v>
          </cell>
        </row>
        <row r="2705">
          <cell r="A2705" t="str">
            <v>400009038</v>
          </cell>
          <cell r="B2705" t="str">
            <v>ADAPTER FUER HUTSCHIENENMONTAGE</v>
          </cell>
          <cell r="C2705">
            <v>0</v>
          </cell>
          <cell r="D2705">
            <v>22.56</v>
          </cell>
          <cell r="E2705">
            <v>22.56</v>
          </cell>
        </row>
        <row r="2706">
          <cell r="A2706" t="str">
            <v>400009039</v>
          </cell>
          <cell r="B2706" t="str">
            <v>STROMWANDLER AC 3X150/5A</v>
          </cell>
          <cell r="C2706">
            <v>0</v>
          </cell>
          <cell r="D2706">
            <v>72.2</v>
          </cell>
          <cell r="E2706">
            <v>72.2</v>
          </cell>
        </row>
        <row r="2707">
          <cell r="A2707" t="str">
            <v>400009040</v>
          </cell>
          <cell r="B2707" t="str">
            <v>SICHERUNGSLASTTRENNSCHALTER 3-POLIG/NH00160A</v>
          </cell>
          <cell r="C2707"/>
          <cell r="D2707">
            <v>72.2</v>
          </cell>
          <cell r="E2707">
            <v>72.2</v>
          </cell>
        </row>
        <row r="2708">
          <cell r="A2708" t="str">
            <v>400009041</v>
          </cell>
          <cell r="B2708" t="str">
            <v xml:space="preserve">4G1,5 JZ-HF-CY STEUERLEITUNG SCHLEPPKETTENEINS. </v>
          </cell>
          <cell r="C2708"/>
          <cell r="D2708">
            <v>1.4342999999999999</v>
          </cell>
          <cell r="E2708">
            <v>1.4342999999999999</v>
          </cell>
        </row>
        <row r="2709">
          <cell r="A2709" t="str">
            <v>400009042</v>
          </cell>
          <cell r="B2709" t="str">
            <v>STEUERLEITUNG FUER SCHLEPPKETTENEINS. JZ-HF-CY</v>
          </cell>
          <cell r="C2709">
            <v>0</v>
          </cell>
          <cell r="D2709">
            <v>1.3520000000000001</v>
          </cell>
          <cell r="E2709">
            <v>1.3520000000000001</v>
          </cell>
        </row>
        <row r="2710">
          <cell r="A2710" t="str">
            <v>400009043</v>
          </cell>
          <cell r="B2710" t="str">
            <v>STEUERLEITUNG FUER SCHLEPPKETTENEINS. JZ-HF-CY</v>
          </cell>
          <cell r="C2710">
            <v>0</v>
          </cell>
          <cell r="D2710">
            <v>0.99909999999999999</v>
          </cell>
          <cell r="E2710">
            <v>0.99909999999999999</v>
          </cell>
        </row>
        <row r="2711">
          <cell r="A2711" t="str">
            <v>400009044</v>
          </cell>
          <cell r="B2711" t="str">
            <v>SENSOR INDUKTIV M30/40MM (M12-4P) IM30-40NPS-ZC1</v>
          </cell>
          <cell r="C2711">
            <v>0</v>
          </cell>
          <cell r="D2711">
            <v>53.62</v>
          </cell>
          <cell r="E2711">
            <v>53.62</v>
          </cell>
        </row>
        <row r="2712">
          <cell r="A2712" t="str">
            <v>400009045</v>
          </cell>
          <cell r="B2712" t="str">
            <v>ADERLEITUNG H07V-K 6MM² BLAU</v>
          </cell>
          <cell r="C2712"/>
          <cell r="D2712">
            <v>0.60160000000000002</v>
          </cell>
          <cell r="E2712">
            <v>0.60160000000000002</v>
          </cell>
        </row>
        <row r="2713">
          <cell r="A2713" t="str">
            <v>400009046</v>
          </cell>
          <cell r="B2713" t="str">
            <v>TRENNSCHALTER, T92 690V 160A 3POLIG TRANSPARENT</v>
          </cell>
          <cell r="C2713">
            <v>0</v>
          </cell>
          <cell r="D2713">
            <v>130.9</v>
          </cell>
          <cell r="E2713">
            <v>130.9</v>
          </cell>
        </row>
        <row r="2714">
          <cell r="A2714" t="str">
            <v>400009047</v>
          </cell>
          <cell r="B2714" t="str">
            <v>DREHANTRIEB MIT VERLÄNGERUNGSACHE 400 MM</v>
          </cell>
          <cell r="C2714">
            <v>0</v>
          </cell>
          <cell r="D2714">
            <v>23.66</v>
          </cell>
          <cell r="E2714">
            <v>23.66</v>
          </cell>
        </row>
        <row r="2715">
          <cell r="A2715" t="str">
            <v>400009048</v>
          </cell>
          <cell r="B2715" t="str">
            <v>KLEMMENABDECKUNG F.160/200A-TRENNSCHALTER 5TE1</v>
          </cell>
          <cell r="C2715">
            <v>0</v>
          </cell>
          <cell r="D2715">
            <v>5.16</v>
          </cell>
          <cell r="E2715">
            <v>5.16</v>
          </cell>
        </row>
        <row r="2716">
          <cell r="A2716" t="str">
            <v>400009049</v>
          </cell>
          <cell r="B2716" t="str">
            <v>SICHERUNGSLASTTRENNSCHALTER 3-POLIG, NH00, NH000</v>
          </cell>
          <cell r="C2716">
            <v>0</v>
          </cell>
          <cell r="D2716">
            <v>39.1</v>
          </cell>
          <cell r="E2716">
            <v>39.1</v>
          </cell>
        </row>
        <row r="2717">
          <cell r="A2717" t="str">
            <v>400009050</v>
          </cell>
          <cell r="B2717" t="str">
            <v>NH-SICHERUNGSEINSATZ NH00 125A</v>
          </cell>
          <cell r="C2717">
            <v>0</v>
          </cell>
          <cell r="D2717">
            <v>3.26</v>
          </cell>
          <cell r="E2717">
            <v>3.26</v>
          </cell>
        </row>
        <row r="2718">
          <cell r="A2718" t="str">
            <v>400009051</v>
          </cell>
          <cell r="B2718" t="str">
            <v>STROMWANDLER AC 3X60/5A</v>
          </cell>
          <cell r="C2718"/>
          <cell r="D2718">
            <v>83.6</v>
          </cell>
          <cell r="E2718">
            <v>83.6</v>
          </cell>
        </row>
        <row r="2719">
          <cell r="A2719" t="str">
            <v>400009052</v>
          </cell>
          <cell r="B2719" t="str">
            <v>GEHAEUSE - HC-B 10-KML-H-O1STM20</v>
          </cell>
          <cell r="C2719"/>
          <cell r="D2719">
            <v>18.399999999999999</v>
          </cell>
          <cell r="E2719">
            <v>18.399999999999999</v>
          </cell>
        </row>
        <row r="2720">
          <cell r="A2720" t="str">
            <v>400009053</v>
          </cell>
          <cell r="B2720" t="str">
            <v>STIFT-KONTAKTEINSATZ - HC-B 10-I-UT-M</v>
          </cell>
          <cell r="C2720">
            <v>0</v>
          </cell>
          <cell r="D2720">
            <v>5.63</v>
          </cell>
          <cell r="E2720">
            <v>5.63</v>
          </cell>
        </row>
        <row r="2721">
          <cell r="A2721" t="str">
            <v>400009054</v>
          </cell>
          <cell r="B2721" t="str">
            <v>BUCHSEN-KONTAKTEINSATZ - HC-B 10-I-UT-F</v>
          </cell>
          <cell r="C2721"/>
          <cell r="D2721">
            <v>6.3</v>
          </cell>
          <cell r="E2721">
            <v>6.3</v>
          </cell>
        </row>
        <row r="2722">
          <cell r="A2722" t="str">
            <v>400009055</v>
          </cell>
          <cell r="B2722" t="str">
            <v>RJ45 ANBAURAHMEN - VS-08-A-RJ45/MOD-1-R-IP67</v>
          </cell>
          <cell r="C2722"/>
          <cell r="D2722">
            <v>2.61</v>
          </cell>
          <cell r="E2722">
            <v>2.61</v>
          </cell>
        </row>
        <row r="2723">
          <cell r="A2723" t="str">
            <v>400009056</v>
          </cell>
          <cell r="B2723" t="str">
            <v>RJ45BUCHSENEINSATZ - VS-08-BU-RJ45/BU</v>
          </cell>
          <cell r="C2723"/>
          <cell r="D2723">
            <v>4.96</v>
          </cell>
          <cell r="E2723">
            <v>4.96</v>
          </cell>
        </row>
        <row r="2724">
          <cell r="A2724" t="str">
            <v>400009057</v>
          </cell>
          <cell r="B2724" t="str">
            <v>KURZHUBTASTATUR KBT-06 MIT TOUCHPAD, US-LAYOUT</v>
          </cell>
          <cell r="C2724">
            <v>0</v>
          </cell>
          <cell r="D2724">
            <v>326</v>
          </cell>
          <cell r="E2724">
            <v>326</v>
          </cell>
        </row>
        <row r="2725">
          <cell r="A2725" t="str">
            <v>400009058</v>
          </cell>
          <cell r="B2725" t="str">
            <v>PULTEINBAU - MONITOR SRLine²; R-FLAT 24/FHD</v>
          </cell>
          <cell r="C2725">
            <v>0</v>
          </cell>
          <cell r="D2725">
            <v>968</v>
          </cell>
          <cell r="E2725">
            <v>968</v>
          </cell>
        </row>
        <row r="2726">
          <cell r="A2726" t="str">
            <v>400009059</v>
          </cell>
          <cell r="B2726" t="str">
            <v>SICHERUNGSLASTTRENNSCHALTER 3-POLIG, NH000, 160A</v>
          </cell>
          <cell r="C2726">
            <v>0</v>
          </cell>
          <cell r="D2726">
            <v>38.54</v>
          </cell>
          <cell r="E2726">
            <v>38.54</v>
          </cell>
        </row>
        <row r="2727">
          <cell r="A2727" t="str">
            <v>400009060</v>
          </cell>
          <cell r="B2727" t="str">
            <v>NH-SICHERUNGSEINSATZ NH000 20A</v>
          </cell>
          <cell r="C2727"/>
          <cell r="D2727">
            <v>3.33</v>
          </cell>
          <cell r="E2727">
            <v>3.33</v>
          </cell>
        </row>
        <row r="2728">
          <cell r="A2728" t="str">
            <v>400009061</v>
          </cell>
          <cell r="B2728" t="str">
            <v>TÜLLENGEHÄUSE D7 HC-STA-D07-HHFS-1TGM20-PL-BK</v>
          </cell>
          <cell r="C2728">
            <v>0</v>
          </cell>
          <cell r="D2728">
            <v>1.57</v>
          </cell>
          <cell r="E2728">
            <v>1.57</v>
          </cell>
        </row>
        <row r="2729">
          <cell r="A2729" t="str">
            <v>400009062</v>
          </cell>
          <cell r="B2729" t="str">
            <v>KONTAKTEINSATZ BUCHSE SCHRAUBKL.- HC-A04-I-UT-F</v>
          </cell>
          <cell r="C2729">
            <v>0</v>
          </cell>
          <cell r="D2729">
            <v>26.1</v>
          </cell>
          <cell r="E2729">
            <v>26.1</v>
          </cell>
        </row>
        <row r="2730">
          <cell r="A2730" t="str">
            <v>400009063</v>
          </cell>
          <cell r="B2730" t="str">
            <v>KONTAKTEINSATZ STIFT SCHRAUB- HC-A04-I-UT-M</v>
          </cell>
          <cell r="C2730">
            <v>0</v>
          </cell>
          <cell r="D2730">
            <v>4.8899999999999997</v>
          </cell>
          <cell r="E2730">
            <v>4.8899999999999997</v>
          </cell>
        </row>
        <row r="2731">
          <cell r="A2731" t="str">
            <v>400009064</v>
          </cell>
          <cell r="B2731" t="str">
            <v>HALTEPLATTE FÜR TABLEAU 7-FACH</v>
          </cell>
          <cell r="C2731">
            <v>0</v>
          </cell>
          <cell r="D2731">
            <v>27.5</v>
          </cell>
          <cell r="E2731">
            <v>27.5</v>
          </cell>
        </row>
        <row r="2732">
          <cell r="A2732" t="str">
            <v>400009065</v>
          </cell>
          <cell r="B2732" t="str">
            <v>HALTEPLATTE FÜR TABLEAU 8-FACH</v>
          </cell>
          <cell r="C2732"/>
          <cell r="D2732">
            <v>5.75</v>
          </cell>
          <cell r="E2732">
            <v>5.75</v>
          </cell>
        </row>
        <row r="2733">
          <cell r="A2733" t="str">
            <v>400009066</v>
          </cell>
          <cell r="B2733" t="str">
            <v xml:space="preserve">Verschraubung  G3/4 auf G 1/2                    </v>
          </cell>
          <cell r="C2733"/>
          <cell r="D2733">
            <v>2.76</v>
          </cell>
          <cell r="E2733">
            <v>2.76</v>
          </cell>
        </row>
        <row r="2734">
          <cell r="A2734" t="str">
            <v>400009067</v>
          </cell>
          <cell r="B2734" t="str">
            <v xml:space="preserve">Gerade Verschraubung G1/2 DA14                   </v>
          </cell>
          <cell r="C2734"/>
          <cell r="D2734">
            <v>4.1399999999999997</v>
          </cell>
          <cell r="E2734">
            <v>4.1399999999999997</v>
          </cell>
        </row>
        <row r="2735">
          <cell r="A2735" t="str">
            <v>400009068</v>
          </cell>
          <cell r="B2735" t="str">
            <v>L-Winkel für C 300 /PRN</v>
          </cell>
          <cell r="C2735"/>
          <cell r="D2735">
            <v>1.85</v>
          </cell>
          <cell r="E2735">
            <v>1.85</v>
          </cell>
        </row>
        <row r="2736">
          <cell r="A2736" t="str">
            <v>400009069</v>
          </cell>
          <cell r="B2736" t="str">
            <v>WAHLSCHALTER, 6 STELLUNGEN CG4-A233-600-FS2</v>
          </cell>
          <cell r="C2736"/>
          <cell r="D2736">
            <v>20.78</v>
          </cell>
          <cell r="E2736">
            <v>20.78</v>
          </cell>
        </row>
        <row r="2737">
          <cell r="A2737" t="str">
            <v>400009070</v>
          </cell>
          <cell r="B2737" t="str">
            <v>SEILZUG-NOTAUS-SCHALTER  XY2CH13270</v>
          </cell>
          <cell r="C2737"/>
          <cell r="D2737">
            <v>91.58</v>
          </cell>
          <cell r="E2737">
            <v>91.58</v>
          </cell>
        </row>
        <row r="2738">
          <cell r="A2738" t="str">
            <v>400009071</v>
          </cell>
          <cell r="B2738" t="str">
            <v>GEHAEUSE - HC-B 24-SMLD-67/O1M25</v>
          </cell>
          <cell r="C2738">
            <v>0</v>
          </cell>
          <cell r="D2738">
            <v>26.15</v>
          </cell>
          <cell r="E2738">
            <v>26.15</v>
          </cell>
        </row>
        <row r="2739">
          <cell r="A2739" t="str">
            <v>400009072</v>
          </cell>
          <cell r="B2739" t="str">
            <v>GEHAEUSE - HC-B 24-KML-H-O1STM25</v>
          </cell>
          <cell r="C2739">
            <v>0</v>
          </cell>
          <cell r="D2739">
            <v>19.100000000000001</v>
          </cell>
          <cell r="E2739">
            <v>19.100000000000001</v>
          </cell>
        </row>
        <row r="2740">
          <cell r="A2740" t="str">
            <v>400009073</v>
          </cell>
          <cell r="B2740" t="str">
            <v>STIFT-KONTAKTEINSATZ - HC-B24-I-PT-M</v>
          </cell>
          <cell r="C2740">
            <v>0</v>
          </cell>
          <cell r="D2740">
            <v>8.23</v>
          </cell>
          <cell r="E2740">
            <v>8.23</v>
          </cell>
        </row>
        <row r="2741">
          <cell r="A2741" t="str">
            <v>400009074</v>
          </cell>
          <cell r="B2741" t="str">
            <v>BUCHSEN-KONTAKTEINSATZ - HC-B24-I-PT-F</v>
          </cell>
          <cell r="C2741">
            <v>0</v>
          </cell>
          <cell r="D2741">
            <v>8.7799999999999994</v>
          </cell>
          <cell r="E2741">
            <v>8.7799999999999994</v>
          </cell>
        </row>
        <row r="2742">
          <cell r="A2742" t="str">
            <v>400009075</v>
          </cell>
          <cell r="B2742" t="str">
            <v>ADAPTER ETHERNET TO 1 X SERIELL RS232 EX-6030</v>
          </cell>
          <cell r="C2742">
            <v>0</v>
          </cell>
          <cell r="D2742">
            <v>67.540000000000006</v>
          </cell>
          <cell r="E2742">
            <v>67.540000000000006</v>
          </cell>
        </row>
        <row r="2743">
          <cell r="A2743" t="str">
            <v>400009076</v>
          </cell>
          <cell r="B2743" t="str">
            <v>HANDHELDSCANNER IDM160-300S RS-232 KIT</v>
          </cell>
          <cell r="C2743">
            <v>0</v>
          </cell>
          <cell r="D2743">
            <v>295.5</v>
          </cell>
          <cell r="E2743">
            <v>295.5</v>
          </cell>
        </row>
        <row r="2744">
          <cell r="A2744" t="str">
            <v>400009077</v>
          </cell>
          <cell r="B2744" t="str">
            <v>RS-232 SPIRALKABEL 3,8 M FÜR IDM160</v>
          </cell>
          <cell r="C2744">
            <v>0</v>
          </cell>
          <cell r="D2744">
            <v>29.1</v>
          </cell>
          <cell r="E2744">
            <v>29.1</v>
          </cell>
        </row>
        <row r="2745">
          <cell r="A2745" t="str">
            <v>400009078</v>
          </cell>
          <cell r="B2745" t="str">
            <v>STROMVERSOGUNG 100-240V AC/5V DC/2A FÜR IDM160</v>
          </cell>
          <cell r="C2745">
            <v>0</v>
          </cell>
          <cell r="D2745">
            <v>17.62</v>
          </cell>
          <cell r="E2745">
            <v>17.62</v>
          </cell>
        </row>
        <row r="2746">
          <cell r="A2746" t="str">
            <v>400009079</v>
          </cell>
          <cell r="B2746" t="str">
            <v>SIMATIC IPC427D (MICROBOX PC)</v>
          </cell>
          <cell r="C2746">
            <v>0</v>
          </cell>
          <cell r="D2746">
            <v>1852.5</v>
          </cell>
          <cell r="E2746">
            <v>1852.5</v>
          </cell>
        </row>
        <row r="2747">
          <cell r="A2747" t="str">
            <v>400009080</v>
          </cell>
          <cell r="B2747" t="str">
            <v>SCHALTMATTEN LAUT ANGEBOT AB30171</v>
          </cell>
          <cell r="C2747"/>
          <cell r="D2747">
            <v>5176.1099999999997</v>
          </cell>
          <cell r="E2747">
            <v>5176.1099999999997</v>
          </cell>
        </row>
        <row r="2748">
          <cell r="A2748" t="str">
            <v>400009081</v>
          </cell>
          <cell r="B2748" t="str">
            <v>REFLEX-LICHTTASTER GRTE18S-P2347</v>
          </cell>
          <cell r="C2748">
            <v>0</v>
          </cell>
          <cell r="D2748">
            <v>17.32</v>
          </cell>
          <cell r="E2748">
            <v>17.32</v>
          </cell>
        </row>
        <row r="2749">
          <cell r="A2749" t="str">
            <v>400009082</v>
          </cell>
          <cell r="B2749" t="str">
            <v>SCHLÜSSELAUFNAHME,USB-SCHNITTSTELLE</v>
          </cell>
          <cell r="C2749">
            <v>0</v>
          </cell>
          <cell r="D2749">
            <v>422</v>
          </cell>
          <cell r="E2749">
            <v>422</v>
          </cell>
        </row>
        <row r="2750">
          <cell r="A2750" t="str">
            <v>400009083</v>
          </cell>
          <cell r="B2750" t="str">
            <v>TISCHGEHÄUSE FÜR SCHLÜSSELAUFNAHME</v>
          </cell>
          <cell r="C2750"/>
          <cell r="D2750">
            <v>158</v>
          </cell>
          <cell r="E2750">
            <v>158</v>
          </cell>
        </row>
        <row r="2751">
          <cell r="A2751" t="str">
            <v>400009084</v>
          </cell>
          <cell r="B2751" t="str">
            <v>SOFTWARE SERIELLES ACTIVE-X MODUL,</v>
          </cell>
          <cell r="C2751"/>
          <cell r="D2751">
            <v>140</v>
          </cell>
          <cell r="E2751">
            <v>140</v>
          </cell>
        </row>
        <row r="2752">
          <cell r="A2752" t="str">
            <v>400009085</v>
          </cell>
          <cell r="B2752" t="str">
            <v>SCHREIB-/LESE-SCHLÜSSEL  ROT 116 BYTES EPROM/8</v>
          </cell>
          <cell r="C2752"/>
          <cell r="D2752">
            <v>13.9</v>
          </cell>
          <cell r="E2752">
            <v>13.9</v>
          </cell>
        </row>
        <row r="2753">
          <cell r="A2753" t="str">
            <v>400009086</v>
          </cell>
          <cell r="B2753" t="str">
            <v>SCHREIB-/LESE-SCHLÜSSEL  BLAU 116 BYTES EPROM/8</v>
          </cell>
          <cell r="C2753"/>
          <cell r="D2753">
            <v>13.9</v>
          </cell>
          <cell r="E2753">
            <v>13.9</v>
          </cell>
        </row>
        <row r="2754">
          <cell r="A2754" t="str">
            <v>400009087</v>
          </cell>
          <cell r="B2754" t="str">
            <v>SCHREIB-/LESE-SCHLÜSSEL GRÜN 116 BYTES EPROM/8</v>
          </cell>
          <cell r="C2754"/>
          <cell r="D2754">
            <v>13.9</v>
          </cell>
          <cell r="E2754">
            <v>13.9</v>
          </cell>
        </row>
        <row r="2755">
          <cell r="A2755" t="str">
            <v>400009088</v>
          </cell>
          <cell r="B2755" t="str">
            <v>SCHREIB-/LESE-SCHLÜSSEL GELB 116 BYTES EPROM/8</v>
          </cell>
          <cell r="C2755"/>
          <cell r="D2755">
            <v>13.9</v>
          </cell>
          <cell r="E2755">
            <v>13.9</v>
          </cell>
        </row>
        <row r="2756">
          <cell r="A2756" t="str">
            <v>400009089</v>
          </cell>
          <cell r="B2756" t="str">
            <v>REFLEKOR RUND D=84MM,REF-C110-2, VDS-ZULASSUNG</v>
          </cell>
          <cell r="C2756">
            <v>0</v>
          </cell>
          <cell r="D2756">
            <v>9.1199999999999992</v>
          </cell>
          <cell r="E2756">
            <v>9.1199999999999992</v>
          </cell>
        </row>
        <row r="2757">
          <cell r="A2757" t="str">
            <v>400009090</v>
          </cell>
          <cell r="B2757" t="str">
            <v>DREHSTROM ZÄHLER GEEICHT 4TE 5/80A 420580MID-4TE</v>
          </cell>
          <cell r="C2757"/>
          <cell r="D2757">
            <v>80.36</v>
          </cell>
          <cell r="E2757">
            <v>80.36</v>
          </cell>
        </row>
        <row r="2758">
          <cell r="A2758" t="str">
            <v>400009091</v>
          </cell>
          <cell r="B2758" t="str">
            <v>RITTAL EINZELTÜR 5050067 FÜR TS8804</v>
          </cell>
          <cell r="C2758"/>
          <cell r="D2758">
            <v>142.24</v>
          </cell>
          <cell r="E2758">
            <v>142.24</v>
          </cell>
        </row>
        <row r="2759">
          <cell r="A2759" t="str">
            <v>400009092</v>
          </cell>
          <cell r="B2759" t="str">
            <v>RITTAL RÜCKWAND 5050065 FÜR TS8804</v>
          </cell>
          <cell r="C2759"/>
          <cell r="D2759">
            <v>106</v>
          </cell>
          <cell r="E2759">
            <v>106</v>
          </cell>
        </row>
        <row r="2760">
          <cell r="A2760" t="str">
            <v>400009093</v>
          </cell>
          <cell r="B2760" t="str">
            <v>SIMATIC S7, DIAGNOSE-REPEATER FUER PROFIBUS-DP</v>
          </cell>
          <cell r="C2760">
            <v>0</v>
          </cell>
          <cell r="D2760">
            <v>589</v>
          </cell>
          <cell r="E2760">
            <v>589</v>
          </cell>
        </row>
        <row r="2761">
          <cell r="A2761" t="str">
            <v>400009094</v>
          </cell>
          <cell r="B2761" t="str">
            <v>WANDANBAU-KÜHLGERÄT BLUE E+; 2 KW</v>
          </cell>
          <cell r="C2761"/>
          <cell r="D2761">
            <v>1734.72</v>
          </cell>
          <cell r="E2761">
            <v>1734.72</v>
          </cell>
        </row>
        <row r="2762">
          <cell r="A2762" t="str">
            <v>400009095</v>
          </cell>
          <cell r="B2762" t="str">
            <v>VART Phone Akku 58398 AAA 800mAh 2Blister Micro</v>
          </cell>
          <cell r="C2762"/>
          <cell r="D2762">
            <v>6.94</v>
          </cell>
          <cell r="E2762">
            <v>6.94</v>
          </cell>
        </row>
        <row r="2763">
          <cell r="A2763" t="str">
            <v>400009096</v>
          </cell>
          <cell r="B2763" t="str">
            <v>2D-HANDHELDSCANNER IT 1980i FR-3</v>
          </cell>
          <cell r="C2763">
            <v>0</v>
          </cell>
          <cell r="D2763">
            <v>714.21</v>
          </cell>
          <cell r="E2763">
            <v>714.21</v>
          </cell>
        </row>
        <row r="2764">
          <cell r="A2764" t="str">
            <v>400009097</v>
          </cell>
          <cell r="B2764" t="str">
            <v>NETZTEIL NT ITxx0x (FÜR IT1900)IN=110...240V</v>
          </cell>
          <cell r="C2764"/>
          <cell r="D2764">
            <v>32.4</v>
          </cell>
          <cell r="E2764">
            <v>32.4</v>
          </cell>
        </row>
        <row r="2765">
          <cell r="A2765" t="str">
            <v>400009098</v>
          </cell>
          <cell r="B2765" t="str">
            <v>HALTERUNG SEILZUG BT ROPE IT</v>
          </cell>
          <cell r="C2765"/>
          <cell r="D2765">
            <v>65.400000000000006</v>
          </cell>
          <cell r="E2765">
            <v>65.400000000000006</v>
          </cell>
        </row>
        <row r="2766">
          <cell r="A2766" t="str">
            <v>400009099</v>
          </cell>
          <cell r="B2766" t="str">
            <v>VERBINDUNGSLEITUNG KB RS232/EXT IT190x, 2,6M (FÜR</v>
          </cell>
          <cell r="C2766"/>
          <cell r="D2766">
            <v>22.8</v>
          </cell>
          <cell r="E2766">
            <v>22.8</v>
          </cell>
        </row>
        <row r="2767">
          <cell r="A2767" t="str">
            <v>400009100</v>
          </cell>
          <cell r="B2767" t="str">
            <v>DESSABOX W1018108 100X270X100</v>
          </cell>
          <cell r="C2767">
            <v>0</v>
          </cell>
          <cell r="D2767">
            <v>40.799999999999997</v>
          </cell>
          <cell r="E2767">
            <v>40.799999999999997</v>
          </cell>
        </row>
        <row r="2768">
          <cell r="A2768" t="str">
            <v>400009101</v>
          </cell>
          <cell r="B2768" t="str">
            <v>KUPPLUNGSGEHÄUSE HC-STA-D07-CHWS-1TGM20-PL-BK</v>
          </cell>
          <cell r="C2768">
            <v>0</v>
          </cell>
          <cell r="D2768">
            <v>2.605</v>
          </cell>
          <cell r="E2768">
            <v>2.605</v>
          </cell>
        </row>
        <row r="2769">
          <cell r="A2769" t="str">
            <v>400009102</v>
          </cell>
          <cell r="B2769" t="str">
            <v>Gigaset E630 H schwarz</v>
          </cell>
          <cell r="C2769"/>
          <cell r="D2769">
            <v>83.69</v>
          </cell>
          <cell r="E2769">
            <v>83.69</v>
          </cell>
        </row>
        <row r="2770">
          <cell r="A2770" t="str">
            <v>400009103</v>
          </cell>
          <cell r="B2770" t="str">
            <v>NETZWERK-DISPLAY-ADAPTER SX-ND4050G (EU)</v>
          </cell>
          <cell r="C2770">
            <v>0</v>
          </cell>
          <cell r="D2770">
            <v>200</v>
          </cell>
          <cell r="E2770">
            <v>200</v>
          </cell>
        </row>
        <row r="2771">
          <cell r="A2771" t="str">
            <v>400009104</v>
          </cell>
          <cell r="B2771" t="str">
            <v>VART BATTERIE 04922 HIGH ENERGY 1Bli 9V E Block</v>
          </cell>
          <cell r="C2771">
            <v>0</v>
          </cell>
          <cell r="D2771">
            <v>2.0499999999999998</v>
          </cell>
          <cell r="E2771">
            <v>2.0499999999999998</v>
          </cell>
        </row>
        <row r="2772">
          <cell r="A2772" t="str">
            <v>400009105</v>
          </cell>
          <cell r="B2772" t="str">
            <v>BUCHSEN-KONTAKTEINSATZ - HAN 10 ES-F (FEDERZUG)</v>
          </cell>
          <cell r="C2772">
            <v>0</v>
          </cell>
          <cell r="D2772">
            <v>9.6750909090909083</v>
          </cell>
          <cell r="E2772">
            <v>9.6750909090909083</v>
          </cell>
        </row>
        <row r="2773">
          <cell r="A2773" t="str">
            <v>400009106</v>
          </cell>
          <cell r="B2773" t="str">
            <v>TÜLLENGEHÄUSE HAN 10B-GS-R-M20</v>
          </cell>
          <cell r="C2773">
            <v>0</v>
          </cell>
          <cell r="D2773">
            <v>8.1322445820433433</v>
          </cell>
          <cell r="E2773">
            <v>8.1322445820433433</v>
          </cell>
        </row>
        <row r="2774">
          <cell r="A2774" t="str">
            <v>400009107</v>
          </cell>
          <cell r="B2774" t="str">
            <v>BLUETHOOTH 2D-FUNKHANDSCANNER, IDM261-100S RS-232</v>
          </cell>
          <cell r="C2774"/>
          <cell r="D2774">
            <v>745.5</v>
          </cell>
          <cell r="E2774">
            <v>745.5</v>
          </cell>
        </row>
        <row r="2775">
          <cell r="A2775" t="str">
            <v>400009108</v>
          </cell>
          <cell r="B2775" t="str">
            <v>HALTER  6-FACH DESSAUER-BEDIENTABLEAU</v>
          </cell>
          <cell r="C2775">
            <v>0</v>
          </cell>
          <cell r="D2775">
            <v>24.9</v>
          </cell>
          <cell r="E2775">
            <v>24.9</v>
          </cell>
        </row>
        <row r="2776">
          <cell r="A2776" t="str">
            <v>400009109</v>
          </cell>
          <cell r="B2776" t="str">
            <v>HALTEPLATTE FÜR DESSAUER 6-FACH GEHAEUSE AN</v>
          </cell>
          <cell r="C2776"/>
          <cell r="D2776">
            <v>9.6</v>
          </cell>
          <cell r="E2776">
            <v>9.6</v>
          </cell>
        </row>
        <row r="2777">
          <cell r="A2777" t="str">
            <v>400009110</v>
          </cell>
          <cell r="B2777" t="str">
            <v>REFLEKTOR C-110 D= 80MM</v>
          </cell>
          <cell r="C2777">
            <v>0</v>
          </cell>
          <cell r="D2777">
            <v>12.07</v>
          </cell>
          <cell r="E2777">
            <v>12.07</v>
          </cell>
        </row>
        <row r="2778">
          <cell r="A2778" t="str">
            <v>400009111</v>
          </cell>
          <cell r="B2778" t="str">
            <v>SCHALTMATTEN LAUT ANGEBOT AB31997</v>
          </cell>
          <cell r="C2778"/>
          <cell r="D2778">
            <v>2889.82</v>
          </cell>
          <cell r="E2778">
            <v>2889.82</v>
          </cell>
        </row>
        <row r="2779">
          <cell r="A2779" t="str">
            <v>400009112</v>
          </cell>
          <cell r="B2779" t="str">
            <v>HALTEPLATTE KPL. FÜR SIEMENS 6-FACH GEHAEUSE AN</v>
          </cell>
          <cell r="C2779"/>
          <cell r="D2779">
            <v>9.6</v>
          </cell>
          <cell r="E2779">
            <v>9.6</v>
          </cell>
        </row>
        <row r="2780">
          <cell r="A2780" t="str">
            <v>400009113</v>
          </cell>
          <cell r="B2780" t="str">
            <v>HALTEPLATTE KPL. FÜR SIEMENS 4-FACH GEHAEUSE AN</v>
          </cell>
          <cell r="C2780"/>
          <cell r="D2780">
            <v>9.6</v>
          </cell>
          <cell r="E2780">
            <v>9.6</v>
          </cell>
        </row>
        <row r="2781">
          <cell r="A2781" t="str">
            <v>400009114</v>
          </cell>
          <cell r="B2781" t="str">
            <v>HALTEPLATTE KPL. FÜR SIEMENS 2-FACH GEHAEUSE AN</v>
          </cell>
          <cell r="C2781"/>
          <cell r="D2781">
            <v>9.6</v>
          </cell>
          <cell r="E2781">
            <v>9.6</v>
          </cell>
        </row>
        <row r="2782">
          <cell r="A2782" t="str">
            <v>400009115</v>
          </cell>
          <cell r="B2782" t="str">
            <v>REFLEX-LICHTSCHRANKE M18, ÖFFNER, MHL15-P3336</v>
          </cell>
          <cell r="C2782"/>
          <cell r="D2782">
            <v>38.25</v>
          </cell>
          <cell r="E2782">
            <v>38.25</v>
          </cell>
        </row>
        <row r="2783">
          <cell r="A2783" t="str">
            <v>400009116</v>
          </cell>
          <cell r="B2783" t="str">
            <v>ANSCHLUSSL.10M/M12BU-GEW/3POL/GRAU</v>
          </cell>
          <cell r="C2783"/>
          <cell r="D2783">
            <v>7.5940000000000003</v>
          </cell>
          <cell r="E2783">
            <v>7.5940000000000003</v>
          </cell>
        </row>
        <row r="2784">
          <cell r="A2784" t="str">
            <v>400009117</v>
          </cell>
          <cell r="B2784" t="str">
            <v>ARK-ATR, ROLLENHEBEL (FÜR ATR...)</v>
          </cell>
          <cell r="C2784">
            <v>0</v>
          </cell>
          <cell r="D2784">
            <v>6.3739999999999997</v>
          </cell>
          <cell r="E2784">
            <v>6.3739999999999997</v>
          </cell>
        </row>
        <row r="2785">
          <cell r="A2785" t="str">
            <v>400009118</v>
          </cell>
          <cell r="B2785" t="str">
            <v>ZUMTOBEL EINBAU STEUERGERÄT  DIMITE SINGLE</v>
          </cell>
          <cell r="C2785">
            <v>0</v>
          </cell>
          <cell r="D2785">
            <v>80.400000000000006</v>
          </cell>
          <cell r="E2785">
            <v>80.400000000000006</v>
          </cell>
        </row>
        <row r="2786">
          <cell r="A2786" t="str">
            <v>400009119</v>
          </cell>
          <cell r="B2786" t="str">
            <v>WASCO REDOX 1,5 FQ-HO DALI 4000K 52W L=1524 8000</v>
          </cell>
          <cell r="C2786">
            <v>0</v>
          </cell>
          <cell r="D2786">
            <v>138.06</v>
          </cell>
          <cell r="E2786">
            <v>138.06</v>
          </cell>
        </row>
        <row r="2787">
          <cell r="A2787" t="str">
            <v>400009120</v>
          </cell>
          <cell r="B2787" t="str">
            <v>WASCO BEFESTIGUNGSSATZ</v>
          </cell>
          <cell r="C2787">
            <v>0</v>
          </cell>
          <cell r="D2787">
            <v>8.3000000000000007</v>
          </cell>
          <cell r="E2787">
            <v>8.3000000000000007</v>
          </cell>
        </row>
        <row r="2788">
          <cell r="A2788" t="str">
            <v>400009121</v>
          </cell>
          <cell r="B2788" t="str">
            <v>WASCO STECKVERBINDER BUCHSE DALI+TAST-DIMM</v>
          </cell>
          <cell r="C2788">
            <v>0</v>
          </cell>
          <cell r="D2788">
            <v>10.37</v>
          </cell>
          <cell r="E2788">
            <v>10.37</v>
          </cell>
        </row>
        <row r="2789">
          <cell r="A2789" t="str">
            <v>400009122</v>
          </cell>
          <cell r="B2789" t="str">
            <v xml:space="preserve">WASCO VERSCHLUSSKAPPE </v>
          </cell>
          <cell r="C2789">
            <v>0</v>
          </cell>
          <cell r="D2789">
            <v>3.77</v>
          </cell>
          <cell r="E2789">
            <v>3.77</v>
          </cell>
        </row>
        <row r="2790">
          <cell r="A2790" t="str">
            <v>400009123</v>
          </cell>
          <cell r="B2790" t="str">
            <v>KNOTENKETTE K27, DIN 5686-3.1 STAHL VERZINKT,</v>
          </cell>
          <cell r="C2790">
            <v>0</v>
          </cell>
          <cell r="D2790">
            <v>0.68</v>
          </cell>
          <cell r="E2790">
            <v>0.68</v>
          </cell>
        </row>
        <row r="2791">
          <cell r="A2791" t="str">
            <v>400009124</v>
          </cell>
          <cell r="B2791" t="str">
            <v>WASCO VERBINDUNGSLEITUNG 500MM DALI+TAST-DIMM</v>
          </cell>
          <cell r="C2791"/>
          <cell r="D2791">
            <v>25.66</v>
          </cell>
          <cell r="E2791">
            <v>25.66</v>
          </cell>
        </row>
        <row r="2792">
          <cell r="A2792" t="str">
            <v>400009125</v>
          </cell>
          <cell r="B2792" t="str">
            <v>WASCO STECKVERBINDER STECKER DALI+TAST-DIMM</v>
          </cell>
          <cell r="C2792"/>
          <cell r="D2792">
            <v>10.37</v>
          </cell>
          <cell r="E2792">
            <v>10.37</v>
          </cell>
        </row>
        <row r="2793">
          <cell r="A2793" t="str">
            <v>400009126</v>
          </cell>
          <cell r="B2793" t="str">
            <v>LEISTUNGSSCHÜTZ TeSys 15kW/400V/AC3+1S+1OE, 32A,</v>
          </cell>
          <cell r="C2793"/>
          <cell r="D2793">
            <v>91.188999999999993</v>
          </cell>
          <cell r="E2793">
            <v>91.188999999999993</v>
          </cell>
        </row>
        <row r="2794">
          <cell r="A2794" t="str">
            <v>400009127</v>
          </cell>
          <cell r="B2794" t="str">
            <v>RITTAL TÜRE RECHTS FÜR TS8204500</v>
          </cell>
          <cell r="C2794"/>
          <cell r="D2794">
            <v>135.13</v>
          </cell>
          <cell r="E2794">
            <v>135.13</v>
          </cell>
        </row>
        <row r="2795">
          <cell r="A2795" t="str">
            <v>400009128</v>
          </cell>
          <cell r="B2795" t="str">
            <v>RITTAL TÜRE LINKS FÜR TS8204500</v>
          </cell>
          <cell r="C2795"/>
          <cell r="D2795">
            <v>147.07</v>
          </cell>
          <cell r="E2795">
            <v>147.07</v>
          </cell>
        </row>
        <row r="2796">
          <cell r="A2796" t="str">
            <v>400009129</v>
          </cell>
          <cell r="B2796" t="str">
            <v>RFID UHF AUSWERTEEINHEIT DTE810</v>
          </cell>
          <cell r="C2796"/>
          <cell r="D2796">
            <v>2116.71</v>
          </cell>
          <cell r="E2796">
            <v>2116.71</v>
          </cell>
        </row>
        <row r="2797">
          <cell r="A2797" t="str">
            <v>400009130</v>
          </cell>
          <cell r="B2797" t="str">
            <v>RFID UHF MID RANGE ANTENNE ANT820</v>
          </cell>
          <cell r="C2797"/>
          <cell r="D2797">
            <v>334.08</v>
          </cell>
          <cell r="E2797">
            <v>334.08</v>
          </cell>
        </row>
        <row r="2798">
          <cell r="A2798" t="str">
            <v>400009131</v>
          </cell>
          <cell r="B2798" t="str">
            <v>RFID UHF ANSCHLUSSKABEL RG58 6M</v>
          </cell>
          <cell r="C2798"/>
          <cell r="D2798">
            <v>52.2</v>
          </cell>
          <cell r="E2798">
            <v>52.2</v>
          </cell>
        </row>
        <row r="2799">
          <cell r="A2799" t="str">
            <v>400009132</v>
          </cell>
          <cell r="B2799" t="str">
            <v>RFID UHF ETHERNETKABEL RJ45 5M</v>
          </cell>
          <cell r="C2799"/>
          <cell r="D2799">
            <v>54.4</v>
          </cell>
          <cell r="E2799">
            <v>54.4</v>
          </cell>
        </row>
        <row r="2800">
          <cell r="A2800" t="str">
            <v>400009133</v>
          </cell>
          <cell r="B2800" t="str">
            <v>SPS Software Werkmeister 410870(Angebot</v>
          </cell>
          <cell r="C2800"/>
          <cell r="D2800">
            <v>4624.96</v>
          </cell>
          <cell r="E2800">
            <v>4624.96</v>
          </cell>
        </row>
        <row r="2801">
          <cell r="A2801" t="str">
            <v>400009134</v>
          </cell>
          <cell r="B2801" t="str">
            <v>PC Software Werkmeister 410870 (Angebot</v>
          </cell>
          <cell r="C2801"/>
          <cell r="D2801">
            <v>5200</v>
          </cell>
          <cell r="E2801">
            <v>5200</v>
          </cell>
        </row>
        <row r="2802">
          <cell r="A2802" t="str">
            <v>400009135</v>
          </cell>
          <cell r="B2802" t="str">
            <v>Visualisierung  Werkmeister 410870 Erweiterung</v>
          </cell>
          <cell r="C2802"/>
          <cell r="D2802">
            <v>150</v>
          </cell>
          <cell r="E2802">
            <v>150</v>
          </cell>
        </row>
        <row r="2803">
          <cell r="A2803" t="str">
            <v>400009136</v>
          </cell>
          <cell r="B2803" t="str">
            <v>RITTAL KOMFORTLEUCHTE MIT TÜRPOSITIONSSCHALTER</v>
          </cell>
          <cell r="C2803"/>
          <cell r="D2803">
            <v>105.5</v>
          </cell>
          <cell r="E2803">
            <v>105.5</v>
          </cell>
        </row>
        <row r="2804">
          <cell r="A2804" t="str">
            <v>400009137</v>
          </cell>
          <cell r="B2804" t="str">
            <v>ABLAGEPULT FÜR VX, TS, SE, CM, TÜRB. 800MM</v>
          </cell>
          <cell r="C2804">
            <v>0</v>
          </cell>
          <cell r="D2804">
            <v>113.83293055555556</v>
          </cell>
          <cell r="E2804">
            <v>113.83293055555556</v>
          </cell>
        </row>
        <row r="2805">
          <cell r="A2805" t="str">
            <v>400009138</v>
          </cell>
          <cell r="B2805" t="str">
            <v>ANSCHLUSSL.5M/M12ST-GER/8POL/PUR-OB-GRAU</v>
          </cell>
          <cell r="C2805"/>
          <cell r="D2805">
            <v>15.11</v>
          </cell>
          <cell r="E2805">
            <v>15.11</v>
          </cell>
        </row>
        <row r="2806">
          <cell r="A2806" t="str">
            <v>400009139</v>
          </cell>
          <cell r="B2806" t="str">
            <v>DURCHFÜHRUNG D. ELEKTRONISCHEN ANLAGENPRÜFUNG</v>
          </cell>
          <cell r="C2806"/>
          <cell r="D2806">
            <v>1100</v>
          </cell>
          <cell r="E2806">
            <v>1100</v>
          </cell>
        </row>
        <row r="2807">
          <cell r="A2807" t="str">
            <v>400009140</v>
          </cell>
          <cell r="B2807" t="str">
            <v>RFID MONTAGEHALTERUNG; ART-NR. E80340</v>
          </cell>
          <cell r="C2807"/>
          <cell r="D2807">
            <v>75.87</v>
          </cell>
          <cell r="E2807">
            <v>75.87</v>
          </cell>
        </row>
        <row r="2808">
          <cell r="A2808" t="str">
            <v>400009141</v>
          </cell>
          <cell r="B2808" t="str">
            <v>SPS Software SMP 412400 (Angebot 02611.004AG004)</v>
          </cell>
          <cell r="C2808"/>
          <cell r="D2808">
            <v>2515.2199999999998</v>
          </cell>
          <cell r="E2808">
            <v>2515.2199999999998</v>
          </cell>
        </row>
        <row r="2809">
          <cell r="A2809" t="str">
            <v>400009142</v>
          </cell>
          <cell r="B2809" t="str">
            <v>SCHNORR SICH.SCHEIBEN S 12 (Form S)</v>
          </cell>
          <cell r="C2809">
            <v>0</v>
          </cell>
          <cell r="D2809">
            <v>2.92E-2</v>
          </cell>
          <cell r="E2809">
            <v>2.92E-2</v>
          </cell>
        </row>
        <row r="2810">
          <cell r="A2810" t="str">
            <v>400009143</v>
          </cell>
          <cell r="B2810" t="str">
            <v>SCHNORR SICH.SCHEIBEN S 18 (Form S)</v>
          </cell>
          <cell r="C2810">
            <v>0</v>
          </cell>
          <cell r="D2810">
            <v>8.9800000000000005E-2</v>
          </cell>
          <cell r="E2810">
            <v>8.9800000000000005E-2</v>
          </cell>
        </row>
        <row r="2811">
          <cell r="A2811" t="str">
            <v>400009144</v>
          </cell>
          <cell r="B2811" t="str">
            <v>SPS UND VISU.-SOFTWARE PWO 411670 (Angebot 02611.0</v>
          </cell>
          <cell r="C2811">
            <v>0</v>
          </cell>
          <cell r="D2811">
            <v>25551.8</v>
          </cell>
          <cell r="E2811">
            <v>25551.8</v>
          </cell>
        </row>
        <row r="2812">
          <cell r="A2812" t="str">
            <v>400009145</v>
          </cell>
          <cell r="B2812" t="str">
            <v>STROMWANDLER 80A 5A PACT MCR-V2-3015- 60- 80-5A-1</v>
          </cell>
          <cell r="C2812">
            <v>0</v>
          </cell>
          <cell r="D2812">
            <v>25.8</v>
          </cell>
          <cell r="E2812">
            <v>25.8</v>
          </cell>
        </row>
        <row r="2813">
          <cell r="A2813" t="str">
            <v>400009146</v>
          </cell>
          <cell r="B2813" t="str">
            <v>HARTING CRIMPZANGE HANDBETAETIGT</v>
          </cell>
          <cell r="C2813">
            <v>0</v>
          </cell>
          <cell r="D2813">
            <v>219.78</v>
          </cell>
          <cell r="E2813">
            <v>219.78</v>
          </cell>
        </row>
        <row r="2814">
          <cell r="A2814" t="str">
            <v>400009147</v>
          </cell>
          <cell r="B2814" t="str">
            <v>SPS Software SMP UNGARN (Angebot 02611.008AG002)</v>
          </cell>
          <cell r="C2814">
            <v>0</v>
          </cell>
          <cell r="D2814">
            <v>59960.5</v>
          </cell>
          <cell r="E2814">
            <v>59960.5</v>
          </cell>
        </row>
        <row r="2815">
          <cell r="A2815" t="str">
            <v>400009148</v>
          </cell>
          <cell r="B2815" t="str">
            <v xml:space="preserve">Visualisierung Moraru Mariana </v>
          </cell>
          <cell r="C2815">
            <v>0</v>
          </cell>
          <cell r="D2815">
            <v>0</v>
          </cell>
          <cell r="E2815">
            <v>0</v>
          </cell>
        </row>
        <row r="2816">
          <cell r="A2816" t="str">
            <v>400009149</v>
          </cell>
          <cell r="B2816" t="str">
            <v>SENTRON SICHERUNGSHALTER 3-POL, 100A, 22X58</v>
          </cell>
          <cell r="C2816">
            <v>0</v>
          </cell>
          <cell r="D2816">
            <v>70.95</v>
          </cell>
          <cell r="E2816">
            <v>70.95</v>
          </cell>
        </row>
        <row r="2817">
          <cell r="A2817" t="str">
            <v>400009150</v>
          </cell>
          <cell r="B2817" t="str">
            <v>ZYLINDERSICHERUNGSEINSÄTZE, 63A, 22X58</v>
          </cell>
          <cell r="C2817">
            <v>0</v>
          </cell>
          <cell r="D2817">
            <v>7.15</v>
          </cell>
          <cell r="E2817">
            <v>7.15</v>
          </cell>
        </row>
        <row r="2818">
          <cell r="A2818" t="str">
            <v>400009151</v>
          </cell>
          <cell r="B2818" t="str">
            <v xml:space="preserve">SPS UND VISU.-SOFTWARE PWO ERW.LÜCKE 411670 </v>
          </cell>
          <cell r="C2818">
            <v>0</v>
          </cell>
          <cell r="D2818">
            <v>1546</v>
          </cell>
          <cell r="E2818">
            <v>1546</v>
          </cell>
        </row>
        <row r="2819">
          <cell r="A2819" t="str">
            <v>400009152</v>
          </cell>
          <cell r="B2819" t="str">
            <v>SCHULUNG PWO-FUNKTIONSERWEITERUNGEN</v>
          </cell>
          <cell r="C2819">
            <v>0</v>
          </cell>
          <cell r="D2819">
            <v>2570.6</v>
          </cell>
          <cell r="E2819">
            <v>2570.6</v>
          </cell>
        </row>
        <row r="2820">
          <cell r="A2820" t="str">
            <v>400009153</v>
          </cell>
          <cell r="B2820" t="str">
            <v>SOFTWAREERSTELLUNG PLASTIC OMNIUM HLOHOVEC</v>
          </cell>
          <cell r="C2820">
            <v>0</v>
          </cell>
          <cell r="D2820">
            <v>104616.30111322367</v>
          </cell>
          <cell r="E2820">
            <v>104616.30111322367</v>
          </cell>
        </row>
        <row r="2821">
          <cell r="A2821" t="str">
            <v>400009154</v>
          </cell>
          <cell r="B2821" t="str">
            <v>SPS-Softwareanpassung Simons / Auftrags-Nr. 127486</v>
          </cell>
          <cell r="C2821">
            <v>0</v>
          </cell>
          <cell r="D2821">
            <v>300</v>
          </cell>
          <cell r="E2821">
            <v>300</v>
          </cell>
        </row>
        <row r="2822">
          <cell r="A2822" t="str">
            <v>400009155</v>
          </cell>
          <cell r="B2822" t="str">
            <v>SPS UND VISU.-SOFTWARE PWO 500155 (Angebot 02611.0</v>
          </cell>
          <cell r="C2822">
            <v>0</v>
          </cell>
          <cell r="D2822">
            <v>8969.2566666666662</v>
          </cell>
          <cell r="E2822">
            <v>8969.2566666666662</v>
          </cell>
        </row>
        <row r="2823">
          <cell r="A2823" t="str">
            <v>400009156</v>
          </cell>
          <cell r="B2823" t="str">
            <v xml:space="preserve">Technische Beratung Automation </v>
          </cell>
          <cell r="C2823">
            <v>0</v>
          </cell>
          <cell r="D2823">
            <v>1374.6</v>
          </cell>
          <cell r="E2823">
            <v>1374.6</v>
          </cell>
        </row>
        <row r="2824">
          <cell r="A2824" t="str">
            <v>400009157</v>
          </cell>
          <cell r="B2824" t="str">
            <v>KOMPLETTSET 4X KAMERA/BARC. SCANNER DATAMAN 362 QL</v>
          </cell>
          <cell r="C2824">
            <v>0</v>
          </cell>
          <cell r="D2824">
            <v>8473</v>
          </cell>
          <cell r="E2824">
            <v>8473</v>
          </cell>
        </row>
        <row r="2825">
          <cell r="A2825" t="str">
            <v>400009157_1</v>
          </cell>
          <cell r="B2825" t="str">
            <v>KOMPLETTSET 1X KAMERA/BARC. SCANNER DATAMAN 362 QL</v>
          </cell>
          <cell r="C2825"/>
          <cell r="D2825">
            <v>2199.25</v>
          </cell>
          <cell r="E2825">
            <v>2199.25</v>
          </cell>
        </row>
        <row r="2826">
          <cell r="A2826" t="str">
            <v>400009158</v>
          </cell>
          <cell r="B2826" t="str">
            <v>HARD-/SOFTWARE WAAGEN, ETIKETTIERER, SCANNER, SPS</v>
          </cell>
          <cell r="C2826">
            <v>0</v>
          </cell>
          <cell r="D2826">
            <v>130000</v>
          </cell>
          <cell r="E2826">
            <v>130000</v>
          </cell>
        </row>
        <row r="2827">
          <cell r="A2827" t="str">
            <v>400009159</v>
          </cell>
          <cell r="B2827" t="str">
            <v>2x TELESKOPGURTFÖRDERER TYP TGF</v>
          </cell>
          <cell r="C2827">
            <v>0</v>
          </cell>
          <cell r="D2827">
            <v>52000</v>
          </cell>
          <cell r="E2827">
            <v>52000</v>
          </cell>
        </row>
        <row r="2828">
          <cell r="A2828" t="str">
            <v>400009160</v>
          </cell>
          <cell r="B2828" t="str">
            <v>Schaltschrankprüfung nach kanadischem Standard</v>
          </cell>
          <cell r="C2828">
            <v>0</v>
          </cell>
          <cell r="D2828">
            <v>5000</v>
          </cell>
          <cell r="E2828">
            <v>5000</v>
          </cell>
        </row>
        <row r="2829">
          <cell r="A2829" t="str">
            <v>400009161</v>
          </cell>
          <cell r="B2829" t="str">
            <v>BARCODE 70X25 MATERIAL=PE WEISS</v>
          </cell>
          <cell r="C2829">
            <v>0</v>
          </cell>
          <cell r="D2829">
            <v>60</v>
          </cell>
          <cell r="E2829">
            <v>60</v>
          </cell>
        </row>
        <row r="2830">
          <cell r="A2830" t="str">
            <v>400009162</v>
          </cell>
          <cell r="B2830" t="str">
            <v>TÜLLENGEHÄUSE HAN 10B HOOD SE LC M25</v>
          </cell>
          <cell r="C2830">
            <v>0</v>
          </cell>
          <cell r="D2830">
            <v>9.24</v>
          </cell>
          <cell r="E2830">
            <v>9.24</v>
          </cell>
        </row>
        <row r="2831">
          <cell r="A2831" t="str">
            <v>400009163</v>
          </cell>
          <cell r="B2831" t="str">
            <v xml:space="preserve">Technische Beratung Automation </v>
          </cell>
          <cell r="C2831">
            <v>0</v>
          </cell>
          <cell r="D2831">
            <v>3839</v>
          </cell>
          <cell r="E2831">
            <v>3839</v>
          </cell>
        </row>
        <row r="2832">
          <cell r="A2832" t="str">
            <v>400009164</v>
          </cell>
          <cell r="B2832" t="str">
            <v>Projektdienstleistung Automatisierungs- und Steuer</v>
          </cell>
          <cell r="C2832">
            <v>0</v>
          </cell>
          <cell r="D2832">
            <v>8912</v>
          </cell>
          <cell r="E2832">
            <v>8912</v>
          </cell>
        </row>
        <row r="2833">
          <cell r="A2833" t="str">
            <v>400009165</v>
          </cell>
          <cell r="B2833" t="str">
            <v>FARBBANDKASSSETTE - TMP-RIBBON 110 BK 100</v>
          </cell>
          <cell r="C2833">
            <v>0</v>
          </cell>
          <cell r="D2833">
            <v>28.08</v>
          </cell>
          <cell r="E2833">
            <v>28.08</v>
          </cell>
        </row>
        <row r="2834">
          <cell r="A2834" t="str">
            <v>400009166</v>
          </cell>
          <cell r="B2834" t="str">
            <v>7/8'' BUCHSE 90° SELBSTANSCHL. M. SCHRAUBKLEMMEN</v>
          </cell>
          <cell r="C2834">
            <v>0</v>
          </cell>
          <cell r="D2834">
            <v>12.35</v>
          </cell>
          <cell r="E2834">
            <v>12.35</v>
          </cell>
        </row>
        <row r="2835">
          <cell r="A2835" t="str">
            <v>400009167</v>
          </cell>
          <cell r="B2835" t="str">
            <v>7/8'' STECKER 90° SELBSTANSCHL. M. SCHRAUBKLEMMEN</v>
          </cell>
          <cell r="C2835"/>
          <cell r="D2835"/>
          <cell r="E2835"/>
        </row>
        <row r="2836">
          <cell r="A2836" t="str">
            <v>400009168</v>
          </cell>
          <cell r="B2836" t="str">
            <v>T-Stück, M12 ST-0°/ 2x M12-BU-0°, Y-Verteiler</v>
          </cell>
          <cell r="C2836">
            <v>0</v>
          </cell>
          <cell r="D2836">
            <v>7.1325000000000003</v>
          </cell>
          <cell r="E2836">
            <v>7.1325000000000003</v>
          </cell>
        </row>
        <row r="2837">
          <cell r="A2837" t="str">
            <v>400009169</v>
          </cell>
          <cell r="B2837" t="str">
            <v>Verbindungsleitung für Ventile, Anschlussbild</v>
          </cell>
          <cell r="C2837">
            <v>0</v>
          </cell>
          <cell r="D2837">
            <v>40</v>
          </cell>
          <cell r="E2837">
            <v>40</v>
          </cell>
        </row>
        <row r="2838">
          <cell r="A2838" t="str">
            <v>400009170</v>
          </cell>
          <cell r="B2838" t="str">
            <v>7/8" POWERLEITUNG ST. 0°-7/8" BU. 0° PUR 5-POL.</v>
          </cell>
          <cell r="C2838">
            <v>0</v>
          </cell>
          <cell r="D2838">
            <v>24.16</v>
          </cell>
          <cell r="E2838">
            <v>24.16</v>
          </cell>
        </row>
        <row r="2839">
          <cell r="A2839" t="str">
            <v>400009171</v>
          </cell>
          <cell r="B2839" t="str">
            <v>7/8" POWERLEITUNG ST. 0°-7/8" BU. 0° PUR 5-POL.</v>
          </cell>
          <cell r="C2839">
            <v>0</v>
          </cell>
          <cell r="D2839">
            <v>37.949666666666666</v>
          </cell>
          <cell r="E2839">
            <v>37.949666666666666</v>
          </cell>
        </row>
        <row r="2840">
          <cell r="A2840" t="str">
            <v>400009172</v>
          </cell>
          <cell r="B2840" t="str">
            <v>7/8" POWERLEITUNG ST. 0°-7/8" BU. 0° PUR 5-POL.</v>
          </cell>
          <cell r="C2840">
            <v>0</v>
          </cell>
          <cell r="D2840">
            <v>58.05</v>
          </cell>
          <cell r="E2840">
            <v>58.05</v>
          </cell>
        </row>
        <row r="2841">
          <cell r="A2841" t="str">
            <v>400009173</v>
          </cell>
          <cell r="B2841" t="str">
            <v>7/8" POWERLEITUNG ST. 0°-7/8" BU. 0° PUR 5-POL.</v>
          </cell>
          <cell r="C2841">
            <v>0</v>
          </cell>
          <cell r="D2841">
            <v>62.103499999999997</v>
          </cell>
          <cell r="E2841">
            <v>62.103499999999997</v>
          </cell>
        </row>
        <row r="2842">
          <cell r="A2842" t="str">
            <v>400009174</v>
          </cell>
          <cell r="B2842" t="str">
            <v>7/8" POWERLEITUNG ST. 0°-7/8" BU. 0° PUR 5-POL.</v>
          </cell>
          <cell r="C2842">
            <v>0</v>
          </cell>
          <cell r="D2842">
            <v>75.533333333333331</v>
          </cell>
          <cell r="E2842">
            <v>75.533333333333331</v>
          </cell>
        </row>
        <row r="2843">
          <cell r="A2843" t="str">
            <v>400009180</v>
          </cell>
          <cell r="B2843" t="str">
            <v>ETHERNET CAT5e M12 ST 0°- M12 ST 0° PUR 4-POL.</v>
          </cell>
          <cell r="C2843">
            <v>0</v>
          </cell>
          <cell r="D2843">
            <v>10.532500000000001</v>
          </cell>
          <cell r="E2843">
            <v>10.532500000000001</v>
          </cell>
        </row>
        <row r="2844">
          <cell r="A2844" t="str">
            <v>400009181</v>
          </cell>
          <cell r="B2844" t="str">
            <v>ETHERNET CAT5e M12 ST 0°- M12 ST 0° PUR 4-POL.</v>
          </cell>
          <cell r="C2844">
            <v>0</v>
          </cell>
          <cell r="D2844">
            <v>19.100000000000001</v>
          </cell>
          <cell r="E2844">
            <v>19.100000000000001</v>
          </cell>
        </row>
        <row r="2845">
          <cell r="A2845" t="str">
            <v>400009182</v>
          </cell>
          <cell r="B2845" t="str">
            <v>ETHERNET CAT5e M12 ST 0°- M12 ST 0° PUR 4-POL.</v>
          </cell>
          <cell r="C2845">
            <v>0</v>
          </cell>
          <cell r="D2845">
            <v>22.1965</v>
          </cell>
          <cell r="E2845">
            <v>22.1965</v>
          </cell>
        </row>
        <row r="2846">
          <cell r="A2846" t="str">
            <v>400009183</v>
          </cell>
          <cell r="B2846" t="str">
            <v>ETHERNET CAT5e M12 ST 0°- M12 ST 0° PUR 4-POL.</v>
          </cell>
          <cell r="C2846">
            <v>0</v>
          </cell>
          <cell r="D2846">
            <v>28.65</v>
          </cell>
          <cell r="E2846">
            <v>28.65</v>
          </cell>
        </row>
        <row r="2847">
          <cell r="A2847" t="str">
            <v>400009184</v>
          </cell>
          <cell r="B2847" t="str">
            <v>ETHERNET CAT5e M12 ST 0°- M12 ST 0° PUR 4-POL.</v>
          </cell>
          <cell r="C2847">
            <v>0</v>
          </cell>
          <cell r="D2847">
            <v>35.140999999999998</v>
          </cell>
          <cell r="E2847">
            <v>35.140999999999998</v>
          </cell>
        </row>
        <row r="2848">
          <cell r="A2848" t="str">
            <v>400009185</v>
          </cell>
          <cell r="B2848" t="str">
            <v>Schreib-/Lesekopf BIS M-400-045-002-07-S4</v>
          </cell>
          <cell r="C2848">
            <v>0</v>
          </cell>
          <cell r="D2848">
            <v>172.5</v>
          </cell>
          <cell r="E2848">
            <v>172.5</v>
          </cell>
        </row>
        <row r="2849">
          <cell r="A2849" t="str">
            <v>400009186</v>
          </cell>
          <cell r="B2849" t="str">
            <v>Schreib-/Lesekopf BIS M-404-045-401-07-S4</v>
          </cell>
          <cell r="C2849">
            <v>0</v>
          </cell>
          <cell r="D2849">
            <v>156.5</v>
          </cell>
          <cell r="E2849">
            <v>156.5</v>
          </cell>
        </row>
        <row r="2850">
          <cell r="A2850" t="str">
            <v>400009187</v>
          </cell>
          <cell r="B2850" t="str">
            <v>UHF-Schreib-/Lesekopf BIS VU-320-C0-S4</v>
          </cell>
          <cell r="C2850">
            <v>0</v>
          </cell>
          <cell r="D2850">
            <v>905.94</v>
          </cell>
          <cell r="E2850">
            <v>905.94</v>
          </cell>
        </row>
        <row r="2851">
          <cell r="A2851" t="str">
            <v>400009188</v>
          </cell>
          <cell r="B2851" t="str">
            <v>UHF-Schreib-/Lesekopf BIS VU-320-C1-S4</v>
          </cell>
          <cell r="C2851">
            <v>0</v>
          </cell>
          <cell r="D2851">
            <v>815.35</v>
          </cell>
          <cell r="E2851">
            <v>815.35</v>
          </cell>
        </row>
        <row r="2852">
          <cell r="A2852" t="str">
            <v>400009189</v>
          </cell>
          <cell r="B2852" t="str">
            <v>Universal-Auswerteeinheiten Profinet I/O (IRT)</v>
          </cell>
          <cell r="C2852">
            <v>0</v>
          </cell>
          <cell r="D2852">
            <v>1068.3225</v>
          </cell>
          <cell r="E2852">
            <v>1068.3225</v>
          </cell>
        </row>
        <row r="2853">
          <cell r="A2853" t="str">
            <v>400009190</v>
          </cell>
          <cell r="B2853" t="str">
            <v>VERBINDUNGSLEITUNG M12 ST-0°/M12 BU-90° M. LED 1M</v>
          </cell>
          <cell r="C2853">
            <v>0</v>
          </cell>
          <cell r="D2853">
            <v>10.15</v>
          </cell>
          <cell r="E2853">
            <v>10.15</v>
          </cell>
        </row>
        <row r="2854">
          <cell r="A2854" t="str">
            <v>400009191</v>
          </cell>
          <cell r="B2854" t="str">
            <v>VERBINDUNGSLEITUNG M12 ST-0°/M12 BU-90° M. LED 3M</v>
          </cell>
          <cell r="C2854">
            <v>0</v>
          </cell>
          <cell r="D2854">
            <v>11.74</v>
          </cell>
          <cell r="E2854">
            <v>11.74</v>
          </cell>
        </row>
        <row r="2855">
          <cell r="A2855" t="str">
            <v>400009192</v>
          </cell>
          <cell r="B2855" t="str">
            <v>VERBINDUNGSLEITUNG M12 ST-0°/M12 BU-90° M. LED 5M</v>
          </cell>
          <cell r="C2855">
            <v>0</v>
          </cell>
          <cell r="D2855">
            <v>13.41</v>
          </cell>
          <cell r="E2855">
            <v>13.41</v>
          </cell>
        </row>
        <row r="2856">
          <cell r="A2856" t="str">
            <v>400009193</v>
          </cell>
          <cell r="B2856" t="str">
            <v>VERBINDUNGSLEITUNG M12 ST-0°/M12 BU-90° M. LED 10M</v>
          </cell>
          <cell r="C2856">
            <v>0</v>
          </cell>
          <cell r="D2856">
            <v>20.183</v>
          </cell>
          <cell r="E2856">
            <v>20.183</v>
          </cell>
        </row>
        <row r="2857">
          <cell r="A2857" t="str">
            <v>400009194</v>
          </cell>
          <cell r="B2857" t="str">
            <v>VERBINDUNGSLEITUNG M12 ST-0°/M12 BU-90° M. LED 15M</v>
          </cell>
          <cell r="C2857">
            <v>0</v>
          </cell>
          <cell r="D2857">
            <v>22.222000000000001</v>
          </cell>
          <cell r="E2857">
            <v>22.222000000000001</v>
          </cell>
        </row>
        <row r="2858">
          <cell r="A2858" t="str">
            <v>400009200</v>
          </cell>
          <cell r="B2858" t="str">
            <v>SIMATIC RF200, READER RF220R, RS-422-SCHNITTSTELLE</v>
          </cell>
          <cell r="C2858">
            <v>0</v>
          </cell>
          <cell r="D2858">
            <v>163.5</v>
          </cell>
          <cell r="E2858">
            <v>163.5</v>
          </cell>
        </row>
        <row r="2859">
          <cell r="A2859" t="str">
            <v>400009201</v>
          </cell>
          <cell r="B2859" t="str">
            <v>KLEMMHALTER M. FESTANSCHLAG F. NÄHRUNGSSCHALTER</v>
          </cell>
          <cell r="C2859">
            <v>0</v>
          </cell>
          <cell r="D2859">
            <v>18.600000000000001</v>
          </cell>
          <cell r="E2859">
            <v>18.600000000000001</v>
          </cell>
        </row>
        <row r="2860">
          <cell r="A2860" t="str">
            <v>400009202</v>
          </cell>
          <cell r="B2860" t="str">
            <v>MODLINK MSDD SET 2-FACH RAHMEN DAIMLER SCHLIESSUNG</v>
          </cell>
          <cell r="C2860">
            <v>0</v>
          </cell>
          <cell r="D2860">
            <v>97.54</v>
          </cell>
          <cell r="E2860">
            <v>97.54</v>
          </cell>
        </row>
        <row r="2861">
          <cell r="A2861" t="str">
            <v>400009203</v>
          </cell>
          <cell r="B2861" t="str">
            <v>SENTRON 7KM PAC4200, LCD, 92X92MM MESSGERÄT</v>
          </cell>
          <cell r="C2861">
            <v>0</v>
          </cell>
          <cell r="D2861">
            <v>692</v>
          </cell>
          <cell r="E2861">
            <v>692</v>
          </cell>
        </row>
        <row r="2862">
          <cell r="A2862" t="str">
            <v>400009204</v>
          </cell>
          <cell r="B2862" t="str">
            <v>STROMWANDLER 250/5A, 5VA KL1,0</v>
          </cell>
          <cell r="C2862">
            <v>0</v>
          </cell>
          <cell r="D2862">
            <v>37.729999999999997</v>
          </cell>
          <cell r="E2862">
            <v>37.729999999999997</v>
          </cell>
        </row>
        <row r="2863">
          <cell r="A2863" t="str">
            <v>400009205</v>
          </cell>
          <cell r="B2863" t="str">
            <v>ELECTRONIK KEY SYSTEM (EKS) ETHERNET SCHNITTSTELLE</v>
          </cell>
          <cell r="C2863">
            <v>0</v>
          </cell>
          <cell r="D2863">
            <v>825.1</v>
          </cell>
          <cell r="E2863">
            <v>825.1</v>
          </cell>
        </row>
        <row r="2864">
          <cell r="A2864" t="str">
            <v>400009206</v>
          </cell>
          <cell r="B2864" t="str">
            <v>BEDIENFELDPAKET DAIMLER AG SINUMERIK 840D SL, KEY</v>
          </cell>
          <cell r="C2864">
            <v>0</v>
          </cell>
          <cell r="D2864">
            <v>3410</v>
          </cell>
          <cell r="E2864">
            <v>3410</v>
          </cell>
        </row>
        <row r="2865">
          <cell r="A2865" t="str">
            <v>400009207</v>
          </cell>
          <cell r="B2865" t="str">
            <v>SIMATIC HMI KP8F PN, KEY PANEL, 8 KURZHUBTASTEN</v>
          </cell>
          <cell r="C2865">
            <v>0</v>
          </cell>
          <cell r="D2865">
            <v>369</v>
          </cell>
          <cell r="E2865">
            <v>369</v>
          </cell>
        </row>
        <row r="2866">
          <cell r="A2866" t="str">
            <v>400009208</v>
          </cell>
          <cell r="B2866" t="str">
            <v xml:space="preserve">MICO 4.10 LASTKREISÜBERWACHUNG, 4-KANALIG </v>
          </cell>
          <cell r="C2866">
            <v>0</v>
          </cell>
          <cell r="D2866">
            <v>77</v>
          </cell>
          <cell r="E2866">
            <v>77</v>
          </cell>
        </row>
        <row r="2867">
          <cell r="A2867" t="str">
            <v>400009209</v>
          </cell>
          <cell r="B2867" t="str">
            <v xml:space="preserve">TRANSPONDER MDS D424 für RF200/RF300 ISO/MOBY D </v>
          </cell>
          <cell r="C2867">
            <v>0</v>
          </cell>
          <cell r="D2867">
            <v>11.47</v>
          </cell>
          <cell r="E2867">
            <v>11.47</v>
          </cell>
        </row>
        <row r="2868">
          <cell r="A2868" t="str">
            <v>400009210</v>
          </cell>
          <cell r="B2868" t="str">
            <v>RFID PROFINET/ETHERNET-ANSCHLUSSBLOCK M12 7/8"</v>
          </cell>
          <cell r="C2868">
            <v>0</v>
          </cell>
          <cell r="D2868">
            <v>140</v>
          </cell>
          <cell r="E2868">
            <v>140</v>
          </cell>
        </row>
        <row r="2869">
          <cell r="A2869" t="str">
            <v>400009211</v>
          </cell>
          <cell r="B2869" t="str">
            <v>RFID COM. MODULE RF180C F. PROFINET, 2 READER ANS.</v>
          </cell>
          <cell r="C2869">
            <v>0</v>
          </cell>
          <cell r="D2869">
            <v>1080</v>
          </cell>
          <cell r="E2869">
            <v>1080</v>
          </cell>
        </row>
        <row r="2870">
          <cell r="A2870" t="str">
            <v>400009212</v>
          </cell>
          <cell r="B2870" t="str">
            <v xml:space="preserve">RFID COM. MODULE RF188C FÜR PROFINET, ETHERNET </v>
          </cell>
          <cell r="C2870"/>
          <cell r="D2870">
            <v>862.5</v>
          </cell>
          <cell r="E2870">
            <v>862.5</v>
          </cell>
        </row>
        <row r="2871">
          <cell r="A2871" t="str">
            <v>400009213</v>
          </cell>
          <cell r="B2871" t="str">
            <v>SIMATIC RF, MV STECKLEITUNG RS422 M12/M12 90°, 10M</v>
          </cell>
          <cell r="C2871">
            <v>0</v>
          </cell>
          <cell r="D2871">
            <v>68.17</v>
          </cell>
          <cell r="E2871">
            <v>68.17</v>
          </cell>
        </row>
        <row r="2872">
          <cell r="A2872" t="str">
            <v>400009214</v>
          </cell>
          <cell r="B2872" t="str">
            <v>SIMATIC RF, MV STECKLEITUNG RS422 M12/M12 90°, 5M</v>
          </cell>
          <cell r="C2872">
            <v>0</v>
          </cell>
          <cell r="D2872">
            <v>60.37</v>
          </cell>
          <cell r="E2872">
            <v>60.37</v>
          </cell>
        </row>
        <row r="2873">
          <cell r="A2873" t="str">
            <v>400009215</v>
          </cell>
          <cell r="B2873" t="str">
            <v>SCHNEIDKLEMME M12 BU-0° L-KOD. 5-POL. 0,75-1,5mm²</v>
          </cell>
          <cell r="C2873"/>
          <cell r="D2873">
            <v>20.09</v>
          </cell>
          <cell r="E2873">
            <v>20.09</v>
          </cell>
        </row>
        <row r="2874">
          <cell r="A2874" t="str">
            <v>400009216</v>
          </cell>
          <cell r="B2874" t="str">
            <v>SCHNEIDKLEMME M12 ST-0° L-KOD. 5-POL. 0,75-1,5mm²</v>
          </cell>
          <cell r="C2874"/>
          <cell r="D2874">
            <v>19.91</v>
          </cell>
          <cell r="E2874">
            <v>19.91</v>
          </cell>
        </row>
        <row r="2875">
          <cell r="A2875" t="str">
            <v>400009217</v>
          </cell>
          <cell r="B2875" t="str">
            <v>SCHALTMATTE SM11/BK 2000x800MM KABELL. 5M</v>
          </cell>
          <cell r="C2875">
            <v>0</v>
          </cell>
          <cell r="D2875">
            <v>656.11</v>
          </cell>
          <cell r="E2875">
            <v>656.11</v>
          </cell>
        </row>
        <row r="2876">
          <cell r="A2876" t="str">
            <v>400009218</v>
          </cell>
          <cell r="B2876" t="str">
            <v>ALU-PROFIL AK56 FÜR SCHALTMATTE LÄNGE 4000MM</v>
          </cell>
          <cell r="C2876">
            <v>0</v>
          </cell>
          <cell r="D2876">
            <v>50.16</v>
          </cell>
          <cell r="E2876">
            <v>50.16</v>
          </cell>
        </row>
        <row r="2877">
          <cell r="A2877" t="str">
            <v>400009219</v>
          </cell>
          <cell r="B2877" t="str">
            <v>ALU-PROFIL Z/2 FÜR SCHALTMATTE LÄNGE 1600MM</v>
          </cell>
          <cell r="C2877">
            <v>0</v>
          </cell>
          <cell r="D2877">
            <v>43.645000000000003</v>
          </cell>
          <cell r="E2877">
            <v>43.645000000000003</v>
          </cell>
        </row>
        <row r="2878">
          <cell r="A2878" t="str">
            <v>400009220</v>
          </cell>
          <cell r="B2878" t="str">
            <v>SCHALTMATTE SM11/BK 1600x1000MM</v>
          </cell>
          <cell r="C2878">
            <v>0</v>
          </cell>
          <cell r="D2878">
            <v>656.11</v>
          </cell>
          <cell r="E2878">
            <v>656.11</v>
          </cell>
        </row>
        <row r="2879">
          <cell r="A2879" t="str">
            <v>400009221</v>
          </cell>
          <cell r="B2879" t="str">
            <v>ALU-PROFIL AK56 FÜR SCHALTMATTE GESAMTLÄNGE 2000mm</v>
          </cell>
          <cell r="C2879">
            <v>0</v>
          </cell>
          <cell r="D2879">
            <v>51.11</v>
          </cell>
          <cell r="E2879">
            <v>51.11</v>
          </cell>
        </row>
        <row r="2880">
          <cell r="A2880" t="str">
            <v>400009222</v>
          </cell>
          <cell r="B2880" t="str">
            <v>ALU-PROFIL Z/2 FÜR SCHALTMATTE LÄNGE 3200MM</v>
          </cell>
          <cell r="C2880">
            <v>0</v>
          </cell>
          <cell r="D2880">
            <v>50.81</v>
          </cell>
          <cell r="E2880">
            <v>50.81</v>
          </cell>
        </row>
        <row r="2881">
          <cell r="A2881" t="str">
            <v>400009223</v>
          </cell>
          <cell r="B2881" t="str">
            <v>VERBINDUNGSLEITUNG 7/8" ST-0°/M12 L-KOD. BU-0° 5P.</v>
          </cell>
          <cell r="C2881"/>
          <cell r="D2881"/>
          <cell r="E2881"/>
        </row>
        <row r="2882">
          <cell r="A2882" t="str">
            <v>400009224</v>
          </cell>
          <cell r="B2882" t="str">
            <v>VERBINDUNGSLEITUNG 7/8" ST-0°/M12 L-KOD. BU-0° 5P.</v>
          </cell>
          <cell r="C2882"/>
          <cell r="D2882"/>
          <cell r="E2882"/>
        </row>
        <row r="2883">
          <cell r="A2883" t="str">
            <v>400009225</v>
          </cell>
          <cell r="B2883" t="str">
            <v>VERBINDUNGSLEITUNG 7/8" ST-0°/M12 L-KOD. BU-0° 5P.</v>
          </cell>
          <cell r="C2883"/>
          <cell r="D2883"/>
          <cell r="E2883"/>
        </row>
        <row r="2884">
          <cell r="A2884" t="str">
            <v>400009226</v>
          </cell>
          <cell r="B2884" t="str">
            <v>VERBINDUNGSLEITUNG 7/8" ST-0°/M12 L-KOD. BU-0° 5P.</v>
          </cell>
          <cell r="C2884"/>
          <cell r="D2884"/>
          <cell r="E2884"/>
        </row>
        <row r="2885">
          <cell r="A2885" t="str">
            <v>400009227</v>
          </cell>
          <cell r="B2885" t="str">
            <v>VERBINDUNGSLEITUNG 7/8" ST-0°/M12 L-KOD. BU-0° 5P.</v>
          </cell>
          <cell r="C2885"/>
          <cell r="D2885"/>
          <cell r="E2885"/>
        </row>
        <row r="2886">
          <cell r="A2886" t="str">
            <v>400009228</v>
          </cell>
          <cell r="B2886" t="str">
            <v>VERBINDUNGSLEITUNG M12-ST-0°/ 7/8"-BU-0° 5-POL.</v>
          </cell>
          <cell r="C2886"/>
          <cell r="D2886"/>
          <cell r="E2886"/>
        </row>
        <row r="2887">
          <cell r="A2887" t="str">
            <v>400009229</v>
          </cell>
          <cell r="B2887" t="str">
            <v>VERBINDUNGSLEITUNG M12-ST-0°/ 7/8"-BU-0° 5-POL.</v>
          </cell>
          <cell r="C2887"/>
          <cell r="D2887"/>
          <cell r="E2887"/>
        </row>
        <row r="2888">
          <cell r="A2888" t="str">
            <v>400009230</v>
          </cell>
          <cell r="B2888" t="str">
            <v>VERBINDUNGSLEITUNG M12-ST-0°/ 7/8"-BU-0° 5-POL.</v>
          </cell>
          <cell r="C2888"/>
          <cell r="D2888"/>
          <cell r="E2888"/>
        </row>
        <row r="2889">
          <cell r="A2889" t="str">
            <v>400009231</v>
          </cell>
          <cell r="B2889" t="str">
            <v>VERBINDUNGSLEITUNG M12-ST-0°/ 7/8"-BU-0° 5-POL.</v>
          </cell>
          <cell r="C2889"/>
          <cell r="D2889"/>
          <cell r="E2889"/>
        </row>
        <row r="2890">
          <cell r="A2890" t="str">
            <v>400009232</v>
          </cell>
          <cell r="B2890" t="str">
            <v>VERBINDUNGSLEITUNG M12-ST-0°/ 7/8"-BU-0° 5-POL.</v>
          </cell>
          <cell r="C2890"/>
          <cell r="D2890"/>
          <cell r="E2890"/>
        </row>
        <row r="2891">
          <cell r="A2891" t="str">
            <v>400009233</v>
          </cell>
          <cell r="B2891" t="str">
            <v xml:space="preserve">ABSOLUT ENCODER AFS/AFM60 PROFINET </v>
          </cell>
          <cell r="C2891">
            <v>0</v>
          </cell>
          <cell r="D2891">
            <v>405</v>
          </cell>
          <cell r="E2891">
            <v>405</v>
          </cell>
        </row>
        <row r="2892">
          <cell r="A2892" t="str">
            <v>400009234</v>
          </cell>
          <cell r="B2892" t="str">
            <v>ABSOLUTDREHGEBER PROFINET IO, 2X4P. M12-ST D-COD.</v>
          </cell>
          <cell r="C2892">
            <v>0</v>
          </cell>
          <cell r="D2892">
            <v>345</v>
          </cell>
          <cell r="E2892">
            <v>345</v>
          </cell>
        </row>
        <row r="2893">
          <cell r="A2893" t="str">
            <v>400009235</v>
          </cell>
          <cell r="B2893" t="str">
            <v>KOMPLETTSET 1X KAMERA/BARC. SCANNER DATAMAN 262 QL</v>
          </cell>
          <cell r="C2893">
            <v>0</v>
          </cell>
          <cell r="D2893">
            <v>1431.5</v>
          </cell>
          <cell r="E2893">
            <v>1431.5</v>
          </cell>
        </row>
        <row r="2894">
          <cell r="A2894" t="str">
            <v>400009236</v>
          </cell>
          <cell r="B2894" t="str">
            <v>Ethernet CAT6A M12 St-0°/RJ45, 8-polig, X-Cod. 2m</v>
          </cell>
          <cell r="C2894">
            <v>0</v>
          </cell>
          <cell r="D2894">
            <v>28.2</v>
          </cell>
          <cell r="E2894">
            <v>28.2</v>
          </cell>
        </row>
        <row r="2895">
          <cell r="A2895" t="str">
            <v>400009237</v>
          </cell>
          <cell r="B2895" t="str">
            <v>Projektdienstleistung Automat.-/Steuerungstechnik</v>
          </cell>
          <cell r="C2895">
            <v>0</v>
          </cell>
          <cell r="D2895">
            <v>675</v>
          </cell>
          <cell r="E2895">
            <v>675</v>
          </cell>
        </row>
        <row r="2896">
          <cell r="A2896" t="str">
            <v>400009238</v>
          </cell>
          <cell r="B2896" t="str">
            <v>SINAMICS CONTROL UNIT CU 320-2 PN</v>
          </cell>
          <cell r="C2896">
            <v>0</v>
          </cell>
          <cell r="D2896">
            <v>683.49</v>
          </cell>
          <cell r="E2896">
            <v>683.49</v>
          </cell>
        </row>
        <row r="2897">
          <cell r="A2897" t="str">
            <v>400009239</v>
          </cell>
          <cell r="B2897" t="str">
            <v xml:space="preserve">SINAMICS S120 COMPACT-FLASH CARD </v>
          </cell>
          <cell r="C2897"/>
          <cell r="D2897">
            <v>608.07000000000005</v>
          </cell>
          <cell r="E2897">
            <v>608.07000000000005</v>
          </cell>
        </row>
        <row r="2898">
          <cell r="A2898" t="str">
            <v>400009240</v>
          </cell>
          <cell r="B2898" t="str">
            <v>SINAMICS S120 BEDIENTEIL BOP 20 2-ZEILIG</v>
          </cell>
          <cell r="C2898">
            <v>0</v>
          </cell>
          <cell r="D2898">
            <v>41.05</v>
          </cell>
          <cell r="E2898">
            <v>41.05</v>
          </cell>
        </row>
        <row r="2899">
          <cell r="A2899" t="str">
            <v>400009241</v>
          </cell>
          <cell r="B2899" t="str">
            <v>SINAMICS DRIVE-CLiQ LEITUNG IP20/IP20 L=0,16M</v>
          </cell>
          <cell r="C2899">
            <v>0</v>
          </cell>
          <cell r="D2899">
            <v>21.92</v>
          </cell>
          <cell r="E2899">
            <v>21.92</v>
          </cell>
        </row>
        <row r="2900">
          <cell r="A2900" t="str">
            <v>400009242</v>
          </cell>
          <cell r="B2900" t="str">
            <v>SINAMICS S120 SMART LINE MODULE E=3AC 380-480V</v>
          </cell>
          <cell r="C2900">
            <v>0</v>
          </cell>
          <cell r="D2900">
            <v>984.29</v>
          </cell>
          <cell r="E2900">
            <v>984.29</v>
          </cell>
        </row>
        <row r="2901">
          <cell r="A2901" t="str">
            <v>400009243</v>
          </cell>
          <cell r="B2901" t="str">
            <v>DOUBLE MOTOR MODULE; 9,00 A</v>
          </cell>
          <cell r="C2901">
            <v>0</v>
          </cell>
          <cell r="D2901">
            <v>1454.2</v>
          </cell>
          <cell r="E2901">
            <v>1454.2</v>
          </cell>
        </row>
        <row r="2902">
          <cell r="A2902" t="str">
            <v>400009244</v>
          </cell>
          <cell r="B2902" t="str">
            <v xml:space="preserve">SINAMICS NETZFILTER 10kW SMART LINE MODUL </v>
          </cell>
          <cell r="C2902">
            <v>0</v>
          </cell>
          <cell r="D2902">
            <v>193.57</v>
          </cell>
          <cell r="E2902">
            <v>193.57</v>
          </cell>
        </row>
        <row r="2903">
          <cell r="A2903" t="str">
            <v>400009245</v>
          </cell>
          <cell r="B2903" t="str">
            <v>SINAMICS NETZDROSSEL 10kW SMART LINE MODULE</v>
          </cell>
          <cell r="C2903">
            <v>0</v>
          </cell>
          <cell r="D2903">
            <v>204.03</v>
          </cell>
          <cell r="E2903">
            <v>204.03</v>
          </cell>
        </row>
        <row r="2904">
          <cell r="A2904" t="str">
            <v>400009246</v>
          </cell>
          <cell r="B2904" t="str">
            <v>LEISTUNGSL. KONFEKT. 4X1,5(2x1,5) C C STECKER GR.1</v>
          </cell>
          <cell r="C2904"/>
          <cell r="D2904">
            <v>216.03</v>
          </cell>
          <cell r="E2904">
            <v>216.03</v>
          </cell>
        </row>
        <row r="2905">
          <cell r="A2905" t="str">
            <v>400009247</v>
          </cell>
          <cell r="B2905" t="str">
            <v>SIGNALLEITUNG KONFEKT. 24V STECKER RJ45 IP20</v>
          </cell>
          <cell r="C2905"/>
          <cell r="D2905">
            <v>124.21</v>
          </cell>
          <cell r="E2905">
            <v>124.21</v>
          </cell>
        </row>
        <row r="2906">
          <cell r="A2906" t="str">
            <v>400009248</v>
          </cell>
          <cell r="B2906" t="str">
            <v>LEISTUNGSL. KONFEKT. 4x1,5(2x1.5) C C-STECKER GR.1</v>
          </cell>
          <cell r="C2906">
            <v>0</v>
          </cell>
          <cell r="D2906">
            <v>324.20999999999998</v>
          </cell>
          <cell r="E2906">
            <v>324.20999999999998</v>
          </cell>
        </row>
        <row r="2907">
          <cell r="A2907" t="str">
            <v>400009249</v>
          </cell>
          <cell r="B2907" t="str">
            <v>SIGNALLEITUNG KONFEKT. 24V STECKER RJ45 IP20</v>
          </cell>
          <cell r="C2907">
            <v>0</v>
          </cell>
          <cell r="D2907">
            <v>194.39</v>
          </cell>
          <cell r="E2907">
            <v>194.39</v>
          </cell>
        </row>
        <row r="2908">
          <cell r="A2908" t="str">
            <v>400009250</v>
          </cell>
          <cell r="B2908" t="str">
            <v>SIMOTICS S-1FG1 SYNCHRON-SERVO-GETRIEBEMOTOR</v>
          </cell>
          <cell r="C2908">
            <v>0</v>
          </cell>
          <cell r="D2908">
            <v>3023.88</v>
          </cell>
          <cell r="E2908">
            <v>3023.88</v>
          </cell>
        </row>
        <row r="2909">
          <cell r="A2909" t="str">
            <v>400009251</v>
          </cell>
          <cell r="B2909" t="str">
            <v>KLETTBAND-FRT, SELBSTVERL. SCHWARZ, BREITE 10MM</v>
          </cell>
          <cell r="C2909">
            <v>0</v>
          </cell>
          <cell r="D2909">
            <v>46.48</v>
          </cell>
          <cell r="E2909">
            <v>46.48</v>
          </cell>
        </row>
        <row r="2910">
          <cell r="A2910" t="str">
            <v>400009252</v>
          </cell>
          <cell r="B2910" t="str">
            <v>STEUERUNGSERWEITERUNG SEQUENZER U.</v>
          </cell>
          <cell r="C2910">
            <v>0</v>
          </cell>
          <cell r="D2910">
            <v>4590</v>
          </cell>
          <cell r="E2910">
            <v>4590</v>
          </cell>
        </row>
        <row r="2911">
          <cell r="A2911" t="str">
            <v>400009253</v>
          </cell>
          <cell r="B2911" t="str">
            <v>KONDENSATAUFFANGFLASCHE</v>
          </cell>
          <cell r="C2911">
            <v>0</v>
          </cell>
          <cell r="D2911">
            <v>17.05</v>
          </cell>
          <cell r="E2911">
            <v>17.05</v>
          </cell>
        </row>
        <row r="2912">
          <cell r="A2912" t="str">
            <v>400009254</v>
          </cell>
          <cell r="B2912" t="str">
            <v>KONDENSATSCHLAUCH 12x2x10M LÄNGE</v>
          </cell>
          <cell r="C2912">
            <v>0</v>
          </cell>
          <cell r="D2912">
            <v>19.559999999999999</v>
          </cell>
          <cell r="E2912">
            <v>19.559999999999999</v>
          </cell>
        </row>
        <row r="2913">
          <cell r="A2913" t="str">
            <v>400009255</v>
          </cell>
          <cell r="B2913" t="str">
            <v>TÜRPOSITIONSSCHALTER</v>
          </cell>
          <cell r="C2913">
            <v>0</v>
          </cell>
          <cell r="D2913">
            <v>19.850000000000001</v>
          </cell>
          <cell r="E2913">
            <v>19.850000000000001</v>
          </cell>
        </row>
        <row r="2914">
          <cell r="A2914" t="str">
            <v>400009256</v>
          </cell>
          <cell r="B2914" t="str">
            <v xml:space="preserve">RTT+LUFT WASSER-WÄRMETAUSCHER L 40 COMFORTREGLER </v>
          </cell>
          <cell r="C2914">
            <v>0</v>
          </cell>
          <cell r="D2914">
            <v>1505.57</v>
          </cell>
          <cell r="E2914">
            <v>1505.57</v>
          </cell>
        </row>
        <row r="2915">
          <cell r="A2915" t="str">
            <v>400009257</v>
          </cell>
          <cell r="B2915" t="str">
            <v>BARCODEETIKETT 100X120MM (HxB) 4 x EAN8</v>
          </cell>
          <cell r="C2915"/>
          <cell r="D2915"/>
          <cell r="E2915"/>
        </row>
        <row r="2916">
          <cell r="A2916" t="str">
            <v>400009258</v>
          </cell>
          <cell r="B2916" t="str">
            <v>STECKER SR6EF, 7PIN 6 (+PE) CRIMPANSCHLUSS</v>
          </cell>
          <cell r="C2916"/>
          <cell r="D2916"/>
          <cell r="E2916"/>
        </row>
        <row r="2917">
          <cell r="A2917" t="str">
            <v>400009259</v>
          </cell>
          <cell r="B2917" t="str">
            <v>TAE ADAPTERKABEL RJ45-STECKER AUF RJ11-BUCHSE</v>
          </cell>
          <cell r="C2917">
            <v>0</v>
          </cell>
          <cell r="D2917">
            <v>9.4</v>
          </cell>
          <cell r="E2917">
            <v>9.4</v>
          </cell>
        </row>
        <row r="2918">
          <cell r="A2918" t="str">
            <v>400009260</v>
          </cell>
          <cell r="B2918" t="str">
            <v>ASI VERSCHLUSSKAPPE M12 F. MODUL IP67 D=15MM</v>
          </cell>
          <cell r="C2918">
            <v>0</v>
          </cell>
          <cell r="D2918">
            <v>0.55800000000000005</v>
          </cell>
          <cell r="E2918">
            <v>0.55800000000000005</v>
          </cell>
        </row>
        <row r="2919">
          <cell r="A2919" t="str">
            <v>400009261</v>
          </cell>
          <cell r="B2919" t="str">
            <v>SIMATIC DP, VERSCHLUSSKAPPEN 7/8" FÜR ET 200</v>
          </cell>
          <cell r="C2919">
            <v>0</v>
          </cell>
          <cell r="D2919">
            <v>0.53</v>
          </cell>
          <cell r="E2919">
            <v>0.53</v>
          </cell>
        </row>
        <row r="2920">
          <cell r="A2920" t="str">
            <v>400009262</v>
          </cell>
          <cell r="B2920" t="str">
            <v>VERSCHLUSSSTOPFEN F. DACHAUFBAU-KÜHLGERÄTE</v>
          </cell>
          <cell r="C2920">
            <v>0</v>
          </cell>
          <cell r="D2920">
            <v>3.165</v>
          </cell>
          <cell r="E2920">
            <v>3.165</v>
          </cell>
        </row>
        <row r="2921">
          <cell r="A2921" t="str">
            <v>400009263</v>
          </cell>
          <cell r="B2921" t="str">
            <v>SCHNELLWECHSELRAHMEN F. DACHAUFBAU-KÜHLGERÄTE</v>
          </cell>
          <cell r="C2921">
            <v>0</v>
          </cell>
          <cell r="D2921">
            <v>136.08000000000001</v>
          </cell>
          <cell r="E2921">
            <v>136.08000000000001</v>
          </cell>
        </row>
        <row r="2922">
          <cell r="A2922" t="str">
            <v>400009264</v>
          </cell>
          <cell r="B2922" t="str">
            <v xml:space="preserve">LUFTKANALSYSTEM FLAT F. DACHAUFBAU-KÜHLGRÄTE </v>
          </cell>
          <cell r="C2922">
            <v>0</v>
          </cell>
          <cell r="D2922">
            <v>63.08</v>
          </cell>
          <cell r="E2922">
            <v>63.08</v>
          </cell>
        </row>
        <row r="2923">
          <cell r="A2923" t="str">
            <v>400009265</v>
          </cell>
          <cell r="B2923" t="str">
            <v>STEUERUNGSERWEITERUNG EINBINDUNG TRITTSCHUTZ-</v>
          </cell>
          <cell r="C2923">
            <v>0</v>
          </cell>
          <cell r="D2923">
            <v>1436</v>
          </cell>
          <cell r="E2923">
            <v>1436</v>
          </cell>
        </row>
        <row r="2924">
          <cell r="A2924" t="str">
            <v>400009266</v>
          </cell>
          <cell r="B2924" t="str">
            <v>SINAMICS S120 COMPACT-FLASH CARD - EXTENDED-SAFTY</v>
          </cell>
          <cell r="C2924">
            <v>0</v>
          </cell>
          <cell r="D2924">
            <v>461.6</v>
          </cell>
          <cell r="E2924">
            <v>461.6</v>
          </cell>
        </row>
        <row r="2925">
          <cell r="A2925" t="str">
            <v>400009267</v>
          </cell>
          <cell r="B2925" t="str">
            <v>HS 6678 DPM MOBILER 2D-CODELESER HANDSCANNER FUNK</v>
          </cell>
          <cell r="C2925">
            <v>0</v>
          </cell>
          <cell r="D2925">
            <v>1741.16</v>
          </cell>
          <cell r="E2925">
            <v>1741.16</v>
          </cell>
        </row>
        <row r="2926">
          <cell r="A2926" t="str">
            <v>400009268</v>
          </cell>
          <cell r="B2926" t="str">
            <v>BT WALLHOLDER HS65x8 - WANDHALTER</v>
          </cell>
          <cell r="C2926">
            <v>0</v>
          </cell>
          <cell r="D2926">
            <v>37.119999999999997</v>
          </cell>
          <cell r="E2926">
            <v>37.119999999999997</v>
          </cell>
        </row>
        <row r="2927">
          <cell r="A2927" t="str">
            <v>400009269</v>
          </cell>
          <cell r="B2927" t="str">
            <v>MA 248i PROFINET GATEWAY-MODULARE ANSCHLUSSEINHEIT</v>
          </cell>
          <cell r="C2927">
            <v>0</v>
          </cell>
          <cell r="D2927">
            <v>516.42999999999995</v>
          </cell>
          <cell r="E2927">
            <v>516.42999999999995</v>
          </cell>
        </row>
        <row r="2928">
          <cell r="A2928" t="str">
            <v>400009270</v>
          </cell>
          <cell r="B2928" t="str">
            <v>KB JST-HS-300 - ANSCHLUSSLEITUNG</v>
          </cell>
          <cell r="C2928">
            <v>0</v>
          </cell>
          <cell r="D2928">
            <v>23.22</v>
          </cell>
          <cell r="E2928">
            <v>23.22</v>
          </cell>
        </row>
        <row r="2929">
          <cell r="A2929" t="str">
            <v>400009271</v>
          </cell>
          <cell r="B2929" t="str">
            <v xml:space="preserve">STECKVERBINDER M12-D BU. - M12-D BU. </v>
          </cell>
          <cell r="C2929">
            <v>0</v>
          </cell>
          <cell r="D2929">
            <v>24.77</v>
          </cell>
          <cell r="E2929">
            <v>24.77</v>
          </cell>
        </row>
        <row r="2930">
          <cell r="A2930" t="str">
            <v>400009272</v>
          </cell>
          <cell r="B2930" t="str">
            <v>VERSCHLUSSSTOPFEN F. DACHAUFBAU-KÜHLGERÄTE</v>
          </cell>
          <cell r="C2930">
            <v>0</v>
          </cell>
          <cell r="D2930">
            <v>3.7749999999999999</v>
          </cell>
          <cell r="E2930">
            <v>3.7749999999999999</v>
          </cell>
        </row>
        <row r="2931">
          <cell r="A2931" t="str">
            <v>400009273</v>
          </cell>
          <cell r="B2931" t="str">
            <v>UMLENKUNG 90° FÜR LUFTKANALSYSTEM</v>
          </cell>
          <cell r="C2931">
            <v>0</v>
          </cell>
          <cell r="D2931">
            <v>26.48</v>
          </cell>
          <cell r="E2931">
            <v>26.48</v>
          </cell>
        </row>
        <row r="2932">
          <cell r="A2932" t="str">
            <v>400009274</v>
          </cell>
          <cell r="B2932" t="str">
            <v>LUFTKANALSYSTEM FLAT F. DACHAUFBAU-KÜHLGRÄTE</v>
          </cell>
          <cell r="C2932">
            <v>0</v>
          </cell>
          <cell r="D2932">
            <v>61.87</v>
          </cell>
          <cell r="E2932">
            <v>61.87</v>
          </cell>
        </row>
        <row r="2933">
          <cell r="A2933" t="str">
            <v>400009275</v>
          </cell>
          <cell r="B2933" t="str">
            <v>BASE HS 6678 - BASISSTATION</v>
          </cell>
          <cell r="C2933">
            <v>0</v>
          </cell>
          <cell r="D2933">
            <v>312.04000000000002</v>
          </cell>
          <cell r="E2933">
            <v>312.04000000000002</v>
          </cell>
        </row>
        <row r="2934">
          <cell r="A2934" t="str">
            <v>400009276</v>
          </cell>
          <cell r="B2934" t="str">
            <v>NT HS 6608 - SCHUKO NETZTEIL 12V DC,2A</v>
          </cell>
          <cell r="C2934">
            <v>0</v>
          </cell>
          <cell r="D2934">
            <v>84.1</v>
          </cell>
          <cell r="E2934">
            <v>84.1</v>
          </cell>
        </row>
        <row r="2935">
          <cell r="A2935" t="str">
            <v>400009277</v>
          </cell>
          <cell r="B2935" t="str">
            <v>VERBINDUNGSLEITUNG - KY-HS-DDS-D9AJ2ARAA-020-T1</v>
          </cell>
          <cell r="C2935">
            <v>0</v>
          </cell>
          <cell r="D2935">
            <v>71.92</v>
          </cell>
          <cell r="E2935">
            <v>71.92</v>
          </cell>
        </row>
        <row r="2936">
          <cell r="A2936" t="str">
            <v>400009278</v>
          </cell>
          <cell r="B2936" t="str">
            <v>FARBBANDKASSSETTE - TMP-RIBBON 110 BK 101</v>
          </cell>
          <cell r="C2936">
            <v>0</v>
          </cell>
          <cell r="D2936">
            <v>40.549999999999997</v>
          </cell>
          <cell r="E2936">
            <v>40.549999999999997</v>
          </cell>
        </row>
        <row r="2937">
          <cell r="A2937" t="str">
            <v>400009279</v>
          </cell>
          <cell r="B2937" t="str">
            <v>POWERTRAIN STARTUPSET DAIMLER IPC477E_W10_V9.18.E0</v>
          </cell>
          <cell r="C2937">
            <v>0</v>
          </cell>
          <cell r="D2937">
            <v>390.21</v>
          </cell>
          <cell r="E2937">
            <v>390.21</v>
          </cell>
        </row>
        <row r="2938">
          <cell r="A2938" t="str">
            <v>400009280</v>
          </cell>
          <cell r="B2938" t="str">
            <v>EINZELTÜRE FÜR VX25 800x1800</v>
          </cell>
          <cell r="C2938">
            <v>0</v>
          </cell>
          <cell r="D2938">
            <v>151.77000000000001</v>
          </cell>
          <cell r="E2938">
            <v>151.77000000000001</v>
          </cell>
        </row>
        <row r="2939">
          <cell r="A2939" t="str">
            <v>400009281</v>
          </cell>
          <cell r="B2939" t="str">
            <v>ALU-PROFIL Z/2 FÜR SCHALTMATTE LÄNGE 2000MM</v>
          </cell>
          <cell r="C2939">
            <v>0</v>
          </cell>
          <cell r="D2939">
            <v>25</v>
          </cell>
          <cell r="E2939">
            <v>25</v>
          </cell>
        </row>
        <row r="2940">
          <cell r="A2940" t="str">
            <v>400009282</v>
          </cell>
          <cell r="B2940" t="str">
            <v>Laserbeschriftungs-System mp-LM 1</v>
          </cell>
          <cell r="C2940">
            <v>0</v>
          </cell>
          <cell r="D2940">
            <v>10975</v>
          </cell>
          <cell r="E2940">
            <v>10975</v>
          </cell>
        </row>
        <row r="2941">
          <cell r="A2941" t="str">
            <v>400009283</v>
          </cell>
          <cell r="B2941" t="str">
            <v>NB NORTH BAYOU F150b 17"-27" MONITOR WANDHALTERUNG</v>
          </cell>
          <cell r="C2941">
            <v>0</v>
          </cell>
          <cell r="D2941">
            <v>25.2</v>
          </cell>
          <cell r="E2941">
            <v>25.2</v>
          </cell>
        </row>
        <row r="2942">
          <cell r="A2942" t="str">
            <v>400009284</v>
          </cell>
          <cell r="B2942" t="str">
            <v>KABELDIREKT - DUAL LINK DVI 24+1 KABEL 10M</v>
          </cell>
          <cell r="C2942">
            <v>0</v>
          </cell>
          <cell r="D2942">
            <v>16.8</v>
          </cell>
          <cell r="E2942">
            <v>16.8</v>
          </cell>
        </row>
        <row r="2943">
          <cell r="A2943" t="str">
            <v>400009285</v>
          </cell>
          <cell r="B2943" t="str">
            <v>BARCODE-LINIENSCANNER MIT CCD ZEILE</v>
          </cell>
          <cell r="C2943">
            <v>0</v>
          </cell>
          <cell r="D2943">
            <v>290</v>
          </cell>
          <cell r="E2943">
            <v>290</v>
          </cell>
        </row>
        <row r="2944">
          <cell r="A2944" t="str">
            <v>400009286</v>
          </cell>
          <cell r="B2944" t="str">
            <v>BEFESTIGUNGSSYSTEM FÜR 60x52x29...47MM</v>
          </cell>
          <cell r="C2944">
            <v>0</v>
          </cell>
          <cell r="D2944">
            <v>24</v>
          </cell>
          <cell r="E2944">
            <v>24</v>
          </cell>
        </row>
        <row r="2945">
          <cell r="A2945" t="str">
            <v>400009287</v>
          </cell>
          <cell r="B2945" t="str">
            <v>ANSCHLUSSLEITUNG M12 ST-0° / 8-POLIG PUR 10,0M</v>
          </cell>
          <cell r="C2945">
            <v>0</v>
          </cell>
          <cell r="D2945">
            <v>17.75</v>
          </cell>
          <cell r="E2945">
            <v>17.75</v>
          </cell>
        </row>
        <row r="2946">
          <cell r="A2946" t="str">
            <v>400009288</v>
          </cell>
          <cell r="B2946" t="str">
            <v>USB PC-KABEL ZUM ANSCHLUSS AN USB-SCHNITTSTELLE</v>
          </cell>
          <cell r="C2946">
            <v>0</v>
          </cell>
          <cell r="D2946">
            <v>90.95</v>
          </cell>
          <cell r="E2946">
            <v>90.95</v>
          </cell>
        </row>
        <row r="2947">
          <cell r="A2947" t="str">
            <v>400009289</v>
          </cell>
          <cell r="B2947" t="str">
            <v>KAPPE FÜR RUND-LICHTSCHRANKE KLEMMHALTERUNG</v>
          </cell>
          <cell r="C2947">
            <v>2.5099999999999998</v>
          </cell>
          <cell r="D2947"/>
          <cell r="E2947"/>
        </row>
        <row r="2948">
          <cell r="A2948" t="str">
            <v>400009290</v>
          </cell>
          <cell r="B2948" t="str">
            <v>SENTRON ERWEITERUNGSMODUL SWITCHED ETHERNET</v>
          </cell>
          <cell r="C2948">
            <v>0</v>
          </cell>
          <cell r="D2948">
            <v>300.8</v>
          </cell>
          <cell r="E2948">
            <v>300.8</v>
          </cell>
        </row>
        <row r="2949">
          <cell r="A2949" t="str">
            <v>400009291</v>
          </cell>
          <cell r="B2949" t="str">
            <v>REFLEXIONS-LICHTGITTER VLC100</v>
          </cell>
          <cell r="C2949">
            <v>0</v>
          </cell>
          <cell r="D2949">
            <v>589.5</v>
          </cell>
          <cell r="E2949">
            <v>589.5</v>
          </cell>
        </row>
        <row r="2950">
          <cell r="A2950" t="str">
            <v>400009292</v>
          </cell>
          <cell r="B2950" t="str">
            <v>ZUBEHÖR BEFESTIGUNGSTECHNIK</v>
          </cell>
          <cell r="C2950">
            <v>0</v>
          </cell>
          <cell r="D2950">
            <v>41.2</v>
          </cell>
          <cell r="E2950">
            <v>41.2</v>
          </cell>
        </row>
        <row r="2951">
          <cell r="A2951" t="str">
            <v>400009293</v>
          </cell>
          <cell r="B2951" t="str">
            <v>ZUBEHÖR REFLEKTORBAND 2 X 1,5M</v>
          </cell>
          <cell r="C2951">
            <v>0</v>
          </cell>
          <cell r="D2951">
            <v>141.68</v>
          </cell>
          <cell r="E2951">
            <v>141.68</v>
          </cell>
        </row>
        <row r="2952">
          <cell r="A2952" t="str">
            <v>400009294</v>
          </cell>
          <cell r="B2952" t="str">
            <v>REFLEXIONSLICHTSCHRANKE MIT POLARISATIONSFILTER</v>
          </cell>
          <cell r="C2952"/>
          <cell r="D2952">
            <v>62.14</v>
          </cell>
          <cell r="E2952">
            <v>62.14</v>
          </cell>
        </row>
        <row r="2953">
          <cell r="A2953" t="str">
            <v>400009295</v>
          </cell>
          <cell r="B2953" t="str">
            <v xml:space="preserve">ABDECKUNG FÜR SCHRAUBANSCHLUSS 3-POLIG, BG 2 </v>
          </cell>
          <cell r="C2953">
            <v>0</v>
          </cell>
          <cell r="D2953">
            <v>11.81</v>
          </cell>
          <cell r="E2953">
            <v>11.81</v>
          </cell>
        </row>
        <row r="2954">
          <cell r="A2954" t="str">
            <v>400009296</v>
          </cell>
          <cell r="B2954" t="str">
            <v>ANBAUGEHÄUSE BAUGRÖSSE HAN 10B - AGG-QB</v>
          </cell>
          <cell r="C2954">
            <v>0</v>
          </cell>
          <cell r="D2954">
            <v>11.14</v>
          </cell>
          <cell r="E2954">
            <v>11.14</v>
          </cell>
        </row>
        <row r="2955">
          <cell r="A2955" t="str">
            <v>400009297</v>
          </cell>
          <cell r="B2955" t="str">
            <v>STIFTEINSATZ (KÄFIGZUGF.) HAN 10 ES-M</v>
          </cell>
          <cell r="C2955">
            <v>0</v>
          </cell>
          <cell r="D2955">
            <v>9.31</v>
          </cell>
          <cell r="E2955">
            <v>9.31</v>
          </cell>
        </row>
        <row r="2956">
          <cell r="A2956" t="str">
            <v>400009298</v>
          </cell>
          <cell r="B2956" t="str">
            <v>PKE 12, SCHUTZSCHALTER, 3-POL.,12A, GRUNDGERÄT</v>
          </cell>
          <cell r="C2956">
            <v>0</v>
          </cell>
          <cell r="D2956">
            <v>24.718</v>
          </cell>
          <cell r="E2956">
            <v>24.718</v>
          </cell>
        </row>
        <row r="2957">
          <cell r="A2957" t="str">
            <v>400009299</v>
          </cell>
          <cell r="B2957" t="str">
            <v>PKE-XTU-4 AUSLÖSEBLOCK 1-4A, MOTORSCHUTZ</v>
          </cell>
          <cell r="C2957">
            <v>0</v>
          </cell>
          <cell r="D2957">
            <v>41.84</v>
          </cell>
          <cell r="E2957">
            <v>41.84</v>
          </cell>
        </row>
        <row r="2958">
          <cell r="A2958" t="str">
            <v>400009300</v>
          </cell>
          <cell r="B2958" t="str">
            <v>AUSGANGSFILTER HF030-503</v>
          </cell>
          <cell r="C2958">
            <v>0</v>
          </cell>
          <cell r="D2958">
            <v>232.15</v>
          </cell>
          <cell r="E2958">
            <v>232.15</v>
          </cell>
        </row>
        <row r="2959">
          <cell r="A2959" t="str">
            <v>400009301</v>
          </cell>
          <cell r="B2959" t="str">
            <v>ÜBERSPANNUNGSLEITER TYP 2/M 4 POLIG F. TN-S-SYSTEM</v>
          </cell>
          <cell r="C2959">
            <v>0</v>
          </cell>
          <cell r="D2959">
            <v>151.66</v>
          </cell>
          <cell r="E2959">
            <v>151.66</v>
          </cell>
        </row>
        <row r="2960">
          <cell r="A2960" t="str">
            <v>400009302</v>
          </cell>
          <cell r="B2960" t="str">
            <v>ÜBERLASTRELAISFUNKTION, 24 VDC PKE-XZMR</v>
          </cell>
          <cell r="C2960">
            <v>0</v>
          </cell>
          <cell r="D2960">
            <v>44.49</v>
          </cell>
          <cell r="E2960">
            <v>44.49</v>
          </cell>
        </row>
        <row r="2961">
          <cell r="A2961" t="str">
            <v>400009303</v>
          </cell>
          <cell r="B2961" t="str">
            <v>Ethernet CAT6A M12 St-0°/RJ45, 8-polig, X-Cod. 5m</v>
          </cell>
          <cell r="C2961">
            <v>0</v>
          </cell>
          <cell r="D2961">
            <v>32.11</v>
          </cell>
          <cell r="E2961">
            <v>32.11</v>
          </cell>
        </row>
        <row r="2962">
          <cell r="A2962" t="str">
            <v>400009304</v>
          </cell>
          <cell r="B2962" t="str">
            <v>HILFSCHALTER 1S+1OE, NHI-E-11-PKZ0</v>
          </cell>
          <cell r="C2962">
            <v>0</v>
          </cell>
          <cell r="D2962">
            <v>6.9059999999999997</v>
          </cell>
          <cell r="E2962">
            <v>6.9059999999999997</v>
          </cell>
        </row>
        <row r="2963">
          <cell r="A2963" t="str">
            <v>400009305</v>
          </cell>
          <cell r="B2963" t="str">
            <v>KOMPLETTSET 1X KAMERA/BAR. SCANNER DATAMAN 374 QL</v>
          </cell>
          <cell r="C2963">
            <v>0</v>
          </cell>
          <cell r="D2963">
            <v>2500</v>
          </cell>
          <cell r="E2963">
            <v>2500</v>
          </cell>
        </row>
        <row r="2964">
          <cell r="A2964" t="str">
            <v>400009306</v>
          </cell>
          <cell r="B2964" t="str">
            <v>MODULARER UNIVERSALHALTER F. STECKVERBINDER 14MM</v>
          </cell>
          <cell r="C2964">
            <v>0</v>
          </cell>
          <cell r="D2964">
            <v>1.01</v>
          </cell>
          <cell r="E2964">
            <v>1.01</v>
          </cell>
        </row>
        <row r="2965">
          <cell r="A2965" t="str">
            <v>400009307</v>
          </cell>
          <cell r="B2965" t="str">
            <v>REISEKOSTEN FÜR PROJEKT MEWA (WORKSHOP)</v>
          </cell>
          <cell r="C2965">
            <v>0</v>
          </cell>
          <cell r="D2965">
            <v>4905</v>
          </cell>
          <cell r="E2965">
            <v>4905</v>
          </cell>
        </row>
        <row r="2966">
          <cell r="A2966" t="str">
            <v>400009308</v>
          </cell>
          <cell r="B2966" t="str">
            <v>TS 8 SOCKEL-ELEMENTE VORNE/HINEN H=200, B=800MM</v>
          </cell>
          <cell r="C2966">
            <v>0</v>
          </cell>
          <cell r="D2966">
            <v>23.114999999999998</v>
          </cell>
          <cell r="E2966">
            <v>23.114999999999998</v>
          </cell>
        </row>
        <row r="2967">
          <cell r="A2967" t="str">
            <v>400009309</v>
          </cell>
          <cell r="B2967" t="str">
            <v>TS 8 SOCKEL-BLENDE SEITLICH H=200, B=400MM</v>
          </cell>
          <cell r="C2967">
            <v>0</v>
          </cell>
          <cell r="D2967">
            <v>9.0749999999999993</v>
          </cell>
          <cell r="E2967">
            <v>9.0749999999999993</v>
          </cell>
        </row>
        <row r="2968">
          <cell r="A2968" t="str">
            <v>400009310</v>
          </cell>
          <cell r="B2968" t="str">
            <v>TS 8 SOCKEL-ELEMENTE VORNE/HINEN H=100, B=800MM</v>
          </cell>
          <cell r="C2968"/>
          <cell r="D2968"/>
          <cell r="E2968"/>
        </row>
        <row r="2969">
          <cell r="A2969" t="str">
            <v>400009311</v>
          </cell>
          <cell r="B2969" t="str">
            <v>TS 8 SOCKEL-BLENDE SEITLICH H=100, B=400MM</v>
          </cell>
          <cell r="C2969"/>
          <cell r="D2969"/>
          <cell r="E2969"/>
        </row>
        <row r="2970">
          <cell r="A2970" t="str">
            <v>400009312</v>
          </cell>
          <cell r="B2970" t="str">
            <v>TS-8 SEITENWÄNDE 2000X400</v>
          </cell>
          <cell r="C2970">
            <v>0</v>
          </cell>
          <cell r="D2970">
            <v>43.47</v>
          </cell>
          <cell r="E2970">
            <v>43.47</v>
          </cell>
        </row>
        <row r="2971">
          <cell r="A2971" t="str">
            <v>400009313</v>
          </cell>
          <cell r="B2971" t="str">
            <v xml:space="preserve">REFLEXLICHTSCHRANKE WL9L-3P3432 </v>
          </cell>
          <cell r="C2971">
            <v>0</v>
          </cell>
          <cell r="D2971">
            <v>142.5</v>
          </cell>
          <cell r="E2971">
            <v>142.5</v>
          </cell>
        </row>
        <row r="2972">
          <cell r="A2972" t="str">
            <v>400009314</v>
          </cell>
          <cell r="B2972" t="str">
            <v>ZUBEHÖR REFLEKTOREN M. MIKROPRISMA-REFLEXIONSFOLIE</v>
          </cell>
          <cell r="C2972">
            <v>0</v>
          </cell>
          <cell r="D2972">
            <v>18.149999999999999</v>
          </cell>
          <cell r="E2972">
            <v>18.149999999999999</v>
          </cell>
        </row>
        <row r="2973">
          <cell r="A2973" t="str">
            <v>400009315</v>
          </cell>
          <cell r="B2973" t="str">
            <v>SOFTWARE FÜR PROJEKT MEWA</v>
          </cell>
          <cell r="C2973">
            <v>0</v>
          </cell>
          <cell r="D2973">
            <v>1800</v>
          </cell>
          <cell r="E2973">
            <v>1800</v>
          </cell>
        </row>
        <row r="2974">
          <cell r="A2974" t="str">
            <v>400009316</v>
          </cell>
          <cell r="B2974" t="str">
            <v>KMA-SATZ KETTE, PENDELND OHNE KÄMME</v>
          </cell>
          <cell r="C2974">
            <v>0</v>
          </cell>
          <cell r="D2974">
            <v>5.6</v>
          </cell>
          <cell r="E2974">
            <v>5.6</v>
          </cell>
        </row>
        <row r="2975">
          <cell r="A2975" t="str">
            <v>400009317</v>
          </cell>
          <cell r="B2975" t="str">
            <v>C-SCHIENE I=70MM</v>
          </cell>
          <cell r="C2975">
            <v>0</v>
          </cell>
          <cell r="D2975">
            <v>3.86</v>
          </cell>
          <cell r="E2975">
            <v>3.86</v>
          </cell>
        </row>
        <row r="2976">
          <cell r="A2976" t="str">
            <v>400009318</v>
          </cell>
          <cell r="B2976" t="str">
            <v>400009316CHAINFIX BÜGELSCHELLE</v>
          </cell>
          <cell r="C2976">
            <v>0</v>
          </cell>
          <cell r="D2976">
            <v>3.83</v>
          </cell>
          <cell r="E2976">
            <v>3.83</v>
          </cell>
        </row>
        <row r="2977">
          <cell r="A2977" t="str">
            <v>400009319</v>
          </cell>
          <cell r="B2977" t="str">
            <v>CRIMPKONTAKT STIFT-C HAN D R15 1MM²</v>
          </cell>
          <cell r="C2977">
            <v>0</v>
          </cell>
          <cell r="D2977">
            <v>0.3619</v>
          </cell>
          <cell r="E2977">
            <v>0.3619</v>
          </cell>
        </row>
        <row r="2978">
          <cell r="A2978" t="str">
            <v>400009320</v>
          </cell>
          <cell r="B2978" t="str">
            <v>CRIMPANSCHLUSS STIFTEINSATZ HAN 24DD-M-c; BG6</v>
          </cell>
          <cell r="C2978">
            <v>0</v>
          </cell>
          <cell r="D2978">
            <v>8.6950000000000003</v>
          </cell>
          <cell r="E2978">
            <v>8.6950000000000003</v>
          </cell>
        </row>
        <row r="2979">
          <cell r="A2979" t="str">
            <v>400009321</v>
          </cell>
          <cell r="B2979" t="str">
            <v>CRIMPKONTAKT BUCHSE-C-1 HAN D 1MM²</v>
          </cell>
          <cell r="C2979">
            <v>0</v>
          </cell>
          <cell r="D2979">
            <v>0.36559999999999998</v>
          </cell>
          <cell r="E2979">
            <v>0.36559999999999998</v>
          </cell>
        </row>
        <row r="2980">
          <cell r="A2980" t="str">
            <v>400009322</v>
          </cell>
          <cell r="B2980" t="str">
            <v>BUCHSE-C CRIMKONTAKT HAN 24DD-F-C 0,14...2,5MM²</v>
          </cell>
          <cell r="C2980">
            <v>0</v>
          </cell>
          <cell r="D2980">
            <v>20.14</v>
          </cell>
          <cell r="E2980">
            <v>20.14</v>
          </cell>
        </row>
        <row r="2981">
          <cell r="A2981" t="str">
            <v>400009323</v>
          </cell>
          <cell r="B2981" t="str">
            <v>SINAMICS LIZENZ SAFETY INTEGRATED EXTENDED FUNKT.</v>
          </cell>
          <cell r="C2981">
            <v>0</v>
          </cell>
          <cell r="D2981">
            <v>157.72999999999999</v>
          </cell>
          <cell r="E2981">
            <v>157.72999999999999</v>
          </cell>
        </row>
        <row r="2982">
          <cell r="A2982" t="str">
            <v>400009324</v>
          </cell>
          <cell r="B2982" t="str">
            <v>HAFTETIKETTEN 45X36, PAPIER CHROMO 1-BAHNIG</v>
          </cell>
          <cell r="C2982">
            <v>0</v>
          </cell>
          <cell r="D2982">
            <v>3.6940000000000001E-2</v>
          </cell>
          <cell r="E2982">
            <v>3.6940000000000001E-2</v>
          </cell>
        </row>
        <row r="2983">
          <cell r="A2983" t="str">
            <v>400009325</v>
          </cell>
          <cell r="B2983" t="str">
            <v>HAFTETIKETTEN 105X74, PAPIER WEIß 1-BAHNIG</v>
          </cell>
          <cell r="C2983">
            <v>0</v>
          </cell>
          <cell r="D2983">
            <v>3.6942857142857145E-2</v>
          </cell>
          <cell r="E2983">
            <v>3.6942857142857145E-2</v>
          </cell>
        </row>
        <row r="2984">
          <cell r="A2984" t="str">
            <v>400009326</v>
          </cell>
          <cell r="B2984" t="str">
            <v>HAFTETIKETTEN 100X150, PE-FOLIE WEIß, GLÄNZEND</v>
          </cell>
          <cell r="C2984">
            <v>0</v>
          </cell>
          <cell r="D2984">
            <v>0</v>
          </cell>
          <cell r="E2984">
            <v>0</v>
          </cell>
        </row>
        <row r="2985">
          <cell r="A2985" t="str">
            <v>400009327</v>
          </cell>
          <cell r="B2985" t="str">
            <v>TIA Portal Multiuser Engineering V16 Floating</v>
          </cell>
          <cell r="C2985">
            <v>0</v>
          </cell>
          <cell r="D2985">
            <v>375</v>
          </cell>
          <cell r="E2985">
            <v>375</v>
          </cell>
        </row>
        <row r="2986">
          <cell r="A2986" t="str">
            <v>400009328</v>
          </cell>
          <cell r="B2986" t="str">
            <v>INDUKTIVER SICHERHEITSSENSOR GG711S</v>
          </cell>
          <cell r="C2986">
            <v>0</v>
          </cell>
          <cell r="D2986">
            <v>98.9</v>
          </cell>
          <cell r="E2986">
            <v>98.9</v>
          </cell>
        </row>
        <row r="2987">
          <cell r="A2987" t="str">
            <v>400009329</v>
          </cell>
          <cell r="B2987" t="str">
            <v>INDUKTIVER SICHERHEITSSENSOR GM505S</v>
          </cell>
          <cell r="C2987">
            <v>0</v>
          </cell>
          <cell r="D2987">
            <v>120.48</v>
          </cell>
          <cell r="E2987">
            <v>120.48</v>
          </cell>
        </row>
        <row r="2988">
          <cell r="A2988" t="str">
            <v>400009330</v>
          </cell>
          <cell r="B2988" t="str">
            <v>HALTER/GRUNDPLATTE QKF40 QUER VERTIKAL FÜR GM505S</v>
          </cell>
          <cell r="C2988">
            <v>0</v>
          </cell>
          <cell r="D2988">
            <v>13.2</v>
          </cell>
          <cell r="E2988">
            <v>13.2</v>
          </cell>
        </row>
        <row r="2989">
          <cell r="A2989" t="str">
            <v>400009331</v>
          </cell>
          <cell r="B2989" t="str">
            <v>VORREIBERVERSCHLUSS FÜR EB</v>
          </cell>
          <cell r="C2989">
            <v>0</v>
          </cell>
          <cell r="D2989">
            <v>5.99</v>
          </cell>
          <cell r="E2989">
            <v>5.99</v>
          </cell>
        </row>
        <row r="2990">
          <cell r="A2990" t="str">
            <v>400009332</v>
          </cell>
          <cell r="B2990" t="str">
            <v>BREMSE BE05A/2,5NM/400AC/180DC</v>
          </cell>
          <cell r="C2990">
            <v>0</v>
          </cell>
          <cell r="D2990">
            <v>242.58</v>
          </cell>
          <cell r="E2990">
            <v>242.58</v>
          </cell>
        </row>
        <row r="2991">
          <cell r="A2991" t="str">
            <v>400009333</v>
          </cell>
          <cell r="B2991" t="str">
            <v>TYPENSCHILD BESCHRIFTET</v>
          </cell>
          <cell r="C2991">
            <v>0</v>
          </cell>
          <cell r="D2991">
            <v>13.212857142857143</v>
          </cell>
          <cell r="E2991">
            <v>13.212857142857143</v>
          </cell>
        </row>
        <row r="2992">
          <cell r="A2992" t="str">
            <v>400009334</v>
          </cell>
          <cell r="B2992" t="str">
            <v>SENSOR INDUK. QUADERF./SA=40MM/PNP-NO/STM12,</v>
          </cell>
          <cell r="C2992"/>
          <cell r="D2992">
            <v>59</v>
          </cell>
          <cell r="E2992">
            <v>59</v>
          </cell>
        </row>
        <row r="2993">
          <cell r="A2993" t="str">
            <v>400009335</v>
          </cell>
          <cell r="B2993" t="str">
            <v>LASTTRENNSCHALTER 160 A FRONTANTR. MITTIG</v>
          </cell>
          <cell r="C2993">
            <v>0</v>
          </cell>
          <cell r="D2993">
            <v>88.64</v>
          </cell>
          <cell r="E2993">
            <v>88.64</v>
          </cell>
        </row>
        <row r="2994">
          <cell r="A2994" t="str">
            <v>400009336</v>
          </cell>
          <cell r="B2994" t="str">
            <v xml:space="preserve">TÜRKUPPLUNGSDREHANTRIEB STANDARD 75X75 MM </v>
          </cell>
          <cell r="C2994">
            <v>0</v>
          </cell>
          <cell r="D2994">
            <v>29.09</v>
          </cell>
          <cell r="E2994">
            <v>29.09</v>
          </cell>
        </row>
        <row r="2995">
          <cell r="A2995" t="str">
            <v>400009337</v>
          </cell>
          <cell r="B2995" t="str">
            <v xml:space="preserve">Barcode-Lesegerät DM260QL ID RDR W/6.2MM LNS RD </v>
          </cell>
          <cell r="C2995">
            <v>0</v>
          </cell>
          <cell r="D2995">
            <v>323</v>
          </cell>
          <cell r="E2995">
            <v>323</v>
          </cell>
        </row>
        <row r="2996">
          <cell r="A2996" t="str">
            <v>400009338</v>
          </cell>
          <cell r="B2996" t="str">
            <v>ALLZWECK-LASERSENSOR LR-T, KABEL M. M12-ST</v>
          </cell>
          <cell r="C2996">
            <v>0</v>
          </cell>
          <cell r="D2996">
            <v>441</v>
          </cell>
          <cell r="E2996">
            <v>441</v>
          </cell>
        </row>
        <row r="2997">
          <cell r="A2997" t="str">
            <v>400009339</v>
          </cell>
          <cell r="B2997" t="str">
            <v xml:space="preserve">SENSOR-AKTOR-KABEL SAC-12P-M12MS4P/3,0-PUR/FS SCO </v>
          </cell>
          <cell r="C2997"/>
          <cell r="D2997"/>
          <cell r="E2997"/>
        </row>
        <row r="2998">
          <cell r="A2998" t="str">
            <v>400009340</v>
          </cell>
          <cell r="B2998" t="str">
            <v>SINAMICS G110M Power Module PM240M</v>
          </cell>
          <cell r="C2998">
            <v>0</v>
          </cell>
          <cell r="D2998">
            <v>0</v>
          </cell>
          <cell r="E2998">
            <v>0</v>
          </cell>
        </row>
        <row r="2999">
          <cell r="A2999" t="str">
            <v>400009341</v>
          </cell>
          <cell r="B2999" t="str">
            <v>WANDANBAU-KÜHLGERÄTE TOP THERM BLUE e 0,50-0,75KW</v>
          </cell>
          <cell r="C2999">
            <v>0</v>
          </cell>
          <cell r="D2999">
            <v>904.04</v>
          </cell>
          <cell r="E2999">
            <v>904.04</v>
          </cell>
        </row>
        <row r="3000">
          <cell r="A3000" t="str">
            <v>400009342</v>
          </cell>
          <cell r="B3000" t="str">
            <v>FILTERMATTE FÜR KÜHLGERÄT 265X200X10 (VE=3ST)</v>
          </cell>
          <cell r="C3000">
            <v>0</v>
          </cell>
          <cell r="D3000">
            <v>3.1083333333333329</v>
          </cell>
          <cell r="E3000">
            <v>3.1083333333333329</v>
          </cell>
        </row>
        <row r="3001">
          <cell r="A3001" t="str">
            <v>400009343</v>
          </cell>
          <cell r="B3001" t="str">
            <v>KONDENSATSCHLAUCH 10x1,5x10M LÄNGE</v>
          </cell>
          <cell r="C3001">
            <v>0</v>
          </cell>
          <cell r="D3001">
            <v>15.416</v>
          </cell>
          <cell r="E3001">
            <v>15.416</v>
          </cell>
        </row>
        <row r="3002">
          <cell r="A3002" t="str">
            <v>400009344</v>
          </cell>
          <cell r="B3002" t="str">
            <v>IO T INTERFACE 18X117X120</v>
          </cell>
          <cell r="C3002"/>
          <cell r="D3002"/>
          <cell r="E3002"/>
        </row>
        <row r="3003">
          <cell r="A3003" t="str">
            <v>400009345</v>
          </cell>
          <cell r="B3003" t="str">
            <v>BLUE E IO T ADAPTER (INTERFACE 3124300)</v>
          </cell>
          <cell r="C3003"/>
          <cell r="D3003"/>
          <cell r="E3003"/>
        </row>
        <row r="3004">
          <cell r="A3004" t="str">
            <v>400009346</v>
          </cell>
          <cell r="B3004" t="str">
            <v>DURCHGANGSKLEMME UT 2,5/1P SCHRAUB-STECKANSCHLUSS</v>
          </cell>
          <cell r="C3004">
            <v>0</v>
          </cell>
          <cell r="D3004">
            <v>0.42459999999999998</v>
          </cell>
          <cell r="E3004">
            <v>0.42459999999999998</v>
          </cell>
        </row>
        <row r="3005">
          <cell r="A3005" t="str">
            <v>400009347</v>
          </cell>
          <cell r="B3005" t="str">
            <v xml:space="preserve">ABSCHLUSSDECKEL D-UT 2,5/1P </v>
          </cell>
          <cell r="C3005">
            <v>0</v>
          </cell>
          <cell r="D3005">
            <v>0.23860000000000001</v>
          </cell>
          <cell r="E3005">
            <v>0.23860000000000001</v>
          </cell>
        </row>
        <row r="3006">
          <cell r="A3006" t="str">
            <v>400009348</v>
          </cell>
          <cell r="B3006" t="str">
            <v>STECKER UPBV 2,5/ 8-POL SCHRAUBANSCHLUSS 0,14-4MM²</v>
          </cell>
          <cell r="C3006">
            <v>0</v>
          </cell>
          <cell r="D3006">
            <v>2.91</v>
          </cell>
          <cell r="E3006">
            <v>2.91</v>
          </cell>
        </row>
        <row r="3007">
          <cell r="A3007" t="str">
            <v>400009349</v>
          </cell>
          <cell r="B3007" t="str">
            <v>COMBI-KUPPLUNG PPC 2,5/ 8-POL PUSH-IN ANSCHLUSS</v>
          </cell>
          <cell r="C3007"/>
          <cell r="D3007"/>
          <cell r="E3007"/>
        </row>
        <row r="3008">
          <cell r="A3008" t="str">
            <v>400009350</v>
          </cell>
          <cell r="B3008" t="str">
            <v>STECKER PP-H 2,5/ 8-POL PUSH-IN ANSCHLUSS</v>
          </cell>
          <cell r="C3008">
            <v>0</v>
          </cell>
          <cell r="D3008">
            <v>2.381875</v>
          </cell>
          <cell r="E3008">
            <v>2.381875</v>
          </cell>
        </row>
        <row r="3009">
          <cell r="A3009" t="str">
            <v>400009351</v>
          </cell>
          <cell r="B3009" t="str">
            <v>STECKER UPBV 2,5/ 4-POL SCHRAUBANSCHLUSS 0,14-4MM²</v>
          </cell>
          <cell r="C3009">
            <v>0</v>
          </cell>
          <cell r="D3009">
            <v>1.53</v>
          </cell>
          <cell r="E3009">
            <v>1.53</v>
          </cell>
        </row>
        <row r="3010">
          <cell r="A3010" t="str">
            <v>400009352</v>
          </cell>
          <cell r="B3010" t="str">
            <v xml:space="preserve">STECKER PP-H 2,5/ 4-POL PUSH-IN ANSCHLUSS </v>
          </cell>
          <cell r="C3010"/>
          <cell r="D3010"/>
          <cell r="E3010"/>
        </row>
        <row r="3011">
          <cell r="A3011" t="str">
            <v>400009353</v>
          </cell>
          <cell r="B3011" t="str">
            <v>COMBI-KUPPLUNG PPC 2,5/ 4-POL PUSH-IN ANSCHLUSS</v>
          </cell>
          <cell r="C3011"/>
          <cell r="D3011"/>
          <cell r="E3011"/>
        </row>
        <row r="3012">
          <cell r="A3012" t="str">
            <v>400009354</v>
          </cell>
          <cell r="B3012" t="str">
            <v>STECKER UPBV 2,5/ 9-POL SCHRAUBANSCHLUSS 0,14-4MM²</v>
          </cell>
          <cell r="C3012">
            <v>0</v>
          </cell>
          <cell r="D3012">
            <v>3.2357142857142853</v>
          </cell>
          <cell r="E3012">
            <v>3.2357142857142853</v>
          </cell>
        </row>
        <row r="3013">
          <cell r="A3013" t="str">
            <v>400009355</v>
          </cell>
          <cell r="B3013" t="str">
            <v xml:space="preserve">STECKER PP-H 2,5/ 9-POL PUSH-IN ANSCHLUSS </v>
          </cell>
          <cell r="C3013">
            <v>0</v>
          </cell>
          <cell r="D3013">
            <v>2.48</v>
          </cell>
          <cell r="E3013">
            <v>2.48</v>
          </cell>
        </row>
        <row r="3014">
          <cell r="A3014" t="str">
            <v>400009356</v>
          </cell>
          <cell r="B3014" t="str">
            <v>COMBI-KUPPLUNG PPC 2,5/ 9-POL PUSH-IN ANSCHLUSS</v>
          </cell>
          <cell r="C3014"/>
          <cell r="D3014"/>
          <cell r="E3014"/>
        </row>
        <row r="3015">
          <cell r="A3015" t="str">
            <v>400009357</v>
          </cell>
          <cell r="B3015" t="str">
            <v>STECKER UPBV 2,5/10-POL SCHRAUBANSCHLUSS 0,14-4MM²</v>
          </cell>
          <cell r="C3015">
            <v>0</v>
          </cell>
          <cell r="D3015">
            <v>3.59</v>
          </cell>
          <cell r="E3015">
            <v>3.59</v>
          </cell>
        </row>
        <row r="3016">
          <cell r="A3016" t="str">
            <v>400009358</v>
          </cell>
          <cell r="B3016" t="str">
            <v>STECKER PP-H 2,5/ 10-POL PUSH-IN ANSCHLUSS</v>
          </cell>
          <cell r="C3016"/>
          <cell r="D3016"/>
          <cell r="E3016"/>
        </row>
        <row r="3017">
          <cell r="A3017" t="str">
            <v>400009359</v>
          </cell>
          <cell r="B3017" t="str">
            <v>COMBI-KUPPLUNG PPC 2,5/ 10-POL PUSH-IN ANSCHLUSS</v>
          </cell>
          <cell r="C3017"/>
          <cell r="D3017"/>
          <cell r="E3017"/>
        </row>
        <row r="3018">
          <cell r="A3018" t="str">
            <v>400009360</v>
          </cell>
          <cell r="B3018" t="str">
            <v>STECKER UPBV 2,5/11-POL SCHRAUBANSCHLUSS 0,14-4MM²</v>
          </cell>
          <cell r="C3018">
            <v>0</v>
          </cell>
          <cell r="D3018">
            <v>3.9540000000000002</v>
          </cell>
          <cell r="E3018">
            <v>3.9540000000000002</v>
          </cell>
        </row>
        <row r="3019">
          <cell r="A3019" t="str">
            <v>400009361</v>
          </cell>
          <cell r="B3019" t="str">
            <v>STECKER PP-H 2,5/ 11-POL PUSH-IN ANSCHLUSS</v>
          </cell>
          <cell r="C3019">
            <v>0</v>
          </cell>
          <cell r="D3019">
            <v>2.9929999999999999</v>
          </cell>
          <cell r="E3019">
            <v>2.9929999999999999</v>
          </cell>
        </row>
        <row r="3020">
          <cell r="A3020" t="str">
            <v>400009362</v>
          </cell>
          <cell r="B3020" t="str">
            <v>COMBI-KUPPLUNG PPC 2,5/ 11-POL PUSH-IN ANSCHLUSS</v>
          </cell>
          <cell r="C3020"/>
          <cell r="D3020"/>
          <cell r="E3020"/>
        </row>
        <row r="3021">
          <cell r="A3021" t="str">
            <v>400009363</v>
          </cell>
          <cell r="B3021" t="str">
            <v>STECKER UPBV 2,5/12-POL SCHRAUBANSCHLUSS 0,14-4MM²</v>
          </cell>
          <cell r="C3021">
            <v>0</v>
          </cell>
          <cell r="D3021">
            <v>4.3101666666666665</v>
          </cell>
          <cell r="E3021">
            <v>4.3101666666666665</v>
          </cell>
        </row>
        <row r="3022">
          <cell r="A3022" t="str">
            <v>400009364</v>
          </cell>
          <cell r="B3022" t="str">
            <v>STECKER PP-H 2,5/ 12-POL PUSH-IN ANSCHLUSS</v>
          </cell>
          <cell r="C3022">
            <v>0</v>
          </cell>
          <cell r="D3022">
            <v>3.2519999999999998</v>
          </cell>
          <cell r="E3022">
            <v>3.2519999999999998</v>
          </cell>
        </row>
        <row r="3023">
          <cell r="A3023" t="str">
            <v>400009365</v>
          </cell>
          <cell r="B3023" t="str">
            <v>COMBI-KUPPLUNG PPC 2,5/ 12-POL PUSH-IN ANSCHLUSS</v>
          </cell>
          <cell r="C3023"/>
          <cell r="D3023"/>
          <cell r="E3023"/>
        </row>
        <row r="3024">
          <cell r="A3024" t="str">
            <v>400009366</v>
          </cell>
          <cell r="B3024" t="str">
            <v>STECKER UPBV 2,5/ 2-POL SCHRAUBANSCHLUSS 0,14-4MM²</v>
          </cell>
          <cell r="C3024">
            <v>0</v>
          </cell>
          <cell r="D3024">
            <v>0.85680000000000001</v>
          </cell>
          <cell r="E3024">
            <v>0.85680000000000001</v>
          </cell>
        </row>
        <row r="3025">
          <cell r="A3025" t="str">
            <v>400009367</v>
          </cell>
          <cell r="B3025" t="str">
            <v>STECKER PP-H 2,5/ 2-POL PUSH-IN ANSCHLUSS</v>
          </cell>
          <cell r="C3025">
            <v>0</v>
          </cell>
          <cell r="D3025">
            <v>0.65300000000000002</v>
          </cell>
          <cell r="E3025">
            <v>0.65300000000000002</v>
          </cell>
        </row>
        <row r="3026">
          <cell r="A3026" t="str">
            <v>400009368</v>
          </cell>
          <cell r="B3026" t="str">
            <v>COMBI-KUPPLUNG PPC 2,5/ 2-POL PUSH-IN ANSCHLUSS</v>
          </cell>
          <cell r="C3026"/>
          <cell r="D3026"/>
          <cell r="E3026"/>
        </row>
        <row r="3027">
          <cell r="A3027" t="str">
            <v>400009369</v>
          </cell>
          <cell r="B3027" t="str">
            <v xml:space="preserve">COGNEX HARDWARE </v>
          </cell>
          <cell r="C3027">
            <v>0</v>
          </cell>
          <cell r="D3027">
            <v>1610.25</v>
          </cell>
          <cell r="E3027">
            <v>1610.25</v>
          </cell>
        </row>
        <row r="3028">
          <cell r="A3028" t="str">
            <v>400009370</v>
          </cell>
          <cell r="B3028" t="str">
            <v>ANGEBOT-IFD_RETROFIT TP30 (AN1010308)</v>
          </cell>
          <cell r="C3028">
            <v>0</v>
          </cell>
          <cell r="D3028">
            <v>0</v>
          </cell>
          <cell r="E3028">
            <v>0</v>
          </cell>
        </row>
        <row r="3029">
          <cell r="A3029" t="str">
            <v>400009372</v>
          </cell>
          <cell r="B3029" t="str">
            <v>STECKER UPBV 2,5/ 5-POL SCHRAUBANSCHLUSS 0,14-4MM²</v>
          </cell>
          <cell r="C3029">
            <v>0</v>
          </cell>
          <cell r="D3029">
            <v>1.87</v>
          </cell>
          <cell r="E3029">
            <v>1.87</v>
          </cell>
        </row>
        <row r="3030">
          <cell r="A3030" t="str">
            <v>400009373</v>
          </cell>
          <cell r="B3030" t="str">
            <v>STECKER UPBV 2,5/ 6-POL SCHRAUBANSCHLUSS 0,14-4MM²</v>
          </cell>
          <cell r="C3030">
            <v>0</v>
          </cell>
          <cell r="D3030">
            <v>2.2200000000000002</v>
          </cell>
          <cell r="E3030">
            <v>2.2200000000000002</v>
          </cell>
        </row>
        <row r="3031">
          <cell r="A3031" t="str">
            <v>400009374</v>
          </cell>
          <cell r="B3031" t="str">
            <v>STECKER UPBV 2,5/ 7-POL SCHRAUBANSCHLUSS 0,14-4MM²</v>
          </cell>
          <cell r="C3031">
            <v>0</v>
          </cell>
          <cell r="D3031">
            <v>2.5550000000000002</v>
          </cell>
          <cell r="E3031">
            <v>2.5550000000000002</v>
          </cell>
        </row>
        <row r="3032">
          <cell r="A3032" t="str">
            <v>400009375</v>
          </cell>
          <cell r="B3032" t="str">
            <v>SIMATIC RF200, READER RF240R, RS-422-SCHNITTSTELLE</v>
          </cell>
          <cell r="C3032">
            <v>0</v>
          </cell>
          <cell r="D3032">
            <v>176.25</v>
          </cell>
          <cell r="E3032">
            <v>176.25</v>
          </cell>
        </row>
        <row r="3033">
          <cell r="A3033" t="str">
            <v>400009376</v>
          </cell>
          <cell r="B3033" t="str">
            <v xml:space="preserve">MONTAGEWINKEL F. LR-TB2000 EINSTELLB. WINKEL </v>
          </cell>
          <cell r="C3033">
            <v>0</v>
          </cell>
          <cell r="D3033">
            <v>10.8</v>
          </cell>
          <cell r="E3033">
            <v>10.8</v>
          </cell>
        </row>
        <row r="3034">
          <cell r="A3034" t="str">
            <v>400009377</v>
          </cell>
          <cell r="B3034" t="str">
            <v>STECKER UPBV 2,5/ 3-POL SCHRAUBANSCHLUSS 0,14-4MM²</v>
          </cell>
          <cell r="C3034">
            <v>0</v>
          </cell>
          <cell r="D3034">
            <v>1.2</v>
          </cell>
          <cell r="E3034">
            <v>1.2</v>
          </cell>
        </row>
        <row r="3035">
          <cell r="A3035" t="str">
            <v>400009378</v>
          </cell>
          <cell r="B3035" t="str">
            <v>VERBINDUNGSLEITUNG ST-M12/ST-M12, 4-POLIG, BLAU</v>
          </cell>
          <cell r="C3035">
            <v>0</v>
          </cell>
          <cell r="D3035">
            <v>31.57</v>
          </cell>
          <cell r="E3035">
            <v>31.57</v>
          </cell>
        </row>
        <row r="3036">
          <cell r="A3036" t="str">
            <v>400009379</v>
          </cell>
          <cell r="B3036" t="str">
            <v>KETTE, PENDELND OHNE KÄMME (28 GLIEDER)</v>
          </cell>
          <cell r="C3036">
            <v>0</v>
          </cell>
          <cell r="D3036">
            <v>11.48</v>
          </cell>
          <cell r="E3036">
            <v>11.48</v>
          </cell>
        </row>
        <row r="3037">
          <cell r="A3037" t="str">
            <v>400009380</v>
          </cell>
          <cell r="B3037" t="str">
            <v>KETTEN ANSCHLUSSELEMENTE BEIDSEITIG, PENDELND</v>
          </cell>
          <cell r="C3037">
            <v>0</v>
          </cell>
          <cell r="D3037">
            <v>3.2</v>
          </cell>
          <cell r="E3037">
            <v>3.2</v>
          </cell>
        </row>
        <row r="3038">
          <cell r="A3038" t="str">
            <v>400009381</v>
          </cell>
          <cell r="B3038" t="str">
            <v>POSITIONSSCHALTER NG. FO, FEDERHEBEL M20 x 1,5</v>
          </cell>
          <cell r="C3038"/>
          <cell r="D3038"/>
          <cell r="E3038"/>
        </row>
        <row r="3039">
          <cell r="A3039" t="str">
            <v>400009382</v>
          </cell>
          <cell r="B3039" t="str">
            <v>TIA PORTAL V17 UPGRADE ANGEBOT 21861845-H402</v>
          </cell>
          <cell r="C3039">
            <v>0</v>
          </cell>
          <cell r="D3039">
            <v>0</v>
          </cell>
          <cell r="E3039">
            <v>0</v>
          </cell>
        </row>
        <row r="3040">
          <cell r="A3040" t="str">
            <v>400009383</v>
          </cell>
          <cell r="B3040" t="str">
            <v>QUINT4-UPS/24DC/24DC/40/PN UNTERBRECHUNGSFREIE</v>
          </cell>
          <cell r="C3040">
            <v>0</v>
          </cell>
          <cell r="D3040">
            <v>757.2</v>
          </cell>
          <cell r="E3040">
            <v>757.2</v>
          </cell>
        </row>
        <row r="3041">
          <cell r="A3041" t="str">
            <v>400009384</v>
          </cell>
          <cell r="B3041" t="str">
            <v>ENERGIESPEICHER UPS-BAT/VRLA/24DC/7.2AH</v>
          </cell>
          <cell r="C3041">
            <v>0</v>
          </cell>
          <cell r="D3041">
            <v>222.8</v>
          </cell>
          <cell r="E3041">
            <v>222.8</v>
          </cell>
        </row>
        <row r="3042">
          <cell r="A3042" t="str">
            <v>400009385</v>
          </cell>
          <cell r="B3042" t="str">
            <v>WANDANBAU-KÜHLGERÄTE TOP THERM BLUE e 0,50-0,75KW</v>
          </cell>
          <cell r="C3042">
            <v>0</v>
          </cell>
          <cell r="D3042">
            <v>952.22</v>
          </cell>
          <cell r="E3042">
            <v>952.22</v>
          </cell>
        </row>
        <row r="3043">
          <cell r="A3043" t="str">
            <v>400009386</v>
          </cell>
          <cell r="B3043" t="str">
            <v>BUS-LEITUNGEN I-BUS FERNBUS 3x2x0,25 PUR</v>
          </cell>
          <cell r="C3043">
            <v>0</v>
          </cell>
          <cell r="D3043">
            <v>2.3195833333333331</v>
          </cell>
          <cell r="E3043">
            <v>2.3195833333333331</v>
          </cell>
        </row>
        <row r="3044">
          <cell r="A3044" t="str">
            <v>400009387</v>
          </cell>
          <cell r="B3044" t="str">
            <v>KENNZEICHENSCHILD KNC WEISS 4/12-2,0</v>
          </cell>
          <cell r="C3044">
            <v>0</v>
          </cell>
          <cell r="D3044">
            <v>7.2639860139860138E-2</v>
          </cell>
          <cell r="E3044">
            <v>7.2639860139860138E-2</v>
          </cell>
        </row>
        <row r="3045">
          <cell r="A3045" t="str">
            <v>400009388</v>
          </cell>
          <cell r="B3045" t="str">
            <v>KENNZEICHENSCHILD KNQ WEISS 3,8/12-2,0</v>
          </cell>
          <cell r="C3045">
            <v>0</v>
          </cell>
          <cell r="D3045">
            <v>6.4638888888888898E-2</v>
          </cell>
          <cell r="E3045">
            <v>6.4638888888888898E-2</v>
          </cell>
        </row>
        <row r="3046">
          <cell r="A3046" t="str">
            <v>400009389</v>
          </cell>
          <cell r="B3046" t="str">
            <v xml:space="preserve">KENNZEICHENSCHILD KNQ WEISS 3,8/12-2,5 </v>
          </cell>
          <cell r="C3046">
            <v>0</v>
          </cell>
          <cell r="D3046">
            <v>8.1000000000000003E-2</v>
          </cell>
          <cell r="E3046">
            <v>8.1000000000000003E-2</v>
          </cell>
        </row>
        <row r="3047">
          <cell r="A3047" t="str">
            <v>400009390</v>
          </cell>
          <cell r="B3047" t="str">
            <v xml:space="preserve">ISOLIERSTOFF-AUFBAUGEHÄUSE FÜR </v>
          </cell>
          <cell r="C3047">
            <v>0</v>
          </cell>
          <cell r="D3047">
            <v>11.76</v>
          </cell>
          <cell r="E3047">
            <v>11.76</v>
          </cell>
        </row>
        <row r="3048">
          <cell r="A3048" t="str">
            <v>400009391</v>
          </cell>
          <cell r="B3048" t="str">
            <v>QUINT4-UPS/24DC/24DC/20 UNTERBRECHUNGSFREIE</v>
          </cell>
          <cell r="C3048">
            <v>0</v>
          </cell>
          <cell r="D3048">
            <v>302.39999999999998</v>
          </cell>
          <cell r="E3048">
            <v>302.39999999999998</v>
          </cell>
        </row>
        <row r="3049">
          <cell r="A3049" t="str">
            <v>400009392</v>
          </cell>
          <cell r="B3049" t="str">
            <v>ENDABDECKUNG FÜR SOCKEL-ECKSTÜCK, VX (H=100MM)</v>
          </cell>
          <cell r="C3049">
            <v>0</v>
          </cell>
          <cell r="D3049">
            <v>13.63</v>
          </cell>
          <cell r="E3049">
            <v>13.63</v>
          </cell>
        </row>
        <row r="3050">
          <cell r="A3050" t="str">
            <v>400009393</v>
          </cell>
          <cell r="B3050" t="str">
            <v>HAUPTSCHALTER WARTUNGSSCH. T0-20A 3POLIG 1S IP65</v>
          </cell>
          <cell r="C3050">
            <v>0</v>
          </cell>
          <cell r="D3050">
            <v>30.684666666666661</v>
          </cell>
          <cell r="E3050">
            <v>30.684666666666661</v>
          </cell>
        </row>
        <row r="3051">
          <cell r="A3051" t="str">
            <v>400009394</v>
          </cell>
          <cell r="B3051" t="str">
            <v>FARBSENSOR 30,4x80x53MM</v>
          </cell>
          <cell r="C3051">
            <v>0</v>
          </cell>
          <cell r="D3051">
            <v>677.03</v>
          </cell>
          <cell r="E3051">
            <v>677.03</v>
          </cell>
        </row>
        <row r="3052">
          <cell r="A3052" t="str">
            <v>400009395</v>
          </cell>
          <cell r="B3052" t="str">
            <v>STECKVERBINDER UND LEITUNG DOSE M12, 8-POLIG GER.</v>
          </cell>
          <cell r="C3052">
            <v>0</v>
          </cell>
          <cell r="D3052">
            <v>24.83</v>
          </cell>
          <cell r="E3052">
            <v>24.83</v>
          </cell>
        </row>
        <row r="3053">
          <cell r="A3053" t="str">
            <v>400009396</v>
          </cell>
          <cell r="B3053" t="str">
            <v>SIMATIC STEP 7 Prof. V20 Combo Upgrade V11.V19-V20</v>
          </cell>
          <cell r="C3053">
            <v>0</v>
          </cell>
          <cell r="D3053">
            <v>578.25</v>
          </cell>
          <cell r="E3053">
            <v>578.25</v>
          </cell>
        </row>
        <row r="3054">
          <cell r="A3054" t="str">
            <v>400009397</v>
          </cell>
          <cell r="B3054" t="str">
            <v>SIMATIC S7 F-PROGRAMM. STEP 7 SAFETY ADVANCED V17</v>
          </cell>
          <cell r="C3054">
            <v>0</v>
          </cell>
          <cell r="D3054">
            <v>189</v>
          </cell>
          <cell r="E3054">
            <v>189</v>
          </cell>
        </row>
        <row r="3055">
          <cell r="A3055" t="str">
            <v>400009398</v>
          </cell>
          <cell r="B3055" t="str">
            <v>SIMATIC WinCC ADVENCED V17; ENGINE. WARE TIA PORT.</v>
          </cell>
          <cell r="C3055">
            <v>0</v>
          </cell>
          <cell r="D3055">
            <v>535.5</v>
          </cell>
          <cell r="E3055">
            <v>535.5</v>
          </cell>
        </row>
        <row r="3056">
          <cell r="A3056" t="str">
            <v>400009399</v>
          </cell>
          <cell r="B3056" t="str">
            <v>SINAMICS S120 TERM. KIT DOUBLE MOT. MOD. 50MM C-/D</v>
          </cell>
          <cell r="C3056">
            <v>0</v>
          </cell>
          <cell r="D3056">
            <v>44.87</v>
          </cell>
          <cell r="E3056">
            <v>44.87</v>
          </cell>
        </row>
        <row r="3057">
          <cell r="A3057" t="str">
            <v>400009400</v>
          </cell>
          <cell r="B3057" t="str">
            <v>FINDER IND. RELAIS 24V/DC 24V/AC; 10A 1 WECHSLER</v>
          </cell>
          <cell r="C3057">
            <v>0</v>
          </cell>
          <cell r="D3057">
            <v>18.73</v>
          </cell>
          <cell r="E3057">
            <v>18.73</v>
          </cell>
        </row>
        <row r="3058">
          <cell r="A3058" t="str">
            <v>400009401</v>
          </cell>
          <cell r="B3058" t="str">
            <v>MULIFUNKTIONS-ZEITRELAIAIS M. KODIERSCH. 230V AC</v>
          </cell>
          <cell r="C3058"/>
          <cell r="D3058">
            <v>49.63</v>
          </cell>
          <cell r="E3058">
            <v>49.63</v>
          </cell>
        </row>
        <row r="3059">
          <cell r="A3059" t="str">
            <v>400009402</v>
          </cell>
          <cell r="B3059" t="str">
            <v>EATON 1-FACH BEDIENTABLEAU</v>
          </cell>
          <cell r="C3059">
            <v>7.83</v>
          </cell>
          <cell r="D3059">
            <v>48.23</v>
          </cell>
          <cell r="E3059">
            <v>56.07</v>
          </cell>
        </row>
        <row r="3060">
          <cell r="A3060" t="str">
            <v>400009403</v>
          </cell>
          <cell r="B3060" t="str">
            <v>EATON 2-FACH BEDIENTABLEAU</v>
          </cell>
          <cell r="C3060">
            <v>7.83</v>
          </cell>
          <cell r="D3060">
            <v>59.61</v>
          </cell>
          <cell r="E3060">
            <v>67.44</v>
          </cell>
        </row>
        <row r="3061">
          <cell r="A3061" t="str">
            <v>400009404</v>
          </cell>
          <cell r="B3061" t="str">
            <v>EATON 3-FACH BEDIENTABLEAU</v>
          </cell>
          <cell r="C3061">
            <v>7.83</v>
          </cell>
          <cell r="D3061">
            <v>68.72</v>
          </cell>
          <cell r="E3061">
            <v>76.55</v>
          </cell>
        </row>
        <row r="3062">
          <cell r="A3062" t="str">
            <v>400009405</v>
          </cell>
          <cell r="B3062" t="str">
            <v>EATON 4-FACH BEDIENTABLEAU</v>
          </cell>
          <cell r="C3062">
            <v>7.83</v>
          </cell>
          <cell r="D3062">
            <v>84.5</v>
          </cell>
          <cell r="E3062">
            <v>92.33</v>
          </cell>
        </row>
        <row r="3063">
          <cell r="A3063" t="str">
            <v>400009406</v>
          </cell>
          <cell r="B3063" t="str">
            <v>EATON 6-FACH BEDIENTABLEAU</v>
          </cell>
          <cell r="C3063">
            <v>18.329999999999998</v>
          </cell>
          <cell r="D3063">
            <v>120.29</v>
          </cell>
          <cell r="E3063">
            <v>138.62</v>
          </cell>
        </row>
        <row r="3064">
          <cell r="A3064" t="str">
            <v>400009407</v>
          </cell>
          <cell r="B3064" t="str">
            <v>NETZÜBERWACHUNGSRELAIS M. PHASENÜBERW. - ÜBERSPANN</v>
          </cell>
          <cell r="C3064">
            <v>0</v>
          </cell>
          <cell r="D3064">
            <v>32.32</v>
          </cell>
          <cell r="E3064">
            <v>32.32</v>
          </cell>
        </row>
        <row r="3065">
          <cell r="A3065" t="str">
            <v>400009408</v>
          </cell>
          <cell r="B3065" t="str">
            <v>RITTAL SCHALTSCHRANKTÜRE AE5050467</v>
          </cell>
          <cell r="C3065">
            <v>0</v>
          </cell>
          <cell r="D3065">
            <v>81.05</v>
          </cell>
          <cell r="E3065">
            <v>81.05</v>
          </cell>
        </row>
        <row r="3066">
          <cell r="A3066" t="str">
            <v>400009409</v>
          </cell>
          <cell r="B3066" t="str">
            <v>RITTAL LACKSPRAY, GRAU (ZUM AUSBES. V. PULVERBES.)</v>
          </cell>
          <cell r="C3066">
            <v>0</v>
          </cell>
          <cell r="D3066">
            <v>10.14</v>
          </cell>
          <cell r="E3066">
            <v>10.14</v>
          </cell>
        </row>
        <row r="3067">
          <cell r="A3067" t="str">
            <v>400009410</v>
          </cell>
          <cell r="B3067" t="str">
            <v>RITTAL LACKSTIFT, GRAU (ZUM AUSBES. V. PULVERBES.)</v>
          </cell>
          <cell r="C3067">
            <v>0</v>
          </cell>
          <cell r="D3067">
            <v>6.05</v>
          </cell>
          <cell r="E3067">
            <v>6.05</v>
          </cell>
        </row>
        <row r="3068">
          <cell r="A3068" t="str">
            <v>400009411</v>
          </cell>
          <cell r="B3068" t="str">
            <v xml:space="preserve">TIA PORTAL MULTIUSER ENGINEERING V18 UCL DOWNLOAD </v>
          </cell>
          <cell r="C3068">
            <v>0</v>
          </cell>
          <cell r="D3068">
            <v>324</v>
          </cell>
          <cell r="E3068">
            <v>324</v>
          </cell>
        </row>
        <row r="3069">
          <cell r="A3069" t="str">
            <v>400009412</v>
          </cell>
          <cell r="B3069" t="str">
            <v>ANSCHLUSSMODUL M. ANSCHLK. 70-300MM² FÜR</v>
          </cell>
          <cell r="C3069">
            <v>0</v>
          </cell>
          <cell r="D3069">
            <v>174.63</v>
          </cell>
          <cell r="E3069">
            <v>174.63</v>
          </cell>
        </row>
        <row r="3070">
          <cell r="A3070" t="str">
            <v>400009413</v>
          </cell>
          <cell r="B3070" t="str">
            <v>LASTTRENNSCHALTER F. SICHERUNGEN D02 63A 3POLIG</v>
          </cell>
          <cell r="C3070">
            <v>0</v>
          </cell>
          <cell r="D3070">
            <v>94.88</v>
          </cell>
          <cell r="E3070">
            <v>94.88</v>
          </cell>
        </row>
        <row r="3071">
          <cell r="A3071" t="str">
            <v>400009414</v>
          </cell>
          <cell r="B3071" t="str">
            <v>HALTEFEDERSET F. L063M REDUZ. D. SICH. D02 ZU D01</v>
          </cell>
          <cell r="C3071">
            <v>0</v>
          </cell>
          <cell r="D3071">
            <v>8.86</v>
          </cell>
          <cell r="E3071">
            <v>8.86</v>
          </cell>
        </row>
        <row r="3072">
          <cell r="A3072" t="str">
            <v>400009415</v>
          </cell>
          <cell r="B3072" t="str">
            <v>SICHERUNGSEINSATZ  D01 E14 6A 400V gG M. MELDER</v>
          </cell>
          <cell r="C3072">
            <v>0</v>
          </cell>
          <cell r="D3072">
            <v>0.44700000000000001</v>
          </cell>
          <cell r="E3072">
            <v>0.44700000000000001</v>
          </cell>
        </row>
        <row r="3073">
          <cell r="A3073" t="str">
            <v>400009416</v>
          </cell>
          <cell r="B3073" t="str">
            <v>SICHERUNGSEINSATZ  D01 E14 10A 400V gG M. MELDER</v>
          </cell>
          <cell r="C3073">
            <v>0</v>
          </cell>
          <cell r="D3073">
            <v>0.36166666666666669</v>
          </cell>
          <cell r="E3073">
            <v>0.36166666666666669</v>
          </cell>
        </row>
        <row r="3074">
          <cell r="A3074" t="str">
            <v>400009417</v>
          </cell>
          <cell r="B3074" t="str">
            <v>SICHERUNGSEINSATZ  D01 E14 16A 400V gG M. MELDER</v>
          </cell>
          <cell r="C3074">
            <v>0</v>
          </cell>
          <cell r="D3074">
            <v>0.35099999999999998</v>
          </cell>
          <cell r="E3074">
            <v>0.35099999999999998</v>
          </cell>
        </row>
        <row r="3075">
          <cell r="A3075" t="str">
            <v>400009418</v>
          </cell>
          <cell r="B3075" t="str">
            <v>SICHERUNGSEINSATZ  D01 E14 35A 400V gG M. MELDER</v>
          </cell>
          <cell r="C3075">
            <v>0</v>
          </cell>
          <cell r="D3075">
            <v>0.51600000000000001</v>
          </cell>
          <cell r="E3075">
            <v>0.51600000000000001</v>
          </cell>
        </row>
        <row r="3076">
          <cell r="A3076" t="str">
            <v>400009419</v>
          </cell>
          <cell r="B3076" t="str">
            <v>SICHERUNGSEINSATZ  D01 E14 63A 400V gG M. MELDER</v>
          </cell>
          <cell r="C3076">
            <v>0</v>
          </cell>
          <cell r="D3076">
            <v>0.57466666666666677</v>
          </cell>
          <cell r="E3076">
            <v>0.57466666666666677</v>
          </cell>
        </row>
        <row r="3077">
          <cell r="A3077" t="str">
            <v>400009420</v>
          </cell>
          <cell r="B3077" t="str">
            <v>ABDECKUNG, F. REITER - SICHERUNGSUNTERTEILE</v>
          </cell>
          <cell r="C3077">
            <v>0</v>
          </cell>
          <cell r="D3077">
            <v>0</v>
          </cell>
          <cell r="E3077">
            <v>0</v>
          </cell>
        </row>
        <row r="3078">
          <cell r="A3078" t="str">
            <v>400009421</v>
          </cell>
          <cell r="B3078" t="str">
            <v>LASTTRENNSCHALTER 3P 400A TRENNUNGSANZEIGE</v>
          </cell>
          <cell r="C3078">
            <v>0</v>
          </cell>
          <cell r="D3078">
            <v>314.72000000000003</v>
          </cell>
          <cell r="E3078">
            <v>314.72000000000003</v>
          </cell>
        </row>
        <row r="3079">
          <cell r="A3079" t="str">
            <v>400009422</v>
          </cell>
          <cell r="B3079" t="str">
            <v>KLEMMENERWEITERUNG F. LASTTRENNSCHALTER 400A</v>
          </cell>
          <cell r="C3079">
            <v>0</v>
          </cell>
          <cell r="D3079">
            <v>92.8</v>
          </cell>
          <cell r="E3079">
            <v>92.8</v>
          </cell>
        </row>
        <row r="3080">
          <cell r="A3080" t="str">
            <v>400009423</v>
          </cell>
          <cell r="B3080" t="str">
            <v>ANSCHLUSSKLEMMEN HA357 EINZELADER 50-240MM2</v>
          </cell>
          <cell r="C3080">
            <v>0</v>
          </cell>
          <cell r="D3080">
            <v>51.18</v>
          </cell>
          <cell r="E3080">
            <v>51.18</v>
          </cell>
        </row>
        <row r="3081">
          <cell r="A3081" t="str">
            <v>400009424</v>
          </cell>
          <cell r="B3081" t="str">
            <v>KLEMMENABDECK. F. LASTTRENNSCH. 400-630A 3P</v>
          </cell>
          <cell r="C3081">
            <v>0</v>
          </cell>
          <cell r="D3081">
            <v>32.97</v>
          </cell>
          <cell r="E3081">
            <v>32.97</v>
          </cell>
        </row>
        <row r="3082">
          <cell r="A3082" t="str">
            <v>400009425</v>
          </cell>
          <cell r="B3082" t="str">
            <v>SCHUTZABDECKUNG 3P F. LASTTRENNER</v>
          </cell>
          <cell r="C3082">
            <v>0</v>
          </cell>
          <cell r="D3082">
            <v>6.11</v>
          </cell>
          <cell r="E3082">
            <v>6.11</v>
          </cell>
        </row>
        <row r="3083">
          <cell r="A3083" t="str">
            <v>400009426</v>
          </cell>
          <cell r="B3083" t="str">
            <v>ACHSE 320MM F. GERÄTE 63-630A</v>
          </cell>
          <cell r="C3083">
            <v>0</v>
          </cell>
          <cell r="D3083">
            <v>12.67</v>
          </cell>
          <cell r="E3083">
            <v>12.67</v>
          </cell>
        </row>
        <row r="3084">
          <cell r="A3084" t="str">
            <v>400009427</v>
          </cell>
          <cell r="B3084" t="str">
            <v>DREHANTRIEB F. LASTUMSCHALTER 100-400A SCHW.</v>
          </cell>
          <cell r="C3084">
            <v>0</v>
          </cell>
          <cell r="D3084">
            <v>19.11</v>
          </cell>
          <cell r="E3084">
            <v>19.11</v>
          </cell>
        </row>
        <row r="3085">
          <cell r="A3085" t="str">
            <v>400009428</v>
          </cell>
          <cell r="B3085" t="str">
            <v>EATON LEISTUNGSSCHUTZSCHALTER 3-POL, B16A</v>
          </cell>
          <cell r="C3085">
            <v>0</v>
          </cell>
          <cell r="D3085">
            <v>18.32</v>
          </cell>
          <cell r="E3085">
            <v>18.32</v>
          </cell>
        </row>
        <row r="3086">
          <cell r="A3086" t="str">
            <v>400009429</v>
          </cell>
          <cell r="B3086" t="str">
            <v>SIMATIC S7 F-Programmiert. STEP 7 Safety Advan.V20</v>
          </cell>
          <cell r="C3086">
            <v>0</v>
          </cell>
          <cell r="D3086">
            <v>200.25</v>
          </cell>
          <cell r="E3086">
            <v>200.25</v>
          </cell>
        </row>
        <row r="3087">
          <cell r="A3087" t="str">
            <v>400009430</v>
          </cell>
          <cell r="B3087" t="str">
            <v>SIMATIC WinCC Advanced V20, Upgrade V11..V19 -V20</v>
          </cell>
          <cell r="C3087">
            <v>0</v>
          </cell>
          <cell r="D3087">
            <v>567.75</v>
          </cell>
          <cell r="E3087">
            <v>567.75</v>
          </cell>
        </row>
        <row r="3088">
          <cell r="A3088" t="str">
            <v>400009431</v>
          </cell>
          <cell r="B3088" t="str">
            <v>TIA Portal Multiuser Engineer. Upgrade V14.V19-V20</v>
          </cell>
          <cell r="C3088">
            <v>0</v>
          </cell>
          <cell r="D3088">
            <v>162</v>
          </cell>
          <cell r="E3088">
            <v>162</v>
          </cell>
        </row>
        <row r="3089">
          <cell r="A3089" t="str">
            <v>400009432</v>
          </cell>
          <cell r="B3089" t="str">
            <v>KLEMMENABDECK. F. LASTTRENNSCH. 200-400A 3P</v>
          </cell>
          <cell r="C3089">
            <v>0</v>
          </cell>
          <cell r="D3089">
            <v>26.3</v>
          </cell>
          <cell r="E3089">
            <v>26.3</v>
          </cell>
        </row>
        <row r="3090">
          <cell r="A3090" t="str">
            <v>400009433</v>
          </cell>
          <cell r="B3090" t="str">
            <v>SIMATIC WinCC ADVENCED V18; UPGRADE; TIA PORTAL</v>
          </cell>
          <cell r="C3090">
            <v>0</v>
          </cell>
          <cell r="D3090">
            <v>567.75</v>
          </cell>
          <cell r="E3090">
            <v>567.75</v>
          </cell>
        </row>
        <row r="3091">
          <cell r="A3091" t="str">
            <v>400009434</v>
          </cell>
          <cell r="B3091" t="str">
            <v>AKKUHYDRAULISCHES PRESSWERKZEUG 6-120 mm²</v>
          </cell>
          <cell r="C3091">
            <v>0</v>
          </cell>
          <cell r="D3091">
            <v>859.35</v>
          </cell>
          <cell r="E3091">
            <v>859.35</v>
          </cell>
        </row>
        <row r="3092">
          <cell r="A3092" t="str">
            <v>400009435</v>
          </cell>
          <cell r="B3092" t="str">
            <v>STROMWANDLER MBS ASRD 14 3X100A/5A 1,5 KVA</v>
          </cell>
          <cell r="C3092">
            <v>0</v>
          </cell>
          <cell r="D3092">
            <v>100.12</v>
          </cell>
          <cell r="E3092">
            <v>100.12</v>
          </cell>
        </row>
        <row r="3093">
          <cell r="A3093" t="str">
            <v>400009436</v>
          </cell>
          <cell r="B3093" t="str">
            <v>Bügelträger SC Symmetrisch kpl.</v>
          </cell>
          <cell r="C3093"/>
          <cell r="D3093"/>
          <cell r="E3093"/>
        </row>
        <row r="3094">
          <cell r="A3094" t="str">
            <v>400009437</v>
          </cell>
          <cell r="B3094" t="str">
            <v>ET 200SP PB-INTERFACE MODUL IM 155-6DP HF</v>
          </cell>
          <cell r="C3094"/>
          <cell r="D3094">
            <v>202.8</v>
          </cell>
          <cell r="E3094">
            <v>202.8</v>
          </cell>
        </row>
        <row r="3095">
          <cell r="A3095" t="str">
            <v>400009438</v>
          </cell>
          <cell r="B3095" t="str">
            <v>SIMATIC S7-1500 OPC UA LARGE, SINGLE RUNT. LICENSE</v>
          </cell>
          <cell r="C3095">
            <v>0</v>
          </cell>
          <cell r="D3095">
            <v>275.25</v>
          </cell>
          <cell r="E3095">
            <v>275.25</v>
          </cell>
        </row>
        <row r="3096">
          <cell r="A3096" t="str">
            <v>400009439</v>
          </cell>
          <cell r="B3096" t="str">
            <v>SIMATIC S7-1500 OPC UA MEDIUM SINGLE RUNT. LICENSE</v>
          </cell>
          <cell r="C3096">
            <v>0</v>
          </cell>
          <cell r="D3096">
            <v>199.5</v>
          </cell>
          <cell r="E3096">
            <v>199.5</v>
          </cell>
        </row>
        <row r="3097">
          <cell r="A3097" t="str">
            <v>400009440</v>
          </cell>
          <cell r="B3097" t="str">
            <v>STEUERUNG ROBOTUNITS HEBER</v>
          </cell>
          <cell r="C3097">
            <v>640</v>
          </cell>
          <cell r="D3097">
            <v>2452.89</v>
          </cell>
          <cell r="E3097">
            <v>3092.89</v>
          </cell>
        </row>
        <row r="3098">
          <cell r="A3098" t="str">
            <v>400009441</v>
          </cell>
          <cell r="B3098" t="str">
            <v>SENSORIK ROBOTUNITS HEBER</v>
          </cell>
          <cell r="C3098"/>
          <cell r="D3098"/>
          <cell r="E3098"/>
        </row>
        <row r="3099">
          <cell r="A3099" t="str">
            <v>400009442</v>
          </cell>
          <cell r="B3099" t="str">
            <v>SCHALTMATTE SM11/BK 1250X1000MM</v>
          </cell>
          <cell r="C3099">
            <v>0</v>
          </cell>
          <cell r="D3099">
            <v>782.2</v>
          </cell>
          <cell r="E3099">
            <v>782.2</v>
          </cell>
        </row>
        <row r="3100">
          <cell r="A3100" t="str">
            <v>400009443</v>
          </cell>
          <cell r="B3100" t="str">
            <v>WTM50041 Talk2M Pro Freischaltung</v>
          </cell>
          <cell r="C3100">
            <v>0</v>
          </cell>
          <cell r="D3100">
            <v>900</v>
          </cell>
          <cell r="E3100">
            <v>900</v>
          </cell>
        </row>
        <row r="3101">
          <cell r="A3101" t="str">
            <v>400009444</v>
          </cell>
          <cell r="B3101" t="str">
            <v>Halterungen für RFID-Systeme</v>
          </cell>
          <cell r="C3101">
            <v>0</v>
          </cell>
          <cell r="D3101">
            <v>51.08625</v>
          </cell>
          <cell r="E3101">
            <v>51.08625</v>
          </cell>
        </row>
        <row r="3102">
          <cell r="A3102" t="str">
            <v>400009445</v>
          </cell>
          <cell r="B3102" t="str">
            <v>Montage Klemmhalter Antenne BMS CS-M-D12-BZ</v>
          </cell>
          <cell r="C3102">
            <v>0</v>
          </cell>
          <cell r="D3102">
            <v>7.5372500000000002</v>
          </cell>
          <cell r="E3102">
            <v>7.5372500000000002</v>
          </cell>
        </row>
        <row r="3103">
          <cell r="A3103" t="str">
            <v>400009446</v>
          </cell>
          <cell r="B3103" t="str">
            <v>Grundhalter BMS CU-M-D12-B028-00</v>
          </cell>
          <cell r="C3103">
            <v>0</v>
          </cell>
          <cell r="D3103">
            <v>10.468500000000001</v>
          </cell>
          <cell r="E3103">
            <v>10.468500000000001</v>
          </cell>
        </row>
        <row r="3104">
          <cell r="A3104" t="str">
            <v>400009447</v>
          </cell>
          <cell r="B3104" t="str">
            <v>Haltestange 12x150mm BMS RS-M-D12-0150-00</v>
          </cell>
          <cell r="C3104">
            <v>0</v>
          </cell>
          <cell r="D3104">
            <v>8.3747500000000006</v>
          </cell>
          <cell r="E3104">
            <v>8.3747500000000006</v>
          </cell>
        </row>
        <row r="3105">
          <cell r="A3105" t="str">
            <v>400009449</v>
          </cell>
          <cell r="B3105" t="str">
            <v xml:space="preserve">KIT, DMR-374Q-TMAX </v>
          </cell>
          <cell r="C3105">
            <v>0</v>
          </cell>
          <cell r="D3105">
            <v>4117.5</v>
          </cell>
          <cell r="E3105">
            <v>4117.5</v>
          </cell>
        </row>
        <row r="3106">
          <cell r="A3106" t="str">
            <v>400010001</v>
          </cell>
          <cell r="B3106" t="str">
            <v>ABSCHOTTUNG KABELDURCHFÜHRUNG</v>
          </cell>
          <cell r="C3106"/>
          <cell r="D3106">
            <v>140</v>
          </cell>
          <cell r="E3106">
            <v>140</v>
          </cell>
        </row>
        <row r="3107">
          <cell r="A3107" t="str">
            <v>400010002</v>
          </cell>
          <cell r="B3107" t="str">
            <v>FR-WANNENLEUCHTE PFAG-T16 135-EVG (RIDI)</v>
          </cell>
          <cell r="C3107">
            <v>0</v>
          </cell>
          <cell r="D3107">
            <v>55.56</v>
          </cell>
          <cell r="E3107">
            <v>55.56</v>
          </cell>
        </row>
        <row r="3108">
          <cell r="A3108" t="str">
            <v>400010003</v>
          </cell>
          <cell r="B3108" t="str">
            <v>LEUCHTSTOFFROEHRE T5 35W/840NEWLEC</v>
          </cell>
          <cell r="C3108">
            <v>0</v>
          </cell>
          <cell r="D3108">
            <v>2.84</v>
          </cell>
          <cell r="E3108">
            <v>2.84</v>
          </cell>
        </row>
        <row r="3109">
          <cell r="A3109" t="str">
            <v>400010004</v>
          </cell>
          <cell r="B3109" t="str">
            <v>AP-ZUGSCHALTER JUNG 606 ZA</v>
          </cell>
          <cell r="C3109">
            <v>0</v>
          </cell>
          <cell r="D3109">
            <v>11.55</v>
          </cell>
          <cell r="E3109">
            <v>11.55</v>
          </cell>
        </row>
        <row r="3110">
          <cell r="A3110" t="str">
            <v>400010005</v>
          </cell>
          <cell r="B3110" t="str">
            <v>FR-WANNENLEUCHTE PFAG-T16 235-EVG (RIDI)</v>
          </cell>
          <cell r="C3110">
            <v>0</v>
          </cell>
          <cell r="D3110">
            <v>67.34</v>
          </cell>
          <cell r="E3110">
            <v>67.34</v>
          </cell>
        </row>
        <row r="3111">
          <cell r="A3111" t="str">
            <v>400010006</v>
          </cell>
          <cell r="B3111" t="str">
            <v>ELEKTRON.DREHSTROMZ.KDK COUNT3420565-4TE</v>
          </cell>
          <cell r="C3111">
            <v>0</v>
          </cell>
          <cell r="D3111">
            <v>86.25</v>
          </cell>
          <cell r="E3111">
            <v>86.25</v>
          </cell>
        </row>
        <row r="3112">
          <cell r="A3112" t="str">
            <v>400010007</v>
          </cell>
          <cell r="B3112" t="str">
            <v>HFS ANTRIEBSCLIP FÜR BT</v>
          </cell>
          <cell r="C3112">
            <v>0</v>
          </cell>
          <cell r="D3112">
            <v>0.15999913853391812</v>
          </cell>
          <cell r="E3112">
            <v>0.15999913853391812</v>
          </cell>
        </row>
        <row r="3113">
          <cell r="A3113" t="str">
            <v>400010008</v>
          </cell>
          <cell r="B3113" t="str">
            <v>HFS P&amp;F CLIP F. BÜGELTÄGER RAL 6024 [MEWA/Ref.</v>
          </cell>
          <cell r="C3113">
            <v>0</v>
          </cell>
          <cell r="D3113">
            <v>0.12</v>
          </cell>
          <cell r="E3113">
            <v>0.12</v>
          </cell>
        </row>
        <row r="3114">
          <cell r="A3114" t="str">
            <v>400010009</v>
          </cell>
          <cell r="B3114" t="str">
            <v>ENERGIEKETTE SERIE 15 NEW [ 15.025.048.0 ]</v>
          </cell>
          <cell r="C3114">
            <v>0</v>
          </cell>
          <cell r="D3114">
            <v>25.41</v>
          </cell>
          <cell r="E3114">
            <v>25.41</v>
          </cell>
        </row>
        <row r="3115">
          <cell r="A3115" t="str">
            <v>400010010</v>
          </cell>
          <cell r="B3115" t="str">
            <v>ENERGIEKETTE SERIE 10 NEW [ 10.050.048.0]</v>
          </cell>
          <cell r="C3115">
            <v>0</v>
          </cell>
          <cell r="D3115">
            <v>24.27</v>
          </cell>
          <cell r="E3115">
            <v>24.27</v>
          </cell>
        </row>
        <row r="3116">
          <cell r="A3116" t="str">
            <v>400010011</v>
          </cell>
          <cell r="B3116" t="str">
            <v>ANSCHLUSSELEMENT  [ 15.025.2PZ ]</v>
          </cell>
          <cell r="C3116">
            <v>0</v>
          </cell>
          <cell r="D3116">
            <v>3.58</v>
          </cell>
          <cell r="E3116">
            <v>3.58</v>
          </cell>
        </row>
        <row r="3117">
          <cell r="A3117" t="str">
            <v>400010012</v>
          </cell>
          <cell r="B3117" t="str">
            <v>CAS_Bobbin stripper FSTB-8V flexible standard</v>
          </cell>
          <cell r="C3117"/>
          <cell r="D3117">
            <v>43900</v>
          </cell>
          <cell r="E3117">
            <v>43900</v>
          </cell>
        </row>
        <row r="3118">
          <cell r="A3118" t="str">
            <v>400010013</v>
          </cell>
          <cell r="B3118" t="str">
            <v>Sea package TB-8V</v>
          </cell>
          <cell r="C3118"/>
          <cell r="D3118">
            <v>1490</v>
          </cell>
          <cell r="E3118">
            <v>1490</v>
          </cell>
        </row>
        <row r="3119">
          <cell r="A3119" t="str">
            <v>400010014</v>
          </cell>
          <cell r="B3119" t="str">
            <v>CAS_FSTB 8V spare parts</v>
          </cell>
          <cell r="C3119"/>
          <cell r="D3119">
            <v>900</v>
          </cell>
          <cell r="E3119">
            <v>900</v>
          </cell>
        </row>
        <row r="3120">
          <cell r="A3120" t="str">
            <v>400010015</v>
          </cell>
          <cell r="B3120" t="str">
            <v>LED-STRAHER</v>
          </cell>
          <cell r="C3120">
            <v>0</v>
          </cell>
          <cell r="D3120">
            <v>54.95</v>
          </cell>
          <cell r="E3120">
            <v>54.95</v>
          </cell>
        </row>
        <row r="3121">
          <cell r="A3121" t="str">
            <v>400010016</v>
          </cell>
          <cell r="B3121" t="str">
            <v>Gerüst</v>
          </cell>
          <cell r="C3121"/>
          <cell r="D3121">
            <v>43300</v>
          </cell>
          <cell r="E3121">
            <v>43300</v>
          </cell>
        </row>
        <row r="3122">
          <cell r="A3122" t="str">
            <v>400010017</v>
          </cell>
          <cell r="B3122" t="str">
            <v>ROB_Heber/Hub 3250mm/AFS L=2060mm/kpl.</v>
          </cell>
          <cell r="C3122"/>
          <cell r="D3122">
            <v>17606</v>
          </cell>
          <cell r="E3122">
            <v>17606</v>
          </cell>
        </row>
        <row r="3123">
          <cell r="A3123" t="str">
            <v>400010018</v>
          </cell>
          <cell r="B3123" t="str">
            <v>HFS ANTRIEBSCLIP FÜR BT RAL BLAU [MEWA/Ref. 826</v>
          </cell>
          <cell r="C3123"/>
          <cell r="D3123">
            <v>0.1202</v>
          </cell>
          <cell r="E3123">
            <v>0.1202</v>
          </cell>
        </row>
        <row r="3124">
          <cell r="A3124" t="str">
            <v>400010019</v>
          </cell>
          <cell r="B3124" t="str">
            <v>Rollenträger für Andruck-Rollenleiste L=1000</v>
          </cell>
          <cell r="C3124"/>
          <cell r="D3124">
            <v>48.5</v>
          </cell>
          <cell r="E3124">
            <v>48.5</v>
          </cell>
        </row>
        <row r="3125">
          <cell r="A3125" t="str">
            <v>400010020</v>
          </cell>
          <cell r="B3125" t="str">
            <v>Halter an LP für Andruck-Rollenleiste</v>
          </cell>
          <cell r="C3125"/>
          <cell r="D3125">
            <v>18.350000000000001</v>
          </cell>
          <cell r="E3125">
            <v>18.350000000000001</v>
          </cell>
        </row>
        <row r="3126">
          <cell r="A3126" t="str">
            <v>400010022</v>
          </cell>
          <cell r="B3126" t="str">
            <v>ENERGIEKETTE SERIE 10 [10.5.075.0]</v>
          </cell>
          <cell r="C3126"/>
          <cell r="D3126">
            <v>25.08</v>
          </cell>
          <cell r="E3126">
            <v>25.08</v>
          </cell>
        </row>
        <row r="3127">
          <cell r="A3127" t="str">
            <v>400010023</v>
          </cell>
          <cell r="B3127" t="str">
            <v>ANSCHLUSSELEMENT KOMPLETT 1050.12PZ</v>
          </cell>
          <cell r="C3127"/>
          <cell r="D3127">
            <v>3.83</v>
          </cell>
          <cell r="E3127">
            <v>3.83</v>
          </cell>
        </row>
        <row r="3128">
          <cell r="A3128" t="str">
            <v>400010024</v>
          </cell>
          <cell r="B3128" t="str">
            <v xml:space="preserve">ENERGIEKETTE E4.32.05.063.0 </v>
          </cell>
          <cell r="C3128"/>
          <cell r="D3128"/>
          <cell r="E3128"/>
        </row>
        <row r="3129">
          <cell r="A3129" t="str">
            <v>4000102509</v>
          </cell>
          <cell r="B3129" t="str">
            <v>Klammer kpl</v>
          </cell>
          <cell r="C3129">
            <v>0</v>
          </cell>
          <cell r="D3129">
            <v>0</v>
          </cell>
          <cell r="E3129">
            <v>0</v>
          </cell>
        </row>
        <row r="3130">
          <cell r="A3130" t="str">
            <v>40001601</v>
          </cell>
          <cell r="B3130" t="str">
            <v>Acrylglas farblos 1000x100x4mm</v>
          </cell>
          <cell r="C3130"/>
          <cell r="D3130">
            <v>5.8</v>
          </cell>
          <cell r="E3130">
            <v>5.8</v>
          </cell>
        </row>
        <row r="3131">
          <cell r="A3131" t="str">
            <v>40001762</v>
          </cell>
          <cell r="B3131" t="str">
            <v>RT80-80 / 9m</v>
          </cell>
          <cell r="C3131"/>
          <cell r="D3131">
            <v>22.7</v>
          </cell>
          <cell r="E3131">
            <v>22.7</v>
          </cell>
        </row>
        <row r="3132">
          <cell r="A3132" t="str">
            <v>400100021</v>
          </cell>
          <cell r="B3132" t="str">
            <v>HFS BÜGELTRÄGER BLAU / RAL 5012</v>
          </cell>
          <cell r="C3132">
            <v>0</v>
          </cell>
          <cell r="D3132">
            <v>5.3120000000000003</v>
          </cell>
          <cell r="E3132">
            <v>5.3120000000000003</v>
          </cell>
        </row>
        <row r="3133">
          <cell r="A3133" t="str">
            <v>400100024</v>
          </cell>
          <cell r="B3133" t="str">
            <v xml:space="preserve">SIRIUS SICHERHEITSSCHALTGERÄT GRUNDGERÄT ADVANCED </v>
          </cell>
          <cell r="C3133">
            <v>0</v>
          </cell>
          <cell r="D3133">
            <v>358.55</v>
          </cell>
          <cell r="E3133">
            <v>358.55</v>
          </cell>
        </row>
        <row r="3134">
          <cell r="A3134" t="str">
            <v>400100025</v>
          </cell>
          <cell r="B3134" t="str">
            <v>DE 8XDC 24V ST - SIE.6ES7131-6BF00-0BA0</v>
          </cell>
          <cell r="C3134">
            <v>0</v>
          </cell>
          <cell r="D3134">
            <v>98.57</v>
          </cell>
          <cell r="E3134">
            <v>98.57</v>
          </cell>
        </row>
        <row r="3135">
          <cell r="A3135" t="str">
            <v>400100026</v>
          </cell>
          <cell r="B3135" t="str">
            <v>DA 8XDC 24V/0,5A ST - SIE.6ES7132-6BF00-0BA0</v>
          </cell>
          <cell r="C3135">
            <v>0</v>
          </cell>
          <cell r="D3135">
            <v>127.65</v>
          </cell>
          <cell r="E3135">
            <v>127.65</v>
          </cell>
        </row>
        <row r="3136">
          <cell r="A3136" t="str">
            <v>400100027</v>
          </cell>
          <cell r="B3136" t="str">
            <v>TÜRSCHALTER - SCHMERSAL AZ 1612</v>
          </cell>
          <cell r="C3136">
            <v>0</v>
          </cell>
          <cell r="D3136">
            <v>61.89</v>
          </cell>
          <cell r="E3136">
            <v>61.89</v>
          </cell>
        </row>
        <row r="3137">
          <cell r="A3137" t="str">
            <v>400100028</v>
          </cell>
          <cell r="B3137" t="str">
            <v>ZAHMRIEMEN HUBEINHEIT</v>
          </cell>
          <cell r="C3137">
            <v>0</v>
          </cell>
          <cell r="D3137">
            <v>106.36</v>
          </cell>
          <cell r="E3137">
            <v>106.36</v>
          </cell>
        </row>
        <row r="3138">
          <cell r="A3138" t="str">
            <v>400100029</v>
          </cell>
          <cell r="B3138" t="str">
            <v>SENSOR HUBEINHEIT - IGS 204</v>
          </cell>
          <cell r="C3138">
            <v>0</v>
          </cell>
          <cell r="D3138">
            <v>32.450000000000003</v>
          </cell>
          <cell r="E3138">
            <v>32.450000000000003</v>
          </cell>
        </row>
        <row r="3139">
          <cell r="A3139" t="str">
            <v>400100030</v>
          </cell>
          <cell r="B3139" t="str">
            <v>Kompaktzylinder CQ2B25-20D, doppeltwirkend</v>
          </cell>
          <cell r="C3139"/>
          <cell r="D3139">
            <v>30.74</v>
          </cell>
          <cell r="E3139">
            <v>30.74</v>
          </cell>
        </row>
        <row r="3140">
          <cell r="A3140" t="str">
            <v>400100031</v>
          </cell>
          <cell r="B3140" t="str">
            <v>AS SCHARNIER RECHTS SCHRÄGE</v>
          </cell>
          <cell r="C3140"/>
          <cell r="D3140"/>
          <cell r="E3140"/>
        </row>
        <row r="3141">
          <cell r="A3141" t="str">
            <v>400100032</v>
          </cell>
          <cell r="B3141" t="str">
            <v>AS SCHENKEL RECHTS SCHRÄGE</v>
          </cell>
          <cell r="C3141"/>
          <cell r="D3141"/>
          <cell r="E3141"/>
        </row>
        <row r="3142">
          <cell r="A3142" t="str">
            <v>400100033</v>
          </cell>
          <cell r="B3142" t="str">
            <v>AS WENDEL R150</v>
          </cell>
          <cell r="C3142"/>
          <cell r="D3142"/>
          <cell r="E3142"/>
        </row>
        <row r="3143">
          <cell r="A3143" t="str">
            <v>400100034</v>
          </cell>
          <cell r="B3143" t="str">
            <v>Steuerung für 41168/14 Keer</v>
          </cell>
          <cell r="C3143"/>
          <cell r="D3143"/>
          <cell r="E3143"/>
        </row>
        <row r="3144">
          <cell r="A3144" t="str">
            <v>400100035</v>
          </cell>
          <cell r="B3144" t="str">
            <v xml:space="preserve">U-WINKEL FÜR TRÄGER EINFACH 250 x 180 x 60 </v>
          </cell>
          <cell r="C3144">
            <v>0</v>
          </cell>
          <cell r="D3144">
            <v>14.4</v>
          </cell>
          <cell r="E3144">
            <v>14.4</v>
          </cell>
        </row>
        <row r="3145">
          <cell r="A3145" t="str">
            <v>400100036</v>
          </cell>
          <cell r="B3145" t="str">
            <v>U-WINKEL FÜR TRÄGER DOPPELT 295 x 180 x 60</v>
          </cell>
          <cell r="C3145">
            <v>0</v>
          </cell>
          <cell r="D3145">
            <v>14.7</v>
          </cell>
          <cell r="E3145">
            <v>14.7</v>
          </cell>
        </row>
        <row r="3146">
          <cell r="A3146" t="str">
            <v>400100037</v>
          </cell>
          <cell r="B3146" t="str">
            <v>HALTEARM FÜR BODENSÄULE R 2" 1-ARMIG SCHWEISSTEIL</v>
          </cell>
          <cell r="C3146">
            <v>0</v>
          </cell>
          <cell r="D3146">
            <v>28.2</v>
          </cell>
          <cell r="E3146">
            <v>28.2</v>
          </cell>
        </row>
        <row r="3147">
          <cell r="A3147" t="str">
            <v>400100038</v>
          </cell>
          <cell r="B3147" t="str">
            <v>BE-/ENTLADEBAHNHOF FÜR PWO 411670</v>
          </cell>
          <cell r="C3147"/>
          <cell r="D3147"/>
          <cell r="E3147"/>
        </row>
        <row r="3148">
          <cell r="A3148" t="str">
            <v>400100039</v>
          </cell>
          <cell r="B3148" t="str">
            <v>BAHNHOF GRUNDHALTER FÜR PWO 411670</v>
          </cell>
          <cell r="C3148">
            <v>0</v>
          </cell>
          <cell r="D3148">
            <v>98.4</v>
          </cell>
          <cell r="E3148">
            <v>98.4</v>
          </cell>
        </row>
        <row r="3149">
          <cell r="A3149" t="str">
            <v>400100040</v>
          </cell>
          <cell r="B3149" t="str">
            <v>BAHNHOF WINKEL FÜR PWO 411670</v>
          </cell>
          <cell r="C3149">
            <v>0</v>
          </cell>
          <cell r="D3149">
            <v>77.7</v>
          </cell>
          <cell r="E3149">
            <v>77.7</v>
          </cell>
        </row>
        <row r="3150">
          <cell r="A3150" t="str">
            <v>400100041</v>
          </cell>
          <cell r="B3150" t="str">
            <v>BAHNHOF ANDOCKSCHUH FÜR PWO 411670</v>
          </cell>
          <cell r="C3150">
            <v>0</v>
          </cell>
          <cell r="D3150">
            <v>63.5</v>
          </cell>
          <cell r="E3150">
            <v>63.5</v>
          </cell>
        </row>
        <row r="3151">
          <cell r="A3151" t="str">
            <v>400100042</v>
          </cell>
          <cell r="B3151" t="str">
            <v>DISTANZKLOTZ 80X60X10 FÜR PWO 411670</v>
          </cell>
          <cell r="C3151"/>
          <cell r="D3151"/>
          <cell r="E3151"/>
        </row>
        <row r="3152">
          <cell r="A3152" t="str">
            <v>400100043</v>
          </cell>
          <cell r="B3152" t="str">
            <v>DISTANZKLOTZ 80X60X5 FÜR PWO 411670</v>
          </cell>
          <cell r="C3152"/>
          <cell r="D3152"/>
          <cell r="E3152"/>
        </row>
        <row r="3153">
          <cell r="A3153" t="str">
            <v>400100044</v>
          </cell>
          <cell r="B3153" t="str">
            <v>Z-WINKEL / H=900 MM / B=60 MM / W900 / IPE180</v>
          </cell>
          <cell r="C3153">
            <v>0</v>
          </cell>
          <cell r="D3153">
            <v>21.5</v>
          </cell>
          <cell r="E3153">
            <v>21.5</v>
          </cell>
        </row>
        <row r="3154">
          <cell r="A3154" t="str">
            <v>400100045</v>
          </cell>
          <cell r="B3154" t="str">
            <v>L-WINKEL / H=1000 MM / B=60 MM / L 1000 / RR</v>
          </cell>
          <cell r="C3154">
            <v>0</v>
          </cell>
          <cell r="D3154">
            <v>10.5</v>
          </cell>
          <cell r="E3154">
            <v>10.5</v>
          </cell>
        </row>
        <row r="3155">
          <cell r="A3155" t="str">
            <v>400100046</v>
          </cell>
          <cell r="B3155" t="str">
            <v>Z-WINKEL / H=840 MM / B=60 MM / W840 / IPE 160</v>
          </cell>
          <cell r="C3155">
            <v>0</v>
          </cell>
          <cell r="D3155">
            <v>13.7</v>
          </cell>
          <cell r="E3155">
            <v>13.7</v>
          </cell>
        </row>
        <row r="3156">
          <cell r="A3156" t="str">
            <v>400100047</v>
          </cell>
          <cell r="B3156" t="str">
            <v>Z-WINKEL / H=880 MM / B=60 MM / W880 / IPE 180</v>
          </cell>
          <cell r="C3156">
            <v>0</v>
          </cell>
          <cell r="D3156">
            <v>14.7</v>
          </cell>
          <cell r="E3156">
            <v>14.7</v>
          </cell>
        </row>
        <row r="3157">
          <cell r="A3157" t="str">
            <v>400100048</v>
          </cell>
          <cell r="B3157" t="str">
            <v>Z-WINKEL / H=1000 MM / B=60 MM / W10 00 / IBW /</v>
          </cell>
          <cell r="C3157">
            <v>0</v>
          </cell>
          <cell r="D3157">
            <v>9.5500000000000007</v>
          </cell>
          <cell r="E3157">
            <v>9.5500000000000007</v>
          </cell>
        </row>
        <row r="3158">
          <cell r="A3158" t="str">
            <v>400100049</v>
          </cell>
          <cell r="B3158" t="str">
            <v xml:space="preserve">Fachbodenregal, enzianblau 5010, kein Stapler </v>
          </cell>
          <cell r="C3158">
            <v>0</v>
          </cell>
          <cell r="D3158">
            <v>10500</v>
          </cell>
          <cell r="E3158">
            <v>10500</v>
          </cell>
        </row>
        <row r="3159">
          <cell r="A3159" t="str">
            <v>400100050</v>
          </cell>
          <cell r="B3159" t="str">
            <v xml:space="preserve">ROB_Sicherheitseinrichtung </v>
          </cell>
          <cell r="C3159">
            <v>0</v>
          </cell>
          <cell r="D3159">
            <v>5171.1000000000004</v>
          </cell>
          <cell r="E3159">
            <v>5171.1000000000004</v>
          </cell>
        </row>
        <row r="3160">
          <cell r="A3160" t="str">
            <v>400100051</v>
          </cell>
          <cell r="B3160" t="str">
            <v>ROB_Sicherheitseinrichtung</v>
          </cell>
          <cell r="C3160">
            <v>0</v>
          </cell>
          <cell r="D3160">
            <v>8195.7099999999991</v>
          </cell>
          <cell r="E3160">
            <v>8195.7099999999991</v>
          </cell>
        </row>
        <row r="3161">
          <cell r="A3161" t="str">
            <v>400100052</v>
          </cell>
          <cell r="B3161" t="str">
            <v>Item Profil 8 160x160 2900mm für Spulenumsetzer</v>
          </cell>
          <cell r="C3161">
            <v>0</v>
          </cell>
          <cell r="D3161">
            <v>73.5</v>
          </cell>
          <cell r="E3161">
            <v>73.5</v>
          </cell>
        </row>
        <row r="3162">
          <cell r="A3162" t="str">
            <v>400100053</v>
          </cell>
          <cell r="B3162" t="str">
            <v>Bodengrundplatte für Spulenumsetzer</v>
          </cell>
          <cell r="C3162"/>
          <cell r="D3162"/>
          <cell r="E3162"/>
        </row>
        <row r="3163">
          <cell r="A3163" t="str">
            <v>400100054</v>
          </cell>
          <cell r="B3163" t="str">
            <v>Distanzscheibe für Spulenumsetzer</v>
          </cell>
          <cell r="C3163"/>
          <cell r="D3163"/>
          <cell r="E3163"/>
        </row>
        <row r="3164">
          <cell r="A3164" t="str">
            <v>400100055</v>
          </cell>
          <cell r="B3164" t="str">
            <v>Kanalplattendeckel für Spulenumsetzer</v>
          </cell>
          <cell r="C3164"/>
          <cell r="D3164"/>
          <cell r="E3164"/>
        </row>
        <row r="3165">
          <cell r="A3165" t="str">
            <v>400100056</v>
          </cell>
          <cell r="B3165" t="str">
            <v>ALUPROFILBOGEN APB 60 R 400/90 - 200</v>
          </cell>
          <cell r="C3165">
            <v>2.5</v>
          </cell>
          <cell r="D3165">
            <v>7.14</v>
          </cell>
          <cell r="E3165">
            <v>19.64</v>
          </cell>
        </row>
        <row r="3166">
          <cell r="A3166" t="str">
            <v>400100057</v>
          </cell>
          <cell r="B3166" t="str">
            <v>Dichtungsring für Spulenumsetzer</v>
          </cell>
          <cell r="C3166">
            <v>0</v>
          </cell>
          <cell r="D3166">
            <v>7.4</v>
          </cell>
          <cell r="E3166">
            <v>7.4</v>
          </cell>
        </row>
        <row r="3167">
          <cell r="A3167" t="str">
            <v>400100058</v>
          </cell>
          <cell r="B3167" t="str">
            <v>Spulenaufnahmeachse für Spulenumsetzer</v>
          </cell>
          <cell r="C3167">
            <v>0</v>
          </cell>
          <cell r="D3167">
            <v>47</v>
          </cell>
          <cell r="E3167">
            <v>47</v>
          </cell>
        </row>
        <row r="3168">
          <cell r="A3168" t="str">
            <v>400100059</v>
          </cell>
          <cell r="B3168" t="str">
            <v>Schiebeplatte für Spulenumsetzer</v>
          </cell>
          <cell r="C3168">
            <v>0</v>
          </cell>
          <cell r="D3168">
            <v>12.5</v>
          </cell>
          <cell r="E3168">
            <v>12.5</v>
          </cell>
        </row>
        <row r="3169">
          <cell r="A3169" t="str">
            <v>400100060</v>
          </cell>
          <cell r="B3169" t="str">
            <v>ALUPROFILBOGEN APB 60 R 630/90 - 200</v>
          </cell>
          <cell r="C3169">
            <v>2.5</v>
          </cell>
          <cell r="D3169">
            <v>9.968</v>
          </cell>
          <cell r="E3169">
            <v>22.468</v>
          </cell>
        </row>
        <row r="3170">
          <cell r="A3170" t="str">
            <v>400100061</v>
          </cell>
          <cell r="B3170" t="str">
            <v>ALUPROFILBOGEN APB 60 R515/90 - 200</v>
          </cell>
          <cell r="C3170">
            <v>2.5</v>
          </cell>
          <cell r="D3170">
            <v>8.7219999999999995</v>
          </cell>
          <cell r="E3170">
            <v>21.222000000000001</v>
          </cell>
        </row>
        <row r="3171">
          <cell r="A3171" t="str">
            <v>400100062</v>
          </cell>
          <cell r="B3171" t="str">
            <v>ALUPROFILBOGEN APB 60 R 400/45 200</v>
          </cell>
          <cell r="C3171">
            <v>2.5</v>
          </cell>
          <cell r="D3171">
            <v>5.6070000000000002</v>
          </cell>
          <cell r="E3171">
            <v>18.106999999999999</v>
          </cell>
        </row>
        <row r="3172">
          <cell r="A3172" t="str">
            <v>400100063</v>
          </cell>
          <cell r="B3172" t="str">
            <v>Spulenaufnahme für Spulenumsetzer</v>
          </cell>
          <cell r="C3172">
            <v>0</v>
          </cell>
          <cell r="D3172">
            <v>122.4</v>
          </cell>
          <cell r="E3172">
            <v>122.4</v>
          </cell>
        </row>
        <row r="3173">
          <cell r="A3173" t="str">
            <v>400100064</v>
          </cell>
          <cell r="B3173" t="str">
            <v>Dämpfereinsatz für Spulenumsetzer</v>
          </cell>
          <cell r="C3173">
            <v>0</v>
          </cell>
          <cell r="D3173">
            <v>16.25</v>
          </cell>
          <cell r="E3173">
            <v>16.25</v>
          </cell>
        </row>
        <row r="3174">
          <cell r="A3174" t="str">
            <v>400100065</v>
          </cell>
          <cell r="B3174" t="str">
            <v>Schiebeplattenaufnahme für Spulenumsetzer</v>
          </cell>
          <cell r="C3174">
            <v>0</v>
          </cell>
          <cell r="D3174">
            <v>56.02</v>
          </cell>
          <cell r="E3174">
            <v>56.02</v>
          </cell>
        </row>
        <row r="3175">
          <cell r="A3175" t="str">
            <v>400100066</v>
          </cell>
          <cell r="B3175" t="str">
            <v>Schiebearm Befestigunsplatte für Spulenumsetzer</v>
          </cell>
          <cell r="C3175">
            <v>0</v>
          </cell>
          <cell r="D3175">
            <v>38.31</v>
          </cell>
          <cell r="E3175">
            <v>38.31</v>
          </cell>
        </row>
        <row r="3176">
          <cell r="A3176" t="str">
            <v>400100067</v>
          </cell>
          <cell r="B3176" t="str">
            <v>Säulenbefestigungswinkel für Spulenumsetzer</v>
          </cell>
          <cell r="C3176">
            <v>0</v>
          </cell>
          <cell r="D3176">
            <v>27.88</v>
          </cell>
          <cell r="E3176">
            <v>27.88</v>
          </cell>
        </row>
        <row r="3177">
          <cell r="A3177" t="str">
            <v>400100068</v>
          </cell>
          <cell r="B3177" t="str">
            <v>Zylinderbefestigung oben für Spulenumsetzer</v>
          </cell>
          <cell r="C3177">
            <v>0</v>
          </cell>
          <cell r="D3177">
            <v>32.25</v>
          </cell>
          <cell r="E3177">
            <v>32.25</v>
          </cell>
        </row>
        <row r="3178">
          <cell r="A3178" t="str">
            <v>400100069</v>
          </cell>
          <cell r="B3178" t="str">
            <v>Zylinderbesfestigung unten für Spulenumsetzer</v>
          </cell>
          <cell r="C3178"/>
          <cell r="D3178"/>
          <cell r="E3178"/>
        </row>
        <row r="3179">
          <cell r="A3179" t="str">
            <v>400100070</v>
          </cell>
          <cell r="B3179" t="str">
            <v>Item Nutenprofil 8 St M6 208mm für Spulenumsetzer</v>
          </cell>
          <cell r="C3179"/>
          <cell r="D3179"/>
          <cell r="E3179"/>
        </row>
        <row r="3180">
          <cell r="A3180" t="str">
            <v>400100071</v>
          </cell>
          <cell r="B3180" t="str">
            <v>Item Nutenprofil 8 St M6 573mm für Spulenumsetzer</v>
          </cell>
          <cell r="C3180"/>
          <cell r="D3180"/>
          <cell r="E3180"/>
        </row>
        <row r="3181">
          <cell r="A3181" t="str">
            <v>400100072</v>
          </cell>
          <cell r="B3181" t="str">
            <v>Zentrierplattel Luft für Spulenumsetzer</v>
          </cell>
          <cell r="C3181">
            <v>0</v>
          </cell>
          <cell r="D3181">
            <v>141.5</v>
          </cell>
          <cell r="E3181">
            <v>141.5</v>
          </cell>
        </row>
        <row r="3182">
          <cell r="A3182" t="str">
            <v>400100073</v>
          </cell>
          <cell r="B3182" t="str">
            <v>Item Nutenstein 8 St M8 rostfrei für Spulenumsetze</v>
          </cell>
          <cell r="C3182"/>
          <cell r="D3182"/>
          <cell r="E3182"/>
        </row>
        <row r="3183">
          <cell r="A3183" t="str">
            <v>400100074</v>
          </cell>
          <cell r="B3183" t="str">
            <v>DECKELWELLENPLATTE FÜR SPULENUMSETZER</v>
          </cell>
          <cell r="C3183">
            <v>0</v>
          </cell>
          <cell r="D3183">
            <v>24.953333333333333</v>
          </cell>
          <cell r="E3183">
            <v>24.953333333333333</v>
          </cell>
        </row>
        <row r="3184">
          <cell r="A3184" t="str">
            <v>400100075</v>
          </cell>
          <cell r="B3184" t="str">
            <v>Profildeckel für Spulenumsetzer</v>
          </cell>
          <cell r="C3184">
            <v>0</v>
          </cell>
          <cell r="D3184">
            <v>66.923333333333332</v>
          </cell>
          <cell r="E3184">
            <v>66.923333333333332</v>
          </cell>
        </row>
        <row r="3185">
          <cell r="A3185" t="str">
            <v>400100076</v>
          </cell>
          <cell r="B3185" t="str">
            <v>Deckelwellenhülse für Spulenumsetzer</v>
          </cell>
          <cell r="C3185">
            <v>0</v>
          </cell>
          <cell r="D3185">
            <v>29.293333333333333</v>
          </cell>
          <cell r="E3185">
            <v>29.293333333333333</v>
          </cell>
        </row>
        <row r="3186">
          <cell r="A3186" t="str">
            <v>400100077</v>
          </cell>
          <cell r="B3186" t="str">
            <v>Platte für Führungszylinder für Spulenumsetzer</v>
          </cell>
          <cell r="C3186">
            <v>0</v>
          </cell>
          <cell r="D3186">
            <v>11.404999999999999</v>
          </cell>
          <cell r="E3186">
            <v>11.404999999999999</v>
          </cell>
        </row>
        <row r="3187">
          <cell r="A3187" t="str">
            <v>400100078</v>
          </cell>
          <cell r="B3187" t="str">
            <v>Profilbodenplatte für Spulenumsetzer</v>
          </cell>
          <cell r="C3187">
            <v>0</v>
          </cell>
          <cell r="D3187">
            <v>72.123333333333321</v>
          </cell>
          <cell r="E3187">
            <v>72.123333333333321</v>
          </cell>
        </row>
        <row r="3188">
          <cell r="A3188" t="str">
            <v>400100079</v>
          </cell>
          <cell r="B3188" t="str">
            <v>Schelle für Spulenumsetzer</v>
          </cell>
          <cell r="C3188"/>
          <cell r="D3188"/>
          <cell r="E3188"/>
        </row>
        <row r="3189">
          <cell r="A3189" t="str">
            <v>400100080</v>
          </cell>
          <cell r="B3189" t="str">
            <v>Mitnehmerprofil Boden für Spulenumsetzer</v>
          </cell>
          <cell r="C3189">
            <v>0</v>
          </cell>
          <cell r="D3189">
            <v>151.37</v>
          </cell>
          <cell r="E3189">
            <v>151.37</v>
          </cell>
        </row>
        <row r="3190">
          <cell r="A3190" t="str">
            <v>400100081</v>
          </cell>
          <cell r="B3190" t="str">
            <v>Wagenverbinder für Spulenumsetzer</v>
          </cell>
          <cell r="C3190">
            <v>0</v>
          </cell>
          <cell r="D3190">
            <v>28.03</v>
          </cell>
          <cell r="E3190">
            <v>28.03</v>
          </cell>
        </row>
        <row r="3191">
          <cell r="A3191" t="str">
            <v>400100082</v>
          </cell>
          <cell r="B3191" t="str">
            <v>Zylinderhalter für Spulenumsetzer</v>
          </cell>
          <cell r="C3191"/>
          <cell r="D3191"/>
          <cell r="E3191"/>
        </row>
        <row r="3192">
          <cell r="A3192" t="str">
            <v>400100083</v>
          </cell>
          <cell r="B3192" t="str">
            <v>ZYLINDERKOLBENAUFSATZ</v>
          </cell>
          <cell r="C3192">
            <v>0</v>
          </cell>
          <cell r="D3192">
            <v>8.1300000000000008</v>
          </cell>
          <cell r="E3192">
            <v>8.1300000000000008</v>
          </cell>
        </row>
        <row r="3193">
          <cell r="A3193" t="str">
            <v>400100084</v>
          </cell>
          <cell r="B3193" t="str">
            <v>MOVIMOT-SCHNECKENGETRIEBEMOTOR SA57 DRS71</v>
          </cell>
          <cell r="C3193">
            <v>0</v>
          </cell>
          <cell r="D3193">
            <v>1167.7950000000001</v>
          </cell>
          <cell r="E3193">
            <v>1167.7950000000001</v>
          </cell>
        </row>
        <row r="3194">
          <cell r="A3194" t="str">
            <v>400100085</v>
          </cell>
          <cell r="B3194" t="str">
            <v>EB 1000 EINHÄNGEBÜGEL (3 EBENEN) KPL.</v>
          </cell>
          <cell r="C3194">
            <v>0.51</v>
          </cell>
          <cell r="D3194">
            <v>9.2410997923999663</v>
          </cell>
          <cell r="E3194">
            <v>13.751099792399966</v>
          </cell>
        </row>
        <row r="3195">
          <cell r="A3195" t="str">
            <v>400100086</v>
          </cell>
          <cell r="B3195" t="str">
            <v>Steckverschraubung F_PN_QS-1/4-12</v>
          </cell>
          <cell r="C3195"/>
          <cell r="D3195">
            <v>1.53</v>
          </cell>
          <cell r="E3195">
            <v>1.53</v>
          </cell>
        </row>
        <row r="3196">
          <cell r="A3196" t="str">
            <v>400100087</v>
          </cell>
          <cell r="B3196" t="str">
            <v>Steckverschraubung F_PN_QS-1/4-8</v>
          </cell>
          <cell r="C3196">
            <v>0</v>
          </cell>
          <cell r="D3196">
            <v>1.0900000000000001</v>
          </cell>
          <cell r="E3196">
            <v>1.0900000000000001</v>
          </cell>
        </row>
        <row r="3197">
          <cell r="A3197" t="str">
            <v>400100088</v>
          </cell>
          <cell r="B3197" t="str">
            <v>AFS MOTORSTATION LINKS, GESCHWEISST, BEARBEITET</v>
          </cell>
          <cell r="C3197">
            <v>0</v>
          </cell>
          <cell r="D3197">
            <v>0</v>
          </cell>
          <cell r="E3197">
            <v>0</v>
          </cell>
        </row>
        <row r="3198">
          <cell r="A3198" t="str">
            <v>400100089</v>
          </cell>
          <cell r="B3198" t="str">
            <v>Lagerverwaltung + Materialflusssteuerung f. Pikeur</v>
          </cell>
          <cell r="C3198">
            <v>0</v>
          </cell>
          <cell r="D3198">
            <v>474395.54981820501</v>
          </cell>
          <cell r="E3198">
            <v>474395.54981820501</v>
          </cell>
        </row>
        <row r="3199">
          <cell r="A3199" t="str">
            <v>400100090</v>
          </cell>
          <cell r="B3199" t="str">
            <v>SCHNECKENGETRIEBEMOTOR SA37 DRS71 S4</v>
          </cell>
          <cell r="C3199">
            <v>0</v>
          </cell>
          <cell r="D3199">
            <v>294.43</v>
          </cell>
          <cell r="E3199">
            <v>294.43</v>
          </cell>
        </row>
        <row r="3200">
          <cell r="A3200" t="str">
            <v>400100091</v>
          </cell>
          <cell r="B3200" t="str">
            <v>Deckellager für Spulenumsetzer</v>
          </cell>
          <cell r="C3200"/>
          <cell r="D3200"/>
          <cell r="E3200"/>
        </row>
        <row r="3201">
          <cell r="A3201" t="str">
            <v>400100092</v>
          </cell>
          <cell r="B3201" t="str">
            <v xml:space="preserve"> Säule kpl. für Spulenumsetzer</v>
          </cell>
          <cell r="C3201"/>
          <cell r="D3201"/>
          <cell r="E3201"/>
        </row>
        <row r="3202">
          <cell r="A3202" t="str">
            <v>400100093</v>
          </cell>
          <cell r="B3202" t="str">
            <v xml:space="preserve"> Schiebearm kpl. für Spulenumsetzer</v>
          </cell>
          <cell r="C3202"/>
          <cell r="D3202"/>
          <cell r="E3202"/>
        </row>
        <row r="3203">
          <cell r="A3203" t="str">
            <v>400100094</v>
          </cell>
          <cell r="B3203" t="str">
            <v xml:space="preserve"> Spulenaufnahme kpl. für Spulenumsetzer</v>
          </cell>
          <cell r="C3203"/>
          <cell r="D3203"/>
          <cell r="E3203"/>
        </row>
        <row r="3204">
          <cell r="A3204" t="str">
            <v>400100095</v>
          </cell>
          <cell r="B3204" t="str">
            <v>Zylinder Stopper für Spulenumsetzer</v>
          </cell>
          <cell r="C3204"/>
          <cell r="D3204"/>
          <cell r="E3204"/>
        </row>
        <row r="3205">
          <cell r="A3205" t="str">
            <v>400100096</v>
          </cell>
          <cell r="B3205" t="str">
            <v>Zylinder Stopper oben für Spulenumsetzer</v>
          </cell>
          <cell r="C3205"/>
          <cell r="D3205"/>
          <cell r="E3205"/>
        </row>
        <row r="3206">
          <cell r="A3206" t="str">
            <v>400100097</v>
          </cell>
          <cell r="B3206" t="str">
            <v>Bodenplatte kpl. für Spulenumsetzer</v>
          </cell>
          <cell r="C3206"/>
          <cell r="D3206"/>
          <cell r="E3206"/>
        </row>
        <row r="3207">
          <cell r="A3207" t="str">
            <v>400100098</v>
          </cell>
          <cell r="B3207" t="str">
            <v>Pendelkugellage SKF 100-2210 E-2RS1TN9</v>
          </cell>
          <cell r="C3207">
            <v>0</v>
          </cell>
          <cell r="D3207">
            <v>43.037999999999997</v>
          </cell>
          <cell r="E3207">
            <v>43.037999999999997</v>
          </cell>
        </row>
        <row r="3208">
          <cell r="A3208" t="str">
            <v>400100099</v>
          </cell>
          <cell r="B3208" t="str">
            <v>DRUCKLUFTZYLINDER CD76E32-120C-B</v>
          </cell>
          <cell r="C3208">
            <v>0</v>
          </cell>
          <cell r="D3208">
            <v>53.78</v>
          </cell>
          <cell r="E3208">
            <v>53.78</v>
          </cell>
        </row>
        <row r="3209">
          <cell r="A3209" t="str">
            <v>400100100</v>
          </cell>
          <cell r="B3209" t="str">
            <v>KOMPAKTZYLINDER MIT FÜHRUNG  MGPM40TF-50Z</v>
          </cell>
          <cell r="C3209">
            <v>0</v>
          </cell>
          <cell r="D3209">
            <v>202.4</v>
          </cell>
          <cell r="E3209">
            <v>202.4</v>
          </cell>
        </row>
        <row r="3210">
          <cell r="A3210" t="str">
            <v>400100101</v>
          </cell>
          <cell r="B3210" t="str">
            <v>STOßDÄMPFER RB1412</v>
          </cell>
          <cell r="C3210">
            <v>0</v>
          </cell>
          <cell r="D3210">
            <v>39.35</v>
          </cell>
          <cell r="E3210">
            <v>39.35</v>
          </cell>
        </row>
        <row r="3211">
          <cell r="A3211" t="str">
            <v>400100102</v>
          </cell>
          <cell r="B3211" t="str">
            <v>Stirnwand für Spulenumsetzer</v>
          </cell>
          <cell r="C3211"/>
          <cell r="D3211"/>
          <cell r="E3211"/>
        </row>
        <row r="3212">
          <cell r="A3212" t="str">
            <v>400100103</v>
          </cell>
          <cell r="B3212" t="str">
            <v>Seitenwand für Spulenumsetzer</v>
          </cell>
          <cell r="C3212"/>
          <cell r="D3212"/>
          <cell r="E3212"/>
        </row>
        <row r="3213">
          <cell r="A3213" t="str">
            <v>400100104</v>
          </cell>
          <cell r="B3213" t="str">
            <v>Deckplatte für Spulenumsetzer</v>
          </cell>
          <cell r="C3213"/>
          <cell r="D3213"/>
          <cell r="E3213"/>
        </row>
        <row r="3214">
          <cell r="A3214" t="str">
            <v>400100105</v>
          </cell>
          <cell r="B3214" t="str">
            <v>ANTRIEBSGEHÄUSE FÜR SPULENUMSETZER</v>
          </cell>
          <cell r="C3214">
            <v>0</v>
          </cell>
          <cell r="D3214">
            <v>1.5032000000000001</v>
          </cell>
          <cell r="E3214">
            <v>1.5032000000000001</v>
          </cell>
        </row>
        <row r="3215">
          <cell r="A3215" t="str">
            <v>400100106</v>
          </cell>
          <cell r="B3215" t="str">
            <v>TU0805B-20- TU, Polyurethan-Schlauch, metrisch</v>
          </cell>
          <cell r="C3215">
            <v>0</v>
          </cell>
          <cell r="D3215">
            <v>13.94</v>
          </cell>
          <cell r="E3215">
            <v>13.94</v>
          </cell>
        </row>
        <row r="3216">
          <cell r="A3216" t="str">
            <v>400100107</v>
          </cell>
          <cell r="B3216" t="str">
            <v>Zylinderschraube DIN 7984 - M4 x 22 - 08.8</v>
          </cell>
          <cell r="C3216"/>
          <cell r="D3216"/>
          <cell r="E3216"/>
        </row>
        <row r="3217">
          <cell r="A3217" t="str">
            <v>400100108</v>
          </cell>
          <cell r="B3217" t="str">
            <v>Antrieb für Spulenumsetzer</v>
          </cell>
          <cell r="C3217"/>
          <cell r="D3217"/>
          <cell r="E3217"/>
        </row>
        <row r="3218">
          <cell r="A3218" t="str">
            <v>400100109</v>
          </cell>
          <cell r="B3218" t="str">
            <v>spanende Fertigung Profil (400100205)</v>
          </cell>
          <cell r="C3218">
            <v>0</v>
          </cell>
          <cell r="D3218">
            <v>0</v>
          </cell>
          <cell r="E3218">
            <v>0</v>
          </cell>
        </row>
        <row r="3219">
          <cell r="A3219" t="str">
            <v>400100110</v>
          </cell>
          <cell r="B3219" t="str">
            <v>für Spulenumsetzer</v>
          </cell>
          <cell r="C3219"/>
          <cell r="D3219"/>
          <cell r="E3219"/>
        </row>
        <row r="3220">
          <cell r="A3220" t="str">
            <v>400100111</v>
          </cell>
          <cell r="B3220" t="str">
            <v>Vormontage Umsetzer Säule (400100329)</v>
          </cell>
          <cell r="C3220">
            <v>0</v>
          </cell>
          <cell r="D3220">
            <v>0</v>
          </cell>
          <cell r="E3220">
            <v>0</v>
          </cell>
        </row>
        <row r="3221">
          <cell r="A3221" t="str">
            <v>400100112</v>
          </cell>
          <cell r="B3221" t="str">
            <v>Distanzstück 40x50x85</v>
          </cell>
          <cell r="C3221">
            <v>0.5</v>
          </cell>
          <cell r="D3221">
            <v>7.5048361048087404</v>
          </cell>
          <cell r="E3221">
            <v>13.00483610480874</v>
          </cell>
        </row>
        <row r="3222">
          <cell r="A3222" t="str">
            <v>400100113</v>
          </cell>
          <cell r="B3222" t="str">
            <v>Gewindestift DIN 913-M12x16 für Spulenumsetzer</v>
          </cell>
          <cell r="C3222"/>
          <cell r="D3222"/>
          <cell r="E3222"/>
        </row>
        <row r="3223">
          <cell r="A3223" t="str">
            <v>400100114</v>
          </cell>
          <cell r="B3223" t="str">
            <v>Sicherungsring DIN 472 - 90 x 3 - St</v>
          </cell>
          <cell r="C3223">
            <v>0</v>
          </cell>
          <cell r="D3223">
            <v>1.446</v>
          </cell>
          <cell r="E3223">
            <v>1.446</v>
          </cell>
        </row>
        <row r="3224">
          <cell r="A3224" t="str">
            <v>400100115</v>
          </cell>
          <cell r="B3224" t="str">
            <v>ANormalrollenbahn NRB 50</v>
          </cell>
          <cell r="C3224">
            <v>0</v>
          </cell>
          <cell r="D3224">
            <v>19868.006799122326</v>
          </cell>
          <cell r="E3224">
            <v>19868.006799122326</v>
          </cell>
        </row>
        <row r="3225">
          <cell r="A3225" t="str">
            <v>400100116</v>
          </cell>
          <cell r="B3225" t="str">
            <v>Normzylinder F_PN_DSNU-16-50-PPS-A</v>
          </cell>
          <cell r="C3225">
            <v>0</v>
          </cell>
          <cell r="D3225">
            <v>50</v>
          </cell>
          <cell r="E3225">
            <v>50</v>
          </cell>
        </row>
        <row r="3226">
          <cell r="A3226" t="str">
            <v>400100117</v>
          </cell>
          <cell r="B3226" t="str">
            <v>Befestigungsbausatz F_PN_SMBR-8-16</v>
          </cell>
          <cell r="C3226">
            <v>0</v>
          </cell>
          <cell r="D3226">
            <v>3.1</v>
          </cell>
          <cell r="E3226">
            <v>3.1</v>
          </cell>
        </row>
        <row r="3227">
          <cell r="A3227" t="str">
            <v>400100118</v>
          </cell>
          <cell r="B3227" t="str">
            <v xml:space="preserve">Halteplatte 150 / 250 / 6 </v>
          </cell>
          <cell r="C3227">
            <v>0</v>
          </cell>
          <cell r="D3227">
            <v>20.8</v>
          </cell>
          <cell r="E3227">
            <v>20.8</v>
          </cell>
        </row>
        <row r="3228">
          <cell r="A3228" t="str">
            <v>400100119</v>
          </cell>
          <cell r="B3228" t="str">
            <v>Schwenkantreib CDRA1BS100-190CZ</v>
          </cell>
          <cell r="C3228">
            <v>0</v>
          </cell>
          <cell r="D3228">
            <v>345.68</v>
          </cell>
          <cell r="E3228">
            <v>345.68</v>
          </cell>
        </row>
        <row r="3229">
          <cell r="A3229" t="str">
            <v>400100120</v>
          </cell>
          <cell r="B3229" t="str">
            <v>DROSSELRÜCKSCHLAGVENTIL  AS3201F-03-06SA</v>
          </cell>
          <cell r="C3229">
            <v>0</v>
          </cell>
          <cell r="D3229">
            <v>8.8800000000000008</v>
          </cell>
          <cell r="E3229">
            <v>8.8800000000000008</v>
          </cell>
        </row>
        <row r="3230">
          <cell r="A3230" t="str">
            <v>400100121</v>
          </cell>
          <cell r="B3230" t="str">
            <v>SIGNALGEBER  D-M9PSAPC</v>
          </cell>
          <cell r="C3230">
            <v>0</v>
          </cell>
          <cell r="D3230">
            <v>27.07</v>
          </cell>
          <cell r="E3230">
            <v>27.07</v>
          </cell>
        </row>
        <row r="3231">
          <cell r="A3231" t="str">
            <v>400100122</v>
          </cell>
          <cell r="B3231" t="str">
            <v>HUBEINSTELLEINHEIT MY-A20H</v>
          </cell>
          <cell r="C3231">
            <v>0</v>
          </cell>
          <cell r="D3231">
            <v>26.94</v>
          </cell>
          <cell r="E3231">
            <v>26.94</v>
          </cell>
        </row>
        <row r="3232">
          <cell r="A3232" t="str">
            <v>400100123</v>
          </cell>
          <cell r="B3232" t="str">
            <v>STÜTZELEMENT A  MY-S20A</v>
          </cell>
          <cell r="C3232">
            <v>0</v>
          </cell>
          <cell r="D3232">
            <v>3.62</v>
          </cell>
          <cell r="E3232">
            <v>3.62</v>
          </cell>
        </row>
        <row r="3233">
          <cell r="A3233" t="str">
            <v>400100124</v>
          </cell>
          <cell r="B3233" t="str">
            <v>AUSGLEICHSELEMENT MY-J20</v>
          </cell>
          <cell r="C3233">
            <v>0</v>
          </cell>
          <cell r="D3233">
            <v>16.43</v>
          </cell>
          <cell r="E3233">
            <v>16.43</v>
          </cell>
        </row>
        <row r="3234">
          <cell r="A3234" t="str">
            <v>400100125</v>
          </cell>
          <cell r="B3234" t="str">
            <v>DROSSELRÜCKSCHLAGVENTIL AS1201F-M5-06A</v>
          </cell>
          <cell r="C3234">
            <v>0</v>
          </cell>
          <cell r="D3234">
            <v>7.07</v>
          </cell>
          <cell r="E3234">
            <v>7.07</v>
          </cell>
        </row>
        <row r="3235">
          <cell r="A3235" t="str">
            <v>400100126</v>
          </cell>
          <cell r="B3235" t="str">
            <v>FUSSBEFESTIGUNG MIT MUTTER C76F32B</v>
          </cell>
          <cell r="C3235">
            <v>0</v>
          </cell>
          <cell r="D3235">
            <v>5.51</v>
          </cell>
          <cell r="E3235">
            <v>5.51</v>
          </cell>
        </row>
        <row r="3236">
          <cell r="A3236" t="str">
            <v>400100127</v>
          </cell>
          <cell r="B3236" t="str">
            <v>SIGNALGEBER-BEFESTIGUNGSELEMENT BJ3-1</v>
          </cell>
          <cell r="C3236">
            <v>0</v>
          </cell>
          <cell r="D3236">
            <v>1.53</v>
          </cell>
          <cell r="E3236">
            <v>1.53</v>
          </cell>
        </row>
        <row r="3237">
          <cell r="A3237" t="str">
            <v>400100128</v>
          </cell>
          <cell r="B3237" t="str">
            <v>MONTAGEHILFEN FÜR SIGNALGEBER BM2-032</v>
          </cell>
          <cell r="C3237">
            <v>0</v>
          </cell>
          <cell r="D3237">
            <v>1.88</v>
          </cell>
          <cell r="E3237">
            <v>1.88</v>
          </cell>
        </row>
        <row r="3238">
          <cell r="A3238" t="str">
            <v>400100129</v>
          </cell>
          <cell r="B3238" t="str">
            <v>5-WEGE-MAGNETVENTIL SY3420-5WAOU-C6-Q</v>
          </cell>
          <cell r="C3238">
            <v>0</v>
          </cell>
          <cell r="D3238">
            <v>68.81</v>
          </cell>
          <cell r="E3238">
            <v>68.81</v>
          </cell>
        </row>
        <row r="3239">
          <cell r="A3239" t="str">
            <v>400100130</v>
          </cell>
          <cell r="B3239" t="str">
            <v>D-SUB STECKER MIT KABEL 3 M  GVVZS3000-21A-2</v>
          </cell>
          <cell r="C3239">
            <v>0</v>
          </cell>
          <cell r="D3239">
            <v>20.16</v>
          </cell>
          <cell r="E3239">
            <v>20.16</v>
          </cell>
        </row>
        <row r="3240">
          <cell r="A3240" t="str">
            <v>400100131</v>
          </cell>
          <cell r="B3240" t="str">
            <v>VENTILINSEL SY3000 - SS5Y31-LQW007</v>
          </cell>
          <cell r="C3240">
            <v>0</v>
          </cell>
          <cell r="D3240">
            <v>465.89</v>
          </cell>
          <cell r="E3240">
            <v>465.89</v>
          </cell>
        </row>
        <row r="3241">
          <cell r="A3241" t="str">
            <v>400100132</v>
          </cell>
          <cell r="B3241" t="str">
            <v>STOßDÄMPFER RB1007</v>
          </cell>
          <cell r="C3241">
            <v>0</v>
          </cell>
          <cell r="D3241">
            <v>29.53</v>
          </cell>
          <cell r="E3241">
            <v>29.53</v>
          </cell>
        </row>
        <row r="3242">
          <cell r="A3242" t="str">
            <v>400100133</v>
          </cell>
          <cell r="B3242" t="str">
            <v xml:space="preserve">HIWIN Führungswagen 262-HGW15CCZ0H </v>
          </cell>
          <cell r="C3242">
            <v>0</v>
          </cell>
          <cell r="D3242">
            <v>31.72</v>
          </cell>
          <cell r="E3242">
            <v>31.72</v>
          </cell>
        </row>
        <row r="3243">
          <cell r="A3243" t="str">
            <v>400100134</v>
          </cell>
          <cell r="B3243" t="str">
            <v>HIWIN Führungsschiene 262-HGR15R-H</v>
          </cell>
          <cell r="C3243">
            <v>0</v>
          </cell>
          <cell r="D3243">
            <v>240.75</v>
          </cell>
          <cell r="E3243">
            <v>240.75</v>
          </cell>
        </row>
        <row r="3244">
          <cell r="A3244" t="str">
            <v>400100135</v>
          </cell>
          <cell r="B3244" t="str">
            <v>HIWIN Abdeckkappen 262-C4</v>
          </cell>
          <cell r="C3244">
            <v>0</v>
          </cell>
          <cell r="D3244">
            <v>0</v>
          </cell>
          <cell r="E3244">
            <v>0</v>
          </cell>
        </row>
        <row r="3245">
          <cell r="A3245" t="str">
            <v>400100136</v>
          </cell>
          <cell r="B3245" t="str">
            <v>MECHANICALLY COUPLED RODLESS CYLINDER</v>
          </cell>
          <cell r="C3245">
            <v>0</v>
          </cell>
          <cell r="D3245">
            <v>273.10000000000002</v>
          </cell>
          <cell r="E3245">
            <v>273.10000000000002</v>
          </cell>
        </row>
        <row r="3246">
          <cell r="A3246" t="str">
            <v>400100137</v>
          </cell>
          <cell r="B3246" t="str">
            <v>KEMA-PE-Abdeckfolie 40 µ , natur,</v>
          </cell>
          <cell r="C3246">
            <v>0</v>
          </cell>
          <cell r="D3246">
            <v>95.93</v>
          </cell>
          <cell r="E3246">
            <v>95.93</v>
          </cell>
        </row>
        <row r="3247">
          <cell r="A3247" t="str">
            <v>400100138</v>
          </cell>
          <cell r="B3247" t="str">
            <v>SÄULENSTOPPER APS 110 ZSB KPL.</v>
          </cell>
          <cell r="C3247">
            <v>13.733333333333333</v>
          </cell>
          <cell r="D3247">
            <v>326.69654923934991</v>
          </cell>
          <cell r="E3247">
            <v>348.34654923934988</v>
          </cell>
        </row>
        <row r="3248">
          <cell r="A3248" t="str">
            <v>400100139</v>
          </cell>
          <cell r="B3248" t="str">
            <v xml:space="preserve">EW_P&amp;F SENSORHALTER </v>
          </cell>
          <cell r="C3248"/>
          <cell r="D3248"/>
          <cell r="E3248"/>
        </row>
        <row r="3249">
          <cell r="A3249" t="str">
            <v>400100140</v>
          </cell>
          <cell r="B3249" t="str">
            <v>Stückliste Reparatur Netzteil</v>
          </cell>
          <cell r="C3249">
            <v>0</v>
          </cell>
          <cell r="D3249">
            <v>84.71</v>
          </cell>
          <cell r="E3249">
            <v>84.71</v>
          </cell>
        </row>
        <row r="3250">
          <cell r="A3250" t="str">
            <v>400100141</v>
          </cell>
          <cell r="B3250" t="str">
            <v xml:space="preserve">SCHNECKENGETRIEBEMOTOR SA57 DRS71M4BE1 </v>
          </cell>
          <cell r="C3250"/>
          <cell r="D3250">
            <v>590.91999999999996</v>
          </cell>
          <cell r="E3250">
            <v>590.91999999999996</v>
          </cell>
        </row>
        <row r="3251">
          <cell r="A3251" t="str">
            <v>400100142</v>
          </cell>
          <cell r="B3251" t="str">
            <v xml:space="preserve">SCHNECKENGETRIEBEMOTOR SA57 DRN90S4/BE2 </v>
          </cell>
          <cell r="C3251">
            <v>0</v>
          </cell>
          <cell r="D3251">
            <v>712.84</v>
          </cell>
          <cell r="E3251">
            <v>712.84</v>
          </cell>
        </row>
        <row r="3252">
          <cell r="A3252" t="str">
            <v>400100143</v>
          </cell>
          <cell r="B3252" t="str">
            <v xml:space="preserve">ROB_Heber/Hub 1985mm/Lges.=2525mm/kpl. </v>
          </cell>
          <cell r="C3252">
            <v>0</v>
          </cell>
          <cell r="D3252">
            <v>12071</v>
          </cell>
          <cell r="E3252">
            <v>12071</v>
          </cell>
        </row>
        <row r="3253">
          <cell r="A3253" t="str">
            <v>400100144</v>
          </cell>
          <cell r="B3253" t="str">
            <v>Steg für Spulenumsetzer</v>
          </cell>
          <cell r="C3253">
            <v>0</v>
          </cell>
          <cell r="D3253">
            <v>14.704166666666666</v>
          </cell>
          <cell r="E3253">
            <v>14.704166666666666</v>
          </cell>
        </row>
        <row r="3254">
          <cell r="A3254" t="str">
            <v>400100145</v>
          </cell>
          <cell r="B3254" t="str">
            <v>Zylinder-Halter für Spulenumsetzer</v>
          </cell>
          <cell r="C3254"/>
          <cell r="D3254"/>
          <cell r="E3254"/>
        </row>
        <row r="3255">
          <cell r="A3255" t="str">
            <v>400100146</v>
          </cell>
          <cell r="B3255" t="str">
            <v>Zylinderwinkel für Spulenumsetzer</v>
          </cell>
          <cell r="C3255">
            <v>0</v>
          </cell>
          <cell r="D3255">
            <v>20.440000000000001</v>
          </cell>
          <cell r="E3255">
            <v>20.440000000000001</v>
          </cell>
        </row>
        <row r="3256">
          <cell r="A3256" t="str">
            <v>400100147</v>
          </cell>
          <cell r="B3256" t="str">
            <v>Zylinderhalter oben, kpl. für Spulenumsetzer</v>
          </cell>
          <cell r="C3256"/>
          <cell r="D3256"/>
          <cell r="E3256"/>
        </row>
        <row r="3257">
          <cell r="A3257" t="str">
            <v>400100148</v>
          </cell>
          <cell r="B3257" t="str">
            <v>KRALLE</v>
          </cell>
          <cell r="C3257">
            <v>0</v>
          </cell>
          <cell r="D3257">
            <v>8.92</v>
          </cell>
          <cell r="E3257">
            <v>8.92</v>
          </cell>
        </row>
        <row r="3258">
          <cell r="A3258" t="str">
            <v>400100149</v>
          </cell>
          <cell r="B3258" t="str">
            <v>Dämpferhalter für Spulenumsetzer</v>
          </cell>
          <cell r="C3258">
            <v>0</v>
          </cell>
          <cell r="D3258">
            <v>59.25</v>
          </cell>
          <cell r="E3258">
            <v>59.25</v>
          </cell>
        </row>
        <row r="3259">
          <cell r="A3259" t="str">
            <v>400100150</v>
          </cell>
          <cell r="B3259" t="str">
            <v>Dämpferbolzen für Spulenumsetzer</v>
          </cell>
          <cell r="C3259">
            <v>0</v>
          </cell>
          <cell r="D3259">
            <v>15.3</v>
          </cell>
          <cell r="E3259">
            <v>15.3</v>
          </cell>
        </row>
        <row r="3260">
          <cell r="A3260" t="str">
            <v>400100151</v>
          </cell>
          <cell r="B3260" t="str">
            <v>Spindelhülsen, Aussen-d 76,1mm,Innen-d 56,5, L=310</v>
          </cell>
          <cell r="C3260">
            <v>0</v>
          </cell>
          <cell r="D3260">
            <v>0</v>
          </cell>
          <cell r="E3260">
            <v>0</v>
          </cell>
        </row>
        <row r="3261">
          <cell r="A3261" t="str">
            <v>400100152</v>
          </cell>
          <cell r="B3261" t="str">
            <v>Führungsschiene kpl. mit Wagen für Spulenumsetzer</v>
          </cell>
          <cell r="C3261"/>
          <cell r="D3261"/>
          <cell r="E3261"/>
        </row>
        <row r="3262">
          <cell r="A3262" t="str">
            <v>400100153</v>
          </cell>
          <cell r="B3262" t="str">
            <v>HIWIN ABSTREIFERSATZ FÜR LAUFWÄGEN</v>
          </cell>
          <cell r="C3262">
            <v>0</v>
          </cell>
          <cell r="D3262">
            <v>10.43</v>
          </cell>
          <cell r="E3262">
            <v>10.43</v>
          </cell>
        </row>
        <row r="3263">
          <cell r="A3263" t="str">
            <v>400100154</v>
          </cell>
          <cell r="B3263" t="str">
            <v>SKF WÄLZLAGERFETT 200-LGEP 2/0.4</v>
          </cell>
          <cell r="C3263">
            <v>0</v>
          </cell>
          <cell r="D3263">
            <v>9.31</v>
          </cell>
          <cell r="E3263">
            <v>9.31</v>
          </cell>
        </row>
        <row r="3264">
          <cell r="A3264" t="str">
            <v>400100155</v>
          </cell>
          <cell r="B3264" t="str">
            <v>Handhebel-Fettpresse m. Panzerschlauch u. Mundst.</v>
          </cell>
          <cell r="C3264">
            <v>0</v>
          </cell>
          <cell r="D3264">
            <v>13.32</v>
          </cell>
          <cell r="E3264">
            <v>13.32</v>
          </cell>
        </row>
        <row r="3265">
          <cell r="A3265" t="str">
            <v>400100156</v>
          </cell>
          <cell r="B3265" t="str">
            <v>ABWURF FÜR KLAMMERBÜGEL SITZBEZÜGE / KLEIDERBÜGEL</v>
          </cell>
          <cell r="C3265">
            <v>0</v>
          </cell>
          <cell r="D3265">
            <v>622.95237086954216</v>
          </cell>
          <cell r="E3265">
            <v>622.95237086954216</v>
          </cell>
        </row>
        <row r="3266">
          <cell r="A3266" t="str">
            <v>400100157</v>
          </cell>
          <cell r="B3266" t="str">
            <v>HALTER ENTLADESCHWERT ABWURF / KLAMMER</v>
          </cell>
          <cell r="C3266">
            <v>0</v>
          </cell>
          <cell r="D3266">
            <v>111.396</v>
          </cell>
          <cell r="E3266">
            <v>111.396</v>
          </cell>
        </row>
        <row r="3267">
          <cell r="A3267" t="str">
            <v>400100158</v>
          </cell>
          <cell r="B3267" t="str">
            <v>ROHRKLAMMER ABWURF / KLAMMER</v>
          </cell>
          <cell r="C3267">
            <v>0</v>
          </cell>
          <cell r="D3267">
            <v>75.400000000000006</v>
          </cell>
          <cell r="E3267">
            <v>75.400000000000006</v>
          </cell>
        </row>
        <row r="3268">
          <cell r="A3268" t="str">
            <v>400100159</v>
          </cell>
          <cell r="B3268" t="str">
            <v>ENTLADESCHWERT ABWURF / KLAMMER</v>
          </cell>
          <cell r="C3268">
            <v>0</v>
          </cell>
          <cell r="D3268">
            <v>24.1</v>
          </cell>
          <cell r="E3268">
            <v>24.1</v>
          </cell>
        </row>
        <row r="3269">
          <cell r="A3269" t="str">
            <v>400100160</v>
          </cell>
          <cell r="B3269" t="str">
            <v>HALTER KPL. ENTLADUNG ABWURF / KLAMMER</v>
          </cell>
          <cell r="C3269">
            <v>0</v>
          </cell>
          <cell r="D3269">
            <v>30.8</v>
          </cell>
          <cell r="E3269">
            <v>30.8</v>
          </cell>
        </row>
        <row r="3270">
          <cell r="A3270" t="str">
            <v>400100161</v>
          </cell>
          <cell r="B3270" t="str">
            <v>U-STAHL MIT LASCHE ABWURF / KLAMMER</v>
          </cell>
          <cell r="C3270">
            <v>0</v>
          </cell>
          <cell r="D3270">
            <v>99.8</v>
          </cell>
          <cell r="E3270">
            <v>99.8</v>
          </cell>
        </row>
        <row r="3271">
          <cell r="A3271" t="str">
            <v>400100162</v>
          </cell>
          <cell r="B3271" t="str">
            <v>U-STAHL ABWURFLEISTE</v>
          </cell>
          <cell r="C3271"/>
          <cell r="D3271"/>
          <cell r="E3271"/>
        </row>
        <row r="3272">
          <cell r="A3272" t="str">
            <v>400100163</v>
          </cell>
          <cell r="B3272" t="str">
            <v>LASCHE / U-BÜGEL</v>
          </cell>
          <cell r="C3272"/>
          <cell r="D3272"/>
          <cell r="E3272"/>
        </row>
        <row r="3273">
          <cell r="A3273" t="str">
            <v>400100164</v>
          </cell>
          <cell r="B3273" t="str">
            <v>BLECHTRÄGER ABWURF / KLAMMER</v>
          </cell>
          <cell r="C3273">
            <v>0</v>
          </cell>
          <cell r="D3273">
            <v>87.1</v>
          </cell>
          <cell r="E3273">
            <v>87.1</v>
          </cell>
        </row>
        <row r="3274">
          <cell r="A3274" t="str">
            <v>400100165</v>
          </cell>
          <cell r="B3274" t="str">
            <v>LAGER FÜR U-STAHL ABWURF</v>
          </cell>
          <cell r="C3274">
            <v>0</v>
          </cell>
          <cell r="D3274">
            <v>123.3</v>
          </cell>
          <cell r="E3274">
            <v>123.3</v>
          </cell>
        </row>
        <row r="3275">
          <cell r="A3275" t="str">
            <v>400100166</v>
          </cell>
          <cell r="B3275" t="str">
            <v>S_PN ZYLINDER KPL. ABWURF / KLAMMER</v>
          </cell>
          <cell r="C3275">
            <v>2.5</v>
          </cell>
          <cell r="D3275">
            <v>42.39</v>
          </cell>
          <cell r="E3275">
            <v>45.39</v>
          </cell>
        </row>
        <row r="3276">
          <cell r="A3276" t="str">
            <v>400100167</v>
          </cell>
          <cell r="B3276" t="str">
            <v xml:space="preserve">CD85N25-10-B ZYLINDER doppelwirkend, </v>
          </cell>
          <cell r="C3276">
            <v>0</v>
          </cell>
          <cell r="D3276">
            <v>23.13</v>
          </cell>
          <cell r="E3276">
            <v>23.13</v>
          </cell>
        </row>
        <row r="3277">
          <cell r="A3277" t="str">
            <v>400100168</v>
          </cell>
          <cell r="B3277" t="str">
            <v>TROLLEYFÜHRUNGSPROFIL FÜR AP L=450</v>
          </cell>
          <cell r="C3277">
            <v>0</v>
          </cell>
          <cell r="D3277">
            <v>12.20269802337325</v>
          </cell>
          <cell r="E3277">
            <v>12.20269802337325</v>
          </cell>
        </row>
        <row r="3278">
          <cell r="A3278" t="str">
            <v>400100169</v>
          </cell>
          <cell r="B3278" t="str">
            <v>SACKSPANNHEBEL-RECHTS</v>
          </cell>
          <cell r="C3278"/>
          <cell r="D3278">
            <v>161</v>
          </cell>
          <cell r="E3278">
            <v>161</v>
          </cell>
        </row>
        <row r="3279">
          <cell r="A3279" t="str">
            <v>400100170</v>
          </cell>
          <cell r="B3279" t="str">
            <v>BOLZEN F. OBERHALBHEBEL</v>
          </cell>
          <cell r="C3279">
            <v>0</v>
          </cell>
          <cell r="D3279">
            <v>12.5</v>
          </cell>
          <cell r="E3279">
            <v>12.5</v>
          </cell>
        </row>
        <row r="3280">
          <cell r="A3280" t="str">
            <v>400100171</v>
          </cell>
          <cell r="B3280" t="str">
            <v>SPANNKETTENRAD 5/8 x 3/8" 10 ZÄHNE / D = 51.37</v>
          </cell>
          <cell r="C3280"/>
          <cell r="D3280">
            <v>16.45</v>
          </cell>
          <cell r="E3280">
            <v>16.45</v>
          </cell>
        </row>
        <row r="3281">
          <cell r="A3281" t="str">
            <v>400100172</v>
          </cell>
          <cell r="B3281" t="str">
            <v>OBERAUSGLEICHELEMENT</v>
          </cell>
          <cell r="C3281"/>
          <cell r="D3281"/>
          <cell r="E3281"/>
        </row>
        <row r="3282">
          <cell r="A3282" t="str">
            <v>400100173</v>
          </cell>
          <cell r="B3282" t="str">
            <v>BOLZEN 2 F. OBERHALBHEBEL</v>
          </cell>
          <cell r="C3282"/>
          <cell r="D3282">
            <v>13.9</v>
          </cell>
          <cell r="E3282">
            <v>13.9</v>
          </cell>
        </row>
        <row r="3283">
          <cell r="A3283" t="str">
            <v>400100174</v>
          </cell>
          <cell r="B3283" t="str">
            <v>AUSGLEICHELEMENT F. OBERHALBHEBEL</v>
          </cell>
          <cell r="C3283"/>
          <cell r="D3283"/>
          <cell r="E3283"/>
        </row>
        <row r="3284">
          <cell r="A3284" t="str">
            <v>400100175</v>
          </cell>
          <cell r="B3284" t="str">
            <v>GLEITLAGER GFM-1214-10</v>
          </cell>
          <cell r="C3284"/>
          <cell r="D3284">
            <v>2.2999999999999998</v>
          </cell>
          <cell r="E3284">
            <v>2.2999999999999998</v>
          </cell>
        </row>
        <row r="3285">
          <cell r="A3285" t="str">
            <v>400100176</v>
          </cell>
          <cell r="B3285" t="str">
            <v>GASZUGFEDER VON ACE</v>
          </cell>
          <cell r="C3285"/>
          <cell r="D3285"/>
          <cell r="E3285"/>
        </row>
        <row r="3286">
          <cell r="A3286" t="str">
            <v>400100177</v>
          </cell>
          <cell r="B3286" t="str">
            <v>OBERHALBHEBEL PWO 411670</v>
          </cell>
          <cell r="C3286"/>
          <cell r="D3286"/>
          <cell r="E3286"/>
        </row>
        <row r="3287">
          <cell r="A3287" t="str">
            <v>400100178</v>
          </cell>
          <cell r="B3287" t="str">
            <v>KETTENGLEITLEISTE RECHTS</v>
          </cell>
          <cell r="C3287">
            <v>17.5</v>
          </cell>
          <cell r="D3287">
            <v>1.94</v>
          </cell>
          <cell r="E3287">
            <v>20.94</v>
          </cell>
        </row>
        <row r="3288">
          <cell r="A3288" t="str">
            <v>400100179</v>
          </cell>
          <cell r="B3288" t="str">
            <v>KETTENGLEITLEISTE LINKS</v>
          </cell>
          <cell r="C3288">
            <v>17.5</v>
          </cell>
          <cell r="D3288">
            <v>1.94</v>
          </cell>
          <cell r="E3288">
            <v>20.94</v>
          </cell>
        </row>
        <row r="3289">
          <cell r="A3289" t="str">
            <v>400100180</v>
          </cell>
          <cell r="B3289" t="str">
            <v xml:space="preserve">TELESKOPSTANGE KPL. </v>
          </cell>
          <cell r="C3289">
            <v>0</v>
          </cell>
          <cell r="D3289">
            <v>1253.5526</v>
          </cell>
          <cell r="E3289">
            <v>1253.5526</v>
          </cell>
        </row>
        <row r="3290">
          <cell r="A3290" t="str">
            <v>400100181</v>
          </cell>
          <cell r="B3290" t="str">
            <v xml:space="preserve">GELENK </v>
          </cell>
          <cell r="C3290">
            <v>0</v>
          </cell>
          <cell r="D3290">
            <v>407.23559999999998</v>
          </cell>
          <cell r="E3290">
            <v>407.23559999999998</v>
          </cell>
        </row>
        <row r="3291">
          <cell r="A3291" t="str">
            <v>400100182</v>
          </cell>
          <cell r="B3291" t="str">
            <v xml:space="preserve">GELENK MIT EINHÄNGEAUFNAHME </v>
          </cell>
          <cell r="C3291">
            <v>0</v>
          </cell>
          <cell r="D3291">
            <v>493.00959999999998</v>
          </cell>
          <cell r="E3291">
            <v>493.00959999999998</v>
          </cell>
        </row>
        <row r="3292">
          <cell r="A3292" t="str">
            <v>400100183</v>
          </cell>
          <cell r="B3292" t="str">
            <v>ROLLENTRÄGER KPL. 500mm ABWURF / KLAMMER</v>
          </cell>
          <cell r="C3292">
            <v>11.5</v>
          </cell>
          <cell r="D3292">
            <v>129.54</v>
          </cell>
          <cell r="E3292">
            <v>141.54</v>
          </cell>
        </row>
        <row r="3293">
          <cell r="A3293" t="str">
            <v>400100184</v>
          </cell>
          <cell r="B3293" t="str">
            <v>ROLLENTRÄGER L=500mm</v>
          </cell>
          <cell r="C3293">
            <v>0</v>
          </cell>
          <cell r="D3293">
            <v>53</v>
          </cell>
          <cell r="E3293">
            <v>53</v>
          </cell>
        </row>
        <row r="3294">
          <cell r="A3294" t="str">
            <v>400100185</v>
          </cell>
          <cell r="B3294" t="str">
            <v>VERBINDUNGSSTÜCK AP-APS</v>
          </cell>
          <cell r="C3294">
            <v>0</v>
          </cell>
          <cell r="D3294">
            <v>85.1</v>
          </cell>
          <cell r="E3294">
            <v>85.1</v>
          </cell>
        </row>
        <row r="3295">
          <cell r="A3295" t="str">
            <v>400100186</v>
          </cell>
          <cell r="B3295" t="str">
            <v>ZYLINDERANBINDUNG</v>
          </cell>
          <cell r="C3295">
            <v>0</v>
          </cell>
          <cell r="D3295">
            <v>8</v>
          </cell>
          <cell r="E3295">
            <v>8</v>
          </cell>
        </row>
        <row r="3296">
          <cell r="A3296" t="str">
            <v>400100187</v>
          </cell>
          <cell r="B3296" t="str">
            <v>AUSSENROHR 35X2</v>
          </cell>
          <cell r="C3296">
            <v>0</v>
          </cell>
          <cell r="D3296">
            <v>131.6</v>
          </cell>
          <cell r="E3296">
            <v>131.6</v>
          </cell>
        </row>
        <row r="3297">
          <cell r="A3297" t="str">
            <v>400100188</v>
          </cell>
          <cell r="B3297" t="str">
            <v>BEGRENZUNG TELESKOPSCHIENE</v>
          </cell>
          <cell r="C3297">
            <v>0</v>
          </cell>
          <cell r="D3297">
            <v>90</v>
          </cell>
          <cell r="E3297">
            <v>90</v>
          </cell>
        </row>
        <row r="3298">
          <cell r="A3298" t="str">
            <v>400100189</v>
          </cell>
          <cell r="B3298" t="str">
            <v>SCHUTZZAUN ANBAUTEILE</v>
          </cell>
          <cell r="C3298">
            <v>0</v>
          </cell>
          <cell r="D3298">
            <v>704.6</v>
          </cell>
          <cell r="E3298">
            <v>704.6</v>
          </cell>
        </row>
        <row r="3299">
          <cell r="A3299" t="str">
            <v>400100190</v>
          </cell>
          <cell r="B3299" t="str">
            <v>KETTENSPANN BOHRLEHRE F. P+F</v>
          </cell>
          <cell r="C3299"/>
          <cell r="D3299"/>
          <cell r="E3299"/>
        </row>
        <row r="3300">
          <cell r="A3300" t="str">
            <v>400100191</v>
          </cell>
          <cell r="B3300" t="str">
            <v>SCHUTZNETZ PP hf. 200F025-02, ca. 2,3mm,</v>
          </cell>
          <cell r="C3300">
            <v>0</v>
          </cell>
          <cell r="D3300">
            <v>7.5940000000000003</v>
          </cell>
          <cell r="E3300">
            <v>7.5940000000000003</v>
          </cell>
        </row>
        <row r="3301">
          <cell r="A3301" t="str">
            <v>400100192</v>
          </cell>
          <cell r="B3301" t="str">
            <v xml:space="preserve">ROLLGERÜST MIETEN, 1 SCHMAL, </v>
          </cell>
          <cell r="C3301">
            <v>0</v>
          </cell>
          <cell r="D3301">
            <v>0</v>
          </cell>
          <cell r="E3301">
            <v>0</v>
          </cell>
        </row>
        <row r="3302">
          <cell r="A3302" t="str">
            <v>400100193</v>
          </cell>
          <cell r="B3302" t="str">
            <v>NUTENSTEIN F8 ST M8, VERZINKT</v>
          </cell>
          <cell r="C3302">
            <v>0</v>
          </cell>
          <cell r="D3302">
            <v>2.0371428571428569</v>
          </cell>
          <cell r="E3302">
            <v>2.0371428571428569</v>
          </cell>
        </row>
        <row r="3303">
          <cell r="A3303" t="str">
            <v>400100194</v>
          </cell>
          <cell r="B3303" t="str">
            <v>PROFIL 8, 160x160, natur</v>
          </cell>
          <cell r="C3303">
            <v>0</v>
          </cell>
          <cell r="D3303">
            <v>985.79333333333341</v>
          </cell>
          <cell r="E3303">
            <v>985.79333333333341</v>
          </cell>
        </row>
        <row r="3304">
          <cell r="A3304" t="str">
            <v>400100195</v>
          </cell>
          <cell r="B3304" t="str">
            <v>NUTENSTEIN 8 ST M8, VERZINKT</v>
          </cell>
          <cell r="C3304">
            <v>0</v>
          </cell>
          <cell r="D3304">
            <v>0.33751851851851855</v>
          </cell>
          <cell r="E3304">
            <v>0.33751851851851855</v>
          </cell>
        </row>
        <row r="3305">
          <cell r="A3305" t="str">
            <v>400100196</v>
          </cell>
          <cell r="B3305" t="str">
            <v>INNENROHR 30X2,5</v>
          </cell>
          <cell r="C3305">
            <v>0</v>
          </cell>
          <cell r="D3305">
            <v>131.6</v>
          </cell>
          <cell r="E3305">
            <v>131.6</v>
          </cell>
        </row>
        <row r="3306">
          <cell r="A3306" t="str">
            <v>400100197</v>
          </cell>
          <cell r="B3306" t="str">
            <v>ALUPROFILBOGEN APB 60 R300/180°-200</v>
          </cell>
          <cell r="C3306">
            <v>2.5</v>
          </cell>
          <cell r="D3306">
            <v>6.23</v>
          </cell>
          <cell r="E3306">
            <v>18.73</v>
          </cell>
        </row>
        <row r="3307">
          <cell r="A3307" t="str">
            <v>400100198</v>
          </cell>
          <cell r="B3307" t="str">
            <v>Stirnwand geschlossen für Spulenumsetzer</v>
          </cell>
          <cell r="C3307"/>
          <cell r="D3307"/>
          <cell r="E3307"/>
        </row>
        <row r="3308">
          <cell r="A3308" t="str">
            <v>400100199</v>
          </cell>
          <cell r="B3308" t="str">
            <v>Seitenwand für Spulenumsetzer</v>
          </cell>
          <cell r="C3308"/>
          <cell r="D3308"/>
          <cell r="E3308"/>
        </row>
        <row r="3309">
          <cell r="A3309" t="str">
            <v>400100200</v>
          </cell>
          <cell r="B3309" t="str">
            <v>Abdeckkappe für Spulenumsetzer</v>
          </cell>
          <cell r="C3309"/>
          <cell r="D3309"/>
          <cell r="E3309"/>
        </row>
        <row r="3310">
          <cell r="A3310" t="str">
            <v>400100201</v>
          </cell>
          <cell r="B3310" t="str">
            <v>KREUZROLLENLAGER KRDV-060094 für Spulenumsetzer</v>
          </cell>
          <cell r="C3310">
            <v>0</v>
          </cell>
          <cell r="D3310">
            <v>296</v>
          </cell>
          <cell r="E3310">
            <v>296</v>
          </cell>
        </row>
        <row r="3311">
          <cell r="A3311" t="str">
            <v>400100202</v>
          </cell>
          <cell r="B3311" t="str">
            <v>HALTER FÜR SPULENABFRAGE AM FLYER OBEN</v>
          </cell>
          <cell r="C3311">
            <v>0</v>
          </cell>
          <cell r="D3311">
            <v>14.51</v>
          </cell>
          <cell r="E3311">
            <v>14.51</v>
          </cell>
        </row>
        <row r="3312">
          <cell r="A3312" t="str">
            <v>400100203</v>
          </cell>
          <cell r="B3312" t="str">
            <v>FLYERZUG-ABFRAGE</v>
          </cell>
          <cell r="C3312">
            <v>0</v>
          </cell>
          <cell r="D3312">
            <v>22.4</v>
          </cell>
          <cell r="E3312">
            <v>22.4</v>
          </cell>
        </row>
        <row r="3313">
          <cell r="A3313" t="str">
            <v>400100204</v>
          </cell>
          <cell r="B3313" t="str">
            <v>KEGELSCHMIERNIPPEL 420-H2 M4X0.7-09021501</v>
          </cell>
          <cell r="C3313">
            <v>0</v>
          </cell>
          <cell r="D3313">
            <v>11.780666666666665</v>
          </cell>
          <cell r="E3313">
            <v>11.780666666666665</v>
          </cell>
        </row>
        <row r="3314">
          <cell r="A3314" t="str">
            <v>400100205</v>
          </cell>
          <cell r="B3314" t="str">
            <v>ALU-H-PROFIL</v>
          </cell>
          <cell r="C3314">
            <v>0</v>
          </cell>
          <cell r="D3314">
            <v>19.5</v>
          </cell>
          <cell r="E3314">
            <v>19.5</v>
          </cell>
        </row>
        <row r="3315">
          <cell r="A3315" t="str">
            <v>400100206</v>
          </cell>
          <cell r="B3315" t="str">
            <v>Zulufthalter für Spulenumsetzer</v>
          </cell>
          <cell r="C3315">
            <v>0</v>
          </cell>
          <cell r="D3315">
            <v>38.533333333333331</v>
          </cell>
          <cell r="E3315">
            <v>38.533333333333331</v>
          </cell>
        </row>
        <row r="3316">
          <cell r="A3316" t="str">
            <v>400100207</v>
          </cell>
          <cell r="B3316" t="str">
            <v>Schaltschr. Abstandhalter für Spulenumsetzer</v>
          </cell>
          <cell r="C3316"/>
          <cell r="D3316"/>
          <cell r="E3316"/>
        </row>
        <row r="3317">
          <cell r="A3317" t="str">
            <v>400100208</v>
          </cell>
          <cell r="B3317" t="str">
            <v>EINHAUSUNG SPULENUMSETZER (1. Version)</v>
          </cell>
          <cell r="C3317">
            <v>0</v>
          </cell>
          <cell r="D3317">
            <v>2992</v>
          </cell>
          <cell r="E3317">
            <v>2992</v>
          </cell>
        </row>
        <row r="3318">
          <cell r="A3318" t="str">
            <v>400100209</v>
          </cell>
          <cell r="B3318" t="str">
            <v xml:space="preserve">HALTER C_BOBBIN STRIPPER </v>
          </cell>
          <cell r="C3318">
            <v>0</v>
          </cell>
          <cell r="D3318">
            <v>225</v>
          </cell>
          <cell r="E3318">
            <v>225</v>
          </cell>
        </row>
        <row r="3319">
          <cell r="A3319" t="str">
            <v>400100210</v>
          </cell>
          <cell r="B3319" t="str">
            <v xml:space="preserve">PROFIL SENSORBEFESTIGUNG C_BOBBIN STRIPPER </v>
          </cell>
          <cell r="C3319">
            <v>0</v>
          </cell>
          <cell r="D3319">
            <v>120</v>
          </cell>
          <cell r="E3319">
            <v>120</v>
          </cell>
        </row>
        <row r="3320">
          <cell r="A3320" t="str">
            <v>400100211</v>
          </cell>
          <cell r="B3320" t="str">
            <v xml:space="preserve">SENSOR S50-MA-5-B01 C_BOBBIN STRIPPER </v>
          </cell>
          <cell r="C3320">
            <v>0</v>
          </cell>
          <cell r="D3320">
            <v>84</v>
          </cell>
          <cell r="E3320">
            <v>84</v>
          </cell>
        </row>
        <row r="3321">
          <cell r="A3321" t="str">
            <v>400100212</v>
          </cell>
          <cell r="B3321" t="str">
            <v>EINHAUSUNG SPULENUMSETZER (Keer)</v>
          </cell>
          <cell r="C3321"/>
          <cell r="D3321"/>
          <cell r="E3321"/>
        </row>
        <row r="3322">
          <cell r="A3322" t="str">
            <v>400100213</v>
          </cell>
          <cell r="B3322" t="str">
            <v>SPS STEUERUNG</v>
          </cell>
          <cell r="C3322">
            <v>0</v>
          </cell>
          <cell r="D3322">
            <v>118400</v>
          </cell>
          <cell r="E3322">
            <v>118400</v>
          </cell>
        </row>
        <row r="3323">
          <cell r="A3323" t="str">
            <v>400100214</v>
          </cell>
          <cell r="B3323" t="str">
            <v>PROFIL - PIL 5050 SNN - LÄNGE 1000mm</v>
          </cell>
          <cell r="C3323">
            <v>0</v>
          </cell>
          <cell r="D3323">
            <v>27.24</v>
          </cell>
          <cell r="E3323">
            <v>27.24</v>
          </cell>
        </row>
        <row r="3324">
          <cell r="A3324" t="str">
            <v>400100215</v>
          </cell>
          <cell r="B3324" t="str">
            <v>WINKEL 40/50 SET - GUS 4501</v>
          </cell>
          <cell r="C3324">
            <v>0</v>
          </cell>
          <cell r="D3324">
            <v>7.57</v>
          </cell>
          <cell r="E3324">
            <v>7.57</v>
          </cell>
        </row>
        <row r="3325">
          <cell r="A3325" t="str">
            <v>400100216</v>
          </cell>
          <cell r="B3325" t="str">
            <v>EINSCHWENKMUTTER M6 - TIN 4506</v>
          </cell>
          <cell r="C3325">
            <v>0</v>
          </cell>
          <cell r="D3325">
            <v>1.22</v>
          </cell>
          <cell r="E3325">
            <v>1.22</v>
          </cell>
        </row>
        <row r="3326">
          <cell r="A3326" t="str">
            <v>400100217</v>
          </cell>
          <cell r="B3326" t="str">
            <v>ABDECKKAPPE 50X50 SET - CAP 5051</v>
          </cell>
          <cell r="C3326">
            <v>0</v>
          </cell>
          <cell r="D3326">
            <v>1.7</v>
          </cell>
          <cell r="E3326">
            <v>1.7</v>
          </cell>
        </row>
        <row r="3327">
          <cell r="A3327" t="str">
            <v>400100218</v>
          </cell>
          <cell r="B3327" t="str">
            <v>KABELBLOCK 50 STCK. - PIN 4530 PAC 0050</v>
          </cell>
          <cell r="C3327">
            <v>0</v>
          </cell>
          <cell r="D3327">
            <v>46.24</v>
          </cell>
          <cell r="E3327">
            <v>46.24</v>
          </cell>
        </row>
        <row r="3328">
          <cell r="A3328" t="str">
            <v>400100219</v>
          </cell>
          <cell r="B3328" t="str">
            <v>ZWISCHENTRÄGER VERLÄNGERUNG SCHRÄGFÖRDERER</v>
          </cell>
          <cell r="C3328">
            <v>0</v>
          </cell>
          <cell r="D3328">
            <v>201</v>
          </cell>
          <cell r="E3328">
            <v>201</v>
          </cell>
        </row>
        <row r="3329">
          <cell r="A3329" t="str">
            <v>400100220</v>
          </cell>
          <cell r="B3329" t="str">
            <v>GERADE STECKVERBINDUNG KSH08-01S - 1/8 - 43,1/40</v>
          </cell>
          <cell r="C3329">
            <v>0</v>
          </cell>
          <cell r="D3329">
            <v>14.01</v>
          </cell>
          <cell r="E3329">
            <v>14.01</v>
          </cell>
        </row>
        <row r="3330">
          <cell r="A3330" t="str">
            <v>400100221</v>
          </cell>
          <cell r="B3330" t="str">
            <v>EINSCHRAUBWINKEL KSL08-01S - 1/8 - 25,6/30</v>
          </cell>
          <cell r="C3330">
            <v>0</v>
          </cell>
          <cell r="D3330">
            <v>16.579999999999998</v>
          </cell>
          <cell r="E3330">
            <v>16.579999999999998</v>
          </cell>
        </row>
        <row r="3331">
          <cell r="A3331" t="str">
            <v>400100222</v>
          </cell>
          <cell r="B3331" t="str">
            <v>Montage Spulenumsetzer nach Aufwand</v>
          </cell>
          <cell r="C3331">
            <v>0</v>
          </cell>
          <cell r="D3331">
            <v>720</v>
          </cell>
          <cell r="E3331">
            <v>720</v>
          </cell>
        </row>
        <row r="3332">
          <cell r="A3332" t="str">
            <v>400100223</v>
          </cell>
          <cell r="B3332" t="str">
            <v>SPANNSTIFT 8X60 SCHW.AUSFÜH. DIN EN 28752</v>
          </cell>
          <cell r="C3332">
            <v>0</v>
          </cell>
          <cell r="D3332">
            <v>0.13300000000000001</v>
          </cell>
          <cell r="E3332">
            <v>0.13300000000000001</v>
          </cell>
        </row>
        <row r="3333">
          <cell r="A3333" t="str">
            <v>400100224</v>
          </cell>
          <cell r="B3333" t="str">
            <v>SCHALTERHALTER RSM ZINSER</v>
          </cell>
          <cell r="C3333">
            <v>0</v>
          </cell>
          <cell r="D3333">
            <v>4</v>
          </cell>
          <cell r="E3333">
            <v>4</v>
          </cell>
        </row>
        <row r="3334">
          <cell r="A3334" t="str">
            <v>400100225</v>
          </cell>
          <cell r="B3334" t="str">
            <v xml:space="preserve">SEILZUGHALTER M10 RSM </v>
          </cell>
          <cell r="C3334">
            <v>0</v>
          </cell>
          <cell r="D3334">
            <v>1.21</v>
          </cell>
          <cell r="E3334">
            <v>1.21</v>
          </cell>
        </row>
        <row r="3335">
          <cell r="A3335" t="str">
            <v>400100226</v>
          </cell>
          <cell r="B3335" t="str">
            <v xml:space="preserve">SEILZUGHALTER M8 RSM </v>
          </cell>
          <cell r="C3335">
            <v>0</v>
          </cell>
          <cell r="D3335">
            <v>1.21</v>
          </cell>
          <cell r="E3335">
            <v>1.21</v>
          </cell>
        </row>
        <row r="3336">
          <cell r="A3336" t="str">
            <v>400100227</v>
          </cell>
          <cell r="B3336" t="str">
            <v>WINKEL 40/50 SET - GUS 4501 mit Bohrung d=19</v>
          </cell>
          <cell r="C3336"/>
          <cell r="D3336"/>
          <cell r="E3336"/>
        </row>
        <row r="3337">
          <cell r="A3337" t="str">
            <v>400100228</v>
          </cell>
          <cell r="B3337" t="str">
            <v>DRUCKFEDER 59/5/2 D=17,5 Dh=19,8, L0=53,4, 1.4310</v>
          </cell>
          <cell r="C3337">
            <v>0</v>
          </cell>
          <cell r="D3337">
            <v>1.29</v>
          </cell>
          <cell r="E3337">
            <v>1.29</v>
          </cell>
        </row>
        <row r="3338">
          <cell r="A3338" t="str">
            <v>400100229</v>
          </cell>
          <cell r="B3338" t="str">
            <v>DRUCKFEDER 59/5/3 D=17,5 Dh=19,8, L0=80,3, 1.4310</v>
          </cell>
          <cell r="C3338">
            <v>0</v>
          </cell>
          <cell r="D3338">
            <v>1.39</v>
          </cell>
          <cell r="E3338">
            <v>1.39</v>
          </cell>
        </row>
        <row r="3339">
          <cell r="A3339" t="str">
            <v>400100230</v>
          </cell>
          <cell r="B3339" t="str">
            <v>Sensorhalter für Spulenzugstopper Spulenumsetzer</v>
          </cell>
          <cell r="C3339">
            <v>0</v>
          </cell>
          <cell r="D3339">
            <v>23.42</v>
          </cell>
          <cell r="E3339">
            <v>23.42</v>
          </cell>
        </row>
        <row r="3340">
          <cell r="A3340" t="str">
            <v>400100231</v>
          </cell>
          <cell r="B3340" t="str">
            <v>HALTER FÜR SPULENABFRAGE UNTEN AM FLYER</v>
          </cell>
          <cell r="C3340">
            <v>0</v>
          </cell>
          <cell r="D3340">
            <v>9.9</v>
          </cell>
          <cell r="E3340">
            <v>9.9</v>
          </cell>
        </row>
        <row r="3341">
          <cell r="A3341" t="str">
            <v>400100232</v>
          </cell>
          <cell r="B3341" t="str">
            <v>WINKEL FÜR SENSORABFRAGE</v>
          </cell>
          <cell r="C3341">
            <v>0</v>
          </cell>
          <cell r="D3341">
            <v>11.21</v>
          </cell>
          <cell r="E3341">
            <v>11.21</v>
          </cell>
        </row>
        <row r="3342">
          <cell r="A3342" t="str">
            <v>400100233</v>
          </cell>
          <cell r="B3342" t="str">
            <v>ABSTANDSPLATTE STOPPER</v>
          </cell>
          <cell r="C3342">
            <v>0</v>
          </cell>
          <cell r="D3342">
            <v>8.65</v>
          </cell>
          <cell r="E3342">
            <v>8.65</v>
          </cell>
        </row>
        <row r="3343">
          <cell r="A3343" t="str">
            <v>400100234</v>
          </cell>
          <cell r="B3343" t="str">
            <v>STEG</v>
          </cell>
          <cell r="C3343">
            <v>0</v>
          </cell>
          <cell r="D3343">
            <v>15.05</v>
          </cell>
          <cell r="E3343">
            <v>15.05</v>
          </cell>
        </row>
        <row r="3344">
          <cell r="A3344" t="str">
            <v>400100235</v>
          </cell>
          <cell r="B3344" t="str">
            <v>AUSLENKPLATTE</v>
          </cell>
          <cell r="C3344">
            <v>0</v>
          </cell>
          <cell r="D3344">
            <v>22.19</v>
          </cell>
          <cell r="E3344">
            <v>22.19</v>
          </cell>
        </row>
        <row r="3345">
          <cell r="A3345" t="str">
            <v>400100236</v>
          </cell>
          <cell r="B3345" t="str">
            <v>BEFESTIGUNGSPLATTE FÜR SCHWENKSTOPPER</v>
          </cell>
          <cell r="C3345">
            <v>0</v>
          </cell>
          <cell r="D3345">
            <v>55.25</v>
          </cell>
          <cell r="E3345">
            <v>55.25</v>
          </cell>
        </row>
        <row r="3346">
          <cell r="A3346" t="str">
            <v>400100237</v>
          </cell>
          <cell r="B3346" t="str">
            <v>LAGERPLATTE</v>
          </cell>
          <cell r="C3346">
            <v>0</v>
          </cell>
          <cell r="D3346">
            <v>24.54</v>
          </cell>
          <cell r="E3346">
            <v>24.54</v>
          </cell>
        </row>
        <row r="3347">
          <cell r="A3347" t="str">
            <v>400100238</v>
          </cell>
          <cell r="B3347" t="str">
            <v>AUSLENKHEBEL</v>
          </cell>
          <cell r="C3347">
            <v>0</v>
          </cell>
          <cell r="D3347">
            <v>10.71</v>
          </cell>
          <cell r="E3347">
            <v>10.71</v>
          </cell>
        </row>
        <row r="3348">
          <cell r="A3348" t="str">
            <v>400100239</v>
          </cell>
          <cell r="B3348" t="str">
            <v>Befestigung Gegenhalter für Spulenzugstopper</v>
          </cell>
          <cell r="C3348">
            <v>0</v>
          </cell>
          <cell r="D3348">
            <v>22.68</v>
          </cell>
          <cell r="E3348">
            <v>22.68</v>
          </cell>
        </row>
        <row r="3349">
          <cell r="A3349" t="str">
            <v>400100240</v>
          </cell>
          <cell r="B3349" t="str">
            <v>HALTEPLATTE STOPPER</v>
          </cell>
          <cell r="C3349">
            <v>0</v>
          </cell>
          <cell r="D3349">
            <v>30.19</v>
          </cell>
          <cell r="E3349">
            <v>30.19</v>
          </cell>
        </row>
        <row r="3350">
          <cell r="A3350" t="str">
            <v>400100241</v>
          </cell>
          <cell r="B3350" t="str">
            <v>55-CD85N20-60C-B ISO-Zylinder, doppeltwirkend,</v>
          </cell>
          <cell r="C3350">
            <v>0</v>
          </cell>
          <cell r="D3350">
            <v>66.77</v>
          </cell>
          <cell r="E3350">
            <v>66.77</v>
          </cell>
        </row>
        <row r="3351">
          <cell r="A3351" t="str">
            <v>400100242</v>
          </cell>
          <cell r="B3351" t="str">
            <v>GABELGELENK Y.020B</v>
          </cell>
          <cell r="C3351">
            <v>0</v>
          </cell>
          <cell r="D3351">
            <v>7.03</v>
          </cell>
          <cell r="E3351">
            <v>7.03</v>
          </cell>
        </row>
        <row r="3352">
          <cell r="A3352" t="str">
            <v>400100243</v>
          </cell>
          <cell r="B3352" t="str">
            <v>GEGENLAGER C85C25</v>
          </cell>
          <cell r="C3352">
            <v>0</v>
          </cell>
          <cell r="D3352">
            <v>3.18</v>
          </cell>
          <cell r="E3352">
            <v>3.18</v>
          </cell>
        </row>
        <row r="3353">
          <cell r="A3353" t="str">
            <v>400100244</v>
          </cell>
          <cell r="B3353" t="str">
            <v>ZYLINDER KPL. F. SCHWENKEINHEIT</v>
          </cell>
          <cell r="C3353">
            <v>0</v>
          </cell>
          <cell r="D3353">
            <v>76.98</v>
          </cell>
          <cell r="E3353">
            <v>76.98</v>
          </cell>
        </row>
        <row r="3354">
          <cell r="A3354" t="str">
            <v>400100245</v>
          </cell>
          <cell r="B3354" t="str">
            <v>Abhänger für Spulenzugstopper Spulenumsetzer</v>
          </cell>
          <cell r="C3354">
            <v>0</v>
          </cell>
          <cell r="D3354">
            <v>37.78</v>
          </cell>
          <cell r="E3354">
            <v>37.78</v>
          </cell>
        </row>
        <row r="3355">
          <cell r="A3355" t="str">
            <v>400100246</v>
          </cell>
          <cell r="B3355" t="str">
            <v>TU0604B-100 - TU, Polyurethan-Schlauch, metrisch</v>
          </cell>
          <cell r="C3355">
            <v>0</v>
          </cell>
          <cell r="D3355">
            <v>0.3962</v>
          </cell>
          <cell r="E3355">
            <v>0.3962</v>
          </cell>
        </row>
        <row r="3356">
          <cell r="A3356" t="str">
            <v>400100247</v>
          </cell>
          <cell r="B3356" t="str">
            <v>HALTER FÜR AUTOFENSTER</v>
          </cell>
          <cell r="C3356">
            <v>0</v>
          </cell>
          <cell r="D3356">
            <v>7.4</v>
          </cell>
          <cell r="E3356">
            <v>7.4</v>
          </cell>
        </row>
        <row r="3357">
          <cell r="A3357" t="str">
            <v>400100248</v>
          </cell>
          <cell r="B3357" t="str">
            <v>ALUPROFILBOGEN  APBW 110 R400/120° - 200</v>
          </cell>
          <cell r="C3357">
            <v>2.5</v>
          </cell>
          <cell r="D3357">
            <v>10.321999999999999</v>
          </cell>
          <cell r="E3357">
            <v>22.821999999999999</v>
          </cell>
        </row>
        <row r="3358">
          <cell r="A3358" t="str">
            <v>400100249</v>
          </cell>
          <cell r="B3358" t="str">
            <v>ALUPROFILBOGEN  APBW 110 R400/95° - 200</v>
          </cell>
          <cell r="C3358">
            <v>2.5</v>
          </cell>
          <cell r="D3358">
            <v>8.734</v>
          </cell>
          <cell r="E3358">
            <v>21.234000000000002</v>
          </cell>
        </row>
        <row r="3359">
          <cell r="A3359" t="str">
            <v>400100250</v>
          </cell>
          <cell r="B3359" t="str">
            <v>SPULENTRÄGER L=385 KPL.</v>
          </cell>
          <cell r="C3359">
            <v>0</v>
          </cell>
          <cell r="D3359">
            <v>11.239800000000001</v>
          </cell>
          <cell r="E3359">
            <v>11.239800000000001</v>
          </cell>
        </row>
        <row r="3360">
          <cell r="A3360" t="str">
            <v>400100251</v>
          </cell>
          <cell r="B3360" t="str">
            <v>TRAVERSE L=345</v>
          </cell>
          <cell r="C3360">
            <v>0</v>
          </cell>
          <cell r="D3360">
            <v>8.5</v>
          </cell>
          <cell r="E3360">
            <v>8.5</v>
          </cell>
        </row>
        <row r="3361">
          <cell r="A3361" t="str">
            <v>400100252</v>
          </cell>
          <cell r="B3361" t="str">
            <v>HALTER SCHALTER</v>
          </cell>
          <cell r="C3361">
            <v>0</v>
          </cell>
          <cell r="D3361">
            <v>12</v>
          </cell>
          <cell r="E3361">
            <v>12</v>
          </cell>
        </row>
        <row r="3362">
          <cell r="A3362" t="str">
            <v>400100253</v>
          </cell>
          <cell r="B3362" t="str">
            <v>HALTERUNG ANKER</v>
          </cell>
          <cell r="C3362">
            <v>0</v>
          </cell>
          <cell r="D3362">
            <v>28</v>
          </cell>
          <cell r="E3362">
            <v>28</v>
          </cell>
        </row>
        <row r="3363">
          <cell r="A3363" t="str">
            <v>400100254</v>
          </cell>
          <cell r="B3363" t="str">
            <v>GLEITBUCHSE GFM 1214 10</v>
          </cell>
          <cell r="C3363">
            <v>0</v>
          </cell>
          <cell r="D3363">
            <v>1.3</v>
          </cell>
          <cell r="E3363">
            <v>1.3</v>
          </cell>
        </row>
        <row r="3364">
          <cell r="A3364" t="str">
            <v>400100255</v>
          </cell>
          <cell r="B3364" t="str">
            <v>FANGSCHUTZMATTE 2000X1000 MM</v>
          </cell>
          <cell r="C3364">
            <v>0</v>
          </cell>
          <cell r="D3364">
            <v>80</v>
          </cell>
          <cell r="E3364">
            <v>80</v>
          </cell>
        </row>
        <row r="3365">
          <cell r="A3365" t="str">
            <v>400100256</v>
          </cell>
          <cell r="B3365" t="str">
            <v>FANGSCHUTZMATTE 1500X1000 MM</v>
          </cell>
          <cell r="C3365">
            <v>0</v>
          </cell>
          <cell r="D3365">
            <v>69</v>
          </cell>
          <cell r="E3365">
            <v>69</v>
          </cell>
        </row>
        <row r="3366">
          <cell r="A3366" t="str">
            <v>400100257</v>
          </cell>
          <cell r="B3366" t="str">
            <v>GLEITBUCHSE GFM 1214 20</v>
          </cell>
          <cell r="C3366">
            <v>0</v>
          </cell>
          <cell r="D3366">
            <v>0.79</v>
          </cell>
          <cell r="E3366">
            <v>0.79</v>
          </cell>
        </row>
        <row r="3367">
          <cell r="A3367" t="str">
            <v>400100258</v>
          </cell>
          <cell r="B3367" t="str">
            <v>GLEITBUCHSE GFM 0910 12</v>
          </cell>
          <cell r="C3367">
            <v>0</v>
          </cell>
          <cell r="D3367">
            <v>5.51</v>
          </cell>
          <cell r="E3367">
            <v>5.51</v>
          </cell>
        </row>
        <row r="3368">
          <cell r="A3368" t="str">
            <v>400100259</v>
          </cell>
          <cell r="B3368" t="str">
            <v>DREHSTOPPER 412191, KPL.</v>
          </cell>
          <cell r="C3368">
            <v>6</v>
          </cell>
          <cell r="D3368">
            <v>434.36635830514825</v>
          </cell>
          <cell r="E3368">
            <v>440.36635830514825</v>
          </cell>
        </row>
        <row r="3369">
          <cell r="A3369" t="str">
            <v>400100260</v>
          </cell>
          <cell r="B3369" t="str">
            <v>SPULENZUGSTOPPER OBERHALB SPULENUMSETZER</v>
          </cell>
          <cell r="C3369"/>
          <cell r="D3369"/>
          <cell r="E3369"/>
        </row>
        <row r="3370">
          <cell r="A3370" t="str">
            <v>400100261</v>
          </cell>
          <cell r="B3370" t="str">
            <v>STOPPERGRUNDKÖRPER</v>
          </cell>
          <cell r="C3370">
            <v>0</v>
          </cell>
          <cell r="D3370">
            <v>62.88666666666667</v>
          </cell>
          <cell r="E3370">
            <v>62.88666666666667</v>
          </cell>
        </row>
        <row r="3371">
          <cell r="A3371" t="str">
            <v>400100262</v>
          </cell>
          <cell r="B3371" t="str">
            <v>RÜCKLAUFSPERRE</v>
          </cell>
          <cell r="C3371">
            <v>0</v>
          </cell>
          <cell r="D3371">
            <v>19.559999999999999</v>
          </cell>
          <cell r="E3371">
            <v>19.559999999999999</v>
          </cell>
        </row>
        <row r="3372">
          <cell r="A3372" t="str">
            <v>400100263</v>
          </cell>
          <cell r="B3372" t="str">
            <v>STÖSSEL</v>
          </cell>
          <cell r="C3372">
            <v>0</v>
          </cell>
          <cell r="D3372">
            <v>13.19</v>
          </cell>
          <cell r="E3372">
            <v>13.19</v>
          </cell>
        </row>
        <row r="3373">
          <cell r="A3373" t="str">
            <v>400100264</v>
          </cell>
          <cell r="B3373" t="str">
            <v>Stopper</v>
          </cell>
          <cell r="C3373">
            <v>0</v>
          </cell>
          <cell r="D3373">
            <v>17.7</v>
          </cell>
          <cell r="E3373">
            <v>17.7</v>
          </cell>
        </row>
        <row r="3374">
          <cell r="A3374" t="str">
            <v>400100265</v>
          </cell>
          <cell r="B3374" t="str">
            <v>STOPPER-HALTER</v>
          </cell>
          <cell r="C3374">
            <v>0</v>
          </cell>
          <cell r="D3374">
            <v>57.573333333333331</v>
          </cell>
          <cell r="E3374">
            <v>57.573333333333331</v>
          </cell>
        </row>
        <row r="3375">
          <cell r="A3375" t="str">
            <v>400100266</v>
          </cell>
          <cell r="B3375" t="str">
            <v>SCHALTERHALTER RSM RIETER</v>
          </cell>
          <cell r="C3375"/>
          <cell r="D3375"/>
          <cell r="E3375"/>
        </row>
        <row r="3376">
          <cell r="A3376" t="str">
            <v>400100267</v>
          </cell>
          <cell r="B3376" t="str">
            <v>ZYLINDER AUSSCHLEUSELEMENT CQSB25-25D</v>
          </cell>
          <cell r="C3376">
            <v>0</v>
          </cell>
          <cell r="D3376">
            <v>25.63</v>
          </cell>
          <cell r="E3376">
            <v>25.63</v>
          </cell>
        </row>
        <row r="3377">
          <cell r="A3377" t="str">
            <v>400100268</v>
          </cell>
          <cell r="B3377" t="str">
            <v>ANGEBOT TT AN1800023</v>
          </cell>
          <cell r="C3377">
            <v>0</v>
          </cell>
          <cell r="D3377">
            <v>330000</v>
          </cell>
          <cell r="E3377">
            <v>330000</v>
          </cell>
        </row>
        <row r="3378">
          <cell r="A3378" t="str">
            <v>400100269</v>
          </cell>
          <cell r="B3378" t="str">
            <v>ANGEBOT LENZ AN20180021</v>
          </cell>
          <cell r="C3378">
            <v>0</v>
          </cell>
          <cell r="D3378">
            <v>29000</v>
          </cell>
          <cell r="E3378">
            <v>29000</v>
          </cell>
        </row>
        <row r="3379">
          <cell r="A3379" t="str">
            <v>400100270</v>
          </cell>
          <cell r="B3379" t="str">
            <v>AUSGLEICHSELEMENT MYAJ25</v>
          </cell>
          <cell r="C3379">
            <v>0</v>
          </cell>
          <cell r="D3379">
            <v>24.496666666666666</v>
          </cell>
          <cell r="E3379">
            <v>24.496666666666666</v>
          </cell>
        </row>
        <row r="3380">
          <cell r="A3380" t="str">
            <v>400100271</v>
          </cell>
          <cell r="B3380" t="str">
            <v>BEFESTIGUNGSELEMENT MY-S25A</v>
          </cell>
          <cell r="C3380">
            <v>0</v>
          </cell>
          <cell r="D3380">
            <v>6.39</v>
          </cell>
          <cell r="E3380">
            <v>6.39</v>
          </cell>
        </row>
        <row r="3381">
          <cell r="A3381" t="str">
            <v>400100272</v>
          </cell>
          <cell r="B3381" t="str">
            <v xml:space="preserve">BANDPNEUMATIKZYLINDER MY1B25G-2300Z-XB11, </v>
          </cell>
          <cell r="C3381">
            <v>0</v>
          </cell>
          <cell r="D3381">
            <v>329.68</v>
          </cell>
          <cell r="E3381">
            <v>329.68</v>
          </cell>
        </row>
        <row r="3382">
          <cell r="A3382" t="str">
            <v>400100273</v>
          </cell>
          <cell r="B3382" t="str">
            <v>GRUNDKÖRPER LINKS FÜR SCHWENKSCHIENE 550</v>
          </cell>
          <cell r="C3382">
            <v>0</v>
          </cell>
          <cell r="D3382">
            <v>159</v>
          </cell>
          <cell r="E3382">
            <v>159</v>
          </cell>
        </row>
        <row r="3383">
          <cell r="A3383" t="str">
            <v>400100274</v>
          </cell>
          <cell r="B3383" t="str">
            <v xml:space="preserve">CD85N25-25-B ZYLINDER doppelwirkend, </v>
          </cell>
          <cell r="C3383">
            <v>0</v>
          </cell>
          <cell r="D3383">
            <v>23.7</v>
          </cell>
          <cell r="E3383">
            <v>23.7</v>
          </cell>
        </row>
        <row r="3384">
          <cell r="A3384" t="str">
            <v>400100275</v>
          </cell>
          <cell r="B3384" t="str">
            <v>HALTER TYP A h=300mm / B=50mm / t=5mm / RAL 9010</v>
          </cell>
          <cell r="C3384">
            <v>0</v>
          </cell>
          <cell r="D3384">
            <v>3.87</v>
          </cell>
          <cell r="E3384">
            <v>3.87</v>
          </cell>
        </row>
        <row r="3385">
          <cell r="A3385" t="str">
            <v>400100276</v>
          </cell>
          <cell r="B3385" t="str">
            <v xml:space="preserve">Z-WINKEL (Gegenhalter Typ A) </v>
          </cell>
          <cell r="C3385">
            <v>0</v>
          </cell>
          <cell r="D3385">
            <v>2.78</v>
          </cell>
          <cell r="E3385">
            <v>2.78</v>
          </cell>
        </row>
        <row r="3386">
          <cell r="A3386" t="str">
            <v>400100277</v>
          </cell>
          <cell r="B3386" t="str">
            <v>ITEM NUTENSTEIN 8 ST M4 VERZ. - 0.0.480.57</v>
          </cell>
          <cell r="C3386">
            <v>0</v>
          </cell>
          <cell r="D3386">
            <v>0.625</v>
          </cell>
          <cell r="E3386">
            <v>0.625</v>
          </cell>
        </row>
        <row r="3387">
          <cell r="A3387" t="str">
            <v>400100278</v>
          </cell>
          <cell r="B3387" t="str">
            <v xml:space="preserve">HALTER TYP C H=540.175mm / B=50mm / t=5mm </v>
          </cell>
          <cell r="C3387">
            <v>0</v>
          </cell>
          <cell r="D3387">
            <v>2.6364999999999998</v>
          </cell>
          <cell r="E3387">
            <v>2.6364999999999998</v>
          </cell>
        </row>
        <row r="3388">
          <cell r="A3388" t="str">
            <v>400100279</v>
          </cell>
          <cell r="B3388" t="str">
            <v>HALTER TYP D H=798.6mm / B=50mm / t=5mm / RAL9010</v>
          </cell>
          <cell r="C3388">
            <v>0</v>
          </cell>
          <cell r="D3388">
            <v>2.6364999999999998</v>
          </cell>
          <cell r="E3388">
            <v>2.6364999999999998</v>
          </cell>
        </row>
        <row r="3389">
          <cell r="A3389" t="str">
            <v>400100280</v>
          </cell>
          <cell r="B3389" t="str">
            <v>HALTER TYP E H=651mm / B=50mm / t=5mm / Ral 9010</v>
          </cell>
          <cell r="C3389">
            <v>0</v>
          </cell>
          <cell r="D3389">
            <v>2.6364999999999998</v>
          </cell>
          <cell r="E3389">
            <v>2.6364999999999998</v>
          </cell>
        </row>
        <row r="3390">
          <cell r="A3390" t="str">
            <v>400100281</v>
          </cell>
          <cell r="B3390" t="str">
            <v xml:space="preserve">Z-WINKEL (Gegenhalter Typ B) </v>
          </cell>
          <cell r="C3390">
            <v>0</v>
          </cell>
          <cell r="D3390">
            <v>3.22</v>
          </cell>
          <cell r="E3390">
            <v>3.22</v>
          </cell>
        </row>
        <row r="3391">
          <cell r="A3391" t="str">
            <v>400100282</v>
          </cell>
          <cell r="B3391" t="str">
            <v>HALTER TYP B H=283mm / B=50mm / t=5mm / RAL 9010</v>
          </cell>
          <cell r="C3391">
            <v>0</v>
          </cell>
          <cell r="D3391">
            <v>4.04</v>
          </cell>
          <cell r="E3391">
            <v>4.04</v>
          </cell>
        </row>
        <row r="3392">
          <cell r="A3392" t="str">
            <v>400100283</v>
          </cell>
          <cell r="B3392" t="str">
            <v>ALUPROFILBOGEN APB 60 R270/180° - 200</v>
          </cell>
          <cell r="C3392">
            <v>2.5</v>
          </cell>
          <cell r="D3392">
            <v>9.3450000000000006</v>
          </cell>
          <cell r="E3392">
            <v>12.845000000000001</v>
          </cell>
        </row>
        <row r="3393">
          <cell r="A3393" t="str">
            <v>400100284</v>
          </cell>
          <cell r="B3393" t="str">
            <v>Hubeinstelleinheit MY-A25H1</v>
          </cell>
          <cell r="C3393">
            <v>0</v>
          </cell>
          <cell r="D3393">
            <v>42.17</v>
          </cell>
          <cell r="E3393">
            <v>42.17</v>
          </cell>
        </row>
        <row r="3394">
          <cell r="A3394" t="str">
            <v>400100285</v>
          </cell>
          <cell r="B3394" t="str">
            <v>MFCSFAU2_SW_SIMU - Anpassung Simulationsmodell</v>
          </cell>
          <cell r="C3394">
            <v>0</v>
          </cell>
          <cell r="D3394">
            <v>16900</v>
          </cell>
          <cell r="E3394">
            <v>16900</v>
          </cell>
        </row>
        <row r="3395">
          <cell r="A3395" t="str">
            <v>400100286</v>
          </cell>
          <cell r="B3395" t="str">
            <v>DRUCKFEDER 71/4/2 D=18 Dh=20,6, L0=48, 1.4310</v>
          </cell>
          <cell r="C3395">
            <v>0</v>
          </cell>
          <cell r="D3395">
            <v>1.59</v>
          </cell>
          <cell r="E3395">
            <v>1.59</v>
          </cell>
        </row>
        <row r="3396">
          <cell r="A3396" t="str">
            <v>400100287</v>
          </cell>
          <cell r="B3396" t="str">
            <v>DRUCKFEDER 71/4/3 D=18 Dh=20,6, L0=72, 1.4310</v>
          </cell>
          <cell r="C3396">
            <v>0</v>
          </cell>
          <cell r="D3396">
            <v>1.73</v>
          </cell>
          <cell r="E3396">
            <v>1.73</v>
          </cell>
        </row>
        <row r="3397">
          <cell r="A3397" t="str">
            <v>400100288</v>
          </cell>
          <cell r="B3397" t="str">
            <v>Erstellung der situativen Gefährdungsbeurteilung</v>
          </cell>
          <cell r="C3397">
            <v>0</v>
          </cell>
          <cell r="D3397">
            <v>250</v>
          </cell>
          <cell r="E3397">
            <v>250</v>
          </cell>
        </row>
        <row r="3398">
          <cell r="A3398" t="str">
            <v>400100289</v>
          </cell>
          <cell r="B3398" t="str">
            <v>LOCHSTREIFEN ALU 30X3 MM</v>
          </cell>
          <cell r="C3398">
            <v>0</v>
          </cell>
          <cell r="D3398">
            <v>24.533333333333331</v>
          </cell>
          <cell r="E3398">
            <v>24.533333333333331</v>
          </cell>
        </row>
        <row r="3399">
          <cell r="A3399" t="str">
            <v>400100290</v>
          </cell>
          <cell r="B3399" t="str">
            <v>ZYLINDERDISTANZ</v>
          </cell>
          <cell r="C3399">
            <v>0</v>
          </cell>
          <cell r="D3399">
            <v>11.033333333333333</v>
          </cell>
          <cell r="E3399">
            <v>11.033333333333333</v>
          </cell>
        </row>
        <row r="3400">
          <cell r="A3400" t="str">
            <v>400100291</v>
          </cell>
          <cell r="B3400" t="str">
            <v>SCHIEBEARM BEFESTIGUNGSPLATTE</v>
          </cell>
          <cell r="C3400">
            <v>0</v>
          </cell>
          <cell r="D3400">
            <v>71.680000000000007</v>
          </cell>
          <cell r="E3400">
            <v>71.680000000000007</v>
          </cell>
        </row>
        <row r="3401">
          <cell r="A3401" t="str">
            <v>400100292</v>
          </cell>
          <cell r="B3401" t="str">
            <v>CE-Schulung</v>
          </cell>
          <cell r="C3401"/>
          <cell r="D3401">
            <v>1600</v>
          </cell>
          <cell r="E3401">
            <v>1600</v>
          </cell>
        </row>
        <row r="3402">
          <cell r="A3402" t="str">
            <v>400100293</v>
          </cell>
          <cell r="B3402" t="str">
            <v>SCHIEBEPLATTE</v>
          </cell>
          <cell r="C3402">
            <v>0</v>
          </cell>
          <cell r="D3402">
            <v>14.72</v>
          </cell>
          <cell r="E3402">
            <v>14.72</v>
          </cell>
        </row>
        <row r="3403">
          <cell r="A3403" t="str">
            <v>400100294</v>
          </cell>
          <cell r="B3403" t="str">
            <v>PRELLBOCK</v>
          </cell>
          <cell r="C3403">
            <v>0</v>
          </cell>
          <cell r="D3403">
            <v>13.506666666666666</v>
          </cell>
          <cell r="E3403">
            <v>13.506666666666666</v>
          </cell>
        </row>
        <row r="3404">
          <cell r="A3404" t="str">
            <v>400100295</v>
          </cell>
          <cell r="B3404" t="str">
            <v>Spulen-Schiebetraverse kpl. für Spulenumsetzer</v>
          </cell>
          <cell r="C3404"/>
          <cell r="D3404"/>
          <cell r="E3404"/>
        </row>
        <row r="3405">
          <cell r="A3405" t="str">
            <v>400100296</v>
          </cell>
          <cell r="B3405" t="str">
            <v>WAGENVERBINDER FÜR DÄMPFER</v>
          </cell>
          <cell r="C3405">
            <v>0</v>
          </cell>
          <cell r="D3405">
            <v>60.346666666666664</v>
          </cell>
          <cell r="E3405">
            <v>60.346666666666664</v>
          </cell>
        </row>
        <row r="3406">
          <cell r="A3406" t="str">
            <v>400100297</v>
          </cell>
          <cell r="B3406" t="str">
            <v>WAGENVERBINDER</v>
          </cell>
          <cell r="C3406">
            <v>0</v>
          </cell>
          <cell r="D3406">
            <v>34.869999999999997</v>
          </cell>
          <cell r="E3406">
            <v>34.869999999999997</v>
          </cell>
        </row>
        <row r="3407">
          <cell r="A3407" t="str">
            <v>400100298</v>
          </cell>
          <cell r="B3407" t="str">
            <v>SÄULENBEFESTIGUNGSWINKEL MIT DÄMPFERBOHRUNG</v>
          </cell>
          <cell r="C3407">
            <v>0</v>
          </cell>
          <cell r="D3407">
            <v>64.784999999999997</v>
          </cell>
          <cell r="E3407">
            <v>64.784999999999997</v>
          </cell>
        </row>
        <row r="3408">
          <cell r="A3408" t="str">
            <v>400100299</v>
          </cell>
          <cell r="B3408" t="str">
            <v>WAGENDISTANZ</v>
          </cell>
          <cell r="C3408">
            <v>0</v>
          </cell>
          <cell r="D3408">
            <v>7.2783333333333324</v>
          </cell>
          <cell r="E3408">
            <v>7.2783333333333324</v>
          </cell>
        </row>
        <row r="3409">
          <cell r="A3409" t="str">
            <v>400100300</v>
          </cell>
          <cell r="B3409" t="str">
            <v>ANGEBOT LENZ AN20180026</v>
          </cell>
          <cell r="C3409">
            <v>0</v>
          </cell>
          <cell r="D3409">
            <v>4500</v>
          </cell>
          <cell r="E3409">
            <v>4500</v>
          </cell>
        </row>
        <row r="3410">
          <cell r="A3410" t="str">
            <v>400100301</v>
          </cell>
          <cell r="B3410" t="str">
            <v>HEBEL FÜR HANDSTOPPER</v>
          </cell>
          <cell r="C3410">
            <v>0</v>
          </cell>
          <cell r="D3410">
            <v>22</v>
          </cell>
          <cell r="E3410">
            <v>22</v>
          </cell>
        </row>
        <row r="3411">
          <cell r="A3411" t="str">
            <v>400100302</v>
          </cell>
          <cell r="B3411" t="str">
            <v>LAGER FÜR HANDSTOPPER</v>
          </cell>
          <cell r="C3411">
            <v>0</v>
          </cell>
          <cell r="D3411">
            <v>12.44</v>
          </cell>
          <cell r="E3411">
            <v>12.44</v>
          </cell>
        </row>
        <row r="3412">
          <cell r="A3412" t="str">
            <v>400100303</v>
          </cell>
          <cell r="B3412" t="str">
            <v>ÜBERSETZUNG SCHILDER BEDIENELEMENTE</v>
          </cell>
          <cell r="C3412">
            <v>0</v>
          </cell>
          <cell r="D3412">
            <v>12</v>
          </cell>
          <cell r="E3412">
            <v>12</v>
          </cell>
        </row>
        <row r="3413">
          <cell r="A3413" t="str">
            <v>400100304</v>
          </cell>
          <cell r="B3413" t="str">
            <v>NIEDERHALTER FÜR KLINKENFÖRDERER LADEBAUM</v>
          </cell>
          <cell r="C3413"/>
          <cell r="D3413"/>
          <cell r="E3413"/>
        </row>
        <row r="3414">
          <cell r="A3414" t="str">
            <v>400100305</v>
          </cell>
          <cell r="B3414" t="str">
            <v>BEFESTIGUNGSWINKEL NIEDERHALTER FÜR KLINKEN-</v>
          </cell>
          <cell r="C3414">
            <v>0</v>
          </cell>
          <cell r="D3414">
            <v>7.1539999999999999</v>
          </cell>
          <cell r="E3414">
            <v>7.1539999999999999</v>
          </cell>
        </row>
        <row r="3415">
          <cell r="A3415" t="str">
            <v>400100306</v>
          </cell>
          <cell r="B3415" t="str">
            <v>PROFIL-BEARBEITUNG KLINKENFÖRDERER</v>
          </cell>
          <cell r="C3415">
            <v>14.583333333333334</v>
          </cell>
          <cell r="D3415">
            <v>93.906000000000006</v>
          </cell>
          <cell r="E3415">
            <v>111.40600000000001</v>
          </cell>
        </row>
        <row r="3416">
          <cell r="A3416" t="str">
            <v>400100307</v>
          </cell>
          <cell r="B3416" t="str">
            <v>STÜTZE FÜR KLINKENFÖRDERER LADEBAUM</v>
          </cell>
          <cell r="C3416">
            <v>0</v>
          </cell>
          <cell r="D3416">
            <v>37.83</v>
          </cell>
          <cell r="E3416">
            <v>37.83</v>
          </cell>
        </row>
        <row r="3417">
          <cell r="A3417" t="str">
            <v>400100308</v>
          </cell>
          <cell r="B3417" t="str">
            <v>PROFIL-BEARBEITUNG SCHRÄGE 1 KLINKENFÖRDERER</v>
          </cell>
          <cell r="C3417">
            <v>14.583333333333334</v>
          </cell>
          <cell r="D3417">
            <v>2.7824</v>
          </cell>
          <cell r="E3417">
            <v>20.282399999999999</v>
          </cell>
        </row>
        <row r="3418">
          <cell r="A3418" t="str">
            <v>400100309</v>
          </cell>
          <cell r="B3418" t="str">
            <v>PROFIL-BEARBEITUNG SCHRÄGE 2 KLINKENFÖRDERER</v>
          </cell>
          <cell r="C3418">
            <v>14.583333333333334</v>
          </cell>
          <cell r="D3418">
            <v>10.433999999999999</v>
          </cell>
          <cell r="E3418">
            <v>27.933999999999997</v>
          </cell>
        </row>
        <row r="3419">
          <cell r="A3419" t="str">
            <v>400100310</v>
          </cell>
          <cell r="B3419" t="str">
            <v>VERBINDER INNEN 2° FÜR KLINKENFÖRDERER LADEBAUM</v>
          </cell>
          <cell r="C3419">
            <v>0</v>
          </cell>
          <cell r="D3419">
            <v>26.07</v>
          </cell>
          <cell r="E3419">
            <v>26.07</v>
          </cell>
        </row>
        <row r="3420">
          <cell r="A3420" t="str">
            <v>400100311</v>
          </cell>
          <cell r="B3420" t="str">
            <v>VERBINDER AUSSEN 2° FÜR KLINKENFÖRDERER LADEBAUM</v>
          </cell>
          <cell r="C3420">
            <v>0</v>
          </cell>
          <cell r="D3420">
            <v>10.19</v>
          </cell>
          <cell r="E3420">
            <v>10.19</v>
          </cell>
        </row>
        <row r="3421">
          <cell r="A3421" t="str">
            <v>400100312</v>
          </cell>
          <cell r="B3421" t="str">
            <v>VERBINDER AUSSEN 3° FÜR KLINKENFÖRDERER LADEBAUM</v>
          </cell>
          <cell r="C3421">
            <v>0</v>
          </cell>
          <cell r="D3421">
            <v>26.07</v>
          </cell>
          <cell r="E3421">
            <v>26.07</v>
          </cell>
        </row>
        <row r="3422">
          <cell r="A3422" t="str">
            <v>400100313</v>
          </cell>
          <cell r="B3422" t="str">
            <v>HALTER SCHLEPPKETTENKANAL FÜR LADEBAUM</v>
          </cell>
          <cell r="C3422">
            <v>0</v>
          </cell>
          <cell r="D3422">
            <v>6.6645000000000003</v>
          </cell>
          <cell r="E3422">
            <v>6.6645000000000003</v>
          </cell>
        </row>
        <row r="3423">
          <cell r="A3423" t="str">
            <v>400100314</v>
          </cell>
          <cell r="B3423" t="str">
            <v>MOTORHALTER PINFÖRDERER FÜR LADEBAUM</v>
          </cell>
          <cell r="C3423">
            <v>0</v>
          </cell>
          <cell r="D3423">
            <v>9.9949999999999992</v>
          </cell>
          <cell r="E3423">
            <v>9.9949999999999992</v>
          </cell>
        </row>
        <row r="3424">
          <cell r="A3424" t="str">
            <v>400100315</v>
          </cell>
          <cell r="B3424" t="str">
            <v>KULISSE ENDSCHALTER FÜR LADEBAUM</v>
          </cell>
          <cell r="C3424">
            <v>0</v>
          </cell>
          <cell r="D3424">
            <v>38.909999999999997</v>
          </cell>
          <cell r="E3424">
            <v>38.909999999999997</v>
          </cell>
        </row>
        <row r="3425">
          <cell r="A3425" t="str">
            <v>400100316</v>
          </cell>
          <cell r="B3425" t="str">
            <v>ANSCHRAUBPLATTE FÜR DB-DETEKTOR</v>
          </cell>
          <cell r="C3425">
            <v>0</v>
          </cell>
          <cell r="D3425">
            <v>58.15</v>
          </cell>
          <cell r="E3425">
            <v>58.15</v>
          </cell>
        </row>
        <row r="3426">
          <cell r="A3426" t="str">
            <v>400100317</v>
          </cell>
          <cell r="B3426" t="str">
            <v>HALTEKLOTZ FÜR DB-DETEKTOR</v>
          </cell>
          <cell r="C3426">
            <v>0</v>
          </cell>
          <cell r="D3426">
            <v>80</v>
          </cell>
          <cell r="E3426">
            <v>80</v>
          </cell>
        </row>
        <row r="3427">
          <cell r="A3427" t="str">
            <v>400100318</v>
          </cell>
          <cell r="B3427" t="str">
            <v>ABDECKWINKEL FÜR DB-DETEKTOR</v>
          </cell>
          <cell r="C3427">
            <v>0</v>
          </cell>
          <cell r="D3427">
            <v>38.9</v>
          </cell>
          <cell r="E3427">
            <v>38.9</v>
          </cell>
        </row>
        <row r="3428">
          <cell r="A3428" t="str">
            <v>400100319</v>
          </cell>
          <cell r="B3428" t="str">
            <v>STOPPER MANUELL KPL.</v>
          </cell>
          <cell r="C3428">
            <v>0</v>
          </cell>
          <cell r="D3428">
            <v>13.239781551387127</v>
          </cell>
          <cell r="E3428">
            <v>13.239781551387127</v>
          </cell>
        </row>
        <row r="3429">
          <cell r="A3429" t="str">
            <v>400100320</v>
          </cell>
          <cell r="B3429" t="str">
            <v>PROFIL KLINKENFÖRDERER KPL.</v>
          </cell>
          <cell r="C3429">
            <v>43.75</v>
          </cell>
          <cell r="D3429">
            <v>207.2824</v>
          </cell>
          <cell r="E3429">
            <v>259.7824</v>
          </cell>
        </row>
        <row r="3430">
          <cell r="A3430" t="str">
            <v>400100321</v>
          </cell>
          <cell r="B3430" t="str">
            <v>NIEDERHALTER KLINKENFÖRDERER KPL.</v>
          </cell>
          <cell r="C3430">
            <v>0</v>
          </cell>
          <cell r="D3430">
            <v>35.770000000000003</v>
          </cell>
          <cell r="E3430">
            <v>35.770000000000003</v>
          </cell>
        </row>
        <row r="3431">
          <cell r="A3431" t="str">
            <v>400100322</v>
          </cell>
          <cell r="B3431" t="str">
            <v>DB DOPPELBÜGELERKENNUNG</v>
          </cell>
          <cell r="C3431">
            <v>0</v>
          </cell>
          <cell r="D3431">
            <v>77.085221916088486</v>
          </cell>
          <cell r="E3431">
            <v>77.085221916088486</v>
          </cell>
        </row>
        <row r="3432">
          <cell r="A3432" t="str">
            <v>400100323</v>
          </cell>
          <cell r="B3432" t="str">
            <v>HALTER TYP A H=268mm/B=60mm/t=5mm/RAL 9010</v>
          </cell>
          <cell r="C3432">
            <v>0</v>
          </cell>
          <cell r="D3432">
            <v>2.6364999999999998</v>
          </cell>
          <cell r="E3432">
            <v>2.6364999999999998</v>
          </cell>
        </row>
        <row r="3433">
          <cell r="A3433" t="str">
            <v>400100324</v>
          </cell>
          <cell r="B3433" t="str">
            <v xml:space="preserve">Z-WINKEL (Gegenhalter Typ A) </v>
          </cell>
          <cell r="C3433">
            <v>0</v>
          </cell>
          <cell r="D3433">
            <v>2.6364999999999998</v>
          </cell>
          <cell r="E3433">
            <v>2.6364999999999998</v>
          </cell>
        </row>
        <row r="3434">
          <cell r="A3434" t="str">
            <v>400100325</v>
          </cell>
          <cell r="B3434" t="str">
            <v>HALTER FÜR CASABLANCA-ABFRAGE</v>
          </cell>
          <cell r="C3434">
            <v>0</v>
          </cell>
          <cell r="D3434">
            <v>17.953333333333333</v>
          </cell>
          <cell r="E3434">
            <v>17.953333333333333</v>
          </cell>
        </row>
        <row r="3435">
          <cell r="A3435" t="str">
            <v>400100326</v>
          </cell>
          <cell r="B3435" t="str">
            <v>Befestigungssockel Sicherheitsschalter</v>
          </cell>
          <cell r="C3435">
            <v>0</v>
          </cell>
          <cell r="D3435">
            <v>19.420000000000002</v>
          </cell>
          <cell r="E3435">
            <v>19.420000000000002</v>
          </cell>
        </row>
        <row r="3436">
          <cell r="A3436" t="str">
            <v>400100327</v>
          </cell>
          <cell r="B3436" t="str">
            <v>Befestigungssockel Betätiger für Spulenumsetzer</v>
          </cell>
          <cell r="C3436">
            <v>0</v>
          </cell>
          <cell r="D3436">
            <v>17.25</v>
          </cell>
          <cell r="E3436">
            <v>17.25</v>
          </cell>
        </row>
        <row r="3437">
          <cell r="A3437" t="str">
            <v>400100328</v>
          </cell>
          <cell r="B3437" t="str">
            <v>MITNAHMEDISTANZ</v>
          </cell>
          <cell r="C3437">
            <v>0</v>
          </cell>
          <cell r="D3437">
            <v>3.3464999999999998</v>
          </cell>
          <cell r="E3437">
            <v>3.3464999999999998</v>
          </cell>
        </row>
        <row r="3438">
          <cell r="A3438" t="str">
            <v>400100329</v>
          </cell>
          <cell r="B3438" t="str">
            <v>Drehsäule, kpl. für Spulenumsetzer</v>
          </cell>
          <cell r="C3438"/>
          <cell r="D3438"/>
          <cell r="E3438"/>
        </row>
        <row r="3439">
          <cell r="A3439" t="str">
            <v>400100330</v>
          </cell>
          <cell r="B3439" t="str">
            <v>Spulenumsetzer kpl.</v>
          </cell>
          <cell r="C3439"/>
          <cell r="D3439"/>
          <cell r="E3439"/>
        </row>
        <row r="3440">
          <cell r="A3440" t="str">
            <v>400100331</v>
          </cell>
          <cell r="B3440" t="str">
            <v>SENSORWINKEL FÜR SCHLITTENENDLAGE</v>
          </cell>
          <cell r="C3440">
            <v>0</v>
          </cell>
          <cell r="D3440">
            <v>4.8237500000000004</v>
          </cell>
          <cell r="E3440">
            <v>4.8237500000000004</v>
          </cell>
        </row>
        <row r="3441">
          <cell r="A3441" t="str">
            <v>400100332</v>
          </cell>
          <cell r="B3441" t="str">
            <v>KANTENSCHUTZHÜLSE</v>
          </cell>
          <cell r="C3441">
            <v>0</v>
          </cell>
          <cell r="D3441">
            <v>19.080625000000001</v>
          </cell>
          <cell r="E3441">
            <v>19.080625000000001</v>
          </cell>
        </row>
        <row r="3442">
          <cell r="A3442" t="str">
            <v>400100333</v>
          </cell>
          <cell r="B3442" t="str">
            <v>ASI-MODUL-HALTER</v>
          </cell>
          <cell r="C3442">
            <v>0</v>
          </cell>
          <cell r="D3442">
            <v>6.35</v>
          </cell>
          <cell r="E3442">
            <v>6.35</v>
          </cell>
        </row>
        <row r="3443">
          <cell r="A3443" t="str">
            <v>400100334</v>
          </cell>
          <cell r="B3443" t="str">
            <v>Sicherheitsschalter Tür für Spulenumsetzer</v>
          </cell>
          <cell r="C3443"/>
          <cell r="D3443"/>
          <cell r="E3443"/>
        </row>
        <row r="3444">
          <cell r="A3444" t="str">
            <v>400100335</v>
          </cell>
          <cell r="B3444" t="str">
            <v>VENTILBEFESTIGUNGSPLATTE</v>
          </cell>
          <cell r="C3444">
            <v>0</v>
          </cell>
          <cell r="D3444">
            <v>21.93</v>
          </cell>
          <cell r="E3444">
            <v>21.93</v>
          </cell>
        </row>
        <row r="3445">
          <cell r="A3445" t="str">
            <v>400100336</v>
          </cell>
          <cell r="B3445" t="str">
            <v>Gegen- und Sensorhalter für Spulenzugstopper</v>
          </cell>
          <cell r="C3445">
            <v>0</v>
          </cell>
          <cell r="D3445">
            <v>29.55</v>
          </cell>
          <cell r="E3445">
            <v>29.55</v>
          </cell>
        </row>
        <row r="3446">
          <cell r="A3446" t="str">
            <v>400100337</v>
          </cell>
          <cell r="B3446" t="str">
            <v>Gegen- und Sensorhalter für Spulenzugstopper kpl.</v>
          </cell>
          <cell r="C3446"/>
          <cell r="D3446"/>
          <cell r="E3446"/>
        </row>
        <row r="3447">
          <cell r="A3447" t="str">
            <v>400100338</v>
          </cell>
          <cell r="B3447" t="str">
            <v>Spulenumsetzer</v>
          </cell>
          <cell r="C3447"/>
          <cell r="D3447"/>
          <cell r="E3447"/>
        </row>
        <row r="3448">
          <cell r="A3448" t="str">
            <v>400100339</v>
          </cell>
          <cell r="B3448" t="str">
            <v>für Spulenumsetzer</v>
          </cell>
          <cell r="C3448"/>
          <cell r="D3448"/>
          <cell r="E3448"/>
        </row>
        <row r="3449">
          <cell r="A3449" t="str">
            <v>400100340</v>
          </cell>
          <cell r="B3449" t="str">
            <v>Schieber für AS-Element  PA 12</v>
          </cell>
          <cell r="C3449">
            <v>0</v>
          </cell>
          <cell r="D3449">
            <v>23.74</v>
          </cell>
          <cell r="E3449">
            <v>23.74</v>
          </cell>
        </row>
        <row r="3450">
          <cell r="A3450" t="str">
            <v>400100341</v>
          </cell>
          <cell r="B3450" t="str">
            <v>BM-Führungsleiste für AS-Element  PA 12</v>
          </cell>
          <cell r="C3450">
            <v>0</v>
          </cell>
          <cell r="D3450">
            <v>19.38</v>
          </cell>
          <cell r="E3450">
            <v>19.38</v>
          </cell>
        </row>
        <row r="3451">
          <cell r="A3451" t="str">
            <v>400100342</v>
          </cell>
          <cell r="B3451" t="str">
            <v>Schenkel rechts für AS-Element  PA 12</v>
          </cell>
          <cell r="C3451">
            <v>0</v>
          </cell>
          <cell r="D3451">
            <v>52.9</v>
          </cell>
          <cell r="E3451">
            <v>52.9</v>
          </cell>
        </row>
        <row r="3452">
          <cell r="A3452" t="str">
            <v>400100343</v>
          </cell>
          <cell r="B3452" t="str">
            <v>Schanier rechts für AS-Element  PA 12</v>
          </cell>
          <cell r="C3452">
            <v>0</v>
          </cell>
          <cell r="D3452">
            <v>37.93</v>
          </cell>
          <cell r="E3452">
            <v>37.93</v>
          </cell>
        </row>
        <row r="3453">
          <cell r="A3453" t="str">
            <v>400100344</v>
          </cell>
          <cell r="B3453" t="str">
            <v xml:space="preserve"> Wendel rechts für AS-Element  PA 12</v>
          </cell>
          <cell r="C3453">
            <v>0</v>
          </cell>
          <cell r="D3453">
            <v>101.88</v>
          </cell>
          <cell r="E3453">
            <v>101.88</v>
          </cell>
        </row>
        <row r="3454">
          <cell r="A3454" t="str">
            <v>400100345</v>
          </cell>
          <cell r="B3454" t="str">
            <v>Distanzplatte für AS-Element  PA 12</v>
          </cell>
          <cell r="C3454">
            <v>0</v>
          </cell>
          <cell r="D3454">
            <v>33.5</v>
          </cell>
          <cell r="E3454">
            <v>33.5</v>
          </cell>
        </row>
        <row r="3455">
          <cell r="A3455" t="str">
            <v>400100346</v>
          </cell>
          <cell r="B3455" t="str">
            <v>DRUCKFEDER 52/6/4 D=9 Dh=10,1, L0=57, 1.4310</v>
          </cell>
          <cell r="C3455">
            <v>0</v>
          </cell>
          <cell r="D3455">
            <v>2.2200000000000002</v>
          </cell>
          <cell r="E3455">
            <v>2.2200000000000002</v>
          </cell>
        </row>
        <row r="3456">
          <cell r="A3456" t="str">
            <v>400100347</v>
          </cell>
          <cell r="B3456" t="str">
            <v>DRUCKFEDER 52/6/5 D=9 Dh=10,1, L0=84, 1.4310</v>
          </cell>
          <cell r="C3456">
            <v>0</v>
          </cell>
          <cell r="D3456">
            <v>2.11</v>
          </cell>
          <cell r="E3456">
            <v>2.11</v>
          </cell>
        </row>
        <row r="3457">
          <cell r="A3457" t="str">
            <v>400100348</v>
          </cell>
          <cell r="B3457" t="str">
            <v>P&amp;F INNENBOGEN 45° R556 (ASYMMETRISCH GEDREHT)</v>
          </cell>
          <cell r="C3457">
            <v>0</v>
          </cell>
          <cell r="D3457">
            <v>64.900000000000006</v>
          </cell>
          <cell r="E3457">
            <v>64.900000000000006</v>
          </cell>
        </row>
        <row r="3458">
          <cell r="A3458" t="str">
            <v>400100349</v>
          </cell>
          <cell r="B3458" t="str">
            <v>Abstandshalter für Sensorplatte</v>
          </cell>
          <cell r="C3458">
            <v>0</v>
          </cell>
          <cell r="D3458">
            <v>64.900000000000006</v>
          </cell>
          <cell r="E3458">
            <v>64.900000000000006</v>
          </cell>
        </row>
        <row r="3459">
          <cell r="A3459" t="str">
            <v>400100350</v>
          </cell>
          <cell r="B3459" t="str">
            <v>für Lukas</v>
          </cell>
          <cell r="C3459">
            <v>0</v>
          </cell>
          <cell r="D3459">
            <v>42.34</v>
          </cell>
          <cell r="E3459">
            <v>42.34</v>
          </cell>
        </row>
        <row r="3460">
          <cell r="A3460" t="str">
            <v>400100351</v>
          </cell>
          <cell r="B3460" t="str">
            <v>für Lukas</v>
          </cell>
          <cell r="C3460">
            <v>0</v>
          </cell>
          <cell r="D3460">
            <v>42.34</v>
          </cell>
          <cell r="E3460">
            <v>42.34</v>
          </cell>
        </row>
        <row r="3461">
          <cell r="A3461" t="str">
            <v>400100352</v>
          </cell>
          <cell r="B3461" t="str">
            <v>für Lukas</v>
          </cell>
          <cell r="C3461">
            <v>0</v>
          </cell>
          <cell r="D3461">
            <v>42.34</v>
          </cell>
          <cell r="E3461">
            <v>42.34</v>
          </cell>
        </row>
        <row r="3462">
          <cell r="A3462" t="str">
            <v>400100353</v>
          </cell>
          <cell r="B3462" t="str">
            <v>für Lukas</v>
          </cell>
          <cell r="C3462">
            <v>0</v>
          </cell>
          <cell r="D3462">
            <v>42.34</v>
          </cell>
          <cell r="E3462">
            <v>42.34</v>
          </cell>
        </row>
        <row r="3463">
          <cell r="A3463" t="str">
            <v>400100354</v>
          </cell>
          <cell r="B3463" t="str">
            <v>Taster für Schleppsegmentabfrage</v>
          </cell>
          <cell r="C3463">
            <v>0</v>
          </cell>
          <cell r="D3463">
            <v>46</v>
          </cell>
          <cell r="E3463">
            <v>46</v>
          </cell>
        </row>
        <row r="3464">
          <cell r="A3464" t="str">
            <v>400100355</v>
          </cell>
          <cell r="B3464" t="str">
            <v>Kompaktzylinder CQMB12-10</v>
          </cell>
          <cell r="C3464">
            <v>0</v>
          </cell>
          <cell r="D3464">
            <v>35.200000000000003</v>
          </cell>
          <cell r="E3464">
            <v>35.200000000000003</v>
          </cell>
        </row>
        <row r="3465">
          <cell r="A3465" t="str">
            <v>400100356</v>
          </cell>
          <cell r="B3465" t="str">
            <v>Bremsbacke SC Staustrecke</v>
          </cell>
          <cell r="C3465">
            <v>0</v>
          </cell>
          <cell r="D3465">
            <v>42.34</v>
          </cell>
          <cell r="E3465">
            <v>42.34</v>
          </cell>
        </row>
        <row r="3466">
          <cell r="A3466" t="str">
            <v>400100357</v>
          </cell>
          <cell r="B3466" t="str">
            <v>ROB_PEF 9503434 Förderbad C8N Typ: E 850x950</v>
          </cell>
          <cell r="C3466"/>
          <cell r="D3466"/>
          <cell r="E3466"/>
        </row>
        <row r="3467">
          <cell r="A3467" t="str">
            <v>400100358</v>
          </cell>
          <cell r="B3467" t="str">
            <v>SENKRECHTARM GRUNDTRÄGER OBEN</v>
          </cell>
          <cell r="C3467">
            <v>0</v>
          </cell>
          <cell r="D3467">
            <v>17.489999999999998</v>
          </cell>
          <cell r="E3467">
            <v>17.489999999999998</v>
          </cell>
        </row>
        <row r="3468">
          <cell r="A3468" t="str">
            <v>400100359</v>
          </cell>
          <cell r="B3468" t="str">
            <v>TRÄGERBLECH GRUNDTRÄGER OBEN</v>
          </cell>
          <cell r="C3468">
            <v>0</v>
          </cell>
          <cell r="D3468">
            <v>17.491250000000001</v>
          </cell>
          <cell r="E3468">
            <v>17.491250000000001</v>
          </cell>
        </row>
        <row r="3469">
          <cell r="A3469" t="str">
            <v>400100360</v>
          </cell>
          <cell r="B3469" t="str">
            <v>SENKRECHTARM GRUNDTRÄGER OBEN KPL.</v>
          </cell>
          <cell r="C3469">
            <v>0.25</v>
          </cell>
          <cell r="D3469">
            <v>18.12</v>
          </cell>
          <cell r="E3469">
            <v>20.87</v>
          </cell>
        </row>
        <row r="3470">
          <cell r="A3470" t="str">
            <v>400100361</v>
          </cell>
          <cell r="B3470" t="str">
            <v>TROLLEY GRUNDTRÄGER OBEN KPL.</v>
          </cell>
          <cell r="C3470">
            <v>2.75</v>
          </cell>
          <cell r="D3470">
            <v>137.19</v>
          </cell>
          <cell r="E3470">
            <v>144.94</v>
          </cell>
        </row>
        <row r="3471">
          <cell r="A3471" t="str">
            <v>400100362</v>
          </cell>
          <cell r="B3471" t="str">
            <v>PUFFER/PRALLPLATTE D 250MM / d 6,5 / EPDM70P</v>
          </cell>
          <cell r="C3471"/>
          <cell r="D3471"/>
          <cell r="E3471"/>
        </row>
        <row r="3472">
          <cell r="A3472" t="str">
            <v>400100363</v>
          </cell>
          <cell r="B3472" t="str">
            <v>BÜGEL FÜR EINLAUFSCHUTZ REIBRADANTRIEB</v>
          </cell>
          <cell r="C3472">
            <v>0</v>
          </cell>
          <cell r="D3472">
            <v>53.8</v>
          </cell>
          <cell r="E3472">
            <v>53.8</v>
          </cell>
        </row>
        <row r="3473">
          <cell r="A3473" t="str">
            <v>400100364</v>
          </cell>
          <cell r="B3473" t="str">
            <v>SCHUTZ FÜR EINLAUFSCHUTZ REIBRADANTRIEB</v>
          </cell>
          <cell r="C3473">
            <v>0</v>
          </cell>
          <cell r="D3473">
            <v>31</v>
          </cell>
          <cell r="E3473">
            <v>31</v>
          </cell>
        </row>
        <row r="3474">
          <cell r="A3474" t="str">
            <v>400100365</v>
          </cell>
          <cell r="B3474" t="str">
            <v>SCHUTZ 2 FÜR EINLAUFSCHUTZ REIBRADANTRIEB</v>
          </cell>
          <cell r="C3474">
            <v>0</v>
          </cell>
          <cell r="D3474">
            <v>31</v>
          </cell>
          <cell r="E3474">
            <v>31</v>
          </cell>
        </row>
        <row r="3475">
          <cell r="A3475" t="str">
            <v>400100366</v>
          </cell>
          <cell r="B3475" t="str">
            <v>EINLAUFSCHUTZ REIBRADANTRIEB AP110 KPL.</v>
          </cell>
          <cell r="C3475">
            <v>2.5</v>
          </cell>
          <cell r="D3475">
            <v>2.2623791525741108</v>
          </cell>
          <cell r="E3475">
            <v>4.7623791525741099</v>
          </cell>
        </row>
        <row r="3476">
          <cell r="A3476" t="str">
            <v>400100367</v>
          </cell>
          <cell r="B3476" t="str">
            <v>TUELLENFUSS TYPE 6 (50185)</v>
          </cell>
          <cell r="C3476">
            <v>0</v>
          </cell>
          <cell r="D3476">
            <v>0.57999999999999996</v>
          </cell>
          <cell r="E3476">
            <v>0.57999999999999996</v>
          </cell>
        </row>
        <row r="3477">
          <cell r="A3477" t="str">
            <v>400100368</v>
          </cell>
          <cell r="B3477" t="str">
            <v>SCHIEBEPLATTENAUFNAHME</v>
          </cell>
          <cell r="C3477">
            <v>0</v>
          </cell>
          <cell r="D3477">
            <v>28.295000000000002</v>
          </cell>
          <cell r="E3477">
            <v>28.295000000000002</v>
          </cell>
        </row>
        <row r="3478">
          <cell r="A3478" t="str">
            <v>400100369</v>
          </cell>
          <cell r="B3478" t="str">
            <v>HALTER REGALGANG 1984mm</v>
          </cell>
          <cell r="C3478">
            <v>0</v>
          </cell>
          <cell r="D3478">
            <v>2.6364999999999998</v>
          </cell>
          <cell r="E3478">
            <v>2.6364999999999998</v>
          </cell>
        </row>
        <row r="3479">
          <cell r="A3479" t="str">
            <v>400100370</v>
          </cell>
          <cell r="B3479" t="str">
            <v>GEGENHALTER REGALGANG 1984mm</v>
          </cell>
          <cell r="C3479">
            <v>0</v>
          </cell>
          <cell r="D3479">
            <v>2.6364999999999998</v>
          </cell>
          <cell r="E3479">
            <v>2.6364999999999998</v>
          </cell>
        </row>
        <row r="3480">
          <cell r="A3480" t="str">
            <v>400100371</v>
          </cell>
          <cell r="B3480" t="str">
            <v>KLEMMPRATZE f.ROHR R1" u.ROHR R1 1/4" an C-PROFIL</v>
          </cell>
          <cell r="C3480">
            <v>0</v>
          </cell>
          <cell r="D3480">
            <v>2.6364874999999999</v>
          </cell>
          <cell r="E3480">
            <v>2.6364874999999999</v>
          </cell>
        </row>
        <row r="3481">
          <cell r="A3481" t="str">
            <v>400100372</v>
          </cell>
          <cell r="B3481" t="str">
            <v>Klotz als Trolley-Aufsteigschutz</v>
          </cell>
          <cell r="C3481">
            <v>0</v>
          </cell>
          <cell r="D3481">
            <v>31.3</v>
          </cell>
          <cell r="E3481">
            <v>31.3</v>
          </cell>
        </row>
        <row r="3482">
          <cell r="A3482" t="str">
            <v>400100373</v>
          </cell>
          <cell r="B3482" t="str">
            <v>TROLLEY GRUNDTRÄGER UNTEN KPL. VAR 1</v>
          </cell>
          <cell r="C3482">
            <v>2.25</v>
          </cell>
          <cell r="D3482">
            <v>277.77999999999997</v>
          </cell>
          <cell r="E3482">
            <v>280.02999999999997</v>
          </cell>
        </row>
        <row r="3483">
          <cell r="A3483" t="str">
            <v>400100374</v>
          </cell>
          <cell r="B3483" t="str">
            <v>TROLLEY GRUNDTRÄGER UNTEN KPL. VAR 2</v>
          </cell>
          <cell r="C3483">
            <v>0</v>
          </cell>
          <cell r="D3483">
            <v>348.76</v>
          </cell>
          <cell r="E3483">
            <v>348.76</v>
          </cell>
        </row>
        <row r="3484">
          <cell r="A3484" t="str">
            <v>400100375</v>
          </cell>
          <cell r="B3484" t="str">
            <v>SENKRECHTARM GRUNDTRÄGER UNTEN VAR 1</v>
          </cell>
          <cell r="C3484">
            <v>0</v>
          </cell>
          <cell r="D3484">
            <v>17.489999999999998</v>
          </cell>
          <cell r="E3484">
            <v>17.489999999999998</v>
          </cell>
        </row>
        <row r="3485">
          <cell r="A3485" t="str">
            <v>400100376</v>
          </cell>
          <cell r="B3485" t="str">
            <v>SENKRECHTARM GRUNDTRÄGER UNTEN KPL. VAR 1</v>
          </cell>
          <cell r="C3485">
            <v>0</v>
          </cell>
          <cell r="D3485">
            <v>18.12</v>
          </cell>
          <cell r="E3485">
            <v>18.12</v>
          </cell>
        </row>
        <row r="3486">
          <cell r="A3486" t="str">
            <v>400100377</v>
          </cell>
          <cell r="B3486" t="str">
            <v>TRÄGERBLECH GRUNDTRÄGER UNTEN 1</v>
          </cell>
          <cell r="C3486">
            <v>0</v>
          </cell>
          <cell r="D3486">
            <v>17.489999999999998</v>
          </cell>
          <cell r="E3486">
            <v>17.489999999999998</v>
          </cell>
        </row>
        <row r="3487">
          <cell r="A3487" t="str">
            <v>400100378</v>
          </cell>
          <cell r="B3487" t="str">
            <v>TRÄGERBLECH GRUNDTRÄGER UNTEN 2</v>
          </cell>
          <cell r="C3487">
            <v>0</v>
          </cell>
          <cell r="D3487">
            <v>17.489999999999998</v>
          </cell>
          <cell r="E3487">
            <v>17.489999999999998</v>
          </cell>
        </row>
        <row r="3488">
          <cell r="A3488" t="str">
            <v>400100379</v>
          </cell>
          <cell r="B3488" t="str">
            <v>HAKEN GRUNDTRÄGER UNTEN</v>
          </cell>
          <cell r="C3488">
            <v>0</v>
          </cell>
          <cell r="D3488">
            <v>17.490714285714287</v>
          </cell>
          <cell r="E3488">
            <v>17.490714285714287</v>
          </cell>
        </row>
        <row r="3489">
          <cell r="A3489" t="str">
            <v>400100380</v>
          </cell>
          <cell r="B3489" t="str">
            <v>SENKRECHTARM GRUNDTRÄGER UNTEN KPL. VAR 2</v>
          </cell>
          <cell r="C3489">
            <v>0</v>
          </cell>
          <cell r="D3489">
            <v>18.440000000000001</v>
          </cell>
          <cell r="E3489">
            <v>18.440000000000001</v>
          </cell>
        </row>
        <row r="3490">
          <cell r="A3490" t="str">
            <v>400100381</v>
          </cell>
          <cell r="B3490" t="str">
            <v>SENKRECHTARM GRUNDTRÄGER UNTEN VAR 2</v>
          </cell>
          <cell r="C3490">
            <v>0</v>
          </cell>
          <cell r="D3490">
            <v>17.489999999999998</v>
          </cell>
          <cell r="E3490">
            <v>17.489999999999998</v>
          </cell>
        </row>
        <row r="3491">
          <cell r="A3491" t="str">
            <v>400100382</v>
          </cell>
          <cell r="B3491" t="str">
            <v>EINHAUSUNG FÜR SPULENUMSETZER VERSION 2</v>
          </cell>
          <cell r="C3491">
            <v>0</v>
          </cell>
          <cell r="D3491">
            <v>3000</v>
          </cell>
          <cell r="E3491">
            <v>3000</v>
          </cell>
        </row>
        <row r="3492">
          <cell r="A3492" t="str">
            <v>400100383</v>
          </cell>
          <cell r="B3492" t="str">
            <v>MOVIMOT-SCHNECKENGETRIEBEMOTOR SA67 DRN90L4/BE2/MM</v>
          </cell>
          <cell r="C3492">
            <v>0</v>
          </cell>
          <cell r="D3492">
            <v>1099.81</v>
          </cell>
          <cell r="E3492">
            <v>1099.81</v>
          </cell>
        </row>
        <row r="3493">
          <cell r="A3493" t="str">
            <v>400100384</v>
          </cell>
          <cell r="B3493" t="str">
            <v>Kleinzylinder</v>
          </cell>
          <cell r="C3493">
            <v>0</v>
          </cell>
          <cell r="D3493">
            <v>47.38</v>
          </cell>
          <cell r="E3493">
            <v>47.38</v>
          </cell>
        </row>
        <row r="3494">
          <cell r="A3494" t="str">
            <v>400100385</v>
          </cell>
          <cell r="B3494" t="str">
            <v>SPS Software Nachtrag 412550 SMP Ungarn</v>
          </cell>
          <cell r="C3494">
            <v>0</v>
          </cell>
          <cell r="D3494">
            <v>11504</v>
          </cell>
          <cell r="E3494">
            <v>11504</v>
          </cell>
        </row>
        <row r="3495">
          <cell r="A3495" t="str">
            <v>400100386</v>
          </cell>
          <cell r="B3495" t="str">
            <v>Bühnenelemente f. Plastic Omnium Slovakai - 500035</v>
          </cell>
          <cell r="C3495">
            <v>0</v>
          </cell>
          <cell r="D3495">
            <v>14028.32</v>
          </cell>
          <cell r="E3495">
            <v>14028.32</v>
          </cell>
        </row>
        <row r="3496">
          <cell r="A3496" t="str">
            <v>400100387</v>
          </cell>
          <cell r="B3496" t="str">
            <v>SERVOMOTOR 2500UPM 1,02kW</v>
          </cell>
          <cell r="C3496">
            <v>0</v>
          </cell>
          <cell r="D3496">
            <v>701.7</v>
          </cell>
          <cell r="E3496">
            <v>701.7</v>
          </cell>
        </row>
        <row r="3497">
          <cell r="A3497" t="str">
            <v>400100388</v>
          </cell>
          <cell r="B3497" t="str">
            <v>PLATTFORM MIETEN</v>
          </cell>
          <cell r="C3497">
            <v>0</v>
          </cell>
          <cell r="D3497">
            <v>980.57142857142856</v>
          </cell>
          <cell r="E3497">
            <v>980.57142857142856</v>
          </cell>
        </row>
        <row r="3498">
          <cell r="A3498" t="str">
            <v>400100389</v>
          </cell>
          <cell r="B3498" t="str">
            <v>MONTEURE EXTERN</v>
          </cell>
          <cell r="C3498">
            <v>0</v>
          </cell>
          <cell r="D3498">
            <v>78.657100685292562</v>
          </cell>
          <cell r="E3498">
            <v>78.657100685292562</v>
          </cell>
        </row>
        <row r="3499">
          <cell r="A3499" t="str">
            <v>400100390</v>
          </cell>
          <cell r="B3499" t="str">
            <v>Hinweisschild Sensorabstand zur Kette AFS</v>
          </cell>
          <cell r="C3499">
            <v>0</v>
          </cell>
          <cell r="D3499">
            <v>0.5</v>
          </cell>
          <cell r="E3499">
            <v>0.5</v>
          </cell>
        </row>
        <row r="3500">
          <cell r="A3500" t="str">
            <v>400100391</v>
          </cell>
          <cell r="B3500" t="str">
            <v>Winkelplanetengetriebe 11090ABR090-020-S2P0 i=20</v>
          </cell>
          <cell r="C3500">
            <v>0</v>
          </cell>
          <cell r="D3500">
            <v>1071.2</v>
          </cell>
          <cell r="E3500">
            <v>1071.2</v>
          </cell>
        </row>
        <row r="3501">
          <cell r="A3501" t="str">
            <v>400100392</v>
          </cell>
          <cell r="B3501" t="str">
            <v>Passfeder DIN 6885-1 - A 6 x 6 x 30 - St</v>
          </cell>
          <cell r="C3501">
            <v>0</v>
          </cell>
          <cell r="D3501">
            <v>0.13500000000000001</v>
          </cell>
          <cell r="E3501">
            <v>0.13500000000000001</v>
          </cell>
        </row>
        <row r="3502">
          <cell r="A3502" t="str">
            <v>400100393</v>
          </cell>
          <cell r="B3502" t="str">
            <v xml:space="preserve">Kettenrad 08-BI Z=22 für Servomotor </v>
          </cell>
          <cell r="C3502">
            <v>0</v>
          </cell>
          <cell r="D3502">
            <v>32.299999999999997</v>
          </cell>
          <cell r="E3502">
            <v>32.299999999999997</v>
          </cell>
        </row>
        <row r="3503">
          <cell r="A3503" t="str">
            <v>400100394</v>
          </cell>
          <cell r="B3503" t="str">
            <v xml:space="preserve">Leiste der Kettenlängung Abfrage </v>
          </cell>
          <cell r="C3503">
            <v>0</v>
          </cell>
          <cell r="D3503">
            <v>20.65</v>
          </cell>
          <cell r="E3503">
            <v>20.65</v>
          </cell>
        </row>
        <row r="3504">
          <cell r="A3504" t="str">
            <v>400100395</v>
          </cell>
          <cell r="B3504" t="str">
            <v>Sensorhalter M 8 für Kettenlängung Abfrage</v>
          </cell>
          <cell r="C3504">
            <v>0</v>
          </cell>
          <cell r="D3504">
            <v>4.42</v>
          </cell>
          <cell r="E3504">
            <v>4.42</v>
          </cell>
        </row>
        <row r="3505">
          <cell r="A3505" t="str">
            <v>400100396</v>
          </cell>
          <cell r="B3505" t="str">
            <v>Flansch für Servomotor Pin-Klinkeförderer</v>
          </cell>
          <cell r="C3505">
            <v>0</v>
          </cell>
          <cell r="D3505">
            <v>37</v>
          </cell>
          <cell r="E3505">
            <v>37</v>
          </cell>
        </row>
        <row r="3506">
          <cell r="A3506" t="str">
            <v>400100397</v>
          </cell>
          <cell r="B3506" t="str">
            <v>Antriebstation kpl. mit Servomotor</v>
          </cell>
          <cell r="C3506">
            <v>0</v>
          </cell>
          <cell r="D3506">
            <v>1752.6963615384616</v>
          </cell>
          <cell r="E3506">
            <v>1752.6963615384616</v>
          </cell>
        </row>
        <row r="3507">
          <cell r="A3507" t="str">
            <v>400100398</v>
          </cell>
          <cell r="B3507" t="str">
            <v>Montageleistung Elektrotechnik</v>
          </cell>
          <cell r="C3507">
            <v>0</v>
          </cell>
          <cell r="D3507">
            <v>73.816140350877191</v>
          </cell>
          <cell r="E3507">
            <v>73.816140350877191</v>
          </cell>
        </row>
        <row r="3508">
          <cell r="A3508" t="str">
            <v>400100399</v>
          </cell>
          <cell r="B3508" t="str">
            <v>WINKEL 40/50 SET MIT REFLEX-LICHTSCHRANKE KPL.</v>
          </cell>
          <cell r="C3508"/>
          <cell r="D3508"/>
          <cell r="E3508"/>
        </row>
        <row r="3509">
          <cell r="A3509" t="str">
            <v>400100400</v>
          </cell>
          <cell r="B3509" t="str">
            <v>WINKEL 40/50 SET MIT REFLEKTOR KPL.</v>
          </cell>
          <cell r="C3509"/>
          <cell r="D3509"/>
          <cell r="E3509"/>
        </row>
        <row r="3510">
          <cell r="A3510" t="str">
            <v>400100401</v>
          </cell>
          <cell r="B3510" t="str">
            <v>U-BÜGEL M8 A=51 L=87</v>
          </cell>
          <cell r="C3510">
            <v>0</v>
          </cell>
          <cell r="D3510">
            <v>0.79100000000000004</v>
          </cell>
          <cell r="E3510">
            <v>0.79100000000000004</v>
          </cell>
        </row>
        <row r="3511">
          <cell r="A3511" t="str">
            <v>400100402</v>
          </cell>
          <cell r="B3511" t="str">
            <v>Scheibe D=39 d=23 für Antriebstation</v>
          </cell>
          <cell r="C3511">
            <v>0</v>
          </cell>
          <cell r="D3511">
            <v>4.5</v>
          </cell>
          <cell r="E3511">
            <v>4.5</v>
          </cell>
        </row>
        <row r="3512">
          <cell r="A3512" t="str">
            <v>400100403</v>
          </cell>
          <cell r="B3512" t="str">
            <v xml:space="preserve">WERKZEUG: DeWALT Akku-Paneelsäge, DCS778T2-QW </v>
          </cell>
          <cell r="C3512">
            <v>0</v>
          </cell>
          <cell r="D3512">
            <v>684.76</v>
          </cell>
          <cell r="E3512">
            <v>684.76</v>
          </cell>
        </row>
        <row r="3513">
          <cell r="A3513" t="str">
            <v>400100404</v>
          </cell>
          <cell r="B3513" t="str">
            <v xml:space="preserve">WERKZEUG: Kreissägeblatt Präzision TFneg (NE) </v>
          </cell>
          <cell r="C3513">
            <v>0</v>
          </cell>
          <cell r="D3513">
            <v>49</v>
          </cell>
          <cell r="E3513">
            <v>49</v>
          </cell>
        </row>
        <row r="3514">
          <cell r="A3514" t="str">
            <v>400100405</v>
          </cell>
          <cell r="B3514" t="str">
            <v>WERKZEUG: Kreissägeblatt 305 x 30 mm,</v>
          </cell>
          <cell r="C3514">
            <v>0</v>
          </cell>
          <cell r="D3514">
            <v>73.2</v>
          </cell>
          <cell r="E3514">
            <v>73.2</v>
          </cell>
        </row>
        <row r="3515">
          <cell r="A3515" t="str">
            <v>400100406</v>
          </cell>
          <cell r="B3515" t="str">
            <v>WERKZEUG: Transporthilfe MaxiGrip 1148</v>
          </cell>
          <cell r="C3515">
            <v>0</v>
          </cell>
          <cell r="D3515">
            <v>119.9</v>
          </cell>
          <cell r="E3515">
            <v>119.9</v>
          </cell>
        </row>
        <row r="3516">
          <cell r="A3516" t="str">
            <v>400100407</v>
          </cell>
          <cell r="B3516" t="str">
            <v>ALUPROFILBOGEN APBW 110 R300/90° - 200</v>
          </cell>
          <cell r="C3516"/>
          <cell r="D3516"/>
          <cell r="E3516"/>
        </row>
        <row r="3517">
          <cell r="A3517" t="str">
            <v>400100408</v>
          </cell>
          <cell r="B3517" t="str">
            <v>ALUPROFILBOGEN APBW 110 R 1000/67,5° - 200</v>
          </cell>
          <cell r="C3517"/>
          <cell r="D3517"/>
          <cell r="E3517"/>
        </row>
        <row r="3518">
          <cell r="A3518" t="str">
            <v>400100409</v>
          </cell>
          <cell r="B3518" t="str">
            <v>ALUPROFILBOGEN APBW 110 R390/180° - 200</v>
          </cell>
          <cell r="C3518"/>
          <cell r="D3518"/>
          <cell r="E3518"/>
        </row>
        <row r="3519">
          <cell r="A3519" t="str">
            <v>400100410</v>
          </cell>
          <cell r="B3519" t="str">
            <v>ALUPROFILBOGEN APBW 110 R435/180° - 200</v>
          </cell>
          <cell r="C3519"/>
          <cell r="D3519"/>
          <cell r="E3519"/>
        </row>
        <row r="3520">
          <cell r="A3520" t="str">
            <v>400100411</v>
          </cell>
          <cell r="B3520" t="str">
            <v>WERKZEUG-Paket für Mayoral</v>
          </cell>
          <cell r="C3520">
            <v>0</v>
          </cell>
          <cell r="D3520">
            <v>1469.99</v>
          </cell>
          <cell r="E3520">
            <v>1469.99</v>
          </cell>
        </row>
        <row r="3521">
          <cell r="A3521" t="str">
            <v>400100412</v>
          </cell>
          <cell r="B3521" t="str">
            <v>MIETE PRO MONAT</v>
          </cell>
          <cell r="C3521">
            <v>0</v>
          </cell>
          <cell r="D3521">
            <v>581.91999999999996</v>
          </cell>
          <cell r="E3521">
            <v>581.91999999999996</v>
          </cell>
        </row>
        <row r="3522">
          <cell r="A3522" t="str">
            <v>400100413</v>
          </cell>
          <cell r="B3522" t="str">
            <v>MIETE PRO TAG</v>
          </cell>
          <cell r="C3522">
            <v>0</v>
          </cell>
          <cell r="D3522">
            <v>6.4656097560975603</v>
          </cell>
          <cell r="E3522">
            <v>6.4656097560975603</v>
          </cell>
        </row>
        <row r="3523">
          <cell r="A3523" t="str">
            <v>400100414</v>
          </cell>
          <cell r="B3523" t="str">
            <v>G2300A - GLOBAL WHEEL-LOK GWL-2300FAHRZEUGVERRIEGE</v>
          </cell>
          <cell r="C3523">
            <v>0</v>
          </cell>
          <cell r="D3523">
            <v>12060.01</v>
          </cell>
          <cell r="E3523">
            <v>12060.01</v>
          </cell>
        </row>
        <row r="3524">
          <cell r="A3524" t="str">
            <v>400100415</v>
          </cell>
          <cell r="B3524" t="str">
            <v>T-Steckverbindung QST-6</v>
          </cell>
          <cell r="C3524">
            <v>0</v>
          </cell>
          <cell r="D3524">
            <v>2.06</v>
          </cell>
          <cell r="E3524">
            <v>2.06</v>
          </cell>
        </row>
        <row r="3525">
          <cell r="A3525" t="str">
            <v>400100416</v>
          </cell>
          <cell r="B3525" t="str">
            <v>TEIL-1 STOPPER</v>
          </cell>
          <cell r="C3525">
            <v>0</v>
          </cell>
          <cell r="D3525">
            <v>0</v>
          </cell>
          <cell r="E3525">
            <v>0</v>
          </cell>
        </row>
        <row r="3526">
          <cell r="A3526" t="str">
            <v>400100417</v>
          </cell>
          <cell r="B3526" t="str">
            <v>TEIL-2 LEISTE STOPPER</v>
          </cell>
          <cell r="C3526">
            <v>0</v>
          </cell>
          <cell r="D3526">
            <v>0</v>
          </cell>
          <cell r="E3526">
            <v>0</v>
          </cell>
        </row>
        <row r="3527">
          <cell r="A3527" t="str">
            <v>400100418</v>
          </cell>
          <cell r="B3527" t="str">
            <v>TEIL-3 WINKEL STOPPER</v>
          </cell>
          <cell r="C3527">
            <v>0</v>
          </cell>
          <cell r="D3527">
            <v>0</v>
          </cell>
          <cell r="E3527">
            <v>0</v>
          </cell>
        </row>
        <row r="3528">
          <cell r="A3528" t="str">
            <v>400100419</v>
          </cell>
          <cell r="B3528" t="str">
            <v>Zusatzleistungen Moraru Soft</v>
          </cell>
          <cell r="C3528">
            <v>0</v>
          </cell>
          <cell r="D3528">
            <v>0</v>
          </cell>
          <cell r="E3528">
            <v>0</v>
          </cell>
        </row>
        <row r="3529">
          <cell r="A3529" t="str">
            <v>400100420</v>
          </cell>
          <cell r="B3529" t="str">
            <v>SONDERBESTELLUNG WERKZEUG</v>
          </cell>
          <cell r="C3529">
            <v>0</v>
          </cell>
          <cell r="D3529">
            <v>510.8</v>
          </cell>
          <cell r="E3529">
            <v>510.8</v>
          </cell>
        </row>
        <row r="3530">
          <cell r="A3530" t="str">
            <v>400100421</v>
          </cell>
          <cell r="B3530" t="str">
            <v xml:space="preserve">KURZHUBZYLINDER KHZ-DA-032-0025-M-NR 0020346 032 </v>
          </cell>
          <cell r="C3530">
            <v>0</v>
          </cell>
          <cell r="D3530">
            <v>63.4</v>
          </cell>
          <cell r="E3530">
            <v>63.4</v>
          </cell>
        </row>
        <row r="3531">
          <cell r="A3531" t="str">
            <v>400100422</v>
          </cell>
          <cell r="B3531" t="str">
            <v xml:space="preserve">MFCSFAU2_SW_NEUS Anpassung MFCS </v>
          </cell>
          <cell r="C3531">
            <v>0</v>
          </cell>
          <cell r="D3531">
            <v>36209.492147573073</v>
          </cell>
          <cell r="E3531">
            <v>36209.492147573073</v>
          </cell>
        </row>
        <row r="3532">
          <cell r="A3532" t="str">
            <v>400100423</v>
          </cell>
          <cell r="B3532" t="str">
            <v>ALUPROFILBOGEN APB 110 R515/90 - 200</v>
          </cell>
          <cell r="C3532"/>
          <cell r="D3532"/>
          <cell r="E3532"/>
        </row>
        <row r="3533">
          <cell r="A3533" t="str">
            <v>400100424</v>
          </cell>
          <cell r="B3533" t="str">
            <v>BLECH 1 FÜR DB-DETEKTOR</v>
          </cell>
          <cell r="C3533">
            <v>0</v>
          </cell>
          <cell r="D3533">
            <v>81.400000000000006</v>
          </cell>
          <cell r="E3533">
            <v>81.400000000000006</v>
          </cell>
        </row>
        <row r="3534">
          <cell r="A3534" t="str">
            <v>400100425</v>
          </cell>
          <cell r="B3534" t="str">
            <v>BLECH 2 FÜR DB-DETEKTOR</v>
          </cell>
          <cell r="C3534">
            <v>0</v>
          </cell>
          <cell r="D3534">
            <v>84.9</v>
          </cell>
          <cell r="E3534">
            <v>84.9</v>
          </cell>
        </row>
        <row r="3535">
          <cell r="A3535" t="str">
            <v>400100426</v>
          </cell>
          <cell r="B3535" t="str">
            <v>SCHRAUBTRÄGER VERSTÄRKT MIT LEITBLECH STL L=3000</v>
          </cell>
          <cell r="C3535">
            <v>0</v>
          </cell>
          <cell r="D3535">
            <v>89</v>
          </cell>
          <cell r="E3535">
            <v>89</v>
          </cell>
        </row>
        <row r="3536">
          <cell r="A3536" t="str">
            <v>400100427</v>
          </cell>
          <cell r="B3536" t="str">
            <v>Rohrschelle für Schraubträger verstärkt</v>
          </cell>
          <cell r="C3536">
            <v>0</v>
          </cell>
          <cell r="D3536">
            <v>5.47</v>
          </cell>
          <cell r="E3536">
            <v>5.47</v>
          </cell>
        </row>
        <row r="3537">
          <cell r="A3537" t="str">
            <v>400100428</v>
          </cell>
          <cell r="B3537" t="str">
            <v>ALUPROFILBOGEN VERTIKAL INNEN APBV 110 / 15°</v>
          </cell>
          <cell r="C3537"/>
          <cell r="D3537"/>
          <cell r="E3537"/>
        </row>
        <row r="3538">
          <cell r="A3538" t="str">
            <v>400100429</v>
          </cell>
          <cell r="B3538" t="str">
            <v>TRAPEZVERBINDUNG TV 80 BERABEITET FÜR APBV</v>
          </cell>
          <cell r="C3538">
            <v>2</v>
          </cell>
          <cell r="D3538">
            <v>0.95</v>
          </cell>
          <cell r="E3538">
            <v>2.95</v>
          </cell>
        </row>
        <row r="3539">
          <cell r="A3539" t="str">
            <v>400100430</v>
          </cell>
          <cell r="B3539" t="str">
            <v>TRAPEZVERBINDUNG TV 80 BERABEITET FÜR APBV, KPL.</v>
          </cell>
          <cell r="C3539"/>
          <cell r="D3539"/>
          <cell r="E3539"/>
        </row>
        <row r="3540">
          <cell r="A3540" t="str">
            <v>400100431</v>
          </cell>
          <cell r="B3540" t="str">
            <v>ALUPROFILBOGEN VERTIKAL AUSSEN APBV 110 / 15°</v>
          </cell>
          <cell r="C3540"/>
          <cell r="D3540"/>
          <cell r="E3540"/>
        </row>
        <row r="3541">
          <cell r="A3541" t="str">
            <v>400100432</v>
          </cell>
          <cell r="B3541" t="str">
            <v>AP 110 L=1500 MM FÜR APBV INNEN</v>
          </cell>
          <cell r="C3541"/>
          <cell r="D3541"/>
          <cell r="E3541"/>
        </row>
        <row r="3542">
          <cell r="A3542" t="str">
            <v>400100433</v>
          </cell>
          <cell r="B3542" t="str">
            <v>AP 110 L=1500 MM FÜR APBV AUSSEN</v>
          </cell>
          <cell r="C3542">
            <v>2</v>
          </cell>
          <cell r="D3542">
            <v>11.91</v>
          </cell>
          <cell r="E3542">
            <v>16.41</v>
          </cell>
        </row>
        <row r="3543">
          <cell r="A3543" t="str">
            <v>400100434</v>
          </cell>
          <cell r="B3543" t="str">
            <v>Jungheinrich Mehrplatz-Hochregal Typ MPB</v>
          </cell>
          <cell r="C3543">
            <v>0</v>
          </cell>
          <cell r="D3543">
            <v>45985.05</v>
          </cell>
          <cell r="E3543">
            <v>45985.05</v>
          </cell>
        </row>
        <row r="3544">
          <cell r="A3544" t="str">
            <v>400100435</v>
          </cell>
          <cell r="B3544" t="str">
            <v>Jungheinrich Elektro-Kommissionierstapler EKX 51</v>
          </cell>
          <cell r="C3544">
            <v>0</v>
          </cell>
          <cell r="D3544">
            <v>116259.97494333325</v>
          </cell>
          <cell r="E3544">
            <v>116259.97494333325</v>
          </cell>
        </row>
        <row r="3545">
          <cell r="A3545" t="str">
            <v>400100436</v>
          </cell>
          <cell r="B3545" t="str">
            <v>MOVIMOT-Schneckengetriebemotor SA57 DRS71M4/MM05/</v>
          </cell>
          <cell r="C3545">
            <v>0</v>
          </cell>
          <cell r="D3545">
            <v>0</v>
          </cell>
          <cell r="E3545">
            <v>0</v>
          </cell>
        </row>
        <row r="3546">
          <cell r="A3546" t="str">
            <v>400100437</v>
          </cell>
          <cell r="B3546" t="str">
            <v>Sprühdose 400ml RAL 5014</v>
          </cell>
          <cell r="C3546">
            <v>0</v>
          </cell>
          <cell r="D3546">
            <v>12.74</v>
          </cell>
          <cell r="E3546">
            <v>12.74</v>
          </cell>
        </row>
        <row r="3547">
          <cell r="A3547" t="str">
            <v>400100438</v>
          </cell>
          <cell r="B3547" t="str">
            <v>APBV INNEN UND AUßEN</v>
          </cell>
          <cell r="C3547">
            <v>18.100000000000001</v>
          </cell>
          <cell r="D3547">
            <v>28.555199999999999</v>
          </cell>
          <cell r="E3547">
            <v>51.655199999999994</v>
          </cell>
        </row>
        <row r="3548">
          <cell r="A3548" t="str">
            <v>400100439</v>
          </cell>
          <cell r="B3548" t="str">
            <v>FÜHRUNG 2250MM FÜR LKW-BELADUNG</v>
          </cell>
          <cell r="C3548">
            <v>0</v>
          </cell>
          <cell r="D3548">
            <v>0</v>
          </cell>
          <cell r="E3548">
            <v>0</v>
          </cell>
        </row>
        <row r="3549">
          <cell r="A3549" t="str">
            <v>400100440</v>
          </cell>
          <cell r="B3549" t="str">
            <v>Baugruppe P&amp;F - Leitplanke kpl.</v>
          </cell>
          <cell r="C3549"/>
          <cell r="D3549"/>
          <cell r="E3549"/>
        </row>
        <row r="3550">
          <cell r="A3550" t="str">
            <v>400100442</v>
          </cell>
          <cell r="B3550" t="str">
            <v>FÜHRUNG 2000MM FÜR LKW-BELADUNG</v>
          </cell>
          <cell r="C3550"/>
          <cell r="D3550"/>
          <cell r="E3550"/>
        </row>
        <row r="3551">
          <cell r="A3551" t="str">
            <v>400100445</v>
          </cell>
          <cell r="B3551" t="str">
            <v>Endkappen CP2100</v>
          </cell>
          <cell r="C3551">
            <v>0</v>
          </cell>
          <cell r="D3551">
            <v>1204</v>
          </cell>
          <cell r="E3551">
            <v>1204</v>
          </cell>
        </row>
        <row r="3552">
          <cell r="A3552" t="str">
            <v>400100446</v>
          </cell>
          <cell r="B3552" t="str">
            <v>Gelenkhalter</v>
          </cell>
          <cell r="C3552">
            <v>0</v>
          </cell>
          <cell r="D3552">
            <v>8.81</v>
          </cell>
          <cell r="E3552">
            <v>8.81</v>
          </cell>
        </row>
        <row r="3553">
          <cell r="A3553" t="str">
            <v>400100447</v>
          </cell>
          <cell r="B3553" t="str">
            <v>FÜHRUNG KPL. 13200MM FÜR LKW-BELADUNG</v>
          </cell>
          <cell r="C3553">
            <v>2.5</v>
          </cell>
          <cell r="D3553">
            <v>2.1960000000000002</v>
          </cell>
          <cell r="E3553">
            <v>4.6960000000000006</v>
          </cell>
        </row>
        <row r="3554">
          <cell r="A3554" t="str">
            <v>400100449</v>
          </cell>
          <cell r="B3554" t="str">
            <v>QUERSTREBEN SEITLICH FÜR LKW-BELADUNG</v>
          </cell>
          <cell r="C3554">
            <v>0</v>
          </cell>
          <cell r="D3554">
            <v>0</v>
          </cell>
          <cell r="E3554">
            <v>0</v>
          </cell>
        </row>
        <row r="3555">
          <cell r="A3555" t="str">
            <v>400100450</v>
          </cell>
          <cell r="B3555" t="str">
            <v>QUERVERSTREBUNG OBEN FÜR LKW-BELADUNG</v>
          </cell>
          <cell r="C3555">
            <v>0</v>
          </cell>
          <cell r="D3555">
            <v>0</v>
          </cell>
          <cell r="E3555">
            <v>0</v>
          </cell>
        </row>
        <row r="3556">
          <cell r="A3556" t="str">
            <v>400100451</v>
          </cell>
          <cell r="B3556" t="str">
            <v>GERÜST LÄNGSKANTEN FÜR LKW-BELADUNG</v>
          </cell>
          <cell r="C3556">
            <v>0</v>
          </cell>
          <cell r="D3556">
            <v>0</v>
          </cell>
          <cell r="E3556">
            <v>0</v>
          </cell>
        </row>
        <row r="3557">
          <cell r="A3557" t="str">
            <v>400100453</v>
          </cell>
          <cell r="B3557" t="str">
            <v>TROLLEYFÜHRUNGSPROFIL AP110, AP60, APS L=1260</v>
          </cell>
          <cell r="C3557">
            <v>2.3333333333333335</v>
          </cell>
          <cell r="D3557">
            <v>14.679</v>
          </cell>
          <cell r="E3557">
            <v>19.929000000000002</v>
          </cell>
        </row>
        <row r="3558">
          <cell r="A3558" t="str">
            <v>400100454</v>
          </cell>
          <cell r="B3558" t="str">
            <v>TROLLEYFÜHRUNGSPROFIL AP110, AP60; APS L=2000</v>
          </cell>
          <cell r="C3558">
            <v>2.916666666666667</v>
          </cell>
          <cell r="D3558">
            <v>23.3</v>
          </cell>
          <cell r="E3558">
            <v>29.133333333333333</v>
          </cell>
        </row>
        <row r="3559">
          <cell r="A3559" t="str">
            <v>400100455</v>
          </cell>
          <cell r="B3559" t="str">
            <v>TROLLEYFÜHRUNGSPROFIL AP110, AP60, APS L=217</v>
          </cell>
          <cell r="C3559">
            <v>8.75</v>
          </cell>
          <cell r="D3559">
            <v>3.9609999999999999</v>
          </cell>
          <cell r="E3559">
            <v>17.377666666666666</v>
          </cell>
        </row>
        <row r="3560">
          <cell r="A3560" t="str">
            <v>400100456</v>
          </cell>
          <cell r="B3560" t="str">
            <v>FAHRSTRECKE KPL. FÜR LKW-BELADUNG</v>
          </cell>
          <cell r="C3560">
            <v>0</v>
          </cell>
          <cell r="D3560">
            <v>0</v>
          </cell>
          <cell r="E3560">
            <v>0</v>
          </cell>
        </row>
        <row r="3561">
          <cell r="A3561" t="str">
            <v>400100457</v>
          </cell>
          <cell r="B3561" t="str">
            <v>LKW-BELADUNG KPL.</v>
          </cell>
          <cell r="C3561">
            <v>0</v>
          </cell>
          <cell r="D3561">
            <v>0</v>
          </cell>
          <cell r="E3561">
            <v>0</v>
          </cell>
        </row>
        <row r="3562">
          <cell r="A3562" t="str">
            <v>400100458</v>
          </cell>
          <cell r="B3562" t="str">
            <v>STABYLAN W 880 SPRAY / 400 ml SPRAY-Dose</v>
          </cell>
          <cell r="C3562">
            <v>0</v>
          </cell>
          <cell r="D3562">
            <v>13.913333</v>
          </cell>
          <cell r="E3562">
            <v>13.913333</v>
          </cell>
        </row>
        <row r="3563">
          <cell r="A3563" t="str">
            <v>400100459</v>
          </cell>
          <cell r="B3563" t="str">
            <v>WENDEL LINKS 3°</v>
          </cell>
          <cell r="C3563">
            <v>0</v>
          </cell>
          <cell r="D3563">
            <v>0</v>
          </cell>
          <cell r="E3563">
            <v>0</v>
          </cell>
        </row>
        <row r="3564">
          <cell r="A3564" t="str">
            <v>400100460</v>
          </cell>
          <cell r="B3564" t="str">
            <v>TELESKOPSCHIENE SPR475285-00 Systeme Interface con</v>
          </cell>
          <cell r="C3564">
            <v>0</v>
          </cell>
          <cell r="D3564">
            <v>7333.3333333333339</v>
          </cell>
          <cell r="E3564">
            <v>7333.3333333333339</v>
          </cell>
        </row>
        <row r="3565">
          <cell r="A3565" t="str">
            <v>400100461</v>
          </cell>
          <cell r="B3565" t="str">
            <v>SÄULENSTOPPER KPL.</v>
          </cell>
          <cell r="C3565">
            <v>15.549999999999999</v>
          </cell>
          <cell r="D3565">
            <v>397.49503264853558</v>
          </cell>
          <cell r="E3565">
            <v>413.04503264853565</v>
          </cell>
        </row>
        <row r="3566">
          <cell r="A3566" t="str">
            <v>400100462</v>
          </cell>
          <cell r="B3566" t="str">
            <v>SERVICELEISTUNG DOKUMENTE (RENOVACION 3 ANOS LICEN</v>
          </cell>
          <cell r="C3566">
            <v>0</v>
          </cell>
          <cell r="D3566">
            <v>190</v>
          </cell>
          <cell r="E3566">
            <v>190</v>
          </cell>
        </row>
        <row r="3567">
          <cell r="A3567" t="str">
            <v>400100463</v>
          </cell>
          <cell r="B3567" t="str">
            <v>TEF-Bogen 90° R300 (innen) für Bogen APB</v>
          </cell>
          <cell r="C3567">
            <v>9.75</v>
          </cell>
          <cell r="D3567">
            <v>20.930293447293447</v>
          </cell>
          <cell r="E3567">
            <v>40.680293447293444</v>
          </cell>
        </row>
        <row r="3568">
          <cell r="A3568" t="str">
            <v>400100464</v>
          </cell>
          <cell r="B3568" t="str">
            <v>TEF BOGEN AUSSEN 90° R500 FÜR APB</v>
          </cell>
          <cell r="C3568">
            <v>16</v>
          </cell>
          <cell r="D3568">
            <v>51.243333333333332</v>
          </cell>
          <cell r="E3568">
            <v>74.743333333333339</v>
          </cell>
        </row>
        <row r="3569">
          <cell r="A3569" t="str">
            <v>400100465</v>
          </cell>
          <cell r="B3569" t="str">
            <v>ANTRIEBSKETTENRAD 55Nn, GEHÄRTET, TEILUNG 49MM,</v>
          </cell>
          <cell r="C3569">
            <v>0</v>
          </cell>
          <cell r="D3569">
            <v>202.6</v>
          </cell>
          <cell r="E3569">
            <v>202.6</v>
          </cell>
        </row>
        <row r="3570">
          <cell r="A3570" t="str">
            <v>400100466</v>
          </cell>
          <cell r="B3570" t="str">
            <v>RUTSCHNABE 500-2, 55Nn/90Nn, FÜR SCHLEPPKETTEN-AN</v>
          </cell>
          <cell r="C3570">
            <v>0</v>
          </cell>
          <cell r="D3570">
            <v>219.67</v>
          </cell>
          <cell r="E3570">
            <v>219.67</v>
          </cell>
        </row>
        <row r="3571">
          <cell r="A3571" t="str">
            <v>400100467</v>
          </cell>
          <cell r="B3571" t="str">
            <v>MANOMETER PG1-ROB-G014-ADJ-D50-PTFE-P0-10</v>
          </cell>
          <cell r="C3571">
            <v>0</v>
          </cell>
          <cell r="D3571">
            <v>9.48</v>
          </cell>
          <cell r="E3571">
            <v>9.48</v>
          </cell>
        </row>
        <row r="3572">
          <cell r="A3572" t="str">
            <v>400100468</v>
          </cell>
          <cell r="B3572" t="str">
            <v>BLECHVERKLEIDUNG MIT NUT 48X22 F. UNIVERSALSTOPPER</v>
          </cell>
          <cell r="C3572">
            <v>0</v>
          </cell>
          <cell r="D3572">
            <v>4.6500000000000004</v>
          </cell>
          <cell r="E3572">
            <v>4.6500000000000004</v>
          </cell>
        </row>
        <row r="3573">
          <cell r="A3573" t="str">
            <v>400100469</v>
          </cell>
          <cell r="B3573" t="str">
            <v>BLECHVERKLEIDUNG MIT NUT 42X12 F. UNIVERSALSTOPPER</v>
          </cell>
          <cell r="C3573">
            <v>0</v>
          </cell>
          <cell r="D3573">
            <v>4.7</v>
          </cell>
          <cell r="E3573">
            <v>4.7</v>
          </cell>
        </row>
        <row r="3574">
          <cell r="A3574" t="str">
            <v>400100470</v>
          </cell>
          <cell r="B3574" t="str">
            <v>BLECHLASCHE F. UNIVERSALSTOPPER M. ENDLAGENABFRAGE</v>
          </cell>
          <cell r="C3574">
            <v>0</v>
          </cell>
          <cell r="D3574">
            <v>1.95</v>
          </cell>
          <cell r="E3574">
            <v>1.95</v>
          </cell>
        </row>
        <row r="3575">
          <cell r="A3575" t="str">
            <v>400100471</v>
          </cell>
          <cell r="B3575" t="str">
            <v>GERÜST PFOSTEN FÜR LKW-BELADUNG</v>
          </cell>
          <cell r="C3575">
            <v>0</v>
          </cell>
          <cell r="D3575">
            <v>0</v>
          </cell>
          <cell r="E3575">
            <v>0</v>
          </cell>
        </row>
        <row r="3576">
          <cell r="A3576" t="str">
            <v>400100472</v>
          </cell>
          <cell r="B3576" t="str">
            <v>SÄULENTRÄGER KPL. FÜR LKW-BELADUNG</v>
          </cell>
          <cell r="C3576">
            <v>0</v>
          </cell>
          <cell r="D3576">
            <v>0</v>
          </cell>
          <cell r="E3576">
            <v>0</v>
          </cell>
        </row>
        <row r="3577">
          <cell r="A3577" t="str">
            <v>400100473</v>
          </cell>
          <cell r="B3577" t="str">
            <v>TRÄGER GERÜST FÜR LKW-BELADUNG</v>
          </cell>
          <cell r="C3577">
            <v>0</v>
          </cell>
          <cell r="D3577">
            <v>0</v>
          </cell>
          <cell r="E3577">
            <v>0</v>
          </cell>
        </row>
        <row r="3578">
          <cell r="A3578" t="str">
            <v>400100474</v>
          </cell>
          <cell r="B3578" t="str">
            <v>AP110 Teleskopschiene Anbindung</v>
          </cell>
          <cell r="C3578">
            <v>0</v>
          </cell>
          <cell r="D3578">
            <v>104.1</v>
          </cell>
          <cell r="E3578">
            <v>104.1</v>
          </cell>
        </row>
        <row r="3579">
          <cell r="A3579" t="str">
            <v>400100475</v>
          </cell>
          <cell r="B3579" t="str">
            <v>Trapezverbindungselement für Teleskopschiene</v>
          </cell>
          <cell r="C3579">
            <v>5.5</v>
          </cell>
          <cell r="D3579">
            <v>0.19</v>
          </cell>
          <cell r="E3579">
            <v>7.69</v>
          </cell>
        </row>
        <row r="3580">
          <cell r="A3580" t="str">
            <v>400100476</v>
          </cell>
          <cell r="B3580" t="str">
            <v>Klotz für Teleskopschiene</v>
          </cell>
          <cell r="C3580">
            <v>0</v>
          </cell>
          <cell r="D3580">
            <v>36</v>
          </cell>
          <cell r="E3580">
            <v>36</v>
          </cell>
        </row>
        <row r="3581">
          <cell r="A3581" t="str">
            <v>400100477</v>
          </cell>
          <cell r="B3581" t="str">
            <v>EW_TRAGROHR FÜR SONDER-TROLLEYTRÄGER</v>
          </cell>
          <cell r="C3581">
            <v>0</v>
          </cell>
          <cell r="D3581">
            <v>0</v>
          </cell>
          <cell r="E3581">
            <v>0</v>
          </cell>
        </row>
        <row r="3582">
          <cell r="A3582" t="str">
            <v>400100478</v>
          </cell>
          <cell r="B3582" t="str">
            <v>EW_TROLLEYTRÄGER HLOHOVEC</v>
          </cell>
          <cell r="C3582">
            <v>3</v>
          </cell>
          <cell r="D3582">
            <v>48.405860816049483</v>
          </cell>
          <cell r="E3582">
            <v>53.90586081604949</v>
          </cell>
        </row>
        <row r="3583">
          <cell r="A3583" t="str">
            <v>400100479</v>
          </cell>
          <cell r="B3583" t="str">
            <v>Führungsbolzen</v>
          </cell>
          <cell r="C3583">
            <v>0</v>
          </cell>
          <cell r="D3583">
            <v>22</v>
          </cell>
          <cell r="E3583">
            <v>22</v>
          </cell>
        </row>
        <row r="3584">
          <cell r="A3584" t="str">
            <v>400100480</v>
          </cell>
          <cell r="B3584" t="str">
            <v>Teleskopschiene</v>
          </cell>
          <cell r="C3584"/>
          <cell r="D3584"/>
          <cell r="E3584"/>
        </row>
        <row r="3585">
          <cell r="A3585" t="str">
            <v>400100481</v>
          </cell>
          <cell r="B3585" t="str">
            <v>BOGEN P&amp;F 45° R704</v>
          </cell>
          <cell r="C3585">
            <v>0</v>
          </cell>
          <cell r="D3585">
            <v>64.656000000000006</v>
          </cell>
          <cell r="E3585">
            <v>64.656000000000006</v>
          </cell>
        </row>
        <row r="3586">
          <cell r="A3586" t="str">
            <v>400100482</v>
          </cell>
          <cell r="B3586" t="str">
            <v>INNENBOGEN P&amp;F 45° R556</v>
          </cell>
          <cell r="C3586">
            <v>0</v>
          </cell>
          <cell r="D3586">
            <v>53.88</v>
          </cell>
          <cell r="E3586">
            <v>53.88</v>
          </cell>
        </row>
        <row r="3587">
          <cell r="A3587" t="str">
            <v>400100483</v>
          </cell>
          <cell r="B3587" t="str">
            <v>BOGEN P&amp;F 85° R704 - 70/70</v>
          </cell>
          <cell r="C3587">
            <v>0</v>
          </cell>
          <cell r="D3587">
            <v>80.819999999999993</v>
          </cell>
          <cell r="E3587">
            <v>80.819999999999993</v>
          </cell>
        </row>
        <row r="3588">
          <cell r="A3588" t="str">
            <v>400100484</v>
          </cell>
          <cell r="B3588" t="str">
            <v>BOGEN P&amp;F 85° R556 - 70/70</v>
          </cell>
          <cell r="C3588">
            <v>0</v>
          </cell>
          <cell r="D3588">
            <v>70.043999999999997</v>
          </cell>
          <cell r="E3588">
            <v>70.043999999999997</v>
          </cell>
        </row>
        <row r="3589">
          <cell r="A3589" t="str">
            <v>400100485</v>
          </cell>
          <cell r="B3589" t="str">
            <v>ALUPROFILBOGEN APB 110 R630 85° - 170/170</v>
          </cell>
          <cell r="C3589">
            <v>0</v>
          </cell>
          <cell r="D3589">
            <v>11.91</v>
          </cell>
          <cell r="E3589">
            <v>11.91</v>
          </cell>
        </row>
        <row r="3590">
          <cell r="A3590" t="str">
            <v>400100486</v>
          </cell>
          <cell r="B3590" t="str">
            <v>MOVIMOT-Schneckengetriebemotor  SA57 DRS71M4</v>
          </cell>
          <cell r="C3590">
            <v>0</v>
          </cell>
          <cell r="D3590">
            <v>1159.2266666666667</v>
          </cell>
          <cell r="E3590">
            <v>1159.2266666666667</v>
          </cell>
        </row>
        <row r="3591">
          <cell r="A3591" t="str">
            <v>400100487</v>
          </cell>
          <cell r="B3591" t="str">
            <v>MONTAGEPLATTE 500x500x30</v>
          </cell>
          <cell r="C3591">
            <v>0</v>
          </cell>
          <cell r="D3591">
            <v>111.6</v>
          </cell>
          <cell r="E3591">
            <v>111.6</v>
          </cell>
        </row>
        <row r="3592">
          <cell r="A3592" t="str">
            <v>400100488</v>
          </cell>
          <cell r="B3592" t="str">
            <v>Drosselrückschlagventil Abluft CC04-M005-DA06-2_1</v>
          </cell>
          <cell r="C3592">
            <v>0</v>
          </cell>
          <cell r="D3592">
            <v>13.42</v>
          </cell>
          <cell r="E3592">
            <v>13.42</v>
          </cell>
        </row>
        <row r="3593">
          <cell r="A3593" t="str">
            <v>400100489</v>
          </cell>
          <cell r="B3593" t="str">
            <v xml:space="preserve">Zylinder D=16 H=50 doppeltwirkend, Edelstahlrohr, </v>
          </cell>
          <cell r="C3593">
            <v>0</v>
          </cell>
          <cell r="D3593">
            <v>25.76</v>
          </cell>
          <cell r="E3593">
            <v>25.76</v>
          </cell>
        </row>
        <row r="3594">
          <cell r="A3594" t="str">
            <v>400100490</v>
          </cell>
          <cell r="B3594" t="str">
            <v>Kreisförderanlage CDDC_41258_21</v>
          </cell>
          <cell r="C3594">
            <v>0</v>
          </cell>
          <cell r="D3594">
            <v>29103.335989281633</v>
          </cell>
          <cell r="E3594">
            <v>29103.335989281633</v>
          </cell>
        </row>
        <row r="3595">
          <cell r="A3595" t="str">
            <v>400100491</v>
          </cell>
          <cell r="B3595" t="str">
            <v>CP 2100 ANLAGE KPL. - PinKlinke_41258_21</v>
          </cell>
          <cell r="C3595">
            <v>0</v>
          </cell>
          <cell r="D3595">
            <v>29200</v>
          </cell>
          <cell r="E3595">
            <v>29200</v>
          </cell>
        </row>
        <row r="3596">
          <cell r="A3596" t="str">
            <v>400100492</v>
          </cell>
          <cell r="B3596" t="str">
            <v>MONTAGEPLATTE 650x500x20</v>
          </cell>
          <cell r="C3596">
            <v>0</v>
          </cell>
          <cell r="D3596">
            <v>72.75</v>
          </cell>
          <cell r="E3596">
            <v>72.75</v>
          </cell>
        </row>
        <row r="3597">
          <cell r="A3597" t="str">
            <v>400100493</v>
          </cell>
          <cell r="B3597" t="str">
            <v>Stoppertrolley oben</v>
          </cell>
          <cell r="C3597">
            <v>3.5</v>
          </cell>
          <cell r="D3597">
            <v>297.62</v>
          </cell>
          <cell r="E3597">
            <v>306.12</v>
          </cell>
        </row>
        <row r="3598">
          <cell r="A3598" t="str">
            <v>400100494</v>
          </cell>
          <cell r="B3598" t="str">
            <v>AFS UMLENKUNG LW18 ANFANGSLEISTE OBEN</v>
          </cell>
          <cell r="C3598">
            <v>97.5</v>
          </cell>
          <cell r="D3598">
            <v>48.23</v>
          </cell>
          <cell r="E3598">
            <v>145.72999999999999</v>
          </cell>
        </row>
        <row r="3599">
          <cell r="A3599" t="str">
            <v>400100495</v>
          </cell>
          <cell r="B3599" t="str">
            <v>EW Grundkörper_1</v>
          </cell>
          <cell r="C3599">
            <v>0</v>
          </cell>
          <cell r="D3599">
            <v>71</v>
          </cell>
          <cell r="E3599">
            <v>71</v>
          </cell>
        </row>
        <row r="3600">
          <cell r="A3600" t="str">
            <v>400100496</v>
          </cell>
          <cell r="B3600" t="str">
            <v>EW Grundkörper_2</v>
          </cell>
          <cell r="C3600">
            <v>0</v>
          </cell>
          <cell r="D3600">
            <v>71</v>
          </cell>
          <cell r="E3600">
            <v>71</v>
          </cell>
        </row>
        <row r="3601">
          <cell r="A3601" t="str">
            <v>400100497</v>
          </cell>
          <cell r="B3601" t="str">
            <v>GETR.MOT. WF20DRS71S4BE05, 0,37KW</v>
          </cell>
          <cell r="C3601"/>
          <cell r="D3601">
            <v>256.52999999999997</v>
          </cell>
          <cell r="E3601">
            <v>256.52999999999997</v>
          </cell>
        </row>
        <row r="3602">
          <cell r="A3602" t="str">
            <v>400100498</v>
          </cell>
          <cell r="B3602" t="str">
            <v>NORMZYLINDER DSNU-20-30-PPV-A FESTO 1908292</v>
          </cell>
          <cell r="C3602">
            <v>0</v>
          </cell>
          <cell r="D3602">
            <v>44.23</v>
          </cell>
          <cell r="E3602">
            <v>44.23</v>
          </cell>
        </row>
        <row r="3603">
          <cell r="A3603" t="str">
            <v>400100499</v>
          </cell>
          <cell r="B3603" t="str">
            <v>GETR.MOT. WF20DRS71S4, 0,37KW</v>
          </cell>
          <cell r="C3603"/>
          <cell r="D3603">
            <v>182.08</v>
          </cell>
          <cell r="E3603">
            <v>182.08</v>
          </cell>
        </row>
        <row r="3604">
          <cell r="A3604" t="str">
            <v>400100500</v>
          </cell>
          <cell r="B3604" t="str">
            <v>Querförderer</v>
          </cell>
          <cell r="C3604">
            <v>0</v>
          </cell>
          <cell r="D3604">
            <v>11655.95</v>
          </cell>
          <cell r="E3604">
            <v>11655.95</v>
          </cell>
        </row>
        <row r="3605">
          <cell r="A3605" t="str">
            <v>400100501</v>
          </cell>
          <cell r="B3605" t="str">
            <v>Seitenführungsleiste für Bahnhofsverl. P&amp;F</v>
          </cell>
          <cell r="C3605">
            <v>0</v>
          </cell>
          <cell r="D3605">
            <v>15.7</v>
          </cell>
          <cell r="E3605">
            <v>15.7</v>
          </cell>
        </row>
        <row r="3606">
          <cell r="A3606" t="str">
            <v>400100502</v>
          </cell>
          <cell r="B3606" t="str">
            <v>Zwangsführungsleiste links</v>
          </cell>
          <cell r="C3606">
            <v>0</v>
          </cell>
          <cell r="D3606">
            <v>9.1999999999999993</v>
          </cell>
          <cell r="E3606">
            <v>9.1999999999999993</v>
          </cell>
        </row>
        <row r="3607">
          <cell r="A3607" t="str">
            <v>400100503</v>
          </cell>
          <cell r="B3607" t="str">
            <v>CTC Behälter-Fördertechnik für Projekt 550000</v>
          </cell>
          <cell r="C3607">
            <v>0</v>
          </cell>
          <cell r="D3607">
            <v>503060.08179752412</v>
          </cell>
          <cell r="E3607">
            <v>503060.08179752412</v>
          </cell>
        </row>
        <row r="3608">
          <cell r="A3608" t="str">
            <v>400100504</v>
          </cell>
          <cell r="B3608" t="str">
            <v>WEICHE S 90°-L-700/700, KPL.  MIT HANDSCHALTUNG</v>
          </cell>
          <cell r="C3608">
            <v>11.999999999999998</v>
          </cell>
          <cell r="D3608">
            <v>59.472329146182098</v>
          </cell>
          <cell r="E3608">
            <v>88.972329146182091</v>
          </cell>
        </row>
        <row r="3609">
          <cell r="A3609" t="str">
            <v>400100505</v>
          </cell>
          <cell r="B3609" t="str">
            <v>EW Klotz</v>
          </cell>
          <cell r="C3609">
            <v>0</v>
          </cell>
          <cell r="D3609">
            <v>29</v>
          </cell>
          <cell r="E3609">
            <v>29</v>
          </cell>
        </row>
        <row r="3610">
          <cell r="A3610" t="str">
            <v>400100506</v>
          </cell>
          <cell r="B3610" t="str">
            <v>Stopperstift kpl.</v>
          </cell>
          <cell r="C3610">
            <v>0</v>
          </cell>
          <cell r="D3610">
            <v>33.4</v>
          </cell>
          <cell r="E3610">
            <v>33.4</v>
          </cell>
        </row>
        <row r="3611">
          <cell r="A3611" t="str">
            <v>400100507</v>
          </cell>
          <cell r="B3611" t="str">
            <v xml:space="preserve">EW Schieber </v>
          </cell>
          <cell r="C3611">
            <v>0</v>
          </cell>
          <cell r="D3611">
            <v>92.7</v>
          </cell>
          <cell r="E3611">
            <v>92.7</v>
          </cell>
        </row>
        <row r="3612">
          <cell r="A3612" t="str">
            <v>400100508</v>
          </cell>
          <cell r="B3612" t="str">
            <v>Drehstange Schweißteil kpl.</v>
          </cell>
          <cell r="C3612">
            <v>0</v>
          </cell>
          <cell r="D3612">
            <v>123</v>
          </cell>
          <cell r="E3612">
            <v>123</v>
          </cell>
        </row>
        <row r="3613">
          <cell r="A3613" t="str">
            <v>400100509</v>
          </cell>
          <cell r="B3613" t="str">
            <v>Winkelplatte für Abwurf/Klammer</v>
          </cell>
          <cell r="C3613">
            <v>0</v>
          </cell>
          <cell r="D3613">
            <v>52</v>
          </cell>
          <cell r="E3613">
            <v>52</v>
          </cell>
        </row>
        <row r="3614">
          <cell r="A3614" t="str">
            <v>400100510</v>
          </cell>
          <cell r="B3614" t="str">
            <v>U-Profil mit Lasche für Abwurf/Klammer</v>
          </cell>
          <cell r="C3614">
            <v>0</v>
          </cell>
          <cell r="D3614">
            <v>51.2</v>
          </cell>
          <cell r="E3614">
            <v>51.2</v>
          </cell>
        </row>
        <row r="3615">
          <cell r="A3615" t="str">
            <v>400100511</v>
          </cell>
          <cell r="B3615" t="str">
            <v>Schweißteil Halter Entladung für Abwurf/Klammer</v>
          </cell>
          <cell r="C3615">
            <v>0</v>
          </cell>
          <cell r="D3615">
            <v>35</v>
          </cell>
          <cell r="E3615">
            <v>35</v>
          </cell>
        </row>
        <row r="3616">
          <cell r="A3616" t="str">
            <v>400100512</v>
          </cell>
          <cell r="B3616" t="str">
            <v>Halter kpl. Entladung für Abwurf/Klammer</v>
          </cell>
          <cell r="C3616">
            <v>7.5</v>
          </cell>
          <cell r="D3616">
            <v>48.09</v>
          </cell>
          <cell r="E3616">
            <v>61.09</v>
          </cell>
        </row>
        <row r="3617">
          <cell r="A3617" t="str">
            <v>400100513</v>
          </cell>
          <cell r="B3617" t="str">
            <v>Rutschprofil bearbeitet L=300 für Abwurf/Klammer</v>
          </cell>
          <cell r="C3617">
            <v>7.5</v>
          </cell>
          <cell r="D3617">
            <v>2.2599999999999998</v>
          </cell>
          <cell r="E3617">
            <v>11.26</v>
          </cell>
        </row>
        <row r="3618">
          <cell r="A3618" t="str">
            <v>400100514</v>
          </cell>
          <cell r="B3618" t="str">
            <v>Versteifung Rutschstange für Abwurf/Klammer</v>
          </cell>
          <cell r="C3618">
            <v>0</v>
          </cell>
          <cell r="D3618">
            <v>8</v>
          </cell>
          <cell r="E3618">
            <v>8</v>
          </cell>
        </row>
        <row r="3619">
          <cell r="A3619" t="str">
            <v>400100515</v>
          </cell>
          <cell r="B3619" t="str">
            <v>Bühnenrampe "Praktikus 750" für Projekt 500035</v>
          </cell>
          <cell r="C3619">
            <v>0</v>
          </cell>
          <cell r="D3619">
            <v>1976.64</v>
          </cell>
          <cell r="E3619">
            <v>1976.64</v>
          </cell>
        </row>
        <row r="3620">
          <cell r="A3620" t="str">
            <v>400100516</v>
          </cell>
          <cell r="B3620" t="str">
            <v>EW_BÜGEL F. SORTERTASCHE</v>
          </cell>
          <cell r="C3620">
            <v>0</v>
          </cell>
          <cell r="D3620">
            <v>18.5</v>
          </cell>
          <cell r="E3620">
            <v>18.5</v>
          </cell>
        </row>
        <row r="3621">
          <cell r="A3621" t="str">
            <v>400100517</v>
          </cell>
          <cell r="B3621" t="str">
            <v>SECHSKANTSCHRAUBE DIN 933 M10X25 12.9 (ISO 4017)</v>
          </cell>
          <cell r="C3621">
            <v>0</v>
          </cell>
          <cell r="D3621">
            <v>0</v>
          </cell>
          <cell r="E3621">
            <v>0</v>
          </cell>
        </row>
        <row r="3622">
          <cell r="A3622" t="str">
            <v>400100518</v>
          </cell>
          <cell r="B3622" t="str">
            <v>SECHSKANTSCHRAUBE DIN 933 M10X100 12.9 (ISO 4017)</v>
          </cell>
          <cell r="C3622">
            <v>0</v>
          </cell>
          <cell r="D3622">
            <v>0</v>
          </cell>
          <cell r="E3622">
            <v>0</v>
          </cell>
        </row>
        <row r="3623">
          <cell r="A3623" t="str">
            <v>400100519</v>
          </cell>
          <cell r="B3623" t="str">
            <v>SECHSKANTSCHRAUBE DIN 933 M10X65 12.9 (ISO 4017)</v>
          </cell>
          <cell r="C3623">
            <v>0</v>
          </cell>
          <cell r="D3623">
            <v>0</v>
          </cell>
          <cell r="E3623">
            <v>0</v>
          </cell>
        </row>
        <row r="3624">
          <cell r="A3624" t="str">
            <v>400100520</v>
          </cell>
          <cell r="B3624" t="str">
            <v>Schlitten für Stopper unten</v>
          </cell>
          <cell r="C3624"/>
          <cell r="D3624">
            <v>76.400000000000006</v>
          </cell>
          <cell r="E3624">
            <v>76.400000000000006</v>
          </cell>
        </row>
        <row r="3625">
          <cell r="A3625" t="str">
            <v>400100521</v>
          </cell>
          <cell r="B3625" t="str">
            <v>Pressstange kpl. für Stopper unten</v>
          </cell>
          <cell r="C3625">
            <v>0</v>
          </cell>
          <cell r="D3625">
            <v>66.5</v>
          </cell>
          <cell r="E3625">
            <v>66.5</v>
          </cell>
        </row>
        <row r="3626">
          <cell r="A3626" t="str">
            <v>400100522</v>
          </cell>
          <cell r="B3626" t="str">
            <v>Stopper unten kpl.</v>
          </cell>
          <cell r="C3626">
            <v>3</v>
          </cell>
          <cell r="D3626">
            <v>217.24</v>
          </cell>
          <cell r="E3626">
            <v>222.74</v>
          </cell>
        </row>
        <row r="3627">
          <cell r="A3627" t="str">
            <v>400100523</v>
          </cell>
          <cell r="B3627" t="str">
            <v>Sicherungsstecker für Stopper unten</v>
          </cell>
          <cell r="C3627">
            <v>0</v>
          </cell>
          <cell r="D3627">
            <v>36.1</v>
          </cell>
          <cell r="E3627">
            <v>36.1</v>
          </cell>
        </row>
        <row r="3628">
          <cell r="A3628" t="str">
            <v>400100524</v>
          </cell>
          <cell r="B3628" t="str">
            <v>SÄULENSTOPPER APS 110 M. F-ZYL. KPL.</v>
          </cell>
          <cell r="C3628"/>
          <cell r="D3628"/>
          <cell r="E3628"/>
        </row>
        <row r="3629">
          <cell r="A3629" t="str">
            <v>400100525</v>
          </cell>
          <cell r="B3629" t="str">
            <v>Hilfsgerüst für Projekt 500196</v>
          </cell>
          <cell r="C3629"/>
          <cell r="D3629"/>
          <cell r="E3629"/>
        </row>
        <row r="3630">
          <cell r="A3630" t="str">
            <v>400100526</v>
          </cell>
          <cell r="B3630" t="str">
            <v>STIRNR.GETR.MOT. R47DRS71M4BE1HR/TF, 0,55KW</v>
          </cell>
          <cell r="C3630"/>
          <cell r="D3630">
            <v>993.28</v>
          </cell>
          <cell r="E3630">
            <v>993.28</v>
          </cell>
        </row>
        <row r="3631">
          <cell r="A3631" t="str">
            <v>400100527</v>
          </cell>
          <cell r="B3631" t="str">
            <v>BEFESTIGUNGSSATZ SMBR-8-20  F_PN_175095</v>
          </cell>
          <cell r="C3631">
            <v>0</v>
          </cell>
          <cell r="D3631">
            <v>3.1</v>
          </cell>
          <cell r="E3631">
            <v>3.1</v>
          </cell>
        </row>
        <row r="3632">
          <cell r="A3632" t="str">
            <v>400100528</v>
          </cell>
          <cell r="B3632" t="str">
            <v>EW - WEICHE S 45°-R-350/700, KPL. MIT E</v>
          </cell>
          <cell r="C3632">
            <v>40</v>
          </cell>
          <cell r="D3632">
            <v>133.21</v>
          </cell>
          <cell r="E3632">
            <v>209.21</v>
          </cell>
        </row>
        <row r="3633">
          <cell r="A3633" t="str">
            <v>400100529</v>
          </cell>
          <cell r="B3633" t="str">
            <v>ZWISCHENSTÜCK ANBINDUNG AP60 ZU TELESKOPSCHIENE</v>
          </cell>
          <cell r="C3633"/>
          <cell r="D3633"/>
          <cell r="E3633"/>
        </row>
        <row r="3634">
          <cell r="A3634" t="str">
            <v>400100530</v>
          </cell>
          <cell r="B3634" t="str">
            <v>E - STOPPERHEBEL</v>
          </cell>
          <cell r="C3634"/>
          <cell r="D3634"/>
          <cell r="E3634"/>
        </row>
        <row r="3635">
          <cell r="A3635" t="str">
            <v>400100531</v>
          </cell>
          <cell r="B3635" t="str">
            <v>E - HALTER STOPPERHEBEL</v>
          </cell>
          <cell r="C3635"/>
          <cell r="D3635"/>
          <cell r="E3635"/>
        </row>
        <row r="3636">
          <cell r="A3636" t="str">
            <v>400100532</v>
          </cell>
          <cell r="B3636" t="str">
            <v>S-R WEICHENKÖRPER MIT E</v>
          </cell>
          <cell r="C3636"/>
          <cell r="D3636"/>
          <cell r="E3636"/>
        </row>
        <row r="3637">
          <cell r="A3637" t="str">
            <v>400100533</v>
          </cell>
          <cell r="B3637" t="str">
            <v>PLATTENKÖRPER S-R/L GESCHWEISST</v>
          </cell>
          <cell r="C3637"/>
          <cell r="D3637"/>
          <cell r="E3637"/>
        </row>
        <row r="3638">
          <cell r="A3638" t="str">
            <v>400100534</v>
          </cell>
          <cell r="B3638" t="str">
            <v>S / S D  WEICHENSCHENKEL E</v>
          </cell>
          <cell r="C3638"/>
          <cell r="D3638"/>
          <cell r="E3638"/>
        </row>
        <row r="3639">
          <cell r="A3639" t="str">
            <v>400100535</v>
          </cell>
          <cell r="B3639" t="str">
            <v>MAGNETGRUNDPLATTE</v>
          </cell>
          <cell r="C3639"/>
          <cell r="D3639"/>
          <cell r="E3639"/>
        </row>
        <row r="3640">
          <cell r="A3640" t="str">
            <v>400100536</v>
          </cell>
          <cell r="B3640" t="str">
            <v>GRUNDPLATTE KPL.</v>
          </cell>
          <cell r="C3640">
            <v>0</v>
          </cell>
          <cell r="D3640">
            <v>60</v>
          </cell>
          <cell r="E3640">
            <v>60</v>
          </cell>
        </row>
        <row r="3641">
          <cell r="A3641" t="str">
            <v>400100537</v>
          </cell>
          <cell r="B3641" t="str">
            <v>Zwangsführungsleiste rechts</v>
          </cell>
          <cell r="C3641">
            <v>0</v>
          </cell>
          <cell r="D3641">
            <v>9.1999999999999993</v>
          </cell>
          <cell r="E3641">
            <v>9.1999999999999993</v>
          </cell>
        </row>
        <row r="3642">
          <cell r="A3642" t="str">
            <v>400100538</v>
          </cell>
          <cell r="B3642" t="str">
            <v>FLÜGELMUTTER DIN315 D M16</v>
          </cell>
          <cell r="C3642">
            <v>0</v>
          </cell>
          <cell r="D3642">
            <v>1.06925</v>
          </cell>
          <cell r="E3642">
            <v>1.06925</v>
          </cell>
        </row>
        <row r="3643">
          <cell r="A3643" t="str">
            <v>400100539</v>
          </cell>
          <cell r="B3643" t="str">
            <v>SICHERUNGSSTECKER DIN11024 4,0X60 FÜR BOHRUNG D4,5</v>
          </cell>
          <cell r="C3643">
            <v>0</v>
          </cell>
          <cell r="D3643">
            <v>0.21</v>
          </cell>
          <cell r="E3643">
            <v>0.21</v>
          </cell>
        </row>
        <row r="3644">
          <cell r="A3644" t="str">
            <v>400100540</v>
          </cell>
          <cell r="B3644" t="str">
            <v>5/2-Wege-Seilzugventil, G1/8 PR-17006-02</v>
          </cell>
          <cell r="C3644">
            <v>0</v>
          </cell>
          <cell r="D3644">
            <v>255.3</v>
          </cell>
          <cell r="E3644">
            <v>255.3</v>
          </cell>
        </row>
        <row r="3645">
          <cell r="A3645" t="str">
            <v>400100541</v>
          </cell>
          <cell r="B3645" t="str">
            <v>ENDKAPPE RECHTS GROSSES PROFIL TRANSPOTEX 41010-4</v>
          </cell>
          <cell r="C3645">
            <v>0</v>
          </cell>
          <cell r="D3645">
            <v>0</v>
          </cell>
          <cell r="E3645">
            <v>0</v>
          </cell>
        </row>
        <row r="3646">
          <cell r="A3646" t="str">
            <v>400100542</v>
          </cell>
          <cell r="B3646" t="str">
            <v>ENDKAPPE LINKS GROSSES PROFIL TRANSPOTEX 41037-5</v>
          </cell>
          <cell r="C3646">
            <v>0</v>
          </cell>
          <cell r="D3646">
            <v>0</v>
          </cell>
          <cell r="E3646">
            <v>0</v>
          </cell>
        </row>
        <row r="3647">
          <cell r="A3647" t="str">
            <v>400100543</v>
          </cell>
          <cell r="B3647" t="str">
            <v>WEICHENSCHENKELABFRAGE EL. WEICHE</v>
          </cell>
          <cell r="C3647">
            <v>6</v>
          </cell>
          <cell r="D3647">
            <v>14.98</v>
          </cell>
          <cell r="E3647">
            <v>25.98</v>
          </cell>
        </row>
        <row r="3648">
          <cell r="A3648" t="str">
            <v>400100544</v>
          </cell>
          <cell r="B3648" t="str">
            <v>SENSORHALTER EL. WEICHE</v>
          </cell>
          <cell r="C3648"/>
          <cell r="D3648"/>
          <cell r="E3648"/>
        </row>
        <row r="3649">
          <cell r="A3649" t="str">
            <v>400100545</v>
          </cell>
          <cell r="B3649" t="str">
            <v>E - HALTER STOPPERHEBEL KPL.</v>
          </cell>
          <cell r="C3649"/>
          <cell r="D3649"/>
          <cell r="E3649"/>
        </row>
        <row r="3650">
          <cell r="A3650" t="str">
            <v>400100546</v>
          </cell>
          <cell r="B3650" t="str">
            <v>4KT MUTTER M4</v>
          </cell>
          <cell r="C3650">
            <v>0</v>
          </cell>
          <cell r="D3650">
            <v>1.0200000000000001E-2</v>
          </cell>
          <cell r="E3650">
            <v>1.0200000000000001E-2</v>
          </cell>
        </row>
        <row r="3651">
          <cell r="A3651" t="str">
            <v>400100547</v>
          </cell>
          <cell r="B3651" t="str">
            <v>S-R/L SCHALTKULISSE FÜR E</v>
          </cell>
          <cell r="C3651"/>
          <cell r="D3651"/>
          <cell r="E3651"/>
        </row>
        <row r="3652">
          <cell r="A3652" t="str">
            <v>400100548</v>
          </cell>
          <cell r="B3652" t="str">
            <v>FÜHRUNGSBOLZEN FÜR CCB AUFGABE</v>
          </cell>
          <cell r="C3652">
            <v>0</v>
          </cell>
          <cell r="D3652">
            <v>3.5</v>
          </cell>
          <cell r="E3652">
            <v>3.5</v>
          </cell>
        </row>
        <row r="3653">
          <cell r="A3653" t="str">
            <v>400100549</v>
          </cell>
          <cell r="B3653" t="str">
            <v xml:space="preserve">PLATTE MOTORSTATION AFS </v>
          </cell>
          <cell r="C3653"/>
          <cell r="D3653">
            <v>135</v>
          </cell>
          <cell r="E3653">
            <v>135</v>
          </cell>
        </row>
        <row r="3654">
          <cell r="A3654" t="str">
            <v>400100550</v>
          </cell>
          <cell r="B3654" t="str">
            <v>BARCODE 30X16 2/5INTERL. MATERRIAL=PE MATT</v>
          </cell>
          <cell r="C3654"/>
          <cell r="D3654"/>
          <cell r="E3654"/>
        </row>
        <row r="3655">
          <cell r="A3655" t="str">
            <v>400100551</v>
          </cell>
          <cell r="B3655" t="str">
            <v>AUFSTIEGSSCHUTZ FÜR RA1 AP110</v>
          </cell>
          <cell r="C3655"/>
          <cell r="D3655"/>
          <cell r="E3655"/>
        </row>
        <row r="3656">
          <cell r="A3656" t="str">
            <v>400100552</v>
          </cell>
          <cell r="B3656" t="str">
            <v>AUFSTIEGSSCHUTZ FÜR RA1 AP60 und RA2</v>
          </cell>
          <cell r="C3656"/>
          <cell r="D3656"/>
          <cell r="E3656"/>
        </row>
        <row r="3657">
          <cell r="A3657" t="str">
            <v>400100553</v>
          </cell>
          <cell r="B3657" t="str">
            <v>ENDLAGENDÄMPFUNG WEICHE</v>
          </cell>
          <cell r="C3657"/>
          <cell r="D3657"/>
          <cell r="E3657"/>
        </row>
        <row r="3658">
          <cell r="A3658" t="str">
            <v>400100554</v>
          </cell>
          <cell r="B3658" t="str">
            <v xml:space="preserve">EW_Grundplattenwinkel galvanisch verzinkt </v>
          </cell>
          <cell r="C3658">
            <v>0</v>
          </cell>
          <cell r="D3658">
            <v>227</v>
          </cell>
          <cell r="E3658">
            <v>227</v>
          </cell>
        </row>
        <row r="3659">
          <cell r="A3659" t="str">
            <v>400100555</v>
          </cell>
          <cell r="B3659" t="str">
            <v>EW_Lagerblock-Unterteil für Traversenstopper</v>
          </cell>
          <cell r="C3659"/>
          <cell r="D3659"/>
          <cell r="E3659"/>
        </row>
        <row r="3660">
          <cell r="A3660" t="str">
            <v>400100556</v>
          </cell>
          <cell r="B3660" t="str">
            <v>EW_Lagerblock-Oberteil für Traversenstopper</v>
          </cell>
          <cell r="C3660"/>
          <cell r="D3660"/>
          <cell r="E3660"/>
        </row>
        <row r="3661">
          <cell r="A3661" t="str">
            <v>400100557</v>
          </cell>
          <cell r="B3661" t="str">
            <v>EW_Wippe galvanisch verzinkt für Traversenstopper</v>
          </cell>
          <cell r="C3661">
            <v>0</v>
          </cell>
          <cell r="D3661">
            <v>226</v>
          </cell>
          <cell r="E3661">
            <v>226</v>
          </cell>
        </row>
        <row r="3662">
          <cell r="A3662" t="str">
            <v>400100559</v>
          </cell>
          <cell r="B3662" t="str">
            <v>EW_Verbindungsbolzen für Traversenstopper</v>
          </cell>
          <cell r="C3662">
            <v>0</v>
          </cell>
          <cell r="D3662">
            <v>31.4</v>
          </cell>
          <cell r="E3662">
            <v>31.4</v>
          </cell>
        </row>
        <row r="3663">
          <cell r="A3663" t="str">
            <v>400100560</v>
          </cell>
          <cell r="B3663" t="str">
            <v xml:space="preserve">EW_Zylinder-Schwenkbefestigung </v>
          </cell>
          <cell r="C3663">
            <v>0</v>
          </cell>
          <cell r="D3663">
            <v>136.30000000000001</v>
          </cell>
          <cell r="E3663">
            <v>136.30000000000001</v>
          </cell>
        </row>
        <row r="3664">
          <cell r="A3664" t="str">
            <v>400100561</v>
          </cell>
          <cell r="B3664" t="str">
            <v>EW_Schwenkaufnahme Elektrozylinder</v>
          </cell>
          <cell r="C3664"/>
          <cell r="D3664"/>
          <cell r="E3664"/>
        </row>
        <row r="3665">
          <cell r="A3665" t="str">
            <v>400100562</v>
          </cell>
          <cell r="B3665" t="str">
            <v>EW_Stopperwinkel 1 galvanisch verzinkt</v>
          </cell>
          <cell r="C3665">
            <v>0</v>
          </cell>
          <cell r="D3665">
            <v>35.200000000000003</v>
          </cell>
          <cell r="E3665">
            <v>35.200000000000003</v>
          </cell>
        </row>
        <row r="3666">
          <cell r="A3666" t="str">
            <v>400100563</v>
          </cell>
          <cell r="B3666" t="str">
            <v>EW_Traversenstopper für V-Trolleys</v>
          </cell>
          <cell r="C3666"/>
          <cell r="D3666"/>
          <cell r="E3666"/>
        </row>
        <row r="3667">
          <cell r="A3667" t="str">
            <v>400100565</v>
          </cell>
          <cell r="B3667" t="str">
            <v>SCHALLDÄMPFER UC-1/4   (für G1/4)  F_PN_165004</v>
          </cell>
          <cell r="C3667">
            <v>0</v>
          </cell>
          <cell r="D3667">
            <v>10</v>
          </cell>
          <cell r="E3667">
            <v>10</v>
          </cell>
        </row>
        <row r="3668">
          <cell r="A3668" t="str">
            <v>400100566</v>
          </cell>
          <cell r="B3668" t="str">
            <v>ÜBERSETZUNG LASTENHEFT / SICHERHEITSVORKEHRUNGEN</v>
          </cell>
          <cell r="C3668">
            <v>0</v>
          </cell>
          <cell r="D3668">
            <v>1280</v>
          </cell>
          <cell r="E3668">
            <v>1280</v>
          </cell>
        </row>
        <row r="3669">
          <cell r="A3669" t="str">
            <v>400100567</v>
          </cell>
          <cell r="B3669" t="str">
            <v>Elektrozylinder LDZBB3L-50A3L</v>
          </cell>
          <cell r="C3669">
            <v>0</v>
          </cell>
          <cell r="D3669">
            <v>150.18</v>
          </cell>
          <cell r="E3669">
            <v>150.18</v>
          </cell>
        </row>
        <row r="3670">
          <cell r="A3670" t="str">
            <v>400100568</v>
          </cell>
          <cell r="B3670" t="str">
            <v>Endstufe für Elektrozylinder LC3F212-5A3A</v>
          </cell>
          <cell r="C3670">
            <v>0</v>
          </cell>
          <cell r="D3670">
            <v>49.64</v>
          </cell>
          <cell r="E3670">
            <v>49.64</v>
          </cell>
        </row>
        <row r="3671">
          <cell r="A3671" t="str">
            <v>400100569</v>
          </cell>
          <cell r="B3671" t="str">
            <v>Befestigungselement LZC-LM3</v>
          </cell>
          <cell r="C3671">
            <v>0</v>
          </cell>
          <cell r="D3671">
            <v>3.4</v>
          </cell>
          <cell r="E3671">
            <v>3.4</v>
          </cell>
        </row>
        <row r="3672">
          <cell r="A3672" t="str">
            <v>400100570</v>
          </cell>
          <cell r="B3672" t="str">
            <v>Ausgleichselement JA15-6-100</v>
          </cell>
          <cell r="C3672">
            <v>0</v>
          </cell>
          <cell r="D3672">
            <v>6.71</v>
          </cell>
          <cell r="E3672">
            <v>6.71</v>
          </cell>
        </row>
        <row r="3673">
          <cell r="A3673" t="str">
            <v>400100571</v>
          </cell>
          <cell r="B3673" t="str">
            <v>Signalgeber-Montageband BM2-025</v>
          </cell>
          <cell r="C3673">
            <v>0</v>
          </cell>
          <cell r="D3673">
            <v>2.12</v>
          </cell>
          <cell r="E3673">
            <v>2.12</v>
          </cell>
        </row>
        <row r="3674">
          <cell r="A3674" t="str">
            <v>400100572</v>
          </cell>
          <cell r="B3674" t="str">
            <v>Elektrozylinder LDZBB5L-100A5L</v>
          </cell>
          <cell r="C3674">
            <v>0</v>
          </cell>
          <cell r="D3674">
            <v>243.84</v>
          </cell>
          <cell r="E3674">
            <v>243.84</v>
          </cell>
        </row>
        <row r="3675">
          <cell r="A3675" t="str">
            <v>400100573</v>
          </cell>
          <cell r="B3675" t="str">
            <v>Endstufe für Elektrozylinder LC3F212-5A5A</v>
          </cell>
          <cell r="C3675">
            <v>0</v>
          </cell>
          <cell r="D3675">
            <v>50.49</v>
          </cell>
          <cell r="E3675">
            <v>50.49</v>
          </cell>
        </row>
        <row r="3676">
          <cell r="A3676" t="str">
            <v>400100574</v>
          </cell>
          <cell r="B3676" t="str">
            <v>Schenkbefestigung CM-T040B</v>
          </cell>
          <cell r="C3676">
            <v>0</v>
          </cell>
          <cell r="D3676">
            <v>5.34</v>
          </cell>
          <cell r="E3676">
            <v>5.34</v>
          </cell>
        </row>
        <row r="3677">
          <cell r="A3677" t="str">
            <v>400100575</v>
          </cell>
          <cell r="B3677" t="str">
            <v>Gelenkkopf KJ10DA</v>
          </cell>
          <cell r="C3677">
            <v>0</v>
          </cell>
          <cell r="D3677">
            <v>4.84</v>
          </cell>
          <cell r="E3677">
            <v>4.84</v>
          </cell>
        </row>
        <row r="3678">
          <cell r="A3678" t="str">
            <v>400100576</v>
          </cell>
          <cell r="B3678" t="str">
            <v>Montageband L1ZB45-0318</v>
          </cell>
          <cell r="C3678">
            <v>0</v>
          </cell>
          <cell r="D3678">
            <v>3.4</v>
          </cell>
          <cell r="E3678">
            <v>3.4</v>
          </cell>
        </row>
        <row r="3679">
          <cell r="A3679" t="str">
            <v>400100577</v>
          </cell>
          <cell r="B3679" t="str">
            <v>Regalsysteme Angebot 4.007.706/2 f. Projekt 500500</v>
          </cell>
          <cell r="C3679">
            <v>0</v>
          </cell>
          <cell r="D3679">
            <v>55233.424172292398</v>
          </cell>
          <cell r="E3679">
            <v>55233.424172292398</v>
          </cell>
        </row>
        <row r="3680">
          <cell r="A3680" t="str">
            <v>400100578</v>
          </cell>
          <cell r="B3680" t="str">
            <v>3x Heber / 1x Pusher für Projekt 500500</v>
          </cell>
          <cell r="C3680">
            <v>0</v>
          </cell>
          <cell r="D3680">
            <v>79000</v>
          </cell>
          <cell r="E3680">
            <v>79000</v>
          </cell>
        </row>
        <row r="3681">
          <cell r="A3681" t="str">
            <v>400100579</v>
          </cell>
          <cell r="B3681" t="str">
            <v>Zylindrisches Gleitlager mit Bund WFM-1618-17</v>
          </cell>
          <cell r="C3681">
            <v>0</v>
          </cell>
          <cell r="D3681">
            <v>3.42</v>
          </cell>
          <cell r="E3681">
            <v>3.42</v>
          </cell>
        </row>
        <row r="3682">
          <cell r="A3682" t="str">
            <v>400100580</v>
          </cell>
          <cell r="B3682" t="str">
            <v>Gummipuffer Stahl, Typ D 26106-05003055</v>
          </cell>
          <cell r="C3682">
            <v>0</v>
          </cell>
          <cell r="D3682">
            <v>12.98</v>
          </cell>
          <cell r="E3682">
            <v>12.98</v>
          </cell>
        </row>
        <row r="3683">
          <cell r="A3683" t="str">
            <v>400100581</v>
          </cell>
          <cell r="B3683" t="str">
            <v>EW_Seilzughalter_1</v>
          </cell>
          <cell r="C3683">
            <v>22</v>
          </cell>
          <cell r="D3683">
            <v>3.19</v>
          </cell>
          <cell r="E3683">
            <v>25.19</v>
          </cell>
        </row>
        <row r="3684">
          <cell r="A3684" t="str">
            <v>400100582</v>
          </cell>
          <cell r="B3684" t="str">
            <v>EW_Seilzughalter_2</v>
          </cell>
          <cell r="C3684"/>
          <cell r="D3684"/>
          <cell r="E3684"/>
        </row>
        <row r="3685">
          <cell r="A3685" t="str">
            <v>400100583</v>
          </cell>
          <cell r="B3685" t="str">
            <v>Montageleistung Elektrotechnik für P500240</v>
          </cell>
          <cell r="C3685">
            <v>0</v>
          </cell>
          <cell r="D3685">
            <v>389.25</v>
          </cell>
          <cell r="E3685">
            <v>389.25</v>
          </cell>
        </row>
        <row r="3686">
          <cell r="A3686" t="str">
            <v>400100584</v>
          </cell>
          <cell r="B3686" t="str">
            <v>Montageleistung Elektrotechnik</v>
          </cell>
          <cell r="C3686"/>
          <cell r="D3686"/>
          <cell r="E3686"/>
        </row>
        <row r="3687">
          <cell r="A3687" t="str">
            <v>400100585</v>
          </cell>
          <cell r="B3687" t="str">
            <v>P&amp;F Sensorblech</v>
          </cell>
          <cell r="C3687"/>
          <cell r="D3687">
            <v>55</v>
          </cell>
          <cell r="E3687">
            <v>55</v>
          </cell>
        </row>
        <row r="3688">
          <cell r="A3688" t="str">
            <v>400100586</v>
          </cell>
          <cell r="B3688" t="str">
            <v>P&amp;F Spannklotz</v>
          </cell>
          <cell r="C3688"/>
          <cell r="D3688"/>
          <cell r="E3688"/>
        </row>
        <row r="3689">
          <cell r="A3689" t="str">
            <v>400100587</v>
          </cell>
          <cell r="B3689" t="str">
            <v>5/2-Wegeventil, elektrisch SY7120-5WAOU-C8F-Q</v>
          </cell>
          <cell r="C3689">
            <v>0</v>
          </cell>
          <cell r="D3689">
            <v>29.81</v>
          </cell>
          <cell r="E3689">
            <v>29.81</v>
          </cell>
        </row>
        <row r="3690">
          <cell r="A3690" t="str">
            <v>400100588</v>
          </cell>
          <cell r="B3690" t="str">
            <v>Drosselrückschlagventil AS2052F-08A</v>
          </cell>
          <cell r="C3690">
            <v>0</v>
          </cell>
          <cell r="D3690">
            <v>8.76</v>
          </cell>
          <cell r="E3690">
            <v>8.76</v>
          </cell>
        </row>
        <row r="3691">
          <cell r="A3691" t="str">
            <v>400100589</v>
          </cell>
          <cell r="B3691" t="str">
            <v>Winkelschwenkverschraubung, Serie QR2-S-RI2</v>
          </cell>
          <cell r="C3691">
            <v>0</v>
          </cell>
          <cell r="D3691">
            <v>6.58</v>
          </cell>
          <cell r="E3691">
            <v>6.58</v>
          </cell>
        </row>
        <row r="3692">
          <cell r="A3692" t="str">
            <v>400100590</v>
          </cell>
          <cell r="B3692" t="str">
            <v>Gerader Steckverbinder, Serie QR1-S-RSK</v>
          </cell>
          <cell r="C3692">
            <v>0</v>
          </cell>
          <cell r="D3692">
            <v>1.7945</v>
          </cell>
          <cell r="E3692">
            <v>1.7945</v>
          </cell>
        </row>
        <row r="3693">
          <cell r="A3693" t="str">
            <v>400100591</v>
          </cell>
          <cell r="B3693" t="str">
            <v>Druckluftschlauch, Serie TU1-S-PUR  R412014558</v>
          </cell>
          <cell r="C3693">
            <v>0</v>
          </cell>
          <cell r="D3693">
            <v>1.59</v>
          </cell>
          <cell r="E3693">
            <v>1.59</v>
          </cell>
        </row>
        <row r="3694">
          <cell r="A3694" t="str">
            <v>400100592</v>
          </cell>
          <cell r="B3694" t="str">
            <v>Schraubträgerbogen 10° unten für AFS</v>
          </cell>
          <cell r="C3694"/>
          <cell r="D3694"/>
          <cell r="E3694"/>
        </row>
        <row r="3695">
          <cell r="A3695" t="str">
            <v>400100593</v>
          </cell>
          <cell r="B3695" t="str">
            <v>Schraubträgerbogen 10° oben für AFS</v>
          </cell>
          <cell r="C3695"/>
          <cell r="D3695"/>
          <cell r="E3695"/>
        </row>
        <row r="3696">
          <cell r="A3696" t="str">
            <v>400100594</v>
          </cell>
          <cell r="B3696" t="str">
            <v>Gleitprofilbogen 10° oben Teil 1 für AFS</v>
          </cell>
          <cell r="C3696">
            <v>0</v>
          </cell>
          <cell r="D3696">
            <v>68.45</v>
          </cell>
          <cell r="E3696">
            <v>68.45</v>
          </cell>
        </row>
        <row r="3697">
          <cell r="A3697" t="str">
            <v>400100595</v>
          </cell>
          <cell r="B3697" t="str">
            <v>Gleitprofilbogen 10° oben Teil 2 für AFS</v>
          </cell>
          <cell r="C3697">
            <v>0</v>
          </cell>
          <cell r="D3697">
            <v>31.15</v>
          </cell>
          <cell r="E3697">
            <v>31.15</v>
          </cell>
        </row>
        <row r="3698">
          <cell r="A3698" t="str">
            <v>400100596</v>
          </cell>
          <cell r="B3698" t="str">
            <v>Gleitprofilbogen 5° oben Teil 1 für AFS</v>
          </cell>
          <cell r="C3698">
            <v>0</v>
          </cell>
          <cell r="D3698">
            <v>59.64</v>
          </cell>
          <cell r="E3698">
            <v>59.64</v>
          </cell>
        </row>
        <row r="3699">
          <cell r="A3699" t="str">
            <v>400100597</v>
          </cell>
          <cell r="B3699" t="str">
            <v>Gleitprofilbogen 5° oben Teil 2 für AFS</v>
          </cell>
          <cell r="C3699">
            <v>0</v>
          </cell>
          <cell r="D3699">
            <v>28.98</v>
          </cell>
          <cell r="E3699">
            <v>28.98</v>
          </cell>
        </row>
        <row r="3700">
          <cell r="A3700" t="str">
            <v>400100598</v>
          </cell>
          <cell r="B3700" t="str">
            <v>Schraubträgerbogen 5° oben für AFS</v>
          </cell>
          <cell r="C3700"/>
          <cell r="D3700"/>
          <cell r="E3700"/>
        </row>
        <row r="3701">
          <cell r="A3701" t="str">
            <v>400100599</v>
          </cell>
          <cell r="B3701" t="str">
            <v>Schraubträgerbogen 5° unten für AFS</v>
          </cell>
          <cell r="C3701"/>
          <cell r="D3701"/>
          <cell r="E3701"/>
        </row>
        <row r="3702">
          <cell r="A3702" t="str">
            <v>400100600</v>
          </cell>
          <cell r="B3702" t="str">
            <v>ST-Bogen 10° oben für AFS</v>
          </cell>
          <cell r="C3702"/>
          <cell r="D3702"/>
          <cell r="E3702"/>
        </row>
        <row r="3703">
          <cell r="A3703" t="str">
            <v>400100601</v>
          </cell>
          <cell r="B3703" t="str">
            <v>ST-Bogen 5° oben für AFS</v>
          </cell>
          <cell r="C3703"/>
          <cell r="D3703"/>
          <cell r="E3703"/>
        </row>
        <row r="3704">
          <cell r="A3704" t="str">
            <v>400100602</v>
          </cell>
          <cell r="B3704" t="str">
            <v>Gleitprofil für ST-Bogen 10° für AFS</v>
          </cell>
          <cell r="C3704">
            <v>1</v>
          </cell>
          <cell r="D3704">
            <v>10.85</v>
          </cell>
          <cell r="E3704">
            <v>11.85</v>
          </cell>
        </row>
        <row r="3705">
          <cell r="A3705" t="str">
            <v>400100603</v>
          </cell>
          <cell r="B3705" t="str">
            <v>Gleitprofil für ST-Bogen 5° für AFS</v>
          </cell>
          <cell r="C3705">
            <v>1</v>
          </cell>
          <cell r="D3705">
            <v>10.79</v>
          </cell>
          <cell r="E3705">
            <v>11.79</v>
          </cell>
        </row>
        <row r="3706">
          <cell r="A3706" t="str">
            <v>400100604</v>
          </cell>
          <cell r="B3706" t="str">
            <v>AFS Schräg 10° L=15873 H=2457 Schweißbaugruppe</v>
          </cell>
          <cell r="C3706">
            <v>0</v>
          </cell>
          <cell r="D3706">
            <v>945</v>
          </cell>
          <cell r="E3706">
            <v>945</v>
          </cell>
        </row>
        <row r="3707">
          <cell r="A3707" t="str">
            <v>400100605</v>
          </cell>
          <cell r="B3707" t="str">
            <v xml:space="preserve">AFS Schräg 10° L=15873 H=2457 </v>
          </cell>
          <cell r="C3707"/>
          <cell r="D3707"/>
          <cell r="E3707"/>
        </row>
        <row r="3708">
          <cell r="A3708" t="str">
            <v>400100606</v>
          </cell>
          <cell r="B3708" t="str">
            <v>AFS Schräg 10° L=10187 H=1454 Schweißbaugruppe</v>
          </cell>
          <cell r="C3708">
            <v>0</v>
          </cell>
          <cell r="D3708">
            <v>820</v>
          </cell>
          <cell r="E3708">
            <v>820</v>
          </cell>
        </row>
        <row r="3709">
          <cell r="A3709" t="str">
            <v>400100607</v>
          </cell>
          <cell r="B3709" t="str">
            <v>AFS Schräg 10° L=10187 H=1454</v>
          </cell>
          <cell r="C3709"/>
          <cell r="D3709"/>
          <cell r="E3709"/>
        </row>
        <row r="3710">
          <cell r="A3710" t="str">
            <v>400100608</v>
          </cell>
          <cell r="B3710" t="str">
            <v>AFS Schräg 5° L=19703 H=1554 Schweißbaugruppe</v>
          </cell>
          <cell r="C3710">
            <v>0</v>
          </cell>
          <cell r="D3710">
            <v>985</v>
          </cell>
          <cell r="E3710">
            <v>985</v>
          </cell>
        </row>
        <row r="3711">
          <cell r="A3711" t="str">
            <v>400100609</v>
          </cell>
          <cell r="B3711" t="str">
            <v xml:space="preserve">AFS Schräg 5° L=19703 H=1554 </v>
          </cell>
          <cell r="C3711"/>
          <cell r="D3711"/>
          <cell r="E3711"/>
        </row>
        <row r="3712">
          <cell r="A3712" t="str">
            <v>400100610</v>
          </cell>
          <cell r="B3712" t="str">
            <v>AFS Schräg 5° L=7854 H=517 Schweißbaugruppe</v>
          </cell>
          <cell r="C3712">
            <v>0</v>
          </cell>
          <cell r="D3712">
            <v>775</v>
          </cell>
          <cell r="E3712">
            <v>775</v>
          </cell>
        </row>
        <row r="3713">
          <cell r="A3713" t="str">
            <v>400100611</v>
          </cell>
          <cell r="B3713" t="str">
            <v xml:space="preserve">AFS Schräg 5° L=7854 H=517 </v>
          </cell>
          <cell r="C3713"/>
          <cell r="D3713"/>
          <cell r="E3713"/>
        </row>
        <row r="3714">
          <cell r="A3714" t="str">
            <v>400100612</v>
          </cell>
          <cell r="B3714" t="str">
            <v xml:space="preserve">AFS Gleitschiene für Kette mit Aussparung </v>
          </cell>
          <cell r="C3714">
            <v>3</v>
          </cell>
          <cell r="D3714">
            <v>37.049999999999997</v>
          </cell>
          <cell r="E3714">
            <v>40.049999999999997</v>
          </cell>
        </row>
        <row r="3715">
          <cell r="A3715" t="str">
            <v>400100613</v>
          </cell>
          <cell r="B3715" t="str">
            <v>EW_Gondelebene-Alu-Blech 826826XXX</v>
          </cell>
          <cell r="C3715">
            <v>0</v>
          </cell>
          <cell r="D3715">
            <v>117.1</v>
          </cell>
          <cell r="E3715">
            <v>117.1</v>
          </cell>
        </row>
        <row r="3716">
          <cell r="A3716" t="str">
            <v>400100614</v>
          </cell>
          <cell r="B3716" t="str">
            <v>EW_Röllchenleiste 826826XXX</v>
          </cell>
          <cell r="C3716"/>
          <cell r="D3716"/>
          <cell r="E3716"/>
        </row>
        <row r="3717">
          <cell r="A3717" t="str">
            <v>400100615</v>
          </cell>
          <cell r="B3717" t="str">
            <v>EW_U_Bügel 826826XXX</v>
          </cell>
          <cell r="C3717">
            <v>0</v>
          </cell>
          <cell r="D3717">
            <v>31.5</v>
          </cell>
          <cell r="E3717">
            <v>31.5</v>
          </cell>
        </row>
        <row r="3718">
          <cell r="A3718" t="str">
            <v>400100616</v>
          </cell>
          <cell r="B3718" t="str">
            <v>Augenschraube DIN 444 - LB M10 x 70 - 4.6</v>
          </cell>
          <cell r="C3718">
            <v>0</v>
          </cell>
          <cell r="D3718">
            <v>0.41520000000000001</v>
          </cell>
          <cell r="E3718">
            <v>0.41520000000000001</v>
          </cell>
        </row>
        <row r="3719">
          <cell r="A3719" t="str">
            <v>400100617</v>
          </cell>
          <cell r="B3719" t="str">
            <v>EW_Buchse DIN 1850 - J16x22x30 - Sint-B50</v>
          </cell>
          <cell r="C3719">
            <v>0</v>
          </cell>
          <cell r="D3719">
            <v>2.92</v>
          </cell>
          <cell r="E3719">
            <v>2.92</v>
          </cell>
        </row>
        <row r="3720">
          <cell r="A3720" t="str">
            <v>400100618</v>
          </cell>
          <cell r="B3720" t="str">
            <v>EW_Querstange-U-Bügel 826826XXX</v>
          </cell>
          <cell r="C3720">
            <v>0</v>
          </cell>
          <cell r="D3720">
            <v>66.900000000000006</v>
          </cell>
          <cell r="E3720">
            <v>66.900000000000006</v>
          </cell>
        </row>
        <row r="3721">
          <cell r="A3721" t="str">
            <v>400100619</v>
          </cell>
          <cell r="B3721" t="str">
            <v>EW_Tandem-Traverse_schweiss 826826XXX</v>
          </cell>
          <cell r="C3721">
            <v>0</v>
          </cell>
          <cell r="D3721">
            <v>61.6</v>
          </cell>
          <cell r="E3721">
            <v>61.6</v>
          </cell>
        </row>
        <row r="3722">
          <cell r="A3722" t="str">
            <v>400100620</v>
          </cell>
          <cell r="B3722" t="str">
            <v>EW_POM-Buchse 826826XXX</v>
          </cell>
          <cell r="C3722">
            <v>0</v>
          </cell>
          <cell r="D3722">
            <v>69.2</v>
          </cell>
          <cell r="E3722">
            <v>69.2</v>
          </cell>
        </row>
        <row r="3723">
          <cell r="A3723" t="str">
            <v>400100621</v>
          </cell>
          <cell r="B3723" t="str">
            <v>EW_Traverse Gerüst 826826XXX</v>
          </cell>
          <cell r="C3723">
            <v>0</v>
          </cell>
          <cell r="D3723">
            <v>25.4</v>
          </cell>
          <cell r="E3723">
            <v>25.4</v>
          </cell>
        </row>
        <row r="3724">
          <cell r="A3724" t="str">
            <v>400100622</v>
          </cell>
          <cell r="B3724" t="str">
            <v>EW_Rahmen-Außerhalb 826826XXX</v>
          </cell>
          <cell r="C3724">
            <v>0</v>
          </cell>
          <cell r="D3724">
            <v>168.6</v>
          </cell>
          <cell r="E3724">
            <v>168.6</v>
          </cell>
        </row>
        <row r="3725">
          <cell r="A3725" t="str">
            <v>400100623</v>
          </cell>
          <cell r="B3725" t="str">
            <v>EW_Gerüst-Strebe 826826XXX</v>
          </cell>
          <cell r="C3725">
            <v>0</v>
          </cell>
          <cell r="D3725">
            <v>19.5</v>
          </cell>
          <cell r="E3725">
            <v>19.5</v>
          </cell>
        </row>
        <row r="3726">
          <cell r="A3726" t="str">
            <v>400100624</v>
          </cell>
          <cell r="B3726" t="str">
            <v>SACKSPANNHEBEL LINKS</v>
          </cell>
          <cell r="C3726">
            <v>0</v>
          </cell>
          <cell r="D3726">
            <v>159.5</v>
          </cell>
          <cell r="E3726">
            <v>159.5</v>
          </cell>
        </row>
        <row r="3727">
          <cell r="A3727" t="str">
            <v>400100625</v>
          </cell>
          <cell r="B3727" t="str">
            <v>Wippe galvanisch verzinkt für Stopper</v>
          </cell>
          <cell r="C3727">
            <v>0</v>
          </cell>
          <cell r="D3727">
            <v>169.1</v>
          </cell>
          <cell r="E3727">
            <v>169.1</v>
          </cell>
        </row>
        <row r="3728">
          <cell r="A3728" t="str">
            <v>400100626</v>
          </cell>
          <cell r="B3728" t="str">
            <v>Grundplatten-Winkel galvanisch verzinkt</v>
          </cell>
          <cell r="C3728">
            <v>0</v>
          </cell>
          <cell r="D3728">
            <v>137.6</v>
          </cell>
          <cell r="E3728">
            <v>137.6</v>
          </cell>
        </row>
        <row r="3729">
          <cell r="A3729" t="str">
            <v>400100627</v>
          </cell>
          <cell r="B3729" t="str">
            <v>Schwenkaufnahme Pneumatikzylinder für Stopper</v>
          </cell>
          <cell r="C3729">
            <v>0</v>
          </cell>
          <cell r="D3729">
            <v>4.4400000000000004</v>
          </cell>
          <cell r="E3729">
            <v>4.4400000000000004</v>
          </cell>
        </row>
        <row r="3730">
          <cell r="A3730" t="str">
            <v>400100628</v>
          </cell>
          <cell r="B3730" t="str">
            <v>Zylinderbolzen für Stopper</v>
          </cell>
          <cell r="C3730">
            <v>0</v>
          </cell>
          <cell r="D3730">
            <v>5</v>
          </cell>
          <cell r="E3730">
            <v>5</v>
          </cell>
        </row>
        <row r="3731">
          <cell r="A3731" t="str">
            <v>400100629</v>
          </cell>
          <cell r="B3731" t="str">
            <v>Lagerbock für Kompaktzylinder</v>
          </cell>
          <cell r="C3731">
            <v>0</v>
          </cell>
          <cell r="D3731">
            <v>22.48</v>
          </cell>
          <cell r="E3731">
            <v>22.48</v>
          </cell>
        </row>
        <row r="3732">
          <cell r="A3732" t="str">
            <v>400100630</v>
          </cell>
          <cell r="B3732" t="str">
            <v>Verbindungsbolzen für Stopper</v>
          </cell>
          <cell r="C3732">
            <v>0</v>
          </cell>
          <cell r="D3732">
            <v>7</v>
          </cell>
          <cell r="E3732">
            <v>7</v>
          </cell>
        </row>
        <row r="3733">
          <cell r="A3733" t="str">
            <v>400100631</v>
          </cell>
          <cell r="B3733" t="str">
            <v>Zylinder-Schwenkbefestigung Vorne für Stopper</v>
          </cell>
          <cell r="C3733">
            <v>0</v>
          </cell>
          <cell r="D3733">
            <v>18</v>
          </cell>
          <cell r="E3733">
            <v>18</v>
          </cell>
        </row>
        <row r="3734">
          <cell r="A3734" t="str">
            <v>400100632</v>
          </cell>
          <cell r="B3734" t="str">
            <v>Stopperwinkel Standard galv. verzinkt für Stopper</v>
          </cell>
          <cell r="C3734">
            <v>0</v>
          </cell>
          <cell r="D3734">
            <v>69</v>
          </cell>
          <cell r="E3734">
            <v>69</v>
          </cell>
        </row>
        <row r="3735">
          <cell r="A3735" t="str">
            <v>400100633</v>
          </cell>
          <cell r="B3735" t="str">
            <v>Stopperwinkel 2 galvanisch verzinkt für Stopper</v>
          </cell>
          <cell r="C3735">
            <v>0</v>
          </cell>
          <cell r="D3735">
            <v>69</v>
          </cell>
          <cell r="E3735">
            <v>69</v>
          </cell>
        </row>
        <row r="3736">
          <cell r="A3736" t="str">
            <v>400100634</v>
          </cell>
          <cell r="B3736" t="str">
            <v>Prellblock für Stopper</v>
          </cell>
          <cell r="C3736">
            <v>0</v>
          </cell>
          <cell r="D3736">
            <v>15.09</v>
          </cell>
          <cell r="E3736">
            <v>15.09</v>
          </cell>
        </row>
        <row r="3737">
          <cell r="A3737" t="str">
            <v>400100635</v>
          </cell>
          <cell r="B3737" t="str">
            <v xml:space="preserve">CD55C40-80M-A90, ISO-Kompaktzylinder (ISO21287), </v>
          </cell>
          <cell r="C3737">
            <v>0</v>
          </cell>
          <cell r="D3737">
            <v>142.38999999999999</v>
          </cell>
          <cell r="E3737">
            <v>142.38999999999999</v>
          </cell>
        </row>
        <row r="3738">
          <cell r="A3738" t="str">
            <v>400100636</v>
          </cell>
          <cell r="B3738" t="str">
            <v>MOVIMOT-SCHNECKENGETRIEBEMOTOR SF37DRS71S4BE05</v>
          </cell>
          <cell r="C3738">
            <v>0</v>
          </cell>
          <cell r="D3738">
            <v>820.35</v>
          </cell>
          <cell r="E3738">
            <v>820.35</v>
          </cell>
        </row>
        <row r="3739">
          <cell r="A3739" t="str">
            <v>400100637</v>
          </cell>
          <cell r="B3739" t="str">
            <v>Heber Typ W-BL-100 ZR (Hauptprozess)</v>
          </cell>
          <cell r="C3739">
            <v>0</v>
          </cell>
          <cell r="D3739">
            <v>25403</v>
          </cell>
          <cell r="E3739">
            <v>25403</v>
          </cell>
        </row>
        <row r="3740">
          <cell r="A3740" t="str">
            <v>400100638</v>
          </cell>
          <cell r="B3740" t="str">
            <v>Kupplung mit zweitem Motor zum schnellen Wechsel</v>
          </cell>
          <cell r="C3740">
            <v>0</v>
          </cell>
          <cell r="D3740">
            <v>6589.5</v>
          </cell>
          <cell r="E3740">
            <v>6589.5</v>
          </cell>
        </row>
        <row r="3741">
          <cell r="A3741" t="str">
            <v>400100639</v>
          </cell>
          <cell r="B3741" t="str">
            <v>Heber Typ W-BL-100 ZR (Folgeprozess)</v>
          </cell>
          <cell r="C3741">
            <v>0</v>
          </cell>
          <cell r="D3741">
            <v>24734.5</v>
          </cell>
          <cell r="E3741">
            <v>24734.5</v>
          </cell>
        </row>
        <row r="3742">
          <cell r="A3742" t="str">
            <v>400100640</v>
          </cell>
          <cell r="B3742" t="str">
            <v>Kupplung mit zweitem Motor zum schnellen Wechsel</v>
          </cell>
          <cell r="C3742">
            <v>0</v>
          </cell>
          <cell r="D3742">
            <v>6589.5</v>
          </cell>
          <cell r="E3742">
            <v>6589.5</v>
          </cell>
        </row>
        <row r="3743">
          <cell r="A3743" t="str">
            <v>400100641</v>
          </cell>
          <cell r="B3743" t="str">
            <v>Heber Typ W-BL-100 ZR (Serviceausschleusung)</v>
          </cell>
          <cell r="C3743">
            <v>0</v>
          </cell>
          <cell r="D3743">
            <v>0</v>
          </cell>
          <cell r="E3743">
            <v>0</v>
          </cell>
        </row>
        <row r="3744">
          <cell r="A3744" t="str">
            <v>400100642</v>
          </cell>
          <cell r="B3744" t="str">
            <v>Kupplung mit zweitem Motor zum schnellen Wechsel</v>
          </cell>
          <cell r="C3744">
            <v>0</v>
          </cell>
          <cell r="D3744">
            <v>0</v>
          </cell>
          <cell r="E3744">
            <v>0</v>
          </cell>
        </row>
        <row r="3745">
          <cell r="A3745" t="str">
            <v>400100643</v>
          </cell>
          <cell r="B3745" t="str">
            <v>Montage in Hamburg</v>
          </cell>
          <cell r="C3745">
            <v>0</v>
          </cell>
          <cell r="D3745">
            <v>4266.6596190551236</v>
          </cell>
          <cell r="E3745">
            <v>4266.6596190551236</v>
          </cell>
        </row>
        <row r="3746">
          <cell r="A3746" t="str">
            <v>400100644</v>
          </cell>
          <cell r="B3746" t="str">
            <v>Supervisor-Montage in Hamburg</v>
          </cell>
          <cell r="C3746">
            <v>0</v>
          </cell>
          <cell r="D3746">
            <v>0</v>
          </cell>
          <cell r="E3746">
            <v>0</v>
          </cell>
        </row>
        <row r="3747">
          <cell r="A3747" t="str">
            <v>400100645</v>
          </cell>
          <cell r="B3747" t="str">
            <v>Verpackung und Versand nach Hamburg</v>
          </cell>
          <cell r="C3747">
            <v>0</v>
          </cell>
          <cell r="D3747">
            <v>537.19000000000005</v>
          </cell>
          <cell r="E3747">
            <v>537.19000000000005</v>
          </cell>
        </row>
        <row r="3748">
          <cell r="A3748" t="str">
            <v>400100646</v>
          </cell>
          <cell r="B3748" t="str">
            <v>QUERFÖRDERER Igus Stehlager ESTM - 16 igubal Maßre</v>
          </cell>
          <cell r="C3748">
            <v>0</v>
          </cell>
          <cell r="D3748">
            <v>4.7</v>
          </cell>
          <cell r="E3748">
            <v>4.7</v>
          </cell>
        </row>
        <row r="3749">
          <cell r="A3749" t="str">
            <v>400100647</v>
          </cell>
          <cell r="B3749" t="str">
            <v>CDDC Schiene kürzen von 500 mm auf 390 mm</v>
          </cell>
          <cell r="C3749">
            <v>0</v>
          </cell>
          <cell r="D3749">
            <v>37.200000000000003</v>
          </cell>
          <cell r="E3749">
            <v>37.200000000000003</v>
          </cell>
        </row>
        <row r="3750">
          <cell r="A3750" t="str">
            <v>400100650</v>
          </cell>
          <cell r="B3750" t="str">
            <v>Montageleistung Elektrotechnik PWO</v>
          </cell>
          <cell r="C3750">
            <v>0</v>
          </cell>
          <cell r="D3750">
            <v>6209.23</v>
          </cell>
          <cell r="E3750">
            <v>6209.23</v>
          </cell>
        </row>
        <row r="3751">
          <cell r="A3751" t="str">
            <v>400100651</v>
          </cell>
          <cell r="B3751" t="str">
            <v>QUERFÖRDERER ZUKAUFTEILE</v>
          </cell>
          <cell r="C3751"/>
          <cell r="D3751"/>
          <cell r="E3751"/>
        </row>
        <row r="3752">
          <cell r="A3752" t="str">
            <v>400100652</v>
          </cell>
          <cell r="B3752" t="str">
            <v>QUERFÖRDERER Gestell</v>
          </cell>
          <cell r="C3752">
            <v>0</v>
          </cell>
          <cell r="D3752">
            <v>59.466666666666661</v>
          </cell>
          <cell r="E3752">
            <v>59.466666666666661</v>
          </cell>
        </row>
        <row r="3753">
          <cell r="A3753" t="str">
            <v>400100653</v>
          </cell>
          <cell r="B3753" t="str">
            <v>QUERFÖRDERER Zahnriemenachse, Energiekette</v>
          </cell>
          <cell r="C3753">
            <v>0</v>
          </cell>
          <cell r="D3753">
            <v>1055.9000000000001</v>
          </cell>
          <cell r="E3753">
            <v>1055.9000000000001</v>
          </cell>
        </row>
        <row r="3754">
          <cell r="A3754" t="str">
            <v>400100653_1</v>
          </cell>
          <cell r="B3754" t="str">
            <v>QUERFÖRDERER Zahnriemenachse, komplette Einheit</v>
          </cell>
          <cell r="C3754"/>
          <cell r="D3754"/>
          <cell r="E3754"/>
        </row>
        <row r="3755">
          <cell r="A3755" t="str">
            <v>400100653_2</v>
          </cell>
          <cell r="B3755" t="str">
            <v>QUERFÖRDERER Energiekette</v>
          </cell>
          <cell r="C3755"/>
          <cell r="D3755"/>
          <cell r="E3755"/>
        </row>
        <row r="3756">
          <cell r="A3756" t="str">
            <v>400100654</v>
          </cell>
          <cell r="B3756" t="str">
            <v xml:space="preserve">QUERFÖRDERER Elastische Kupplung Mädler </v>
          </cell>
          <cell r="C3756">
            <v>0</v>
          </cell>
          <cell r="D3756">
            <v>18.52</v>
          </cell>
          <cell r="E3756">
            <v>18.52</v>
          </cell>
        </row>
        <row r="3757">
          <cell r="A3757" t="str">
            <v>400100661</v>
          </cell>
          <cell r="B3757" t="str">
            <v>ÜBERSETZUNG BETRIEBSANLEITUNG DE-HU</v>
          </cell>
          <cell r="C3757">
            <v>0</v>
          </cell>
          <cell r="D3757">
            <v>756</v>
          </cell>
          <cell r="E3757">
            <v>756</v>
          </cell>
        </row>
        <row r="3758">
          <cell r="A3758" t="str">
            <v>400100662</v>
          </cell>
          <cell r="B3758" t="str">
            <v>ÜBERSETZUNG SYSTEM FR-DE</v>
          </cell>
          <cell r="C3758">
            <v>0</v>
          </cell>
          <cell r="D3758">
            <v>1540</v>
          </cell>
          <cell r="E3758">
            <v>1540</v>
          </cell>
        </row>
        <row r="3759">
          <cell r="A3759" t="str">
            <v>400100663</v>
          </cell>
          <cell r="B3759" t="str">
            <v>SCHWEISSBAUGRUPPE UMSETZER</v>
          </cell>
          <cell r="C3759">
            <v>0</v>
          </cell>
          <cell r="D3759">
            <v>655.65</v>
          </cell>
          <cell r="E3759">
            <v>655.65</v>
          </cell>
        </row>
        <row r="3760">
          <cell r="A3760" t="str">
            <v>400100664</v>
          </cell>
          <cell r="B3760" t="str">
            <v xml:space="preserve">SCHNECKENGETRIEBEMOTOR SA57 DRS71M4/ASB1 </v>
          </cell>
          <cell r="C3760">
            <v>0</v>
          </cell>
          <cell r="D3760">
            <v>459.4</v>
          </cell>
          <cell r="E3760">
            <v>459.4</v>
          </cell>
        </row>
        <row r="3761">
          <cell r="A3761" t="str">
            <v>400100665</v>
          </cell>
          <cell r="B3761" t="str">
            <v>SCHNECKENGETRIEBEMOTOR SA57 DRS80M4BE2/ASB8</v>
          </cell>
          <cell r="C3761">
            <v>0</v>
          </cell>
          <cell r="D3761">
            <v>654.99</v>
          </cell>
          <cell r="E3761">
            <v>654.99</v>
          </cell>
        </row>
        <row r="3762">
          <cell r="A3762" t="str">
            <v>400100666</v>
          </cell>
          <cell r="B3762" t="str">
            <v>SCHNECKENGETRIEBEMOTOR SA57 DRS71M4BE1/ASB8</v>
          </cell>
          <cell r="C3762">
            <v>0</v>
          </cell>
          <cell r="D3762">
            <v>590.01666666666665</v>
          </cell>
          <cell r="E3762">
            <v>590.01666666666665</v>
          </cell>
        </row>
        <row r="3763">
          <cell r="A3763" t="str">
            <v>400100667</v>
          </cell>
          <cell r="B3763" t="str">
            <v>SCHNECKENGETRIEBEMOTOR  SA57 DRS71M4/ASB1</v>
          </cell>
          <cell r="C3763">
            <v>0</v>
          </cell>
          <cell r="D3763">
            <v>459.4</v>
          </cell>
          <cell r="E3763">
            <v>459.4</v>
          </cell>
        </row>
        <row r="3764">
          <cell r="A3764" t="str">
            <v>400100668</v>
          </cell>
          <cell r="B3764" t="str">
            <v>SCHNECKENGETRIEBEMOTOR  SA57 DRS71M4/ASB1</v>
          </cell>
          <cell r="C3764"/>
          <cell r="D3764">
            <v>478.54</v>
          </cell>
          <cell r="E3764">
            <v>478.54</v>
          </cell>
        </row>
        <row r="3765">
          <cell r="A3765" t="str">
            <v>400100669</v>
          </cell>
          <cell r="B3765" t="str">
            <v>SCHILDER</v>
          </cell>
          <cell r="C3765">
            <v>0</v>
          </cell>
          <cell r="D3765">
            <v>7.0750000000000002</v>
          </cell>
          <cell r="E3765">
            <v>7.0750000000000002</v>
          </cell>
        </row>
        <row r="3766">
          <cell r="A3766" t="str">
            <v>400100670</v>
          </cell>
          <cell r="B3766" t="str">
            <v>Gatterträger G33 1 gekürzt</v>
          </cell>
          <cell r="C3766"/>
          <cell r="D3766"/>
          <cell r="E3766"/>
        </row>
        <row r="3767">
          <cell r="A3767" t="str">
            <v>400100671</v>
          </cell>
          <cell r="B3767" t="str">
            <v>Gatterträger G33 2 gekürzt</v>
          </cell>
          <cell r="C3767"/>
          <cell r="D3767"/>
          <cell r="E3767"/>
        </row>
        <row r="3768">
          <cell r="A3768" t="str">
            <v>400100672</v>
          </cell>
          <cell r="B3768" t="str">
            <v>Kühlschmiermittel Survos Standard 25 Liter</v>
          </cell>
          <cell r="C3768">
            <v>0</v>
          </cell>
          <cell r="D3768">
            <v>108.3</v>
          </cell>
          <cell r="E3768">
            <v>108.3</v>
          </cell>
        </row>
        <row r="3769">
          <cell r="A3769" t="str">
            <v>400100673</v>
          </cell>
          <cell r="B3769" t="str">
            <v>Gegenhalter Be- und Entladung manuell</v>
          </cell>
          <cell r="C3769">
            <v>0</v>
          </cell>
          <cell r="D3769">
            <v>0</v>
          </cell>
          <cell r="E3769">
            <v>0</v>
          </cell>
        </row>
        <row r="3770">
          <cell r="A3770" t="str">
            <v>400100674</v>
          </cell>
          <cell r="B3770" t="str">
            <v>Halter Beladung kurz</v>
          </cell>
          <cell r="C3770"/>
          <cell r="D3770"/>
          <cell r="E3770"/>
        </row>
        <row r="3771">
          <cell r="A3771" t="str">
            <v>400100675</v>
          </cell>
          <cell r="B3771" t="str">
            <v>Halter Beladung lang</v>
          </cell>
          <cell r="C3771"/>
          <cell r="D3771"/>
          <cell r="E3771"/>
        </row>
        <row r="3772">
          <cell r="A3772" t="str">
            <v>400100676</v>
          </cell>
          <cell r="B3772" t="str">
            <v>Halter Entladung kurz</v>
          </cell>
          <cell r="C3772"/>
          <cell r="D3772"/>
          <cell r="E3772"/>
        </row>
        <row r="3773">
          <cell r="A3773" t="str">
            <v>400100677</v>
          </cell>
          <cell r="B3773" t="str">
            <v>Halter Entladung lang</v>
          </cell>
          <cell r="C3773"/>
          <cell r="D3773"/>
          <cell r="E3773"/>
        </row>
        <row r="3774">
          <cell r="A3774" t="str">
            <v>400100678</v>
          </cell>
          <cell r="B3774" t="str">
            <v>Hilfsgerüst für Projekt 500196</v>
          </cell>
          <cell r="C3774">
            <v>0</v>
          </cell>
          <cell r="D3774">
            <v>33222.6</v>
          </cell>
          <cell r="E3774">
            <v>33222.6</v>
          </cell>
        </row>
        <row r="3775">
          <cell r="A3775" t="str">
            <v>400100679</v>
          </cell>
          <cell r="B3775" t="str">
            <v>SPS Software Nachtrag 412550 SMP Ungarn</v>
          </cell>
          <cell r="C3775">
            <v>0</v>
          </cell>
          <cell r="D3775">
            <v>22859.5</v>
          </cell>
          <cell r="E3775">
            <v>22859.5</v>
          </cell>
        </row>
        <row r="3776">
          <cell r="A3776" t="str">
            <v>400100680</v>
          </cell>
          <cell r="B3776" t="str">
            <v>Aussteifung 1" Rohr mit 2x Quetschung L=2970mm</v>
          </cell>
          <cell r="C3776">
            <v>0</v>
          </cell>
          <cell r="D3776">
            <v>19.5</v>
          </cell>
          <cell r="E3776">
            <v>19.5</v>
          </cell>
        </row>
        <row r="3777">
          <cell r="A3777" t="str">
            <v>400100681</v>
          </cell>
          <cell r="B3777" t="str">
            <v>Aussteifung 1" Rohr mit 2x Quetschung L=3470mm</v>
          </cell>
          <cell r="C3777">
            <v>0</v>
          </cell>
          <cell r="D3777">
            <v>23.6</v>
          </cell>
          <cell r="E3777">
            <v>23.6</v>
          </cell>
        </row>
        <row r="3778">
          <cell r="A3778" t="str">
            <v>400100682</v>
          </cell>
          <cell r="B3778" t="str">
            <v>Aussteifung 1" Rohr mit 2x Quetschung L=4470mm</v>
          </cell>
          <cell r="C3778">
            <v>0</v>
          </cell>
          <cell r="D3778">
            <v>30.8</v>
          </cell>
          <cell r="E3778">
            <v>30.8</v>
          </cell>
        </row>
        <row r="3779">
          <cell r="A3779" t="str">
            <v>400100683</v>
          </cell>
          <cell r="B3779" t="str">
            <v>Aussteifung 1" Rohr mit 2x Quetschung L=5970mm</v>
          </cell>
          <cell r="C3779">
            <v>0</v>
          </cell>
          <cell r="D3779">
            <v>38.5</v>
          </cell>
          <cell r="E3779">
            <v>38.5</v>
          </cell>
        </row>
        <row r="3780">
          <cell r="A3780" t="str">
            <v>400100684</v>
          </cell>
          <cell r="B3780" t="str">
            <v>T-Schelle verzahnt 2" x 2" feuerverzinkt 90240063</v>
          </cell>
          <cell r="C3780">
            <v>0</v>
          </cell>
          <cell r="D3780">
            <v>4.1924999999999999</v>
          </cell>
          <cell r="E3780">
            <v>4.1924999999999999</v>
          </cell>
        </row>
        <row r="3781">
          <cell r="A3781" t="str">
            <v>400100685</v>
          </cell>
          <cell r="B3781" t="str">
            <v>Querschelle geschweißt 2" x 2" feuerverz. 3-teilig</v>
          </cell>
          <cell r="C3781">
            <v>0</v>
          </cell>
          <cell r="D3781">
            <v>5.4550000000000001</v>
          </cell>
          <cell r="E3781">
            <v>5.4550000000000001</v>
          </cell>
        </row>
        <row r="3782">
          <cell r="A3782" t="str">
            <v>400100686</v>
          </cell>
          <cell r="B3782" t="str">
            <v>Vollschelle 2" feuerverzinkt 70550072</v>
          </cell>
          <cell r="C3782">
            <v>0</v>
          </cell>
          <cell r="D3782">
            <v>1.2</v>
          </cell>
          <cell r="E3782">
            <v>1.2</v>
          </cell>
        </row>
        <row r="3783">
          <cell r="A3783" t="str">
            <v>400100687</v>
          </cell>
          <cell r="B3783" t="str">
            <v>Zylinderabdeckung für Stopper mit</v>
          </cell>
          <cell r="C3783">
            <v>0</v>
          </cell>
          <cell r="D3783">
            <v>54.5</v>
          </cell>
          <cell r="E3783">
            <v>54.5</v>
          </cell>
        </row>
        <row r="3784">
          <cell r="A3784" t="str">
            <v>400100688</v>
          </cell>
          <cell r="B3784" t="str">
            <v>Zylinder mit Verschraubung mit Endlagenabfrage</v>
          </cell>
          <cell r="C3784">
            <v>0</v>
          </cell>
          <cell r="D3784">
            <v>66.63</v>
          </cell>
          <cell r="E3784">
            <v>66.63</v>
          </cell>
        </row>
        <row r="3785">
          <cell r="A3785" t="str">
            <v>400100689</v>
          </cell>
          <cell r="B3785" t="str">
            <v>Stopper- und Vereinzelnerarm (AP110, ST) für</v>
          </cell>
          <cell r="C3785">
            <v>0</v>
          </cell>
          <cell r="D3785">
            <v>7.8</v>
          </cell>
          <cell r="E3785">
            <v>7.8</v>
          </cell>
        </row>
        <row r="3786">
          <cell r="A3786" t="str">
            <v>400100690</v>
          </cell>
          <cell r="B3786" t="str">
            <v>KLAMMERN FÜR SITZBEZÜGE Variante 5, mit 3,5KG Klem</v>
          </cell>
          <cell r="C3786">
            <v>0</v>
          </cell>
          <cell r="D3786">
            <v>7.8</v>
          </cell>
          <cell r="E3786">
            <v>7.8</v>
          </cell>
        </row>
        <row r="3787">
          <cell r="A3787" t="str">
            <v>400100691</v>
          </cell>
          <cell r="B3787" t="str">
            <v>Ankerstange HIT-V-5.8 M12x150  387061</v>
          </cell>
          <cell r="C3787">
            <v>0</v>
          </cell>
          <cell r="D3787">
            <v>1.2563333333333333</v>
          </cell>
          <cell r="E3787">
            <v>1.2563333333333333</v>
          </cell>
        </row>
        <row r="3788">
          <cell r="A3788" t="str">
            <v>400100692</v>
          </cell>
          <cell r="B3788" t="str">
            <v>Hammmerbohrer TE-CD 14/37 MP4   2018950</v>
          </cell>
          <cell r="C3788">
            <v>0</v>
          </cell>
          <cell r="D3788">
            <v>36.3825</v>
          </cell>
          <cell r="E3788">
            <v>36.3825</v>
          </cell>
        </row>
        <row r="3789">
          <cell r="A3789" t="str">
            <v>400100693</v>
          </cell>
          <cell r="B3789" t="str">
            <v>Adapter 36x5m   203878</v>
          </cell>
          <cell r="C3789">
            <v>0</v>
          </cell>
          <cell r="D3789">
            <v>10.83</v>
          </cell>
          <cell r="E3789">
            <v>10.83</v>
          </cell>
        </row>
        <row r="3790">
          <cell r="A3790" t="str">
            <v>400100694</v>
          </cell>
          <cell r="B3790" t="str">
            <v>Injektionsmörtel HIT-HY 200-A 330/2   2022696</v>
          </cell>
          <cell r="C3790">
            <v>0</v>
          </cell>
          <cell r="D3790">
            <v>35.380000000000003</v>
          </cell>
          <cell r="E3790">
            <v>35.380000000000003</v>
          </cell>
        </row>
        <row r="3791">
          <cell r="A3791" t="str">
            <v>400100695</v>
          </cell>
          <cell r="B3791" t="str">
            <v>GETR.MOT.SA57 DRN80M4, M5A, 0,55KW, O. BR.</v>
          </cell>
          <cell r="C3791">
            <v>0</v>
          </cell>
          <cell r="D3791">
            <v>456.49</v>
          </cell>
          <cell r="E3791">
            <v>456.49</v>
          </cell>
        </row>
        <row r="3792">
          <cell r="A3792" t="str">
            <v>400100696</v>
          </cell>
          <cell r="B3792" t="str">
            <v>Stopperwinkel galv. verzinkt</v>
          </cell>
          <cell r="C3792"/>
          <cell r="D3792"/>
          <cell r="E3792"/>
        </row>
        <row r="3793">
          <cell r="A3793" t="str">
            <v>400100697</v>
          </cell>
          <cell r="B3793" t="str">
            <v>PNEUMATIKZYLINDER D=40 HUB=100 CD55 C40-100M</v>
          </cell>
          <cell r="C3793">
            <v>0</v>
          </cell>
          <cell r="D3793">
            <v>67.73</v>
          </cell>
          <cell r="E3793">
            <v>67.73</v>
          </cell>
        </row>
        <row r="3794">
          <cell r="A3794" t="str">
            <v>400100698</v>
          </cell>
          <cell r="B3794" t="str">
            <v>Zylinder für Traversenstopper kpl. d=40 Hub=100</v>
          </cell>
          <cell r="C3794">
            <v>1</v>
          </cell>
          <cell r="D3794">
            <v>124.43</v>
          </cell>
          <cell r="E3794">
            <v>125.43</v>
          </cell>
        </row>
        <row r="3795">
          <cell r="A3795" t="str">
            <v>400100699</v>
          </cell>
          <cell r="B3795" t="str">
            <v>Traversen-Stopper pneumat. Grundmodell</v>
          </cell>
          <cell r="C3795">
            <v>19.55</v>
          </cell>
          <cell r="D3795">
            <v>833.73</v>
          </cell>
          <cell r="E3795">
            <v>860.78</v>
          </cell>
        </row>
        <row r="3796">
          <cell r="A3796" t="str">
            <v>400100700</v>
          </cell>
          <cell r="B3796" t="str">
            <v>Traversen - Stopper Standard</v>
          </cell>
          <cell r="C3796"/>
          <cell r="D3796"/>
          <cell r="E3796"/>
        </row>
        <row r="3797">
          <cell r="A3797" t="str">
            <v>400100701</v>
          </cell>
          <cell r="B3797" t="str">
            <v>Traversen - Zwischenstopper</v>
          </cell>
          <cell r="C3797">
            <v>18.55</v>
          </cell>
          <cell r="D3797">
            <v>521.55999999999995</v>
          </cell>
          <cell r="E3797">
            <v>550.11</v>
          </cell>
        </row>
        <row r="3798">
          <cell r="A3798" t="str">
            <v>400100702</v>
          </cell>
          <cell r="B3798" t="str">
            <v>Traversen - Stopper</v>
          </cell>
          <cell r="C3798">
            <v>18.55</v>
          </cell>
          <cell r="D3798">
            <v>504.82</v>
          </cell>
          <cell r="E3798">
            <v>533.37</v>
          </cell>
        </row>
        <row r="3799">
          <cell r="A3799" t="str">
            <v>400100703</v>
          </cell>
          <cell r="B3799" t="str">
            <v>Zylinderhalter für Bürstenbremse</v>
          </cell>
          <cell r="C3799">
            <v>0</v>
          </cell>
          <cell r="D3799">
            <v>3.06</v>
          </cell>
          <cell r="E3799">
            <v>3.06</v>
          </cell>
        </row>
        <row r="3800">
          <cell r="A3800" t="str">
            <v>400100704</v>
          </cell>
          <cell r="B3800" t="str">
            <v>Zylinderhalter an Schaltkulisse für Bürstenbremse</v>
          </cell>
          <cell r="C3800">
            <v>0</v>
          </cell>
          <cell r="D3800">
            <v>4.5999999999999996</v>
          </cell>
          <cell r="E3800">
            <v>4.5999999999999996</v>
          </cell>
        </row>
        <row r="3801">
          <cell r="A3801" t="str">
            <v>400100705</v>
          </cell>
          <cell r="B3801" t="str">
            <v>Schaltkulisse rechts für Bürstenbremse</v>
          </cell>
          <cell r="C3801">
            <v>0</v>
          </cell>
          <cell r="D3801">
            <v>145</v>
          </cell>
          <cell r="E3801">
            <v>145</v>
          </cell>
        </row>
        <row r="3802">
          <cell r="A3802" t="str">
            <v>400100706</v>
          </cell>
          <cell r="B3802" t="str">
            <v>Schaltkulisse links für Bürstenbremse</v>
          </cell>
          <cell r="C3802">
            <v>0</v>
          </cell>
          <cell r="D3802">
            <v>145</v>
          </cell>
          <cell r="E3802">
            <v>145</v>
          </cell>
        </row>
        <row r="3803">
          <cell r="A3803" t="str">
            <v>400100707</v>
          </cell>
          <cell r="B3803" t="str">
            <v>Drosselrückschlagventil AS220 1F-01-06 SA</v>
          </cell>
          <cell r="C3803">
            <v>0</v>
          </cell>
          <cell r="D3803">
            <v>4.07</v>
          </cell>
          <cell r="E3803">
            <v>4.07</v>
          </cell>
        </row>
        <row r="3804">
          <cell r="A3804" t="str">
            <v>400100708</v>
          </cell>
          <cell r="B3804" t="str">
            <v>Sensor Reflektor Winkel galv. verzinkt</v>
          </cell>
          <cell r="C3804">
            <v>0</v>
          </cell>
          <cell r="D3804">
            <v>48.1</v>
          </cell>
          <cell r="E3804">
            <v>48.1</v>
          </cell>
        </row>
        <row r="3805">
          <cell r="A3805" t="str">
            <v>400100709</v>
          </cell>
          <cell r="B3805" t="str">
            <v>TRAVERSENABFRAGEN KPL MIT LICHTSCHR.+REF</v>
          </cell>
          <cell r="C3805">
            <v>14.5</v>
          </cell>
          <cell r="D3805">
            <v>80.33</v>
          </cell>
          <cell r="E3805">
            <v>94.83</v>
          </cell>
        </row>
        <row r="3806">
          <cell r="A3806" t="str">
            <v>400100710</v>
          </cell>
          <cell r="B3806" t="str">
            <v>Zylinder D16 H50</v>
          </cell>
          <cell r="C3806">
            <v>0</v>
          </cell>
          <cell r="D3806">
            <v>33.97</v>
          </cell>
          <cell r="E3806">
            <v>33.97</v>
          </cell>
        </row>
        <row r="3807">
          <cell r="A3807" t="str">
            <v>400100711</v>
          </cell>
          <cell r="B3807" t="str">
            <v>Halter hinten für Bürstenbremse</v>
          </cell>
          <cell r="C3807">
            <v>0</v>
          </cell>
          <cell r="D3807">
            <v>14.49</v>
          </cell>
          <cell r="E3807">
            <v>14.49</v>
          </cell>
        </row>
        <row r="3808">
          <cell r="A3808" t="str">
            <v>400100712</v>
          </cell>
          <cell r="B3808" t="str">
            <v>Zylinderschraube DIN 7984 - M8 x 16 - 08.8</v>
          </cell>
          <cell r="C3808">
            <v>0</v>
          </cell>
          <cell r="D3808">
            <v>5.8333333333333334E-2</v>
          </cell>
          <cell r="E3808">
            <v>5.8333333333333334E-2</v>
          </cell>
        </row>
        <row r="3809">
          <cell r="A3809" t="str">
            <v>400100713</v>
          </cell>
          <cell r="B3809" t="str">
            <v>Zylinderschraube DIN 7984 - M8 x 30 - 08.8</v>
          </cell>
          <cell r="C3809">
            <v>0</v>
          </cell>
          <cell r="D3809">
            <v>0.14000000000000001</v>
          </cell>
          <cell r="E3809">
            <v>0.14000000000000001</v>
          </cell>
        </row>
        <row r="3810">
          <cell r="A3810" t="str">
            <v>400100714</v>
          </cell>
          <cell r="B3810" t="str">
            <v>Bürstenbremse pneumatisch kpl. mit Endlagenabfrage</v>
          </cell>
          <cell r="C3810">
            <v>11.5</v>
          </cell>
          <cell r="D3810">
            <v>495.65</v>
          </cell>
          <cell r="E3810">
            <v>518.65</v>
          </cell>
        </row>
        <row r="3811">
          <cell r="A3811" t="str">
            <v>400100715</v>
          </cell>
          <cell r="B3811" t="str">
            <v>SoniXs TR-6 Pro</v>
          </cell>
          <cell r="C3811">
            <v>0</v>
          </cell>
          <cell r="D3811">
            <v>20266.63654901172</v>
          </cell>
          <cell r="E3811">
            <v>20266.63654901172</v>
          </cell>
        </row>
        <row r="3812">
          <cell r="A3812" t="str">
            <v>400100716</v>
          </cell>
          <cell r="B3812" t="str">
            <v>Außenrohr L=750 mm</v>
          </cell>
          <cell r="C3812">
            <v>0</v>
          </cell>
          <cell r="D3812">
            <v>49</v>
          </cell>
          <cell r="E3812">
            <v>49</v>
          </cell>
        </row>
        <row r="3813">
          <cell r="A3813" t="str">
            <v>400100717</v>
          </cell>
          <cell r="B3813" t="str">
            <v>Außenrohr L=750 mm</v>
          </cell>
          <cell r="C3813"/>
          <cell r="D3813"/>
          <cell r="E3813"/>
        </row>
        <row r="3814">
          <cell r="A3814" t="str">
            <v>400100718</v>
          </cell>
          <cell r="B3814" t="str">
            <v>Innen-Rohr L=750 mm</v>
          </cell>
          <cell r="C3814">
            <v>0</v>
          </cell>
          <cell r="D3814">
            <v>24</v>
          </cell>
          <cell r="E3814">
            <v>24</v>
          </cell>
        </row>
        <row r="3815">
          <cell r="A3815" t="str">
            <v>400100719</v>
          </cell>
          <cell r="B3815" t="str">
            <v>Distanzplatte 15mm für Bürstenbremse</v>
          </cell>
          <cell r="C3815">
            <v>0</v>
          </cell>
          <cell r="D3815">
            <v>3</v>
          </cell>
          <cell r="E3815">
            <v>3</v>
          </cell>
        </row>
        <row r="3816">
          <cell r="A3816" t="str">
            <v>400100720</v>
          </cell>
          <cell r="B3816" t="str">
            <v>Distanzplatte 18mm für Bürstenbremse</v>
          </cell>
          <cell r="C3816">
            <v>0</v>
          </cell>
          <cell r="D3816">
            <v>3</v>
          </cell>
          <cell r="E3816">
            <v>3</v>
          </cell>
        </row>
        <row r="3817">
          <cell r="A3817" t="str">
            <v>400100721</v>
          </cell>
          <cell r="B3817" t="str">
            <v>ALUPROFILBOGEN APB 110 R1500/67,5°</v>
          </cell>
          <cell r="C3817"/>
          <cell r="D3817"/>
          <cell r="E3817"/>
        </row>
        <row r="3818">
          <cell r="A3818" t="str">
            <v>400100722</v>
          </cell>
          <cell r="B3818" t="str">
            <v>ALUPROFILBOGEN APB 110 R1500/45°</v>
          </cell>
          <cell r="C3818"/>
          <cell r="D3818"/>
          <cell r="E3818"/>
        </row>
        <row r="3819">
          <cell r="A3819" t="str">
            <v>400100723</v>
          </cell>
          <cell r="B3819" t="str">
            <v>ALUPROFILBOGEN APB 110 R1500/22,5°</v>
          </cell>
          <cell r="C3819"/>
          <cell r="D3819"/>
          <cell r="E3819"/>
        </row>
        <row r="3820">
          <cell r="A3820" t="str">
            <v>400100724</v>
          </cell>
          <cell r="B3820" t="str">
            <v>ALUPROFILBOGEN APB 110 R2500/22,5°</v>
          </cell>
          <cell r="C3820"/>
          <cell r="D3820"/>
          <cell r="E3820"/>
        </row>
        <row r="3821">
          <cell r="A3821" t="str">
            <v>400100725</v>
          </cell>
          <cell r="B3821" t="str">
            <v>ALUPROFILBOGEN APB 110 R2000/22,5°</v>
          </cell>
          <cell r="C3821"/>
          <cell r="D3821"/>
          <cell r="E3821"/>
        </row>
        <row r="3822">
          <cell r="A3822" t="str">
            <v>400100726</v>
          </cell>
          <cell r="B3822" t="str">
            <v>ALUPROFILBOGEN APB 110 R2000/15°</v>
          </cell>
          <cell r="C3822"/>
          <cell r="D3822"/>
          <cell r="E3822"/>
        </row>
        <row r="3823">
          <cell r="A3823" t="str">
            <v>400100727</v>
          </cell>
          <cell r="B3823" t="str">
            <v>ALUPROFILBOGEN APB 110 R2000/13°</v>
          </cell>
          <cell r="C3823"/>
          <cell r="D3823"/>
          <cell r="E3823"/>
        </row>
        <row r="3824">
          <cell r="A3824" t="str">
            <v>400100728</v>
          </cell>
          <cell r="B3824" t="str">
            <v>Zylinderschraube DIN 7984 - M8 x 35 - 08.8</v>
          </cell>
          <cell r="C3824">
            <v>0</v>
          </cell>
          <cell r="D3824">
            <v>0.33250000000000002</v>
          </cell>
          <cell r="E3824">
            <v>0.33250000000000002</v>
          </cell>
        </row>
        <row r="3825">
          <cell r="A3825" t="str">
            <v>400100729</v>
          </cell>
          <cell r="B3825" t="str">
            <v>Stopper mit Endlagenabfrage kpl.</v>
          </cell>
          <cell r="C3825">
            <v>15.55</v>
          </cell>
          <cell r="D3825">
            <v>275.43</v>
          </cell>
          <cell r="E3825">
            <v>298.48</v>
          </cell>
        </row>
        <row r="3826">
          <cell r="A3826" t="str">
            <v>400100730</v>
          </cell>
          <cell r="B3826" t="str">
            <v>DRUCKFEDER VD-073, DE=5,5, LO=30, d=0,5 EN 10270</v>
          </cell>
          <cell r="C3826"/>
          <cell r="D3826"/>
          <cell r="E3826"/>
        </row>
        <row r="3827">
          <cell r="A3827" t="str">
            <v>400100731</v>
          </cell>
          <cell r="B3827" t="str">
            <v>ALUPROFILBOGEN APB 60 R550/67,5°</v>
          </cell>
          <cell r="C3827">
            <v>2.25</v>
          </cell>
          <cell r="D3827">
            <v>11.135999999999999</v>
          </cell>
          <cell r="E3827">
            <v>13.386000000000001</v>
          </cell>
        </row>
        <row r="3828">
          <cell r="A3828" t="str">
            <v>400100732</v>
          </cell>
          <cell r="B3828" t="str">
            <v>EINHAUSUNG TRAVERSENSTOPPER</v>
          </cell>
          <cell r="C3828">
            <v>0</v>
          </cell>
          <cell r="D3828">
            <v>277.5</v>
          </cell>
          <cell r="E3828">
            <v>277.5</v>
          </cell>
        </row>
        <row r="3829">
          <cell r="A3829" t="str">
            <v>400100733</v>
          </cell>
          <cell r="B3829" t="str">
            <v>Bürstenbremse pneumatisch kpl. mit Endlagenabfrage</v>
          </cell>
          <cell r="C3829"/>
          <cell r="D3829"/>
          <cell r="E3829"/>
        </row>
        <row r="3830">
          <cell r="A3830" t="str">
            <v>400100734</v>
          </cell>
          <cell r="B3830" t="str">
            <v xml:space="preserve">Sensorhalter für Bürstenbremse </v>
          </cell>
          <cell r="C3830"/>
          <cell r="D3830"/>
          <cell r="E3830"/>
        </row>
        <row r="3831">
          <cell r="A3831" t="str">
            <v>400100735</v>
          </cell>
          <cell r="B3831" t="str">
            <v xml:space="preserve">Abfrageblech Sensor für Bürstenbremse </v>
          </cell>
          <cell r="C3831"/>
          <cell r="D3831"/>
          <cell r="E3831"/>
        </row>
        <row r="3832">
          <cell r="A3832" t="str">
            <v>400100736</v>
          </cell>
          <cell r="B3832" t="str">
            <v>Zylinder kpl. für Bürstenbremse</v>
          </cell>
          <cell r="C3832">
            <v>0</v>
          </cell>
          <cell r="D3832">
            <v>40.81</v>
          </cell>
          <cell r="E3832">
            <v>40.81</v>
          </cell>
        </row>
        <row r="3833">
          <cell r="A3833" t="str">
            <v>400100737</v>
          </cell>
          <cell r="B3833" t="str">
            <v>CAS_MOTOR-WECHSELRICHTER KOMPLETT MIT DREHSTROMMOT</v>
          </cell>
          <cell r="C3833">
            <v>0</v>
          </cell>
          <cell r="D3833">
            <v>1250</v>
          </cell>
          <cell r="E3833">
            <v>1250</v>
          </cell>
        </row>
        <row r="3834">
          <cell r="A3834" t="str">
            <v>400100738</v>
          </cell>
          <cell r="B3834" t="str">
            <v>Versteifungswinkel</v>
          </cell>
          <cell r="C3834">
            <v>0</v>
          </cell>
          <cell r="D3834">
            <v>3.15</v>
          </cell>
          <cell r="E3834">
            <v>3.15</v>
          </cell>
        </row>
        <row r="3835">
          <cell r="A3835" t="str">
            <v>400100739</v>
          </cell>
          <cell r="B3835" t="str">
            <v>ÜBERSETZUNG Betriebsanleitung DE-EN</v>
          </cell>
          <cell r="C3835">
            <v>0</v>
          </cell>
          <cell r="D3835">
            <v>894</v>
          </cell>
          <cell r="E3835">
            <v>894</v>
          </cell>
        </row>
        <row r="3836">
          <cell r="A3836" t="str">
            <v>400100740</v>
          </cell>
          <cell r="B3836" t="str">
            <v>ÜBERSETZUNG Risikoanalyse DE-EN</v>
          </cell>
          <cell r="C3836">
            <v>0</v>
          </cell>
          <cell r="D3836">
            <v>751</v>
          </cell>
          <cell r="E3836">
            <v>751</v>
          </cell>
        </row>
        <row r="3837">
          <cell r="A3837" t="str">
            <v>400100741</v>
          </cell>
          <cell r="B3837" t="str">
            <v>GETR.MOT. RF17DRS71S4 - 106 U/min v=29,6m/min</v>
          </cell>
          <cell r="C3837">
            <v>0</v>
          </cell>
          <cell r="D3837">
            <v>439</v>
          </cell>
          <cell r="E3837">
            <v>439</v>
          </cell>
        </row>
        <row r="3838">
          <cell r="A3838" t="str">
            <v>400100742</v>
          </cell>
          <cell r="B3838" t="str">
            <v>Stopper mit Bürste und Sensorik</v>
          </cell>
          <cell r="C3838">
            <v>22.6</v>
          </cell>
          <cell r="D3838">
            <v>259.93</v>
          </cell>
          <cell r="E3838">
            <v>294.02999999999997</v>
          </cell>
        </row>
        <row r="3839">
          <cell r="A3839" t="str">
            <v>400100743</v>
          </cell>
          <cell r="B3839" t="str">
            <v>Mechanik kpl. für Stopper, Stopperschleuse (AP110)</v>
          </cell>
          <cell r="C3839">
            <v>2.5</v>
          </cell>
          <cell r="D3839">
            <v>34.630000000000003</v>
          </cell>
          <cell r="E3839">
            <v>37.130000000000003</v>
          </cell>
        </row>
        <row r="3840">
          <cell r="A3840" t="str">
            <v>400100744</v>
          </cell>
          <cell r="B3840" t="str">
            <v>Sensorik für Stopper Endlagenkontrolle</v>
          </cell>
          <cell r="C3840">
            <v>3</v>
          </cell>
          <cell r="D3840">
            <v>177.33</v>
          </cell>
          <cell r="E3840">
            <v>182.83</v>
          </cell>
        </row>
        <row r="3841">
          <cell r="A3841" t="str">
            <v>400100745</v>
          </cell>
          <cell r="B3841" t="str">
            <v>Sensorhalter für Stopper mit Sensorik</v>
          </cell>
          <cell r="C3841">
            <v>0</v>
          </cell>
          <cell r="D3841">
            <v>24.5</v>
          </cell>
          <cell r="E3841">
            <v>24.5</v>
          </cell>
        </row>
        <row r="3842">
          <cell r="A3842" t="str">
            <v>400100746</v>
          </cell>
          <cell r="B3842" t="str">
            <v xml:space="preserve">STOPPER -U. VEREINZELNERARM LANG (ST, AP110) </v>
          </cell>
          <cell r="C3842">
            <v>4</v>
          </cell>
          <cell r="D3842">
            <v>2.2000000000000002</v>
          </cell>
          <cell r="E3842">
            <v>7.2</v>
          </cell>
        </row>
        <row r="3843">
          <cell r="A3843" t="str">
            <v>400100747</v>
          </cell>
          <cell r="B3843" t="str">
            <v>TRANSPORTTASCHE 550X440X70 MM</v>
          </cell>
          <cell r="C3843">
            <v>0</v>
          </cell>
          <cell r="D3843">
            <v>1100</v>
          </cell>
          <cell r="E3843">
            <v>1100</v>
          </cell>
        </row>
        <row r="3844">
          <cell r="A3844" t="str">
            <v>400100748</v>
          </cell>
          <cell r="B3844" t="str">
            <v>Halter Teleskopschiene kpl. mit Anbauteilen</v>
          </cell>
          <cell r="C3844"/>
          <cell r="D3844"/>
          <cell r="E3844"/>
        </row>
        <row r="3845">
          <cell r="A3845" t="str">
            <v>400100749</v>
          </cell>
          <cell r="B3845" t="str">
            <v>Halter Teleskopschiene am Doppelrohr Gerüst</v>
          </cell>
          <cell r="C3845">
            <v>0</v>
          </cell>
          <cell r="D3845">
            <v>51.2</v>
          </cell>
          <cell r="E3845">
            <v>51.2</v>
          </cell>
        </row>
        <row r="3846">
          <cell r="A3846" t="str">
            <v>400100750</v>
          </cell>
          <cell r="B3846" t="str">
            <v>ÜBERSETZUNG Betriebsanleitung DE-FR</v>
          </cell>
          <cell r="C3846">
            <v>0</v>
          </cell>
          <cell r="D3846">
            <v>950</v>
          </cell>
          <cell r="E3846">
            <v>950</v>
          </cell>
        </row>
        <row r="3847">
          <cell r="A3847" t="str">
            <v>400100751</v>
          </cell>
          <cell r="B3847" t="str">
            <v>AFS- Umlenkstation oben gerader Auslauf kpl.</v>
          </cell>
          <cell r="C3847"/>
          <cell r="D3847"/>
          <cell r="E3847"/>
        </row>
        <row r="3848">
          <cell r="A3848" t="str">
            <v>400100752</v>
          </cell>
          <cell r="B3848" t="str">
            <v>AFS-Umlenkstation oben 26° gerader Auslauf</v>
          </cell>
          <cell r="C3848"/>
          <cell r="D3848"/>
          <cell r="E3848"/>
        </row>
        <row r="3849">
          <cell r="A3849" t="str">
            <v>400100753</v>
          </cell>
          <cell r="B3849" t="str">
            <v>Schraubträger-Winkel AFS Umlenkstation 26°</v>
          </cell>
          <cell r="C3849"/>
          <cell r="D3849"/>
          <cell r="E3849"/>
        </row>
        <row r="3850">
          <cell r="A3850" t="str">
            <v>400100754</v>
          </cell>
          <cell r="B3850" t="str">
            <v>Platte links</v>
          </cell>
          <cell r="C3850"/>
          <cell r="D3850"/>
          <cell r="E3850"/>
        </row>
        <row r="3851">
          <cell r="A3851" t="str">
            <v>400100755</v>
          </cell>
          <cell r="B3851" t="str">
            <v>Platte rechts</v>
          </cell>
          <cell r="C3851"/>
          <cell r="D3851"/>
          <cell r="E3851"/>
        </row>
        <row r="3852">
          <cell r="A3852" t="str">
            <v>400100756</v>
          </cell>
          <cell r="B3852" t="str">
            <v>Abstandhalter-Umlenkung</v>
          </cell>
          <cell r="C3852"/>
          <cell r="D3852"/>
          <cell r="E3852"/>
        </row>
        <row r="3853">
          <cell r="A3853" t="str">
            <v>400100757</v>
          </cell>
          <cell r="B3853" t="str">
            <v>Rohr 1"</v>
          </cell>
          <cell r="C3853"/>
          <cell r="D3853"/>
          <cell r="E3853"/>
        </row>
        <row r="3854">
          <cell r="A3854" t="str">
            <v>400100758</v>
          </cell>
          <cell r="B3854" t="str">
            <v>Abdeckung</v>
          </cell>
          <cell r="C3854">
            <v>0</v>
          </cell>
          <cell r="D3854">
            <v>35.869999999999997</v>
          </cell>
          <cell r="E3854">
            <v>35.869999999999997</v>
          </cell>
        </row>
        <row r="3855">
          <cell r="A3855" t="str">
            <v>400100760</v>
          </cell>
          <cell r="B3855" t="str">
            <v>Zyl.-Endlagenabfrage kpl. Bürstenbremse 400100714</v>
          </cell>
          <cell r="C3855">
            <v>0</v>
          </cell>
          <cell r="D3855">
            <v>36.5</v>
          </cell>
          <cell r="E3855">
            <v>36.5</v>
          </cell>
        </row>
        <row r="3856">
          <cell r="A3856" t="str">
            <v>400100761</v>
          </cell>
          <cell r="B3856" t="str">
            <v>Standardbürstenleiste 1000mm, 3 Bürstenreihen</v>
          </cell>
          <cell r="C3856"/>
          <cell r="D3856"/>
          <cell r="E3856"/>
        </row>
        <row r="3857">
          <cell r="A3857" t="str">
            <v>400100762</v>
          </cell>
          <cell r="B3857" t="str">
            <v>L-PROFIL S1000 23X40 MM - AUFSTEIGSCHUTZ P&amp;F</v>
          </cell>
          <cell r="C3857">
            <v>0</v>
          </cell>
          <cell r="D3857">
            <v>19.45</v>
          </cell>
          <cell r="E3857">
            <v>19.45</v>
          </cell>
        </row>
        <row r="3858">
          <cell r="A3858" t="str">
            <v>400100763</v>
          </cell>
          <cell r="B3858" t="str">
            <v>Universal Stopperschleuse mit Sensorik zur Endlage</v>
          </cell>
          <cell r="C3858"/>
          <cell r="D3858"/>
          <cell r="E3858"/>
        </row>
        <row r="3859">
          <cell r="A3859" t="str">
            <v>400100764</v>
          </cell>
          <cell r="B3859" t="str">
            <v>Drossel-Rückschlagventil F_PN_GRLA-1/8-QS-8-D</v>
          </cell>
          <cell r="C3859">
            <v>0</v>
          </cell>
          <cell r="D3859">
            <v>9.2799999999999994</v>
          </cell>
          <cell r="E3859">
            <v>9.2799999999999994</v>
          </cell>
        </row>
        <row r="3860">
          <cell r="A3860" t="str">
            <v>400100765</v>
          </cell>
          <cell r="B3860" t="str">
            <v>GERADE VERSCHRAUBUNG QR1-S-RPN G3/8 D6</v>
          </cell>
          <cell r="C3860">
            <v>0</v>
          </cell>
          <cell r="D3860">
            <v>1.39</v>
          </cell>
          <cell r="E3860">
            <v>1.39</v>
          </cell>
        </row>
        <row r="3861">
          <cell r="A3861" t="str">
            <v>400100766</v>
          </cell>
          <cell r="B3861" t="str">
            <v>7/8'' BUCHSE 90° SELBSTANSCHL. M. SCHRAUBKL.</v>
          </cell>
          <cell r="C3861"/>
          <cell r="D3861"/>
          <cell r="E3861"/>
        </row>
        <row r="3862">
          <cell r="A3862" t="str">
            <v>400100767</v>
          </cell>
          <cell r="B3862" t="str">
            <v>7/8'' STECKER 90° SELBSTANSCHL. M. SCHRAUBKL.</v>
          </cell>
          <cell r="C3862"/>
          <cell r="D3862"/>
          <cell r="E3862"/>
        </row>
        <row r="3863">
          <cell r="A3863" t="str">
            <v>400100770</v>
          </cell>
          <cell r="B3863" t="str">
            <v>S-R WEICHENKÖRPER MIT ZYL. + SENSORIK</v>
          </cell>
          <cell r="C3863">
            <v>14.75</v>
          </cell>
          <cell r="D3863">
            <v>208.02</v>
          </cell>
          <cell r="E3863">
            <v>226.27</v>
          </cell>
        </row>
        <row r="3864">
          <cell r="A3864" t="str">
            <v>400100771</v>
          </cell>
          <cell r="B3864" t="str">
            <v>S-L WEICHENKÖRPER MIT ZYL. + SENSORIK</v>
          </cell>
          <cell r="C3864">
            <v>14.75</v>
          </cell>
          <cell r="D3864">
            <v>208.02</v>
          </cell>
          <cell r="E3864">
            <v>226.27</v>
          </cell>
        </row>
        <row r="3865">
          <cell r="A3865" t="str">
            <v>400100772</v>
          </cell>
          <cell r="B3865" t="str">
            <v>S D WEICHENKÖRPER MIT ZYL. + SENSORIK</v>
          </cell>
          <cell r="C3865"/>
          <cell r="D3865"/>
          <cell r="E3865"/>
        </row>
        <row r="3866">
          <cell r="A3866" t="str">
            <v>400100773</v>
          </cell>
          <cell r="B3866" t="str">
            <v>S T WEICHENKÖRPER MIT P + SENSORIK</v>
          </cell>
          <cell r="C3866"/>
          <cell r="D3866"/>
          <cell r="E3866"/>
        </row>
        <row r="3867">
          <cell r="A3867" t="str">
            <v>400100774</v>
          </cell>
          <cell r="B3867" t="str">
            <v>SENSORHALTER FÜR S / S D, KPL.</v>
          </cell>
          <cell r="C3867">
            <v>0.5</v>
          </cell>
          <cell r="D3867">
            <v>69.59</v>
          </cell>
          <cell r="E3867">
            <v>70.09</v>
          </cell>
        </row>
        <row r="3868">
          <cell r="A3868" t="str">
            <v>400100775</v>
          </cell>
          <cell r="B3868" t="str">
            <v xml:space="preserve">SENSORHALTER FÜR S / S D </v>
          </cell>
          <cell r="C3868">
            <v>0</v>
          </cell>
          <cell r="D3868">
            <v>3.6</v>
          </cell>
          <cell r="E3868">
            <v>3.6</v>
          </cell>
        </row>
        <row r="3869">
          <cell r="A3869" t="str">
            <v>400100776</v>
          </cell>
          <cell r="B3869" t="str">
            <v>SENSORHALTER FÜR S T, KPL.</v>
          </cell>
          <cell r="C3869"/>
          <cell r="D3869"/>
          <cell r="E3869"/>
        </row>
        <row r="3870">
          <cell r="A3870" t="str">
            <v>400100778</v>
          </cell>
          <cell r="B3870" t="str">
            <v>PLATTENKÖRPER S-R/L F. SENSORIK</v>
          </cell>
          <cell r="C3870">
            <v>2</v>
          </cell>
          <cell r="D3870">
            <v>21.2</v>
          </cell>
          <cell r="E3870">
            <v>28.2</v>
          </cell>
        </row>
        <row r="3871">
          <cell r="A3871" t="str">
            <v>400100779</v>
          </cell>
          <cell r="B3871" t="str">
            <v>PLATTENKÖRPER S D F. SENSORIK</v>
          </cell>
          <cell r="C3871"/>
          <cell r="D3871"/>
          <cell r="E3871"/>
        </row>
        <row r="3872">
          <cell r="A3872" t="str">
            <v>400100780</v>
          </cell>
          <cell r="B3872" t="str">
            <v>PLATTENKÖRPER S T F. SENSORIK</v>
          </cell>
          <cell r="C3872"/>
          <cell r="D3872"/>
          <cell r="E3872"/>
        </row>
        <row r="3873">
          <cell r="A3873" t="str">
            <v>400100781</v>
          </cell>
          <cell r="B3873" t="str">
            <v>Mietgeräte und Dienstleistung</v>
          </cell>
          <cell r="C3873">
            <v>0</v>
          </cell>
          <cell r="D3873">
            <v>3865.74</v>
          </cell>
          <cell r="E3873">
            <v>3865.74</v>
          </cell>
        </row>
        <row r="3874">
          <cell r="A3874" t="str">
            <v>400100782</v>
          </cell>
          <cell r="B3874" t="str">
            <v>Schnellbauschraube Feingewinde 3,5x25</v>
          </cell>
          <cell r="C3874">
            <v>0</v>
          </cell>
          <cell r="D3874">
            <v>5.4000000000000003E-3</v>
          </cell>
          <cell r="E3874">
            <v>5.4000000000000003E-3</v>
          </cell>
        </row>
        <row r="3875">
          <cell r="A3875" t="str">
            <v>400100783</v>
          </cell>
          <cell r="B3875" t="str">
            <v>Umlenkstation oben 26° gerader Auslauf-Anbauteile</v>
          </cell>
          <cell r="C3875">
            <v>16.5</v>
          </cell>
          <cell r="D3875">
            <v>101.99</v>
          </cell>
          <cell r="E3875">
            <v>118.49</v>
          </cell>
        </row>
        <row r="3876">
          <cell r="A3876" t="str">
            <v>400100784</v>
          </cell>
          <cell r="B3876" t="str">
            <v xml:space="preserve">GATTERTRÄGER, 2 SÄULEN 720, 1 SÄULE SPINNFELD, </v>
          </cell>
          <cell r="C3876">
            <v>0</v>
          </cell>
          <cell r="D3876">
            <v>12.63</v>
          </cell>
          <cell r="E3876">
            <v>12.63</v>
          </cell>
        </row>
        <row r="3877">
          <cell r="A3877" t="str">
            <v>400100785</v>
          </cell>
          <cell r="B3877" t="str">
            <v>Spurhalter CDDC</v>
          </cell>
          <cell r="C3877">
            <v>0</v>
          </cell>
          <cell r="D3877">
            <v>31.010166666666667</v>
          </cell>
          <cell r="E3877">
            <v>31.010166666666667</v>
          </cell>
        </row>
        <row r="3878">
          <cell r="A3878" t="str">
            <v>400100786</v>
          </cell>
          <cell r="B3878" t="str">
            <v>CDDC Entladung Abnahmespitze</v>
          </cell>
          <cell r="C3878">
            <v>0</v>
          </cell>
          <cell r="D3878">
            <v>32</v>
          </cell>
          <cell r="E3878">
            <v>32</v>
          </cell>
        </row>
        <row r="3879">
          <cell r="A3879" t="str">
            <v>400100787</v>
          </cell>
          <cell r="B3879" t="str">
            <v>Scheibe 15x40x5 mm DIN 6340</v>
          </cell>
          <cell r="C3879">
            <v>0</v>
          </cell>
          <cell r="D3879">
            <v>0.31690000000000002</v>
          </cell>
          <cell r="E3879">
            <v>0.31690000000000002</v>
          </cell>
        </row>
        <row r="3880">
          <cell r="A3880" t="str">
            <v>400100788</v>
          </cell>
          <cell r="B3880" t="str">
            <v>ALUPROFILBOGEN APB 110 R2130</v>
          </cell>
          <cell r="C3880">
            <v>2.5</v>
          </cell>
          <cell r="D3880">
            <v>15.62</v>
          </cell>
          <cell r="E3880">
            <v>28.12</v>
          </cell>
        </row>
        <row r="3881">
          <cell r="A3881" t="str">
            <v>400100789</v>
          </cell>
          <cell r="B3881" t="str">
            <v>NACHRÜSTSATZ FÜR SEPARATOR LINKS MIT ANDRUCKLEISTE</v>
          </cell>
          <cell r="C3881">
            <v>18.5</v>
          </cell>
          <cell r="D3881">
            <v>134.65</v>
          </cell>
          <cell r="E3881">
            <v>154.65</v>
          </cell>
        </row>
        <row r="3882">
          <cell r="A3882" t="str">
            <v>400100790</v>
          </cell>
          <cell r="B3882" t="str">
            <v>NACHRÜSTSATZ FÜR SEPARATOR RECHTS MIT ANDRUCKLEIST</v>
          </cell>
          <cell r="C3882">
            <v>18.5</v>
          </cell>
          <cell r="D3882">
            <v>134.65</v>
          </cell>
          <cell r="E3882">
            <v>154.65</v>
          </cell>
        </row>
        <row r="3883">
          <cell r="A3883" t="str">
            <v>400100791</v>
          </cell>
          <cell r="B3883" t="str">
            <v>Halter für Abnahmespitze CDDC</v>
          </cell>
          <cell r="C3883">
            <v>0</v>
          </cell>
          <cell r="D3883">
            <v>39.299999999999997</v>
          </cell>
          <cell r="E3883">
            <v>39.299999999999997</v>
          </cell>
        </row>
        <row r="3884">
          <cell r="A3884" t="str">
            <v>400100792</v>
          </cell>
          <cell r="B3884" t="str">
            <v>Tragarm</v>
          </cell>
          <cell r="C3884">
            <v>0</v>
          </cell>
          <cell r="D3884">
            <v>4.8</v>
          </cell>
          <cell r="E3884">
            <v>4.8</v>
          </cell>
        </row>
        <row r="3885">
          <cell r="A3885" t="str">
            <v>400100793</v>
          </cell>
          <cell r="B3885" t="str">
            <v>Musterblechschale VA</v>
          </cell>
          <cell r="C3885">
            <v>0</v>
          </cell>
          <cell r="D3885">
            <v>9</v>
          </cell>
          <cell r="E3885">
            <v>9</v>
          </cell>
        </row>
        <row r="3886">
          <cell r="A3886" t="str">
            <v>400100794</v>
          </cell>
          <cell r="B3886" t="str">
            <v>Reisekosten für Engeneering Support</v>
          </cell>
          <cell r="C3886">
            <v>0</v>
          </cell>
          <cell r="D3886">
            <v>868.49</v>
          </cell>
          <cell r="E3886">
            <v>868.49</v>
          </cell>
        </row>
        <row r="3887">
          <cell r="A3887" t="str">
            <v>400100795</v>
          </cell>
          <cell r="B3887" t="str">
            <v>EW_3er-Gondelebene-Alu-Blech 826826XXX</v>
          </cell>
          <cell r="C3887">
            <v>0</v>
          </cell>
          <cell r="D3887">
            <v>166.56666666666666</v>
          </cell>
          <cell r="E3887">
            <v>166.56666666666666</v>
          </cell>
        </row>
        <row r="3888">
          <cell r="A3888" t="str">
            <v>400100796</v>
          </cell>
          <cell r="B3888" t="str">
            <v>EW_Rutschstangenprofil 826826XXX</v>
          </cell>
          <cell r="C3888"/>
          <cell r="D3888">
            <v>15</v>
          </cell>
          <cell r="E3888">
            <v>15</v>
          </cell>
        </row>
        <row r="3889">
          <cell r="A3889" t="str">
            <v>400100797</v>
          </cell>
          <cell r="B3889" t="str">
            <v>Technischer Service CASON</v>
          </cell>
          <cell r="C3889">
            <v>0</v>
          </cell>
          <cell r="D3889">
            <v>8435.6299999999992</v>
          </cell>
          <cell r="E3889">
            <v>8435.6299999999992</v>
          </cell>
        </row>
        <row r="3890">
          <cell r="A3890" t="str">
            <v>400100798</v>
          </cell>
          <cell r="B3890" t="str">
            <v>Geteiltes Montagejoch 55Nn</v>
          </cell>
          <cell r="C3890">
            <v>0</v>
          </cell>
          <cell r="D3890">
            <v>10.46</v>
          </cell>
          <cell r="E3890">
            <v>10.46</v>
          </cell>
        </row>
        <row r="3891">
          <cell r="A3891" t="str">
            <v>400100799</v>
          </cell>
          <cell r="B3891" t="str">
            <v xml:space="preserve">DOPPEL-ANTRIEBSWELLE KPL. FÜR 2X AFS </v>
          </cell>
          <cell r="C3891"/>
          <cell r="D3891"/>
          <cell r="E3891"/>
        </row>
        <row r="3892">
          <cell r="A3892" t="str">
            <v>400100800</v>
          </cell>
          <cell r="B3892" t="str">
            <v>DOPPEL-ANTRIEBSWELLE FÜR 2-FACH AFS</v>
          </cell>
          <cell r="C3892"/>
          <cell r="D3892"/>
          <cell r="E3892"/>
        </row>
        <row r="3893">
          <cell r="A3893" t="str">
            <v>400100801</v>
          </cell>
          <cell r="B3893" t="str">
            <v>ADAPTERFLANSCH FÜR DOPPEL-ANTRIEBSWELLE 2-FACH AFS</v>
          </cell>
          <cell r="C3893"/>
          <cell r="D3893"/>
          <cell r="E3893"/>
        </row>
        <row r="3894">
          <cell r="A3894" t="str">
            <v>400100802</v>
          </cell>
          <cell r="B3894" t="str">
            <v>DISTANZBUCHSE FÜR 2-FACH AFS</v>
          </cell>
          <cell r="C3894"/>
          <cell r="D3894"/>
          <cell r="E3894"/>
        </row>
        <row r="3895">
          <cell r="A3895" t="str">
            <v>400100803</v>
          </cell>
          <cell r="B3895" t="str">
            <v>FLANSCHLAGER UCFC 207 FÜR ANTRIEBSWELLE</v>
          </cell>
          <cell r="C3895"/>
          <cell r="D3895"/>
          <cell r="E3895"/>
        </row>
        <row r="3896">
          <cell r="A3896" t="str">
            <v>400100804</v>
          </cell>
          <cell r="B3896" t="str">
            <v>Filtern Q7 Facelift inkl. Test</v>
          </cell>
          <cell r="C3896">
            <v>0</v>
          </cell>
          <cell r="D3896">
            <v>1500</v>
          </cell>
          <cell r="E3896">
            <v>1500</v>
          </cell>
        </row>
        <row r="3897">
          <cell r="A3897" t="str">
            <v>400100805</v>
          </cell>
          <cell r="B3897" t="str">
            <v>Schnellbauschraube Bohrspitze 3,5x25 HP</v>
          </cell>
          <cell r="C3897">
            <v>0</v>
          </cell>
          <cell r="D3897">
            <v>7.3499999999999998E-3</v>
          </cell>
          <cell r="E3897">
            <v>7.3499999999999998E-3</v>
          </cell>
        </row>
        <row r="3898">
          <cell r="A3898" t="str">
            <v>400100806</v>
          </cell>
          <cell r="B3898" t="str">
            <v>Gleitfolie J200UMO-01-20 für Querförderer P500165</v>
          </cell>
          <cell r="C3898">
            <v>0</v>
          </cell>
          <cell r="D3898">
            <v>5.08</v>
          </cell>
          <cell r="E3898">
            <v>5.08</v>
          </cell>
        </row>
        <row r="3899">
          <cell r="A3899" t="str">
            <v>400100807</v>
          </cell>
          <cell r="B3899" t="str">
            <v>Rillenkugellager 6005-2RS für Querförderer P500165</v>
          </cell>
          <cell r="C3899"/>
          <cell r="D3899">
            <v>4.63</v>
          </cell>
          <cell r="E3899">
            <v>4.63</v>
          </cell>
        </row>
        <row r="3900">
          <cell r="A3900" t="str">
            <v>400100808</v>
          </cell>
          <cell r="B3900" t="str">
            <v>Zahnriemen HTD8M-20 L=4928 mm f. Querförd. P500165</v>
          </cell>
          <cell r="C3900"/>
          <cell r="D3900">
            <v>159.6</v>
          </cell>
          <cell r="E3900">
            <v>159.6</v>
          </cell>
        </row>
        <row r="3901">
          <cell r="A3901" t="str">
            <v>400100809</v>
          </cell>
          <cell r="B3901" t="str">
            <v>Zahnkranz 60509228 für Querförderer P500165</v>
          </cell>
          <cell r="C3901">
            <v>0</v>
          </cell>
          <cell r="D3901">
            <v>5.67</v>
          </cell>
          <cell r="E3901">
            <v>5.67</v>
          </cell>
        </row>
        <row r="3902">
          <cell r="A3902" t="str">
            <v>400100810</v>
          </cell>
          <cell r="B3902" t="str">
            <v>Mietcontainer</v>
          </cell>
          <cell r="C3902">
            <v>0</v>
          </cell>
          <cell r="D3902">
            <v>569.36111111111109</v>
          </cell>
          <cell r="E3902">
            <v>569.36111111111109</v>
          </cell>
        </row>
        <row r="3903">
          <cell r="A3903" t="str">
            <v>400100811</v>
          </cell>
          <cell r="B3903" t="str">
            <v>Lieferkonzept PROFINET Monitoring</v>
          </cell>
          <cell r="C3903">
            <v>0</v>
          </cell>
          <cell r="D3903">
            <v>4005</v>
          </cell>
          <cell r="E3903">
            <v>4005</v>
          </cell>
        </row>
        <row r="3904">
          <cell r="A3904" t="str">
            <v>400100812</v>
          </cell>
          <cell r="B3904" t="str">
            <v>Wiederholungsmessung</v>
          </cell>
          <cell r="C3904">
            <v>0</v>
          </cell>
          <cell r="D3904">
            <v>1950</v>
          </cell>
          <cell r="E3904">
            <v>1950</v>
          </cell>
        </row>
        <row r="3905">
          <cell r="A3905" t="str">
            <v>400100813</v>
          </cell>
          <cell r="B3905" t="str">
            <v>PROnetplan - Software</v>
          </cell>
          <cell r="C3905">
            <v>0</v>
          </cell>
          <cell r="D3905">
            <v>720.1</v>
          </cell>
          <cell r="E3905">
            <v>720.1</v>
          </cell>
        </row>
        <row r="3906">
          <cell r="A3906" t="str">
            <v>400100814</v>
          </cell>
          <cell r="B3906" t="str">
            <v>ANTRIEBSWELLE FÜR 2X AFS</v>
          </cell>
          <cell r="C3906"/>
          <cell r="D3906"/>
          <cell r="E3906"/>
        </row>
        <row r="3907">
          <cell r="A3907" t="str">
            <v>400100815</v>
          </cell>
          <cell r="B3907" t="str">
            <v>Werkzeugpaket Hilti</v>
          </cell>
          <cell r="C3907">
            <v>0</v>
          </cell>
          <cell r="D3907">
            <v>962.72</v>
          </cell>
          <cell r="E3907">
            <v>962.72</v>
          </cell>
        </row>
        <row r="3908">
          <cell r="A3908" t="str">
            <v>400100816</v>
          </cell>
          <cell r="B3908" t="str">
            <v>Halter für Bürstenbremse mit Verjüngung Länge 195</v>
          </cell>
          <cell r="C3908">
            <v>0</v>
          </cell>
          <cell r="D3908">
            <v>8.15</v>
          </cell>
          <cell r="E3908">
            <v>8.15</v>
          </cell>
        </row>
        <row r="3909">
          <cell r="A3909" t="str">
            <v>400100817</v>
          </cell>
          <cell r="B3909" t="str">
            <v>Trolley-Traverse mit Anschlagwinkel</v>
          </cell>
          <cell r="C3909">
            <v>0</v>
          </cell>
          <cell r="D3909">
            <v>53.2</v>
          </cell>
          <cell r="E3909">
            <v>53.2</v>
          </cell>
        </row>
        <row r="3910">
          <cell r="A3910" t="str">
            <v>400100818</v>
          </cell>
          <cell r="B3910" t="str">
            <v>Hülle f. Transponder</v>
          </cell>
          <cell r="C3910">
            <v>0</v>
          </cell>
          <cell r="D3910">
            <v>12</v>
          </cell>
          <cell r="E3910">
            <v>12</v>
          </cell>
        </row>
        <row r="3911">
          <cell r="A3911" t="str">
            <v>400100819</v>
          </cell>
          <cell r="B3911" t="str">
            <v>Distanzklotz f. Warenträger</v>
          </cell>
          <cell r="C3911">
            <v>0</v>
          </cell>
          <cell r="D3911">
            <v>42.3</v>
          </cell>
          <cell r="E3911">
            <v>42.3</v>
          </cell>
        </row>
        <row r="3912">
          <cell r="A3912" t="str">
            <v>400100820</v>
          </cell>
          <cell r="B3912" t="str">
            <v>Trägerhalterung f. Warenträger</v>
          </cell>
          <cell r="C3912">
            <v>0</v>
          </cell>
          <cell r="D3912">
            <v>212</v>
          </cell>
          <cell r="E3912">
            <v>212</v>
          </cell>
        </row>
        <row r="3913">
          <cell r="A3913" t="str">
            <v>400100821</v>
          </cell>
          <cell r="B3913" t="str">
            <v>Aufhängehaken</v>
          </cell>
          <cell r="C3913">
            <v>0</v>
          </cell>
          <cell r="D3913">
            <v>36.9</v>
          </cell>
          <cell r="E3913">
            <v>36.9</v>
          </cell>
        </row>
        <row r="3914">
          <cell r="A3914" t="str">
            <v>400100822</v>
          </cell>
          <cell r="B3914" t="str">
            <v>Prallplatte/Puffer f. Warenträger, schwarz</v>
          </cell>
          <cell r="C3914">
            <v>0</v>
          </cell>
          <cell r="D3914">
            <v>24.8</v>
          </cell>
          <cell r="E3914">
            <v>24.8</v>
          </cell>
        </row>
        <row r="3915">
          <cell r="A3915" t="str">
            <v>400100823</v>
          </cell>
          <cell r="B3915" t="str">
            <v>Verriegelung f. Warenträger</v>
          </cell>
          <cell r="C3915">
            <v>0</v>
          </cell>
          <cell r="D3915">
            <v>19.600000000000001</v>
          </cell>
          <cell r="E3915">
            <v>19.600000000000001</v>
          </cell>
        </row>
        <row r="3916">
          <cell r="A3916" t="str">
            <v>400100824</v>
          </cell>
          <cell r="B3916" t="str">
            <v>ABHÄNGEWINKEL 50 Grad Abstand 70 RAL 7035</v>
          </cell>
          <cell r="C3916">
            <v>0</v>
          </cell>
          <cell r="D3916">
            <v>8.8800000000000008</v>
          </cell>
          <cell r="E3916">
            <v>8.8800000000000008</v>
          </cell>
        </row>
        <row r="3917">
          <cell r="A3917" t="str">
            <v>400100825</v>
          </cell>
          <cell r="B3917" t="str">
            <v>ABHÄNGEWINKEL 45 Grad Abstand 120 RAL 7035</v>
          </cell>
          <cell r="C3917">
            <v>0</v>
          </cell>
          <cell r="D3917">
            <v>21.5</v>
          </cell>
          <cell r="E3917">
            <v>21.5</v>
          </cell>
        </row>
        <row r="3918">
          <cell r="A3918" t="str">
            <v>400100826</v>
          </cell>
          <cell r="B3918" t="str">
            <v>BARCODE ETIKETT 120X20</v>
          </cell>
          <cell r="C3918"/>
          <cell r="D3918">
            <v>90</v>
          </cell>
          <cell r="E3918">
            <v>90</v>
          </cell>
        </row>
        <row r="3919">
          <cell r="A3919" t="str">
            <v>400100827</v>
          </cell>
          <cell r="B3919" t="str">
            <v>BÜRSTENBREMSE PNEUMATISCH KPL. - 2 METER</v>
          </cell>
          <cell r="C3919">
            <v>22.5</v>
          </cell>
          <cell r="D3919">
            <v>405.14</v>
          </cell>
          <cell r="E3919">
            <v>435.14</v>
          </cell>
        </row>
        <row r="3920">
          <cell r="A3920" t="str">
            <v>400100828</v>
          </cell>
          <cell r="B3920" t="str">
            <v>Schaltkulisse f. Bürstenbremse</v>
          </cell>
          <cell r="C3920">
            <v>0</v>
          </cell>
          <cell r="D3920">
            <v>39.5</v>
          </cell>
          <cell r="E3920">
            <v>39.5</v>
          </cell>
        </row>
        <row r="3921">
          <cell r="A3921" t="str">
            <v>400100829</v>
          </cell>
          <cell r="B3921" t="str">
            <v>Blechbügel für pneumatische Bürstenbremse</v>
          </cell>
          <cell r="C3921">
            <v>0</v>
          </cell>
          <cell r="D3921">
            <v>21.5</v>
          </cell>
          <cell r="E3921">
            <v>21.5</v>
          </cell>
        </row>
        <row r="3922">
          <cell r="A3922" t="str">
            <v>400100830</v>
          </cell>
          <cell r="B3922" t="str">
            <v>Zylinderhalter für Bürstenbremse</v>
          </cell>
          <cell r="C3922">
            <v>0</v>
          </cell>
          <cell r="D3922">
            <v>29.9</v>
          </cell>
          <cell r="E3922">
            <v>29.9</v>
          </cell>
        </row>
        <row r="3923">
          <cell r="A3923" t="str">
            <v>400100831</v>
          </cell>
          <cell r="B3923" t="str">
            <v>Gegenlager C85C16</v>
          </cell>
          <cell r="C3923">
            <v>0</v>
          </cell>
          <cell r="D3923">
            <v>2.2999999999999998</v>
          </cell>
          <cell r="E3923">
            <v>2.2999999999999998</v>
          </cell>
        </row>
        <row r="3924">
          <cell r="A3924" t="str">
            <v>400100832</v>
          </cell>
          <cell r="B3924" t="str">
            <v>C-Schiene für pneum. Bürstenbremse</v>
          </cell>
          <cell r="C3924">
            <v>3</v>
          </cell>
          <cell r="D3924">
            <v>19.5</v>
          </cell>
          <cell r="E3924">
            <v>24</v>
          </cell>
        </row>
        <row r="3925">
          <cell r="A3925" t="str">
            <v>400100833</v>
          </cell>
          <cell r="B3925" t="str">
            <v>MINK-C-SCHIENE L=2000MM F. PNEUM. TROLLEYBREMSE</v>
          </cell>
          <cell r="C3925">
            <v>0</v>
          </cell>
          <cell r="D3925">
            <v>19.850000000000001</v>
          </cell>
          <cell r="E3925">
            <v>19.850000000000001</v>
          </cell>
        </row>
        <row r="3926">
          <cell r="A3926" t="str">
            <v>400100834</v>
          </cell>
          <cell r="B3926" t="str">
            <v>Teleskopanbindung für Fahrzeugbeladung</v>
          </cell>
          <cell r="C3926">
            <v>0</v>
          </cell>
          <cell r="D3926">
            <v>5770</v>
          </cell>
          <cell r="E3926">
            <v>5770</v>
          </cell>
        </row>
        <row r="3927">
          <cell r="A3927" t="str">
            <v>400100835</v>
          </cell>
          <cell r="B3927" t="str">
            <v>Schleppsegmentabfrage unidirektional</v>
          </cell>
          <cell r="C3927">
            <v>49.5</v>
          </cell>
          <cell r="D3927">
            <v>249.72</v>
          </cell>
          <cell r="E3927">
            <v>249.72</v>
          </cell>
        </row>
        <row r="3928">
          <cell r="A3928" t="str">
            <v>400100836</v>
          </cell>
          <cell r="B3928" t="str">
            <v>AP 110 für Schleppsegmentabfrage</v>
          </cell>
          <cell r="C3928">
            <v>17</v>
          </cell>
          <cell r="D3928">
            <v>2.84</v>
          </cell>
          <cell r="E3928">
            <v>21.34</v>
          </cell>
        </row>
        <row r="3929">
          <cell r="A3929" t="str">
            <v>400100837</v>
          </cell>
          <cell r="B3929" t="str">
            <v>Pendel</v>
          </cell>
          <cell r="C3929">
            <v>0</v>
          </cell>
          <cell r="D3929">
            <v>42.5</v>
          </cell>
          <cell r="E3929">
            <v>42.5</v>
          </cell>
        </row>
        <row r="3930">
          <cell r="A3930" t="str">
            <v>400100838</v>
          </cell>
          <cell r="B3930" t="str">
            <v>Profilführung Grundkörper</v>
          </cell>
          <cell r="C3930">
            <v>25</v>
          </cell>
          <cell r="D3930">
            <v>10.58</v>
          </cell>
          <cell r="E3930">
            <v>36.83</v>
          </cell>
        </row>
        <row r="3931">
          <cell r="A3931" t="str">
            <v>400100839</v>
          </cell>
          <cell r="B3931" t="str">
            <v>Sensorhalter f. Schleppsegmentabfrage</v>
          </cell>
          <cell r="C3931">
            <v>0</v>
          </cell>
          <cell r="D3931">
            <v>36.6</v>
          </cell>
          <cell r="E3931">
            <v>36.6</v>
          </cell>
        </row>
        <row r="3932">
          <cell r="A3932" t="str">
            <v>400100840</v>
          </cell>
          <cell r="B3932" t="str">
            <v>Fixierung</v>
          </cell>
          <cell r="C3932">
            <v>0</v>
          </cell>
          <cell r="D3932">
            <v>19.533333333333331</v>
          </cell>
          <cell r="E3932">
            <v>19.533333333333331</v>
          </cell>
        </row>
        <row r="3933">
          <cell r="A3933" t="str">
            <v>400100841</v>
          </cell>
          <cell r="B3933" t="str">
            <v>Doppelschenkelfeder</v>
          </cell>
          <cell r="C3933">
            <v>0</v>
          </cell>
          <cell r="D3933">
            <v>84.75</v>
          </cell>
          <cell r="E3933">
            <v>84.75</v>
          </cell>
        </row>
        <row r="3934">
          <cell r="A3934" t="str">
            <v>400100842</v>
          </cell>
          <cell r="B3934" t="str">
            <v>Zyl.Stift 10x28  DIN 7979 D</v>
          </cell>
          <cell r="C3934">
            <v>0</v>
          </cell>
          <cell r="D3934">
            <v>0.74119999999999997</v>
          </cell>
          <cell r="E3934">
            <v>0.74119999999999997</v>
          </cell>
        </row>
        <row r="3935">
          <cell r="A3935" t="str">
            <v>400100843</v>
          </cell>
          <cell r="B3935" t="str">
            <v>Hülsen</v>
          </cell>
          <cell r="C3935"/>
          <cell r="D3935"/>
          <cell r="E3935"/>
        </row>
        <row r="3936">
          <cell r="A3936" t="str">
            <v>400100844</v>
          </cell>
          <cell r="B3936" t="str">
            <v>CE-Abnahme TÜV Süd</v>
          </cell>
          <cell r="C3936">
            <v>0</v>
          </cell>
          <cell r="D3936">
            <v>0</v>
          </cell>
          <cell r="E3936">
            <v>0</v>
          </cell>
        </row>
        <row r="3937">
          <cell r="A3937" t="str">
            <v>400100852</v>
          </cell>
          <cell r="B3937" t="str">
            <v>Warenträger kpl. für CQT Transport</v>
          </cell>
          <cell r="C3937">
            <v>12.5</v>
          </cell>
          <cell r="D3937">
            <v>84.3</v>
          </cell>
          <cell r="E3937">
            <v>108.3</v>
          </cell>
        </row>
        <row r="3938">
          <cell r="A3938" t="str">
            <v>400100853</v>
          </cell>
          <cell r="B3938" t="str">
            <v>ÜBERSETZUNG</v>
          </cell>
          <cell r="C3938">
            <v>0</v>
          </cell>
          <cell r="D3938">
            <v>214.09</v>
          </cell>
          <cell r="E3938">
            <v>214.09</v>
          </cell>
        </row>
        <row r="3939">
          <cell r="A3939" t="str">
            <v>400100854</v>
          </cell>
          <cell r="B3939" t="str">
            <v>WARNSCHILDER/AUFKLEBER SLOWAKISCH</v>
          </cell>
          <cell r="C3939">
            <v>0</v>
          </cell>
          <cell r="D3939">
            <v>150</v>
          </cell>
          <cell r="E3939">
            <v>150</v>
          </cell>
        </row>
        <row r="3940">
          <cell r="A3940" t="str">
            <v>400100855</v>
          </cell>
          <cell r="B3940" t="str">
            <v>CE-Begleitung / Risikobeurteilung</v>
          </cell>
          <cell r="C3940"/>
          <cell r="D3940"/>
          <cell r="E3940"/>
        </row>
        <row r="3941">
          <cell r="A3941" t="str">
            <v>400100856</v>
          </cell>
          <cell r="B3941" t="str">
            <v>Abfrage CPC Kettenbruch mit Sensor M8, kpl.</v>
          </cell>
          <cell r="C3941">
            <v>2</v>
          </cell>
          <cell r="D3941">
            <v>58.57</v>
          </cell>
          <cell r="E3941">
            <v>60.57</v>
          </cell>
        </row>
        <row r="3942">
          <cell r="A3942" t="str">
            <v>400100857</v>
          </cell>
          <cell r="B3942" t="str">
            <v xml:space="preserve">Gelenkwelle für Doppel-AFS </v>
          </cell>
          <cell r="C3942">
            <v>0</v>
          </cell>
          <cell r="D3942">
            <v>269.5</v>
          </cell>
          <cell r="E3942">
            <v>269.5</v>
          </cell>
        </row>
        <row r="3943">
          <cell r="A3943" t="str">
            <v>400100858</v>
          </cell>
          <cell r="B3943" t="str">
            <v>Flanschlager UCFC206 für Doppel-AFS</v>
          </cell>
          <cell r="C3943">
            <v>0</v>
          </cell>
          <cell r="D3943">
            <v>19.329999999999998</v>
          </cell>
          <cell r="E3943">
            <v>19.329999999999998</v>
          </cell>
        </row>
        <row r="3944">
          <cell r="A3944" t="str">
            <v>400100859</v>
          </cell>
          <cell r="B3944" t="str">
            <v>Antriebswelle A für Doppel-AFS</v>
          </cell>
          <cell r="C3944">
            <v>0</v>
          </cell>
          <cell r="D3944">
            <v>60</v>
          </cell>
          <cell r="E3944">
            <v>60</v>
          </cell>
        </row>
        <row r="3945">
          <cell r="A3945" t="str">
            <v>400100860</v>
          </cell>
          <cell r="B3945" t="str">
            <v>Antriebswelle B für Doppel-AFS</v>
          </cell>
          <cell r="C3945">
            <v>0</v>
          </cell>
          <cell r="D3945">
            <v>49</v>
          </cell>
          <cell r="E3945">
            <v>49</v>
          </cell>
        </row>
        <row r="3946">
          <cell r="A3946" t="str">
            <v>400100861</v>
          </cell>
          <cell r="B3946" t="str">
            <v>Flanschadapter 30 für Doppel-AFS</v>
          </cell>
          <cell r="C3946">
            <v>0</v>
          </cell>
          <cell r="D3946">
            <v>184.2</v>
          </cell>
          <cell r="E3946">
            <v>184.2</v>
          </cell>
        </row>
        <row r="3947">
          <cell r="A3947" t="str">
            <v>400100862</v>
          </cell>
          <cell r="B3947" t="str">
            <v>Winkel</v>
          </cell>
          <cell r="C3947">
            <v>0</v>
          </cell>
          <cell r="D3947">
            <v>14.2</v>
          </cell>
          <cell r="E3947">
            <v>14.2</v>
          </cell>
        </row>
        <row r="3948">
          <cell r="A3948" t="str">
            <v>400100863</v>
          </cell>
          <cell r="B3948" t="str">
            <v>PEF 9558862 Hubeinheit Pikeur</v>
          </cell>
          <cell r="C3948">
            <v>0</v>
          </cell>
          <cell r="D3948">
            <v>12150</v>
          </cell>
          <cell r="E3948">
            <v>12150</v>
          </cell>
        </row>
        <row r="3949">
          <cell r="A3949" t="str">
            <v>400100864</v>
          </cell>
          <cell r="B3949" t="str">
            <v>Befestigung von AP 60</v>
          </cell>
          <cell r="C3949">
            <v>0</v>
          </cell>
          <cell r="D3949">
            <v>14.44</v>
          </cell>
          <cell r="E3949">
            <v>14.44</v>
          </cell>
        </row>
        <row r="3950">
          <cell r="A3950" t="str">
            <v>400100865</v>
          </cell>
          <cell r="B3950" t="str">
            <v>ÜBERSETZUNG BETRIEBSANLEITUNG DE-ES (EN-ES)</v>
          </cell>
          <cell r="C3950">
            <v>0</v>
          </cell>
          <cell r="D3950">
            <v>1518.36</v>
          </cell>
          <cell r="E3950">
            <v>1518.36</v>
          </cell>
        </row>
        <row r="3951">
          <cell r="A3951" t="str">
            <v>400100866</v>
          </cell>
          <cell r="B3951" t="str">
            <v xml:space="preserve">Gewindestifte m. ISK u. Kegelkuppe M6X14 A2 (V2a) </v>
          </cell>
          <cell r="C3951">
            <v>0</v>
          </cell>
          <cell r="D3951">
            <v>0.17319999999999999</v>
          </cell>
          <cell r="E3951">
            <v>0.17319999999999999</v>
          </cell>
        </row>
        <row r="3952">
          <cell r="A3952" t="str">
            <v>400100867</v>
          </cell>
          <cell r="B3952" t="str">
            <v xml:space="preserve">Gewindestifte m. ISK u. Kegelkuppe M6X6 A2 (V2a) </v>
          </cell>
          <cell r="C3952">
            <v>0</v>
          </cell>
          <cell r="D3952">
            <v>0.13</v>
          </cell>
          <cell r="E3952">
            <v>0.13</v>
          </cell>
        </row>
        <row r="3953">
          <cell r="A3953" t="str">
            <v>400100868</v>
          </cell>
          <cell r="B3953" t="str">
            <v>Schaltmatte SM8/BK 1500x1000 mm</v>
          </cell>
          <cell r="C3953">
            <v>0</v>
          </cell>
          <cell r="D3953">
            <v>619</v>
          </cell>
          <cell r="E3953">
            <v>619</v>
          </cell>
        </row>
        <row r="3954">
          <cell r="A3954" t="str">
            <v>400100869</v>
          </cell>
          <cell r="B3954" t="str">
            <v>SCHUTZ FÜR EINLAUFSCHUTZ REIBRADANTRIEB AUF AP60</v>
          </cell>
          <cell r="C3954"/>
          <cell r="D3954"/>
          <cell r="E3954"/>
        </row>
        <row r="3955">
          <cell r="A3955" t="str">
            <v>400100870</v>
          </cell>
          <cell r="B3955" t="str">
            <v>BÜGEL FÜR EINLAUFSCHUTZ REIBRADANTRIEB AUF AP60</v>
          </cell>
          <cell r="C3955"/>
          <cell r="D3955"/>
          <cell r="E3955"/>
        </row>
        <row r="3956">
          <cell r="A3956" t="str">
            <v>400100871</v>
          </cell>
          <cell r="B3956" t="str">
            <v>Gefälleprofil 90" I=517</v>
          </cell>
          <cell r="C3956">
            <v>8.5</v>
          </cell>
          <cell r="D3956">
            <v>294.58</v>
          </cell>
          <cell r="E3956">
            <v>311.08</v>
          </cell>
        </row>
        <row r="3957">
          <cell r="A3957" t="str">
            <v>400100872</v>
          </cell>
          <cell r="B3957" t="str">
            <v>ÜBERSETZUNG SCHULUNGSPROTOKOLL DE-EN / DE-FR</v>
          </cell>
          <cell r="C3957">
            <v>0</v>
          </cell>
          <cell r="D3957">
            <v>47.88</v>
          </cell>
          <cell r="E3957">
            <v>47.88</v>
          </cell>
        </row>
        <row r="3958">
          <cell r="A3958" t="str">
            <v>400100873</v>
          </cell>
          <cell r="B3958" t="str">
            <v>Röllchenleiste</v>
          </cell>
          <cell r="C3958">
            <v>0</v>
          </cell>
          <cell r="D3958">
            <v>2.8949286523216307</v>
          </cell>
          <cell r="E3958">
            <v>2.8949286523216307</v>
          </cell>
        </row>
        <row r="3959">
          <cell r="A3959" t="str">
            <v>400100874</v>
          </cell>
          <cell r="B3959" t="str">
            <v>ALUPROFILBOGEN APB 110 R345/180°</v>
          </cell>
          <cell r="C3959">
            <v>8.5</v>
          </cell>
          <cell r="D3959">
            <v>20.46</v>
          </cell>
          <cell r="E3959">
            <v>28.96</v>
          </cell>
        </row>
        <row r="3960">
          <cell r="A3960" t="str">
            <v>400100875</v>
          </cell>
          <cell r="B3960" t="str">
            <v xml:space="preserve">ALUPROFILBOGEN APB 110 R345/90° </v>
          </cell>
          <cell r="C3960"/>
          <cell r="D3960"/>
          <cell r="E3960"/>
        </row>
        <row r="3961">
          <cell r="A3961" t="str">
            <v>400100876</v>
          </cell>
          <cell r="B3961" t="str">
            <v>Deckel für Umlenkspannstation</v>
          </cell>
          <cell r="C3961">
            <v>0</v>
          </cell>
          <cell r="D3961">
            <v>2.25</v>
          </cell>
          <cell r="E3961">
            <v>2.25</v>
          </cell>
        </row>
        <row r="3962">
          <cell r="A3962" t="str">
            <v>400100877</v>
          </cell>
          <cell r="B3962" t="str">
            <v>Anpassung Simulationsmodell ACW - MFCSFAU2_DL_ASIM</v>
          </cell>
          <cell r="C3962">
            <v>0</v>
          </cell>
          <cell r="D3962">
            <v>9420</v>
          </cell>
          <cell r="E3962">
            <v>9420</v>
          </cell>
        </row>
        <row r="3963">
          <cell r="A3963" t="str">
            <v>400100878</v>
          </cell>
          <cell r="B3963" t="str">
            <v>KETTENSPANNRAD bearb.</v>
          </cell>
          <cell r="C3963">
            <v>5</v>
          </cell>
          <cell r="D3963">
            <v>10.92</v>
          </cell>
          <cell r="E3963">
            <v>16.920000000000002</v>
          </cell>
        </row>
        <row r="3964">
          <cell r="A3964" t="str">
            <v>400100879</v>
          </cell>
          <cell r="B3964" t="str">
            <v>ISO-ZYLINDER CD85N25-40C-B, doppeltwirkend</v>
          </cell>
          <cell r="C3964"/>
          <cell r="D3964">
            <v>30.11</v>
          </cell>
          <cell r="E3964">
            <v>30.11</v>
          </cell>
        </row>
        <row r="3965">
          <cell r="A3965" t="str">
            <v>400100880</v>
          </cell>
          <cell r="B3965" t="str">
            <v xml:space="preserve">PNEUMATIK KPL. FÜR WIPPENSCHLEUSE </v>
          </cell>
          <cell r="C3965"/>
          <cell r="D3965"/>
          <cell r="E3965"/>
        </row>
        <row r="3966">
          <cell r="A3966" t="str">
            <v>400100881</v>
          </cell>
          <cell r="B3966" t="str">
            <v>STÜTZPLATTE FÜR PNEUMATIKZYLINDER</v>
          </cell>
          <cell r="C3966"/>
          <cell r="D3966">
            <v>9.85</v>
          </cell>
          <cell r="E3966">
            <v>9.85</v>
          </cell>
        </row>
        <row r="3967">
          <cell r="A3967" t="str">
            <v>400100882</v>
          </cell>
          <cell r="B3967" t="str">
            <v>SENSORHALTER FÜR WIPPENSCHLEUSE</v>
          </cell>
          <cell r="C3967"/>
          <cell r="D3967">
            <v>6.25</v>
          </cell>
          <cell r="E3967">
            <v>6.25</v>
          </cell>
        </row>
        <row r="3968">
          <cell r="A3968" t="str">
            <v>400100883</v>
          </cell>
          <cell r="B3968" t="str">
            <v>Lagerbühne, 500 kg/m2, 304m2, inkl. Treppen, Gelän</v>
          </cell>
          <cell r="C3968">
            <v>0</v>
          </cell>
          <cell r="D3968">
            <v>3850</v>
          </cell>
          <cell r="E3968">
            <v>3850</v>
          </cell>
        </row>
        <row r="3969">
          <cell r="A3969" t="str">
            <v>400100884</v>
          </cell>
          <cell r="B3969" t="str">
            <v>WIPPE FÜR WIPPENSCHLEUSE</v>
          </cell>
          <cell r="C3969"/>
          <cell r="D3969">
            <v>38.15</v>
          </cell>
          <cell r="E3969">
            <v>38.15</v>
          </cell>
        </row>
        <row r="3970">
          <cell r="A3970" t="str">
            <v>400100885</v>
          </cell>
          <cell r="B3970" t="str">
            <v>WIPPENSCHLEUSE KPL.</v>
          </cell>
          <cell r="C3970"/>
          <cell r="D3970"/>
          <cell r="E3970"/>
        </row>
        <row r="3971">
          <cell r="A3971" t="str">
            <v>400100886</v>
          </cell>
          <cell r="B3971" t="str">
            <v>WIPPENHALTER FÜR WIPPENSCHLEUSE</v>
          </cell>
          <cell r="C3971"/>
          <cell r="D3971">
            <v>13.5</v>
          </cell>
          <cell r="E3971">
            <v>13.5</v>
          </cell>
        </row>
        <row r="3972">
          <cell r="A3972" t="str">
            <v>400100887</v>
          </cell>
          <cell r="B3972" t="str">
            <v>WELLE FÜR WIPPENSCHLEUSE</v>
          </cell>
          <cell r="C3972"/>
          <cell r="D3972">
            <v>9.6999999999999993</v>
          </cell>
          <cell r="E3972">
            <v>9.6999999999999993</v>
          </cell>
        </row>
        <row r="3973">
          <cell r="A3973" t="str">
            <v>400100888</v>
          </cell>
          <cell r="B3973" t="str">
            <v>Trichter für Teleskopschiene P500035</v>
          </cell>
          <cell r="C3973">
            <v>0</v>
          </cell>
          <cell r="D3973">
            <v>141.1</v>
          </cell>
          <cell r="E3973">
            <v>141.1</v>
          </cell>
        </row>
        <row r="3974">
          <cell r="A3974" t="str">
            <v>400100889</v>
          </cell>
          <cell r="B3974" t="str">
            <v>STAUBKAPPE OBEN F. STAHL-V (3NUTEN) elekt. leitf.</v>
          </cell>
          <cell r="C3974">
            <v>0</v>
          </cell>
          <cell r="D3974">
            <v>0.25</v>
          </cell>
          <cell r="E3974">
            <v>0.25</v>
          </cell>
        </row>
        <row r="3975">
          <cell r="A3975" t="str">
            <v>400100890</v>
          </cell>
          <cell r="B3975" t="str">
            <v>TROLLEY-ROLLE (INNENRINGEINSEITIG), elekt. leitf.</v>
          </cell>
          <cell r="C3975">
            <v>0</v>
          </cell>
          <cell r="D3975">
            <v>1.8</v>
          </cell>
          <cell r="E3975">
            <v>1.8</v>
          </cell>
        </row>
        <row r="3976">
          <cell r="A3976" t="str">
            <v>400100891</v>
          </cell>
          <cell r="B3976" t="str">
            <v>Endanschlag 1 für LKW-Ausrüstung P500035</v>
          </cell>
          <cell r="C3976"/>
          <cell r="D3976"/>
          <cell r="E3976"/>
        </row>
        <row r="3977">
          <cell r="A3977" t="str">
            <v>400100892</v>
          </cell>
          <cell r="B3977" t="str">
            <v>Endanschlag 2 für LKW-Ausrüstung P500035</v>
          </cell>
          <cell r="C3977"/>
          <cell r="D3977"/>
          <cell r="E3977"/>
        </row>
        <row r="3978">
          <cell r="A3978" t="str">
            <v>400100893</v>
          </cell>
          <cell r="B3978" t="str">
            <v>Endanschlag kpl. für LKW-Ausrüstung P500035</v>
          </cell>
          <cell r="C3978"/>
          <cell r="D3978"/>
          <cell r="E3978"/>
        </row>
        <row r="3979">
          <cell r="A3979" t="str">
            <v>400100894</v>
          </cell>
          <cell r="B3979" t="str">
            <v>Stopper oben kpl. für LKW-Ausrüstung P500035</v>
          </cell>
          <cell r="C3979"/>
          <cell r="D3979"/>
          <cell r="E3979"/>
        </row>
        <row r="3980">
          <cell r="A3980" t="str">
            <v>400100895</v>
          </cell>
          <cell r="B3980" t="str">
            <v>Plattengrundkörper 1 für LKW-Ausrüstung P500035</v>
          </cell>
          <cell r="C3980"/>
          <cell r="D3980"/>
          <cell r="E3980"/>
        </row>
        <row r="3981">
          <cell r="A3981" t="str">
            <v>400100896</v>
          </cell>
          <cell r="B3981" t="str">
            <v>Plattengrundkörper 2 für LKW-Ausrüstung P500035</v>
          </cell>
          <cell r="C3981"/>
          <cell r="D3981"/>
          <cell r="E3981"/>
        </row>
        <row r="3982">
          <cell r="A3982" t="str">
            <v>400100897</v>
          </cell>
          <cell r="B3982" t="str">
            <v>Welle für Stopper für LKW-Ausrüstung P500035</v>
          </cell>
          <cell r="C3982">
            <v>11.25</v>
          </cell>
          <cell r="D3982">
            <v>0.11</v>
          </cell>
          <cell r="E3982">
            <v>15.36</v>
          </cell>
        </row>
        <row r="3983">
          <cell r="A3983" t="str">
            <v>400100898</v>
          </cell>
          <cell r="B3983" t="str">
            <v>Ladungssicherung pn. kpl. LKW-Ausrüstung P500035</v>
          </cell>
          <cell r="C3983">
            <v>12.5</v>
          </cell>
          <cell r="D3983">
            <v>272.01</v>
          </cell>
          <cell r="E3983">
            <v>286</v>
          </cell>
        </row>
        <row r="3984">
          <cell r="A3984" t="str">
            <v>400100899</v>
          </cell>
          <cell r="B3984" t="str">
            <v xml:space="preserve">Hublösung für Paket-Handling </v>
          </cell>
          <cell r="C3984">
            <v>0</v>
          </cell>
          <cell r="D3984">
            <v>68900</v>
          </cell>
          <cell r="E3984">
            <v>68900</v>
          </cell>
        </row>
        <row r="3985">
          <cell r="A3985" t="str">
            <v>400100900</v>
          </cell>
          <cell r="B3985" t="str">
            <v>Umrichter vormont. MM03D-503-00 mit Schraubensatz</v>
          </cell>
          <cell r="C3985"/>
          <cell r="D3985">
            <v>277.51</v>
          </cell>
          <cell r="E3985">
            <v>277.51</v>
          </cell>
        </row>
        <row r="3986">
          <cell r="A3986" t="str">
            <v>400100901</v>
          </cell>
          <cell r="B3986" t="str">
            <v>ZYLINDERBEFESTIGUNG D=20</v>
          </cell>
          <cell r="C3986">
            <v>0</v>
          </cell>
          <cell r="D3986">
            <v>34.167499999999997</v>
          </cell>
          <cell r="E3986">
            <v>34.167499999999997</v>
          </cell>
        </row>
        <row r="3987">
          <cell r="A3987" t="str">
            <v>400100902</v>
          </cell>
          <cell r="B3987" t="str">
            <v>ZYLINDERBEFESTIGUNG D=25</v>
          </cell>
          <cell r="C3987">
            <v>0</v>
          </cell>
          <cell r="D3987">
            <v>34.167499999999997</v>
          </cell>
          <cell r="E3987">
            <v>34.167499999999997</v>
          </cell>
        </row>
        <row r="3988">
          <cell r="A3988" t="str">
            <v>400100903</v>
          </cell>
          <cell r="B3988" t="str">
            <v>SCHIEBER</v>
          </cell>
          <cell r="C3988">
            <v>0</v>
          </cell>
          <cell r="D3988">
            <v>67</v>
          </cell>
          <cell r="E3988">
            <v>67</v>
          </cell>
        </row>
        <row r="3989">
          <cell r="A3989" t="str">
            <v>400100904</v>
          </cell>
          <cell r="B3989" t="str">
            <v>L-PROFIL RECHTS</v>
          </cell>
          <cell r="C3989">
            <v>0</v>
          </cell>
          <cell r="D3989">
            <v>34.167499999999997</v>
          </cell>
          <cell r="E3989">
            <v>34.167499999999997</v>
          </cell>
        </row>
        <row r="3990">
          <cell r="A3990" t="str">
            <v>400100905</v>
          </cell>
          <cell r="B3990" t="str">
            <v>L-PROFIL LINKS</v>
          </cell>
          <cell r="C3990">
            <v>0</v>
          </cell>
          <cell r="D3990">
            <v>34.167499999999997</v>
          </cell>
          <cell r="E3990">
            <v>34.167499999999997</v>
          </cell>
        </row>
        <row r="3991">
          <cell r="A3991" t="str">
            <v>400100906</v>
          </cell>
          <cell r="B3991" t="str">
            <v>FÜHRUNGSPLATTE</v>
          </cell>
          <cell r="C3991">
            <v>0</v>
          </cell>
          <cell r="D3991">
            <v>34.167499999999997</v>
          </cell>
          <cell r="E3991">
            <v>34.167499999999997</v>
          </cell>
        </row>
        <row r="3992">
          <cell r="A3992" t="str">
            <v>400100907</v>
          </cell>
          <cell r="B3992" t="str">
            <v>GRUNDPLATTE</v>
          </cell>
          <cell r="C3992">
            <v>0</v>
          </cell>
          <cell r="D3992">
            <v>34.167499999999997</v>
          </cell>
          <cell r="E3992">
            <v>34.167499999999997</v>
          </cell>
        </row>
        <row r="3993">
          <cell r="A3993" t="str">
            <v>400100908</v>
          </cell>
          <cell r="B3993" t="str">
            <v>ZUGFEDER RZ-122I</v>
          </cell>
          <cell r="C3993">
            <v>0</v>
          </cell>
          <cell r="D3993">
            <v>1.99</v>
          </cell>
          <cell r="E3993">
            <v>1.99</v>
          </cell>
        </row>
        <row r="3994">
          <cell r="A3994" t="str">
            <v>400100909</v>
          </cell>
          <cell r="B3994" t="str">
            <v>BOLZEN MIT EINSTICH - BEG61554976475</v>
          </cell>
          <cell r="C3994">
            <v>0</v>
          </cell>
          <cell r="D3994">
            <v>17.52</v>
          </cell>
          <cell r="E3994">
            <v>17.52</v>
          </cell>
        </row>
        <row r="3995">
          <cell r="A3995" t="str">
            <v>400100910</v>
          </cell>
          <cell r="B3995" t="str">
            <v xml:space="preserve">FÜHRUNGSSCHIENEN KEWESTA </v>
          </cell>
          <cell r="C3995">
            <v>0</v>
          </cell>
          <cell r="D3995">
            <v>1241.03</v>
          </cell>
          <cell r="E3995">
            <v>1241.03</v>
          </cell>
        </row>
        <row r="3996">
          <cell r="A3996" t="str">
            <v>400100911</v>
          </cell>
          <cell r="B3996" t="str">
            <v>Antirutschmatte</v>
          </cell>
          <cell r="C3996">
            <v>0</v>
          </cell>
          <cell r="D3996">
            <v>24.48</v>
          </cell>
          <cell r="E3996">
            <v>24.48</v>
          </cell>
        </row>
        <row r="3997">
          <cell r="A3997" t="str">
            <v>400100912</v>
          </cell>
          <cell r="B3997" t="str">
            <v>MFCSHUG1_SW_SIMO - Simulationsmodell Tuple-Sort</v>
          </cell>
          <cell r="C3997">
            <v>0</v>
          </cell>
          <cell r="D3997">
            <v>5460</v>
          </cell>
          <cell r="E3997">
            <v>5460</v>
          </cell>
        </row>
        <row r="3998">
          <cell r="A3998" t="str">
            <v>400100913</v>
          </cell>
          <cell r="B3998" t="str">
            <v>SPS Software Erw. Projekt Keer (500246_10_6_0)</v>
          </cell>
          <cell r="C3998"/>
          <cell r="D3998"/>
          <cell r="E3998"/>
        </row>
        <row r="3999">
          <cell r="A3999" t="str">
            <v>400100914</v>
          </cell>
          <cell r="B3999" t="str">
            <v>Erweiterung Umfang Wärmestaubleche</v>
          </cell>
          <cell r="C3999">
            <v>0</v>
          </cell>
          <cell r="D3999">
            <v>11585.12</v>
          </cell>
          <cell r="E3999">
            <v>11585.12</v>
          </cell>
        </row>
        <row r="4000">
          <cell r="A4000" t="str">
            <v>400100915</v>
          </cell>
          <cell r="B4000" t="str">
            <v>C-Stahlprofil Profil HR 2020 für Bahnhofsverl. P&amp;F</v>
          </cell>
          <cell r="C4000"/>
          <cell r="D4000"/>
          <cell r="E4000"/>
        </row>
        <row r="4001">
          <cell r="A4001" t="str">
            <v>400100916</v>
          </cell>
          <cell r="B4001" t="str">
            <v>Pressklemme DIN EN 13411-3 NG4 ALU</v>
          </cell>
          <cell r="C4001">
            <v>0</v>
          </cell>
          <cell r="D4001">
            <v>9.4500000000000001E-2</v>
          </cell>
          <cell r="E4001">
            <v>9.4500000000000001E-2</v>
          </cell>
        </row>
        <row r="4002">
          <cell r="A4002" t="str">
            <v>400100917</v>
          </cell>
          <cell r="B4002" t="str">
            <v>BODENPLATTE FÜR ZENTRIERVORRICHTUNG</v>
          </cell>
          <cell r="C4002"/>
          <cell r="D4002"/>
          <cell r="E4002"/>
        </row>
        <row r="4003">
          <cell r="A4003" t="str">
            <v>400100918</v>
          </cell>
          <cell r="B4003" t="str">
            <v>FUß OHNE MITTELGEWINDE FÜR ZENTRIERVORRICHTUNG</v>
          </cell>
          <cell r="C4003"/>
          <cell r="D4003"/>
          <cell r="E4003"/>
        </row>
        <row r="4004">
          <cell r="A4004" t="str">
            <v>400100919</v>
          </cell>
          <cell r="B4004" t="str">
            <v>DRUCKSÄULE FÜR ZENTRIERVORRICHTUNG</v>
          </cell>
          <cell r="C4004"/>
          <cell r="D4004"/>
          <cell r="E4004"/>
        </row>
        <row r="4005">
          <cell r="A4005" t="str">
            <v>400100920</v>
          </cell>
          <cell r="B4005" t="str">
            <v>FEDERHALTERBUCHSE FÜR ZENTRIERVORRICHTUNG</v>
          </cell>
          <cell r="C4005"/>
          <cell r="D4005"/>
          <cell r="E4005"/>
        </row>
        <row r="4006">
          <cell r="A4006" t="str">
            <v>400100921</v>
          </cell>
          <cell r="B4006" t="str">
            <v>FLÜGELHALTER-PLATTE FÜR ZENTRIERVORRICHTUNG</v>
          </cell>
          <cell r="C4006"/>
          <cell r="D4006"/>
          <cell r="E4006"/>
        </row>
        <row r="4007">
          <cell r="A4007" t="str">
            <v>400100922</v>
          </cell>
          <cell r="B4007" t="str">
            <v>GUMMIPUFFER GP-EZ 20X10 - M4X4 NR</v>
          </cell>
          <cell r="C4007"/>
          <cell r="D4007"/>
          <cell r="E4007"/>
        </row>
        <row r="4008">
          <cell r="A4008" t="str">
            <v>400100923</v>
          </cell>
          <cell r="B4008" t="str">
            <v>SCHARNIER FÜR ZENTRIERVORRICHTUNG</v>
          </cell>
          <cell r="C4008"/>
          <cell r="D4008"/>
          <cell r="E4008"/>
        </row>
        <row r="4009">
          <cell r="A4009" t="str">
            <v>400100924</v>
          </cell>
          <cell r="B4009" t="str">
            <v>SCHENKELFEDER RECHTS T-18458R</v>
          </cell>
          <cell r="C4009"/>
          <cell r="D4009"/>
          <cell r="E4009"/>
        </row>
        <row r="4010">
          <cell r="A4010" t="str">
            <v>400100925</v>
          </cell>
          <cell r="B4010" t="str">
            <v>FUß MIT MITTELGEWINDE FÜR ZENTRIERVORRICHTUNG</v>
          </cell>
          <cell r="C4010"/>
          <cell r="D4010"/>
          <cell r="E4010"/>
        </row>
        <row r="4011">
          <cell r="A4011" t="str">
            <v>400100926</v>
          </cell>
          <cell r="B4011" t="str">
            <v>KLEMMFLÜGEL FÜR ZENTRIERVORRICHTUNG</v>
          </cell>
          <cell r="C4011"/>
          <cell r="D4011"/>
          <cell r="E4011"/>
        </row>
        <row r="4012">
          <cell r="A4012" t="str">
            <v>400100927</v>
          </cell>
          <cell r="B4012" t="str">
            <v>ZYLINDERJOCH FÜR ZENTRIERVORRICHTUNG</v>
          </cell>
          <cell r="C4012"/>
          <cell r="D4012"/>
          <cell r="E4012"/>
        </row>
        <row r="4013">
          <cell r="A4013" t="str">
            <v>400100928</v>
          </cell>
          <cell r="B4013" t="str">
            <v>SCHARNIERBOLZEN FÜR ZENTRIERVORRICHTUNG</v>
          </cell>
          <cell r="C4013"/>
          <cell r="D4013"/>
          <cell r="E4013"/>
        </row>
        <row r="4014">
          <cell r="A4014" t="str">
            <v>400100929</v>
          </cell>
          <cell r="B4014" t="str">
            <v>ZUGFEDER RZ-136I D=2, DE=22, LO=110, LH=14,5</v>
          </cell>
          <cell r="C4014"/>
          <cell r="D4014"/>
          <cell r="E4014"/>
        </row>
        <row r="4015">
          <cell r="A4015" t="str">
            <v>400100930</v>
          </cell>
          <cell r="B4015" t="str">
            <v>ZYLINDER-STABILISATOR FÜR ZENTRIERVORRICHTUNG</v>
          </cell>
          <cell r="C4015"/>
          <cell r="D4015"/>
          <cell r="E4015"/>
        </row>
        <row r="4016">
          <cell r="A4016" t="str">
            <v>400100931</v>
          </cell>
          <cell r="B4016" t="str">
            <v>ZYL. D32 H100 DOPPELT.W VERDREHSICHER - CQMA32-100</v>
          </cell>
          <cell r="C4016"/>
          <cell r="D4016"/>
          <cell r="E4016"/>
        </row>
        <row r="4017">
          <cell r="A4017" t="str">
            <v>400100932</v>
          </cell>
          <cell r="B4017" t="str">
            <v>VENTILHALTERBLECH FÜR ZENTRIERVORRICHTUNG</v>
          </cell>
          <cell r="C4017"/>
          <cell r="D4017"/>
          <cell r="E4017"/>
        </row>
        <row r="4018">
          <cell r="A4018" t="str">
            <v>400100933</v>
          </cell>
          <cell r="B4018" t="str">
            <v>ZENTRIERVORRICHTUNG KPL.</v>
          </cell>
          <cell r="C4018"/>
          <cell r="D4018"/>
          <cell r="E4018"/>
        </row>
        <row r="4019">
          <cell r="A4019" t="str">
            <v>400100934</v>
          </cell>
          <cell r="B4019" t="str">
            <v>WANDKONSOLE EINZELTEIL A=600 MM, RAL 7035</v>
          </cell>
          <cell r="C4019">
            <v>0</v>
          </cell>
          <cell r="D4019">
            <v>25.9</v>
          </cell>
          <cell r="E4019">
            <v>25.9</v>
          </cell>
        </row>
        <row r="4020">
          <cell r="A4020" t="str">
            <v>400100935</v>
          </cell>
          <cell r="B4020" t="str">
            <v>Schleppsegmentabfrage bidirektional</v>
          </cell>
          <cell r="C4020">
            <v>90</v>
          </cell>
          <cell r="D4020">
            <v>644.80999999999995</v>
          </cell>
          <cell r="E4020">
            <v>734.81</v>
          </cell>
        </row>
        <row r="4021">
          <cell r="A4021" t="str">
            <v>400100936</v>
          </cell>
          <cell r="B4021" t="str">
            <v>Pendelscheibe</v>
          </cell>
          <cell r="C4021">
            <v>0</v>
          </cell>
          <cell r="D4021">
            <v>25.8</v>
          </cell>
          <cell r="E4021">
            <v>25.8</v>
          </cell>
        </row>
        <row r="4022">
          <cell r="A4022" t="str">
            <v>400100937</v>
          </cell>
          <cell r="B4022" t="str">
            <v>Alert-Message Versandsystem MFCSFAU2_SW_ALME</v>
          </cell>
          <cell r="C4022">
            <v>0</v>
          </cell>
          <cell r="D4022">
            <v>4580</v>
          </cell>
          <cell r="E4022">
            <v>4580</v>
          </cell>
        </row>
        <row r="4023">
          <cell r="A4023" t="str">
            <v>400100938</v>
          </cell>
          <cell r="B4023" t="str">
            <v>Gewerk (Treppen und Geländer)</v>
          </cell>
          <cell r="C4023">
            <v>0</v>
          </cell>
          <cell r="D4023">
            <v>804.25673107026569</v>
          </cell>
          <cell r="E4023">
            <v>804.25673107026569</v>
          </cell>
        </row>
        <row r="4024">
          <cell r="A4024" t="str">
            <v>400100939</v>
          </cell>
          <cell r="B4024" t="str">
            <v>Fixierung 1</v>
          </cell>
          <cell r="C4024"/>
          <cell r="D4024"/>
          <cell r="E4024"/>
        </row>
        <row r="4025">
          <cell r="A4025" t="str">
            <v>400100940</v>
          </cell>
          <cell r="B4025" t="str">
            <v>Fixierung 2</v>
          </cell>
          <cell r="C4025"/>
          <cell r="D4025"/>
          <cell r="E4025"/>
        </row>
        <row r="4026">
          <cell r="A4026" t="str">
            <v>400100941</v>
          </cell>
          <cell r="B4026" t="str">
            <v>Federnstift</v>
          </cell>
          <cell r="C4026"/>
          <cell r="D4026"/>
          <cell r="E4026"/>
        </row>
        <row r="4027">
          <cell r="A4027" t="str">
            <v>400100942</v>
          </cell>
          <cell r="B4027" t="str">
            <v>Profilführung Grundkörper</v>
          </cell>
          <cell r="C4027"/>
          <cell r="D4027"/>
          <cell r="E4027"/>
        </row>
        <row r="4028">
          <cell r="A4028" t="str">
            <v>400100943</v>
          </cell>
          <cell r="B4028" t="str">
            <v>für Horst</v>
          </cell>
          <cell r="C4028"/>
          <cell r="D4028"/>
          <cell r="E4028"/>
        </row>
        <row r="4029">
          <cell r="A4029" t="str">
            <v>400100944</v>
          </cell>
          <cell r="B4029" t="str">
            <v>für Horst</v>
          </cell>
          <cell r="C4029"/>
          <cell r="D4029"/>
          <cell r="E4029"/>
        </row>
        <row r="4030">
          <cell r="A4030" t="str">
            <v>400100945</v>
          </cell>
          <cell r="B4030" t="str">
            <v>für Horst</v>
          </cell>
          <cell r="C4030"/>
          <cell r="D4030"/>
          <cell r="E4030"/>
        </row>
        <row r="4031">
          <cell r="A4031" t="str">
            <v>400100946</v>
          </cell>
          <cell r="B4031" t="str">
            <v>für Horst</v>
          </cell>
          <cell r="C4031"/>
          <cell r="D4031"/>
          <cell r="E4031"/>
        </row>
        <row r="4032">
          <cell r="A4032" t="str">
            <v>400100947</v>
          </cell>
          <cell r="B4032" t="str">
            <v>für Horst</v>
          </cell>
          <cell r="C4032"/>
          <cell r="D4032"/>
          <cell r="E4032"/>
        </row>
        <row r="4033">
          <cell r="A4033" t="str">
            <v>400100948</v>
          </cell>
          <cell r="B4033" t="str">
            <v>für Horst</v>
          </cell>
          <cell r="C4033"/>
          <cell r="D4033"/>
          <cell r="E4033"/>
        </row>
        <row r="4034">
          <cell r="A4034" t="str">
            <v>400100949</v>
          </cell>
          <cell r="B4034" t="str">
            <v>für Horst</v>
          </cell>
          <cell r="C4034"/>
          <cell r="D4034"/>
          <cell r="E4034"/>
        </row>
        <row r="4035">
          <cell r="A4035" t="str">
            <v>400100950</v>
          </cell>
          <cell r="B4035" t="str">
            <v>Sonder-Ladeschleife</v>
          </cell>
          <cell r="C4035"/>
          <cell r="D4035"/>
          <cell r="E4035"/>
        </row>
        <row r="4036">
          <cell r="A4036" t="str">
            <v>400100951</v>
          </cell>
          <cell r="B4036" t="str">
            <v>für Horst</v>
          </cell>
          <cell r="C4036"/>
          <cell r="D4036"/>
          <cell r="E4036"/>
        </row>
        <row r="4037">
          <cell r="A4037" t="str">
            <v>400100952</v>
          </cell>
          <cell r="B4037" t="str">
            <v>für Horst</v>
          </cell>
          <cell r="C4037"/>
          <cell r="D4037"/>
          <cell r="E4037"/>
        </row>
        <row r="4038">
          <cell r="A4038" t="str">
            <v>400100953</v>
          </cell>
          <cell r="B4038" t="str">
            <v>Abhängung 1" Rohr mit 1x Quetschung, L=200mm,</v>
          </cell>
          <cell r="C4038">
            <v>0</v>
          </cell>
          <cell r="D4038">
            <v>5.9</v>
          </cell>
          <cell r="E4038">
            <v>5.9</v>
          </cell>
        </row>
        <row r="4039">
          <cell r="A4039" t="str">
            <v>400100954</v>
          </cell>
          <cell r="B4039" t="str">
            <v>AFS MOTORSTATION BEARBEITET für AFS</v>
          </cell>
          <cell r="C4039">
            <v>6.5</v>
          </cell>
          <cell r="D4039">
            <v>164.87</v>
          </cell>
          <cell r="E4039">
            <v>172.87</v>
          </cell>
        </row>
        <row r="4040">
          <cell r="A4040" t="str">
            <v>400100955</v>
          </cell>
          <cell r="B4040" t="str">
            <v>AFS Platte oben bearbeitet f. Motorstation</v>
          </cell>
          <cell r="C4040"/>
          <cell r="D4040"/>
          <cell r="E4040"/>
        </row>
        <row r="4041">
          <cell r="A4041" t="str">
            <v>400100956</v>
          </cell>
          <cell r="B4041" t="str">
            <v>Kettenrad mit Gewindebohrungen für AFS</v>
          </cell>
          <cell r="C4041">
            <v>5</v>
          </cell>
          <cell r="D4041">
            <v>3.41</v>
          </cell>
          <cell r="E4041">
            <v>9.41</v>
          </cell>
        </row>
        <row r="4042">
          <cell r="A4042" t="str">
            <v>400100957</v>
          </cell>
          <cell r="B4042" t="str">
            <v>AFS Führungsplatte bearb. f. Motorstation</v>
          </cell>
          <cell r="C4042"/>
          <cell r="D4042"/>
          <cell r="E4042"/>
        </row>
        <row r="4043">
          <cell r="A4043" t="str">
            <v>400100958</v>
          </cell>
          <cell r="B4043" t="str">
            <v>Gegenplatte bearbeitet für AFS-Motorstation</v>
          </cell>
          <cell r="C4043">
            <v>4</v>
          </cell>
          <cell r="D4043">
            <v>30.14</v>
          </cell>
          <cell r="E4043">
            <v>35.64</v>
          </cell>
        </row>
        <row r="4044">
          <cell r="A4044" t="str">
            <v>400100959</v>
          </cell>
          <cell r="B4044" t="str">
            <v>Abdeckblech AFS-Motorstation</v>
          </cell>
          <cell r="C4044">
            <v>2.25</v>
          </cell>
          <cell r="D4044">
            <v>7.65</v>
          </cell>
          <cell r="E4044">
            <v>10.9</v>
          </cell>
        </row>
        <row r="4045">
          <cell r="A4045" t="str">
            <v>400100960</v>
          </cell>
          <cell r="B4045" t="str">
            <v>Abdeckung Motorstation AFS</v>
          </cell>
          <cell r="C4045">
            <v>0</v>
          </cell>
          <cell r="D4045">
            <v>7.77</v>
          </cell>
          <cell r="E4045">
            <v>7.77</v>
          </cell>
        </row>
        <row r="4046">
          <cell r="A4046" t="str">
            <v>400100961</v>
          </cell>
          <cell r="B4046" t="str">
            <v>Winkel 60x60x6x170</v>
          </cell>
          <cell r="C4046">
            <v>0</v>
          </cell>
          <cell r="D4046">
            <v>2.85</v>
          </cell>
          <cell r="E4046">
            <v>2.85</v>
          </cell>
        </row>
        <row r="4047">
          <cell r="A4047" t="str">
            <v>400100962</v>
          </cell>
          <cell r="B4047" t="str">
            <v>MAST TEIL 1 FÜR LADESCHLEIFE (VORNE)</v>
          </cell>
          <cell r="C4047">
            <v>0</v>
          </cell>
          <cell r="D4047">
            <v>912</v>
          </cell>
          <cell r="E4047">
            <v>912</v>
          </cell>
        </row>
        <row r="4048">
          <cell r="A4048" t="str">
            <v>400100963</v>
          </cell>
          <cell r="B4048" t="str">
            <v>Stapelbehälter</v>
          </cell>
          <cell r="C4048">
            <v>0</v>
          </cell>
          <cell r="D4048">
            <v>27</v>
          </cell>
          <cell r="E4048">
            <v>27</v>
          </cell>
        </row>
        <row r="4049">
          <cell r="A4049" t="str">
            <v>400100964</v>
          </cell>
          <cell r="B4049" t="str">
            <v>ÜBERSETZUNG Texte + BHB-BETRIEBSANLEITUNG EN-ES</v>
          </cell>
          <cell r="C4049">
            <v>0</v>
          </cell>
          <cell r="D4049">
            <v>724.78</v>
          </cell>
          <cell r="E4049">
            <v>724.78</v>
          </cell>
        </row>
        <row r="4050">
          <cell r="A4050" t="str">
            <v>400100965</v>
          </cell>
          <cell r="B4050" t="str">
            <v>Profilführung 1</v>
          </cell>
          <cell r="C4050">
            <v>0</v>
          </cell>
          <cell r="D4050">
            <v>163.4</v>
          </cell>
          <cell r="E4050">
            <v>163.4</v>
          </cell>
        </row>
        <row r="4051">
          <cell r="A4051" t="str">
            <v>400100966</v>
          </cell>
          <cell r="B4051" t="str">
            <v>Profilführung 2</v>
          </cell>
          <cell r="C4051">
            <v>0</v>
          </cell>
          <cell r="D4051">
            <v>40.5</v>
          </cell>
          <cell r="E4051">
            <v>40.5</v>
          </cell>
        </row>
        <row r="4052">
          <cell r="A4052" t="str">
            <v>400100967</v>
          </cell>
          <cell r="B4052" t="str">
            <v>Etikettenspender für Kartons</v>
          </cell>
          <cell r="C4052">
            <v>0</v>
          </cell>
          <cell r="D4052">
            <v>8556.4979352226965</v>
          </cell>
          <cell r="E4052">
            <v>8556.4979352226965</v>
          </cell>
        </row>
        <row r="4053">
          <cell r="A4053" t="str">
            <v>400100968</v>
          </cell>
          <cell r="B4053" t="str">
            <v>5/3 Wegeventil, elektrisch, SY3300-5U1</v>
          </cell>
          <cell r="C4053">
            <v>0</v>
          </cell>
          <cell r="D4053">
            <v>43.83</v>
          </cell>
          <cell r="E4053">
            <v>43.83</v>
          </cell>
        </row>
        <row r="4054">
          <cell r="A4054" t="str">
            <v>400100969</v>
          </cell>
          <cell r="B4054" t="str">
            <v>Einzelanschlussplatte, M12, SY30M-27-1-WO-01F</v>
          </cell>
          <cell r="C4054">
            <v>0</v>
          </cell>
          <cell r="D4054">
            <v>22.88</v>
          </cell>
          <cell r="E4054">
            <v>22.88</v>
          </cell>
        </row>
        <row r="4055">
          <cell r="A4055" t="str">
            <v>400100970</v>
          </cell>
          <cell r="B4055" t="str">
            <v>Steckverschraubung, gerade, KQ2S 06-01AP</v>
          </cell>
          <cell r="C4055">
            <v>0</v>
          </cell>
          <cell r="D4055">
            <v>1.35</v>
          </cell>
          <cell r="E4055">
            <v>1.35</v>
          </cell>
        </row>
        <row r="4056">
          <cell r="A4056" t="str">
            <v>400100971</v>
          </cell>
          <cell r="B4056" t="str">
            <v>Einschraubwinkel, KQ2L 06-01AP</v>
          </cell>
          <cell r="C4056">
            <v>0</v>
          </cell>
          <cell r="D4056">
            <v>2.65</v>
          </cell>
          <cell r="E4056">
            <v>2.65</v>
          </cell>
        </row>
        <row r="4057">
          <cell r="A4057" t="str">
            <v>400100972</v>
          </cell>
          <cell r="B4057" t="str">
            <v>Abluftdrossel mit Schalldämpfer ASN2-01</v>
          </cell>
          <cell r="C4057">
            <v>0</v>
          </cell>
          <cell r="D4057">
            <v>3.45</v>
          </cell>
          <cell r="E4057">
            <v>3.45</v>
          </cell>
        </row>
        <row r="4058">
          <cell r="A4058" t="str">
            <v>400100973</v>
          </cell>
          <cell r="B4058" t="str">
            <v>5/3 Wegeventil, Mittelstellung gesperrt, kpl.</v>
          </cell>
          <cell r="C4058">
            <v>2</v>
          </cell>
          <cell r="D4058">
            <v>72.7</v>
          </cell>
          <cell r="E4058">
            <v>78.2</v>
          </cell>
        </row>
        <row r="4059">
          <cell r="A4059" t="str">
            <v>400100974</v>
          </cell>
          <cell r="B4059" t="str">
            <v>Halteplatte für 5/3 Wegeventil</v>
          </cell>
          <cell r="C4059">
            <v>0</v>
          </cell>
          <cell r="D4059">
            <v>19.100000000000001</v>
          </cell>
          <cell r="E4059">
            <v>19.100000000000001</v>
          </cell>
        </row>
        <row r="4060">
          <cell r="A4060" t="str">
            <v>400100975</v>
          </cell>
          <cell r="B4060" t="str">
            <v>5/3 Wegeventil auf Aluprofil kpl.</v>
          </cell>
          <cell r="C4060">
            <v>6.5</v>
          </cell>
          <cell r="D4060">
            <v>77.22</v>
          </cell>
          <cell r="E4060">
            <v>90.72</v>
          </cell>
        </row>
        <row r="4061">
          <cell r="A4061" t="str">
            <v>400100976</v>
          </cell>
          <cell r="B4061" t="str">
            <v>FÜHRUNGSSCHIENE FÜR ABSENKEINHEIT</v>
          </cell>
          <cell r="C4061">
            <v>18.75</v>
          </cell>
          <cell r="D4061">
            <v>8.8699999999999992</v>
          </cell>
          <cell r="E4061">
            <v>28.87</v>
          </cell>
        </row>
        <row r="4062">
          <cell r="A4062" t="str">
            <v>400100977</v>
          </cell>
          <cell r="B4062" t="str">
            <v>ABSCHLUSSSTÜCK FÜR ABSENKEINHEIT</v>
          </cell>
          <cell r="C4062">
            <v>0.75</v>
          </cell>
          <cell r="D4062">
            <v>2.0499999999999998</v>
          </cell>
          <cell r="E4062">
            <v>3.05</v>
          </cell>
        </row>
        <row r="4063">
          <cell r="A4063" t="str">
            <v>400100978</v>
          </cell>
          <cell r="B4063" t="str">
            <v>FÜHRUNGSPLATTE MIT SENKUNG FÜR ABSENKEINHEIT</v>
          </cell>
          <cell r="C4063">
            <v>6.5</v>
          </cell>
          <cell r="D4063">
            <v>0.97</v>
          </cell>
          <cell r="E4063">
            <v>9.2200000000000006</v>
          </cell>
        </row>
        <row r="4064">
          <cell r="A4064" t="str">
            <v>400100979</v>
          </cell>
          <cell r="B4064" t="str">
            <v>FÜHRUNGSPLATTE MIT GEWINDE FÜR ABSENKEINHEIT</v>
          </cell>
          <cell r="C4064">
            <v>6.25</v>
          </cell>
          <cell r="D4064">
            <v>0.97</v>
          </cell>
          <cell r="E4064">
            <v>8.9700000000000006</v>
          </cell>
        </row>
        <row r="4065">
          <cell r="A4065" t="str">
            <v>400100980</v>
          </cell>
          <cell r="B4065" t="str">
            <v>STOPPERBÜGEL FÜR RÜCKLAUFSPERRE-ABSENKEINHEIT</v>
          </cell>
          <cell r="C4065">
            <v>0</v>
          </cell>
          <cell r="D4065">
            <v>23.3</v>
          </cell>
          <cell r="E4065">
            <v>23.3</v>
          </cell>
        </row>
        <row r="4066">
          <cell r="A4066" t="str">
            <v>400100981</v>
          </cell>
          <cell r="B4066" t="str">
            <v>ABSENKEINHEIT FÜR HEBER</v>
          </cell>
          <cell r="C4066">
            <v>49.75</v>
          </cell>
          <cell r="D4066">
            <v>91.93</v>
          </cell>
          <cell r="E4066">
            <v>149.68</v>
          </cell>
        </row>
        <row r="4067">
          <cell r="A4067" t="str">
            <v>400100982</v>
          </cell>
          <cell r="B4067" t="str">
            <v>Röllchenleisten inkl. Clips</v>
          </cell>
          <cell r="C4067">
            <v>0</v>
          </cell>
          <cell r="D4067">
            <v>2.7</v>
          </cell>
          <cell r="E4067">
            <v>2.7</v>
          </cell>
        </row>
        <row r="4068">
          <cell r="A4068" t="str">
            <v>400100983</v>
          </cell>
          <cell r="B4068" t="str">
            <v>Adapter für Führungsbolzen</v>
          </cell>
          <cell r="C4068">
            <v>0</v>
          </cell>
          <cell r="D4068">
            <v>12.7</v>
          </cell>
          <cell r="E4068">
            <v>12.7</v>
          </cell>
        </row>
        <row r="4069">
          <cell r="A4069" t="str">
            <v>400100984</v>
          </cell>
          <cell r="B4069" t="str">
            <v>RÜCKLAUFSPERRE FÜR AP110</v>
          </cell>
          <cell r="C4069">
            <v>0</v>
          </cell>
          <cell r="D4069">
            <v>36.729999999999997</v>
          </cell>
          <cell r="E4069">
            <v>36.729999999999997</v>
          </cell>
        </row>
        <row r="4070">
          <cell r="A4070" t="str">
            <v>400100985</v>
          </cell>
          <cell r="B4070" t="str">
            <v>AP 110 FÜR SCHLEPPSEGMENTABFRAGE</v>
          </cell>
          <cell r="C4070">
            <v>90</v>
          </cell>
          <cell r="D4070">
            <v>2.73</v>
          </cell>
          <cell r="E4070">
            <v>92.73</v>
          </cell>
        </row>
        <row r="4071">
          <cell r="A4071" t="str">
            <v>400100986</v>
          </cell>
          <cell r="B4071" t="str">
            <v>C-Fuß-Gestell 200x9000mm für Packtisch / Pos.1</v>
          </cell>
          <cell r="C4071">
            <v>0</v>
          </cell>
          <cell r="D4071">
            <v>727.17</v>
          </cell>
          <cell r="E4071">
            <v>727.17</v>
          </cell>
        </row>
        <row r="4072">
          <cell r="A4072" t="str">
            <v>400100987</v>
          </cell>
          <cell r="B4072" t="str">
            <v>C-Fuß-Gestell 1000x900mm für Packtisch / Pos.2</v>
          </cell>
          <cell r="C4072">
            <v>0</v>
          </cell>
          <cell r="D4072">
            <v>653.86500000000001</v>
          </cell>
          <cell r="E4072">
            <v>653.86500000000001</v>
          </cell>
        </row>
        <row r="4073">
          <cell r="A4073" t="str">
            <v>400100988</v>
          </cell>
          <cell r="B4073" t="str">
            <v>Spankernplatte 2000x1000x28 mm für Packtisch</v>
          </cell>
          <cell r="C4073">
            <v>0</v>
          </cell>
          <cell r="D4073">
            <v>186.68</v>
          </cell>
          <cell r="E4073">
            <v>186.68</v>
          </cell>
        </row>
        <row r="4074">
          <cell r="A4074" t="str">
            <v>400100989</v>
          </cell>
          <cell r="B4074" t="str">
            <v>Spankernplatte 2100x1100x28mm für Packtisch</v>
          </cell>
          <cell r="C4074">
            <v>0</v>
          </cell>
          <cell r="D4074">
            <v>216</v>
          </cell>
          <cell r="E4074">
            <v>216</v>
          </cell>
        </row>
        <row r="4075">
          <cell r="A4075" t="str">
            <v>400100990</v>
          </cell>
          <cell r="B4075" t="str">
            <v>Spankernplatte 1000x1000x28mm für Packtisch</v>
          </cell>
          <cell r="C4075">
            <v>0</v>
          </cell>
          <cell r="D4075">
            <v>93.83</v>
          </cell>
          <cell r="E4075">
            <v>93.83</v>
          </cell>
        </row>
        <row r="4076">
          <cell r="A4076" t="str">
            <v>400100991</v>
          </cell>
          <cell r="B4076" t="str">
            <v>Spankernplatte 2100x1200x28mm für Packtisch</v>
          </cell>
          <cell r="C4076">
            <v>0</v>
          </cell>
          <cell r="D4076">
            <v>235.54750000000001</v>
          </cell>
          <cell r="E4076">
            <v>235.54750000000001</v>
          </cell>
        </row>
        <row r="4077">
          <cell r="A4077" t="str">
            <v>400100992</v>
          </cell>
          <cell r="B4077" t="str">
            <v>Spankernplatte 2400x1500x28mm für Packtisch</v>
          </cell>
          <cell r="C4077">
            <v>0</v>
          </cell>
          <cell r="D4077">
            <v>295.17</v>
          </cell>
          <cell r="E4077">
            <v>295.17</v>
          </cell>
        </row>
        <row r="4078">
          <cell r="A4078" t="str">
            <v>400100993</v>
          </cell>
          <cell r="B4078" t="str">
            <v>Winkel zur Abhängung</v>
          </cell>
          <cell r="C4078"/>
          <cell r="D4078">
            <v>6.35</v>
          </cell>
          <cell r="E4078">
            <v>6.35</v>
          </cell>
        </row>
        <row r="4079">
          <cell r="A4079" t="str">
            <v>400100994</v>
          </cell>
          <cell r="B4079" t="str">
            <v>P&amp;F-Spannhebel rechts für Kettensack kpl.</v>
          </cell>
          <cell r="C4079"/>
          <cell r="D4079"/>
          <cell r="E4079"/>
        </row>
        <row r="4080">
          <cell r="A4080" t="str">
            <v>400100995</v>
          </cell>
          <cell r="B4080" t="str">
            <v>P&amp;F-Spannhebel links für Kettensack kpl.</v>
          </cell>
          <cell r="C4080"/>
          <cell r="D4080"/>
          <cell r="E4080"/>
        </row>
        <row r="4081">
          <cell r="A4081" t="str">
            <v>400100996</v>
          </cell>
          <cell r="B4081" t="str">
            <v>Pendel links für Stopper für LKW-Ausrüstung P50003</v>
          </cell>
          <cell r="C4081"/>
          <cell r="D4081"/>
          <cell r="E4081"/>
        </row>
        <row r="4082">
          <cell r="A4082" t="str">
            <v>400100997</v>
          </cell>
          <cell r="B4082" t="str">
            <v>Pendel rechts für Stopper für LKW-Ausrüstung P5000</v>
          </cell>
          <cell r="C4082"/>
          <cell r="D4082"/>
          <cell r="E4082"/>
        </row>
        <row r="4083">
          <cell r="A4083" t="str">
            <v>400100998</v>
          </cell>
          <cell r="B4083" t="str">
            <v>Bahnhofsverlängerung P&amp;F</v>
          </cell>
          <cell r="C4083"/>
          <cell r="D4083"/>
          <cell r="E4083"/>
        </row>
        <row r="4084">
          <cell r="A4084" t="str">
            <v>400100999</v>
          </cell>
          <cell r="B4084" t="str">
            <v>P&amp;F L-Profil Aufsteigschutz</v>
          </cell>
          <cell r="C4084"/>
          <cell r="D4084"/>
          <cell r="E4084"/>
        </row>
        <row r="4085">
          <cell r="A4085" t="str">
            <v>400101000</v>
          </cell>
          <cell r="B4085" t="str">
            <v>Schraubbügel für Holzkugelklemme</v>
          </cell>
          <cell r="C4085"/>
          <cell r="D4085"/>
          <cell r="E4085"/>
        </row>
        <row r="4086">
          <cell r="A4086" t="str">
            <v>400101001</v>
          </cell>
          <cell r="B4086" t="str">
            <v>Druckluftschlauch, Serie TU1-S-PVC - 1820712302</v>
          </cell>
          <cell r="C4086"/>
          <cell r="D4086"/>
          <cell r="E4086"/>
        </row>
        <row r="4087">
          <cell r="A4087" t="str">
            <v>400101002</v>
          </cell>
          <cell r="B4087" t="str">
            <v>Bundbuchse für Holzkugelklemme</v>
          </cell>
          <cell r="C4087"/>
          <cell r="D4087"/>
          <cell r="E4087"/>
        </row>
        <row r="4088">
          <cell r="A4088" t="str">
            <v>400101003</v>
          </cell>
          <cell r="B4088" t="str">
            <v>Holzkugel für Holzkugelklemme</v>
          </cell>
          <cell r="C4088"/>
          <cell r="D4088"/>
          <cell r="E4088"/>
        </row>
        <row r="4089">
          <cell r="A4089" t="str">
            <v>400101004</v>
          </cell>
          <cell r="B4089" t="str">
            <v>Trägerhalter</v>
          </cell>
          <cell r="C4089">
            <v>0</v>
          </cell>
          <cell r="D4089">
            <v>21.44</v>
          </cell>
          <cell r="E4089">
            <v>21.44</v>
          </cell>
        </row>
        <row r="4090">
          <cell r="A4090" t="str">
            <v>400101005</v>
          </cell>
          <cell r="B4090" t="str">
            <v>Grundplatte für Fixierstation</v>
          </cell>
          <cell r="C4090">
            <v>0</v>
          </cell>
          <cell r="D4090">
            <v>61.18</v>
          </cell>
          <cell r="E4090">
            <v>61.18</v>
          </cell>
        </row>
        <row r="4091">
          <cell r="A4091" t="str">
            <v>400101006</v>
          </cell>
          <cell r="B4091" t="str">
            <v>Querstrebe</v>
          </cell>
          <cell r="C4091">
            <v>0</v>
          </cell>
          <cell r="D4091">
            <v>2.79</v>
          </cell>
          <cell r="E4091">
            <v>2.79</v>
          </cell>
        </row>
        <row r="4092">
          <cell r="A4092" t="str">
            <v>400101007</v>
          </cell>
          <cell r="B4092" t="str">
            <v>Druckfeder D-207K-12</v>
          </cell>
          <cell r="C4092">
            <v>0</v>
          </cell>
          <cell r="D4092">
            <v>0.89</v>
          </cell>
          <cell r="E4092">
            <v>0.89</v>
          </cell>
        </row>
        <row r="4093">
          <cell r="A4093" t="str">
            <v>400101008</v>
          </cell>
          <cell r="B4093" t="str">
            <v>Sensorhalter</v>
          </cell>
          <cell r="C4093">
            <v>0</v>
          </cell>
          <cell r="D4093">
            <v>3.38</v>
          </cell>
          <cell r="E4093">
            <v>3.38</v>
          </cell>
        </row>
        <row r="4094">
          <cell r="A4094" t="str">
            <v>400101009</v>
          </cell>
          <cell r="B4094" t="str">
            <v>Fixierkopf f. Fixierstation</v>
          </cell>
          <cell r="C4094">
            <v>0</v>
          </cell>
          <cell r="D4094">
            <v>35.1</v>
          </cell>
          <cell r="E4094">
            <v>35.1</v>
          </cell>
        </row>
        <row r="4095">
          <cell r="A4095" t="str">
            <v>400101010</v>
          </cell>
          <cell r="B4095" t="str">
            <v>Distanzhülse an Fixierhebel</v>
          </cell>
          <cell r="C4095">
            <v>0</v>
          </cell>
          <cell r="D4095">
            <v>5</v>
          </cell>
          <cell r="E4095">
            <v>5</v>
          </cell>
        </row>
        <row r="4096">
          <cell r="A4096" t="str">
            <v>400101011</v>
          </cell>
          <cell r="B4096" t="str">
            <v>Distanzhülse</v>
          </cell>
          <cell r="C4096">
            <v>0</v>
          </cell>
          <cell r="D4096">
            <v>5</v>
          </cell>
          <cell r="E4096">
            <v>5</v>
          </cell>
        </row>
        <row r="4097">
          <cell r="A4097" t="str">
            <v>400101012</v>
          </cell>
          <cell r="B4097" t="str">
            <v>Normzylinder DSNU-25-80-PPV-A (19247)</v>
          </cell>
          <cell r="C4097">
            <v>0</v>
          </cell>
          <cell r="D4097">
            <v>48.36</v>
          </cell>
          <cell r="E4097">
            <v>48.36</v>
          </cell>
        </row>
        <row r="4098">
          <cell r="A4098" t="str">
            <v>400101013</v>
          </cell>
          <cell r="B4098" t="str">
            <v>Gabelgelenk M10, 10x20 DIN 71752 mit Innengewinde</v>
          </cell>
          <cell r="C4098">
            <v>0</v>
          </cell>
          <cell r="D4098">
            <v>7.95</v>
          </cell>
          <cell r="E4098">
            <v>7.95</v>
          </cell>
        </row>
        <row r="4099">
          <cell r="A4099" t="str">
            <v>400101014</v>
          </cell>
          <cell r="B4099" t="str">
            <v>Steckverschraubung QSLV-G1/8-6 (186138)</v>
          </cell>
          <cell r="C4099">
            <v>0</v>
          </cell>
          <cell r="D4099">
            <v>2.5035294117647058</v>
          </cell>
          <cell r="E4099">
            <v>2.5035294117647058</v>
          </cell>
        </row>
        <row r="4100">
          <cell r="A4100" t="str">
            <v>400101015</v>
          </cell>
          <cell r="B4100" t="str">
            <v>Klettbandhalter KBH-SB, schwarz (61002)</v>
          </cell>
          <cell r="C4100">
            <v>0</v>
          </cell>
          <cell r="D4100">
            <v>7.5700000000000003E-2</v>
          </cell>
          <cell r="E4100">
            <v>7.5700000000000003E-2</v>
          </cell>
        </row>
        <row r="4101">
          <cell r="A4101" t="str">
            <v>400101016</v>
          </cell>
          <cell r="B4101" t="str">
            <v>Halterung für Sensor Reader</v>
          </cell>
          <cell r="C4101">
            <v>0</v>
          </cell>
          <cell r="D4101">
            <v>6.87</v>
          </cell>
          <cell r="E4101">
            <v>6.87</v>
          </cell>
        </row>
        <row r="4102">
          <cell r="A4102" t="str">
            <v>400101017</v>
          </cell>
          <cell r="B4102" t="str">
            <v>Trägerhalterung Fixierstation</v>
          </cell>
          <cell r="C4102">
            <v>5.5</v>
          </cell>
          <cell r="D4102">
            <v>51.92</v>
          </cell>
          <cell r="E4102">
            <v>62.42</v>
          </cell>
        </row>
        <row r="4103">
          <cell r="A4103" t="str">
            <v>400101018</v>
          </cell>
          <cell r="B4103" t="str">
            <v>Zylinder mit Verschraubung</v>
          </cell>
          <cell r="C4103">
            <v>1</v>
          </cell>
          <cell r="D4103">
            <v>52.52</v>
          </cell>
          <cell r="E4103">
            <v>54.02</v>
          </cell>
        </row>
        <row r="4104">
          <cell r="A4104" t="str">
            <v>400101019</v>
          </cell>
          <cell r="B4104" t="str">
            <v>Fixierhebel re. kpl.</v>
          </cell>
          <cell r="C4104">
            <v>5.5</v>
          </cell>
          <cell r="D4104">
            <v>149.22999999999999</v>
          </cell>
          <cell r="E4104">
            <v>157.22999999999999</v>
          </cell>
        </row>
        <row r="4105">
          <cell r="A4105" t="str">
            <v>400101020</v>
          </cell>
          <cell r="B4105" t="str">
            <v>Sensor mit Halter für Abstandsabfrage</v>
          </cell>
          <cell r="C4105">
            <v>2</v>
          </cell>
          <cell r="D4105">
            <v>70</v>
          </cell>
          <cell r="E4105">
            <v>74</v>
          </cell>
        </row>
        <row r="4106">
          <cell r="A4106" t="str">
            <v>400101021</v>
          </cell>
          <cell r="B4106" t="str">
            <v>Sensorhalter Trolleyabfrage mit Sensor</v>
          </cell>
          <cell r="C4106">
            <v>1.5</v>
          </cell>
          <cell r="D4106">
            <v>162</v>
          </cell>
          <cell r="E4106">
            <v>165</v>
          </cell>
        </row>
        <row r="4107">
          <cell r="A4107" t="str">
            <v>400101022</v>
          </cell>
          <cell r="B4107" t="str">
            <v>Sensorabfrage opt. kpl.</v>
          </cell>
          <cell r="C4107">
            <v>4</v>
          </cell>
          <cell r="D4107">
            <v>214.93</v>
          </cell>
          <cell r="E4107">
            <v>221.43</v>
          </cell>
        </row>
        <row r="4108">
          <cell r="A4108" t="str">
            <v>400101023</v>
          </cell>
          <cell r="B4108" t="str">
            <v>Fixierhebel li. kpl.</v>
          </cell>
          <cell r="C4108">
            <v>5.5</v>
          </cell>
          <cell r="D4108">
            <v>149.22999999999999</v>
          </cell>
          <cell r="E4108">
            <v>157.22999999999999</v>
          </cell>
        </row>
        <row r="4109">
          <cell r="A4109" t="str">
            <v>400101024</v>
          </cell>
          <cell r="B4109" t="str">
            <v>Fixierstation oben für Sondertrolley kpl.</v>
          </cell>
          <cell r="C4109">
            <v>38.5</v>
          </cell>
          <cell r="D4109">
            <v>1288.33</v>
          </cell>
          <cell r="E4109">
            <v>1351.33</v>
          </cell>
        </row>
        <row r="4110">
          <cell r="A4110" t="str">
            <v>400101025</v>
          </cell>
          <cell r="B4110" t="str">
            <v>Holzkugelklemme</v>
          </cell>
          <cell r="C4110"/>
          <cell r="D4110"/>
          <cell r="E4110"/>
        </row>
        <row r="4111">
          <cell r="A4111" t="str">
            <v>400101026</v>
          </cell>
          <cell r="B4111" t="str">
            <v>Ventilbezeichnungsschild</v>
          </cell>
          <cell r="C4111">
            <v>0</v>
          </cell>
          <cell r="D4111">
            <v>0</v>
          </cell>
          <cell r="E4111">
            <v>0</v>
          </cell>
        </row>
        <row r="4112">
          <cell r="A4112" t="str">
            <v>400101027</v>
          </cell>
          <cell r="B4112" t="str">
            <v>Akkupaket B 12/2.6</v>
          </cell>
          <cell r="C4112">
            <v>0</v>
          </cell>
          <cell r="D4112">
            <v>48.02</v>
          </cell>
          <cell r="E4112">
            <v>48.02</v>
          </cell>
        </row>
        <row r="4113">
          <cell r="A4113" t="str">
            <v>400101028</v>
          </cell>
          <cell r="B4113" t="str">
            <v>Trolley-Fixierung kpl.</v>
          </cell>
          <cell r="C4113">
            <v>21.55</v>
          </cell>
          <cell r="D4113">
            <v>768.72</v>
          </cell>
          <cell r="E4113">
            <v>796.77</v>
          </cell>
        </row>
        <row r="4114">
          <cell r="A4114" t="str">
            <v>400101029</v>
          </cell>
          <cell r="B4114" t="str">
            <v>Gehäuse Fixierung</v>
          </cell>
          <cell r="C4114">
            <v>0</v>
          </cell>
          <cell r="D4114">
            <v>216</v>
          </cell>
          <cell r="E4114">
            <v>216</v>
          </cell>
        </row>
        <row r="4115">
          <cell r="A4115" t="str">
            <v>400101030</v>
          </cell>
          <cell r="B4115" t="str">
            <v>Fixierung</v>
          </cell>
          <cell r="C4115">
            <v>42.5</v>
          </cell>
          <cell r="D4115">
            <v>18.91</v>
          </cell>
          <cell r="E4115">
            <v>62.41</v>
          </cell>
        </row>
        <row r="4116">
          <cell r="A4116" t="str">
            <v>400101031</v>
          </cell>
          <cell r="B4116" t="str">
            <v>Deckel Fixierung</v>
          </cell>
          <cell r="C4116">
            <v>0</v>
          </cell>
          <cell r="D4116">
            <v>44.2</v>
          </cell>
          <cell r="E4116">
            <v>44.2</v>
          </cell>
        </row>
        <row r="4117">
          <cell r="A4117" t="str">
            <v>400101032</v>
          </cell>
          <cell r="B4117" t="str">
            <v>Sensor-Reflektor-Winkel kurz</v>
          </cell>
          <cell r="C4117">
            <v>0</v>
          </cell>
          <cell r="D4117">
            <v>66.7</v>
          </cell>
          <cell r="E4117">
            <v>66.7</v>
          </cell>
        </row>
        <row r="4118">
          <cell r="A4118" t="str">
            <v>400101033</v>
          </cell>
          <cell r="B4118" t="str">
            <v>Gelenkschieber</v>
          </cell>
          <cell r="C4118">
            <v>0</v>
          </cell>
          <cell r="D4118">
            <v>8.9</v>
          </cell>
          <cell r="E4118">
            <v>8.9</v>
          </cell>
        </row>
        <row r="4119">
          <cell r="A4119" t="str">
            <v>400101034</v>
          </cell>
          <cell r="B4119" t="str">
            <v>Signalhebel</v>
          </cell>
          <cell r="C4119">
            <v>0</v>
          </cell>
          <cell r="D4119">
            <v>23.6</v>
          </cell>
          <cell r="E4119">
            <v>23.6</v>
          </cell>
        </row>
        <row r="4120">
          <cell r="A4120" t="str">
            <v>400101035</v>
          </cell>
          <cell r="B4120" t="str">
            <v>Federachse 1</v>
          </cell>
          <cell r="C4120">
            <v>0</v>
          </cell>
          <cell r="D4120">
            <v>6</v>
          </cell>
          <cell r="E4120">
            <v>6</v>
          </cell>
        </row>
        <row r="4121">
          <cell r="A4121" t="str">
            <v>400101036</v>
          </cell>
          <cell r="B4121" t="str">
            <v>Federstift 2</v>
          </cell>
          <cell r="C4121">
            <v>0</v>
          </cell>
          <cell r="D4121">
            <v>12.5</v>
          </cell>
          <cell r="E4121">
            <v>12.5</v>
          </cell>
        </row>
        <row r="4122">
          <cell r="A4122" t="str">
            <v>400101037</v>
          </cell>
          <cell r="B4122" t="str">
            <v>Sensorhalter</v>
          </cell>
          <cell r="C4122">
            <v>0</v>
          </cell>
          <cell r="D4122">
            <v>14.6</v>
          </cell>
          <cell r="E4122">
            <v>14.6</v>
          </cell>
        </row>
        <row r="4123">
          <cell r="A4123" t="str">
            <v>400101038</v>
          </cell>
          <cell r="B4123" t="str">
            <v>Halteblech rechts</v>
          </cell>
          <cell r="C4123">
            <v>0</v>
          </cell>
          <cell r="D4123">
            <v>55</v>
          </cell>
          <cell r="E4123">
            <v>55</v>
          </cell>
        </row>
        <row r="4124">
          <cell r="A4124" t="str">
            <v>400101039</v>
          </cell>
          <cell r="B4124" t="str">
            <v>Halteblech links</v>
          </cell>
          <cell r="C4124">
            <v>0</v>
          </cell>
          <cell r="D4124">
            <v>55</v>
          </cell>
          <cell r="E4124">
            <v>55</v>
          </cell>
        </row>
        <row r="4125">
          <cell r="A4125" t="str">
            <v>400101040</v>
          </cell>
          <cell r="B4125" t="str">
            <v xml:space="preserve">GETR.MOT. SA57DRS71M4BE1/ASB9, 0,55KW, 50Hz </v>
          </cell>
          <cell r="C4125">
            <v>0</v>
          </cell>
          <cell r="D4125">
            <v>697.87</v>
          </cell>
          <cell r="E4125">
            <v>697.87</v>
          </cell>
        </row>
        <row r="4126">
          <cell r="A4126" t="str">
            <v>400101041</v>
          </cell>
          <cell r="B4126" t="str">
            <v>GETR.MOT. SA57DRS71M4, M6B/ASB1, 0,55KW 50HZ O.BR.</v>
          </cell>
          <cell r="C4126">
            <v>0</v>
          </cell>
          <cell r="D4126">
            <v>478.54</v>
          </cell>
          <cell r="E4126">
            <v>478.54</v>
          </cell>
        </row>
        <row r="4127">
          <cell r="A4127" t="str">
            <v>400101042</v>
          </cell>
          <cell r="B4127" t="str">
            <v>GETR.MOT. SA57DRS71M4, M5A/ASB1, 0,55KW 50HZ O.BR.</v>
          </cell>
          <cell r="C4127">
            <v>0</v>
          </cell>
          <cell r="D4127">
            <v>575.66</v>
          </cell>
          <cell r="E4127">
            <v>575.66</v>
          </cell>
        </row>
        <row r="4128">
          <cell r="A4128" t="str">
            <v>400101043</v>
          </cell>
          <cell r="B4128" t="str">
            <v>MFCSFAU2_SW_NLAL - Software Erweiterung/Anpassung</v>
          </cell>
          <cell r="C4128">
            <v>0</v>
          </cell>
          <cell r="D4128">
            <v>925.4666666666667</v>
          </cell>
          <cell r="E4128">
            <v>925.4666666666667</v>
          </cell>
        </row>
        <row r="4129">
          <cell r="A4129" t="str">
            <v>400101044</v>
          </cell>
          <cell r="B4129" t="str">
            <v>Service SEW SA57 DRS71M4/ASB1</v>
          </cell>
          <cell r="C4129">
            <v>0</v>
          </cell>
          <cell r="D4129">
            <v>3197.74</v>
          </cell>
          <cell r="E4129">
            <v>3197.74</v>
          </cell>
        </row>
        <row r="4130">
          <cell r="A4130" t="str">
            <v>400101045</v>
          </cell>
          <cell r="B4130" t="str">
            <v>Service SEW SA57 DRS71M4/ASB1</v>
          </cell>
          <cell r="C4130">
            <v>0</v>
          </cell>
          <cell r="D4130">
            <v>3950.15</v>
          </cell>
          <cell r="E4130">
            <v>3950.15</v>
          </cell>
        </row>
        <row r="4131">
          <cell r="A4131" t="str">
            <v>400101046</v>
          </cell>
          <cell r="B4131" t="str">
            <v>Stopper mit Sensorik zur Endlagenkontrolle kpl.</v>
          </cell>
          <cell r="C4131">
            <v>12.6</v>
          </cell>
          <cell r="D4131">
            <v>267.57</v>
          </cell>
          <cell r="E4131">
            <v>288.67</v>
          </cell>
        </row>
        <row r="4132">
          <cell r="A4132" t="str">
            <v>400101047</v>
          </cell>
          <cell r="B4132" t="str">
            <v>Absenkeinheit für Druckmaschinen</v>
          </cell>
          <cell r="C4132">
            <v>0</v>
          </cell>
          <cell r="D4132">
            <v>6617</v>
          </cell>
          <cell r="E4132">
            <v>6617</v>
          </cell>
        </row>
        <row r="4133">
          <cell r="A4133" t="str">
            <v>400101048</v>
          </cell>
          <cell r="B4133" t="str">
            <v>Führungsbolzen Teleskopschiene</v>
          </cell>
          <cell r="C4133"/>
          <cell r="D4133"/>
          <cell r="E4133"/>
        </row>
        <row r="4134">
          <cell r="A4134" t="str">
            <v>400101049</v>
          </cell>
          <cell r="B4134" t="str">
            <v>AFS Umlenkung links abgeschrägt</v>
          </cell>
          <cell r="C4134">
            <v>0</v>
          </cell>
          <cell r="D4134">
            <v>96.333749999999995</v>
          </cell>
          <cell r="E4134">
            <v>96.333749999999995</v>
          </cell>
        </row>
        <row r="4135">
          <cell r="A4135" t="str">
            <v>400101050</v>
          </cell>
          <cell r="B4135" t="str">
            <v>AFS Umlenkung rechts abgeschrägt</v>
          </cell>
          <cell r="C4135">
            <v>0</v>
          </cell>
          <cell r="D4135">
            <v>96.333749999999995</v>
          </cell>
          <cell r="E4135">
            <v>96.333749999999995</v>
          </cell>
        </row>
        <row r="4136">
          <cell r="A4136" t="str">
            <v>400101051</v>
          </cell>
          <cell r="B4136" t="str">
            <v>Gelenkstück</v>
          </cell>
          <cell r="C4136">
            <v>0</v>
          </cell>
          <cell r="D4136">
            <v>97.6</v>
          </cell>
          <cell r="E4136">
            <v>97.6</v>
          </cell>
        </row>
        <row r="4137">
          <cell r="A4137" t="str">
            <v>400101052</v>
          </cell>
          <cell r="B4137" t="str">
            <v>Lagerplatte Teleskopschiene</v>
          </cell>
          <cell r="C4137"/>
          <cell r="D4137"/>
          <cell r="E4137"/>
        </row>
        <row r="4138">
          <cell r="A4138" t="str">
            <v>400101053</v>
          </cell>
          <cell r="B4138" t="str">
            <v>Flexibilisierungsmodul Hängefördertechnik</v>
          </cell>
          <cell r="C4138">
            <v>0</v>
          </cell>
          <cell r="D4138">
            <v>28944.444444444445</v>
          </cell>
          <cell r="E4138">
            <v>28944.444444444445</v>
          </cell>
        </row>
        <row r="4139">
          <cell r="A4139" t="str">
            <v>400101054</v>
          </cell>
          <cell r="B4139" t="str">
            <v>Kamerasystem für Bügelerfassung</v>
          </cell>
          <cell r="C4139">
            <v>0</v>
          </cell>
          <cell r="D4139">
            <v>21165</v>
          </cell>
          <cell r="E4139">
            <v>21165</v>
          </cell>
        </row>
        <row r="4140">
          <cell r="A4140" t="str">
            <v>400101055</v>
          </cell>
          <cell r="B4140" t="str">
            <v>BÜRSTENSTOPPER MIT TROLLEYFÜHRUNG KPL.</v>
          </cell>
          <cell r="C4140"/>
          <cell r="D4140"/>
          <cell r="E4140"/>
        </row>
        <row r="4141">
          <cell r="A4141" t="str">
            <v>400101056</v>
          </cell>
          <cell r="B4141" t="str">
            <v>AP-TROLLEYFÜHRUNG FÜR BÜRSTENSTOPPER</v>
          </cell>
          <cell r="C4141"/>
          <cell r="D4141"/>
          <cell r="E4141"/>
        </row>
        <row r="4142">
          <cell r="A4142" t="str">
            <v>400101057</v>
          </cell>
          <cell r="B4142" t="str">
            <v>EINSATZ FÜR TROLLEY-V</v>
          </cell>
          <cell r="C4142"/>
          <cell r="D4142">
            <v>2.5</v>
          </cell>
          <cell r="E4142">
            <v>2.5</v>
          </cell>
        </row>
        <row r="4143">
          <cell r="A4143" t="str">
            <v>400101058</v>
          </cell>
          <cell r="B4143" t="str">
            <v>Winkel für Abhänger Gerüst</v>
          </cell>
          <cell r="C4143">
            <v>0</v>
          </cell>
          <cell r="D4143">
            <v>9.5</v>
          </cell>
          <cell r="E4143">
            <v>9.5</v>
          </cell>
        </row>
        <row r="4144">
          <cell r="A4144" t="str">
            <v>400101059</v>
          </cell>
          <cell r="B4144" t="str">
            <v>Spannstift 6x35 ISO 8752</v>
          </cell>
          <cell r="C4144">
            <v>0</v>
          </cell>
          <cell r="D4144">
            <v>0.13156000000000001</v>
          </cell>
          <cell r="E4144">
            <v>0.13156000000000001</v>
          </cell>
        </row>
        <row r="4145">
          <cell r="A4145" t="str">
            <v>400101060</v>
          </cell>
          <cell r="B4145" t="str">
            <v>Halterung f. Reader Transponder, kpl.</v>
          </cell>
          <cell r="C4145">
            <v>0</v>
          </cell>
          <cell r="D4145">
            <v>158.55000000000001</v>
          </cell>
          <cell r="E4145">
            <v>158.55000000000001</v>
          </cell>
        </row>
        <row r="4146">
          <cell r="A4146" t="str">
            <v>400101061</v>
          </cell>
          <cell r="B4146" t="str">
            <v>Sensor Halterung</v>
          </cell>
          <cell r="C4146">
            <v>0</v>
          </cell>
          <cell r="D4146">
            <v>19.600000000000001</v>
          </cell>
          <cell r="E4146">
            <v>19.600000000000001</v>
          </cell>
        </row>
        <row r="4147">
          <cell r="A4147" t="str">
            <v>400101062</v>
          </cell>
          <cell r="B4147" t="str">
            <v>Sensorhalter</v>
          </cell>
          <cell r="C4147">
            <v>0</v>
          </cell>
          <cell r="D4147">
            <v>15.75</v>
          </cell>
          <cell r="E4147">
            <v>15.75</v>
          </cell>
        </row>
        <row r="4148">
          <cell r="A4148" t="str">
            <v>400101063</v>
          </cell>
          <cell r="B4148" t="str">
            <v>Gleitschuh f. Sensorhalter</v>
          </cell>
          <cell r="C4148">
            <v>0</v>
          </cell>
          <cell r="D4148">
            <v>10.382758620689655</v>
          </cell>
          <cell r="E4148">
            <v>10.382758620689655</v>
          </cell>
        </row>
        <row r="4149">
          <cell r="A4149" t="str">
            <v>400101064</v>
          </cell>
          <cell r="B4149" t="str">
            <v>ROLLEN 280X30 MM FÜR LADEBAUM</v>
          </cell>
          <cell r="C4149"/>
          <cell r="D4149"/>
          <cell r="E4149"/>
        </row>
        <row r="4150">
          <cell r="A4150" t="str">
            <v>400101065</v>
          </cell>
          <cell r="B4150" t="str">
            <v>Winkel 60x60x6x215</v>
          </cell>
          <cell r="C4150">
            <v>0</v>
          </cell>
          <cell r="D4150">
            <v>0</v>
          </cell>
          <cell r="E4150">
            <v>0</v>
          </cell>
        </row>
        <row r="4151">
          <cell r="A4151" t="str">
            <v>400101066</v>
          </cell>
          <cell r="B4151" t="str">
            <v>Winkel 60x60x6x255</v>
          </cell>
          <cell r="C4151"/>
          <cell r="D4151"/>
          <cell r="E4151"/>
        </row>
        <row r="4152">
          <cell r="A4152" t="str">
            <v>400101067</v>
          </cell>
          <cell r="B4152" t="str">
            <v>Schaltkulisse VA Sternweiche</v>
          </cell>
          <cell r="C4152">
            <v>0</v>
          </cell>
          <cell r="D4152">
            <v>13.9</v>
          </cell>
          <cell r="E4152">
            <v>13.9</v>
          </cell>
        </row>
        <row r="4153">
          <cell r="A4153" t="str">
            <v>400101068</v>
          </cell>
          <cell r="B4153" t="str">
            <v>Stopperklotz für Sternweiche</v>
          </cell>
          <cell r="C4153">
            <v>0</v>
          </cell>
          <cell r="D4153">
            <v>44.9</v>
          </cell>
          <cell r="E4153">
            <v>44.9</v>
          </cell>
        </row>
        <row r="4154">
          <cell r="A4154" t="str">
            <v>400101069</v>
          </cell>
          <cell r="B4154" t="str">
            <v>Halteplatte Scanner Leuze</v>
          </cell>
          <cell r="C4154">
            <v>0</v>
          </cell>
          <cell r="D4154">
            <v>12.8</v>
          </cell>
          <cell r="E4154">
            <v>12.8</v>
          </cell>
        </row>
        <row r="4155">
          <cell r="A4155" t="str">
            <v>400101070</v>
          </cell>
          <cell r="B4155" t="str">
            <v>Trolley-V identifikation mit Sonderscanner AP110</v>
          </cell>
          <cell r="C4155"/>
          <cell r="D4155"/>
          <cell r="E4155"/>
        </row>
        <row r="4156">
          <cell r="A4156" t="str">
            <v>400101071</v>
          </cell>
          <cell r="B4156" t="str">
            <v>Trolley-V identifikation mit Sonderscanner auf ST</v>
          </cell>
          <cell r="C4156">
            <v>5</v>
          </cell>
          <cell r="D4156">
            <v>64.87</v>
          </cell>
          <cell r="E4156">
            <v>69.87</v>
          </cell>
        </row>
        <row r="4157">
          <cell r="A4157" t="str">
            <v>400101072</v>
          </cell>
          <cell r="B4157" t="str">
            <v>Hohlwelle 1061269 Pos. 001</v>
          </cell>
          <cell r="C4157">
            <v>0</v>
          </cell>
          <cell r="D4157">
            <v>103</v>
          </cell>
          <cell r="E4157">
            <v>103</v>
          </cell>
        </row>
        <row r="4158">
          <cell r="A4158" t="str">
            <v>400101073</v>
          </cell>
          <cell r="B4158" t="str">
            <v>Federscheibe Ø40xØ30x21,34 0687296 Pos. 002</v>
          </cell>
          <cell r="C4158">
            <v>0</v>
          </cell>
          <cell r="D4158">
            <v>18.399999999999999</v>
          </cell>
          <cell r="E4158">
            <v>18.399999999999999</v>
          </cell>
        </row>
        <row r="4159">
          <cell r="A4159" t="str">
            <v>400101074</v>
          </cell>
          <cell r="B4159" t="str">
            <v>HGW30 CC Wagen 0475005 Pos. 003</v>
          </cell>
          <cell r="C4159">
            <v>0</v>
          </cell>
          <cell r="D4159">
            <v>99.7</v>
          </cell>
          <cell r="E4159">
            <v>99.7</v>
          </cell>
        </row>
        <row r="4160">
          <cell r="A4160" t="str">
            <v>400101075</v>
          </cell>
          <cell r="B4160" t="str">
            <v>Antriebswelle 1061269 1053419 Pos. 004</v>
          </cell>
          <cell r="C4160">
            <v>0</v>
          </cell>
          <cell r="D4160">
            <v>151.5</v>
          </cell>
          <cell r="E4160">
            <v>151.5</v>
          </cell>
        </row>
        <row r="4161">
          <cell r="A4161" t="str">
            <v>400101076</v>
          </cell>
          <cell r="B4161" t="str">
            <v>Verpackung Z-00200 Pos. 005</v>
          </cell>
          <cell r="C4161">
            <v>0</v>
          </cell>
          <cell r="D4161">
            <v>30</v>
          </cell>
          <cell r="E4161">
            <v>30</v>
          </cell>
        </row>
        <row r="4162">
          <cell r="A4162" t="str">
            <v>400101077</v>
          </cell>
          <cell r="B4162" t="str">
            <v>Winkel 60x60x6x270</v>
          </cell>
          <cell r="C4162"/>
          <cell r="D4162"/>
          <cell r="E4162"/>
        </row>
        <row r="4163">
          <cell r="A4163" t="str">
            <v>400101078</v>
          </cell>
          <cell r="B4163" t="str">
            <v>ÜBERSETZUNG BETRIEBSANLEITUNG DE-FR / EN-FR</v>
          </cell>
          <cell r="C4163">
            <v>0</v>
          </cell>
          <cell r="D4163">
            <v>831.93</v>
          </cell>
          <cell r="E4163">
            <v>831.93</v>
          </cell>
        </row>
        <row r="4164">
          <cell r="A4164" t="str">
            <v>400101079</v>
          </cell>
          <cell r="B4164" t="str">
            <v>Querträger</v>
          </cell>
          <cell r="C4164">
            <v>0.5</v>
          </cell>
          <cell r="D4164">
            <v>2.68</v>
          </cell>
          <cell r="E4164">
            <v>5.68</v>
          </cell>
        </row>
        <row r="4165">
          <cell r="A4165" t="str">
            <v>400101080</v>
          </cell>
          <cell r="B4165" t="str">
            <v>Säule</v>
          </cell>
          <cell r="C4165">
            <v>0.5</v>
          </cell>
          <cell r="D4165">
            <v>5.36</v>
          </cell>
          <cell r="E4165">
            <v>8.36</v>
          </cell>
        </row>
        <row r="4166">
          <cell r="A4166" t="str">
            <v>400101081</v>
          </cell>
          <cell r="B4166" t="str">
            <v>Halter</v>
          </cell>
          <cell r="C4166">
            <v>0</v>
          </cell>
          <cell r="D4166">
            <v>23.632222222222222</v>
          </cell>
          <cell r="E4166">
            <v>23.632222222222222</v>
          </cell>
        </row>
        <row r="4167">
          <cell r="A4167" t="str">
            <v>400101082</v>
          </cell>
          <cell r="B4167" t="str">
            <v>Kompaktzylinder ADNGF-32-70-PPS-A-EX4</v>
          </cell>
          <cell r="C4167">
            <v>0</v>
          </cell>
          <cell r="D4167">
            <v>106.48</v>
          </cell>
          <cell r="E4167">
            <v>106.48</v>
          </cell>
        </row>
        <row r="4168">
          <cell r="A4168" t="str">
            <v>400101083</v>
          </cell>
          <cell r="B4168" t="str">
            <v>Schiebersteg</v>
          </cell>
          <cell r="C4168">
            <v>0</v>
          </cell>
          <cell r="D4168">
            <v>17.249500000000001</v>
          </cell>
          <cell r="E4168">
            <v>17.249500000000001</v>
          </cell>
        </row>
        <row r="4169">
          <cell r="A4169" t="str">
            <v>400101084</v>
          </cell>
          <cell r="B4169" t="str">
            <v>Schieber</v>
          </cell>
          <cell r="C4169">
            <v>0</v>
          </cell>
          <cell r="D4169">
            <v>33.99</v>
          </cell>
          <cell r="E4169">
            <v>33.99</v>
          </cell>
        </row>
        <row r="4170">
          <cell r="A4170" t="str">
            <v>400101085</v>
          </cell>
          <cell r="B4170" t="str">
            <v>Druckleiste</v>
          </cell>
          <cell r="C4170">
            <v>7</v>
          </cell>
          <cell r="D4170">
            <v>0.31</v>
          </cell>
          <cell r="E4170">
            <v>8.31</v>
          </cell>
        </row>
        <row r="4171">
          <cell r="A4171" t="str">
            <v>400101086</v>
          </cell>
          <cell r="B4171" t="str">
            <v>Drosselrückschlagventil GRLA-1/8-QS-6-D</v>
          </cell>
          <cell r="C4171">
            <v>0</v>
          </cell>
          <cell r="D4171">
            <v>20</v>
          </cell>
          <cell r="E4171">
            <v>20</v>
          </cell>
        </row>
        <row r="4172">
          <cell r="A4172" t="str">
            <v>400101087</v>
          </cell>
          <cell r="B4172" t="str">
            <v>ITEM Automatik-Verbindungssatz 8 40 0.0.672.84</v>
          </cell>
          <cell r="C4172">
            <v>0</v>
          </cell>
          <cell r="D4172">
            <v>5.89</v>
          </cell>
          <cell r="E4172">
            <v>5.89</v>
          </cell>
        </row>
        <row r="4173">
          <cell r="A4173" t="str">
            <v>400101088</v>
          </cell>
          <cell r="B4173" t="str">
            <v>Trolleyöffner rechts für AFS</v>
          </cell>
          <cell r="C4173">
            <v>21.25</v>
          </cell>
          <cell r="D4173">
            <v>239.5</v>
          </cell>
          <cell r="E4173">
            <v>271.75</v>
          </cell>
        </row>
        <row r="4174">
          <cell r="A4174" t="str">
            <v>400101089</v>
          </cell>
          <cell r="B4174" t="str">
            <v>Querträger</v>
          </cell>
          <cell r="C4174">
            <v>0.5</v>
          </cell>
          <cell r="D4174">
            <v>2.58</v>
          </cell>
          <cell r="E4174">
            <v>5.57</v>
          </cell>
        </row>
        <row r="4175">
          <cell r="A4175" t="str">
            <v>400101090</v>
          </cell>
          <cell r="B4175" t="str">
            <v>Säule</v>
          </cell>
          <cell r="C4175">
            <v>0.5</v>
          </cell>
          <cell r="D4175">
            <v>6.39</v>
          </cell>
          <cell r="E4175">
            <v>9.39</v>
          </cell>
        </row>
        <row r="4176">
          <cell r="A4176" t="str">
            <v>400101091</v>
          </cell>
          <cell r="B4176" t="str">
            <v>Trolleyöffner links für AFS</v>
          </cell>
          <cell r="C4176">
            <v>24.25</v>
          </cell>
          <cell r="D4176">
            <v>281.87</v>
          </cell>
          <cell r="E4176">
            <v>319.62</v>
          </cell>
        </row>
        <row r="4177">
          <cell r="A4177" t="str">
            <v>400101092</v>
          </cell>
          <cell r="B4177" t="str">
            <v>Zylinderschraube DIN 912 - M3 x 4 - 8.8</v>
          </cell>
          <cell r="C4177">
            <v>0</v>
          </cell>
          <cell r="D4177">
            <v>5.33E-2</v>
          </cell>
          <cell r="E4177">
            <v>5.33E-2</v>
          </cell>
        </row>
        <row r="4178">
          <cell r="A4178" t="str">
            <v>400101093</v>
          </cell>
          <cell r="B4178" t="str">
            <v>ITEM NUTENSTEIN 8 Zn M3, verzinkt</v>
          </cell>
          <cell r="C4178">
            <v>0</v>
          </cell>
          <cell r="D4178">
            <v>0.97</v>
          </cell>
          <cell r="E4178">
            <v>0.97</v>
          </cell>
        </row>
        <row r="4179">
          <cell r="A4179" t="str">
            <v>400101094</v>
          </cell>
          <cell r="B4179" t="str">
            <v>Trolleyöffner für AP110</v>
          </cell>
          <cell r="C4179">
            <v>21.25</v>
          </cell>
          <cell r="D4179">
            <v>242.32</v>
          </cell>
          <cell r="E4179">
            <v>274.57</v>
          </cell>
        </row>
        <row r="4180">
          <cell r="A4180" t="str">
            <v>400101095</v>
          </cell>
          <cell r="B4180" t="str">
            <v>Platte</v>
          </cell>
          <cell r="C4180">
            <v>0</v>
          </cell>
          <cell r="D4180">
            <v>59.18</v>
          </cell>
          <cell r="E4180">
            <v>59.18</v>
          </cell>
        </row>
        <row r="4181">
          <cell r="A4181" t="str">
            <v>400101096</v>
          </cell>
          <cell r="B4181" t="str">
            <v>Trolleyöffner für AP110 kpl.</v>
          </cell>
          <cell r="C4181">
            <v>51.5</v>
          </cell>
          <cell r="D4181">
            <v>640.58000000000004</v>
          </cell>
          <cell r="E4181">
            <v>722.58</v>
          </cell>
        </row>
        <row r="4182">
          <cell r="A4182" t="str">
            <v>400101097</v>
          </cell>
          <cell r="B4182" t="str">
            <v>Querträger</v>
          </cell>
          <cell r="C4182">
            <v>0.5</v>
          </cell>
          <cell r="D4182">
            <v>4.33</v>
          </cell>
          <cell r="E4182">
            <v>7.33</v>
          </cell>
        </row>
        <row r="4183">
          <cell r="A4183" t="str">
            <v>400101098</v>
          </cell>
          <cell r="B4183" t="str">
            <v>Item Winkelsatz 8 40x40</v>
          </cell>
          <cell r="C4183">
            <v>0</v>
          </cell>
          <cell r="D4183">
            <v>6.1</v>
          </cell>
          <cell r="E4183">
            <v>6.1</v>
          </cell>
        </row>
        <row r="4184">
          <cell r="A4184" t="str">
            <v>400101099</v>
          </cell>
          <cell r="B4184" t="str">
            <v>Item Nutenstein V8 M8 St VZ</v>
          </cell>
          <cell r="C4184">
            <v>0</v>
          </cell>
          <cell r="D4184">
            <v>0.721923076923077</v>
          </cell>
          <cell r="E4184">
            <v>0.721923076923077</v>
          </cell>
        </row>
        <row r="4185">
          <cell r="A4185" t="str">
            <v>400101100</v>
          </cell>
          <cell r="B4185" t="str">
            <v>Trolleyöffner für AFS kpl.</v>
          </cell>
          <cell r="C4185">
            <v>45.5</v>
          </cell>
          <cell r="D4185">
            <v>521.92999999999995</v>
          </cell>
          <cell r="E4185">
            <v>591.92999999999995</v>
          </cell>
        </row>
        <row r="4186">
          <cell r="A4186" t="str">
            <v>400101101</v>
          </cell>
          <cell r="B4186" t="str">
            <v>Trolleyfixierung</v>
          </cell>
          <cell r="C4186">
            <v>0</v>
          </cell>
          <cell r="D4186">
            <v>55.72</v>
          </cell>
          <cell r="E4186">
            <v>55.72</v>
          </cell>
        </row>
        <row r="4187">
          <cell r="A4187" t="str">
            <v>400101102</v>
          </cell>
          <cell r="B4187" t="str">
            <v>Plattegrundkörper links für Trolleyfixierung</v>
          </cell>
          <cell r="C4187"/>
          <cell r="D4187"/>
          <cell r="E4187"/>
        </row>
        <row r="4188">
          <cell r="A4188" t="str">
            <v>400101103</v>
          </cell>
          <cell r="B4188" t="str">
            <v>Federplatte rechts für Trolleyfixierung</v>
          </cell>
          <cell r="C4188"/>
          <cell r="D4188"/>
          <cell r="E4188"/>
        </row>
        <row r="4189">
          <cell r="A4189" t="str">
            <v>400101104</v>
          </cell>
          <cell r="B4189" t="str">
            <v>Federplatte linksfür Trolleyfixierung</v>
          </cell>
          <cell r="C4189"/>
          <cell r="D4189"/>
          <cell r="E4189"/>
        </row>
        <row r="4190">
          <cell r="A4190" t="str">
            <v>400101105</v>
          </cell>
          <cell r="B4190" t="str">
            <v>Plattegrundkörper rechts für Trolleyfixierung</v>
          </cell>
          <cell r="C4190"/>
          <cell r="D4190"/>
          <cell r="E4190"/>
        </row>
        <row r="4191">
          <cell r="A4191" t="str">
            <v>400101106</v>
          </cell>
          <cell r="B4191" t="str">
            <v>Bremsplatte für trolleyfixierung</v>
          </cell>
          <cell r="C4191"/>
          <cell r="D4191"/>
          <cell r="E4191"/>
        </row>
        <row r="4192">
          <cell r="A4192" t="str">
            <v>400101107</v>
          </cell>
          <cell r="B4192" t="str">
            <v>Befestigungsbügel für Trolleyfixierung</v>
          </cell>
          <cell r="C4192"/>
          <cell r="D4192"/>
          <cell r="E4192"/>
        </row>
        <row r="4193">
          <cell r="A4193" t="str">
            <v>400101108</v>
          </cell>
          <cell r="B4193" t="str">
            <v>Welle für Trolleyfixierung</v>
          </cell>
          <cell r="C4193"/>
          <cell r="D4193"/>
          <cell r="E4193"/>
        </row>
        <row r="4194">
          <cell r="A4194" t="str">
            <v>400101109</v>
          </cell>
          <cell r="B4194" t="str">
            <v>Schubstangenspanner für Trolleyfixierung</v>
          </cell>
          <cell r="C4194">
            <v>0</v>
          </cell>
          <cell r="D4194">
            <v>27.5</v>
          </cell>
          <cell r="E4194">
            <v>27.5</v>
          </cell>
        </row>
        <row r="4195">
          <cell r="A4195" t="str">
            <v>400101109_1</v>
          </cell>
          <cell r="B4195" t="str">
            <v>Schubstangenspanner</v>
          </cell>
          <cell r="C4195">
            <v>0</v>
          </cell>
          <cell r="D4195">
            <v>27.495000000000001</v>
          </cell>
          <cell r="E4195">
            <v>27.495000000000001</v>
          </cell>
        </row>
        <row r="4196">
          <cell r="A4196" t="str">
            <v>400101109_2</v>
          </cell>
          <cell r="B4196" t="str">
            <v>Betätigungshebel für Schubstangenspanner</v>
          </cell>
          <cell r="C4196"/>
          <cell r="D4196"/>
          <cell r="E4196"/>
        </row>
        <row r="4197">
          <cell r="A4197" t="str">
            <v>400101110</v>
          </cell>
          <cell r="B4197" t="str">
            <v>Gewindestift für Trolleyfixierung</v>
          </cell>
          <cell r="C4197"/>
          <cell r="D4197"/>
          <cell r="E4197"/>
        </row>
        <row r="4198">
          <cell r="A4198" t="str">
            <v>400101111</v>
          </cell>
          <cell r="B4198" t="str">
            <v>Scherenbühne Metzingen</v>
          </cell>
          <cell r="C4198">
            <v>0</v>
          </cell>
          <cell r="D4198">
            <v>147.43125000000001</v>
          </cell>
          <cell r="E4198">
            <v>147.43125000000001</v>
          </cell>
        </row>
        <row r="4199">
          <cell r="A4199" t="str">
            <v>400101112</v>
          </cell>
          <cell r="B4199" t="str">
            <v>Befestigungsklotz f. Bürstenbremse</v>
          </cell>
          <cell r="C4199">
            <v>0</v>
          </cell>
          <cell r="D4199">
            <v>7.5</v>
          </cell>
          <cell r="E4199">
            <v>7.5</v>
          </cell>
        </row>
        <row r="4200">
          <cell r="A4200" t="str">
            <v>400101113</v>
          </cell>
          <cell r="B4200" t="str">
            <v>Fixierdorn f. Fixierstation unten</v>
          </cell>
          <cell r="C4200">
            <v>0</v>
          </cell>
          <cell r="D4200">
            <v>22.45</v>
          </cell>
          <cell r="E4200">
            <v>22.45</v>
          </cell>
        </row>
        <row r="4201">
          <cell r="A4201" t="str">
            <v>400101114</v>
          </cell>
          <cell r="B4201" t="str">
            <v>Auflageplatte f. Fixierstation unten</v>
          </cell>
          <cell r="C4201">
            <v>0</v>
          </cell>
          <cell r="D4201">
            <v>24</v>
          </cell>
          <cell r="E4201">
            <v>24</v>
          </cell>
        </row>
        <row r="4202">
          <cell r="A4202" t="str">
            <v>400101115</v>
          </cell>
          <cell r="B4202" t="str">
            <v>Stegplatte f. Fixierstation unten</v>
          </cell>
          <cell r="C4202">
            <v>0</v>
          </cell>
          <cell r="D4202">
            <v>29</v>
          </cell>
          <cell r="E4202">
            <v>29</v>
          </cell>
        </row>
        <row r="4203">
          <cell r="A4203" t="str">
            <v>400101116</v>
          </cell>
          <cell r="B4203" t="str">
            <v>Druckblech zur Entriegelung</v>
          </cell>
          <cell r="C4203">
            <v>0</v>
          </cell>
          <cell r="D4203">
            <v>32.299999999999997</v>
          </cell>
          <cell r="E4203">
            <v>32.299999999999997</v>
          </cell>
        </row>
        <row r="4204">
          <cell r="A4204" t="str">
            <v>400101117</v>
          </cell>
          <cell r="B4204" t="str">
            <v>Grundplatte f. Fixierstation unten</v>
          </cell>
          <cell r="C4204">
            <v>0</v>
          </cell>
          <cell r="D4204">
            <v>111.5</v>
          </cell>
          <cell r="E4204">
            <v>111.5</v>
          </cell>
        </row>
        <row r="4205">
          <cell r="A4205" t="str">
            <v>400101118</v>
          </cell>
          <cell r="B4205" t="str">
            <v>Kamerahalter kpl. (ohne Kamera)</v>
          </cell>
          <cell r="C4205">
            <v>7</v>
          </cell>
          <cell r="D4205">
            <v>25.73</v>
          </cell>
          <cell r="E4205">
            <v>33.229999999999997</v>
          </cell>
        </row>
        <row r="4206">
          <cell r="A4206" t="str">
            <v>400101119</v>
          </cell>
          <cell r="B4206" t="str">
            <v>Kamerahalter Winkel</v>
          </cell>
          <cell r="C4206">
            <v>0</v>
          </cell>
          <cell r="D4206">
            <v>45.4</v>
          </cell>
          <cell r="E4206">
            <v>45.4</v>
          </cell>
        </row>
        <row r="4207">
          <cell r="A4207" t="str">
            <v>400101120</v>
          </cell>
          <cell r="B4207" t="str">
            <v>Beleuchtungshalter kpl. (ohne Beleuchtungsmittel)</v>
          </cell>
          <cell r="C4207">
            <v>3.5</v>
          </cell>
          <cell r="D4207">
            <v>8.75</v>
          </cell>
          <cell r="E4207">
            <v>12.25</v>
          </cell>
        </row>
        <row r="4208">
          <cell r="A4208" t="str">
            <v>400101121</v>
          </cell>
          <cell r="B4208" t="str">
            <v>Bosch Strebenprofil 20x20x1000</v>
          </cell>
          <cell r="C4208">
            <v>0</v>
          </cell>
          <cell r="D4208">
            <v>13.18</v>
          </cell>
          <cell r="E4208">
            <v>13.18</v>
          </cell>
        </row>
        <row r="4209">
          <cell r="A4209" t="str">
            <v>400101121_300</v>
          </cell>
          <cell r="B4209" t="str">
            <v>Bosch Strebenprofil 20x20x300</v>
          </cell>
          <cell r="C4209"/>
          <cell r="D4209"/>
          <cell r="E4209"/>
        </row>
        <row r="4210">
          <cell r="A4210" t="str">
            <v>400101122</v>
          </cell>
          <cell r="B4210" t="str">
            <v>Bosch Winkel 20x20</v>
          </cell>
          <cell r="C4210">
            <v>0</v>
          </cell>
          <cell r="D4210">
            <v>2.42</v>
          </cell>
          <cell r="E4210">
            <v>2.42</v>
          </cell>
        </row>
        <row r="4211">
          <cell r="A4211" t="str">
            <v>400101123</v>
          </cell>
          <cell r="B4211" t="str">
            <v>Bosch Winkel 20x40</v>
          </cell>
          <cell r="C4211">
            <v>0</v>
          </cell>
          <cell r="D4211">
            <v>4.5999999999999996</v>
          </cell>
          <cell r="E4211">
            <v>4.5999999999999996</v>
          </cell>
        </row>
        <row r="4212">
          <cell r="A4212" t="str">
            <v>400101124</v>
          </cell>
          <cell r="B4212" t="str">
            <v>Bosch Hammermutter N6 M4</v>
          </cell>
          <cell r="C4212">
            <v>0</v>
          </cell>
          <cell r="D4212">
            <v>0.52</v>
          </cell>
          <cell r="E4212">
            <v>0.52</v>
          </cell>
        </row>
        <row r="4213">
          <cell r="A4213" t="str">
            <v>400101125</v>
          </cell>
          <cell r="B4213" t="str">
            <v>Bosch Hammermutter N8 M4</v>
          </cell>
          <cell r="C4213">
            <v>0</v>
          </cell>
          <cell r="D4213">
            <v>0.41</v>
          </cell>
          <cell r="E4213">
            <v>0.41</v>
          </cell>
        </row>
        <row r="4214">
          <cell r="A4214" t="str">
            <v>400101126</v>
          </cell>
          <cell r="B4214" t="str">
            <v>Bosch Abdeckkappe 20_40</v>
          </cell>
          <cell r="C4214">
            <v>0</v>
          </cell>
          <cell r="D4214">
            <v>1.1000000000000001</v>
          </cell>
          <cell r="E4214">
            <v>1.1000000000000001</v>
          </cell>
        </row>
        <row r="4215">
          <cell r="A4215" t="str">
            <v>400101127</v>
          </cell>
          <cell r="B4215" t="str">
            <v>Bosch Abdeckkappe 20x20</v>
          </cell>
          <cell r="C4215">
            <v>0</v>
          </cell>
          <cell r="D4215">
            <v>0.56999999999999995</v>
          </cell>
          <cell r="E4215">
            <v>0.56999999999999995</v>
          </cell>
        </row>
        <row r="4216">
          <cell r="A4216" t="str">
            <v>400101128</v>
          </cell>
          <cell r="B4216" t="str">
            <v>Winkel für C Profil und Aluprofil</v>
          </cell>
          <cell r="C4216">
            <v>0</v>
          </cell>
          <cell r="D4216">
            <v>11.5</v>
          </cell>
          <cell r="E4216">
            <v>11.5</v>
          </cell>
        </row>
        <row r="4217">
          <cell r="A4217" t="str">
            <v>400101129</v>
          </cell>
          <cell r="B4217" t="str">
            <v>Abfrage Trolleytraverse Druckplattentransport kpl.</v>
          </cell>
          <cell r="C4217">
            <v>1.5</v>
          </cell>
          <cell r="D4217">
            <v>67.989999999999995</v>
          </cell>
          <cell r="E4217">
            <v>74.989999999999995</v>
          </cell>
        </row>
        <row r="4218">
          <cell r="A4218" t="str">
            <v>400101130</v>
          </cell>
          <cell r="B4218" t="str">
            <v>Halter Abfrage T-traverse Druckplattentransport</v>
          </cell>
          <cell r="C4218">
            <v>0</v>
          </cell>
          <cell r="D4218">
            <v>35.5</v>
          </cell>
          <cell r="E4218">
            <v>35.5</v>
          </cell>
        </row>
        <row r="4219">
          <cell r="A4219" t="str">
            <v>400101131</v>
          </cell>
          <cell r="B4219" t="str">
            <v>LKW Entladungen und Einbringung</v>
          </cell>
          <cell r="C4219">
            <v>0</v>
          </cell>
          <cell r="D4219">
            <v>277.2</v>
          </cell>
          <cell r="E4219">
            <v>277.2</v>
          </cell>
        </row>
        <row r="4220">
          <cell r="A4220" t="str">
            <v>400101132</v>
          </cell>
          <cell r="B4220" t="str">
            <v>Traversenstopper für Klemmtrolley KPL. rechts</v>
          </cell>
          <cell r="C4220">
            <v>21.6</v>
          </cell>
          <cell r="D4220">
            <v>206.57</v>
          </cell>
          <cell r="E4220">
            <v>241.17</v>
          </cell>
        </row>
        <row r="4221">
          <cell r="A4221" t="str">
            <v>400101133</v>
          </cell>
          <cell r="B4221" t="str">
            <v>MECHANIK KPL. rechts</v>
          </cell>
          <cell r="C4221">
            <v>12.5</v>
          </cell>
          <cell r="D4221">
            <v>112.66</v>
          </cell>
          <cell r="E4221">
            <v>125.66</v>
          </cell>
        </row>
        <row r="4222">
          <cell r="A4222" t="str">
            <v>400101134</v>
          </cell>
          <cell r="B4222" t="str">
            <v>Bauteilabfrage Druckplatte</v>
          </cell>
          <cell r="C4222">
            <v>1.5</v>
          </cell>
          <cell r="D4222">
            <v>74.84</v>
          </cell>
          <cell r="E4222">
            <v>81.84</v>
          </cell>
        </row>
        <row r="4223">
          <cell r="A4223" t="str">
            <v>400101135</v>
          </cell>
          <cell r="B4223" t="str">
            <v>Halter Bauteilabfrage Druckplatte</v>
          </cell>
          <cell r="C4223">
            <v>0</v>
          </cell>
          <cell r="D4223">
            <v>42.25</v>
          </cell>
          <cell r="E4223">
            <v>42.25</v>
          </cell>
        </row>
        <row r="4224">
          <cell r="A4224" t="str">
            <v>400101136</v>
          </cell>
          <cell r="B4224" t="str">
            <v xml:space="preserve">Gurtförderer GUF-P 2000 AF </v>
          </cell>
          <cell r="C4224">
            <v>0</v>
          </cell>
          <cell r="D4224">
            <v>1351</v>
          </cell>
          <cell r="E4224">
            <v>1351</v>
          </cell>
        </row>
        <row r="4225">
          <cell r="A4225" t="str">
            <v>400101137</v>
          </cell>
          <cell r="B4225" t="str">
            <v>3/2 Wegeventil G 1/2 SCVA101DEQA02400</v>
          </cell>
          <cell r="C4225">
            <v>0</v>
          </cell>
          <cell r="D4225">
            <v>777.65</v>
          </cell>
          <cell r="E4225">
            <v>777.65</v>
          </cell>
        </row>
        <row r="4226">
          <cell r="A4226" t="str">
            <v>400101138</v>
          </cell>
          <cell r="B4226" t="str">
            <v>Bosch Abdeckkappe 20_20</v>
          </cell>
          <cell r="C4226">
            <v>0</v>
          </cell>
          <cell r="D4226">
            <v>0.31</v>
          </cell>
          <cell r="E4226">
            <v>0.31</v>
          </cell>
        </row>
        <row r="4227">
          <cell r="A4227" t="str">
            <v>400101139</v>
          </cell>
          <cell r="B4227" t="str">
            <v>Teile P&amp;F Trolley-V</v>
          </cell>
          <cell r="C4227"/>
          <cell r="D4227"/>
          <cell r="E4227"/>
        </row>
        <row r="4228">
          <cell r="A4228" t="str">
            <v>400101140</v>
          </cell>
          <cell r="B4228" t="str">
            <v>Grundplatte</v>
          </cell>
          <cell r="C4228">
            <v>1</v>
          </cell>
          <cell r="D4228">
            <v>15.25</v>
          </cell>
          <cell r="E4228">
            <v>16.75</v>
          </cell>
        </row>
        <row r="4229">
          <cell r="A4229" t="str">
            <v>400101141</v>
          </cell>
          <cell r="B4229" t="str">
            <v>Stopperarm</v>
          </cell>
          <cell r="C4229">
            <v>0</v>
          </cell>
          <cell r="D4229">
            <v>14.4</v>
          </cell>
          <cell r="E4229">
            <v>14.4</v>
          </cell>
        </row>
        <row r="4230">
          <cell r="A4230" t="str">
            <v>400101142</v>
          </cell>
          <cell r="B4230" t="str">
            <v>Distanzstück</v>
          </cell>
          <cell r="C4230">
            <v>0</v>
          </cell>
          <cell r="D4230">
            <v>16.7</v>
          </cell>
          <cell r="E4230">
            <v>16.7</v>
          </cell>
        </row>
        <row r="4231">
          <cell r="A4231" t="str">
            <v>400101143</v>
          </cell>
          <cell r="B4231" t="str">
            <v>Stopperbügel</v>
          </cell>
          <cell r="C4231">
            <v>0</v>
          </cell>
          <cell r="D4231">
            <v>16.5</v>
          </cell>
          <cell r="E4231">
            <v>16.5</v>
          </cell>
        </row>
        <row r="4232">
          <cell r="A4232" t="str">
            <v>400101144</v>
          </cell>
          <cell r="B4232" t="str">
            <v>Anschlag</v>
          </cell>
          <cell r="C4232">
            <v>0</v>
          </cell>
          <cell r="D4232">
            <v>20.6</v>
          </cell>
          <cell r="E4232">
            <v>20.6</v>
          </cell>
        </row>
        <row r="4233">
          <cell r="A4233" t="str">
            <v>400101145</v>
          </cell>
          <cell r="B4233" t="str">
            <v>Lagerhalter</v>
          </cell>
          <cell r="C4233">
            <v>0</v>
          </cell>
          <cell r="D4233">
            <v>4.6420000000000003</v>
          </cell>
          <cell r="E4233">
            <v>4.6420000000000003</v>
          </cell>
        </row>
        <row r="4234">
          <cell r="A4234" t="str">
            <v>400101146</v>
          </cell>
          <cell r="B4234" t="str">
            <v>MECHANIK KPL. links</v>
          </cell>
          <cell r="C4234">
            <v>1</v>
          </cell>
          <cell r="D4234">
            <v>109.91</v>
          </cell>
          <cell r="E4234">
            <v>111.41</v>
          </cell>
        </row>
        <row r="4235">
          <cell r="A4235" t="str">
            <v>400101147</v>
          </cell>
          <cell r="B4235" t="str">
            <v>Traversenstopper für Klemmtrolley KPL. links</v>
          </cell>
          <cell r="C4235">
            <v>13.6</v>
          </cell>
          <cell r="D4235">
            <v>201.6</v>
          </cell>
          <cell r="E4235">
            <v>228.2</v>
          </cell>
        </row>
        <row r="4236">
          <cell r="A4236" t="str">
            <v>400101148</v>
          </cell>
          <cell r="B4236" t="str">
            <v>Trolleyöffner für Umfahrung TEF</v>
          </cell>
          <cell r="C4236">
            <v>21.75</v>
          </cell>
          <cell r="D4236">
            <v>277.76</v>
          </cell>
          <cell r="E4236">
            <v>313.01</v>
          </cell>
        </row>
        <row r="4237">
          <cell r="A4237" t="str">
            <v>400101149</v>
          </cell>
          <cell r="B4237" t="str">
            <v>WARTUNGSEINHEIT MS6_EM1+LFR+FRM+EE+DL+FRM+IFM</v>
          </cell>
          <cell r="C4237">
            <v>0</v>
          </cell>
          <cell r="D4237">
            <v>650.20000000000005</v>
          </cell>
          <cell r="E4237">
            <v>650.20000000000005</v>
          </cell>
        </row>
        <row r="4238">
          <cell r="A4238" t="str">
            <v>400101150</v>
          </cell>
          <cell r="B4238" t="str">
            <v>Gabelkopf M10x1,25 ISO 8140</v>
          </cell>
          <cell r="C4238">
            <v>0</v>
          </cell>
          <cell r="D4238">
            <v>2.73</v>
          </cell>
          <cell r="E4238">
            <v>2.73</v>
          </cell>
        </row>
        <row r="4239">
          <cell r="A4239" t="str">
            <v>400101151</v>
          </cell>
          <cell r="B4239" t="str">
            <v>Buchse DIN 1850 - S10X12X8 - EP43</v>
          </cell>
          <cell r="C4239">
            <v>0</v>
          </cell>
          <cell r="D4239">
            <v>0.53</v>
          </cell>
          <cell r="E4239">
            <v>0.53</v>
          </cell>
        </row>
        <row r="4240">
          <cell r="A4240" t="str">
            <v>400101152</v>
          </cell>
          <cell r="B4240" t="str">
            <v>Welle f. Fixierstation</v>
          </cell>
          <cell r="C4240">
            <v>0</v>
          </cell>
          <cell r="D4240">
            <v>11.9</v>
          </cell>
          <cell r="E4240">
            <v>11.9</v>
          </cell>
        </row>
        <row r="4241">
          <cell r="A4241" t="str">
            <v>400101153</v>
          </cell>
          <cell r="B4241" t="str">
            <v>Fixierhebel f. Fixierstation</v>
          </cell>
          <cell r="C4241">
            <v>0</v>
          </cell>
          <cell r="D4241">
            <v>13.95</v>
          </cell>
          <cell r="E4241">
            <v>13.95</v>
          </cell>
        </row>
        <row r="4242">
          <cell r="A4242" t="str">
            <v>400101154</v>
          </cell>
          <cell r="B4242" t="str">
            <v>Distanzring f. Fixierstation unten</v>
          </cell>
          <cell r="C4242"/>
          <cell r="D4242"/>
          <cell r="E4242"/>
        </row>
        <row r="4243">
          <cell r="A4243" t="str">
            <v>400101155</v>
          </cell>
          <cell r="B4243" t="str">
            <v>Querträger</v>
          </cell>
          <cell r="C4243">
            <v>0.5</v>
          </cell>
          <cell r="D4243">
            <v>5.56</v>
          </cell>
          <cell r="E4243">
            <v>8.56</v>
          </cell>
        </row>
        <row r="4244">
          <cell r="A4244" t="str">
            <v>400101156</v>
          </cell>
          <cell r="B4244" t="str">
            <v>Säule</v>
          </cell>
          <cell r="C4244">
            <v>0.5</v>
          </cell>
          <cell r="D4244">
            <v>5.15</v>
          </cell>
          <cell r="E4244">
            <v>8.15</v>
          </cell>
        </row>
        <row r="4245">
          <cell r="A4245" t="str">
            <v>400101157</v>
          </cell>
          <cell r="B4245" t="str">
            <v>Halter</v>
          </cell>
          <cell r="C4245">
            <v>0</v>
          </cell>
          <cell r="D4245">
            <v>65.069999999999993</v>
          </cell>
          <cell r="E4245">
            <v>65.069999999999993</v>
          </cell>
        </row>
        <row r="4246">
          <cell r="A4246" t="str">
            <v>400101158</v>
          </cell>
          <cell r="B4246" t="str">
            <v>Befestigungswinkel</v>
          </cell>
          <cell r="C4246">
            <v>0</v>
          </cell>
          <cell r="D4246">
            <v>10.06</v>
          </cell>
          <cell r="E4246">
            <v>10.06</v>
          </cell>
        </row>
        <row r="4247">
          <cell r="A4247" t="str">
            <v>400101159</v>
          </cell>
          <cell r="B4247" t="str">
            <v>Zylinderquerträger</v>
          </cell>
          <cell r="C4247">
            <v>0.5</v>
          </cell>
          <cell r="D4247">
            <v>1.24</v>
          </cell>
          <cell r="E4247">
            <v>4.24</v>
          </cell>
        </row>
        <row r="4248">
          <cell r="A4248" t="str">
            <v>400101160</v>
          </cell>
          <cell r="B4248" t="str">
            <v>Item Gehrungsverbindungssatz 8</v>
          </cell>
          <cell r="C4248">
            <v>0</v>
          </cell>
          <cell r="D4248">
            <v>6.36</v>
          </cell>
          <cell r="E4248">
            <v>6.36</v>
          </cell>
        </row>
        <row r="4249">
          <cell r="A4249" t="str">
            <v>400101161</v>
          </cell>
          <cell r="B4249" t="str">
            <v>Verlängerung Anschlag</v>
          </cell>
          <cell r="C4249">
            <v>0</v>
          </cell>
          <cell r="D4249">
            <v>11.8</v>
          </cell>
          <cell r="E4249">
            <v>11.8</v>
          </cell>
        </row>
        <row r="4250">
          <cell r="A4250" t="str">
            <v>400101162</v>
          </cell>
          <cell r="B4250" t="str">
            <v>ÜBERSETZUNG TEXT Einbauerklär. DE in IT/FR/ES/SLWA</v>
          </cell>
          <cell r="C4250">
            <v>0</v>
          </cell>
          <cell r="D4250">
            <v>690.92250000000001</v>
          </cell>
          <cell r="E4250">
            <v>690.92250000000001</v>
          </cell>
        </row>
        <row r="4251">
          <cell r="A4251" t="str">
            <v>400101163</v>
          </cell>
          <cell r="B4251" t="str">
            <v xml:space="preserve"> Miete Hilti Werkzeug</v>
          </cell>
          <cell r="C4251">
            <v>0</v>
          </cell>
          <cell r="D4251">
            <v>1479</v>
          </cell>
          <cell r="E4251">
            <v>1479</v>
          </cell>
        </row>
        <row r="4252">
          <cell r="A4252" t="str">
            <v>400101164</v>
          </cell>
          <cell r="B4252" t="str">
            <v>ÜBERSETZUNG LISTE BEGRIFFE FÜR LAYOUT EN-ES</v>
          </cell>
          <cell r="C4252">
            <v>0</v>
          </cell>
          <cell r="D4252">
            <v>603.23</v>
          </cell>
          <cell r="E4252">
            <v>603.23</v>
          </cell>
        </row>
        <row r="4253">
          <cell r="A4253" t="str">
            <v>400101165</v>
          </cell>
          <cell r="B4253" t="str">
            <v>Anlagen-Reinigung</v>
          </cell>
          <cell r="C4253"/>
          <cell r="D4253"/>
          <cell r="E4253"/>
        </row>
        <row r="4254">
          <cell r="A4254" t="str">
            <v>400101166</v>
          </cell>
          <cell r="B4254" t="str">
            <v>Drosselrückschlagventil GRLA-1/8-QS-3-D</v>
          </cell>
          <cell r="C4254">
            <v>0</v>
          </cell>
          <cell r="D4254">
            <v>9.2799999999999994</v>
          </cell>
          <cell r="E4254">
            <v>9.2799999999999994</v>
          </cell>
        </row>
        <row r="4255">
          <cell r="A4255" t="str">
            <v>400101167</v>
          </cell>
          <cell r="B4255" t="str">
            <v>Drosselrückschlagventil GRLA-1/8-QS-4-D</v>
          </cell>
          <cell r="C4255">
            <v>0</v>
          </cell>
          <cell r="D4255">
            <v>9.2799999999999994</v>
          </cell>
          <cell r="E4255">
            <v>9.2799999999999994</v>
          </cell>
        </row>
        <row r="4256">
          <cell r="A4256" t="str">
            <v>400101168</v>
          </cell>
          <cell r="B4256" t="str">
            <v>NH_Saugdüse C45</v>
          </cell>
          <cell r="C4256"/>
          <cell r="D4256">
            <v>20.5</v>
          </cell>
          <cell r="E4256">
            <v>20.5</v>
          </cell>
        </row>
        <row r="4257">
          <cell r="A4257" t="str">
            <v>400101169</v>
          </cell>
          <cell r="B4257" t="str">
            <v>Fusspaltte für Bodensäule R2"</v>
          </cell>
          <cell r="C4257"/>
          <cell r="D4257"/>
          <cell r="E4257"/>
        </row>
        <row r="4258">
          <cell r="A4258" t="str">
            <v>400101170</v>
          </cell>
          <cell r="B4258" t="str">
            <v>Führungsschienen 55N - Sonder</v>
          </cell>
          <cell r="C4258">
            <v>0</v>
          </cell>
          <cell r="D4258">
            <v>942.46</v>
          </cell>
          <cell r="E4258">
            <v>942.46</v>
          </cell>
        </row>
        <row r="4259">
          <cell r="A4259" t="str">
            <v>400101171</v>
          </cell>
          <cell r="B4259" t="str">
            <v>Schenkelfeder</v>
          </cell>
          <cell r="C4259"/>
          <cell r="D4259"/>
          <cell r="E4259"/>
        </row>
        <row r="4260">
          <cell r="A4260" t="str">
            <v>400101172</v>
          </cell>
          <cell r="B4260" t="str">
            <v>CPC - Klinkenförderer TX200AC</v>
          </cell>
          <cell r="C4260">
            <v>0</v>
          </cell>
          <cell r="D4260">
            <v>3991</v>
          </cell>
          <cell r="E4260">
            <v>3991</v>
          </cell>
        </row>
        <row r="4261">
          <cell r="A4261" t="str">
            <v>400101173</v>
          </cell>
          <cell r="B4261" t="str">
            <v>Abhängung 1" Rohr mit 1x Quetschung L=300</v>
          </cell>
          <cell r="C4261">
            <v>0</v>
          </cell>
          <cell r="D4261">
            <v>7</v>
          </cell>
          <cell r="E4261">
            <v>7</v>
          </cell>
        </row>
        <row r="4262">
          <cell r="A4262" t="str">
            <v>400101174</v>
          </cell>
          <cell r="B4262" t="str">
            <v>Abhängung 1" Rohr mit 1x Quetschung L=750</v>
          </cell>
          <cell r="C4262">
            <v>0</v>
          </cell>
          <cell r="D4262">
            <v>10.6</v>
          </cell>
          <cell r="E4262">
            <v>10.6</v>
          </cell>
        </row>
        <row r="4263">
          <cell r="A4263" t="str">
            <v>400101175</v>
          </cell>
          <cell r="B4263" t="str">
            <v>Abhängung 1" Rohr mit 1x Quetschung L=400</v>
          </cell>
          <cell r="C4263">
            <v>0</v>
          </cell>
          <cell r="D4263">
            <v>9.8000000000000007</v>
          </cell>
          <cell r="E4263">
            <v>9.8000000000000007</v>
          </cell>
        </row>
        <row r="4264">
          <cell r="A4264" t="str">
            <v>400101176</v>
          </cell>
          <cell r="B4264" t="str">
            <v>Distanzscheibe 1</v>
          </cell>
          <cell r="C4264">
            <v>0</v>
          </cell>
          <cell r="D4264">
            <v>2.6</v>
          </cell>
          <cell r="E4264">
            <v>2.6</v>
          </cell>
        </row>
        <row r="4265">
          <cell r="A4265" t="str">
            <v>400101177</v>
          </cell>
          <cell r="B4265" t="str">
            <v>Distanzscheibe 2</v>
          </cell>
          <cell r="C4265">
            <v>0</v>
          </cell>
          <cell r="D4265">
            <v>2.6</v>
          </cell>
          <cell r="E4265">
            <v>2.6</v>
          </cell>
        </row>
        <row r="4266">
          <cell r="A4266" t="str">
            <v>400101178</v>
          </cell>
          <cell r="B4266" t="str">
            <v>DBS3-4-4 Passschrauben / Zylinderkopf / Innensechs</v>
          </cell>
          <cell r="C4266">
            <v>0</v>
          </cell>
          <cell r="D4266">
            <v>4.57</v>
          </cell>
          <cell r="E4266">
            <v>4.57</v>
          </cell>
        </row>
        <row r="4267">
          <cell r="A4267" t="str">
            <v>400101179</v>
          </cell>
          <cell r="B4267" t="str">
            <v>DBS3-7-4 Passschrauben / Zylinderkopf / Innensechs</v>
          </cell>
          <cell r="C4267">
            <v>0</v>
          </cell>
          <cell r="D4267">
            <v>4.57</v>
          </cell>
          <cell r="E4267">
            <v>4.57</v>
          </cell>
        </row>
        <row r="4268">
          <cell r="A4268" t="str">
            <v>400101180</v>
          </cell>
          <cell r="B4268" t="str">
            <v>Zugfeder RZ-027AI</v>
          </cell>
          <cell r="C4268">
            <v>0</v>
          </cell>
          <cell r="D4268">
            <v>1.1299999999999999</v>
          </cell>
          <cell r="E4268">
            <v>1.1299999999999999</v>
          </cell>
        </row>
        <row r="4269">
          <cell r="A4269" t="str">
            <v>400101181</v>
          </cell>
          <cell r="B4269" t="str">
            <v>Kulissenstein gekürzt auf 20 mm</v>
          </cell>
          <cell r="C4269">
            <v>0.5</v>
          </cell>
          <cell r="D4269">
            <v>0.99</v>
          </cell>
          <cell r="E4269">
            <v>1.99</v>
          </cell>
        </row>
        <row r="4270">
          <cell r="A4270" t="str">
            <v>400101182</v>
          </cell>
          <cell r="B4270" t="str">
            <v>Drehstopper für Klemmtrolley</v>
          </cell>
          <cell r="C4270">
            <v>15</v>
          </cell>
          <cell r="D4270">
            <v>679.34</v>
          </cell>
          <cell r="E4270">
            <v>711.84</v>
          </cell>
        </row>
        <row r="4271">
          <cell r="A4271" t="str">
            <v>400101183</v>
          </cell>
          <cell r="B4271" t="str">
            <v>Schwenkarm Drehstopper</v>
          </cell>
          <cell r="C4271">
            <v>0</v>
          </cell>
          <cell r="D4271">
            <v>29.69</v>
          </cell>
          <cell r="E4271">
            <v>29.69</v>
          </cell>
        </row>
        <row r="4272">
          <cell r="A4272" t="str">
            <v>400101184</v>
          </cell>
          <cell r="B4272" t="str">
            <v>Halteplatte 6-fach Tableaus</v>
          </cell>
          <cell r="C4272">
            <v>0</v>
          </cell>
          <cell r="D4272">
            <v>11.1</v>
          </cell>
          <cell r="E4272">
            <v>11.1</v>
          </cell>
        </row>
        <row r="4273">
          <cell r="A4273" t="str">
            <v>400101185</v>
          </cell>
          <cell r="B4273" t="str">
            <v>Halteplatte 4-fach Tableaus</v>
          </cell>
          <cell r="C4273">
            <v>0</v>
          </cell>
          <cell r="D4273">
            <v>11.1</v>
          </cell>
          <cell r="E4273">
            <v>11.1</v>
          </cell>
        </row>
        <row r="4274">
          <cell r="A4274" t="str">
            <v>400101186</v>
          </cell>
          <cell r="B4274" t="str">
            <v>Halteplatte 2-fach Tableaus</v>
          </cell>
          <cell r="C4274">
            <v>0</v>
          </cell>
          <cell r="D4274">
            <v>11.1</v>
          </cell>
          <cell r="E4274">
            <v>11.1</v>
          </cell>
        </row>
        <row r="4275">
          <cell r="A4275" t="str">
            <v>400101187</v>
          </cell>
          <cell r="B4275" t="str">
            <v>Kompaktdübel HKD-SR M12x50</v>
          </cell>
          <cell r="C4275">
            <v>0</v>
          </cell>
          <cell r="D4275">
            <v>5.8752000000000004</v>
          </cell>
          <cell r="E4275">
            <v>5.8752000000000004</v>
          </cell>
        </row>
        <row r="4276">
          <cell r="A4276" t="str">
            <v>400101188</v>
          </cell>
          <cell r="B4276" t="str">
            <v>Setzwerkzeug HSD-G M12 1/2"X50</v>
          </cell>
          <cell r="C4276">
            <v>0</v>
          </cell>
          <cell r="D4276">
            <v>18.18</v>
          </cell>
          <cell r="E4276">
            <v>18.18</v>
          </cell>
        </row>
        <row r="4277">
          <cell r="A4277" t="str">
            <v>400101189</v>
          </cell>
          <cell r="B4277" t="str">
            <v>Bundbohrer TE-CX-HKD-B 15/55</v>
          </cell>
          <cell r="C4277">
            <v>0</v>
          </cell>
          <cell r="D4277">
            <v>17.68</v>
          </cell>
          <cell r="E4277">
            <v>17.68</v>
          </cell>
        </row>
        <row r="4278">
          <cell r="A4278" t="str">
            <v>400101190</v>
          </cell>
          <cell r="B4278" t="str">
            <v>Platte Drehstopper</v>
          </cell>
          <cell r="C4278">
            <v>0</v>
          </cell>
          <cell r="D4278">
            <v>61.33</v>
          </cell>
          <cell r="E4278">
            <v>61.33</v>
          </cell>
        </row>
        <row r="4279">
          <cell r="A4279" t="str">
            <v>400101191</v>
          </cell>
          <cell r="B4279" t="str">
            <v xml:space="preserve">4-Fuß-Gestell 2000x1200, Sondertiefe 1200mm, mit </v>
          </cell>
          <cell r="C4279">
            <v>0</v>
          </cell>
          <cell r="D4279">
            <v>872</v>
          </cell>
          <cell r="E4279">
            <v>872</v>
          </cell>
        </row>
        <row r="4280">
          <cell r="A4280" t="str">
            <v>400101192</v>
          </cell>
          <cell r="B4280" t="str">
            <v>Sensor Gegenhalter f. RF220R Sensor</v>
          </cell>
          <cell r="C4280">
            <v>0</v>
          </cell>
          <cell r="D4280">
            <v>26.186666666666664</v>
          </cell>
          <cell r="E4280">
            <v>26.186666666666664</v>
          </cell>
        </row>
        <row r="4281">
          <cell r="A4281" t="str">
            <v>400101193</v>
          </cell>
          <cell r="B4281" t="str">
            <v>Zylinderhalterung f. Fixierstation unten</v>
          </cell>
          <cell r="C4281">
            <v>0</v>
          </cell>
          <cell r="D4281">
            <v>39.4</v>
          </cell>
          <cell r="E4281">
            <v>39.4</v>
          </cell>
        </row>
        <row r="4282">
          <cell r="A4282" t="str">
            <v>400101194</v>
          </cell>
          <cell r="B4282" t="str">
            <v>Sensoraufnahme f. Fixierstation unten</v>
          </cell>
          <cell r="C4282">
            <v>0</v>
          </cell>
          <cell r="D4282">
            <v>30.8</v>
          </cell>
          <cell r="E4282">
            <v>30.8</v>
          </cell>
        </row>
        <row r="4283">
          <cell r="A4283" t="str">
            <v>400101195</v>
          </cell>
          <cell r="B4283" t="str">
            <v>Führungsstift f. Fixierstation unten</v>
          </cell>
          <cell r="C4283">
            <v>0</v>
          </cell>
          <cell r="D4283">
            <v>22.2</v>
          </cell>
          <cell r="E4283">
            <v>22.2</v>
          </cell>
        </row>
        <row r="4284">
          <cell r="A4284" t="str">
            <v>400101196</v>
          </cell>
          <cell r="B4284" t="str">
            <v>SYSTEMLIFT Scheren-Arbeitsbühne Mobi - S057-006</v>
          </cell>
          <cell r="C4284">
            <v>0</v>
          </cell>
          <cell r="D4284">
            <v>67.5</v>
          </cell>
          <cell r="E4284">
            <v>67.5</v>
          </cell>
        </row>
        <row r="4285">
          <cell r="A4285" t="str">
            <v>400101197</v>
          </cell>
          <cell r="B4285" t="str">
            <v>SYSTEMLIFT Scheren-Arbeitsbühne Mobi - S057-007</v>
          </cell>
          <cell r="C4285">
            <v>0</v>
          </cell>
          <cell r="D4285">
            <v>248</v>
          </cell>
          <cell r="E4285">
            <v>248</v>
          </cell>
        </row>
        <row r="4286">
          <cell r="A4286" t="str">
            <v>400101198</v>
          </cell>
          <cell r="B4286" t="str">
            <v>Halter Drehstopper</v>
          </cell>
          <cell r="C4286">
            <v>0</v>
          </cell>
          <cell r="D4286">
            <v>30.094999999999999</v>
          </cell>
          <cell r="E4286">
            <v>30.094999999999999</v>
          </cell>
        </row>
        <row r="4287">
          <cell r="A4287" t="str">
            <v>400101199</v>
          </cell>
          <cell r="B4287" t="str">
            <v>Querträger</v>
          </cell>
          <cell r="C4287">
            <v>0.5</v>
          </cell>
          <cell r="D4287">
            <v>5.77</v>
          </cell>
          <cell r="E4287">
            <v>7.27</v>
          </cell>
        </row>
        <row r="4288">
          <cell r="A4288" t="str">
            <v>400101200</v>
          </cell>
          <cell r="B4288" t="str">
            <v>Säule</v>
          </cell>
          <cell r="C4288">
            <v>1</v>
          </cell>
          <cell r="D4288">
            <v>4.9400000000000004</v>
          </cell>
          <cell r="E4288">
            <v>6.44</v>
          </cell>
        </row>
        <row r="4289">
          <cell r="A4289" t="str">
            <v>400101201</v>
          </cell>
          <cell r="B4289" t="str">
            <v>Schutzblech Drehstopper</v>
          </cell>
          <cell r="C4289">
            <v>0</v>
          </cell>
          <cell r="D4289">
            <v>16.38</v>
          </cell>
          <cell r="E4289">
            <v>16.38</v>
          </cell>
        </row>
        <row r="4290">
          <cell r="A4290" t="str">
            <v>400101202</v>
          </cell>
          <cell r="B4290" t="str">
            <v>Einlaufschuh/Aufsteigschutz Trolleyführung</v>
          </cell>
          <cell r="C4290">
            <v>0</v>
          </cell>
          <cell r="D4290">
            <v>98.5</v>
          </cell>
          <cell r="E4290">
            <v>98.5</v>
          </cell>
        </row>
        <row r="4291">
          <cell r="A4291" t="str">
            <v>400101203</v>
          </cell>
          <cell r="B4291" t="str">
            <v>Einlaufschuh/Aufsteigschutz Trolleyführung kpl.</v>
          </cell>
          <cell r="C4291">
            <v>4.5</v>
          </cell>
          <cell r="D4291">
            <v>6.23</v>
          </cell>
          <cell r="E4291">
            <v>12.23</v>
          </cell>
        </row>
        <row r="4292">
          <cell r="A4292" t="str">
            <v>400101204</v>
          </cell>
          <cell r="B4292" t="str">
            <v>Gegenlager f. Fixiereinheit unten</v>
          </cell>
          <cell r="C4292">
            <v>0</v>
          </cell>
          <cell r="D4292">
            <v>29.6</v>
          </cell>
          <cell r="E4292">
            <v>29.6</v>
          </cell>
        </row>
        <row r="4293">
          <cell r="A4293" t="str">
            <v>400101205</v>
          </cell>
          <cell r="B4293" t="str">
            <v>Fixierstation unten kpl.</v>
          </cell>
          <cell r="C4293">
            <v>20.5</v>
          </cell>
          <cell r="D4293">
            <v>692.39</v>
          </cell>
          <cell r="E4293">
            <v>725.39</v>
          </cell>
        </row>
        <row r="4294">
          <cell r="A4294" t="str">
            <v>400101206</v>
          </cell>
          <cell r="B4294" t="str">
            <v>AFS für Absenkeinheit (ohne Motor 400101426)</v>
          </cell>
          <cell r="C4294">
            <v>316</v>
          </cell>
          <cell r="D4294">
            <v>1108.33</v>
          </cell>
          <cell r="E4294">
            <v>1450.33</v>
          </cell>
        </row>
        <row r="4295">
          <cell r="A4295" t="str">
            <v>400101207</v>
          </cell>
          <cell r="B4295" t="str">
            <v>Bearbeitung Motorplatte</v>
          </cell>
          <cell r="C4295">
            <v>8.5</v>
          </cell>
          <cell r="D4295">
            <v>164</v>
          </cell>
          <cell r="E4295">
            <v>172.5</v>
          </cell>
        </row>
        <row r="4296">
          <cell r="A4296" t="str">
            <v>400101208</v>
          </cell>
          <cell r="B4296" t="str">
            <v>Verstärkungsrohr</v>
          </cell>
          <cell r="C4296"/>
          <cell r="D4296"/>
          <cell r="E4296"/>
        </row>
        <row r="4297">
          <cell r="A4297" t="str">
            <v>400101209</v>
          </cell>
          <cell r="B4297" t="str">
            <v>Endanschlag AFS</v>
          </cell>
          <cell r="C4297">
            <v>0</v>
          </cell>
          <cell r="D4297">
            <v>18.100000000000001</v>
          </cell>
          <cell r="E4297">
            <v>18.100000000000001</v>
          </cell>
        </row>
        <row r="4298">
          <cell r="A4298" t="str">
            <v>400101210</v>
          </cell>
          <cell r="B4298" t="str">
            <v>ZYL.SCHR. M6X8 DIN 6912 M.INNENSKT. VZ</v>
          </cell>
          <cell r="C4298"/>
          <cell r="D4298">
            <v>7.0000000000000007E-2</v>
          </cell>
          <cell r="E4298">
            <v>7.0000000000000007E-2</v>
          </cell>
        </row>
        <row r="4299">
          <cell r="A4299" t="str">
            <v>400101211</v>
          </cell>
          <cell r="B4299" t="str">
            <v>Spannpratze</v>
          </cell>
          <cell r="C4299">
            <v>0</v>
          </cell>
          <cell r="D4299">
            <v>1.2</v>
          </cell>
          <cell r="E4299">
            <v>1.2</v>
          </cell>
        </row>
        <row r="4300">
          <cell r="A4300" t="str">
            <v>400101212</v>
          </cell>
          <cell r="B4300" t="str">
            <v>FLACHMATERIAL S-GRÜN 8x80</v>
          </cell>
          <cell r="C4300">
            <v>0</v>
          </cell>
          <cell r="D4300">
            <v>10.8775</v>
          </cell>
          <cell r="E4300">
            <v>10.8775</v>
          </cell>
        </row>
        <row r="4301">
          <cell r="A4301" t="str">
            <v>400101213</v>
          </cell>
          <cell r="B4301" t="str">
            <v>Abstandshalter ILS 3.0</v>
          </cell>
          <cell r="C4301">
            <v>16.5</v>
          </cell>
          <cell r="D4301">
            <v>0.16</v>
          </cell>
          <cell r="E4301">
            <v>19.66</v>
          </cell>
        </row>
        <row r="4302">
          <cell r="A4302" t="str">
            <v>400101214</v>
          </cell>
          <cell r="B4302" t="str">
            <v>Schwenkprofil Einschleusen ILS 3.0</v>
          </cell>
          <cell r="C4302">
            <v>50</v>
          </cell>
          <cell r="D4302">
            <v>6.21</v>
          </cell>
          <cell r="E4302">
            <v>57.21</v>
          </cell>
        </row>
        <row r="4303">
          <cell r="A4303" t="str">
            <v>400101215</v>
          </cell>
          <cell r="B4303" t="str">
            <v>LP Ausschleusen gerade ILS 3.0</v>
          </cell>
          <cell r="C4303">
            <v>16.5</v>
          </cell>
          <cell r="D4303">
            <v>5.07</v>
          </cell>
          <cell r="E4303">
            <v>26.57</v>
          </cell>
        </row>
        <row r="4304">
          <cell r="A4304" t="str">
            <v>400101216</v>
          </cell>
          <cell r="B4304" t="str">
            <v>Bolzen LP-Aufnahme Einschleusen Kreisel ILS 3.0</v>
          </cell>
          <cell r="C4304">
            <v>0</v>
          </cell>
          <cell r="D4304">
            <v>46.7</v>
          </cell>
          <cell r="E4304">
            <v>46.7</v>
          </cell>
        </row>
        <row r="4305">
          <cell r="A4305" t="str">
            <v>400101217</v>
          </cell>
          <cell r="B4305" t="str">
            <v>LP Einschleusen gerade ILS 3.0</v>
          </cell>
          <cell r="C4305">
            <v>16.5</v>
          </cell>
          <cell r="D4305">
            <v>5.07</v>
          </cell>
          <cell r="E4305">
            <v>26.57</v>
          </cell>
        </row>
        <row r="4306">
          <cell r="A4306" t="str">
            <v>400101218</v>
          </cell>
          <cell r="B4306" t="str">
            <v>Führungsblech Einschleusen ILS 3.0</v>
          </cell>
          <cell r="C4306">
            <v>0</v>
          </cell>
          <cell r="D4306">
            <v>41.6</v>
          </cell>
          <cell r="E4306">
            <v>41.6</v>
          </cell>
        </row>
        <row r="4307">
          <cell r="A4307" t="str">
            <v>400101219</v>
          </cell>
          <cell r="B4307" t="str">
            <v>Führungsblech Ausschleusen ILS 3.0</v>
          </cell>
          <cell r="C4307">
            <v>0</v>
          </cell>
          <cell r="D4307">
            <v>41.6</v>
          </cell>
          <cell r="E4307">
            <v>41.6</v>
          </cell>
        </row>
        <row r="4308">
          <cell r="A4308" t="str">
            <v>400101220</v>
          </cell>
          <cell r="B4308" t="str">
            <v>Führungsblech Weiche Einschleusen ILS 3.0</v>
          </cell>
          <cell r="C4308">
            <v>0</v>
          </cell>
          <cell r="D4308">
            <v>55.8</v>
          </cell>
          <cell r="E4308">
            <v>55.8</v>
          </cell>
        </row>
        <row r="4309">
          <cell r="A4309" t="str">
            <v>400101221</v>
          </cell>
          <cell r="B4309" t="str">
            <v>Halter Umfahrungsbogen Einschleusen ILS 3.0</v>
          </cell>
          <cell r="C4309">
            <v>0</v>
          </cell>
          <cell r="D4309">
            <v>83.5</v>
          </cell>
          <cell r="E4309">
            <v>83.5</v>
          </cell>
        </row>
        <row r="4310">
          <cell r="A4310" t="str">
            <v>400101222</v>
          </cell>
          <cell r="B4310" t="str">
            <v>Prüflehre f. Warenträger CQT Transport</v>
          </cell>
          <cell r="C4310">
            <v>16</v>
          </cell>
          <cell r="D4310">
            <v>3.88</v>
          </cell>
          <cell r="E4310">
            <v>19.88</v>
          </cell>
        </row>
        <row r="4311">
          <cell r="A4311" t="str">
            <v>400101223</v>
          </cell>
          <cell r="B4311" t="str">
            <v>Linearantrieb pn. - DGP-1320-PPV-A-B</v>
          </cell>
          <cell r="C4311"/>
          <cell r="D4311"/>
          <cell r="E4311"/>
        </row>
        <row r="4312">
          <cell r="A4312" t="str">
            <v>400101224</v>
          </cell>
          <cell r="B4312" t="str">
            <v xml:space="preserve">Wegeventil 5/3G - CPE18-M1H-5/3G-1/4 </v>
          </cell>
          <cell r="C4312"/>
          <cell r="D4312"/>
          <cell r="E4312"/>
        </row>
        <row r="4313">
          <cell r="A4313" t="str">
            <v>400101225</v>
          </cell>
          <cell r="B4313" t="str">
            <v>Steckdose für Ventil - MSSD-EB</v>
          </cell>
          <cell r="C4313"/>
          <cell r="D4313">
            <v>1.51</v>
          </cell>
          <cell r="E4313">
            <v>1.51</v>
          </cell>
        </row>
        <row r="4314">
          <cell r="A4314" t="str">
            <v>400101226</v>
          </cell>
          <cell r="B4314" t="str">
            <v>Führungswagen - KWVE 25 G3 V1 (INA)</v>
          </cell>
          <cell r="C4314"/>
          <cell r="D4314">
            <v>195.71</v>
          </cell>
          <cell r="E4314">
            <v>195.71</v>
          </cell>
        </row>
        <row r="4315">
          <cell r="A4315" t="str">
            <v>400101227</v>
          </cell>
          <cell r="B4315" t="str">
            <v>Führungsschiene - TKVD 25 , L = 1660 (INA)</v>
          </cell>
          <cell r="C4315"/>
          <cell r="D4315"/>
          <cell r="E4315"/>
        </row>
        <row r="4316">
          <cell r="A4316" t="str">
            <v>400101228</v>
          </cell>
          <cell r="B4316" t="str">
            <v xml:space="preserve">Stossdämpfer M30x1,5 - YSR-25-40-C </v>
          </cell>
          <cell r="C4316"/>
          <cell r="D4316">
            <v>200.04</v>
          </cell>
          <cell r="E4316">
            <v>200.04</v>
          </cell>
        </row>
        <row r="4317">
          <cell r="A4317" t="str">
            <v>400101229</v>
          </cell>
          <cell r="B4317" t="str">
            <v xml:space="preserve">Kabelschleppkette - Z200.05.075 , L=1500 </v>
          </cell>
          <cell r="C4317"/>
          <cell r="D4317"/>
          <cell r="E4317"/>
        </row>
        <row r="4318">
          <cell r="A4318" t="str">
            <v>400101230</v>
          </cell>
          <cell r="B4318" t="str">
            <v xml:space="preserve">Anschlussstücke für Kabelschleppkette Z200.05.075 </v>
          </cell>
          <cell r="C4318"/>
          <cell r="D4318"/>
          <cell r="E4318"/>
        </row>
        <row r="4319">
          <cell r="A4319" t="str">
            <v>400101231</v>
          </cell>
          <cell r="B4319" t="str">
            <v xml:space="preserve">Kompaktzylinder M16x1,5 - ADN-80-10-A-P-A </v>
          </cell>
          <cell r="C4319"/>
          <cell r="D4319"/>
          <cell r="E4319"/>
        </row>
        <row r="4320">
          <cell r="A4320" t="str">
            <v>400101232</v>
          </cell>
          <cell r="B4320" t="str">
            <v xml:space="preserve">Wegeventil 3/2 - CPE18-M1H-3GL-1/4 </v>
          </cell>
          <cell r="C4320"/>
          <cell r="D4320">
            <v>68.790000000000006</v>
          </cell>
          <cell r="E4320">
            <v>68.790000000000006</v>
          </cell>
        </row>
        <row r="4321">
          <cell r="A4321" t="str">
            <v>400101233</v>
          </cell>
          <cell r="B4321" t="str">
            <v>Tellerfeder ca. 1500N DIN 2093 - AD40 x 1,5</v>
          </cell>
          <cell r="C4321"/>
          <cell r="D4321"/>
          <cell r="E4321"/>
        </row>
        <row r="4322">
          <cell r="A4322" t="str">
            <v>400101234</v>
          </cell>
          <cell r="B4322" t="str">
            <v>Bronzebuchse 45-50-30 - 4530 MBz (GGB)</v>
          </cell>
          <cell r="C4322"/>
          <cell r="D4322"/>
          <cell r="E4322"/>
        </row>
        <row r="4323">
          <cell r="A4323" t="str">
            <v>400101235</v>
          </cell>
          <cell r="B4323" t="str">
            <v>Bremsbelag PU, 100 sh - D31x11</v>
          </cell>
          <cell r="C4323"/>
          <cell r="D4323"/>
          <cell r="E4323"/>
        </row>
        <row r="4324">
          <cell r="A4324" t="str">
            <v>400101236</v>
          </cell>
          <cell r="B4324" t="str">
            <v>TEF-Bogen 24° R800 300/281</v>
          </cell>
          <cell r="C4324">
            <v>7</v>
          </cell>
          <cell r="D4324">
            <v>37.090000000000003</v>
          </cell>
          <cell r="E4324">
            <v>47.09</v>
          </cell>
        </row>
        <row r="4325">
          <cell r="A4325" t="str">
            <v>400101237</v>
          </cell>
          <cell r="B4325" t="str">
            <v>Platte für Heber Pikeur</v>
          </cell>
          <cell r="C4325">
            <v>0</v>
          </cell>
          <cell r="D4325">
            <v>129.4</v>
          </cell>
          <cell r="E4325">
            <v>129.4</v>
          </cell>
        </row>
        <row r="4326">
          <cell r="A4326" t="str">
            <v>400101238</v>
          </cell>
          <cell r="B4326" t="str">
            <v>TEF-Bogen 24° R800 300/100</v>
          </cell>
          <cell r="C4326">
            <v>7</v>
          </cell>
          <cell r="D4326">
            <v>37.090000000000003</v>
          </cell>
          <cell r="E4326">
            <v>47.09</v>
          </cell>
        </row>
        <row r="4327">
          <cell r="A4327" t="str">
            <v>400101239</v>
          </cell>
          <cell r="B4327" t="str">
            <v>Zuschnitt / Cutting 8,00 x 80,00 x 2.000,00 mm</v>
          </cell>
          <cell r="C4327"/>
          <cell r="D4327"/>
          <cell r="E4327"/>
        </row>
        <row r="4328">
          <cell r="A4328" t="str">
            <v>400101240</v>
          </cell>
          <cell r="B4328" t="str">
            <v>TEF Motorplatte Antriebsstation</v>
          </cell>
          <cell r="C4328">
            <v>0</v>
          </cell>
          <cell r="D4328">
            <v>0</v>
          </cell>
          <cell r="E4328">
            <v>0</v>
          </cell>
        </row>
        <row r="4329">
          <cell r="A4329" t="str">
            <v>400101241</v>
          </cell>
          <cell r="B4329" t="str">
            <v>Winkel 1 für TEF</v>
          </cell>
          <cell r="C4329">
            <v>0</v>
          </cell>
          <cell r="D4329">
            <v>0</v>
          </cell>
          <cell r="E4329">
            <v>0</v>
          </cell>
        </row>
        <row r="4330">
          <cell r="A4330" t="str">
            <v>400101242</v>
          </cell>
          <cell r="B4330" t="str">
            <v>Winkel 2 für TEF</v>
          </cell>
          <cell r="C4330">
            <v>0</v>
          </cell>
          <cell r="D4330">
            <v>0</v>
          </cell>
          <cell r="E4330">
            <v>0</v>
          </cell>
        </row>
        <row r="4331">
          <cell r="A4331" t="str">
            <v>400101243</v>
          </cell>
          <cell r="B4331" t="str">
            <v>Winkel 3 für TEF</v>
          </cell>
          <cell r="C4331">
            <v>0</v>
          </cell>
          <cell r="D4331">
            <v>0</v>
          </cell>
          <cell r="E4331">
            <v>0</v>
          </cell>
        </row>
        <row r="4332">
          <cell r="A4332" t="str">
            <v>400101244</v>
          </cell>
          <cell r="B4332" t="str">
            <v>Formbügel Buche naturlackiert 44cm/16mm,</v>
          </cell>
          <cell r="C4332">
            <v>0</v>
          </cell>
          <cell r="D4332">
            <v>2.4009999999999998</v>
          </cell>
          <cell r="E4332">
            <v>2.4009999999999998</v>
          </cell>
        </row>
        <row r="4333">
          <cell r="A4333" t="str">
            <v>400101245</v>
          </cell>
          <cell r="B4333" t="str">
            <v>Samsung Smart Signage Display</v>
          </cell>
          <cell r="C4333">
            <v>0</v>
          </cell>
          <cell r="D4333">
            <v>948.38750000000005</v>
          </cell>
          <cell r="E4333">
            <v>948.38750000000005</v>
          </cell>
        </row>
        <row r="4334">
          <cell r="A4334" t="str">
            <v>400101246</v>
          </cell>
          <cell r="B4334" t="str">
            <v>Winkel 60x60x6x190 mit Langlöcher</v>
          </cell>
          <cell r="C4334">
            <v>12.5</v>
          </cell>
          <cell r="D4334">
            <v>4.12</v>
          </cell>
          <cell r="E4334">
            <v>17.12</v>
          </cell>
        </row>
        <row r="4335">
          <cell r="A4335" t="str">
            <v>400101247</v>
          </cell>
          <cell r="B4335" t="str">
            <v>Sondersäule L=1450mm</v>
          </cell>
          <cell r="C4335">
            <v>0</v>
          </cell>
          <cell r="D4335">
            <v>85.76</v>
          </cell>
          <cell r="E4335">
            <v>85.76</v>
          </cell>
        </row>
        <row r="4336">
          <cell r="A4336" t="str">
            <v>400101248</v>
          </cell>
          <cell r="B4336" t="str">
            <v>Schildhalter für Weichen für Sensor Kennzeichnung</v>
          </cell>
          <cell r="C4336">
            <v>0</v>
          </cell>
          <cell r="D4336">
            <v>0.31</v>
          </cell>
          <cell r="E4336">
            <v>0.31</v>
          </cell>
        </row>
        <row r="4337">
          <cell r="A4337" t="str">
            <v>400101249</v>
          </cell>
          <cell r="B4337" t="str">
            <v>Schildhalter für Stopper für Sensor Kennzeichnung</v>
          </cell>
          <cell r="C4337">
            <v>0</v>
          </cell>
          <cell r="D4337">
            <v>0.45</v>
          </cell>
          <cell r="E4337">
            <v>0.45</v>
          </cell>
        </row>
        <row r="4338">
          <cell r="A4338" t="str">
            <v>400101250</v>
          </cell>
          <cell r="B4338" t="str">
            <v>BLINDNIETE 3X6 DIN 7337</v>
          </cell>
          <cell r="C4338">
            <v>0</v>
          </cell>
          <cell r="D4338">
            <v>2.1453333333333335E-2</v>
          </cell>
          <cell r="E4338">
            <v>2.1453333333333335E-2</v>
          </cell>
        </row>
        <row r="4339">
          <cell r="A4339" t="str">
            <v>400101251</v>
          </cell>
          <cell r="B4339" t="str">
            <v>DRUCKPLATTE FÜR TROLLEYFIXIERUNG HALTER</v>
          </cell>
          <cell r="C4339">
            <v>0</v>
          </cell>
          <cell r="D4339">
            <v>40.6</v>
          </cell>
          <cell r="E4339">
            <v>40.6</v>
          </cell>
        </row>
        <row r="4340">
          <cell r="A4340" t="str">
            <v>400101252</v>
          </cell>
          <cell r="B4340" t="str">
            <v>STOPPERHÜLSE FÜR TROLLEYFIXIERUNG HEBER</v>
          </cell>
          <cell r="C4340">
            <v>0</v>
          </cell>
          <cell r="D4340">
            <v>144.1</v>
          </cell>
          <cell r="E4340">
            <v>144.1</v>
          </cell>
        </row>
        <row r="4341">
          <cell r="A4341" t="str">
            <v>400101253</v>
          </cell>
          <cell r="B4341" t="str">
            <v>HÜLSENDECKEL FÜR TROLLEYFIXIERUNG HEBER</v>
          </cell>
          <cell r="C4341">
            <v>0</v>
          </cell>
          <cell r="D4341">
            <v>34.4</v>
          </cell>
          <cell r="E4341">
            <v>34.4</v>
          </cell>
        </row>
        <row r="4342">
          <cell r="A4342" t="str">
            <v>400101254</v>
          </cell>
          <cell r="B4342" t="str">
            <v>HÜLSENBODEN FÜR TROLLEYFIXIERUNG HEBER</v>
          </cell>
          <cell r="C4342">
            <v>0</v>
          </cell>
          <cell r="D4342">
            <v>34.6</v>
          </cell>
          <cell r="E4342">
            <v>34.6</v>
          </cell>
        </row>
        <row r="4343">
          <cell r="A4343" t="str">
            <v>400101255</v>
          </cell>
          <cell r="B4343" t="str">
            <v>STOPPERSTANGE FÜR TROLLEYFIXIERUNG HEBER</v>
          </cell>
          <cell r="C4343">
            <v>0</v>
          </cell>
          <cell r="D4343">
            <v>44.4</v>
          </cell>
          <cell r="E4343">
            <v>44.4</v>
          </cell>
        </row>
        <row r="4344">
          <cell r="A4344" t="str">
            <v>400101256</v>
          </cell>
          <cell r="B4344" t="str">
            <v>STOPPERSTIFT FÜR TROLLEYFIXIERUNG HEBER</v>
          </cell>
          <cell r="C4344">
            <v>0</v>
          </cell>
          <cell r="D4344">
            <v>19.2</v>
          </cell>
          <cell r="E4344">
            <v>19.2</v>
          </cell>
        </row>
        <row r="4345">
          <cell r="A4345" t="str">
            <v>400101257</v>
          </cell>
          <cell r="B4345" t="str">
            <v>ALUPROFIL AP110 L=1080 FÜR TROLLEYFIXIERUNG HEBER</v>
          </cell>
          <cell r="C4345">
            <v>3.5</v>
          </cell>
          <cell r="D4345">
            <v>7.88</v>
          </cell>
          <cell r="E4345">
            <v>12.38</v>
          </cell>
        </row>
        <row r="4346">
          <cell r="A4346" t="str">
            <v>400101258</v>
          </cell>
          <cell r="B4346" t="str">
            <v>ALUPROFIL AP 110 L=300 FÜR TROLLEYFIXIERUNG HEBER</v>
          </cell>
          <cell r="C4346">
            <v>2.5</v>
          </cell>
          <cell r="D4346">
            <v>1.97</v>
          </cell>
          <cell r="E4346">
            <v>5.47</v>
          </cell>
        </row>
        <row r="4347">
          <cell r="A4347" t="str">
            <v>400101259</v>
          </cell>
          <cell r="B4347" t="str">
            <v>TROLLEYFIXIERUNG FÜR TROLLEYFIXIERUNG HEBER</v>
          </cell>
          <cell r="C4347">
            <v>19</v>
          </cell>
          <cell r="D4347">
            <v>649.83000000000004</v>
          </cell>
          <cell r="E4347">
            <v>678.33</v>
          </cell>
        </row>
        <row r="4348">
          <cell r="A4348" t="str">
            <v>400101260</v>
          </cell>
          <cell r="B4348" t="str">
            <v>Anbauteile (Bogen, Führungsschiene, Montagejoch)</v>
          </cell>
          <cell r="C4348">
            <v>0</v>
          </cell>
          <cell r="D4348">
            <v>0</v>
          </cell>
          <cell r="E4348">
            <v>0</v>
          </cell>
        </row>
        <row r="4349">
          <cell r="A4349" t="str">
            <v>400101261</v>
          </cell>
          <cell r="B4349" t="str">
            <v>SCHRAUBANKER HUS3-H 8x85 35/25/15</v>
          </cell>
          <cell r="C4349">
            <v>0</v>
          </cell>
          <cell r="D4349">
            <v>1.0908</v>
          </cell>
          <cell r="E4349">
            <v>1.0908</v>
          </cell>
        </row>
        <row r="4350">
          <cell r="A4350" t="str">
            <v>400101262</v>
          </cell>
          <cell r="B4350" t="str">
            <v>HAMMERBOHRER TE-CX 8/22 MP8</v>
          </cell>
          <cell r="C4350">
            <v>0</v>
          </cell>
          <cell r="D4350">
            <v>10.3775</v>
          </cell>
          <cell r="E4350">
            <v>10.3775</v>
          </cell>
        </row>
        <row r="4351">
          <cell r="A4351" t="str">
            <v>400101263</v>
          </cell>
          <cell r="B4351" t="str">
            <v>SCHRAUBANKER HUS-C 6 6x40/5</v>
          </cell>
          <cell r="C4351">
            <v>0</v>
          </cell>
          <cell r="D4351">
            <v>0.52180000000000004</v>
          </cell>
          <cell r="E4351">
            <v>0.52180000000000004</v>
          </cell>
        </row>
        <row r="4352">
          <cell r="A4352" t="str">
            <v>400101264</v>
          </cell>
          <cell r="B4352" t="str">
            <v>BEHÄLTER, SERIE AS2-CLS/-CLP/ -CLC- R412006338</v>
          </cell>
          <cell r="C4352">
            <v>0</v>
          </cell>
          <cell r="D4352">
            <v>10.16</v>
          </cell>
          <cell r="E4352">
            <v>10.16</v>
          </cell>
        </row>
        <row r="4353">
          <cell r="A4353" t="str">
            <v>400101265</v>
          </cell>
          <cell r="B4353" t="str">
            <v xml:space="preserve">Holzbauschraube 8x50 HN 2849 mit Tellerkopf und </v>
          </cell>
          <cell r="C4353"/>
          <cell r="D4353">
            <v>0.1</v>
          </cell>
          <cell r="E4353">
            <v>0.1</v>
          </cell>
        </row>
        <row r="4354">
          <cell r="A4354" t="str">
            <v>400101266</v>
          </cell>
          <cell r="B4354" t="str">
            <v>Abstandhalter f. Fixierstation</v>
          </cell>
          <cell r="C4354">
            <v>0</v>
          </cell>
          <cell r="D4354">
            <v>38.1</v>
          </cell>
          <cell r="E4354">
            <v>38.1</v>
          </cell>
        </row>
        <row r="4355">
          <cell r="A4355" t="str">
            <v>400101267</v>
          </cell>
          <cell r="B4355" t="str">
            <v>Fixierdorn an Abstandhalter f. Fixierstation</v>
          </cell>
          <cell r="C4355">
            <v>0</v>
          </cell>
          <cell r="D4355">
            <v>23.1</v>
          </cell>
          <cell r="E4355">
            <v>23.1</v>
          </cell>
        </row>
        <row r="4356">
          <cell r="A4356" t="str">
            <v>400101268</v>
          </cell>
          <cell r="B4356" t="str">
            <v>Abstandhalter kpl. Fixierstation</v>
          </cell>
          <cell r="C4356">
            <v>3</v>
          </cell>
          <cell r="D4356">
            <v>169.99</v>
          </cell>
          <cell r="E4356">
            <v>177.99</v>
          </cell>
        </row>
        <row r="4357">
          <cell r="A4357" t="str">
            <v>400101269</v>
          </cell>
          <cell r="B4357" t="str">
            <v>Abhängung Zylinder Einschleusen</v>
          </cell>
          <cell r="C4357">
            <v>0</v>
          </cell>
          <cell r="D4357">
            <v>88.3</v>
          </cell>
          <cell r="E4357">
            <v>88.3</v>
          </cell>
        </row>
        <row r="4358">
          <cell r="A4358" t="str">
            <v>400101270</v>
          </cell>
          <cell r="B4358" t="str">
            <v>Distanzbuchse Einschleusen ILS 3.0</v>
          </cell>
          <cell r="C4358">
            <v>0</v>
          </cell>
          <cell r="D4358">
            <v>18.8</v>
          </cell>
          <cell r="E4358">
            <v>18.8</v>
          </cell>
        </row>
        <row r="4359">
          <cell r="A4359" t="str">
            <v>400101271</v>
          </cell>
          <cell r="B4359" t="str">
            <v>Abhängung Ein-/Ausschleusen am Kreisel ILS 3.0</v>
          </cell>
          <cell r="C4359">
            <v>0</v>
          </cell>
          <cell r="D4359">
            <v>52.9</v>
          </cell>
          <cell r="E4359">
            <v>52.9</v>
          </cell>
        </row>
        <row r="4360">
          <cell r="A4360" t="str">
            <v>400101272</v>
          </cell>
          <cell r="B4360" t="str">
            <v>Laufprofil LP 3.0 bearbeitet für Einschleusen</v>
          </cell>
          <cell r="C4360">
            <v>1.5</v>
          </cell>
          <cell r="D4360">
            <v>3.14</v>
          </cell>
          <cell r="E4360">
            <v>7.14</v>
          </cell>
        </row>
        <row r="4361">
          <cell r="A4361" t="str">
            <v>400101273</v>
          </cell>
          <cell r="B4361" t="str">
            <v>Weichenschenkel Einschleusen ILS 3.0</v>
          </cell>
          <cell r="C4361">
            <v>2.5</v>
          </cell>
          <cell r="D4361">
            <v>18.7</v>
          </cell>
          <cell r="E4361">
            <v>25.2</v>
          </cell>
        </row>
        <row r="4362">
          <cell r="A4362" t="str">
            <v>400101274</v>
          </cell>
          <cell r="B4362" t="str">
            <v>Abhängung Weichenkörper Einschleusen ILS 3.0</v>
          </cell>
          <cell r="C4362">
            <v>0</v>
          </cell>
          <cell r="D4362">
            <v>75.5</v>
          </cell>
          <cell r="E4362">
            <v>75.5</v>
          </cell>
        </row>
        <row r="4363">
          <cell r="A4363" t="str">
            <v>400101275</v>
          </cell>
          <cell r="B4363" t="str">
            <v>Weichenkörper Einschleusen ILS 3.0</v>
          </cell>
          <cell r="C4363">
            <v>20.5</v>
          </cell>
          <cell r="D4363">
            <v>183.72</v>
          </cell>
          <cell r="E4363">
            <v>215.72</v>
          </cell>
        </row>
        <row r="4364">
          <cell r="A4364" t="str">
            <v>400101276</v>
          </cell>
          <cell r="B4364" t="str">
            <v>Einschleuselement am Kreisel ILS 3.0</v>
          </cell>
          <cell r="C4364">
            <v>82.6</v>
          </cell>
          <cell r="D4364">
            <v>632.47</v>
          </cell>
          <cell r="E4364">
            <v>728.57</v>
          </cell>
        </row>
        <row r="4365">
          <cell r="A4365" t="str">
            <v>400101277</v>
          </cell>
          <cell r="B4365" t="str">
            <v>Einschleusen am Kreisel gerade ILS 3.0</v>
          </cell>
          <cell r="C4365">
            <v>41.5</v>
          </cell>
          <cell r="D4365">
            <v>117.33</v>
          </cell>
          <cell r="E4365">
            <v>169.33</v>
          </cell>
        </row>
        <row r="4366">
          <cell r="A4366" t="str">
            <v>400101278</v>
          </cell>
          <cell r="B4366" t="str">
            <v>Ausschleusen am Kreisel gerade ILS 3.0</v>
          </cell>
          <cell r="C4366">
            <v>17.5</v>
          </cell>
          <cell r="D4366">
            <v>117.08</v>
          </cell>
          <cell r="E4366">
            <v>149.58000000000001</v>
          </cell>
        </row>
        <row r="4367">
          <cell r="A4367" t="str">
            <v>400101279</v>
          </cell>
          <cell r="B4367" t="str">
            <v>Zentrierbolzen für Sternweiche</v>
          </cell>
          <cell r="C4367">
            <v>0</v>
          </cell>
          <cell r="D4367">
            <v>22.5</v>
          </cell>
          <cell r="E4367">
            <v>22.5</v>
          </cell>
        </row>
        <row r="4368">
          <cell r="A4368" t="str">
            <v>400101280</v>
          </cell>
          <cell r="B4368" t="str">
            <v>Weichenschenkel für Sternweiche</v>
          </cell>
          <cell r="C4368">
            <v>6</v>
          </cell>
          <cell r="D4368">
            <v>3.25</v>
          </cell>
          <cell r="E4368">
            <v>11.75</v>
          </cell>
        </row>
        <row r="4369">
          <cell r="A4369" t="str">
            <v>400101281</v>
          </cell>
          <cell r="B4369" t="str">
            <v>S T Weichenkörper mit P für Sternweiche</v>
          </cell>
          <cell r="C4369">
            <v>20.5</v>
          </cell>
          <cell r="D4369">
            <v>254.35</v>
          </cell>
          <cell r="E4369">
            <v>282.85000000000002</v>
          </cell>
        </row>
        <row r="4370">
          <cell r="A4370" t="str">
            <v>400101282</v>
          </cell>
          <cell r="B4370" t="str">
            <v>Sternweiche kpl.</v>
          </cell>
          <cell r="C4370">
            <v>73.5</v>
          </cell>
          <cell r="D4370">
            <v>1685.17</v>
          </cell>
          <cell r="E4370">
            <v>1779.17</v>
          </cell>
        </row>
        <row r="4371">
          <cell r="A4371" t="str">
            <v>400101283</v>
          </cell>
          <cell r="B4371" t="str">
            <v>S-grün Abwurf für Klammerbügel</v>
          </cell>
          <cell r="C4371">
            <v>3</v>
          </cell>
          <cell r="D4371">
            <v>2.92</v>
          </cell>
          <cell r="E4371">
            <v>6.92</v>
          </cell>
        </row>
        <row r="4372">
          <cell r="A4372" t="str">
            <v>400101284</v>
          </cell>
          <cell r="B4372" t="str">
            <v xml:space="preserve">Schneckengetriebemotor SA57 DRN80MK4 0,55 KW </v>
          </cell>
          <cell r="C4372">
            <v>0</v>
          </cell>
          <cell r="D4372">
            <v>479.18</v>
          </cell>
          <cell r="E4372">
            <v>479.18</v>
          </cell>
        </row>
        <row r="4373">
          <cell r="A4373" t="str">
            <v>400101285</v>
          </cell>
          <cell r="B4373" t="str">
            <v xml:space="preserve">Schneckengetriebemotor SA57 DRN80MK4 0,55 KW </v>
          </cell>
          <cell r="C4373">
            <v>0</v>
          </cell>
          <cell r="D4373">
            <v>479.18</v>
          </cell>
          <cell r="E4373">
            <v>479.18</v>
          </cell>
        </row>
        <row r="4374">
          <cell r="A4374" t="str">
            <v>400101286</v>
          </cell>
          <cell r="B4374" t="str">
            <v>Schneckengetriebemotor SA57 DRN80M4 0,75KW</v>
          </cell>
          <cell r="C4374"/>
          <cell r="D4374">
            <v>456.49</v>
          </cell>
          <cell r="E4374">
            <v>456.49</v>
          </cell>
        </row>
        <row r="4375">
          <cell r="A4375" t="str">
            <v>400101287</v>
          </cell>
          <cell r="B4375" t="str">
            <v>Schneckengetriebemotor SA57 DRN80M4 0,75KW</v>
          </cell>
          <cell r="C4375"/>
          <cell r="D4375">
            <v>456.49</v>
          </cell>
          <cell r="E4375">
            <v>456.49</v>
          </cell>
        </row>
        <row r="4376">
          <cell r="A4376" t="str">
            <v>400101288</v>
          </cell>
          <cell r="B4376" t="str">
            <v>Prüflehre kpl. f. Warenträger CQT</v>
          </cell>
          <cell r="C4376">
            <v>15</v>
          </cell>
          <cell r="D4376">
            <v>498.87</v>
          </cell>
          <cell r="E4376">
            <v>513.87</v>
          </cell>
        </row>
        <row r="4377">
          <cell r="A4377" t="str">
            <v>400101289</v>
          </cell>
          <cell r="B4377" t="str">
            <v>Aufhängehaken Negativ f. Prüflehre</v>
          </cell>
          <cell r="C4377">
            <v>0</v>
          </cell>
          <cell r="D4377">
            <v>130.4</v>
          </cell>
          <cell r="E4377">
            <v>130.4</v>
          </cell>
        </row>
        <row r="4378">
          <cell r="A4378" t="str">
            <v>400101290</v>
          </cell>
          <cell r="B4378" t="str">
            <v>Prüflehre Grundblech f. Warenträger CQT</v>
          </cell>
          <cell r="C4378"/>
          <cell r="D4378"/>
          <cell r="E4378"/>
        </row>
        <row r="4379">
          <cell r="A4379" t="str">
            <v>400101291</v>
          </cell>
          <cell r="B4379" t="str">
            <v>Sensorhalter am TEF</v>
          </cell>
          <cell r="C4379">
            <v>0</v>
          </cell>
          <cell r="D4379">
            <v>40.799999999999997</v>
          </cell>
          <cell r="E4379">
            <v>40.799999999999997</v>
          </cell>
        </row>
        <row r="4380">
          <cell r="A4380" t="str">
            <v>400101292</v>
          </cell>
          <cell r="B4380" t="str">
            <v>Zukaufgewerk</v>
          </cell>
          <cell r="C4380">
            <v>0</v>
          </cell>
          <cell r="D4380">
            <v>2521.75</v>
          </cell>
          <cell r="E4380">
            <v>2521.75</v>
          </cell>
        </row>
        <row r="4381">
          <cell r="A4381" t="str">
            <v>400101293</v>
          </cell>
          <cell r="B4381" t="str">
            <v>Zugfeder RZ-027I</v>
          </cell>
          <cell r="C4381"/>
          <cell r="D4381"/>
          <cell r="E4381"/>
        </row>
        <row r="4382">
          <cell r="A4382" t="str">
            <v>400101294</v>
          </cell>
          <cell r="B4382" t="str">
            <v>Lagerplatte f. Abwurframpe</v>
          </cell>
          <cell r="C4382">
            <v>0</v>
          </cell>
          <cell r="D4382">
            <v>122.3</v>
          </cell>
          <cell r="E4382">
            <v>122.3</v>
          </cell>
        </row>
        <row r="4383">
          <cell r="A4383" t="str">
            <v>400101295</v>
          </cell>
          <cell r="B4383" t="str">
            <v>Abwurframpe</v>
          </cell>
          <cell r="C4383">
            <v>0</v>
          </cell>
          <cell r="D4383">
            <v>68.400000000000006</v>
          </cell>
          <cell r="E4383">
            <v>68.400000000000006</v>
          </cell>
        </row>
        <row r="4384">
          <cell r="A4384" t="str">
            <v>400101296</v>
          </cell>
          <cell r="B4384" t="str">
            <v>Lasche f. Abwurframpe</v>
          </cell>
          <cell r="C4384">
            <v>0</v>
          </cell>
          <cell r="D4384">
            <v>23.25</v>
          </cell>
          <cell r="E4384">
            <v>23.25</v>
          </cell>
        </row>
        <row r="4385">
          <cell r="A4385" t="str">
            <v>400101297</v>
          </cell>
          <cell r="B4385" t="str">
            <v>5/2 Wegeventil federrückstellend SY3100-5U1-X350 /</v>
          </cell>
          <cell r="C4385">
            <v>0</v>
          </cell>
          <cell r="D4385">
            <v>97.19</v>
          </cell>
          <cell r="E4385">
            <v>97.19</v>
          </cell>
        </row>
        <row r="4386">
          <cell r="A4386" t="str">
            <v>400101298</v>
          </cell>
          <cell r="B4386" t="str">
            <v>KURZHUBZYLINDER KHZ-SA-032-0025-O / 0822406342</v>
          </cell>
          <cell r="C4386">
            <v>0</v>
          </cell>
          <cell r="D4386">
            <v>35.840000000000003</v>
          </cell>
          <cell r="E4386">
            <v>35.840000000000003</v>
          </cell>
        </row>
        <row r="4387">
          <cell r="A4387" t="str">
            <v>400101299</v>
          </cell>
          <cell r="B4387" t="str">
            <v>Förder-System TX200-12375-420</v>
          </cell>
          <cell r="C4387">
            <v>0</v>
          </cell>
          <cell r="D4387">
            <v>165275</v>
          </cell>
          <cell r="E4387">
            <v>165275</v>
          </cell>
        </row>
        <row r="4388">
          <cell r="A4388" t="str">
            <v>400101300</v>
          </cell>
          <cell r="B4388" t="str">
            <v>LT50 Beladung 1</v>
          </cell>
          <cell r="C4388">
            <v>0</v>
          </cell>
          <cell r="D4388">
            <v>444</v>
          </cell>
          <cell r="E4388">
            <v>444</v>
          </cell>
        </row>
        <row r="4389">
          <cell r="A4389" t="str">
            <v>400101301</v>
          </cell>
          <cell r="B4389" t="str">
            <v>LT50 Beladung 2</v>
          </cell>
          <cell r="C4389">
            <v>0</v>
          </cell>
          <cell r="D4389">
            <v>104.7</v>
          </cell>
          <cell r="E4389">
            <v>104.7</v>
          </cell>
        </row>
        <row r="4390">
          <cell r="A4390" t="str">
            <v>400101302</v>
          </cell>
          <cell r="B4390" t="str">
            <v>LT50 Beladung 3</v>
          </cell>
          <cell r="C4390">
            <v>0</v>
          </cell>
          <cell r="D4390">
            <v>99.7</v>
          </cell>
          <cell r="E4390">
            <v>99.7</v>
          </cell>
        </row>
        <row r="4391">
          <cell r="A4391" t="str">
            <v>400101303</v>
          </cell>
          <cell r="B4391" t="str">
            <v>LT50 Beladung 4</v>
          </cell>
          <cell r="C4391">
            <v>0</v>
          </cell>
          <cell r="D4391">
            <v>79.3</v>
          </cell>
          <cell r="E4391">
            <v>79.3</v>
          </cell>
        </row>
        <row r="4392">
          <cell r="A4392" t="str">
            <v>400101304</v>
          </cell>
          <cell r="B4392" t="str">
            <v>LT50 Beladung 5</v>
          </cell>
          <cell r="C4392"/>
          <cell r="D4392"/>
          <cell r="E4392"/>
        </row>
        <row r="4393">
          <cell r="A4393" t="str">
            <v>400101305</v>
          </cell>
          <cell r="B4393" t="str">
            <v>LT50 Beladung 6</v>
          </cell>
          <cell r="C4393"/>
          <cell r="D4393"/>
          <cell r="E4393"/>
        </row>
        <row r="4394">
          <cell r="A4394" t="str">
            <v>400101306</v>
          </cell>
          <cell r="B4394" t="str">
            <v>LT50 Beladung 7</v>
          </cell>
          <cell r="C4394"/>
          <cell r="D4394"/>
          <cell r="E4394"/>
        </row>
        <row r="4395">
          <cell r="A4395" t="str">
            <v>400101307</v>
          </cell>
          <cell r="B4395" t="str">
            <v>LT50 Beladung 8</v>
          </cell>
          <cell r="C4395"/>
          <cell r="D4395"/>
          <cell r="E4395"/>
        </row>
        <row r="4396">
          <cell r="A4396" t="str">
            <v>400101308</v>
          </cell>
          <cell r="B4396" t="str">
            <v>Halterung für HMI Anschluss-Box/Wandhalterung</v>
          </cell>
          <cell r="C4396">
            <v>0</v>
          </cell>
          <cell r="D4396">
            <v>13.8</v>
          </cell>
          <cell r="E4396">
            <v>13.8</v>
          </cell>
        </row>
        <row r="4397">
          <cell r="A4397" t="str">
            <v>400101309</v>
          </cell>
          <cell r="B4397" t="str">
            <v>Halterung für HMI Anschluss-Box kpl.</v>
          </cell>
          <cell r="C4397">
            <v>1.1499999999999999</v>
          </cell>
          <cell r="D4397">
            <v>16.64</v>
          </cell>
          <cell r="E4397">
            <v>17.79</v>
          </cell>
        </row>
        <row r="4398">
          <cell r="A4398" t="str">
            <v>400101310</v>
          </cell>
          <cell r="B4398" t="str">
            <v>Halterung f. Wandhalterung Typ 13 kpl.</v>
          </cell>
          <cell r="C4398">
            <v>1.5</v>
          </cell>
          <cell r="D4398">
            <v>16.64</v>
          </cell>
          <cell r="E4398">
            <v>18.14</v>
          </cell>
        </row>
        <row r="4399">
          <cell r="A4399" t="str">
            <v>400101311</v>
          </cell>
          <cell r="B4399" t="str">
            <v>Prüflehrenplatte f. Warenträger CQT Transport</v>
          </cell>
          <cell r="C4399">
            <v>0</v>
          </cell>
          <cell r="D4399">
            <v>111.3</v>
          </cell>
          <cell r="E4399">
            <v>111.3</v>
          </cell>
        </row>
        <row r="4400">
          <cell r="A4400" t="str">
            <v>400101312</v>
          </cell>
          <cell r="B4400" t="str">
            <v>Halterungsrahmen f. Prüflehre</v>
          </cell>
          <cell r="C4400">
            <v>0</v>
          </cell>
          <cell r="D4400">
            <v>113.5</v>
          </cell>
          <cell r="E4400">
            <v>113.5</v>
          </cell>
        </row>
        <row r="4401">
          <cell r="A4401" t="str">
            <v>400101313</v>
          </cell>
          <cell r="B4401" t="str">
            <v>Ansteckhalterung f. Prüflehre</v>
          </cell>
          <cell r="C4401">
            <v>0</v>
          </cell>
          <cell r="D4401">
            <v>131.1</v>
          </cell>
          <cell r="E4401">
            <v>131.1</v>
          </cell>
        </row>
        <row r="4402">
          <cell r="A4402" t="str">
            <v>400101314</v>
          </cell>
          <cell r="B4402" t="str">
            <v>Rastbolzen GN 617.2-8-CK-ST</v>
          </cell>
          <cell r="C4402">
            <v>0</v>
          </cell>
          <cell r="D4402">
            <v>12.25</v>
          </cell>
          <cell r="E4402">
            <v>12.25</v>
          </cell>
        </row>
        <row r="4403">
          <cell r="A4403" t="str">
            <v>400101315</v>
          </cell>
          <cell r="B4403" t="str">
            <v>SIMOGEAR Stirnradschneckengetriebemotor CAZ49-LE71</v>
          </cell>
          <cell r="C4403"/>
          <cell r="D4403"/>
          <cell r="E4403"/>
        </row>
        <row r="4404">
          <cell r="A4404" t="str">
            <v>400101316</v>
          </cell>
          <cell r="B4404" t="str">
            <v>SIMOGEAR Stirnradschneckengetriebemotor CAZ49-LE71</v>
          </cell>
          <cell r="C4404"/>
          <cell r="D4404"/>
          <cell r="E4404"/>
        </row>
        <row r="4405">
          <cell r="A4405" t="str">
            <v>400101317</v>
          </cell>
          <cell r="B4405" t="str">
            <v>Stellfußhalter Platte</v>
          </cell>
          <cell r="C4405">
            <v>0</v>
          </cell>
          <cell r="D4405">
            <v>19.25</v>
          </cell>
          <cell r="E4405">
            <v>19.25</v>
          </cell>
        </row>
        <row r="4406">
          <cell r="A4406" t="str">
            <v>400101318</v>
          </cell>
          <cell r="B4406" t="str">
            <v>Stellfuss VME 100 - L=80 M20 Ø100mm</v>
          </cell>
          <cell r="C4406">
            <v>0</v>
          </cell>
          <cell r="D4406">
            <v>29.53</v>
          </cell>
          <cell r="E4406">
            <v>29.53</v>
          </cell>
        </row>
        <row r="4407">
          <cell r="A4407" t="str">
            <v>400101319</v>
          </cell>
          <cell r="B4407" t="str">
            <v>Schwerlast-Lenkrolle LH-GSPO 80K</v>
          </cell>
          <cell r="C4407">
            <v>0</v>
          </cell>
          <cell r="D4407">
            <v>54.12</v>
          </cell>
          <cell r="E4407">
            <v>54.12</v>
          </cell>
        </row>
        <row r="4408">
          <cell r="A4408" t="str">
            <v>400101320</v>
          </cell>
          <cell r="B4408" t="str">
            <v>Führungsklotz für Rad einstellbar</v>
          </cell>
          <cell r="C4408">
            <v>0</v>
          </cell>
          <cell r="D4408">
            <v>17.899999999999999</v>
          </cell>
          <cell r="E4408">
            <v>17.899999999999999</v>
          </cell>
        </row>
        <row r="4409">
          <cell r="A4409" t="str">
            <v>400101321</v>
          </cell>
          <cell r="B4409" t="str">
            <v>Führungsklotz Rad ILS einstellbar</v>
          </cell>
          <cell r="C4409">
            <v>0</v>
          </cell>
          <cell r="D4409">
            <v>12.95</v>
          </cell>
          <cell r="E4409">
            <v>12.95</v>
          </cell>
        </row>
        <row r="4410">
          <cell r="A4410" t="str">
            <v>400101322</v>
          </cell>
          <cell r="B4410" t="str">
            <v>Führungsklotz kpl. für Kreisel ILS</v>
          </cell>
          <cell r="C4410">
            <v>3.5</v>
          </cell>
          <cell r="D4410">
            <v>31.7818</v>
          </cell>
          <cell r="E4410">
            <v>37.781799999999997</v>
          </cell>
        </row>
        <row r="4411">
          <cell r="A4411" t="str">
            <v>400101323</v>
          </cell>
          <cell r="B4411" t="str">
            <v>ISO-Kompaktzylinder CD55 G40 - 150, doppeltwirkend</v>
          </cell>
          <cell r="C4411">
            <v>0</v>
          </cell>
          <cell r="D4411">
            <v>51.25</v>
          </cell>
          <cell r="E4411">
            <v>51.25</v>
          </cell>
        </row>
        <row r="4412">
          <cell r="A4412" t="str">
            <v>400101324</v>
          </cell>
          <cell r="B4412" t="str">
            <v>Winkelhalter für Sensor</v>
          </cell>
          <cell r="C4412">
            <v>6.25</v>
          </cell>
          <cell r="D4412">
            <v>3</v>
          </cell>
          <cell r="E4412">
            <v>11.25</v>
          </cell>
        </row>
        <row r="4413">
          <cell r="A4413" t="str">
            <v>400101325</v>
          </cell>
          <cell r="B4413" t="str">
            <v>VL/O-3-1/4 3/2 Wegeventil,Ruhestellung geschlossen</v>
          </cell>
          <cell r="C4413">
            <v>0</v>
          </cell>
          <cell r="D4413">
            <v>69.2</v>
          </cell>
          <cell r="E4413">
            <v>69.2</v>
          </cell>
        </row>
        <row r="4414">
          <cell r="A4414" t="str">
            <v>400101326</v>
          </cell>
          <cell r="B4414" t="str">
            <v>ESK 1/4-1/4 Doppelnippel einstellbar</v>
          </cell>
          <cell r="C4414">
            <v>0</v>
          </cell>
          <cell r="D4414">
            <v>3.8</v>
          </cell>
          <cell r="E4414">
            <v>3.8</v>
          </cell>
        </row>
        <row r="4415">
          <cell r="A4415" t="str">
            <v>400101327</v>
          </cell>
          <cell r="B4415" t="str">
            <v>HB-1/4-QS-8 Rückschlagventil</v>
          </cell>
          <cell r="C4415">
            <v>0</v>
          </cell>
          <cell r="D4415">
            <v>16.62</v>
          </cell>
          <cell r="E4415">
            <v>16.62</v>
          </cell>
        </row>
        <row r="4416">
          <cell r="A4416" t="str">
            <v>400101328</v>
          </cell>
          <cell r="B4416" t="str">
            <v>Drosselrückschlagventil GRLA-1/4-QS-8-D Abluft</v>
          </cell>
          <cell r="C4416">
            <v>0</v>
          </cell>
          <cell r="D4416">
            <v>10.3</v>
          </cell>
          <cell r="E4416">
            <v>10.3</v>
          </cell>
        </row>
        <row r="4417">
          <cell r="A4417" t="str">
            <v>400101329</v>
          </cell>
          <cell r="B4417" t="str">
            <v>VUVG-L14-P53E-ZT-G18-1R8L 5/3 Wegeventil, Mittelst</v>
          </cell>
          <cell r="C4417">
            <v>0</v>
          </cell>
          <cell r="D4417">
            <v>79.39</v>
          </cell>
          <cell r="E4417">
            <v>79.39</v>
          </cell>
        </row>
        <row r="4418">
          <cell r="A4418" t="str">
            <v>400101330</v>
          </cell>
          <cell r="B4418" t="str">
            <v>UC-1/8 Schalldämpfer</v>
          </cell>
          <cell r="C4418">
            <v>0</v>
          </cell>
          <cell r="D4418">
            <v>3.6</v>
          </cell>
          <cell r="E4418">
            <v>3.6</v>
          </cell>
        </row>
        <row r="4419">
          <cell r="A4419" t="str">
            <v>400101331</v>
          </cell>
          <cell r="B4419" t="str">
            <v>LR-1/4-D-7-MIDI Druckregler</v>
          </cell>
          <cell r="C4419">
            <v>0</v>
          </cell>
          <cell r="D4419">
            <v>47.7</v>
          </cell>
          <cell r="E4419">
            <v>47.7</v>
          </cell>
        </row>
        <row r="4420">
          <cell r="A4420" t="str">
            <v>400101332</v>
          </cell>
          <cell r="B4420" t="str">
            <v xml:space="preserve">SDE5-D10-O-Q6E-P-M8 Druckschalter, 1 Teachpunkt, </v>
          </cell>
          <cell r="C4420">
            <v>0</v>
          </cell>
          <cell r="D4420">
            <v>56.22</v>
          </cell>
          <cell r="E4420">
            <v>56.22</v>
          </cell>
        </row>
        <row r="4421">
          <cell r="A4421" t="str">
            <v>400101333</v>
          </cell>
          <cell r="B4421" t="str">
            <v>SDE5-D10-O3-Q6E-P-M8 Druckschalter Fensterkomperat</v>
          </cell>
          <cell r="C4421">
            <v>0</v>
          </cell>
          <cell r="D4421">
            <v>56.22</v>
          </cell>
          <cell r="E4421">
            <v>56.22</v>
          </cell>
        </row>
        <row r="4422">
          <cell r="A4422" t="str">
            <v>400101334</v>
          </cell>
          <cell r="B4422" t="str">
            <v>HR-D-MIDI Halter für Druckregler</v>
          </cell>
          <cell r="C4422">
            <v>0</v>
          </cell>
          <cell r="D4422">
            <v>2.0099999999999998</v>
          </cell>
          <cell r="E4422">
            <v>2.0099999999999998</v>
          </cell>
        </row>
        <row r="4423">
          <cell r="A4423" t="str">
            <v>400101335</v>
          </cell>
          <cell r="B4423" t="str">
            <v>Abstandshülse für Zylinderplatte kpl.</v>
          </cell>
          <cell r="C4423">
            <v>0</v>
          </cell>
          <cell r="D4423">
            <v>59.8</v>
          </cell>
          <cell r="E4423">
            <v>59.8</v>
          </cell>
        </row>
        <row r="4424">
          <cell r="A4424" t="str">
            <v>400101336</v>
          </cell>
          <cell r="B4424" t="str">
            <v>Abstandshülse für Kurzhubzylinder</v>
          </cell>
          <cell r="C4424">
            <v>0</v>
          </cell>
          <cell r="D4424">
            <v>6</v>
          </cell>
          <cell r="E4424">
            <v>6</v>
          </cell>
        </row>
        <row r="4425">
          <cell r="A4425" t="str">
            <v>400101337</v>
          </cell>
          <cell r="B4425" t="str">
            <v>Zylinderplatte für Kurzhubzylinder</v>
          </cell>
          <cell r="C4425">
            <v>0</v>
          </cell>
          <cell r="D4425">
            <v>97.5</v>
          </cell>
          <cell r="E4425">
            <v>97.5</v>
          </cell>
        </row>
        <row r="4426">
          <cell r="A4426" t="str">
            <v>400101338</v>
          </cell>
          <cell r="B4426" t="str">
            <v>Zylinder mit Verschraubung für Stopper</v>
          </cell>
          <cell r="C4426">
            <v>2.0499999999999998</v>
          </cell>
          <cell r="D4426">
            <v>62.33</v>
          </cell>
          <cell r="E4426">
            <v>65.38</v>
          </cell>
        </row>
        <row r="4427">
          <cell r="A4427" t="str">
            <v>400101339</v>
          </cell>
          <cell r="B4427" t="str">
            <v>Zylinder mit Verschraubung für Stopper kpl.</v>
          </cell>
          <cell r="C4427">
            <v>3.6</v>
          </cell>
          <cell r="D4427">
            <v>69.510000000000005</v>
          </cell>
          <cell r="E4427">
            <v>76.61</v>
          </cell>
        </row>
        <row r="4428">
          <cell r="A4428" t="str">
            <v>400101340</v>
          </cell>
          <cell r="B4428" t="str">
            <v>Stopper mit Sensorik (Endlage Stopperarme unten)</v>
          </cell>
          <cell r="C4428">
            <v>12.6</v>
          </cell>
          <cell r="D4428">
            <v>289.98</v>
          </cell>
          <cell r="E4428">
            <v>311.08</v>
          </cell>
        </row>
        <row r="4429">
          <cell r="A4429" t="str">
            <v>400101341</v>
          </cell>
          <cell r="B4429" t="str">
            <v>Leicht Rollenbahn, Kunststoffrollen</v>
          </cell>
          <cell r="C4429">
            <v>0</v>
          </cell>
          <cell r="D4429">
            <v>423</v>
          </cell>
          <cell r="E4429">
            <v>423</v>
          </cell>
        </row>
        <row r="4430">
          <cell r="A4430" t="str">
            <v>400101342</v>
          </cell>
          <cell r="B4430" t="str">
            <v>Conveyor Type TX200FD</v>
          </cell>
          <cell r="C4430">
            <v>0</v>
          </cell>
          <cell r="D4430">
            <v>1060</v>
          </cell>
          <cell r="E4430">
            <v>1060</v>
          </cell>
        </row>
        <row r="4431">
          <cell r="A4431" t="str">
            <v>400101343</v>
          </cell>
          <cell r="B4431" t="str">
            <v>Halter Rollenleiste ILS 3.0 LP</v>
          </cell>
          <cell r="C4431">
            <v>0</v>
          </cell>
          <cell r="D4431">
            <v>43.2</v>
          </cell>
          <cell r="E4431">
            <v>43.2</v>
          </cell>
        </row>
        <row r="4432">
          <cell r="A4432" t="str">
            <v>400101344</v>
          </cell>
          <cell r="B4432" t="str">
            <v>Rollen / Andruckleiste ILS 3.0 am LP Länge 500</v>
          </cell>
          <cell r="C4432">
            <v>20</v>
          </cell>
          <cell r="D4432">
            <v>220.98</v>
          </cell>
          <cell r="E4432">
            <v>245.98</v>
          </cell>
        </row>
        <row r="4433">
          <cell r="A4433" t="str">
            <v>400101345</v>
          </cell>
          <cell r="B4433" t="str">
            <v>Bremsbacke SC Staustrecke Zylinder</v>
          </cell>
          <cell r="C4433">
            <v>0</v>
          </cell>
          <cell r="D4433">
            <v>0</v>
          </cell>
          <cell r="E4433">
            <v>0</v>
          </cell>
        </row>
        <row r="4434">
          <cell r="A4434" t="str">
            <v>400101346</v>
          </cell>
          <cell r="B4434" t="str">
            <v>Halter Lichttaster WTT12</v>
          </cell>
          <cell r="C4434">
            <v>0</v>
          </cell>
          <cell r="D4434">
            <v>57.1</v>
          </cell>
          <cell r="E4434">
            <v>57.1</v>
          </cell>
        </row>
        <row r="4435">
          <cell r="A4435" t="str">
            <v>400101347</v>
          </cell>
          <cell r="B4435" t="str">
            <v>Halter Lichttaster für Beladeprüfung mit U-Bügel</v>
          </cell>
          <cell r="C4435">
            <v>2.5</v>
          </cell>
          <cell r="D4435">
            <v>261.06</v>
          </cell>
          <cell r="E4435">
            <v>266.06</v>
          </cell>
        </row>
        <row r="4436">
          <cell r="A4436" t="str">
            <v>400101348</v>
          </cell>
          <cell r="B4436" t="str">
            <v>Doppelnippel ESK-1/8-1/4</v>
          </cell>
          <cell r="C4436">
            <v>0</v>
          </cell>
          <cell r="D4436">
            <v>6.15</v>
          </cell>
          <cell r="E4436">
            <v>6.15</v>
          </cell>
        </row>
        <row r="4437">
          <cell r="A4437" t="str">
            <v>400101349</v>
          </cell>
          <cell r="B4437" t="str">
            <v>Reduzierstück lang M5-G1/8</v>
          </cell>
          <cell r="C4437">
            <v>0</v>
          </cell>
          <cell r="D4437">
            <v>10.51</v>
          </cell>
          <cell r="E4437">
            <v>10.51</v>
          </cell>
        </row>
        <row r="4438">
          <cell r="A4438" t="str">
            <v>400101350</v>
          </cell>
          <cell r="B4438" t="str">
            <v>5/2 Wegeventil federrückstellend aufAluprofil kpl.</v>
          </cell>
          <cell r="C4438"/>
          <cell r="D4438"/>
          <cell r="E4438"/>
        </row>
        <row r="4439">
          <cell r="A4439" t="str">
            <v>400101351</v>
          </cell>
          <cell r="B4439" t="str">
            <v>5/2 Wegeventil, federrückstellend, kpl.</v>
          </cell>
          <cell r="C4439"/>
          <cell r="D4439"/>
          <cell r="E4439"/>
        </row>
        <row r="4440">
          <cell r="A4440" t="str">
            <v>400101352</v>
          </cell>
          <cell r="B4440" t="str">
            <v>KQ2P-06 Verschlußstopfen</v>
          </cell>
          <cell r="C4440">
            <v>0</v>
          </cell>
          <cell r="D4440">
            <v>0.3</v>
          </cell>
          <cell r="E4440">
            <v>0.3</v>
          </cell>
        </row>
        <row r="4441">
          <cell r="A4441" t="str">
            <v>400101353</v>
          </cell>
          <cell r="B4441" t="str">
            <v>Wandhalterung</v>
          </cell>
          <cell r="C4441">
            <v>0</v>
          </cell>
          <cell r="D4441">
            <v>36.04</v>
          </cell>
          <cell r="E4441">
            <v>36.04</v>
          </cell>
        </row>
        <row r="4442">
          <cell r="A4442" t="str">
            <v>400101354</v>
          </cell>
          <cell r="B4442" t="str">
            <v>Säule für Abwurfhalter</v>
          </cell>
          <cell r="C4442">
            <v>0.75</v>
          </cell>
          <cell r="D4442">
            <v>18.649999999999999</v>
          </cell>
          <cell r="E4442">
            <v>19.399999999999999</v>
          </cell>
        </row>
        <row r="4443">
          <cell r="A4443" t="str">
            <v>400101355</v>
          </cell>
          <cell r="B4443" t="str">
            <v>Bodenträger für Abwurfhalter</v>
          </cell>
          <cell r="C4443">
            <v>2.75</v>
          </cell>
          <cell r="D4443">
            <v>10.43</v>
          </cell>
          <cell r="E4443">
            <v>13.18</v>
          </cell>
        </row>
        <row r="4444">
          <cell r="A4444" t="str">
            <v>400101356</v>
          </cell>
          <cell r="B4444" t="str">
            <v>Träger oben für Abwurfhalter</v>
          </cell>
          <cell r="C4444">
            <v>2.75</v>
          </cell>
          <cell r="D4444">
            <v>7.81</v>
          </cell>
          <cell r="E4444">
            <v>10.56</v>
          </cell>
        </row>
        <row r="4445">
          <cell r="A4445" t="str">
            <v>400101357</v>
          </cell>
          <cell r="B4445" t="str">
            <v>Querträger unten für Abwurfhalter</v>
          </cell>
          <cell r="C4445">
            <v>2.75</v>
          </cell>
          <cell r="D4445">
            <v>8.24</v>
          </cell>
          <cell r="E4445">
            <v>10.99</v>
          </cell>
        </row>
        <row r="4446">
          <cell r="A4446" t="str">
            <v>400101359</v>
          </cell>
          <cell r="B4446" t="str">
            <v>Abwurfhalter</v>
          </cell>
          <cell r="C4446">
            <v>48.25</v>
          </cell>
          <cell r="D4446">
            <v>200.22</v>
          </cell>
          <cell r="E4446">
            <v>250.97</v>
          </cell>
        </row>
        <row r="4447">
          <cell r="A4447" t="str">
            <v>400101360</v>
          </cell>
          <cell r="B4447" t="str">
            <v>Winkelverbinder 8 40x40-45°</v>
          </cell>
          <cell r="C4447">
            <v>0</v>
          </cell>
          <cell r="D4447">
            <v>6.11</v>
          </cell>
          <cell r="E4447">
            <v>6.11</v>
          </cell>
        </row>
        <row r="4448">
          <cell r="A4448" t="str">
            <v>400101361</v>
          </cell>
          <cell r="B4448" t="str">
            <v>Stabilisierungsträger für Abwurfhalter</v>
          </cell>
          <cell r="C4448">
            <v>0.75</v>
          </cell>
          <cell r="D4448">
            <v>6.87</v>
          </cell>
          <cell r="E4448">
            <v>7.62</v>
          </cell>
        </row>
        <row r="4449">
          <cell r="A4449" t="str">
            <v>400101362</v>
          </cell>
          <cell r="B4449" t="str">
            <v>Querträger für Abwurfhalter</v>
          </cell>
          <cell r="C4449">
            <v>2.75</v>
          </cell>
          <cell r="D4449">
            <v>8.24</v>
          </cell>
          <cell r="E4449">
            <v>10.99</v>
          </cell>
        </row>
        <row r="4450">
          <cell r="A4450" t="str">
            <v>400101363</v>
          </cell>
          <cell r="B4450" t="str">
            <v>Abwurfrutsche</v>
          </cell>
          <cell r="C4450">
            <v>49.75</v>
          </cell>
          <cell r="D4450">
            <v>740.22</v>
          </cell>
          <cell r="E4450">
            <v>793.47</v>
          </cell>
        </row>
        <row r="4451">
          <cell r="A4451" t="str">
            <v>400101364</v>
          </cell>
          <cell r="B4451" t="str">
            <v>Blechrutsche für Taschenentladung</v>
          </cell>
          <cell r="C4451">
            <v>0</v>
          </cell>
          <cell r="D4451">
            <v>540</v>
          </cell>
          <cell r="E4451">
            <v>540</v>
          </cell>
        </row>
        <row r="4452">
          <cell r="A4452" t="str">
            <v>400101365</v>
          </cell>
          <cell r="B4452" t="str">
            <v>5/2-Wegeventil Rexroth 0820 403 005</v>
          </cell>
          <cell r="C4452">
            <v>0</v>
          </cell>
          <cell r="D4452">
            <v>49.24</v>
          </cell>
          <cell r="E4452">
            <v>49.24</v>
          </cell>
        </row>
        <row r="4453">
          <cell r="A4453" t="str">
            <v>400101366</v>
          </cell>
          <cell r="B4453" t="str">
            <v>Gleitprofil Bogen 26° oben</v>
          </cell>
          <cell r="C4453"/>
          <cell r="D4453"/>
          <cell r="E4453"/>
        </row>
        <row r="4454">
          <cell r="A4454" t="str">
            <v>400101367</v>
          </cell>
          <cell r="B4454" t="str">
            <v>Winkel 80x60x6x60 für U-Bügel</v>
          </cell>
          <cell r="C4454">
            <v>0</v>
          </cell>
          <cell r="D4454">
            <v>17.5</v>
          </cell>
          <cell r="E4454">
            <v>17.5</v>
          </cell>
        </row>
        <row r="4455">
          <cell r="A4455" t="str">
            <v>400101368</v>
          </cell>
          <cell r="B4455" t="str">
            <v>Kantenschutzprofil 11 KE 019 schwarz</v>
          </cell>
          <cell r="C4455">
            <v>0</v>
          </cell>
          <cell r="D4455">
            <v>2.5</v>
          </cell>
          <cell r="E4455">
            <v>2.5</v>
          </cell>
        </row>
        <row r="4456">
          <cell r="A4456" t="str">
            <v>400101369</v>
          </cell>
          <cell r="B4456" t="str">
            <v>Flanschlager igus EFSM-12 4-Loch-Ausführung</v>
          </cell>
          <cell r="C4456">
            <v>0</v>
          </cell>
          <cell r="D4456">
            <v>4.82</v>
          </cell>
          <cell r="E4456">
            <v>4.82</v>
          </cell>
        </row>
        <row r="4457">
          <cell r="A4457" t="str">
            <v>400101370</v>
          </cell>
          <cell r="B4457" t="str">
            <v>Fixierkopfverlängerung f. Fixierstation oben</v>
          </cell>
          <cell r="C4457">
            <v>0</v>
          </cell>
          <cell r="D4457">
            <v>16.3</v>
          </cell>
          <cell r="E4457">
            <v>16.3</v>
          </cell>
        </row>
        <row r="4458">
          <cell r="A4458" t="str">
            <v>400101371</v>
          </cell>
          <cell r="B4458" t="str">
            <v>Steckverschraubung QSLV-M5-6 (190666)</v>
          </cell>
          <cell r="C4458">
            <v>0</v>
          </cell>
          <cell r="D4458">
            <v>4.03</v>
          </cell>
          <cell r="E4458">
            <v>4.03</v>
          </cell>
        </row>
        <row r="4459">
          <cell r="A4459" t="str">
            <v>400101372</v>
          </cell>
          <cell r="B4459" t="str">
            <v>Kompaktzylinder ADNGF-25-80-P-A (537126)</v>
          </cell>
          <cell r="C4459">
            <v>0</v>
          </cell>
          <cell r="D4459">
            <v>79.87</v>
          </cell>
          <cell r="E4459">
            <v>79.87</v>
          </cell>
        </row>
        <row r="4460">
          <cell r="A4460" t="str">
            <v>400101373</v>
          </cell>
          <cell r="B4460" t="str">
            <v>Entriegelungskopf f. Fixierstation unten</v>
          </cell>
          <cell r="C4460">
            <v>0</v>
          </cell>
          <cell r="D4460">
            <v>0</v>
          </cell>
          <cell r="E4460">
            <v>0</v>
          </cell>
        </row>
        <row r="4461">
          <cell r="A4461" t="str">
            <v>400101374</v>
          </cell>
          <cell r="B4461" t="str">
            <v>Gegenlager f. Fixierstation unten</v>
          </cell>
          <cell r="C4461">
            <v>13.5</v>
          </cell>
          <cell r="D4461">
            <v>2.15</v>
          </cell>
          <cell r="E4461">
            <v>15.65</v>
          </cell>
        </row>
        <row r="4462">
          <cell r="A4462" t="str">
            <v>400101375</v>
          </cell>
          <cell r="B4462" t="str">
            <v>Steg f. Gegenlager Fixierstation unten</v>
          </cell>
          <cell r="C4462">
            <v>9</v>
          </cell>
          <cell r="D4462">
            <v>2.4700000000000002</v>
          </cell>
          <cell r="E4462">
            <v>11.97</v>
          </cell>
        </row>
        <row r="4463">
          <cell r="A4463" t="str">
            <v>400101376</v>
          </cell>
          <cell r="B4463" t="str">
            <v>Halter f. Vorzentrierung Fixierstation unten</v>
          </cell>
          <cell r="C4463">
            <v>0</v>
          </cell>
          <cell r="D4463">
            <v>34.4</v>
          </cell>
          <cell r="E4463">
            <v>34.4</v>
          </cell>
        </row>
        <row r="4464">
          <cell r="A4464" t="str">
            <v>400101377</v>
          </cell>
          <cell r="B4464" t="str">
            <v>Vorzentrierung-Winkel f. Fixierstation unten</v>
          </cell>
          <cell r="C4464">
            <v>0</v>
          </cell>
          <cell r="D4464">
            <v>26.3</v>
          </cell>
          <cell r="E4464">
            <v>26.3</v>
          </cell>
        </row>
        <row r="4465">
          <cell r="A4465" t="str">
            <v>400101378</v>
          </cell>
          <cell r="B4465" t="str">
            <v>Auflagefläche Vorzentrierung Fixierstation unten</v>
          </cell>
          <cell r="C4465">
            <v>5</v>
          </cell>
          <cell r="D4465">
            <v>0.39</v>
          </cell>
          <cell r="E4465">
            <v>5.39</v>
          </cell>
        </row>
        <row r="4466">
          <cell r="A4466" t="str">
            <v>400101379</v>
          </cell>
          <cell r="B4466" t="str">
            <v>Flachstab Vorzentrierung f. Fixierstation unten</v>
          </cell>
          <cell r="C4466">
            <v>0</v>
          </cell>
          <cell r="D4466">
            <v>11</v>
          </cell>
          <cell r="E4466">
            <v>11</v>
          </cell>
        </row>
        <row r="4467">
          <cell r="A4467" t="str">
            <v>400101380</v>
          </cell>
          <cell r="B4467" t="str">
            <v>Grundkörper für Aufsteigschutz</v>
          </cell>
          <cell r="C4467"/>
          <cell r="D4467"/>
          <cell r="E4467"/>
        </row>
        <row r="4468">
          <cell r="A4468" t="str">
            <v>400101381</v>
          </cell>
          <cell r="B4468" t="str">
            <v>Aufsteigschutz kpl.</v>
          </cell>
          <cell r="C4468">
            <v>4.5</v>
          </cell>
          <cell r="D4468">
            <v>3.36</v>
          </cell>
          <cell r="E4468">
            <v>10.36</v>
          </cell>
        </row>
        <row r="4469">
          <cell r="A4469" t="str">
            <v>400101382</v>
          </cell>
          <cell r="B4469" t="str">
            <v>Adapterplatte f. Fixierstation oben</v>
          </cell>
          <cell r="C4469">
            <v>0</v>
          </cell>
          <cell r="D4469">
            <v>60.6</v>
          </cell>
          <cell r="E4469">
            <v>60.6</v>
          </cell>
        </row>
        <row r="4470">
          <cell r="A4470" t="str">
            <v>400101383</v>
          </cell>
          <cell r="B4470" t="str">
            <v>Adapterplatte Fixierung f. Folgeprozess</v>
          </cell>
          <cell r="C4470">
            <v>0</v>
          </cell>
          <cell r="D4470">
            <v>121.67</v>
          </cell>
          <cell r="E4470">
            <v>121.67</v>
          </cell>
        </row>
        <row r="4471">
          <cell r="A4471" t="str">
            <v>400101384</v>
          </cell>
          <cell r="B4471" t="str">
            <v>Winkel 60x60x6x300 mit Langlöcher</v>
          </cell>
          <cell r="C4471">
            <v>0</v>
          </cell>
          <cell r="D4471">
            <v>6.27</v>
          </cell>
          <cell r="E4471">
            <v>6.27</v>
          </cell>
        </row>
        <row r="4472">
          <cell r="A4472" t="str">
            <v>400101385</v>
          </cell>
          <cell r="B4472" t="str">
            <v>Haltearm für Bodensäule 3"x3.6 SL 1-armig, kpl.</v>
          </cell>
          <cell r="C4472">
            <v>2</v>
          </cell>
          <cell r="D4472">
            <v>0.14000000000000001</v>
          </cell>
          <cell r="E4472">
            <v>4.6399999999999997</v>
          </cell>
        </row>
        <row r="4473">
          <cell r="A4473" t="str">
            <v>400101386</v>
          </cell>
          <cell r="B4473" t="str">
            <v>Säulenhülse Schweißteil</v>
          </cell>
          <cell r="C4473">
            <v>0</v>
          </cell>
          <cell r="D4473">
            <v>27.39</v>
          </cell>
          <cell r="E4473">
            <v>27.39</v>
          </cell>
        </row>
        <row r="4474">
          <cell r="A4474" t="str">
            <v>400101387</v>
          </cell>
          <cell r="B4474" t="str">
            <v>Fixierungshülse für 3" Bodensäule</v>
          </cell>
          <cell r="C4474">
            <v>0</v>
          </cell>
          <cell r="D4474">
            <v>20.71</v>
          </cell>
          <cell r="E4474">
            <v>20.71</v>
          </cell>
        </row>
        <row r="4475">
          <cell r="A4475" t="str">
            <v>400101388</v>
          </cell>
          <cell r="B4475" t="str">
            <v>Projektmanagement</v>
          </cell>
          <cell r="C4475">
            <v>0</v>
          </cell>
          <cell r="D4475">
            <v>9680</v>
          </cell>
          <cell r="E4475">
            <v>9680</v>
          </cell>
        </row>
        <row r="4476">
          <cell r="A4476" t="str">
            <v>400101389</v>
          </cell>
          <cell r="B4476" t="str">
            <v xml:space="preserve">PC-Halter H, Workraster, 22RS901099, </v>
          </cell>
          <cell r="C4476">
            <v>0</v>
          </cell>
          <cell r="D4476">
            <v>39.284999999999997</v>
          </cell>
          <cell r="E4476">
            <v>39.284999999999997</v>
          </cell>
        </row>
        <row r="4477">
          <cell r="A4477" t="str">
            <v>400101390</v>
          </cell>
          <cell r="B4477" t="str">
            <v>Schwenkarmhalter Standard/Arbeitsplatte,22RS901099</v>
          </cell>
          <cell r="C4477">
            <v>0</v>
          </cell>
          <cell r="D4477">
            <v>19.399999999999999</v>
          </cell>
          <cell r="E4477">
            <v>19.399999999999999</v>
          </cell>
        </row>
        <row r="4478">
          <cell r="A4478" t="str">
            <v>400101391</v>
          </cell>
          <cell r="B4478" t="str">
            <v>Monitorhalterung (VESA), Lackierung: RAL 7035,</v>
          </cell>
          <cell r="C4478">
            <v>0</v>
          </cell>
          <cell r="D4478">
            <v>149.38</v>
          </cell>
          <cell r="E4478">
            <v>149.38</v>
          </cell>
        </row>
        <row r="4479">
          <cell r="A4479" t="str">
            <v>400101392</v>
          </cell>
          <cell r="B4479" t="str">
            <v>Steckverschraubung QS-G1/4-6</v>
          </cell>
          <cell r="C4479">
            <v>0</v>
          </cell>
          <cell r="D4479">
            <v>1.1000000000000001</v>
          </cell>
          <cell r="E4479">
            <v>1.1000000000000001</v>
          </cell>
        </row>
        <row r="4480">
          <cell r="A4480" t="str">
            <v>400101393</v>
          </cell>
          <cell r="B4480" t="str">
            <v>Drosselschalldämpfer VFFK-C-K-R14-P</v>
          </cell>
          <cell r="C4480">
            <v>0</v>
          </cell>
          <cell r="D4480">
            <v>11.48</v>
          </cell>
          <cell r="E4480">
            <v>11.48</v>
          </cell>
        </row>
        <row r="4481">
          <cell r="A4481" t="str">
            <v>400101394</v>
          </cell>
          <cell r="B4481" t="str">
            <v>Steckverschraubung QS-1/8-8</v>
          </cell>
          <cell r="C4481">
            <v>0</v>
          </cell>
          <cell r="D4481">
            <v>1.06</v>
          </cell>
          <cell r="E4481">
            <v>1.06</v>
          </cell>
        </row>
        <row r="4482">
          <cell r="A4482" t="str">
            <v>400101395</v>
          </cell>
          <cell r="B4482" t="str">
            <v>Reisekosten für Engineering Support</v>
          </cell>
          <cell r="C4482">
            <v>0</v>
          </cell>
          <cell r="D4482">
            <v>1457.48</v>
          </cell>
          <cell r="E4482">
            <v>1457.48</v>
          </cell>
        </row>
        <row r="4483">
          <cell r="A4483" t="str">
            <v>400101396</v>
          </cell>
          <cell r="B4483" t="str">
            <v>Schenkelfeder T-16344R  d=0,7mm, Mn 42,1 Nmm</v>
          </cell>
          <cell r="C4483">
            <v>0</v>
          </cell>
          <cell r="D4483">
            <v>0.40439999999999998</v>
          </cell>
          <cell r="E4483">
            <v>0.40439999999999998</v>
          </cell>
        </row>
        <row r="4484">
          <cell r="A4484" t="str">
            <v>400101397</v>
          </cell>
          <cell r="B4484" t="str">
            <v>SCHLEPPSEGMENT TROLLEY V30-V60, Shore D 60 (Blau)</v>
          </cell>
          <cell r="C4484">
            <v>0</v>
          </cell>
          <cell r="D4484">
            <v>0.46978393258799184</v>
          </cell>
          <cell r="E4484">
            <v>0.46978393258799184</v>
          </cell>
        </row>
        <row r="4485">
          <cell r="A4485" t="str">
            <v>400101398</v>
          </cell>
          <cell r="B4485" t="str">
            <v>Bügelentladung universal kpl.</v>
          </cell>
          <cell r="C4485"/>
          <cell r="D4485"/>
          <cell r="E4485"/>
        </row>
        <row r="4486">
          <cell r="A4486" t="str">
            <v>400101399</v>
          </cell>
          <cell r="B4486" t="str">
            <v xml:space="preserve"> ZB Lagergehaeuse für Bügelentleerung</v>
          </cell>
          <cell r="C4486"/>
          <cell r="D4486"/>
          <cell r="E4486"/>
        </row>
        <row r="4487">
          <cell r="A4487" t="str">
            <v>400101400</v>
          </cell>
          <cell r="B4487" t="str">
            <v>Blechhalterung</v>
          </cell>
          <cell r="C4487">
            <v>0</v>
          </cell>
          <cell r="D4487">
            <v>35.9</v>
          </cell>
          <cell r="E4487">
            <v>35.9</v>
          </cell>
        </row>
        <row r="4488">
          <cell r="A4488" t="str">
            <v>400101401</v>
          </cell>
          <cell r="B4488" t="str">
            <v>Halter</v>
          </cell>
          <cell r="C4488">
            <v>0</v>
          </cell>
          <cell r="D4488">
            <v>79.5</v>
          </cell>
          <cell r="E4488">
            <v>79.5</v>
          </cell>
        </row>
        <row r="4489">
          <cell r="A4489" t="str">
            <v>400101402</v>
          </cell>
          <cell r="B4489" t="str">
            <v xml:space="preserve"> Rutschprofil für Bügelentladung</v>
          </cell>
          <cell r="C4489"/>
          <cell r="D4489"/>
          <cell r="E4489"/>
        </row>
        <row r="4490">
          <cell r="A4490" t="str">
            <v>400101403</v>
          </cell>
          <cell r="B4490" t="str">
            <v>für Daniela</v>
          </cell>
          <cell r="C4490"/>
          <cell r="D4490"/>
          <cell r="E4490"/>
        </row>
        <row r="4491">
          <cell r="A4491" t="str">
            <v>400101404</v>
          </cell>
          <cell r="B4491" t="str">
            <v>für Daniela</v>
          </cell>
          <cell r="C4491"/>
          <cell r="D4491"/>
          <cell r="E4491"/>
        </row>
        <row r="4492">
          <cell r="A4492" t="str">
            <v>400101405</v>
          </cell>
          <cell r="B4492" t="str">
            <v xml:space="preserve">GATTERTRÄGER, 2 SÄULEN 720, 1 SÄULE SPINNFELD, </v>
          </cell>
          <cell r="C4492">
            <v>0</v>
          </cell>
          <cell r="D4492">
            <v>9.9499999999999993</v>
          </cell>
          <cell r="E4492">
            <v>9.9499999999999993</v>
          </cell>
        </row>
        <row r="4493">
          <cell r="A4493" t="str">
            <v>400101406</v>
          </cell>
          <cell r="B4493" t="str">
            <v xml:space="preserve">Buckel/Schließer </v>
          </cell>
          <cell r="C4493">
            <v>0</v>
          </cell>
          <cell r="D4493">
            <v>187.1</v>
          </cell>
          <cell r="E4493">
            <v>187.1</v>
          </cell>
        </row>
        <row r="4494">
          <cell r="A4494" t="str">
            <v>400101407</v>
          </cell>
          <cell r="B4494" t="str">
            <v>Abdeckblech Messeprofil</v>
          </cell>
          <cell r="C4494">
            <v>0</v>
          </cell>
          <cell r="D4494">
            <v>10.3</v>
          </cell>
          <cell r="E4494">
            <v>10.3</v>
          </cell>
        </row>
        <row r="4495">
          <cell r="A4495" t="str">
            <v>400101408</v>
          </cell>
          <cell r="B4495" t="str">
            <v>Entladeblech für ILS 3.0</v>
          </cell>
          <cell r="C4495">
            <v>0</v>
          </cell>
          <cell r="D4495">
            <v>145</v>
          </cell>
          <cell r="E4495">
            <v>145</v>
          </cell>
        </row>
        <row r="4496">
          <cell r="A4496" t="str">
            <v>400101409</v>
          </cell>
          <cell r="B4496" t="str">
            <v>ISO ZYL. M. MAGNETRING D40 H150- CD55B40-150</v>
          </cell>
          <cell r="C4496">
            <v>0</v>
          </cell>
          <cell r="D4496">
            <v>105.2</v>
          </cell>
          <cell r="E4496">
            <v>105.2</v>
          </cell>
        </row>
        <row r="4497">
          <cell r="A4497" t="str">
            <v>400101410</v>
          </cell>
          <cell r="B4497" t="str">
            <v>Bügel / Öffner R</v>
          </cell>
          <cell r="C4497">
            <v>0</v>
          </cell>
          <cell r="D4497">
            <v>38.5</v>
          </cell>
          <cell r="E4497">
            <v>38.5</v>
          </cell>
        </row>
        <row r="4498">
          <cell r="A4498" t="str">
            <v>400101411</v>
          </cell>
          <cell r="B4498" t="str">
            <v>Bügel / Öffner Entladung</v>
          </cell>
          <cell r="C4498">
            <v>0</v>
          </cell>
          <cell r="D4498">
            <v>195</v>
          </cell>
          <cell r="E4498">
            <v>195</v>
          </cell>
        </row>
        <row r="4499">
          <cell r="A4499" t="str">
            <v>400101412</v>
          </cell>
          <cell r="B4499" t="str">
            <v>Verbinder für Bügel Entladung ILS 3.0</v>
          </cell>
          <cell r="C4499">
            <v>0</v>
          </cell>
          <cell r="D4499">
            <v>48.8</v>
          </cell>
          <cell r="E4499">
            <v>48.8</v>
          </cell>
        </row>
        <row r="4500">
          <cell r="A4500" t="str">
            <v>400101413</v>
          </cell>
          <cell r="B4500" t="str">
            <v>Rollenträger L=280mm für Entladung ILS 3.0</v>
          </cell>
          <cell r="C4500">
            <v>0</v>
          </cell>
          <cell r="D4500">
            <v>79.5</v>
          </cell>
          <cell r="E4500">
            <v>79.5</v>
          </cell>
        </row>
        <row r="4501">
          <cell r="A4501" t="str">
            <v>400101414</v>
          </cell>
          <cell r="B4501" t="str">
            <v>Rollen-/Anpressleiste für Entladung ILS 3.0</v>
          </cell>
          <cell r="C4501">
            <v>7.5</v>
          </cell>
          <cell r="D4501">
            <v>25.06</v>
          </cell>
          <cell r="E4501">
            <v>35.06</v>
          </cell>
        </row>
        <row r="4502">
          <cell r="A4502" t="str">
            <v>400101415</v>
          </cell>
          <cell r="B4502" t="str">
            <v>Entladung kpl. für ILS 3.0</v>
          </cell>
          <cell r="C4502">
            <v>27.35</v>
          </cell>
          <cell r="D4502">
            <v>381.43</v>
          </cell>
          <cell r="E4502">
            <v>413.78</v>
          </cell>
        </row>
        <row r="4503">
          <cell r="A4503" t="str">
            <v>400101416</v>
          </cell>
          <cell r="B4503" t="str">
            <v>Abdeckung für Buckel</v>
          </cell>
          <cell r="C4503">
            <v>0</v>
          </cell>
          <cell r="D4503">
            <v>23.4</v>
          </cell>
          <cell r="E4503">
            <v>23.4</v>
          </cell>
        </row>
        <row r="4504">
          <cell r="A4504" t="str">
            <v>400101417</v>
          </cell>
          <cell r="B4504" t="str">
            <v>Abdeckung für Buckel</v>
          </cell>
          <cell r="C4504">
            <v>0</v>
          </cell>
          <cell r="D4504">
            <v>23.4</v>
          </cell>
          <cell r="E4504">
            <v>23.4</v>
          </cell>
        </row>
        <row r="4505">
          <cell r="A4505" t="str">
            <v>400101418</v>
          </cell>
          <cell r="B4505" t="str">
            <v>Anschraubplatte SC Bremsklotz</v>
          </cell>
          <cell r="C4505">
            <v>0</v>
          </cell>
          <cell r="D4505">
            <v>23.9</v>
          </cell>
          <cell r="E4505">
            <v>23.9</v>
          </cell>
        </row>
        <row r="4506">
          <cell r="A4506" t="str">
            <v>400101419</v>
          </cell>
          <cell r="B4506" t="str">
            <v>Bremsklotzhalter SC Staustrecke</v>
          </cell>
          <cell r="C4506">
            <v>0</v>
          </cell>
          <cell r="D4506">
            <v>14.2</v>
          </cell>
          <cell r="E4506">
            <v>14.2</v>
          </cell>
        </row>
        <row r="4507">
          <cell r="A4507" t="str">
            <v>400101420</v>
          </cell>
          <cell r="B4507" t="str">
            <v>SC/Stopper an Staustrecke</v>
          </cell>
          <cell r="C4507">
            <v>20</v>
          </cell>
          <cell r="D4507">
            <v>228.03</v>
          </cell>
          <cell r="E4507">
            <v>248.03</v>
          </cell>
        </row>
        <row r="4508">
          <cell r="A4508" t="str">
            <v>400101421</v>
          </cell>
          <cell r="B4508" t="str">
            <v>Stausensor an Staustrecke kpl.</v>
          </cell>
          <cell r="C4508">
            <v>2.5</v>
          </cell>
          <cell r="D4508">
            <v>54.05</v>
          </cell>
          <cell r="E4508">
            <v>56.55</v>
          </cell>
        </row>
        <row r="4509">
          <cell r="A4509" t="str">
            <v>400101422</v>
          </cell>
          <cell r="B4509" t="str">
            <v>Zylinder mit Adapterplatten</v>
          </cell>
          <cell r="C4509">
            <v>18</v>
          </cell>
          <cell r="D4509">
            <v>263.97000000000003</v>
          </cell>
          <cell r="E4509">
            <v>284.47000000000003</v>
          </cell>
        </row>
        <row r="4510">
          <cell r="A4510" t="str">
            <v>400101423</v>
          </cell>
          <cell r="B4510" t="str">
            <v>Führungszylinder Festo DFM-32-80-P-A-GF</v>
          </cell>
          <cell r="C4510">
            <v>0</v>
          </cell>
          <cell r="D4510">
            <v>262.07</v>
          </cell>
          <cell r="E4510">
            <v>262.07</v>
          </cell>
        </row>
        <row r="4511">
          <cell r="A4511" t="str">
            <v>400101424</v>
          </cell>
          <cell r="B4511" t="str">
            <v>Adapterplatte Grundplatte für Trolleyfixierung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 t="str">
            <v>400101425</v>
          </cell>
          <cell r="B4512" t="str">
            <v>Adapterplatte Zylinder f. Fixierstation</v>
          </cell>
          <cell r="C4512">
            <v>7.75</v>
          </cell>
          <cell r="D4512">
            <v>0.72</v>
          </cell>
          <cell r="E4512">
            <v>8.4700000000000006</v>
          </cell>
        </row>
        <row r="4513">
          <cell r="A4513" t="str">
            <v>400101426</v>
          </cell>
          <cell r="B4513" t="str">
            <v>MOVIMOT-Schneckengetriebemotor SA57 DRN80MK4/MM05</v>
          </cell>
          <cell r="C4513">
            <v>0</v>
          </cell>
          <cell r="D4513">
            <v>794.29375000000005</v>
          </cell>
          <cell r="E4513">
            <v>794.29375000000005</v>
          </cell>
        </row>
        <row r="4514">
          <cell r="A4514" t="str">
            <v>400101427</v>
          </cell>
          <cell r="B4514" t="str">
            <v>Schiene fuer Rutschprofil</v>
          </cell>
          <cell r="C4514"/>
          <cell r="D4514"/>
          <cell r="E4514"/>
        </row>
        <row r="4515">
          <cell r="A4515" t="str">
            <v>400101428</v>
          </cell>
          <cell r="B4515" t="str">
            <v>Druckhülse für Bügelentladung</v>
          </cell>
          <cell r="C4515">
            <v>15.5</v>
          </cell>
          <cell r="D4515">
            <v>7.0000000000000007E-2</v>
          </cell>
          <cell r="E4515">
            <v>15.57</v>
          </cell>
        </row>
        <row r="4516">
          <cell r="A4516" t="str">
            <v>400101429</v>
          </cell>
          <cell r="B4516" t="str">
            <v>Lagergehäuse</v>
          </cell>
          <cell r="C4516">
            <v>0</v>
          </cell>
          <cell r="D4516">
            <v>176</v>
          </cell>
          <cell r="E4516">
            <v>176</v>
          </cell>
        </row>
        <row r="4517">
          <cell r="A4517" t="str">
            <v>400101430</v>
          </cell>
          <cell r="B4517" t="str">
            <v xml:space="preserve">Rotorwelle </v>
          </cell>
          <cell r="C4517">
            <v>0</v>
          </cell>
          <cell r="D4517">
            <v>17.5</v>
          </cell>
          <cell r="E4517">
            <v>17.5</v>
          </cell>
        </row>
        <row r="4518">
          <cell r="A4518" t="str">
            <v>400101431</v>
          </cell>
          <cell r="B4518" t="str">
            <v>Zylinderschraube DIN 7984 M10X35 8.8 verzinkt</v>
          </cell>
          <cell r="C4518"/>
          <cell r="D4518"/>
          <cell r="E4518"/>
        </row>
        <row r="4519">
          <cell r="A4519" t="str">
            <v>400101432</v>
          </cell>
          <cell r="B4519" t="str">
            <v>Bodensäule R3"(88.9x4.05) mit Fußplatte L=5400</v>
          </cell>
          <cell r="C4519">
            <v>0</v>
          </cell>
          <cell r="D4519">
            <v>177.74</v>
          </cell>
          <cell r="E4519">
            <v>177.74</v>
          </cell>
        </row>
        <row r="4520">
          <cell r="A4520" t="str">
            <v>400101433</v>
          </cell>
          <cell r="B4520" t="str">
            <v>Bodensäule R3" (88.9x4.05) mit Fußplatte L=3800</v>
          </cell>
          <cell r="C4520">
            <v>0</v>
          </cell>
          <cell r="D4520">
            <v>212.5</v>
          </cell>
          <cell r="E4520">
            <v>212.5</v>
          </cell>
        </row>
        <row r="4521">
          <cell r="A4521" t="str">
            <v>400101434</v>
          </cell>
          <cell r="B4521" t="str">
            <v>Haltearm für 3" SL 1-armig</v>
          </cell>
          <cell r="C4521"/>
          <cell r="D4521"/>
          <cell r="E4521"/>
        </row>
        <row r="4522">
          <cell r="A4522" t="str">
            <v>400101435</v>
          </cell>
          <cell r="B4522" t="str">
            <v>Abstandhalter für Zylinder Entladung ILS 3.0</v>
          </cell>
          <cell r="C4522">
            <v>0</v>
          </cell>
          <cell r="D4522">
            <v>20.2</v>
          </cell>
          <cell r="E4522">
            <v>20.2</v>
          </cell>
        </row>
        <row r="4523">
          <cell r="A4523" t="str">
            <v>400101436</v>
          </cell>
          <cell r="B4523" t="str">
            <v>Führung Bügel Be-/Entladung</v>
          </cell>
          <cell r="C4523">
            <v>0</v>
          </cell>
          <cell r="D4523">
            <v>39.200000000000003</v>
          </cell>
          <cell r="E4523">
            <v>39.200000000000003</v>
          </cell>
        </row>
        <row r="4524">
          <cell r="A4524" t="str">
            <v>400101437</v>
          </cell>
          <cell r="B4524" t="str">
            <v xml:space="preserve">Gleitplatte </v>
          </cell>
          <cell r="C4524">
            <v>0</v>
          </cell>
          <cell r="D4524">
            <v>35</v>
          </cell>
          <cell r="E4524">
            <v>35</v>
          </cell>
        </row>
        <row r="4525">
          <cell r="A4525" t="str">
            <v>400101438</v>
          </cell>
          <cell r="B4525" t="str">
            <v>Schilderträger Busmodule an Pritsche Alu kpl.</v>
          </cell>
          <cell r="C4525">
            <v>0</v>
          </cell>
          <cell r="D4525">
            <v>4.18</v>
          </cell>
          <cell r="E4525">
            <v>4.18</v>
          </cell>
        </row>
        <row r="4526">
          <cell r="A4526" t="str">
            <v>400101439</v>
          </cell>
          <cell r="B4526" t="str">
            <v>Schilderträger Busmodule an Pritsche Dicke 3mm Alu</v>
          </cell>
          <cell r="C4526">
            <v>0</v>
          </cell>
          <cell r="D4526">
            <v>8.1</v>
          </cell>
          <cell r="E4526">
            <v>8.1</v>
          </cell>
        </row>
        <row r="4527">
          <cell r="A4527" t="str">
            <v>400101440</v>
          </cell>
          <cell r="B4527" t="str">
            <v>Buckel Sortertasche (Drucktasche)</v>
          </cell>
          <cell r="C4527">
            <v>0</v>
          </cell>
          <cell r="D4527">
            <v>123</v>
          </cell>
          <cell r="E4527">
            <v>123</v>
          </cell>
        </row>
        <row r="4528">
          <cell r="A4528" t="str">
            <v>400101441</v>
          </cell>
          <cell r="B4528" t="str">
            <v>ALUPROFILBOGEN APBW 60 R500/67,5° - 415/360</v>
          </cell>
          <cell r="C4528">
            <v>3.5</v>
          </cell>
          <cell r="D4528">
            <v>4.96</v>
          </cell>
          <cell r="E4528">
            <v>10.46</v>
          </cell>
        </row>
        <row r="4529">
          <cell r="A4529" t="str">
            <v>400101442</v>
          </cell>
          <cell r="B4529" t="str">
            <v>Rillenkugellager d=8, D=22, b=7</v>
          </cell>
          <cell r="C4529">
            <v>0</v>
          </cell>
          <cell r="D4529">
            <v>3.13</v>
          </cell>
          <cell r="E4529">
            <v>3.13</v>
          </cell>
        </row>
        <row r="4530">
          <cell r="A4530" t="str">
            <v>400101443</v>
          </cell>
          <cell r="B4530" t="str">
            <v>Aluminiumprofilbogen AP60 90°Bogen</v>
          </cell>
          <cell r="C4530">
            <v>2.5</v>
          </cell>
          <cell r="D4530">
            <v>8.68</v>
          </cell>
          <cell r="E4530">
            <v>13.18</v>
          </cell>
        </row>
        <row r="4531">
          <cell r="A4531" t="str">
            <v>400101444</v>
          </cell>
          <cell r="B4531" t="str">
            <v>AP60 Zwischenstück f. Schrägstrecke 10°</v>
          </cell>
          <cell r="C4531">
            <v>1.5</v>
          </cell>
          <cell r="D4531">
            <v>4.29</v>
          </cell>
          <cell r="E4531">
            <v>5.79</v>
          </cell>
        </row>
        <row r="4532">
          <cell r="A4532" t="str">
            <v>400101445</v>
          </cell>
          <cell r="B4532" t="str">
            <v>Schrägstrecke 10° AP60 H=150 L=1015</v>
          </cell>
          <cell r="C4532">
            <v>15</v>
          </cell>
          <cell r="D4532">
            <v>12.16</v>
          </cell>
          <cell r="E4532">
            <v>42.16</v>
          </cell>
        </row>
        <row r="4533">
          <cell r="A4533" t="str">
            <v>400101446</v>
          </cell>
          <cell r="B4533" t="str">
            <v>Entladeschaufel</v>
          </cell>
          <cell r="C4533">
            <v>9</v>
          </cell>
          <cell r="D4533">
            <v>14.59</v>
          </cell>
          <cell r="E4533">
            <v>26.09</v>
          </cell>
        </row>
        <row r="4534">
          <cell r="A4534" t="str">
            <v>400101447</v>
          </cell>
          <cell r="B4534" t="str">
            <v>Schaufelgriff</v>
          </cell>
          <cell r="C4534">
            <v>0</v>
          </cell>
          <cell r="D4534">
            <v>283</v>
          </cell>
          <cell r="E4534">
            <v>283</v>
          </cell>
        </row>
        <row r="4535">
          <cell r="A4535" t="str">
            <v>400101448</v>
          </cell>
          <cell r="B4535" t="str">
            <v>Schaufel</v>
          </cell>
          <cell r="C4535">
            <v>0</v>
          </cell>
          <cell r="D4535">
            <v>149.6</v>
          </cell>
          <cell r="E4535">
            <v>149.6</v>
          </cell>
        </row>
        <row r="4536">
          <cell r="A4536" t="str">
            <v>400101449</v>
          </cell>
          <cell r="B4536" t="str">
            <v>Antirutschmatte</v>
          </cell>
          <cell r="C4536">
            <v>1.5</v>
          </cell>
          <cell r="D4536">
            <v>1.56</v>
          </cell>
          <cell r="E4536">
            <v>3.06</v>
          </cell>
        </row>
        <row r="4537">
          <cell r="A4537" t="str">
            <v>400101450</v>
          </cell>
          <cell r="B4537" t="str">
            <v>Adapterhuelse</v>
          </cell>
          <cell r="C4537">
            <v>0</v>
          </cell>
          <cell r="D4537">
            <v>80.099999999999994</v>
          </cell>
          <cell r="E4537">
            <v>80.099999999999994</v>
          </cell>
        </row>
        <row r="4538">
          <cell r="A4538" t="str">
            <v>400101451</v>
          </cell>
          <cell r="B4538" t="str">
            <v>Feder Druckstück</v>
          </cell>
          <cell r="C4538">
            <v>0</v>
          </cell>
          <cell r="D4538">
            <v>13.03</v>
          </cell>
          <cell r="E4538">
            <v>13.03</v>
          </cell>
        </row>
        <row r="4539">
          <cell r="A4539" t="str">
            <v>400101452</v>
          </cell>
          <cell r="B4539" t="str">
            <v>Handgriff</v>
          </cell>
          <cell r="C4539">
            <v>0</v>
          </cell>
          <cell r="D4539">
            <v>128.5</v>
          </cell>
          <cell r="E4539">
            <v>128.5</v>
          </cell>
        </row>
        <row r="4540">
          <cell r="A4540" t="str">
            <v>400101453</v>
          </cell>
          <cell r="B4540" t="str">
            <v>Regupol® 7210 LS plus Pads</v>
          </cell>
          <cell r="C4540">
            <v>0</v>
          </cell>
          <cell r="D4540">
            <v>1.56</v>
          </cell>
          <cell r="E4540">
            <v>1.56</v>
          </cell>
        </row>
        <row r="4541">
          <cell r="A4541" t="str">
            <v>400101454</v>
          </cell>
          <cell r="B4541" t="str">
            <v>Winkel 60x60x6x400 mit Langlöcher</v>
          </cell>
          <cell r="C4541">
            <v>0</v>
          </cell>
          <cell r="D4541">
            <v>35.799999999999997</v>
          </cell>
          <cell r="E4541">
            <v>35.799999999999997</v>
          </cell>
        </row>
        <row r="4542">
          <cell r="A4542" t="str">
            <v>400101455</v>
          </cell>
          <cell r="B4542" t="str">
            <v>Instandsetzung Halle 21 Anschlussgruppe Schaltschr</v>
          </cell>
          <cell r="C4542">
            <v>0</v>
          </cell>
          <cell r="D4542">
            <v>1849.1</v>
          </cell>
          <cell r="E4542">
            <v>1849.1</v>
          </cell>
        </row>
        <row r="4543">
          <cell r="A4543" t="str">
            <v>400101456</v>
          </cell>
          <cell r="B4543" t="str">
            <v>Pneumatik für Absenkeinheit (400101047)</v>
          </cell>
          <cell r="C4543">
            <v>0</v>
          </cell>
          <cell r="D4543">
            <v>740.56</v>
          </cell>
          <cell r="E4543">
            <v>740.56</v>
          </cell>
        </row>
        <row r="4544">
          <cell r="A4544" t="str">
            <v>400101457</v>
          </cell>
          <cell r="B4544" t="str">
            <v>Halteblech für Waage</v>
          </cell>
          <cell r="C4544">
            <v>0</v>
          </cell>
          <cell r="D4544">
            <v>203</v>
          </cell>
          <cell r="E4544">
            <v>203</v>
          </cell>
        </row>
        <row r="4545">
          <cell r="A4545" t="str">
            <v>400101458</v>
          </cell>
          <cell r="B4545" t="str">
            <v>Halteblech für Display</v>
          </cell>
          <cell r="C4545">
            <v>0</v>
          </cell>
          <cell r="D4545">
            <v>32.299999999999997</v>
          </cell>
          <cell r="E4545">
            <v>32.299999999999997</v>
          </cell>
        </row>
        <row r="4546">
          <cell r="A4546" t="str">
            <v>400101459</v>
          </cell>
          <cell r="B4546" t="str">
            <v>Halter mit Langloch Bügelentladung</v>
          </cell>
          <cell r="C4546">
            <v>6</v>
          </cell>
          <cell r="D4546">
            <v>6.87</v>
          </cell>
          <cell r="E4546">
            <v>12.86</v>
          </cell>
        </row>
        <row r="4547">
          <cell r="A4547" t="str">
            <v>400101460</v>
          </cell>
          <cell r="B4547" t="str">
            <v>Halter für Lagerbock Bügelentladung</v>
          </cell>
          <cell r="C4547">
            <v>6</v>
          </cell>
          <cell r="D4547">
            <v>2.8</v>
          </cell>
          <cell r="E4547">
            <v>8.8000000000000007</v>
          </cell>
        </row>
        <row r="4548">
          <cell r="A4548" t="str">
            <v>400101461</v>
          </cell>
          <cell r="B4548" t="str">
            <v>Gleitleiste für Weiche Pinförderer</v>
          </cell>
          <cell r="C4548">
            <v>0</v>
          </cell>
          <cell r="D4548">
            <v>412.3</v>
          </cell>
          <cell r="E4548">
            <v>412.3</v>
          </cell>
        </row>
        <row r="4549">
          <cell r="A4549" t="str">
            <v>400101462</v>
          </cell>
          <cell r="B4549" t="str">
            <v>Gleitleiste für Weiche Pinförderer</v>
          </cell>
          <cell r="C4549">
            <v>0</v>
          </cell>
          <cell r="D4549">
            <v>297.10000000000002</v>
          </cell>
          <cell r="E4549">
            <v>297.10000000000002</v>
          </cell>
        </row>
        <row r="4550">
          <cell r="A4550" t="str">
            <v>400101463</v>
          </cell>
          <cell r="B4550" t="str">
            <v>Winkel für Weiche Pinförderer</v>
          </cell>
          <cell r="C4550">
            <v>0</v>
          </cell>
          <cell r="D4550">
            <v>88.1</v>
          </cell>
          <cell r="E4550">
            <v>88.1</v>
          </cell>
        </row>
        <row r="4551">
          <cell r="A4551" t="str">
            <v>400101464</v>
          </cell>
          <cell r="B4551" t="str">
            <v>Abhängewinkel für Weiche Pinförderer</v>
          </cell>
          <cell r="C4551">
            <v>0</v>
          </cell>
          <cell r="D4551">
            <v>45</v>
          </cell>
          <cell r="E4551">
            <v>45</v>
          </cell>
        </row>
        <row r="4552">
          <cell r="A4552" t="str">
            <v>400101465</v>
          </cell>
          <cell r="B4552" t="str">
            <v>Vorzentrierungs-Winkel für Fixierstation unten</v>
          </cell>
          <cell r="C4552">
            <v>0</v>
          </cell>
          <cell r="D4552">
            <v>99.8</v>
          </cell>
          <cell r="E4552">
            <v>99.8</v>
          </cell>
        </row>
        <row r="4553">
          <cell r="A4553" t="str">
            <v>400101466</v>
          </cell>
          <cell r="B4553" t="str">
            <v>Auflagefläche Vorzentrierung lang</v>
          </cell>
          <cell r="C4553">
            <v>0</v>
          </cell>
          <cell r="D4553">
            <v>12.25</v>
          </cell>
          <cell r="E4553">
            <v>12.25</v>
          </cell>
        </row>
        <row r="4554">
          <cell r="A4554" t="str">
            <v>400101467</v>
          </cell>
          <cell r="B4554" t="str">
            <v>Auflagefläche Vorzentrierung kurz</v>
          </cell>
          <cell r="C4554">
            <v>0</v>
          </cell>
          <cell r="D4554">
            <v>11.95</v>
          </cell>
          <cell r="E4554">
            <v>11.95</v>
          </cell>
        </row>
        <row r="4555">
          <cell r="A4555" t="str">
            <v>400101468</v>
          </cell>
          <cell r="B4555" t="str">
            <v>Flachstab Vorzentrierung kurz für Fixierstation</v>
          </cell>
          <cell r="C4555">
            <v>0</v>
          </cell>
          <cell r="D4555">
            <v>25</v>
          </cell>
          <cell r="E4555">
            <v>25</v>
          </cell>
        </row>
        <row r="4556">
          <cell r="A4556" t="str">
            <v>400101469</v>
          </cell>
          <cell r="B4556" t="str">
            <v>Trolleyzentrierung für Fixierstation unten kpl.</v>
          </cell>
          <cell r="C4556">
            <v>13.75</v>
          </cell>
          <cell r="D4556">
            <v>21.52</v>
          </cell>
          <cell r="E4556">
            <v>36.270000000000003</v>
          </cell>
        </row>
        <row r="4557">
          <cell r="A4557" t="str">
            <v>400101470</v>
          </cell>
          <cell r="B4557" t="str">
            <v>Vorzentrierung für Fixierstation unten kpl.</v>
          </cell>
          <cell r="C4557">
            <v>3</v>
          </cell>
          <cell r="D4557">
            <v>31.17</v>
          </cell>
          <cell r="E4557">
            <v>35.17</v>
          </cell>
        </row>
        <row r="4558">
          <cell r="A4558" t="str">
            <v>400101471</v>
          </cell>
          <cell r="B4558" t="str">
            <v>PNEUMATIK-ZYLINDER KHZ-SA-020-0004-SPEC</v>
          </cell>
          <cell r="C4558">
            <v>0</v>
          </cell>
          <cell r="D4558">
            <v>22.88</v>
          </cell>
          <cell r="E4558">
            <v>22.88</v>
          </cell>
        </row>
        <row r="4559">
          <cell r="A4559" t="str">
            <v>400101472</v>
          </cell>
          <cell r="B4559" t="str">
            <v>Abweisblech für Weiche Pinförderer</v>
          </cell>
          <cell r="C4559">
            <v>0</v>
          </cell>
          <cell r="D4559">
            <v>94.4</v>
          </cell>
          <cell r="E4559">
            <v>94.4</v>
          </cell>
        </row>
        <row r="4560">
          <cell r="A4560" t="str">
            <v>400101473</v>
          </cell>
          <cell r="B4560" t="str">
            <v>Anfahrt Mittelstellung Absenkeinheit Pos. 2</v>
          </cell>
          <cell r="C4560">
            <v>0</v>
          </cell>
          <cell r="D4560">
            <v>1399</v>
          </cell>
          <cell r="E4560">
            <v>1399</v>
          </cell>
        </row>
        <row r="4561">
          <cell r="A4561" t="str">
            <v>400101474</v>
          </cell>
          <cell r="B4561" t="str">
            <v>SCHNECKENGETRIEBEMOTOR SA57 DRN80M4 / Pos. 01</v>
          </cell>
          <cell r="C4561">
            <v>0</v>
          </cell>
          <cell r="D4561">
            <v>456.49</v>
          </cell>
          <cell r="E4561">
            <v>456.49</v>
          </cell>
        </row>
        <row r="4562">
          <cell r="A4562" t="str">
            <v>400101475</v>
          </cell>
          <cell r="B4562" t="str">
            <v>SCHNECKENGETRIEBEMOTOR SA57 DRN80M4 / Pos.02</v>
          </cell>
          <cell r="C4562">
            <v>0</v>
          </cell>
          <cell r="D4562">
            <v>456.49</v>
          </cell>
          <cell r="E4562">
            <v>456.49</v>
          </cell>
        </row>
        <row r="4563">
          <cell r="A4563" t="str">
            <v>400101476</v>
          </cell>
          <cell r="B4563" t="str">
            <v>Aluprofil Klinkenförderer bearbeitet für Auslauf</v>
          </cell>
          <cell r="C4563">
            <v>1.5</v>
          </cell>
          <cell r="D4563">
            <v>15.6</v>
          </cell>
          <cell r="E4563">
            <v>17.100000000000001</v>
          </cell>
        </row>
        <row r="4564">
          <cell r="A4564" t="str">
            <v>400101477</v>
          </cell>
          <cell r="B4564" t="str">
            <v>Rutschprofil bearbeitet für Auslauf Bügelentladung</v>
          </cell>
          <cell r="C4564">
            <v>1.25</v>
          </cell>
          <cell r="D4564">
            <v>4.2699999999999996</v>
          </cell>
          <cell r="E4564">
            <v>7.02</v>
          </cell>
        </row>
        <row r="4565">
          <cell r="A4565" t="str">
            <v>400101478</v>
          </cell>
          <cell r="B4565" t="str">
            <v>BODENSÄULE R 2" 60,3 x 3,6 Länge 2735mm</v>
          </cell>
          <cell r="C4565">
            <v>0</v>
          </cell>
          <cell r="D4565">
            <v>125</v>
          </cell>
          <cell r="E4565">
            <v>125</v>
          </cell>
        </row>
        <row r="4566">
          <cell r="A4566" t="str">
            <v>400101479</v>
          </cell>
          <cell r="B4566" t="str">
            <v>Verbinder Gefällebahn 1,5° f. Bogen oben und unten</v>
          </cell>
          <cell r="C4566">
            <v>17</v>
          </cell>
          <cell r="D4566">
            <v>2.27</v>
          </cell>
          <cell r="E4566">
            <v>19.27</v>
          </cell>
        </row>
        <row r="4567">
          <cell r="A4567" t="str">
            <v>400101480</v>
          </cell>
          <cell r="B4567" t="str">
            <v>Verbinder Gefällebahn 1,7° f. Bogen oben und unten</v>
          </cell>
          <cell r="C4567">
            <v>7.5</v>
          </cell>
          <cell r="D4567">
            <v>2.9</v>
          </cell>
          <cell r="E4567">
            <v>10.9</v>
          </cell>
        </row>
        <row r="4568">
          <cell r="A4568" t="str">
            <v>400101481</v>
          </cell>
          <cell r="B4568" t="str">
            <v xml:space="preserve">Übergabe </v>
          </cell>
          <cell r="C4568">
            <v>14.6</v>
          </cell>
          <cell r="D4568">
            <v>15.73</v>
          </cell>
          <cell r="E4568">
            <v>30.33</v>
          </cell>
        </row>
        <row r="4569">
          <cell r="A4569" t="str">
            <v>400101482</v>
          </cell>
          <cell r="B4569" t="str">
            <v>Regalanlage System 4/5/6</v>
          </cell>
          <cell r="C4569"/>
          <cell r="D4569"/>
          <cell r="E4569"/>
        </row>
        <row r="4570">
          <cell r="A4570" t="str">
            <v>400101483</v>
          </cell>
          <cell r="B4570" t="str">
            <v>Zylinderhalter für Weiche Pinförderer</v>
          </cell>
          <cell r="C4570">
            <v>0</v>
          </cell>
          <cell r="D4570">
            <v>208</v>
          </cell>
          <cell r="E4570">
            <v>208</v>
          </cell>
        </row>
        <row r="4571">
          <cell r="A4571" t="str">
            <v>400101484</v>
          </cell>
          <cell r="B4571" t="str">
            <v>Weichenschieber für Weiche Pinförderer</v>
          </cell>
          <cell r="C4571">
            <v>12.5</v>
          </cell>
          <cell r="D4571">
            <v>0.96</v>
          </cell>
          <cell r="E4571">
            <v>13.46</v>
          </cell>
        </row>
        <row r="4572">
          <cell r="A4572" t="str">
            <v>400101485</v>
          </cell>
          <cell r="B4572" t="str">
            <v>Gleitschiene für Weiche Pinförderer</v>
          </cell>
          <cell r="C4572">
            <v>0</v>
          </cell>
          <cell r="D4572">
            <v>82.8</v>
          </cell>
          <cell r="E4572">
            <v>82.8</v>
          </cell>
        </row>
        <row r="4573">
          <cell r="A4573" t="str">
            <v>400101486</v>
          </cell>
          <cell r="B4573" t="str">
            <v>Kippsicherung Pin-Klinke</v>
          </cell>
          <cell r="C4573"/>
          <cell r="D4573"/>
          <cell r="E4573"/>
        </row>
        <row r="4574">
          <cell r="A4574" t="str">
            <v>400101487</v>
          </cell>
          <cell r="B4574" t="str">
            <v>Blech Kippsicherung Pin-Klinke</v>
          </cell>
          <cell r="C4574"/>
          <cell r="D4574"/>
          <cell r="E4574"/>
        </row>
        <row r="4575">
          <cell r="A4575" t="str">
            <v>400101488</v>
          </cell>
          <cell r="B4575" t="str">
            <v>Rutschprofil Kippsicherung Pin-Klinke</v>
          </cell>
          <cell r="C4575"/>
          <cell r="D4575"/>
          <cell r="E4575"/>
        </row>
        <row r="4576">
          <cell r="A4576" t="str">
            <v>400101489</v>
          </cell>
          <cell r="B4576" t="str">
            <v>Winkel Kippsicherung Pin-Klinke</v>
          </cell>
          <cell r="C4576"/>
          <cell r="D4576"/>
          <cell r="E4576"/>
        </row>
        <row r="4577">
          <cell r="A4577" t="str">
            <v>400101490</v>
          </cell>
          <cell r="B4577" t="str">
            <v>Abstandshalter Kippsicherung Pin-Klinke</v>
          </cell>
          <cell r="C4577"/>
          <cell r="D4577"/>
          <cell r="E4577"/>
        </row>
        <row r="4578">
          <cell r="A4578" t="str">
            <v>400101491</v>
          </cell>
          <cell r="B4578" t="str">
            <v>Prüfung Flexibilisierungsmodul Mercedes Benz</v>
          </cell>
          <cell r="C4578">
            <v>0</v>
          </cell>
          <cell r="D4578">
            <v>4743.6400000000003</v>
          </cell>
          <cell r="E4578">
            <v>4743.6400000000003</v>
          </cell>
        </row>
        <row r="4579">
          <cell r="A4579" t="str">
            <v>400101492</v>
          </cell>
          <cell r="B4579" t="str">
            <v>Profil-Ansatzstücke Kippsicherung Pin-Klinke</v>
          </cell>
          <cell r="C4579"/>
          <cell r="D4579"/>
          <cell r="E4579"/>
        </row>
        <row r="4580">
          <cell r="A4580" t="str">
            <v>400101493</v>
          </cell>
          <cell r="B4580" t="str">
            <v>5/3 Wegeventil SY3320-5WAOU-C4-Q</v>
          </cell>
          <cell r="C4580">
            <v>0</v>
          </cell>
          <cell r="D4580">
            <v>57.35</v>
          </cell>
          <cell r="E4580">
            <v>57.35</v>
          </cell>
        </row>
        <row r="4581">
          <cell r="A4581" t="str">
            <v>400101494</v>
          </cell>
          <cell r="B4581" t="str">
            <v>Aufkleber Eingesperrter Druck 40x60mm</v>
          </cell>
          <cell r="C4581">
            <v>0</v>
          </cell>
          <cell r="D4581">
            <v>0.65</v>
          </cell>
          <cell r="E4581">
            <v>0.65</v>
          </cell>
        </row>
        <row r="4582">
          <cell r="A4582" t="str">
            <v>400101495</v>
          </cell>
          <cell r="B4582" t="str">
            <v>Aluprofil Bearbeitung für Weiche Pinförderer</v>
          </cell>
          <cell r="C4582">
            <v>101</v>
          </cell>
          <cell r="D4582">
            <v>140.37</v>
          </cell>
          <cell r="E4582">
            <v>241.37</v>
          </cell>
        </row>
        <row r="4583">
          <cell r="A4583" t="str">
            <v>400101496</v>
          </cell>
          <cell r="B4583" t="str">
            <v>Glattblech-Fachböden</v>
          </cell>
          <cell r="C4583"/>
          <cell r="D4583">
            <v>15669.41</v>
          </cell>
          <cell r="E4583">
            <v>15669.41</v>
          </cell>
        </row>
        <row r="4584">
          <cell r="A4584" t="str">
            <v>400101497</v>
          </cell>
          <cell r="B4584" t="str">
            <v>Zebra Scanner Pos. 1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 t="str">
            <v>400101498</v>
          </cell>
          <cell r="B4585" t="str">
            <v>Zentrierwinkel für Trolleyfixierung unten</v>
          </cell>
          <cell r="C4585">
            <v>20.25</v>
          </cell>
          <cell r="D4585">
            <v>4.22</v>
          </cell>
          <cell r="E4585">
            <v>24.47</v>
          </cell>
        </row>
        <row r="4586">
          <cell r="A4586" t="str">
            <v>400101499</v>
          </cell>
          <cell r="B4586" t="str">
            <v>Rohrramen / Verlängerung</v>
          </cell>
          <cell r="C4586"/>
          <cell r="D4586"/>
          <cell r="E4586"/>
        </row>
        <row r="4587">
          <cell r="A4587" t="str">
            <v>400101500</v>
          </cell>
          <cell r="B4587" t="str">
            <v>Augenschraube DIN 444 - B M6 x 55 - 4.6</v>
          </cell>
          <cell r="C4587">
            <v>0</v>
          </cell>
          <cell r="D4587">
            <v>0.29249999999999998</v>
          </cell>
          <cell r="E4587">
            <v>0.29249999999999998</v>
          </cell>
        </row>
        <row r="4588">
          <cell r="A4588" t="str">
            <v>400101501</v>
          </cell>
          <cell r="B4588" t="str">
            <v>Rohrramen Verlängerung ges.</v>
          </cell>
          <cell r="C4588"/>
          <cell r="D4588"/>
          <cell r="E4588"/>
        </row>
        <row r="4589">
          <cell r="A4589" t="str">
            <v>400101502</v>
          </cell>
          <cell r="B4589" t="str">
            <v>LJK-1/4 L-Stück -Hohlschraube</v>
          </cell>
          <cell r="C4589">
            <v>0</v>
          </cell>
          <cell r="D4589">
            <v>5.29</v>
          </cell>
          <cell r="E4589">
            <v>5.29</v>
          </cell>
        </row>
        <row r="4590">
          <cell r="A4590" t="str">
            <v>400101503</v>
          </cell>
          <cell r="B4590" t="str">
            <v>Gewindedichtband</v>
          </cell>
          <cell r="C4590">
            <v>0</v>
          </cell>
          <cell r="D4590">
            <v>3.45</v>
          </cell>
          <cell r="E4590">
            <v>3.45</v>
          </cell>
        </row>
        <row r="4591">
          <cell r="A4591" t="str">
            <v>400101504</v>
          </cell>
          <cell r="B4591" t="str">
            <v xml:space="preserve">Steckverbindung QS-10-8 </v>
          </cell>
          <cell r="C4591">
            <v>0</v>
          </cell>
          <cell r="D4591">
            <v>2.2000000000000002</v>
          </cell>
          <cell r="E4591">
            <v>2.2000000000000002</v>
          </cell>
        </row>
        <row r="4592">
          <cell r="A4592" t="str">
            <v>400101505</v>
          </cell>
          <cell r="B4592" t="str">
            <v>Sensorhalter für Initiator Absenkeinheit</v>
          </cell>
          <cell r="C4592">
            <v>0</v>
          </cell>
          <cell r="D4592">
            <v>17.05</v>
          </cell>
          <cell r="E4592">
            <v>17.05</v>
          </cell>
        </row>
        <row r="4593">
          <cell r="A4593" t="str">
            <v>400101506</v>
          </cell>
          <cell r="B4593" t="str">
            <v>Augenschraube bearbeitet für Kugel-Scheiben-Gelenk</v>
          </cell>
          <cell r="C4593">
            <v>0</v>
          </cell>
          <cell r="D4593">
            <v>1.0900000000000001</v>
          </cell>
          <cell r="E4593">
            <v>1.0900000000000001</v>
          </cell>
        </row>
        <row r="4594">
          <cell r="A4594" t="str">
            <v>400101507</v>
          </cell>
          <cell r="B4594" t="str">
            <v>RÜCKSCHLAGVENTIL  AKH06-00 / 00000792 / Pos.1</v>
          </cell>
          <cell r="C4594">
            <v>0</v>
          </cell>
          <cell r="D4594">
            <v>4.5999999999999996</v>
          </cell>
          <cell r="E4594">
            <v>4.5999999999999996</v>
          </cell>
        </row>
        <row r="4595">
          <cell r="A4595" t="str">
            <v>400101508</v>
          </cell>
          <cell r="B4595" t="str">
            <v>RÜCKSCHLAGVENTIL  AKH08-00 / 00000806 / Pos.2</v>
          </cell>
          <cell r="C4595">
            <v>0</v>
          </cell>
          <cell r="D4595">
            <v>7.1</v>
          </cell>
          <cell r="E4595">
            <v>7.1</v>
          </cell>
        </row>
        <row r="4596">
          <cell r="A4596" t="str">
            <v>400101509</v>
          </cell>
          <cell r="B4596" t="str">
            <v>Zylinderplatte 1 für Zylindereinheit</v>
          </cell>
          <cell r="C4596">
            <v>0</v>
          </cell>
          <cell r="D4596">
            <v>9.6999999999999993</v>
          </cell>
          <cell r="E4596">
            <v>9.6999999999999993</v>
          </cell>
        </row>
        <row r="4597">
          <cell r="A4597" t="str">
            <v>400101510</v>
          </cell>
          <cell r="B4597" t="str">
            <v>Zylinderplatte 2 für Zylindereinheit</v>
          </cell>
          <cell r="C4597">
            <v>0</v>
          </cell>
          <cell r="D4597">
            <v>4.7</v>
          </cell>
          <cell r="E4597">
            <v>4.7</v>
          </cell>
        </row>
        <row r="4598">
          <cell r="A4598" t="str">
            <v>400101511</v>
          </cell>
          <cell r="B4598" t="str">
            <v>Normzylinder DSBC-32-60-E3-PPVA</v>
          </cell>
          <cell r="C4598">
            <v>0</v>
          </cell>
          <cell r="D4598">
            <v>216.95</v>
          </cell>
          <cell r="E4598">
            <v>216.95</v>
          </cell>
        </row>
        <row r="4599">
          <cell r="A4599" t="str">
            <v>400101512</v>
          </cell>
          <cell r="B4599" t="str">
            <v>Grundplatte für Sorter Stopper</v>
          </cell>
          <cell r="C4599">
            <v>0</v>
          </cell>
          <cell r="D4599">
            <v>22.85</v>
          </cell>
          <cell r="E4599">
            <v>22.85</v>
          </cell>
        </row>
        <row r="4600">
          <cell r="A4600" t="str">
            <v>400101513</v>
          </cell>
          <cell r="B4600" t="str">
            <v>Schwenkflansch SNCS-32 (ISO 15552)</v>
          </cell>
          <cell r="C4600">
            <v>0</v>
          </cell>
          <cell r="D4600">
            <v>28.35</v>
          </cell>
          <cell r="E4600">
            <v>28.35</v>
          </cell>
        </row>
        <row r="4601">
          <cell r="A4601" t="str">
            <v>400101514</v>
          </cell>
          <cell r="B4601" t="str">
            <v>Zylindereinheit li für Fixierstation oben kpl.</v>
          </cell>
          <cell r="C4601">
            <v>9</v>
          </cell>
          <cell r="D4601">
            <v>264.47000000000003</v>
          </cell>
          <cell r="E4601">
            <v>274.97000000000003</v>
          </cell>
        </row>
        <row r="4602">
          <cell r="A4602" t="str">
            <v>400101515</v>
          </cell>
          <cell r="B4602" t="str">
            <v>Zylindereinheit re für Fixierstation oben kpl.</v>
          </cell>
          <cell r="C4602">
            <v>9</v>
          </cell>
          <cell r="D4602">
            <v>264.47000000000003</v>
          </cell>
          <cell r="E4602">
            <v>274.97000000000003</v>
          </cell>
        </row>
        <row r="4603">
          <cell r="A4603" t="str">
            <v>400101516</v>
          </cell>
          <cell r="B4603" t="str">
            <v>Zylinder mit Verschraubung für Fixierstation</v>
          </cell>
          <cell r="C4603">
            <v>3</v>
          </cell>
          <cell r="D4603">
            <v>248.82</v>
          </cell>
          <cell r="E4603">
            <v>252.82</v>
          </cell>
        </row>
        <row r="4604">
          <cell r="A4604" t="str">
            <v>400101517</v>
          </cell>
          <cell r="B4604" t="str">
            <v>SCHNECKENGETRIEBEMOTOR SA57 DRN90S4</v>
          </cell>
          <cell r="C4604">
            <v>0</v>
          </cell>
          <cell r="D4604">
            <v>510.68</v>
          </cell>
          <cell r="E4604">
            <v>510.68</v>
          </cell>
        </row>
        <row r="4605">
          <cell r="A4605" t="str">
            <v>400101518</v>
          </cell>
          <cell r="B4605" t="str">
            <v>SCHNECKENGETRIEBEMOTOR SA57 DRN80MK4</v>
          </cell>
          <cell r="C4605">
            <v>0</v>
          </cell>
          <cell r="D4605">
            <v>535.78</v>
          </cell>
          <cell r="E4605">
            <v>535.78</v>
          </cell>
        </row>
        <row r="4606">
          <cell r="A4606" t="str">
            <v>400101519</v>
          </cell>
          <cell r="B4606" t="str">
            <v>SCHNECKENGETRIEBEMOTOR SA57 DRN80MK4</v>
          </cell>
          <cell r="C4606">
            <v>0</v>
          </cell>
          <cell r="D4606">
            <v>535.78</v>
          </cell>
          <cell r="E4606">
            <v>535.78</v>
          </cell>
        </row>
        <row r="4607">
          <cell r="A4607" t="str">
            <v>400101520</v>
          </cell>
          <cell r="B4607" t="str">
            <v>SCHNECKENGETRIEBEMOTOR SA57 DRN80MK4</v>
          </cell>
          <cell r="C4607">
            <v>0</v>
          </cell>
          <cell r="D4607">
            <v>507.08</v>
          </cell>
          <cell r="E4607">
            <v>507.08</v>
          </cell>
        </row>
        <row r="4608">
          <cell r="A4608" t="str">
            <v>400101521</v>
          </cell>
          <cell r="B4608" t="str">
            <v>SCHNECKENGETRIEBEMOTOR SA57 DRN80MK4</v>
          </cell>
          <cell r="C4608">
            <v>0</v>
          </cell>
          <cell r="D4608">
            <v>507.08</v>
          </cell>
          <cell r="E4608">
            <v>507.08</v>
          </cell>
        </row>
        <row r="4609">
          <cell r="A4609" t="str">
            <v>400101522</v>
          </cell>
          <cell r="B4609" t="str">
            <v>Stoßring</v>
          </cell>
          <cell r="C4609"/>
          <cell r="D4609"/>
          <cell r="E4609"/>
        </row>
        <row r="4610">
          <cell r="A4610" t="str">
            <v>400101523</v>
          </cell>
          <cell r="B4610" t="str">
            <v xml:space="preserve">Förderer L = 4075mm für Pin-Klinke Versuchsfeld </v>
          </cell>
          <cell r="C4610">
            <v>0</v>
          </cell>
          <cell r="D4610">
            <v>900</v>
          </cell>
          <cell r="E4610">
            <v>900</v>
          </cell>
        </row>
        <row r="4611">
          <cell r="A4611" t="str">
            <v>400101524</v>
          </cell>
          <cell r="B4611" t="str">
            <v>Kugel-Scheibengelenk mit Augenschraube</v>
          </cell>
          <cell r="C4611">
            <v>0</v>
          </cell>
          <cell r="D4611">
            <v>1.0900000000000001</v>
          </cell>
          <cell r="E4611">
            <v>1.0900000000000001</v>
          </cell>
        </row>
        <row r="4612">
          <cell r="A4612" t="str">
            <v>400101525</v>
          </cell>
          <cell r="B4612" t="str">
            <v>TEF Bogen 22,5° Weiche links</v>
          </cell>
          <cell r="C4612">
            <v>9.75</v>
          </cell>
          <cell r="D4612">
            <v>21.14</v>
          </cell>
          <cell r="E4612">
            <v>40.89</v>
          </cell>
        </row>
        <row r="4613">
          <cell r="A4613" t="str">
            <v>400101526</v>
          </cell>
          <cell r="B4613" t="str">
            <v>V30 TT BD 36 Trolley-V bearbeitet</v>
          </cell>
          <cell r="C4613">
            <v>0</v>
          </cell>
          <cell r="D4613">
            <v>7.87</v>
          </cell>
          <cell r="E4613">
            <v>7.87</v>
          </cell>
        </row>
        <row r="4614">
          <cell r="A4614" t="str">
            <v>400101527</v>
          </cell>
          <cell r="B4614" t="str">
            <v>TEF Bogen 22,5° Weiche rechts</v>
          </cell>
          <cell r="C4614"/>
          <cell r="D4614"/>
          <cell r="E4614"/>
        </row>
        <row r="4615">
          <cell r="A4615" t="str">
            <v>400101528</v>
          </cell>
          <cell r="B4615" t="str">
            <v>Distanzhülse für Sorter Stopper</v>
          </cell>
          <cell r="C4615">
            <v>0</v>
          </cell>
          <cell r="D4615">
            <v>3</v>
          </cell>
          <cell r="E4615">
            <v>3</v>
          </cell>
        </row>
        <row r="4616">
          <cell r="A4616" t="str">
            <v>400101529</v>
          </cell>
          <cell r="B4616" t="str">
            <v>Zylinder mit Verschraubung für Sorter-Stopper</v>
          </cell>
          <cell r="C4616">
            <v>3</v>
          </cell>
          <cell r="D4616">
            <v>47.669199999999996</v>
          </cell>
          <cell r="E4616">
            <v>52.669199999999996</v>
          </cell>
        </row>
        <row r="4617">
          <cell r="A4617" t="str">
            <v>400101530</v>
          </cell>
          <cell r="B4617" t="str">
            <v>Sorter Stopper kpl.</v>
          </cell>
          <cell r="C4617">
            <v>5.5000000000000009</v>
          </cell>
          <cell r="D4617">
            <v>70.870528806298751</v>
          </cell>
          <cell r="E4617">
            <v>79.870528806298765</v>
          </cell>
        </row>
        <row r="4618">
          <cell r="A4618" t="str">
            <v>400101531</v>
          </cell>
          <cell r="B4618" t="str">
            <v>U-Bügel M8 L=96 für Abhängung an 4KT-Profil</v>
          </cell>
          <cell r="C4618"/>
          <cell r="D4618">
            <v>3</v>
          </cell>
          <cell r="E4618">
            <v>3</v>
          </cell>
        </row>
        <row r="4619">
          <cell r="A4619" t="str">
            <v>400101532</v>
          </cell>
          <cell r="B4619" t="str">
            <v>ANTRIEBSRAD RA PU-EM 80°Sh+/-5 A ocker</v>
          </cell>
          <cell r="C4619"/>
          <cell r="D4619">
            <v>30</v>
          </cell>
          <cell r="E4619">
            <v>30</v>
          </cell>
        </row>
        <row r="4620">
          <cell r="A4620" t="str">
            <v>400101533</v>
          </cell>
          <cell r="B4620" t="str">
            <v>Lager links</v>
          </cell>
          <cell r="C4620">
            <v>0</v>
          </cell>
          <cell r="D4620">
            <v>26.59</v>
          </cell>
          <cell r="E4620">
            <v>26.59</v>
          </cell>
        </row>
        <row r="4621">
          <cell r="A4621" t="str">
            <v>400101534</v>
          </cell>
          <cell r="B4621" t="str">
            <v>Lager / rechts</v>
          </cell>
          <cell r="C4621">
            <v>0</v>
          </cell>
          <cell r="D4621">
            <v>26.16</v>
          </cell>
          <cell r="E4621">
            <v>26.16</v>
          </cell>
        </row>
        <row r="4622">
          <cell r="A4622" t="str">
            <v>400101535</v>
          </cell>
          <cell r="B4622" t="str">
            <v>Druckgehäuse</v>
          </cell>
          <cell r="C4622">
            <v>0</v>
          </cell>
          <cell r="D4622">
            <v>7.5</v>
          </cell>
          <cell r="E4622">
            <v>7.5</v>
          </cell>
        </row>
        <row r="4623">
          <cell r="A4623" t="str">
            <v>400101536</v>
          </cell>
          <cell r="B4623" t="str">
            <v>Wendel rechts</v>
          </cell>
          <cell r="C4623">
            <v>0</v>
          </cell>
          <cell r="D4623">
            <v>7.42</v>
          </cell>
          <cell r="E4623">
            <v>7.42</v>
          </cell>
        </row>
        <row r="4624">
          <cell r="A4624" t="str">
            <v>400101537</v>
          </cell>
          <cell r="B4624" t="str">
            <v>Pneumatik kpl. für Absenkeinheit 400101047</v>
          </cell>
          <cell r="C4624"/>
          <cell r="D4624"/>
          <cell r="E4624"/>
        </row>
        <row r="4625">
          <cell r="A4625" t="str">
            <v>400101538</v>
          </cell>
          <cell r="B4625" t="str">
            <v>Zylinderhalter für Weiche Pinförderer</v>
          </cell>
          <cell r="C4625"/>
          <cell r="D4625"/>
          <cell r="E4625"/>
        </row>
        <row r="4626">
          <cell r="A4626" t="str">
            <v>400101539</v>
          </cell>
          <cell r="B4626" t="str">
            <v>Weichenschieber für Weiche Pinförderer</v>
          </cell>
          <cell r="C4626"/>
          <cell r="D4626"/>
          <cell r="E4626"/>
        </row>
        <row r="4627">
          <cell r="A4627" t="str">
            <v>400101540</v>
          </cell>
          <cell r="B4627" t="str">
            <v>Gewicht für Spulenhalter</v>
          </cell>
          <cell r="C4627">
            <v>0</v>
          </cell>
          <cell r="D4627">
            <v>13.2</v>
          </cell>
          <cell r="E4627">
            <v>13.2</v>
          </cell>
        </row>
        <row r="4628">
          <cell r="A4628" t="str">
            <v>400101541</v>
          </cell>
          <cell r="B4628" t="str">
            <v>Zylinderanbindung</v>
          </cell>
          <cell r="C4628"/>
          <cell r="D4628"/>
          <cell r="E4628"/>
        </row>
        <row r="4629">
          <cell r="A4629" t="str">
            <v>400101542</v>
          </cell>
          <cell r="B4629" t="str">
            <v>Zapfenschraube M4</v>
          </cell>
          <cell r="C4629"/>
          <cell r="D4629"/>
          <cell r="E4629"/>
        </row>
        <row r="4630">
          <cell r="A4630" t="str">
            <v>400101543</v>
          </cell>
          <cell r="B4630" t="str">
            <v>Gewindehülse M4</v>
          </cell>
          <cell r="C4630"/>
          <cell r="D4630"/>
          <cell r="E4630"/>
        </row>
        <row r="4631">
          <cell r="A4631" t="str">
            <v>400101544</v>
          </cell>
          <cell r="B4631" t="str">
            <v>Gewindestange M4</v>
          </cell>
          <cell r="C4631"/>
          <cell r="D4631"/>
          <cell r="E4631"/>
        </row>
        <row r="4632">
          <cell r="A4632" t="str">
            <v>400101545</v>
          </cell>
          <cell r="B4632" t="str">
            <v>Inbetriebnahme Bizerba bei Pikeur</v>
          </cell>
          <cell r="C4632">
            <v>0</v>
          </cell>
          <cell r="D4632">
            <v>8522.1</v>
          </cell>
          <cell r="E4632">
            <v>8522.1</v>
          </cell>
        </row>
        <row r="4633">
          <cell r="A4633" t="str">
            <v>400101546</v>
          </cell>
          <cell r="B4633" t="str">
            <v>für Safet</v>
          </cell>
          <cell r="C4633"/>
          <cell r="D4633"/>
          <cell r="E4633"/>
        </row>
        <row r="4634">
          <cell r="A4634" t="str">
            <v>400101547</v>
          </cell>
          <cell r="B4634" t="str">
            <v>Halter T-Verbindung Pneumatik QST8</v>
          </cell>
          <cell r="C4634">
            <v>4</v>
          </cell>
          <cell r="D4634">
            <v>0.32</v>
          </cell>
          <cell r="E4634">
            <v>4.32</v>
          </cell>
        </row>
        <row r="4635">
          <cell r="A4635" t="str">
            <v>400101548</v>
          </cell>
          <cell r="B4635" t="str">
            <v>Halter T-Verbindung Pneumatik Für Drucksensoren</v>
          </cell>
          <cell r="C4635">
            <v>4.5999999999999996</v>
          </cell>
          <cell r="D4635">
            <v>0.48</v>
          </cell>
          <cell r="E4635">
            <v>5.08</v>
          </cell>
        </row>
        <row r="4636">
          <cell r="A4636" t="str">
            <v>400101549</v>
          </cell>
          <cell r="B4636" t="str">
            <v>Halter Druckregler Pneumatik</v>
          </cell>
          <cell r="C4636">
            <v>3.5</v>
          </cell>
          <cell r="D4636">
            <v>0.4</v>
          </cell>
          <cell r="E4636">
            <v>3.9</v>
          </cell>
        </row>
        <row r="4637">
          <cell r="A4637" t="str">
            <v>400101550</v>
          </cell>
          <cell r="B4637" t="str">
            <v>Aluprofil mit Doppelbearbeitung für Weiche</v>
          </cell>
          <cell r="C4637">
            <v>146</v>
          </cell>
          <cell r="D4637">
            <v>48.81</v>
          </cell>
          <cell r="E4637">
            <v>194.81</v>
          </cell>
        </row>
        <row r="4638">
          <cell r="A4638" t="str">
            <v>400101551</v>
          </cell>
          <cell r="B4638" t="str">
            <v>Pneumatikteile Absenkeinheit</v>
          </cell>
          <cell r="C4638">
            <v>0</v>
          </cell>
          <cell r="D4638">
            <v>536.84</v>
          </cell>
          <cell r="E4638">
            <v>536.84</v>
          </cell>
        </row>
        <row r="4639">
          <cell r="A4639" t="str">
            <v>400101552</v>
          </cell>
          <cell r="B4639" t="str">
            <v>Bauteilerkennung</v>
          </cell>
          <cell r="C4639"/>
          <cell r="D4639"/>
          <cell r="E4639"/>
        </row>
        <row r="4640">
          <cell r="A4640" t="str">
            <v>400101553</v>
          </cell>
          <cell r="B4640" t="str">
            <v>Druckerpatrone HP 72 Fotoschwarz (C9370A)</v>
          </cell>
          <cell r="C4640">
            <v>0</v>
          </cell>
          <cell r="D4640">
            <v>65.489999999999995</v>
          </cell>
          <cell r="E4640">
            <v>65.489999999999995</v>
          </cell>
        </row>
        <row r="4641">
          <cell r="A4641" t="str">
            <v>400101554</v>
          </cell>
          <cell r="B4641" t="str">
            <v>Druckerpatrone HP 72 Cyan (C9371A)</v>
          </cell>
          <cell r="C4641">
            <v>0</v>
          </cell>
          <cell r="D4641">
            <v>65.489999999999995</v>
          </cell>
          <cell r="E4641">
            <v>65.489999999999995</v>
          </cell>
        </row>
        <row r="4642">
          <cell r="A4642" t="str">
            <v>400101555</v>
          </cell>
          <cell r="B4642" t="str">
            <v>Druckerpatrone HP 72 Magenta (C9372A)</v>
          </cell>
          <cell r="C4642">
            <v>0</v>
          </cell>
          <cell r="D4642">
            <v>65.489999999999995</v>
          </cell>
          <cell r="E4642">
            <v>65.489999999999995</v>
          </cell>
        </row>
        <row r="4643">
          <cell r="A4643" t="str">
            <v>400101556</v>
          </cell>
          <cell r="B4643" t="str">
            <v>Druckerpatrone HP 72 Gelb (C9373A)</v>
          </cell>
          <cell r="C4643">
            <v>0</v>
          </cell>
          <cell r="D4643">
            <v>65.489999999999995</v>
          </cell>
          <cell r="E4643">
            <v>65.489999999999995</v>
          </cell>
        </row>
        <row r="4644">
          <cell r="A4644" t="str">
            <v>400101557</v>
          </cell>
          <cell r="B4644" t="str">
            <v>Druckerpatrone HP 72 Grau (C9374A)</v>
          </cell>
          <cell r="C4644">
            <v>0</v>
          </cell>
          <cell r="D4644">
            <v>65.489999999999995</v>
          </cell>
          <cell r="E4644">
            <v>65.489999999999995</v>
          </cell>
        </row>
        <row r="4645">
          <cell r="A4645" t="str">
            <v>400101558</v>
          </cell>
          <cell r="B4645" t="str">
            <v>Druckerpatrone HP 72 Mattschwarz (C9403A)</v>
          </cell>
          <cell r="C4645">
            <v>0</v>
          </cell>
          <cell r="D4645">
            <v>65.489999999999995</v>
          </cell>
          <cell r="E4645">
            <v>65.489999999999995</v>
          </cell>
        </row>
        <row r="4646">
          <cell r="A4646" t="str">
            <v>400101559</v>
          </cell>
          <cell r="B4646" t="str">
            <v>Schalldämpfer AN05-M5 / 00880919</v>
          </cell>
          <cell r="C4646">
            <v>0</v>
          </cell>
          <cell r="D4646">
            <v>1.32</v>
          </cell>
          <cell r="E4646">
            <v>1.32</v>
          </cell>
        </row>
        <row r="4647">
          <cell r="A4647" t="str">
            <v>400101560</v>
          </cell>
          <cell r="B4647" t="str">
            <v>Drosselrückschlagventil AS1002F-04 / 00769761</v>
          </cell>
          <cell r="C4647">
            <v>0</v>
          </cell>
          <cell r="D4647">
            <v>4.07</v>
          </cell>
          <cell r="E4647">
            <v>4.07</v>
          </cell>
        </row>
        <row r="4648">
          <cell r="A4648" t="str">
            <v>400101561</v>
          </cell>
          <cell r="B4648" t="str">
            <v>QSL-1/4-4 (190659) L-Steckverschraubung</v>
          </cell>
          <cell r="C4648">
            <v>0</v>
          </cell>
          <cell r="D4648">
            <v>2.85</v>
          </cell>
          <cell r="E4648">
            <v>2.85</v>
          </cell>
        </row>
        <row r="4649">
          <cell r="A4649" t="str">
            <v>400101562</v>
          </cell>
          <cell r="B4649" t="str">
            <v>Rollenschalter kpl. für Absenkeinheit</v>
          </cell>
          <cell r="C4649">
            <v>6.5</v>
          </cell>
          <cell r="D4649">
            <v>40.880000000000003</v>
          </cell>
          <cell r="E4649">
            <v>47.38</v>
          </cell>
        </row>
        <row r="4650">
          <cell r="A4650" t="str">
            <v>400101563</v>
          </cell>
          <cell r="B4650" t="str">
            <v xml:space="preserve">Erstellung Wartungsplan, div. Aufkleber </v>
          </cell>
          <cell r="C4650">
            <v>0</v>
          </cell>
          <cell r="D4650">
            <v>1000</v>
          </cell>
          <cell r="E4650">
            <v>1000</v>
          </cell>
        </row>
        <row r="4651">
          <cell r="A4651" t="str">
            <v>400101564</v>
          </cell>
          <cell r="B4651" t="str">
            <v>Schutzstopfen TL-4-225 für Trolley-Rohr</v>
          </cell>
          <cell r="C4651">
            <v>0</v>
          </cell>
          <cell r="D4651">
            <v>0.27</v>
          </cell>
          <cell r="E4651">
            <v>0.27</v>
          </cell>
        </row>
        <row r="4652">
          <cell r="A4652" t="str">
            <v>400101565</v>
          </cell>
          <cell r="B4652" t="str">
            <v>QS-G1/4-10 Steckverschraubung</v>
          </cell>
          <cell r="C4652"/>
          <cell r="D4652"/>
          <cell r="E4652"/>
        </row>
        <row r="4653">
          <cell r="A4653" t="str">
            <v>400101566</v>
          </cell>
          <cell r="B4653" t="str">
            <v>Entladeschaufel bearbeitet</v>
          </cell>
          <cell r="C4653">
            <v>0</v>
          </cell>
          <cell r="D4653">
            <v>273</v>
          </cell>
          <cell r="E4653">
            <v>273</v>
          </cell>
        </row>
        <row r="4654">
          <cell r="A4654" t="str">
            <v>400101567</v>
          </cell>
          <cell r="B4654" t="str">
            <v>Linearantrieb pn. - DGC-K-40-1655-PPV-A-GK</v>
          </cell>
          <cell r="C4654"/>
          <cell r="D4654">
            <v>492.02</v>
          </cell>
          <cell r="E4654">
            <v>492.02</v>
          </cell>
        </row>
        <row r="4655">
          <cell r="A4655" t="str">
            <v>400101568</v>
          </cell>
          <cell r="B4655" t="str">
            <v>Absperr-Ventil - HGL-1/4-B</v>
          </cell>
          <cell r="C4655"/>
          <cell r="D4655">
            <v>31.3</v>
          </cell>
          <cell r="E4655">
            <v>31.3</v>
          </cell>
        </row>
        <row r="4656">
          <cell r="A4656" t="str">
            <v>400101569</v>
          </cell>
          <cell r="B4656" t="str">
            <v>Drosselrückschlagventil GRLA-1/4-B</v>
          </cell>
          <cell r="C4656"/>
          <cell r="D4656">
            <v>16.91</v>
          </cell>
          <cell r="E4656">
            <v>16.91</v>
          </cell>
        </row>
        <row r="4657">
          <cell r="A4657" t="str">
            <v>400101570</v>
          </cell>
          <cell r="B4657" t="str">
            <v>Führungsschiene - TKVD 25 , L = 1960 (INA)</v>
          </cell>
          <cell r="C4657"/>
          <cell r="D4657"/>
          <cell r="E4657"/>
        </row>
        <row r="4658">
          <cell r="A4658" t="str">
            <v>400101571</v>
          </cell>
          <cell r="B4658" t="str">
            <v>Stoßdämpfer DYSR-25-40-Y5 + Anschlagpuffer YSRP-25</v>
          </cell>
          <cell r="C4658"/>
          <cell r="D4658">
            <v>273.35000000000002</v>
          </cell>
          <cell r="E4658">
            <v>273.35000000000002</v>
          </cell>
        </row>
        <row r="4659">
          <cell r="A4659" t="str">
            <v>400101572</v>
          </cell>
          <cell r="B4659" t="str">
            <v>Kabelschleppkette - Z200.05.075 , L=1700</v>
          </cell>
          <cell r="C4659"/>
          <cell r="D4659"/>
          <cell r="E4659"/>
        </row>
        <row r="4660">
          <cell r="A4660" t="str">
            <v>400101573</v>
          </cell>
          <cell r="B4660" t="str">
            <v>Stopperzylinder DFSP-40-25-S-PA</v>
          </cell>
          <cell r="C4660"/>
          <cell r="D4660"/>
          <cell r="E4660"/>
        </row>
        <row r="4661">
          <cell r="A4661" t="str">
            <v>400101574</v>
          </cell>
          <cell r="B4661" t="str">
            <v>Zylinderschalter SMT-8M-A-PS-24V-E-0,3-M8D</v>
          </cell>
          <cell r="C4661">
            <v>0</v>
          </cell>
          <cell r="D4661">
            <v>40</v>
          </cell>
          <cell r="E4661">
            <v>40</v>
          </cell>
        </row>
        <row r="4662">
          <cell r="A4662" t="str">
            <v>400101575</v>
          </cell>
          <cell r="B4662" t="str">
            <v>Halter Ventil Pneumatik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 t="str">
            <v>400101576</v>
          </cell>
          <cell r="B4663" t="str">
            <v>Halter mit 5/3 Wegeventil kpl.</v>
          </cell>
          <cell r="C4663">
            <v>8.75</v>
          </cell>
          <cell r="D4663">
            <v>93.09</v>
          </cell>
          <cell r="E4663">
            <v>105.84</v>
          </cell>
        </row>
        <row r="4664">
          <cell r="A4664" t="str">
            <v>400101577</v>
          </cell>
          <cell r="B4664" t="str">
            <v xml:space="preserve">Nutenstein universal Nut 10 M5 mit Feder, </v>
          </cell>
          <cell r="C4664"/>
          <cell r="D4664">
            <v>0.71</v>
          </cell>
          <cell r="E4664">
            <v>0.71</v>
          </cell>
        </row>
        <row r="4665">
          <cell r="A4665" t="str">
            <v>400101578</v>
          </cell>
          <cell r="B4665" t="str">
            <v>Halter mit 3/2 Wegeventil kpl.</v>
          </cell>
          <cell r="C4665"/>
          <cell r="D4665"/>
          <cell r="E4665"/>
        </row>
        <row r="4666">
          <cell r="A4666" t="str">
            <v>400101579</v>
          </cell>
          <cell r="B4666" t="str">
            <v>Winkel 60x60x6x120 für U-Bügel an Abhängung</v>
          </cell>
          <cell r="C4666"/>
          <cell r="D4666">
            <v>2.4500000000000002</v>
          </cell>
          <cell r="E4666">
            <v>2.4500000000000002</v>
          </cell>
        </row>
        <row r="4667">
          <cell r="A4667" t="str">
            <v>400101580</v>
          </cell>
          <cell r="B4667" t="str">
            <v>Abhängung an 4KT-Profil kpl.</v>
          </cell>
          <cell r="C4667"/>
          <cell r="D4667"/>
          <cell r="E4667"/>
        </row>
        <row r="4668">
          <cell r="A4668" t="str">
            <v>400101581</v>
          </cell>
          <cell r="B4668" t="str">
            <v>Winkel 60x60x6x300 für U-Bügel</v>
          </cell>
          <cell r="C4668"/>
          <cell r="D4668">
            <v>4.0999999999999996</v>
          </cell>
          <cell r="E4668">
            <v>4.0999999999999996</v>
          </cell>
        </row>
        <row r="4669">
          <cell r="A4669" t="str">
            <v>400101582</v>
          </cell>
          <cell r="B4669" t="str">
            <v>Winkel 60x60x6x400 für U-Bügel</v>
          </cell>
          <cell r="C4669"/>
          <cell r="D4669">
            <v>4.0999999999999996</v>
          </cell>
          <cell r="E4669">
            <v>4.0999999999999996</v>
          </cell>
        </row>
        <row r="4670">
          <cell r="A4670" t="str">
            <v>400101583</v>
          </cell>
          <cell r="B4670" t="str">
            <v>Verteiler FR-8-1/4 Pneumatik</v>
          </cell>
          <cell r="C4670"/>
          <cell r="D4670"/>
          <cell r="E4670"/>
        </row>
        <row r="4671">
          <cell r="A4671" t="str">
            <v>400101584</v>
          </cell>
          <cell r="B4671" t="str">
            <v>Halter mit Verteiler kpl.</v>
          </cell>
          <cell r="C4671"/>
          <cell r="D4671"/>
          <cell r="E4671"/>
        </row>
        <row r="4672">
          <cell r="A4672" t="str">
            <v>400101585</v>
          </cell>
          <cell r="B4672" t="str">
            <v>Halter Verteiler Pneumatik</v>
          </cell>
          <cell r="C4672"/>
          <cell r="D4672"/>
          <cell r="E4672"/>
        </row>
        <row r="4673">
          <cell r="A4673" t="str">
            <v>400101586</v>
          </cell>
          <cell r="B4673" t="str">
            <v xml:space="preserve">QSL-1/4-8-I L-Steckverschraubung </v>
          </cell>
          <cell r="C4673"/>
          <cell r="D4673"/>
          <cell r="E4673"/>
        </row>
        <row r="4674">
          <cell r="A4674" t="str">
            <v>400101587</v>
          </cell>
          <cell r="B4674" t="str">
            <v>QSLV-G1/4-6-I L-Steckverschraubung</v>
          </cell>
          <cell r="C4674"/>
          <cell r="D4674"/>
          <cell r="E4674"/>
        </row>
        <row r="4675">
          <cell r="A4675" t="str">
            <v>400101588</v>
          </cell>
          <cell r="B4675" t="str">
            <v>Blindstopfen B-1/4</v>
          </cell>
          <cell r="C4675"/>
          <cell r="D4675"/>
          <cell r="E4675"/>
        </row>
        <row r="4676">
          <cell r="A4676" t="str">
            <v>400101589</v>
          </cell>
          <cell r="B4676" t="str">
            <v>NPFC-R-G12-G14-MF Reduzierung</v>
          </cell>
          <cell r="C4676"/>
          <cell r="D4676"/>
          <cell r="E4676"/>
        </row>
        <row r="4677">
          <cell r="A4677" t="str">
            <v>400101590</v>
          </cell>
          <cell r="B4677" t="str">
            <v>Ventil für Zylinderdirektanschluss kpl.</v>
          </cell>
          <cell r="C4677">
            <v>4</v>
          </cell>
          <cell r="D4677">
            <v>124.36</v>
          </cell>
          <cell r="E4677">
            <v>131.86000000000001</v>
          </cell>
        </row>
        <row r="4678">
          <cell r="A4678" t="str">
            <v>400101591</v>
          </cell>
          <cell r="B4678" t="str">
            <v>AP110, 45°Anschnitt; L=220mm</v>
          </cell>
          <cell r="C4678">
            <v>2.5</v>
          </cell>
          <cell r="D4678">
            <v>1.46</v>
          </cell>
          <cell r="E4678">
            <v>7.46</v>
          </cell>
        </row>
        <row r="4679">
          <cell r="A4679" t="str">
            <v>400101592</v>
          </cell>
          <cell r="B4679" t="str">
            <v>Transport Absenkeinheit</v>
          </cell>
          <cell r="C4679">
            <v>0</v>
          </cell>
          <cell r="D4679">
            <v>958</v>
          </cell>
          <cell r="E4679">
            <v>958</v>
          </cell>
        </row>
        <row r="4680">
          <cell r="A4680" t="str">
            <v>400101593</v>
          </cell>
          <cell r="B4680" t="str">
            <v>Nacharbeit Schraubensicherung Absenkeinheit</v>
          </cell>
          <cell r="C4680">
            <v>0</v>
          </cell>
          <cell r="D4680">
            <v>734</v>
          </cell>
          <cell r="E4680">
            <v>734</v>
          </cell>
        </row>
        <row r="4681">
          <cell r="A4681" t="str">
            <v>400101594</v>
          </cell>
          <cell r="B4681" t="str">
            <v>ILS V3 Minitrolley-Traverse für Taschen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 t="str">
            <v>400101595</v>
          </cell>
          <cell r="B4682" t="str">
            <v>QR1-S-RVK Standard Winkelstecker</v>
          </cell>
          <cell r="C4682">
            <v>0</v>
          </cell>
          <cell r="D4682">
            <v>3.73</v>
          </cell>
          <cell r="E4682">
            <v>3.73</v>
          </cell>
        </row>
        <row r="4683">
          <cell r="A4683" t="str">
            <v>400101596</v>
          </cell>
          <cell r="B4683" t="str">
            <v>Minitrolley für Taschen kpl. ILS 3.0</v>
          </cell>
          <cell r="C4683"/>
          <cell r="D4683"/>
          <cell r="E4683"/>
        </row>
        <row r="4684">
          <cell r="A4684" t="str">
            <v>400101597</v>
          </cell>
          <cell r="B4684" t="str">
            <v>Kreuz-Kabelbinderblock für SMT-Profil - S210KBBPA</v>
          </cell>
          <cell r="C4684">
            <v>0</v>
          </cell>
          <cell r="D4684">
            <v>0.71</v>
          </cell>
          <cell r="E4684">
            <v>0.71</v>
          </cell>
        </row>
        <row r="4685">
          <cell r="A4685" t="str">
            <v>400101598</v>
          </cell>
          <cell r="B4685" t="str">
            <v>Ventil mit Schalldämpfer kpl.</v>
          </cell>
          <cell r="C4685">
            <v>0</v>
          </cell>
          <cell r="D4685">
            <v>46</v>
          </cell>
          <cell r="E4685">
            <v>46</v>
          </cell>
        </row>
        <row r="4686">
          <cell r="A4686" t="str">
            <v>400101599</v>
          </cell>
          <cell r="B4686" t="str">
            <v>Trapezverbinder TV50 bearbeitet</v>
          </cell>
          <cell r="C4686">
            <v>2.5</v>
          </cell>
          <cell r="D4686">
            <v>0.86</v>
          </cell>
          <cell r="E4686">
            <v>8.36</v>
          </cell>
        </row>
        <row r="4687">
          <cell r="A4687" t="str">
            <v>400101600</v>
          </cell>
          <cell r="B4687" t="str">
            <v>AP 110 bearbeitet für Vertikalbogen</v>
          </cell>
          <cell r="C4687">
            <v>4.5</v>
          </cell>
          <cell r="D4687">
            <v>1.07</v>
          </cell>
          <cell r="E4687">
            <v>6.57</v>
          </cell>
        </row>
        <row r="4688">
          <cell r="A4688" t="str">
            <v>400101601</v>
          </cell>
          <cell r="B4688" t="str">
            <v>ALUPROFILBOGEN VERTIKAL AUSSEN APBV 110 / 10°</v>
          </cell>
          <cell r="C4688">
            <v>20</v>
          </cell>
          <cell r="D4688">
            <v>3.12</v>
          </cell>
          <cell r="E4688">
            <v>30.12</v>
          </cell>
        </row>
        <row r="4689">
          <cell r="A4689" t="str">
            <v>400101602</v>
          </cell>
          <cell r="B4689" t="str">
            <v>Halter Stopper</v>
          </cell>
          <cell r="C4689">
            <v>0</v>
          </cell>
          <cell r="D4689">
            <v>12.5</v>
          </cell>
          <cell r="E4689">
            <v>12.5</v>
          </cell>
        </row>
        <row r="4690">
          <cell r="A4690" t="str">
            <v>400101603</v>
          </cell>
          <cell r="B4690" t="str">
            <v>Stopper links Absenkeinheit kpl.</v>
          </cell>
          <cell r="C4690">
            <v>3</v>
          </cell>
          <cell r="D4690">
            <v>105.38</v>
          </cell>
          <cell r="E4690">
            <v>110.88</v>
          </cell>
        </row>
        <row r="4691">
          <cell r="A4691" t="str">
            <v>400101604</v>
          </cell>
          <cell r="B4691" t="str">
            <v>Nutenstein universal Nut 10 M8 mit Feder</v>
          </cell>
          <cell r="C4691">
            <v>0</v>
          </cell>
          <cell r="D4691">
            <v>0.71</v>
          </cell>
          <cell r="E4691">
            <v>0.71</v>
          </cell>
        </row>
        <row r="4692">
          <cell r="A4692" t="str">
            <v>400101605</v>
          </cell>
          <cell r="B4692" t="str">
            <v>Stopperzylinder DFSP-40-25-S-PA</v>
          </cell>
          <cell r="C4692">
            <v>0</v>
          </cell>
          <cell r="D4692">
            <v>85.15</v>
          </cell>
          <cell r="E4692">
            <v>85.15</v>
          </cell>
        </row>
        <row r="4693">
          <cell r="A4693" t="str">
            <v>400101606</v>
          </cell>
          <cell r="B4693" t="str">
            <v>Stopper mit Bürste für AP110 kpl.</v>
          </cell>
          <cell r="C4693"/>
          <cell r="D4693"/>
          <cell r="E4693"/>
        </row>
        <row r="4694">
          <cell r="A4694" t="str">
            <v>400101607</v>
          </cell>
          <cell r="B4694" t="str">
            <v>PNEUMATISCHER GREIFER MHY2-25D / 00006299</v>
          </cell>
          <cell r="C4694">
            <v>0</v>
          </cell>
          <cell r="D4694">
            <v>189.54</v>
          </cell>
          <cell r="E4694">
            <v>189.54</v>
          </cell>
        </row>
        <row r="4695">
          <cell r="A4695" t="str">
            <v>400101608</v>
          </cell>
          <cell r="B4695" t="str">
            <v>Greifbacke für Trolleyzentrierung</v>
          </cell>
          <cell r="C4695">
            <v>0</v>
          </cell>
          <cell r="D4695">
            <v>18.75</v>
          </cell>
          <cell r="E4695">
            <v>18.75</v>
          </cell>
        </row>
        <row r="4696">
          <cell r="A4696" t="str">
            <v>400101609</v>
          </cell>
          <cell r="B4696" t="str">
            <v>Winkelgreifer MHY2-25D - 180° mit Nockenführung</v>
          </cell>
          <cell r="C4696">
            <v>0</v>
          </cell>
          <cell r="D4696">
            <v>198.64</v>
          </cell>
          <cell r="E4696">
            <v>198.64</v>
          </cell>
        </row>
        <row r="4697">
          <cell r="A4697" t="str">
            <v>400101610</v>
          </cell>
          <cell r="B4697" t="str">
            <v>Trolleyfixierung kpl.</v>
          </cell>
          <cell r="C4697">
            <v>3.5</v>
          </cell>
          <cell r="D4697">
            <v>49.78</v>
          </cell>
          <cell r="E4697">
            <v>58.78</v>
          </cell>
        </row>
        <row r="4698">
          <cell r="A4698" t="str">
            <v>400101611</v>
          </cell>
          <cell r="B4698" t="str">
            <v>ILS V3 Minitrolley-Adapter</v>
          </cell>
          <cell r="C4698">
            <v>5.5</v>
          </cell>
          <cell r="D4698">
            <v>0.75</v>
          </cell>
          <cell r="E4698">
            <v>6.75</v>
          </cell>
        </row>
        <row r="4699">
          <cell r="A4699" t="str">
            <v>400101612</v>
          </cell>
          <cell r="B4699" t="str">
            <v>Pneumatikteile</v>
          </cell>
          <cell r="C4699"/>
          <cell r="D4699"/>
          <cell r="E4699"/>
        </row>
        <row r="4700">
          <cell r="A4700" t="str">
            <v>400101613</v>
          </cell>
          <cell r="B4700" t="str">
            <v>STIRNR.GETR.MOT. R47DRN71M4BE05HR/TF; 0,37KW</v>
          </cell>
          <cell r="C4700"/>
          <cell r="D4700">
            <v>451.38</v>
          </cell>
          <cell r="E4700">
            <v>451.38</v>
          </cell>
        </row>
        <row r="4701">
          <cell r="A4701" t="str">
            <v>400101614</v>
          </cell>
          <cell r="B4701" t="str">
            <v xml:space="preserve">FREQUENZUMRICHTER MC07B0022-5A3-4-007/ FSC11B/ </v>
          </cell>
          <cell r="C4701">
            <v>0</v>
          </cell>
          <cell r="D4701">
            <v>617.14</v>
          </cell>
          <cell r="E4701">
            <v>617.14</v>
          </cell>
        </row>
        <row r="4702">
          <cell r="A4702" t="str">
            <v>400101615</v>
          </cell>
          <cell r="B4702" t="str">
            <v>Pneumatikteile Anbindung Absenkeinheiten</v>
          </cell>
          <cell r="C4702">
            <v>0</v>
          </cell>
          <cell r="D4702">
            <v>668.1</v>
          </cell>
          <cell r="E4702">
            <v>668.1</v>
          </cell>
        </row>
        <row r="4703">
          <cell r="A4703" t="str">
            <v>400101616</v>
          </cell>
          <cell r="B4703" t="str">
            <v>Winkel Schutzblech Förderer</v>
          </cell>
          <cell r="C4703">
            <v>6</v>
          </cell>
          <cell r="D4703">
            <v>0.15</v>
          </cell>
          <cell r="E4703">
            <v>6.15</v>
          </cell>
        </row>
        <row r="4704">
          <cell r="A4704" t="str">
            <v>400101617</v>
          </cell>
          <cell r="B4704" t="str">
            <v>Schutzblech Förderer</v>
          </cell>
          <cell r="C4704">
            <v>0</v>
          </cell>
          <cell r="D4704">
            <v>23.3</v>
          </cell>
          <cell r="E4704">
            <v>23.3</v>
          </cell>
        </row>
        <row r="4705">
          <cell r="A4705" t="str">
            <v>400101618</v>
          </cell>
          <cell r="B4705" t="str">
            <v>Mitarbeiter Elektrokonstruktion</v>
          </cell>
          <cell r="C4705">
            <v>0</v>
          </cell>
          <cell r="D4705">
            <v>18374.314999999999</v>
          </cell>
          <cell r="E4705">
            <v>18374.314999999999</v>
          </cell>
        </row>
        <row r="4706">
          <cell r="A4706" t="str">
            <v>400101619</v>
          </cell>
          <cell r="B4706" t="str">
            <v>Kantenschutzplatte für AP110</v>
          </cell>
          <cell r="C4706"/>
          <cell r="D4706">
            <v>3.55</v>
          </cell>
          <cell r="E4706">
            <v>3.55</v>
          </cell>
        </row>
        <row r="4707">
          <cell r="A4707" t="str">
            <v>400101620</v>
          </cell>
          <cell r="B4707" t="str">
            <v xml:space="preserve">GEW.-SCHNEIDSCHR. M5X16 DIN 7500-1 6KT.KOPF </v>
          </cell>
          <cell r="C4707"/>
          <cell r="D4707">
            <v>0.01</v>
          </cell>
          <cell r="E4707">
            <v>0.01</v>
          </cell>
        </row>
        <row r="4708">
          <cell r="A4708" t="str">
            <v>400101621</v>
          </cell>
          <cell r="B4708" t="str">
            <v xml:space="preserve">Kantenschutzplatte mit Verschraubung für AP110 </v>
          </cell>
          <cell r="C4708"/>
          <cell r="D4708"/>
          <cell r="E4708"/>
        </row>
        <row r="4709">
          <cell r="A4709" t="str">
            <v>400101622</v>
          </cell>
          <cell r="B4709" t="str">
            <v>Entladeschaufel mit Antirutschgummi kpl.</v>
          </cell>
          <cell r="C4709"/>
          <cell r="D4709"/>
          <cell r="E4709"/>
        </row>
        <row r="4710">
          <cell r="A4710" t="str">
            <v>400101623</v>
          </cell>
          <cell r="B4710" t="str">
            <v>Einschraubverschraubung  G 1/2 für PVC-Gewebeschla</v>
          </cell>
          <cell r="C4710"/>
          <cell r="D4710"/>
          <cell r="E4710"/>
        </row>
        <row r="4711">
          <cell r="A4711" t="str">
            <v>400101624</v>
          </cell>
          <cell r="B4711" t="str">
            <v>Halter für Drucksensoren links kpl.</v>
          </cell>
          <cell r="C4711"/>
          <cell r="D4711"/>
          <cell r="E4711"/>
        </row>
        <row r="4712">
          <cell r="A4712" t="str">
            <v>400101625</v>
          </cell>
          <cell r="B4712" t="str">
            <v>Halter für Drucksensoren rechts kpl.</v>
          </cell>
          <cell r="C4712"/>
          <cell r="D4712"/>
          <cell r="E4712"/>
        </row>
        <row r="4713">
          <cell r="A4713" t="str">
            <v>400101626</v>
          </cell>
          <cell r="B4713" t="str">
            <v>Halter für T-Stück QST8-6 kpl.</v>
          </cell>
          <cell r="C4713"/>
          <cell r="D4713"/>
          <cell r="E4713"/>
        </row>
        <row r="4714">
          <cell r="A4714" t="str">
            <v>400101627</v>
          </cell>
          <cell r="B4714" t="str">
            <v>Halter für Druckregler kpl.</v>
          </cell>
          <cell r="C4714"/>
          <cell r="D4714"/>
          <cell r="E4714"/>
        </row>
        <row r="4715">
          <cell r="A4715" t="str">
            <v>400101628</v>
          </cell>
          <cell r="B4715" t="str">
            <v>Halter für 2x T-Stück QST8 kpl.</v>
          </cell>
          <cell r="C4715"/>
          <cell r="D4715"/>
          <cell r="E4715"/>
        </row>
        <row r="4716">
          <cell r="A4716" t="str">
            <v>400101629</v>
          </cell>
          <cell r="B4716" t="str">
            <v>Halter für Y-Stück QST8 kpl.</v>
          </cell>
          <cell r="C4716"/>
          <cell r="D4716"/>
          <cell r="E4716"/>
        </row>
        <row r="4717">
          <cell r="A4717" t="str">
            <v>400101630</v>
          </cell>
          <cell r="B4717" t="str">
            <v>Halter T-Verbindung Pneumatik QST6</v>
          </cell>
          <cell r="C4717"/>
          <cell r="D4717"/>
          <cell r="E4717"/>
        </row>
        <row r="4718">
          <cell r="A4718" t="str">
            <v>400101631</v>
          </cell>
          <cell r="B4718" t="str">
            <v>Halter für T-Stück QST6 kpl.</v>
          </cell>
          <cell r="C4718"/>
          <cell r="D4718"/>
          <cell r="E4718"/>
        </row>
        <row r="4719">
          <cell r="A4719" t="str">
            <v>400101632</v>
          </cell>
          <cell r="B4719" t="str">
            <v>Abweisblech für Weiche Pinförderer bearbeitet</v>
          </cell>
          <cell r="C4719">
            <v>0</v>
          </cell>
          <cell r="D4719">
            <v>86.2</v>
          </cell>
          <cell r="E4719">
            <v>86.2</v>
          </cell>
        </row>
        <row r="4720">
          <cell r="A4720" t="str">
            <v>400101633</v>
          </cell>
          <cell r="B4720" t="str">
            <v>Hochlaufbegleitung der Anlage</v>
          </cell>
          <cell r="C4720">
            <v>0</v>
          </cell>
          <cell r="D4720">
            <v>4300</v>
          </cell>
          <cell r="E4720">
            <v>4300</v>
          </cell>
        </row>
        <row r="4721">
          <cell r="A4721" t="str">
            <v>400101634</v>
          </cell>
          <cell r="B4721" t="str">
            <v>Stopper rechts Absenkeinheit kpl.</v>
          </cell>
          <cell r="C4721"/>
          <cell r="D4721"/>
          <cell r="E4721"/>
        </row>
        <row r="4722">
          <cell r="A4722" t="str">
            <v>400101635</v>
          </cell>
          <cell r="B4722" t="str">
            <v>Rundrohr-Verschlussstopfen D=20x2</v>
          </cell>
          <cell r="C4722">
            <v>0</v>
          </cell>
          <cell r="D4722">
            <v>0.51400000000000001</v>
          </cell>
          <cell r="E4722">
            <v>0.51400000000000001</v>
          </cell>
        </row>
        <row r="4723">
          <cell r="A4723" t="str">
            <v>400101636</v>
          </cell>
          <cell r="B4723" t="str">
            <v>Bolzen mit Kopf  ISO 2341 - B - 8 x 35 - A2</v>
          </cell>
          <cell r="C4723"/>
          <cell r="D4723"/>
          <cell r="E4723"/>
        </row>
        <row r="4724">
          <cell r="A4724" t="str">
            <v>400101637</v>
          </cell>
          <cell r="B4724" t="str">
            <v>Splint 2x12 DIN 94-A2 (ISO 1234)</v>
          </cell>
          <cell r="C4724">
            <v>0</v>
          </cell>
          <cell r="D4724">
            <v>1.6459999999999999E-2</v>
          </cell>
          <cell r="E4724">
            <v>1.6459999999999999E-2</v>
          </cell>
        </row>
        <row r="4725">
          <cell r="A4725" t="str">
            <v>400101638</v>
          </cell>
          <cell r="B4725" t="str">
            <v>Halter für Sicherheitssensor</v>
          </cell>
          <cell r="C4725">
            <v>0</v>
          </cell>
          <cell r="D4725">
            <v>24.6</v>
          </cell>
          <cell r="E4725">
            <v>24.6</v>
          </cell>
        </row>
        <row r="4726">
          <cell r="A4726" t="str">
            <v>400101639</v>
          </cell>
          <cell r="B4726" t="str">
            <v>Passschraube ISO 7379 - 10 x 20 - M8 - 12.9</v>
          </cell>
          <cell r="C4726"/>
          <cell r="D4726"/>
          <cell r="E4726"/>
        </row>
        <row r="4727">
          <cell r="A4727" t="str">
            <v>400101640</v>
          </cell>
          <cell r="B4727" t="str">
            <v>P&amp;F Stauprofil</v>
          </cell>
          <cell r="C4727">
            <v>8.25</v>
          </cell>
          <cell r="D4727">
            <v>27.84</v>
          </cell>
          <cell r="E4727">
            <v>36.090000000000003</v>
          </cell>
        </row>
        <row r="4728">
          <cell r="A4728" t="str">
            <v>400101641</v>
          </cell>
          <cell r="B4728" t="str">
            <v>Befestigungsstange für Laserlichttaster</v>
          </cell>
          <cell r="C4728">
            <v>0</v>
          </cell>
          <cell r="D4728">
            <v>12.5</v>
          </cell>
          <cell r="E4728">
            <v>12.5</v>
          </cell>
        </row>
        <row r="4729">
          <cell r="A4729" t="str">
            <v>400101642</v>
          </cell>
          <cell r="B4729" t="str">
            <v>Schutz für Scannerprofile 130x140x7mm (266stk)</v>
          </cell>
          <cell r="C4729">
            <v>0</v>
          </cell>
          <cell r="D4729">
            <v>255.36</v>
          </cell>
          <cell r="E4729">
            <v>255.36</v>
          </cell>
        </row>
        <row r="4730">
          <cell r="A4730" t="str">
            <v>400101643</v>
          </cell>
          <cell r="B4730" t="str">
            <v>Rundprofilstange  d=12, L=300</v>
          </cell>
          <cell r="C4730">
            <v>0</v>
          </cell>
          <cell r="D4730">
            <v>13.2</v>
          </cell>
          <cell r="E4730">
            <v>13.2</v>
          </cell>
        </row>
        <row r="4731">
          <cell r="A4731" t="str">
            <v>400101644</v>
          </cell>
          <cell r="B4731" t="str">
            <v>Verbindungsstück zweier Klemmzylinder d=20</v>
          </cell>
          <cell r="C4731">
            <v>0</v>
          </cell>
          <cell r="D4731">
            <v>9.6</v>
          </cell>
          <cell r="E4731">
            <v>9.6</v>
          </cell>
        </row>
        <row r="4732">
          <cell r="A4732" t="str">
            <v>400101645</v>
          </cell>
          <cell r="B4732" t="str">
            <v>Halter für Initiator</v>
          </cell>
          <cell r="C4732"/>
          <cell r="D4732"/>
          <cell r="E4732"/>
        </row>
        <row r="4733">
          <cell r="A4733" t="str">
            <v>400101646</v>
          </cell>
          <cell r="B4733" t="str">
            <v>Klemmzylinder für Rundprofil d=12</v>
          </cell>
          <cell r="C4733">
            <v>0</v>
          </cell>
          <cell r="D4733">
            <v>8.9</v>
          </cell>
          <cell r="E4733">
            <v>8.9</v>
          </cell>
        </row>
        <row r="4734">
          <cell r="A4734" t="str">
            <v>400101647</v>
          </cell>
          <cell r="B4734" t="str">
            <v>Prallblech Treppen/Durchführung rechts</v>
          </cell>
          <cell r="C4734">
            <v>0</v>
          </cell>
          <cell r="D4734">
            <v>110.6</v>
          </cell>
          <cell r="E4734">
            <v>110.6</v>
          </cell>
        </row>
        <row r="4735">
          <cell r="A4735" t="str">
            <v>400101648</v>
          </cell>
          <cell r="B4735" t="str">
            <v>Prallblech Treppen/Durchführung links</v>
          </cell>
          <cell r="C4735">
            <v>0</v>
          </cell>
          <cell r="D4735">
            <v>110.6</v>
          </cell>
          <cell r="E4735">
            <v>110.6</v>
          </cell>
        </row>
        <row r="4736">
          <cell r="A4736" t="str">
            <v>400101649</v>
          </cell>
          <cell r="B4736" t="str">
            <v>Prallblech Treppen/Durchführung</v>
          </cell>
          <cell r="C4736">
            <v>0</v>
          </cell>
          <cell r="D4736">
            <v>236.15</v>
          </cell>
          <cell r="E4736">
            <v>236.15</v>
          </cell>
        </row>
        <row r="4737">
          <cell r="A4737" t="str">
            <v>400101650</v>
          </cell>
          <cell r="B4737" t="str">
            <v>Prallblech Treppen/Durchführung</v>
          </cell>
          <cell r="C4737">
            <v>0</v>
          </cell>
          <cell r="D4737">
            <v>110.6</v>
          </cell>
          <cell r="E4737">
            <v>110.6</v>
          </cell>
        </row>
        <row r="4738">
          <cell r="A4738" t="str">
            <v>400101651</v>
          </cell>
          <cell r="B4738" t="str">
            <v>UVV-Prüfung Heber</v>
          </cell>
          <cell r="C4738">
            <v>0</v>
          </cell>
          <cell r="D4738">
            <v>2237.88</v>
          </cell>
          <cell r="E4738">
            <v>2237.88</v>
          </cell>
        </row>
        <row r="4739">
          <cell r="A4739" t="str">
            <v>400101652</v>
          </cell>
          <cell r="B4739" t="str">
            <v>WarehousePilot 4.3 - Erweiterung WP42FAURECIA2 (Fa</v>
          </cell>
          <cell r="C4739"/>
          <cell r="D4739"/>
          <cell r="E4739"/>
        </row>
        <row r="4740">
          <cell r="A4740" t="str">
            <v>400101653</v>
          </cell>
          <cell r="B4740" t="str">
            <v xml:space="preserve">L-Profil Blechversteifung Trolley </v>
          </cell>
          <cell r="C4740">
            <v>3.5</v>
          </cell>
          <cell r="D4740">
            <v>13.51</v>
          </cell>
          <cell r="E4740">
            <v>17.010000000000002</v>
          </cell>
        </row>
        <row r="4741">
          <cell r="A4741" t="str">
            <v>400101654</v>
          </cell>
          <cell r="B4741" t="str">
            <v>Sensorabfrage obere Position kpl.</v>
          </cell>
          <cell r="C4741">
            <v>10.5</v>
          </cell>
          <cell r="D4741">
            <v>120.32</v>
          </cell>
          <cell r="E4741">
            <v>130.82</v>
          </cell>
        </row>
        <row r="4742">
          <cell r="A4742" t="str">
            <v>400101655</v>
          </cell>
          <cell r="B4742" t="str">
            <v>Winkel Schaltfahne</v>
          </cell>
          <cell r="C4742">
            <v>0</v>
          </cell>
          <cell r="D4742">
            <v>25.5</v>
          </cell>
          <cell r="E4742">
            <v>25.5</v>
          </cell>
        </row>
        <row r="4743">
          <cell r="A4743" t="str">
            <v>400101656</v>
          </cell>
          <cell r="B4743" t="str">
            <v>Winkel Sensor</v>
          </cell>
          <cell r="C4743">
            <v>0</v>
          </cell>
          <cell r="D4743">
            <v>26.5</v>
          </cell>
          <cell r="E4743">
            <v>26.5</v>
          </cell>
        </row>
        <row r="4744">
          <cell r="A4744" t="str">
            <v>400101657</v>
          </cell>
          <cell r="B4744" t="str">
            <v xml:space="preserve">QSY-8 Steckverschraubung </v>
          </cell>
          <cell r="C4744"/>
          <cell r="D4744"/>
          <cell r="E4744"/>
        </row>
        <row r="4745">
          <cell r="A4745" t="str">
            <v>400101658</v>
          </cell>
          <cell r="B4745" t="str">
            <v>Nutenstein 10 M. Steg+Federblech, M5 rostfr. (SMT)</v>
          </cell>
          <cell r="C4745"/>
          <cell r="D4745"/>
          <cell r="E4745"/>
        </row>
        <row r="4746">
          <cell r="A4746" t="str">
            <v>400101659</v>
          </cell>
          <cell r="B4746" t="str">
            <v>Nutenstein 10 M. Steg+Federblech, M8 rostfr. (SMT)</v>
          </cell>
          <cell r="C4746"/>
          <cell r="D4746"/>
          <cell r="E4746"/>
        </row>
        <row r="4747">
          <cell r="A4747" t="str">
            <v>400101660</v>
          </cell>
          <cell r="B4747" t="str">
            <v>Halter für T-Stück QST8 kpl.</v>
          </cell>
          <cell r="C4747"/>
          <cell r="D4747"/>
          <cell r="E4747"/>
        </row>
        <row r="4748">
          <cell r="A4748" t="str">
            <v>400101661</v>
          </cell>
          <cell r="B4748" t="str">
            <v>Automatik-Laschensatz 8 80x40 Al</v>
          </cell>
          <cell r="C4748">
            <v>0</v>
          </cell>
          <cell r="D4748">
            <v>7.34</v>
          </cell>
          <cell r="E4748">
            <v>7.34</v>
          </cell>
        </row>
        <row r="4749">
          <cell r="A4749" t="str">
            <v>400101662</v>
          </cell>
          <cell r="B4749" t="str">
            <v>Lagerplatte für Trolley/Traverse</v>
          </cell>
          <cell r="C4749">
            <v>0</v>
          </cell>
          <cell r="D4749">
            <v>14.4</v>
          </cell>
          <cell r="E4749">
            <v>14.4</v>
          </cell>
        </row>
        <row r="4750">
          <cell r="A4750" t="str">
            <v>400101663</v>
          </cell>
          <cell r="B4750" t="str">
            <v>Befestigungswinkel für Vereinzelner</v>
          </cell>
          <cell r="C4750">
            <v>0</v>
          </cell>
          <cell r="D4750">
            <v>54.6</v>
          </cell>
          <cell r="E4750">
            <v>54.6</v>
          </cell>
        </row>
        <row r="4751">
          <cell r="A4751" t="str">
            <v>400101664</v>
          </cell>
          <cell r="B4751" t="str">
            <v>Trolley/Traverse 30° Kopf</v>
          </cell>
          <cell r="C4751">
            <v>5.5</v>
          </cell>
          <cell r="D4751">
            <v>61.43</v>
          </cell>
          <cell r="E4751">
            <v>66.930000000000007</v>
          </cell>
        </row>
        <row r="4752">
          <cell r="A4752" t="str">
            <v>400101665</v>
          </cell>
          <cell r="B4752" t="str">
            <v>Rohrgestänge Kartontransport</v>
          </cell>
          <cell r="C4752">
            <v>0</v>
          </cell>
          <cell r="D4752">
            <v>223</v>
          </cell>
          <cell r="E4752">
            <v>223</v>
          </cell>
        </row>
        <row r="4753">
          <cell r="A4753" t="str">
            <v>400101666</v>
          </cell>
          <cell r="B4753" t="str">
            <v>Rahmenträger Kartontransport</v>
          </cell>
          <cell r="C4753">
            <v>0</v>
          </cell>
          <cell r="D4753">
            <v>346</v>
          </cell>
          <cell r="E4753">
            <v>346</v>
          </cell>
        </row>
        <row r="4754">
          <cell r="A4754" t="str">
            <v>400101667</v>
          </cell>
          <cell r="B4754" t="str">
            <v>Trägerblech Kartons u. Stülpkartons</v>
          </cell>
          <cell r="C4754">
            <v>0</v>
          </cell>
          <cell r="D4754">
            <v>145.30000000000001</v>
          </cell>
          <cell r="E4754">
            <v>145.30000000000001</v>
          </cell>
        </row>
        <row r="4755">
          <cell r="A4755" t="str">
            <v>400101668</v>
          </cell>
          <cell r="B4755" t="str">
            <v>Halteblech bearbeitet für Abfrage Vereinzelner</v>
          </cell>
          <cell r="C4755">
            <v>0</v>
          </cell>
          <cell r="D4755">
            <v>52.3</v>
          </cell>
          <cell r="E4755">
            <v>52.3</v>
          </cell>
        </row>
        <row r="4756">
          <cell r="A4756" t="str">
            <v>400101669</v>
          </cell>
          <cell r="B4756" t="str">
            <v>Bügelführung bearbeitet für Vereinzelner</v>
          </cell>
          <cell r="C4756">
            <v>0</v>
          </cell>
          <cell r="D4756">
            <v>188.5</v>
          </cell>
          <cell r="E4756">
            <v>188.5</v>
          </cell>
        </row>
        <row r="4757">
          <cell r="A4757" t="str">
            <v>400101670</v>
          </cell>
          <cell r="B4757" t="str">
            <v xml:space="preserve">Drehknopf für Höhenverstellung an Vereinzelner </v>
          </cell>
          <cell r="C4757">
            <v>0</v>
          </cell>
          <cell r="D4757">
            <v>97.5</v>
          </cell>
          <cell r="E4757">
            <v>97.5</v>
          </cell>
        </row>
        <row r="4758">
          <cell r="A4758" t="str">
            <v>400101671</v>
          </cell>
          <cell r="B4758" t="str">
            <v>Winkelverstellblech für Staumelder an Vereinzelner</v>
          </cell>
          <cell r="C4758">
            <v>0</v>
          </cell>
          <cell r="D4758">
            <v>18.399999999999999</v>
          </cell>
          <cell r="E4758">
            <v>18.399999999999999</v>
          </cell>
        </row>
        <row r="4759">
          <cell r="A4759" t="str">
            <v>400101672</v>
          </cell>
          <cell r="B4759" t="str">
            <v>Rohrverbinder T-Stück Lang</v>
          </cell>
          <cell r="C4759"/>
          <cell r="D4759"/>
          <cell r="E4759"/>
        </row>
        <row r="4760">
          <cell r="A4760" t="str">
            <v>400101673</v>
          </cell>
          <cell r="B4760" t="str">
            <v>Rohrverbinder T-Stück offen</v>
          </cell>
          <cell r="C4760"/>
          <cell r="D4760"/>
          <cell r="E4760"/>
        </row>
        <row r="4761">
          <cell r="A4761" t="str">
            <v>400101674</v>
          </cell>
          <cell r="B4761" t="str">
            <v>Bolzen mit Kopf und Einstich - 8 x 20,5 x 16,5</v>
          </cell>
          <cell r="C4761">
            <v>0</v>
          </cell>
          <cell r="D4761">
            <v>3.9872000000000001</v>
          </cell>
          <cell r="E4761">
            <v>3.9872000000000001</v>
          </cell>
        </row>
        <row r="4762">
          <cell r="A4762" t="str">
            <v>400101675</v>
          </cell>
          <cell r="B4762" t="str">
            <v>Bolzen mit Kopf und Einstich bearbeitet</v>
          </cell>
          <cell r="C4762">
            <v>2.5</v>
          </cell>
          <cell r="D4762">
            <v>3.9872000000000001</v>
          </cell>
          <cell r="E4762">
            <v>6.4871999999999996</v>
          </cell>
        </row>
        <row r="4763">
          <cell r="A4763" t="str">
            <v>400101676</v>
          </cell>
          <cell r="B4763" t="str">
            <v>Trolley für Karton und Stülpkarton</v>
          </cell>
          <cell r="C4763">
            <v>19</v>
          </cell>
          <cell r="D4763">
            <v>776.06</v>
          </cell>
          <cell r="E4763">
            <v>797.56</v>
          </cell>
        </row>
        <row r="4764">
          <cell r="A4764" t="str">
            <v>400101677</v>
          </cell>
          <cell r="B4764" t="str">
            <v>Sechskantschraube DIN 933 - M4 x 35 - 8.8</v>
          </cell>
          <cell r="C4764">
            <v>0</v>
          </cell>
          <cell r="D4764">
            <v>0.03</v>
          </cell>
          <cell r="E4764">
            <v>0.03</v>
          </cell>
        </row>
        <row r="4765">
          <cell r="A4765" t="str">
            <v>400101678</v>
          </cell>
          <cell r="B4765" t="str">
            <v>Passscheibe DIN 988 - 8 x 14 x 0,1 - St</v>
          </cell>
          <cell r="C4765">
            <v>0</v>
          </cell>
          <cell r="D4765">
            <v>5.0000000000000001E-3</v>
          </cell>
          <cell r="E4765">
            <v>5.0000000000000001E-3</v>
          </cell>
        </row>
        <row r="4766">
          <cell r="A4766" t="str">
            <v>400101679</v>
          </cell>
          <cell r="B4766" t="str">
            <v>Federndes Druckstück mit Bund und Kugel - M4</v>
          </cell>
          <cell r="C4766">
            <v>0</v>
          </cell>
          <cell r="D4766">
            <v>12.05</v>
          </cell>
          <cell r="E4766">
            <v>12.05</v>
          </cell>
        </row>
        <row r="4767">
          <cell r="A4767" t="str">
            <v>400101680</v>
          </cell>
          <cell r="B4767" t="str">
            <v>Bolzen mit Kopf ISO 2341 - B - 8 x 40 - A2</v>
          </cell>
          <cell r="C4767"/>
          <cell r="D4767"/>
          <cell r="E4767"/>
        </row>
        <row r="4768">
          <cell r="A4768" t="str">
            <v>400101681</v>
          </cell>
          <cell r="B4768" t="str">
            <v>T-Nutenstein DIN 508 - M8 x 10157340</v>
          </cell>
          <cell r="C4768">
            <v>0</v>
          </cell>
          <cell r="D4768">
            <v>0.46500000000000002</v>
          </cell>
          <cell r="E4768">
            <v>0.46500000000000002</v>
          </cell>
        </row>
        <row r="4769">
          <cell r="A4769" t="str">
            <v>400101682</v>
          </cell>
          <cell r="B4769" t="str">
            <v>Druckfeder VD-090X - d=0,63; De=10,5; L0=28,1</v>
          </cell>
          <cell r="C4769">
            <v>0</v>
          </cell>
          <cell r="D4769">
            <v>2.7</v>
          </cell>
          <cell r="E4769">
            <v>2.7</v>
          </cell>
        </row>
        <row r="4770">
          <cell r="A4770" t="str">
            <v>400101683</v>
          </cell>
          <cell r="B4770" t="str">
            <v>Gehänge für Traverse</v>
          </cell>
          <cell r="C4770">
            <v>7</v>
          </cell>
          <cell r="D4770">
            <v>714.51</v>
          </cell>
          <cell r="E4770">
            <v>724.01</v>
          </cell>
        </row>
        <row r="4771">
          <cell r="A4771" t="str">
            <v>400101684</v>
          </cell>
          <cell r="B4771" t="str">
            <v>WARNSCHILD "EINGESPERRTER DRUCK" 100x60</v>
          </cell>
          <cell r="C4771"/>
          <cell r="D4771"/>
          <cell r="E4771"/>
        </row>
        <row r="4772">
          <cell r="A4772" t="str">
            <v>400101685</v>
          </cell>
          <cell r="B4772" t="str">
            <v>Niederhalter gebogen</v>
          </cell>
          <cell r="C4772">
            <v>0</v>
          </cell>
          <cell r="D4772">
            <v>1.75</v>
          </cell>
          <cell r="E4772">
            <v>1.75</v>
          </cell>
        </row>
        <row r="4773">
          <cell r="A4773" t="str">
            <v>400101686</v>
          </cell>
          <cell r="B4773" t="str">
            <v>Passschraube ISO 7379 - 8 x 35 - M6 - 12.9</v>
          </cell>
          <cell r="C4773">
            <v>0</v>
          </cell>
          <cell r="D4773">
            <v>0.74</v>
          </cell>
          <cell r="E4773">
            <v>0.74</v>
          </cell>
        </row>
        <row r="4774">
          <cell r="A4774" t="str">
            <v>400101687</v>
          </cell>
          <cell r="B4774" t="str">
            <v>Gleitschuh</v>
          </cell>
          <cell r="C4774">
            <v>0</v>
          </cell>
          <cell r="D4774">
            <v>44.6</v>
          </cell>
          <cell r="E4774">
            <v>44.6</v>
          </cell>
        </row>
        <row r="4775">
          <cell r="A4775" t="str">
            <v>400101688</v>
          </cell>
          <cell r="B4775" t="str">
            <v>Abstreifer CQT</v>
          </cell>
          <cell r="C4775"/>
          <cell r="D4775"/>
          <cell r="E4775"/>
        </row>
        <row r="4776">
          <cell r="A4776" t="str">
            <v>400101689</v>
          </cell>
          <cell r="B4776" t="str">
            <v>CQT Schieber kpl.</v>
          </cell>
          <cell r="C4776">
            <v>24</v>
          </cell>
          <cell r="D4776">
            <v>217.58</v>
          </cell>
          <cell r="E4776">
            <v>260.08</v>
          </cell>
        </row>
        <row r="4777">
          <cell r="A4777" t="str">
            <v>400101690</v>
          </cell>
          <cell r="B4777" t="str">
            <v>Platte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 t="str">
            <v>400101691</v>
          </cell>
          <cell r="B4778" t="str">
            <v>Halter</v>
          </cell>
          <cell r="C4778"/>
          <cell r="D4778"/>
          <cell r="E4778"/>
        </row>
        <row r="4779">
          <cell r="A4779" t="str">
            <v>400101692</v>
          </cell>
          <cell r="B4779" t="str">
            <v>Säule</v>
          </cell>
          <cell r="C4779">
            <v>1.5</v>
          </cell>
          <cell r="D4779">
            <v>5.76</v>
          </cell>
          <cell r="E4779">
            <v>7.26</v>
          </cell>
        </row>
        <row r="4780">
          <cell r="A4780" t="str">
            <v>400101693</v>
          </cell>
          <cell r="B4780" t="str">
            <v>Querträger</v>
          </cell>
          <cell r="C4780"/>
          <cell r="D4780"/>
          <cell r="E4780"/>
        </row>
        <row r="4781">
          <cell r="A4781" t="str">
            <v>400101694</v>
          </cell>
          <cell r="B4781" t="str">
            <v>CQT-Schieber Rohr</v>
          </cell>
          <cell r="C4781">
            <v>5.5</v>
          </cell>
          <cell r="D4781">
            <v>7.34</v>
          </cell>
          <cell r="E4781">
            <v>15.34</v>
          </cell>
        </row>
        <row r="4782">
          <cell r="A4782" t="str">
            <v>400101695</v>
          </cell>
          <cell r="B4782" t="str">
            <v>Querträger</v>
          </cell>
          <cell r="C4782">
            <v>1.5</v>
          </cell>
          <cell r="D4782">
            <v>3.98</v>
          </cell>
          <cell r="E4782">
            <v>5.48</v>
          </cell>
        </row>
        <row r="4783">
          <cell r="A4783" t="str">
            <v>400101696</v>
          </cell>
          <cell r="B4783" t="str">
            <v>Halter</v>
          </cell>
          <cell r="C4783">
            <v>0</v>
          </cell>
          <cell r="D4783">
            <v>19.600000000000001</v>
          </cell>
          <cell r="E4783">
            <v>19.600000000000001</v>
          </cell>
        </row>
        <row r="4784">
          <cell r="A4784" t="str">
            <v>400101697</v>
          </cell>
          <cell r="B4784" t="str">
            <v>Trolleyführung kpl.</v>
          </cell>
          <cell r="C4784">
            <v>20.5</v>
          </cell>
          <cell r="D4784">
            <v>108.39</v>
          </cell>
          <cell r="E4784">
            <v>131.38999999999999</v>
          </cell>
        </row>
        <row r="4785">
          <cell r="A4785" t="str">
            <v>400101698</v>
          </cell>
          <cell r="B4785" t="str">
            <v>Führung S-grün für Trolleyführung</v>
          </cell>
          <cell r="C4785"/>
          <cell r="D4785"/>
          <cell r="E4785"/>
        </row>
        <row r="4786">
          <cell r="A4786" t="str">
            <v>400101699</v>
          </cell>
          <cell r="B4786" t="str">
            <v>Alu-Führung für Trolleyführung</v>
          </cell>
          <cell r="C4786"/>
          <cell r="D4786"/>
          <cell r="E4786"/>
        </row>
        <row r="4787">
          <cell r="A4787" t="str">
            <v>400101700</v>
          </cell>
          <cell r="B4787" t="str">
            <v>Adapterplatte für Gabellichtschranke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 t="str">
            <v>400101701</v>
          </cell>
          <cell r="B4788" t="str">
            <v>Gabellichtschranke BGL 30A-003-S49</v>
          </cell>
          <cell r="C4788">
            <v>0</v>
          </cell>
          <cell r="D4788">
            <v>120.75</v>
          </cell>
          <cell r="E4788">
            <v>120.75</v>
          </cell>
        </row>
        <row r="4789">
          <cell r="A4789" t="str">
            <v>400101702</v>
          </cell>
          <cell r="B4789" t="str">
            <v>Federplatte f. Grundplatte</v>
          </cell>
          <cell r="C4789">
            <v>0</v>
          </cell>
          <cell r="D4789">
            <v>52.1</v>
          </cell>
          <cell r="E4789">
            <v>52.1</v>
          </cell>
        </row>
        <row r="4790">
          <cell r="A4790" t="str">
            <v>400101703</v>
          </cell>
          <cell r="B4790" t="str">
            <v>Sensor Verbindungsleitung M8 - M12</v>
          </cell>
          <cell r="C4790">
            <v>0</v>
          </cell>
          <cell r="D4790">
            <v>9.18</v>
          </cell>
          <cell r="E4790">
            <v>9.18</v>
          </cell>
        </row>
        <row r="4791">
          <cell r="A4791" t="str">
            <v>400101704</v>
          </cell>
          <cell r="B4791" t="str">
            <v>Gewindemuffe Rund M8x25</v>
          </cell>
          <cell r="C4791">
            <v>0</v>
          </cell>
          <cell r="D4791">
            <v>0.33</v>
          </cell>
          <cell r="E4791">
            <v>0.33</v>
          </cell>
        </row>
        <row r="4792">
          <cell r="A4792" t="str">
            <v>400101705</v>
          </cell>
          <cell r="B4792" t="str">
            <v>Druckfeder 0C0600-0671000M</v>
          </cell>
          <cell r="C4792">
            <v>0</v>
          </cell>
          <cell r="D4792">
            <v>6.25</v>
          </cell>
          <cell r="E4792">
            <v>6.25</v>
          </cell>
        </row>
        <row r="4793">
          <cell r="A4793" t="str">
            <v>400101706</v>
          </cell>
          <cell r="B4793" t="str">
            <v>Z-Winkel / H=1500 MM / B=60 MM / W10 00 / IBW /</v>
          </cell>
          <cell r="C4793"/>
          <cell r="D4793">
            <v>13</v>
          </cell>
          <cell r="E4793">
            <v>13</v>
          </cell>
        </row>
        <row r="4794">
          <cell r="A4794" t="str">
            <v>400101707</v>
          </cell>
          <cell r="B4794" t="str">
            <v>Ausfahrschuh ILS3.0</v>
          </cell>
          <cell r="C4794">
            <v>62</v>
          </cell>
          <cell r="D4794">
            <v>1.94</v>
          </cell>
          <cell r="E4794">
            <v>63.94</v>
          </cell>
        </row>
        <row r="4795">
          <cell r="A4795" t="str">
            <v>400101708</v>
          </cell>
          <cell r="B4795" t="str">
            <v>Druckeinheit für Fahrschiene -Gestell f. EJ-Halter</v>
          </cell>
          <cell r="C4795">
            <v>21.5</v>
          </cell>
          <cell r="D4795">
            <v>99.569299999999998</v>
          </cell>
          <cell r="E4795">
            <v>123.5693</v>
          </cell>
        </row>
        <row r="4796">
          <cell r="A4796" t="str">
            <v>400101709</v>
          </cell>
          <cell r="B4796" t="str">
            <v>Item Profil 8 40x40 Länge 60mm</v>
          </cell>
          <cell r="C4796">
            <v>0.5</v>
          </cell>
          <cell r="D4796">
            <v>1.0686</v>
          </cell>
          <cell r="E4796">
            <v>1.5686</v>
          </cell>
        </row>
        <row r="4797">
          <cell r="A4797" t="str">
            <v>400101710</v>
          </cell>
          <cell r="B4797" t="str">
            <v>Item Profil 8 40x40 Länge 1260mm</v>
          </cell>
          <cell r="C4797">
            <v>1.5</v>
          </cell>
          <cell r="D4797">
            <v>22.4406</v>
          </cell>
          <cell r="E4797">
            <v>23.9406</v>
          </cell>
        </row>
        <row r="4798">
          <cell r="A4798" t="str">
            <v>400101711</v>
          </cell>
          <cell r="B4798" t="str">
            <v>Querträger</v>
          </cell>
          <cell r="C4798">
            <v>1.5</v>
          </cell>
          <cell r="D4798">
            <v>5.21</v>
          </cell>
          <cell r="E4798">
            <v>6.71</v>
          </cell>
        </row>
        <row r="4799">
          <cell r="A4799" t="str">
            <v>4001017113</v>
          </cell>
          <cell r="B4799" t="str">
            <v>Übergabestation 1. OG - Bodennahe Fördertechnik</v>
          </cell>
          <cell r="C4799">
            <v>0</v>
          </cell>
          <cell r="D4799">
            <v>14789</v>
          </cell>
          <cell r="E4799">
            <v>14789</v>
          </cell>
        </row>
        <row r="4800">
          <cell r="A4800" t="str">
            <v>400101712</v>
          </cell>
          <cell r="B4800" t="str">
            <v>Säule</v>
          </cell>
          <cell r="C4800">
            <v>1.5</v>
          </cell>
          <cell r="D4800">
            <v>5.35</v>
          </cell>
          <cell r="E4800">
            <v>6.85</v>
          </cell>
        </row>
        <row r="4801">
          <cell r="A4801" t="str">
            <v>400101713</v>
          </cell>
          <cell r="B4801" t="str">
            <v>Platte Pneu./Zylinder</v>
          </cell>
          <cell r="C4801">
            <v>0</v>
          </cell>
          <cell r="D4801">
            <v>15.8</v>
          </cell>
          <cell r="E4801">
            <v>15.8</v>
          </cell>
        </row>
        <row r="4802">
          <cell r="A4802" t="str">
            <v>400101714</v>
          </cell>
          <cell r="B4802" t="str">
            <v>PU_Puffer Pneu./Zylinder</v>
          </cell>
          <cell r="C4802">
            <v>0</v>
          </cell>
          <cell r="D4802">
            <v>37.299999999999997</v>
          </cell>
          <cell r="E4802">
            <v>37.299999999999997</v>
          </cell>
        </row>
        <row r="4803">
          <cell r="A4803" t="str">
            <v>400101715</v>
          </cell>
          <cell r="B4803" t="str">
            <v>CQT-Schieber pneumatisch kpl.</v>
          </cell>
          <cell r="C4803">
            <v>4</v>
          </cell>
          <cell r="D4803">
            <v>67.13</v>
          </cell>
          <cell r="E4803">
            <v>76.13</v>
          </cell>
        </row>
        <row r="4804">
          <cell r="A4804" t="str">
            <v>400101716</v>
          </cell>
          <cell r="B4804" t="str">
            <v>S-L WEICHENKÖRPER MIT Zylinder</v>
          </cell>
          <cell r="C4804">
            <v>5.7500000000000009</v>
          </cell>
          <cell r="D4804">
            <v>80.308403396816345</v>
          </cell>
          <cell r="E4804">
            <v>91.058403396816345</v>
          </cell>
        </row>
        <row r="4805">
          <cell r="A4805" t="str">
            <v>400101717</v>
          </cell>
          <cell r="B4805" t="str">
            <v>CQT-Schieber Pneumatisch mit Profil</v>
          </cell>
          <cell r="C4805">
            <v>8</v>
          </cell>
          <cell r="D4805">
            <v>74.319999999999993</v>
          </cell>
          <cell r="E4805">
            <v>89.82</v>
          </cell>
        </row>
        <row r="4806">
          <cell r="A4806" t="str">
            <v>400101718</v>
          </cell>
          <cell r="B4806" t="str">
            <v>S-R WEICHENKÖRPER MIT Zylinder</v>
          </cell>
          <cell r="C4806">
            <v>5.75</v>
          </cell>
          <cell r="D4806">
            <v>72.44</v>
          </cell>
          <cell r="E4806">
            <v>83.19</v>
          </cell>
        </row>
        <row r="4807">
          <cell r="A4807" t="str">
            <v>400101719</v>
          </cell>
          <cell r="B4807" t="str">
            <v>WEICHE S C DELTA 1600/800, KPL. MIT Zylinder</v>
          </cell>
          <cell r="C4807">
            <v>25.25</v>
          </cell>
          <cell r="D4807">
            <v>279.64999999999998</v>
          </cell>
          <cell r="E4807">
            <v>332.4</v>
          </cell>
        </row>
        <row r="4808">
          <cell r="A4808" t="str">
            <v>400101720</v>
          </cell>
          <cell r="B4808" t="str">
            <v>S D WEICHENKÖRPER MIT Zylinder</v>
          </cell>
          <cell r="C4808">
            <v>6.75</v>
          </cell>
          <cell r="D4808">
            <v>96.8</v>
          </cell>
          <cell r="E4808">
            <v>108.55</v>
          </cell>
        </row>
        <row r="4809">
          <cell r="A4809" t="str">
            <v>400101721</v>
          </cell>
          <cell r="B4809" t="str">
            <v>Prallblech Treppen/Durchführung</v>
          </cell>
          <cell r="C4809">
            <v>0</v>
          </cell>
          <cell r="D4809">
            <v>127.1</v>
          </cell>
          <cell r="E4809">
            <v>127.1</v>
          </cell>
        </row>
        <row r="4810">
          <cell r="A4810" t="str">
            <v>400101722</v>
          </cell>
          <cell r="B4810" t="str">
            <v>MM-GETR.MOT.SA67 DRN1 00LS4/BE5/M, 2,2-0,4kW, 50Hz</v>
          </cell>
          <cell r="C4810"/>
          <cell r="D4810">
            <v>1264.23</v>
          </cell>
          <cell r="E4810">
            <v>1264.23</v>
          </cell>
        </row>
        <row r="4811">
          <cell r="A4811" t="str">
            <v>400101723</v>
          </cell>
          <cell r="B4811" t="str">
            <v>Druckleiste</v>
          </cell>
          <cell r="C4811">
            <v>22.5</v>
          </cell>
          <cell r="D4811">
            <v>1.38</v>
          </cell>
          <cell r="E4811">
            <v>25.38</v>
          </cell>
        </row>
        <row r="4812">
          <cell r="A4812" t="str">
            <v>400101724</v>
          </cell>
          <cell r="B4812" t="str">
            <v>Halter</v>
          </cell>
          <cell r="C4812"/>
          <cell r="D4812"/>
          <cell r="E4812"/>
        </row>
        <row r="4813">
          <cell r="A4813" t="str">
            <v>400101725</v>
          </cell>
          <cell r="B4813" t="str">
            <v>Passschraube ISO 7379 - 10 x 25 - M8 - 12.9</v>
          </cell>
          <cell r="C4813">
            <v>0</v>
          </cell>
          <cell r="D4813">
            <v>2.6621999999999999</v>
          </cell>
          <cell r="E4813">
            <v>2.6621999999999999</v>
          </cell>
        </row>
        <row r="4814">
          <cell r="A4814" t="str">
            <v>400101726</v>
          </cell>
          <cell r="B4814" t="str">
            <v>Klemmstück für Fixierkopf</v>
          </cell>
          <cell r="C4814">
            <v>0</v>
          </cell>
          <cell r="D4814">
            <v>208</v>
          </cell>
          <cell r="E4814">
            <v>208</v>
          </cell>
        </row>
        <row r="4815">
          <cell r="A4815" t="str">
            <v>400101727</v>
          </cell>
          <cell r="B4815" t="str">
            <v>Sensorhalter Sensor M12 für Kettenlängung Abfrage</v>
          </cell>
          <cell r="C4815">
            <v>0</v>
          </cell>
          <cell r="D4815">
            <v>22.5</v>
          </cell>
          <cell r="E4815">
            <v>22.5</v>
          </cell>
        </row>
        <row r="4816">
          <cell r="A4816" t="str">
            <v>400101728</v>
          </cell>
          <cell r="B4816" t="str">
            <v>Abstandshülse f. Fixierstation</v>
          </cell>
          <cell r="C4816">
            <v>2.5</v>
          </cell>
          <cell r="D4816">
            <v>0.16</v>
          </cell>
          <cell r="E4816">
            <v>2.66</v>
          </cell>
        </row>
        <row r="4817">
          <cell r="A4817" t="str">
            <v>400101729</v>
          </cell>
          <cell r="B4817" t="str">
            <v>Abfrage CPC Kettenbruch mit Sensor M12, kpl.</v>
          </cell>
          <cell r="C4817">
            <v>0</v>
          </cell>
          <cell r="D4817">
            <v>64.198678965484419</v>
          </cell>
          <cell r="E4817">
            <v>64.198678965484419</v>
          </cell>
        </row>
        <row r="4818">
          <cell r="A4818" t="str">
            <v>400101730</v>
          </cell>
          <cell r="B4818" t="str">
            <v>FLANSCHLAGER 10MM KFL000</v>
          </cell>
          <cell r="C4818">
            <v>0</v>
          </cell>
          <cell r="D4818">
            <v>10.14</v>
          </cell>
          <cell r="E4818">
            <v>10.14</v>
          </cell>
        </row>
        <row r="4819">
          <cell r="A4819" t="str">
            <v>400101731</v>
          </cell>
          <cell r="B4819" t="str">
            <v>DSBC-32-50-E3-PPVA-10E</v>
          </cell>
          <cell r="C4819">
            <v>0</v>
          </cell>
          <cell r="D4819">
            <v>237.86</v>
          </cell>
          <cell r="E4819">
            <v>237.86</v>
          </cell>
        </row>
        <row r="4820">
          <cell r="A4820" t="str">
            <v>400101732</v>
          </cell>
          <cell r="B4820" t="str">
            <v>Fixierdorn Flach f. Fixierstation unten</v>
          </cell>
          <cell r="C4820">
            <v>0</v>
          </cell>
          <cell r="D4820">
            <v>41.5</v>
          </cell>
          <cell r="E4820">
            <v>41.5</v>
          </cell>
        </row>
        <row r="4821">
          <cell r="A4821" t="str">
            <v>400101733</v>
          </cell>
          <cell r="B4821" t="str">
            <v>Schablone f. Fixierstation</v>
          </cell>
          <cell r="C4821">
            <v>100</v>
          </cell>
          <cell r="D4821">
            <v>31.06</v>
          </cell>
          <cell r="E4821">
            <v>131.06</v>
          </cell>
        </row>
        <row r="4822">
          <cell r="A4822" t="str">
            <v>400101734</v>
          </cell>
          <cell r="B4822" t="str">
            <v>S T WEICHENKÖRPER MIT P_F-Ventil</v>
          </cell>
          <cell r="C4822"/>
          <cell r="D4822"/>
          <cell r="E4822"/>
        </row>
        <row r="4823">
          <cell r="A4823" t="str">
            <v>400101735</v>
          </cell>
          <cell r="B4823" t="str">
            <v>Sensorhalter</v>
          </cell>
          <cell r="C4823">
            <v>0</v>
          </cell>
          <cell r="D4823">
            <v>4.75</v>
          </cell>
          <cell r="E4823">
            <v>4.75</v>
          </cell>
        </row>
        <row r="4824">
          <cell r="A4824" t="str">
            <v>400101736</v>
          </cell>
          <cell r="B4824" t="str">
            <v>Haltewinkel</v>
          </cell>
          <cell r="C4824">
            <v>0</v>
          </cell>
          <cell r="D4824">
            <v>24.7</v>
          </cell>
          <cell r="E4824">
            <v>24.7</v>
          </cell>
        </row>
        <row r="4825">
          <cell r="A4825" t="str">
            <v>400101737</v>
          </cell>
          <cell r="B4825" t="str">
            <v>Führungsplatte mit Senkung</v>
          </cell>
          <cell r="C4825">
            <v>0</v>
          </cell>
          <cell r="D4825">
            <v>10.8</v>
          </cell>
          <cell r="E4825">
            <v>10.8</v>
          </cell>
        </row>
        <row r="4826">
          <cell r="A4826" t="str">
            <v>400101738</v>
          </cell>
          <cell r="B4826" t="str">
            <v>Führungsplatte mit Gewinde</v>
          </cell>
          <cell r="C4826">
            <v>0</v>
          </cell>
          <cell r="D4826">
            <v>10.8</v>
          </cell>
          <cell r="E4826">
            <v>10.8</v>
          </cell>
        </row>
        <row r="4827">
          <cell r="A4827" t="str">
            <v>400101739</v>
          </cell>
          <cell r="B4827" t="str">
            <v>Anschlußstück 45°</v>
          </cell>
          <cell r="C4827">
            <v>5</v>
          </cell>
          <cell r="D4827">
            <v>7.8375098999999997</v>
          </cell>
          <cell r="E4827">
            <v>12.837509900000001</v>
          </cell>
        </row>
        <row r="4828">
          <cell r="A4828" t="str">
            <v>400101740</v>
          </cell>
          <cell r="B4828" t="str">
            <v>Anschlußstück 45°b</v>
          </cell>
          <cell r="C4828"/>
          <cell r="D4828"/>
          <cell r="E4828"/>
        </row>
        <row r="4829">
          <cell r="A4829" t="str">
            <v>400101741</v>
          </cell>
          <cell r="B4829" t="str">
            <v>Einlegeschiene 45°</v>
          </cell>
          <cell r="C4829">
            <v>24.499999999999996</v>
          </cell>
          <cell r="D4829">
            <v>10.553267999999999</v>
          </cell>
          <cell r="E4829">
            <v>35.053267999999996</v>
          </cell>
        </row>
        <row r="4830">
          <cell r="A4830" t="str">
            <v>400101742</v>
          </cell>
          <cell r="B4830" t="str">
            <v>Fahrschiene für Spulenübergabe im Flyer F40</v>
          </cell>
          <cell r="C4830">
            <v>46</v>
          </cell>
          <cell r="D4830">
            <v>87.773300000000006</v>
          </cell>
          <cell r="E4830">
            <v>133.77330000000001</v>
          </cell>
        </row>
        <row r="4831">
          <cell r="A4831" t="str">
            <v>400101743</v>
          </cell>
          <cell r="B4831" t="str">
            <v>Nachrüstung Farbsensor kpl.</v>
          </cell>
          <cell r="C4831">
            <v>0</v>
          </cell>
          <cell r="D4831">
            <v>2936.87</v>
          </cell>
          <cell r="E4831">
            <v>2936.87</v>
          </cell>
        </row>
        <row r="4832">
          <cell r="A4832" t="str">
            <v>400101744</v>
          </cell>
          <cell r="B4832" t="str">
            <v>SMC-SCHMIERFETT GR-S-020</v>
          </cell>
          <cell r="C4832">
            <v>0</v>
          </cell>
          <cell r="D4832">
            <v>0.97</v>
          </cell>
          <cell r="E4832">
            <v>0.97</v>
          </cell>
        </row>
        <row r="4833">
          <cell r="A4833" t="str">
            <v>400101745</v>
          </cell>
          <cell r="B4833" t="str">
            <v>Plattendichtung SY30M-11-1A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 t="str">
            <v>400101746</v>
          </cell>
          <cell r="B4834" t="str">
            <v>Ventil Montageschraube M2x32</v>
          </cell>
          <cell r="C4834">
            <v>0</v>
          </cell>
          <cell r="D4834">
            <v>1.58</v>
          </cell>
          <cell r="E4834">
            <v>1.58</v>
          </cell>
        </row>
        <row r="4835">
          <cell r="A4835" t="str">
            <v>400101747</v>
          </cell>
          <cell r="B4835" t="str">
            <v>Querträger</v>
          </cell>
          <cell r="C4835"/>
          <cell r="D4835"/>
          <cell r="E4835"/>
        </row>
        <row r="4836">
          <cell r="A4836" t="str">
            <v>400101748</v>
          </cell>
          <cell r="B4836" t="str">
            <v>SCHRUMPFSCHLAUCH PSB-SW-127 SCHWARZ 8M</v>
          </cell>
          <cell r="C4836">
            <v>0</v>
          </cell>
          <cell r="D4836">
            <v>1.0900000000000001</v>
          </cell>
          <cell r="E4836">
            <v>1.0900000000000001</v>
          </cell>
        </row>
        <row r="4837">
          <cell r="A4837" t="str">
            <v>400101749</v>
          </cell>
          <cell r="B4837" t="str">
            <v>Pneumat. Kompaktzylinder ADNGF-16-60-P-A</v>
          </cell>
          <cell r="C4837">
            <v>0</v>
          </cell>
          <cell r="D4837">
            <v>59.34</v>
          </cell>
          <cell r="E4837">
            <v>59.34</v>
          </cell>
        </row>
        <row r="4838">
          <cell r="A4838" t="str">
            <v>400101750</v>
          </cell>
          <cell r="B4838" t="str">
            <v>Drosselrückschlagventil GRLA-M5-QS-4-D</v>
          </cell>
          <cell r="C4838">
            <v>0</v>
          </cell>
          <cell r="D4838">
            <v>9.2799999999999994</v>
          </cell>
          <cell r="E4838">
            <v>9.2799999999999994</v>
          </cell>
        </row>
        <row r="4839">
          <cell r="A4839" t="str">
            <v>400101751</v>
          </cell>
          <cell r="B4839" t="str">
            <v xml:space="preserve">DRAHTBÜGEL FÜR EINHÄNGEBÜGEL EB 815mm 3-ET </v>
          </cell>
          <cell r="C4839">
            <v>0</v>
          </cell>
          <cell r="D4839">
            <v>3.79</v>
          </cell>
          <cell r="E4839">
            <v>3.79</v>
          </cell>
        </row>
        <row r="4840">
          <cell r="A4840" t="str">
            <v>400101752</v>
          </cell>
          <cell r="B4840" t="str">
            <v>Spannpratze bearbeitet</v>
          </cell>
          <cell r="C4840">
            <v>1</v>
          </cell>
          <cell r="D4840">
            <v>0.69</v>
          </cell>
          <cell r="E4840">
            <v>1.69</v>
          </cell>
        </row>
        <row r="4841">
          <cell r="A4841" t="str">
            <v>400101753</v>
          </cell>
          <cell r="B4841" t="str">
            <v xml:space="preserve">5/3 Wegeventil Mittelstellung gesperrt mit Halter </v>
          </cell>
          <cell r="C4841">
            <v>4</v>
          </cell>
          <cell r="D4841">
            <v>89.04</v>
          </cell>
          <cell r="E4841">
            <v>99.04</v>
          </cell>
        </row>
        <row r="4842">
          <cell r="A4842" t="str">
            <v>400101754</v>
          </cell>
          <cell r="B4842" t="str">
            <v>Antriebswelle Hubstation</v>
          </cell>
          <cell r="C4842">
            <v>0</v>
          </cell>
          <cell r="D4842">
            <v>60</v>
          </cell>
          <cell r="E4842">
            <v>60</v>
          </cell>
        </row>
        <row r="4843">
          <cell r="A4843" t="str">
            <v>400101755</v>
          </cell>
          <cell r="B4843" t="str">
            <v>Befestigungsplatte Hubstation</v>
          </cell>
          <cell r="C4843">
            <v>0</v>
          </cell>
          <cell r="D4843">
            <v>25</v>
          </cell>
          <cell r="E4843">
            <v>25</v>
          </cell>
        </row>
        <row r="4844">
          <cell r="A4844" t="str">
            <v>400101756</v>
          </cell>
          <cell r="B4844" t="str">
            <v>Lagerbock Umlenkung Hubstation</v>
          </cell>
          <cell r="C4844">
            <v>0</v>
          </cell>
          <cell r="D4844">
            <v>62</v>
          </cell>
          <cell r="E4844">
            <v>62</v>
          </cell>
        </row>
        <row r="4845">
          <cell r="A4845" t="str">
            <v>400101757</v>
          </cell>
          <cell r="B4845" t="str">
            <v>Lagerbock Antrieb Hubstation</v>
          </cell>
          <cell r="C4845">
            <v>0</v>
          </cell>
          <cell r="D4845">
            <v>72</v>
          </cell>
          <cell r="E4845">
            <v>72</v>
          </cell>
        </row>
        <row r="4846">
          <cell r="A4846" t="str">
            <v>400101758</v>
          </cell>
          <cell r="B4846" t="str">
            <v>Achse Umlenkung Hubstation</v>
          </cell>
          <cell r="C4846">
            <v>0</v>
          </cell>
          <cell r="D4846">
            <v>28</v>
          </cell>
          <cell r="E4846">
            <v>28</v>
          </cell>
        </row>
        <row r="4847">
          <cell r="A4847" t="str">
            <v>400101759</v>
          </cell>
          <cell r="B4847" t="str">
            <v>Führung Hubstation</v>
          </cell>
          <cell r="C4847">
            <v>0</v>
          </cell>
          <cell r="D4847">
            <v>42</v>
          </cell>
          <cell r="E4847">
            <v>42</v>
          </cell>
        </row>
        <row r="4848">
          <cell r="A4848" t="str">
            <v>400101760</v>
          </cell>
          <cell r="B4848" t="str">
            <v>Mitnehmer für Innenrahmen Hubstation</v>
          </cell>
          <cell r="C4848">
            <v>0</v>
          </cell>
          <cell r="D4848">
            <v>49</v>
          </cell>
          <cell r="E4848">
            <v>49</v>
          </cell>
        </row>
        <row r="4849">
          <cell r="A4849" t="str">
            <v>400101761</v>
          </cell>
          <cell r="B4849" t="str">
            <v>Mitnehmerachse Hubstation</v>
          </cell>
          <cell r="C4849">
            <v>0</v>
          </cell>
          <cell r="D4849">
            <v>6.5</v>
          </cell>
          <cell r="E4849">
            <v>6.5</v>
          </cell>
        </row>
        <row r="4850">
          <cell r="A4850" t="str">
            <v>400101762</v>
          </cell>
          <cell r="B4850" t="str">
            <v>Gleitleiste 1 Hubstation</v>
          </cell>
          <cell r="C4850">
            <v>38.5</v>
          </cell>
          <cell r="D4850">
            <v>1.1599999999999999</v>
          </cell>
          <cell r="E4850">
            <v>39.659999999999997</v>
          </cell>
        </row>
        <row r="4851">
          <cell r="A4851" t="str">
            <v>400101763</v>
          </cell>
          <cell r="B4851" t="str">
            <v>Gleitleiste 2 Hubstation</v>
          </cell>
          <cell r="C4851">
            <v>38.5</v>
          </cell>
          <cell r="D4851">
            <v>1.1599999999999999</v>
          </cell>
          <cell r="E4851">
            <v>39.659999999999997</v>
          </cell>
        </row>
        <row r="4852">
          <cell r="A4852" t="str">
            <v>400101764</v>
          </cell>
          <cell r="B4852" t="str">
            <v>TEF-Profilförderstrecke Motorstation Hubstation</v>
          </cell>
          <cell r="C4852">
            <v>81.5</v>
          </cell>
          <cell r="D4852">
            <v>2.42</v>
          </cell>
          <cell r="E4852">
            <v>83.92</v>
          </cell>
        </row>
        <row r="4853">
          <cell r="A4853" t="str">
            <v>400101765</v>
          </cell>
          <cell r="B4853" t="str">
            <v>Antriebstation Hubstation kpl.</v>
          </cell>
          <cell r="C4853">
            <v>403.25</v>
          </cell>
          <cell r="D4853">
            <v>845.17</v>
          </cell>
          <cell r="E4853">
            <v>1248.92</v>
          </cell>
        </row>
        <row r="4854">
          <cell r="A4854" t="str">
            <v>400101766</v>
          </cell>
          <cell r="B4854" t="str">
            <v>Gleitleiste 3 Hubstation</v>
          </cell>
          <cell r="C4854">
            <v>20</v>
          </cell>
          <cell r="D4854">
            <v>1.1599999999999999</v>
          </cell>
          <cell r="E4854">
            <v>21.16</v>
          </cell>
        </row>
        <row r="4855">
          <cell r="A4855" t="str">
            <v>400101767</v>
          </cell>
          <cell r="B4855" t="str">
            <v>Gleitleiste 4 Hubstation</v>
          </cell>
          <cell r="C4855">
            <v>20</v>
          </cell>
          <cell r="D4855">
            <v>1.1599999999999999</v>
          </cell>
          <cell r="E4855">
            <v>21.16</v>
          </cell>
        </row>
        <row r="4856">
          <cell r="A4856" t="str">
            <v>400101768</v>
          </cell>
          <cell r="B4856" t="str">
            <v>TEF-Profilförderstrecke Umlenkstation Hubstation</v>
          </cell>
          <cell r="C4856">
            <v>41.75</v>
          </cell>
          <cell r="D4856">
            <v>2.61</v>
          </cell>
          <cell r="E4856">
            <v>44.86</v>
          </cell>
        </row>
        <row r="4857">
          <cell r="A4857" t="str">
            <v>400101769</v>
          </cell>
          <cell r="B4857" t="str">
            <v>TEF Gleitleiste 1 Förderstrecke Hubstation</v>
          </cell>
          <cell r="C4857">
            <v>18.5</v>
          </cell>
          <cell r="D4857">
            <v>4.18</v>
          </cell>
          <cell r="E4857">
            <v>22.68</v>
          </cell>
        </row>
        <row r="4858">
          <cell r="A4858" t="str">
            <v>400101770</v>
          </cell>
          <cell r="B4858" t="str">
            <v>TEF-Profilförderstrecke Hubstation</v>
          </cell>
          <cell r="C4858">
            <v>47.5</v>
          </cell>
          <cell r="D4858">
            <v>16.13</v>
          </cell>
          <cell r="E4858">
            <v>63.63</v>
          </cell>
        </row>
        <row r="4859">
          <cell r="A4859" t="str">
            <v>400101771</v>
          </cell>
          <cell r="B4859" t="str">
            <v>TEF-Gleitleiste Hubstation</v>
          </cell>
          <cell r="C4859">
            <v>3.5</v>
          </cell>
          <cell r="D4859">
            <v>3.82</v>
          </cell>
          <cell r="E4859">
            <v>7.32</v>
          </cell>
        </row>
        <row r="4860">
          <cell r="A4860" t="str">
            <v>400101772</v>
          </cell>
          <cell r="B4860" t="str">
            <v>Gleitlager GSM-1011-07</v>
          </cell>
          <cell r="C4860">
            <v>0</v>
          </cell>
          <cell r="D4860">
            <v>2.02</v>
          </cell>
          <cell r="E4860">
            <v>2.02</v>
          </cell>
        </row>
        <row r="4861">
          <cell r="A4861" t="str">
            <v>400101773</v>
          </cell>
          <cell r="B4861" t="str">
            <v>Gleiter für SC am Ausschleuselement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 t="str">
            <v>400101774</v>
          </cell>
          <cell r="B4862" t="str">
            <v>Aufnahme AS Entnahmespitze</v>
          </cell>
          <cell r="C4862">
            <v>0</v>
          </cell>
          <cell r="D4862">
            <v>198</v>
          </cell>
          <cell r="E4862">
            <v>198</v>
          </cell>
        </row>
        <row r="4863">
          <cell r="A4863" t="str">
            <v>400101775</v>
          </cell>
          <cell r="B4863" t="str">
            <v>Schaltblech Zylinder</v>
          </cell>
          <cell r="C4863">
            <v>0</v>
          </cell>
          <cell r="D4863">
            <v>46.8</v>
          </cell>
          <cell r="E4863">
            <v>46.8</v>
          </cell>
        </row>
        <row r="4864">
          <cell r="A4864" t="str">
            <v>400101776</v>
          </cell>
          <cell r="B4864" t="str">
            <v>Halteblech für Fensterrahmen</v>
          </cell>
          <cell r="C4864"/>
          <cell r="D4864">
            <v>46.9</v>
          </cell>
          <cell r="E4864">
            <v>46.9</v>
          </cell>
        </row>
        <row r="4865">
          <cell r="A4865" t="str">
            <v>400101777</v>
          </cell>
          <cell r="B4865" t="str">
            <v>Distanzhülse für Fensterrahmen-Trolley</v>
          </cell>
          <cell r="C4865"/>
          <cell r="D4865">
            <v>1.2</v>
          </cell>
          <cell r="E4865">
            <v>1.2</v>
          </cell>
        </row>
        <row r="4866">
          <cell r="A4866" t="str">
            <v>400101778</v>
          </cell>
          <cell r="B4866" t="str">
            <v>Kettenradscheibe 5/8"x3/8" z=18 (10B-1 18) bearb.</v>
          </cell>
          <cell r="C4866">
            <v>0</v>
          </cell>
          <cell r="D4866">
            <v>59.87</v>
          </cell>
          <cell r="E4866">
            <v>59.87</v>
          </cell>
        </row>
        <row r="4867">
          <cell r="A4867" t="str">
            <v>400101779</v>
          </cell>
          <cell r="B4867" t="str">
            <v>Schutzblech Umlenkstation Hubstation</v>
          </cell>
          <cell r="C4867">
            <v>0</v>
          </cell>
          <cell r="D4867">
            <v>15</v>
          </cell>
          <cell r="E4867">
            <v>15</v>
          </cell>
        </row>
        <row r="4868">
          <cell r="A4868" t="str">
            <v>400101780</v>
          </cell>
          <cell r="B4868" t="str">
            <v>Schutzblech Motorstation Hubstation</v>
          </cell>
          <cell r="C4868">
            <v>0</v>
          </cell>
          <cell r="D4868">
            <v>14</v>
          </cell>
          <cell r="E4868">
            <v>14</v>
          </cell>
        </row>
        <row r="4869">
          <cell r="A4869" t="str">
            <v>400101781</v>
          </cell>
          <cell r="B4869" t="str">
            <v>Befestigungsplatte 1 Hubstation</v>
          </cell>
          <cell r="C4869">
            <v>0</v>
          </cell>
          <cell r="D4869">
            <v>9</v>
          </cell>
          <cell r="E4869">
            <v>9</v>
          </cell>
        </row>
        <row r="4870">
          <cell r="A4870" t="str">
            <v>400101782</v>
          </cell>
          <cell r="B4870" t="str">
            <v>Aluprofil Hubstation</v>
          </cell>
          <cell r="C4870">
            <v>0.5</v>
          </cell>
          <cell r="D4870">
            <v>4.22</v>
          </cell>
          <cell r="E4870">
            <v>4.72</v>
          </cell>
        </row>
        <row r="4871">
          <cell r="A4871" t="str">
            <v>400101783</v>
          </cell>
          <cell r="B4871" t="str">
            <v>Trapezverbindung 1 Hubstation</v>
          </cell>
          <cell r="C4871">
            <v>2</v>
          </cell>
          <cell r="D4871">
            <v>0.96</v>
          </cell>
          <cell r="E4871">
            <v>2.96</v>
          </cell>
        </row>
        <row r="4872">
          <cell r="A4872" t="str">
            <v>400101784</v>
          </cell>
          <cell r="B4872" t="str">
            <v xml:space="preserve">S T SCHALTKULISSE FÜR P+S </v>
          </cell>
          <cell r="C4872">
            <v>0</v>
          </cell>
          <cell r="D4872">
            <v>18.5</v>
          </cell>
          <cell r="E4872">
            <v>18.5</v>
          </cell>
        </row>
        <row r="4873">
          <cell r="A4873" t="str">
            <v>400101785</v>
          </cell>
          <cell r="B4873" t="str">
            <v>Trolley für Kunststoff-Fensterrahmen kpl.</v>
          </cell>
          <cell r="C4873"/>
          <cell r="D4873"/>
          <cell r="E4873"/>
        </row>
        <row r="4874">
          <cell r="A4874" t="str">
            <v>400101786_404</v>
          </cell>
          <cell r="B4874" t="str">
            <v>BT-ENTLADESTATION 4</v>
          </cell>
          <cell r="C4874">
            <v>173</v>
          </cell>
          <cell r="D4874">
            <v>3696.07</v>
          </cell>
          <cell r="E4874">
            <v>3914.07</v>
          </cell>
        </row>
        <row r="4875">
          <cell r="A4875" t="str">
            <v>400101786_410</v>
          </cell>
          <cell r="B4875" t="str">
            <v>Platte I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 t="str">
            <v>400101786_411</v>
          </cell>
          <cell r="B4876" t="str">
            <v>Platte II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 t="str">
            <v>400101786_412</v>
          </cell>
          <cell r="B4877" t="str">
            <v>Platte III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 t="str">
            <v>400101786_413</v>
          </cell>
          <cell r="B4878" t="str">
            <v>Platte IV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 t="str">
            <v>400101786_414</v>
          </cell>
          <cell r="B4879" t="str">
            <v>Platte V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 t="str">
            <v>400101786_415</v>
          </cell>
          <cell r="B4880" t="str">
            <v>Platte VI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 t="str">
            <v>400101786_416</v>
          </cell>
          <cell r="B4881" t="str">
            <v>Platte VII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 t="str">
            <v>400101786_417</v>
          </cell>
          <cell r="B4882" t="str">
            <v>Platte VIII</v>
          </cell>
          <cell r="C4882">
            <v>0</v>
          </cell>
          <cell r="D4882">
            <v>468</v>
          </cell>
          <cell r="E4882">
            <v>468</v>
          </cell>
        </row>
        <row r="4883">
          <cell r="A4883" t="str">
            <v>400101786_419</v>
          </cell>
          <cell r="B4883" t="str">
            <v>Zylinderhalterung I</v>
          </cell>
          <cell r="C4883">
            <v>0</v>
          </cell>
          <cell r="D4883">
            <v>117</v>
          </cell>
          <cell r="E4883">
            <v>117</v>
          </cell>
        </row>
        <row r="4884">
          <cell r="A4884" t="str">
            <v>400101786_420</v>
          </cell>
          <cell r="B4884" t="str">
            <v>Buchsenhalterung</v>
          </cell>
          <cell r="C4884">
            <v>0</v>
          </cell>
          <cell r="D4884">
            <v>117</v>
          </cell>
          <cell r="E4884">
            <v>117</v>
          </cell>
        </row>
        <row r="4885">
          <cell r="A4885" t="str">
            <v>400101786_421</v>
          </cell>
          <cell r="B4885" t="str">
            <v>Zylinderhalterung II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 t="str">
            <v>400101786_424</v>
          </cell>
          <cell r="B4886" t="str">
            <v>Welle</v>
          </cell>
          <cell r="C4886">
            <v>0</v>
          </cell>
          <cell r="D4886">
            <v>9.1</v>
          </cell>
          <cell r="E4886">
            <v>9.1</v>
          </cell>
        </row>
        <row r="4887">
          <cell r="A4887" t="str">
            <v>400101786_426</v>
          </cell>
          <cell r="B4887" t="str">
            <v>Aufnahmefinger I - für Schweißbaugruppe 432</v>
          </cell>
          <cell r="C4887"/>
          <cell r="D4887">
            <v>15</v>
          </cell>
          <cell r="E4887">
            <v>15</v>
          </cell>
        </row>
        <row r="4888">
          <cell r="A4888" t="str">
            <v>400101786_427</v>
          </cell>
          <cell r="B4888" t="str">
            <v>Aufnahmefinger II - für Schweißbaugruppe 432</v>
          </cell>
          <cell r="C4888"/>
          <cell r="D4888">
            <v>15</v>
          </cell>
          <cell r="E4888">
            <v>15</v>
          </cell>
        </row>
        <row r="4889">
          <cell r="A4889" t="str">
            <v>400101786_428</v>
          </cell>
          <cell r="B4889" t="str">
            <v>Aufnahmebogen - für Schweißbaugruppe 432</v>
          </cell>
          <cell r="C4889"/>
          <cell r="D4889">
            <v>15</v>
          </cell>
          <cell r="E4889">
            <v>15</v>
          </cell>
        </row>
        <row r="4890">
          <cell r="A4890" t="str">
            <v>400101786_429</v>
          </cell>
          <cell r="B4890" t="str">
            <v>Buchse - für Schweißbaugruppe 432</v>
          </cell>
          <cell r="C4890"/>
          <cell r="D4890">
            <v>25.5</v>
          </cell>
          <cell r="E4890">
            <v>25.5</v>
          </cell>
        </row>
        <row r="4891">
          <cell r="A4891" t="str">
            <v>400101786_432</v>
          </cell>
          <cell r="B4891" t="str">
            <v>Aufnahmegabel IV - Schweißbaugruppe aus 426-429</v>
          </cell>
          <cell r="C4891">
            <v>0</v>
          </cell>
          <cell r="D4891">
            <v>299</v>
          </cell>
          <cell r="E4891">
            <v>299</v>
          </cell>
        </row>
        <row r="4892">
          <cell r="A4892" t="str">
            <v>400101786_433</v>
          </cell>
          <cell r="B4892" t="str">
            <v>Hebel</v>
          </cell>
          <cell r="C4892">
            <v>0</v>
          </cell>
          <cell r="D4892">
            <v>195</v>
          </cell>
          <cell r="E4892">
            <v>195</v>
          </cell>
        </row>
        <row r="4893">
          <cell r="A4893" t="str">
            <v>400101786_434</v>
          </cell>
          <cell r="B4893" t="str">
            <v>Lagerhalter I</v>
          </cell>
          <cell r="C4893">
            <v>0</v>
          </cell>
          <cell r="D4893">
            <v>163</v>
          </cell>
          <cell r="E4893">
            <v>163</v>
          </cell>
        </row>
        <row r="4894">
          <cell r="A4894" t="str">
            <v>400101786_435</v>
          </cell>
          <cell r="B4894" t="str">
            <v>Lagerhalter II</v>
          </cell>
          <cell r="C4894">
            <v>0</v>
          </cell>
          <cell r="D4894">
            <v>65</v>
          </cell>
          <cell r="E4894">
            <v>65</v>
          </cell>
        </row>
        <row r="4895">
          <cell r="A4895" t="str">
            <v>400101786_436</v>
          </cell>
          <cell r="B4895" t="str">
            <v>Stopperstifthalter</v>
          </cell>
          <cell r="C4895">
            <v>0</v>
          </cell>
          <cell r="D4895">
            <v>91</v>
          </cell>
          <cell r="E4895">
            <v>91</v>
          </cell>
        </row>
        <row r="4896">
          <cell r="A4896" t="str">
            <v>400101786_437</v>
          </cell>
          <cell r="B4896" t="str">
            <v>Stopperstift d=10h6</v>
          </cell>
          <cell r="C4896">
            <v>0</v>
          </cell>
          <cell r="D4896">
            <v>6</v>
          </cell>
          <cell r="E4896">
            <v>6</v>
          </cell>
        </row>
        <row r="4897">
          <cell r="A4897" t="str">
            <v>400101786_439</v>
          </cell>
          <cell r="B4897" t="str">
            <v>Buchse</v>
          </cell>
          <cell r="C4897">
            <v>0</v>
          </cell>
          <cell r="D4897">
            <v>8.1999999999999993</v>
          </cell>
          <cell r="E4897">
            <v>8.1999999999999993</v>
          </cell>
        </row>
        <row r="4898">
          <cell r="A4898" t="str">
            <v>400101786_440</v>
          </cell>
          <cell r="B4898" t="str">
            <v>Scheibe</v>
          </cell>
          <cell r="C4898">
            <v>0</v>
          </cell>
          <cell r="D4898">
            <v>4.2</v>
          </cell>
          <cell r="E4898">
            <v>4.2</v>
          </cell>
        </row>
        <row r="4899">
          <cell r="A4899" t="str">
            <v>400101786_441</v>
          </cell>
          <cell r="B4899" t="str">
            <v>Scheibe PVC weich</v>
          </cell>
          <cell r="C4899">
            <v>0</v>
          </cell>
          <cell r="D4899">
            <v>6.5</v>
          </cell>
          <cell r="E4899">
            <v>6.5</v>
          </cell>
        </row>
        <row r="4900">
          <cell r="A4900" t="str">
            <v>400101786_443</v>
          </cell>
          <cell r="B4900" t="str">
            <v>Anschlagbuchse I</v>
          </cell>
          <cell r="C4900">
            <v>0</v>
          </cell>
          <cell r="D4900">
            <v>15</v>
          </cell>
          <cell r="E4900">
            <v>15</v>
          </cell>
        </row>
        <row r="4901">
          <cell r="A4901" t="str">
            <v>400101786_444</v>
          </cell>
          <cell r="B4901" t="str">
            <v>Anschlagbuchse II</v>
          </cell>
          <cell r="C4901">
            <v>0</v>
          </cell>
          <cell r="D4901">
            <v>9.5</v>
          </cell>
          <cell r="E4901">
            <v>9.5</v>
          </cell>
        </row>
        <row r="4902">
          <cell r="A4902" t="str">
            <v>400101786_448</v>
          </cell>
          <cell r="B4902" t="str">
            <v>Rohrhalter - Schweißbaugruppe aus Pos. 449-450</v>
          </cell>
          <cell r="C4902">
            <v>0</v>
          </cell>
          <cell r="D4902">
            <v>105</v>
          </cell>
          <cell r="E4902">
            <v>105</v>
          </cell>
        </row>
        <row r="4903">
          <cell r="A4903" t="str">
            <v>400101786_449</v>
          </cell>
          <cell r="B4903" t="str">
            <v>Platte - für Schweißbaugruppe Pos. 448</v>
          </cell>
          <cell r="C4903"/>
          <cell r="D4903">
            <v>34.5</v>
          </cell>
          <cell r="E4903">
            <v>34.5</v>
          </cell>
        </row>
        <row r="4904">
          <cell r="A4904" t="str">
            <v>400101786_450</v>
          </cell>
          <cell r="B4904" t="str">
            <v>Rohr - für Schweißbaugruppe Pos. 448</v>
          </cell>
          <cell r="C4904"/>
          <cell r="D4904">
            <v>10.5</v>
          </cell>
          <cell r="E4904"/>
        </row>
        <row r="4905">
          <cell r="A4905" t="str">
            <v>400101786_455-1</v>
          </cell>
          <cell r="B4905" t="str">
            <v>Strebe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 t="str">
            <v>400101786_456</v>
          </cell>
          <cell r="B4906" t="str">
            <v>Drehteil - für Schweißbaugruppe Pos. 477</v>
          </cell>
          <cell r="C4906"/>
          <cell r="D4906">
            <v>5.9</v>
          </cell>
          <cell r="E4906"/>
        </row>
        <row r="4907">
          <cell r="A4907" t="str">
            <v>400101786_458</v>
          </cell>
          <cell r="B4907" t="str">
            <v>Kugelklemme unten</v>
          </cell>
          <cell r="C4907">
            <v>0</v>
          </cell>
          <cell r="D4907">
            <v>78</v>
          </cell>
          <cell r="E4907">
            <v>78</v>
          </cell>
        </row>
        <row r="4908">
          <cell r="A4908" t="str">
            <v>400101786_459</v>
          </cell>
          <cell r="B4908" t="str">
            <v>Kugelklemme oben</v>
          </cell>
          <cell r="C4908">
            <v>0</v>
          </cell>
          <cell r="D4908">
            <v>65</v>
          </cell>
          <cell r="E4908">
            <v>65</v>
          </cell>
        </row>
        <row r="4909">
          <cell r="A4909" t="str">
            <v>400101786_460</v>
          </cell>
          <cell r="B4909" t="str">
            <v>Sensorhalter I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 t="str">
            <v>400101786_462</v>
          </cell>
          <cell r="B4910" t="str">
            <v>Halterohr I - Schweißbaugruppe aus Pos. 464+465</v>
          </cell>
          <cell r="C4910">
            <v>0</v>
          </cell>
          <cell r="D4910">
            <v>132</v>
          </cell>
          <cell r="E4910">
            <v>132</v>
          </cell>
        </row>
        <row r="4911">
          <cell r="A4911" t="str">
            <v>400101786_463</v>
          </cell>
          <cell r="B4911" t="str">
            <v>Halterohr II - Schweißbaugruppe aus Pos. 464+466</v>
          </cell>
          <cell r="C4911">
            <v>0</v>
          </cell>
          <cell r="D4911">
            <v>138</v>
          </cell>
          <cell r="E4911">
            <v>138</v>
          </cell>
        </row>
        <row r="4912">
          <cell r="A4912" t="str">
            <v>400101786_464</v>
          </cell>
          <cell r="B4912" t="str">
            <v>Kugelkopf für Schweißbaugruppen Pos. 462+463</v>
          </cell>
          <cell r="C4912"/>
          <cell r="D4912">
            <v>17.55</v>
          </cell>
          <cell r="E4912">
            <v>17.55</v>
          </cell>
        </row>
        <row r="4913">
          <cell r="A4913" t="str">
            <v>400101786_465</v>
          </cell>
          <cell r="B4913" t="str">
            <v>Rohr I für Schweißbaugruppe Pos. 462</v>
          </cell>
          <cell r="C4913"/>
          <cell r="D4913">
            <v>15</v>
          </cell>
          <cell r="E4913">
            <v>15</v>
          </cell>
        </row>
        <row r="4914">
          <cell r="A4914" t="str">
            <v>400101786_466</v>
          </cell>
          <cell r="B4914" t="str">
            <v>Rohr II für Schweißbaugruppe Pos. 463</v>
          </cell>
          <cell r="C4914"/>
          <cell r="D4914">
            <v>15</v>
          </cell>
          <cell r="E4914">
            <v>15</v>
          </cell>
        </row>
        <row r="4915">
          <cell r="A4915" t="str">
            <v>400101786_468</v>
          </cell>
          <cell r="B4915" t="str">
            <v>Rohrklemmstück I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 t="str">
            <v>400101786_470</v>
          </cell>
          <cell r="B4916" t="str">
            <v>Rohrklemmstück II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 t="str">
            <v>400101786_471</v>
          </cell>
          <cell r="B4917" t="str">
            <v>Halter</v>
          </cell>
          <cell r="C4917">
            <v>0</v>
          </cell>
          <cell r="D4917">
            <v>199.5</v>
          </cell>
          <cell r="E4917">
            <v>199.5</v>
          </cell>
        </row>
        <row r="4918">
          <cell r="A4918" t="str">
            <v>400101786_472</v>
          </cell>
          <cell r="B4918" t="str">
            <v>Sensorhalter II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 t="str">
            <v>400101786_473</v>
          </cell>
          <cell r="B4919" t="str">
            <v>BT-Führung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 t="str">
            <v>400101786_476</v>
          </cell>
          <cell r="B4920" t="str">
            <v>Distanzstück - für Schweißbaugruppe Pos. 477</v>
          </cell>
          <cell r="C4920"/>
          <cell r="D4920"/>
          <cell r="E4920"/>
        </row>
        <row r="4921">
          <cell r="A4921" t="str">
            <v>400101786_477</v>
          </cell>
          <cell r="B4921" t="str">
            <v>Rutschstange - Schweißbaugruppe aus Pos. 456+476+4</v>
          </cell>
          <cell r="C4921">
            <v>0</v>
          </cell>
          <cell r="D4921">
            <v>279</v>
          </cell>
          <cell r="E4921">
            <v>279</v>
          </cell>
        </row>
        <row r="4922">
          <cell r="A4922" t="str">
            <v>400101786_479</v>
          </cell>
          <cell r="B4922" t="str">
            <v>Rutschstange - für Schweißbaugruppe Pos. 477</v>
          </cell>
          <cell r="C4922"/>
          <cell r="D4922">
            <v>25</v>
          </cell>
          <cell r="E4922">
            <v>25</v>
          </cell>
        </row>
        <row r="4923">
          <cell r="A4923" t="str">
            <v>400101786_480</v>
          </cell>
          <cell r="B4923" t="str">
            <v>Bügelführung - für Schweißbaugruppe Pos. 477</v>
          </cell>
          <cell r="C4923"/>
          <cell r="D4923"/>
          <cell r="E4923"/>
        </row>
        <row r="4924">
          <cell r="A4924" t="str">
            <v>400101786_487</v>
          </cell>
          <cell r="B4924" t="str">
            <v>Pneumatikzylinder d=20 Hub=80</v>
          </cell>
          <cell r="C4924">
            <v>0</v>
          </cell>
          <cell r="D4924">
            <v>50.4</v>
          </cell>
          <cell r="E4924">
            <v>50.4</v>
          </cell>
        </row>
        <row r="4925">
          <cell r="A4925" t="str">
            <v>400101786_488</v>
          </cell>
          <cell r="B4925" t="str">
            <v>Pneumatikzylinder d=20 Hub=25</v>
          </cell>
          <cell r="C4925">
            <v>0</v>
          </cell>
          <cell r="D4925">
            <v>40.39</v>
          </cell>
          <cell r="E4925">
            <v>40.39</v>
          </cell>
        </row>
        <row r="4926">
          <cell r="A4926" t="str">
            <v>400101786_492</v>
          </cell>
          <cell r="B4926" t="str">
            <v>Rillenkugellager 6005.2RSR</v>
          </cell>
          <cell r="C4926">
            <v>0</v>
          </cell>
          <cell r="D4926">
            <v>6.28</v>
          </cell>
          <cell r="E4926">
            <v>6.28</v>
          </cell>
        </row>
        <row r="4927">
          <cell r="A4927" t="str">
            <v>400101786_495</v>
          </cell>
          <cell r="B4927" t="str">
            <v>Buchse Sibr</v>
          </cell>
          <cell r="C4927">
            <v>0</v>
          </cell>
          <cell r="D4927">
            <v>8.4499999999999993</v>
          </cell>
          <cell r="E4927">
            <v>8.4499999999999993</v>
          </cell>
        </row>
        <row r="4928">
          <cell r="A4928" t="str">
            <v>400101786_496</v>
          </cell>
          <cell r="B4928" t="str">
            <v>Buchse Sibr</v>
          </cell>
          <cell r="C4928">
            <v>0</v>
          </cell>
          <cell r="D4928">
            <v>2.85</v>
          </cell>
          <cell r="E4928">
            <v>2.85</v>
          </cell>
        </row>
        <row r="4929">
          <cell r="A4929" t="str">
            <v>400101786_497</v>
          </cell>
          <cell r="B4929" t="str">
            <v>Anschlagpuffer d=20x8</v>
          </cell>
          <cell r="C4929">
            <v>0</v>
          </cell>
          <cell r="D4929">
            <v>3.68</v>
          </cell>
          <cell r="E4929">
            <v>3.68</v>
          </cell>
        </row>
        <row r="4930">
          <cell r="A4930" t="str">
            <v>400101786_505</v>
          </cell>
          <cell r="B4930" t="str">
            <v>ZYL.SCHR.INBUS M8X10 DIN 912 DIN EN ISO 4762 VZ</v>
          </cell>
          <cell r="C4930">
            <v>0</v>
          </cell>
          <cell r="D4930">
            <v>0.05</v>
          </cell>
          <cell r="E4930">
            <v>0.05</v>
          </cell>
        </row>
        <row r="4931">
          <cell r="A4931" t="str">
            <v>400101787</v>
          </cell>
          <cell r="B4931" t="str">
            <v>Trapezverbindung  2 Hubstation</v>
          </cell>
          <cell r="C4931">
            <v>1</v>
          </cell>
          <cell r="D4931">
            <v>0.96</v>
          </cell>
          <cell r="E4931">
            <v>1.96</v>
          </cell>
        </row>
        <row r="4932">
          <cell r="A4932" t="str">
            <v>400101788</v>
          </cell>
          <cell r="B4932" t="str">
            <v>Bundbuchse XFM-1618-17</v>
          </cell>
          <cell r="C4932">
            <v>0</v>
          </cell>
          <cell r="D4932">
            <v>4.42</v>
          </cell>
          <cell r="E4932">
            <v>4.42</v>
          </cell>
        </row>
        <row r="4933">
          <cell r="A4933" t="str">
            <v>400101789</v>
          </cell>
          <cell r="B4933" t="str">
            <v>Einfachrollenkette  5/8" x 3/8" Hubstation</v>
          </cell>
          <cell r="C4933">
            <v>0</v>
          </cell>
          <cell r="D4933">
            <v>9.1999999999999993</v>
          </cell>
          <cell r="E4933">
            <v>9.1999999999999993</v>
          </cell>
        </row>
        <row r="4934">
          <cell r="A4934" t="str">
            <v>400101790</v>
          </cell>
          <cell r="B4934" t="str">
            <v>Rillenkugellager 6004-2RSL d=20 D=42 B=12</v>
          </cell>
          <cell r="C4934">
            <v>0</v>
          </cell>
          <cell r="D4934">
            <v>4.0274999999999999</v>
          </cell>
          <cell r="E4934">
            <v>4.0274999999999999</v>
          </cell>
        </row>
        <row r="4935">
          <cell r="A4935" t="str">
            <v>400101791</v>
          </cell>
          <cell r="B4935" t="str">
            <v>Endtraverse für Kunststoff-Fensterrahmen-Trolley</v>
          </cell>
          <cell r="C4935"/>
          <cell r="D4935"/>
          <cell r="E4935"/>
        </row>
        <row r="4936">
          <cell r="A4936" t="str">
            <v>400101792</v>
          </cell>
          <cell r="B4936" t="str">
            <v>Fahne</v>
          </cell>
          <cell r="C4936">
            <v>0</v>
          </cell>
          <cell r="D4936">
            <v>16.8</v>
          </cell>
          <cell r="E4936">
            <v>16.8</v>
          </cell>
        </row>
        <row r="4937">
          <cell r="A4937" t="str">
            <v>400101793</v>
          </cell>
          <cell r="B4937" t="str">
            <v>Drosselrückschlagventil GRLA-M5-QS-4-RS-D</v>
          </cell>
          <cell r="C4937"/>
          <cell r="D4937"/>
          <cell r="E4937"/>
        </row>
        <row r="4938">
          <cell r="A4938" t="str">
            <v>400101794</v>
          </cell>
          <cell r="B4938" t="str">
            <v>Halteblech Sensor</v>
          </cell>
          <cell r="C4938">
            <v>0</v>
          </cell>
          <cell r="D4938">
            <v>23.5</v>
          </cell>
          <cell r="E4938">
            <v>23.5</v>
          </cell>
        </row>
        <row r="4939">
          <cell r="A4939" t="str">
            <v>400101795</v>
          </cell>
          <cell r="B4939" t="str">
            <v>Abdeckung Zylinder Schieber</v>
          </cell>
          <cell r="C4939">
            <v>0</v>
          </cell>
          <cell r="D4939">
            <v>91.92</v>
          </cell>
          <cell r="E4939">
            <v>91.92</v>
          </cell>
        </row>
        <row r="4940">
          <cell r="A4940" t="str">
            <v>400101796</v>
          </cell>
          <cell r="B4940" t="str">
            <v>Entnahmespitze AS ILS3.0</v>
          </cell>
          <cell r="C4940">
            <v>0</v>
          </cell>
          <cell r="D4940">
            <v>165</v>
          </cell>
          <cell r="E4940">
            <v>165</v>
          </cell>
        </row>
        <row r="4941">
          <cell r="A4941" t="str">
            <v>400101796_1</v>
          </cell>
          <cell r="B4941" t="str">
            <v>Entnahmespitze AS ILS3.0</v>
          </cell>
          <cell r="C4941"/>
          <cell r="D4941"/>
          <cell r="E4941"/>
        </row>
        <row r="4942">
          <cell r="A4942" t="str">
            <v>400101797</v>
          </cell>
          <cell r="B4942" t="str">
            <v>Hülsenmutter M5x20 mit Schlitz</v>
          </cell>
          <cell r="C4942">
            <v>0</v>
          </cell>
          <cell r="D4942">
            <v>0.22</v>
          </cell>
          <cell r="E4942">
            <v>0.22</v>
          </cell>
        </row>
        <row r="4943">
          <cell r="A4943" t="str">
            <v>400101798</v>
          </cell>
          <cell r="B4943" t="str">
            <v>AS Schaltblech links kpl.</v>
          </cell>
          <cell r="C4943">
            <v>224.5</v>
          </cell>
          <cell r="D4943">
            <v>350.63</v>
          </cell>
          <cell r="E4943">
            <v>580.13</v>
          </cell>
        </row>
        <row r="4944">
          <cell r="A4944" t="str">
            <v>400101799</v>
          </cell>
          <cell r="B4944" t="str">
            <v>Einschraumutter M5</v>
          </cell>
          <cell r="C4944">
            <v>0</v>
          </cell>
          <cell r="D4944">
            <v>0.2</v>
          </cell>
          <cell r="E4944">
            <v>0.2</v>
          </cell>
        </row>
        <row r="4945">
          <cell r="A4945" t="str">
            <v>400101800</v>
          </cell>
          <cell r="B4945" t="str">
            <v>Führungsleiste f. Trolleyentladung</v>
          </cell>
          <cell r="C4945">
            <v>7.5</v>
          </cell>
          <cell r="D4945">
            <v>15</v>
          </cell>
          <cell r="E4945">
            <v>22.5</v>
          </cell>
        </row>
        <row r="4946">
          <cell r="A4946" t="str">
            <v>400101801</v>
          </cell>
          <cell r="B4946" t="str">
            <v>Aufsteigschutz im Schaltblech links</v>
          </cell>
          <cell r="C4946">
            <v>0</v>
          </cell>
          <cell r="D4946">
            <v>74.47</v>
          </cell>
          <cell r="E4946">
            <v>74.47</v>
          </cell>
        </row>
        <row r="4947">
          <cell r="A4947" t="str">
            <v>400101802</v>
          </cell>
          <cell r="B4947" t="str">
            <v>Leitkurvengelenk für Sortertasche</v>
          </cell>
          <cell r="C4947">
            <v>0</v>
          </cell>
          <cell r="D4947">
            <v>8.11</v>
          </cell>
          <cell r="E4947">
            <v>8.11</v>
          </cell>
        </row>
        <row r="4948">
          <cell r="A4948" t="str">
            <v>400101803</v>
          </cell>
          <cell r="B4948" t="str">
            <v>Druckstück für Sortertasche</v>
          </cell>
          <cell r="C4948">
            <v>0</v>
          </cell>
          <cell r="D4948">
            <v>8.91</v>
          </cell>
          <cell r="E4948">
            <v>8.91</v>
          </cell>
        </row>
        <row r="4949">
          <cell r="A4949" t="str">
            <v>400101804</v>
          </cell>
          <cell r="B4949" t="str">
            <v>Innenbügel für Sortertasche</v>
          </cell>
          <cell r="C4949">
            <v>0</v>
          </cell>
          <cell r="D4949">
            <v>94.4</v>
          </cell>
          <cell r="E4949">
            <v>94.4</v>
          </cell>
        </row>
        <row r="4950">
          <cell r="A4950" t="str">
            <v>400101805</v>
          </cell>
          <cell r="B4950" t="str">
            <v>Einlegekreuz für Sortertasche</v>
          </cell>
          <cell r="C4950">
            <v>0</v>
          </cell>
          <cell r="D4950">
            <v>4.51</v>
          </cell>
          <cell r="E4950">
            <v>4.51</v>
          </cell>
        </row>
        <row r="4951">
          <cell r="A4951" t="str">
            <v>400101806</v>
          </cell>
          <cell r="B4951" t="str">
            <v>Verbindungsstange für Rastleistenbefestigung</v>
          </cell>
          <cell r="C4951">
            <v>0</v>
          </cell>
          <cell r="D4951">
            <v>6.5</v>
          </cell>
          <cell r="E4951">
            <v>6.5</v>
          </cell>
        </row>
        <row r="4952">
          <cell r="A4952" t="str">
            <v>400101807</v>
          </cell>
          <cell r="B4952" t="str">
            <v>Druckfeder D-090L</v>
          </cell>
          <cell r="C4952">
            <v>0</v>
          </cell>
          <cell r="D4952">
            <v>2.58</v>
          </cell>
          <cell r="E4952">
            <v>2.58</v>
          </cell>
        </row>
        <row r="4953">
          <cell r="A4953" t="str">
            <v>400101808</v>
          </cell>
          <cell r="B4953" t="str">
            <v>Schenkelfeder rechts T045-270-359R</v>
          </cell>
          <cell r="C4953">
            <v>0</v>
          </cell>
          <cell r="D4953">
            <v>6.05</v>
          </cell>
          <cell r="E4953">
            <v>6.05</v>
          </cell>
        </row>
        <row r="4954">
          <cell r="A4954" t="str">
            <v>400101809</v>
          </cell>
          <cell r="B4954" t="str">
            <v>Schenkelfeder links T045-270-359L</v>
          </cell>
          <cell r="C4954">
            <v>0</v>
          </cell>
          <cell r="D4954">
            <v>6.05</v>
          </cell>
          <cell r="E4954">
            <v>6.05</v>
          </cell>
        </row>
        <row r="4955">
          <cell r="A4955" t="str">
            <v>400101810</v>
          </cell>
          <cell r="B4955" t="str">
            <v>Rastleiste für Sortertasche</v>
          </cell>
          <cell r="C4955">
            <v>0</v>
          </cell>
          <cell r="D4955">
            <v>51.15</v>
          </cell>
          <cell r="E4955">
            <v>51.15</v>
          </cell>
        </row>
        <row r="4956">
          <cell r="A4956" t="str">
            <v>400101811</v>
          </cell>
          <cell r="B4956" t="str">
            <v>Flachkopfschraube DIN 923 - M6 x 25 - A1-50</v>
          </cell>
          <cell r="C4956">
            <v>0</v>
          </cell>
          <cell r="D4956">
            <v>0.3483</v>
          </cell>
          <cell r="E4956">
            <v>0.3483</v>
          </cell>
        </row>
        <row r="4957">
          <cell r="A4957" t="str">
            <v>400101812</v>
          </cell>
          <cell r="B4957" t="str">
            <v>Prototyp Sortertasche mit Leitkurvenöffnung</v>
          </cell>
          <cell r="C4957">
            <v>0</v>
          </cell>
          <cell r="D4957">
            <v>242.33</v>
          </cell>
          <cell r="E4957">
            <v>242.33</v>
          </cell>
        </row>
        <row r="4958">
          <cell r="A4958" t="str">
            <v>400101813</v>
          </cell>
          <cell r="B4958" t="str">
            <v>Stopper / Pedal</v>
          </cell>
          <cell r="C4958">
            <v>0</v>
          </cell>
          <cell r="D4958">
            <v>159.4</v>
          </cell>
          <cell r="E4958">
            <v>159.4</v>
          </cell>
        </row>
        <row r="4959">
          <cell r="A4959" t="str">
            <v>400101814</v>
          </cell>
          <cell r="B4959" t="str">
            <v>Lagerbock / Pedal</v>
          </cell>
          <cell r="C4959">
            <v>8.5</v>
          </cell>
          <cell r="D4959">
            <v>0.64</v>
          </cell>
          <cell r="E4959">
            <v>9.14</v>
          </cell>
        </row>
        <row r="4960">
          <cell r="A4960" t="str">
            <v>400101815</v>
          </cell>
          <cell r="B4960" t="str">
            <v>Welle / Stopp-Pedal</v>
          </cell>
          <cell r="C4960">
            <v>0</v>
          </cell>
          <cell r="D4960">
            <v>6</v>
          </cell>
          <cell r="E4960">
            <v>6</v>
          </cell>
        </row>
        <row r="4961">
          <cell r="A4961" t="str">
            <v>400101816</v>
          </cell>
          <cell r="B4961" t="str">
            <v>Schenkelfeder</v>
          </cell>
          <cell r="C4961">
            <v>0</v>
          </cell>
          <cell r="D4961">
            <v>3.02</v>
          </cell>
          <cell r="E4961">
            <v>3.02</v>
          </cell>
        </row>
        <row r="4962">
          <cell r="A4962" t="str">
            <v>400101817</v>
          </cell>
          <cell r="B4962" t="str">
            <v>Elektro-Scherenarbeitsbühne Miete</v>
          </cell>
          <cell r="C4962">
            <v>0</v>
          </cell>
          <cell r="D4962">
            <v>1001.5055555555556</v>
          </cell>
          <cell r="E4962">
            <v>1001.5055555555556</v>
          </cell>
        </row>
        <row r="4963">
          <cell r="A4963" t="str">
            <v>400101818</v>
          </cell>
          <cell r="B4963" t="str">
            <v>Stopp / Pedal</v>
          </cell>
          <cell r="C4963">
            <v>27</v>
          </cell>
          <cell r="D4963">
            <v>175.05</v>
          </cell>
          <cell r="E4963">
            <v>207.05</v>
          </cell>
        </row>
        <row r="4964">
          <cell r="A4964" t="str">
            <v>400101819</v>
          </cell>
          <cell r="B4964" t="str">
            <v xml:space="preserve">Gummigurt </v>
          </cell>
          <cell r="C4964"/>
          <cell r="D4964"/>
          <cell r="E4964"/>
        </row>
        <row r="4965">
          <cell r="A4965" t="str">
            <v>400101820</v>
          </cell>
          <cell r="B4965" t="str">
            <v xml:space="preserve">Gerüstrahmen-Aufsatz für Flyer F40 </v>
          </cell>
          <cell r="C4965">
            <v>0</v>
          </cell>
          <cell r="D4965">
            <v>315.14819999999997</v>
          </cell>
          <cell r="E4965">
            <v>315.14819999999997</v>
          </cell>
        </row>
        <row r="4966">
          <cell r="A4966" t="str">
            <v>400101821</v>
          </cell>
          <cell r="B4966" t="str">
            <v>Rohrklemme Flyergerüst F40</v>
          </cell>
          <cell r="C4966"/>
          <cell r="D4966"/>
          <cell r="E4966"/>
        </row>
        <row r="4967">
          <cell r="A4967" t="str">
            <v>400101822</v>
          </cell>
          <cell r="B4967" t="str">
            <v>Gerüsthalter Flyergerüst F40</v>
          </cell>
          <cell r="C4967">
            <v>0</v>
          </cell>
          <cell r="D4967">
            <v>63</v>
          </cell>
          <cell r="E4967">
            <v>63</v>
          </cell>
        </row>
        <row r="4968">
          <cell r="A4968" t="str">
            <v>400101823</v>
          </cell>
          <cell r="B4968" t="str">
            <v>Ausfahrschuh Rechts</v>
          </cell>
          <cell r="C4968"/>
          <cell r="D4968"/>
          <cell r="E4968"/>
        </row>
        <row r="4969">
          <cell r="A4969" t="str">
            <v>400101824</v>
          </cell>
          <cell r="B4969" t="str">
            <v>Hubstation kpl. Pos.1,2,4,5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 t="str">
            <v>400101825</v>
          </cell>
          <cell r="B4970" t="str">
            <v>Halterung für Trolleygehänge Pos.3</v>
          </cell>
          <cell r="C4970">
            <v>0</v>
          </cell>
          <cell r="D4970">
            <v>34.799999999999997</v>
          </cell>
          <cell r="E4970">
            <v>34.799999999999997</v>
          </cell>
        </row>
        <row r="4971">
          <cell r="A4971" t="str">
            <v>400101826</v>
          </cell>
          <cell r="B4971" t="str">
            <v>Service Umbau / Erweiterung Wägemodul</v>
          </cell>
          <cell r="C4971">
            <v>0</v>
          </cell>
          <cell r="D4971">
            <v>285.25</v>
          </cell>
          <cell r="E4971">
            <v>285.25</v>
          </cell>
        </row>
        <row r="4972">
          <cell r="A4972" t="str">
            <v>400101827</v>
          </cell>
          <cell r="B4972" t="str">
            <v>Einlegemutter</v>
          </cell>
          <cell r="C4972"/>
          <cell r="D4972"/>
          <cell r="E4972"/>
        </row>
        <row r="4973">
          <cell r="A4973" t="str">
            <v>400101828</v>
          </cell>
          <cell r="B4973" t="str">
            <v>Trapezverbindungselement L=40 (2Stück)</v>
          </cell>
          <cell r="C4973">
            <v>1.5</v>
          </cell>
          <cell r="D4973">
            <v>0.96</v>
          </cell>
          <cell r="E4973">
            <v>2.46</v>
          </cell>
        </row>
        <row r="4974">
          <cell r="A4974" t="str">
            <v>400101829</v>
          </cell>
          <cell r="B4974" t="str">
            <v>Sensorfahne</v>
          </cell>
          <cell r="C4974">
            <v>0</v>
          </cell>
          <cell r="D4974">
            <v>7.5</v>
          </cell>
          <cell r="E4974">
            <v>7.5</v>
          </cell>
        </row>
        <row r="4975">
          <cell r="A4975" t="str">
            <v>400101830</v>
          </cell>
          <cell r="B4975" t="str">
            <v>Führungsrohr 45°</v>
          </cell>
          <cell r="C4975">
            <v>0</v>
          </cell>
          <cell r="D4975">
            <v>12</v>
          </cell>
          <cell r="E4975">
            <v>12</v>
          </cell>
        </row>
        <row r="4976">
          <cell r="A4976" t="str">
            <v>400101831</v>
          </cell>
          <cell r="B4976" t="str">
            <v>Grundplatte 30x15x160</v>
          </cell>
          <cell r="C4976">
            <v>0</v>
          </cell>
          <cell r="D4976">
            <v>18.899999999999999</v>
          </cell>
          <cell r="E4976">
            <v>18.899999999999999</v>
          </cell>
        </row>
        <row r="4977">
          <cell r="A4977" t="str">
            <v>400101832</v>
          </cell>
          <cell r="B4977" t="str">
            <v>Kugelkopf für Seilzugschaltung</v>
          </cell>
          <cell r="C4977">
            <v>3.5</v>
          </cell>
          <cell r="D4977">
            <v>0.71</v>
          </cell>
          <cell r="E4977">
            <v>4.21</v>
          </cell>
        </row>
        <row r="4978">
          <cell r="A4978" t="str">
            <v>400101833</v>
          </cell>
          <cell r="B4978" t="str">
            <v>Klemmhülse</v>
          </cell>
          <cell r="C4978">
            <v>0</v>
          </cell>
          <cell r="D4978">
            <v>8</v>
          </cell>
          <cell r="E4978">
            <v>8</v>
          </cell>
        </row>
        <row r="4979">
          <cell r="A4979" t="str">
            <v>400101834</v>
          </cell>
          <cell r="B4979" t="str">
            <v>Ringschraube M8x60 bearbeitet</v>
          </cell>
          <cell r="C4979">
            <v>1</v>
          </cell>
          <cell r="D4979">
            <v>0.53</v>
          </cell>
          <cell r="E4979">
            <v>1.53</v>
          </cell>
        </row>
        <row r="4980">
          <cell r="A4980" t="str">
            <v>400101835</v>
          </cell>
          <cell r="B4980" t="str">
            <v>Aluminiumprofil AP 110 L=200</v>
          </cell>
          <cell r="C4980">
            <v>0.5</v>
          </cell>
          <cell r="D4980">
            <v>12.05</v>
          </cell>
          <cell r="E4980">
            <v>12.55</v>
          </cell>
        </row>
        <row r="4981">
          <cell r="A4981" t="str">
            <v>400101836</v>
          </cell>
          <cell r="B4981" t="str">
            <v>Drahtseil Ø1,5 mit einseitiger Schlaufe L=800mm</v>
          </cell>
          <cell r="C4981">
            <v>0</v>
          </cell>
          <cell r="D4981">
            <v>1.23</v>
          </cell>
          <cell r="E4981">
            <v>1.23</v>
          </cell>
        </row>
        <row r="4982">
          <cell r="A4982" t="str">
            <v>400101837</v>
          </cell>
          <cell r="B4982" t="str">
            <v>WEICHE S 22,5° -R- KPL. MIT SEILZUGSCHALTUNG</v>
          </cell>
          <cell r="C4982"/>
          <cell r="D4982"/>
          <cell r="E4982"/>
        </row>
        <row r="4983">
          <cell r="A4983" t="str">
            <v>400101838</v>
          </cell>
          <cell r="B4983" t="str">
            <v>für marius</v>
          </cell>
          <cell r="C4983"/>
          <cell r="D4983"/>
          <cell r="E4983"/>
        </row>
        <row r="4984">
          <cell r="A4984" t="str">
            <v>400101839</v>
          </cell>
          <cell r="B4984" t="str">
            <v>für marius</v>
          </cell>
          <cell r="C4984"/>
          <cell r="D4984"/>
          <cell r="E4984"/>
        </row>
        <row r="4985">
          <cell r="A4985" t="str">
            <v>400101840</v>
          </cell>
          <cell r="B4985" t="str">
            <v>WEICHE S 22,5° -L- KPL. MIT SEILZUGSCHALTUNG</v>
          </cell>
          <cell r="C4985">
            <v>13</v>
          </cell>
          <cell r="D4985">
            <v>88.99</v>
          </cell>
          <cell r="E4985">
            <v>104.49</v>
          </cell>
        </row>
        <row r="4986">
          <cell r="A4986" t="str">
            <v>400101841</v>
          </cell>
          <cell r="B4986" t="str">
            <v>Für Marc</v>
          </cell>
          <cell r="C4986"/>
          <cell r="D4986"/>
          <cell r="E4986"/>
        </row>
        <row r="4987">
          <cell r="A4987" t="str">
            <v>400101842</v>
          </cell>
          <cell r="B4987" t="str">
            <v>Für Marc</v>
          </cell>
          <cell r="C4987"/>
          <cell r="D4987"/>
          <cell r="E4987"/>
        </row>
        <row r="4988">
          <cell r="A4988" t="str">
            <v>400101843</v>
          </cell>
          <cell r="B4988" t="str">
            <v>Für Marc</v>
          </cell>
          <cell r="C4988"/>
          <cell r="D4988"/>
          <cell r="E4988"/>
        </row>
        <row r="4989">
          <cell r="A4989" t="str">
            <v>400101844</v>
          </cell>
          <cell r="B4989" t="str">
            <v>Für Marc</v>
          </cell>
          <cell r="C4989"/>
          <cell r="D4989"/>
          <cell r="E4989"/>
        </row>
        <row r="4990">
          <cell r="A4990" t="str">
            <v>400101845</v>
          </cell>
          <cell r="B4990" t="str">
            <v>Für Marc</v>
          </cell>
          <cell r="C4990"/>
          <cell r="D4990"/>
          <cell r="E4990"/>
        </row>
        <row r="4991">
          <cell r="A4991" t="str">
            <v>400101846</v>
          </cell>
          <cell r="B4991" t="str">
            <v>Rillenkugellager  W 6005-2RS1 d=25 D=47 B=12</v>
          </cell>
          <cell r="C4991">
            <v>0</v>
          </cell>
          <cell r="D4991">
            <v>4.63</v>
          </cell>
          <cell r="E4991">
            <v>4.63</v>
          </cell>
        </row>
        <row r="4992">
          <cell r="A4992" t="str">
            <v>400101847</v>
          </cell>
          <cell r="B4992" t="str">
            <v>Für Marc</v>
          </cell>
          <cell r="C4992"/>
          <cell r="D4992"/>
          <cell r="E4992"/>
        </row>
        <row r="4993">
          <cell r="A4993" t="str">
            <v>400101848</v>
          </cell>
          <cell r="B4993" t="str">
            <v>Für Marc</v>
          </cell>
          <cell r="C4993"/>
          <cell r="D4993"/>
          <cell r="E4993"/>
        </row>
        <row r="4994">
          <cell r="A4994" t="str">
            <v>400101849</v>
          </cell>
          <cell r="B4994" t="str">
            <v>Item Profil 8 40x40 Länge 40mm</v>
          </cell>
          <cell r="C4994">
            <v>1.5</v>
          </cell>
          <cell r="D4994">
            <v>0.71240000000000003</v>
          </cell>
          <cell r="E4994">
            <v>2.2124000000000001</v>
          </cell>
        </row>
        <row r="4995">
          <cell r="A4995" t="str">
            <v>400101850</v>
          </cell>
          <cell r="B4995" t="str">
            <v>Weichen Varianten mit Seilzugschaltung</v>
          </cell>
          <cell r="C4995"/>
          <cell r="D4995"/>
          <cell r="E4995"/>
        </row>
        <row r="4996">
          <cell r="A4996" t="str">
            <v>400101851</v>
          </cell>
          <cell r="B4996" t="str">
            <v>für Marius</v>
          </cell>
          <cell r="C4996"/>
          <cell r="D4996"/>
          <cell r="E4996"/>
        </row>
        <row r="4997">
          <cell r="A4997" t="str">
            <v>400101852</v>
          </cell>
          <cell r="B4997" t="str">
            <v>für Marius</v>
          </cell>
          <cell r="C4997"/>
          <cell r="D4997"/>
          <cell r="E4997"/>
        </row>
        <row r="4998">
          <cell r="A4998" t="str">
            <v>400101853</v>
          </cell>
          <cell r="B4998" t="str">
            <v>APBW 110 R 550/22.5° - 410/298.5 - links</v>
          </cell>
          <cell r="C4998">
            <v>2</v>
          </cell>
          <cell r="D4998">
            <v>21.82</v>
          </cell>
          <cell r="E4998">
            <v>23.82</v>
          </cell>
        </row>
        <row r="4999">
          <cell r="A4999" t="str">
            <v>400101854</v>
          </cell>
          <cell r="B4999" t="str">
            <v>APBW 110 R 550/22.5° - 410/298.5 - rechts</v>
          </cell>
          <cell r="C4999">
            <v>2</v>
          </cell>
          <cell r="D4999">
            <v>21.82</v>
          </cell>
          <cell r="E4999">
            <v>23.82</v>
          </cell>
        </row>
        <row r="5000">
          <cell r="A5000" t="str">
            <v>400101855</v>
          </cell>
          <cell r="B5000" t="str">
            <v>APBW 110 R 500/67.5° - 415/360 - rechts</v>
          </cell>
          <cell r="C5000">
            <v>1.75</v>
          </cell>
          <cell r="D5000">
            <v>25.23</v>
          </cell>
          <cell r="E5000">
            <v>26.98</v>
          </cell>
        </row>
        <row r="5001">
          <cell r="A5001" t="str">
            <v>400101856</v>
          </cell>
          <cell r="B5001" t="str">
            <v>APBW 110 R 500/67.5° - 415/360 - links</v>
          </cell>
          <cell r="C5001">
            <v>1.75</v>
          </cell>
          <cell r="D5001">
            <v>25.23</v>
          </cell>
          <cell r="E5001">
            <v>26.98</v>
          </cell>
        </row>
        <row r="5002">
          <cell r="A5002" t="str">
            <v>400101857</v>
          </cell>
          <cell r="B5002" t="str">
            <v>WEICHE S 45° -L- KPL. MIT SEILZUGSCHALTUNG</v>
          </cell>
          <cell r="C5002">
            <v>21.5</v>
          </cell>
          <cell r="D5002">
            <v>93.21</v>
          </cell>
          <cell r="E5002">
            <v>127.21</v>
          </cell>
        </row>
        <row r="5003">
          <cell r="A5003" t="str">
            <v>400101858</v>
          </cell>
          <cell r="B5003" t="str">
            <v>WEICHE S 90° -L- KPL. MIT SEILZUGSCHALTUNG</v>
          </cell>
          <cell r="C5003">
            <v>28</v>
          </cell>
          <cell r="D5003">
            <v>95.04</v>
          </cell>
          <cell r="E5003">
            <v>135.54</v>
          </cell>
        </row>
        <row r="5004">
          <cell r="A5004" t="str">
            <v>400101859</v>
          </cell>
          <cell r="B5004" t="str">
            <v>WEICHE S 45° -R- KPL. MIT SEILZUGSCHALTUNG</v>
          </cell>
          <cell r="C5004">
            <v>21.5</v>
          </cell>
          <cell r="D5004">
            <v>86.12</v>
          </cell>
          <cell r="E5004">
            <v>120.12</v>
          </cell>
        </row>
        <row r="5005">
          <cell r="A5005" t="str">
            <v>400101860</v>
          </cell>
          <cell r="B5005" t="str">
            <v>WEICHE S 90° -R- KPL. MIT SEILZUGSCHALTUNG</v>
          </cell>
          <cell r="C5005">
            <v>28</v>
          </cell>
          <cell r="D5005">
            <v>87.94</v>
          </cell>
          <cell r="E5005">
            <v>128.44</v>
          </cell>
        </row>
        <row r="5006">
          <cell r="A5006" t="str">
            <v>400101861</v>
          </cell>
          <cell r="B5006" t="str">
            <v>SIMOGEAR S-Getriebemotor SAZ29-LEI63ZMH4E-L4/1.4N</v>
          </cell>
          <cell r="C5006"/>
          <cell r="D5006"/>
          <cell r="E5006"/>
        </row>
        <row r="5007">
          <cell r="A5007" t="str">
            <v>400101862</v>
          </cell>
          <cell r="B5007" t="str">
            <v>Rohr R 1" 33,7 x 2,6 L= 1000mm</v>
          </cell>
          <cell r="C5007"/>
          <cell r="D5007"/>
          <cell r="E5007"/>
        </row>
        <row r="5008">
          <cell r="A5008" t="str">
            <v>400101863</v>
          </cell>
          <cell r="B5008" t="str">
            <v>Kettenradscheibe 5/8"x3/8" z=18 (10B-1 18)</v>
          </cell>
          <cell r="C5008">
            <v>0</v>
          </cell>
          <cell r="D5008">
            <v>14.87</v>
          </cell>
          <cell r="E5008">
            <v>14.87</v>
          </cell>
        </row>
        <row r="5009">
          <cell r="A5009" t="str">
            <v>400101864</v>
          </cell>
          <cell r="B5009" t="str">
            <v>Drahtseil Ø1,5 mit einseitiger Schlaufe L=2000mm</v>
          </cell>
          <cell r="C5009"/>
          <cell r="D5009"/>
          <cell r="E5009"/>
        </row>
        <row r="5010">
          <cell r="A5010" t="str">
            <v>400101865</v>
          </cell>
          <cell r="B5010" t="str">
            <v xml:space="preserve">DRUCKSCHIENE FÜR FLYER F40 </v>
          </cell>
          <cell r="C5010">
            <v>68.5</v>
          </cell>
          <cell r="D5010">
            <v>502.48430000000002</v>
          </cell>
          <cell r="E5010">
            <v>573.48429999999996</v>
          </cell>
        </row>
        <row r="5011">
          <cell r="A5011" t="str">
            <v>400101866</v>
          </cell>
          <cell r="B5011" t="str">
            <v>Hubstation kpl.</v>
          </cell>
          <cell r="C5011"/>
          <cell r="D5011"/>
          <cell r="E5011"/>
        </row>
        <row r="5012">
          <cell r="A5012" t="str">
            <v>400101867</v>
          </cell>
          <cell r="B5012" t="str">
            <v>Hubstation Beistellteile</v>
          </cell>
          <cell r="C5012">
            <v>2.5</v>
          </cell>
          <cell r="D5012">
            <v>910.62</v>
          </cell>
          <cell r="E5012">
            <v>913.12</v>
          </cell>
        </row>
        <row r="5013">
          <cell r="A5013" t="str">
            <v>400101868</v>
          </cell>
          <cell r="B5013" t="str">
            <v>Zylinderrolle ILS 3.0 überarbeitet</v>
          </cell>
          <cell r="C5013">
            <v>0</v>
          </cell>
          <cell r="D5013">
            <v>0</v>
          </cell>
          <cell r="E5013">
            <v>0</v>
          </cell>
        </row>
        <row r="5014">
          <cell r="A5014" t="str">
            <v>400101869</v>
          </cell>
          <cell r="B5014" t="str">
            <v>S T WEICHENKÖRPER MIT P_F-Ventil</v>
          </cell>
          <cell r="C5014">
            <v>12.499999999999998</v>
          </cell>
          <cell r="D5014">
            <v>458.15718916465238</v>
          </cell>
          <cell r="E5014">
            <v>478.15718916465238</v>
          </cell>
        </row>
        <row r="5015">
          <cell r="A5015" t="str">
            <v>400101870</v>
          </cell>
          <cell r="B5015" t="str">
            <v>Rohr 1" L=1200</v>
          </cell>
          <cell r="C5015"/>
          <cell r="D5015"/>
          <cell r="E5015"/>
        </row>
        <row r="5016">
          <cell r="A5016" t="str">
            <v>400101871</v>
          </cell>
          <cell r="B5016" t="str">
            <v>Anschlaghalter Absenkeinheit</v>
          </cell>
          <cell r="C5016"/>
          <cell r="D5016"/>
          <cell r="E5016"/>
        </row>
        <row r="5017">
          <cell r="A5017" t="str">
            <v>400101872</v>
          </cell>
          <cell r="B5017" t="str">
            <v>Endanschlag AFS bearb. Absenkeinheit</v>
          </cell>
          <cell r="C5017">
            <v>2</v>
          </cell>
          <cell r="D5017">
            <v>18.100000000000001</v>
          </cell>
          <cell r="E5017">
            <v>20.100000000000001</v>
          </cell>
        </row>
        <row r="5018">
          <cell r="A5018" t="str">
            <v>400101873</v>
          </cell>
          <cell r="B5018" t="str">
            <v>Anschlagwelle Absenkeinheit</v>
          </cell>
          <cell r="C5018">
            <v>0</v>
          </cell>
          <cell r="D5018">
            <v>22.28</v>
          </cell>
          <cell r="E5018">
            <v>22.28</v>
          </cell>
        </row>
        <row r="5019">
          <cell r="A5019" t="str">
            <v>400101874</v>
          </cell>
          <cell r="B5019" t="str">
            <v>Kantenschutz 40mm</v>
          </cell>
          <cell r="C5019">
            <v>0</v>
          </cell>
          <cell r="D5019">
            <v>23.85</v>
          </cell>
          <cell r="E5019">
            <v>23.85</v>
          </cell>
        </row>
        <row r="5020">
          <cell r="A5020" t="str">
            <v>400101875</v>
          </cell>
          <cell r="B5020" t="str">
            <v>Rd D=40 2000mm PE-HD schwarz Pos. 10</v>
          </cell>
          <cell r="C5020">
            <v>0</v>
          </cell>
          <cell r="D5020">
            <v>30</v>
          </cell>
          <cell r="E5020">
            <v>30</v>
          </cell>
        </row>
        <row r="5021">
          <cell r="A5021" t="str">
            <v>400101876</v>
          </cell>
          <cell r="B5021" t="str">
            <v>Anschlag kpl. Heber</v>
          </cell>
          <cell r="C5021">
            <v>8</v>
          </cell>
          <cell r="D5021">
            <v>111.3</v>
          </cell>
          <cell r="E5021">
            <v>124.3</v>
          </cell>
        </row>
        <row r="5022">
          <cell r="A5022" t="str">
            <v>400101877</v>
          </cell>
          <cell r="B5022" t="str">
            <v>Sechskantmutter DIN 936 - M24 - 17H</v>
          </cell>
          <cell r="C5022">
            <v>0</v>
          </cell>
          <cell r="D5022">
            <v>0.61062499999999997</v>
          </cell>
          <cell r="E5022">
            <v>0.61062499999999997</v>
          </cell>
        </row>
        <row r="5023">
          <cell r="A5023" t="str">
            <v>400101878</v>
          </cell>
          <cell r="B5023" t="str">
            <v>Einschraubmutter M6 mit Innensechskant</v>
          </cell>
          <cell r="C5023">
            <v>0</v>
          </cell>
          <cell r="D5023">
            <v>0.22750000000000001</v>
          </cell>
          <cell r="E5023">
            <v>0.22750000000000001</v>
          </cell>
        </row>
        <row r="5024">
          <cell r="A5024" t="str">
            <v>400101879</v>
          </cell>
          <cell r="B5024" t="str">
            <v>Abhängehalterung</v>
          </cell>
          <cell r="C5024">
            <v>0</v>
          </cell>
          <cell r="D5024">
            <v>80.349999999999994</v>
          </cell>
          <cell r="E5024">
            <v>80.349999999999994</v>
          </cell>
        </row>
        <row r="5025">
          <cell r="A5025" t="str">
            <v>400101880</v>
          </cell>
          <cell r="B5025" t="str">
            <v>Gegenstück Abhängehalterung</v>
          </cell>
          <cell r="C5025">
            <v>0</v>
          </cell>
          <cell r="D5025">
            <v>80.349999999999994</v>
          </cell>
          <cell r="E5025">
            <v>80.349999999999994</v>
          </cell>
        </row>
        <row r="5026">
          <cell r="A5026" t="str">
            <v>400101881</v>
          </cell>
          <cell r="B5026" t="str">
            <v>Abhängehalterung kpl.</v>
          </cell>
          <cell r="C5026">
            <v>2.5</v>
          </cell>
          <cell r="D5026">
            <v>135.26</v>
          </cell>
          <cell r="E5026">
            <v>137.76</v>
          </cell>
        </row>
        <row r="5027">
          <cell r="A5027" t="str">
            <v>400101882</v>
          </cell>
          <cell r="B5027" t="str">
            <v>Einhängeschiene AP110 kpl. Hubstation</v>
          </cell>
          <cell r="C5027">
            <v>42.5</v>
          </cell>
          <cell r="D5027">
            <v>134.178</v>
          </cell>
          <cell r="E5027">
            <v>180.678</v>
          </cell>
        </row>
        <row r="5028">
          <cell r="A5028" t="str">
            <v>400101883</v>
          </cell>
          <cell r="B5028" t="str">
            <v>Einhängeschiene AP110 Hubstation</v>
          </cell>
          <cell r="C5028">
            <v>2.5</v>
          </cell>
          <cell r="D5028">
            <v>7.3655999999999997</v>
          </cell>
          <cell r="E5028">
            <v>9.8656000000000006</v>
          </cell>
        </row>
        <row r="5029">
          <cell r="A5029" t="str">
            <v>400101884</v>
          </cell>
          <cell r="B5029" t="str">
            <v>SIMOGEAR S-Getriebemotor SAZ29-LEI63ZMH4E-L4/1.4N</v>
          </cell>
          <cell r="C5029">
            <v>0</v>
          </cell>
          <cell r="D5029">
            <v>489.29</v>
          </cell>
          <cell r="E5029">
            <v>489.29</v>
          </cell>
        </row>
        <row r="5030">
          <cell r="A5030" t="str">
            <v>400101885</v>
          </cell>
          <cell r="B5030" t="str">
            <v xml:space="preserve">Druckfeder VD-239A-14 </v>
          </cell>
          <cell r="C5030">
            <v>0</v>
          </cell>
          <cell r="D5030">
            <v>2.52</v>
          </cell>
          <cell r="E5030">
            <v>2.52</v>
          </cell>
        </row>
        <row r="5031">
          <cell r="A5031" t="str">
            <v>400101886</v>
          </cell>
          <cell r="B5031" t="str">
            <v>Angebot Sorterabzug Witt Weiden</v>
          </cell>
          <cell r="C5031">
            <v>0</v>
          </cell>
          <cell r="D5031">
            <v>0</v>
          </cell>
          <cell r="E5031">
            <v>0</v>
          </cell>
        </row>
        <row r="5032">
          <cell r="A5032" t="str">
            <v>400101887</v>
          </cell>
          <cell r="B5032" t="str">
            <v>für Marc</v>
          </cell>
          <cell r="C5032">
            <v>0</v>
          </cell>
          <cell r="D5032">
            <v>0</v>
          </cell>
          <cell r="E5032">
            <v>0</v>
          </cell>
        </row>
        <row r="5033">
          <cell r="A5033" t="str">
            <v>400101888</v>
          </cell>
          <cell r="B5033" t="str">
            <v>Versteifung für pneumatische Bürstenbremse</v>
          </cell>
          <cell r="C5033">
            <v>0</v>
          </cell>
          <cell r="D5033">
            <v>0</v>
          </cell>
          <cell r="E5033">
            <v>0</v>
          </cell>
        </row>
        <row r="5034">
          <cell r="A5034" t="str">
            <v>400101889</v>
          </cell>
          <cell r="B5034" t="str">
            <v>Blechbügel für pneumatische Bürstenbremse</v>
          </cell>
          <cell r="C5034">
            <v>0</v>
          </cell>
          <cell r="D5034">
            <v>0</v>
          </cell>
          <cell r="E5034">
            <v>0</v>
          </cell>
        </row>
        <row r="5035">
          <cell r="A5035" t="str">
            <v>400101890</v>
          </cell>
          <cell r="B5035" t="str">
            <v>für Marc</v>
          </cell>
          <cell r="C5035">
            <v>0</v>
          </cell>
          <cell r="D5035">
            <v>0</v>
          </cell>
          <cell r="E5035">
            <v>0</v>
          </cell>
        </row>
        <row r="5036">
          <cell r="A5036" t="str">
            <v>400101891</v>
          </cell>
          <cell r="B5036" t="str">
            <v>Flachkopfschraube DIN 923 - M3 x 4 - 5.8</v>
          </cell>
          <cell r="C5036">
            <v>0</v>
          </cell>
          <cell r="D5036">
            <v>7.5600000000000001E-2</v>
          </cell>
          <cell r="E5036">
            <v>7.5600000000000001E-2</v>
          </cell>
        </row>
        <row r="5037">
          <cell r="A5037" t="str">
            <v>400101892</v>
          </cell>
          <cell r="B5037" t="str">
            <v>Gewindeinsatz IFL M3x4,8</v>
          </cell>
          <cell r="C5037"/>
          <cell r="D5037"/>
          <cell r="E5037"/>
        </row>
        <row r="5038">
          <cell r="A5038" t="str">
            <v>400101893</v>
          </cell>
          <cell r="B5038" t="str">
            <v>Gleitleiste sonder</v>
          </cell>
          <cell r="C5038">
            <v>62.5</v>
          </cell>
          <cell r="D5038">
            <v>15.8</v>
          </cell>
          <cell r="E5038">
            <v>78.3</v>
          </cell>
        </row>
        <row r="5039">
          <cell r="A5039" t="str">
            <v>400101894</v>
          </cell>
          <cell r="B5039" t="str">
            <v>Verstärkung für Gleitleiste</v>
          </cell>
          <cell r="C5039">
            <v>0</v>
          </cell>
          <cell r="D5039">
            <v>109</v>
          </cell>
          <cell r="E5039">
            <v>109</v>
          </cell>
        </row>
        <row r="5040">
          <cell r="A5040" t="str">
            <v>400101895</v>
          </cell>
          <cell r="B5040" t="str">
            <v>Anschlussstück</v>
          </cell>
          <cell r="C5040">
            <v>0</v>
          </cell>
          <cell r="D5040">
            <v>249</v>
          </cell>
          <cell r="E5040">
            <v>249</v>
          </cell>
        </row>
        <row r="5041">
          <cell r="A5041" t="str">
            <v>400101896</v>
          </cell>
          <cell r="B5041" t="str">
            <v>Trolley-Entladung f. LT-50</v>
          </cell>
          <cell r="C5041"/>
          <cell r="D5041"/>
          <cell r="E5041"/>
        </row>
        <row r="5042">
          <cell r="A5042" t="str">
            <v>400101897</v>
          </cell>
          <cell r="B5042" t="str">
            <v xml:space="preserve">doppelseitiges Klebeband 3M VHB 5962 Breite 25mm, </v>
          </cell>
          <cell r="C5042">
            <v>0</v>
          </cell>
          <cell r="D5042">
            <v>22.42</v>
          </cell>
          <cell r="E5042">
            <v>22.42</v>
          </cell>
        </row>
        <row r="5043">
          <cell r="A5043" t="str">
            <v>400101898</v>
          </cell>
          <cell r="B5043" t="str">
            <v>Schenkelfeder links T-18735L</v>
          </cell>
          <cell r="C5043">
            <v>0</v>
          </cell>
          <cell r="D5043">
            <v>2.82</v>
          </cell>
          <cell r="E5043">
            <v>2.82</v>
          </cell>
        </row>
        <row r="5044">
          <cell r="A5044" t="str">
            <v>400101899</v>
          </cell>
          <cell r="B5044" t="str">
            <v>Schenkelfeder rechts T-18735R</v>
          </cell>
          <cell r="C5044">
            <v>0</v>
          </cell>
          <cell r="D5044">
            <v>2.82</v>
          </cell>
          <cell r="E5044">
            <v>2.82</v>
          </cell>
        </row>
        <row r="5045">
          <cell r="A5045" t="str">
            <v>400101900</v>
          </cell>
          <cell r="B5045" t="str">
            <v>Gurtförderer GUF-P 2000 AC/1000/350</v>
          </cell>
          <cell r="C5045">
            <v>0</v>
          </cell>
          <cell r="D5045">
            <v>2406.5</v>
          </cell>
          <cell r="E5045">
            <v>2406.5</v>
          </cell>
        </row>
        <row r="5046">
          <cell r="A5046" t="str">
            <v>400101901</v>
          </cell>
          <cell r="B5046" t="str">
            <v xml:space="preserve">Seilhalter </v>
          </cell>
          <cell r="C5046">
            <v>0</v>
          </cell>
          <cell r="D5046">
            <v>0.67</v>
          </cell>
          <cell r="E5046">
            <v>0.67</v>
          </cell>
        </row>
        <row r="5047">
          <cell r="A5047" t="str">
            <v>400101902</v>
          </cell>
          <cell r="B5047" t="str">
            <v>Öffner/Schließer</v>
          </cell>
          <cell r="C5047">
            <v>0</v>
          </cell>
          <cell r="D5047">
            <v>0</v>
          </cell>
          <cell r="E5047">
            <v>0</v>
          </cell>
        </row>
        <row r="5048">
          <cell r="A5048" t="str">
            <v>400101903</v>
          </cell>
          <cell r="B5048" t="str">
            <v>Bügelgelenk</v>
          </cell>
          <cell r="C5048">
            <v>0</v>
          </cell>
          <cell r="D5048">
            <v>0</v>
          </cell>
          <cell r="E5048">
            <v>0</v>
          </cell>
        </row>
        <row r="5049">
          <cell r="A5049" t="str">
            <v>400101904</v>
          </cell>
          <cell r="B5049" t="str">
            <v>Klappbügel</v>
          </cell>
          <cell r="C5049">
            <v>0</v>
          </cell>
          <cell r="D5049">
            <v>12.1</v>
          </cell>
          <cell r="E5049">
            <v>12.1</v>
          </cell>
        </row>
        <row r="5050">
          <cell r="A5050" t="str">
            <v>400101905</v>
          </cell>
          <cell r="B5050" t="str">
            <v>Leiste für Rahmen</v>
          </cell>
          <cell r="C5050">
            <v>0</v>
          </cell>
          <cell r="D5050">
            <v>26.6</v>
          </cell>
          <cell r="E5050">
            <v>26.6</v>
          </cell>
        </row>
        <row r="5051">
          <cell r="A5051" t="str">
            <v>400101906</v>
          </cell>
          <cell r="B5051" t="str">
            <v xml:space="preserve">U-Bügel </v>
          </cell>
          <cell r="C5051">
            <v>0</v>
          </cell>
          <cell r="D5051">
            <v>11.9</v>
          </cell>
          <cell r="E5051">
            <v>11.9</v>
          </cell>
        </row>
        <row r="5052">
          <cell r="A5052" t="str">
            <v>400101907</v>
          </cell>
          <cell r="B5052" t="str">
            <v xml:space="preserve">Softbag </v>
          </cell>
          <cell r="C5052">
            <v>0</v>
          </cell>
          <cell r="D5052">
            <v>0</v>
          </cell>
          <cell r="E5052">
            <v>0</v>
          </cell>
        </row>
        <row r="5053">
          <cell r="A5053" t="str">
            <v>400101908</v>
          </cell>
          <cell r="B5053" t="str">
            <v>Öffnerschnur</v>
          </cell>
          <cell r="C5053">
            <v>0</v>
          </cell>
          <cell r="D5053">
            <v>0</v>
          </cell>
          <cell r="E5053">
            <v>0</v>
          </cell>
        </row>
        <row r="5054">
          <cell r="A5054" t="str">
            <v>400101909</v>
          </cell>
          <cell r="B5054" t="str">
            <v>Stretchbezug /Softbag Logo Schönenberger</v>
          </cell>
          <cell r="C5054">
            <v>0</v>
          </cell>
          <cell r="D5054">
            <v>21.22</v>
          </cell>
          <cell r="E5054">
            <v>21.22</v>
          </cell>
        </row>
        <row r="5055">
          <cell r="A5055" t="str">
            <v>400101910</v>
          </cell>
          <cell r="B5055" t="str">
            <v>ZYL. CQSB12-10DM</v>
          </cell>
          <cell r="C5055">
            <v>0</v>
          </cell>
          <cell r="D5055">
            <v>16.649999999999999</v>
          </cell>
          <cell r="E5055">
            <v>16.649999999999999</v>
          </cell>
        </row>
        <row r="5056">
          <cell r="A5056" t="str">
            <v>400101911</v>
          </cell>
          <cell r="B5056" t="str">
            <v>Gelenkkopf M5 Innengewinde KJ5D_D</v>
          </cell>
          <cell r="C5056">
            <v>0</v>
          </cell>
          <cell r="D5056">
            <v>7.37</v>
          </cell>
          <cell r="E5056">
            <v>7.37</v>
          </cell>
        </row>
        <row r="5057">
          <cell r="A5057" t="str">
            <v>400101912</v>
          </cell>
          <cell r="B5057" t="str">
            <v>Stössel-Trägerblech</v>
          </cell>
          <cell r="C5057">
            <v>0</v>
          </cell>
          <cell r="D5057">
            <v>41.9</v>
          </cell>
          <cell r="E5057">
            <v>41.9</v>
          </cell>
        </row>
        <row r="5058">
          <cell r="A5058" t="str">
            <v>400101913</v>
          </cell>
          <cell r="B5058" t="str">
            <v>Rampen-Trägerblech</v>
          </cell>
          <cell r="C5058">
            <v>0</v>
          </cell>
          <cell r="D5058">
            <v>41.4</v>
          </cell>
          <cell r="E5058">
            <v>41.4</v>
          </cell>
        </row>
        <row r="5059">
          <cell r="A5059" t="str">
            <v>400101914</v>
          </cell>
          <cell r="B5059" t="str">
            <v>Stössel-Klotz</v>
          </cell>
          <cell r="C5059">
            <v>0</v>
          </cell>
          <cell r="D5059">
            <v>0</v>
          </cell>
          <cell r="E5059">
            <v>0</v>
          </cell>
        </row>
        <row r="5060">
          <cell r="A5060" t="str">
            <v>400101915</v>
          </cell>
          <cell r="B5060" t="str">
            <v>Rampen-Klotz</v>
          </cell>
          <cell r="C5060">
            <v>0</v>
          </cell>
          <cell r="D5060">
            <v>0</v>
          </cell>
          <cell r="E5060">
            <v>0</v>
          </cell>
        </row>
        <row r="5061">
          <cell r="A5061" t="str">
            <v>400101916</v>
          </cell>
          <cell r="B5061" t="str">
            <v>Passschraube ISO 7379 - 6 x 12 - M5 - 12.9</v>
          </cell>
          <cell r="C5061">
            <v>0</v>
          </cell>
          <cell r="D5061">
            <v>0.49</v>
          </cell>
          <cell r="E5061">
            <v>0.49</v>
          </cell>
        </row>
        <row r="5062">
          <cell r="A5062" t="str">
            <v>400101917</v>
          </cell>
          <cell r="B5062" t="str">
            <v>Passschraube ISO 7379 - 5 x 12 - M4 - 12.9</v>
          </cell>
          <cell r="C5062">
            <v>0</v>
          </cell>
          <cell r="D5062">
            <v>17.7</v>
          </cell>
          <cell r="E5062">
            <v>17.7</v>
          </cell>
        </row>
        <row r="5063">
          <cell r="A5063" t="str">
            <v>400101918</v>
          </cell>
          <cell r="B5063" t="str">
            <v>Rampe</v>
          </cell>
          <cell r="C5063">
            <v>0</v>
          </cell>
          <cell r="D5063">
            <v>89</v>
          </cell>
          <cell r="E5063">
            <v>89</v>
          </cell>
        </row>
        <row r="5064">
          <cell r="A5064" t="str">
            <v>400101919</v>
          </cell>
          <cell r="B5064" t="str">
            <v>Zylinder - Grundplatte</v>
          </cell>
          <cell r="C5064">
            <v>0</v>
          </cell>
          <cell r="D5064">
            <v>0</v>
          </cell>
          <cell r="E5064">
            <v>0</v>
          </cell>
        </row>
        <row r="5065">
          <cell r="A5065" t="str">
            <v>400101920</v>
          </cell>
          <cell r="B5065" t="str">
            <v>ANLAUFSCHEIBE GTM-0611-010</v>
          </cell>
          <cell r="C5065">
            <v>0</v>
          </cell>
          <cell r="D5065">
            <v>2.1</v>
          </cell>
          <cell r="E5065">
            <v>2.1</v>
          </cell>
        </row>
        <row r="5066">
          <cell r="A5066" t="str">
            <v>400101921</v>
          </cell>
          <cell r="B5066" t="str">
            <v>Halter Lichtschranke Trolleyträger</v>
          </cell>
          <cell r="C5066">
            <v>0</v>
          </cell>
          <cell r="D5066">
            <v>24.6</v>
          </cell>
          <cell r="E5066">
            <v>24.6</v>
          </cell>
        </row>
        <row r="5067">
          <cell r="A5067" t="str">
            <v>400101922</v>
          </cell>
          <cell r="B5067" t="str">
            <v>Bauteilabfrage Trolleyträger</v>
          </cell>
          <cell r="C5067">
            <v>3.5</v>
          </cell>
          <cell r="D5067">
            <v>57.09</v>
          </cell>
          <cell r="E5067">
            <v>66.09</v>
          </cell>
        </row>
        <row r="5068">
          <cell r="A5068" t="str">
            <v>400101923</v>
          </cell>
          <cell r="B5068" t="str">
            <v>Fördersystem TX200 AC / FD</v>
          </cell>
          <cell r="C5068">
            <v>0</v>
          </cell>
          <cell r="D5068">
            <v>0</v>
          </cell>
          <cell r="E5068">
            <v>0</v>
          </cell>
        </row>
        <row r="5069">
          <cell r="A5069" t="str">
            <v>400101924</v>
          </cell>
          <cell r="B5069" t="str">
            <v>Notauskopplung Pos.1 + Pos.2</v>
          </cell>
          <cell r="C5069">
            <v>0</v>
          </cell>
          <cell r="D5069">
            <v>3725</v>
          </cell>
          <cell r="E5069">
            <v>3725</v>
          </cell>
        </row>
        <row r="5070">
          <cell r="A5070" t="str">
            <v>400101925</v>
          </cell>
          <cell r="B5070" t="str">
            <v xml:space="preserve">Softbag </v>
          </cell>
          <cell r="C5070">
            <v>10.5</v>
          </cell>
          <cell r="D5070">
            <v>100.18</v>
          </cell>
          <cell r="E5070">
            <v>110.68</v>
          </cell>
        </row>
        <row r="5071">
          <cell r="A5071" t="str">
            <v>400101926</v>
          </cell>
          <cell r="B5071" t="str">
            <v>Grundkörper Gleitschenkel</v>
          </cell>
          <cell r="C5071">
            <v>0</v>
          </cell>
          <cell r="D5071">
            <v>416</v>
          </cell>
          <cell r="E5071">
            <v>416</v>
          </cell>
        </row>
        <row r="5072">
          <cell r="A5072" t="str">
            <v>400101927</v>
          </cell>
          <cell r="B5072" t="str">
            <v>Einsatz für Gleitschenkel</v>
          </cell>
          <cell r="C5072">
            <v>0</v>
          </cell>
          <cell r="D5072">
            <v>181.75</v>
          </cell>
          <cell r="E5072">
            <v>181.75</v>
          </cell>
        </row>
        <row r="5073">
          <cell r="A5073" t="str">
            <v>400101928</v>
          </cell>
          <cell r="B5073" t="str">
            <v>IGLIDUR G - ZYL.GLEITLAGER MIT BUND GFM-0506-035</v>
          </cell>
          <cell r="C5073">
            <v>0</v>
          </cell>
          <cell r="D5073">
            <v>1.2883333333333333</v>
          </cell>
          <cell r="E5073">
            <v>1.2883333333333333</v>
          </cell>
        </row>
        <row r="5074">
          <cell r="A5074" t="str">
            <v>400101929</v>
          </cell>
          <cell r="B5074" t="str">
            <v>IGLIDUR G - ZYL.GLEITLAGER MIT BUND GFM-1011-044</v>
          </cell>
          <cell r="C5074">
            <v>0</v>
          </cell>
          <cell r="D5074">
            <v>1.2583333333333333</v>
          </cell>
          <cell r="E5074">
            <v>1.2583333333333333</v>
          </cell>
        </row>
        <row r="5075">
          <cell r="A5075" t="str">
            <v>400101930</v>
          </cell>
          <cell r="B5075" t="str">
            <v>Beladetisch für Showroom</v>
          </cell>
          <cell r="C5075">
            <v>0</v>
          </cell>
          <cell r="D5075">
            <v>846.45</v>
          </cell>
          <cell r="E5075">
            <v>846.45</v>
          </cell>
        </row>
        <row r="5076">
          <cell r="A5076" t="str">
            <v>400101931</v>
          </cell>
          <cell r="B5076" t="str">
            <v xml:space="preserve">Rahmenbügel </v>
          </cell>
          <cell r="C5076"/>
          <cell r="D5076"/>
          <cell r="E5076"/>
        </row>
        <row r="5077">
          <cell r="A5077" t="str">
            <v>400101932</v>
          </cell>
          <cell r="B5077" t="str">
            <v>Stretchbezug /Softbag Logo Böwe Systec</v>
          </cell>
          <cell r="C5077">
            <v>0</v>
          </cell>
          <cell r="D5077">
            <v>21.22</v>
          </cell>
          <cell r="E5077">
            <v>21.22</v>
          </cell>
        </row>
        <row r="5078">
          <cell r="A5078" t="str">
            <v>400101933</v>
          </cell>
          <cell r="B5078" t="str">
            <v>Ausrichtanschlag kpl.</v>
          </cell>
          <cell r="C5078">
            <v>6</v>
          </cell>
          <cell r="D5078">
            <v>28.53</v>
          </cell>
          <cell r="E5078">
            <v>34.53</v>
          </cell>
        </row>
        <row r="5079">
          <cell r="A5079" t="str">
            <v>400101934</v>
          </cell>
          <cell r="B5079" t="str">
            <v>Profil 5 40x20 L=60mm</v>
          </cell>
          <cell r="C5079">
            <v>0</v>
          </cell>
          <cell r="D5079">
            <v>3.53125</v>
          </cell>
          <cell r="E5079">
            <v>3.53125</v>
          </cell>
        </row>
        <row r="5080">
          <cell r="A5080" t="str">
            <v>400101935</v>
          </cell>
          <cell r="B5080" t="str">
            <v>Winkel</v>
          </cell>
          <cell r="C5080">
            <v>0</v>
          </cell>
          <cell r="D5080">
            <v>8</v>
          </cell>
          <cell r="E5080">
            <v>8</v>
          </cell>
        </row>
        <row r="5081">
          <cell r="A5081" t="str">
            <v>400101936</v>
          </cell>
          <cell r="B5081" t="str">
            <v>Andruckleiste</v>
          </cell>
          <cell r="C5081">
            <v>0</v>
          </cell>
          <cell r="D5081">
            <v>8.48</v>
          </cell>
          <cell r="E5081">
            <v>8.48</v>
          </cell>
        </row>
        <row r="5082">
          <cell r="A5082" t="str">
            <v>400101937</v>
          </cell>
          <cell r="B5082" t="str">
            <v>ITEM Nutenstein 5 St M4, verzinkt</v>
          </cell>
          <cell r="C5082">
            <v>0</v>
          </cell>
          <cell r="D5082">
            <v>0.68</v>
          </cell>
          <cell r="E5082">
            <v>0.68</v>
          </cell>
        </row>
        <row r="5083">
          <cell r="A5083" t="str">
            <v>400101938</v>
          </cell>
          <cell r="B5083" t="str">
            <v>ITEM Automatik-Verbindungssatz 5, verzinkt</v>
          </cell>
          <cell r="C5083">
            <v>0</v>
          </cell>
          <cell r="D5083">
            <v>3.51</v>
          </cell>
          <cell r="E5083">
            <v>3.51</v>
          </cell>
        </row>
        <row r="5084">
          <cell r="A5084" t="str">
            <v>400101939</v>
          </cell>
          <cell r="B5084" t="str">
            <v>Anschlag</v>
          </cell>
          <cell r="C5084">
            <v>0</v>
          </cell>
          <cell r="D5084">
            <v>0</v>
          </cell>
          <cell r="E5084">
            <v>0</v>
          </cell>
        </row>
        <row r="5085">
          <cell r="A5085" t="str">
            <v>400101940</v>
          </cell>
          <cell r="B5085" t="str">
            <v>Schraube STS-plus KN6033 4x25 - H2</v>
          </cell>
          <cell r="C5085"/>
          <cell r="D5085"/>
          <cell r="E5085"/>
        </row>
        <row r="5086">
          <cell r="A5086" t="str">
            <v>400101941</v>
          </cell>
          <cell r="B5086" t="str">
            <v>Gleitschenkel</v>
          </cell>
          <cell r="C5086">
            <v>0</v>
          </cell>
          <cell r="D5086">
            <v>375</v>
          </cell>
          <cell r="E5086">
            <v>375</v>
          </cell>
        </row>
        <row r="5087">
          <cell r="A5087" t="str">
            <v>400101942</v>
          </cell>
          <cell r="B5087" t="str">
            <v>Gleitleiste</v>
          </cell>
          <cell r="C5087">
            <v>13</v>
          </cell>
          <cell r="D5087">
            <v>2.2200000000000002</v>
          </cell>
          <cell r="E5087">
            <v>15.22</v>
          </cell>
        </row>
        <row r="5088">
          <cell r="A5088" t="str">
            <v>400101943</v>
          </cell>
          <cell r="B5088" t="str">
            <v>Halter</v>
          </cell>
          <cell r="C5088">
            <v>0</v>
          </cell>
          <cell r="D5088">
            <v>12.25</v>
          </cell>
          <cell r="E5088">
            <v>12.25</v>
          </cell>
        </row>
        <row r="5089">
          <cell r="A5089" t="str">
            <v>400101944</v>
          </cell>
          <cell r="B5089" t="str">
            <v>Verbindungselement 4xM6</v>
          </cell>
          <cell r="C5089">
            <v>0</v>
          </cell>
          <cell r="D5089">
            <v>27.6</v>
          </cell>
          <cell r="E5089">
            <v>27.6</v>
          </cell>
        </row>
        <row r="5090">
          <cell r="A5090" t="str">
            <v>400101945</v>
          </cell>
          <cell r="B5090" t="str">
            <v>Laufgangbelag Spanplatte 38 mm</v>
          </cell>
          <cell r="C5090">
            <v>0</v>
          </cell>
          <cell r="D5090">
            <v>0</v>
          </cell>
          <cell r="E5090">
            <v>0</v>
          </cell>
        </row>
        <row r="5091">
          <cell r="A5091" t="str">
            <v>400101946</v>
          </cell>
          <cell r="B5091" t="str">
            <v>Auftrag A kompletter Ausbau mit Erweiterungen Häng</v>
          </cell>
          <cell r="C5091">
            <v>0</v>
          </cell>
          <cell r="D5091">
            <v>0</v>
          </cell>
          <cell r="E5091">
            <v>0</v>
          </cell>
        </row>
        <row r="5092">
          <cell r="A5092" t="str">
            <v>400101947</v>
          </cell>
          <cell r="B5092" t="str">
            <v>Entnahmespitze AS links</v>
          </cell>
          <cell r="C5092">
            <v>0</v>
          </cell>
          <cell r="D5092">
            <v>0</v>
          </cell>
          <cell r="E5092">
            <v>0</v>
          </cell>
        </row>
        <row r="5093">
          <cell r="A5093" t="str">
            <v>400101948</v>
          </cell>
          <cell r="B5093" t="str">
            <v xml:space="preserve">Entnahmespitze AS </v>
          </cell>
          <cell r="C5093">
            <v>0</v>
          </cell>
          <cell r="D5093">
            <v>0</v>
          </cell>
          <cell r="E5093">
            <v>0</v>
          </cell>
        </row>
        <row r="5094">
          <cell r="A5094" t="str">
            <v>400101949</v>
          </cell>
          <cell r="B5094" t="str">
            <v>AS Schaltblech rechts kpl.</v>
          </cell>
          <cell r="C5094">
            <v>125.5</v>
          </cell>
          <cell r="D5094">
            <v>565.23</v>
          </cell>
          <cell r="E5094">
            <v>690.73</v>
          </cell>
        </row>
        <row r="5095">
          <cell r="A5095" t="str">
            <v>400101950</v>
          </cell>
          <cell r="B5095" t="str">
            <v>Aufsteigschutz im Schaltblech rechts</v>
          </cell>
          <cell r="C5095">
            <v>0</v>
          </cell>
          <cell r="D5095">
            <v>74.47</v>
          </cell>
          <cell r="E5095">
            <v>74.47</v>
          </cell>
        </row>
        <row r="5096">
          <cell r="A5096" t="str">
            <v>400101951</v>
          </cell>
          <cell r="B5096" t="str">
            <v>Entnahmespitze AS rechts</v>
          </cell>
          <cell r="C5096">
            <v>0</v>
          </cell>
          <cell r="D5096">
            <v>165</v>
          </cell>
          <cell r="E5096">
            <v>165</v>
          </cell>
        </row>
        <row r="5097">
          <cell r="A5097" t="str">
            <v>400101952</v>
          </cell>
          <cell r="B5097" t="str">
            <v>M5 Gewindebolzen</v>
          </cell>
          <cell r="C5097">
            <v>0</v>
          </cell>
          <cell r="D5097">
            <v>0</v>
          </cell>
          <cell r="E5097">
            <v>0</v>
          </cell>
        </row>
        <row r="5098">
          <cell r="A5098" t="str">
            <v>400101953</v>
          </cell>
          <cell r="B5098" t="str">
            <v>Bodensäule R3" (88.9x4.05) mit Fußplatte 250x250x1</v>
          </cell>
          <cell r="C5098">
            <v>0</v>
          </cell>
          <cell r="D5098">
            <v>210.9</v>
          </cell>
          <cell r="E5098">
            <v>210.9</v>
          </cell>
        </row>
        <row r="5099">
          <cell r="A5099" t="str">
            <v>400101954</v>
          </cell>
          <cell r="B5099" t="str">
            <v>Fördersystem TX200 AC / FD</v>
          </cell>
          <cell r="C5099">
            <v>0</v>
          </cell>
          <cell r="D5099">
            <v>0</v>
          </cell>
          <cell r="E5099">
            <v>0</v>
          </cell>
        </row>
        <row r="5100">
          <cell r="A5100" t="str">
            <v>400101955</v>
          </cell>
          <cell r="B5100" t="str">
            <v>DRT 80 L=1360</v>
          </cell>
          <cell r="C5100">
            <v>0</v>
          </cell>
          <cell r="D5100">
            <v>17.18</v>
          </cell>
          <cell r="E5100">
            <v>17.18</v>
          </cell>
        </row>
        <row r="5101">
          <cell r="A5101" t="str">
            <v>400101956</v>
          </cell>
          <cell r="B5101" t="str">
            <v>DRT 80 L=1305</v>
          </cell>
          <cell r="C5101">
            <v>0</v>
          </cell>
          <cell r="D5101">
            <v>19.55</v>
          </cell>
          <cell r="E5101">
            <v>19.55</v>
          </cell>
        </row>
        <row r="5102">
          <cell r="A5102" t="str">
            <v>400101957</v>
          </cell>
          <cell r="B5102" t="str">
            <v>DRT 80 L=1575</v>
          </cell>
          <cell r="C5102">
            <v>0</v>
          </cell>
          <cell r="D5102">
            <v>24.06</v>
          </cell>
          <cell r="E5102">
            <v>24.06</v>
          </cell>
        </row>
        <row r="5103">
          <cell r="A5103" t="str">
            <v>400101958</v>
          </cell>
          <cell r="B5103" t="str">
            <v>Schraube STP380300100S</v>
          </cell>
          <cell r="C5103">
            <v>0</v>
          </cell>
          <cell r="D5103">
            <v>0</v>
          </cell>
          <cell r="E5103">
            <v>0</v>
          </cell>
        </row>
        <row r="5104">
          <cell r="A5104" t="str">
            <v>400101959</v>
          </cell>
          <cell r="B5104" t="str">
            <v>Grundplatte für Regalbefestigung</v>
          </cell>
          <cell r="C5104">
            <v>0</v>
          </cell>
          <cell r="D5104">
            <v>0</v>
          </cell>
          <cell r="E5104">
            <v>0</v>
          </cell>
        </row>
        <row r="5105">
          <cell r="A5105" t="str">
            <v>400101960</v>
          </cell>
          <cell r="B5105" t="str">
            <v>Halteblech für Regalbefestigung</v>
          </cell>
          <cell r="C5105">
            <v>0</v>
          </cell>
          <cell r="D5105">
            <v>0</v>
          </cell>
          <cell r="E5105">
            <v>0</v>
          </cell>
        </row>
        <row r="5106">
          <cell r="A5106" t="str">
            <v>400101961</v>
          </cell>
          <cell r="B5106" t="str">
            <v>Befestigungshalter</v>
          </cell>
          <cell r="C5106">
            <v>0</v>
          </cell>
          <cell r="D5106">
            <v>14.3</v>
          </cell>
          <cell r="E5106">
            <v>14.3</v>
          </cell>
        </row>
        <row r="5107">
          <cell r="A5107" t="str">
            <v>400101962</v>
          </cell>
          <cell r="B5107" t="str">
            <v>U-Bügel</v>
          </cell>
          <cell r="C5107">
            <v>0</v>
          </cell>
          <cell r="D5107">
            <v>75.900000000000006</v>
          </cell>
          <cell r="E5107">
            <v>75.900000000000006</v>
          </cell>
        </row>
        <row r="5108">
          <cell r="A5108" t="str">
            <v>400101963</v>
          </cell>
          <cell r="B5108" t="str">
            <v>Einhängeöse</v>
          </cell>
          <cell r="C5108">
            <v>0</v>
          </cell>
          <cell r="D5108">
            <v>6.5</v>
          </cell>
          <cell r="E5108">
            <v>6.5</v>
          </cell>
        </row>
        <row r="5109">
          <cell r="A5109" t="str">
            <v>400101964</v>
          </cell>
          <cell r="B5109" t="str">
            <v>Lager / U-Bügel</v>
          </cell>
          <cell r="C5109">
            <v>0</v>
          </cell>
          <cell r="D5109">
            <v>7.79</v>
          </cell>
          <cell r="E5109">
            <v>7.79</v>
          </cell>
        </row>
        <row r="5110">
          <cell r="A5110" t="str">
            <v>400101965</v>
          </cell>
          <cell r="B5110" t="str">
            <v>Rahmenleiste</v>
          </cell>
          <cell r="C5110">
            <v>0</v>
          </cell>
          <cell r="D5110">
            <v>64.12</v>
          </cell>
          <cell r="E5110">
            <v>64.12</v>
          </cell>
        </row>
        <row r="5111">
          <cell r="A5111" t="str">
            <v>400101966</v>
          </cell>
          <cell r="B5111" t="str">
            <v xml:space="preserve">Schiebegelenk </v>
          </cell>
          <cell r="C5111">
            <v>0</v>
          </cell>
          <cell r="D5111">
            <v>0</v>
          </cell>
          <cell r="E5111">
            <v>0</v>
          </cell>
        </row>
        <row r="5112">
          <cell r="A5112" t="str">
            <v>400101967</v>
          </cell>
          <cell r="B5112" t="str">
            <v>Bügel / Schiebegelenk</v>
          </cell>
          <cell r="C5112">
            <v>0</v>
          </cell>
          <cell r="D5112">
            <v>0</v>
          </cell>
          <cell r="E5112">
            <v>0</v>
          </cell>
        </row>
        <row r="5113">
          <cell r="A5113" t="str">
            <v>400101968</v>
          </cell>
          <cell r="B5113" t="str">
            <v>Sciebebügel</v>
          </cell>
          <cell r="C5113">
            <v>0</v>
          </cell>
          <cell r="D5113">
            <v>72.8</v>
          </cell>
          <cell r="E5113">
            <v>72.8</v>
          </cell>
        </row>
        <row r="5114">
          <cell r="A5114" t="str">
            <v>400101969</v>
          </cell>
          <cell r="B5114" t="str">
            <v>Einrastniete</v>
          </cell>
          <cell r="C5114">
            <v>0</v>
          </cell>
          <cell r="D5114">
            <v>0.13514999999999999</v>
          </cell>
          <cell r="E5114">
            <v>0.13514999999999999</v>
          </cell>
        </row>
        <row r="5115">
          <cell r="A5115" t="str">
            <v>400101970</v>
          </cell>
          <cell r="B5115" t="str">
            <v>Softbag</v>
          </cell>
          <cell r="C5115">
            <v>20</v>
          </cell>
          <cell r="D5115">
            <v>251.13</v>
          </cell>
          <cell r="E5115">
            <v>271.13</v>
          </cell>
        </row>
        <row r="5116">
          <cell r="A5116" t="str">
            <v>400101971</v>
          </cell>
          <cell r="B5116" t="str">
            <v>Kantenschutz EPDM 35x25x5 GU-L-EPDM-00030</v>
          </cell>
          <cell r="C5116">
            <v>0</v>
          </cell>
          <cell r="D5116">
            <v>4.4728000000000003</v>
          </cell>
          <cell r="E5116">
            <v>4.4728000000000003</v>
          </cell>
        </row>
        <row r="5117">
          <cell r="A5117" t="str">
            <v>400101972</v>
          </cell>
          <cell r="B5117" t="str">
            <v>Kantenschutz Trolleyträger für Galvanikteile</v>
          </cell>
          <cell r="C5117">
            <v>1</v>
          </cell>
          <cell r="D5117">
            <v>0.23</v>
          </cell>
          <cell r="E5117">
            <v>1.23</v>
          </cell>
        </row>
        <row r="5118">
          <cell r="A5118" t="str">
            <v>400101973</v>
          </cell>
          <cell r="B5118" t="str">
            <v>Hubstation ohne Antriebsstation kpl.</v>
          </cell>
          <cell r="C5118">
            <v>0</v>
          </cell>
          <cell r="D5118">
            <v>0</v>
          </cell>
          <cell r="E5118">
            <v>0</v>
          </cell>
        </row>
        <row r="5119">
          <cell r="A5119" t="str">
            <v>400101974</v>
          </cell>
          <cell r="B5119" t="str">
            <v>Pneumatikerweiterung</v>
          </cell>
          <cell r="C5119">
            <v>0</v>
          </cell>
          <cell r="D5119">
            <v>125.38</v>
          </cell>
          <cell r="E5119">
            <v>125.38</v>
          </cell>
        </row>
        <row r="5120">
          <cell r="A5120" t="str">
            <v>400101975</v>
          </cell>
          <cell r="B5120" t="str">
            <v>Passschraube ISO 7379 - 4 x 12 - M3 - 12.9</v>
          </cell>
          <cell r="C5120">
            <v>0</v>
          </cell>
          <cell r="D5120">
            <v>6.27</v>
          </cell>
          <cell r="E5120">
            <v>6.27</v>
          </cell>
        </row>
        <row r="5121">
          <cell r="A5121" t="str">
            <v>400101976</v>
          </cell>
          <cell r="B5121" t="str">
            <v xml:space="preserve">STAUSTRECKE SP 3.0 73X100 - ELOXIERT </v>
          </cell>
          <cell r="C5121">
            <v>0</v>
          </cell>
          <cell r="D5121">
            <v>100</v>
          </cell>
          <cell r="E5121">
            <v>100</v>
          </cell>
        </row>
        <row r="5122">
          <cell r="A5122" t="str">
            <v>400101977</v>
          </cell>
          <cell r="B5122" t="str">
            <v>TRAVERSEN-EINSATZ FÜR AUFNAHME V60 OHNE LANGLOCH</v>
          </cell>
          <cell r="C5122">
            <v>0</v>
          </cell>
          <cell r="D5122">
            <v>78</v>
          </cell>
          <cell r="E5122">
            <v>78</v>
          </cell>
        </row>
        <row r="5123">
          <cell r="A5123" t="str">
            <v>400101978</v>
          </cell>
          <cell r="B5123" t="str">
            <v>Filament PLA weiß 1kg d=1,75mm</v>
          </cell>
          <cell r="C5123">
            <v>0</v>
          </cell>
          <cell r="D5123">
            <v>0</v>
          </cell>
          <cell r="E5123">
            <v>0</v>
          </cell>
        </row>
        <row r="5124">
          <cell r="A5124" t="str">
            <v>400101979</v>
          </cell>
          <cell r="B5124" t="str">
            <v>Bügel</v>
          </cell>
          <cell r="C5124">
            <v>0</v>
          </cell>
          <cell r="D5124">
            <v>0</v>
          </cell>
          <cell r="E5124">
            <v>0</v>
          </cell>
        </row>
        <row r="5125">
          <cell r="A5125" t="str">
            <v>400101980</v>
          </cell>
          <cell r="B5125" t="str">
            <v>KLAMMERN FÜR SITZBEZÜGE Variante 1 mit 3,0 KG Klem</v>
          </cell>
          <cell r="C5125">
            <v>0</v>
          </cell>
          <cell r="D5125">
            <v>7.8</v>
          </cell>
          <cell r="E5125">
            <v>7.8</v>
          </cell>
        </row>
        <row r="5126">
          <cell r="A5126" t="str">
            <v>400101981</v>
          </cell>
          <cell r="B5126" t="str">
            <v>KLAMMERN FÜR SITZBEZÜGE Variante 3 und 4 mit 2,5 K</v>
          </cell>
          <cell r="C5126">
            <v>0</v>
          </cell>
          <cell r="D5126">
            <v>7.8</v>
          </cell>
          <cell r="E5126">
            <v>7.8</v>
          </cell>
        </row>
        <row r="5127">
          <cell r="A5127" t="str">
            <v>400101982</v>
          </cell>
          <cell r="B5127" t="str">
            <v>ZUGFEDER RZ-027I  D=0,4 DE=5,4 LO=23,7</v>
          </cell>
          <cell r="C5127">
            <v>0</v>
          </cell>
          <cell r="D5127">
            <v>1.03</v>
          </cell>
          <cell r="E5127">
            <v>1.03</v>
          </cell>
        </row>
        <row r="5128">
          <cell r="A5128" t="str">
            <v>400101983</v>
          </cell>
          <cell r="B5128" t="str">
            <v>Filament PLA schwarz 1kg d=1,75mm</v>
          </cell>
          <cell r="C5128">
            <v>0</v>
          </cell>
          <cell r="D5128">
            <v>20.65</v>
          </cell>
          <cell r="E5128">
            <v>20.65</v>
          </cell>
        </row>
        <row r="5129">
          <cell r="A5129" t="str">
            <v>400101984</v>
          </cell>
          <cell r="B5129" t="str">
            <v>AS Kappe</v>
          </cell>
          <cell r="C5129">
            <v>0</v>
          </cell>
          <cell r="D5129">
            <v>11.24</v>
          </cell>
          <cell r="E5129">
            <v>11.24</v>
          </cell>
        </row>
        <row r="5130">
          <cell r="A5130" t="str">
            <v>400101985</v>
          </cell>
          <cell r="B5130" t="str">
            <v xml:space="preserve">Bodensäule R3" L=5850mm (88.9x4.05) mit Fußplatte </v>
          </cell>
          <cell r="C5130">
            <v>0</v>
          </cell>
          <cell r="D5130">
            <v>174.28</v>
          </cell>
          <cell r="E5130">
            <v>174.28</v>
          </cell>
        </row>
        <row r="5131">
          <cell r="A5131" t="str">
            <v>400101986</v>
          </cell>
          <cell r="B5131" t="str">
            <v xml:space="preserve">Bodensäule R3" L=6300mm (88.9x4.05) mit Fußplatte </v>
          </cell>
          <cell r="C5131">
            <v>0</v>
          </cell>
          <cell r="D5131">
            <v>221.04</v>
          </cell>
          <cell r="E5131">
            <v>221.04</v>
          </cell>
        </row>
        <row r="5132">
          <cell r="A5132" t="str">
            <v>400101987</v>
          </cell>
          <cell r="B5132" t="str">
            <v>UNM 240-8-40 WXM Clean ölfreier Kompressor mit Beh</v>
          </cell>
          <cell r="C5132">
            <v>0</v>
          </cell>
          <cell r="D5132">
            <v>2808.2</v>
          </cell>
          <cell r="E5132">
            <v>2808.2</v>
          </cell>
        </row>
        <row r="5133">
          <cell r="A5133" t="str">
            <v>400101988</v>
          </cell>
          <cell r="B5133" t="str">
            <v>Statik the brirish shop</v>
          </cell>
          <cell r="C5133">
            <v>0</v>
          </cell>
          <cell r="D5133">
            <v>5700</v>
          </cell>
          <cell r="E5133">
            <v>5700</v>
          </cell>
        </row>
        <row r="5134">
          <cell r="A5134" t="str">
            <v>400101989</v>
          </cell>
          <cell r="B5134" t="str">
            <v>ES-Bogen Rechts überarbeitet für ILS 3.0</v>
          </cell>
          <cell r="C5134">
            <v>0</v>
          </cell>
          <cell r="D5134">
            <v>0</v>
          </cell>
          <cell r="E5134">
            <v>0</v>
          </cell>
        </row>
        <row r="5135">
          <cell r="A5135" t="str">
            <v>400101990</v>
          </cell>
          <cell r="B5135" t="str">
            <v>ES-Schenkel Rechts überarbeitet für ILS 3.0</v>
          </cell>
          <cell r="C5135"/>
          <cell r="D5135"/>
          <cell r="E5135"/>
        </row>
        <row r="5136">
          <cell r="A5136" t="str">
            <v>400101991</v>
          </cell>
          <cell r="B5136" t="str">
            <v>ES-Schenkel Links überarbeitet für ILS 3.0</v>
          </cell>
          <cell r="C5136"/>
          <cell r="D5136"/>
          <cell r="E5136"/>
        </row>
        <row r="5137">
          <cell r="A5137" t="str">
            <v>400101992</v>
          </cell>
          <cell r="B5137" t="str">
            <v>ES-Bogen Links überarbeitet für ILS 3.0</v>
          </cell>
          <cell r="C5137"/>
          <cell r="D5137"/>
          <cell r="E5137"/>
        </row>
        <row r="5138">
          <cell r="A5138" t="str">
            <v>400101993</v>
          </cell>
          <cell r="B5138" t="str">
            <v>Lager kpl. bearbeitet für Abschluss</v>
          </cell>
          <cell r="C5138">
            <v>32.5</v>
          </cell>
          <cell r="D5138">
            <v>4.5599999999999996</v>
          </cell>
          <cell r="E5138">
            <v>37.06</v>
          </cell>
        </row>
        <row r="5139">
          <cell r="A5139" t="str">
            <v>400101994</v>
          </cell>
          <cell r="B5139" t="str">
            <v>Gleitstück f. Rampe f. Trolley-Entladung LT-50</v>
          </cell>
          <cell r="C5139">
            <v>0</v>
          </cell>
          <cell r="D5139">
            <v>183.37</v>
          </cell>
          <cell r="E5139">
            <v>183.37</v>
          </cell>
        </row>
        <row r="5140">
          <cell r="A5140" t="str">
            <v>400101995</v>
          </cell>
          <cell r="B5140" t="str">
            <v>SP 3.0 BOGEN-STÜCK R/L FÜR AS 3.0</v>
          </cell>
          <cell r="C5140">
            <v>0</v>
          </cell>
          <cell r="D5140">
            <v>137.05000000000001</v>
          </cell>
          <cell r="E5140">
            <v>137.05000000000001</v>
          </cell>
        </row>
        <row r="5141">
          <cell r="A5141" t="str">
            <v>400101996</v>
          </cell>
          <cell r="B5141" t="str">
            <v>SP 3.0 BOGEN-STÜCK R/L FÜR AS 3.0</v>
          </cell>
          <cell r="C5141">
            <v>0</v>
          </cell>
          <cell r="D5141">
            <v>411.25</v>
          </cell>
          <cell r="E5141">
            <v>411.25</v>
          </cell>
        </row>
        <row r="5142">
          <cell r="A5142" t="str">
            <v>400101997</v>
          </cell>
          <cell r="B5142" t="str">
            <v>Beladeplatte Messeanlage</v>
          </cell>
          <cell r="C5142">
            <v>0</v>
          </cell>
          <cell r="D5142">
            <v>777.19</v>
          </cell>
          <cell r="E5142">
            <v>777.19</v>
          </cell>
        </row>
        <row r="5143">
          <cell r="A5143" t="str">
            <v>400101998</v>
          </cell>
          <cell r="B5143" t="str">
            <v>"X-Guard"-Schutzzaunsystem</v>
          </cell>
          <cell r="C5143">
            <v>0</v>
          </cell>
          <cell r="D5143">
            <v>5535.32</v>
          </cell>
          <cell r="E5143">
            <v>5535.32</v>
          </cell>
        </row>
        <row r="5144">
          <cell r="A5144" t="str">
            <v>400101999</v>
          </cell>
          <cell r="B5144" t="str">
            <v>Lehre CQT-Trolley</v>
          </cell>
          <cell r="C5144">
            <v>105</v>
          </cell>
          <cell r="D5144">
            <v>445.83</v>
          </cell>
          <cell r="E5144">
            <v>689.33</v>
          </cell>
        </row>
        <row r="5145">
          <cell r="A5145" t="str">
            <v>400102000</v>
          </cell>
          <cell r="B5145" t="str">
            <v>Messblech oben</v>
          </cell>
          <cell r="C5145">
            <v>0</v>
          </cell>
          <cell r="D5145">
            <v>19.7</v>
          </cell>
          <cell r="E5145">
            <v>19.7</v>
          </cell>
        </row>
        <row r="5146">
          <cell r="A5146" t="str">
            <v>400102001</v>
          </cell>
          <cell r="B5146" t="str">
            <v>PRÄZISIONS-STAHLROHR L=28</v>
          </cell>
          <cell r="C5146">
            <v>1.5</v>
          </cell>
          <cell r="D5146">
            <v>0.68</v>
          </cell>
          <cell r="E5146">
            <v>2.1800000000000002</v>
          </cell>
        </row>
        <row r="5147">
          <cell r="A5147" t="str">
            <v>400102002</v>
          </cell>
          <cell r="B5147" t="str">
            <v>Verbindungskern AFS</v>
          </cell>
          <cell r="C5147">
            <v>0</v>
          </cell>
          <cell r="D5147">
            <v>319</v>
          </cell>
          <cell r="E5147">
            <v>319</v>
          </cell>
        </row>
        <row r="5148">
          <cell r="A5148" t="str">
            <v>400102003</v>
          </cell>
          <cell r="B5148" t="str">
            <v>Unterer Kettenführungsbogen AFS</v>
          </cell>
          <cell r="C5148">
            <v>0</v>
          </cell>
          <cell r="D5148">
            <v>0</v>
          </cell>
          <cell r="E5148">
            <v>0</v>
          </cell>
        </row>
        <row r="5149">
          <cell r="A5149" t="str">
            <v>400102004</v>
          </cell>
          <cell r="B5149" t="str">
            <v>Halbschale unterer AFS-Bogen</v>
          </cell>
          <cell r="C5149">
            <v>0</v>
          </cell>
          <cell r="D5149">
            <v>0</v>
          </cell>
          <cell r="E5149">
            <v>0</v>
          </cell>
        </row>
        <row r="5150">
          <cell r="A5150" t="str">
            <v>400102005</v>
          </cell>
          <cell r="B5150" t="str">
            <v>Halbschale unterer AFS-Bogen gespiegelt</v>
          </cell>
          <cell r="C5150">
            <v>0</v>
          </cell>
          <cell r="D5150">
            <v>0</v>
          </cell>
          <cell r="E5150">
            <v>0</v>
          </cell>
        </row>
        <row r="5151">
          <cell r="A5151" t="str">
            <v>400102006</v>
          </cell>
          <cell r="B5151" t="str">
            <v>Druckfeder</v>
          </cell>
          <cell r="C5151">
            <v>0</v>
          </cell>
          <cell r="D5151">
            <v>2.34</v>
          </cell>
          <cell r="E5151">
            <v>2.34</v>
          </cell>
        </row>
        <row r="5152">
          <cell r="A5152" t="str">
            <v>400102007</v>
          </cell>
          <cell r="B5152" t="str">
            <v>ANLAUFSCHEIBE GTM-0620-015</v>
          </cell>
          <cell r="C5152">
            <v>0</v>
          </cell>
          <cell r="D5152">
            <v>2.13</v>
          </cell>
          <cell r="E5152">
            <v>2.13</v>
          </cell>
        </row>
        <row r="5153">
          <cell r="A5153" t="str">
            <v>400102008</v>
          </cell>
          <cell r="B5153" t="str">
            <v>Samsung QB65R</v>
          </cell>
          <cell r="C5153">
            <v>0</v>
          </cell>
          <cell r="D5153">
            <v>1000</v>
          </cell>
          <cell r="E5153">
            <v>1000</v>
          </cell>
        </row>
        <row r="5154">
          <cell r="A5154" t="str">
            <v>400102009</v>
          </cell>
          <cell r="B5154" t="str">
            <v>DRT DOPPELROHRTRÄGER 1"/114 L=800</v>
          </cell>
          <cell r="C5154"/>
          <cell r="D5154"/>
          <cell r="E5154"/>
        </row>
        <row r="5155">
          <cell r="A5155" t="str">
            <v>400102010</v>
          </cell>
          <cell r="B5155" t="str">
            <v>Bolzenanker HST3 M12x235 160/140</v>
          </cell>
          <cell r="C5155">
            <v>0</v>
          </cell>
          <cell r="D5155">
            <v>106.12</v>
          </cell>
          <cell r="E5155">
            <v>106.12</v>
          </cell>
        </row>
        <row r="5156">
          <cell r="A5156" t="str">
            <v>400102011</v>
          </cell>
          <cell r="B5156" t="str">
            <v>test</v>
          </cell>
          <cell r="C5156"/>
          <cell r="D5156"/>
          <cell r="E5156"/>
        </row>
        <row r="5157">
          <cell r="A5157" t="str">
            <v>400102012</v>
          </cell>
          <cell r="B5157" t="str">
            <v>HALTERPLATTE RA1-b/e/f/g FÜR AP110</v>
          </cell>
          <cell r="C5157"/>
          <cell r="D5157"/>
          <cell r="E5157"/>
        </row>
        <row r="5158">
          <cell r="A5158" t="str">
            <v>400102013</v>
          </cell>
          <cell r="B5158" t="str">
            <v>Bogenverbindung ES/AS bearbeitet für ILS 3.0</v>
          </cell>
          <cell r="C5158">
            <v>0</v>
          </cell>
          <cell r="D5158">
            <v>27.4</v>
          </cell>
          <cell r="E5158">
            <v>27.4</v>
          </cell>
        </row>
        <row r="5159">
          <cell r="A5159" t="str">
            <v>400102014</v>
          </cell>
          <cell r="B5159" t="str">
            <v>Profil 6 30x30 1N ITEM leicht, natur</v>
          </cell>
          <cell r="C5159">
            <v>0</v>
          </cell>
          <cell r="D5159">
            <v>12.06</v>
          </cell>
          <cell r="E5159">
            <v>12.06</v>
          </cell>
        </row>
        <row r="5160">
          <cell r="A5160" t="str">
            <v>400102015</v>
          </cell>
          <cell r="B5160" t="str">
            <v>Träger</v>
          </cell>
          <cell r="C5160">
            <v>45</v>
          </cell>
          <cell r="D5160">
            <v>15.66</v>
          </cell>
          <cell r="E5160">
            <v>60.66</v>
          </cell>
        </row>
        <row r="5161">
          <cell r="A5161" t="str">
            <v>400102016</v>
          </cell>
          <cell r="B5161" t="str">
            <v>Vierkant-Stahlrohre 610x150x100mm Beschichten</v>
          </cell>
          <cell r="C5161">
            <v>0</v>
          </cell>
          <cell r="D5161">
            <v>185.6</v>
          </cell>
          <cell r="E5161">
            <v>185.6</v>
          </cell>
        </row>
        <row r="5162">
          <cell r="A5162" t="str">
            <v>400102017</v>
          </cell>
          <cell r="B5162" t="str">
            <v>4kt Rohr für Heber</v>
          </cell>
          <cell r="C5162">
            <v>17.5</v>
          </cell>
          <cell r="D5162">
            <v>299.31</v>
          </cell>
          <cell r="E5162">
            <v>316.81</v>
          </cell>
        </row>
        <row r="5163">
          <cell r="A5163" t="str">
            <v>400102018</v>
          </cell>
          <cell r="B5163" t="str">
            <v>Gatterträger direkt für 6-Strecken G38</v>
          </cell>
          <cell r="C5163">
            <v>0</v>
          </cell>
          <cell r="D5163">
            <v>30.4</v>
          </cell>
          <cell r="E5163">
            <v>30.4</v>
          </cell>
        </row>
        <row r="5164">
          <cell r="A5164" t="str">
            <v>400102019</v>
          </cell>
          <cell r="B5164" t="str">
            <v>Halter li. Trolley Lehre CQT kpl.</v>
          </cell>
          <cell r="C5164">
            <v>0</v>
          </cell>
          <cell r="D5164">
            <v>95</v>
          </cell>
          <cell r="E5164">
            <v>95</v>
          </cell>
        </row>
        <row r="5165">
          <cell r="A5165" t="str">
            <v>400102019_1</v>
          </cell>
          <cell r="B5165" t="str">
            <v>Halter li. Trolley Lehre CQT</v>
          </cell>
          <cell r="C5165">
            <v>0</v>
          </cell>
          <cell r="D5165">
            <v>0</v>
          </cell>
          <cell r="E5165">
            <v>0</v>
          </cell>
        </row>
        <row r="5166">
          <cell r="A5166" t="str">
            <v>400102019_2</v>
          </cell>
          <cell r="B5166" t="str">
            <v>PIN Trolley Lehre CQT</v>
          </cell>
          <cell r="C5166"/>
          <cell r="D5166"/>
          <cell r="E5166"/>
        </row>
        <row r="5167">
          <cell r="A5167" t="str">
            <v>400102020</v>
          </cell>
          <cell r="B5167" t="str">
            <v>Messblech unten</v>
          </cell>
          <cell r="C5167">
            <v>0</v>
          </cell>
          <cell r="D5167">
            <v>20.45</v>
          </cell>
          <cell r="E5167">
            <v>20.45</v>
          </cell>
        </row>
        <row r="5168">
          <cell r="A5168" t="str">
            <v>400102021</v>
          </cell>
          <cell r="B5168" t="str">
            <v>Dorn Halter rechts</v>
          </cell>
          <cell r="C5168">
            <v>0</v>
          </cell>
          <cell r="D5168">
            <v>96</v>
          </cell>
          <cell r="E5168">
            <v>96</v>
          </cell>
        </row>
        <row r="5169">
          <cell r="A5169" t="str">
            <v>400102022</v>
          </cell>
          <cell r="B5169" t="str">
            <v>Dorn Halter links</v>
          </cell>
          <cell r="C5169">
            <v>0</v>
          </cell>
          <cell r="D5169">
            <v>82.5</v>
          </cell>
          <cell r="E5169">
            <v>82.5</v>
          </cell>
        </row>
        <row r="5170">
          <cell r="A5170" t="str">
            <v>400102023</v>
          </cell>
          <cell r="B5170" t="str">
            <v>ITEM Abdeckkappe 6 30x30, schwarz 0.0.419.22</v>
          </cell>
          <cell r="C5170">
            <v>0</v>
          </cell>
          <cell r="D5170">
            <v>0.56999999999999995</v>
          </cell>
          <cell r="E5170">
            <v>0.56999999999999995</v>
          </cell>
        </row>
        <row r="5171">
          <cell r="A5171" t="str">
            <v>400102024</v>
          </cell>
          <cell r="B5171" t="str">
            <v>ITEM Winkelsatz 6 30x30 0.0.419.67</v>
          </cell>
          <cell r="C5171">
            <v>0</v>
          </cell>
          <cell r="D5171">
            <v>5.1100000000000003</v>
          </cell>
          <cell r="E5171">
            <v>5.1100000000000003</v>
          </cell>
        </row>
        <row r="5172">
          <cell r="A5172" t="str">
            <v>400102025</v>
          </cell>
          <cell r="B5172" t="str">
            <v>ITEM Nutenstein 6 St M6, verzinkt 0.0.419.40</v>
          </cell>
          <cell r="C5172">
            <v>0</v>
          </cell>
          <cell r="D5172">
            <v>0.43</v>
          </cell>
          <cell r="E5172">
            <v>0.43</v>
          </cell>
        </row>
        <row r="5173">
          <cell r="A5173" t="str">
            <v>400102026</v>
          </cell>
          <cell r="B5173" t="str">
            <v>ITEM Nutenstein 6 St 2xM6-28, verzinkt 0.0.610.10</v>
          </cell>
          <cell r="C5173">
            <v>0</v>
          </cell>
          <cell r="D5173">
            <v>1.85</v>
          </cell>
          <cell r="E5173">
            <v>1.85</v>
          </cell>
        </row>
        <row r="5174">
          <cell r="A5174" t="str">
            <v>400102027</v>
          </cell>
          <cell r="B5174" t="str">
            <v>Schrauben mit Ansatz CBBDH6-4</v>
          </cell>
          <cell r="C5174">
            <v>0</v>
          </cell>
          <cell r="D5174">
            <v>6.8025000000000002</v>
          </cell>
          <cell r="E5174">
            <v>6.8025000000000002</v>
          </cell>
        </row>
        <row r="5175">
          <cell r="A5175" t="str">
            <v>400102028</v>
          </cell>
          <cell r="B5175" t="str">
            <v>Aufnahmebolzen BJPNGB5-P5.5-B8-G4</v>
          </cell>
          <cell r="C5175"/>
          <cell r="D5175"/>
          <cell r="E5175"/>
        </row>
        <row r="5176">
          <cell r="A5176" t="str">
            <v>400102029</v>
          </cell>
          <cell r="B5176" t="str">
            <v>Gummipuffer 26106-020015551</v>
          </cell>
          <cell r="C5176">
            <v>0</v>
          </cell>
          <cell r="D5176">
            <v>2.11</v>
          </cell>
          <cell r="E5176">
            <v>2.11</v>
          </cell>
        </row>
        <row r="5177">
          <cell r="A5177" t="str">
            <v>400102030</v>
          </cell>
          <cell r="B5177" t="str">
            <v>Arretierbolzen 03090-11308160</v>
          </cell>
          <cell r="C5177">
            <v>0</v>
          </cell>
          <cell r="D5177">
            <v>7.69</v>
          </cell>
          <cell r="E5177">
            <v>7.69</v>
          </cell>
        </row>
        <row r="5178">
          <cell r="A5178" t="str">
            <v>400102031</v>
          </cell>
          <cell r="B5178" t="str">
            <v>Winkelverbindung KRL06-00</v>
          </cell>
          <cell r="C5178">
            <v>0</v>
          </cell>
          <cell r="D5178">
            <v>4.4800000000000004</v>
          </cell>
          <cell r="E5178">
            <v>4.4800000000000004</v>
          </cell>
        </row>
        <row r="5179">
          <cell r="A5179" t="str">
            <v>400102032</v>
          </cell>
          <cell r="B5179" t="str">
            <v>Rechteckrohr zugeschnitten</v>
          </cell>
          <cell r="C5179">
            <v>0</v>
          </cell>
          <cell r="D5179">
            <v>0</v>
          </cell>
          <cell r="E5179">
            <v>0</v>
          </cell>
        </row>
        <row r="5180">
          <cell r="A5180" t="str">
            <v>400102033</v>
          </cell>
          <cell r="B5180" t="str">
            <v>APBW 110 R550/67.5° - 796</v>
          </cell>
          <cell r="C5180">
            <v>2</v>
          </cell>
          <cell r="D5180">
            <v>12.08</v>
          </cell>
          <cell r="E5180">
            <v>14.08</v>
          </cell>
        </row>
        <row r="5181">
          <cell r="A5181" t="str">
            <v>400102034</v>
          </cell>
          <cell r="B5181" t="str">
            <v>APBW 110 R550/67.5 - 1185</v>
          </cell>
          <cell r="C5181">
            <v>2</v>
          </cell>
          <cell r="D5181">
            <v>13.94</v>
          </cell>
          <cell r="E5181">
            <v>15.93</v>
          </cell>
        </row>
        <row r="5182">
          <cell r="A5182" t="str">
            <v>400102035</v>
          </cell>
          <cell r="B5182" t="str">
            <v>Vereinzeler mit pneum. Rampe kpl.</v>
          </cell>
          <cell r="C5182">
            <v>351.2</v>
          </cell>
          <cell r="D5182">
            <v>1549.16</v>
          </cell>
          <cell r="E5182">
            <v>1902.86</v>
          </cell>
        </row>
        <row r="5183">
          <cell r="A5183" t="str">
            <v>400102036</v>
          </cell>
          <cell r="B5183" t="str">
            <v>Einstelllehre</v>
          </cell>
          <cell r="C5183">
            <v>0</v>
          </cell>
          <cell r="D5183">
            <v>130.5</v>
          </cell>
          <cell r="E5183">
            <v>130.5</v>
          </cell>
        </row>
        <row r="5184">
          <cell r="A5184" t="str">
            <v>400102037</v>
          </cell>
          <cell r="B5184" t="str">
            <v>Senkschraube ISO 10642 - M4 x 10 - A2-070</v>
          </cell>
          <cell r="C5184">
            <v>0</v>
          </cell>
          <cell r="D5184">
            <v>1.2500000000000001E-2</v>
          </cell>
          <cell r="E5184">
            <v>1.2500000000000001E-2</v>
          </cell>
        </row>
        <row r="5185">
          <cell r="A5185" t="str">
            <v>400102038</v>
          </cell>
          <cell r="B5185" t="str">
            <v>Sicherungsring DIN 471 - 17 x 1 - St</v>
          </cell>
          <cell r="C5185">
            <v>0</v>
          </cell>
          <cell r="D5185">
            <v>0.02</v>
          </cell>
          <cell r="E5185">
            <v>0.02</v>
          </cell>
        </row>
        <row r="5186">
          <cell r="A5186" t="str">
            <v>400102039</v>
          </cell>
          <cell r="B5186" t="str">
            <v>Rillenkugellager 61903 - 2RS1</v>
          </cell>
          <cell r="C5186">
            <v>0</v>
          </cell>
          <cell r="D5186">
            <v>6.7</v>
          </cell>
          <cell r="E5186">
            <v>6.7</v>
          </cell>
        </row>
        <row r="5187">
          <cell r="A5187" t="str">
            <v>400102040</v>
          </cell>
          <cell r="B5187" t="str">
            <v>Umlenkrolle Kettenspanner</v>
          </cell>
          <cell r="C5187">
            <v>0</v>
          </cell>
          <cell r="D5187">
            <v>72.2</v>
          </cell>
          <cell r="E5187">
            <v>72.2</v>
          </cell>
        </row>
        <row r="5188">
          <cell r="A5188" t="str">
            <v>400102041</v>
          </cell>
          <cell r="B5188" t="str">
            <v>Umlenkrolle</v>
          </cell>
          <cell r="C5188">
            <v>0</v>
          </cell>
          <cell r="D5188">
            <v>73.08</v>
          </cell>
          <cell r="E5188">
            <v>73.08</v>
          </cell>
        </row>
        <row r="5189">
          <cell r="A5189" t="str">
            <v>400102042</v>
          </cell>
          <cell r="B5189" t="str">
            <v>Halteplatte Kugellager</v>
          </cell>
          <cell r="C5189">
            <v>0</v>
          </cell>
          <cell r="D5189">
            <v>159.5</v>
          </cell>
          <cell r="E5189">
            <v>159.5</v>
          </cell>
        </row>
        <row r="5190">
          <cell r="A5190" t="str">
            <v>400102043</v>
          </cell>
          <cell r="B5190" t="str">
            <v>Lagerachse Umlenkrolle</v>
          </cell>
          <cell r="C5190">
            <v>0</v>
          </cell>
          <cell r="D5190">
            <v>18.5</v>
          </cell>
          <cell r="E5190">
            <v>18.5</v>
          </cell>
        </row>
        <row r="5191">
          <cell r="A5191" t="str">
            <v>400102044</v>
          </cell>
          <cell r="B5191" t="str">
            <v>Einstelllehre AS/Element ILS 3.0 rechts</v>
          </cell>
          <cell r="C5191">
            <v>0</v>
          </cell>
          <cell r="D5191">
            <v>0</v>
          </cell>
          <cell r="E5191">
            <v>0</v>
          </cell>
        </row>
        <row r="5192">
          <cell r="A5192" t="str">
            <v>400102045</v>
          </cell>
          <cell r="B5192" t="str">
            <v>Lagerflansch Motorstation</v>
          </cell>
          <cell r="C5192">
            <v>0</v>
          </cell>
          <cell r="D5192">
            <v>275</v>
          </cell>
          <cell r="E5192">
            <v>275</v>
          </cell>
        </row>
        <row r="5193">
          <cell r="A5193" t="str">
            <v>400102046</v>
          </cell>
          <cell r="B5193" t="str">
            <v>Kettenrad Z=25 für IWIS Hohlbolzenkette 81013459</v>
          </cell>
          <cell r="C5193">
            <v>0</v>
          </cell>
          <cell r="D5193">
            <v>65</v>
          </cell>
          <cell r="E5193">
            <v>65</v>
          </cell>
        </row>
        <row r="5194">
          <cell r="A5194" t="str">
            <v>400102047</v>
          </cell>
          <cell r="B5194" t="str">
            <v>Deckel Motorstation</v>
          </cell>
          <cell r="C5194">
            <v>0</v>
          </cell>
          <cell r="D5194">
            <v>135</v>
          </cell>
          <cell r="E5194">
            <v>135</v>
          </cell>
        </row>
        <row r="5195">
          <cell r="A5195" t="str">
            <v>400102048</v>
          </cell>
          <cell r="B5195" t="str">
            <v>Motorflansch</v>
          </cell>
          <cell r="C5195">
            <v>0</v>
          </cell>
          <cell r="D5195">
            <v>475</v>
          </cell>
          <cell r="E5195">
            <v>475</v>
          </cell>
        </row>
        <row r="5196">
          <cell r="A5196" t="str">
            <v>400102049</v>
          </cell>
          <cell r="B5196" t="str">
            <v>Seitenstrebe Motorstation</v>
          </cell>
          <cell r="C5196">
            <v>0</v>
          </cell>
          <cell r="D5196">
            <v>0</v>
          </cell>
          <cell r="E5196">
            <v>0</v>
          </cell>
        </row>
        <row r="5197">
          <cell r="A5197" t="str">
            <v>400102050</v>
          </cell>
          <cell r="B5197" t="str">
            <v>Grundhalter Motorstation</v>
          </cell>
          <cell r="C5197">
            <v>0</v>
          </cell>
          <cell r="D5197">
            <v>575</v>
          </cell>
          <cell r="E5197">
            <v>575</v>
          </cell>
        </row>
        <row r="5198">
          <cell r="A5198" t="str">
            <v>400102051</v>
          </cell>
          <cell r="B5198" t="str">
            <v>Antriebswelle f. SIMOGEAR Stirnradschneckengetrieb</v>
          </cell>
          <cell r="C5198">
            <v>0</v>
          </cell>
          <cell r="D5198">
            <v>90</v>
          </cell>
          <cell r="E5198">
            <v>90</v>
          </cell>
        </row>
        <row r="5199">
          <cell r="A5199" t="str">
            <v>400102052</v>
          </cell>
          <cell r="B5199" t="str">
            <v>Führungsleiste Kettenspanner</v>
          </cell>
          <cell r="C5199">
            <v>0</v>
          </cell>
          <cell r="D5199">
            <v>149.5</v>
          </cell>
          <cell r="E5199">
            <v>149.5</v>
          </cell>
        </row>
        <row r="5200">
          <cell r="A5200" t="str">
            <v>400102053</v>
          </cell>
          <cell r="B5200" t="str">
            <v>Laufstrecke Motorstation</v>
          </cell>
          <cell r="C5200">
            <v>0</v>
          </cell>
          <cell r="D5200">
            <v>588</v>
          </cell>
          <cell r="E5200">
            <v>588</v>
          </cell>
        </row>
        <row r="5201">
          <cell r="A5201" t="str">
            <v>400102054</v>
          </cell>
          <cell r="B5201" t="str">
            <v>Laufstrecke Motorstation gespiegelt</v>
          </cell>
          <cell r="C5201">
            <v>0</v>
          </cell>
          <cell r="D5201">
            <v>588</v>
          </cell>
          <cell r="E5201">
            <v>588</v>
          </cell>
        </row>
        <row r="5202">
          <cell r="A5202" t="str">
            <v>400102055</v>
          </cell>
          <cell r="B5202" t="str">
            <v>Zentrierkern gerade</v>
          </cell>
          <cell r="C5202">
            <v>0</v>
          </cell>
          <cell r="D5202">
            <v>0</v>
          </cell>
          <cell r="E5202">
            <v>0</v>
          </cell>
        </row>
        <row r="5203">
          <cell r="A5203" t="str">
            <v>400102056</v>
          </cell>
          <cell r="B5203" t="str">
            <v>Zentrierkern Profil</v>
          </cell>
          <cell r="C5203">
            <v>0</v>
          </cell>
          <cell r="D5203">
            <v>149.5</v>
          </cell>
          <cell r="E5203">
            <v>149.5</v>
          </cell>
        </row>
        <row r="5204">
          <cell r="A5204" t="str">
            <v>400102057</v>
          </cell>
          <cell r="B5204" t="str">
            <v>Lagerachse Kettenspanner</v>
          </cell>
          <cell r="C5204">
            <v>0</v>
          </cell>
          <cell r="D5204">
            <v>32.5</v>
          </cell>
          <cell r="E5204">
            <v>32.5</v>
          </cell>
        </row>
        <row r="5205">
          <cell r="A5205" t="str">
            <v>400102058</v>
          </cell>
          <cell r="B5205" t="str">
            <v>Kettenführung IWIS-Hohlbolzenkette 08B-1</v>
          </cell>
          <cell r="C5205">
            <v>0</v>
          </cell>
          <cell r="D5205">
            <v>53.94</v>
          </cell>
          <cell r="E5205">
            <v>53.94</v>
          </cell>
        </row>
        <row r="5206">
          <cell r="A5206" t="str">
            <v>400102059</v>
          </cell>
          <cell r="B5206" t="str">
            <v>NUTENSTEIN F. LP</v>
          </cell>
          <cell r="C5206">
            <v>0</v>
          </cell>
          <cell r="D5206">
            <v>0</v>
          </cell>
          <cell r="E5206">
            <v>0</v>
          </cell>
        </row>
        <row r="5207">
          <cell r="A5207" t="str">
            <v>400102060</v>
          </cell>
          <cell r="B5207" t="str">
            <v>Abstandhalter f. Nutenstein an lp.</v>
          </cell>
          <cell r="C5207">
            <v>0</v>
          </cell>
          <cell r="D5207">
            <v>0</v>
          </cell>
          <cell r="E5207">
            <v>0</v>
          </cell>
        </row>
        <row r="5208">
          <cell r="A5208" t="str">
            <v>400102061</v>
          </cell>
          <cell r="B5208" t="str">
            <v>Querträger</v>
          </cell>
          <cell r="C5208">
            <v>15</v>
          </cell>
          <cell r="D5208">
            <v>5.66</v>
          </cell>
          <cell r="E5208">
            <v>20.66</v>
          </cell>
        </row>
        <row r="5209">
          <cell r="A5209" t="str">
            <v>400102062</v>
          </cell>
          <cell r="B5209" t="str">
            <v>Halteblech f. Andruck-Rollenleiste</v>
          </cell>
          <cell r="C5209"/>
          <cell r="D5209"/>
          <cell r="E5209"/>
        </row>
        <row r="5210">
          <cell r="A5210" t="str">
            <v>400102063</v>
          </cell>
          <cell r="B5210" t="str">
            <v>Rollenträger L=1000 f. ILS 3.0</v>
          </cell>
          <cell r="C5210">
            <v>0</v>
          </cell>
          <cell r="D5210">
            <v>0</v>
          </cell>
          <cell r="E5210">
            <v>0</v>
          </cell>
        </row>
        <row r="5211">
          <cell r="A5211" t="str">
            <v>400102064</v>
          </cell>
          <cell r="B5211" t="str">
            <v>9048151A VITA II 103/8 T Thermodrucker 200dpi</v>
          </cell>
          <cell r="C5211">
            <v>0</v>
          </cell>
          <cell r="D5211">
            <v>775.2</v>
          </cell>
          <cell r="E5211">
            <v>775.2</v>
          </cell>
        </row>
        <row r="5212">
          <cell r="A5212" t="str">
            <v>400102065</v>
          </cell>
          <cell r="B5212" t="str">
            <v>Sicherungsring DIN 472 - 30x1,2</v>
          </cell>
          <cell r="C5212">
            <v>0</v>
          </cell>
          <cell r="D5212">
            <v>0.04</v>
          </cell>
          <cell r="E5212">
            <v>0.04</v>
          </cell>
        </row>
        <row r="5213">
          <cell r="A5213" t="str">
            <v>400102066</v>
          </cell>
          <cell r="B5213" t="str">
            <v>Lasche 6 30 0.0.677.74</v>
          </cell>
          <cell r="C5213">
            <v>0</v>
          </cell>
          <cell r="D5213">
            <v>2.71</v>
          </cell>
          <cell r="E5213">
            <v>2.71</v>
          </cell>
        </row>
        <row r="5214">
          <cell r="A5214" t="str">
            <v>400102067</v>
          </cell>
          <cell r="B5214" t="str">
            <v xml:space="preserve">Befestigungssatz 6 3-5mm mit Senkschraube M6 </v>
          </cell>
          <cell r="C5214">
            <v>0</v>
          </cell>
          <cell r="D5214">
            <v>0.96</v>
          </cell>
          <cell r="E5214">
            <v>0.96</v>
          </cell>
        </row>
        <row r="5215">
          <cell r="A5215" t="str">
            <v>400102068</v>
          </cell>
          <cell r="B5215" t="str">
            <v>BG pneumatik Zylinder am Vereinzeler</v>
          </cell>
          <cell r="C5215"/>
          <cell r="D5215"/>
          <cell r="E5215"/>
        </row>
        <row r="5216">
          <cell r="A5216" t="str">
            <v>400102069</v>
          </cell>
          <cell r="B5216" t="str">
            <v>BG Lagerbock mit Gelenken am Vereinzeler</v>
          </cell>
          <cell r="C5216"/>
          <cell r="D5216"/>
          <cell r="E5216"/>
        </row>
        <row r="5217">
          <cell r="A5217" t="str">
            <v>400102070</v>
          </cell>
          <cell r="B5217" t="str">
            <v>BG Höhenverstellung am Vereinzeler</v>
          </cell>
          <cell r="C5217"/>
          <cell r="D5217"/>
          <cell r="E5217"/>
        </row>
        <row r="5218">
          <cell r="A5218" t="str">
            <v>400102071</v>
          </cell>
          <cell r="B5218" t="str">
            <v>Halteleiste für Bügelentladung</v>
          </cell>
          <cell r="C5218">
            <v>0</v>
          </cell>
          <cell r="D5218">
            <v>0</v>
          </cell>
          <cell r="E5218">
            <v>0</v>
          </cell>
        </row>
        <row r="5219">
          <cell r="A5219" t="str">
            <v>400102072</v>
          </cell>
          <cell r="B5219" t="str">
            <v>Halteblech für Gleitleiste Bügelentladung</v>
          </cell>
          <cell r="C5219">
            <v>0</v>
          </cell>
          <cell r="D5219">
            <v>0</v>
          </cell>
          <cell r="E5219">
            <v>0</v>
          </cell>
        </row>
        <row r="5220">
          <cell r="A5220" t="str">
            <v>400102073</v>
          </cell>
          <cell r="B5220" t="str">
            <v>Rutschprofil für Gleitleiste Bügelentladung</v>
          </cell>
          <cell r="C5220">
            <v>0</v>
          </cell>
          <cell r="D5220">
            <v>0</v>
          </cell>
          <cell r="E5220">
            <v>0</v>
          </cell>
        </row>
        <row r="5221">
          <cell r="A5221" t="str">
            <v>400102074</v>
          </cell>
          <cell r="B5221" t="str">
            <v>Gleitleiste für Bügelentladung</v>
          </cell>
          <cell r="C5221">
            <v>0</v>
          </cell>
          <cell r="D5221">
            <v>0</v>
          </cell>
          <cell r="E5221">
            <v>0</v>
          </cell>
        </row>
        <row r="5222">
          <cell r="A5222" t="str">
            <v>400102075</v>
          </cell>
          <cell r="B5222" t="str">
            <v>Druckfeder Fn = 85,42 N</v>
          </cell>
          <cell r="C5222">
            <v>0</v>
          </cell>
          <cell r="D5222">
            <v>16.5</v>
          </cell>
          <cell r="E5222">
            <v>16.5</v>
          </cell>
        </row>
        <row r="5223">
          <cell r="A5223" t="str">
            <v>400102076</v>
          </cell>
          <cell r="B5223" t="str">
            <v>Plane Blau 2 m x 5 m</v>
          </cell>
          <cell r="C5223">
            <v>0</v>
          </cell>
          <cell r="D5223">
            <v>80</v>
          </cell>
          <cell r="E5223">
            <v>80</v>
          </cell>
        </row>
        <row r="5224">
          <cell r="A5224" t="str">
            <v>400102077</v>
          </cell>
          <cell r="B5224" t="str">
            <v>Antriebsrad Motorstation</v>
          </cell>
          <cell r="C5224">
            <v>15</v>
          </cell>
          <cell r="D5224">
            <v>65</v>
          </cell>
          <cell r="E5224">
            <v>80</v>
          </cell>
        </row>
        <row r="5225">
          <cell r="A5225" t="str">
            <v>400102078</v>
          </cell>
          <cell r="B5225" t="str">
            <v>Versteifung Motorstation</v>
          </cell>
          <cell r="C5225">
            <v>0</v>
          </cell>
          <cell r="D5225">
            <v>10</v>
          </cell>
          <cell r="E5225">
            <v>10</v>
          </cell>
        </row>
        <row r="5226">
          <cell r="A5226" t="str">
            <v>400102079</v>
          </cell>
          <cell r="B5226" t="str">
            <v>Gefällebogen horizontal</v>
          </cell>
          <cell r="C5226">
            <v>0</v>
          </cell>
          <cell r="D5226">
            <v>0</v>
          </cell>
          <cell r="E5226">
            <v>0</v>
          </cell>
        </row>
        <row r="5227">
          <cell r="A5227" t="str">
            <v>400102080</v>
          </cell>
          <cell r="B5227" t="str">
            <v>Gefällebogen vertikal</v>
          </cell>
          <cell r="C5227">
            <v>0</v>
          </cell>
          <cell r="D5227">
            <v>0</v>
          </cell>
          <cell r="E5227">
            <v>0</v>
          </cell>
        </row>
        <row r="5228">
          <cell r="A5228" t="str">
            <v>400102081</v>
          </cell>
          <cell r="B5228" t="str">
            <v>Halter li. Trolley Lehre CQT kpl.</v>
          </cell>
          <cell r="C5228"/>
          <cell r="D5228"/>
          <cell r="E5228"/>
        </row>
        <row r="5229">
          <cell r="A5229" t="str">
            <v>400102082</v>
          </cell>
          <cell r="B5229" t="str">
            <v>Halter re. Trolley Lehre CQT kpl.</v>
          </cell>
          <cell r="C5229">
            <v>0</v>
          </cell>
          <cell r="D5229">
            <v>95</v>
          </cell>
          <cell r="E5229">
            <v>95</v>
          </cell>
        </row>
        <row r="5230">
          <cell r="A5230" t="str">
            <v>400102082_1</v>
          </cell>
          <cell r="B5230" t="str">
            <v>Halter re. Trolley Lehre CQT</v>
          </cell>
          <cell r="C5230"/>
          <cell r="D5230"/>
          <cell r="E5230"/>
        </row>
        <row r="5231">
          <cell r="A5231" t="str">
            <v>400102083</v>
          </cell>
          <cell r="B5231" t="str">
            <v>SIMOGEAR Stirnradschneckengetriebemotor 1,1 kW</v>
          </cell>
          <cell r="C5231">
            <v>0</v>
          </cell>
          <cell r="D5231">
            <v>496.7</v>
          </cell>
          <cell r="E5231">
            <v>496.7</v>
          </cell>
        </row>
        <row r="5232">
          <cell r="A5232" t="str">
            <v>400102085</v>
          </cell>
          <cell r="B5232" t="str">
            <v>Lager Hubstation</v>
          </cell>
          <cell r="C5232"/>
          <cell r="D5232"/>
          <cell r="E5232"/>
        </row>
        <row r="5233">
          <cell r="A5233" t="str">
            <v>400102086</v>
          </cell>
          <cell r="B5233" t="str">
            <v>Verriegelung Hubstation</v>
          </cell>
          <cell r="C5233">
            <v>0</v>
          </cell>
          <cell r="D5233">
            <v>236.2</v>
          </cell>
          <cell r="E5233">
            <v>236.2</v>
          </cell>
        </row>
        <row r="5234">
          <cell r="A5234" t="str">
            <v>400102087</v>
          </cell>
          <cell r="B5234" t="str">
            <v>Auflage Hubstation</v>
          </cell>
          <cell r="C5234"/>
          <cell r="D5234"/>
          <cell r="E5234"/>
        </row>
        <row r="5235">
          <cell r="A5235" t="str">
            <v>400102088</v>
          </cell>
          <cell r="B5235" t="str">
            <v>Rasterstange Hubstation</v>
          </cell>
          <cell r="C5235">
            <v>0</v>
          </cell>
          <cell r="D5235">
            <v>316.25</v>
          </cell>
          <cell r="E5235">
            <v>316.25</v>
          </cell>
        </row>
        <row r="5236">
          <cell r="A5236" t="str">
            <v>400102089</v>
          </cell>
          <cell r="B5236" t="str">
            <v>Mitnehmer Hubstation</v>
          </cell>
          <cell r="C5236">
            <v>0</v>
          </cell>
          <cell r="D5236">
            <v>71.5</v>
          </cell>
          <cell r="E5236">
            <v>71.5</v>
          </cell>
        </row>
        <row r="5237">
          <cell r="A5237" t="str">
            <v>400102090</v>
          </cell>
          <cell r="B5237" t="str">
            <v>Anschlag Hubstation</v>
          </cell>
          <cell r="C5237"/>
          <cell r="D5237"/>
          <cell r="E5237"/>
        </row>
        <row r="5238">
          <cell r="A5238" t="str">
            <v>400102091</v>
          </cell>
          <cell r="B5238" t="str">
            <v>Führungsbolzen Hubstation</v>
          </cell>
          <cell r="C5238"/>
          <cell r="D5238"/>
          <cell r="E5238"/>
        </row>
        <row r="5239">
          <cell r="A5239" t="str">
            <v>400102092</v>
          </cell>
          <cell r="B5239" t="str">
            <v>Auflager Hubstation</v>
          </cell>
          <cell r="C5239"/>
          <cell r="D5239"/>
          <cell r="E5239"/>
        </row>
        <row r="5240">
          <cell r="A5240" t="str">
            <v>400102093</v>
          </cell>
          <cell r="B5240" t="str">
            <v>Gestellung und Aufbau eines Bauzauns -  ca. 28 m</v>
          </cell>
          <cell r="C5240">
            <v>0</v>
          </cell>
          <cell r="D5240">
            <v>0</v>
          </cell>
          <cell r="E5240">
            <v>0</v>
          </cell>
        </row>
        <row r="5241">
          <cell r="A5241" t="str">
            <v>400102094</v>
          </cell>
          <cell r="B5241" t="str">
            <v>Passfeder DIN 6885-1 - A 10 x 8 x 28 - St</v>
          </cell>
          <cell r="C5241">
            <v>0</v>
          </cell>
          <cell r="D5241">
            <v>0.17</v>
          </cell>
          <cell r="E5241">
            <v>0.17</v>
          </cell>
        </row>
        <row r="5242">
          <cell r="A5242" t="str">
            <v>400102095</v>
          </cell>
          <cell r="B5242" t="str">
            <v>Prüfkörper für Vereinzeler Teil 1</v>
          </cell>
          <cell r="C5242">
            <v>0</v>
          </cell>
          <cell r="D5242">
            <v>0</v>
          </cell>
          <cell r="E5242">
            <v>0</v>
          </cell>
        </row>
        <row r="5243">
          <cell r="A5243" t="str">
            <v>400102096</v>
          </cell>
          <cell r="B5243" t="str">
            <v>Prüfkörper für Vereinzeler Teil 2</v>
          </cell>
          <cell r="C5243">
            <v>0</v>
          </cell>
          <cell r="D5243">
            <v>0</v>
          </cell>
          <cell r="E5243">
            <v>0</v>
          </cell>
        </row>
        <row r="5244">
          <cell r="A5244" t="str">
            <v>400102097</v>
          </cell>
          <cell r="B5244" t="str">
            <v>Prüfkörper für Vereinzeler BG kpl.</v>
          </cell>
          <cell r="C5244">
            <v>156.5</v>
          </cell>
          <cell r="D5244">
            <v>14.36</v>
          </cell>
          <cell r="E5244">
            <v>170.86</v>
          </cell>
        </row>
        <row r="5245">
          <cell r="A5245" t="str">
            <v>400102098</v>
          </cell>
          <cell r="B5245" t="str">
            <v>Rillenkugellager DIN 625 - 6006 - 2RS1</v>
          </cell>
          <cell r="C5245">
            <v>0</v>
          </cell>
          <cell r="D5245">
            <v>3.24</v>
          </cell>
          <cell r="E5245">
            <v>3.24</v>
          </cell>
        </row>
        <row r="5246">
          <cell r="A5246" t="str">
            <v>400102099</v>
          </cell>
          <cell r="B5246" t="str">
            <v>Antriebswelle für Hauber</v>
          </cell>
          <cell r="C5246">
            <v>0</v>
          </cell>
          <cell r="D5246">
            <v>110</v>
          </cell>
          <cell r="E5246">
            <v>110</v>
          </cell>
        </row>
        <row r="5247">
          <cell r="A5247" t="str">
            <v>400102100</v>
          </cell>
          <cell r="B5247" t="str">
            <v>Anschlagsplatte f. Endanschlag</v>
          </cell>
          <cell r="C5247">
            <v>0</v>
          </cell>
          <cell r="D5247">
            <v>4.3499999999999996</v>
          </cell>
          <cell r="E5247">
            <v>4.3499999999999996</v>
          </cell>
        </row>
        <row r="5248">
          <cell r="A5248" t="str">
            <v>400102101</v>
          </cell>
          <cell r="B5248" t="str">
            <v>Endanschlag für Trolley kpl.</v>
          </cell>
          <cell r="C5248">
            <v>0.17</v>
          </cell>
          <cell r="D5248">
            <v>5.32</v>
          </cell>
          <cell r="E5248">
            <v>5.49</v>
          </cell>
        </row>
        <row r="5249">
          <cell r="A5249" t="str">
            <v>400102102</v>
          </cell>
          <cell r="B5249" t="str">
            <v>Conveyor Type TX200FD</v>
          </cell>
          <cell r="C5249">
            <v>0</v>
          </cell>
          <cell r="D5249">
            <v>14755</v>
          </cell>
          <cell r="E5249">
            <v>14755</v>
          </cell>
        </row>
        <row r="5250">
          <cell r="A5250" t="str">
            <v>400102103</v>
          </cell>
          <cell r="B5250" t="str">
            <v>PVC-Gewebeschlauch, S-außen-Ø 16, S-innen-Ø 10</v>
          </cell>
          <cell r="C5250">
            <v>0</v>
          </cell>
          <cell r="D5250">
            <v>0</v>
          </cell>
          <cell r="E5250">
            <v>0</v>
          </cell>
        </row>
        <row r="5251">
          <cell r="A5251" t="str">
            <v>400102104</v>
          </cell>
          <cell r="B5251" t="str">
            <v>Halterung für Gleitleiste Bügelentladung</v>
          </cell>
          <cell r="C5251">
            <v>0</v>
          </cell>
          <cell r="D5251">
            <v>0</v>
          </cell>
          <cell r="E5251">
            <v>0</v>
          </cell>
        </row>
        <row r="5252">
          <cell r="A5252" t="str">
            <v>400102105</v>
          </cell>
          <cell r="B5252" t="str">
            <v>Conveyor Type TX200FD</v>
          </cell>
          <cell r="C5252">
            <v>0</v>
          </cell>
          <cell r="D5252">
            <v>12000</v>
          </cell>
          <cell r="E5252">
            <v>12000</v>
          </cell>
        </row>
        <row r="5253">
          <cell r="A5253" t="str">
            <v>400102106</v>
          </cell>
          <cell r="B5253" t="str">
            <v>Zusatzaufwand Projekt Hubstation 024-20</v>
          </cell>
          <cell r="C5253">
            <v>0</v>
          </cell>
          <cell r="D5253">
            <v>3395.75</v>
          </cell>
          <cell r="E5253">
            <v>3395.75</v>
          </cell>
        </row>
        <row r="5254">
          <cell r="A5254" t="str">
            <v>400102107</v>
          </cell>
          <cell r="B5254" t="str">
            <v>ITEM für Gleitleiste Bügelentladung</v>
          </cell>
          <cell r="C5254">
            <v>0</v>
          </cell>
          <cell r="D5254">
            <v>0</v>
          </cell>
          <cell r="E5254">
            <v>0</v>
          </cell>
        </row>
        <row r="5255">
          <cell r="A5255" t="str">
            <v>400102108</v>
          </cell>
          <cell r="B5255" t="str">
            <v>IWIS Hohlbolzenkette 08B-1 ohne Buchsen</v>
          </cell>
          <cell r="C5255">
            <v>0</v>
          </cell>
          <cell r="D5255">
            <v>9.3480000000000008</v>
          </cell>
          <cell r="E5255">
            <v>9.3480000000000008</v>
          </cell>
        </row>
        <row r="5256">
          <cell r="A5256" t="str">
            <v>400102109</v>
          </cell>
          <cell r="B5256" t="str">
            <v>Kettengleitprofil IWIS Hohlbolzenkette 08B-1</v>
          </cell>
          <cell r="C5256">
            <v>0</v>
          </cell>
          <cell r="D5256">
            <v>41.95</v>
          </cell>
          <cell r="E5256">
            <v>41.95</v>
          </cell>
        </row>
        <row r="5257">
          <cell r="A5257" t="str">
            <v>400102110</v>
          </cell>
          <cell r="B5257" t="str">
            <v>Kettenführungsprofil IWIS Hohlbolzenkette 08B-1</v>
          </cell>
          <cell r="C5257">
            <v>0</v>
          </cell>
          <cell r="D5257">
            <v>71.430000000000007</v>
          </cell>
          <cell r="E5257">
            <v>71.430000000000007</v>
          </cell>
        </row>
        <row r="5258">
          <cell r="A5258" t="str">
            <v>400102111</v>
          </cell>
          <cell r="B5258" t="str">
            <v>Verbindungsplatte AFS</v>
          </cell>
          <cell r="C5258">
            <v>0</v>
          </cell>
          <cell r="D5258">
            <v>12.85</v>
          </cell>
          <cell r="E5258">
            <v>12.85</v>
          </cell>
        </row>
        <row r="5259">
          <cell r="A5259" t="str">
            <v>400102112</v>
          </cell>
          <cell r="B5259" t="str">
            <v>Versteifungskeil AFS</v>
          </cell>
          <cell r="C5259"/>
          <cell r="D5259"/>
          <cell r="E5259"/>
        </row>
        <row r="5260">
          <cell r="A5260" t="str">
            <v>400102113</v>
          </cell>
          <cell r="B5260" t="str">
            <v>Nutenstein N8/M8 Bosch-Rexroth</v>
          </cell>
          <cell r="C5260">
            <v>0</v>
          </cell>
          <cell r="D5260">
            <v>0.68</v>
          </cell>
          <cell r="E5260">
            <v>0.68</v>
          </cell>
        </row>
        <row r="5261">
          <cell r="A5261" t="str">
            <v>400102114</v>
          </cell>
          <cell r="B5261" t="str">
            <v>Nutenstein Kettenführungsprofil</v>
          </cell>
          <cell r="C5261">
            <v>0</v>
          </cell>
          <cell r="D5261">
            <v>52.4</v>
          </cell>
          <cell r="E5261">
            <v>52.4</v>
          </cell>
        </row>
        <row r="5262">
          <cell r="A5262" t="str">
            <v>400102115</v>
          </cell>
          <cell r="B5262" t="str">
            <v>BG-Umlenkstation AFS</v>
          </cell>
          <cell r="C5262">
            <v>57</v>
          </cell>
          <cell r="D5262">
            <v>419.04</v>
          </cell>
          <cell r="E5262">
            <v>476.04</v>
          </cell>
        </row>
        <row r="5263">
          <cell r="A5263" t="str">
            <v>400102116</v>
          </cell>
          <cell r="B5263" t="str">
            <v>BG-Umlenkrolle AFS</v>
          </cell>
          <cell r="C5263">
            <v>0</v>
          </cell>
          <cell r="D5263">
            <v>399.65</v>
          </cell>
          <cell r="E5263">
            <v>399.65</v>
          </cell>
        </row>
        <row r="5264">
          <cell r="A5264" t="str">
            <v>400102117</v>
          </cell>
          <cell r="B5264" t="str">
            <v>Halbschale Umlenkstation AFS</v>
          </cell>
          <cell r="C5264">
            <v>0</v>
          </cell>
          <cell r="D5264">
            <v>460</v>
          </cell>
          <cell r="E5264">
            <v>460</v>
          </cell>
        </row>
        <row r="5265">
          <cell r="A5265" t="str">
            <v>400102118</v>
          </cell>
          <cell r="B5265" t="str">
            <v>Halbschale Umlenkstation AFS gespiegelt</v>
          </cell>
          <cell r="C5265">
            <v>0</v>
          </cell>
          <cell r="D5265">
            <v>460</v>
          </cell>
          <cell r="E5265">
            <v>460</v>
          </cell>
        </row>
        <row r="5266">
          <cell r="A5266" t="str">
            <v>400102119</v>
          </cell>
          <cell r="B5266" t="str">
            <v>Kettenführung Umlenkstation AFS</v>
          </cell>
          <cell r="C5266">
            <v>0</v>
          </cell>
          <cell r="D5266">
            <v>62.42</v>
          </cell>
          <cell r="E5266">
            <v>62.42</v>
          </cell>
        </row>
        <row r="5267">
          <cell r="A5267" t="str">
            <v>400102120</v>
          </cell>
          <cell r="B5267" t="str">
            <v>Kettengleitprofil Umlenkstation AFS</v>
          </cell>
          <cell r="C5267">
            <v>0</v>
          </cell>
          <cell r="D5267">
            <v>0</v>
          </cell>
          <cell r="E5267">
            <v>0</v>
          </cell>
        </row>
        <row r="5268">
          <cell r="A5268" t="str">
            <v>400102121</v>
          </cell>
          <cell r="B5268" t="str">
            <v>RG-Förderer 1</v>
          </cell>
          <cell r="C5268">
            <v>938.7</v>
          </cell>
          <cell r="D5268">
            <v>2900.87</v>
          </cell>
          <cell r="E5268">
            <v>3890.07</v>
          </cell>
        </row>
        <row r="5269">
          <cell r="A5269" t="str">
            <v>400102122</v>
          </cell>
          <cell r="B5269" t="str">
            <v>Gefaellebogen Endstück</v>
          </cell>
          <cell r="C5269">
            <v>0</v>
          </cell>
          <cell r="D5269">
            <v>174.33</v>
          </cell>
          <cell r="E5269">
            <v>174.33</v>
          </cell>
        </row>
        <row r="5270">
          <cell r="A5270" t="str">
            <v>400102123</v>
          </cell>
          <cell r="B5270" t="str">
            <v>TEF BOGEN 90° R450</v>
          </cell>
          <cell r="C5270">
            <v>10.5</v>
          </cell>
          <cell r="D5270">
            <v>49.176215325037951</v>
          </cell>
          <cell r="E5270">
            <v>59.676215325037944</v>
          </cell>
        </row>
        <row r="5271">
          <cell r="A5271" t="str">
            <v>400102124</v>
          </cell>
          <cell r="B5271" t="str">
            <v>Gefällebogen vertikal</v>
          </cell>
          <cell r="C5271"/>
          <cell r="D5271"/>
          <cell r="E5271"/>
        </row>
        <row r="5272">
          <cell r="A5272" t="str">
            <v>400102125</v>
          </cell>
          <cell r="B5272" t="str">
            <v>TEF Außenbogen vertikal</v>
          </cell>
          <cell r="C5272">
            <v>9.5</v>
          </cell>
          <cell r="D5272">
            <v>15.33</v>
          </cell>
          <cell r="E5272">
            <v>24.83</v>
          </cell>
        </row>
        <row r="5273">
          <cell r="A5273" t="str">
            <v>400102126</v>
          </cell>
          <cell r="B5273" t="str">
            <v>TEF Innenbogen vertikal</v>
          </cell>
          <cell r="C5273">
            <v>31</v>
          </cell>
          <cell r="D5273">
            <v>25.663333333333334</v>
          </cell>
          <cell r="E5273">
            <v>56.663333333333334</v>
          </cell>
        </row>
        <row r="5274">
          <cell r="A5274" t="str">
            <v>400102127</v>
          </cell>
          <cell r="B5274" t="str">
            <v>Halteplatte</v>
          </cell>
          <cell r="C5274">
            <v>0</v>
          </cell>
          <cell r="D5274">
            <v>15.65</v>
          </cell>
          <cell r="E5274">
            <v>15.65</v>
          </cell>
        </row>
        <row r="5275">
          <cell r="A5275" t="str">
            <v>400102128</v>
          </cell>
          <cell r="B5275" t="str">
            <v>ANTRIEBSSTATION RECHTS FÜR TEF RECHTS - BG</v>
          </cell>
          <cell r="C5275">
            <v>45.5</v>
          </cell>
          <cell r="D5275">
            <v>695.22</v>
          </cell>
          <cell r="E5275">
            <v>753.22</v>
          </cell>
        </row>
        <row r="5276">
          <cell r="A5276" t="str">
            <v>400102129</v>
          </cell>
          <cell r="B5276" t="str">
            <v>Halter für Motor</v>
          </cell>
          <cell r="C5276">
            <v>0</v>
          </cell>
          <cell r="D5276">
            <v>17.21</v>
          </cell>
          <cell r="E5276">
            <v>17.21</v>
          </cell>
        </row>
        <row r="5277">
          <cell r="A5277" t="str">
            <v>400102130</v>
          </cell>
          <cell r="B5277" t="str">
            <v>Halter</v>
          </cell>
          <cell r="C5277">
            <v>0</v>
          </cell>
          <cell r="D5277">
            <v>2.95</v>
          </cell>
          <cell r="E5277">
            <v>2.95</v>
          </cell>
        </row>
        <row r="5278">
          <cell r="A5278" t="str">
            <v>400102131</v>
          </cell>
          <cell r="B5278" t="str">
            <v>Drahtbügel / Beuteltasche</v>
          </cell>
          <cell r="C5278">
            <v>0</v>
          </cell>
          <cell r="D5278">
            <v>0</v>
          </cell>
          <cell r="E5278">
            <v>0</v>
          </cell>
        </row>
        <row r="5279">
          <cell r="A5279" t="str">
            <v>400102132</v>
          </cell>
          <cell r="B5279" t="str">
            <v>ITEM Halterung für Gleitleiste Bügelentladung</v>
          </cell>
          <cell r="C5279">
            <v>0</v>
          </cell>
          <cell r="D5279">
            <v>0</v>
          </cell>
          <cell r="E5279">
            <v>0</v>
          </cell>
        </row>
        <row r="5280">
          <cell r="A5280" t="str">
            <v>400102133</v>
          </cell>
          <cell r="B5280" t="str">
            <v>RAHMENELEMENT L=900MM - ILS 3.0</v>
          </cell>
          <cell r="C5280">
            <v>0</v>
          </cell>
          <cell r="D5280">
            <v>0</v>
          </cell>
          <cell r="E5280">
            <v>0</v>
          </cell>
        </row>
        <row r="5281">
          <cell r="A5281" t="str">
            <v>400102134</v>
          </cell>
          <cell r="B5281" t="str">
            <v xml:space="preserve">Verschlussstecker QR1-S-RBS Standard 2123210000 </v>
          </cell>
          <cell r="C5281">
            <v>0</v>
          </cell>
          <cell r="D5281">
            <v>0.55300000000000005</v>
          </cell>
          <cell r="E5281">
            <v>0.55300000000000005</v>
          </cell>
        </row>
        <row r="5282">
          <cell r="A5282" t="str">
            <v>400102135</v>
          </cell>
          <cell r="B5282" t="str">
            <v>Gerader Steckverbinder, reduzierend QR1-S-RSR Stan</v>
          </cell>
          <cell r="C5282">
            <v>0</v>
          </cell>
          <cell r="D5282">
            <v>2.74</v>
          </cell>
          <cell r="E5282">
            <v>2.74</v>
          </cell>
        </row>
        <row r="5283">
          <cell r="A5283" t="str">
            <v>400102136</v>
          </cell>
          <cell r="B5283" t="str">
            <v>TEF RECHTS - BIDIREKTIONAL KURZ</v>
          </cell>
          <cell r="C5283"/>
          <cell r="D5283"/>
          <cell r="E5283"/>
        </row>
        <row r="5284">
          <cell r="A5284" t="str">
            <v>400102137</v>
          </cell>
          <cell r="B5284" t="str">
            <v>T-Verbinder QR1-S-RTR-DA10-DA06 R412005029</v>
          </cell>
          <cell r="C5284">
            <v>0</v>
          </cell>
          <cell r="D5284">
            <v>3.14</v>
          </cell>
          <cell r="E5284">
            <v>3.14</v>
          </cell>
        </row>
        <row r="5285">
          <cell r="A5285" t="str">
            <v>400102138</v>
          </cell>
          <cell r="B5285" t="str">
            <v>Steck-Mehrfachverteiler, 2 fach G 1/4 Ø10 MLIQSLV2</v>
          </cell>
          <cell r="C5285">
            <v>0</v>
          </cell>
          <cell r="D5285">
            <v>5.4509999999999996</v>
          </cell>
          <cell r="E5285">
            <v>5.4509999999999996</v>
          </cell>
        </row>
        <row r="5286">
          <cell r="A5286" t="str">
            <v>400102139</v>
          </cell>
          <cell r="B5286" t="str">
            <v>Ferrit-Ringkern d=4,9mm; D=9,5mm; H=10,4mm</v>
          </cell>
          <cell r="C5286">
            <v>0</v>
          </cell>
          <cell r="D5286">
            <v>0.27800000000000002</v>
          </cell>
          <cell r="E5286">
            <v>0.27800000000000002</v>
          </cell>
        </row>
        <row r="5287">
          <cell r="A5287" t="str">
            <v>400102140</v>
          </cell>
          <cell r="B5287" t="str">
            <v>Halter Lichtschranke Trolleyträger Hubstation</v>
          </cell>
          <cell r="C5287">
            <v>0</v>
          </cell>
          <cell r="D5287">
            <v>45.6</v>
          </cell>
          <cell r="E5287">
            <v>45.6</v>
          </cell>
        </row>
        <row r="5288">
          <cell r="A5288" t="str">
            <v>400102141</v>
          </cell>
          <cell r="B5288" t="str">
            <v>Kupferlackdraht d=0,5mm</v>
          </cell>
          <cell r="C5288">
            <v>0</v>
          </cell>
          <cell r="D5288">
            <v>0.10795454545454547</v>
          </cell>
          <cell r="E5288">
            <v>0.10795454545454547</v>
          </cell>
        </row>
        <row r="5289">
          <cell r="A5289" t="str">
            <v>400102142</v>
          </cell>
          <cell r="B5289" t="str">
            <v>L-Winkel EN 10056-1 - 25 x 25 x 3</v>
          </cell>
          <cell r="C5289">
            <v>0</v>
          </cell>
          <cell r="D5289">
            <v>9.4033333333333324</v>
          </cell>
          <cell r="E5289">
            <v>9.4033333333333324</v>
          </cell>
        </row>
        <row r="5290">
          <cell r="A5290" t="str">
            <v>400102143</v>
          </cell>
          <cell r="B5290" t="str">
            <v>BG-Unterer AFS-Bogen</v>
          </cell>
          <cell r="C5290">
            <v>0</v>
          </cell>
          <cell r="D5290">
            <v>0</v>
          </cell>
          <cell r="E5290">
            <v>0</v>
          </cell>
        </row>
        <row r="5291">
          <cell r="A5291" t="str">
            <v>400102144</v>
          </cell>
          <cell r="B5291" t="str">
            <v>Oberer Kettenführungsbogen AFS</v>
          </cell>
          <cell r="C5291"/>
          <cell r="D5291"/>
          <cell r="E5291"/>
        </row>
        <row r="5292">
          <cell r="A5292" t="str">
            <v>400102145</v>
          </cell>
          <cell r="B5292" t="str">
            <v>Halbschale oberer AFS-Bogen</v>
          </cell>
          <cell r="C5292"/>
          <cell r="D5292"/>
          <cell r="E5292"/>
        </row>
        <row r="5293">
          <cell r="A5293" t="str">
            <v>400102146</v>
          </cell>
          <cell r="B5293" t="str">
            <v>Halbschale oberer AFS-Bogen gespiegelt</v>
          </cell>
          <cell r="C5293"/>
          <cell r="D5293"/>
          <cell r="E5293"/>
        </row>
        <row r="5294">
          <cell r="A5294" t="str">
            <v>400102147</v>
          </cell>
          <cell r="B5294" t="str">
            <v>STAUSTRECKE SP 2.0 73X100 L=1200</v>
          </cell>
          <cell r="C5294"/>
          <cell r="D5294"/>
          <cell r="E5294"/>
        </row>
        <row r="5295">
          <cell r="A5295" t="str">
            <v>400102148</v>
          </cell>
          <cell r="B5295" t="str">
            <v>Gefällebogen für Staustrecke vertikal 10°</v>
          </cell>
          <cell r="C5295">
            <v>0</v>
          </cell>
          <cell r="D5295">
            <v>0</v>
          </cell>
          <cell r="E5295">
            <v>0</v>
          </cell>
        </row>
        <row r="5296">
          <cell r="A5296" t="str">
            <v>400102149</v>
          </cell>
          <cell r="B5296" t="str">
            <v>Zylinderhalter f. Prüfvorrichtung HFS-Bügelträger</v>
          </cell>
          <cell r="C5296">
            <v>0</v>
          </cell>
          <cell r="D5296">
            <v>0</v>
          </cell>
          <cell r="E5296">
            <v>0</v>
          </cell>
        </row>
        <row r="5297">
          <cell r="A5297" t="str">
            <v>400102150</v>
          </cell>
          <cell r="B5297" t="str">
            <v>Endanschlag Hubstation 1</v>
          </cell>
          <cell r="C5297">
            <v>0</v>
          </cell>
          <cell r="D5297">
            <v>0</v>
          </cell>
          <cell r="E5297">
            <v>0</v>
          </cell>
        </row>
        <row r="5298">
          <cell r="A5298" t="str">
            <v>400102151</v>
          </cell>
          <cell r="B5298" t="str">
            <v>HFS LAUFKÖRPER BÜGELTRÄGER GRAU / RAL 7035</v>
          </cell>
          <cell r="C5298">
            <v>0</v>
          </cell>
          <cell r="D5298">
            <v>0</v>
          </cell>
          <cell r="E5298">
            <v>0</v>
          </cell>
        </row>
        <row r="5299">
          <cell r="A5299" t="str">
            <v>400102152</v>
          </cell>
          <cell r="B5299" t="str">
            <v>MINI-RILLENKUGELLAGER 608 ZZ geölt NTN/CBG 210325</v>
          </cell>
          <cell r="C5299">
            <v>0</v>
          </cell>
          <cell r="D5299">
            <v>3.72</v>
          </cell>
          <cell r="E5299">
            <v>3.72</v>
          </cell>
        </row>
        <row r="5300">
          <cell r="A5300" t="str">
            <v>400102153</v>
          </cell>
          <cell r="B5300" t="str">
            <v>HFS BÜGELTRÄGER GRAU / RAL 7035</v>
          </cell>
          <cell r="C5300">
            <v>0</v>
          </cell>
          <cell r="D5300">
            <v>7.07</v>
          </cell>
          <cell r="E5300">
            <v>7.07</v>
          </cell>
        </row>
        <row r="5301">
          <cell r="A5301" t="str">
            <v>400102154</v>
          </cell>
          <cell r="B5301" t="str">
            <v>Prüfvorrichtung HFS-Bügelträger</v>
          </cell>
          <cell r="C5301"/>
          <cell r="D5301"/>
          <cell r="E5301"/>
        </row>
        <row r="5302">
          <cell r="A5302" t="str">
            <v>400102155</v>
          </cell>
          <cell r="B5302" t="str">
            <v>LEPY6K-25 Elektrischer Linearactuator</v>
          </cell>
          <cell r="C5302">
            <v>0</v>
          </cell>
          <cell r="D5302">
            <v>0</v>
          </cell>
          <cell r="E5302">
            <v>0</v>
          </cell>
        </row>
        <row r="5303">
          <cell r="A5303" t="str">
            <v>400102156</v>
          </cell>
          <cell r="B5303" t="str">
            <v>Stopperpuffer elektr.</v>
          </cell>
          <cell r="C5303">
            <v>0</v>
          </cell>
          <cell r="D5303">
            <v>0</v>
          </cell>
          <cell r="E5303">
            <v>0</v>
          </cell>
        </row>
        <row r="5304">
          <cell r="A5304" t="str">
            <v>400102157</v>
          </cell>
          <cell r="B5304" t="str">
            <v>Anschluss Schaltschrankkühlung HP4 und FP3</v>
          </cell>
          <cell r="C5304">
            <v>0</v>
          </cell>
          <cell r="D5304">
            <v>2726.06</v>
          </cell>
          <cell r="E5304">
            <v>2726.06</v>
          </cell>
        </row>
        <row r="5305">
          <cell r="A5305" t="str">
            <v>400102158</v>
          </cell>
          <cell r="B5305" t="str">
            <v>Presentation Scanning</v>
          </cell>
          <cell r="C5305">
            <v>0</v>
          </cell>
          <cell r="D5305">
            <v>3657.29</v>
          </cell>
          <cell r="E5305">
            <v>3657.29</v>
          </cell>
        </row>
        <row r="5306">
          <cell r="A5306" t="str">
            <v>400102159</v>
          </cell>
          <cell r="B5306" t="str">
            <v>Aufhängehaken AH 28-8 M8/28 428800</v>
          </cell>
          <cell r="C5306">
            <v>0</v>
          </cell>
          <cell r="D5306">
            <v>0.65</v>
          </cell>
          <cell r="E5306">
            <v>0.65</v>
          </cell>
        </row>
        <row r="5307">
          <cell r="A5307" t="str">
            <v>400102160</v>
          </cell>
          <cell r="B5307" t="str">
            <v>Gefälleprofil Zuschnitt</v>
          </cell>
          <cell r="C5307">
            <v>2</v>
          </cell>
          <cell r="D5307">
            <v>8.5129000000000001</v>
          </cell>
          <cell r="E5307">
            <v>10.5129</v>
          </cell>
        </row>
        <row r="5308">
          <cell r="A5308" t="str">
            <v>400102161</v>
          </cell>
          <cell r="B5308" t="str">
            <v>Gefällefprofil Segment aufwärts</v>
          </cell>
          <cell r="C5308">
            <v>4</v>
          </cell>
          <cell r="D5308">
            <v>1.8832</v>
          </cell>
          <cell r="E5308">
            <v>5.8832000000000004</v>
          </cell>
        </row>
        <row r="5309">
          <cell r="A5309" t="str">
            <v>400102162</v>
          </cell>
          <cell r="B5309" t="str">
            <v>Gefälleprofil Zuschnitt</v>
          </cell>
          <cell r="C5309">
            <v>4</v>
          </cell>
          <cell r="D5309">
            <v>21.19</v>
          </cell>
          <cell r="E5309">
            <v>25.19</v>
          </cell>
        </row>
        <row r="5310">
          <cell r="A5310" t="str">
            <v>400102163</v>
          </cell>
          <cell r="B5310" t="str">
            <v>Gefälleprofil Segment abwärts</v>
          </cell>
          <cell r="C5310">
            <v>4</v>
          </cell>
          <cell r="D5310">
            <v>2.4182000000000001</v>
          </cell>
          <cell r="E5310">
            <v>6.4182000000000006</v>
          </cell>
        </row>
        <row r="5311">
          <cell r="A5311" t="str">
            <v>400102164</v>
          </cell>
          <cell r="B5311" t="str">
            <v>Gefälleprofil Zuschnitt</v>
          </cell>
          <cell r="C5311">
            <v>2</v>
          </cell>
          <cell r="D5311">
            <v>8.56</v>
          </cell>
          <cell r="E5311">
            <v>10.56</v>
          </cell>
        </row>
        <row r="5312">
          <cell r="A5312" t="str">
            <v>400102165</v>
          </cell>
          <cell r="B5312" t="str">
            <v>Verbindung Segmente 11,25°</v>
          </cell>
          <cell r="C5312">
            <v>0</v>
          </cell>
          <cell r="D5312">
            <v>9.65</v>
          </cell>
          <cell r="E5312">
            <v>9.65</v>
          </cell>
        </row>
        <row r="5313">
          <cell r="A5313" t="str">
            <v>400102166</v>
          </cell>
          <cell r="B5313" t="str">
            <v>Verbindung Segmente 12°</v>
          </cell>
          <cell r="C5313">
            <v>0</v>
          </cell>
          <cell r="D5313">
            <v>2.33</v>
          </cell>
          <cell r="E5313">
            <v>2.33</v>
          </cell>
        </row>
        <row r="5314">
          <cell r="A5314" t="str">
            <v>400102167</v>
          </cell>
          <cell r="B5314" t="str">
            <v>Trapezverbinder 11,25°</v>
          </cell>
          <cell r="C5314">
            <v>1</v>
          </cell>
          <cell r="D5314">
            <v>0.9591439773469832</v>
          </cell>
          <cell r="E5314">
            <v>1.9591439773469832</v>
          </cell>
        </row>
        <row r="5315">
          <cell r="A5315" t="str">
            <v>400102168</v>
          </cell>
          <cell r="B5315" t="str">
            <v>Trapezverbinder 12°</v>
          </cell>
          <cell r="C5315">
            <v>1.5</v>
          </cell>
          <cell r="D5315">
            <v>1.1006303637551731</v>
          </cell>
          <cell r="E5315">
            <v>2.6006303637551729</v>
          </cell>
        </row>
        <row r="5316">
          <cell r="A5316" t="str">
            <v>400102169</v>
          </cell>
          <cell r="B5316" t="str">
            <v>PENDELSCHEIBE FÜR SCHLEPPSEGMENTABFRAGE</v>
          </cell>
          <cell r="C5316">
            <v>357</v>
          </cell>
          <cell r="D5316">
            <v>13.51</v>
          </cell>
          <cell r="E5316">
            <v>370.51</v>
          </cell>
        </row>
        <row r="5317">
          <cell r="A5317" t="str">
            <v>400102170</v>
          </cell>
          <cell r="B5317" t="str">
            <v>Spulenaufnahmeleiste für Sortertasche magnetisch</v>
          </cell>
          <cell r="C5317">
            <v>0</v>
          </cell>
          <cell r="D5317">
            <v>93.83</v>
          </cell>
          <cell r="E5317">
            <v>93.83</v>
          </cell>
        </row>
        <row r="5318">
          <cell r="A5318" t="str">
            <v>400102171</v>
          </cell>
          <cell r="B5318" t="str">
            <v>Magnetaufnahmeleiste für Sortertasche magnetisch</v>
          </cell>
          <cell r="C5318">
            <v>0</v>
          </cell>
          <cell r="D5318">
            <v>157.94</v>
          </cell>
          <cell r="E5318">
            <v>157.94</v>
          </cell>
        </row>
        <row r="5319">
          <cell r="A5319" t="str">
            <v>400102172</v>
          </cell>
          <cell r="B5319" t="str">
            <v>Spulenkörper für Sortertasche magnetisch</v>
          </cell>
          <cell r="C5319">
            <v>0</v>
          </cell>
          <cell r="D5319">
            <v>3.68</v>
          </cell>
          <cell r="E5319">
            <v>3.68</v>
          </cell>
        </row>
        <row r="5320">
          <cell r="A5320" t="str">
            <v>400102173</v>
          </cell>
          <cell r="B5320" t="str">
            <v>Kronenmutter DIN 979 - M8</v>
          </cell>
          <cell r="C5320">
            <v>0</v>
          </cell>
          <cell r="D5320">
            <v>1.3029999999999999</v>
          </cell>
          <cell r="E5320">
            <v>1.3029999999999999</v>
          </cell>
        </row>
        <row r="5321">
          <cell r="A5321" t="str">
            <v>400102174</v>
          </cell>
          <cell r="B5321" t="str">
            <v>Splint ISO 1234 - 2x16</v>
          </cell>
          <cell r="C5321">
            <v>0</v>
          </cell>
          <cell r="D5321">
            <v>0</v>
          </cell>
          <cell r="E5321">
            <v>0</v>
          </cell>
        </row>
        <row r="5322">
          <cell r="A5322" t="str">
            <v>400102175</v>
          </cell>
          <cell r="B5322" t="str">
            <v>Sensorhalter optischer Bügelzähler</v>
          </cell>
          <cell r="C5322">
            <v>0</v>
          </cell>
          <cell r="D5322">
            <v>8.85</v>
          </cell>
          <cell r="E5322">
            <v>8.85</v>
          </cell>
        </row>
        <row r="5323">
          <cell r="A5323" t="str">
            <v>400102176</v>
          </cell>
          <cell r="B5323" t="str">
            <v>BG-Traversenadapter V60</v>
          </cell>
          <cell r="C5323">
            <v>3.61</v>
          </cell>
          <cell r="D5323">
            <v>92.343879901210315</v>
          </cell>
          <cell r="E5323">
            <v>95.953879901210314</v>
          </cell>
        </row>
        <row r="5324">
          <cell r="A5324" t="str">
            <v>400102177</v>
          </cell>
          <cell r="B5324" t="str">
            <v xml:space="preserve">Intel PCIe Netzwerkkarte </v>
          </cell>
          <cell r="C5324">
            <v>0</v>
          </cell>
          <cell r="D5324">
            <v>60</v>
          </cell>
          <cell r="E5324">
            <v>60</v>
          </cell>
        </row>
        <row r="5325">
          <cell r="A5325" t="str">
            <v>400102178</v>
          </cell>
          <cell r="B5325" t="str">
            <v>TEF BOGEN 90° R450</v>
          </cell>
          <cell r="C5325"/>
          <cell r="D5325"/>
          <cell r="E5325"/>
        </row>
        <row r="5326">
          <cell r="A5326" t="str">
            <v>400102179</v>
          </cell>
          <cell r="B5326" t="str">
            <v>Halter Trolley Lehre CQT kpl.</v>
          </cell>
          <cell r="C5326">
            <v>0</v>
          </cell>
          <cell r="D5326">
            <v>162</v>
          </cell>
          <cell r="E5326">
            <v>162</v>
          </cell>
        </row>
        <row r="5327">
          <cell r="A5327" t="str">
            <v>400102179_1</v>
          </cell>
          <cell r="B5327" t="str">
            <v>Halter Trolley Lehre CQT</v>
          </cell>
          <cell r="C5327"/>
          <cell r="D5327"/>
          <cell r="E5327"/>
        </row>
        <row r="5328">
          <cell r="A5328" t="str">
            <v>400102179_2</v>
          </cell>
          <cell r="B5328" t="str">
            <v>PIN Trolley Lehre CQT</v>
          </cell>
          <cell r="C5328"/>
          <cell r="D5328"/>
          <cell r="E5328"/>
        </row>
        <row r="5329">
          <cell r="A5329" t="str">
            <v>400102180</v>
          </cell>
          <cell r="B5329" t="str">
            <v>Anschlagstopfen Wippe für Alu Einlegeschiene</v>
          </cell>
          <cell r="C5329">
            <v>0</v>
          </cell>
          <cell r="D5329">
            <v>3.8</v>
          </cell>
          <cell r="E5329">
            <v>3.8</v>
          </cell>
        </row>
        <row r="5330">
          <cell r="A5330" t="str">
            <v>400102181</v>
          </cell>
          <cell r="B5330" t="str">
            <v>Schrauben mit Ansatz CBBDH6-5</v>
          </cell>
          <cell r="C5330">
            <v>0</v>
          </cell>
          <cell r="D5330">
            <v>6.8</v>
          </cell>
          <cell r="E5330">
            <v>6.8</v>
          </cell>
        </row>
        <row r="5331">
          <cell r="A5331" t="str">
            <v>400102182</v>
          </cell>
          <cell r="B5331" t="str">
            <v>Anlaufscheibe GTM-0611-010</v>
          </cell>
          <cell r="C5331">
            <v>0</v>
          </cell>
          <cell r="D5331">
            <v>0.45</v>
          </cell>
          <cell r="E5331">
            <v>0.45</v>
          </cell>
        </row>
        <row r="5332">
          <cell r="A5332" t="str">
            <v>400102184</v>
          </cell>
          <cell r="B5332" t="str">
            <v>Halter Trolley Lehre CQT</v>
          </cell>
          <cell r="C5332"/>
          <cell r="D5332"/>
          <cell r="E5332"/>
        </row>
        <row r="5333">
          <cell r="A5333" t="str">
            <v>400102185</v>
          </cell>
          <cell r="B5333" t="str">
            <v>PIN Trolley Lehre CQT</v>
          </cell>
          <cell r="C5333"/>
          <cell r="D5333"/>
          <cell r="E5333"/>
        </row>
        <row r="5334">
          <cell r="A5334" t="str">
            <v>400102186</v>
          </cell>
          <cell r="B5334" t="str">
            <v>WIPPE LINKS F. SPERRE-EINLEGESCHIENE AP</v>
          </cell>
          <cell r="C5334">
            <v>0</v>
          </cell>
          <cell r="D5334">
            <v>76.02</v>
          </cell>
          <cell r="E5334">
            <v>76.02</v>
          </cell>
        </row>
        <row r="5335">
          <cell r="A5335" t="str">
            <v>400102187</v>
          </cell>
          <cell r="B5335" t="str">
            <v>WIPPE RECHTS F. SPERRE-EINLEGESCHIENE AP</v>
          </cell>
          <cell r="C5335">
            <v>0</v>
          </cell>
          <cell r="D5335">
            <v>0</v>
          </cell>
          <cell r="E5335">
            <v>0</v>
          </cell>
        </row>
        <row r="5336">
          <cell r="A5336" t="str">
            <v>400102188</v>
          </cell>
          <cell r="B5336" t="str">
            <v>SPERRE F. EINLEGESCHIENE, KPL.</v>
          </cell>
          <cell r="C5336">
            <v>12.5</v>
          </cell>
          <cell r="D5336">
            <v>51.59</v>
          </cell>
          <cell r="E5336">
            <v>64.09</v>
          </cell>
        </row>
        <row r="5337">
          <cell r="A5337" t="str">
            <v>400102189</v>
          </cell>
          <cell r="B5337" t="str">
            <v>Einhängeschiene AP110 kpl. für Hubstation</v>
          </cell>
          <cell r="C5337"/>
          <cell r="D5337"/>
          <cell r="E5337"/>
        </row>
        <row r="5338">
          <cell r="A5338" t="str">
            <v>400102190</v>
          </cell>
          <cell r="B5338" t="str">
            <v>Gefällebogen Horizontal 30°</v>
          </cell>
          <cell r="C5338">
            <v>0</v>
          </cell>
          <cell r="D5338">
            <v>145.96</v>
          </cell>
          <cell r="E5338">
            <v>145.96</v>
          </cell>
        </row>
        <row r="5339">
          <cell r="A5339" t="str">
            <v>400102191</v>
          </cell>
          <cell r="B5339" t="str">
            <v>Elektromagnet D=25, H=20, 5V, F=50N</v>
          </cell>
          <cell r="C5339">
            <v>0</v>
          </cell>
          <cell r="D5339">
            <v>6.51</v>
          </cell>
          <cell r="E5339">
            <v>6.51</v>
          </cell>
        </row>
        <row r="5340">
          <cell r="A5340" t="str">
            <v>400102192</v>
          </cell>
          <cell r="B5340" t="str">
            <v>Gefaellebogen Endstück 30°</v>
          </cell>
          <cell r="C5340">
            <v>0</v>
          </cell>
          <cell r="D5340">
            <v>0</v>
          </cell>
          <cell r="E5340">
            <v>0</v>
          </cell>
        </row>
        <row r="5341">
          <cell r="A5341" t="str">
            <v>400102193</v>
          </cell>
          <cell r="B5341" t="str">
            <v>Gefälleprofil Zuschnitt</v>
          </cell>
          <cell r="C5341"/>
          <cell r="D5341"/>
          <cell r="E5341"/>
        </row>
        <row r="5342">
          <cell r="A5342" t="str">
            <v>400102194</v>
          </cell>
          <cell r="B5342" t="str">
            <v>TEF Bogen 60° R450</v>
          </cell>
          <cell r="C5342"/>
          <cell r="D5342"/>
          <cell r="E5342"/>
        </row>
        <row r="5343">
          <cell r="A5343" t="str">
            <v>400102195</v>
          </cell>
          <cell r="B5343" t="str">
            <v>ANTRIEBSSTATION LINKS FÜR TEF LINKS</v>
          </cell>
          <cell r="C5343">
            <v>27.55</v>
          </cell>
          <cell r="D5343">
            <v>669.39757755291089</v>
          </cell>
          <cell r="E5343">
            <v>701.94757755291073</v>
          </cell>
        </row>
        <row r="5344">
          <cell r="A5344" t="str">
            <v>400102196</v>
          </cell>
          <cell r="B5344" t="str">
            <v>RG-Förderer 2</v>
          </cell>
          <cell r="C5344">
            <v>661.4</v>
          </cell>
          <cell r="D5344">
            <v>2805.32</v>
          </cell>
          <cell r="E5344">
            <v>3507.72</v>
          </cell>
        </row>
        <row r="5345">
          <cell r="A5345" t="str">
            <v>400102197</v>
          </cell>
          <cell r="B5345" t="str">
            <v>RG-Förderer 3</v>
          </cell>
          <cell r="C5345">
            <v>730</v>
          </cell>
          <cell r="D5345">
            <v>2841.94</v>
          </cell>
          <cell r="E5345">
            <v>3612.94</v>
          </cell>
        </row>
        <row r="5346">
          <cell r="A5346" t="str">
            <v>400102198</v>
          </cell>
          <cell r="B5346" t="str">
            <v>Gefälleprofil Zuschnitt</v>
          </cell>
          <cell r="C5346"/>
          <cell r="D5346"/>
          <cell r="E5346"/>
        </row>
        <row r="5347">
          <cell r="A5347" t="str">
            <v>400102199</v>
          </cell>
          <cell r="B5347" t="str">
            <v>TEF Bogen 60° R450</v>
          </cell>
          <cell r="C5347"/>
          <cell r="D5347"/>
          <cell r="E5347"/>
        </row>
        <row r="5348">
          <cell r="A5348" t="str">
            <v>400102200</v>
          </cell>
          <cell r="B5348" t="str">
            <v>Stretchbezug/Softbag kein Logo neutral</v>
          </cell>
          <cell r="C5348">
            <v>0</v>
          </cell>
          <cell r="D5348">
            <v>21.22</v>
          </cell>
          <cell r="E5348">
            <v>21.22</v>
          </cell>
        </row>
        <row r="5349">
          <cell r="A5349" t="str">
            <v>400102201</v>
          </cell>
          <cell r="B5349" t="str">
            <v>Abstandshalter Daimler Fixiereinheit unten</v>
          </cell>
          <cell r="C5349">
            <v>0</v>
          </cell>
          <cell r="D5349">
            <v>0</v>
          </cell>
          <cell r="E5349">
            <v>0</v>
          </cell>
        </row>
        <row r="5350">
          <cell r="A5350" t="str">
            <v>400102202</v>
          </cell>
          <cell r="B5350" t="str">
            <v>APS 110 Kastenprofil mit Stossverbindung</v>
          </cell>
          <cell r="C5350">
            <v>12.5</v>
          </cell>
          <cell r="D5350">
            <v>16.079999999999998</v>
          </cell>
          <cell r="E5350">
            <v>28.58</v>
          </cell>
        </row>
        <row r="5351">
          <cell r="A5351" t="str">
            <v>400102203</v>
          </cell>
          <cell r="B5351" t="str">
            <v>APS 110 Stossverbinder Gewindestück</v>
          </cell>
          <cell r="C5351">
            <v>0</v>
          </cell>
          <cell r="D5351">
            <v>31.9</v>
          </cell>
          <cell r="E5351">
            <v>31.9</v>
          </cell>
        </row>
        <row r="5352">
          <cell r="A5352" t="str">
            <v>400102204</v>
          </cell>
          <cell r="B5352" t="str">
            <v>APS 110 Stossverbinder Gegenhalter</v>
          </cell>
          <cell r="C5352">
            <v>0</v>
          </cell>
          <cell r="D5352">
            <v>35.799999999999997</v>
          </cell>
          <cell r="E5352">
            <v>35.799999999999997</v>
          </cell>
        </row>
        <row r="5353">
          <cell r="A5353" t="str">
            <v>400102205</v>
          </cell>
          <cell r="B5353" t="str">
            <v>Adapter für Laufprofil links</v>
          </cell>
          <cell r="C5353">
            <v>0</v>
          </cell>
          <cell r="D5353">
            <v>0</v>
          </cell>
          <cell r="E5353">
            <v>0</v>
          </cell>
        </row>
        <row r="5354">
          <cell r="A5354" t="str">
            <v>400102206</v>
          </cell>
          <cell r="B5354" t="str">
            <v>Adapter für Laufprofil rechts</v>
          </cell>
          <cell r="C5354">
            <v>0</v>
          </cell>
          <cell r="D5354">
            <v>0</v>
          </cell>
          <cell r="E5354">
            <v>0</v>
          </cell>
        </row>
        <row r="5355">
          <cell r="A5355" t="str">
            <v>400102207</v>
          </cell>
          <cell r="B5355" t="str">
            <v>Daimler Baugruppe Stand 25.08.2021</v>
          </cell>
          <cell r="C5355">
            <v>0</v>
          </cell>
          <cell r="D5355">
            <v>0</v>
          </cell>
          <cell r="E5355">
            <v>0</v>
          </cell>
        </row>
        <row r="5356">
          <cell r="A5356" t="str">
            <v>400102208</v>
          </cell>
          <cell r="B5356" t="str">
            <v>Adapterplatte Grundplatte für Trolleyfixierung</v>
          </cell>
          <cell r="C5356">
            <v>0</v>
          </cell>
          <cell r="D5356">
            <v>0</v>
          </cell>
          <cell r="E5356">
            <v>0</v>
          </cell>
        </row>
        <row r="5357">
          <cell r="A5357" t="str">
            <v>400102209</v>
          </cell>
          <cell r="B5357" t="str">
            <v>Druckblech zur Entriegelung</v>
          </cell>
          <cell r="C5357">
            <v>0</v>
          </cell>
          <cell r="D5357">
            <v>46.8</v>
          </cell>
          <cell r="E5357">
            <v>46.8</v>
          </cell>
        </row>
        <row r="5358">
          <cell r="A5358" t="str">
            <v>400102210</v>
          </cell>
          <cell r="B5358" t="str">
            <v>Vorzentrierung für Fixierstation unten kpl.</v>
          </cell>
          <cell r="C5358">
            <v>109.83</v>
          </cell>
          <cell r="D5358">
            <v>112.3</v>
          </cell>
          <cell r="E5358">
            <v>223.13</v>
          </cell>
        </row>
        <row r="5359">
          <cell r="A5359" t="str">
            <v>400102211</v>
          </cell>
          <cell r="B5359" t="str">
            <v>Vorzentrierungs-Winkel für Fixierstation unten</v>
          </cell>
          <cell r="C5359">
            <v>0</v>
          </cell>
          <cell r="D5359">
            <v>105.9</v>
          </cell>
          <cell r="E5359">
            <v>105.9</v>
          </cell>
        </row>
        <row r="5360">
          <cell r="A5360" t="str">
            <v>400102212</v>
          </cell>
          <cell r="B5360" t="str">
            <v>Zentrierungswinkel_a f. Fixierstation unten</v>
          </cell>
          <cell r="C5360">
            <v>0</v>
          </cell>
          <cell r="D5360">
            <v>0</v>
          </cell>
          <cell r="E5360">
            <v>0</v>
          </cell>
        </row>
        <row r="5361">
          <cell r="A5361" t="str">
            <v>400102213</v>
          </cell>
          <cell r="B5361" t="str">
            <v>Zentrierungswinkel_b f. Fixierstation unten</v>
          </cell>
          <cell r="C5361">
            <v>0</v>
          </cell>
          <cell r="D5361">
            <v>0</v>
          </cell>
          <cell r="E5361">
            <v>0</v>
          </cell>
        </row>
        <row r="5362">
          <cell r="A5362" t="str">
            <v>400102214</v>
          </cell>
          <cell r="B5362" t="str">
            <v>Auflagefläche Vorzentrierung lang</v>
          </cell>
          <cell r="C5362">
            <v>0</v>
          </cell>
          <cell r="D5362">
            <v>0</v>
          </cell>
          <cell r="E5362">
            <v>0</v>
          </cell>
        </row>
        <row r="5363">
          <cell r="A5363" t="str">
            <v>400102215</v>
          </cell>
          <cell r="B5363" t="str">
            <v>Auflagefläche Vorzentrierung kurz links</v>
          </cell>
          <cell r="C5363">
            <v>0</v>
          </cell>
          <cell r="D5363">
            <v>0</v>
          </cell>
          <cell r="E5363">
            <v>0</v>
          </cell>
        </row>
        <row r="5364">
          <cell r="A5364" t="str">
            <v>400102216</v>
          </cell>
          <cell r="B5364" t="str">
            <v>Entriegelungskopf f. Fixierstation unten</v>
          </cell>
          <cell r="C5364">
            <v>0</v>
          </cell>
          <cell r="D5364">
            <v>0</v>
          </cell>
          <cell r="E5364">
            <v>0</v>
          </cell>
        </row>
        <row r="5365">
          <cell r="A5365" t="str">
            <v>400102217</v>
          </cell>
          <cell r="B5365" t="str">
            <v>Grundplatte Motorstation / Kettenspanner</v>
          </cell>
          <cell r="C5365">
            <v>0</v>
          </cell>
          <cell r="D5365">
            <v>547</v>
          </cell>
          <cell r="E5365">
            <v>547</v>
          </cell>
        </row>
        <row r="5366">
          <cell r="A5366" t="str">
            <v>400102218</v>
          </cell>
          <cell r="B5366" t="str">
            <v>Gegenhalter Spannfeder</v>
          </cell>
          <cell r="C5366">
            <v>0</v>
          </cell>
          <cell r="D5366">
            <v>0</v>
          </cell>
          <cell r="E5366">
            <v>0</v>
          </cell>
        </row>
        <row r="5367">
          <cell r="A5367" t="str">
            <v>400102219</v>
          </cell>
          <cell r="B5367" t="str">
            <v>Seitenführung Kettenspannjoch</v>
          </cell>
          <cell r="C5367">
            <v>0</v>
          </cell>
          <cell r="D5367">
            <v>0</v>
          </cell>
          <cell r="E5367">
            <v>0</v>
          </cell>
        </row>
        <row r="5368">
          <cell r="A5368" t="str">
            <v>400102220</v>
          </cell>
          <cell r="B5368" t="str">
            <v>Kettenspannjoch</v>
          </cell>
          <cell r="C5368">
            <v>0</v>
          </cell>
          <cell r="D5368">
            <v>0</v>
          </cell>
          <cell r="E5368">
            <v>0</v>
          </cell>
        </row>
        <row r="5369">
          <cell r="A5369" t="str">
            <v>400102221</v>
          </cell>
          <cell r="B5369" t="str">
            <v>Lagerachse Kettenspannjoch</v>
          </cell>
          <cell r="C5369">
            <v>0</v>
          </cell>
          <cell r="D5369">
            <v>119.5</v>
          </cell>
          <cell r="E5369">
            <v>119.5</v>
          </cell>
        </row>
        <row r="5370">
          <cell r="A5370" t="str">
            <v>400102222</v>
          </cell>
          <cell r="B5370" t="str">
            <v>Schraubendruckfeder ISO 10243 Kennfarbe: "Blau"</v>
          </cell>
          <cell r="C5370">
            <v>0</v>
          </cell>
          <cell r="D5370">
            <v>3.63</v>
          </cell>
          <cell r="E5370">
            <v>3.63</v>
          </cell>
        </row>
        <row r="5371">
          <cell r="A5371" t="str">
            <v>400102223</v>
          </cell>
          <cell r="B5371" t="str">
            <v>Schraubendruckfeder ISO 10243 Kennfarbe: "Rot"</v>
          </cell>
          <cell r="C5371">
            <v>0</v>
          </cell>
          <cell r="D5371">
            <v>4.1500000000000004</v>
          </cell>
          <cell r="E5371">
            <v>4.1500000000000004</v>
          </cell>
        </row>
        <row r="5372">
          <cell r="A5372" t="str">
            <v>400102224</v>
          </cell>
          <cell r="B5372" t="str">
            <v>Kreuzlochmutter DIN 548 M8</v>
          </cell>
          <cell r="C5372">
            <v>0</v>
          </cell>
          <cell r="D5372">
            <v>0</v>
          </cell>
          <cell r="E5372">
            <v>0</v>
          </cell>
        </row>
        <row r="5373">
          <cell r="A5373" t="str">
            <v>400102225</v>
          </cell>
          <cell r="B5373" t="str">
            <v>Distanzplatte am LP</v>
          </cell>
          <cell r="C5373">
            <v>0</v>
          </cell>
          <cell r="D5373">
            <v>10.5</v>
          </cell>
          <cell r="E5373">
            <v>10.5</v>
          </cell>
        </row>
        <row r="5374">
          <cell r="A5374" t="str">
            <v>400102226</v>
          </cell>
          <cell r="B5374" t="str">
            <v>Zylinderplatte AS Schiebeweiche</v>
          </cell>
          <cell r="C5374">
            <v>0</v>
          </cell>
          <cell r="D5374">
            <v>17</v>
          </cell>
          <cell r="E5374">
            <v>17</v>
          </cell>
        </row>
        <row r="5375">
          <cell r="A5375" t="str">
            <v>400102227</v>
          </cell>
          <cell r="B5375" t="str">
            <v>Deckplatte AS Element</v>
          </cell>
          <cell r="C5375">
            <v>0</v>
          </cell>
          <cell r="D5375">
            <v>202.5</v>
          </cell>
          <cell r="E5375">
            <v>202.5</v>
          </cell>
        </row>
        <row r="5376">
          <cell r="A5376" t="str">
            <v>400102228</v>
          </cell>
          <cell r="B5376" t="str">
            <v>Aluplatte AS Bogenhalter</v>
          </cell>
          <cell r="C5376">
            <v>0</v>
          </cell>
          <cell r="D5376">
            <v>24.5</v>
          </cell>
          <cell r="E5376">
            <v>24.5</v>
          </cell>
        </row>
        <row r="5377">
          <cell r="A5377" t="str">
            <v>400102229</v>
          </cell>
          <cell r="B5377" t="str">
            <v>Gleitwelle AS</v>
          </cell>
          <cell r="C5377">
            <v>0</v>
          </cell>
          <cell r="D5377">
            <v>6.8</v>
          </cell>
          <cell r="E5377">
            <v>6.8</v>
          </cell>
        </row>
        <row r="5378">
          <cell r="A5378" t="str">
            <v>400102230</v>
          </cell>
          <cell r="B5378" t="str">
            <v>Schiebeweiche AS</v>
          </cell>
          <cell r="C5378">
            <v>0</v>
          </cell>
          <cell r="D5378">
            <v>71.680000000000007</v>
          </cell>
          <cell r="E5378">
            <v>71.680000000000007</v>
          </cell>
        </row>
        <row r="5379">
          <cell r="A5379" t="str">
            <v>400102231</v>
          </cell>
          <cell r="B5379" t="str">
            <v>AS-Bogeneinlauf</v>
          </cell>
          <cell r="C5379">
            <v>0</v>
          </cell>
          <cell r="D5379">
            <v>551.6</v>
          </cell>
          <cell r="E5379">
            <v>551.6</v>
          </cell>
        </row>
        <row r="5380">
          <cell r="A5380" t="str">
            <v>400102232</v>
          </cell>
          <cell r="B5380" t="str">
            <v>AS-Bogenelement</v>
          </cell>
          <cell r="C5380">
            <v>0</v>
          </cell>
          <cell r="D5380">
            <v>458.35</v>
          </cell>
          <cell r="E5380">
            <v>458.35</v>
          </cell>
        </row>
        <row r="5381">
          <cell r="A5381" t="str">
            <v>400102233</v>
          </cell>
          <cell r="B5381" t="str">
            <v>ALUPROFILBOGEN OMNIWEICHE S C APBW 110 R</v>
          </cell>
          <cell r="C5381"/>
          <cell r="D5381"/>
          <cell r="E5381"/>
        </row>
        <row r="5382">
          <cell r="A5382" t="str">
            <v>400102234</v>
          </cell>
          <cell r="B5382" t="str">
            <v>Auflagefläche Vorzentrierung kurz rechts</v>
          </cell>
          <cell r="C5382">
            <v>0</v>
          </cell>
          <cell r="D5382">
            <v>0</v>
          </cell>
          <cell r="E5382">
            <v>0</v>
          </cell>
        </row>
        <row r="5383">
          <cell r="A5383" t="str">
            <v>400102235</v>
          </cell>
          <cell r="B5383" t="str">
            <v>ZB Halter fuer ES-Element links 30°</v>
          </cell>
          <cell r="C5383">
            <v>56</v>
          </cell>
          <cell r="D5383">
            <v>145.18</v>
          </cell>
          <cell r="E5383">
            <v>206.18</v>
          </cell>
        </row>
        <row r="5384">
          <cell r="A5384" t="str">
            <v>400102236</v>
          </cell>
          <cell r="B5384" t="str">
            <v>Platte_001</v>
          </cell>
          <cell r="C5384">
            <v>0</v>
          </cell>
          <cell r="D5384">
            <v>97.5</v>
          </cell>
          <cell r="E5384">
            <v>97.5</v>
          </cell>
        </row>
        <row r="5385">
          <cell r="A5385" t="str">
            <v>400102237</v>
          </cell>
          <cell r="B5385" t="str">
            <v>Platte_002</v>
          </cell>
          <cell r="C5385">
            <v>0</v>
          </cell>
          <cell r="D5385">
            <v>117</v>
          </cell>
          <cell r="E5385">
            <v>117</v>
          </cell>
        </row>
        <row r="5386">
          <cell r="A5386" t="str">
            <v>400102238</v>
          </cell>
          <cell r="B5386" t="str">
            <v>Platte_003</v>
          </cell>
          <cell r="C5386">
            <v>0</v>
          </cell>
          <cell r="D5386">
            <v>117</v>
          </cell>
          <cell r="E5386">
            <v>117</v>
          </cell>
        </row>
        <row r="5387">
          <cell r="A5387" t="str">
            <v>400102239</v>
          </cell>
          <cell r="B5387" t="str">
            <v>Halter_Einweissbogen</v>
          </cell>
          <cell r="C5387">
            <v>0</v>
          </cell>
          <cell r="D5387">
            <v>97.5</v>
          </cell>
          <cell r="E5387">
            <v>97.5</v>
          </cell>
        </row>
        <row r="5388">
          <cell r="A5388" t="str">
            <v>400102240</v>
          </cell>
          <cell r="B5388" t="str">
            <v>ES-Element Links</v>
          </cell>
          <cell r="C5388"/>
          <cell r="D5388"/>
          <cell r="E5388"/>
        </row>
        <row r="5389">
          <cell r="A5389" t="str">
            <v>400102241</v>
          </cell>
          <cell r="B5389" t="str">
            <v>Einschlagdübel W-ED/S-BND-(A2K)-M10x40 vz.</v>
          </cell>
          <cell r="C5389">
            <v>0</v>
          </cell>
          <cell r="D5389">
            <v>0.54</v>
          </cell>
          <cell r="E5389">
            <v>0.54</v>
          </cell>
        </row>
        <row r="5390">
          <cell r="A5390" t="str">
            <v>400102242</v>
          </cell>
          <cell r="B5390" t="str">
            <v>Autarke Bürstenbremse kpl.</v>
          </cell>
          <cell r="C5390"/>
          <cell r="D5390"/>
          <cell r="E5390"/>
        </row>
        <row r="5391">
          <cell r="A5391" t="str">
            <v>400102243</v>
          </cell>
          <cell r="B5391" t="str">
            <v>Halter für Hubstation gem. AN 024-20-52</v>
          </cell>
          <cell r="C5391">
            <v>0</v>
          </cell>
          <cell r="D5391">
            <v>4265</v>
          </cell>
          <cell r="E5391">
            <v>4265</v>
          </cell>
        </row>
        <row r="5392">
          <cell r="A5392" t="str">
            <v>400102244</v>
          </cell>
          <cell r="B5392" t="str">
            <v>Permanentmagnet D=15, H=15, F=25N, 12V</v>
          </cell>
          <cell r="C5392">
            <v>0</v>
          </cell>
          <cell r="D5392">
            <v>18.09</v>
          </cell>
          <cell r="E5392">
            <v>18.09</v>
          </cell>
        </row>
        <row r="5393">
          <cell r="A5393" t="str">
            <v>400102245</v>
          </cell>
          <cell r="B5393" t="str">
            <v>Permanentmagnet D=20, H=22, F=40N, 12V</v>
          </cell>
          <cell r="C5393">
            <v>0</v>
          </cell>
          <cell r="D5393">
            <v>19.82</v>
          </cell>
          <cell r="E5393">
            <v>19.82</v>
          </cell>
        </row>
        <row r="5394">
          <cell r="A5394" t="str">
            <v>400102246</v>
          </cell>
          <cell r="B5394" t="str">
            <v>Halter fuer 2 Sensoren 18mm Durchmesser</v>
          </cell>
          <cell r="C5394">
            <v>0</v>
          </cell>
          <cell r="D5394">
            <v>46.65</v>
          </cell>
          <cell r="E5394">
            <v>46.65</v>
          </cell>
        </row>
        <row r="5395">
          <cell r="A5395" t="str">
            <v>400102247</v>
          </cell>
          <cell r="B5395" t="str">
            <v>Halter fuer Sensor 18mm Durchmesser</v>
          </cell>
          <cell r="C5395">
            <v>0</v>
          </cell>
          <cell r="D5395">
            <v>19.399999999999999</v>
          </cell>
          <cell r="E5395">
            <v>19.399999999999999</v>
          </cell>
        </row>
        <row r="5396">
          <cell r="A5396" t="str">
            <v>400102248</v>
          </cell>
          <cell r="B5396" t="str">
            <v>Gewindeeinleger AFS Motor- &amp; Umlenkstation</v>
          </cell>
          <cell r="C5396">
            <v>0</v>
          </cell>
          <cell r="D5396">
            <v>44.9</v>
          </cell>
          <cell r="E5396">
            <v>44.9</v>
          </cell>
        </row>
        <row r="5397">
          <cell r="A5397" t="str">
            <v>400102249</v>
          </cell>
          <cell r="B5397" t="str">
            <v>Blechhalter kpl. für Trolleyzug T165</v>
          </cell>
          <cell r="C5397"/>
          <cell r="D5397"/>
          <cell r="E5397"/>
        </row>
        <row r="5398">
          <cell r="A5398" t="str">
            <v>400102250</v>
          </cell>
          <cell r="B5398" t="str">
            <v>Blechhalter Sondertrolley</v>
          </cell>
          <cell r="C5398">
            <v>0</v>
          </cell>
          <cell r="D5398">
            <v>47.3</v>
          </cell>
          <cell r="E5398">
            <v>47.3</v>
          </cell>
        </row>
        <row r="5399">
          <cell r="A5399" t="str">
            <v>400102251</v>
          </cell>
          <cell r="B5399" t="str">
            <v>Kettengleitprofil APS 110 / Hohlbolzenkette</v>
          </cell>
          <cell r="C5399">
            <v>0</v>
          </cell>
          <cell r="D5399">
            <v>75.010000000000005</v>
          </cell>
          <cell r="E5399">
            <v>75.010000000000005</v>
          </cell>
        </row>
        <row r="5400">
          <cell r="A5400" t="str">
            <v>400102252</v>
          </cell>
          <cell r="B5400" t="str">
            <v>Druckspeicher 20L CRVZS-20</v>
          </cell>
          <cell r="C5400">
            <v>0</v>
          </cell>
          <cell r="D5400">
            <v>0</v>
          </cell>
          <cell r="E5400">
            <v>0</v>
          </cell>
        </row>
        <row r="5401">
          <cell r="A5401" t="str">
            <v>400102253</v>
          </cell>
          <cell r="B5401" t="str">
            <v>Blindstopfen B-3/8 3570</v>
          </cell>
          <cell r="C5401">
            <v>0</v>
          </cell>
          <cell r="D5401">
            <v>0</v>
          </cell>
          <cell r="E5401">
            <v>0</v>
          </cell>
        </row>
        <row r="5402">
          <cell r="A5402" t="str">
            <v>400102254</v>
          </cell>
          <cell r="B5402" t="str">
            <v>Reduzierung G1 G1/4 RED114SST 159110</v>
          </cell>
          <cell r="C5402">
            <v>0</v>
          </cell>
          <cell r="D5402">
            <v>0</v>
          </cell>
          <cell r="E5402">
            <v>0</v>
          </cell>
        </row>
        <row r="5403">
          <cell r="A5403" t="str">
            <v>400102255</v>
          </cell>
          <cell r="B5403" t="str">
            <v>Einschraubverschraubung G1/4 16x10 für Druckspeich</v>
          </cell>
          <cell r="C5403">
            <v>0</v>
          </cell>
          <cell r="D5403">
            <v>0</v>
          </cell>
          <cell r="E5403">
            <v>0</v>
          </cell>
        </row>
        <row r="5404">
          <cell r="A5404" t="str">
            <v>400102256</v>
          </cell>
          <cell r="B5404" t="str">
            <v>T-Stück Ø16 TV16SST 159221</v>
          </cell>
          <cell r="C5404">
            <v>0</v>
          </cell>
          <cell r="D5404">
            <v>0</v>
          </cell>
          <cell r="E5404">
            <v>0</v>
          </cell>
        </row>
        <row r="5405">
          <cell r="A5405" t="str">
            <v>400102257</v>
          </cell>
          <cell r="B5405" t="str">
            <v>BG-AFS-Stossverbinder</v>
          </cell>
          <cell r="C5405">
            <v>0</v>
          </cell>
          <cell r="D5405">
            <v>67.97</v>
          </cell>
          <cell r="E5405">
            <v>67.97</v>
          </cell>
        </row>
        <row r="5406">
          <cell r="A5406" t="str">
            <v>400102258</v>
          </cell>
          <cell r="B5406" t="str">
            <v>BG-AFS-Stossverbinder Motor- &amp; Umlenkstation</v>
          </cell>
          <cell r="C5406">
            <v>0</v>
          </cell>
          <cell r="D5406">
            <v>80.78</v>
          </cell>
          <cell r="E5406">
            <v>80.78</v>
          </cell>
        </row>
        <row r="5407">
          <cell r="A5407" t="str">
            <v>400102259</v>
          </cell>
          <cell r="B5407" t="str">
            <v>Gefälleprofil Zuschnitt</v>
          </cell>
          <cell r="C5407">
            <v>2</v>
          </cell>
          <cell r="D5407">
            <v>4.9433999999999996</v>
          </cell>
          <cell r="E5407">
            <v>6.9433999999999996</v>
          </cell>
        </row>
        <row r="5408">
          <cell r="A5408" t="str">
            <v>400102260</v>
          </cell>
          <cell r="B5408" t="str">
            <v>Gefälleprofil Zuschnitt</v>
          </cell>
          <cell r="C5408">
            <v>2</v>
          </cell>
          <cell r="D5408">
            <v>13.696</v>
          </cell>
          <cell r="E5408">
            <v>15.696</v>
          </cell>
        </row>
        <row r="5409">
          <cell r="A5409" t="str">
            <v>400102261</v>
          </cell>
          <cell r="B5409" t="str">
            <v>Gefälleprofil Zuschnitt</v>
          </cell>
          <cell r="C5409">
            <v>2</v>
          </cell>
          <cell r="D5409">
            <v>4.6100000000000003</v>
          </cell>
          <cell r="E5409">
            <v>6.61</v>
          </cell>
        </row>
        <row r="5410">
          <cell r="A5410" t="str">
            <v>400102262</v>
          </cell>
          <cell r="B5410" t="str">
            <v>Seitenbogenkette 501 mit Winkellasche 90°</v>
          </cell>
          <cell r="C5410"/>
          <cell r="D5410"/>
          <cell r="E5410"/>
        </row>
        <row r="5411">
          <cell r="A5411" t="str">
            <v>400102263</v>
          </cell>
          <cell r="B5411" t="str">
            <v>ITS-LS-4035-D-12VDC Hubmagnet drückend 8 N 75 N 12</v>
          </cell>
          <cell r="C5411">
            <v>0</v>
          </cell>
          <cell r="D5411">
            <v>0</v>
          </cell>
          <cell r="E5411">
            <v>0</v>
          </cell>
        </row>
        <row r="5412">
          <cell r="A5412" t="str">
            <v>400102264</v>
          </cell>
          <cell r="B5412" t="str">
            <v>Puffer</v>
          </cell>
          <cell r="C5412">
            <v>0</v>
          </cell>
          <cell r="D5412">
            <v>0</v>
          </cell>
          <cell r="E5412">
            <v>0</v>
          </cell>
        </row>
        <row r="5413">
          <cell r="A5413" t="str">
            <v>400102265</v>
          </cell>
          <cell r="B5413" t="str">
            <v>Wandhaken</v>
          </cell>
          <cell r="C5413">
            <v>0</v>
          </cell>
          <cell r="D5413">
            <v>0</v>
          </cell>
          <cell r="E5413">
            <v>0</v>
          </cell>
        </row>
        <row r="5414">
          <cell r="A5414" t="str">
            <v>400102266</v>
          </cell>
          <cell r="B5414" t="str">
            <v>Seitenbogenkette 501 mit Winkellasche 90°</v>
          </cell>
          <cell r="C5414">
            <v>0</v>
          </cell>
          <cell r="D5414">
            <v>86.03</v>
          </cell>
          <cell r="E5414">
            <v>86.03</v>
          </cell>
        </row>
        <row r="5415">
          <cell r="A5415" t="str">
            <v>400102267</v>
          </cell>
          <cell r="B5415" t="str">
            <v>ZB ES-Element Links 30°</v>
          </cell>
          <cell r="C5415">
            <v>83</v>
          </cell>
          <cell r="D5415">
            <v>176.43</v>
          </cell>
          <cell r="E5415">
            <v>271.93</v>
          </cell>
        </row>
        <row r="5416">
          <cell r="A5416" t="str">
            <v>400102268</v>
          </cell>
          <cell r="B5416" t="str">
            <v>Halter</v>
          </cell>
          <cell r="C5416">
            <v>0</v>
          </cell>
          <cell r="D5416">
            <v>36.5</v>
          </cell>
          <cell r="E5416">
            <v>36.5</v>
          </cell>
        </row>
        <row r="5417">
          <cell r="A5417" t="str">
            <v>400102269</v>
          </cell>
          <cell r="B5417" t="str">
            <v>TEF Bogen 60° R450</v>
          </cell>
          <cell r="C5417">
            <v>15.5</v>
          </cell>
          <cell r="D5417">
            <v>16.54</v>
          </cell>
          <cell r="E5417">
            <v>32.04</v>
          </cell>
        </row>
        <row r="5418">
          <cell r="A5418" t="str">
            <v>400102270</v>
          </cell>
          <cell r="B5418" t="str">
            <v>Trapezverbinder 4°</v>
          </cell>
          <cell r="C5418">
            <v>7.5</v>
          </cell>
          <cell r="D5418">
            <v>0.99</v>
          </cell>
          <cell r="E5418">
            <v>8.49</v>
          </cell>
        </row>
        <row r="5419">
          <cell r="A5419" t="str">
            <v>400102271</v>
          </cell>
          <cell r="B5419" t="str">
            <v>Verbindung Segmente 4°</v>
          </cell>
          <cell r="C5419">
            <v>0</v>
          </cell>
          <cell r="D5419">
            <v>15.6</v>
          </cell>
          <cell r="E5419">
            <v>15.6</v>
          </cell>
        </row>
        <row r="5420">
          <cell r="A5420" t="str">
            <v>400102272</v>
          </cell>
          <cell r="B5420" t="str">
            <v>Adapter Ausschleusung</v>
          </cell>
          <cell r="C5420">
            <v>0</v>
          </cell>
          <cell r="D5420">
            <v>110</v>
          </cell>
          <cell r="E5420">
            <v>110</v>
          </cell>
        </row>
        <row r="5421">
          <cell r="A5421" t="str">
            <v>400102273</v>
          </cell>
          <cell r="B5421" t="str">
            <v>Blechhalter für Sensor</v>
          </cell>
          <cell r="C5421">
            <v>0</v>
          </cell>
          <cell r="D5421">
            <v>0</v>
          </cell>
          <cell r="E5421">
            <v>0</v>
          </cell>
        </row>
        <row r="5422">
          <cell r="A5422" t="str">
            <v>400102274</v>
          </cell>
          <cell r="B5422" t="str">
            <v>Gefällebogen 30° beschnitten</v>
          </cell>
          <cell r="C5422">
            <v>0</v>
          </cell>
          <cell r="D5422">
            <v>131.6</v>
          </cell>
          <cell r="E5422">
            <v>131.6</v>
          </cell>
        </row>
        <row r="5423">
          <cell r="A5423" t="str">
            <v>400102275</v>
          </cell>
          <cell r="B5423" t="str">
            <v>Gefälleprofil beschnitten</v>
          </cell>
          <cell r="C5423">
            <v>10.25</v>
          </cell>
          <cell r="D5423">
            <v>17.850000000000001</v>
          </cell>
          <cell r="E5423">
            <v>28.1</v>
          </cell>
        </row>
        <row r="5424">
          <cell r="A5424" t="str">
            <v>400102276</v>
          </cell>
          <cell r="B5424" t="str">
            <v>BG AFS-Antriebswelle</v>
          </cell>
          <cell r="C5424"/>
          <cell r="D5424"/>
          <cell r="E5424"/>
        </row>
        <row r="5425">
          <cell r="A5425" t="str">
            <v>400102277</v>
          </cell>
          <cell r="B5425" t="str">
            <v>Gefälleprofil Zuschnitt</v>
          </cell>
          <cell r="C5425">
            <v>0</v>
          </cell>
          <cell r="D5425">
            <v>0</v>
          </cell>
          <cell r="E5425">
            <v>0</v>
          </cell>
        </row>
        <row r="5426">
          <cell r="A5426" t="str">
            <v>400102278</v>
          </cell>
          <cell r="B5426" t="str">
            <v>Gefälleprofil Zuschnitt</v>
          </cell>
          <cell r="C5426"/>
          <cell r="D5426"/>
          <cell r="E5426"/>
        </row>
        <row r="5427">
          <cell r="A5427" t="str">
            <v>400102279</v>
          </cell>
          <cell r="B5427" t="str">
            <v>Spannbuchse MSM, Bohrung 14mm</v>
          </cell>
          <cell r="C5427">
            <v>0</v>
          </cell>
          <cell r="D5427">
            <v>29.06</v>
          </cell>
          <cell r="E5427">
            <v>29.06</v>
          </cell>
        </row>
        <row r="5428">
          <cell r="A5428" t="str">
            <v>400102280</v>
          </cell>
          <cell r="B5428" t="str">
            <v>Spannbuchse COM-B, Bohrung 14mm</v>
          </cell>
          <cell r="C5428">
            <v>0</v>
          </cell>
          <cell r="D5428">
            <v>12.5</v>
          </cell>
          <cell r="E5428">
            <v>12.5</v>
          </cell>
        </row>
        <row r="5429">
          <cell r="A5429" t="str">
            <v>400102281</v>
          </cell>
          <cell r="B5429" t="str">
            <v>Hub-Schwenkzylinder MRQBS40-30CA</v>
          </cell>
          <cell r="C5429">
            <v>0</v>
          </cell>
          <cell r="D5429">
            <v>429.79</v>
          </cell>
          <cell r="E5429">
            <v>429.79</v>
          </cell>
        </row>
        <row r="5430">
          <cell r="A5430" t="str">
            <v>400102282</v>
          </cell>
          <cell r="B5430" t="str">
            <v>TEF Bogen 30° R450</v>
          </cell>
          <cell r="C5430">
            <v>13</v>
          </cell>
          <cell r="D5430">
            <v>26.46</v>
          </cell>
          <cell r="E5430">
            <v>39.46</v>
          </cell>
        </row>
        <row r="5431">
          <cell r="A5431" t="str">
            <v>400102283</v>
          </cell>
          <cell r="B5431" t="str">
            <v>Zylinder RDQB25-15</v>
          </cell>
          <cell r="C5431">
            <v>0</v>
          </cell>
          <cell r="D5431">
            <v>31.32</v>
          </cell>
          <cell r="E5431">
            <v>31.32</v>
          </cell>
        </row>
        <row r="5432">
          <cell r="A5432" t="str">
            <v>400102284</v>
          </cell>
          <cell r="B5432" t="str">
            <v>TEF Bogen 60° R450</v>
          </cell>
          <cell r="C5432"/>
          <cell r="D5432"/>
          <cell r="E5432"/>
        </row>
        <row r="5433">
          <cell r="A5433" t="str">
            <v>400102285</v>
          </cell>
          <cell r="B5433" t="str">
            <v>Klemmbacke für Winkelgreifer Rechts</v>
          </cell>
          <cell r="C5433">
            <v>0</v>
          </cell>
          <cell r="D5433">
            <v>0</v>
          </cell>
          <cell r="E5433">
            <v>0</v>
          </cell>
        </row>
        <row r="5434">
          <cell r="A5434" t="str">
            <v>400102286</v>
          </cell>
          <cell r="B5434" t="str">
            <v>Klemmgummi für Winkelgreifer</v>
          </cell>
          <cell r="C5434">
            <v>0</v>
          </cell>
          <cell r="D5434">
            <v>1.6355</v>
          </cell>
          <cell r="E5434">
            <v>1.6355</v>
          </cell>
        </row>
        <row r="5435">
          <cell r="A5435" t="str">
            <v>400102287</v>
          </cell>
          <cell r="B5435" t="str">
            <v>BG AFS-Kettenspanneinheit</v>
          </cell>
          <cell r="C5435"/>
          <cell r="D5435"/>
          <cell r="E5435"/>
        </row>
        <row r="5436">
          <cell r="A5436" t="str">
            <v>400102288</v>
          </cell>
          <cell r="B5436" t="str">
            <v>BG AFS-Antriebseinheit</v>
          </cell>
          <cell r="C5436"/>
          <cell r="D5436"/>
          <cell r="E5436"/>
        </row>
        <row r="5437">
          <cell r="A5437" t="str">
            <v>400102289</v>
          </cell>
          <cell r="B5437" t="str">
            <v xml:space="preserve">Gefälleprofil beschnitten </v>
          </cell>
          <cell r="C5437">
            <v>10</v>
          </cell>
          <cell r="D5437">
            <v>27.9</v>
          </cell>
          <cell r="E5437">
            <v>37.9</v>
          </cell>
        </row>
        <row r="5438">
          <cell r="A5438" t="str">
            <v>400102290</v>
          </cell>
          <cell r="B5438" t="str">
            <v>TEF Bogen 30° R450</v>
          </cell>
          <cell r="C5438">
            <v>5</v>
          </cell>
          <cell r="D5438">
            <v>14.25</v>
          </cell>
          <cell r="E5438">
            <v>19.25</v>
          </cell>
        </row>
        <row r="5439">
          <cell r="A5439" t="str">
            <v>400102291</v>
          </cell>
          <cell r="B5439" t="str">
            <v>TEF Bogen 90° R450</v>
          </cell>
          <cell r="C5439">
            <v>7.5</v>
          </cell>
          <cell r="D5439">
            <v>28.12</v>
          </cell>
          <cell r="E5439">
            <v>35.619999999999997</v>
          </cell>
        </row>
        <row r="5440">
          <cell r="A5440" t="str">
            <v>400102292</v>
          </cell>
          <cell r="B5440" t="str">
            <v>TEF Bogen 10° R450 mit Fräsung</v>
          </cell>
          <cell r="C5440">
            <v>4</v>
          </cell>
          <cell r="D5440">
            <v>13.87</v>
          </cell>
          <cell r="E5440">
            <v>17.87</v>
          </cell>
        </row>
        <row r="5441">
          <cell r="A5441" t="str">
            <v>400102293</v>
          </cell>
          <cell r="B5441" t="str">
            <v>TEF Bogen vertikal</v>
          </cell>
          <cell r="C5441">
            <v>17</v>
          </cell>
          <cell r="D5441">
            <v>10.78</v>
          </cell>
          <cell r="E5441">
            <v>27.78</v>
          </cell>
        </row>
        <row r="5442">
          <cell r="A5442" t="str">
            <v>400102294</v>
          </cell>
          <cell r="B5442" t="str">
            <v>TEF Bogen vertikal</v>
          </cell>
          <cell r="C5442">
            <v>38.5</v>
          </cell>
          <cell r="D5442">
            <v>17.71</v>
          </cell>
          <cell r="E5442">
            <v>56.21</v>
          </cell>
        </row>
        <row r="5443">
          <cell r="A5443" t="str">
            <v>400102295</v>
          </cell>
          <cell r="B5443" t="str">
            <v>TEF Bogen vertikal</v>
          </cell>
          <cell r="C5443">
            <v>4.5</v>
          </cell>
          <cell r="D5443">
            <v>20.49</v>
          </cell>
          <cell r="E5443">
            <v>24.99</v>
          </cell>
        </row>
        <row r="5444">
          <cell r="A5444" t="str">
            <v>400102296</v>
          </cell>
          <cell r="B5444" t="str">
            <v>TEF Bogen 45° R450</v>
          </cell>
          <cell r="C5444">
            <v>8</v>
          </cell>
          <cell r="D5444">
            <v>25.32</v>
          </cell>
          <cell r="E5444">
            <v>33.32</v>
          </cell>
        </row>
        <row r="5445">
          <cell r="A5445" t="str">
            <v>400102297</v>
          </cell>
          <cell r="B5445" t="str">
            <v>TEF Bogen vertikal</v>
          </cell>
          <cell r="C5445"/>
          <cell r="D5445"/>
          <cell r="E5445"/>
        </row>
        <row r="5446">
          <cell r="A5446" t="str">
            <v>400102298</v>
          </cell>
          <cell r="B5446" t="str">
            <v>Winkelgreifer GWB 54</v>
          </cell>
          <cell r="C5446">
            <v>0</v>
          </cell>
          <cell r="D5446">
            <v>535</v>
          </cell>
          <cell r="E5446">
            <v>535</v>
          </cell>
        </row>
        <row r="5447">
          <cell r="A5447" t="str">
            <v>400102299</v>
          </cell>
          <cell r="B5447" t="str">
            <v>TEF Bogen vertikal</v>
          </cell>
          <cell r="C5447">
            <v>21</v>
          </cell>
          <cell r="D5447">
            <v>15.12</v>
          </cell>
          <cell r="E5447">
            <v>36.119999999999997</v>
          </cell>
        </row>
        <row r="5448">
          <cell r="A5448" t="str">
            <v>400102300</v>
          </cell>
          <cell r="B5448" t="str">
            <v>Halter f. LP Kreis 800. Rechts</v>
          </cell>
          <cell r="C5448">
            <v>2.25</v>
          </cell>
          <cell r="D5448">
            <v>11.74</v>
          </cell>
          <cell r="E5448">
            <v>13.99</v>
          </cell>
        </row>
        <row r="5449">
          <cell r="A5449" t="str">
            <v>400102301</v>
          </cell>
          <cell r="B5449" t="str">
            <v>Halter f. LP Kreis 800. Links</v>
          </cell>
          <cell r="C5449">
            <v>2.25</v>
          </cell>
          <cell r="D5449">
            <v>11.75</v>
          </cell>
          <cell r="E5449">
            <v>14</v>
          </cell>
        </row>
        <row r="5450">
          <cell r="A5450" t="str">
            <v>400102302</v>
          </cell>
          <cell r="B5450" t="str">
            <v>Höhenausgleich</v>
          </cell>
          <cell r="C5450">
            <v>0</v>
          </cell>
          <cell r="D5450">
            <v>0</v>
          </cell>
          <cell r="E5450">
            <v>0</v>
          </cell>
        </row>
        <row r="5451">
          <cell r="A5451" t="str">
            <v>400102303</v>
          </cell>
          <cell r="B5451" t="str">
            <v>TEF Bogen 5° R450</v>
          </cell>
          <cell r="C5451"/>
          <cell r="D5451"/>
          <cell r="E5451"/>
        </row>
        <row r="5452">
          <cell r="A5452" t="str">
            <v>400102304</v>
          </cell>
          <cell r="B5452" t="str">
            <v>RG-Förderer 4</v>
          </cell>
          <cell r="C5452">
            <v>645.79999999999995</v>
          </cell>
          <cell r="D5452">
            <v>4863.08</v>
          </cell>
          <cell r="E5452">
            <v>5552.38</v>
          </cell>
        </row>
        <row r="5453">
          <cell r="A5453" t="str">
            <v>400102305</v>
          </cell>
          <cell r="B5453" t="str">
            <v>RG-Förderer 5</v>
          </cell>
          <cell r="C5453">
            <v>730.11</v>
          </cell>
          <cell r="D5453">
            <v>4369.38</v>
          </cell>
          <cell r="E5453">
            <v>5146.49</v>
          </cell>
        </row>
        <row r="5454">
          <cell r="A5454" t="str">
            <v>400102306</v>
          </cell>
          <cell r="B5454" t="str">
            <v>Etikettendrucker ZD220t-203-STD / 40084182</v>
          </cell>
          <cell r="C5454">
            <v>0</v>
          </cell>
          <cell r="D5454">
            <v>0</v>
          </cell>
          <cell r="E5454">
            <v>0</v>
          </cell>
        </row>
        <row r="5455">
          <cell r="A5455" t="str">
            <v>400102307</v>
          </cell>
          <cell r="B5455" t="str">
            <v>Reduzierstück mit Sechskant, M8 innen - M6 außen</v>
          </cell>
          <cell r="C5455">
            <v>0</v>
          </cell>
          <cell r="D5455">
            <v>0.42</v>
          </cell>
          <cell r="E5455">
            <v>0.42</v>
          </cell>
        </row>
        <row r="5456">
          <cell r="A5456" t="str">
            <v>400102308</v>
          </cell>
          <cell r="B5456" t="str">
            <v xml:space="preserve">Puffer Typ S, d=40, h=28.5, M8, SH-55  </v>
          </cell>
          <cell r="C5456">
            <v>0</v>
          </cell>
          <cell r="D5456">
            <v>4.62</v>
          </cell>
          <cell r="E5456">
            <v>4.62</v>
          </cell>
        </row>
        <row r="5457">
          <cell r="A5457" t="str">
            <v>400102309</v>
          </cell>
          <cell r="B5457" t="str">
            <v xml:space="preserve">Puffer Typ D, d=40, h=28, M8, SH-55  </v>
          </cell>
          <cell r="C5457">
            <v>0</v>
          </cell>
          <cell r="D5457">
            <v>3.7</v>
          </cell>
          <cell r="E5457">
            <v>3.7</v>
          </cell>
        </row>
        <row r="5458">
          <cell r="A5458" t="str">
            <v>400102310</v>
          </cell>
          <cell r="B5458" t="str">
            <v xml:space="preserve">Aluminium-Winkel 80x40x5,0mm </v>
          </cell>
          <cell r="C5458">
            <v>0</v>
          </cell>
          <cell r="D5458">
            <v>29.4</v>
          </cell>
          <cell r="E5458">
            <v>29.4</v>
          </cell>
        </row>
        <row r="5459">
          <cell r="A5459" t="str">
            <v>400102311</v>
          </cell>
          <cell r="B5459" t="str">
            <v>BG AFS-Motorbefestigung 1,1 KW Motor</v>
          </cell>
          <cell r="C5459"/>
          <cell r="D5459"/>
          <cell r="E5459"/>
        </row>
        <row r="5460">
          <cell r="A5460" t="str">
            <v>400102312</v>
          </cell>
          <cell r="B5460" t="str">
            <v>Distanzleiste AFS-Motorbefestigung</v>
          </cell>
          <cell r="C5460"/>
          <cell r="D5460"/>
          <cell r="E5460"/>
        </row>
        <row r="5461">
          <cell r="A5461" t="str">
            <v>400102313</v>
          </cell>
          <cell r="B5461" t="str">
            <v>Anschlussstück Gefälleprofil</v>
          </cell>
          <cell r="C5461">
            <v>0</v>
          </cell>
          <cell r="D5461">
            <v>42.5</v>
          </cell>
          <cell r="E5461">
            <v>42.5</v>
          </cell>
        </row>
        <row r="5462">
          <cell r="A5462" t="str">
            <v>400102314</v>
          </cell>
          <cell r="B5462" t="str">
            <v>Anschlussstück AS Element</v>
          </cell>
          <cell r="C5462">
            <v>0</v>
          </cell>
          <cell r="D5462">
            <v>26.8</v>
          </cell>
          <cell r="E5462">
            <v>26.8</v>
          </cell>
        </row>
        <row r="5463">
          <cell r="A5463" t="str">
            <v>400102315</v>
          </cell>
          <cell r="B5463" t="str">
            <v>Montageplatte AS ILS</v>
          </cell>
          <cell r="C5463">
            <v>0</v>
          </cell>
          <cell r="D5463">
            <v>26.82</v>
          </cell>
          <cell r="E5463">
            <v>26.82</v>
          </cell>
        </row>
        <row r="5464">
          <cell r="A5464" t="str">
            <v>400102316</v>
          </cell>
          <cell r="B5464" t="str">
            <v>Schenkel/Schiebeweiche AS</v>
          </cell>
          <cell r="C5464">
            <v>0</v>
          </cell>
          <cell r="D5464">
            <v>108.07</v>
          </cell>
          <cell r="E5464">
            <v>108.07</v>
          </cell>
        </row>
        <row r="5465">
          <cell r="A5465" t="str">
            <v>400102317</v>
          </cell>
          <cell r="B5465" t="str">
            <v>Flanschplatte für Hub-Schwenkzylinder - MRQ</v>
          </cell>
          <cell r="C5465">
            <v>0</v>
          </cell>
          <cell r="D5465">
            <v>43.6</v>
          </cell>
          <cell r="E5465">
            <v>43.6</v>
          </cell>
        </row>
        <row r="5466">
          <cell r="A5466" t="str">
            <v>400102318</v>
          </cell>
          <cell r="B5466" t="str">
            <v>SP 2.0 Bogen R/L 30° R150</v>
          </cell>
          <cell r="C5466">
            <v>0</v>
          </cell>
          <cell r="D5466">
            <v>149.63</v>
          </cell>
          <cell r="E5466">
            <v>149.63</v>
          </cell>
        </row>
        <row r="5467">
          <cell r="A5467" t="str">
            <v>400102319</v>
          </cell>
          <cell r="B5467" t="str">
            <v>TEF Bogen 10° R450</v>
          </cell>
          <cell r="C5467">
            <v>7</v>
          </cell>
          <cell r="D5467">
            <v>12.51</v>
          </cell>
          <cell r="E5467">
            <v>19.510000000000002</v>
          </cell>
        </row>
        <row r="5468">
          <cell r="A5468" t="str">
            <v>400102320</v>
          </cell>
          <cell r="B5468" t="str">
            <v>Halter Umlenkstation</v>
          </cell>
          <cell r="C5468">
            <v>0</v>
          </cell>
          <cell r="D5468">
            <v>48.2</v>
          </cell>
          <cell r="E5468">
            <v>48.2</v>
          </cell>
        </row>
        <row r="5469">
          <cell r="A5469" t="str">
            <v>400102321</v>
          </cell>
          <cell r="B5469" t="str">
            <v>Halter Ausschleusung</v>
          </cell>
          <cell r="C5469">
            <v>0</v>
          </cell>
          <cell r="D5469">
            <v>40.9</v>
          </cell>
          <cell r="E5469">
            <v>40.9</v>
          </cell>
        </row>
        <row r="5470">
          <cell r="A5470" t="str">
            <v>400102322</v>
          </cell>
          <cell r="B5470" t="str">
            <v>SP-Gesamtbogen für AS-Element 90° links</v>
          </cell>
          <cell r="C5470">
            <v>10</v>
          </cell>
          <cell r="D5470">
            <v>117.2186</v>
          </cell>
          <cell r="E5470">
            <v>127.21860000000001</v>
          </cell>
        </row>
        <row r="5471">
          <cell r="A5471" t="str">
            <v>400102323</v>
          </cell>
          <cell r="B5471" t="str">
            <v xml:space="preserve">Halter Eischleusung </v>
          </cell>
          <cell r="C5471">
            <v>0</v>
          </cell>
          <cell r="D5471">
            <v>63.65</v>
          </cell>
          <cell r="E5471">
            <v>63.65</v>
          </cell>
        </row>
        <row r="5472">
          <cell r="A5472" t="str">
            <v>400102324</v>
          </cell>
          <cell r="B5472" t="str">
            <v>Halter Antriebsstation</v>
          </cell>
          <cell r="C5472">
            <v>0</v>
          </cell>
          <cell r="D5472">
            <v>54.3</v>
          </cell>
          <cell r="E5472">
            <v>54.3</v>
          </cell>
        </row>
        <row r="5473">
          <cell r="A5473" t="str">
            <v>400102325</v>
          </cell>
          <cell r="B5473" t="str">
            <v>AS/Element Schiebeweiche - BG</v>
          </cell>
          <cell r="C5473">
            <v>67.849999999999994</v>
          </cell>
          <cell r="D5473">
            <v>714.59460000000001</v>
          </cell>
          <cell r="E5473">
            <v>782.44460000000004</v>
          </cell>
        </row>
        <row r="5474">
          <cell r="A5474" t="str">
            <v>400102326</v>
          </cell>
          <cell r="B5474" t="str">
            <v>Ausgleichsplatte AS/Schiebeweiche</v>
          </cell>
          <cell r="C5474">
            <v>0</v>
          </cell>
          <cell r="D5474">
            <v>8.39</v>
          </cell>
          <cell r="E5474">
            <v>8.39</v>
          </cell>
        </row>
        <row r="5475">
          <cell r="A5475" t="str">
            <v>400102327</v>
          </cell>
          <cell r="B5475" t="str">
            <v>Marc</v>
          </cell>
          <cell r="C5475"/>
          <cell r="D5475"/>
          <cell r="E5475"/>
        </row>
        <row r="5476">
          <cell r="A5476" t="str">
            <v>400102328</v>
          </cell>
          <cell r="B5476" t="str">
            <v>Kettenschutzprofil AFS</v>
          </cell>
          <cell r="C5476">
            <v>0</v>
          </cell>
          <cell r="D5476">
            <v>0</v>
          </cell>
          <cell r="E5476">
            <v>0</v>
          </cell>
        </row>
        <row r="5477">
          <cell r="A5477" t="str">
            <v>400102329</v>
          </cell>
          <cell r="B5477" t="str">
            <v>TEF Bogen 10° R450</v>
          </cell>
          <cell r="C5477">
            <v>3.5</v>
          </cell>
          <cell r="D5477">
            <v>13.39</v>
          </cell>
          <cell r="E5477">
            <v>16.89</v>
          </cell>
        </row>
        <row r="5478">
          <cell r="A5478" t="str">
            <v>400102330</v>
          </cell>
          <cell r="B5478" t="str">
            <v>Magnetgegenhalter für Sortertasche</v>
          </cell>
          <cell r="C5478">
            <v>0</v>
          </cell>
          <cell r="D5478">
            <v>0</v>
          </cell>
          <cell r="E5478">
            <v>0</v>
          </cell>
        </row>
        <row r="5479">
          <cell r="A5479" t="str">
            <v>400102331</v>
          </cell>
          <cell r="B5479" t="str">
            <v>ZB Halter Einschleusung</v>
          </cell>
          <cell r="C5479">
            <v>45.5</v>
          </cell>
          <cell r="D5479">
            <v>20.95</v>
          </cell>
          <cell r="E5479">
            <v>66.45</v>
          </cell>
        </row>
        <row r="5480">
          <cell r="A5480" t="str">
            <v>400102332</v>
          </cell>
          <cell r="B5480" t="str">
            <v>Platte 01</v>
          </cell>
          <cell r="C5480">
            <v>0</v>
          </cell>
          <cell r="D5480">
            <v>0</v>
          </cell>
          <cell r="E5480">
            <v>0</v>
          </cell>
        </row>
        <row r="5481">
          <cell r="A5481" t="str">
            <v>400102333</v>
          </cell>
          <cell r="B5481" t="str">
            <v>Platte 02</v>
          </cell>
          <cell r="C5481">
            <v>0</v>
          </cell>
          <cell r="D5481">
            <v>0</v>
          </cell>
          <cell r="E5481">
            <v>0</v>
          </cell>
        </row>
        <row r="5482">
          <cell r="A5482" t="str">
            <v>400102334</v>
          </cell>
          <cell r="B5482" t="str">
            <v>ZB Halter Ausschleusung</v>
          </cell>
          <cell r="C5482">
            <v>86.25</v>
          </cell>
          <cell r="D5482">
            <v>9.94</v>
          </cell>
          <cell r="E5482">
            <v>96.19</v>
          </cell>
        </row>
        <row r="5483">
          <cell r="A5483" t="str">
            <v>400102335</v>
          </cell>
          <cell r="B5483" t="str">
            <v>Platte 01</v>
          </cell>
          <cell r="C5483">
            <v>0</v>
          </cell>
          <cell r="D5483">
            <v>0</v>
          </cell>
          <cell r="E5483">
            <v>0</v>
          </cell>
        </row>
        <row r="5484">
          <cell r="A5484" t="str">
            <v>400102336</v>
          </cell>
          <cell r="B5484" t="str">
            <v>Platte 02</v>
          </cell>
          <cell r="C5484">
            <v>0</v>
          </cell>
          <cell r="D5484">
            <v>0</v>
          </cell>
          <cell r="E5484">
            <v>0</v>
          </cell>
        </row>
        <row r="5485">
          <cell r="A5485" t="str">
            <v>400102337</v>
          </cell>
          <cell r="B5485" t="str">
            <v>Halter Antriebsstation</v>
          </cell>
          <cell r="C5485">
            <v>0</v>
          </cell>
          <cell r="D5485">
            <v>110.8</v>
          </cell>
          <cell r="E5485">
            <v>110.8</v>
          </cell>
        </row>
        <row r="5486">
          <cell r="A5486" t="str">
            <v>400102338</v>
          </cell>
          <cell r="B5486" t="str">
            <v>Halter Umlenkstation</v>
          </cell>
          <cell r="C5486">
            <v>0</v>
          </cell>
          <cell r="D5486">
            <v>51.4</v>
          </cell>
          <cell r="E5486">
            <v>51.4</v>
          </cell>
        </row>
        <row r="5487">
          <cell r="A5487" t="str">
            <v>400102339</v>
          </cell>
          <cell r="B5487" t="str">
            <v>ZB Halter Einschleusung</v>
          </cell>
          <cell r="C5487">
            <v>94.5</v>
          </cell>
          <cell r="D5487">
            <v>15.8</v>
          </cell>
          <cell r="E5487">
            <v>110.3</v>
          </cell>
        </row>
        <row r="5488">
          <cell r="A5488" t="str">
            <v>400102340</v>
          </cell>
          <cell r="B5488" t="str">
            <v>Platte 02</v>
          </cell>
          <cell r="C5488">
            <v>0</v>
          </cell>
          <cell r="D5488">
            <v>0</v>
          </cell>
          <cell r="E5488">
            <v>0</v>
          </cell>
        </row>
        <row r="5489">
          <cell r="A5489" t="str">
            <v>400102341</v>
          </cell>
          <cell r="B5489" t="str">
            <v>Fixiereinheit für Mewa</v>
          </cell>
          <cell r="C5489">
            <v>456.96</v>
          </cell>
          <cell r="D5489">
            <v>1058.8699999999999</v>
          </cell>
          <cell r="E5489">
            <v>1515.83</v>
          </cell>
        </row>
        <row r="5490">
          <cell r="A5490" t="str">
            <v>400102342</v>
          </cell>
          <cell r="B5490" t="str">
            <v>Marc</v>
          </cell>
          <cell r="C5490">
            <v>0</v>
          </cell>
          <cell r="D5490">
            <v>0</v>
          </cell>
          <cell r="E5490">
            <v>0</v>
          </cell>
        </row>
        <row r="5491">
          <cell r="A5491" t="str">
            <v>400102343</v>
          </cell>
          <cell r="B5491" t="str">
            <v>Marc</v>
          </cell>
          <cell r="C5491">
            <v>0</v>
          </cell>
          <cell r="D5491">
            <v>0</v>
          </cell>
          <cell r="E5491">
            <v>0</v>
          </cell>
        </row>
        <row r="5492">
          <cell r="A5492" t="str">
            <v>400102344</v>
          </cell>
          <cell r="B5492" t="str">
            <v>Einsatz für Gleitschenkel</v>
          </cell>
          <cell r="C5492">
            <v>0</v>
          </cell>
          <cell r="D5492">
            <v>0</v>
          </cell>
          <cell r="E5492">
            <v>0</v>
          </cell>
        </row>
        <row r="5493">
          <cell r="A5493" t="str">
            <v>400102345</v>
          </cell>
          <cell r="B5493" t="str">
            <v>Adapterplatte für Zylinder RDQB25</v>
          </cell>
          <cell r="C5493">
            <v>0</v>
          </cell>
          <cell r="D5493">
            <v>0</v>
          </cell>
          <cell r="E5493">
            <v>0</v>
          </cell>
        </row>
        <row r="5494">
          <cell r="A5494" t="str">
            <v>400102346</v>
          </cell>
          <cell r="B5494" t="str">
            <v>Halter für MRQBS40-30CA</v>
          </cell>
          <cell r="C5494">
            <v>0</v>
          </cell>
          <cell r="D5494">
            <v>0</v>
          </cell>
          <cell r="E5494">
            <v>0</v>
          </cell>
        </row>
        <row r="5495">
          <cell r="A5495" t="str">
            <v>400102347</v>
          </cell>
          <cell r="B5495" t="str">
            <v>Pos.10  Anschlußplatte TS re+li 10,5mm für Verstre</v>
          </cell>
          <cell r="C5495">
            <v>0</v>
          </cell>
          <cell r="D5495">
            <v>2.2000000000000002</v>
          </cell>
          <cell r="E5495">
            <v>2.2000000000000002</v>
          </cell>
        </row>
        <row r="5496">
          <cell r="A5496" t="str">
            <v>400102348</v>
          </cell>
          <cell r="B5496" t="str">
            <v>Halter_1 für MRQBS40-30CA</v>
          </cell>
          <cell r="C5496">
            <v>0</v>
          </cell>
          <cell r="D5496">
            <v>0</v>
          </cell>
          <cell r="E5496">
            <v>0</v>
          </cell>
        </row>
        <row r="5497">
          <cell r="A5497" t="str">
            <v>400102349</v>
          </cell>
          <cell r="B5497" t="str">
            <v>Halter_2 für MRQBS40-30CA</v>
          </cell>
          <cell r="C5497">
            <v>0</v>
          </cell>
          <cell r="D5497">
            <v>0</v>
          </cell>
          <cell r="E5497">
            <v>0</v>
          </cell>
        </row>
        <row r="5498">
          <cell r="A5498" t="str">
            <v>400102350</v>
          </cell>
          <cell r="B5498" t="str">
            <v>Einweiser AS</v>
          </cell>
          <cell r="C5498">
            <v>0</v>
          </cell>
          <cell r="D5498">
            <v>146.19</v>
          </cell>
          <cell r="E5498">
            <v>146.19</v>
          </cell>
        </row>
        <row r="5499">
          <cell r="A5499" t="str">
            <v>400102351</v>
          </cell>
          <cell r="B5499" t="str">
            <v>Bügel für Beuteltasche</v>
          </cell>
          <cell r="C5499">
            <v>0</v>
          </cell>
          <cell r="D5499">
            <v>45</v>
          </cell>
          <cell r="E5499">
            <v>45</v>
          </cell>
        </row>
        <row r="5500">
          <cell r="A5500" t="str">
            <v>400102352</v>
          </cell>
          <cell r="B5500" t="str">
            <v>Einweiser am SP für AS-Element links</v>
          </cell>
          <cell r="C5500">
            <v>0</v>
          </cell>
          <cell r="D5500">
            <v>10.75</v>
          </cell>
          <cell r="E5500">
            <v>10.75</v>
          </cell>
        </row>
        <row r="5501">
          <cell r="A5501" t="str">
            <v>400102353</v>
          </cell>
          <cell r="B5501" t="str">
            <v>Bügelaufnahme Beuteltasche</v>
          </cell>
          <cell r="C5501">
            <v>0</v>
          </cell>
          <cell r="D5501">
            <v>138.5</v>
          </cell>
          <cell r="E5501">
            <v>138.5</v>
          </cell>
        </row>
        <row r="5502">
          <cell r="A5502" t="str">
            <v>400102354</v>
          </cell>
          <cell r="B5502" t="str">
            <v>AFS Unterer Kettenführungsbogen</v>
          </cell>
          <cell r="C5502">
            <v>0</v>
          </cell>
          <cell r="D5502">
            <v>75.69</v>
          </cell>
          <cell r="E5502">
            <v>75.69</v>
          </cell>
        </row>
        <row r="5503">
          <cell r="A5503" t="str">
            <v>400102355</v>
          </cell>
          <cell r="B5503" t="str">
            <v>AFS Oberer Kettenführungsbogen</v>
          </cell>
          <cell r="C5503">
            <v>0</v>
          </cell>
          <cell r="D5503">
            <v>75.69</v>
          </cell>
          <cell r="E5503">
            <v>75.69</v>
          </cell>
        </row>
        <row r="5504">
          <cell r="A5504" t="str">
            <v>400102356</v>
          </cell>
          <cell r="B5504" t="str">
            <v>Blechhalter für Sensor</v>
          </cell>
          <cell r="C5504">
            <v>0</v>
          </cell>
          <cell r="D5504">
            <v>55.65</v>
          </cell>
          <cell r="E5504">
            <v>55.65</v>
          </cell>
        </row>
        <row r="5505">
          <cell r="A5505" t="str">
            <v>400102357</v>
          </cell>
          <cell r="B5505" t="str">
            <v>Blechhalter für Sensor</v>
          </cell>
          <cell r="C5505">
            <v>0</v>
          </cell>
          <cell r="D5505">
            <v>36.75</v>
          </cell>
          <cell r="E5505">
            <v>36.75</v>
          </cell>
        </row>
        <row r="5506">
          <cell r="A5506" t="str">
            <v>400102358</v>
          </cell>
          <cell r="B5506" t="str">
            <v xml:space="preserve">ZB Halter Ausschleusung </v>
          </cell>
          <cell r="C5506">
            <v>82.25</v>
          </cell>
          <cell r="D5506">
            <v>16.489999999999998</v>
          </cell>
          <cell r="E5506">
            <v>98.74</v>
          </cell>
        </row>
        <row r="5507">
          <cell r="A5507" t="str">
            <v>400102359</v>
          </cell>
          <cell r="B5507" t="str">
            <v>Winkel</v>
          </cell>
          <cell r="C5507">
            <v>0</v>
          </cell>
          <cell r="D5507">
            <v>0</v>
          </cell>
          <cell r="E5507">
            <v>0</v>
          </cell>
        </row>
        <row r="5508">
          <cell r="A5508" t="str">
            <v>400102360</v>
          </cell>
          <cell r="B5508" t="str">
            <v>Blechhalter Umlenkstation</v>
          </cell>
          <cell r="C5508">
            <v>0</v>
          </cell>
          <cell r="D5508">
            <v>49</v>
          </cell>
          <cell r="E5508">
            <v>49</v>
          </cell>
        </row>
        <row r="5509">
          <cell r="A5509" t="str">
            <v>400102361</v>
          </cell>
          <cell r="B5509" t="str">
            <v>HFS-Profil für Ausschleusung</v>
          </cell>
          <cell r="C5509">
            <v>34</v>
          </cell>
          <cell r="D5509">
            <v>0</v>
          </cell>
          <cell r="E5509">
            <v>34</v>
          </cell>
        </row>
        <row r="5510">
          <cell r="A5510" t="str">
            <v>400102362</v>
          </cell>
          <cell r="B5510" t="str">
            <v>HFS-Profil für Einschleusung</v>
          </cell>
          <cell r="C5510">
            <v>34</v>
          </cell>
          <cell r="D5510">
            <v>0</v>
          </cell>
          <cell r="E5510">
            <v>34</v>
          </cell>
        </row>
        <row r="5511">
          <cell r="A5511" t="str">
            <v>400102363</v>
          </cell>
          <cell r="B5511" t="str">
            <v>Sensorhalter M8x1</v>
          </cell>
          <cell r="C5511">
            <v>0</v>
          </cell>
          <cell r="D5511">
            <v>0</v>
          </cell>
          <cell r="E5511">
            <v>0</v>
          </cell>
        </row>
        <row r="5512">
          <cell r="A5512" t="str">
            <v>400102364</v>
          </cell>
          <cell r="B5512" t="str">
            <v>Z-Winkel/ H=606/ B=60</v>
          </cell>
          <cell r="C5512">
            <v>0</v>
          </cell>
          <cell r="D5512">
            <v>11.82</v>
          </cell>
          <cell r="E5512">
            <v>11.82</v>
          </cell>
        </row>
        <row r="5513">
          <cell r="A5513" t="str">
            <v>400102365</v>
          </cell>
          <cell r="B5513" t="str">
            <v>Z-Winkel/ H=634/ B=60</v>
          </cell>
          <cell r="C5513">
            <v>0</v>
          </cell>
          <cell r="D5513">
            <v>15.24</v>
          </cell>
          <cell r="E5513">
            <v>15.24</v>
          </cell>
        </row>
        <row r="5514">
          <cell r="A5514" t="str">
            <v>400102366</v>
          </cell>
          <cell r="B5514" t="str">
            <v>Sensor mit Hintergrundausblendung BOS 64K-AA-IH12-</v>
          </cell>
          <cell r="C5514">
            <v>0</v>
          </cell>
          <cell r="D5514">
            <v>0</v>
          </cell>
          <cell r="E5514">
            <v>0</v>
          </cell>
        </row>
        <row r="5515">
          <cell r="A5515" t="str">
            <v>400102367</v>
          </cell>
          <cell r="B5515" t="str">
            <v>Platte für Rohr gequetscht</v>
          </cell>
          <cell r="C5515">
            <v>0</v>
          </cell>
          <cell r="D5515">
            <v>15.75</v>
          </cell>
          <cell r="E5515">
            <v>15.75</v>
          </cell>
        </row>
        <row r="5516">
          <cell r="A5516" t="str">
            <v>400102368</v>
          </cell>
          <cell r="B5516" t="str">
            <v>Item Winkelsatz 8 80x80</v>
          </cell>
          <cell r="C5516">
            <v>0</v>
          </cell>
          <cell r="D5516">
            <v>8.85</v>
          </cell>
          <cell r="E5516">
            <v>8.85</v>
          </cell>
        </row>
        <row r="5517">
          <cell r="A5517" t="str">
            <v>400102369</v>
          </cell>
          <cell r="B5517" t="str">
            <v>Grundkörper für AFS-Kettenwerkzeug</v>
          </cell>
          <cell r="C5517">
            <v>0</v>
          </cell>
          <cell r="D5517">
            <v>369</v>
          </cell>
          <cell r="E5517">
            <v>369</v>
          </cell>
        </row>
        <row r="5518">
          <cell r="A5518" t="str">
            <v>400102370</v>
          </cell>
          <cell r="B5518" t="str">
            <v>Schieber für AFS-Kettenwerkzeug</v>
          </cell>
          <cell r="C5518">
            <v>0</v>
          </cell>
          <cell r="D5518">
            <v>49</v>
          </cell>
          <cell r="E5518">
            <v>49</v>
          </cell>
        </row>
        <row r="5519">
          <cell r="A5519" t="str">
            <v>400102371</v>
          </cell>
          <cell r="B5519" t="str">
            <v>Spindel für AFS-Kettenwerkzeug</v>
          </cell>
          <cell r="C5519">
            <v>0</v>
          </cell>
          <cell r="D5519">
            <v>196</v>
          </cell>
          <cell r="E5519">
            <v>196</v>
          </cell>
        </row>
        <row r="5520">
          <cell r="A5520" t="str">
            <v>400102372</v>
          </cell>
          <cell r="B5520" t="str">
            <v>Druckstift für AFS-Kettenwerkzeug</v>
          </cell>
          <cell r="C5520">
            <v>0</v>
          </cell>
          <cell r="D5520">
            <v>22.5</v>
          </cell>
          <cell r="E5520">
            <v>22.5</v>
          </cell>
        </row>
        <row r="5521">
          <cell r="A5521" t="str">
            <v>400102373</v>
          </cell>
          <cell r="B5521" t="str">
            <v>Gegenhalter für AFS-Kettenwerkzeug</v>
          </cell>
          <cell r="C5521">
            <v>0</v>
          </cell>
          <cell r="D5521">
            <v>190</v>
          </cell>
          <cell r="E5521">
            <v>190</v>
          </cell>
        </row>
        <row r="5522">
          <cell r="A5522" t="str">
            <v>400102374</v>
          </cell>
          <cell r="B5522" t="str">
            <v>Griff für AFS-Kettenwerkzeug</v>
          </cell>
          <cell r="C5522">
            <v>0</v>
          </cell>
          <cell r="D5522">
            <v>15</v>
          </cell>
          <cell r="E5522">
            <v>15</v>
          </cell>
        </row>
        <row r="5523">
          <cell r="A5523" t="str">
            <v>400102375</v>
          </cell>
          <cell r="B5523" t="str">
            <v>Gewindestift mit Haltemagnet - M6 x 12 - GN 913.6</v>
          </cell>
          <cell r="C5523">
            <v>0</v>
          </cell>
          <cell r="D5523">
            <v>18.489999999999998</v>
          </cell>
          <cell r="E5523">
            <v>18.489999999999998</v>
          </cell>
        </row>
        <row r="5524">
          <cell r="A5524" t="str">
            <v>400102376</v>
          </cell>
          <cell r="B5524" t="str">
            <v>Doppelarmige Spannmutter - 20 - M10 - GN 206.1</v>
          </cell>
          <cell r="C5524">
            <v>0</v>
          </cell>
          <cell r="D5524">
            <v>3.75</v>
          </cell>
          <cell r="E5524">
            <v>3.75</v>
          </cell>
        </row>
        <row r="5525">
          <cell r="A5525" t="str">
            <v>400102377</v>
          </cell>
          <cell r="B5525" t="str">
            <v>AFS-Kettenwerkzeug kpl.</v>
          </cell>
          <cell r="C5525"/>
          <cell r="D5525"/>
          <cell r="E5525"/>
        </row>
        <row r="5526">
          <cell r="A5526" t="str">
            <v>400102378</v>
          </cell>
          <cell r="B5526" t="str">
            <v xml:space="preserve">HFS ANTRIEBSCLIP FÜR BT </v>
          </cell>
          <cell r="C5526">
            <v>0</v>
          </cell>
          <cell r="D5526">
            <v>0</v>
          </cell>
          <cell r="E5526">
            <v>0</v>
          </cell>
        </row>
        <row r="5527">
          <cell r="A5527" t="str">
            <v>400102379</v>
          </cell>
          <cell r="B5527" t="str">
            <v>TEF Bogen vertikal</v>
          </cell>
          <cell r="C5527">
            <v>54.5</v>
          </cell>
          <cell r="D5527">
            <v>9.5500000000000007</v>
          </cell>
          <cell r="E5527">
            <v>64.05</v>
          </cell>
        </row>
        <row r="5528">
          <cell r="A5528" t="str">
            <v>400102380</v>
          </cell>
          <cell r="B5528" t="str">
            <v>ANTRIEBSSTATION LINKS FÜR TEF LINKS</v>
          </cell>
          <cell r="C5528">
            <v>12.5</v>
          </cell>
          <cell r="D5528">
            <v>665.06</v>
          </cell>
          <cell r="E5528">
            <v>682.56</v>
          </cell>
        </row>
        <row r="5529">
          <cell r="A5529" t="str">
            <v>400102381</v>
          </cell>
          <cell r="B5529" t="str">
            <v>Außen-Klemmring für Klemmhülse</v>
          </cell>
          <cell r="C5529">
            <v>0</v>
          </cell>
          <cell r="D5529">
            <v>6.2</v>
          </cell>
          <cell r="E5529">
            <v>6.2</v>
          </cell>
        </row>
        <row r="5530">
          <cell r="A5530" t="str">
            <v>400102382</v>
          </cell>
          <cell r="B5530" t="str">
            <v>Schutzblech gebogen</v>
          </cell>
          <cell r="C5530">
            <v>0</v>
          </cell>
          <cell r="D5530">
            <v>36.6</v>
          </cell>
          <cell r="E5530">
            <v>36.6</v>
          </cell>
        </row>
        <row r="5531">
          <cell r="A5531" t="str">
            <v>400102383</v>
          </cell>
          <cell r="B5531" t="str">
            <v>Schutzblech gerade</v>
          </cell>
          <cell r="C5531">
            <v>0</v>
          </cell>
          <cell r="D5531">
            <v>17.649999999999999</v>
          </cell>
          <cell r="E5531">
            <v>17.649999999999999</v>
          </cell>
        </row>
        <row r="5532">
          <cell r="A5532" t="str">
            <v>400102384</v>
          </cell>
          <cell r="B5532" t="str">
            <v>Blechhalter für Schutzblech</v>
          </cell>
          <cell r="C5532">
            <v>0</v>
          </cell>
          <cell r="D5532">
            <v>3.8</v>
          </cell>
          <cell r="E5532">
            <v>3.8</v>
          </cell>
        </row>
        <row r="5533">
          <cell r="A5533" t="str">
            <v>400102385</v>
          </cell>
          <cell r="B5533" t="str">
            <v>Blechhalter Fixiereinheit</v>
          </cell>
          <cell r="C5533">
            <v>0</v>
          </cell>
          <cell r="D5533">
            <v>13.8</v>
          </cell>
          <cell r="E5533">
            <v>13.8</v>
          </cell>
        </row>
        <row r="5534">
          <cell r="A5534" t="str">
            <v>400102386</v>
          </cell>
          <cell r="B5534" t="str">
            <v>Schaltdach für AS-Element</v>
          </cell>
          <cell r="C5534">
            <v>0</v>
          </cell>
          <cell r="D5534">
            <v>82.37</v>
          </cell>
          <cell r="E5534">
            <v>82.37</v>
          </cell>
        </row>
        <row r="5535">
          <cell r="A5535" t="str">
            <v>400102387</v>
          </cell>
          <cell r="B5535" t="str">
            <v>ANTRIEBSSTATION RECHTS FÜR TEF RECHTS</v>
          </cell>
          <cell r="C5535">
            <v>30.46</v>
          </cell>
          <cell r="D5535">
            <v>693.9</v>
          </cell>
          <cell r="E5535">
            <v>736.87</v>
          </cell>
        </row>
        <row r="5536">
          <cell r="A5536" t="str">
            <v>400102388</v>
          </cell>
          <cell r="B5536" t="str">
            <v>LP 2.0 mit Bearbeitung für AS-Element [L=1M]</v>
          </cell>
          <cell r="C5536">
            <v>64</v>
          </cell>
          <cell r="D5536">
            <v>38.1</v>
          </cell>
          <cell r="E5536">
            <v>102.1</v>
          </cell>
        </row>
        <row r="5537">
          <cell r="A5537" t="str">
            <v>400102389</v>
          </cell>
          <cell r="B5537" t="str">
            <v>HFS-Profil für Ausschleusung</v>
          </cell>
          <cell r="C5537"/>
          <cell r="D5537"/>
          <cell r="E5537"/>
        </row>
        <row r="5538">
          <cell r="A5538" t="str">
            <v>400102390</v>
          </cell>
          <cell r="B5538" t="str">
            <v>HFS-Profil für Einschleusung</v>
          </cell>
          <cell r="C5538"/>
          <cell r="D5538"/>
          <cell r="E5538"/>
        </row>
        <row r="5539">
          <cell r="A5539" t="str">
            <v>400102391</v>
          </cell>
          <cell r="B5539" t="str">
            <v>Bodenplatte für Bodensäule 2"</v>
          </cell>
          <cell r="C5539">
            <v>0</v>
          </cell>
          <cell r="D5539">
            <v>298</v>
          </cell>
          <cell r="E5539">
            <v>298</v>
          </cell>
        </row>
        <row r="5540">
          <cell r="A5540" t="str">
            <v>400102392</v>
          </cell>
          <cell r="B5540" t="str">
            <v>Druckstück für Klemmbacke Fixierstation</v>
          </cell>
          <cell r="C5540"/>
          <cell r="D5540"/>
          <cell r="E5540"/>
        </row>
        <row r="5541">
          <cell r="A5541" t="str">
            <v>400102393</v>
          </cell>
          <cell r="B5541" t="str">
            <v>Klemmbacke für Winkelgreifer Links</v>
          </cell>
          <cell r="C5541">
            <v>0</v>
          </cell>
          <cell r="D5541">
            <v>0</v>
          </cell>
          <cell r="E5541">
            <v>0</v>
          </cell>
        </row>
        <row r="5542">
          <cell r="A5542" t="str">
            <v>400102394</v>
          </cell>
          <cell r="B5542" t="str">
            <v>Schutzblech gebogen</v>
          </cell>
          <cell r="C5542">
            <v>0</v>
          </cell>
          <cell r="D5542">
            <v>34.200000000000003</v>
          </cell>
          <cell r="E5542">
            <v>34.200000000000003</v>
          </cell>
        </row>
        <row r="5543">
          <cell r="A5543" t="str">
            <v>400102395</v>
          </cell>
          <cell r="B5543" t="str">
            <v>Schutzblech horizontal gebogen</v>
          </cell>
          <cell r="C5543">
            <v>0</v>
          </cell>
          <cell r="D5543">
            <v>44.5</v>
          </cell>
          <cell r="E5543">
            <v>44.5</v>
          </cell>
        </row>
        <row r="5544">
          <cell r="A5544" t="str">
            <v>400102396</v>
          </cell>
          <cell r="B5544" t="str">
            <v>Verstärkungsblech</v>
          </cell>
          <cell r="C5544">
            <v>0</v>
          </cell>
          <cell r="D5544">
            <v>23.5</v>
          </cell>
          <cell r="E5544">
            <v>23.5</v>
          </cell>
        </row>
        <row r="5545">
          <cell r="A5545" t="str">
            <v>400102397</v>
          </cell>
          <cell r="B5545" t="str">
            <v>ZB Schutzbleche</v>
          </cell>
          <cell r="C5545">
            <v>0</v>
          </cell>
          <cell r="D5545">
            <v>210.49</v>
          </cell>
          <cell r="E5545">
            <v>210.49</v>
          </cell>
        </row>
        <row r="5546">
          <cell r="A5546" t="str">
            <v>400102398</v>
          </cell>
          <cell r="B5546" t="str">
            <v>TEF Gleitleistenführung bearbeitet</v>
          </cell>
          <cell r="C5546">
            <v>7.5</v>
          </cell>
          <cell r="D5546">
            <v>2.85</v>
          </cell>
          <cell r="E5546">
            <v>10.35</v>
          </cell>
        </row>
        <row r="5547">
          <cell r="A5547" t="str">
            <v>400102399</v>
          </cell>
          <cell r="B5547" t="str">
            <v>TEF Gleitleiste bearbeitet</v>
          </cell>
          <cell r="C5547">
            <v>7</v>
          </cell>
          <cell r="D5547">
            <v>3.23</v>
          </cell>
          <cell r="E5547">
            <v>10.23</v>
          </cell>
        </row>
        <row r="5548">
          <cell r="A5548" t="str">
            <v>400102400</v>
          </cell>
          <cell r="B5548" t="str">
            <v>TP-Senkkopfschraube 2.5x8 - H</v>
          </cell>
          <cell r="C5548">
            <v>0</v>
          </cell>
          <cell r="D5548">
            <v>0.13500000000000001</v>
          </cell>
          <cell r="E5548">
            <v>0.13500000000000001</v>
          </cell>
        </row>
        <row r="5549">
          <cell r="A5549" t="str">
            <v>400102401</v>
          </cell>
          <cell r="B5549" t="str">
            <v>BG RG Förderer Gefällestrecke TEF</v>
          </cell>
          <cell r="C5549">
            <v>14.5</v>
          </cell>
          <cell r="D5549">
            <v>9.9499999999999993</v>
          </cell>
          <cell r="E5549">
            <v>27.95</v>
          </cell>
        </row>
        <row r="5550">
          <cell r="A5550" t="str">
            <v>400102402</v>
          </cell>
          <cell r="B5550" t="str">
            <v>Klemmgummi für Winkelgreifer bearbeitet</v>
          </cell>
          <cell r="C5550">
            <v>1.4</v>
          </cell>
          <cell r="D5550">
            <v>1.64</v>
          </cell>
          <cell r="E5550">
            <v>3.04</v>
          </cell>
        </row>
        <row r="5551">
          <cell r="A5551" t="str">
            <v>400102403</v>
          </cell>
          <cell r="B5551" t="str">
            <v>KQ2P-08 Verschlußstopfen</v>
          </cell>
          <cell r="C5551">
            <v>0</v>
          </cell>
          <cell r="D5551">
            <v>0.31</v>
          </cell>
          <cell r="E5551">
            <v>0.31</v>
          </cell>
        </row>
        <row r="5552">
          <cell r="A5552" t="str">
            <v>400102404</v>
          </cell>
          <cell r="B5552" t="str">
            <v>SPIRO.MOT. WF20 DRS71S4; 0,37KW; n=56; 50HZ O.BR.</v>
          </cell>
          <cell r="C5552"/>
          <cell r="D5552"/>
          <cell r="E5552"/>
        </row>
        <row r="5553">
          <cell r="A5553" t="str">
            <v>400102405</v>
          </cell>
          <cell r="B5553" t="str">
            <v xml:space="preserve">SPIRO.MOT. WF20 DRS71S4/BE05; 0,37KW; n=56; 50HZ </v>
          </cell>
          <cell r="C5553"/>
          <cell r="D5553"/>
          <cell r="E5553"/>
        </row>
        <row r="5554">
          <cell r="A5554" t="str">
            <v>400102406</v>
          </cell>
          <cell r="B5554" t="str">
            <v>TEF Gleitleistenprofil f. Bögen bearbeitet</v>
          </cell>
          <cell r="C5554">
            <v>7.25</v>
          </cell>
          <cell r="D5554">
            <v>2.9</v>
          </cell>
          <cell r="E5554">
            <v>10.15</v>
          </cell>
        </row>
        <row r="5555">
          <cell r="A5555" t="str">
            <v>400102407</v>
          </cell>
          <cell r="B5555" t="str">
            <v>Einschlagdübel W-ED/S-BND-(A2K)-M10x40 m. Werkzeug</v>
          </cell>
          <cell r="C5555"/>
          <cell r="D5555"/>
          <cell r="E5555"/>
        </row>
        <row r="5556">
          <cell r="A5556" t="str">
            <v>400102408</v>
          </cell>
          <cell r="B5556" t="str">
            <v>Spreizwerkzeug ZB-MARKWZG-DBL-ESHLG-M10X40</v>
          </cell>
          <cell r="C5556">
            <v>0</v>
          </cell>
          <cell r="D5556">
            <v>0</v>
          </cell>
          <cell r="E5556">
            <v>0</v>
          </cell>
        </row>
        <row r="5557">
          <cell r="A5557" t="str">
            <v>400102409</v>
          </cell>
          <cell r="B5557" t="str">
            <v>Z-Winkel (Typ-1) l/ H=458/B=60</v>
          </cell>
          <cell r="C5557">
            <v>0</v>
          </cell>
          <cell r="D5557">
            <v>7.05</v>
          </cell>
          <cell r="E5557">
            <v>7.05</v>
          </cell>
        </row>
        <row r="5558">
          <cell r="A5558" t="str">
            <v>400102410</v>
          </cell>
          <cell r="B5558" t="str">
            <v>Z-Winkel (Typ-2) l/ H=272/B=60</v>
          </cell>
          <cell r="C5558">
            <v>0</v>
          </cell>
          <cell r="D5558">
            <v>5.15</v>
          </cell>
          <cell r="E5558">
            <v>5.15</v>
          </cell>
        </row>
        <row r="5559">
          <cell r="A5559" t="str">
            <v>400102411</v>
          </cell>
          <cell r="B5559" t="str">
            <v>Z-Winkel (Typ-3) / H=341/B=60</v>
          </cell>
          <cell r="C5559">
            <v>0</v>
          </cell>
          <cell r="D5559">
            <v>5.85</v>
          </cell>
          <cell r="E5559">
            <v>5.85</v>
          </cell>
        </row>
        <row r="5560">
          <cell r="A5560" t="str">
            <v>400102412</v>
          </cell>
          <cell r="B5560" t="str">
            <v>TEF Bogen 10° R450 mit Fräsung</v>
          </cell>
          <cell r="C5560">
            <v>64.64</v>
          </cell>
          <cell r="D5560">
            <v>9.1999999999999993</v>
          </cell>
          <cell r="E5560">
            <v>73.84</v>
          </cell>
        </row>
        <row r="5561">
          <cell r="A5561" t="str">
            <v>400102413</v>
          </cell>
          <cell r="B5561" t="str">
            <v>Verbindungsplatte 90° links für Geländer TS 08870</v>
          </cell>
          <cell r="C5561">
            <v>0</v>
          </cell>
          <cell r="D5561">
            <v>1.5</v>
          </cell>
          <cell r="E5561">
            <v>1.5</v>
          </cell>
        </row>
        <row r="5562">
          <cell r="A5562" t="str">
            <v>400102414</v>
          </cell>
          <cell r="B5562" t="str">
            <v>BG-Eingriffschutz Fixierstation</v>
          </cell>
          <cell r="C5562">
            <v>8</v>
          </cell>
          <cell r="D5562">
            <v>45.36</v>
          </cell>
          <cell r="E5562">
            <v>53.36</v>
          </cell>
        </row>
        <row r="5563">
          <cell r="A5563" t="str">
            <v>400102415</v>
          </cell>
          <cell r="B5563" t="str">
            <v>ITEM 40x40 bearbeitet</v>
          </cell>
          <cell r="C5563">
            <v>2.5</v>
          </cell>
          <cell r="D5563">
            <v>6.14</v>
          </cell>
          <cell r="E5563">
            <v>8.64</v>
          </cell>
        </row>
        <row r="5564">
          <cell r="A5564" t="str">
            <v>400102416</v>
          </cell>
          <cell r="B5564" t="str">
            <v>PVC Eingriffschutz</v>
          </cell>
          <cell r="C5564"/>
          <cell r="D5564"/>
          <cell r="E5564"/>
        </row>
        <row r="5565">
          <cell r="A5565" t="str">
            <v>400102417</v>
          </cell>
          <cell r="B5565" t="str">
            <v>Distanzklotz</v>
          </cell>
          <cell r="C5565"/>
          <cell r="D5565"/>
          <cell r="E5565"/>
        </row>
        <row r="5566">
          <cell r="A5566" t="str">
            <v>400102418</v>
          </cell>
          <cell r="B5566" t="str">
            <v>L-Winkel (Typ-10) / H=533 / B=60</v>
          </cell>
          <cell r="C5566">
            <v>0</v>
          </cell>
          <cell r="D5566">
            <v>6.99</v>
          </cell>
          <cell r="E5566">
            <v>6.99</v>
          </cell>
        </row>
        <row r="5567">
          <cell r="A5567" t="str">
            <v>400102419</v>
          </cell>
          <cell r="B5567" t="str">
            <v>Weich-PVC, transparent t=4mm b=400mm</v>
          </cell>
          <cell r="C5567">
            <v>0</v>
          </cell>
          <cell r="D5567">
            <v>23.624288425047435</v>
          </cell>
          <cell r="E5567">
            <v>23.624288425047435</v>
          </cell>
        </row>
        <row r="5568">
          <cell r="A5568" t="str">
            <v>400102420</v>
          </cell>
          <cell r="B5568" t="str">
            <v>RG-Förderer 6</v>
          </cell>
          <cell r="C5568"/>
          <cell r="D5568"/>
          <cell r="E5568"/>
        </row>
        <row r="5569">
          <cell r="A5569" t="str">
            <v>400102421</v>
          </cell>
          <cell r="B5569" t="str">
            <v>Halter rechts</v>
          </cell>
          <cell r="C5569">
            <v>0</v>
          </cell>
          <cell r="D5569">
            <v>40.299999999999997</v>
          </cell>
          <cell r="E5569">
            <v>40.299999999999997</v>
          </cell>
        </row>
        <row r="5570">
          <cell r="A5570" t="str">
            <v>400102422</v>
          </cell>
          <cell r="B5570" t="str">
            <v>Halter_Einweisbogen</v>
          </cell>
          <cell r="C5570">
            <v>0</v>
          </cell>
          <cell r="D5570">
            <v>97.5</v>
          </cell>
          <cell r="E5570">
            <v>97.5</v>
          </cell>
        </row>
        <row r="5571">
          <cell r="A5571" t="str">
            <v>400102423</v>
          </cell>
          <cell r="B5571" t="str">
            <v>Platte_02_rechts</v>
          </cell>
          <cell r="C5571">
            <v>0</v>
          </cell>
          <cell r="D5571">
            <v>0</v>
          </cell>
          <cell r="E5571">
            <v>0</v>
          </cell>
        </row>
        <row r="5572">
          <cell r="A5572" t="str">
            <v>400102424</v>
          </cell>
          <cell r="B5572" t="str">
            <v>ZB Halter fuer ES-Element rechts 30°</v>
          </cell>
          <cell r="C5572">
            <v>111.5</v>
          </cell>
          <cell r="D5572">
            <v>149.26</v>
          </cell>
          <cell r="E5572">
            <v>260.76</v>
          </cell>
        </row>
        <row r="5573">
          <cell r="A5573" t="str">
            <v>400102425</v>
          </cell>
          <cell r="B5573" t="str">
            <v>ES-Element rechts 30°,  HFS/ILS2.0</v>
          </cell>
          <cell r="C5573">
            <v>151.5</v>
          </cell>
          <cell r="D5573">
            <v>184.93</v>
          </cell>
          <cell r="E5573">
            <v>341.43</v>
          </cell>
        </row>
        <row r="5574">
          <cell r="A5574" t="str">
            <v>400102426</v>
          </cell>
          <cell r="B5574" t="str">
            <v>Gefälleprofil beschnitten</v>
          </cell>
          <cell r="C5574"/>
          <cell r="D5574"/>
          <cell r="E5574"/>
        </row>
        <row r="5575">
          <cell r="A5575" t="str">
            <v>400102427</v>
          </cell>
          <cell r="B5575" t="str">
            <v>Abhänge-Halter (Typ-8) / H=450 / B=80</v>
          </cell>
          <cell r="C5575">
            <v>0</v>
          </cell>
          <cell r="D5575">
            <v>7.15</v>
          </cell>
          <cell r="E5575">
            <v>7.15</v>
          </cell>
        </row>
        <row r="5576">
          <cell r="A5576" t="str">
            <v>400102428</v>
          </cell>
          <cell r="B5576" t="str">
            <v>Abhänger-Halter (Typ-8) kpl.</v>
          </cell>
          <cell r="C5576">
            <v>0</v>
          </cell>
          <cell r="D5576">
            <v>11.8</v>
          </cell>
          <cell r="E5576">
            <v>11.8</v>
          </cell>
        </row>
        <row r="5577">
          <cell r="A5577" t="str">
            <v>400102429</v>
          </cell>
          <cell r="B5577" t="str">
            <v xml:space="preserve">Halter für Strukturprofil mit 8er Nut </v>
          </cell>
          <cell r="C5577">
            <v>0</v>
          </cell>
          <cell r="D5577">
            <v>55.75</v>
          </cell>
          <cell r="E5577">
            <v>55.75</v>
          </cell>
        </row>
        <row r="5578">
          <cell r="A5578" t="str">
            <v>400102430</v>
          </cell>
          <cell r="B5578" t="str">
            <v xml:space="preserve">Hubstation Stütze </v>
          </cell>
          <cell r="C5578"/>
          <cell r="D5578"/>
          <cell r="E5578"/>
        </row>
        <row r="5579">
          <cell r="A5579" t="str">
            <v>400102431</v>
          </cell>
          <cell r="B5579" t="str">
            <v>Halteplatte an Gerüststange für RSM</v>
          </cell>
          <cell r="C5579">
            <v>0</v>
          </cell>
          <cell r="D5579">
            <v>242.5</v>
          </cell>
          <cell r="E5579">
            <v>242.5</v>
          </cell>
        </row>
        <row r="5580">
          <cell r="A5580" t="str">
            <v>400102432</v>
          </cell>
          <cell r="B5580" t="str">
            <v>Giebelbügel (U-Bügel) bis D50</v>
          </cell>
          <cell r="C5580">
            <v>0</v>
          </cell>
          <cell r="D5580">
            <v>3.11</v>
          </cell>
          <cell r="E5580">
            <v>3.11</v>
          </cell>
        </row>
        <row r="5581">
          <cell r="A5581" t="str">
            <v>400102433</v>
          </cell>
          <cell r="B5581" t="str">
            <v>Vierkantrohr eloxiert 40x30x3</v>
          </cell>
          <cell r="C5581">
            <v>0</v>
          </cell>
          <cell r="D5581">
            <v>11.34</v>
          </cell>
          <cell r="E5581">
            <v>11.34</v>
          </cell>
        </row>
        <row r="5582">
          <cell r="A5582" t="str">
            <v>400102434</v>
          </cell>
          <cell r="B5582" t="str">
            <v>Halteplatte für Bedientableau 1-Fach</v>
          </cell>
          <cell r="C5582">
            <v>0</v>
          </cell>
          <cell r="D5582">
            <v>95</v>
          </cell>
          <cell r="E5582">
            <v>95</v>
          </cell>
        </row>
        <row r="5583">
          <cell r="A5583" t="str">
            <v>400102435</v>
          </cell>
          <cell r="B5583" t="str">
            <v xml:space="preserve">BEDIENTABLEAU 1-FACH (DT-GRÜN) MIT HALTER KPL. </v>
          </cell>
          <cell r="C5583">
            <v>22.5</v>
          </cell>
          <cell r="D5583">
            <v>46.57</v>
          </cell>
          <cell r="E5583">
            <v>69.069999999999993</v>
          </cell>
        </row>
        <row r="5584">
          <cell r="A5584" t="str">
            <v>400102436</v>
          </cell>
          <cell r="B5584" t="str">
            <v>Vierkantrohr 40x30</v>
          </cell>
          <cell r="C5584">
            <v>17.5</v>
          </cell>
          <cell r="D5584">
            <v>6.01</v>
          </cell>
          <cell r="E5584">
            <v>23.51</v>
          </cell>
        </row>
        <row r="5585">
          <cell r="A5585" t="str">
            <v>400102437</v>
          </cell>
          <cell r="B5585" t="str">
            <v>Pos.1 a) Winkel 80x60x6 für U-Bügel 52 mm und</v>
          </cell>
          <cell r="C5585">
            <v>0</v>
          </cell>
          <cell r="D5585">
            <v>0</v>
          </cell>
          <cell r="E5585">
            <v>0</v>
          </cell>
        </row>
        <row r="5586">
          <cell r="A5586" t="str">
            <v>400102438</v>
          </cell>
          <cell r="B5586" t="str">
            <v>Pos.1 b) Winkel 80x60x6 inkl. U-Bügel 52 mm für 1"</v>
          </cell>
          <cell r="C5586">
            <v>0</v>
          </cell>
          <cell r="D5586">
            <v>0</v>
          </cell>
          <cell r="E5586">
            <v>0</v>
          </cell>
        </row>
        <row r="5587">
          <cell r="A5587" t="str">
            <v>400102439</v>
          </cell>
          <cell r="B5587" t="str">
            <v>Pos.1 c) Winkel 400x60x6 inkl. Pratzen und U-Bügel</v>
          </cell>
          <cell r="C5587">
            <v>0</v>
          </cell>
          <cell r="D5587">
            <v>0</v>
          </cell>
          <cell r="E5587">
            <v>0</v>
          </cell>
        </row>
        <row r="5588">
          <cell r="A5588" t="str">
            <v>400102440</v>
          </cell>
          <cell r="B5588" t="str">
            <v>SPULENZUGSEGMENT T165 NEU</v>
          </cell>
          <cell r="C5588">
            <v>0</v>
          </cell>
          <cell r="D5588">
            <v>0</v>
          </cell>
          <cell r="E5588">
            <v>0</v>
          </cell>
        </row>
        <row r="5589">
          <cell r="A5589" t="str">
            <v>400102441</v>
          </cell>
          <cell r="B5589" t="str">
            <v>Tischplatte mit Ausfräsung B=800mm; H=25mm; T=800m</v>
          </cell>
          <cell r="C5589">
            <v>0</v>
          </cell>
          <cell r="D5589">
            <v>338.84</v>
          </cell>
          <cell r="E5589">
            <v>338.84</v>
          </cell>
        </row>
        <row r="5590">
          <cell r="A5590" t="str">
            <v>400102442</v>
          </cell>
          <cell r="B5590" t="str">
            <v>Hubwagen BASIC PTM Art. 161196-A4 - Jungheinrich</v>
          </cell>
          <cell r="C5590">
            <v>0</v>
          </cell>
          <cell r="D5590">
            <v>366.3</v>
          </cell>
          <cell r="E5590">
            <v>366.3</v>
          </cell>
        </row>
        <row r="5591">
          <cell r="A5591" t="str">
            <v>400102443</v>
          </cell>
          <cell r="B5591" t="str">
            <v>Wiege-Hubwagen Art. 168712-4A - Jungheinrich</v>
          </cell>
          <cell r="C5591">
            <v>0</v>
          </cell>
          <cell r="D5591">
            <v>561</v>
          </cell>
          <cell r="E5591">
            <v>561</v>
          </cell>
        </row>
        <row r="5592">
          <cell r="A5592" t="str">
            <v>400102444</v>
          </cell>
          <cell r="B5592" t="str">
            <v>100 kg Traverse</v>
          </cell>
          <cell r="C5592"/>
          <cell r="D5592"/>
          <cell r="E5592"/>
        </row>
        <row r="5593">
          <cell r="A5593" t="str">
            <v>400102445</v>
          </cell>
          <cell r="B5593" t="str">
            <v>BG-100 kg Traverse</v>
          </cell>
          <cell r="C5593"/>
          <cell r="D5593"/>
          <cell r="E5593"/>
        </row>
        <row r="5594">
          <cell r="A5594" t="str">
            <v>400102446</v>
          </cell>
          <cell r="B5594" t="str">
            <v>Axialscheibe DIN 5405 - AS0414</v>
          </cell>
          <cell r="C5594">
            <v>0</v>
          </cell>
          <cell r="D5594">
            <v>0.245</v>
          </cell>
          <cell r="E5594">
            <v>0.245</v>
          </cell>
        </row>
        <row r="5595">
          <cell r="A5595" t="str">
            <v>400102447</v>
          </cell>
          <cell r="B5595" t="str">
            <v>Axial-Nadelkranz DIN 5405 - AXK0414-TN</v>
          </cell>
          <cell r="C5595">
            <v>0</v>
          </cell>
          <cell r="D5595">
            <v>0.5</v>
          </cell>
          <cell r="E5595">
            <v>0.5</v>
          </cell>
        </row>
        <row r="5596">
          <cell r="A5596" t="str">
            <v>400102448</v>
          </cell>
          <cell r="B5596" t="str">
            <v>Axial-Rillenkugellager - F4-8M-M</v>
          </cell>
          <cell r="C5596">
            <v>0</v>
          </cell>
          <cell r="D5596">
            <v>1.56</v>
          </cell>
          <cell r="E5596">
            <v>1.56</v>
          </cell>
        </row>
        <row r="5597">
          <cell r="A5597" t="str">
            <v>400102449</v>
          </cell>
          <cell r="B5597" t="str">
            <v>Doppelarmige Spannmutter - 25 - M12 - GN 206.1</v>
          </cell>
          <cell r="C5597">
            <v>0</v>
          </cell>
          <cell r="D5597">
            <v>21.39</v>
          </cell>
          <cell r="E5597">
            <v>21.39</v>
          </cell>
        </row>
        <row r="5598">
          <cell r="A5598" t="str">
            <v>400102450</v>
          </cell>
          <cell r="B5598" t="str">
            <v>Schmierfett DIN 51825 - K2K-30</v>
          </cell>
          <cell r="C5598">
            <v>0</v>
          </cell>
          <cell r="D5598">
            <v>3.65</v>
          </cell>
          <cell r="E5598">
            <v>3.65</v>
          </cell>
        </row>
        <row r="5599">
          <cell r="A5599" t="str">
            <v>400102451</v>
          </cell>
          <cell r="B5599" t="str">
            <v>Bügelclipser Beuteltasche</v>
          </cell>
          <cell r="C5599">
            <v>0</v>
          </cell>
          <cell r="D5599">
            <v>10.536</v>
          </cell>
          <cell r="E5599">
            <v>10.536</v>
          </cell>
        </row>
        <row r="5600">
          <cell r="A5600" t="str">
            <v>400102452</v>
          </cell>
          <cell r="B5600" t="str">
            <v>Bügelclipser Pilz Beuteltasche</v>
          </cell>
          <cell r="C5600">
            <v>0</v>
          </cell>
          <cell r="D5600">
            <v>8.4499999999999993</v>
          </cell>
          <cell r="E5600">
            <v>8.4499999999999993</v>
          </cell>
        </row>
        <row r="5601">
          <cell r="A5601" t="str">
            <v>400102453</v>
          </cell>
          <cell r="B5601" t="str">
            <v>IPC 477E  22" Siemens 6AV7241-3LB05-0FA0</v>
          </cell>
          <cell r="C5601">
            <v>0</v>
          </cell>
          <cell r="D5601">
            <v>3126.75</v>
          </cell>
          <cell r="E5601">
            <v>3126.75</v>
          </cell>
        </row>
        <row r="5602">
          <cell r="A5602" t="str">
            <v>400102454</v>
          </cell>
          <cell r="B5602" t="str">
            <v>SIMATIC WinCC Runtime Advanced V15 Siemens  6AV211</v>
          </cell>
          <cell r="C5602">
            <v>0</v>
          </cell>
          <cell r="D5602">
            <v>2752.5</v>
          </cell>
          <cell r="E5602">
            <v>2752.5</v>
          </cell>
        </row>
        <row r="5603">
          <cell r="A5603" t="str">
            <v>400102455</v>
          </cell>
          <cell r="B5603" t="str">
            <v>SIMATIC WinCC 16384 PowerTags V15 Siemens 6AV2104-</v>
          </cell>
          <cell r="C5603">
            <v>0</v>
          </cell>
          <cell r="D5603">
            <v>1147.5</v>
          </cell>
          <cell r="E5603">
            <v>1147.5</v>
          </cell>
        </row>
        <row r="5604">
          <cell r="A5604" t="str">
            <v>400102456</v>
          </cell>
          <cell r="B5604" t="str">
            <v>Klappbügel für Beuteltasche</v>
          </cell>
          <cell r="C5604"/>
          <cell r="D5604"/>
          <cell r="E5604"/>
        </row>
        <row r="5605">
          <cell r="A5605" t="str">
            <v>400102457</v>
          </cell>
          <cell r="B5605" t="str">
            <v>Bezug Beuteltasche</v>
          </cell>
          <cell r="C5605">
            <v>0</v>
          </cell>
          <cell r="D5605">
            <v>0</v>
          </cell>
          <cell r="E5605">
            <v>0</v>
          </cell>
        </row>
        <row r="5606">
          <cell r="A5606" t="str">
            <v>400102458</v>
          </cell>
          <cell r="B5606" t="str">
            <v>Weich-PVC, blickdicht, schwarz t=4mm b=400mm</v>
          </cell>
          <cell r="C5606">
            <v>0</v>
          </cell>
          <cell r="D5606">
            <v>17.267552182163186</v>
          </cell>
          <cell r="E5606">
            <v>17.267552182163186</v>
          </cell>
        </row>
        <row r="5607">
          <cell r="A5607" t="str">
            <v>400102459</v>
          </cell>
          <cell r="B5607" t="str">
            <v>PVC-Eingriffschutz, blickdicht, schwarz</v>
          </cell>
          <cell r="C5607">
            <v>1.25</v>
          </cell>
          <cell r="D5607">
            <v>9.1</v>
          </cell>
          <cell r="E5607">
            <v>10.35</v>
          </cell>
        </row>
        <row r="5608">
          <cell r="A5608" t="str">
            <v>400102460</v>
          </cell>
          <cell r="B5608" t="str">
            <v>Platte für Bedientableau</v>
          </cell>
          <cell r="C5608">
            <v>0</v>
          </cell>
          <cell r="D5608">
            <v>13.45</v>
          </cell>
          <cell r="E5608">
            <v>13.45</v>
          </cell>
        </row>
        <row r="5609">
          <cell r="A5609" t="str">
            <v>400102461</v>
          </cell>
          <cell r="B5609" t="str">
            <v>Vollautomatische Verpackungsmaschine mit Untenzusc</v>
          </cell>
          <cell r="C5609">
            <v>0</v>
          </cell>
          <cell r="D5609">
            <v>93482</v>
          </cell>
          <cell r="E5609">
            <v>93482</v>
          </cell>
        </row>
        <row r="5610">
          <cell r="A5610" t="str">
            <v>400102462</v>
          </cell>
          <cell r="B5610" t="str">
            <v>GETR.MOT. WF20DR63L4/ASD1, M5A, 0,25KW, 50HZ</v>
          </cell>
          <cell r="C5610"/>
          <cell r="D5610"/>
          <cell r="E5610"/>
        </row>
        <row r="5611">
          <cell r="A5611" t="str">
            <v>400102463</v>
          </cell>
          <cell r="B5611" t="str">
            <v>GETR.MOT. WF20DR63L4/BR/ASD1, M5A, 0,25KW, 50HZ</v>
          </cell>
          <cell r="C5611"/>
          <cell r="D5611"/>
          <cell r="E5611"/>
        </row>
        <row r="5612">
          <cell r="A5612" t="str">
            <v>400102464</v>
          </cell>
          <cell r="B5612" t="str">
            <v>GETR.MOT. RF17DR63L4/BR/ASD1, M4, 0,25KW, 50HZ</v>
          </cell>
          <cell r="C5612"/>
          <cell r="D5612"/>
          <cell r="E5612"/>
        </row>
        <row r="5613">
          <cell r="A5613" t="str">
            <v>400102465</v>
          </cell>
          <cell r="B5613" t="str">
            <v>Abstandshalter E-Box für Doppelbügelerkennung</v>
          </cell>
          <cell r="C5613">
            <v>0</v>
          </cell>
          <cell r="D5613">
            <v>26.9</v>
          </cell>
          <cell r="E5613">
            <v>26.9</v>
          </cell>
        </row>
        <row r="5614">
          <cell r="A5614" t="str">
            <v>400102467</v>
          </cell>
          <cell r="B5614" t="str">
            <v>MINI-RILLENKUGELLAGER 608 ZZ geölt NTN/CBG 210325</v>
          </cell>
          <cell r="C5614">
            <v>0</v>
          </cell>
          <cell r="D5614">
            <v>3.83</v>
          </cell>
          <cell r="E5614">
            <v>3.83</v>
          </cell>
        </row>
        <row r="5615">
          <cell r="A5615" t="str">
            <v>400102468</v>
          </cell>
          <cell r="B5615" t="str">
            <v xml:space="preserve">HFS BÜGELTRÄGER SCHWARZ / RAL 9005 </v>
          </cell>
          <cell r="C5615">
            <v>0</v>
          </cell>
          <cell r="D5615">
            <v>8.56</v>
          </cell>
          <cell r="E5615">
            <v>8.56</v>
          </cell>
        </row>
        <row r="5616">
          <cell r="A5616" t="str">
            <v>400102469</v>
          </cell>
          <cell r="B5616" t="str">
            <v>HFS LAUFKÖRPER BÜGELTRÄGER SCHWARZ / RAL 9005</v>
          </cell>
          <cell r="C5616"/>
          <cell r="D5616"/>
          <cell r="E5616"/>
        </row>
        <row r="5617">
          <cell r="A5617" t="str">
            <v>400102470</v>
          </cell>
          <cell r="B5617" t="str">
            <v>Konsole für Befestigung an Galerie</v>
          </cell>
          <cell r="C5617">
            <v>0</v>
          </cell>
          <cell r="D5617">
            <v>198.3</v>
          </cell>
          <cell r="E5617">
            <v>198.3</v>
          </cell>
        </row>
        <row r="5618">
          <cell r="A5618" t="str">
            <v>400102471</v>
          </cell>
          <cell r="B5618" t="str">
            <v>Winkel für Befestigung an Galerie</v>
          </cell>
          <cell r="C5618">
            <v>0</v>
          </cell>
          <cell r="D5618">
            <v>189.5</v>
          </cell>
          <cell r="E5618">
            <v>189.5</v>
          </cell>
        </row>
        <row r="5619">
          <cell r="A5619" t="str">
            <v>400102472</v>
          </cell>
          <cell r="B5619" t="str">
            <v>Konsole für Befestigung an Galerie, kpl.</v>
          </cell>
          <cell r="C5619">
            <v>1.8</v>
          </cell>
          <cell r="D5619">
            <v>201.78</v>
          </cell>
          <cell r="E5619">
            <v>203.58</v>
          </cell>
        </row>
        <row r="5620">
          <cell r="A5620" t="str">
            <v>400102473</v>
          </cell>
          <cell r="B5620" t="str">
            <v>Winkel für Befestigung an Galerie, kpl.</v>
          </cell>
          <cell r="C5620">
            <v>0</v>
          </cell>
          <cell r="D5620">
            <v>192.97</v>
          </cell>
          <cell r="E5620">
            <v>192.97</v>
          </cell>
        </row>
        <row r="5621">
          <cell r="A5621" t="str">
            <v>400102474</v>
          </cell>
          <cell r="B5621" t="str">
            <v>Sechskantschraube DIN 931 - M12 x 50 - 8.8</v>
          </cell>
          <cell r="C5621">
            <v>0</v>
          </cell>
          <cell r="D5621">
            <v>0.315</v>
          </cell>
          <cell r="E5621">
            <v>0.315</v>
          </cell>
        </row>
        <row r="5622">
          <cell r="A5622" t="str">
            <v>400102475</v>
          </cell>
          <cell r="B5622" t="str">
            <v>T-Rohrschelle Hälfte für RSM</v>
          </cell>
          <cell r="C5622">
            <v>0</v>
          </cell>
          <cell r="D5622">
            <v>7.7567032967032956</v>
          </cell>
          <cell r="E5622">
            <v>7.7567032967032956</v>
          </cell>
        </row>
        <row r="5623">
          <cell r="A5623" t="str">
            <v>400102476</v>
          </cell>
          <cell r="B5623" t="str">
            <v>Halterohr für Bedientableau</v>
          </cell>
          <cell r="C5623">
            <v>0</v>
          </cell>
          <cell r="D5623">
            <v>17.54</v>
          </cell>
          <cell r="E5623">
            <v>17.54</v>
          </cell>
        </row>
        <row r="5624">
          <cell r="A5624" t="str">
            <v>400102477</v>
          </cell>
          <cell r="B5624" t="str">
            <v>AS-Hubstößel für Gleiter</v>
          </cell>
          <cell r="C5624"/>
          <cell r="D5624"/>
          <cell r="E5624"/>
        </row>
        <row r="5625">
          <cell r="A5625" t="str">
            <v>400102478</v>
          </cell>
          <cell r="B5625" t="str">
            <v>AS-Hubstößel kpl. mit Gleiter</v>
          </cell>
          <cell r="C5625"/>
          <cell r="D5625"/>
          <cell r="E5625"/>
        </row>
        <row r="5626">
          <cell r="A5626" t="str">
            <v>400102479</v>
          </cell>
          <cell r="B5626" t="str">
            <v>Tragwerksgerüst zur Aufnahme von 8 ausziehbaren</v>
          </cell>
          <cell r="C5626">
            <v>0</v>
          </cell>
          <cell r="D5626">
            <v>34500</v>
          </cell>
          <cell r="E5626">
            <v>34500</v>
          </cell>
        </row>
        <row r="5627">
          <cell r="A5627" t="str">
            <v>400102480</v>
          </cell>
          <cell r="B5627" t="str">
            <v>Spannstation TEF</v>
          </cell>
          <cell r="C5627">
            <v>66</v>
          </cell>
          <cell r="D5627">
            <v>120.29</v>
          </cell>
          <cell r="E5627">
            <v>186.29</v>
          </cell>
        </row>
        <row r="5628">
          <cell r="A5628" t="str">
            <v>400102481</v>
          </cell>
          <cell r="B5628" t="str">
            <v>Grundplatte für Spannstation TEF</v>
          </cell>
          <cell r="C5628">
            <v>0</v>
          </cell>
          <cell r="D5628">
            <v>43.95</v>
          </cell>
          <cell r="E5628">
            <v>43.95</v>
          </cell>
        </row>
        <row r="5629">
          <cell r="A5629" t="str">
            <v>400102482</v>
          </cell>
          <cell r="B5629" t="str">
            <v>TEF Alu-Profil Bearbeitet</v>
          </cell>
          <cell r="C5629">
            <v>12</v>
          </cell>
          <cell r="D5629">
            <v>3.43</v>
          </cell>
          <cell r="E5629">
            <v>15.43</v>
          </cell>
        </row>
        <row r="5630">
          <cell r="A5630" t="str">
            <v>400102483</v>
          </cell>
          <cell r="B5630" t="str">
            <v>Kettenführung für Spannstation TEF</v>
          </cell>
          <cell r="C5630">
            <v>0</v>
          </cell>
          <cell r="D5630">
            <v>0</v>
          </cell>
          <cell r="E5630">
            <v>0</v>
          </cell>
        </row>
        <row r="5631">
          <cell r="A5631" t="str">
            <v>400102484</v>
          </cell>
          <cell r="B5631" t="str">
            <v>Anschlussprofil für Weiche Pinförderer</v>
          </cell>
          <cell r="C5631"/>
          <cell r="D5631"/>
          <cell r="E5631"/>
        </row>
        <row r="5632">
          <cell r="A5632" t="str">
            <v>400102485</v>
          </cell>
          <cell r="B5632" t="str">
            <v>Anbindungswinkel zwischen Sigma 260 &amp; C 90</v>
          </cell>
          <cell r="C5632">
            <v>0</v>
          </cell>
          <cell r="D5632">
            <v>19.100000000000001</v>
          </cell>
          <cell r="E5632">
            <v>19.100000000000001</v>
          </cell>
        </row>
        <row r="5633">
          <cell r="A5633" t="str">
            <v>400102486</v>
          </cell>
          <cell r="B5633" t="str">
            <v>Eingriffschutz für Spannstation TEF</v>
          </cell>
          <cell r="C5633">
            <v>0</v>
          </cell>
          <cell r="D5633">
            <v>7.75</v>
          </cell>
          <cell r="E5633">
            <v>7.75</v>
          </cell>
        </row>
        <row r="5634">
          <cell r="A5634" t="str">
            <v>400102487</v>
          </cell>
          <cell r="B5634" t="str">
            <v>CPC Transportex-Förderer AN2200085 für My Theresa</v>
          </cell>
          <cell r="C5634">
            <v>0</v>
          </cell>
          <cell r="D5634">
            <v>353500</v>
          </cell>
          <cell r="E5634">
            <v>353500</v>
          </cell>
        </row>
        <row r="5635">
          <cell r="A5635" t="str">
            <v>400102488</v>
          </cell>
          <cell r="B5635" t="str">
            <v>Lindapter Trägerklemme A10 - kurze Nockenhöhe</v>
          </cell>
          <cell r="C5635">
            <v>0</v>
          </cell>
          <cell r="D5635">
            <v>2.8477777777777775</v>
          </cell>
          <cell r="E5635">
            <v>2.8477777777777775</v>
          </cell>
        </row>
        <row r="5636">
          <cell r="A5636" t="str">
            <v>400102489</v>
          </cell>
          <cell r="B5636" t="str">
            <v>Conveyor Type TX200FD</v>
          </cell>
          <cell r="C5636">
            <v>0</v>
          </cell>
          <cell r="D5636">
            <v>5000</v>
          </cell>
          <cell r="E5636">
            <v>5000</v>
          </cell>
        </row>
        <row r="5637">
          <cell r="A5637" t="str">
            <v>400102490</v>
          </cell>
          <cell r="B5637" t="str">
            <v>Klemmstab für Gerüstanbindung an IPE-Träger</v>
          </cell>
          <cell r="C5637">
            <v>0</v>
          </cell>
          <cell r="D5637">
            <v>0</v>
          </cell>
          <cell r="E5637">
            <v>0</v>
          </cell>
        </row>
        <row r="5638">
          <cell r="A5638" t="str">
            <v>400102491</v>
          </cell>
          <cell r="B5638" t="str">
            <v>L EN 10056-1 - 50 x 30 x 5</v>
          </cell>
          <cell r="C5638">
            <v>0</v>
          </cell>
          <cell r="D5638">
            <v>0</v>
          </cell>
          <cell r="E5638">
            <v>0</v>
          </cell>
        </row>
        <row r="5639">
          <cell r="A5639" t="str">
            <v>400102492</v>
          </cell>
          <cell r="B5639" t="str">
            <v>Winkelaufnahme</v>
          </cell>
          <cell r="C5639">
            <v>0</v>
          </cell>
          <cell r="D5639">
            <v>0</v>
          </cell>
          <cell r="E5639">
            <v>0</v>
          </cell>
        </row>
        <row r="5640">
          <cell r="A5640" t="str">
            <v>400102493</v>
          </cell>
          <cell r="B5640" t="str">
            <v>Traversenstoper kpl.</v>
          </cell>
          <cell r="C5640">
            <v>0</v>
          </cell>
          <cell r="D5640">
            <v>0</v>
          </cell>
          <cell r="E5640">
            <v>0</v>
          </cell>
        </row>
        <row r="5641">
          <cell r="A5641" t="str">
            <v>400102494</v>
          </cell>
          <cell r="B5641" t="str">
            <v>Stopper L-Winkelaufnahme</v>
          </cell>
          <cell r="C5641">
            <v>0</v>
          </cell>
          <cell r="D5641">
            <v>0</v>
          </cell>
          <cell r="E5641">
            <v>0</v>
          </cell>
        </row>
        <row r="5642">
          <cell r="A5642" t="str">
            <v>400102495</v>
          </cell>
          <cell r="B5642" t="str">
            <v>Lagerstift Zylinder</v>
          </cell>
          <cell r="C5642">
            <v>0</v>
          </cell>
          <cell r="D5642">
            <v>45.5</v>
          </cell>
          <cell r="E5642">
            <v>45.5</v>
          </cell>
        </row>
        <row r="5643">
          <cell r="A5643" t="str">
            <v>400102496</v>
          </cell>
          <cell r="B5643" t="str">
            <v xml:space="preserve">Distanzhülse für Anbindung Sigmaträger an </v>
          </cell>
          <cell r="C5643">
            <v>0</v>
          </cell>
          <cell r="D5643">
            <v>2.2000000000000002</v>
          </cell>
          <cell r="E5643">
            <v>2.2000000000000002</v>
          </cell>
        </row>
        <row r="5644">
          <cell r="A5644" t="str">
            <v>400102497</v>
          </cell>
          <cell r="B5644" t="str">
            <v>Distanzhülse Stopperwinkel</v>
          </cell>
          <cell r="C5644">
            <v>0</v>
          </cell>
          <cell r="D5644">
            <v>45.5</v>
          </cell>
          <cell r="E5644">
            <v>45.5</v>
          </cell>
        </row>
        <row r="5645">
          <cell r="A5645" t="str">
            <v>400102498</v>
          </cell>
          <cell r="B5645" t="str">
            <v>Zylinderplatte am Traversenstopper</v>
          </cell>
          <cell r="C5645">
            <v>0</v>
          </cell>
          <cell r="D5645">
            <v>33.799999999999997</v>
          </cell>
          <cell r="E5645">
            <v>33.799999999999997</v>
          </cell>
        </row>
        <row r="5646">
          <cell r="A5646" t="str">
            <v>400102499</v>
          </cell>
          <cell r="B5646" t="str">
            <v>baugruppe zylinder</v>
          </cell>
          <cell r="C5646">
            <v>0</v>
          </cell>
          <cell r="D5646">
            <v>0</v>
          </cell>
          <cell r="E5646">
            <v>0</v>
          </cell>
        </row>
        <row r="5647">
          <cell r="A5647" t="str">
            <v>400102500</v>
          </cell>
          <cell r="B5647" t="str">
            <v>Halter für PuF Omniflo</v>
          </cell>
          <cell r="C5647">
            <v>0</v>
          </cell>
          <cell r="D5647">
            <v>7.39</v>
          </cell>
          <cell r="E5647">
            <v>7.39</v>
          </cell>
        </row>
        <row r="5648">
          <cell r="A5648" t="str">
            <v>400102501</v>
          </cell>
          <cell r="B5648" t="str">
            <v>Halter für PuF Omniflo kpl.</v>
          </cell>
          <cell r="C5648"/>
          <cell r="D5648"/>
          <cell r="E5648"/>
        </row>
        <row r="5649">
          <cell r="A5649" t="str">
            <v>400102502</v>
          </cell>
          <cell r="B5649" t="str">
            <v xml:space="preserve">Stopper-Bolzen </v>
          </cell>
          <cell r="C5649">
            <v>0</v>
          </cell>
          <cell r="D5649">
            <v>0</v>
          </cell>
          <cell r="E5649">
            <v>0</v>
          </cell>
        </row>
        <row r="5650">
          <cell r="A5650" t="str">
            <v>400102503</v>
          </cell>
          <cell r="B5650" t="str">
            <v xml:space="preserve">FAA-S-2 EI 90 C2 - Förderanlagenabschluss inkl. </v>
          </cell>
          <cell r="C5650">
            <v>0</v>
          </cell>
          <cell r="D5650">
            <v>64319.73</v>
          </cell>
          <cell r="E5650">
            <v>64319.73</v>
          </cell>
        </row>
        <row r="5651">
          <cell r="A5651" t="str">
            <v>400102504</v>
          </cell>
          <cell r="B5651" t="str">
            <v>Stopperschwert</v>
          </cell>
          <cell r="C5651">
            <v>0</v>
          </cell>
          <cell r="D5651">
            <v>0</v>
          </cell>
          <cell r="E5651">
            <v>0</v>
          </cell>
        </row>
        <row r="5652">
          <cell r="A5652" t="str">
            <v>400102505</v>
          </cell>
          <cell r="B5652" t="str">
            <v>Stopperschwert kpl.</v>
          </cell>
          <cell r="C5652">
            <v>0</v>
          </cell>
          <cell r="D5652">
            <v>115.5</v>
          </cell>
          <cell r="E5652">
            <v>115.5</v>
          </cell>
        </row>
        <row r="5653">
          <cell r="A5653" t="str">
            <v>400102506</v>
          </cell>
          <cell r="B5653" t="str">
            <v>Zylinderanbindung</v>
          </cell>
          <cell r="C5653">
            <v>0</v>
          </cell>
          <cell r="D5653">
            <v>17.34</v>
          </cell>
          <cell r="E5653">
            <v>17.34</v>
          </cell>
        </row>
        <row r="5654">
          <cell r="A5654" t="str">
            <v>400102507</v>
          </cell>
          <cell r="B5654" t="str">
            <v>Aluprofil bearbeitet für Weiche Pinförderer</v>
          </cell>
          <cell r="C5654">
            <v>41.5</v>
          </cell>
          <cell r="D5654">
            <v>27.82</v>
          </cell>
          <cell r="E5654">
            <v>69.319999999999993</v>
          </cell>
        </row>
        <row r="5655">
          <cell r="A5655" t="str">
            <v>400102508</v>
          </cell>
          <cell r="B5655" t="str">
            <v>Klammertrolley</v>
          </cell>
          <cell r="C5655">
            <v>0</v>
          </cell>
          <cell r="D5655">
            <v>41.45</v>
          </cell>
          <cell r="E5655">
            <v>41.45</v>
          </cell>
        </row>
        <row r="5656">
          <cell r="A5656" t="str">
            <v>400102509</v>
          </cell>
          <cell r="B5656" t="str">
            <v>Klammertrolley mit 2 Klemmbügel</v>
          </cell>
          <cell r="C5656">
            <v>6</v>
          </cell>
          <cell r="D5656">
            <v>71.73</v>
          </cell>
          <cell r="E5656">
            <v>77.73</v>
          </cell>
        </row>
        <row r="5657">
          <cell r="A5657" t="str">
            <v>400102510</v>
          </cell>
          <cell r="B5657" t="str">
            <v>SC-Auslenkadapter</v>
          </cell>
          <cell r="C5657">
            <v>0</v>
          </cell>
          <cell r="D5657">
            <v>8.99</v>
          </cell>
          <cell r="E5657">
            <v>8.99</v>
          </cell>
        </row>
        <row r="5658">
          <cell r="A5658" t="str">
            <v>400102511</v>
          </cell>
          <cell r="B5658" t="str">
            <v>Gatterträger Prototyp Version 1</v>
          </cell>
          <cell r="C5658">
            <v>0</v>
          </cell>
          <cell r="D5658">
            <v>104.23333333333333</v>
          </cell>
          <cell r="E5658">
            <v>104.23333333333333</v>
          </cell>
        </row>
        <row r="5659">
          <cell r="A5659" t="str">
            <v>400102512</v>
          </cell>
          <cell r="B5659" t="str">
            <v>Gatterträger Prototyp Version 2</v>
          </cell>
          <cell r="C5659">
            <v>0</v>
          </cell>
          <cell r="D5659">
            <v>90.033333333333331</v>
          </cell>
          <cell r="E5659">
            <v>90.033333333333331</v>
          </cell>
        </row>
        <row r="5660">
          <cell r="A5660" t="str">
            <v>400102513</v>
          </cell>
          <cell r="B5660" t="str">
            <v>Filament PA6</v>
          </cell>
          <cell r="C5660">
            <v>0</v>
          </cell>
          <cell r="D5660">
            <v>28.99</v>
          </cell>
          <cell r="E5660">
            <v>28.99</v>
          </cell>
        </row>
        <row r="5661">
          <cell r="A5661" t="str">
            <v>400102514</v>
          </cell>
          <cell r="B5661" t="str">
            <v xml:space="preserve">GATTERTRÄGER, 2 SÄULEN 720 OD. 1 SÄULE SPINNFELD, </v>
          </cell>
          <cell r="C5661">
            <v>0</v>
          </cell>
          <cell r="D5661">
            <v>27.3</v>
          </cell>
          <cell r="E5661">
            <v>27.3</v>
          </cell>
        </row>
        <row r="5662">
          <cell r="A5662" t="str">
            <v>400102515</v>
          </cell>
          <cell r="B5662" t="str">
            <v>Druckfeder DE=9,25 L0=60 DH=9,80</v>
          </cell>
          <cell r="C5662">
            <v>0.5</v>
          </cell>
          <cell r="D5662">
            <v>1.03</v>
          </cell>
          <cell r="E5662">
            <v>1.53</v>
          </cell>
        </row>
        <row r="5663">
          <cell r="A5663" t="str">
            <v>400102516</v>
          </cell>
          <cell r="B5663" t="str">
            <v>Polyamid 210D Coating PU royalblau</v>
          </cell>
          <cell r="C5663">
            <v>0</v>
          </cell>
          <cell r="D5663">
            <v>4.5</v>
          </cell>
          <cell r="E5663">
            <v>4.5</v>
          </cell>
        </row>
        <row r="5664">
          <cell r="A5664" t="str">
            <v>400102517</v>
          </cell>
          <cell r="B5664" t="str">
            <v>Prototyp Spulenzugsegment T165</v>
          </cell>
          <cell r="C5664">
            <v>0</v>
          </cell>
          <cell r="D5664">
            <v>146.93</v>
          </cell>
          <cell r="E5664">
            <v>146.93</v>
          </cell>
        </row>
        <row r="5665">
          <cell r="A5665" t="str">
            <v>400102518</v>
          </cell>
          <cell r="B5665" t="str">
            <v>Power-Clip</v>
          </cell>
          <cell r="C5665">
            <v>0</v>
          </cell>
          <cell r="D5665">
            <v>17.32</v>
          </cell>
          <cell r="E5665">
            <v>17.32</v>
          </cell>
        </row>
        <row r="5666">
          <cell r="A5666" t="str">
            <v>400102519</v>
          </cell>
          <cell r="B5666" t="str">
            <v>Free-Clip</v>
          </cell>
          <cell r="C5666">
            <v>0</v>
          </cell>
          <cell r="D5666">
            <v>12.17</v>
          </cell>
          <cell r="E5666">
            <v>12.17</v>
          </cell>
        </row>
        <row r="5667">
          <cell r="A5667" t="str">
            <v>400102520</v>
          </cell>
          <cell r="B5667" t="str">
            <v>Mitnehmer-Clip</v>
          </cell>
          <cell r="C5667">
            <v>0</v>
          </cell>
          <cell r="D5667">
            <v>7.85</v>
          </cell>
          <cell r="E5667">
            <v>7.85</v>
          </cell>
        </row>
        <row r="5668">
          <cell r="A5668" t="str">
            <v>400102521</v>
          </cell>
          <cell r="B5668" t="str">
            <v>Vereinzelerklinke</v>
          </cell>
          <cell r="C5668">
            <v>0</v>
          </cell>
          <cell r="D5668">
            <v>13.5</v>
          </cell>
          <cell r="E5668">
            <v>13.5</v>
          </cell>
        </row>
        <row r="5669">
          <cell r="A5669" t="str">
            <v>400102522</v>
          </cell>
          <cell r="B5669" t="str">
            <v>Hülse Vereinzelerklinke</v>
          </cell>
          <cell r="C5669">
            <v>0</v>
          </cell>
          <cell r="D5669">
            <v>17.5</v>
          </cell>
          <cell r="E5669">
            <v>17.5</v>
          </cell>
        </row>
        <row r="5670">
          <cell r="A5670" t="str">
            <v>400102523</v>
          </cell>
          <cell r="B5670" t="str">
            <v>Prototyp Trolley-V Schnappverbindung</v>
          </cell>
          <cell r="C5670">
            <v>0</v>
          </cell>
          <cell r="D5670">
            <v>53.63</v>
          </cell>
          <cell r="E5670">
            <v>53.63</v>
          </cell>
        </row>
        <row r="5671">
          <cell r="A5671" t="str">
            <v>400102524</v>
          </cell>
          <cell r="B5671" t="str">
            <v>Prototyp Scheibe oben</v>
          </cell>
          <cell r="C5671">
            <v>0</v>
          </cell>
          <cell r="D5671">
            <v>6.46</v>
          </cell>
          <cell r="E5671">
            <v>6.46</v>
          </cell>
        </row>
        <row r="5672">
          <cell r="A5672" t="str">
            <v>400102525</v>
          </cell>
          <cell r="B5672" t="str">
            <v>Prototyp Kugel</v>
          </cell>
          <cell r="C5672">
            <v>0</v>
          </cell>
          <cell r="D5672">
            <v>6.26</v>
          </cell>
          <cell r="E5672">
            <v>6.26</v>
          </cell>
        </row>
        <row r="5673">
          <cell r="A5673" t="str">
            <v>400102526</v>
          </cell>
          <cell r="B5673" t="str">
            <v>Prototyp Schnappmutter unten</v>
          </cell>
          <cell r="C5673">
            <v>0</v>
          </cell>
          <cell r="D5673">
            <v>15.54</v>
          </cell>
          <cell r="E5673">
            <v>15.54</v>
          </cell>
        </row>
        <row r="5674">
          <cell r="A5674" t="str">
            <v>400102527</v>
          </cell>
          <cell r="B5674" t="str">
            <v>Prototyp Endstück</v>
          </cell>
          <cell r="C5674">
            <v>0</v>
          </cell>
          <cell r="D5674">
            <v>12.27</v>
          </cell>
          <cell r="E5674">
            <v>12.27</v>
          </cell>
        </row>
        <row r="5675">
          <cell r="A5675" t="str">
            <v>400102528</v>
          </cell>
          <cell r="B5675" t="str">
            <v>Transpo profil</v>
          </cell>
          <cell r="C5675">
            <v>0</v>
          </cell>
          <cell r="D5675">
            <v>53.066666666666663</v>
          </cell>
          <cell r="E5675">
            <v>53.066666666666663</v>
          </cell>
        </row>
        <row r="5676">
          <cell r="A5676" t="str">
            <v>400102529</v>
          </cell>
          <cell r="B5676" t="str">
            <v>Halteblech Passivweiche</v>
          </cell>
          <cell r="C5676">
            <v>0</v>
          </cell>
          <cell r="D5676">
            <v>15.6</v>
          </cell>
          <cell r="E5676">
            <v>15.6</v>
          </cell>
        </row>
        <row r="5677">
          <cell r="A5677" t="str">
            <v>400102530</v>
          </cell>
          <cell r="B5677" t="str">
            <v>Passivweiche</v>
          </cell>
          <cell r="C5677">
            <v>19.5</v>
          </cell>
          <cell r="D5677">
            <v>160.69999999999999</v>
          </cell>
          <cell r="E5677">
            <v>180.2</v>
          </cell>
        </row>
        <row r="5678">
          <cell r="A5678" t="str">
            <v>400102531</v>
          </cell>
          <cell r="B5678" t="str">
            <v>Auflagerprofil Passivweiche</v>
          </cell>
          <cell r="C5678">
            <v>1</v>
          </cell>
          <cell r="D5678">
            <v>19.428000000000001</v>
          </cell>
          <cell r="E5678">
            <v>20.428000000000001</v>
          </cell>
        </row>
        <row r="5679">
          <cell r="A5679" t="str">
            <v>400102532</v>
          </cell>
          <cell r="B5679" t="str">
            <v>Lageraufnahme Passivweiche</v>
          </cell>
          <cell r="C5679">
            <v>0.5</v>
          </cell>
          <cell r="D5679">
            <v>17.348666666666666</v>
          </cell>
          <cell r="E5679">
            <v>17.848666666666666</v>
          </cell>
        </row>
        <row r="5680">
          <cell r="A5680" t="str">
            <v>400102533</v>
          </cell>
          <cell r="B5680" t="str">
            <v>Lagerbolzen Schaltgabel</v>
          </cell>
          <cell r="C5680">
            <v>0</v>
          </cell>
          <cell r="D5680">
            <v>8.5</v>
          </cell>
          <cell r="E5680">
            <v>8.5</v>
          </cell>
        </row>
        <row r="5681">
          <cell r="A5681" t="str">
            <v>400102534</v>
          </cell>
          <cell r="B5681" t="str">
            <v>Schaltgabel Passivweiche</v>
          </cell>
          <cell r="C5681">
            <v>0</v>
          </cell>
          <cell r="D5681">
            <v>11.5</v>
          </cell>
          <cell r="E5681">
            <v>11.5</v>
          </cell>
        </row>
        <row r="5682">
          <cell r="A5682" t="str">
            <v>400102535</v>
          </cell>
          <cell r="B5682" t="str">
            <v>Arretierstift</v>
          </cell>
          <cell r="C5682">
            <v>0</v>
          </cell>
          <cell r="D5682">
            <v>4.75</v>
          </cell>
          <cell r="E5682">
            <v>4.75</v>
          </cell>
        </row>
        <row r="5683">
          <cell r="A5683" t="str">
            <v>400102536</v>
          </cell>
          <cell r="B5683" t="str">
            <v>Bogengleiter Passivweiche</v>
          </cell>
          <cell r="C5683">
            <v>0</v>
          </cell>
          <cell r="D5683">
            <v>13.9</v>
          </cell>
          <cell r="E5683">
            <v>13.9</v>
          </cell>
        </row>
        <row r="5684">
          <cell r="A5684" t="str">
            <v>400102537</v>
          </cell>
          <cell r="B5684" t="str">
            <v>Zylinderaufnahme Passivweiche</v>
          </cell>
          <cell r="C5684">
            <v>0</v>
          </cell>
          <cell r="D5684">
            <v>7.26</v>
          </cell>
          <cell r="E5684">
            <v>7.26</v>
          </cell>
        </row>
        <row r="5685">
          <cell r="A5685" t="str">
            <v>400102538</v>
          </cell>
          <cell r="B5685" t="str">
            <v>Transpo Gleitleistenanschluss</v>
          </cell>
          <cell r="C5685">
            <v>0.5</v>
          </cell>
          <cell r="D5685">
            <v>2.38</v>
          </cell>
          <cell r="E5685">
            <v>2.88</v>
          </cell>
        </row>
        <row r="5686">
          <cell r="A5686" t="str">
            <v>400102539</v>
          </cell>
          <cell r="B5686" t="str">
            <v>Stabilisator Schaltgabel</v>
          </cell>
          <cell r="C5686">
            <v>0</v>
          </cell>
          <cell r="D5686">
            <v>2.95</v>
          </cell>
          <cell r="E5686">
            <v>2.95</v>
          </cell>
        </row>
        <row r="5687">
          <cell r="A5687" t="str">
            <v>400102540</v>
          </cell>
          <cell r="B5687" t="str">
            <v>Distanzhülse Auflager Schaltgabel</v>
          </cell>
          <cell r="C5687">
            <v>0</v>
          </cell>
          <cell r="D5687">
            <v>4</v>
          </cell>
          <cell r="E5687">
            <v>4</v>
          </cell>
        </row>
        <row r="5688">
          <cell r="A5688" t="str">
            <v>400102541</v>
          </cell>
          <cell r="B5688" t="str">
            <v>Abstandsblech für Sensoren (Cognex Dataman)</v>
          </cell>
          <cell r="C5688">
            <v>0</v>
          </cell>
          <cell r="D5688">
            <v>54.9</v>
          </cell>
          <cell r="E5688">
            <v>54.9</v>
          </cell>
        </row>
        <row r="5689">
          <cell r="A5689" t="str">
            <v>400102542</v>
          </cell>
          <cell r="B5689" t="str">
            <v>STIRNRADGETR.MOT. RF27 DRN90S4/BE2/MM15/MO/AZZK</v>
          </cell>
          <cell r="C5689">
            <v>0</v>
          </cell>
          <cell r="D5689">
            <v>1044.51</v>
          </cell>
          <cell r="E5689">
            <v>1044.51</v>
          </cell>
        </row>
        <row r="5690">
          <cell r="A5690" t="str">
            <v>400102543</v>
          </cell>
          <cell r="B5690" t="str">
            <v>Stopper-Hebel-Rechts</v>
          </cell>
          <cell r="C5690">
            <v>0</v>
          </cell>
          <cell r="D5690">
            <v>0</v>
          </cell>
          <cell r="E5690">
            <v>0</v>
          </cell>
        </row>
        <row r="5691">
          <cell r="A5691" t="str">
            <v>400102544</v>
          </cell>
          <cell r="B5691" t="str">
            <v>Stopper-Anschlagführung</v>
          </cell>
          <cell r="C5691">
            <v>0</v>
          </cell>
          <cell r="D5691">
            <v>0</v>
          </cell>
          <cell r="E5691">
            <v>0</v>
          </cell>
        </row>
        <row r="5692">
          <cell r="A5692" t="str">
            <v>400102545</v>
          </cell>
          <cell r="B5692" t="str">
            <v>Stopper-Arm</v>
          </cell>
          <cell r="C5692">
            <v>0</v>
          </cell>
          <cell r="D5692">
            <v>53.95</v>
          </cell>
          <cell r="E5692">
            <v>53.95</v>
          </cell>
        </row>
        <row r="5693">
          <cell r="A5693" t="str">
            <v>400102546</v>
          </cell>
          <cell r="B5693" t="str">
            <v>Stopper PuF Rechts kpl.</v>
          </cell>
          <cell r="C5693"/>
          <cell r="D5693"/>
          <cell r="E5693"/>
        </row>
        <row r="5694">
          <cell r="A5694" t="str">
            <v>400102547</v>
          </cell>
          <cell r="B5694" t="str">
            <v>Sensorhalter für Cognex Dataman kpl.</v>
          </cell>
          <cell r="C5694">
            <v>1</v>
          </cell>
          <cell r="D5694">
            <v>27.7986</v>
          </cell>
          <cell r="E5694">
            <v>28.7986</v>
          </cell>
        </row>
        <row r="5695">
          <cell r="A5695" t="str">
            <v>400102548</v>
          </cell>
          <cell r="B5695" t="str">
            <v>Blechhalter Winkel für Sensorhalter Cognex Dataman</v>
          </cell>
          <cell r="C5695">
            <v>0</v>
          </cell>
          <cell r="D5695">
            <v>14</v>
          </cell>
          <cell r="E5695">
            <v>14</v>
          </cell>
        </row>
        <row r="5696">
          <cell r="A5696" t="str">
            <v>400102549</v>
          </cell>
          <cell r="B5696" t="str">
            <v>Winkelblech für Sensorhalter Cognex Dataman</v>
          </cell>
          <cell r="C5696">
            <v>0</v>
          </cell>
          <cell r="D5696">
            <v>13.7</v>
          </cell>
          <cell r="E5696">
            <v>13.7</v>
          </cell>
        </row>
        <row r="5697">
          <cell r="A5697" t="str">
            <v>400102550</v>
          </cell>
          <cell r="B5697" t="str">
            <v>Stopperachse</v>
          </cell>
          <cell r="C5697">
            <v>0</v>
          </cell>
          <cell r="D5697">
            <v>102.1</v>
          </cell>
          <cell r="E5697">
            <v>102.1</v>
          </cell>
        </row>
        <row r="5698">
          <cell r="A5698" t="str">
            <v>400102551</v>
          </cell>
          <cell r="B5698" t="str">
            <v>Stopperwinkel</v>
          </cell>
          <cell r="C5698">
            <v>0</v>
          </cell>
          <cell r="D5698">
            <v>0</v>
          </cell>
          <cell r="E5698">
            <v>0</v>
          </cell>
        </row>
        <row r="5699">
          <cell r="A5699" t="str">
            <v>400102552</v>
          </cell>
          <cell r="B5699" t="str">
            <v>Rasterplatte Traversenstopper</v>
          </cell>
          <cell r="C5699">
            <v>0</v>
          </cell>
          <cell r="D5699">
            <v>24.75</v>
          </cell>
          <cell r="E5699">
            <v>24.75</v>
          </cell>
        </row>
        <row r="5700">
          <cell r="A5700" t="str">
            <v>400102553</v>
          </cell>
          <cell r="B5700" t="str">
            <v>Einhängewinkel Traversenstopper</v>
          </cell>
          <cell r="C5700">
            <v>0</v>
          </cell>
          <cell r="D5700">
            <v>8.75</v>
          </cell>
          <cell r="E5700">
            <v>8.75</v>
          </cell>
        </row>
        <row r="5701">
          <cell r="A5701" t="str">
            <v>400102554</v>
          </cell>
          <cell r="B5701" t="str">
            <v>Zylinderaufnahme Passiv</v>
          </cell>
          <cell r="C5701"/>
          <cell r="D5701"/>
          <cell r="E5701"/>
        </row>
        <row r="5702">
          <cell r="A5702" t="str">
            <v>400102555</v>
          </cell>
          <cell r="B5702" t="str">
            <v>Camera DM280 mit Halter (CPC) - BG</v>
          </cell>
          <cell r="C5702">
            <v>3.25</v>
          </cell>
          <cell r="D5702">
            <v>594.39</v>
          </cell>
          <cell r="E5702">
            <v>597.64</v>
          </cell>
        </row>
        <row r="5703">
          <cell r="A5703" t="str">
            <v>400102556</v>
          </cell>
          <cell r="B5703" t="str">
            <v>Case Kitchen Light + Beistellschrank</v>
          </cell>
          <cell r="C5703">
            <v>0</v>
          </cell>
          <cell r="D5703">
            <v>4094.45</v>
          </cell>
          <cell r="E5703">
            <v>4094.45</v>
          </cell>
        </row>
        <row r="5704">
          <cell r="A5704" t="str">
            <v>400102557</v>
          </cell>
          <cell r="B5704" t="str">
            <v>Mietmessestand Design 1 128,0 m²</v>
          </cell>
          <cell r="C5704">
            <v>0</v>
          </cell>
          <cell r="D5704">
            <v>14840</v>
          </cell>
          <cell r="E5704">
            <v>14840</v>
          </cell>
        </row>
        <row r="5705">
          <cell r="A5705" t="str">
            <v>400102558</v>
          </cell>
          <cell r="B5705" t="str">
            <v>Spulenzugkupplung</v>
          </cell>
          <cell r="C5705">
            <v>0</v>
          </cell>
          <cell r="D5705">
            <v>0</v>
          </cell>
          <cell r="E5705">
            <v>0</v>
          </cell>
        </row>
        <row r="5706">
          <cell r="A5706" t="str">
            <v>400102559</v>
          </cell>
          <cell r="B5706" t="str">
            <v>Conveyor System TX200 AC / FD</v>
          </cell>
          <cell r="C5706">
            <v>0</v>
          </cell>
          <cell r="D5706">
            <v>3000</v>
          </cell>
          <cell r="E5706">
            <v>3000</v>
          </cell>
        </row>
        <row r="5707">
          <cell r="A5707" t="str">
            <v>400102560</v>
          </cell>
          <cell r="B5707" t="str">
            <v>Trolley V mit Bajonettverschluss</v>
          </cell>
          <cell r="C5707">
            <v>0</v>
          </cell>
          <cell r="D5707">
            <v>62.67</v>
          </cell>
          <cell r="E5707">
            <v>62.67</v>
          </cell>
        </row>
        <row r="5708">
          <cell r="A5708" t="str">
            <v>400102561</v>
          </cell>
          <cell r="B5708" t="str">
            <v>Scheibe mit Bajonettverschluss</v>
          </cell>
          <cell r="C5708">
            <v>0</v>
          </cell>
          <cell r="D5708">
            <v>8.5</v>
          </cell>
          <cell r="E5708">
            <v>8.5</v>
          </cell>
        </row>
        <row r="5709">
          <cell r="A5709" t="str">
            <v>400102562</v>
          </cell>
          <cell r="B5709" t="str">
            <v>Bolzen mit Einstich d6x27.4mm</v>
          </cell>
          <cell r="C5709">
            <v>0</v>
          </cell>
          <cell r="D5709">
            <v>3.9</v>
          </cell>
          <cell r="E5709">
            <v>3.9</v>
          </cell>
        </row>
        <row r="5710">
          <cell r="A5710" t="str">
            <v>400102563</v>
          </cell>
          <cell r="B5710" t="str">
            <v>P&amp;F - Stopper Links kpl.</v>
          </cell>
          <cell r="C5710"/>
          <cell r="D5710"/>
          <cell r="E5710"/>
        </row>
        <row r="5711">
          <cell r="A5711" t="str">
            <v>400102564</v>
          </cell>
          <cell r="B5711" t="str">
            <v>V30 TT BD 36 Trolley-V bearbeitet</v>
          </cell>
          <cell r="C5711">
            <v>0</v>
          </cell>
          <cell r="D5711">
            <v>10.199999999999999</v>
          </cell>
          <cell r="E5711">
            <v>10.199999999999999</v>
          </cell>
        </row>
        <row r="5712">
          <cell r="A5712" t="str">
            <v>400102565</v>
          </cell>
          <cell r="B5712" t="str">
            <v>V30 TT BD 36 Trolley-V bearbeitet</v>
          </cell>
          <cell r="C5712">
            <v>1.05</v>
          </cell>
          <cell r="D5712">
            <v>24.2</v>
          </cell>
          <cell r="E5712">
            <v>25.25</v>
          </cell>
        </row>
        <row r="5713">
          <cell r="A5713" t="str">
            <v>400102566</v>
          </cell>
          <cell r="B5713" t="str">
            <v>V30 C TT BD 36 TROLLEY-V, 1 KUPPLUNG</v>
          </cell>
          <cell r="C5713">
            <v>0</v>
          </cell>
          <cell r="D5713">
            <v>6.96</v>
          </cell>
          <cell r="E5713">
            <v>6.96</v>
          </cell>
        </row>
        <row r="5714">
          <cell r="A5714" t="str">
            <v>400102567</v>
          </cell>
          <cell r="B5714" t="str">
            <v>TRAGROHR FÜR SONDER-TROLLEYTRÄGER / L=920</v>
          </cell>
          <cell r="C5714">
            <v>0</v>
          </cell>
          <cell r="D5714">
            <v>0</v>
          </cell>
          <cell r="E5714">
            <v>0</v>
          </cell>
        </row>
        <row r="5715">
          <cell r="A5715" t="str">
            <v>400102568</v>
          </cell>
          <cell r="B5715" t="str">
            <v xml:space="preserve">V30 C TT BD 36 TROLLEY-V, 1 KUPPLUNG und </v>
          </cell>
          <cell r="C5715">
            <v>1.55</v>
          </cell>
          <cell r="D5715">
            <v>20.71</v>
          </cell>
          <cell r="E5715">
            <v>22.26</v>
          </cell>
        </row>
        <row r="5716">
          <cell r="A5716" t="str">
            <v>400102569</v>
          </cell>
          <cell r="B5716" t="str">
            <v>TRAGROHR FÜR SONDER-TROLLEYTRÄGER / L=170</v>
          </cell>
          <cell r="C5716"/>
          <cell r="D5716">
            <v>1.78</v>
          </cell>
          <cell r="E5716">
            <v>1.78</v>
          </cell>
        </row>
        <row r="5717">
          <cell r="A5717" t="str">
            <v>400102570</v>
          </cell>
          <cell r="B5717" t="str">
            <v xml:space="preserve">V30 C TT BD 36 TROLLEY-V, 1 KUPPLUNG und </v>
          </cell>
          <cell r="C5717">
            <v>1.61</v>
          </cell>
          <cell r="D5717">
            <v>15.77</v>
          </cell>
          <cell r="E5717">
            <v>17.39</v>
          </cell>
        </row>
        <row r="5718">
          <cell r="A5718" t="str">
            <v>400102571</v>
          </cell>
          <cell r="B5718" t="str">
            <v>Gummistreifen CR/SBR  10x20x5000</v>
          </cell>
          <cell r="C5718">
            <v>0</v>
          </cell>
          <cell r="D5718">
            <v>31.103999999999999</v>
          </cell>
          <cell r="E5718">
            <v>31.103999999999999</v>
          </cell>
        </row>
        <row r="5719">
          <cell r="A5719" t="str">
            <v>400102572</v>
          </cell>
          <cell r="B5719" t="str">
            <v>Distanzhülse  POM-D5-5</v>
          </cell>
          <cell r="C5719">
            <v>0</v>
          </cell>
          <cell r="D5719">
            <v>0.56000000000000005</v>
          </cell>
          <cell r="E5719">
            <v>0.56000000000000005</v>
          </cell>
        </row>
        <row r="5720">
          <cell r="A5720" t="str">
            <v>400102573</v>
          </cell>
          <cell r="B5720" t="str">
            <v>Passschraube ISO 7379 - 6 x 25 - M5 - 12.9</v>
          </cell>
          <cell r="C5720">
            <v>0</v>
          </cell>
          <cell r="D5720">
            <v>0.63624999999999998</v>
          </cell>
          <cell r="E5720">
            <v>0.63624999999999998</v>
          </cell>
        </row>
        <row r="5721">
          <cell r="A5721" t="str">
            <v>400102574</v>
          </cell>
          <cell r="B5721" t="str">
            <v>Passschraube ISO 7379 - 5 x 16 - M4 - 12.9</v>
          </cell>
          <cell r="C5721">
            <v>0</v>
          </cell>
          <cell r="D5721">
            <v>3.44</v>
          </cell>
          <cell r="E5721">
            <v>3.44</v>
          </cell>
        </row>
        <row r="5722">
          <cell r="A5722" t="str">
            <v>400102575</v>
          </cell>
          <cell r="B5722" t="str">
            <v>Passscheibe DIN 988-ST  8-14-0,5</v>
          </cell>
          <cell r="C5722">
            <v>0</v>
          </cell>
          <cell r="D5722">
            <v>4.4999999999999998E-2</v>
          </cell>
          <cell r="E5722">
            <v>4.4999999999999998E-2</v>
          </cell>
        </row>
        <row r="5723">
          <cell r="A5723" t="str">
            <v>400102576</v>
          </cell>
          <cell r="B5723" t="str">
            <v>Klemmgummi für Winkelgreifer bearbeitet</v>
          </cell>
          <cell r="C5723">
            <v>1.25</v>
          </cell>
          <cell r="D5723">
            <v>2.2084000000000001</v>
          </cell>
          <cell r="E5723">
            <v>3.4584000000000001</v>
          </cell>
        </row>
        <row r="5724">
          <cell r="A5724" t="str">
            <v>400102577</v>
          </cell>
          <cell r="B5724" t="str">
            <v>Plattenkörper kpl. S-R/L Geschweißt t=4</v>
          </cell>
          <cell r="C5724">
            <v>0</v>
          </cell>
          <cell r="D5724">
            <v>93.24</v>
          </cell>
          <cell r="E5724">
            <v>93.24</v>
          </cell>
        </row>
        <row r="5725">
          <cell r="A5725" t="str">
            <v>400102578</v>
          </cell>
          <cell r="B5725" t="str">
            <v>Unterlegplatte für Plattenkörper kpl. t=4</v>
          </cell>
          <cell r="C5725">
            <v>0</v>
          </cell>
          <cell r="D5725">
            <v>5.8</v>
          </cell>
          <cell r="E5725">
            <v>5.8</v>
          </cell>
        </row>
        <row r="5726">
          <cell r="A5726" t="str">
            <v>400102579</v>
          </cell>
          <cell r="B5726" t="str">
            <v>Stopper-Hebel-Links</v>
          </cell>
          <cell r="C5726">
            <v>0</v>
          </cell>
          <cell r="D5726">
            <v>0</v>
          </cell>
          <cell r="E5726">
            <v>0</v>
          </cell>
        </row>
        <row r="5727">
          <cell r="A5727" t="str">
            <v>400102580</v>
          </cell>
          <cell r="B5727" t="str">
            <v>Verschlussstecker LW4 Steckfix Kunststoff</v>
          </cell>
          <cell r="C5727">
            <v>0</v>
          </cell>
          <cell r="D5727">
            <v>1.2266666666666666</v>
          </cell>
          <cell r="E5727">
            <v>1.2266666666666666</v>
          </cell>
        </row>
        <row r="5728">
          <cell r="A5728" t="str">
            <v>400102581</v>
          </cell>
          <cell r="B5728" t="str">
            <v>CJP, Miniaturzylinder</v>
          </cell>
          <cell r="C5728">
            <v>0</v>
          </cell>
          <cell r="D5728">
            <v>12.08</v>
          </cell>
          <cell r="E5728">
            <v>12.08</v>
          </cell>
        </row>
        <row r="5729">
          <cell r="A5729" t="str">
            <v>400102582</v>
          </cell>
          <cell r="B5729" t="str">
            <v>Stopper PuF Links kpl.</v>
          </cell>
          <cell r="C5729"/>
          <cell r="D5729"/>
          <cell r="E5729"/>
        </row>
        <row r="5730">
          <cell r="A5730" t="str">
            <v>400102583</v>
          </cell>
          <cell r="B5730" t="str">
            <v>Puffer Schaltgabel selbstklebend</v>
          </cell>
          <cell r="C5730">
            <v>0</v>
          </cell>
          <cell r="D5730">
            <v>15</v>
          </cell>
          <cell r="E5730">
            <v>15</v>
          </cell>
        </row>
        <row r="5731">
          <cell r="A5731" t="str">
            <v>400102584</v>
          </cell>
          <cell r="B5731" t="str">
            <v>Vereinzelner kpl. mit Pneumatik</v>
          </cell>
          <cell r="C5731">
            <v>41.5</v>
          </cell>
          <cell r="D5731">
            <v>2342.08</v>
          </cell>
          <cell r="E5731">
            <v>2383.58</v>
          </cell>
        </row>
        <row r="5732">
          <cell r="A5732" t="str">
            <v>400102585</v>
          </cell>
          <cell r="B5732" t="str">
            <v>Befestigungswinkel für Vereinzelner Polypack</v>
          </cell>
          <cell r="C5732">
            <v>0</v>
          </cell>
          <cell r="D5732">
            <v>35.4</v>
          </cell>
          <cell r="E5732">
            <v>35.4</v>
          </cell>
        </row>
        <row r="5733">
          <cell r="A5733" t="str">
            <v>400102586</v>
          </cell>
          <cell r="B5733" t="str">
            <v>Single Carrier 40mm</v>
          </cell>
          <cell r="C5733">
            <v>0</v>
          </cell>
          <cell r="D5733">
            <v>7.65</v>
          </cell>
          <cell r="E5733">
            <v>7.65</v>
          </cell>
        </row>
        <row r="5734">
          <cell r="A5734" t="str">
            <v>400102587</v>
          </cell>
          <cell r="B5734" t="str">
            <v>Single Carrier 40mm Adapterplatte</v>
          </cell>
          <cell r="C5734">
            <v>0</v>
          </cell>
          <cell r="D5734">
            <v>7.94</v>
          </cell>
          <cell r="E5734">
            <v>7.94</v>
          </cell>
        </row>
        <row r="5735">
          <cell r="A5735" t="str">
            <v>400102588</v>
          </cell>
          <cell r="B5735" t="str">
            <v>Single Carrier Clipkörper P&amp;F 40mm</v>
          </cell>
          <cell r="C5735">
            <v>0</v>
          </cell>
          <cell r="D5735">
            <v>3.84</v>
          </cell>
          <cell r="E5735">
            <v>3.84</v>
          </cell>
        </row>
        <row r="5736">
          <cell r="A5736" t="str">
            <v>400102589</v>
          </cell>
          <cell r="B5736" t="str">
            <v>Grundplatte Separator Laufprofil</v>
          </cell>
          <cell r="C5736">
            <v>0</v>
          </cell>
          <cell r="D5736">
            <v>123.75</v>
          </cell>
          <cell r="E5736">
            <v>123.75</v>
          </cell>
        </row>
        <row r="5737">
          <cell r="A5737" t="str">
            <v>400102590</v>
          </cell>
          <cell r="B5737" t="str">
            <v>Taschen-Verriegelungshebel</v>
          </cell>
          <cell r="C5737">
            <v>0</v>
          </cell>
          <cell r="D5737">
            <v>25.67</v>
          </cell>
          <cell r="E5737">
            <v>25.67</v>
          </cell>
        </row>
        <row r="5738">
          <cell r="A5738" t="str">
            <v>400102591</v>
          </cell>
          <cell r="B5738" t="str">
            <v>Taschen-Verriegelungs-Kulisse</v>
          </cell>
          <cell r="C5738">
            <v>0</v>
          </cell>
          <cell r="D5738">
            <v>14.12</v>
          </cell>
          <cell r="E5738">
            <v>14.12</v>
          </cell>
        </row>
        <row r="5739">
          <cell r="A5739" t="str">
            <v>400102592</v>
          </cell>
          <cell r="B5739" t="str">
            <v>VM 30 1 214 Sondermischseparierer</v>
          </cell>
          <cell r="C5739">
            <v>0</v>
          </cell>
          <cell r="D5739">
            <v>2123</v>
          </cell>
          <cell r="E5739">
            <v>2123</v>
          </cell>
        </row>
        <row r="5740">
          <cell r="A5740" t="str">
            <v>400102593</v>
          </cell>
          <cell r="B5740" t="str">
            <v>Abfrageblech R für Sensor Vereinzelner Polypack</v>
          </cell>
          <cell r="C5740">
            <v>0</v>
          </cell>
          <cell r="D5740">
            <v>34.4</v>
          </cell>
          <cell r="E5740">
            <v>34.4</v>
          </cell>
        </row>
        <row r="5741">
          <cell r="A5741" t="str">
            <v>400102594</v>
          </cell>
          <cell r="B5741" t="str">
            <v>Halteblech L für Abfrage Vereinzelner Polypack</v>
          </cell>
          <cell r="C5741">
            <v>0</v>
          </cell>
          <cell r="D5741">
            <v>33.9</v>
          </cell>
          <cell r="E5741">
            <v>33.9</v>
          </cell>
        </row>
        <row r="5742">
          <cell r="A5742" t="str">
            <v>400102595</v>
          </cell>
          <cell r="B5742" t="str">
            <v>Halteblech R für Abfrage Vereinzelner Polypack</v>
          </cell>
          <cell r="C5742">
            <v>0</v>
          </cell>
          <cell r="D5742">
            <v>34.1</v>
          </cell>
          <cell r="E5742">
            <v>34.1</v>
          </cell>
        </row>
        <row r="5743">
          <cell r="A5743" t="str">
            <v>400102596</v>
          </cell>
          <cell r="B5743" t="str">
            <v>Abfrageleiste kurz für Staumelder Vereinzelner</v>
          </cell>
          <cell r="C5743">
            <v>0</v>
          </cell>
          <cell r="D5743">
            <v>75</v>
          </cell>
          <cell r="E5743">
            <v>75</v>
          </cell>
        </row>
        <row r="5744">
          <cell r="A5744" t="str">
            <v>400102597</v>
          </cell>
          <cell r="B5744" t="str">
            <v>Abfrageleiste lang für Staumelder Vereinzelner</v>
          </cell>
          <cell r="C5744">
            <v>0</v>
          </cell>
          <cell r="D5744">
            <v>78</v>
          </cell>
          <cell r="E5744">
            <v>78</v>
          </cell>
        </row>
        <row r="5745">
          <cell r="A5745" t="str">
            <v>400102598</v>
          </cell>
          <cell r="B5745" t="str">
            <v>Gleitleiste für Vereinzelner Polypack</v>
          </cell>
          <cell r="C5745">
            <v>1.5</v>
          </cell>
          <cell r="D5745">
            <v>2.4190999999999998</v>
          </cell>
          <cell r="E5745">
            <v>3.9190999999999998</v>
          </cell>
        </row>
        <row r="5746">
          <cell r="A5746" t="str">
            <v>400102599</v>
          </cell>
          <cell r="B5746" t="str">
            <v xml:space="preserve">Stromverteiler CEE 32A 400V 4 x 230V 2 x 16A 1 x </v>
          </cell>
          <cell r="C5746">
            <v>0</v>
          </cell>
          <cell r="D5746">
            <v>90.71</v>
          </cell>
          <cell r="E5746">
            <v>90.71</v>
          </cell>
        </row>
        <row r="5747">
          <cell r="A5747" t="str">
            <v>400102600</v>
          </cell>
          <cell r="B5747" t="str">
            <v>Plattenkörper 1 S-R/L Geschweißt t=4</v>
          </cell>
          <cell r="C5747">
            <v>0</v>
          </cell>
          <cell r="D5747">
            <v>0</v>
          </cell>
          <cell r="E5747">
            <v>0</v>
          </cell>
        </row>
        <row r="5748">
          <cell r="A5748" t="str">
            <v>400102601</v>
          </cell>
          <cell r="B5748" t="str">
            <v>Plattenkörper 2 S-R/L Geschweißt t=4</v>
          </cell>
          <cell r="C5748">
            <v>0</v>
          </cell>
          <cell r="D5748">
            <v>0</v>
          </cell>
          <cell r="E5748">
            <v>0</v>
          </cell>
        </row>
        <row r="5749">
          <cell r="A5749" t="str">
            <v>400102602</v>
          </cell>
          <cell r="B5749" t="str">
            <v>Plattenkörper 3 S-R/L Geschweißt t=4</v>
          </cell>
          <cell r="C5749">
            <v>0</v>
          </cell>
          <cell r="D5749">
            <v>0</v>
          </cell>
          <cell r="E5749">
            <v>0</v>
          </cell>
        </row>
        <row r="5750">
          <cell r="A5750" t="str">
            <v>400102603</v>
          </cell>
          <cell r="B5750" t="str">
            <v>Transportex Profilhalter/Gerüst</v>
          </cell>
          <cell r="C5750">
            <v>0</v>
          </cell>
          <cell r="D5750">
            <v>15.2</v>
          </cell>
          <cell r="E5750">
            <v>15.2</v>
          </cell>
        </row>
        <row r="5751">
          <cell r="A5751" t="str">
            <v>400102604</v>
          </cell>
          <cell r="B5751" t="str">
            <v xml:space="preserve">TROLLEY-V50 KPL. MIT KUPPLUNG FÜR LT50 und </v>
          </cell>
          <cell r="C5751">
            <v>0</v>
          </cell>
          <cell r="D5751">
            <v>8.66</v>
          </cell>
          <cell r="E5751">
            <v>8.66</v>
          </cell>
        </row>
        <row r="5752">
          <cell r="A5752" t="str">
            <v>400102605</v>
          </cell>
          <cell r="B5752" t="str">
            <v>LTA 50 LANGTROLLEY 455X100 KOPPELBAR mit</v>
          </cell>
          <cell r="C5752">
            <v>0</v>
          </cell>
          <cell r="D5752">
            <v>25.2652</v>
          </cell>
          <cell r="E5752">
            <v>25.2652</v>
          </cell>
        </row>
        <row r="5753">
          <cell r="A5753" t="str">
            <v>400102606</v>
          </cell>
          <cell r="B5753" t="str">
            <v>Klammertraverse</v>
          </cell>
          <cell r="C5753">
            <v>0</v>
          </cell>
          <cell r="D5753">
            <v>38.799999999999997</v>
          </cell>
          <cell r="E5753">
            <v>38.799999999999997</v>
          </cell>
        </row>
        <row r="5754">
          <cell r="A5754" t="str">
            <v>400102607</v>
          </cell>
          <cell r="B5754" t="str">
            <v>SC/Adapter Klammertrolley ILS</v>
          </cell>
          <cell r="C5754">
            <v>3</v>
          </cell>
          <cell r="D5754">
            <v>21.795300000000001</v>
          </cell>
          <cell r="E5754">
            <v>24.795300000000001</v>
          </cell>
        </row>
        <row r="5755">
          <cell r="A5755" t="str">
            <v>400102608</v>
          </cell>
          <cell r="B5755" t="str">
            <v>Klammertrolley 2-fach ILS</v>
          </cell>
          <cell r="C5755">
            <v>18</v>
          </cell>
          <cell r="D5755">
            <v>103.31692173913044</v>
          </cell>
          <cell r="E5755">
            <v>121.31692173913044</v>
          </cell>
        </row>
        <row r="5756">
          <cell r="A5756" t="str">
            <v>400102609</v>
          </cell>
          <cell r="B5756" t="str">
            <v>Gelenkverbindung/Klammertrolley 2-fach</v>
          </cell>
          <cell r="C5756">
            <v>1.75</v>
          </cell>
          <cell r="D5756">
            <v>0.32</v>
          </cell>
          <cell r="E5756">
            <v>2.0699999999999998</v>
          </cell>
        </row>
        <row r="5757">
          <cell r="A5757" t="str">
            <v>400102610</v>
          </cell>
          <cell r="B5757" t="str">
            <v>Single Carrier Clipkörper P&amp;F 40mm</v>
          </cell>
          <cell r="C5757">
            <v>0</v>
          </cell>
          <cell r="D5757">
            <v>4.78</v>
          </cell>
          <cell r="E5757">
            <v>4.78</v>
          </cell>
        </row>
        <row r="5758">
          <cell r="A5758" t="str">
            <v>400102611</v>
          </cell>
          <cell r="B5758" t="str">
            <v>Taschen-Verriegelungskulisse-links</v>
          </cell>
          <cell r="C5758">
            <v>0</v>
          </cell>
          <cell r="D5758">
            <v>37.5</v>
          </cell>
          <cell r="E5758">
            <v>37.5</v>
          </cell>
        </row>
        <row r="5759">
          <cell r="A5759" t="str">
            <v>400102612</v>
          </cell>
          <cell r="B5759" t="str">
            <v>Taschen-Verriegelungskulisse-rechts</v>
          </cell>
          <cell r="C5759">
            <v>0</v>
          </cell>
          <cell r="D5759">
            <v>37.5</v>
          </cell>
          <cell r="E5759">
            <v>37.5</v>
          </cell>
        </row>
        <row r="5760">
          <cell r="A5760" t="str">
            <v>400102613</v>
          </cell>
          <cell r="B5760" t="str">
            <v>Einschleuselement links kurz für ILS 2.0</v>
          </cell>
          <cell r="C5760">
            <v>0</v>
          </cell>
          <cell r="D5760">
            <v>108.37</v>
          </cell>
          <cell r="E5760">
            <v>108.37</v>
          </cell>
        </row>
        <row r="5761">
          <cell r="A5761" t="str">
            <v>400102614</v>
          </cell>
          <cell r="B5761" t="str">
            <v>ANTRIEBSSTATION RECHTS FÜR TEF RECHTS</v>
          </cell>
          <cell r="C5761"/>
          <cell r="D5761"/>
          <cell r="E5761"/>
        </row>
        <row r="5762">
          <cell r="A5762" t="str">
            <v>400102615</v>
          </cell>
          <cell r="B5762" t="str">
            <v>Bügelträger SC 3.0 Adapter</v>
          </cell>
          <cell r="C5762">
            <v>0</v>
          </cell>
          <cell r="D5762">
            <v>10.66</v>
          </cell>
          <cell r="E5762">
            <v>10.66</v>
          </cell>
        </row>
        <row r="5763">
          <cell r="A5763" t="str">
            <v>400102616</v>
          </cell>
          <cell r="B5763" t="str">
            <v>KLAMMER FÜR SITZBEZÜGE mit 1,5 KG Klemmkraft, VERZ</v>
          </cell>
          <cell r="C5763">
            <v>0</v>
          </cell>
          <cell r="D5763">
            <v>0</v>
          </cell>
          <cell r="E5763">
            <v>0</v>
          </cell>
        </row>
        <row r="5764">
          <cell r="A5764" t="str">
            <v>400102617</v>
          </cell>
          <cell r="B5764" t="str">
            <v>KLAMMER FÜR SITZBEZÜGE mit 2,5 KG Klemmkraft, VERZ</v>
          </cell>
          <cell r="C5764">
            <v>0</v>
          </cell>
          <cell r="D5764">
            <v>7.5</v>
          </cell>
          <cell r="E5764">
            <v>7.5</v>
          </cell>
        </row>
        <row r="5765">
          <cell r="A5765" t="str">
            <v>400102618</v>
          </cell>
          <cell r="B5765" t="str">
            <v>KLAMMER FÜR SITZBEZÜGE mit 3,5 KG Klemmkraft, VERZ</v>
          </cell>
          <cell r="C5765">
            <v>0</v>
          </cell>
          <cell r="D5765">
            <v>7.5</v>
          </cell>
          <cell r="E5765">
            <v>7.5</v>
          </cell>
        </row>
        <row r="5766">
          <cell r="A5766" t="str">
            <v>400102619</v>
          </cell>
          <cell r="B5766" t="str">
            <v>Bügelträger SC 3.0 Adapter 40mm</v>
          </cell>
          <cell r="C5766">
            <v>0.4</v>
          </cell>
          <cell r="D5766">
            <v>21.14</v>
          </cell>
          <cell r="E5766">
            <v>21.54</v>
          </cell>
        </row>
        <row r="5767">
          <cell r="A5767" t="str">
            <v>400102620</v>
          </cell>
          <cell r="B5767" t="str">
            <v>Rundzylinder »MSI«, einfachwirkend, Kolben-Ø 25,</v>
          </cell>
          <cell r="C5767">
            <v>0</v>
          </cell>
          <cell r="D5767">
            <v>67.150000000000006</v>
          </cell>
          <cell r="E5767">
            <v>67.150000000000006</v>
          </cell>
        </row>
        <row r="5768">
          <cell r="A5768" t="str">
            <v>400102621</v>
          </cell>
          <cell r="B5768" t="str">
            <v>Bolzen mit Einstich d6x26.8mm</v>
          </cell>
          <cell r="C5768">
            <v>0</v>
          </cell>
          <cell r="D5768">
            <v>4.0999999999999996</v>
          </cell>
          <cell r="E5768">
            <v>4.0999999999999996</v>
          </cell>
        </row>
        <row r="5769">
          <cell r="A5769" t="str">
            <v>400102622</v>
          </cell>
          <cell r="B5769" t="str">
            <v>Gummistreifen selbstklebend 2 x 10 x 20000</v>
          </cell>
          <cell r="C5769">
            <v>0</v>
          </cell>
          <cell r="D5769">
            <v>91.885000000000005</v>
          </cell>
          <cell r="E5769">
            <v>91.885000000000005</v>
          </cell>
        </row>
        <row r="5770">
          <cell r="A5770" t="str">
            <v>400102623</v>
          </cell>
          <cell r="B5770" t="str">
            <v>Traversenstopper - Welle</v>
          </cell>
          <cell r="C5770">
            <v>0</v>
          </cell>
          <cell r="D5770">
            <v>11.9</v>
          </cell>
          <cell r="E5770">
            <v>11.9</v>
          </cell>
        </row>
        <row r="5771">
          <cell r="A5771" t="str">
            <v>400102624</v>
          </cell>
          <cell r="B5771" t="str">
            <v>Traversen- / Omniflo-Stopper - BG</v>
          </cell>
          <cell r="C5771">
            <v>17.850000000000001</v>
          </cell>
          <cell r="D5771">
            <v>357.79</v>
          </cell>
          <cell r="E5771">
            <v>375.64</v>
          </cell>
        </row>
        <row r="5772">
          <cell r="A5772" t="str">
            <v>400102625</v>
          </cell>
          <cell r="B5772" t="str">
            <v>Abstandsblech für Polypack Vereinzelner</v>
          </cell>
          <cell r="C5772">
            <v>0</v>
          </cell>
          <cell r="D5772">
            <v>44.3</v>
          </cell>
          <cell r="E5772">
            <v>44.3</v>
          </cell>
        </row>
        <row r="5773">
          <cell r="A5773" t="str">
            <v>400102626</v>
          </cell>
          <cell r="B5773" t="str">
            <v>Profil Pin-Klinke 1für Brandschutztore</v>
          </cell>
          <cell r="C5773">
            <v>0</v>
          </cell>
          <cell r="D5773">
            <v>149.19</v>
          </cell>
          <cell r="E5773">
            <v>149.19</v>
          </cell>
        </row>
        <row r="5774">
          <cell r="A5774" t="str">
            <v>400102627</v>
          </cell>
          <cell r="B5774" t="str">
            <v>Profil Pin-Klinke 2 für Brandschutztore</v>
          </cell>
          <cell r="C5774">
            <v>0</v>
          </cell>
          <cell r="D5774">
            <v>107.09</v>
          </cell>
          <cell r="E5774">
            <v>107.09</v>
          </cell>
        </row>
        <row r="5775">
          <cell r="A5775" t="str">
            <v>400102628</v>
          </cell>
          <cell r="B5775" t="str">
            <v>Bodenplatte für 3" Bodensäule</v>
          </cell>
          <cell r="C5775">
            <v>0</v>
          </cell>
          <cell r="D5775">
            <v>0</v>
          </cell>
          <cell r="E5775">
            <v>0</v>
          </cell>
        </row>
        <row r="5776">
          <cell r="A5776" t="str">
            <v>400102629</v>
          </cell>
          <cell r="B5776" t="str">
            <v>3" Rohr für 3" Bodensäule L=2790</v>
          </cell>
          <cell r="C5776">
            <v>0</v>
          </cell>
          <cell r="D5776">
            <v>0</v>
          </cell>
          <cell r="E5776">
            <v>0</v>
          </cell>
        </row>
        <row r="5777">
          <cell r="A5777" t="str">
            <v>400102630</v>
          </cell>
          <cell r="B5777" t="str">
            <v>Bodensäule 3" mit Fußplatte L=2800</v>
          </cell>
          <cell r="C5777">
            <v>0</v>
          </cell>
          <cell r="D5777">
            <v>0</v>
          </cell>
          <cell r="E5777">
            <v>0</v>
          </cell>
        </row>
        <row r="5778">
          <cell r="A5778" t="str">
            <v>400102631</v>
          </cell>
          <cell r="B5778" t="str">
            <v>Schiebetor Antrieb Jansen</v>
          </cell>
          <cell r="C5778">
            <v>0</v>
          </cell>
          <cell r="D5778">
            <v>7082.94</v>
          </cell>
          <cell r="E5778">
            <v>7082.94</v>
          </cell>
        </row>
        <row r="5779">
          <cell r="A5779" t="str">
            <v>400102632</v>
          </cell>
          <cell r="B5779" t="str">
            <v>ES-Element 90° links</v>
          </cell>
          <cell r="C5779">
            <v>26.5</v>
          </cell>
          <cell r="D5779">
            <v>261.86099999999999</v>
          </cell>
          <cell r="E5779">
            <v>288.36099999999999</v>
          </cell>
        </row>
        <row r="5780">
          <cell r="A5780" t="str">
            <v>400102633</v>
          </cell>
          <cell r="B5780" t="str">
            <v>Grundhalter für Einschleuselement links kurz</v>
          </cell>
          <cell r="C5780">
            <v>0</v>
          </cell>
          <cell r="D5780">
            <v>95</v>
          </cell>
          <cell r="E5780">
            <v>95</v>
          </cell>
        </row>
        <row r="5781">
          <cell r="A5781" t="str">
            <v>400102634</v>
          </cell>
          <cell r="B5781" t="str">
            <v>Einweisbogen links kurz</v>
          </cell>
          <cell r="C5781">
            <v>7.5</v>
          </cell>
          <cell r="D5781">
            <v>4</v>
          </cell>
          <cell r="E5781">
            <v>11.5</v>
          </cell>
        </row>
        <row r="5782">
          <cell r="A5782" t="str">
            <v>400102635</v>
          </cell>
          <cell r="B5782" t="str">
            <v>Adapter für Einweisbogen links kurz</v>
          </cell>
          <cell r="C5782">
            <v>0</v>
          </cell>
          <cell r="D5782">
            <v>5.65</v>
          </cell>
          <cell r="E5782">
            <v>5.65</v>
          </cell>
        </row>
        <row r="5783">
          <cell r="A5783" t="str">
            <v>400102636</v>
          </cell>
          <cell r="B5783" t="str">
            <v>Bügel-Oberteiteil enger Radius</v>
          </cell>
          <cell r="C5783">
            <v>0</v>
          </cell>
          <cell r="D5783">
            <v>78.349999999999994</v>
          </cell>
          <cell r="E5783">
            <v>78.349999999999994</v>
          </cell>
        </row>
        <row r="5784">
          <cell r="A5784" t="str">
            <v>400102637</v>
          </cell>
          <cell r="B5784" t="str">
            <v>Bügel-Oberteiteil breiter Radius</v>
          </cell>
          <cell r="C5784">
            <v>0</v>
          </cell>
          <cell r="D5784">
            <v>0</v>
          </cell>
          <cell r="E5784">
            <v>0</v>
          </cell>
        </row>
        <row r="5785">
          <cell r="A5785" t="str">
            <v>400102638</v>
          </cell>
          <cell r="B5785" t="str">
            <v>Bügel-Unterteil</v>
          </cell>
          <cell r="C5785">
            <v>0</v>
          </cell>
          <cell r="D5785">
            <v>30.1</v>
          </cell>
          <cell r="E5785">
            <v>30.1</v>
          </cell>
        </row>
        <row r="5786">
          <cell r="A5786" t="str">
            <v>400102639</v>
          </cell>
          <cell r="B5786" t="str">
            <v>Bügel-Querstange</v>
          </cell>
          <cell r="C5786">
            <v>0</v>
          </cell>
          <cell r="D5786">
            <v>11.8</v>
          </cell>
          <cell r="E5786">
            <v>11.8</v>
          </cell>
        </row>
        <row r="5787">
          <cell r="A5787" t="str">
            <v>400102640</v>
          </cell>
          <cell r="B5787" t="str">
            <v>WEICHE S 90°-L-500/600, KPL. MIT ZYLINDER,</v>
          </cell>
          <cell r="C5787">
            <v>8.5</v>
          </cell>
          <cell r="D5787">
            <v>90.42</v>
          </cell>
          <cell r="E5787">
            <v>98.92</v>
          </cell>
        </row>
        <row r="5788">
          <cell r="A5788" t="str">
            <v>400102641</v>
          </cell>
          <cell r="B5788" t="str">
            <v>Taschen-Verriegelungshebel D=5</v>
          </cell>
          <cell r="C5788">
            <v>0</v>
          </cell>
          <cell r="D5788">
            <v>16.89</v>
          </cell>
          <cell r="E5788">
            <v>16.89</v>
          </cell>
        </row>
        <row r="5789">
          <cell r="A5789" t="str">
            <v>400102642</v>
          </cell>
          <cell r="B5789" t="str">
            <v>Taschen-Verriegelungskulisse-links D=5</v>
          </cell>
          <cell r="C5789">
            <v>0</v>
          </cell>
          <cell r="D5789">
            <v>22.27</v>
          </cell>
          <cell r="E5789">
            <v>22.27</v>
          </cell>
        </row>
        <row r="5790">
          <cell r="A5790" t="str">
            <v>400102643</v>
          </cell>
          <cell r="B5790" t="str">
            <v>Taschen-Verriegelungskulisse-rechts D=5</v>
          </cell>
          <cell r="C5790">
            <v>0</v>
          </cell>
          <cell r="D5790">
            <v>22.27</v>
          </cell>
          <cell r="E5790">
            <v>22.27</v>
          </cell>
        </row>
        <row r="5791">
          <cell r="A5791" t="str">
            <v>400102644</v>
          </cell>
          <cell r="B5791" t="str">
            <v>Bügel-Sicherung</v>
          </cell>
          <cell r="C5791">
            <v>0</v>
          </cell>
          <cell r="D5791">
            <v>1.36</v>
          </cell>
          <cell r="E5791">
            <v>1.36</v>
          </cell>
        </row>
        <row r="5792">
          <cell r="A5792" t="str">
            <v>400102645</v>
          </cell>
          <cell r="B5792" t="str">
            <v>ILS-Drahtbügeltasche - BG</v>
          </cell>
          <cell r="C5792">
            <v>0</v>
          </cell>
          <cell r="D5792">
            <v>0</v>
          </cell>
          <cell r="E5792">
            <v>0</v>
          </cell>
        </row>
        <row r="5793">
          <cell r="A5793" t="str">
            <v>400102646</v>
          </cell>
          <cell r="B5793" t="str">
            <v>Schwenkantrieb Drehflügelantrieb-CRB2-Z</v>
          </cell>
          <cell r="C5793">
            <v>0</v>
          </cell>
          <cell r="D5793">
            <v>161.97</v>
          </cell>
          <cell r="E5793">
            <v>161.97</v>
          </cell>
        </row>
        <row r="5794">
          <cell r="A5794" t="str">
            <v>400102647</v>
          </cell>
          <cell r="B5794" t="str">
            <v>Schwenkantrieb Drehflügelantrieb CRB2-Z</v>
          </cell>
          <cell r="C5794">
            <v>0</v>
          </cell>
          <cell r="D5794">
            <v>204.74</v>
          </cell>
          <cell r="E5794">
            <v>204.74</v>
          </cell>
        </row>
        <row r="5795">
          <cell r="A5795" t="str">
            <v>400102648</v>
          </cell>
          <cell r="B5795" t="str">
            <v>Kompaktzylinder ADVU-32-60-P-A</v>
          </cell>
          <cell r="C5795">
            <v>0</v>
          </cell>
          <cell r="D5795">
            <v>153.04</v>
          </cell>
          <cell r="E5795">
            <v>153.04</v>
          </cell>
        </row>
        <row r="5796">
          <cell r="A5796" t="str">
            <v>400102649</v>
          </cell>
          <cell r="B5796" t="str">
            <v>AS Bürstenscheibe</v>
          </cell>
          <cell r="C5796">
            <v>0</v>
          </cell>
          <cell r="D5796">
            <v>39.700000000000003</v>
          </cell>
          <cell r="E5796">
            <v>39.700000000000003</v>
          </cell>
        </row>
        <row r="5797">
          <cell r="A5797" t="str">
            <v>400102650</v>
          </cell>
          <cell r="B5797" t="str">
            <v>AS Bürstenscheibe 1,5mm</v>
          </cell>
          <cell r="C5797">
            <v>0</v>
          </cell>
          <cell r="D5797">
            <v>36.700000000000003</v>
          </cell>
          <cell r="E5797">
            <v>36.700000000000003</v>
          </cell>
        </row>
        <row r="5798">
          <cell r="A5798" t="str">
            <v>400102651</v>
          </cell>
          <cell r="B5798" t="str">
            <v>Scherenarbeitsbühne SB 65-8 E/J</v>
          </cell>
          <cell r="C5798"/>
          <cell r="D5798"/>
          <cell r="E5798"/>
        </row>
        <row r="5799">
          <cell r="A5799" t="str">
            <v>400102652</v>
          </cell>
          <cell r="B5799" t="str">
            <v>Schwenkantrieb  CDRBU2WU40-90DZ</v>
          </cell>
          <cell r="C5799">
            <v>0</v>
          </cell>
          <cell r="D5799">
            <v>250.41</v>
          </cell>
          <cell r="E5799">
            <v>250.41</v>
          </cell>
        </row>
        <row r="5800">
          <cell r="A5800" t="str">
            <v>400102653</v>
          </cell>
          <cell r="B5800" t="str">
            <v>Förderer KFG-P 2000 AF Typ ECO Ausführung B6</v>
          </cell>
          <cell r="C5800">
            <v>0</v>
          </cell>
          <cell r="D5800">
            <v>3127</v>
          </cell>
          <cell r="E5800">
            <v>3127</v>
          </cell>
        </row>
        <row r="5801">
          <cell r="A5801" t="str">
            <v>400102654</v>
          </cell>
          <cell r="B5801" t="str">
            <v>Linearführung WS-10-30 /WW-10-30-08</v>
          </cell>
          <cell r="C5801">
            <v>0</v>
          </cell>
          <cell r="D5801">
            <v>66.12</v>
          </cell>
          <cell r="E5801">
            <v>66.12</v>
          </cell>
        </row>
        <row r="5802">
          <cell r="A5802" t="str">
            <v>400102655</v>
          </cell>
          <cell r="B5802" t="str">
            <v>Zyl. D16 H55 Doppelwirkend</v>
          </cell>
          <cell r="C5802">
            <v>0</v>
          </cell>
          <cell r="D5802">
            <v>29.63</v>
          </cell>
          <cell r="E5802">
            <v>29.63</v>
          </cell>
        </row>
        <row r="5803">
          <cell r="A5803" t="str">
            <v>400102656</v>
          </cell>
          <cell r="B5803" t="str">
            <v>Zyl. D16 H60 doppeltwirkend</v>
          </cell>
          <cell r="C5803">
            <v>0</v>
          </cell>
          <cell r="D5803">
            <v>29.63</v>
          </cell>
          <cell r="E5803">
            <v>29.63</v>
          </cell>
        </row>
        <row r="5804">
          <cell r="A5804" t="str">
            <v>400102657</v>
          </cell>
          <cell r="B5804" t="str">
            <v>Kniehebelspanner-Waagrechtspanner</v>
          </cell>
          <cell r="C5804">
            <v>0</v>
          </cell>
          <cell r="D5804">
            <v>93.97</v>
          </cell>
          <cell r="E5804">
            <v>93.97</v>
          </cell>
        </row>
        <row r="5805">
          <cell r="A5805" t="str">
            <v>400102658</v>
          </cell>
          <cell r="B5805" t="str">
            <v>FLEX-Mat. AN2300131 für Faurecia Lozorno 135720</v>
          </cell>
          <cell r="C5805">
            <v>0</v>
          </cell>
          <cell r="D5805">
            <v>6621</v>
          </cell>
          <cell r="E5805">
            <v>6621</v>
          </cell>
        </row>
        <row r="5806">
          <cell r="A5806" t="str">
            <v>400102659</v>
          </cell>
          <cell r="B5806" t="str">
            <v>Steckbohrbuchse DIN 173 Durchm. 4,2mm</v>
          </cell>
          <cell r="C5806">
            <v>0</v>
          </cell>
          <cell r="D5806">
            <v>40.82</v>
          </cell>
          <cell r="E5806">
            <v>40.82</v>
          </cell>
        </row>
        <row r="5807">
          <cell r="A5807" t="str">
            <v>400102660</v>
          </cell>
          <cell r="B5807" t="str">
            <v>WINKEL Heber Typ WPH1-1000</v>
          </cell>
          <cell r="C5807">
            <v>0</v>
          </cell>
          <cell r="D5807">
            <v>39083</v>
          </cell>
          <cell r="E5807">
            <v>39083</v>
          </cell>
        </row>
        <row r="5808">
          <cell r="A5808" t="str">
            <v>400102661</v>
          </cell>
          <cell r="B5808" t="str">
            <v>Abdeckblech - Omniflo</v>
          </cell>
          <cell r="C5808">
            <v>0</v>
          </cell>
          <cell r="D5808">
            <v>13</v>
          </cell>
          <cell r="E5808">
            <v>13</v>
          </cell>
        </row>
        <row r="5809">
          <cell r="A5809" t="str">
            <v>400102662</v>
          </cell>
          <cell r="B5809" t="str">
            <v>Abdeckblech - ILS - Ecke - links</v>
          </cell>
          <cell r="C5809">
            <v>0</v>
          </cell>
          <cell r="D5809">
            <v>14.5</v>
          </cell>
          <cell r="E5809">
            <v>14.5</v>
          </cell>
        </row>
        <row r="5810">
          <cell r="A5810" t="str">
            <v>400102663</v>
          </cell>
          <cell r="B5810" t="str">
            <v>Abdeckblech - ILS - Ecke - rechts</v>
          </cell>
          <cell r="C5810">
            <v>0</v>
          </cell>
          <cell r="D5810">
            <v>14.5</v>
          </cell>
          <cell r="E5810">
            <v>14.5</v>
          </cell>
        </row>
        <row r="5811">
          <cell r="A5811" t="str">
            <v>400102664</v>
          </cell>
          <cell r="B5811" t="str">
            <v>Abdeckblech - ILS - mitte</v>
          </cell>
          <cell r="C5811">
            <v>0</v>
          </cell>
          <cell r="D5811">
            <v>16.649999999999999</v>
          </cell>
          <cell r="E5811">
            <v>16.649999999999999</v>
          </cell>
        </row>
        <row r="5812">
          <cell r="A5812" t="str">
            <v>400102665</v>
          </cell>
          <cell r="B5812" t="str">
            <v>LAU5-A50-B50-L120</v>
          </cell>
          <cell r="C5812">
            <v>0</v>
          </cell>
          <cell r="D5812">
            <v>126.79</v>
          </cell>
          <cell r="E5812">
            <v>126.79</v>
          </cell>
        </row>
        <row r="5813">
          <cell r="A5813" t="str">
            <v>400102666</v>
          </cell>
          <cell r="B5813" t="str">
            <v>Stoßdämpfer YSR-12-12-C - 34572</v>
          </cell>
          <cell r="C5813">
            <v>0</v>
          </cell>
          <cell r="D5813">
            <v>98.64</v>
          </cell>
          <cell r="E5813">
            <v>98.64</v>
          </cell>
        </row>
        <row r="5814">
          <cell r="A5814" t="str">
            <v>400102667</v>
          </cell>
          <cell r="B5814" t="str">
            <v>Anlaufscheibe GTM-0615-015</v>
          </cell>
          <cell r="C5814">
            <v>0</v>
          </cell>
          <cell r="D5814">
            <v>2.2000000000000002</v>
          </cell>
          <cell r="E5814">
            <v>2.2000000000000002</v>
          </cell>
        </row>
        <row r="5815">
          <cell r="A5815" t="str">
            <v>400102668</v>
          </cell>
          <cell r="B5815" t="str">
            <v>Stellring SSCSJ6-6</v>
          </cell>
          <cell r="C5815">
            <v>0</v>
          </cell>
          <cell r="D5815">
            <v>7.19</v>
          </cell>
          <cell r="E5815">
            <v>7.19</v>
          </cell>
        </row>
        <row r="5816">
          <cell r="A5816" t="str">
            <v>400102669</v>
          </cell>
          <cell r="B5816" t="str">
            <v>Linearwelle SSFJ6-550</v>
          </cell>
          <cell r="C5816">
            <v>0</v>
          </cell>
          <cell r="D5816">
            <v>19.14</v>
          </cell>
          <cell r="E5816">
            <v>19.14</v>
          </cell>
        </row>
        <row r="5817">
          <cell r="A5817" t="str">
            <v>400102670</v>
          </cell>
          <cell r="B5817" t="str">
            <v>Linearwelle SSFJ6-40</v>
          </cell>
          <cell r="C5817">
            <v>0</v>
          </cell>
          <cell r="D5817">
            <v>3.44</v>
          </cell>
          <cell r="E5817">
            <v>3.44</v>
          </cell>
        </row>
        <row r="5818">
          <cell r="A5818" t="str">
            <v>400102671</v>
          </cell>
          <cell r="B5818" t="str">
            <v>Abdeckung Entladung 1</v>
          </cell>
          <cell r="C5818">
            <v>0</v>
          </cell>
          <cell r="D5818">
            <v>115</v>
          </cell>
          <cell r="E5818">
            <v>115</v>
          </cell>
        </row>
        <row r="5819">
          <cell r="A5819" t="str">
            <v>400102672</v>
          </cell>
          <cell r="B5819" t="str">
            <v>Abdeckung Entladung 2</v>
          </cell>
          <cell r="C5819">
            <v>0</v>
          </cell>
          <cell r="D5819">
            <v>65</v>
          </cell>
          <cell r="E5819">
            <v>65</v>
          </cell>
        </row>
        <row r="5820">
          <cell r="A5820" t="str">
            <v>400102673</v>
          </cell>
          <cell r="B5820" t="str">
            <v xml:space="preserve">21370FR-02 Polysteel, flammenhemmend ausgerüstet, </v>
          </cell>
          <cell r="C5820">
            <v>0</v>
          </cell>
          <cell r="D5820">
            <v>100.12</v>
          </cell>
          <cell r="E5820">
            <v>100.12</v>
          </cell>
        </row>
        <row r="5821">
          <cell r="A5821" t="str">
            <v>400102674</v>
          </cell>
          <cell r="B5821" t="str">
            <v>Stopperleiste</v>
          </cell>
          <cell r="C5821">
            <v>0</v>
          </cell>
          <cell r="D5821">
            <v>7.6</v>
          </cell>
          <cell r="E5821">
            <v>7.6</v>
          </cell>
        </row>
        <row r="5822">
          <cell r="A5822" t="str">
            <v>400102675</v>
          </cell>
          <cell r="B5822" t="str">
            <v>FLACHRUNDS. M8X40 M.4KT.ANSATZ ISO 8677 VZ</v>
          </cell>
          <cell r="C5822">
            <v>0</v>
          </cell>
          <cell r="D5822">
            <v>0</v>
          </cell>
          <cell r="E5822">
            <v>0</v>
          </cell>
        </row>
        <row r="5823">
          <cell r="A5823" t="str">
            <v>400102676</v>
          </cell>
          <cell r="B5823" t="str">
            <v>Nachrüstsatz von Einzelstopper auf Stopperschleuse</v>
          </cell>
          <cell r="C5823">
            <v>11.65</v>
          </cell>
          <cell r="D5823">
            <v>116.8946</v>
          </cell>
          <cell r="E5823">
            <v>132.0446</v>
          </cell>
        </row>
        <row r="5824">
          <cell r="A5824" t="str">
            <v>400102677</v>
          </cell>
          <cell r="B5824" t="str">
            <v>Abdeckprofil;N10;grau;L=2000</v>
          </cell>
          <cell r="C5824">
            <v>0</v>
          </cell>
          <cell r="D5824">
            <v>6.32</v>
          </cell>
          <cell r="E5824">
            <v>6.32</v>
          </cell>
        </row>
        <row r="5825">
          <cell r="A5825" t="str">
            <v>400102678</v>
          </cell>
          <cell r="B5825" t="str">
            <v>Montage - WINKEL Heber Typ WPH1-1000</v>
          </cell>
          <cell r="C5825">
            <v>0</v>
          </cell>
          <cell r="D5825">
            <v>9167.5</v>
          </cell>
          <cell r="E5825">
            <v>9167.5</v>
          </cell>
        </row>
        <row r="5826">
          <cell r="A5826" t="str">
            <v>400102679</v>
          </cell>
          <cell r="B5826" t="str">
            <v>Stahlbau für Wartung und Abstützung von Fördertech</v>
          </cell>
          <cell r="C5826">
            <v>0</v>
          </cell>
          <cell r="D5826">
            <v>234000</v>
          </cell>
          <cell r="E5826">
            <v>234000</v>
          </cell>
        </row>
        <row r="5827">
          <cell r="A5827" t="str">
            <v>400102680</v>
          </cell>
          <cell r="B5827" t="str">
            <v>CTU TROLLEYTRÄGER AUSFÜHRUNG MAKRA</v>
          </cell>
          <cell r="C5827">
            <v>10.5</v>
          </cell>
          <cell r="D5827">
            <v>181.02</v>
          </cell>
          <cell r="E5827">
            <v>191.52</v>
          </cell>
        </row>
        <row r="5828">
          <cell r="A5828" t="str">
            <v>400102681</v>
          </cell>
          <cell r="B5828" t="str">
            <v>Fehlersicheres 3/2 Pneumatisches Wegeventil</v>
          </cell>
          <cell r="C5828">
            <v>0</v>
          </cell>
          <cell r="D5828">
            <v>496.61</v>
          </cell>
          <cell r="E5828">
            <v>496.61</v>
          </cell>
        </row>
        <row r="5829">
          <cell r="A5829" t="str">
            <v>400102682</v>
          </cell>
          <cell r="B5829" t="str">
            <v xml:space="preserve">SINGLE CARRIER SYMMETRISCH KPL. - V1 </v>
          </cell>
          <cell r="C5829">
            <v>0</v>
          </cell>
          <cell r="D5829">
            <v>4.1900000000000004</v>
          </cell>
          <cell r="E5829">
            <v>4.1900000000000004</v>
          </cell>
        </row>
        <row r="5830">
          <cell r="A5830" t="str">
            <v>400102683</v>
          </cell>
          <cell r="B5830" t="str">
            <v>LTA 50 LANGTROLLEY 455X100 schwarz - BG</v>
          </cell>
          <cell r="C5830"/>
          <cell r="D5830"/>
          <cell r="E5830"/>
        </row>
        <row r="5831">
          <cell r="A5831" t="str">
            <v>400102684</v>
          </cell>
          <cell r="B5831" t="str">
            <v>V30 BS 36 TROLLEY-V schwarz - BG</v>
          </cell>
          <cell r="C5831"/>
          <cell r="D5831"/>
          <cell r="E5831"/>
        </row>
        <row r="5832">
          <cell r="A5832" t="str">
            <v>400102685</v>
          </cell>
          <cell r="B5832" t="str">
            <v>HALBSCHALE TROLLEY V30-V60, schwarz</v>
          </cell>
          <cell r="C5832"/>
          <cell r="D5832"/>
          <cell r="E5832"/>
        </row>
        <row r="5833">
          <cell r="A5833" t="str">
            <v>400102686</v>
          </cell>
          <cell r="B5833" t="str">
            <v>SCHLEPPSEGMENT TROLLEY V30-V60, blau</v>
          </cell>
          <cell r="C5833">
            <v>0</v>
          </cell>
          <cell r="D5833">
            <v>0</v>
          </cell>
          <cell r="E5833">
            <v>0</v>
          </cell>
        </row>
        <row r="5834">
          <cell r="A5834" t="str">
            <v>400102687</v>
          </cell>
          <cell r="B5834" t="str">
            <v>TRAVERSE MIT EINHÄNGEÖSEN, schwarz</v>
          </cell>
          <cell r="C5834"/>
          <cell r="D5834"/>
          <cell r="E5834"/>
        </row>
        <row r="5835">
          <cell r="A5835" t="str">
            <v>400102688</v>
          </cell>
          <cell r="B5835" t="str">
            <v>Abhängung TEF-Motorstation</v>
          </cell>
          <cell r="C5835">
            <v>0</v>
          </cell>
          <cell r="D5835">
            <v>18.100000000000001</v>
          </cell>
          <cell r="E5835">
            <v>18.100000000000001</v>
          </cell>
        </row>
        <row r="5836">
          <cell r="A5836" t="str">
            <v>400102689</v>
          </cell>
          <cell r="B5836" t="str">
            <v>Abhängung AP110</v>
          </cell>
          <cell r="C5836">
            <v>0</v>
          </cell>
          <cell r="D5836">
            <v>5.61</v>
          </cell>
          <cell r="E5836">
            <v>5.61</v>
          </cell>
        </row>
        <row r="5837">
          <cell r="A5837" t="str">
            <v>400102690</v>
          </cell>
          <cell r="B5837" t="str">
            <v>Abhängung für AP110 Bogen</v>
          </cell>
          <cell r="C5837">
            <v>0</v>
          </cell>
          <cell r="D5837">
            <v>36.89</v>
          </cell>
          <cell r="E5837">
            <v>36.89</v>
          </cell>
        </row>
        <row r="5838">
          <cell r="A5838" t="str">
            <v>400102691</v>
          </cell>
          <cell r="B5838" t="str">
            <v>DRT DOPPELROHRTRÄGER 1"/80 780/660/600</v>
          </cell>
          <cell r="C5838">
            <v>0</v>
          </cell>
          <cell r="D5838">
            <v>25.24</v>
          </cell>
          <cell r="E5838">
            <v>25.24</v>
          </cell>
        </row>
        <row r="5839">
          <cell r="A5839" t="str">
            <v>400102692</v>
          </cell>
          <cell r="B5839" t="str">
            <v>PSA-Anschlagpunkte im Heber-Turm</v>
          </cell>
          <cell r="C5839">
            <v>0</v>
          </cell>
          <cell r="D5839">
            <v>1460</v>
          </cell>
          <cell r="E5839">
            <v>1460</v>
          </cell>
        </row>
        <row r="5840">
          <cell r="A5840" t="str">
            <v>400102693</v>
          </cell>
          <cell r="B5840" t="str">
            <v>Umbau von Kreuzverbänden</v>
          </cell>
          <cell r="C5840">
            <v>0</v>
          </cell>
          <cell r="D5840">
            <v>6700</v>
          </cell>
          <cell r="E5840">
            <v>6700</v>
          </cell>
        </row>
        <row r="5841">
          <cell r="A5841" t="str">
            <v>400102694</v>
          </cell>
          <cell r="B5841" t="str">
            <v>Stahlbau für Wartung und Abstützung von Fördertech</v>
          </cell>
          <cell r="C5841">
            <v>0</v>
          </cell>
          <cell r="D5841">
            <v>5908</v>
          </cell>
          <cell r="E5841">
            <v>5908</v>
          </cell>
        </row>
        <row r="5842">
          <cell r="A5842" t="str">
            <v>400102695</v>
          </cell>
          <cell r="B5842" t="str">
            <v>Distanzplatte für Profilnorm T20 mit Montageteilen</v>
          </cell>
          <cell r="C5842">
            <v>0</v>
          </cell>
          <cell r="D5842">
            <v>20.87</v>
          </cell>
          <cell r="E5842">
            <v>20.87</v>
          </cell>
        </row>
        <row r="5843">
          <cell r="A5843" t="str">
            <v>400102696</v>
          </cell>
          <cell r="B5843" t="str">
            <v>Bühne</v>
          </cell>
          <cell r="C5843">
            <v>0</v>
          </cell>
          <cell r="D5843">
            <v>0</v>
          </cell>
          <cell r="E5843">
            <v>0</v>
          </cell>
        </row>
        <row r="5844">
          <cell r="A5844" t="str">
            <v>400102697</v>
          </cell>
          <cell r="B5844" t="str">
            <v>Stahlbau für Wartung und Abstützung von Fördertech</v>
          </cell>
          <cell r="C5844">
            <v>0</v>
          </cell>
          <cell r="D5844">
            <v>5200</v>
          </cell>
          <cell r="E5844">
            <v>5200</v>
          </cell>
        </row>
        <row r="5845">
          <cell r="A5845" t="str">
            <v>400102698</v>
          </cell>
          <cell r="B5845" t="str">
            <v>Schrägförderer ILS 2.0 mit TEF-Antrieb</v>
          </cell>
          <cell r="C5845"/>
          <cell r="D5845"/>
          <cell r="E5845"/>
        </row>
        <row r="5846">
          <cell r="A5846" t="str">
            <v>400102699</v>
          </cell>
          <cell r="B5846" t="str">
            <v>FLEX-Anlage gemäß Angebot AN2400080-1 v. 10.9.24</v>
          </cell>
          <cell r="C5846">
            <v>0</v>
          </cell>
          <cell r="D5846">
            <v>103249.42290611423</v>
          </cell>
          <cell r="E5846">
            <v>103249.42290611423</v>
          </cell>
        </row>
        <row r="5847">
          <cell r="A5847" t="str">
            <v>400102700</v>
          </cell>
          <cell r="B5847" t="str">
            <v>WZ_ILS_Bogen 3-teilig (20000166 bis 200000168)</v>
          </cell>
          <cell r="C5847">
            <v>0</v>
          </cell>
          <cell r="D5847">
            <v>62199.631167451822</v>
          </cell>
          <cell r="E5847">
            <v>62199.631167451822</v>
          </cell>
        </row>
        <row r="5848">
          <cell r="A5848" t="str">
            <v>400102701</v>
          </cell>
          <cell r="B5848" t="str">
            <v>WZ_ILS_AS_Schiebedach 2-teilig(20000216+200000225)</v>
          </cell>
          <cell r="C5848">
            <v>0</v>
          </cell>
          <cell r="D5848">
            <v>28800</v>
          </cell>
          <cell r="E5848">
            <v>28800</v>
          </cell>
        </row>
        <row r="5849">
          <cell r="A5849" t="str">
            <v>400102702</v>
          </cell>
          <cell r="B5849" t="str">
            <v>WZ_ILS_AS_Schenkel 2-teilig (200000223+200000227)</v>
          </cell>
          <cell r="C5849">
            <v>0</v>
          </cell>
          <cell r="D5849">
            <v>28800</v>
          </cell>
          <cell r="E5849">
            <v>28800</v>
          </cell>
        </row>
        <row r="5850">
          <cell r="A5850" t="str">
            <v>400102703</v>
          </cell>
          <cell r="B5850" t="str">
            <v>WZ_ILS_AS_Einweiser 2-teilig (400102352+200000226)</v>
          </cell>
          <cell r="C5850">
            <v>0</v>
          </cell>
          <cell r="D5850">
            <v>20900</v>
          </cell>
          <cell r="E5850">
            <v>20900</v>
          </cell>
        </row>
        <row r="5851">
          <cell r="A5851" t="str">
            <v>400102704</v>
          </cell>
          <cell r="B5851" t="str">
            <v>WZ_ILS_Minitrolley (200000165)</v>
          </cell>
          <cell r="C5851">
            <v>0</v>
          </cell>
          <cell r="D5851">
            <v>0</v>
          </cell>
          <cell r="E5851">
            <v>0</v>
          </cell>
        </row>
        <row r="5852">
          <cell r="A5852" t="str">
            <v>400102705</v>
          </cell>
          <cell r="B5852" t="str">
            <v>WZ_ILS_ES li/re 2-teilig (200000155+148)</v>
          </cell>
          <cell r="C5852">
            <v>0</v>
          </cell>
          <cell r="D5852">
            <v>23197.903726795797</v>
          </cell>
          <cell r="E5852">
            <v>23197.903726795797</v>
          </cell>
        </row>
        <row r="5853">
          <cell r="A5853" t="str">
            <v>400102706</v>
          </cell>
          <cell r="B5853" t="str">
            <v>WZ_ILS_ES Adapter 2-teilig (400102635+200000150)</v>
          </cell>
          <cell r="C5853"/>
          <cell r="D5853"/>
          <cell r="E5853"/>
        </row>
        <row r="5854">
          <cell r="A5854" t="str">
            <v>400102707</v>
          </cell>
          <cell r="B5854" t="str">
            <v>Aluprofilbogen APB 110 R 2207/12°</v>
          </cell>
          <cell r="C5854">
            <v>2.5</v>
          </cell>
          <cell r="D5854">
            <v>9.6150000000000002</v>
          </cell>
          <cell r="E5854">
            <v>12.615</v>
          </cell>
        </row>
        <row r="5855">
          <cell r="A5855" t="str">
            <v>400102708</v>
          </cell>
          <cell r="B5855" t="str">
            <v>Abdeckprofil f. Item Profil m. 8mm Nut Stück a 2m</v>
          </cell>
          <cell r="C5855">
            <v>0</v>
          </cell>
          <cell r="D5855">
            <v>5.72</v>
          </cell>
          <cell r="E5855">
            <v>5.72</v>
          </cell>
        </row>
        <row r="5856">
          <cell r="A5856" t="str">
            <v>400102709</v>
          </cell>
          <cell r="B5856" t="str">
            <v>Stahlbau für Wartung und Abstützung von Fördertech</v>
          </cell>
          <cell r="C5856">
            <v>0</v>
          </cell>
          <cell r="D5856">
            <v>0</v>
          </cell>
          <cell r="E5856">
            <v>0</v>
          </cell>
        </row>
        <row r="5857">
          <cell r="A5857" t="str">
            <v>400102710</v>
          </cell>
          <cell r="B5857" t="str">
            <v>Schutzzaun Basic 1302756</v>
          </cell>
          <cell r="C5857">
            <v>0</v>
          </cell>
          <cell r="D5857">
            <v>872.59</v>
          </cell>
          <cell r="E5857">
            <v>872.59</v>
          </cell>
        </row>
        <row r="5858">
          <cell r="A5858" t="str">
            <v>400102711</v>
          </cell>
          <cell r="B5858" t="str">
            <v>Change Request 25.07.2024 -11.11.2024</v>
          </cell>
          <cell r="C5858"/>
          <cell r="D5858"/>
          <cell r="E5858"/>
        </row>
        <row r="5859">
          <cell r="A5859" t="str">
            <v>400102712</v>
          </cell>
          <cell r="B5859" t="str">
            <v>Stellfuß 8 PA</v>
          </cell>
          <cell r="C5859">
            <v>0</v>
          </cell>
          <cell r="D5859">
            <v>5.95</v>
          </cell>
          <cell r="E5859">
            <v>5.95</v>
          </cell>
        </row>
        <row r="5860">
          <cell r="A5860" t="str">
            <v>400102713</v>
          </cell>
          <cell r="B5860" t="str">
            <v>Parallel-Verbinder 8</v>
          </cell>
          <cell r="C5860">
            <v>0</v>
          </cell>
          <cell r="D5860">
            <v>9.58</v>
          </cell>
          <cell r="E5860">
            <v>9.58</v>
          </cell>
        </row>
        <row r="5861">
          <cell r="A5861" t="str">
            <v>400102714</v>
          </cell>
          <cell r="B5861" t="str">
            <v>Aluverbundplatte 940x940x6, weiß</v>
          </cell>
          <cell r="C5861">
            <v>0</v>
          </cell>
          <cell r="D5861">
            <v>83.053333333333327</v>
          </cell>
          <cell r="E5861">
            <v>83.053333333333327</v>
          </cell>
        </row>
        <row r="5862">
          <cell r="A5862" t="str">
            <v>400102715</v>
          </cell>
          <cell r="B5862" t="str">
            <v>Aluverbundplatte 1900x940x6, weiß</v>
          </cell>
          <cell r="C5862">
            <v>0</v>
          </cell>
          <cell r="D5862">
            <v>166.12875</v>
          </cell>
          <cell r="E5862">
            <v>166.12875</v>
          </cell>
        </row>
        <row r="5863">
          <cell r="A5863" t="str">
            <v>400102716</v>
          </cell>
          <cell r="B5863" t="str">
            <v xml:space="preserve">Gelenk 8 40x40 </v>
          </cell>
          <cell r="C5863">
            <v>0</v>
          </cell>
          <cell r="D5863">
            <v>15.32</v>
          </cell>
          <cell r="E5863">
            <v>15.32</v>
          </cell>
        </row>
        <row r="5864">
          <cell r="A5864" t="str">
            <v>400102717</v>
          </cell>
          <cell r="B5864" t="str">
            <v>Change Request Updated 14.11.2024</v>
          </cell>
          <cell r="C5864"/>
          <cell r="D5864"/>
          <cell r="E5864"/>
        </row>
        <row r="5865">
          <cell r="A5865" t="str">
            <v>400102718</v>
          </cell>
          <cell r="B5865" t="str">
            <v>Abstandshalter Sigma 260 - C90</v>
          </cell>
          <cell r="C5865"/>
          <cell r="D5865"/>
          <cell r="E5865"/>
        </row>
        <row r="5866">
          <cell r="A5866" t="str">
            <v>400102719</v>
          </cell>
          <cell r="B5866" t="str">
            <v>Halbrundkopfschraube ISO 7380-2 - M8 x 16</v>
          </cell>
          <cell r="C5866">
            <v>0</v>
          </cell>
          <cell r="D5866">
            <v>0.57999999999999996</v>
          </cell>
          <cell r="E5866">
            <v>0.57999999999999996</v>
          </cell>
        </row>
        <row r="5867">
          <cell r="A5867" t="str">
            <v>400102720</v>
          </cell>
          <cell r="B5867" t="str">
            <v>Druckregler VRPA-CM-Q6-E</v>
          </cell>
          <cell r="C5867">
            <v>0</v>
          </cell>
          <cell r="D5867">
            <v>39.950000000000003</v>
          </cell>
          <cell r="E5867">
            <v>39.950000000000003</v>
          </cell>
        </row>
        <row r="5868">
          <cell r="A5868" t="str">
            <v>400102721</v>
          </cell>
          <cell r="B5868" t="str">
            <v xml:space="preserve">TROLLEY-V50 KPL. MIT KUPPLUNG FÜR LT50 und </v>
          </cell>
          <cell r="C5868"/>
          <cell r="D5868"/>
          <cell r="E5868"/>
        </row>
        <row r="5869">
          <cell r="A5869" t="str">
            <v>400102722</v>
          </cell>
          <cell r="B5869" t="str">
            <v xml:space="preserve">LTA 50 LANGTROLLEY 455X100 KOPPELBAR </v>
          </cell>
          <cell r="C5869"/>
          <cell r="D5869"/>
          <cell r="E5869"/>
        </row>
        <row r="5870">
          <cell r="A5870" t="str">
            <v>400102723</v>
          </cell>
          <cell r="B5870" t="str">
            <v>Changing Grids for Smoke Ventilation</v>
          </cell>
          <cell r="C5870"/>
          <cell r="D5870"/>
          <cell r="E5870"/>
        </row>
        <row r="5871">
          <cell r="A5871" t="str">
            <v>400102724</v>
          </cell>
          <cell r="B5871" t="str">
            <v>Komplettpaket Teleskopstange für PSA Ausrüstung</v>
          </cell>
          <cell r="C5871">
            <v>0</v>
          </cell>
          <cell r="D5871">
            <v>797.2</v>
          </cell>
          <cell r="E5871">
            <v>797.2</v>
          </cell>
        </row>
        <row r="5872">
          <cell r="A5872" t="str">
            <v>400102725</v>
          </cell>
          <cell r="B5872" t="str">
            <v>Zubehör Befestigung Anlage</v>
          </cell>
          <cell r="C5872"/>
          <cell r="D5872"/>
          <cell r="E5872"/>
        </row>
        <row r="5873">
          <cell r="A5873" t="str">
            <v>400102726</v>
          </cell>
          <cell r="B5873" t="str">
            <v>41150/00 Super Lube synthetisches Mehrzweckfett</v>
          </cell>
          <cell r="C5873"/>
          <cell r="D5873"/>
          <cell r="E5873"/>
        </row>
        <row r="5874">
          <cell r="A5874" t="str">
            <v>400102727</v>
          </cell>
          <cell r="B5874" t="str">
            <v>Seifenbasis: Lithium 12 K2K-30 08938701</v>
          </cell>
          <cell r="C5874"/>
          <cell r="D5874"/>
          <cell r="E5874"/>
        </row>
        <row r="5875">
          <cell r="A5875" t="str">
            <v>400602027</v>
          </cell>
          <cell r="B5875" t="str">
            <v>Einhängewinkel Traversenstopper kurz</v>
          </cell>
          <cell r="C5875">
            <v>0</v>
          </cell>
          <cell r="D5875">
            <v>8.25</v>
          </cell>
          <cell r="E5875">
            <v>8.25</v>
          </cell>
        </row>
        <row r="5876">
          <cell r="A5876" t="str">
            <v>400602028</v>
          </cell>
          <cell r="B5876" t="str">
            <v>1. Stahlgerüst Bühne Eine Ebene Halle 1</v>
          </cell>
          <cell r="C5876">
            <v>0</v>
          </cell>
          <cell r="D5876">
            <v>0</v>
          </cell>
          <cell r="E5876">
            <v>0</v>
          </cell>
        </row>
        <row r="5877">
          <cell r="A5877" t="str">
            <v>400602029</v>
          </cell>
          <cell r="B5877" t="str">
            <v>2. Stahlgerüst Konstruktion auf Bühne Halle 1 OG</v>
          </cell>
          <cell r="C5877">
            <v>0</v>
          </cell>
          <cell r="D5877">
            <v>0</v>
          </cell>
          <cell r="E5877">
            <v>0</v>
          </cell>
        </row>
        <row r="5878">
          <cell r="A5878" t="str">
            <v>400602030</v>
          </cell>
          <cell r="B5878" t="str">
            <v>3. Stahlgerüst Halle 3 Bühne Eine Ebene</v>
          </cell>
          <cell r="C5878">
            <v>0</v>
          </cell>
          <cell r="D5878">
            <v>0</v>
          </cell>
          <cell r="E5878">
            <v>0</v>
          </cell>
        </row>
        <row r="5879">
          <cell r="A5879" t="str">
            <v>400602031</v>
          </cell>
          <cell r="B5879" t="str">
            <v>Stössel Metallhaken 2-4mm f. Vereinzelungshaken 2-</v>
          </cell>
          <cell r="C5879">
            <v>0</v>
          </cell>
          <cell r="D5879">
            <v>36.299999999999997</v>
          </cell>
          <cell r="E5879">
            <v>36.299999999999997</v>
          </cell>
        </row>
        <row r="5880">
          <cell r="A5880" t="str">
            <v>400602032</v>
          </cell>
          <cell r="B5880" t="str">
            <v>Halter f. Profile</v>
          </cell>
          <cell r="C5880">
            <v>0</v>
          </cell>
          <cell r="D5880">
            <v>31.4</v>
          </cell>
          <cell r="E5880">
            <v>31.4</v>
          </cell>
        </row>
        <row r="5881">
          <cell r="A5881" t="str">
            <v>400602033</v>
          </cell>
          <cell r="B5881" t="str">
            <v>Verbindung zum Sorterkopf</v>
          </cell>
          <cell r="C5881">
            <v>0</v>
          </cell>
          <cell r="D5881">
            <v>5.95</v>
          </cell>
          <cell r="E5881">
            <v>5.95</v>
          </cell>
        </row>
        <row r="5882">
          <cell r="A5882" t="str">
            <v>400602034</v>
          </cell>
          <cell r="B5882" t="str">
            <v>Verbindungshalter ohne Anschlag zum Klinkenkopf</v>
          </cell>
          <cell r="C5882">
            <v>0</v>
          </cell>
          <cell r="D5882">
            <v>56.95</v>
          </cell>
          <cell r="E5882">
            <v>56.95</v>
          </cell>
        </row>
        <row r="5883">
          <cell r="A5883" t="str">
            <v>400602035</v>
          </cell>
          <cell r="B5883" t="str">
            <v>Halteblech oben</v>
          </cell>
          <cell r="C5883">
            <v>0</v>
          </cell>
          <cell r="D5883">
            <v>68</v>
          </cell>
          <cell r="E5883">
            <v>68</v>
          </cell>
        </row>
        <row r="5884">
          <cell r="A5884" t="str">
            <v>400602036</v>
          </cell>
          <cell r="B5884" t="str">
            <v>Sensorhalter</v>
          </cell>
          <cell r="C5884">
            <v>0</v>
          </cell>
          <cell r="D5884">
            <v>54.1</v>
          </cell>
          <cell r="E5884">
            <v>54.1</v>
          </cell>
        </row>
        <row r="5885">
          <cell r="A5885" t="str">
            <v>400602037</v>
          </cell>
          <cell r="B5885" t="str">
            <v>Seitenblech</v>
          </cell>
          <cell r="C5885">
            <v>0</v>
          </cell>
          <cell r="D5885">
            <v>40.9</v>
          </cell>
          <cell r="E5885">
            <v>40.9</v>
          </cell>
        </row>
        <row r="5886">
          <cell r="A5886" t="str">
            <v>400602038</v>
          </cell>
          <cell r="B5886" t="str">
            <v>Halteblech unten</v>
          </cell>
          <cell r="C5886">
            <v>0</v>
          </cell>
          <cell r="D5886">
            <v>66.599999999999994</v>
          </cell>
          <cell r="E5886">
            <v>66.599999999999994</v>
          </cell>
        </row>
        <row r="5887">
          <cell r="A5887" t="str">
            <v>400602039</v>
          </cell>
          <cell r="B5887" t="str">
            <v>Haltewinkel f. Niederhalter</v>
          </cell>
          <cell r="C5887">
            <v>0</v>
          </cell>
          <cell r="D5887">
            <v>65</v>
          </cell>
          <cell r="E5887">
            <v>65</v>
          </cell>
        </row>
        <row r="5888">
          <cell r="A5888" t="str">
            <v>400602040</v>
          </cell>
          <cell r="B5888" t="str">
            <v>Profil mit Bearbeitung f. Stössel</v>
          </cell>
          <cell r="C5888">
            <v>0</v>
          </cell>
          <cell r="D5888">
            <v>21.486566666666665</v>
          </cell>
          <cell r="E5888">
            <v>21.486566666666665</v>
          </cell>
        </row>
        <row r="5889">
          <cell r="A5889" t="str">
            <v>400602041</v>
          </cell>
          <cell r="B5889" t="str">
            <v>Profil unten</v>
          </cell>
          <cell r="C5889">
            <v>0</v>
          </cell>
          <cell r="D5889">
            <v>20.256638822342296</v>
          </cell>
          <cell r="E5889">
            <v>20.256638822342296</v>
          </cell>
        </row>
        <row r="5890">
          <cell r="A5890" t="str">
            <v>400602042</v>
          </cell>
          <cell r="B5890" t="str">
            <v>Niederhalter</v>
          </cell>
          <cell r="C5890">
            <v>0</v>
          </cell>
          <cell r="D5890">
            <v>16.5</v>
          </cell>
          <cell r="E5890">
            <v>16.5</v>
          </cell>
        </row>
        <row r="5891">
          <cell r="A5891" t="str">
            <v>400602043</v>
          </cell>
          <cell r="B5891" t="str">
            <v>Übergabeprofil</v>
          </cell>
          <cell r="C5891">
            <v>0</v>
          </cell>
          <cell r="D5891">
            <v>22.85</v>
          </cell>
          <cell r="E5891">
            <v>22.85</v>
          </cell>
        </row>
        <row r="5892">
          <cell r="A5892" t="str">
            <v>400602044</v>
          </cell>
          <cell r="B5892" t="str">
            <v>Profil oben</v>
          </cell>
          <cell r="C5892">
            <v>0</v>
          </cell>
          <cell r="D5892">
            <v>25.000800000000002</v>
          </cell>
          <cell r="E5892">
            <v>25.000800000000002</v>
          </cell>
        </row>
        <row r="5893">
          <cell r="A5893" t="str">
            <v>400602045</v>
          </cell>
          <cell r="B5893" t="str">
            <v>Zylinderplatte für KB-Vereinzelung</v>
          </cell>
          <cell r="C5893">
            <v>0</v>
          </cell>
          <cell r="D5893">
            <v>52.3</v>
          </cell>
          <cell r="E5893">
            <v>52.3</v>
          </cell>
        </row>
        <row r="5894">
          <cell r="A5894" t="str">
            <v>400602046</v>
          </cell>
          <cell r="B5894" t="str">
            <v>Ventilplatte für KB-Vereinzelung</v>
          </cell>
          <cell r="C5894">
            <v>0</v>
          </cell>
          <cell r="D5894">
            <v>49.4</v>
          </cell>
          <cell r="E5894">
            <v>49.4</v>
          </cell>
        </row>
        <row r="5895">
          <cell r="A5895" t="str">
            <v>400602047</v>
          </cell>
          <cell r="B5895" t="str">
            <v>Halter für Stössel</v>
          </cell>
          <cell r="C5895">
            <v>0</v>
          </cell>
          <cell r="D5895">
            <v>32.9</v>
          </cell>
          <cell r="E5895">
            <v>32.9</v>
          </cell>
        </row>
        <row r="5896">
          <cell r="A5896" t="str">
            <v>400602048</v>
          </cell>
          <cell r="B5896" t="str">
            <v>Conveyor Type TX200FD</v>
          </cell>
          <cell r="C5896">
            <v>0</v>
          </cell>
          <cell r="D5896">
            <v>26897</v>
          </cell>
          <cell r="E5896">
            <v>26897</v>
          </cell>
        </row>
        <row r="5897">
          <cell r="A5897" t="str">
            <v>400602049</v>
          </cell>
          <cell r="B5897" t="str">
            <v>Spiroplangetriebemotor WF20 DRN71M4</v>
          </cell>
          <cell r="C5897">
            <v>0</v>
          </cell>
          <cell r="D5897">
            <v>347.77</v>
          </cell>
          <cell r="E5897">
            <v>347.77</v>
          </cell>
        </row>
        <row r="5898">
          <cell r="A5898" t="str">
            <v>400602050</v>
          </cell>
          <cell r="B5898" t="str">
            <v>Spiroplangetriebemotor WF20 DRN71M4/BE05</v>
          </cell>
          <cell r="C5898">
            <v>0</v>
          </cell>
          <cell r="D5898">
            <v>482.23</v>
          </cell>
          <cell r="E5898">
            <v>482.23</v>
          </cell>
        </row>
        <row r="5899">
          <cell r="A5899" t="str">
            <v>400602051</v>
          </cell>
          <cell r="B5899" t="str">
            <v>Ersatzteilpaket VIAPACK</v>
          </cell>
          <cell r="C5899">
            <v>0</v>
          </cell>
          <cell r="D5899">
            <v>2055.06</v>
          </cell>
          <cell r="E5899">
            <v>2055.06</v>
          </cell>
        </row>
        <row r="5900">
          <cell r="A5900" t="str">
            <v>400602052</v>
          </cell>
          <cell r="B5900" t="str">
            <v xml:space="preserve">Schweißdraht 2,5x0,2 "Hochohmig" </v>
          </cell>
          <cell r="C5900">
            <v>0</v>
          </cell>
          <cell r="D5900">
            <v>4.28</v>
          </cell>
          <cell r="E5900">
            <v>4.28</v>
          </cell>
        </row>
        <row r="5901">
          <cell r="A5901" t="str">
            <v>400602053</v>
          </cell>
          <cell r="B5901" t="str">
            <v>Teflonband selbstklebend 20 x 0,13mm</v>
          </cell>
          <cell r="C5901">
            <v>0</v>
          </cell>
          <cell r="D5901">
            <v>3.61</v>
          </cell>
          <cell r="E5901">
            <v>3.61</v>
          </cell>
        </row>
        <row r="5902">
          <cell r="A5902" t="str">
            <v>400602054</v>
          </cell>
          <cell r="B5902" t="str">
            <v>Teflonband selbstklebend 20 x 0,35mm</v>
          </cell>
          <cell r="C5902">
            <v>0</v>
          </cell>
          <cell r="D5902">
            <v>3.9</v>
          </cell>
          <cell r="E5902">
            <v>3.9</v>
          </cell>
        </row>
        <row r="5903">
          <cell r="A5903" t="str">
            <v>400602055</v>
          </cell>
          <cell r="B5903" t="str">
            <v>Silikongummi 20x5mm</v>
          </cell>
          <cell r="C5903">
            <v>0</v>
          </cell>
          <cell r="D5903">
            <v>13.53</v>
          </cell>
          <cell r="E5903">
            <v>13.53</v>
          </cell>
        </row>
        <row r="5904">
          <cell r="A5904" t="str">
            <v>400602056</v>
          </cell>
          <cell r="B5904" t="str">
            <v>Zellkautschuck 19x6mm</v>
          </cell>
          <cell r="C5904">
            <v>0</v>
          </cell>
          <cell r="D5904">
            <v>6.49</v>
          </cell>
          <cell r="E5904">
            <v>6.49</v>
          </cell>
        </row>
        <row r="5905">
          <cell r="A5905" t="str">
            <v>400602057</v>
          </cell>
          <cell r="B5905" t="str">
            <v>Zellkautschuck 19x8mm</v>
          </cell>
          <cell r="C5905">
            <v>0</v>
          </cell>
          <cell r="D5905">
            <v>6.79</v>
          </cell>
          <cell r="E5905">
            <v>6.79</v>
          </cell>
        </row>
        <row r="5906">
          <cell r="A5906" t="str">
            <v>400602058</v>
          </cell>
          <cell r="B5906" t="str">
            <v>Silikonschaum 20 x 8mm</v>
          </cell>
          <cell r="C5906">
            <v>0</v>
          </cell>
          <cell r="D5906">
            <v>21.19</v>
          </cell>
          <cell r="E5906">
            <v>21.19</v>
          </cell>
        </row>
        <row r="5907">
          <cell r="A5907" t="str">
            <v>400602059</v>
          </cell>
          <cell r="B5907" t="str">
            <v>Viapack Messerklinge / 393,5mm</v>
          </cell>
          <cell r="C5907">
            <v>0</v>
          </cell>
          <cell r="D5907">
            <v>165</v>
          </cell>
          <cell r="E5907">
            <v>165</v>
          </cell>
        </row>
        <row r="5908">
          <cell r="A5908" t="str">
            <v>400602060</v>
          </cell>
          <cell r="B5908" t="str">
            <v>Keramik Schweißdrahtspanner 18x8x80mm</v>
          </cell>
          <cell r="C5908">
            <v>0</v>
          </cell>
          <cell r="D5908">
            <v>30.55</v>
          </cell>
          <cell r="E5908">
            <v>30.55</v>
          </cell>
        </row>
        <row r="5909">
          <cell r="A5909" t="str">
            <v>400602061</v>
          </cell>
          <cell r="B5909" t="str">
            <v>Zugfeder 1,00xØ11x55,1mm</v>
          </cell>
          <cell r="C5909">
            <v>0</v>
          </cell>
          <cell r="D5909">
            <v>5</v>
          </cell>
          <cell r="E5909">
            <v>5</v>
          </cell>
        </row>
        <row r="5910">
          <cell r="A5910" t="str">
            <v>400602062</v>
          </cell>
          <cell r="B5910" t="str">
            <v>Silikonkleber (E41 / 1Tube)</v>
          </cell>
          <cell r="C5910">
            <v>0</v>
          </cell>
          <cell r="D5910">
            <v>55.8</v>
          </cell>
          <cell r="E5910">
            <v>55.8</v>
          </cell>
        </row>
        <row r="5911">
          <cell r="A5911" t="str">
            <v>400602063</v>
          </cell>
          <cell r="B5911" t="str">
            <v>Kleber (SA-Besto EXTRA) 1Tube</v>
          </cell>
          <cell r="C5911">
            <v>0</v>
          </cell>
          <cell r="D5911">
            <v>46.25</v>
          </cell>
          <cell r="E5911">
            <v>46.25</v>
          </cell>
        </row>
        <row r="5912">
          <cell r="A5912" t="str">
            <v>400602064</v>
          </cell>
          <cell r="B5912" t="str">
            <v>Satz - Novotex-Buchsen</v>
          </cell>
          <cell r="C5912">
            <v>0</v>
          </cell>
          <cell r="D5912">
            <v>176.26</v>
          </cell>
          <cell r="E5912">
            <v>176.26</v>
          </cell>
        </row>
        <row r="5913">
          <cell r="A5913" t="str">
            <v>400602065</v>
          </cell>
          <cell r="B5913" t="str">
            <v>Bund-Schraube</v>
          </cell>
          <cell r="C5913">
            <v>0</v>
          </cell>
          <cell r="D5913">
            <v>8.5399999999999991</v>
          </cell>
          <cell r="E5913">
            <v>8.5399999999999991</v>
          </cell>
        </row>
        <row r="5914">
          <cell r="A5914" t="str">
            <v>400602066</v>
          </cell>
          <cell r="B5914" t="str">
            <v>Wagenrolle</v>
          </cell>
          <cell r="C5914">
            <v>0</v>
          </cell>
          <cell r="D5914">
            <v>12.65</v>
          </cell>
          <cell r="E5914">
            <v>12.65</v>
          </cell>
        </row>
        <row r="5915">
          <cell r="A5915" t="str">
            <v>400602067</v>
          </cell>
          <cell r="B5915" t="str">
            <v>Achse</v>
          </cell>
          <cell r="C5915">
            <v>0</v>
          </cell>
          <cell r="D5915">
            <v>3.9</v>
          </cell>
          <cell r="E5915">
            <v>3.9</v>
          </cell>
        </row>
        <row r="5916">
          <cell r="A5916" t="str">
            <v>400602068</v>
          </cell>
          <cell r="B5916" t="str">
            <v>Sp.-Halter</v>
          </cell>
          <cell r="C5916">
            <v>0</v>
          </cell>
          <cell r="D5916">
            <v>38.9</v>
          </cell>
          <cell r="E5916">
            <v>38.9</v>
          </cell>
        </row>
        <row r="5917">
          <cell r="A5917" t="str">
            <v>400602069</v>
          </cell>
          <cell r="B5917" t="str">
            <v>Spreizblech</v>
          </cell>
          <cell r="C5917">
            <v>0</v>
          </cell>
          <cell r="D5917">
            <v>25.97</v>
          </cell>
          <cell r="E5917">
            <v>25.97</v>
          </cell>
        </row>
        <row r="5918">
          <cell r="A5918" t="str">
            <v>400602070</v>
          </cell>
          <cell r="B5918" t="str">
            <v>Federaufnahme</v>
          </cell>
          <cell r="C5918">
            <v>0</v>
          </cell>
          <cell r="D5918">
            <v>28.7</v>
          </cell>
          <cell r="E5918">
            <v>28.7</v>
          </cell>
        </row>
        <row r="5919">
          <cell r="A5919" t="str">
            <v>400602071</v>
          </cell>
          <cell r="B5919" t="str">
            <v>Trennrolle Ø90x5-BM300-1201</v>
          </cell>
          <cell r="C5919">
            <v>0</v>
          </cell>
          <cell r="D5919">
            <v>28.35</v>
          </cell>
          <cell r="E5919">
            <v>28.35</v>
          </cell>
        </row>
        <row r="5920">
          <cell r="A5920" t="str">
            <v>400602072</v>
          </cell>
          <cell r="B5920" t="str">
            <v>Schneckengetriebemotor SF67 DRN80MK4/Z</v>
          </cell>
          <cell r="C5920">
            <v>0</v>
          </cell>
          <cell r="D5920">
            <v>577.92999999999995</v>
          </cell>
          <cell r="E5920">
            <v>577.92999999999995</v>
          </cell>
        </row>
        <row r="5921">
          <cell r="A5921" t="str">
            <v>400602073</v>
          </cell>
          <cell r="B5921" t="str">
            <v>Halteblech unten für SC-Beladung</v>
          </cell>
          <cell r="C5921">
            <v>0</v>
          </cell>
          <cell r="D5921">
            <v>32.4</v>
          </cell>
          <cell r="E5921">
            <v>32.4</v>
          </cell>
        </row>
        <row r="5922">
          <cell r="A5922" t="str">
            <v>400602074</v>
          </cell>
          <cell r="B5922" t="str">
            <v>Übergabeprofil f. SC-Beladung</v>
          </cell>
          <cell r="C5922">
            <v>45</v>
          </cell>
          <cell r="D5922">
            <v>1.02</v>
          </cell>
          <cell r="E5922">
            <v>46.02</v>
          </cell>
        </row>
        <row r="5923">
          <cell r="A5923" t="str">
            <v>400602075</v>
          </cell>
          <cell r="B5923" t="str">
            <v>Verbindungshalter zum Klinkenkopf</v>
          </cell>
          <cell r="C5923">
            <v>0</v>
          </cell>
          <cell r="D5923">
            <v>14.9</v>
          </cell>
          <cell r="E5923">
            <v>14.9</v>
          </cell>
        </row>
        <row r="5924">
          <cell r="A5924" t="str">
            <v>400602076</v>
          </cell>
          <cell r="B5924" t="str">
            <v>Profil 1 unten</v>
          </cell>
          <cell r="C5924">
            <v>12</v>
          </cell>
          <cell r="D5924">
            <v>2.23</v>
          </cell>
          <cell r="E5924">
            <v>14.23</v>
          </cell>
        </row>
        <row r="5925">
          <cell r="A5925" t="str">
            <v>400602077</v>
          </cell>
          <cell r="B5925" t="str">
            <v xml:space="preserve"> Haltewinkel f. Niederhalter und Sensorik</v>
          </cell>
          <cell r="C5925">
            <v>0</v>
          </cell>
          <cell r="D5925">
            <v>18.399999999999999</v>
          </cell>
          <cell r="E5925">
            <v>18.399999999999999</v>
          </cell>
        </row>
        <row r="5926">
          <cell r="A5926" t="str">
            <v>400602078</v>
          </cell>
          <cell r="B5926" t="str">
            <v xml:space="preserve"> Halteblech 1 unten</v>
          </cell>
          <cell r="C5926">
            <v>0</v>
          </cell>
          <cell r="D5926">
            <v>28.1</v>
          </cell>
          <cell r="E5926">
            <v>28.1</v>
          </cell>
        </row>
        <row r="5927">
          <cell r="A5927" t="str">
            <v>400602079</v>
          </cell>
          <cell r="B5927" t="str">
            <v>Metall-Gummipuffer TYP4, D=20mm, M6, H=11mm</v>
          </cell>
          <cell r="C5927">
            <v>0</v>
          </cell>
          <cell r="D5927">
            <v>1.86</v>
          </cell>
          <cell r="E5927">
            <v>1.86</v>
          </cell>
        </row>
        <row r="5928">
          <cell r="A5928" t="str">
            <v>400602080</v>
          </cell>
          <cell r="B5928" t="str">
            <v>WF29DRN80MK4/BE05, n=55, 0,55Kw, Bauform M5A,</v>
          </cell>
          <cell r="C5928">
            <v>0</v>
          </cell>
          <cell r="D5928">
            <v>548.95000000000005</v>
          </cell>
          <cell r="E5928">
            <v>548.95000000000005</v>
          </cell>
        </row>
        <row r="5929">
          <cell r="A5929" t="str">
            <v>400602081</v>
          </cell>
          <cell r="B5929" t="str">
            <v>Sensorhalter Passivweiche verlassen</v>
          </cell>
          <cell r="C5929">
            <v>7.5</v>
          </cell>
          <cell r="D5929">
            <v>0.34</v>
          </cell>
          <cell r="E5929">
            <v>7.84</v>
          </cell>
        </row>
        <row r="5930">
          <cell r="A5930" t="str">
            <v>400602082</v>
          </cell>
          <cell r="B5930" t="str">
            <v>Halteblech für Vereinzeler</v>
          </cell>
          <cell r="C5930">
            <v>0</v>
          </cell>
          <cell r="D5930">
            <v>36.700000000000003</v>
          </cell>
          <cell r="E5930">
            <v>36.700000000000003</v>
          </cell>
        </row>
        <row r="5931">
          <cell r="A5931" t="str">
            <v>400602083</v>
          </cell>
          <cell r="B5931" t="str">
            <v>Haltewinkel für Beladeschuh</v>
          </cell>
          <cell r="C5931">
            <v>0</v>
          </cell>
          <cell r="D5931">
            <v>44.1</v>
          </cell>
          <cell r="E5931">
            <v>44.1</v>
          </cell>
        </row>
        <row r="5932">
          <cell r="A5932" t="str">
            <v>400602084</v>
          </cell>
          <cell r="B5932" t="str">
            <v>Winkel Fördererkopf</v>
          </cell>
          <cell r="C5932">
            <v>0</v>
          </cell>
          <cell r="D5932">
            <v>39.75</v>
          </cell>
          <cell r="E5932">
            <v>39.75</v>
          </cell>
        </row>
        <row r="5933">
          <cell r="A5933" t="str">
            <v>400602085</v>
          </cell>
          <cell r="B5933" t="str">
            <v>Winkel Förderprofil</v>
          </cell>
          <cell r="C5933">
            <v>0</v>
          </cell>
          <cell r="D5933">
            <v>29.2</v>
          </cell>
          <cell r="E5933">
            <v>29.2</v>
          </cell>
        </row>
        <row r="5934">
          <cell r="A5934" t="str">
            <v>400602086</v>
          </cell>
          <cell r="B5934" t="str">
            <v>Vereinzeler Sorter - BG</v>
          </cell>
          <cell r="C5934"/>
          <cell r="D5934">
            <v>1000</v>
          </cell>
          <cell r="E5934">
            <v>1000</v>
          </cell>
        </row>
        <row r="5935">
          <cell r="A5935" t="str">
            <v>400900001</v>
          </cell>
          <cell r="B5935" t="str">
            <v>IT - Stempel-Ausrüstung Baustelle</v>
          </cell>
          <cell r="C5935"/>
          <cell r="D5935"/>
          <cell r="E5935"/>
        </row>
        <row r="5936">
          <cell r="A5936" t="str">
            <v>400900101</v>
          </cell>
          <cell r="B5936" t="str">
            <v>IT - All-in-one PC mit Netzteil</v>
          </cell>
          <cell r="C5936"/>
          <cell r="D5936"/>
          <cell r="E5936"/>
        </row>
        <row r="5937">
          <cell r="A5937" t="str">
            <v>400900102</v>
          </cell>
          <cell r="B5937" t="str">
            <v>IT - Tastatur</v>
          </cell>
          <cell r="C5937"/>
          <cell r="D5937"/>
          <cell r="E5937"/>
        </row>
        <row r="5938">
          <cell r="A5938" t="str">
            <v>400900103</v>
          </cell>
          <cell r="B5938" t="str">
            <v>IT - Maus</v>
          </cell>
          <cell r="C5938"/>
          <cell r="D5938"/>
          <cell r="E5938"/>
        </row>
        <row r="5939">
          <cell r="A5939" t="str">
            <v>400900104</v>
          </cell>
          <cell r="B5939" t="str">
            <v>IT - Windows 11 Tablet mit Netzteil</v>
          </cell>
          <cell r="C5939"/>
          <cell r="D5939"/>
          <cell r="E5939"/>
        </row>
        <row r="5940">
          <cell r="A5940" t="str">
            <v>400900105</v>
          </cell>
          <cell r="B5940" t="str">
            <v>IT - Stempelchip</v>
          </cell>
          <cell r="C5940"/>
          <cell r="D5940"/>
          <cell r="E5940"/>
        </row>
        <row r="5941">
          <cell r="A5941" t="str">
            <v>400900106</v>
          </cell>
          <cell r="B5941" t="str">
            <v>IT - Barcodescanner</v>
          </cell>
          <cell r="C5941"/>
          <cell r="D5941"/>
          <cell r="E5941"/>
        </row>
        <row r="5942">
          <cell r="A5942" t="str">
            <v>400900107</v>
          </cell>
          <cell r="B5942" t="str">
            <v xml:space="preserve">IT - Transponder-Lesegerät </v>
          </cell>
          <cell r="C5942"/>
          <cell r="D5942"/>
          <cell r="E5942"/>
        </row>
        <row r="5943">
          <cell r="A5943" t="str">
            <v>400900108</v>
          </cell>
          <cell r="B5943" t="str">
            <v>IT - Mobilfunkrouter</v>
          </cell>
          <cell r="C5943"/>
          <cell r="D5943"/>
          <cell r="E5943"/>
        </row>
        <row r="5944">
          <cell r="A5944" t="str">
            <v>400900109</v>
          </cell>
          <cell r="B5944" t="str">
            <v xml:space="preserve">IT - Switch 8-Port </v>
          </cell>
          <cell r="C5944"/>
          <cell r="D5944"/>
          <cell r="E5944"/>
        </row>
        <row r="5945">
          <cell r="A5945" t="str">
            <v>400900110</v>
          </cell>
          <cell r="B5945" t="str">
            <v xml:space="preserve">IT - Netzwerkkabel FritzBox &lt;-&gt; Switch 8-Port </v>
          </cell>
          <cell r="C5945"/>
          <cell r="D5945"/>
          <cell r="E5945"/>
        </row>
        <row r="5946">
          <cell r="A5946" t="str">
            <v>400900111</v>
          </cell>
          <cell r="B5946" t="str">
            <v>IT - Netzwerkkabel PC &lt;-&gt; Fritzbox oder Switch 8</v>
          </cell>
          <cell r="C5946"/>
          <cell r="D5946"/>
          <cell r="E5946"/>
        </row>
        <row r="5947">
          <cell r="A5947" t="str">
            <v>450000426</v>
          </cell>
          <cell r="B5947" t="str">
            <v>Winkel A f. Befest. Stahlbau</v>
          </cell>
          <cell r="C5947">
            <v>0</v>
          </cell>
          <cell r="D5947">
            <v>6</v>
          </cell>
          <cell r="E5947">
            <v>6</v>
          </cell>
        </row>
        <row r="5948">
          <cell r="A5948" t="str">
            <v>450000427</v>
          </cell>
          <cell r="B5948" t="str">
            <v>Winkel B f. Befest. Stahlbau</v>
          </cell>
          <cell r="C5948">
            <v>0</v>
          </cell>
          <cell r="D5948">
            <v>7.5</v>
          </cell>
          <cell r="E5948">
            <v>7.5</v>
          </cell>
        </row>
        <row r="5949">
          <cell r="A5949" t="str">
            <v>450000428</v>
          </cell>
          <cell r="B5949" t="str">
            <v>Samsung GU65TU6979UXZG 163cm (65 Zoll) LED Fernseh</v>
          </cell>
          <cell r="C5949">
            <v>0</v>
          </cell>
          <cell r="D5949">
            <v>570.59</v>
          </cell>
          <cell r="E5949">
            <v>570.59</v>
          </cell>
        </row>
        <row r="5950">
          <cell r="A5950" t="str">
            <v>450000429</v>
          </cell>
          <cell r="B5950" t="str">
            <v>Winkel C f. Befest. Stahlbau</v>
          </cell>
          <cell r="C5950">
            <v>0</v>
          </cell>
          <cell r="D5950">
            <v>7.5</v>
          </cell>
          <cell r="E5950">
            <v>7.5</v>
          </cell>
        </row>
        <row r="5951">
          <cell r="A5951" t="str">
            <v>450000430</v>
          </cell>
          <cell r="B5951" t="str">
            <v>Winkel D f. Befest. Stahlbau</v>
          </cell>
          <cell r="C5951"/>
          <cell r="D5951"/>
          <cell r="E5951"/>
        </row>
        <row r="5952">
          <cell r="A5952" t="str">
            <v>450000431</v>
          </cell>
          <cell r="B5952" t="str">
            <v>5/3 geschl. Magnetventil VUVG-L14-P53C-Y-G18-1R8L</v>
          </cell>
          <cell r="C5952">
            <v>0</v>
          </cell>
          <cell r="D5952">
            <v>95.31</v>
          </cell>
          <cell r="E5952">
            <v>95.31</v>
          </cell>
        </row>
        <row r="5953">
          <cell r="A5953" t="str">
            <v>499999001</v>
          </cell>
          <cell r="B5953" t="str">
            <v>NYLON-HANDSCHUH  501 WEISSGR. 9/XL   64 9015 203</v>
          </cell>
          <cell r="C5953">
            <v>0</v>
          </cell>
          <cell r="D5953">
            <v>29.5</v>
          </cell>
          <cell r="E5953">
            <v>29.5</v>
          </cell>
        </row>
        <row r="5954">
          <cell r="A5954" t="str">
            <v>499999002</v>
          </cell>
          <cell r="B5954" t="str">
            <v>NYLON-HANDSCHUH  501 WEISSGR. 10/XXL   64 9015 203</v>
          </cell>
          <cell r="C5954">
            <v>0</v>
          </cell>
          <cell r="D5954">
            <v>29.5</v>
          </cell>
          <cell r="E5954">
            <v>29.5</v>
          </cell>
        </row>
        <row r="5955">
          <cell r="A5955" t="str">
            <v>499999003</v>
          </cell>
          <cell r="B5955" t="str">
            <v>Brunox Turbo-Spray 400 ML5-Funktionen-Spray</v>
          </cell>
          <cell r="C5955">
            <v>0</v>
          </cell>
          <cell r="D5955">
            <v>6.16</v>
          </cell>
          <cell r="E5955">
            <v>6.16</v>
          </cell>
        </row>
        <row r="5956">
          <cell r="A5956" t="str">
            <v>499999004</v>
          </cell>
          <cell r="B5956" t="str">
            <v>Kugellager für Fräse 60011-2Zd=55, D=90, B=18</v>
          </cell>
          <cell r="C5956">
            <v>0</v>
          </cell>
          <cell r="D5956">
            <v>14.205</v>
          </cell>
          <cell r="E5956">
            <v>14.205</v>
          </cell>
        </row>
        <row r="5957">
          <cell r="A5957" t="str">
            <v>499999769</v>
          </cell>
          <cell r="B5957" t="str">
            <v>Einhängeschiene ALU / 34°</v>
          </cell>
          <cell r="C5957"/>
          <cell r="D5957">
            <v>22.75</v>
          </cell>
          <cell r="E5957">
            <v>22.75</v>
          </cell>
        </row>
        <row r="5958">
          <cell r="A5958" t="str">
            <v>499999900</v>
          </cell>
          <cell r="B5958" t="str">
            <v>ROLLENETIKETT 80X50MM</v>
          </cell>
          <cell r="C5958">
            <v>0</v>
          </cell>
          <cell r="D5958">
            <v>6.4000000000000003E-3</v>
          </cell>
          <cell r="E5958">
            <v>6.4000000000000003E-3</v>
          </cell>
        </row>
        <row r="5959">
          <cell r="A5959" t="str">
            <v>499999901</v>
          </cell>
          <cell r="B5959" t="str">
            <v>ROLLENETIKETT 38X19MM</v>
          </cell>
          <cell r="C5959">
            <v>0</v>
          </cell>
          <cell r="D5959">
            <v>6.5120000000000004E-3</v>
          </cell>
          <cell r="E5959">
            <v>6.5120000000000004E-3</v>
          </cell>
        </row>
        <row r="5960">
          <cell r="A5960" t="str">
            <v>499999902</v>
          </cell>
          <cell r="B5960" t="str">
            <v>WACHSFARBB.SCHWARZ 89MMx360LFM, TTB-31342-89</v>
          </cell>
          <cell r="C5960">
            <v>0</v>
          </cell>
          <cell r="D5960">
            <v>17.100000000000001</v>
          </cell>
          <cell r="E5960">
            <v>17.100000000000001</v>
          </cell>
        </row>
        <row r="5961">
          <cell r="A5961" t="str">
            <v>499999903</v>
          </cell>
          <cell r="B5961" t="str">
            <v>WACHSFARBB.SCHWARZ 50MMx360LFM, TTB-31342-50</v>
          </cell>
          <cell r="C5961"/>
          <cell r="D5961">
            <v>11.05</v>
          </cell>
          <cell r="E5961">
            <v>11.05</v>
          </cell>
        </row>
        <row r="5962">
          <cell r="A5962" t="str">
            <v>499999904</v>
          </cell>
          <cell r="B5962" t="str">
            <v>THERMOTRANSFER-ETIKETTEN B=75MM, H=50MM WEISS</v>
          </cell>
          <cell r="C5962">
            <v>0</v>
          </cell>
          <cell r="D5962">
            <v>0</v>
          </cell>
          <cell r="E5962">
            <v>0</v>
          </cell>
        </row>
        <row r="5963">
          <cell r="A5963" t="str">
            <v>499999910</v>
          </cell>
          <cell r="B5963" t="str">
            <v>TINTE HP NR. 10, C4844AE SCHWARZ, 69 ML</v>
          </cell>
          <cell r="C5963">
            <v>0</v>
          </cell>
          <cell r="D5963">
            <v>39.99</v>
          </cell>
          <cell r="E5963">
            <v>39.99</v>
          </cell>
        </row>
        <row r="5964">
          <cell r="A5964" t="str">
            <v>499999911</v>
          </cell>
          <cell r="B5964" t="str">
            <v>TINTE HP NR. 82 C4911A CYAN 69 ML</v>
          </cell>
          <cell r="C5964"/>
          <cell r="D5964">
            <v>39.99</v>
          </cell>
          <cell r="E5964"/>
        </row>
        <row r="5965">
          <cell r="A5965" t="str">
            <v>499999912</v>
          </cell>
          <cell r="B5965" t="str">
            <v>TINTE HP NR. 82 C4912A MAGENTA 69 ML</v>
          </cell>
          <cell r="C5965">
            <v>0</v>
          </cell>
          <cell r="D5965">
            <v>39.99</v>
          </cell>
          <cell r="E5965">
            <v>39.99</v>
          </cell>
        </row>
        <row r="5966">
          <cell r="A5966" t="str">
            <v>499999913</v>
          </cell>
          <cell r="B5966" t="str">
            <v>TINTE HP NR. 82 C4913A YELLOW 69 ML</v>
          </cell>
          <cell r="C5966"/>
          <cell r="D5966">
            <v>39.99</v>
          </cell>
          <cell r="E5966"/>
        </row>
        <row r="5967">
          <cell r="A5967" t="str">
            <v>499999997</v>
          </cell>
          <cell r="B5967" t="str">
            <v>KOPIER-ALUPROFILBOGEN APB 60 RXXX/XXX°-XXX-XXX</v>
          </cell>
          <cell r="C5967">
            <v>2.5</v>
          </cell>
          <cell r="D5967">
            <v>8.34</v>
          </cell>
          <cell r="E5967">
            <v>10.84</v>
          </cell>
        </row>
        <row r="5968">
          <cell r="A5968" t="str">
            <v>499999998</v>
          </cell>
          <cell r="B5968" t="str">
            <v>KOPIER-ALUPROFILBOGEN APB 110 RXXX/XXX°-XXX-XXX</v>
          </cell>
          <cell r="C5968">
            <v>2.5</v>
          </cell>
          <cell r="D5968">
            <v>10.65</v>
          </cell>
          <cell r="E5968">
            <v>13.15</v>
          </cell>
        </row>
        <row r="5969">
          <cell r="A5969" t="str">
            <v>499999999</v>
          </cell>
          <cell r="B5969" t="str">
            <v>KOPIER-ARTIKEL - Einkaufsteil</v>
          </cell>
          <cell r="C5969"/>
          <cell r="D5969">
            <v>22.7</v>
          </cell>
          <cell r="E5969">
            <v>22.7</v>
          </cell>
        </row>
        <row r="5970">
          <cell r="A5970" t="str">
            <v>509999000</v>
          </cell>
          <cell r="B5970" t="str">
            <v>QUETSCHUNG</v>
          </cell>
          <cell r="C5970">
            <v>0</v>
          </cell>
          <cell r="D5970">
            <v>1.48</v>
          </cell>
          <cell r="E5970">
            <v>1.48</v>
          </cell>
        </row>
        <row r="5971">
          <cell r="A5971" t="str">
            <v>510001601</v>
          </cell>
          <cell r="B5971" t="str">
            <v>LAGERBOCK F. BREMSE PNEU.</v>
          </cell>
          <cell r="C5971">
            <v>0</v>
          </cell>
          <cell r="D5971">
            <v>0.1</v>
          </cell>
          <cell r="E5971">
            <v>0.1</v>
          </cell>
        </row>
        <row r="5972">
          <cell r="A5972" t="str">
            <v>510001602</v>
          </cell>
          <cell r="B5972" t="str">
            <v>ACHSE F. BREMSE PNEU.</v>
          </cell>
          <cell r="C5972"/>
          <cell r="D5972"/>
          <cell r="E5972"/>
        </row>
        <row r="5973">
          <cell r="A5973" t="str">
            <v>510001604</v>
          </cell>
          <cell r="B5973" t="str">
            <v>LASCHE I F. BREMSE PNEU.</v>
          </cell>
          <cell r="C5973"/>
          <cell r="D5973"/>
          <cell r="E5973"/>
        </row>
        <row r="5974">
          <cell r="A5974" t="str">
            <v>510001605</v>
          </cell>
          <cell r="B5974" t="str">
            <v>LAGERBEFESTIGUNG F. BREMSE PNEU.</v>
          </cell>
          <cell r="C5974"/>
          <cell r="D5974"/>
          <cell r="E5974"/>
        </row>
        <row r="5975">
          <cell r="A5975" t="str">
            <v>510001606</v>
          </cell>
          <cell r="B5975" t="str">
            <v>LASCHE II F. BREMSE PNEU.</v>
          </cell>
          <cell r="C5975"/>
          <cell r="D5975"/>
          <cell r="E5975"/>
        </row>
        <row r="5976">
          <cell r="A5976" t="str">
            <v>510001607</v>
          </cell>
          <cell r="B5976" t="str">
            <v>VERBINDUNGSBÜGEL F. BREMSE PNEU.</v>
          </cell>
          <cell r="C5976"/>
          <cell r="D5976"/>
          <cell r="E5976"/>
        </row>
        <row r="5977">
          <cell r="A5977" t="str">
            <v>510001608</v>
          </cell>
          <cell r="B5977" t="str">
            <v>DISTANZSTÜCK F. BREMSE PNEU.</v>
          </cell>
          <cell r="C5977"/>
          <cell r="D5977"/>
          <cell r="E5977"/>
        </row>
        <row r="5978">
          <cell r="A5978" t="str">
            <v>510001609</v>
          </cell>
          <cell r="B5978" t="str">
            <v>STAHL C-SCHIENE PROFIL C12 F.BBREMSE PNEU.</v>
          </cell>
          <cell r="C5978">
            <v>0</v>
          </cell>
          <cell r="D5978">
            <v>10.63</v>
          </cell>
          <cell r="E5978">
            <v>10.63</v>
          </cell>
        </row>
        <row r="5979">
          <cell r="A5979" t="str">
            <v>510001610</v>
          </cell>
          <cell r="B5979" t="str">
            <v>LASCHE III F. BREMSE PNEU.</v>
          </cell>
          <cell r="C5979"/>
          <cell r="D5979"/>
          <cell r="E5979"/>
        </row>
        <row r="5980">
          <cell r="A5980" t="str">
            <v>510001611</v>
          </cell>
          <cell r="B5980" t="str">
            <v>VERBINDUNG F. BREMSE PNEU.</v>
          </cell>
          <cell r="C5980"/>
          <cell r="D5980"/>
          <cell r="E5980"/>
        </row>
        <row r="5981">
          <cell r="A5981" t="str">
            <v>510001612</v>
          </cell>
          <cell r="B5981" t="str">
            <v>GABELBEFESTIGUNG F. BREMSE PNEU.</v>
          </cell>
          <cell r="C5981"/>
          <cell r="D5981"/>
          <cell r="E5981"/>
        </row>
        <row r="5982">
          <cell r="A5982" t="str">
            <v>510001613</v>
          </cell>
          <cell r="B5982" t="str">
            <v>STOPPER F. BREMSE PNEU.</v>
          </cell>
          <cell r="C5982"/>
          <cell r="D5982"/>
          <cell r="E5982"/>
        </row>
        <row r="5983">
          <cell r="A5983" t="str">
            <v>510001614</v>
          </cell>
          <cell r="B5983" t="str">
            <v>VENTILPLATTE F. BREMSE PNEU.</v>
          </cell>
          <cell r="C5983">
            <v>0</v>
          </cell>
          <cell r="D5983">
            <v>0.51</v>
          </cell>
          <cell r="E5983">
            <v>0.51</v>
          </cell>
        </row>
        <row r="5984">
          <cell r="A5984" t="str">
            <v>510001615</v>
          </cell>
          <cell r="B5984" t="str">
            <v>HALTER F. WEGEVENT.3/2 FEDERTASTER F. BREMSE PNEU.</v>
          </cell>
          <cell r="C5984">
            <v>0</v>
          </cell>
          <cell r="D5984">
            <v>7.16</v>
          </cell>
          <cell r="E5984">
            <v>7.16</v>
          </cell>
        </row>
        <row r="5985">
          <cell r="A5985" t="str">
            <v>510004601</v>
          </cell>
          <cell r="B5985" t="str">
            <v>ANSCHRAUBPLATTE UNTEN FÜR ABHÄNGUNG APS 110</v>
          </cell>
          <cell r="C5985"/>
          <cell r="D5985">
            <v>13.29</v>
          </cell>
          <cell r="E5985">
            <v>13.29</v>
          </cell>
        </row>
        <row r="5986">
          <cell r="A5986" t="str">
            <v>510005601</v>
          </cell>
          <cell r="B5986" t="str">
            <v>SONDER-PLATTE 115X70X5 MIT 4 BOHRUNGEN</v>
          </cell>
          <cell r="C5986"/>
          <cell r="D5986">
            <v>6</v>
          </cell>
          <cell r="E5986">
            <v>6</v>
          </cell>
        </row>
        <row r="5987">
          <cell r="A5987" t="str">
            <v>512101405</v>
          </cell>
          <cell r="B5987" t="str">
            <v>ROBO CREEL BEFESTIGUNGSPLATTEN</v>
          </cell>
          <cell r="C5987">
            <v>0</v>
          </cell>
          <cell r="D5987">
            <v>90.454400000000007</v>
          </cell>
          <cell r="E5987">
            <v>90.454400000000007</v>
          </cell>
        </row>
        <row r="5988">
          <cell r="A5988" t="str">
            <v>512101613</v>
          </cell>
          <cell r="B5988" t="str">
            <v>ROBO CREEL PLATTE 1</v>
          </cell>
          <cell r="C5988">
            <v>0</v>
          </cell>
          <cell r="D5988">
            <v>25</v>
          </cell>
          <cell r="E5988">
            <v>25</v>
          </cell>
        </row>
        <row r="5989">
          <cell r="A5989" t="str">
            <v>512101614</v>
          </cell>
          <cell r="B5989" t="str">
            <v>ROBO CREEL PLATTE 2</v>
          </cell>
          <cell r="C5989">
            <v>0</v>
          </cell>
          <cell r="D5989">
            <v>36</v>
          </cell>
          <cell r="E5989">
            <v>36</v>
          </cell>
        </row>
        <row r="5990">
          <cell r="A5990" t="str">
            <v>512101615</v>
          </cell>
          <cell r="B5990" t="str">
            <v>ROBO CREEL PLATTE 3</v>
          </cell>
          <cell r="C5990">
            <v>0</v>
          </cell>
          <cell r="D5990">
            <v>25</v>
          </cell>
          <cell r="E5990">
            <v>25</v>
          </cell>
        </row>
        <row r="5991">
          <cell r="A5991" t="str">
            <v>512302403</v>
          </cell>
          <cell r="B5991" t="str">
            <v>GATTERTRÄGER G33, 1 SÄULE SCHIENENABST.1620</v>
          </cell>
          <cell r="C5991">
            <v>0</v>
          </cell>
          <cell r="D5991">
            <v>15.8751</v>
          </cell>
          <cell r="E5991">
            <v>15.8751</v>
          </cell>
        </row>
        <row r="5992">
          <cell r="A5992" t="str">
            <v>512302404</v>
          </cell>
          <cell r="B5992" t="str">
            <v>GATTERTRÄGER G33, 2 SÄULEN SCHIENENABSTAND 1620</v>
          </cell>
          <cell r="C5992">
            <v>0</v>
          </cell>
          <cell r="D5992">
            <v>16.450379152574111</v>
          </cell>
          <cell r="E5992">
            <v>16.450379152574111</v>
          </cell>
        </row>
        <row r="5993">
          <cell r="A5993" t="str">
            <v>512302607</v>
          </cell>
          <cell r="B5993" t="str">
            <v>GATTERTRÄGER G33 SPINNFELD SCHIENENABSTAND 1620</v>
          </cell>
          <cell r="C5993">
            <v>0</v>
          </cell>
          <cell r="D5993">
            <v>13.7</v>
          </cell>
          <cell r="E5993">
            <v>13.7</v>
          </cell>
        </row>
        <row r="5994">
          <cell r="A5994" t="str">
            <v>512302608</v>
          </cell>
          <cell r="B5994" t="str">
            <v>GATTERTRÄGER G33, 2 SÄULENABSTAND 646</v>
          </cell>
          <cell r="C5994">
            <v>0</v>
          </cell>
          <cell r="D5994">
            <v>13.7</v>
          </cell>
          <cell r="E5994">
            <v>13.7</v>
          </cell>
        </row>
        <row r="5995">
          <cell r="A5995" t="str">
            <v>514303602</v>
          </cell>
          <cell r="B5995" t="str">
            <v>SEPARATORPFORTE LI M.SCANNERFENSTER f.Umbau</v>
          </cell>
          <cell r="C5995"/>
          <cell r="D5995">
            <v>60</v>
          </cell>
          <cell r="E5995">
            <v>60</v>
          </cell>
        </row>
        <row r="5996">
          <cell r="A5996" t="str">
            <v>514303603</v>
          </cell>
          <cell r="B5996" t="str">
            <v>SEPARATORPFORTE RE M.SCANNERFENSTER f.Umbau</v>
          </cell>
          <cell r="C5996"/>
          <cell r="D5996">
            <v>60</v>
          </cell>
          <cell r="E5996">
            <v>60</v>
          </cell>
        </row>
        <row r="5997">
          <cell r="A5997" t="str">
            <v>514303604</v>
          </cell>
          <cell r="B5997" t="str">
            <v>ANSCHLAGPLATTE F.SEPARATORPFORTE f.Umbau</v>
          </cell>
          <cell r="C5997"/>
          <cell r="D5997">
            <v>15.24</v>
          </cell>
          <cell r="E5997">
            <v>15.24</v>
          </cell>
        </row>
        <row r="5998">
          <cell r="A5998" t="str">
            <v>514303605</v>
          </cell>
          <cell r="B5998" t="str">
            <v>GEGENPLATTE F.SEPARATORPFORTEf. Umbau Separator</v>
          </cell>
          <cell r="C5998"/>
          <cell r="D5998">
            <v>4.6399999999999997</v>
          </cell>
          <cell r="E5998">
            <v>4.6399999999999997</v>
          </cell>
        </row>
        <row r="5999">
          <cell r="A5999" t="str">
            <v>514605601</v>
          </cell>
          <cell r="B5999" t="str">
            <v>Aufnahmeplatte oben Separator Laufprofil</v>
          </cell>
          <cell r="C5999">
            <v>0</v>
          </cell>
          <cell r="D5999">
            <v>127.2</v>
          </cell>
          <cell r="E5999">
            <v>127.2</v>
          </cell>
        </row>
        <row r="6000">
          <cell r="A6000" t="str">
            <v>514605604</v>
          </cell>
          <cell r="B6000" t="str">
            <v>Hilfseinlauf rechts Separator Laufprofil</v>
          </cell>
          <cell r="C6000">
            <v>0</v>
          </cell>
          <cell r="D6000">
            <v>117.9</v>
          </cell>
          <cell r="E6000">
            <v>117.9</v>
          </cell>
        </row>
        <row r="6001">
          <cell r="A6001" t="str">
            <v>514605605</v>
          </cell>
          <cell r="B6001" t="str">
            <v>Sensorblech Separator Laufprofil</v>
          </cell>
          <cell r="C6001">
            <v>0</v>
          </cell>
          <cell r="D6001">
            <v>20.9</v>
          </cell>
          <cell r="E6001">
            <v>20.9</v>
          </cell>
        </row>
        <row r="6002">
          <cell r="A6002" t="str">
            <v>514605606</v>
          </cell>
          <cell r="B6002" t="str">
            <v>HFS NT VEREINZELER LI OBERTEILF. SEP.</v>
          </cell>
          <cell r="C6002">
            <v>0</v>
          </cell>
          <cell r="D6002">
            <v>18.8</v>
          </cell>
          <cell r="E6002">
            <v>18.8</v>
          </cell>
        </row>
        <row r="6003">
          <cell r="A6003" t="str">
            <v>514605607</v>
          </cell>
          <cell r="B6003" t="str">
            <v>HFS NT VEREINZELER RE OBERTEILF. SEP.</v>
          </cell>
          <cell r="C6003">
            <v>0</v>
          </cell>
          <cell r="D6003">
            <v>18.8</v>
          </cell>
          <cell r="E6003">
            <v>18.8</v>
          </cell>
        </row>
        <row r="6004">
          <cell r="A6004" t="str">
            <v>520101201</v>
          </cell>
          <cell r="B6004" t="str">
            <v>RRA-AP EINGRIFFSCHUTZ</v>
          </cell>
          <cell r="C6004">
            <v>2.5</v>
          </cell>
          <cell r="D6004">
            <v>58.315789576287052</v>
          </cell>
          <cell r="E6004">
            <v>60.815789576287052</v>
          </cell>
        </row>
        <row r="6005">
          <cell r="A6005" t="str">
            <v>520101601</v>
          </cell>
          <cell r="B6005" t="str">
            <v>RRA SCHUTZ F. EINLAUFSCHUTZ</v>
          </cell>
          <cell r="C6005">
            <v>0</v>
          </cell>
          <cell r="D6005">
            <v>52.4</v>
          </cell>
          <cell r="E6005">
            <v>52.4</v>
          </cell>
        </row>
        <row r="6006">
          <cell r="A6006" t="str">
            <v>520101602</v>
          </cell>
          <cell r="B6006" t="str">
            <v>RRA BÜGEL F. EINLAUFSCHUTZ</v>
          </cell>
          <cell r="C6006">
            <v>0</v>
          </cell>
          <cell r="D6006">
            <v>69</v>
          </cell>
          <cell r="E6006">
            <v>69</v>
          </cell>
        </row>
        <row r="6007">
          <cell r="A6007" t="str">
            <v>520604402</v>
          </cell>
          <cell r="B6007" t="str">
            <v>TEF ANTRIEBSSTATION LI.</v>
          </cell>
          <cell r="C6007">
            <v>17.7499</v>
          </cell>
          <cell r="D6007">
            <v>350.07119999999998</v>
          </cell>
          <cell r="E6007">
            <v>367.8211</v>
          </cell>
        </row>
        <row r="6008">
          <cell r="A6008" t="str">
            <v>520604601</v>
          </cell>
          <cell r="B6008" t="str">
            <v>HALTEPLATTE F. ANTRIEBSSTATION</v>
          </cell>
          <cell r="C6008">
            <v>0</v>
          </cell>
          <cell r="D6008">
            <v>162</v>
          </cell>
          <cell r="E6008">
            <v>162</v>
          </cell>
        </row>
        <row r="6009">
          <cell r="A6009" t="str">
            <v>520604602</v>
          </cell>
          <cell r="B6009" t="str">
            <v>TEF ANTRIEBSRITZEL Z=28 F. KETTE 5/8X3/8"</v>
          </cell>
          <cell r="C6009">
            <v>0</v>
          </cell>
          <cell r="D6009">
            <v>27.95</v>
          </cell>
          <cell r="E6009">
            <v>27.95</v>
          </cell>
        </row>
        <row r="6010">
          <cell r="A6010" t="str">
            <v>520604603</v>
          </cell>
          <cell r="B6010" t="str">
            <v>TEF ANTRIEBSWELLE</v>
          </cell>
          <cell r="C6010"/>
          <cell r="D6010">
            <v>78</v>
          </cell>
          <cell r="E6010">
            <v>78</v>
          </cell>
        </row>
        <row r="6011">
          <cell r="A6011" t="str">
            <v>520604604</v>
          </cell>
          <cell r="B6011" t="str">
            <v>TEF HALTEARM F. ASP 100 BEARBEITET [F.SOEX]</v>
          </cell>
          <cell r="C6011">
            <v>0</v>
          </cell>
          <cell r="D6011">
            <v>4.5999999999999996</v>
          </cell>
          <cell r="E6011">
            <v>4.5999999999999996</v>
          </cell>
        </row>
        <row r="6012">
          <cell r="A6012" t="str">
            <v>520604605</v>
          </cell>
          <cell r="B6012" t="str">
            <v>TEF GEGENSTÜCK F. HALTEARM ASP100 BEARBEITET</v>
          </cell>
          <cell r="C6012">
            <v>0</v>
          </cell>
          <cell r="D6012">
            <v>3.07</v>
          </cell>
          <cell r="E6012">
            <v>3.07</v>
          </cell>
        </row>
        <row r="6013">
          <cell r="A6013" t="str">
            <v>520604610</v>
          </cell>
          <cell r="B6013" t="str">
            <v>TEF GRUNDPLATTE SPANNSTATION</v>
          </cell>
          <cell r="C6013"/>
          <cell r="D6013">
            <v>65</v>
          </cell>
          <cell r="E6013">
            <v>65</v>
          </cell>
        </row>
        <row r="6014">
          <cell r="A6014" t="str">
            <v>520604635</v>
          </cell>
          <cell r="B6014" t="str">
            <v>TEF-BOGEN 30° UMLENKSTATION RECHTS</v>
          </cell>
          <cell r="C6014">
            <v>10</v>
          </cell>
          <cell r="D6014">
            <v>27.200293447293447</v>
          </cell>
          <cell r="E6014">
            <v>37.200293447293447</v>
          </cell>
        </row>
        <row r="6015">
          <cell r="A6015" t="str">
            <v>520604636</v>
          </cell>
          <cell r="B6015" t="str">
            <v>TEF BOGEN 23° R450</v>
          </cell>
          <cell r="C6015">
            <v>12.499999999999998</v>
          </cell>
          <cell r="D6015">
            <v>12.612034188034189</v>
          </cell>
          <cell r="E6015">
            <v>25.112034188034183</v>
          </cell>
        </row>
        <row r="6016">
          <cell r="A6016" t="str">
            <v>520604639</v>
          </cell>
          <cell r="B6016" t="str">
            <v>TEF-BOGEN 30° UMLENKSTATION LINKS</v>
          </cell>
          <cell r="C6016">
            <v>18.75</v>
          </cell>
          <cell r="D6016">
            <v>27.200293447293447</v>
          </cell>
          <cell r="E6016">
            <v>63.450293447293447</v>
          </cell>
        </row>
        <row r="6017">
          <cell r="A6017" t="str">
            <v>520607601</v>
          </cell>
          <cell r="B6017" t="str">
            <v>TEF FLANSCH 0,37/0,55 KW; UMRÜSTUNG A. SEW-MOTOREN</v>
          </cell>
          <cell r="C6017"/>
          <cell r="D6017">
            <v>22.5</v>
          </cell>
          <cell r="E6017">
            <v>22.5</v>
          </cell>
        </row>
        <row r="6018">
          <cell r="A6018" t="str">
            <v>520607602</v>
          </cell>
          <cell r="B6018" t="str">
            <v>TEF WELLE 0,37/0,55 KW; NACHRÜSTUNG A. SEW-MOTOREN</v>
          </cell>
          <cell r="C6018"/>
          <cell r="D6018">
            <v>25.56</v>
          </cell>
          <cell r="E6018">
            <v>25.56</v>
          </cell>
        </row>
        <row r="6019">
          <cell r="A6019" t="str">
            <v>521201606</v>
          </cell>
          <cell r="B6019" t="str">
            <v>TEF WELLE 0,37/0,55 KW; NACHRÜSTUNG A. SEW-MOTOREN</v>
          </cell>
          <cell r="C6019"/>
          <cell r="D6019">
            <v>28.63</v>
          </cell>
          <cell r="E6019">
            <v>28.63</v>
          </cell>
        </row>
        <row r="6020">
          <cell r="A6020" t="str">
            <v>521201616</v>
          </cell>
          <cell r="B6020" t="str">
            <v>BELADEFÖRDERER UMLENKACHSE</v>
          </cell>
          <cell r="C6020"/>
          <cell r="D6020">
            <v>5.47</v>
          </cell>
          <cell r="E6020">
            <v>5.47</v>
          </cell>
        </row>
        <row r="6021">
          <cell r="A6021" t="str">
            <v>521201617</v>
          </cell>
          <cell r="B6021" t="str">
            <v>BELADEFÖRDERER ANLAUFSCHEIBE</v>
          </cell>
          <cell r="C6021"/>
          <cell r="D6021">
            <v>2.61</v>
          </cell>
          <cell r="E6021">
            <v>2.61</v>
          </cell>
        </row>
        <row r="6022">
          <cell r="A6022" t="str">
            <v>521201645</v>
          </cell>
          <cell r="B6022" t="str">
            <v>BELADEFÖRDERER ACHSE</v>
          </cell>
          <cell r="C6022"/>
          <cell r="D6022">
            <v>10.23</v>
          </cell>
          <cell r="E6022">
            <v>10.23</v>
          </cell>
        </row>
        <row r="6023">
          <cell r="A6023" t="str">
            <v>521201647</v>
          </cell>
          <cell r="B6023" t="str">
            <v>BELADEFÖRDERER DISTANZHÜLSE</v>
          </cell>
          <cell r="C6023"/>
          <cell r="D6023">
            <v>9.1999999999999993</v>
          </cell>
          <cell r="E6023">
            <v>9.1999999999999993</v>
          </cell>
        </row>
        <row r="6024">
          <cell r="A6024" t="str">
            <v>521307608</v>
          </cell>
          <cell r="B6024" t="str">
            <v>AFS RITZEL F. MOTORSTATION 0,37KW APS110</v>
          </cell>
          <cell r="C6024">
            <v>0</v>
          </cell>
          <cell r="D6024">
            <v>17.25</v>
          </cell>
          <cell r="E6024">
            <v>17.25</v>
          </cell>
        </row>
        <row r="6025">
          <cell r="A6025" t="str">
            <v>521307611</v>
          </cell>
          <cell r="B6025" t="str">
            <v>AFS PLATTE F. UMLENKSTATION APS110 - TEIL 1</v>
          </cell>
          <cell r="C6025">
            <v>0</v>
          </cell>
          <cell r="D6025">
            <v>36.5</v>
          </cell>
          <cell r="E6025">
            <v>36.5</v>
          </cell>
        </row>
        <row r="6026">
          <cell r="A6026" t="str">
            <v>521307612</v>
          </cell>
          <cell r="B6026" t="str">
            <v>AFS PLATTE F. UMLENKSTATION APS110 - TEIL 2</v>
          </cell>
          <cell r="C6026">
            <v>0</v>
          </cell>
          <cell r="D6026">
            <v>36.5</v>
          </cell>
          <cell r="E6026">
            <v>36.5</v>
          </cell>
        </row>
        <row r="6027">
          <cell r="A6027" t="str">
            <v>521307618</v>
          </cell>
          <cell r="B6027" t="str">
            <v>AFS RITZEL F. UMLENKSTATION APS110</v>
          </cell>
          <cell r="C6027">
            <v>0</v>
          </cell>
          <cell r="D6027">
            <v>16</v>
          </cell>
          <cell r="E6027">
            <v>16</v>
          </cell>
        </row>
        <row r="6028">
          <cell r="A6028" t="str">
            <v>521307633</v>
          </cell>
          <cell r="B6028" t="str">
            <v>AFS AUGENSCHRAUBE NACHARBEIT APS 110</v>
          </cell>
          <cell r="C6028">
            <v>2.5</v>
          </cell>
          <cell r="D6028">
            <v>0.79</v>
          </cell>
          <cell r="E6028">
            <v>3.29</v>
          </cell>
        </row>
        <row r="6029">
          <cell r="A6029" t="str">
            <v>521307646</v>
          </cell>
          <cell r="B6029" t="str">
            <v>AFS ACHSE</v>
          </cell>
          <cell r="C6029">
            <v>0</v>
          </cell>
          <cell r="D6029">
            <v>20</v>
          </cell>
          <cell r="E6029">
            <v>20</v>
          </cell>
        </row>
        <row r="6030">
          <cell r="A6030" t="str">
            <v>521307647</v>
          </cell>
          <cell r="B6030" t="str">
            <v>AFS UMLENKROLLE APS110</v>
          </cell>
          <cell r="C6030">
            <v>0</v>
          </cell>
          <cell r="D6030">
            <v>15.9</v>
          </cell>
          <cell r="E6030">
            <v>15.9</v>
          </cell>
        </row>
        <row r="6031">
          <cell r="A6031" t="str">
            <v>521307660</v>
          </cell>
          <cell r="B6031" t="str">
            <v>AFS ZWISCHENKLOTZ</v>
          </cell>
          <cell r="C6031">
            <v>0</v>
          </cell>
          <cell r="D6031">
            <v>2.6</v>
          </cell>
          <cell r="E6031">
            <v>2.6</v>
          </cell>
        </row>
        <row r="6032">
          <cell r="A6032" t="str">
            <v>521308406</v>
          </cell>
          <cell r="B6032" t="str">
            <v>AFS MOTORSTATION GESCHWEIßT KOMPONENTEN-LÖSUNG</v>
          </cell>
          <cell r="C6032"/>
          <cell r="D6032"/>
          <cell r="E6032"/>
        </row>
        <row r="6033">
          <cell r="A6033" t="str">
            <v>521308407</v>
          </cell>
          <cell r="B6033" t="str">
            <v>AFS GEGENPLATTE F.MOTORSTATIONKOMPONENTEN-LÖSUNG</v>
          </cell>
          <cell r="C6033"/>
          <cell r="D6033">
            <v>30.14</v>
          </cell>
          <cell r="E6033">
            <v>30.14</v>
          </cell>
        </row>
        <row r="6034">
          <cell r="A6034" t="str">
            <v>521308408</v>
          </cell>
          <cell r="B6034" t="str">
            <v>AFS UMLENKSTATION GESCHWEIßT KOMPONENTEN-LÖSUNG</v>
          </cell>
          <cell r="C6034"/>
          <cell r="D6034">
            <v>78.23</v>
          </cell>
          <cell r="E6034">
            <v>78.23</v>
          </cell>
        </row>
        <row r="6035">
          <cell r="A6035" t="str">
            <v>521308604</v>
          </cell>
          <cell r="B6035" t="str">
            <v>AFS ANTRIEBSWELLE KOMPONENTEN-LÖSUNG</v>
          </cell>
          <cell r="C6035">
            <v>0</v>
          </cell>
          <cell r="D6035">
            <v>57</v>
          </cell>
          <cell r="E6035">
            <v>57</v>
          </cell>
        </row>
        <row r="6036">
          <cell r="A6036" t="str">
            <v>521308605</v>
          </cell>
          <cell r="B6036" t="str">
            <v xml:space="preserve">AFS ANTRIEBSRITZEL Z=19 KOMPONENTEN-LÖSUNG </v>
          </cell>
          <cell r="C6036">
            <v>0</v>
          </cell>
          <cell r="D6036">
            <v>62</v>
          </cell>
          <cell r="E6036">
            <v>62</v>
          </cell>
        </row>
        <row r="6037">
          <cell r="A6037" t="str">
            <v>521308606</v>
          </cell>
          <cell r="B6037" t="str">
            <v>AFS SPANNROLLE 1/2X1/4"KOMPONENTEN-LÖSUNG</v>
          </cell>
          <cell r="C6037">
            <v>0</v>
          </cell>
          <cell r="D6037">
            <v>16</v>
          </cell>
          <cell r="E6037">
            <v>16</v>
          </cell>
        </row>
        <row r="6038">
          <cell r="A6038" t="str">
            <v>521308607</v>
          </cell>
          <cell r="B6038" t="str">
            <v xml:space="preserve">AFS UMLENKACHSE 2 KOMPONENTEN-LÖSUNGLÖSUNG </v>
          </cell>
          <cell r="C6038">
            <v>0</v>
          </cell>
          <cell r="D6038">
            <v>6.2</v>
          </cell>
          <cell r="E6038">
            <v>6.2</v>
          </cell>
        </row>
        <row r="6039">
          <cell r="A6039" t="str">
            <v>521308608</v>
          </cell>
          <cell r="B6039" t="str">
            <v>AFS GLEITSCHIENE F. KETTE 1/2X1/4  KOMP.-LÖS. --&gt;</v>
          </cell>
          <cell r="C6039">
            <v>0</v>
          </cell>
          <cell r="D6039">
            <v>32.17</v>
          </cell>
          <cell r="E6039">
            <v>32.17</v>
          </cell>
        </row>
        <row r="6040">
          <cell r="A6040" t="str">
            <v>521308611</v>
          </cell>
          <cell r="B6040" t="str">
            <v xml:space="preserve">AFS ANSCHRAUBPLATTE F. UMLENKSTATION </v>
          </cell>
          <cell r="C6040"/>
          <cell r="D6040"/>
          <cell r="E6040"/>
        </row>
        <row r="6041">
          <cell r="A6041" t="str">
            <v>521308615</v>
          </cell>
          <cell r="B6041" t="str">
            <v>AFS UMLENKRAD 1/2X1/4" KOMPONENTEN-LÖSUNG</v>
          </cell>
          <cell r="C6041">
            <v>0</v>
          </cell>
          <cell r="D6041">
            <v>23.4</v>
          </cell>
          <cell r="E6041">
            <v>23.4</v>
          </cell>
        </row>
        <row r="6042">
          <cell r="A6042" t="str">
            <v>521308616</v>
          </cell>
          <cell r="B6042" t="str">
            <v>AFS GLEITLEISTENBOGEN GEGENSEITE</v>
          </cell>
          <cell r="C6042">
            <v>18.5</v>
          </cell>
          <cell r="D6042">
            <v>29.86</v>
          </cell>
          <cell r="E6042">
            <v>48.36</v>
          </cell>
        </row>
        <row r="6043">
          <cell r="A6043" t="str">
            <v>521308625</v>
          </cell>
          <cell r="B6043" t="str">
            <v>AFS GEGENSTÜCK-ROHRKLEMMUNG UMLENKSTATION</v>
          </cell>
          <cell r="C6043"/>
          <cell r="D6043"/>
          <cell r="E6043"/>
        </row>
        <row r="6044">
          <cell r="A6044" t="str">
            <v>521308629</v>
          </cell>
          <cell r="B6044" t="str">
            <v>AFS SEITENTEIL F.UMLENKSTATIONKOMPONENTEN-LÖSUNG</v>
          </cell>
          <cell r="C6044"/>
          <cell r="D6044"/>
          <cell r="E6044"/>
        </row>
        <row r="6045">
          <cell r="A6045" t="str">
            <v>521308630</v>
          </cell>
          <cell r="B6045" t="str">
            <v xml:space="preserve">AFS ABSCHLUSSSTÜCK KURZ F. UMLENKUNG </v>
          </cell>
          <cell r="C6045">
            <v>0</v>
          </cell>
          <cell r="D6045">
            <v>20</v>
          </cell>
          <cell r="E6045">
            <v>20</v>
          </cell>
        </row>
        <row r="6046">
          <cell r="A6046" t="str">
            <v>521308631</v>
          </cell>
          <cell r="B6046" t="str">
            <v xml:space="preserve">AFS ABSCHLUSSSTÜCK LANG F. UMLENKUNG </v>
          </cell>
          <cell r="C6046"/>
          <cell r="D6046"/>
          <cell r="E6046"/>
        </row>
        <row r="6047">
          <cell r="A6047" t="str">
            <v>521308642</v>
          </cell>
          <cell r="B6047" t="str">
            <v>Befestigungslasche für Profil</v>
          </cell>
          <cell r="C6047"/>
          <cell r="D6047"/>
          <cell r="E6047"/>
        </row>
        <row r="6048">
          <cell r="A6048" t="str">
            <v>521313605</v>
          </cell>
          <cell r="B6048" t="str">
            <v>GLEITSCHIENE F. AFS 30° F. UMLENKSTATION</v>
          </cell>
          <cell r="C6048">
            <v>18.5</v>
          </cell>
          <cell r="D6048">
            <v>36.81760386923839</v>
          </cell>
          <cell r="E6048">
            <v>55.31760386923839</v>
          </cell>
        </row>
        <row r="6049">
          <cell r="A6049" t="str">
            <v>524202609</v>
          </cell>
          <cell r="B6049" t="str">
            <v>HFS NT ALURAD 300</v>
          </cell>
          <cell r="C6049">
            <v>0</v>
          </cell>
          <cell r="D6049">
            <v>390</v>
          </cell>
          <cell r="E6049">
            <v>390</v>
          </cell>
        </row>
        <row r="6050">
          <cell r="A6050" t="str">
            <v>524202610</v>
          </cell>
          <cell r="B6050" t="str">
            <v>HFS NT STAHLNABE FÜR ANTRIEBSRAD 300</v>
          </cell>
          <cell r="C6050">
            <v>0</v>
          </cell>
          <cell r="D6050">
            <v>98</v>
          </cell>
          <cell r="E6050">
            <v>98</v>
          </cell>
        </row>
        <row r="6051">
          <cell r="A6051" t="str">
            <v>524202617</v>
          </cell>
          <cell r="B6051" t="str">
            <v>HFS NT UMFAHRUNGSBOGEN LEER-BT-MAGAZIN</v>
          </cell>
          <cell r="C6051">
            <v>0</v>
          </cell>
          <cell r="D6051">
            <v>25</v>
          </cell>
          <cell r="E6051">
            <v>25</v>
          </cell>
        </row>
        <row r="6052">
          <cell r="A6052" t="str">
            <v>524202627</v>
          </cell>
          <cell r="B6052" t="str">
            <v>GABELPLATTE HFS</v>
          </cell>
          <cell r="C6052">
            <v>0</v>
          </cell>
          <cell r="D6052">
            <v>27</v>
          </cell>
          <cell r="E6052">
            <v>27</v>
          </cell>
        </row>
        <row r="6053">
          <cell r="A6053" t="str">
            <v>524202630</v>
          </cell>
          <cell r="B6053" t="str">
            <v>HFS NT DACHSCHEIBE 2 LEER BT-MAGAZIN</v>
          </cell>
          <cell r="C6053">
            <v>0</v>
          </cell>
          <cell r="D6053">
            <v>249</v>
          </cell>
          <cell r="E6053">
            <v>249</v>
          </cell>
        </row>
        <row r="6054">
          <cell r="A6054" t="str">
            <v>524202631</v>
          </cell>
          <cell r="B6054" t="str">
            <v>HFS NT BOLZEN LEER BT-MAGAZIN</v>
          </cell>
          <cell r="C6054">
            <v>0</v>
          </cell>
          <cell r="D6054">
            <v>23.4</v>
          </cell>
          <cell r="E6054">
            <v>23.4</v>
          </cell>
        </row>
        <row r="6055">
          <cell r="A6055" t="str">
            <v>524202632</v>
          </cell>
          <cell r="B6055" t="str">
            <v>HFS NT BOLZEN II LEER BT-MAGAZIN</v>
          </cell>
          <cell r="C6055">
            <v>0</v>
          </cell>
          <cell r="D6055">
            <v>9</v>
          </cell>
          <cell r="E6055">
            <v>9</v>
          </cell>
        </row>
        <row r="6056">
          <cell r="A6056" t="str">
            <v>524202633</v>
          </cell>
          <cell r="B6056" t="str">
            <v>HFS NT LAGERGEHÄUSE LEER BT-MAGAZIN</v>
          </cell>
          <cell r="C6056">
            <v>0</v>
          </cell>
          <cell r="D6056">
            <v>41</v>
          </cell>
          <cell r="E6056">
            <v>41</v>
          </cell>
        </row>
        <row r="6057">
          <cell r="A6057" t="str">
            <v>524202643</v>
          </cell>
          <cell r="B6057" t="str">
            <v>LAUFSCHIENEN ENDSTÜCK 300 RE</v>
          </cell>
          <cell r="C6057">
            <v>5.166666666666667</v>
          </cell>
          <cell r="D6057">
            <v>9.34</v>
          </cell>
          <cell r="E6057">
            <v>14.506666666666668</v>
          </cell>
        </row>
        <row r="6058">
          <cell r="A6058" t="str">
            <v>524202644</v>
          </cell>
          <cell r="B6058" t="str">
            <v>LAUFSCHIENEN ENDSTÜCK 300 LI</v>
          </cell>
          <cell r="C6058">
            <v>5.166666666666667</v>
          </cell>
          <cell r="D6058">
            <v>9.34</v>
          </cell>
          <cell r="E6058">
            <v>14.506666666666668</v>
          </cell>
        </row>
        <row r="6059">
          <cell r="A6059" t="str">
            <v>524202647</v>
          </cell>
          <cell r="B6059" t="str">
            <v>DREHLAGER FÜR SCHENKELWEICHE300</v>
          </cell>
          <cell r="C6059"/>
          <cell r="D6059">
            <v>16.5</v>
          </cell>
          <cell r="E6059">
            <v>16.5</v>
          </cell>
        </row>
        <row r="6060">
          <cell r="A6060" t="str">
            <v>524202650</v>
          </cell>
          <cell r="B6060" t="str">
            <v>HFS NT WEICHENSCHENKEL 300</v>
          </cell>
          <cell r="C6060">
            <v>0</v>
          </cell>
          <cell r="D6060">
            <v>18.7</v>
          </cell>
          <cell r="E6060">
            <v>18.7</v>
          </cell>
        </row>
        <row r="6061">
          <cell r="A6061" t="str">
            <v>524202653</v>
          </cell>
          <cell r="B6061" t="str">
            <v>HFS NT LAUFSCHIENE M.WEICHENBEARBEITUNG</v>
          </cell>
          <cell r="C6061">
            <v>11.25</v>
          </cell>
          <cell r="D6061">
            <v>7.4720000000000004</v>
          </cell>
          <cell r="E6061">
            <v>18.722000000000001</v>
          </cell>
        </row>
        <row r="6062">
          <cell r="A6062" t="str">
            <v>524401607</v>
          </cell>
          <cell r="B6062" t="str">
            <v>KETTENRAD 1/2"X5/16" BEARB.; Z=33; FÜR HFS ETF</v>
          </cell>
          <cell r="C6062">
            <v>0</v>
          </cell>
          <cell r="D6062">
            <v>44.4</v>
          </cell>
          <cell r="E6062">
            <v>44.4</v>
          </cell>
        </row>
        <row r="6063">
          <cell r="A6063" t="str">
            <v>524407607</v>
          </cell>
          <cell r="B6063" t="str">
            <v>KETTENRAD KLEIN 1/2"X5/16" Z23-08B-1 23ZR</v>
          </cell>
          <cell r="C6063">
            <v>0</v>
          </cell>
          <cell r="D6063">
            <v>45.84</v>
          </cell>
          <cell r="E6063">
            <v>45.84</v>
          </cell>
        </row>
        <row r="6064">
          <cell r="A6064" t="str">
            <v>524407608</v>
          </cell>
          <cell r="B6064" t="str">
            <v>KETTENRAD GROSS 1/2"X5/16" Z33-08B-1 33ZR</v>
          </cell>
          <cell r="C6064">
            <v>0</v>
          </cell>
          <cell r="D6064">
            <v>103.5</v>
          </cell>
          <cell r="E6064">
            <v>103.5</v>
          </cell>
        </row>
        <row r="6065">
          <cell r="A6065" t="str">
            <v>524407613</v>
          </cell>
          <cell r="B6065" t="str">
            <v>KETTENRAD 1 UNTEN 1/2"X5/16"Z33 - 08B-1 33ZR</v>
          </cell>
          <cell r="C6065">
            <v>0</v>
          </cell>
          <cell r="D6065">
            <v>84.58</v>
          </cell>
          <cell r="E6065">
            <v>84.58</v>
          </cell>
        </row>
        <row r="6066">
          <cell r="A6066" t="str">
            <v>524407614</v>
          </cell>
          <cell r="B6066" t="str">
            <v>KETTENRAD 2 UNTEN 1/2"X5/16"Z23 - 08B-1 23ZR</v>
          </cell>
          <cell r="C6066">
            <v>0</v>
          </cell>
          <cell r="D6066">
            <v>50.58</v>
          </cell>
          <cell r="E6066">
            <v>50.58</v>
          </cell>
        </row>
        <row r="6067">
          <cell r="A6067" t="str">
            <v>524410602</v>
          </cell>
          <cell r="B6067" t="str">
            <v>BT-AUFNAHME V.R.N.L.</v>
          </cell>
          <cell r="C6067">
            <v>0</v>
          </cell>
          <cell r="D6067">
            <v>1.2</v>
          </cell>
          <cell r="E6067">
            <v>1.2</v>
          </cell>
        </row>
        <row r="6068">
          <cell r="A6068" t="str">
            <v>524701635</v>
          </cell>
          <cell r="B6068" t="str">
            <v>BOLZEN FÜR INKREMENTALEN DREHGEBER -</v>
          </cell>
          <cell r="C6068"/>
          <cell r="D6068">
            <v>35</v>
          </cell>
          <cell r="E6068">
            <v>35</v>
          </cell>
        </row>
        <row r="6069">
          <cell r="A6069" t="str">
            <v>524702611</v>
          </cell>
          <cell r="B6069" t="str">
            <v>OBERFÜHRUNG INNEN -LASCHENFÖRDERER</v>
          </cell>
          <cell r="C6069">
            <v>5.5833333333333339</v>
          </cell>
          <cell r="D6069">
            <v>1.9710712576405698</v>
          </cell>
          <cell r="E6069">
            <v>22.971071257640567</v>
          </cell>
        </row>
        <row r="6070">
          <cell r="A6070" t="str">
            <v>524702612</v>
          </cell>
          <cell r="B6070" t="str">
            <v>OBERFÜHRUNG AUSSEN -LASCHENFÖRDERER</v>
          </cell>
          <cell r="C6070">
            <v>6.0833333333333339</v>
          </cell>
          <cell r="D6070">
            <v>1.2952753978780887</v>
          </cell>
          <cell r="E6070">
            <v>22.795275397878086</v>
          </cell>
        </row>
        <row r="6071">
          <cell r="A6071" t="str">
            <v>524702614</v>
          </cell>
          <cell r="B6071" t="str">
            <v>HFS NT KETTENFÜHRUNG AN ANTRIEB F.LASCHENFÖRDERER</v>
          </cell>
          <cell r="C6071">
            <v>0</v>
          </cell>
          <cell r="D6071">
            <v>18.95</v>
          </cell>
          <cell r="E6071">
            <v>18.95</v>
          </cell>
        </row>
        <row r="6072">
          <cell r="A6072" t="str">
            <v>524702615</v>
          </cell>
          <cell r="B6072" t="str">
            <v>HFS NT KETTENFÜHRUNG AN UMLENKUNG</v>
          </cell>
          <cell r="C6072">
            <v>0</v>
          </cell>
          <cell r="D6072">
            <v>34.25</v>
          </cell>
          <cell r="E6072">
            <v>34.25</v>
          </cell>
        </row>
        <row r="6073">
          <cell r="A6073" t="str">
            <v>524702616</v>
          </cell>
          <cell r="B6073" t="str">
            <v>HFS NT KETTENUMLENKUNG F.LASCHENFÖRDERER</v>
          </cell>
          <cell r="C6073">
            <v>0</v>
          </cell>
          <cell r="D6073">
            <v>16.45</v>
          </cell>
          <cell r="E6073">
            <v>16.45</v>
          </cell>
        </row>
        <row r="6074">
          <cell r="A6074" t="str">
            <v>524702625</v>
          </cell>
          <cell r="B6074" t="str">
            <v>LAUFSCHIENEN ZWISCHENSTÜCK LINKS X-WEICHE VERS. 1</v>
          </cell>
          <cell r="C6074">
            <v>8.3333333333333339</v>
          </cell>
          <cell r="D6074">
            <v>10.0405</v>
          </cell>
          <cell r="E6074">
            <v>18.373833333333334</v>
          </cell>
        </row>
        <row r="6075">
          <cell r="A6075" t="str">
            <v>524702626</v>
          </cell>
          <cell r="B6075" t="str">
            <v>LAUFSCHIENEN ZWISCHENSTÜCK RECHTS X-WEICHE VERS. 1</v>
          </cell>
          <cell r="C6075">
            <v>8.3333333333333339</v>
          </cell>
          <cell r="D6075">
            <v>10.0405</v>
          </cell>
          <cell r="E6075">
            <v>18.373833333333334</v>
          </cell>
        </row>
        <row r="6076">
          <cell r="A6076" t="str">
            <v>524702636</v>
          </cell>
          <cell r="B6076" t="str">
            <v>HFS NT KETTENRAD F.LASCHENFÖRDERER</v>
          </cell>
          <cell r="C6076">
            <v>0</v>
          </cell>
          <cell r="D6076">
            <v>19.8</v>
          </cell>
          <cell r="E6076">
            <v>19.8</v>
          </cell>
        </row>
        <row r="6077">
          <cell r="A6077" t="str">
            <v>524702639</v>
          </cell>
          <cell r="B6077" t="str">
            <v>HFS NT EINLAUFCLIP RECHTS F.BOGEN</v>
          </cell>
          <cell r="C6077">
            <v>0</v>
          </cell>
          <cell r="D6077">
            <v>73.3</v>
          </cell>
          <cell r="E6077">
            <v>73.3</v>
          </cell>
        </row>
        <row r="6078">
          <cell r="A6078" t="str">
            <v>524702642</v>
          </cell>
          <cell r="B6078" t="str">
            <v>HFS NT AUTOM.KETTENSPANNER BEARB.</v>
          </cell>
          <cell r="C6078">
            <v>2.5</v>
          </cell>
          <cell r="D6078">
            <v>90.05</v>
          </cell>
          <cell r="E6078">
            <v>92.55</v>
          </cell>
        </row>
        <row r="6079">
          <cell r="A6079" t="str">
            <v>524702643</v>
          </cell>
          <cell r="B6079" t="str">
            <v xml:space="preserve">HFS NT KETTENUMLENKUNG SPIEGELB. </v>
          </cell>
          <cell r="C6079">
            <v>0</v>
          </cell>
          <cell r="D6079">
            <v>16.45</v>
          </cell>
          <cell r="E6079">
            <v>16.45</v>
          </cell>
        </row>
        <row r="6080">
          <cell r="A6080" t="str">
            <v>524702646</v>
          </cell>
          <cell r="B6080" t="str">
            <v>HFS NT OBERFÜHRUNG SW-EINLAUFAUßEN</v>
          </cell>
          <cell r="C6080">
            <v>6.25</v>
          </cell>
          <cell r="D6080">
            <v>1.9710712576405698</v>
          </cell>
          <cell r="E6080">
            <v>23.637737924307235</v>
          </cell>
        </row>
        <row r="6081">
          <cell r="A6081" t="str">
            <v>524702647</v>
          </cell>
          <cell r="B6081" t="str">
            <v>HFS NT OBERFÜHRUNG SW-EINLAUFINNEN</v>
          </cell>
          <cell r="C6081">
            <v>6.25</v>
          </cell>
          <cell r="D6081">
            <v>1.9710712576405698</v>
          </cell>
          <cell r="E6081">
            <v>23.637737924307235</v>
          </cell>
        </row>
        <row r="6082">
          <cell r="A6082" t="str">
            <v>524702654</v>
          </cell>
          <cell r="B6082" t="str">
            <v>WEICHENSCHENKEL FÜR SCHENKELWEICHE HFS 2100 NT</v>
          </cell>
          <cell r="C6082">
            <v>0</v>
          </cell>
          <cell r="D6082">
            <v>44.2</v>
          </cell>
          <cell r="E6082">
            <v>44.2</v>
          </cell>
        </row>
        <row r="6083">
          <cell r="A6083" t="str">
            <v>524702660</v>
          </cell>
          <cell r="B6083" t="str">
            <v>HFS NT KETTENGLEITPROFIL 1 F.LASCHENFÖRDERER</v>
          </cell>
          <cell r="C6083">
            <v>0</v>
          </cell>
          <cell r="D6083">
            <v>70</v>
          </cell>
          <cell r="E6083">
            <v>70</v>
          </cell>
        </row>
        <row r="6084">
          <cell r="A6084" t="str">
            <v>524702661</v>
          </cell>
          <cell r="B6084" t="str">
            <v>HFS NT KETTENGLEITPROFIL 2 F.LASCHENFÖRDERER</v>
          </cell>
          <cell r="C6084">
            <v>0</v>
          </cell>
          <cell r="D6084">
            <v>70</v>
          </cell>
          <cell r="E6084">
            <v>70</v>
          </cell>
        </row>
        <row r="6085">
          <cell r="A6085" t="str">
            <v>524702662</v>
          </cell>
          <cell r="B6085" t="str">
            <v>HFS NT KETTENGLEITPROFIL 3 F.LASCHENFÖRDERER</v>
          </cell>
          <cell r="C6085">
            <v>0</v>
          </cell>
          <cell r="D6085">
            <v>70</v>
          </cell>
          <cell r="E6085">
            <v>70</v>
          </cell>
        </row>
        <row r="6086">
          <cell r="A6086" t="str">
            <v>524702663</v>
          </cell>
          <cell r="B6086" t="str">
            <v>HFS NT KETTENGLEITPROFIL 4 F.LASCHENFÖRDERER</v>
          </cell>
          <cell r="C6086">
            <v>0</v>
          </cell>
          <cell r="D6086">
            <v>70</v>
          </cell>
          <cell r="E6086">
            <v>70</v>
          </cell>
        </row>
        <row r="6087">
          <cell r="A6087" t="str">
            <v>524702672</v>
          </cell>
          <cell r="B6087" t="str">
            <v>HFS NT SEPARATOR-DRAHTBÜGEL F.BT</v>
          </cell>
          <cell r="C6087">
            <v>0</v>
          </cell>
          <cell r="D6087">
            <v>1.97</v>
          </cell>
          <cell r="E6087">
            <v>1.97</v>
          </cell>
        </row>
        <row r="6088">
          <cell r="A6088" t="str">
            <v>525001201</v>
          </cell>
          <cell r="B6088" t="str">
            <v>P&amp;F BÜRSTENFÖRDERER (KREISEL) L=1400 [ohne Motor]</v>
          </cell>
          <cell r="C6088">
            <v>63</v>
          </cell>
          <cell r="D6088">
            <v>1488.3077456895446</v>
          </cell>
          <cell r="E6088">
            <v>1572.5577456895446</v>
          </cell>
        </row>
        <row r="6089">
          <cell r="A6089" t="str">
            <v>525001202</v>
          </cell>
          <cell r="B6089" t="str">
            <v>P&amp;F BÜRSTENFÖRDERER (KREISEL) L=1600 [ohne Motor]</v>
          </cell>
          <cell r="C6089">
            <v>63</v>
          </cell>
          <cell r="D6089">
            <v>1399.7381456895446</v>
          </cell>
          <cell r="E6089">
            <v>1483.9881456895448</v>
          </cell>
        </row>
        <row r="6090">
          <cell r="A6090" t="str">
            <v>525001401</v>
          </cell>
          <cell r="B6090" t="str">
            <v>P&amp;F SPANN-BOX M. HALTERUNG F.BÜRSTENFÖRDERER</v>
          </cell>
          <cell r="C6090"/>
          <cell r="D6090">
            <v>113.3497</v>
          </cell>
          <cell r="E6090">
            <v>113.3497</v>
          </cell>
        </row>
        <row r="6091">
          <cell r="A6091" t="str">
            <v>525001601</v>
          </cell>
          <cell r="B6091" t="str">
            <v>P&amp;F MOTORTRÄGER  L=1400</v>
          </cell>
          <cell r="C6091">
            <v>0</v>
          </cell>
          <cell r="D6091">
            <v>267</v>
          </cell>
          <cell r="E6091">
            <v>267</v>
          </cell>
        </row>
        <row r="6092">
          <cell r="A6092" t="str">
            <v>525001602</v>
          </cell>
          <cell r="B6092" t="str">
            <v>P&amp;F MOTORTRÄGER  L=1600</v>
          </cell>
          <cell r="C6092">
            <v>0</v>
          </cell>
          <cell r="D6092">
            <v>178.5</v>
          </cell>
          <cell r="E6092">
            <v>178.5</v>
          </cell>
        </row>
        <row r="6093">
          <cell r="A6093" t="str">
            <v>525001603</v>
          </cell>
          <cell r="B6093" t="str">
            <v>P&amp;F MOTORPLATTE</v>
          </cell>
          <cell r="C6093">
            <v>0</v>
          </cell>
          <cell r="D6093">
            <v>54.5</v>
          </cell>
          <cell r="E6093">
            <v>54.5</v>
          </cell>
        </row>
        <row r="6094">
          <cell r="A6094" t="str">
            <v>525001604</v>
          </cell>
          <cell r="B6094" t="str">
            <v>P&amp;F MOTORWELLE</v>
          </cell>
          <cell r="C6094">
            <v>0</v>
          </cell>
          <cell r="D6094">
            <v>108.6</v>
          </cell>
          <cell r="E6094">
            <v>108.6</v>
          </cell>
        </row>
        <row r="6095">
          <cell r="A6095" t="str">
            <v>525001605</v>
          </cell>
          <cell r="B6095" t="str">
            <v>P&amp;F FÜHRUNG</v>
          </cell>
          <cell r="C6095">
            <v>0</v>
          </cell>
          <cell r="D6095">
            <v>124</v>
          </cell>
          <cell r="E6095">
            <v>124</v>
          </cell>
        </row>
        <row r="6096">
          <cell r="A6096" t="str">
            <v>525001606</v>
          </cell>
          <cell r="B6096" t="str">
            <v>P&amp;F ANTRIEBSRAD 5/8X3/8" Z=40</v>
          </cell>
          <cell r="C6096">
            <v>0</v>
          </cell>
          <cell r="D6096">
            <v>106.4</v>
          </cell>
          <cell r="E6096">
            <v>106.4</v>
          </cell>
        </row>
        <row r="6097">
          <cell r="A6097" t="str">
            <v>525001607</v>
          </cell>
          <cell r="B6097" t="str">
            <v>P&amp;F DISTANZKLOTZ</v>
          </cell>
          <cell r="C6097">
            <v>4.166666666666667</v>
          </cell>
          <cell r="D6097">
            <v>7.9551262710972646</v>
          </cell>
          <cell r="E6097">
            <v>20.038459604430599</v>
          </cell>
        </row>
        <row r="6098">
          <cell r="A6098" t="str">
            <v>525001608</v>
          </cell>
          <cell r="B6098" t="str">
            <v>P&amp;F GEGENPLATTE</v>
          </cell>
          <cell r="C6098">
            <v>0</v>
          </cell>
          <cell r="D6098">
            <v>40</v>
          </cell>
          <cell r="E6098">
            <v>40</v>
          </cell>
        </row>
        <row r="6099">
          <cell r="A6099" t="str">
            <v>525001609</v>
          </cell>
          <cell r="B6099" t="str">
            <v>P&amp;F SPANNSTÜCK</v>
          </cell>
          <cell r="C6099">
            <v>4.333333333333333</v>
          </cell>
          <cell r="D6099">
            <v>2.2232495674506105</v>
          </cell>
          <cell r="E6099">
            <v>11.97324956745061</v>
          </cell>
        </row>
        <row r="6100">
          <cell r="A6100" t="str">
            <v>525001610</v>
          </cell>
          <cell r="B6100" t="str">
            <v>P&amp;F GEGENLASCHE</v>
          </cell>
          <cell r="C6100">
            <v>0</v>
          </cell>
          <cell r="D6100">
            <v>15</v>
          </cell>
          <cell r="E6100">
            <v>15</v>
          </cell>
        </row>
        <row r="6101">
          <cell r="A6101" t="str">
            <v>525001611</v>
          </cell>
          <cell r="B6101" t="str">
            <v>P&amp;F UMLENKBOLZEN</v>
          </cell>
          <cell r="C6101">
            <v>0</v>
          </cell>
          <cell r="D6101">
            <v>12.5</v>
          </cell>
          <cell r="E6101">
            <v>12.5</v>
          </cell>
        </row>
        <row r="6102">
          <cell r="A6102" t="str">
            <v>525001612</v>
          </cell>
          <cell r="B6102" t="str">
            <v>P&amp;F UMLENKRAD 5/8X3/8" Z=26</v>
          </cell>
          <cell r="C6102">
            <v>0</v>
          </cell>
          <cell r="D6102">
            <v>46.75</v>
          </cell>
          <cell r="E6102">
            <v>46.75</v>
          </cell>
        </row>
        <row r="6103">
          <cell r="A6103" t="str">
            <v>525001613</v>
          </cell>
          <cell r="B6103" t="str">
            <v>P&amp;F TRAPEZVERBINDER F. MOTORSTATION</v>
          </cell>
          <cell r="C6103">
            <v>0</v>
          </cell>
          <cell r="D6103">
            <v>22.75</v>
          </cell>
          <cell r="E6103">
            <v>22.75</v>
          </cell>
        </row>
        <row r="6104">
          <cell r="A6104" t="str">
            <v>525001614</v>
          </cell>
          <cell r="B6104" t="str">
            <v>P&amp;F DISTANZRING</v>
          </cell>
          <cell r="C6104">
            <v>0</v>
          </cell>
          <cell r="D6104">
            <v>86.2</v>
          </cell>
          <cell r="E6104">
            <v>86.2</v>
          </cell>
        </row>
        <row r="6105">
          <cell r="A6105" t="str">
            <v>525001615</v>
          </cell>
          <cell r="B6105" t="str">
            <v>P&amp;F KETTENSCHUTZ</v>
          </cell>
          <cell r="C6105">
            <v>0</v>
          </cell>
          <cell r="D6105">
            <v>292</v>
          </cell>
          <cell r="E6105">
            <v>292</v>
          </cell>
        </row>
        <row r="6106">
          <cell r="A6106" t="str">
            <v>525001616</v>
          </cell>
          <cell r="B6106" t="str">
            <v>P&amp;F DISTANZKLOTZ II</v>
          </cell>
          <cell r="C6106">
            <v>0</v>
          </cell>
          <cell r="D6106">
            <v>11.5</v>
          </cell>
          <cell r="E6106">
            <v>11.5</v>
          </cell>
        </row>
        <row r="6107">
          <cell r="A6107" t="str">
            <v>525001617</v>
          </cell>
          <cell r="B6107" t="str">
            <v>P&amp;F HALTEPLATTE F. SPANNBOX GRÖSSE 1 (MURTFELD)</v>
          </cell>
          <cell r="C6107">
            <v>5.3333333333333339</v>
          </cell>
          <cell r="D6107">
            <v>4.5723435798995746</v>
          </cell>
          <cell r="E6107">
            <v>17.822343579899574</v>
          </cell>
        </row>
        <row r="6108">
          <cell r="A6108" t="str">
            <v>525001618</v>
          </cell>
          <cell r="B6108" t="str">
            <v>P&amp;F HALTEWINKEL F. SPANNBOX GRÖSSE 1 (MURTFELD)</v>
          </cell>
          <cell r="C6108">
            <v>0</v>
          </cell>
          <cell r="D6108">
            <v>28</v>
          </cell>
          <cell r="E6108">
            <v>28</v>
          </cell>
        </row>
        <row r="6109">
          <cell r="A6109" t="str">
            <v>541401404</v>
          </cell>
          <cell r="B6109" t="str">
            <v>HANDSCHALTUNG K-WEICHE F. SPINNEREI       ==&gt; 824</v>
          </cell>
          <cell r="C6109"/>
          <cell r="D6109">
            <v>26.9679</v>
          </cell>
          <cell r="E6109">
            <v>26.9679</v>
          </cell>
        </row>
        <row r="6110">
          <cell r="A6110" t="str">
            <v>541401604</v>
          </cell>
          <cell r="B6110" t="str">
            <v>GELENK F. HANDSCHALTNG K-WEICHE F.SPINNER.   ==&gt;</v>
          </cell>
          <cell r="C6110"/>
          <cell r="D6110">
            <v>15.36</v>
          </cell>
          <cell r="E6110">
            <v>15.36</v>
          </cell>
        </row>
        <row r="6111">
          <cell r="A6111" t="str">
            <v>541401605</v>
          </cell>
          <cell r="B6111" t="str">
            <v>SCHALTHEBEL F.HANDSCHALT. K-WEICHE       ==&gt; 824</v>
          </cell>
          <cell r="C6111"/>
          <cell r="D6111">
            <v>11.08</v>
          </cell>
          <cell r="E6111">
            <v>11.08</v>
          </cell>
        </row>
        <row r="6112">
          <cell r="A6112" t="str">
            <v>543602406</v>
          </cell>
          <cell r="B6112" t="str">
            <v>Anschluss mit Rücklaufsperre</v>
          </cell>
          <cell r="C6112">
            <v>182.25</v>
          </cell>
          <cell r="D6112">
            <v>10.17</v>
          </cell>
          <cell r="E6112">
            <v>192.42</v>
          </cell>
        </row>
        <row r="6113">
          <cell r="A6113" t="str">
            <v>543602602</v>
          </cell>
          <cell r="B6113" t="str">
            <v>Verbindungsstück</v>
          </cell>
          <cell r="C6113">
            <v>0</v>
          </cell>
          <cell r="D6113">
            <v>0</v>
          </cell>
          <cell r="E6113">
            <v>0</v>
          </cell>
        </row>
        <row r="6114">
          <cell r="A6114" t="str">
            <v>543602612</v>
          </cell>
          <cell r="B6114" t="str">
            <v>U-Bügel bearbeitet</v>
          </cell>
          <cell r="C6114">
            <v>7.5</v>
          </cell>
          <cell r="D6114">
            <v>3.17</v>
          </cell>
          <cell r="E6114">
            <v>10.67</v>
          </cell>
        </row>
        <row r="6115">
          <cell r="A6115" t="str">
            <v>543602615</v>
          </cell>
          <cell r="B6115" t="str">
            <v>Trapez-Profil bearbeitet</v>
          </cell>
          <cell r="C6115">
            <v>25</v>
          </cell>
          <cell r="D6115">
            <v>0.11</v>
          </cell>
          <cell r="E6115">
            <v>25.11</v>
          </cell>
        </row>
        <row r="6116">
          <cell r="A6116" t="str">
            <v>543602620</v>
          </cell>
          <cell r="B6116" t="str">
            <v>AP 110 bearbeitet</v>
          </cell>
          <cell r="C6116">
            <v>78.5</v>
          </cell>
          <cell r="D6116">
            <v>5.96</v>
          </cell>
          <cell r="E6116">
            <v>84.46</v>
          </cell>
        </row>
        <row r="6117">
          <cell r="A6117" t="str">
            <v>543603401</v>
          </cell>
          <cell r="B6117" t="str">
            <v>VERBINDUNG GERADE F.STAHLEINHÄNGESCH. L=1500 ==&gt;</v>
          </cell>
          <cell r="C6117">
            <v>4</v>
          </cell>
          <cell r="D6117">
            <v>127.2671</v>
          </cell>
          <cell r="E6117">
            <v>131.2671</v>
          </cell>
        </row>
        <row r="6118">
          <cell r="A6118" t="str">
            <v>543603403</v>
          </cell>
          <cell r="B6118" t="str">
            <v>VERBDG.STAHL-EINH.SCH.GER.GESCHW.L=1500 ==&gt; 824</v>
          </cell>
          <cell r="C6118"/>
          <cell r="D6118">
            <v>88.6</v>
          </cell>
          <cell r="E6118">
            <v>88.6</v>
          </cell>
        </row>
        <row r="6119">
          <cell r="A6119" t="str">
            <v>560001201</v>
          </cell>
          <cell r="B6119" t="str">
            <v>WIPPE F. SCHWERLASTEN (CTU) ÜBERARBEITUNG</v>
          </cell>
          <cell r="C6119"/>
          <cell r="D6119"/>
          <cell r="E6119"/>
        </row>
        <row r="6120">
          <cell r="A6120" t="str">
            <v>563102607</v>
          </cell>
          <cell r="B6120" t="str">
            <v>P&amp;F GELENKKOPF OHNE MITNEHMERZAPFEN</v>
          </cell>
          <cell r="C6120">
            <v>1</v>
          </cell>
          <cell r="D6120">
            <v>4.04</v>
          </cell>
          <cell r="E6120">
            <v>10.039999999999999</v>
          </cell>
        </row>
        <row r="6121">
          <cell r="A6121" t="str">
            <v>563105401</v>
          </cell>
          <cell r="B6121" t="str">
            <v>TROLLEY-V FÜR TROLLEYGEHÄNGE SÄCKE KPL.</v>
          </cell>
          <cell r="C6121">
            <v>0.5</v>
          </cell>
          <cell r="D6121">
            <v>17.559999999999999</v>
          </cell>
          <cell r="E6121">
            <v>18.059999999999999</v>
          </cell>
        </row>
        <row r="6122">
          <cell r="A6122" t="str">
            <v>563105402</v>
          </cell>
          <cell r="B6122" t="str">
            <v>TROLLEYGEHÄNGE FÜR SÄCKE KPL.U. HALTER U. PUFFER</v>
          </cell>
          <cell r="C6122">
            <v>10.5</v>
          </cell>
          <cell r="D6122">
            <v>41.222323129577077</v>
          </cell>
          <cell r="E6122">
            <v>51.72232312957707</v>
          </cell>
        </row>
        <row r="6123">
          <cell r="A6123" t="str">
            <v>563105403</v>
          </cell>
          <cell r="B6123" t="str">
            <v>TROLLEYGEHÄNGE FÜR SÄCKE KPL.</v>
          </cell>
          <cell r="C6123">
            <v>10.5</v>
          </cell>
          <cell r="D6123">
            <v>34.771738514192464</v>
          </cell>
          <cell r="E6123">
            <v>45.271738514192464</v>
          </cell>
        </row>
        <row r="6124">
          <cell r="A6124" t="str">
            <v>563105410</v>
          </cell>
          <cell r="B6124" t="str">
            <v>DATENTRÄGERHALTER FÜR V100</v>
          </cell>
          <cell r="C6124"/>
          <cell r="D6124">
            <v>5.6132</v>
          </cell>
          <cell r="E6124">
            <v>5.6132</v>
          </cell>
        </row>
        <row r="6125">
          <cell r="A6125" t="str">
            <v>563105601</v>
          </cell>
          <cell r="B6125" t="str">
            <v>V 100 SEGMENT BEARBEITET U. ELOXIERT  AUS 826 006</v>
          </cell>
          <cell r="C6125"/>
          <cell r="D6125">
            <v>5.81</v>
          </cell>
          <cell r="E6125">
            <v>5.81</v>
          </cell>
        </row>
        <row r="6126">
          <cell r="A6126" t="str">
            <v>563105602</v>
          </cell>
          <cell r="B6126" t="str">
            <v>TRAVERSE 110 LANG 30X30X115</v>
          </cell>
          <cell r="C6126">
            <v>0</v>
          </cell>
          <cell r="D6126">
            <v>6.5</v>
          </cell>
          <cell r="E6126">
            <v>6.5</v>
          </cell>
        </row>
        <row r="6127">
          <cell r="A6127" t="str">
            <v>563105603</v>
          </cell>
          <cell r="B6127" t="str">
            <v>VERBINDUNG STARR FÜR V100</v>
          </cell>
          <cell r="C6127">
            <v>0</v>
          </cell>
          <cell r="D6127">
            <v>3.67</v>
          </cell>
          <cell r="E6127">
            <v>3.67</v>
          </cell>
        </row>
        <row r="6128">
          <cell r="A6128" t="str">
            <v>563105611</v>
          </cell>
          <cell r="B6128" t="str">
            <v>DATENTRÄGERHALTER RE.F.V100</v>
          </cell>
          <cell r="C6128">
            <v>0</v>
          </cell>
          <cell r="D6128">
            <v>2.8</v>
          </cell>
          <cell r="E6128">
            <v>2.8</v>
          </cell>
        </row>
        <row r="6129">
          <cell r="A6129" t="str">
            <v>563105612</v>
          </cell>
          <cell r="B6129" t="str">
            <v>DATENTRÄGERHALTER LI.F.V100</v>
          </cell>
          <cell r="C6129">
            <v>0</v>
          </cell>
          <cell r="D6129">
            <v>2.8</v>
          </cell>
          <cell r="E6129">
            <v>2.8</v>
          </cell>
        </row>
        <row r="6130">
          <cell r="A6130" t="str">
            <v>566007201</v>
          </cell>
          <cell r="B6130" t="str">
            <v>STOPPER F. SACKTROLLEY(war 563 105 201)</v>
          </cell>
          <cell r="C6130">
            <v>17</v>
          </cell>
          <cell r="D6130">
            <v>267.78162312037261</v>
          </cell>
          <cell r="E6130">
            <v>289.78162312037261</v>
          </cell>
        </row>
        <row r="6131">
          <cell r="A6131" t="str">
            <v>566007601</v>
          </cell>
          <cell r="B6131" t="str">
            <v>KONSOLE STOPPER F.SACKTROLLEYSOEX</v>
          </cell>
          <cell r="C6131">
            <v>0</v>
          </cell>
          <cell r="D6131">
            <v>43</v>
          </cell>
          <cell r="E6131">
            <v>43</v>
          </cell>
        </row>
        <row r="6132">
          <cell r="A6132" t="str">
            <v>566007603</v>
          </cell>
          <cell r="B6132" t="str">
            <v>STOPPER GRUNDPLATTE</v>
          </cell>
          <cell r="C6132">
            <v>0</v>
          </cell>
          <cell r="D6132">
            <v>23</v>
          </cell>
          <cell r="E6132">
            <v>23</v>
          </cell>
        </row>
        <row r="6133">
          <cell r="A6133" t="str">
            <v>566007604</v>
          </cell>
          <cell r="B6133" t="str">
            <v>STOPPER-UND VEREINZELNERARM F.SACKTROLLEY SOEX</v>
          </cell>
          <cell r="C6133">
            <v>0</v>
          </cell>
          <cell r="D6133">
            <v>3.02</v>
          </cell>
          <cell r="E6133">
            <v>3.02</v>
          </cell>
        </row>
        <row r="6134">
          <cell r="A6134" t="str">
            <v>566007605</v>
          </cell>
          <cell r="B6134" t="str">
            <v>STOPPER-UND VEREINZELNERTRAVERSE F.SACKTROLLEY</v>
          </cell>
          <cell r="C6134">
            <v>0</v>
          </cell>
          <cell r="D6134">
            <v>32.4</v>
          </cell>
          <cell r="E6134">
            <v>32.4</v>
          </cell>
        </row>
        <row r="6135">
          <cell r="A6135" t="str">
            <v>566007606</v>
          </cell>
          <cell r="B6135" t="str">
            <v>VERBINDUNG STOPPERARM</v>
          </cell>
          <cell r="C6135">
            <v>0</v>
          </cell>
          <cell r="D6135">
            <v>5.98</v>
          </cell>
          <cell r="E6135">
            <v>5.98</v>
          </cell>
        </row>
        <row r="6136">
          <cell r="A6136" t="str">
            <v>566007607</v>
          </cell>
          <cell r="B6136" t="str">
            <v>STOPPER</v>
          </cell>
          <cell r="C6136">
            <v>0</v>
          </cell>
          <cell r="D6136">
            <v>3.4</v>
          </cell>
          <cell r="E6136">
            <v>3.4</v>
          </cell>
        </row>
        <row r="6137">
          <cell r="A6137" t="str">
            <v>566007611</v>
          </cell>
          <cell r="B6137" t="str">
            <v>ABSTREIFERSOEX</v>
          </cell>
          <cell r="C6137">
            <v>0</v>
          </cell>
          <cell r="D6137">
            <v>13</v>
          </cell>
          <cell r="E6137">
            <v>13</v>
          </cell>
        </row>
        <row r="6138">
          <cell r="A6138" t="str">
            <v>566007612</v>
          </cell>
          <cell r="B6138" t="str">
            <v>NIEDERHALTERSOEX</v>
          </cell>
          <cell r="C6138">
            <v>0</v>
          </cell>
          <cell r="D6138">
            <v>4</v>
          </cell>
          <cell r="E6138">
            <v>4</v>
          </cell>
        </row>
        <row r="6139">
          <cell r="A6139" t="str">
            <v>566007622</v>
          </cell>
          <cell r="B6139" t="str">
            <v>HEBEL FÜR ZUSATZSTOPPER 566 007 401/402</v>
          </cell>
          <cell r="C6139">
            <v>0</v>
          </cell>
          <cell r="D6139">
            <v>13.5</v>
          </cell>
          <cell r="E6139">
            <v>13.5</v>
          </cell>
        </row>
        <row r="6140">
          <cell r="A6140" t="str">
            <v>566007623</v>
          </cell>
          <cell r="B6140" t="str">
            <v>LAGER FÜR ZUSATZSTOPPER 566 007 401/402</v>
          </cell>
          <cell r="C6140">
            <v>0</v>
          </cell>
          <cell r="D6140">
            <v>10.5</v>
          </cell>
          <cell r="E6140">
            <v>10.5</v>
          </cell>
        </row>
        <row r="6141">
          <cell r="A6141" t="str">
            <v>566007624</v>
          </cell>
          <cell r="B6141" t="str">
            <v>FANGSCHUH FÜR 566 007 401/402</v>
          </cell>
          <cell r="C6141">
            <v>0</v>
          </cell>
          <cell r="D6141">
            <v>9</v>
          </cell>
          <cell r="E6141">
            <v>9</v>
          </cell>
        </row>
        <row r="6142">
          <cell r="A6142" t="str">
            <v>566008601</v>
          </cell>
          <cell r="B6142" t="str">
            <v>PARASTOCKING-SCHLEUSE F. SACKTROLLEY 563 105 201</v>
          </cell>
          <cell r="C6142">
            <v>0</v>
          </cell>
          <cell r="D6142">
            <v>45</v>
          </cell>
          <cell r="E6142">
            <v>45</v>
          </cell>
        </row>
        <row r="6143">
          <cell r="A6143" t="str">
            <v>566008602</v>
          </cell>
          <cell r="B6143" t="str">
            <v>STOPPER- UND VEREINZELERARM LANG F. APS 110</v>
          </cell>
          <cell r="C6143">
            <v>0</v>
          </cell>
          <cell r="D6143">
            <v>7</v>
          </cell>
          <cell r="E6143">
            <v>7</v>
          </cell>
        </row>
        <row r="6144">
          <cell r="A6144" t="str">
            <v>566008603</v>
          </cell>
          <cell r="B6144" t="str">
            <v>STOPPER- UND VEREINZELERTRAVERSE F. APS 110</v>
          </cell>
          <cell r="C6144">
            <v>3</v>
          </cell>
          <cell r="D6144">
            <v>0.56316321646873413</v>
          </cell>
          <cell r="E6144">
            <v>8.5631632164687339</v>
          </cell>
        </row>
        <row r="6145">
          <cell r="A6145" t="str">
            <v>566008604</v>
          </cell>
          <cell r="B6145" t="str">
            <v>VEREINZELERARM F. APS 110</v>
          </cell>
          <cell r="C6145">
            <v>0</v>
          </cell>
          <cell r="D6145">
            <v>15</v>
          </cell>
          <cell r="E6145">
            <v>15</v>
          </cell>
        </row>
        <row r="6146">
          <cell r="A6146" t="str">
            <v>566010201</v>
          </cell>
          <cell r="B6146" t="str">
            <v>PARASTOCKING-SCHLEUSE F. SACKTROLLEY</v>
          </cell>
          <cell r="C6146">
            <v>15</v>
          </cell>
          <cell r="D6146">
            <v>374.0976</v>
          </cell>
          <cell r="E6146">
            <v>389.0976</v>
          </cell>
        </row>
        <row r="6147">
          <cell r="A6147" t="str">
            <v>566026201</v>
          </cell>
          <cell r="B6147" t="str">
            <v>AUFTRAGSTASCHE KPL. F. LT50 TRAVERSE</v>
          </cell>
          <cell r="C6147"/>
          <cell r="D6147"/>
          <cell r="E6147"/>
        </row>
        <row r="6148">
          <cell r="A6148" t="str">
            <v>566026601</v>
          </cell>
          <cell r="B6148" t="str">
            <v>GEGENGEWICHTSSTANGE F. AUFTRAGSTASCHE</v>
          </cell>
          <cell r="C6148"/>
          <cell r="D6148"/>
          <cell r="E6148"/>
        </row>
        <row r="6149">
          <cell r="A6149" t="str">
            <v>566026602</v>
          </cell>
          <cell r="B6149" t="str">
            <v>HALTER LINKS F. AUFTRAGSTASCHE</v>
          </cell>
          <cell r="C6149"/>
          <cell r="D6149"/>
          <cell r="E6149"/>
        </row>
        <row r="6150">
          <cell r="A6150" t="str">
            <v>566026603</v>
          </cell>
          <cell r="B6150" t="str">
            <v>HALTER RECHTS F. AUFTRAGSTASCHE</v>
          </cell>
          <cell r="C6150"/>
          <cell r="D6150"/>
          <cell r="E6150"/>
        </row>
        <row r="6151">
          <cell r="A6151" t="str">
            <v>566026604</v>
          </cell>
          <cell r="B6151" t="str">
            <v>FENSTER F. AUFTRAGSTASCHE</v>
          </cell>
          <cell r="C6151"/>
          <cell r="D6151">
            <v>17.25</v>
          </cell>
          <cell r="E6151">
            <v>17.25</v>
          </cell>
        </row>
        <row r="6152">
          <cell r="A6152" t="str">
            <v>566026605</v>
          </cell>
          <cell r="B6152" t="str">
            <v>FENSTER F. AUFTRAGSTASCHE OHNE AUSSPARUNG</v>
          </cell>
          <cell r="C6152">
            <v>0</v>
          </cell>
          <cell r="D6152">
            <v>17.25</v>
          </cell>
          <cell r="E6152">
            <v>17.25</v>
          </cell>
        </row>
        <row r="6153">
          <cell r="A6153" t="str">
            <v>566027201</v>
          </cell>
          <cell r="B6153" t="str">
            <v>EB 985 EINHÄNGEBÜGEL 1-ET.  KPL. ---- Länge 1000</v>
          </cell>
          <cell r="C6153"/>
          <cell r="D6153">
            <v>2.74</v>
          </cell>
          <cell r="E6153">
            <v>2.74</v>
          </cell>
        </row>
        <row r="6154">
          <cell r="A6154" t="str">
            <v>566027601</v>
          </cell>
          <cell r="B6154" t="str">
            <v>TRAGESTANGE F. EB 985 EINHÄNGEBÜGEL 2-ET.  KPL.</v>
          </cell>
          <cell r="C6154"/>
          <cell r="D6154">
            <v>1.48</v>
          </cell>
          <cell r="E6154">
            <v>1.48</v>
          </cell>
        </row>
        <row r="6155">
          <cell r="A6155" t="str">
            <v>569001201</v>
          </cell>
          <cell r="B6155" t="str">
            <v>SPULENZUG 60/150 KUNSTSTOFFSEGMENT</v>
          </cell>
          <cell r="C6155">
            <v>30</v>
          </cell>
          <cell r="D6155">
            <v>248.36320000000001</v>
          </cell>
          <cell r="E6155">
            <v>278.36320000000001</v>
          </cell>
        </row>
        <row r="6156">
          <cell r="A6156" t="str">
            <v>569001404</v>
          </cell>
          <cell r="B6156" t="str">
            <v>SPULENTRÄGER TYP A KPL. TEILUNG 225</v>
          </cell>
          <cell r="C6156">
            <v>2</v>
          </cell>
          <cell r="D6156">
            <v>4.5697999999999999</v>
          </cell>
          <cell r="E6156">
            <v>6.5697999999999999</v>
          </cell>
        </row>
        <row r="6157">
          <cell r="A6157" t="str">
            <v>569001405</v>
          </cell>
          <cell r="B6157" t="str">
            <v>SPULENTRÄGER TYP B KPL. TEILUNG 225</v>
          </cell>
          <cell r="C6157">
            <v>2</v>
          </cell>
          <cell r="D6157">
            <v>4.5697999999999999</v>
          </cell>
          <cell r="E6157">
            <v>6.5697999999999999</v>
          </cell>
        </row>
        <row r="6158">
          <cell r="A6158" t="str">
            <v>569001406</v>
          </cell>
          <cell r="B6158" t="str">
            <v>SPULENTRÄGER TYP C KPL. TEILUNG 225, ENDTRAVERSE</v>
          </cell>
          <cell r="C6158">
            <v>3.5</v>
          </cell>
          <cell r="D6158">
            <v>15.770099999999999</v>
          </cell>
          <cell r="E6158">
            <v>19.270099999999999</v>
          </cell>
        </row>
        <row r="6159">
          <cell r="A6159" t="str">
            <v>569001604</v>
          </cell>
          <cell r="B6159" t="str">
            <v>SPULENTRÄGER TYP A TEILUNG 225</v>
          </cell>
          <cell r="C6159">
            <v>0</v>
          </cell>
          <cell r="D6159">
            <v>2.2799999999999998</v>
          </cell>
          <cell r="E6159">
            <v>2.2799999999999998</v>
          </cell>
        </row>
        <row r="6160">
          <cell r="A6160" t="str">
            <v>569001605</v>
          </cell>
          <cell r="B6160" t="str">
            <v>SPULENTRÄGER TYP B TEILUNG 225</v>
          </cell>
          <cell r="C6160"/>
          <cell r="D6160">
            <v>2.2799999999999998</v>
          </cell>
          <cell r="E6160">
            <v>2.2799999999999998</v>
          </cell>
        </row>
        <row r="6161">
          <cell r="A6161" t="str">
            <v>569001606</v>
          </cell>
          <cell r="B6161" t="str">
            <v>SPULENTRÄGER TYP C TEILUNG 225ENDSTÜCK</v>
          </cell>
          <cell r="C6161"/>
          <cell r="D6161">
            <v>1.94</v>
          </cell>
          <cell r="E6161">
            <v>1.94</v>
          </cell>
        </row>
        <row r="6162">
          <cell r="A6162" t="str">
            <v>569001607</v>
          </cell>
          <cell r="B6162" t="str">
            <v>KOPPELSTÜCK 80LG F. 4KT. ROHR30x30x2</v>
          </cell>
          <cell r="C6162">
            <v>0</v>
          </cell>
          <cell r="D6162">
            <v>4.8600000000000003</v>
          </cell>
          <cell r="E6162">
            <v>4.8600000000000003</v>
          </cell>
        </row>
        <row r="6163">
          <cell r="A6163" t="str">
            <v>569002201</v>
          </cell>
          <cell r="B6163" t="str">
            <v xml:space="preserve">SO-Trolley Gardena zum Transport von Europaletten </v>
          </cell>
          <cell r="C6163">
            <v>5</v>
          </cell>
          <cell r="D6163">
            <v>24.62</v>
          </cell>
          <cell r="E6163">
            <v>33.119999999999997</v>
          </cell>
        </row>
        <row r="6164">
          <cell r="A6164" t="str">
            <v>569002401</v>
          </cell>
          <cell r="B6164" t="str">
            <v>Rohr mit Auflage geschweißt</v>
          </cell>
          <cell r="C6164">
            <v>0</v>
          </cell>
          <cell r="D6164">
            <v>46.63</v>
          </cell>
          <cell r="E6164">
            <v>46.63</v>
          </cell>
        </row>
        <row r="6165">
          <cell r="A6165" t="str">
            <v>569002402</v>
          </cell>
          <cell r="B6165" t="str">
            <v xml:space="preserve">Einhängewinkel mit Rohr geschweißt </v>
          </cell>
          <cell r="C6165">
            <v>0</v>
          </cell>
          <cell r="D6165">
            <v>75.540000000000006</v>
          </cell>
          <cell r="E6165">
            <v>75.540000000000006</v>
          </cell>
        </row>
        <row r="6166">
          <cell r="A6166" t="str">
            <v>569002601</v>
          </cell>
          <cell r="B6166" t="str">
            <v>Rohr</v>
          </cell>
          <cell r="C6166"/>
          <cell r="D6166"/>
          <cell r="E6166"/>
        </row>
        <row r="6167">
          <cell r="A6167" t="str">
            <v>569002602</v>
          </cell>
          <cell r="B6167" t="str">
            <v>Rohr einseitig gequetscht</v>
          </cell>
          <cell r="C6167"/>
          <cell r="D6167"/>
          <cell r="E6167"/>
        </row>
        <row r="6168">
          <cell r="A6168" t="str">
            <v>569002603</v>
          </cell>
          <cell r="B6168" t="str">
            <v>Auflage</v>
          </cell>
          <cell r="C6168"/>
          <cell r="D6168"/>
          <cell r="E6168"/>
        </row>
        <row r="6169">
          <cell r="A6169" t="str">
            <v>569002604</v>
          </cell>
          <cell r="B6169" t="str">
            <v>Winkel</v>
          </cell>
          <cell r="C6169"/>
          <cell r="D6169"/>
          <cell r="E6169"/>
        </row>
        <row r="6170">
          <cell r="A6170" t="str">
            <v>569006401</v>
          </cell>
          <cell r="B6170" t="str">
            <v>SPULENZUG 108 TEILUNG 180 KPL.STAHL-V, ALU</v>
          </cell>
          <cell r="C6170">
            <v>82.5</v>
          </cell>
          <cell r="D6170">
            <v>588.32159999999999</v>
          </cell>
          <cell r="E6170">
            <v>670.82159999999999</v>
          </cell>
        </row>
        <row r="6171">
          <cell r="A6171" t="str">
            <v>569006402</v>
          </cell>
          <cell r="B6171" t="str">
            <v>SPULENTRÄGER TYP A KPL. T=180=--&gt;&gt; 826 904 028</v>
          </cell>
          <cell r="C6171">
            <v>1.5</v>
          </cell>
          <cell r="D6171">
            <v>6.4997999999999996</v>
          </cell>
          <cell r="E6171">
            <v>7.9997999999999996</v>
          </cell>
        </row>
        <row r="6172">
          <cell r="A6172" t="str">
            <v>569006403</v>
          </cell>
          <cell r="B6172" t="str">
            <v>SPULENTRÄGER TYP B KPL. T=180=--&gt;&gt; 826 904 029</v>
          </cell>
          <cell r="C6172">
            <v>1.5</v>
          </cell>
          <cell r="D6172">
            <v>6.4997999999999996</v>
          </cell>
          <cell r="E6172">
            <v>7.9997999999999996</v>
          </cell>
        </row>
        <row r="6173">
          <cell r="A6173" t="str">
            <v>569006404</v>
          </cell>
          <cell r="B6173" t="str">
            <v>SPULENTRÄGER TYP C KPL. T=180EENDTRAVERSE STAHL-V</v>
          </cell>
          <cell r="C6173">
            <v>1.5</v>
          </cell>
          <cell r="D6173">
            <v>15.4443</v>
          </cell>
          <cell r="E6173">
            <v>16.944299999999998</v>
          </cell>
        </row>
        <row r="6174">
          <cell r="A6174" t="str">
            <v>569006601</v>
          </cell>
          <cell r="B6174" t="str">
            <v>SPULENTRÄGER TYP A T=180==&gt; 82--&gt;&gt; 826 906 082</v>
          </cell>
          <cell r="C6174"/>
          <cell r="D6174">
            <v>2.5099999999999998</v>
          </cell>
          <cell r="E6174">
            <v>2.5099999999999998</v>
          </cell>
        </row>
        <row r="6175">
          <cell r="A6175" t="str">
            <v>569006602</v>
          </cell>
          <cell r="B6175" t="str">
            <v>SPULENTRÄGER TYP B T=180==&gt; 82--&gt;&gt; 826 906 083</v>
          </cell>
          <cell r="C6175"/>
          <cell r="D6175">
            <v>2.5099999999999998</v>
          </cell>
          <cell r="E6175">
            <v>2.5099999999999998</v>
          </cell>
        </row>
        <row r="6176">
          <cell r="A6176" t="str">
            <v>569006603</v>
          </cell>
          <cell r="B6176" t="str">
            <v>SPULENTRÄGER TYP C T=180 ENDSTÜCK</v>
          </cell>
          <cell r="C6176"/>
          <cell r="D6176">
            <v>4.29</v>
          </cell>
          <cell r="E6176">
            <v>4.29</v>
          </cell>
        </row>
        <row r="6177">
          <cell r="A6177" t="str">
            <v>569009201</v>
          </cell>
          <cell r="B6177" t="str">
            <v>SPULENZUG 48 TEILUNG 225 KPL.STAHL-V; ALU-TRAVERSE</v>
          </cell>
          <cell r="C6177">
            <v>68</v>
          </cell>
          <cell r="D6177">
            <v>231.28720000000001</v>
          </cell>
          <cell r="E6177">
            <v>299.28719999999998</v>
          </cell>
        </row>
        <row r="6178">
          <cell r="A6178" t="str">
            <v>570205201</v>
          </cell>
          <cell r="B6178" t="str">
            <v>ENTLADESTATION LTE</v>
          </cell>
          <cell r="C6178">
            <v>139.08333333333334</v>
          </cell>
          <cell r="D6178">
            <v>1255.5157801267774</v>
          </cell>
          <cell r="E6178">
            <v>1405.0157801267774</v>
          </cell>
        </row>
        <row r="6179">
          <cell r="A6179" t="str">
            <v>570205401</v>
          </cell>
          <cell r="B6179" t="str">
            <v>HALTEARM F. HALTERUNG F. ENTLADESTATION LTE</v>
          </cell>
          <cell r="C6179">
            <v>0</v>
          </cell>
          <cell r="D6179">
            <v>65</v>
          </cell>
          <cell r="E6179">
            <v>65</v>
          </cell>
        </row>
        <row r="6180">
          <cell r="A6180" t="str">
            <v>570205405</v>
          </cell>
          <cell r="B6180" t="str">
            <v>NIEDERHALTER 1 KPL. F. ENTLADESTATION LTE</v>
          </cell>
          <cell r="C6180">
            <v>0</v>
          </cell>
          <cell r="D6180">
            <v>95.3</v>
          </cell>
          <cell r="E6180">
            <v>95.3</v>
          </cell>
        </row>
        <row r="6181">
          <cell r="A6181" t="str">
            <v>570205406</v>
          </cell>
          <cell r="B6181" t="str">
            <v>HALTEVORRICHTUNG 1 F. ENTLADESTATION LTE</v>
          </cell>
          <cell r="C6181">
            <v>0</v>
          </cell>
          <cell r="D6181">
            <v>43</v>
          </cell>
          <cell r="E6181">
            <v>43</v>
          </cell>
        </row>
        <row r="6182">
          <cell r="A6182" t="str">
            <v>570205408</v>
          </cell>
          <cell r="B6182" t="str">
            <v>NIEDERHALTER 2 KPL. F. ENTLADESTATION LTE</v>
          </cell>
          <cell r="C6182">
            <v>0</v>
          </cell>
          <cell r="D6182">
            <v>65</v>
          </cell>
          <cell r="E6182">
            <v>65</v>
          </cell>
        </row>
        <row r="6183">
          <cell r="A6183" t="str">
            <v>570205410</v>
          </cell>
          <cell r="B6183" t="str">
            <v>ABFÄDLER KPL. F. ENTLADESTATION LTE</v>
          </cell>
          <cell r="C6183">
            <v>0</v>
          </cell>
          <cell r="D6183">
            <v>407</v>
          </cell>
          <cell r="E6183">
            <v>407</v>
          </cell>
        </row>
        <row r="6184">
          <cell r="A6184" t="str">
            <v>570205411</v>
          </cell>
          <cell r="B6184" t="str">
            <v>GEGENHALTER F. ENTLADESTATIONLTE</v>
          </cell>
          <cell r="C6184">
            <v>0</v>
          </cell>
          <cell r="D6184">
            <v>344</v>
          </cell>
          <cell r="E6184">
            <v>344</v>
          </cell>
        </row>
        <row r="6185">
          <cell r="A6185" t="str">
            <v>570205415</v>
          </cell>
          <cell r="B6185" t="str">
            <v>NIEDERHALTER_3 F. ENTLADESTATION LTE</v>
          </cell>
          <cell r="C6185">
            <v>0</v>
          </cell>
          <cell r="D6185">
            <v>115</v>
          </cell>
          <cell r="E6185">
            <v>115</v>
          </cell>
        </row>
        <row r="6186">
          <cell r="A6186" t="str">
            <v>570205416</v>
          </cell>
          <cell r="B6186" t="str">
            <v>RUTSCHSTANGE KPL. F.ENTLADESTATION LTE</v>
          </cell>
          <cell r="C6186">
            <v>12.75</v>
          </cell>
          <cell r="D6186">
            <v>40.5</v>
          </cell>
          <cell r="E6186">
            <v>53.25</v>
          </cell>
        </row>
        <row r="6187">
          <cell r="A6187" t="str">
            <v>570205602</v>
          </cell>
          <cell r="B6187" t="str">
            <v>LEISTE F. ENTLADESTATION LTE</v>
          </cell>
          <cell r="C6187">
            <v>5.3333333333333339</v>
          </cell>
          <cell r="D6187">
            <v>4.5359999999999996</v>
          </cell>
          <cell r="E6187">
            <v>17.786000000000001</v>
          </cell>
        </row>
        <row r="6188">
          <cell r="A6188" t="str">
            <v>570205605</v>
          </cell>
          <cell r="B6188" t="str">
            <v>HALTEBÜGEL F. ENTLADESTATION LTE</v>
          </cell>
          <cell r="C6188">
            <v>0</v>
          </cell>
          <cell r="D6188">
            <v>51.9</v>
          </cell>
          <cell r="E6188">
            <v>51.9</v>
          </cell>
        </row>
        <row r="6189">
          <cell r="A6189" t="str">
            <v>570205607</v>
          </cell>
          <cell r="B6189" t="str">
            <v>HALTEPLATTE F. HALTERUNG F. ENTLADESTATION LTE</v>
          </cell>
          <cell r="C6189">
            <v>0</v>
          </cell>
          <cell r="D6189">
            <v>34.5</v>
          </cell>
          <cell r="E6189">
            <v>34.5</v>
          </cell>
        </row>
        <row r="6190">
          <cell r="A6190" t="str">
            <v>570205620</v>
          </cell>
          <cell r="B6190" t="str">
            <v>DISTANZSTÜCK F. ENTLADESTATIONLTE</v>
          </cell>
          <cell r="C6190"/>
          <cell r="D6190"/>
          <cell r="E6190"/>
        </row>
        <row r="6191">
          <cell r="A6191" t="str">
            <v>570205621</v>
          </cell>
          <cell r="B6191" t="str">
            <v>NIEDERHALTER 2 F. ENTLADESTATION LTE</v>
          </cell>
          <cell r="C6191">
            <v>0</v>
          </cell>
          <cell r="D6191">
            <v>0.01</v>
          </cell>
          <cell r="E6191">
            <v>0.01</v>
          </cell>
        </row>
        <row r="6192">
          <cell r="A6192" t="str">
            <v>570205625</v>
          </cell>
          <cell r="B6192" t="str">
            <v>ABNAHMESPITZE F. ENTLADESTATION LTE</v>
          </cell>
          <cell r="C6192">
            <v>0</v>
          </cell>
          <cell r="D6192">
            <v>156</v>
          </cell>
          <cell r="E6192">
            <v>156</v>
          </cell>
        </row>
        <row r="6193">
          <cell r="A6193" t="str">
            <v>570205626</v>
          </cell>
          <cell r="B6193" t="str">
            <v>VERBINDUNGSSTIFT F. ENTLADESTATION LTE</v>
          </cell>
          <cell r="C6193">
            <v>0</v>
          </cell>
          <cell r="D6193">
            <v>5</v>
          </cell>
          <cell r="E6193">
            <v>5</v>
          </cell>
        </row>
        <row r="6194">
          <cell r="A6194" t="str">
            <v>570205627</v>
          </cell>
          <cell r="B6194" t="str">
            <v>L-RUTSCHSTANGE F. ENTLADESTATION LTE</v>
          </cell>
          <cell r="C6194">
            <v>0</v>
          </cell>
          <cell r="D6194">
            <v>55</v>
          </cell>
          <cell r="E6194">
            <v>55</v>
          </cell>
        </row>
        <row r="6195">
          <cell r="A6195" t="str">
            <v>570205628</v>
          </cell>
          <cell r="B6195" t="str">
            <v>S-GRÜN 17X25X1.000 LEISTE F. ENTLADESTATION LTE</v>
          </cell>
          <cell r="C6195">
            <v>2.75</v>
          </cell>
          <cell r="D6195">
            <v>28.5</v>
          </cell>
          <cell r="E6195">
            <v>31.25</v>
          </cell>
        </row>
        <row r="6196">
          <cell r="A6196" t="str">
            <v>570206601</v>
          </cell>
          <cell r="B6196" t="str">
            <v>PLATTE F. ABNAHMESPITZE ENTLADESTATION F. LTK</v>
          </cell>
          <cell r="C6196"/>
          <cell r="D6196"/>
          <cell r="E6196"/>
        </row>
        <row r="6197">
          <cell r="A6197" t="str">
            <v>570206602</v>
          </cell>
          <cell r="B6197" t="str">
            <v>DISTANZSTÜCK F. ABNAHMESPITZE</v>
          </cell>
          <cell r="C6197"/>
          <cell r="D6197"/>
          <cell r="E6197"/>
        </row>
        <row r="6198">
          <cell r="A6198" t="str">
            <v>570206604</v>
          </cell>
          <cell r="B6198" t="str">
            <v>ANSCHLUSSPROFIL AN ABNAHMESP.ENTLADESTATION F.</v>
          </cell>
          <cell r="C6198"/>
          <cell r="D6198"/>
          <cell r="E6198"/>
        </row>
        <row r="6199">
          <cell r="A6199" t="str">
            <v>570209201</v>
          </cell>
          <cell r="B6199" t="str">
            <v>STAUABFRAGE AUF RUTSCHSTANGE KPL.</v>
          </cell>
          <cell r="C6199"/>
          <cell r="D6199">
            <v>165.3143</v>
          </cell>
          <cell r="E6199">
            <v>165.3143</v>
          </cell>
        </row>
        <row r="6200">
          <cell r="A6200" t="str">
            <v>570209601</v>
          </cell>
          <cell r="B6200" t="str">
            <v>ABFRAGELEISTE F.STAUABFRAGE -AUF RUTSCHSTANGE</v>
          </cell>
          <cell r="C6200">
            <v>0</v>
          </cell>
          <cell r="D6200">
            <v>18.41</v>
          </cell>
          <cell r="E6200">
            <v>18.41</v>
          </cell>
        </row>
        <row r="6201">
          <cell r="A6201" t="str">
            <v>570209602</v>
          </cell>
          <cell r="B6201" t="str">
            <v>GEGENHALTER F.STAUABFRAGE - F.RUTSCHSTANGE</v>
          </cell>
          <cell r="C6201">
            <v>0</v>
          </cell>
          <cell r="D6201">
            <v>12.78</v>
          </cell>
          <cell r="E6201">
            <v>12.78</v>
          </cell>
        </row>
        <row r="6202">
          <cell r="A6202" t="str">
            <v>570209603</v>
          </cell>
          <cell r="B6202" t="str">
            <v>SCHWENKARMHALTER F. KLEIDERBÜGELABFRAGE - RUTSCHE</v>
          </cell>
          <cell r="C6202">
            <v>0</v>
          </cell>
          <cell r="D6202">
            <v>56.75</v>
          </cell>
          <cell r="E6202">
            <v>56.75</v>
          </cell>
        </row>
        <row r="6203">
          <cell r="A6203" t="str">
            <v>570501402</v>
          </cell>
          <cell r="B6203" t="str">
            <v>BEFESTIGUNG AUF SCHRAUBTRÄGERKKOPPELHAKEN-STELLER</v>
          </cell>
          <cell r="C6203"/>
          <cell r="D6203">
            <v>13.065799999999999</v>
          </cell>
          <cell r="E6203">
            <v>13.065799999999999</v>
          </cell>
        </row>
        <row r="6204">
          <cell r="A6204" t="str">
            <v>570501601</v>
          </cell>
          <cell r="B6204" t="str">
            <v>LEISTENHALTER KOPPELHAKEN-STELLER</v>
          </cell>
          <cell r="C6204">
            <v>0</v>
          </cell>
          <cell r="D6204">
            <v>27.5</v>
          </cell>
          <cell r="E6204">
            <v>27.5</v>
          </cell>
        </row>
        <row r="6205">
          <cell r="A6205" t="str">
            <v>570501602</v>
          </cell>
          <cell r="B6205" t="str">
            <v>HALTELEISTE KOPPELHAKEN-STELLER</v>
          </cell>
          <cell r="C6205">
            <v>0</v>
          </cell>
          <cell r="D6205">
            <v>16</v>
          </cell>
          <cell r="E6205">
            <v>16</v>
          </cell>
        </row>
        <row r="6206">
          <cell r="A6206" t="str">
            <v>570501604</v>
          </cell>
          <cell r="B6206" t="str">
            <v>FÜHRUNGSWELLE KOPPELHAKEN-STELLER</v>
          </cell>
          <cell r="C6206">
            <v>0</v>
          </cell>
          <cell r="D6206">
            <v>7.5</v>
          </cell>
          <cell r="E6206">
            <v>7.5</v>
          </cell>
        </row>
        <row r="6207">
          <cell r="A6207" t="str">
            <v>570501605</v>
          </cell>
          <cell r="B6207" t="str">
            <v>ANTRIEBSWELLE KOPPELHAKEN-STELLER</v>
          </cell>
          <cell r="C6207">
            <v>0</v>
          </cell>
          <cell r="D6207">
            <v>35</v>
          </cell>
          <cell r="E6207">
            <v>35</v>
          </cell>
        </row>
        <row r="6208">
          <cell r="A6208" t="str">
            <v>570501606</v>
          </cell>
          <cell r="B6208" t="str">
            <v>DREHMOMENT-STÜTZE KOPPELHAKEN-STELLER</v>
          </cell>
          <cell r="C6208">
            <v>0</v>
          </cell>
          <cell r="D6208">
            <v>8</v>
          </cell>
          <cell r="E6208">
            <v>8</v>
          </cell>
        </row>
        <row r="6209">
          <cell r="A6209" t="str">
            <v>570701602</v>
          </cell>
          <cell r="B6209" t="str">
            <v>ABFRAGEWINKEL L=920 F. STATISCHE TROLLEYABFRAGE</v>
          </cell>
          <cell r="C6209">
            <v>0</v>
          </cell>
          <cell r="D6209">
            <v>7.7</v>
          </cell>
          <cell r="E6209">
            <v>7.7</v>
          </cell>
        </row>
        <row r="6210">
          <cell r="A6210" t="str">
            <v>570802605</v>
          </cell>
          <cell r="B6210" t="str">
            <v>HFS NT ZAHNRIEMENFÜHRUNG GERADE, KURZ</v>
          </cell>
          <cell r="C6210">
            <v>0</v>
          </cell>
          <cell r="D6210">
            <v>218</v>
          </cell>
          <cell r="E6210">
            <v>218</v>
          </cell>
        </row>
        <row r="6211">
          <cell r="A6211" t="str">
            <v>570802606</v>
          </cell>
          <cell r="B6211" t="str">
            <v>HFS NT ZAHNRIEMENFÜHRUNG GERADE, LANG</v>
          </cell>
          <cell r="C6211">
            <v>0</v>
          </cell>
          <cell r="D6211">
            <v>254</v>
          </cell>
          <cell r="E6211">
            <v>254</v>
          </cell>
        </row>
        <row r="6212">
          <cell r="A6212" t="str">
            <v>570802607</v>
          </cell>
          <cell r="B6212" t="str">
            <v>HFS NT ZAHNRIEMENFÜHRUNG GEBOGEN, F.</v>
          </cell>
          <cell r="C6212">
            <v>0</v>
          </cell>
          <cell r="D6212">
            <v>282</v>
          </cell>
          <cell r="E6212">
            <v>282</v>
          </cell>
        </row>
        <row r="6213">
          <cell r="A6213" t="str">
            <v>570802609</v>
          </cell>
          <cell r="B6213" t="str">
            <v>HFS NT SYNCHRONSCHEIBE BEARB.F.KLEIDERBÜGELPUFFER</v>
          </cell>
          <cell r="C6213">
            <v>17.5</v>
          </cell>
          <cell r="D6213">
            <v>8.0500000000000007</v>
          </cell>
          <cell r="E6213">
            <v>25.55</v>
          </cell>
        </row>
        <row r="6214">
          <cell r="A6214" t="str">
            <v>574004603</v>
          </cell>
          <cell r="B6214" t="str">
            <v>HALTER_1 F. BÜGELTRÄGERENTL.DROP-OFF</v>
          </cell>
          <cell r="C6214">
            <v>0</v>
          </cell>
          <cell r="D6214">
            <v>372</v>
          </cell>
          <cell r="E6214">
            <v>372</v>
          </cell>
        </row>
        <row r="6215">
          <cell r="A6215" t="str">
            <v>574004604</v>
          </cell>
          <cell r="B6215" t="str">
            <v>STELLSCHRAUBE F. BÜGELTRÄGERENTL.DROP-OFF</v>
          </cell>
          <cell r="C6215">
            <v>0</v>
          </cell>
          <cell r="D6215">
            <v>5</v>
          </cell>
          <cell r="E6215">
            <v>5</v>
          </cell>
        </row>
        <row r="6216">
          <cell r="A6216" t="str">
            <v>574004651</v>
          </cell>
          <cell r="B6216" t="str">
            <v>ANSCHRAUBPLATTE (F. FÖRDERR. V.R.N.L.) F.</v>
          </cell>
          <cell r="C6216">
            <v>0</v>
          </cell>
          <cell r="D6216">
            <v>25</v>
          </cell>
          <cell r="E6216">
            <v>25</v>
          </cell>
        </row>
        <row r="6217">
          <cell r="A6217" t="str">
            <v>574004652</v>
          </cell>
          <cell r="B6217" t="str">
            <v>PLATTE_2 F. BT-ENTL. DROP-OFF</v>
          </cell>
          <cell r="C6217">
            <v>0</v>
          </cell>
          <cell r="D6217">
            <v>180</v>
          </cell>
          <cell r="E6217">
            <v>180</v>
          </cell>
        </row>
        <row r="6218">
          <cell r="A6218" t="str">
            <v>574004653</v>
          </cell>
          <cell r="B6218" t="str">
            <v>ABFÄDELFINGER (FÖRDERR. V.R.N.L) F.</v>
          </cell>
          <cell r="C6218">
            <v>0</v>
          </cell>
          <cell r="D6218">
            <v>75.16</v>
          </cell>
          <cell r="E6218">
            <v>75.16</v>
          </cell>
        </row>
        <row r="6219">
          <cell r="A6219" t="str">
            <v>574004654</v>
          </cell>
          <cell r="B6219" t="str">
            <v>SCHUBROHR (FÖRDERR. V.R.N.L.) F. BÜGELTRÄGERENTL.</v>
          </cell>
          <cell r="C6219">
            <v>0</v>
          </cell>
          <cell r="D6219">
            <v>64.349999999999994</v>
          </cell>
          <cell r="E6219">
            <v>64.349999999999994</v>
          </cell>
        </row>
        <row r="6220">
          <cell r="A6220" t="str">
            <v>6100</v>
          </cell>
          <cell r="B6220" t="str">
            <v>VERBINDUNGSELEMENTE</v>
          </cell>
          <cell r="C6220"/>
          <cell r="D6220"/>
          <cell r="E6220"/>
        </row>
        <row r="6221">
          <cell r="A6221" t="str">
            <v>610014001</v>
          </cell>
          <cell r="B6221" t="str">
            <v>ANTRIEBSTATION PIN  V=10M/MIN P=0,25KW - 41000x10</v>
          </cell>
          <cell r="C6221"/>
          <cell r="D6221">
            <v>580</v>
          </cell>
          <cell r="E6221">
            <v>580</v>
          </cell>
        </row>
        <row r="6222">
          <cell r="A6222" t="str">
            <v>610014002</v>
          </cell>
          <cell r="B6222" t="str">
            <v>ANTRIEBSTATION PIN  V=15M/MIN P=0,37KW - 41000x15</v>
          </cell>
          <cell r="C6222"/>
          <cell r="D6222">
            <v>580</v>
          </cell>
          <cell r="E6222">
            <v>580</v>
          </cell>
        </row>
        <row r="6223">
          <cell r="A6223" t="str">
            <v>610014003</v>
          </cell>
          <cell r="B6223" t="str">
            <v>ANTRIEBSTATION PIN  V=20M/MIN P=0,37KW - 41000x20</v>
          </cell>
          <cell r="C6223"/>
          <cell r="D6223">
            <v>580</v>
          </cell>
          <cell r="E6223">
            <v>580</v>
          </cell>
        </row>
        <row r="6224">
          <cell r="A6224" t="str">
            <v>610014021</v>
          </cell>
          <cell r="B6224" t="str">
            <v>ANTRIEBSTATION KLINKE  V=10M/M P=0,25KW - 41013x10</v>
          </cell>
          <cell r="C6224"/>
          <cell r="D6224">
            <v>680</v>
          </cell>
          <cell r="E6224">
            <v>680</v>
          </cell>
        </row>
        <row r="6225">
          <cell r="A6225" t="str">
            <v>610014022</v>
          </cell>
          <cell r="B6225" t="str">
            <v>ANTRIEBSTATION KLINKE  V=15M/M P=0,37KW - 41013x15</v>
          </cell>
          <cell r="C6225"/>
          <cell r="D6225">
            <v>680</v>
          </cell>
          <cell r="E6225">
            <v>680</v>
          </cell>
        </row>
        <row r="6226">
          <cell r="A6226" t="str">
            <v>610014023</v>
          </cell>
          <cell r="B6226" t="str">
            <v>ANTRIEBSTATION KLINKE  V=20M/M P=0,37KW - 41013x20</v>
          </cell>
          <cell r="C6226"/>
          <cell r="D6226">
            <v>680</v>
          </cell>
          <cell r="E6226">
            <v>680</v>
          </cell>
        </row>
        <row r="6227">
          <cell r="A6227" t="str">
            <v>610014031</v>
          </cell>
          <cell r="B6227" t="str">
            <v>ANTRIEBSTAT. O. KETTENSP. CP V=10M/MIN  P=0,25KW</v>
          </cell>
          <cell r="C6227"/>
          <cell r="D6227">
            <v>440</v>
          </cell>
          <cell r="E6227">
            <v>440</v>
          </cell>
        </row>
        <row r="6228">
          <cell r="A6228" t="str">
            <v>610014032</v>
          </cell>
          <cell r="B6228" t="str">
            <v>ANTRIEBSTAT. O. KETTENSP. CP V=15M/MIN  P=0,37KW</v>
          </cell>
          <cell r="C6228"/>
          <cell r="D6228">
            <v>440</v>
          </cell>
          <cell r="E6228">
            <v>440</v>
          </cell>
        </row>
        <row r="6229">
          <cell r="A6229" t="str">
            <v>610014033</v>
          </cell>
          <cell r="B6229" t="str">
            <v>ANTRIEBSTAT. O. KETTENSP. CP V=20M/MIN  P=0,37KW</v>
          </cell>
          <cell r="C6229"/>
          <cell r="D6229">
            <v>440</v>
          </cell>
          <cell r="E6229">
            <v>440</v>
          </cell>
        </row>
        <row r="6230">
          <cell r="A6230" t="str">
            <v>610016001</v>
          </cell>
          <cell r="B6230" t="str">
            <v>ANTRIEBSKETTENRAD 20 MM bearbeitet</v>
          </cell>
          <cell r="C6230">
            <v>1.5</v>
          </cell>
          <cell r="D6230">
            <v>16</v>
          </cell>
          <cell r="E6230">
            <v>20</v>
          </cell>
        </row>
        <row r="6231">
          <cell r="A6231" t="str">
            <v>610016002</v>
          </cell>
          <cell r="B6231" t="str">
            <v>ABSTANDHALTER (ERSETZT DURCH MUTTER+2 U-SCHEIBEN</v>
          </cell>
          <cell r="C6231">
            <v>0</v>
          </cell>
          <cell r="D6231">
            <v>5.83</v>
          </cell>
          <cell r="E6231">
            <v>5.83</v>
          </cell>
        </row>
        <row r="6232">
          <cell r="A6232" t="str">
            <v>610016003</v>
          </cell>
          <cell r="B6232" t="str">
            <v>ANTRIEBSKETTENRAD 25 MM - 41232</v>
          </cell>
          <cell r="C6232">
            <v>0</v>
          </cell>
          <cell r="D6232">
            <v>0</v>
          </cell>
          <cell r="E6232">
            <v>0</v>
          </cell>
        </row>
        <row r="6233">
          <cell r="A6233" t="str">
            <v>610016004</v>
          </cell>
          <cell r="B6233" t="str">
            <v>nicht verwenden!</v>
          </cell>
          <cell r="C6233"/>
          <cell r="D6233"/>
          <cell r="E6233"/>
        </row>
        <row r="6234">
          <cell r="A6234" t="str">
            <v>610016005</v>
          </cell>
          <cell r="B6234" t="str">
            <v>ANTRIEBSKETTENRAD 20 MM - 41002-1</v>
          </cell>
          <cell r="C6234">
            <v>0</v>
          </cell>
          <cell r="D6234">
            <v>15</v>
          </cell>
          <cell r="E6234">
            <v>15</v>
          </cell>
        </row>
        <row r="6235">
          <cell r="A6235" t="str">
            <v>610054001</v>
          </cell>
          <cell r="B6235" t="str">
            <v>KETTENSPANNER FÜR SORTER - 41019-1</v>
          </cell>
          <cell r="C6235"/>
          <cell r="D6235">
            <v>220</v>
          </cell>
          <cell r="E6235">
            <v>220</v>
          </cell>
        </row>
        <row r="6236">
          <cell r="A6236" t="str">
            <v>610054002</v>
          </cell>
          <cell r="B6236" t="str">
            <v>SPANNSTATION FÜR SORTER - 41306-1</v>
          </cell>
          <cell r="C6236"/>
          <cell r="D6236"/>
          <cell r="E6236"/>
        </row>
        <row r="6237">
          <cell r="A6237" t="str">
            <v>610102501</v>
          </cell>
          <cell r="B6237" t="str">
            <v>UMLENKSTATION MIT INKREMENTALGEBER KPL.</v>
          </cell>
          <cell r="C6237">
            <v>20</v>
          </cell>
          <cell r="D6237">
            <v>468.04</v>
          </cell>
          <cell r="E6237">
            <v>490.54</v>
          </cell>
        </row>
        <row r="6238">
          <cell r="A6238" t="str">
            <v>610104001</v>
          </cell>
          <cell r="B6238" t="str">
            <v>UMLENKSTATION FÜR PIN UND KLINKE - LINKS - 41015</v>
          </cell>
          <cell r="C6238"/>
          <cell r="D6238">
            <v>104.04</v>
          </cell>
          <cell r="E6238">
            <v>104.04</v>
          </cell>
        </row>
        <row r="6239">
          <cell r="A6239" t="str">
            <v>610104002</v>
          </cell>
          <cell r="B6239" t="str">
            <v>UMLENKSTATION FÜR PIN UND KLINKE - RECHTS - 41015</v>
          </cell>
          <cell r="C6239"/>
          <cell r="D6239">
            <v>90</v>
          </cell>
          <cell r="E6239">
            <v>90</v>
          </cell>
        </row>
        <row r="6240">
          <cell r="A6240" t="str">
            <v>610104101</v>
          </cell>
          <cell r="B6240" t="str">
            <v>UMLENKUNG 90° FÜR KETTENRÜCKLAUFFÜR PIN / KLINKE -</v>
          </cell>
          <cell r="C6240"/>
          <cell r="D6240">
            <v>90</v>
          </cell>
          <cell r="E6240">
            <v>90</v>
          </cell>
        </row>
        <row r="6241">
          <cell r="A6241" t="str">
            <v>610106001</v>
          </cell>
          <cell r="B6241" t="str">
            <v>UMLENKKETTENRADSCHEIBE - 41007</v>
          </cell>
          <cell r="C6241">
            <v>0</v>
          </cell>
          <cell r="D6241">
            <v>13</v>
          </cell>
          <cell r="E6241">
            <v>13</v>
          </cell>
        </row>
        <row r="6242">
          <cell r="A6242" t="str">
            <v>610106002</v>
          </cell>
          <cell r="B6242" t="str">
            <v>BLECH VON UMLENKUNG TT FÜR CP2100</v>
          </cell>
          <cell r="C6242">
            <v>0</v>
          </cell>
          <cell r="D6242">
            <v>8.8000000000000007</v>
          </cell>
          <cell r="E6242">
            <v>8.8000000000000007</v>
          </cell>
        </row>
        <row r="6243">
          <cell r="A6243" t="str">
            <v>610106200</v>
          </cell>
          <cell r="B6243" t="str">
            <v>ABSTANDHALTER - B-D-D4X5</v>
          </cell>
          <cell r="C6243">
            <v>0</v>
          </cell>
          <cell r="D6243">
            <v>0.22</v>
          </cell>
          <cell r="E6243">
            <v>0.22</v>
          </cell>
        </row>
        <row r="6244">
          <cell r="A6244" t="str">
            <v>610106501</v>
          </cell>
          <cell r="B6244" t="str">
            <v>GRUNDPLATTE UMLENKSTATION - ZUR BEARBEITUNG</v>
          </cell>
          <cell r="C6244">
            <v>0</v>
          </cell>
          <cell r="D6244">
            <v>19.579999999999998</v>
          </cell>
          <cell r="E6244">
            <v>19.579999999999998</v>
          </cell>
        </row>
        <row r="6245">
          <cell r="A6245" t="str">
            <v>610106502</v>
          </cell>
          <cell r="B6245" t="str">
            <v>UMLENKWELLE KPL.</v>
          </cell>
          <cell r="C6245">
            <v>0</v>
          </cell>
          <cell r="D6245">
            <v>190</v>
          </cell>
          <cell r="E6245">
            <v>190</v>
          </cell>
        </row>
        <row r="6246">
          <cell r="A6246" t="str">
            <v>610106503</v>
          </cell>
          <cell r="B6246" t="str">
            <v>KETTENRAD 1/2X1/16" 08B-1 Z=22 - BEARBEITET MIT</v>
          </cell>
          <cell r="C6246">
            <v>0</v>
          </cell>
          <cell r="D6246">
            <v>23.4</v>
          </cell>
          <cell r="E6246">
            <v>23.4</v>
          </cell>
        </row>
        <row r="6247">
          <cell r="A6247" t="str">
            <v>610106504</v>
          </cell>
          <cell r="B6247" t="str">
            <v>MITNEHMER PLATTE</v>
          </cell>
          <cell r="C6247">
            <v>0</v>
          </cell>
          <cell r="D6247">
            <v>55</v>
          </cell>
          <cell r="E6247">
            <v>55</v>
          </cell>
        </row>
        <row r="6248">
          <cell r="A6248" t="str">
            <v>610106505</v>
          </cell>
          <cell r="B6248" t="str">
            <v>WELLE INKREMENTALGEBER</v>
          </cell>
          <cell r="C6248">
            <v>0</v>
          </cell>
          <cell r="D6248">
            <v>10.9</v>
          </cell>
          <cell r="E6248">
            <v>10.9</v>
          </cell>
        </row>
        <row r="6249">
          <cell r="A6249" t="str">
            <v>610106506</v>
          </cell>
          <cell r="B6249" t="str">
            <v>GRUNDPLATTE UMLENKSTATION - BEARBEITET</v>
          </cell>
          <cell r="C6249">
            <v>2.916666666666667</v>
          </cell>
          <cell r="D6249">
            <v>19.579999999999998</v>
          </cell>
          <cell r="E6249">
            <v>25.413333333333334</v>
          </cell>
        </row>
        <row r="6250">
          <cell r="A6250" t="str">
            <v>610106507</v>
          </cell>
          <cell r="B6250" t="str">
            <v>Welle für Antriebsstation</v>
          </cell>
          <cell r="C6250">
            <v>0</v>
          </cell>
          <cell r="D6250">
            <v>49</v>
          </cell>
          <cell r="E6250">
            <v>49</v>
          </cell>
        </row>
        <row r="6251">
          <cell r="A6251" t="str">
            <v>610106508</v>
          </cell>
          <cell r="B6251" t="str">
            <v>Adapterplatte</v>
          </cell>
          <cell r="C6251">
            <v>0</v>
          </cell>
          <cell r="D6251">
            <v>113.2</v>
          </cell>
          <cell r="E6251">
            <v>113.2</v>
          </cell>
        </row>
        <row r="6252">
          <cell r="A6252" t="str">
            <v>610154001</v>
          </cell>
          <cell r="B6252" t="str">
            <v>FÖRDERERPROFIL FÜR CP OHNE RÜCKLAUF - 41048</v>
          </cell>
          <cell r="C6252">
            <v>0</v>
          </cell>
          <cell r="D6252">
            <v>68.25</v>
          </cell>
          <cell r="E6252">
            <v>68.25</v>
          </cell>
        </row>
        <row r="6253">
          <cell r="A6253" t="str">
            <v>610154002</v>
          </cell>
          <cell r="B6253" t="str">
            <v>FÖRDERERPROFIL FÜR CP INKL. RÜCKLAUF - 41044</v>
          </cell>
          <cell r="C6253">
            <v>0</v>
          </cell>
          <cell r="D6253">
            <v>68.25</v>
          </cell>
          <cell r="E6253">
            <v>68.25</v>
          </cell>
        </row>
        <row r="6254">
          <cell r="A6254" t="str">
            <v>610154005</v>
          </cell>
          <cell r="B6254" t="str">
            <v>LÄNGENAUSGLEICH KPL. FÜR FÖRDERERPROFIL CP</v>
          </cell>
          <cell r="C6254"/>
          <cell r="D6254">
            <v>2.1057999999999999</v>
          </cell>
          <cell r="E6254">
            <v>2.1057999999999999</v>
          </cell>
        </row>
        <row r="6255">
          <cell r="A6255" t="str">
            <v>610154101</v>
          </cell>
          <cell r="B6255" t="str">
            <v>GLEITPROFIL FÜR RUTSCHSTRECKE - 41049 (MIT</v>
          </cell>
          <cell r="C6255"/>
          <cell r="D6255">
            <v>50</v>
          </cell>
          <cell r="E6255">
            <v>50</v>
          </cell>
        </row>
        <row r="6256">
          <cell r="A6256" t="str">
            <v>610154201</v>
          </cell>
          <cell r="B6256" t="str">
            <v>AUSSENBOGEN 60° R=550 UZ FÜR FÖRDERER - 41080x60°</v>
          </cell>
          <cell r="C6256"/>
          <cell r="D6256">
            <v>340</v>
          </cell>
          <cell r="E6256">
            <v>340</v>
          </cell>
        </row>
        <row r="6257">
          <cell r="A6257" t="str">
            <v>610154202</v>
          </cell>
          <cell r="B6257" t="str">
            <v>AUSSENBOGEN 60° R=550 GUZ FÜRFÖRDERER - 41080x60°</v>
          </cell>
          <cell r="C6257"/>
          <cell r="D6257">
            <v>340</v>
          </cell>
          <cell r="E6257">
            <v>340</v>
          </cell>
        </row>
        <row r="6258">
          <cell r="A6258" t="str">
            <v>610154203</v>
          </cell>
          <cell r="B6258" t="str">
            <v>AUSSENBOGEN 45° R=550 UZ FÜR FÖRDERER - 41080x45°</v>
          </cell>
          <cell r="C6258"/>
          <cell r="D6258">
            <v>340</v>
          </cell>
          <cell r="E6258">
            <v>340</v>
          </cell>
        </row>
        <row r="6259">
          <cell r="A6259" t="str">
            <v>610154204</v>
          </cell>
          <cell r="B6259" t="str">
            <v>AUSSENBOGEN 45° R=550 GUZ FÜRFÖRDERER - 41080x45°</v>
          </cell>
          <cell r="C6259"/>
          <cell r="D6259">
            <v>340</v>
          </cell>
          <cell r="E6259">
            <v>340</v>
          </cell>
        </row>
        <row r="6260">
          <cell r="A6260" t="str">
            <v>610154205</v>
          </cell>
          <cell r="B6260" t="str">
            <v>AUSSENBOGEN 30° R=550 UZ FÜR FÖRDERER - 41080x30°</v>
          </cell>
          <cell r="C6260"/>
          <cell r="D6260">
            <v>340</v>
          </cell>
          <cell r="E6260">
            <v>340</v>
          </cell>
        </row>
        <row r="6261">
          <cell r="A6261" t="str">
            <v>610154206</v>
          </cell>
          <cell r="B6261" t="str">
            <v>AUSSENBOGEN 30° R=550 GUZ FÜRFÖRDERER - 41080x30°</v>
          </cell>
          <cell r="C6261"/>
          <cell r="D6261">
            <v>340</v>
          </cell>
          <cell r="E6261">
            <v>340</v>
          </cell>
        </row>
        <row r="6262">
          <cell r="A6262" t="str">
            <v>610154207</v>
          </cell>
          <cell r="B6262" t="str">
            <v>AUSSENBOGEN 0-90° OHNE ÄUSSEREABDECKUNG - 41086-2</v>
          </cell>
          <cell r="C6262">
            <v>0</v>
          </cell>
          <cell r="D6262">
            <v>339</v>
          </cell>
          <cell r="E6262">
            <v>339</v>
          </cell>
        </row>
        <row r="6263">
          <cell r="A6263" t="str">
            <v>610154250</v>
          </cell>
          <cell r="B6263" t="str">
            <v>AUSSENBOGEN 90° R=550 FÜR FÖRDERER - 41080x90°</v>
          </cell>
          <cell r="C6263"/>
          <cell r="D6263">
            <v>340</v>
          </cell>
          <cell r="E6263">
            <v>340</v>
          </cell>
        </row>
        <row r="6264">
          <cell r="A6264" t="str">
            <v>610154301</v>
          </cell>
          <cell r="B6264" t="str">
            <v>INNENBOGEN 60° R=411 UZ FÜR FÖRDERER - 41081x60°</v>
          </cell>
          <cell r="C6264"/>
          <cell r="D6264">
            <v>340</v>
          </cell>
          <cell r="E6264">
            <v>340</v>
          </cell>
        </row>
        <row r="6265">
          <cell r="A6265" t="str">
            <v>610154302</v>
          </cell>
          <cell r="B6265" t="str">
            <v>INNENBOGEN 60° R=411 GUZ FÜR FÖRDERER - 41081x60°</v>
          </cell>
          <cell r="C6265"/>
          <cell r="D6265">
            <v>340</v>
          </cell>
          <cell r="E6265">
            <v>340</v>
          </cell>
        </row>
        <row r="6266">
          <cell r="A6266" t="str">
            <v>610154303</v>
          </cell>
          <cell r="B6266" t="str">
            <v>INNENBOGEN 45° R=411 UZ FÜR FÖRDERER - 41081x45°</v>
          </cell>
          <cell r="C6266"/>
          <cell r="D6266">
            <v>340</v>
          </cell>
          <cell r="E6266">
            <v>340</v>
          </cell>
        </row>
        <row r="6267">
          <cell r="A6267" t="str">
            <v>610154304</v>
          </cell>
          <cell r="B6267" t="str">
            <v>INNENBOGEN 45° R=411 GUZ FÜR FÖRDERER - 41081x45°</v>
          </cell>
          <cell r="C6267"/>
          <cell r="D6267">
            <v>340</v>
          </cell>
          <cell r="E6267">
            <v>340</v>
          </cell>
        </row>
        <row r="6268">
          <cell r="A6268" t="str">
            <v>610154305</v>
          </cell>
          <cell r="B6268" t="str">
            <v>INNENBOGEN 30° R=411 UZ FÜR FÖRDERER - 41081x30°</v>
          </cell>
          <cell r="C6268"/>
          <cell r="D6268">
            <v>340</v>
          </cell>
          <cell r="E6268">
            <v>340</v>
          </cell>
        </row>
        <row r="6269">
          <cell r="A6269" t="str">
            <v>610154306</v>
          </cell>
          <cell r="B6269" t="str">
            <v>INNENBOGEN 30° R=411 GUZ FÜR FÖRDERER - 41081x30°</v>
          </cell>
          <cell r="C6269"/>
          <cell r="D6269">
            <v>340</v>
          </cell>
          <cell r="E6269">
            <v>340</v>
          </cell>
        </row>
        <row r="6270">
          <cell r="A6270" t="str">
            <v>610154307</v>
          </cell>
          <cell r="B6270" t="str">
            <v>INNENBOGEN 0-90° OHNE ÄUSSEREABDECKUNG - 41087-2</v>
          </cell>
          <cell r="C6270"/>
          <cell r="D6270"/>
          <cell r="E6270"/>
        </row>
        <row r="6271">
          <cell r="A6271" t="str">
            <v>610154350</v>
          </cell>
          <cell r="B6271" t="str">
            <v>INNENBOGEN 90° R=411 FÜR FÖRDER - 41081x90°</v>
          </cell>
          <cell r="C6271"/>
          <cell r="D6271">
            <v>340</v>
          </cell>
          <cell r="E6271">
            <v>340</v>
          </cell>
        </row>
        <row r="6272">
          <cell r="A6272" t="str">
            <v>610156001</v>
          </cell>
          <cell r="B6272" t="str">
            <v>KETTENFÜHRUNGSPROFIL [1,5-Meter-Stücke] - 41045</v>
          </cell>
          <cell r="C6272">
            <v>0</v>
          </cell>
          <cell r="D6272">
            <v>11.22</v>
          </cell>
          <cell r="E6272">
            <v>11.22</v>
          </cell>
        </row>
        <row r="6273">
          <cell r="A6273" t="str">
            <v>610156002</v>
          </cell>
          <cell r="B6273" t="str">
            <v>KETTENFÜHRUNG HORIZONTAL GEBOGEN - 41076-3</v>
          </cell>
          <cell r="C6273">
            <v>0</v>
          </cell>
          <cell r="D6273">
            <v>39.6</v>
          </cell>
          <cell r="E6273">
            <v>39.6</v>
          </cell>
        </row>
        <row r="6274">
          <cell r="A6274" t="str">
            <v>610156004</v>
          </cell>
          <cell r="B6274" t="str">
            <v>GLEITPROFIL LFM. FÜR RUTSCHSTRECKE - 41400</v>
          </cell>
          <cell r="C6274">
            <v>0</v>
          </cell>
          <cell r="D6274">
            <v>21</v>
          </cell>
          <cell r="E6274">
            <v>21</v>
          </cell>
        </row>
        <row r="6275">
          <cell r="A6275" t="str">
            <v>610156005</v>
          </cell>
          <cell r="B6275" t="str">
            <v>SEITENPLATTE AUSSEN FÜR LÄNGENAUSGLEICH CP</v>
          </cell>
          <cell r="C6275">
            <v>0</v>
          </cell>
          <cell r="D6275">
            <v>1.1200000000000001</v>
          </cell>
          <cell r="E6275">
            <v>1.1200000000000001</v>
          </cell>
        </row>
        <row r="6276">
          <cell r="A6276" t="str">
            <v>610156006</v>
          </cell>
          <cell r="B6276" t="str">
            <v>SEITENPLATTE INNEN FÜR LÄNGENAUSGLEICH CP</v>
          </cell>
          <cell r="C6276">
            <v>0</v>
          </cell>
          <cell r="D6276">
            <v>0.75</v>
          </cell>
          <cell r="E6276">
            <v>0.75</v>
          </cell>
        </row>
        <row r="6277">
          <cell r="A6277" t="str">
            <v>610156200</v>
          </cell>
          <cell r="B6277" t="str">
            <v>SPAX 4X10 PANHEAD (LINSENKOPF) - SPAX 4X10</v>
          </cell>
          <cell r="C6277">
            <v>0</v>
          </cell>
          <cell r="D6277">
            <v>0.02</v>
          </cell>
          <cell r="E6277">
            <v>0.02</v>
          </cell>
        </row>
        <row r="6278">
          <cell r="A6278" t="str">
            <v>610156201</v>
          </cell>
          <cell r="B6278" t="str">
            <v>SPAX 4X16 PANHEAD (LINSENKOPF) - SPAX 4X16</v>
          </cell>
          <cell r="C6278">
            <v>0</v>
          </cell>
          <cell r="D6278">
            <v>0.02</v>
          </cell>
          <cell r="E6278">
            <v>0.02</v>
          </cell>
        </row>
        <row r="6279">
          <cell r="A6279" t="str">
            <v>610156202</v>
          </cell>
          <cell r="B6279" t="str">
            <v>SPAX 4X12 PANHEAD (LINSENKOPF) - SPAX 4X12</v>
          </cell>
          <cell r="C6279">
            <v>0</v>
          </cell>
          <cell r="D6279">
            <v>0.02</v>
          </cell>
          <cell r="E6279">
            <v>0.02</v>
          </cell>
        </row>
        <row r="6280">
          <cell r="A6280" t="str">
            <v>610164001</v>
          </cell>
          <cell r="B6280" t="str">
            <v>HORIZONTAL-INNENBOGEN 90° MITKETTENRADSCHEIBE -</v>
          </cell>
          <cell r="C6280"/>
          <cell r="D6280"/>
          <cell r="E6280"/>
        </row>
        <row r="6281">
          <cell r="A6281" t="str">
            <v>610164002</v>
          </cell>
          <cell r="B6281" t="str">
            <v>HORIZONTAL-AUSSENBOGEN 90° MITKETTENRADSCHEIBE -</v>
          </cell>
          <cell r="C6281"/>
          <cell r="D6281"/>
          <cell r="E6281"/>
        </row>
        <row r="6282">
          <cell r="A6282" t="str">
            <v>610164003</v>
          </cell>
          <cell r="B6282" t="str">
            <v>BOGEN SENKRECHT AUFWÄRTS - 41090</v>
          </cell>
          <cell r="C6282">
            <v>0</v>
          </cell>
          <cell r="D6282">
            <v>0.01</v>
          </cell>
          <cell r="E6282">
            <v>0.01</v>
          </cell>
        </row>
        <row r="6283">
          <cell r="A6283" t="str">
            <v>610164004</v>
          </cell>
          <cell r="B6283" t="str">
            <v>BOGEN SENKRECHT ABWÄRTS - 41091</v>
          </cell>
          <cell r="C6283">
            <v>0</v>
          </cell>
          <cell r="D6283">
            <v>1E-3</v>
          </cell>
          <cell r="E6283">
            <v>1E-3</v>
          </cell>
        </row>
        <row r="6284">
          <cell r="A6284" t="str">
            <v>610166004</v>
          </cell>
          <cell r="B6284" t="str">
            <v>BLECHHALTERUNG FÜR RUTSCHPROFIL - 41106-2</v>
          </cell>
          <cell r="C6284">
            <v>0</v>
          </cell>
          <cell r="D6284">
            <v>2.95</v>
          </cell>
          <cell r="E6284">
            <v>2.95</v>
          </cell>
        </row>
        <row r="6285">
          <cell r="A6285" t="str">
            <v>610166005</v>
          </cell>
          <cell r="B6285" t="str">
            <v>KLEIDERBÜGELFÜHRUNG FÜR RUTSCHSTANGE ÜBERGABE -</v>
          </cell>
          <cell r="C6285">
            <v>0</v>
          </cell>
          <cell r="D6285">
            <v>41.36</v>
          </cell>
          <cell r="E6285">
            <v>41.36</v>
          </cell>
        </row>
        <row r="6286">
          <cell r="A6286" t="str">
            <v>610166006</v>
          </cell>
          <cell r="B6286" t="str">
            <v>FINGER - KLEIDERBÜGELFÜHRUNG F. RUTSCHST.</v>
          </cell>
          <cell r="C6286">
            <v>0</v>
          </cell>
          <cell r="D6286">
            <v>11.88</v>
          </cell>
          <cell r="E6286">
            <v>11.88</v>
          </cell>
        </row>
        <row r="6287">
          <cell r="A6287" t="str">
            <v>610174004</v>
          </cell>
          <cell r="B6287" t="str">
            <v>Endplatte für Rutschstange</v>
          </cell>
          <cell r="C6287">
            <v>0</v>
          </cell>
          <cell r="D6287">
            <v>5.91</v>
          </cell>
          <cell r="E6287">
            <v>5.91</v>
          </cell>
        </row>
        <row r="6288">
          <cell r="A6288" t="str">
            <v>610176003</v>
          </cell>
          <cell r="B6288" t="str">
            <v>GLEITPROFIL FÜR 3/4" ROHR</v>
          </cell>
          <cell r="C6288"/>
          <cell r="D6288">
            <v>2.34</v>
          </cell>
          <cell r="E6288">
            <v>2.34</v>
          </cell>
        </row>
        <row r="6289">
          <cell r="A6289" t="str">
            <v>610176004</v>
          </cell>
          <cell r="B6289" t="str">
            <v>Endplatte für Rutschstange</v>
          </cell>
          <cell r="C6289">
            <v>0</v>
          </cell>
          <cell r="D6289">
            <v>5.84</v>
          </cell>
          <cell r="E6289">
            <v>5.84</v>
          </cell>
        </row>
        <row r="6290">
          <cell r="A6290" t="str">
            <v>610204001</v>
          </cell>
          <cell r="B6290" t="str">
            <v>PIN KETTE T127 MM F. PINFÖRD. (1/2"x5/16")</v>
          </cell>
          <cell r="C6290">
            <v>0</v>
          </cell>
          <cell r="D6290">
            <v>31.5</v>
          </cell>
          <cell r="E6290">
            <v>31.5</v>
          </cell>
        </row>
        <row r="6291">
          <cell r="A6291" t="str">
            <v>610204002</v>
          </cell>
          <cell r="B6291" t="str">
            <v>PIN KETTE T254 MM F. PINFÖRD. (SORTER) (1/2x5/16"</v>
          </cell>
          <cell r="C6291"/>
          <cell r="D6291">
            <v>40</v>
          </cell>
          <cell r="E6291">
            <v>40</v>
          </cell>
        </row>
        <row r="6292">
          <cell r="A6292" t="str">
            <v>610204101</v>
          </cell>
          <cell r="B6292" t="str">
            <v>KLINKENKETTE  T127 MM F. KLINKENF. (1/2"x5/16") -</v>
          </cell>
          <cell r="C6292">
            <v>0</v>
          </cell>
          <cell r="D6292">
            <v>40</v>
          </cell>
          <cell r="E6292">
            <v>40</v>
          </cell>
        </row>
        <row r="6293">
          <cell r="A6293" t="str">
            <v>610204102</v>
          </cell>
          <cell r="B6293" t="str">
            <v>KLINKENKETTE T254 MM</v>
          </cell>
          <cell r="C6293"/>
          <cell r="D6293">
            <v>30</v>
          </cell>
          <cell r="E6293">
            <v>30</v>
          </cell>
        </row>
        <row r="6294">
          <cell r="A6294" t="str">
            <v>610204104</v>
          </cell>
          <cell r="B6294" t="str">
            <v>FÖRDERKLINKE KPL. OHNE FEDER - 41026</v>
          </cell>
          <cell r="C6294">
            <v>0</v>
          </cell>
          <cell r="D6294">
            <v>2.5</v>
          </cell>
          <cell r="E6294">
            <v>2.5</v>
          </cell>
        </row>
        <row r="6295">
          <cell r="A6295" t="str">
            <v>610206001</v>
          </cell>
          <cell r="B6295" t="str">
            <v>STANDARD KETTE TEILUNG 127- 41020-2-127</v>
          </cell>
          <cell r="C6295">
            <v>0</v>
          </cell>
          <cell r="D6295">
            <v>25</v>
          </cell>
          <cell r="E6295">
            <v>25</v>
          </cell>
        </row>
        <row r="6296">
          <cell r="A6296" t="str">
            <v>610206002</v>
          </cell>
          <cell r="B6296" t="str">
            <v>FÖRDERSTIFT BLAU - 41043-2</v>
          </cell>
          <cell r="C6296">
            <v>0</v>
          </cell>
          <cell r="D6296">
            <v>1.2186315789473685</v>
          </cell>
          <cell r="E6296">
            <v>1.2186315789473685</v>
          </cell>
        </row>
        <row r="6297">
          <cell r="A6297" t="str">
            <v>610206003</v>
          </cell>
          <cell r="B6297" t="str">
            <v>PIN KETTE TEILUNG 76,2 - 41238</v>
          </cell>
          <cell r="C6297"/>
          <cell r="D6297">
            <v>16.64</v>
          </cell>
          <cell r="E6297">
            <v>16.64</v>
          </cell>
        </row>
        <row r="6298">
          <cell r="A6298" t="str">
            <v>610206004</v>
          </cell>
          <cell r="B6298" t="str">
            <v>STANDARD KETTE TEILUNG 254- 41020-2-254-L</v>
          </cell>
          <cell r="C6298">
            <v>0</v>
          </cell>
          <cell r="D6298">
            <v>20</v>
          </cell>
          <cell r="E6298">
            <v>20</v>
          </cell>
        </row>
        <row r="6299">
          <cell r="A6299" t="str">
            <v>610206005</v>
          </cell>
          <cell r="B6299" t="str">
            <v>FÖRDERSTIFT SCHWARZ - 41043-2</v>
          </cell>
          <cell r="C6299">
            <v>0</v>
          </cell>
          <cell r="D6299">
            <v>2</v>
          </cell>
          <cell r="E6299">
            <v>2</v>
          </cell>
        </row>
        <row r="6300">
          <cell r="A6300" t="str">
            <v>610224201</v>
          </cell>
          <cell r="B6300" t="str">
            <v>SORTERTASCHE KPL. FÜR PINFÖRDERER</v>
          </cell>
          <cell r="C6300">
            <v>0.5</v>
          </cell>
          <cell r="D6300">
            <v>1.9062233333333332</v>
          </cell>
          <cell r="E6300">
            <v>2.4062233333333332</v>
          </cell>
        </row>
        <row r="6301">
          <cell r="A6301" t="str">
            <v>610226001</v>
          </cell>
          <cell r="B6301" t="str">
            <v>SORTERTASCHE BLAU</v>
          </cell>
          <cell r="C6301">
            <v>0</v>
          </cell>
          <cell r="D6301">
            <v>0.71</v>
          </cell>
          <cell r="E6301">
            <v>0.71</v>
          </cell>
        </row>
        <row r="6302">
          <cell r="A6302" t="str">
            <v>610226002</v>
          </cell>
          <cell r="B6302" t="str">
            <v>KLINKE FÜR SORTERTASCHE</v>
          </cell>
          <cell r="C6302">
            <v>0</v>
          </cell>
          <cell r="D6302">
            <v>1.74</v>
          </cell>
          <cell r="E6302">
            <v>1.74</v>
          </cell>
        </row>
        <row r="6303">
          <cell r="A6303" t="str">
            <v>610226003</v>
          </cell>
          <cell r="B6303" t="str">
            <v xml:space="preserve">Abheber für Klinke am Kettenrad - 41276-1 </v>
          </cell>
          <cell r="C6303">
            <v>0</v>
          </cell>
          <cell r="D6303">
            <v>14</v>
          </cell>
          <cell r="E6303">
            <v>14</v>
          </cell>
        </row>
        <row r="6304">
          <cell r="A6304" t="str">
            <v>610252001</v>
          </cell>
          <cell r="B6304" t="str">
            <v>WEICHE RECHTS BHS LINKS FÜR PINFÖRDERER</v>
          </cell>
          <cell r="C6304">
            <v>35.708300000000001</v>
          </cell>
          <cell r="D6304">
            <v>182.87370000000001</v>
          </cell>
          <cell r="E6304">
            <v>218.58199999999999</v>
          </cell>
        </row>
        <row r="6305">
          <cell r="A6305" t="str">
            <v>610252002</v>
          </cell>
          <cell r="B6305" t="str">
            <v>WEICHE LINKS BHS RECHTS FÜR PINFÖRDERER</v>
          </cell>
          <cell r="C6305">
            <v>16.708333333333332</v>
          </cell>
          <cell r="D6305">
            <v>154.53387637490607</v>
          </cell>
          <cell r="E6305">
            <v>173.74220970823941</v>
          </cell>
        </row>
        <row r="6306">
          <cell r="A6306" t="str">
            <v>610252003</v>
          </cell>
          <cell r="B6306" t="str">
            <v>WEICHE RECHTS BHS LINKS FÜR PINFÖRDERER</v>
          </cell>
          <cell r="C6306">
            <v>81.166666666666671</v>
          </cell>
          <cell r="D6306">
            <v>261.07503039607451</v>
          </cell>
          <cell r="E6306">
            <v>368.90836372940782</v>
          </cell>
        </row>
        <row r="6307">
          <cell r="A6307" t="str">
            <v>610252300</v>
          </cell>
          <cell r="B6307" t="str">
            <v>PIN-ENTLADUNG AN LADEBAUM KPL.</v>
          </cell>
          <cell r="C6307">
            <v>55.666666666666671</v>
          </cell>
          <cell r="D6307">
            <v>292.05961397164049</v>
          </cell>
          <cell r="E6307">
            <v>402.30961397164049</v>
          </cell>
        </row>
        <row r="6308">
          <cell r="A6308" t="str">
            <v>610254001</v>
          </cell>
          <cell r="B6308" t="str">
            <v>HANDAUFGABE IN KLINKENFÖRDERERFÜR FÖRDERER -</v>
          </cell>
          <cell r="C6308"/>
          <cell r="D6308">
            <v>150</v>
          </cell>
          <cell r="E6308">
            <v>150</v>
          </cell>
        </row>
        <row r="6309">
          <cell r="A6309" t="str">
            <v>610254002</v>
          </cell>
          <cell r="B6309" t="str">
            <v>HANDAUFGABE IN KLINKENFÖRDERERFÜR FÖRDERER -</v>
          </cell>
          <cell r="C6309"/>
          <cell r="D6309">
            <v>150</v>
          </cell>
          <cell r="E6309">
            <v>150</v>
          </cell>
        </row>
        <row r="6310">
          <cell r="A6310" t="str">
            <v>610254004</v>
          </cell>
          <cell r="B6310" t="str">
            <v>5/2 WEGEVENTIL KPL. FÜR WEICHE</v>
          </cell>
          <cell r="C6310">
            <v>2.5</v>
          </cell>
          <cell r="D6310">
            <v>73.829097222331939</v>
          </cell>
          <cell r="E6310">
            <v>76.329097222331939</v>
          </cell>
        </row>
        <row r="6311">
          <cell r="A6311" t="str">
            <v>610254007</v>
          </cell>
          <cell r="B6311" t="str">
            <v>WEICHENANSCHLUSS FÜR AKTIVWEICHE BHS LINKS ABGABE</v>
          </cell>
          <cell r="C6311">
            <v>4</v>
          </cell>
          <cell r="D6311">
            <v>6.1818999999999997</v>
          </cell>
          <cell r="E6311">
            <v>10.181900000000001</v>
          </cell>
        </row>
        <row r="6312">
          <cell r="A6312" t="str">
            <v>610254008</v>
          </cell>
          <cell r="B6312" t="str">
            <v>ÜBERGABE BHS LINKS FÜR RUTSCHE</v>
          </cell>
          <cell r="C6312">
            <v>2.5</v>
          </cell>
          <cell r="D6312">
            <v>101.0565</v>
          </cell>
          <cell r="E6312">
            <v>103.5565</v>
          </cell>
        </row>
        <row r="6313">
          <cell r="A6313" t="str">
            <v>610254009</v>
          </cell>
          <cell r="B6313" t="str">
            <v>5/2 WEGEVENTIL KPL. FÜR AKTIVWEICHE</v>
          </cell>
          <cell r="C6313">
            <v>2</v>
          </cell>
          <cell r="D6313">
            <v>76.129097222331936</v>
          </cell>
          <cell r="E6313">
            <v>78.12909722233195</v>
          </cell>
        </row>
        <row r="6314">
          <cell r="A6314" t="str">
            <v>610254010</v>
          </cell>
          <cell r="B6314" t="str">
            <v>ABGABE RECHTS BHS LINKS - 41120-4</v>
          </cell>
          <cell r="C6314"/>
          <cell r="D6314"/>
          <cell r="E6314"/>
        </row>
        <row r="6315">
          <cell r="A6315" t="str">
            <v>610254011</v>
          </cell>
          <cell r="B6315" t="str">
            <v>ABGABE LINKS BHS LINKS - 41121-4</v>
          </cell>
          <cell r="C6315">
            <v>0</v>
          </cell>
          <cell r="D6315">
            <v>750</v>
          </cell>
          <cell r="E6315">
            <v>750</v>
          </cell>
        </row>
        <row r="6316">
          <cell r="A6316" t="str">
            <v>610254013</v>
          </cell>
          <cell r="B6316" t="str">
            <v>5/2 WEGEVENTIL KPL. FÜR AKTIVWEICHE</v>
          </cell>
          <cell r="C6316">
            <v>1.5</v>
          </cell>
          <cell r="D6316">
            <v>65.460555555555558</v>
          </cell>
          <cell r="E6316">
            <v>66.960555555555544</v>
          </cell>
        </row>
        <row r="6317">
          <cell r="A6317" t="str">
            <v>610254014</v>
          </cell>
          <cell r="B6317" t="str">
            <v>PNEUMATIK ZYLINDER KPL. FÜR AKTIVWEICHE</v>
          </cell>
          <cell r="C6317">
            <v>5</v>
          </cell>
          <cell r="D6317">
            <v>40.139953495961493</v>
          </cell>
          <cell r="E6317">
            <v>45.139953495961485</v>
          </cell>
        </row>
        <row r="6318">
          <cell r="A6318" t="str">
            <v>610254016</v>
          </cell>
          <cell r="B6318" t="str">
            <v>PNEUMATIK ZYLINDER KPL. FÜR PASSIV ABGABE</v>
          </cell>
          <cell r="C6318">
            <v>4.5</v>
          </cell>
          <cell r="D6318">
            <v>27.161923458440988</v>
          </cell>
          <cell r="E6318">
            <v>31.661923458440985</v>
          </cell>
        </row>
        <row r="6319">
          <cell r="A6319" t="str">
            <v>610256001</v>
          </cell>
          <cell r="B6319" t="str">
            <v>LAGER 2 F. EIN-/AUSSCHLEUSEN- 41125</v>
          </cell>
          <cell r="C6319">
            <v>0</v>
          </cell>
          <cell r="D6319">
            <v>3</v>
          </cell>
          <cell r="E6319">
            <v>3</v>
          </cell>
        </row>
        <row r="6320">
          <cell r="A6320" t="str">
            <v>610256002</v>
          </cell>
          <cell r="B6320" t="str">
            <v>KETTENRAD FÜR WEICHENSAUSGANG -41128-3</v>
          </cell>
          <cell r="C6320"/>
          <cell r="D6320">
            <v>57.2</v>
          </cell>
          <cell r="E6320">
            <v>57.2</v>
          </cell>
        </row>
        <row r="6321">
          <cell r="A6321" t="str">
            <v>610256003</v>
          </cell>
          <cell r="B6321" t="str">
            <v>BOLZEN FÜR WEICHENAUSGANG-41131</v>
          </cell>
          <cell r="C6321">
            <v>0</v>
          </cell>
          <cell r="D6321">
            <v>2.4</v>
          </cell>
          <cell r="E6321">
            <v>2.4</v>
          </cell>
        </row>
        <row r="6322">
          <cell r="A6322" t="str">
            <v>610256004</v>
          </cell>
          <cell r="B6322" t="str">
            <v>UNTERLAGE FÜR FÖRDERER WEICHENAUSGANG - 41127</v>
          </cell>
          <cell r="C6322">
            <v>0</v>
          </cell>
          <cell r="D6322">
            <v>19</v>
          </cell>
          <cell r="E6322">
            <v>19</v>
          </cell>
        </row>
        <row r="6323">
          <cell r="A6323" t="str">
            <v>610256005</v>
          </cell>
          <cell r="B6323" t="str">
            <v>WEICHENSCHENKEL BEHÄNGUNG LINKS -41134-4</v>
          </cell>
          <cell r="C6323">
            <v>0</v>
          </cell>
          <cell r="D6323">
            <v>78</v>
          </cell>
          <cell r="E6323">
            <v>78</v>
          </cell>
        </row>
        <row r="6324">
          <cell r="A6324" t="str">
            <v>610256006</v>
          </cell>
          <cell r="B6324" t="str">
            <v>BÜGELFÜHR. WEICHENAUSGANG RECHTS - BEHÄNGUNG</v>
          </cell>
          <cell r="C6324">
            <v>0</v>
          </cell>
          <cell r="D6324">
            <v>64.680000000000007</v>
          </cell>
          <cell r="E6324">
            <v>64.680000000000007</v>
          </cell>
        </row>
        <row r="6325">
          <cell r="A6325" t="str">
            <v>610256006-2</v>
          </cell>
          <cell r="B6325" t="str">
            <v>BÜGELFÜHR. WEICHENAUSGANG RECHTS - BEHÄNGUNG</v>
          </cell>
          <cell r="C6325"/>
          <cell r="D6325">
            <v>73.760000000000005</v>
          </cell>
          <cell r="E6325">
            <v>73.760000000000005</v>
          </cell>
        </row>
        <row r="6326">
          <cell r="A6326" t="str">
            <v>610256007</v>
          </cell>
          <cell r="B6326" t="str">
            <v>BÜGELFÜHR. WEICHENAUSGANG LINKS</v>
          </cell>
          <cell r="C6326">
            <v>0</v>
          </cell>
          <cell r="D6326">
            <v>64.680000000000007</v>
          </cell>
          <cell r="E6326">
            <v>64.680000000000007</v>
          </cell>
        </row>
        <row r="6327">
          <cell r="A6327" t="str">
            <v>610256008</v>
          </cell>
          <cell r="B6327" t="str">
            <v>ALUPROFIL - ROHMATERIAL - FÜRKLINKENFÖRDERER</v>
          </cell>
          <cell r="C6327">
            <v>0</v>
          </cell>
          <cell r="D6327">
            <v>30</v>
          </cell>
          <cell r="E6327">
            <v>30</v>
          </cell>
        </row>
        <row r="6328">
          <cell r="A6328" t="str">
            <v>610256009</v>
          </cell>
          <cell r="B6328" t="str">
            <v>ZYLINDERHALTER FÜR WEICHE RECHTS</v>
          </cell>
          <cell r="C6328">
            <v>0</v>
          </cell>
          <cell r="D6328">
            <v>12.6</v>
          </cell>
          <cell r="E6328">
            <v>12.6</v>
          </cell>
        </row>
        <row r="6329">
          <cell r="A6329" t="str">
            <v>610256010</v>
          </cell>
          <cell r="B6329" t="str">
            <v>ABWEISBLECH FÜR WEICHE RECHTS</v>
          </cell>
          <cell r="C6329">
            <v>0</v>
          </cell>
          <cell r="D6329">
            <v>4.42</v>
          </cell>
          <cell r="E6329">
            <v>4.42</v>
          </cell>
        </row>
        <row r="6330">
          <cell r="A6330" t="str">
            <v>610256011</v>
          </cell>
          <cell r="B6330" t="str">
            <v>GLEITLEISTE FÜR WEICHE</v>
          </cell>
          <cell r="C6330">
            <v>0</v>
          </cell>
          <cell r="D6330">
            <v>9</v>
          </cell>
          <cell r="E6330">
            <v>9</v>
          </cell>
        </row>
        <row r="6331">
          <cell r="A6331" t="str">
            <v>610256012</v>
          </cell>
          <cell r="B6331" t="str">
            <v>SEITENPLATTE FÜR WEICHE</v>
          </cell>
          <cell r="C6331">
            <v>0</v>
          </cell>
          <cell r="D6331">
            <v>2.4</v>
          </cell>
          <cell r="E6331">
            <v>2.4</v>
          </cell>
        </row>
        <row r="6332">
          <cell r="A6332" t="str">
            <v>610256013</v>
          </cell>
          <cell r="B6332" t="str">
            <v>WINKEL FÜR WEICHE</v>
          </cell>
          <cell r="C6332">
            <v>0</v>
          </cell>
          <cell r="D6332">
            <v>5.9</v>
          </cell>
          <cell r="E6332">
            <v>5.9</v>
          </cell>
        </row>
        <row r="6333">
          <cell r="A6333" t="str">
            <v>610256014</v>
          </cell>
          <cell r="B6333" t="str">
            <v>GLEITLEISTE FÜR ABWEISER RECHTS</v>
          </cell>
          <cell r="C6333">
            <v>0</v>
          </cell>
          <cell r="D6333">
            <v>9</v>
          </cell>
          <cell r="E6333">
            <v>9</v>
          </cell>
        </row>
        <row r="6334">
          <cell r="A6334" t="str">
            <v>610256015</v>
          </cell>
          <cell r="B6334" t="str">
            <v>ZENTRIERUNG FÜR WEICHE</v>
          </cell>
          <cell r="C6334">
            <v>0</v>
          </cell>
          <cell r="D6334">
            <v>1.45</v>
          </cell>
          <cell r="E6334">
            <v>1.45</v>
          </cell>
        </row>
        <row r="6335">
          <cell r="A6335" t="str">
            <v>610256016</v>
          </cell>
          <cell r="B6335" t="str">
            <v>BOGENANSCHLUSS FÜR AKTIVWEICHE</v>
          </cell>
          <cell r="C6335">
            <v>3</v>
          </cell>
          <cell r="D6335">
            <v>0.47249999999999998</v>
          </cell>
          <cell r="E6335">
            <v>3.4725000000000001</v>
          </cell>
        </row>
        <row r="6336">
          <cell r="A6336" t="str">
            <v>610256017</v>
          </cell>
          <cell r="B6336" t="str">
            <v>ADAPTERBOLZEN FÜR BOGENANSCHLUSS FÜR AKTIVWEICHE</v>
          </cell>
          <cell r="C6336">
            <v>0.5</v>
          </cell>
          <cell r="D6336">
            <v>0.70199999999999996</v>
          </cell>
          <cell r="E6336">
            <v>1.202</v>
          </cell>
        </row>
        <row r="6337">
          <cell r="A6337" t="str">
            <v>610256018</v>
          </cell>
          <cell r="B6337" t="str">
            <v>KLAPPE FÜR ÜBERGABE BHS</v>
          </cell>
          <cell r="C6337">
            <v>0</v>
          </cell>
          <cell r="D6337">
            <v>3</v>
          </cell>
          <cell r="E6337">
            <v>3</v>
          </cell>
        </row>
        <row r="6338">
          <cell r="A6338" t="str">
            <v>610256019</v>
          </cell>
          <cell r="B6338" t="str">
            <v>RING FÜR ÜBERGABE BHS</v>
          </cell>
          <cell r="C6338"/>
          <cell r="D6338">
            <v>0.7</v>
          </cell>
          <cell r="E6338">
            <v>0.7</v>
          </cell>
        </row>
        <row r="6339">
          <cell r="A6339" t="str">
            <v>610256020</v>
          </cell>
          <cell r="B6339" t="str">
            <v>HALTER PF FÜR EINFACHHALTER</v>
          </cell>
          <cell r="C6339">
            <v>0</v>
          </cell>
          <cell r="D6339">
            <v>120.5</v>
          </cell>
          <cell r="E6339">
            <v>120.5</v>
          </cell>
        </row>
        <row r="6340">
          <cell r="A6340" t="str">
            <v>610256021</v>
          </cell>
          <cell r="B6340" t="str">
            <v>WINKEL FÜR ÜBERGABE BHS</v>
          </cell>
          <cell r="C6340">
            <v>0</v>
          </cell>
          <cell r="D6340">
            <v>6.5</v>
          </cell>
          <cell r="E6340">
            <v>6.5</v>
          </cell>
        </row>
        <row r="6341">
          <cell r="A6341" t="str">
            <v>610256022</v>
          </cell>
          <cell r="B6341" t="str">
            <v>BÜGELFÜHRUNG FÜR WEICHE RECHTSBEHÄNGUNG LINKS -</v>
          </cell>
          <cell r="C6341">
            <v>0</v>
          </cell>
          <cell r="D6341">
            <v>7.7</v>
          </cell>
          <cell r="E6341">
            <v>7.7</v>
          </cell>
        </row>
        <row r="6342">
          <cell r="A6342" t="str">
            <v>610256023</v>
          </cell>
          <cell r="B6342" t="str">
            <v>TEIL FÜR WEICHE LINKS, KLEIDERBÜGEL RECHTS -</v>
          </cell>
          <cell r="C6342">
            <v>0</v>
          </cell>
          <cell r="D6342">
            <v>17.600000000000001</v>
          </cell>
          <cell r="E6342">
            <v>17.600000000000001</v>
          </cell>
        </row>
        <row r="6343">
          <cell r="A6343" t="str">
            <v>610256025</v>
          </cell>
          <cell r="B6343" t="str">
            <v>ALUPROFIL FÜR KLINKENFÖRDERER- BEARBEITET</v>
          </cell>
          <cell r="C6343">
            <v>20</v>
          </cell>
          <cell r="D6343">
            <v>30</v>
          </cell>
          <cell r="E6343">
            <v>50</v>
          </cell>
        </row>
        <row r="6344">
          <cell r="A6344" t="str">
            <v>610256026</v>
          </cell>
          <cell r="B6344" t="str">
            <v>ZYLINDERHALTER FÜR WEICHE LINKS</v>
          </cell>
          <cell r="C6344">
            <v>1</v>
          </cell>
          <cell r="D6344">
            <v>5.2359999999999998</v>
          </cell>
          <cell r="E6344">
            <v>8.7360000000000007</v>
          </cell>
        </row>
        <row r="6345">
          <cell r="A6345" t="str">
            <v>610256027</v>
          </cell>
          <cell r="B6345" t="str">
            <v>ABWEISBLECH FÜR WEICHE LINKS</v>
          </cell>
          <cell r="C6345">
            <v>0</v>
          </cell>
          <cell r="D6345">
            <v>15</v>
          </cell>
          <cell r="E6345">
            <v>15</v>
          </cell>
        </row>
        <row r="6346">
          <cell r="A6346" t="str">
            <v>610256028</v>
          </cell>
          <cell r="B6346" t="str">
            <v>GLEITLEISTE FÜR ABWEISER LINKS</v>
          </cell>
          <cell r="C6346">
            <v>0</v>
          </cell>
          <cell r="D6346">
            <v>9</v>
          </cell>
          <cell r="E6346">
            <v>9</v>
          </cell>
        </row>
        <row r="6347">
          <cell r="A6347" t="str">
            <v>610256029</v>
          </cell>
          <cell r="B6347" t="str">
            <v>ALUPROFIL FÜR KLINKENFÖRDERER- BEARBEITET</v>
          </cell>
          <cell r="C6347">
            <v>20</v>
          </cell>
          <cell r="D6347">
            <v>30</v>
          </cell>
          <cell r="E6347">
            <v>50</v>
          </cell>
        </row>
        <row r="6348">
          <cell r="A6348" t="str">
            <v>610256031</v>
          </cell>
          <cell r="B6348" t="str">
            <v>WEICHENSCHENKEL EINFAHRT, BEHÄNGUNG LINKS - 41248</v>
          </cell>
          <cell r="C6348"/>
          <cell r="D6348">
            <v>150</v>
          </cell>
          <cell r="E6348">
            <v>150</v>
          </cell>
        </row>
        <row r="6349">
          <cell r="A6349" t="str">
            <v>610256032</v>
          </cell>
          <cell r="B6349" t="str">
            <v>FÜHRUNG FÜR WEICHENSCHENKEL EINFAHRT, BEHÄNGUNG LI</v>
          </cell>
          <cell r="C6349"/>
          <cell r="D6349">
            <v>130</v>
          </cell>
          <cell r="E6349">
            <v>130</v>
          </cell>
        </row>
        <row r="6350">
          <cell r="A6350" t="str">
            <v>610256037</v>
          </cell>
          <cell r="B6350" t="str">
            <v>FÜHRUNG FÜR WEICHENSCHENKEL BHS LINKS - 41135-2</v>
          </cell>
          <cell r="C6350">
            <v>0</v>
          </cell>
          <cell r="D6350">
            <v>89.65</v>
          </cell>
          <cell r="E6350">
            <v>89.65</v>
          </cell>
        </row>
        <row r="6351">
          <cell r="A6351" t="str">
            <v>610256039</v>
          </cell>
          <cell r="B6351" t="str">
            <v>PROFIL FÜR GLEITLEISTENVERSTÄRKUNG F. CP</v>
          </cell>
          <cell r="C6351">
            <v>0</v>
          </cell>
          <cell r="D6351">
            <v>3.7</v>
          </cell>
          <cell r="E6351">
            <v>3.7</v>
          </cell>
        </row>
        <row r="6352">
          <cell r="A6352" t="str">
            <v>610256040</v>
          </cell>
          <cell r="B6352" t="str">
            <v>GLEITLEISTENVERSTÄRKUNG FÜR WEICHE LINKS/RECHTS</v>
          </cell>
          <cell r="C6352">
            <v>3.2083333333333335</v>
          </cell>
          <cell r="D6352">
            <v>1.85</v>
          </cell>
          <cell r="E6352">
            <v>5.0583333333333327</v>
          </cell>
        </row>
        <row r="6353">
          <cell r="A6353" t="str">
            <v>610256044</v>
          </cell>
          <cell r="B6353" t="str">
            <v>ABWEISBLECH FÜR WEICHE - PINFÖRDERER</v>
          </cell>
          <cell r="C6353">
            <v>0</v>
          </cell>
          <cell r="D6353">
            <v>18.7</v>
          </cell>
          <cell r="E6353">
            <v>18.7</v>
          </cell>
        </row>
        <row r="6354">
          <cell r="A6354" t="str">
            <v>610256047</v>
          </cell>
          <cell r="B6354" t="str">
            <v>WEICHENSCHIEBER FÜR WEICHE -PINFÖRDERER</v>
          </cell>
          <cell r="C6354">
            <v>11</v>
          </cell>
          <cell r="D6354">
            <v>1.0313333333333332</v>
          </cell>
          <cell r="E6354">
            <v>19.531333333333333</v>
          </cell>
        </row>
        <row r="6355">
          <cell r="A6355" t="str">
            <v>610256048</v>
          </cell>
          <cell r="B6355" t="str">
            <v>ZYLINDERHALTER FÜR WEICHE -PINFÖRDERER</v>
          </cell>
          <cell r="C6355">
            <v>0</v>
          </cell>
          <cell r="D6355">
            <v>25.25</v>
          </cell>
          <cell r="E6355">
            <v>25.25</v>
          </cell>
        </row>
        <row r="6356">
          <cell r="A6356" t="str">
            <v>610256050</v>
          </cell>
          <cell r="B6356" t="str">
            <v>ZENTRIERUNG FÜR WEICHE - PINFÖRDERER</v>
          </cell>
          <cell r="C6356">
            <v>0</v>
          </cell>
          <cell r="D6356">
            <v>17.3</v>
          </cell>
          <cell r="E6356">
            <v>17.3</v>
          </cell>
        </row>
        <row r="6357">
          <cell r="A6357" t="str">
            <v>610256051</v>
          </cell>
          <cell r="B6357" t="str">
            <v>GLEITSCHIENE FÜR WEICHE - PINFÖRDERER</v>
          </cell>
          <cell r="C6357">
            <v>0</v>
          </cell>
          <cell r="D6357">
            <v>22.7</v>
          </cell>
          <cell r="E6357">
            <v>22.7</v>
          </cell>
        </row>
        <row r="6358">
          <cell r="A6358" t="str">
            <v>610256052</v>
          </cell>
          <cell r="B6358" t="str">
            <v>SEITENPLATTE 2 FÜR WEICHE - PINFÖRDERER</v>
          </cell>
          <cell r="C6358">
            <v>0</v>
          </cell>
          <cell r="D6358">
            <v>75</v>
          </cell>
          <cell r="E6358">
            <v>75</v>
          </cell>
        </row>
        <row r="6359">
          <cell r="A6359" t="str">
            <v>610256053</v>
          </cell>
          <cell r="B6359" t="str">
            <v>ANSCHLUSSPROFIL FÜR WEICHE - PINFÖRDERER</v>
          </cell>
          <cell r="C6359">
            <v>14.5</v>
          </cell>
          <cell r="D6359">
            <v>1.8097333333333332</v>
          </cell>
          <cell r="E6359">
            <v>21.30973333333333</v>
          </cell>
        </row>
        <row r="6360">
          <cell r="A6360" t="str">
            <v>610256054</v>
          </cell>
          <cell r="B6360" t="str">
            <v>ABHÄNGEWINKEL FÜR WEICHE - PINFÖRDERER</v>
          </cell>
          <cell r="C6360">
            <v>0</v>
          </cell>
          <cell r="D6360">
            <v>12.8</v>
          </cell>
          <cell r="E6360">
            <v>12.8</v>
          </cell>
        </row>
        <row r="6361">
          <cell r="A6361" t="str">
            <v>610256056</v>
          </cell>
          <cell r="B6361" t="str">
            <v>ALUPROFIL BEARBEITUNG (610256059) FÜR WEICHE -</v>
          </cell>
          <cell r="C6361">
            <v>0</v>
          </cell>
          <cell r="D6361">
            <v>27</v>
          </cell>
          <cell r="E6361">
            <v>27</v>
          </cell>
        </row>
        <row r="6362">
          <cell r="A6362" t="str">
            <v>610256057</v>
          </cell>
          <cell r="B6362" t="str">
            <v>GLEITLEISTE FÜR PINFÖRDERER</v>
          </cell>
          <cell r="C6362">
            <v>0</v>
          </cell>
          <cell r="D6362">
            <v>119.95</v>
          </cell>
          <cell r="E6362">
            <v>119.95</v>
          </cell>
        </row>
        <row r="6363">
          <cell r="A6363" t="str">
            <v>610256059</v>
          </cell>
          <cell r="B6363" t="str">
            <v>ALUPROFIL FÜR PINFÖRDERER</v>
          </cell>
          <cell r="C6363">
            <v>0</v>
          </cell>
          <cell r="D6363">
            <v>57.931666666666665</v>
          </cell>
          <cell r="E6363">
            <v>57.931666666666665</v>
          </cell>
        </row>
        <row r="6364">
          <cell r="A6364" t="str">
            <v>610256060</v>
          </cell>
          <cell r="B6364" t="str">
            <v>GLEITLEISTE F. PINFÖRDERER [ROHMAT.</v>
          </cell>
          <cell r="C6364">
            <v>0</v>
          </cell>
          <cell r="D6364">
            <v>23.65</v>
          </cell>
          <cell r="E6364">
            <v>23.65</v>
          </cell>
        </row>
        <row r="6365">
          <cell r="A6365" t="str">
            <v>610256061</v>
          </cell>
          <cell r="B6365" t="str">
            <v>GRUNDTEIL EIN-/AUSSCHLEUSEN  41127-9  M. ZUBEHÖR</v>
          </cell>
          <cell r="C6365">
            <v>0</v>
          </cell>
          <cell r="D6365">
            <v>5</v>
          </cell>
          <cell r="E6365">
            <v>5</v>
          </cell>
        </row>
        <row r="6366">
          <cell r="A6366" t="str">
            <v>610256062</v>
          </cell>
          <cell r="B6366" t="str">
            <v>BLECHHEBEL FÜR EIN-/AUSSCHLEUSEN - 41126-4</v>
          </cell>
          <cell r="C6366"/>
          <cell r="D6366">
            <v>4.4000000000000004</v>
          </cell>
          <cell r="E6366">
            <v>4.4000000000000004</v>
          </cell>
        </row>
        <row r="6367">
          <cell r="A6367" t="str">
            <v>610256063</v>
          </cell>
          <cell r="B6367" t="str">
            <v>GRUNDTEIL GESP. EIN-/AUSSCHLEUSEN 41141-1, +</v>
          </cell>
          <cell r="C6367"/>
          <cell r="D6367">
            <v>4.34</v>
          </cell>
          <cell r="E6367">
            <v>4.34</v>
          </cell>
        </row>
        <row r="6368">
          <cell r="A6368" t="str">
            <v>610256100</v>
          </cell>
          <cell r="B6368" t="str">
            <v>WEICHENSCHENKEL BEHÄNGUNG RECHTS -41117-1</v>
          </cell>
          <cell r="C6368"/>
          <cell r="D6368">
            <v>25.3</v>
          </cell>
          <cell r="E6368">
            <v>25.3</v>
          </cell>
        </row>
        <row r="6369">
          <cell r="A6369" t="str">
            <v>610256101</v>
          </cell>
          <cell r="B6369" t="str">
            <v>FÜHRUNG FÜR WEICHENSCHENKEL BHS RECHTS -41118-1</v>
          </cell>
          <cell r="C6369"/>
          <cell r="D6369">
            <v>52.8</v>
          </cell>
          <cell r="E6369">
            <v>52.8</v>
          </cell>
        </row>
        <row r="6370">
          <cell r="A6370" t="str">
            <v>610256102</v>
          </cell>
          <cell r="B6370" t="str">
            <v>DISTANZBOLZEN B-DII-M4X12-SW7</v>
          </cell>
          <cell r="C6370">
            <v>0</v>
          </cell>
          <cell r="D6370">
            <v>0.26</v>
          </cell>
          <cell r="E6370">
            <v>0.26</v>
          </cell>
        </row>
        <row r="6371">
          <cell r="A6371" t="str">
            <v>610256103</v>
          </cell>
          <cell r="B6371" t="str">
            <v>BLECHHEBEL FÜR ABGABE -41126-5 (S10086-89</v>
          </cell>
          <cell r="C6371">
            <v>0</v>
          </cell>
          <cell r="D6371">
            <v>4.8</v>
          </cell>
          <cell r="E6371">
            <v>4.8</v>
          </cell>
        </row>
        <row r="6372">
          <cell r="A6372" t="str">
            <v>610256104</v>
          </cell>
          <cell r="B6372" t="str">
            <v>BLECHHEBEL FÜR ABGABE - 41126-3/4 (S10056</v>
          </cell>
          <cell r="C6372"/>
          <cell r="D6372">
            <v>4.4000000000000004</v>
          </cell>
          <cell r="E6372">
            <v>4.4000000000000004</v>
          </cell>
        </row>
        <row r="6373">
          <cell r="A6373" t="str">
            <v>610256105</v>
          </cell>
          <cell r="B6373" t="str">
            <v>BOLZEN FÜR ABGABE/AUFGABE MIT LAGER - 41264-3</v>
          </cell>
          <cell r="C6373">
            <v>0</v>
          </cell>
          <cell r="D6373">
            <v>6.6</v>
          </cell>
          <cell r="E6373">
            <v>6.6</v>
          </cell>
        </row>
        <row r="6374">
          <cell r="A6374" t="str">
            <v>610256106</v>
          </cell>
          <cell r="B6374" t="str">
            <v>WELLE FÜR ABGABE - 41123-2</v>
          </cell>
          <cell r="C6374">
            <v>0</v>
          </cell>
          <cell r="D6374">
            <v>18.399999999999999</v>
          </cell>
          <cell r="E6374">
            <v>18.399999999999999</v>
          </cell>
        </row>
        <row r="6375">
          <cell r="A6375" t="str">
            <v>610256107</v>
          </cell>
          <cell r="B6375" t="str">
            <v>GEHÄUSE FÜR ABGABE, BHS LINKS - 41129-3</v>
          </cell>
          <cell r="C6375">
            <v>0</v>
          </cell>
          <cell r="D6375">
            <v>38.5</v>
          </cell>
          <cell r="E6375">
            <v>38.5</v>
          </cell>
        </row>
        <row r="6376">
          <cell r="A6376" t="str">
            <v>610256200</v>
          </cell>
          <cell r="B6376" t="str">
            <v>KETTENFÜHRUNGSPROFIL AUFGABE LINKS - 41233</v>
          </cell>
          <cell r="C6376">
            <v>0</v>
          </cell>
          <cell r="D6376">
            <v>17.600000000000001</v>
          </cell>
          <cell r="E6376">
            <v>17.600000000000001</v>
          </cell>
        </row>
        <row r="6377">
          <cell r="A6377" t="str">
            <v>610256201</v>
          </cell>
          <cell r="B6377" t="str">
            <v>KETTENRAD ABGABE/AUFGABE - 41128-3</v>
          </cell>
          <cell r="C6377">
            <v>0</v>
          </cell>
          <cell r="D6377">
            <v>64.900000000000006</v>
          </cell>
          <cell r="E6377">
            <v>64.900000000000006</v>
          </cell>
        </row>
        <row r="6378">
          <cell r="A6378" t="str">
            <v>610256202</v>
          </cell>
          <cell r="B6378" t="str">
            <v>GRUNDTEIL FÜR ABGABE/AUFGABE - 41127-9</v>
          </cell>
          <cell r="C6378">
            <v>0</v>
          </cell>
          <cell r="D6378">
            <v>4.4000000000000004</v>
          </cell>
          <cell r="E6378">
            <v>4.4000000000000004</v>
          </cell>
        </row>
        <row r="6379">
          <cell r="A6379" t="str">
            <v>610256203</v>
          </cell>
          <cell r="B6379" t="str">
            <v>GRUNDTEIL FÜR ABGABE/AUFGABE, GESPIEGELT - 41141-1</v>
          </cell>
          <cell r="C6379">
            <v>0</v>
          </cell>
          <cell r="D6379">
            <v>4.4000000000000004</v>
          </cell>
          <cell r="E6379">
            <v>4.4000000000000004</v>
          </cell>
        </row>
        <row r="6380">
          <cell r="A6380" t="str">
            <v>610256204</v>
          </cell>
          <cell r="B6380" t="str">
            <v>DISTANZHÜLSE MESSING - B-D-D4X3</v>
          </cell>
          <cell r="C6380">
            <v>0</v>
          </cell>
          <cell r="D6380">
            <v>0.11</v>
          </cell>
          <cell r="E6380">
            <v>0.11</v>
          </cell>
        </row>
        <row r="6381">
          <cell r="A6381" t="str">
            <v>610256205</v>
          </cell>
          <cell r="B6381" t="str">
            <v>WEICHENSCHENKEL ABGABE, BHS LINKS - 41134-4</v>
          </cell>
          <cell r="C6381">
            <v>0</v>
          </cell>
          <cell r="D6381">
            <v>21.56</v>
          </cell>
          <cell r="E6381">
            <v>21.56</v>
          </cell>
        </row>
        <row r="6382">
          <cell r="A6382" t="str">
            <v>610256205-3</v>
          </cell>
          <cell r="B6382" t="str">
            <v>WEICHENSCHENKEL ABGABE, BHS LINKS - 41134-3</v>
          </cell>
          <cell r="C6382"/>
          <cell r="D6382">
            <v>59.95</v>
          </cell>
          <cell r="E6382">
            <v>59.95</v>
          </cell>
        </row>
        <row r="6383">
          <cell r="A6383" t="str">
            <v>610256206</v>
          </cell>
          <cell r="B6383" t="str">
            <v>ABDECKUNG FÜR AUFGABE LI /BHS RE, AUFGABE RE/BHS</v>
          </cell>
          <cell r="C6383">
            <v>0</v>
          </cell>
          <cell r="D6383">
            <v>19.579999999999998</v>
          </cell>
          <cell r="E6383">
            <v>19.579999999999998</v>
          </cell>
        </row>
        <row r="6384">
          <cell r="A6384" t="str">
            <v>610256207</v>
          </cell>
          <cell r="B6384" t="str">
            <v>WEICHENSCHENKELFÜHRUNG FÜR ABGABE BHS LINKS -</v>
          </cell>
          <cell r="C6384">
            <v>0</v>
          </cell>
          <cell r="D6384">
            <v>17.600000000000001</v>
          </cell>
          <cell r="E6384">
            <v>17.600000000000001</v>
          </cell>
        </row>
        <row r="6385">
          <cell r="A6385" t="str">
            <v>610256208</v>
          </cell>
          <cell r="B6385" t="str">
            <v>KLEIDERBÜGELFÜHRUNG AUS DER WEICHE - 41136-4</v>
          </cell>
          <cell r="C6385">
            <v>0</v>
          </cell>
          <cell r="D6385">
            <v>7.7</v>
          </cell>
          <cell r="E6385">
            <v>7.7</v>
          </cell>
        </row>
        <row r="6386">
          <cell r="A6386" t="str">
            <v>610256208-3</v>
          </cell>
          <cell r="B6386" t="str">
            <v>KLEIDERBÜGELFÜHRUNG AUS DER WEICHE - 41136-3</v>
          </cell>
          <cell r="C6386"/>
          <cell r="D6386">
            <v>7.7</v>
          </cell>
          <cell r="E6386">
            <v>7.7</v>
          </cell>
        </row>
        <row r="6387">
          <cell r="A6387" t="str">
            <v>610256209</v>
          </cell>
          <cell r="B6387" t="str">
            <v>BLECHHEBEL FÜR ABGABE/AUFGABE - 41126-5</v>
          </cell>
          <cell r="C6387">
            <v>0</v>
          </cell>
          <cell r="D6387">
            <v>4.4000000000000004</v>
          </cell>
          <cell r="E6387">
            <v>4.4000000000000004</v>
          </cell>
        </row>
        <row r="6388">
          <cell r="A6388" t="str">
            <v>610256210</v>
          </cell>
          <cell r="B6388" t="str">
            <v>ABSTANDHALTER - B-D-D4X5 --&gt; 610106200</v>
          </cell>
          <cell r="C6388"/>
          <cell r="D6388">
            <v>0.95</v>
          </cell>
          <cell r="E6388">
            <v>0.95</v>
          </cell>
        </row>
        <row r="6389">
          <cell r="A6389" t="str">
            <v>610256211</v>
          </cell>
          <cell r="B6389" t="str">
            <v>FEDER L=52 MM FÜR KETTENRAD ABGABE/AUFGABE -</v>
          </cell>
          <cell r="C6389">
            <v>0</v>
          </cell>
          <cell r="D6389">
            <v>1.1399999999999999</v>
          </cell>
          <cell r="E6389">
            <v>1.1399999999999999</v>
          </cell>
        </row>
        <row r="6390">
          <cell r="A6390" t="str">
            <v>610256212</v>
          </cell>
          <cell r="B6390" t="str">
            <v>FEDER L=67 MM F. KETTENRAD AB-/AUFGABE TT</v>
          </cell>
          <cell r="C6390">
            <v>0</v>
          </cell>
          <cell r="D6390">
            <v>1.9</v>
          </cell>
          <cell r="E6390">
            <v>1.9</v>
          </cell>
        </row>
        <row r="6391">
          <cell r="A6391" t="str">
            <v>610256213</v>
          </cell>
          <cell r="B6391" t="str">
            <v>ZYLINDERHALTERUNG - B-DII-M4X12-SW7</v>
          </cell>
          <cell r="C6391">
            <v>0</v>
          </cell>
          <cell r="D6391">
            <v>0.42</v>
          </cell>
          <cell r="E6391">
            <v>0.42</v>
          </cell>
        </row>
        <row r="6392">
          <cell r="A6392" t="str">
            <v>610256214</v>
          </cell>
          <cell r="B6392" t="str">
            <v>BUCHSE 4X5 FÜR KETTENRAD ABGABE/AUFGABE - 41130-1</v>
          </cell>
          <cell r="C6392">
            <v>0</v>
          </cell>
          <cell r="D6392">
            <v>2</v>
          </cell>
          <cell r="E6392">
            <v>2</v>
          </cell>
        </row>
        <row r="6393">
          <cell r="A6393" t="str">
            <v>610256215</v>
          </cell>
          <cell r="B6393" t="str">
            <v>WELLE FÜR ABGABE - 41123-3</v>
          </cell>
          <cell r="C6393"/>
          <cell r="D6393">
            <v>8.69</v>
          </cell>
          <cell r="E6393">
            <v>8.69</v>
          </cell>
        </row>
        <row r="6394">
          <cell r="A6394" t="str">
            <v>610256216</v>
          </cell>
          <cell r="B6394" t="str">
            <v>FLANSCH FÜR ABGABE/AUFGABE - 41124-1</v>
          </cell>
          <cell r="C6394"/>
          <cell r="D6394">
            <v>15.84</v>
          </cell>
          <cell r="E6394">
            <v>15.84</v>
          </cell>
        </row>
        <row r="6395">
          <cell r="A6395" t="str">
            <v>610256217</v>
          </cell>
          <cell r="B6395" t="str">
            <v>KUNSTSTOFFTEIL WEICHE - 41404-6</v>
          </cell>
          <cell r="C6395"/>
          <cell r="D6395">
            <v>39.6</v>
          </cell>
          <cell r="E6395">
            <v>39.6</v>
          </cell>
        </row>
        <row r="6396">
          <cell r="A6396" t="str">
            <v>610256218</v>
          </cell>
          <cell r="B6396" t="str">
            <v>PROFIL FÜR GERADE WEICHE - 41415-4</v>
          </cell>
          <cell r="C6396"/>
          <cell r="D6396">
            <v>40</v>
          </cell>
          <cell r="E6396">
            <v>40</v>
          </cell>
        </row>
        <row r="6397">
          <cell r="A6397" t="str">
            <v>610256219</v>
          </cell>
          <cell r="B6397" t="str">
            <v>ROTATIONSPUNKT FÜR GERADE WEICHE - 41417</v>
          </cell>
          <cell r="C6397"/>
          <cell r="D6397">
            <v>9.8800000000000008</v>
          </cell>
          <cell r="E6397">
            <v>9.8800000000000008</v>
          </cell>
        </row>
        <row r="6398">
          <cell r="A6398" t="str">
            <v>610256220</v>
          </cell>
          <cell r="B6398" t="str">
            <v>WEICHENSCHENKEL ABGABE, L-R, (L-L) - 41432-3</v>
          </cell>
          <cell r="C6398"/>
          <cell r="D6398">
            <v>20.239999999999998</v>
          </cell>
          <cell r="E6398">
            <v>20.239999999999998</v>
          </cell>
        </row>
        <row r="6399">
          <cell r="A6399" t="str">
            <v>610256221</v>
          </cell>
          <cell r="B6399" t="str">
            <v>BLECH ABGABE, L-R, (L-L) - 41434</v>
          </cell>
          <cell r="C6399"/>
          <cell r="D6399">
            <v>16.39</v>
          </cell>
          <cell r="E6399">
            <v>16.39</v>
          </cell>
        </row>
        <row r="6400">
          <cell r="A6400" t="str">
            <v>610256222</v>
          </cell>
          <cell r="B6400" t="str">
            <v>RING - 41291</v>
          </cell>
          <cell r="C6400">
            <v>0</v>
          </cell>
          <cell r="D6400">
            <v>0.96</v>
          </cell>
          <cell r="E6400">
            <v>0.96</v>
          </cell>
        </row>
        <row r="6401">
          <cell r="A6401" t="str">
            <v>610256223</v>
          </cell>
          <cell r="B6401" t="str">
            <v>ABDECKUNG links für SCHIENENPROFIL - 41037-5</v>
          </cell>
          <cell r="C6401">
            <v>0</v>
          </cell>
          <cell r="D6401">
            <v>9.2799999999999994</v>
          </cell>
          <cell r="E6401">
            <v>9.2799999999999994</v>
          </cell>
        </row>
        <row r="6402">
          <cell r="A6402" t="str">
            <v>610256224</v>
          </cell>
          <cell r="B6402" t="str">
            <v>ABDECKUNG rechts für SCHIENENPROFIL - 41010-4</v>
          </cell>
          <cell r="C6402">
            <v>0</v>
          </cell>
          <cell r="D6402">
            <v>9.2799999999999994</v>
          </cell>
          <cell r="E6402">
            <v>9.2799999999999994</v>
          </cell>
        </row>
        <row r="6403">
          <cell r="A6403" t="str">
            <v>610256225</v>
          </cell>
          <cell r="B6403" t="str">
            <v>ABDECKUNG klein für SCHIENENPROFIL</v>
          </cell>
          <cell r="C6403">
            <v>0</v>
          </cell>
          <cell r="D6403">
            <v>3.58</v>
          </cell>
          <cell r="E6403">
            <v>3.58</v>
          </cell>
        </row>
        <row r="6404">
          <cell r="A6404" t="str">
            <v>610256300</v>
          </cell>
          <cell r="B6404" t="str">
            <v>1ENTLADESPITZE FÜR PIN-ENTLADUNG AN LADEBAUM</v>
          </cell>
          <cell r="C6404">
            <v>0</v>
          </cell>
          <cell r="D6404">
            <v>188.5</v>
          </cell>
          <cell r="E6404">
            <v>188.5</v>
          </cell>
        </row>
        <row r="6405">
          <cell r="A6405" t="str">
            <v>610256301</v>
          </cell>
          <cell r="B6405" t="str">
            <v>GLEITLEISTE FÜR PIN-ENTLADUNG AN LADEBAUM</v>
          </cell>
          <cell r="C6405">
            <v>0</v>
          </cell>
          <cell r="D6405">
            <v>45</v>
          </cell>
          <cell r="E6405">
            <v>45</v>
          </cell>
        </row>
        <row r="6406">
          <cell r="A6406" t="str">
            <v>610256302</v>
          </cell>
          <cell r="B6406" t="str">
            <v>VERBINDUNG 1 FÜR PIN-ENTLADUNG AN LADEBAUM</v>
          </cell>
          <cell r="C6406">
            <v>10.5</v>
          </cell>
          <cell r="D6406">
            <v>13.508704988655733</v>
          </cell>
          <cell r="E6406">
            <v>31.925371655322397</v>
          </cell>
        </row>
        <row r="6407">
          <cell r="A6407" t="str">
            <v>610256303</v>
          </cell>
          <cell r="B6407" t="str">
            <v>VERBINDUNG 2, TEIL 1 FÜR PIN-ENTLADUNG AN LADEBAUM</v>
          </cell>
          <cell r="C6407">
            <v>5.3333333333333339</v>
          </cell>
          <cell r="D6407">
            <v>1.5009672209617479</v>
          </cell>
          <cell r="E6407">
            <v>14.750967220961748</v>
          </cell>
        </row>
        <row r="6408">
          <cell r="A6408" t="str">
            <v>610256304</v>
          </cell>
          <cell r="B6408" t="str">
            <v>VERBINDUNG 2, TEIL 2 FÜR PIN-ENTLADUNG AN LADEBAUM</v>
          </cell>
          <cell r="C6408">
            <v>3</v>
          </cell>
          <cell r="D6408">
            <v>6.12</v>
          </cell>
          <cell r="E6408">
            <v>14.12</v>
          </cell>
        </row>
        <row r="6409">
          <cell r="A6409" t="str">
            <v>610256305</v>
          </cell>
          <cell r="B6409" t="str">
            <v>MITNEHMER FÜR PIN-ENTLADUNG AN LADEBAUM</v>
          </cell>
          <cell r="C6409">
            <v>1.5</v>
          </cell>
          <cell r="D6409">
            <v>0.81351320155821683</v>
          </cell>
          <cell r="E6409">
            <v>7.3135132015582158</v>
          </cell>
        </row>
        <row r="6410">
          <cell r="A6410" t="str">
            <v>610256306</v>
          </cell>
          <cell r="B6410" t="str">
            <v>PLATTE 1 FÜR PIN-ENTLADUNG AN LADEBAUM</v>
          </cell>
          <cell r="C6410">
            <v>3</v>
          </cell>
          <cell r="D6410">
            <v>10.506770546732238</v>
          </cell>
          <cell r="E6410">
            <v>18.506770546732234</v>
          </cell>
        </row>
        <row r="6411">
          <cell r="A6411" t="str">
            <v>610256307</v>
          </cell>
          <cell r="B6411" t="str">
            <v>PLATTE 2 FÜR PIN-ENTLADUNG AN LADEBAUM</v>
          </cell>
          <cell r="C6411">
            <v>6.5</v>
          </cell>
          <cell r="D6411">
            <v>18.011606651540976</v>
          </cell>
          <cell r="E6411">
            <v>32.428273318207637</v>
          </cell>
        </row>
        <row r="6412">
          <cell r="A6412" t="str">
            <v>610256308</v>
          </cell>
          <cell r="B6412" t="str">
            <v>PLATTE 3 FÜR PIN-ENTLADUNG AN LADEBAUM</v>
          </cell>
          <cell r="C6412">
            <v>5.3333333333333339</v>
          </cell>
          <cell r="D6412">
            <v>7.5048361048087404</v>
          </cell>
          <cell r="E6412">
            <v>20.754836104808742</v>
          </cell>
        </row>
        <row r="6413">
          <cell r="A6413" t="str">
            <v>610256309</v>
          </cell>
          <cell r="B6413" t="str">
            <v>PLATTE 4 FÜR PIN-ENTLADUNG AN LADEBAUM</v>
          </cell>
          <cell r="C6413">
            <v>5.5000000000000009</v>
          </cell>
          <cell r="D6413">
            <v>7.5048361048087404</v>
          </cell>
          <cell r="E6413">
            <v>20.921502771475406</v>
          </cell>
        </row>
        <row r="6414">
          <cell r="A6414" t="str">
            <v>610264001</v>
          </cell>
          <cell r="B6414" t="str">
            <v>AUFGABE LINKS BHS LINKS FÜR FÖRDERER - 41302-2</v>
          </cell>
          <cell r="C6414"/>
          <cell r="D6414">
            <v>600</v>
          </cell>
          <cell r="E6414">
            <v>600</v>
          </cell>
        </row>
        <row r="6415">
          <cell r="A6415" t="str">
            <v>610264002</v>
          </cell>
          <cell r="B6415" t="str">
            <v>AUFGABE RECHTS BHS LINKS - 41301-3</v>
          </cell>
          <cell r="C6415"/>
          <cell r="D6415"/>
          <cell r="E6415"/>
        </row>
        <row r="6416">
          <cell r="A6416" t="str">
            <v>610266001</v>
          </cell>
          <cell r="B6416" t="str">
            <v>KB-FÜHRUNG INNERER EINLASS RECHTS, BEHÄNGUNG LINKS</v>
          </cell>
          <cell r="C6416"/>
          <cell r="D6416">
            <v>480</v>
          </cell>
          <cell r="E6416">
            <v>480</v>
          </cell>
        </row>
        <row r="6417">
          <cell r="A6417" t="str">
            <v>610404001</v>
          </cell>
          <cell r="B6417" t="str">
            <v>ÜBERGANG PIN/PIN FÜR FÖRDERER - 41110</v>
          </cell>
          <cell r="C6417">
            <v>0</v>
          </cell>
          <cell r="D6417">
            <v>60</v>
          </cell>
          <cell r="E6417">
            <v>60</v>
          </cell>
        </row>
        <row r="6418">
          <cell r="A6418" t="str">
            <v>610404002</v>
          </cell>
          <cell r="B6418" t="str">
            <v>ÜBERGANG KLINKE/KLINKE FÜR FÖRDERER - 41101</v>
          </cell>
          <cell r="C6418"/>
          <cell r="D6418">
            <v>64.28</v>
          </cell>
          <cell r="E6418">
            <v>64.28</v>
          </cell>
        </row>
        <row r="6419">
          <cell r="A6419" t="str">
            <v>610404003</v>
          </cell>
          <cell r="B6419" t="str">
            <v>ÜBERGANG PIN/KLINKE FÜR FÖRDERER - 41102</v>
          </cell>
          <cell r="C6419"/>
          <cell r="D6419">
            <v>60</v>
          </cell>
          <cell r="E6419">
            <v>60</v>
          </cell>
        </row>
        <row r="6420">
          <cell r="A6420" t="str">
            <v>610404004</v>
          </cell>
          <cell r="B6420" t="str">
            <v>ÜBERGANG KLINKE/PIN FÜR FÖRDERER - 41103</v>
          </cell>
          <cell r="C6420"/>
          <cell r="D6420">
            <v>60</v>
          </cell>
          <cell r="E6420">
            <v>60</v>
          </cell>
        </row>
        <row r="6421">
          <cell r="A6421" t="str">
            <v>610406001</v>
          </cell>
          <cell r="B6421" t="str">
            <v>RUTSCHPROFIL ZWISCHEN KLINKE UND KLINKE - 41107-1</v>
          </cell>
          <cell r="C6421">
            <v>0</v>
          </cell>
          <cell r="D6421">
            <v>19.8</v>
          </cell>
          <cell r="E6421">
            <v>19.8</v>
          </cell>
        </row>
        <row r="6422">
          <cell r="A6422" t="str">
            <v>610406002</v>
          </cell>
          <cell r="B6422" t="str">
            <v>EINSCHLEUSEN GLEITPROFIL 41110-B</v>
          </cell>
          <cell r="C6422"/>
          <cell r="D6422"/>
          <cell r="E6422"/>
        </row>
        <row r="6423">
          <cell r="A6423" t="str">
            <v>610454001</v>
          </cell>
          <cell r="B6423" t="str">
            <v>STOPPER M. PNEU. IN DER STRECKE F. KLINKENFÖRDERER</v>
          </cell>
          <cell r="C6423">
            <v>0</v>
          </cell>
          <cell r="D6423">
            <v>186</v>
          </cell>
          <cell r="E6423">
            <v>186</v>
          </cell>
        </row>
        <row r="6424">
          <cell r="A6424" t="str">
            <v>610454001_OZ</v>
          </cell>
          <cell r="B6424" t="str">
            <v>STOPPER OHNE ZYLINDER FÜR KLINKENFÖRDERER</v>
          </cell>
          <cell r="C6424">
            <v>0</v>
          </cell>
          <cell r="D6424">
            <v>57</v>
          </cell>
          <cell r="E6424">
            <v>57</v>
          </cell>
        </row>
        <row r="6425">
          <cell r="A6425" t="str">
            <v>610454002</v>
          </cell>
          <cell r="B6425" t="str">
            <v>STOPPER MANUELL FÜR KLINKENFÖRDERER - 41061</v>
          </cell>
          <cell r="C6425"/>
          <cell r="D6425">
            <v>50</v>
          </cell>
          <cell r="E6425">
            <v>50</v>
          </cell>
        </row>
        <row r="6426">
          <cell r="A6426" t="str">
            <v>610454006</v>
          </cell>
          <cell r="B6426" t="str">
            <v>STOPPER MIT MOTOR - 41070</v>
          </cell>
          <cell r="C6426"/>
          <cell r="D6426"/>
          <cell r="E6426"/>
        </row>
        <row r="6427">
          <cell r="A6427" t="str">
            <v>610454007</v>
          </cell>
          <cell r="B6427" t="str">
            <v>STOPPER MIT MOTOR AN DER ANTRIEBSSTATION - 41071</v>
          </cell>
          <cell r="C6427"/>
          <cell r="D6427"/>
          <cell r="E6427"/>
        </row>
        <row r="6428">
          <cell r="A6428" t="str">
            <v>610454008</v>
          </cell>
          <cell r="B6428" t="str">
            <v>STOPPER PNEUMATISCH AN DER ANTRIEBSSTATION - 41073</v>
          </cell>
          <cell r="C6428"/>
          <cell r="D6428"/>
          <cell r="E6428"/>
        </row>
        <row r="6429">
          <cell r="A6429" t="str">
            <v>610454009</v>
          </cell>
          <cell r="B6429" t="str">
            <v>STOPPER PNEUM. AN DER STRECKE - 41072-2</v>
          </cell>
          <cell r="C6429">
            <v>0</v>
          </cell>
          <cell r="D6429">
            <v>180</v>
          </cell>
          <cell r="E6429">
            <v>180</v>
          </cell>
        </row>
        <row r="6430">
          <cell r="A6430" t="str">
            <v>610456008</v>
          </cell>
          <cell r="B6430" t="str">
            <v>SPITZE F. STOPPER AN LAMAG-RUTSCHSTANGE CP</v>
          </cell>
          <cell r="C6430">
            <v>0</v>
          </cell>
          <cell r="D6430">
            <v>5</v>
          </cell>
          <cell r="E6430">
            <v>5</v>
          </cell>
        </row>
        <row r="6431">
          <cell r="A6431" t="str">
            <v>610456009</v>
          </cell>
          <cell r="B6431" t="str">
            <v>PNEUM. TEILE  24V DC 2W F. STOPPER 41072-2 (TT</v>
          </cell>
          <cell r="C6431"/>
          <cell r="D6431">
            <v>78.75</v>
          </cell>
          <cell r="E6431">
            <v>78.75</v>
          </cell>
        </row>
        <row r="6432">
          <cell r="A6432" t="str">
            <v>610456010</v>
          </cell>
          <cell r="B6432" t="str">
            <v>PNEUM. TEILE  24V DC 1,6W (VENTIL, ZYL., DROSSELN)</v>
          </cell>
          <cell r="C6432">
            <v>0</v>
          </cell>
          <cell r="D6432">
            <v>88.6</v>
          </cell>
          <cell r="E6432">
            <v>88.6</v>
          </cell>
        </row>
        <row r="6433">
          <cell r="A6433" t="str">
            <v>610456200</v>
          </cell>
          <cell r="B6433" t="str">
            <v>DREHLAGER - 41065-3</v>
          </cell>
          <cell r="C6433">
            <v>0</v>
          </cell>
          <cell r="D6433">
            <v>9</v>
          </cell>
          <cell r="E6433">
            <v>9</v>
          </cell>
        </row>
        <row r="6434">
          <cell r="A6434" t="str">
            <v>610456201</v>
          </cell>
          <cell r="B6434" t="str">
            <v>TECNO MICROZYL. DOPPELTW. O. MAGNETKOPF</v>
          </cell>
          <cell r="C6434">
            <v>0</v>
          </cell>
          <cell r="D6434">
            <v>38</v>
          </cell>
          <cell r="E6434">
            <v>38</v>
          </cell>
        </row>
        <row r="6435">
          <cell r="A6435" t="str">
            <v>610456202</v>
          </cell>
          <cell r="B6435" t="str">
            <v>TECNO STECK-DROSSELRÜCKSCHL.VENT. ABLUFT</v>
          </cell>
          <cell r="C6435">
            <v>0</v>
          </cell>
          <cell r="D6435">
            <v>8.7200000000000006</v>
          </cell>
          <cell r="E6435">
            <v>8.7200000000000006</v>
          </cell>
        </row>
        <row r="6436">
          <cell r="A6436" t="str">
            <v>610456203</v>
          </cell>
          <cell r="B6436" t="str">
            <v>5/2-WEGE - TECHNO-ECO-VENTIL 24V DC 2W</v>
          </cell>
          <cell r="C6436"/>
          <cell r="D6436">
            <v>27.81</v>
          </cell>
          <cell r="E6436">
            <v>27.81</v>
          </cell>
        </row>
        <row r="6437">
          <cell r="A6437" t="str">
            <v>610456204</v>
          </cell>
          <cell r="B6437" t="str">
            <v>5/2-WEGE-TECHNO-ECO-VENTIL HANDBETÄTIGT -</v>
          </cell>
          <cell r="C6437"/>
          <cell r="D6437">
            <v>24.99</v>
          </cell>
          <cell r="E6437">
            <v>24.99</v>
          </cell>
        </row>
        <row r="6438">
          <cell r="A6438" t="str">
            <v>610456205</v>
          </cell>
          <cell r="B6438" t="str">
            <v xml:space="preserve">GELENKKOPF K-CETOP GR. 6 MIT GEWINDE M6 - </v>
          </cell>
          <cell r="C6438">
            <v>0</v>
          </cell>
          <cell r="D6438">
            <v>3.63</v>
          </cell>
          <cell r="E6438">
            <v>3.63</v>
          </cell>
        </row>
        <row r="6439">
          <cell r="A6439" t="str">
            <v>610466001</v>
          </cell>
          <cell r="B6439" t="str">
            <v>RÜCKHALTEKLAPPE CP2100 (TMW/PuntRoma)</v>
          </cell>
          <cell r="C6439">
            <v>0</v>
          </cell>
          <cell r="D6439">
            <v>5</v>
          </cell>
          <cell r="E6439">
            <v>5</v>
          </cell>
        </row>
        <row r="6440">
          <cell r="A6440" t="str">
            <v>610504001</v>
          </cell>
          <cell r="B6440" t="str">
            <v>VEREINZELUNG BHS LINKS FÜR MIXBÜGEL  (PR I)</v>
          </cell>
          <cell r="C6440">
            <v>28.5</v>
          </cell>
          <cell r="D6440">
            <v>414.19412174799697</v>
          </cell>
          <cell r="E6440">
            <v>460.61078841466366</v>
          </cell>
        </row>
        <row r="6441">
          <cell r="A6441" t="str">
            <v>610504002</v>
          </cell>
          <cell r="B6441" t="str">
            <v>VEREINZELUNG BHS RECHTS FÜR MIXBÜGEL</v>
          </cell>
          <cell r="C6441">
            <v>46.166699999999999</v>
          </cell>
          <cell r="D6441">
            <v>334.79829999999998</v>
          </cell>
          <cell r="E6441">
            <v>380.96499999999997</v>
          </cell>
        </row>
        <row r="6442">
          <cell r="A6442" t="str">
            <v>610504003</v>
          </cell>
          <cell r="B6442" t="str">
            <v>KB-STAUMELDER FÜR MIXBÜGELVEREINZELUNG</v>
          </cell>
          <cell r="C6442">
            <v>5</v>
          </cell>
          <cell r="D6442">
            <v>160.24</v>
          </cell>
          <cell r="E6442">
            <v>165.24</v>
          </cell>
        </row>
        <row r="6443">
          <cell r="A6443" t="str">
            <v>610504004</v>
          </cell>
          <cell r="B6443" t="str">
            <v>KB-STAUMELDER FÜR KLINKEN-/PIN-/TASCHENFÖRDERER</v>
          </cell>
          <cell r="C6443">
            <v>5</v>
          </cell>
          <cell r="D6443">
            <v>32.51</v>
          </cell>
          <cell r="E6443">
            <v>37.51</v>
          </cell>
        </row>
        <row r="6444">
          <cell r="A6444" t="str">
            <v>610504005</v>
          </cell>
          <cell r="B6444" t="str">
            <v>TB-EINSCHUSS FÜR CP2100</v>
          </cell>
          <cell r="C6444">
            <v>33.666699999999999</v>
          </cell>
          <cell r="D6444">
            <v>912.38199999999995</v>
          </cell>
          <cell r="E6444">
            <v>946.04870000000005</v>
          </cell>
        </row>
        <row r="6445">
          <cell r="A6445" t="str">
            <v>610504006</v>
          </cell>
          <cell r="B6445" t="str">
            <v>BEFESTIGUNG NIEDERHALTERLEISTEKPL. FÜR</v>
          </cell>
          <cell r="C6445"/>
          <cell r="D6445">
            <v>27</v>
          </cell>
          <cell r="E6445">
            <v>27</v>
          </cell>
        </row>
        <row r="6446">
          <cell r="A6446" t="str">
            <v>610504010</v>
          </cell>
          <cell r="B6446" t="str">
            <v>VEREINZELUNG BHS LINKS FÜR MIXBÜGEL (PR II)</v>
          </cell>
          <cell r="C6446">
            <v>24.666699999999999</v>
          </cell>
          <cell r="D6446">
            <v>659.34760000000006</v>
          </cell>
          <cell r="E6446">
            <v>699.43100000000004</v>
          </cell>
        </row>
        <row r="6447">
          <cell r="A6447" t="str">
            <v>610506001</v>
          </cell>
          <cell r="B6447" t="str">
            <v>LAGER FÜR VEREINZELUNG</v>
          </cell>
          <cell r="C6447">
            <v>0</v>
          </cell>
          <cell r="D6447">
            <v>25</v>
          </cell>
          <cell r="E6447">
            <v>25</v>
          </cell>
        </row>
        <row r="6448">
          <cell r="A6448" t="str">
            <v>610506002</v>
          </cell>
          <cell r="B6448" t="str">
            <v>RAMPE FÜR VEREINZELUNG</v>
          </cell>
          <cell r="C6448">
            <v>0</v>
          </cell>
          <cell r="D6448">
            <v>23</v>
          </cell>
          <cell r="E6448">
            <v>23</v>
          </cell>
        </row>
        <row r="6449">
          <cell r="A6449" t="str">
            <v>610506003</v>
          </cell>
          <cell r="B6449" t="str">
            <v>ITEM PROFILZUSCHNITT L=150  FÜR VEREINZELUNG</v>
          </cell>
          <cell r="C6449">
            <v>1.5</v>
          </cell>
          <cell r="D6449">
            <v>2.6564999999999999</v>
          </cell>
          <cell r="E6449">
            <v>4.1565000000000003</v>
          </cell>
        </row>
        <row r="6450">
          <cell r="A6450" t="str">
            <v>610506005</v>
          </cell>
          <cell r="B6450" t="str">
            <v>HALTER FÜR VEREINZELUNG</v>
          </cell>
          <cell r="C6450">
            <v>0</v>
          </cell>
          <cell r="D6450">
            <v>5.12</v>
          </cell>
          <cell r="E6450">
            <v>5.12</v>
          </cell>
        </row>
        <row r="6451">
          <cell r="A6451" t="str">
            <v>610506006</v>
          </cell>
          <cell r="B6451" t="str">
            <v>PLATTE FÜR VEREINZELUNG</v>
          </cell>
          <cell r="C6451">
            <v>0</v>
          </cell>
          <cell r="D6451">
            <v>25</v>
          </cell>
          <cell r="E6451">
            <v>25</v>
          </cell>
        </row>
        <row r="6452">
          <cell r="A6452" t="str">
            <v>610506007</v>
          </cell>
          <cell r="B6452" t="str">
            <v>KLOTZ FÜR VEREINZELUNG</v>
          </cell>
          <cell r="C6452">
            <v>0</v>
          </cell>
          <cell r="D6452">
            <v>26.5</v>
          </cell>
          <cell r="E6452">
            <v>26.5</v>
          </cell>
        </row>
        <row r="6453">
          <cell r="A6453" t="str">
            <v>610506008</v>
          </cell>
          <cell r="B6453" t="str">
            <v>SEPARATORTRÄGER FÜR VEREINZELUNG</v>
          </cell>
          <cell r="C6453">
            <v>0</v>
          </cell>
          <cell r="D6453">
            <v>21.8</v>
          </cell>
          <cell r="E6453">
            <v>21.8</v>
          </cell>
        </row>
        <row r="6454">
          <cell r="A6454" t="str">
            <v>610506009</v>
          </cell>
          <cell r="B6454" t="str">
            <v>STÖSSEL METALLHAKEN 2-4 MM FÜR VEREINZELUNG</v>
          </cell>
          <cell r="C6454">
            <v>0</v>
          </cell>
          <cell r="D6454">
            <v>84</v>
          </cell>
          <cell r="E6454">
            <v>84</v>
          </cell>
        </row>
        <row r="6455">
          <cell r="A6455" t="str">
            <v>610506010</v>
          </cell>
          <cell r="B6455" t="str">
            <v>GLEITLEISTE BHS LINKS FÜR VEREINZELUNG</v>
          </cell>
          <cell r="C6455">
            <v>29.25</v>
          </cell>
          <cell r="D6455">
            <v>5.7750000000000004</v>
          </cell>
          <cell r="E6455">
            <v>35.024999999999999</v>
          </cell>
        </row>
        <row r="6456">
          <cell r="A6456" t="str">
            <v>610506011</v>
          </cell>
          <cell r="B6456" t="str">
            <v>BÜGELFÜHRUNG FÜR VEREINZELUNG</v>
          </cell>
          <cell r="C6456">
            <v>0</v>
          </cell>
          <cell r="D6456">
            <v>8</v>
          </cell>
          <cell r="E6456">
            <v>8</v>
          </cell>
        </row>
        <row r="6457">
          <cell r="A6457" t="str">
            <v>610506012</v>
          </cell>
          <cell r="B6457" t="str">
            <v>DISTANZHÜLSE FÜR VEREINZELUNG</v>
          </cell>
          <cell r="C6457">
            <v>1.5</v>
          </cell>
          <cell r="D6457">
            <v>0.81351320155821683</v>
          </cell>
          <cell r="E6457">
            <v>7.3135132015582158</v>
          </cell>
        </row>
        <row r="6458">
          <cell r="A6458" t="str">
            <v>610506013</v>
          </cell>
          <cell r="B6458" t="str">
            <v>STÖSSEL KUNSTSTOFFHAKEN FÜR VEREINZELUNG</v>
          </cell>
          <cell r="C6458"/>
          <cell r="D6458">
            <v>28</v>
          </cell>
          <cell r="E6458">
            <v>28</v>
          </cell>
        </row>
        <row r="6459">
          <cell r="A6459" t="str">
            <v>610506015</v>
          </cell>
          <cell r="B6459" t="str">
            <v>HALTEWINKEL HINTEN FÜR VEREINZELUNG</v>
          </cell>
          <cell r="C6459">
            <v>0</v>
          </cell>
          <cell r="D6459">
            <v>8.625</v>
          </cell>
          <cell r="E6459">
            <v>8.625</v>
          </cell>
        </row>
        <row r="6460">
          <cell r="A6460" t="str">
            <v>610506016</v>
          </cell>
          <cell r="B6460" t="str">
            <v>HALTEWINKEL VORN FÜR VEREINZELUNG</v>
          </cell>
          <cell r="C6460">
            <v>0</v>
          </cell>
          <cell r="D6460">
            <v>72.400000000000006</v>
          </cell>
          <cell r="E6460">
            <v>72.400000000000006</v>
          </cell>
        </row>
        <row r="6461">
          <cell r="A6461" t="str">
            <v>610506019</v>
          </cell>
          <cell r="B6461" t="str">
            <v>WINKEL FÜR VEREINZELUNG</v>
          </cell>
          <cell r="C6461">
            <v>0</v>
          </cell>
          <cell r="D6461">
            <v>40</v>
          </cell>
          <cell r="E6461">
            <v>40</v>
          </cell>
        </row>
        <row r="6462">
          <cell r="A6462" t="str">
            <v>610506020</v>
          </cell>
          <cell r="B6462" t="str">
            <v>SENSORHALTER FÜR STAUMELDER FÜR</v>
          </cell>
          <cell r="C6462">
            <v>0</v>
          </cell>
          <cell r="D6462">
            <v>39.799999999999997</v>
          </cell>
          <cell r="E6462">
            <v>39.799999999999997</v>
          </cell>
        </row>
        <row r="6463">
          <cell r="A6463" t="str">
            <v>610506021</v>
          </cell>
          <cell r="B6463" t="str">
            <v>BLECHTEIL 2 FÜR STAUMELDER FÜRMIXBÜGELVEREINZELUNG</v>
          </cell>
          <cell r="C6463">
            <v>0</v>
          </cell>
          <cell r="D6463">
            <v>36</v>
          </cell>
          <cell r="E6463">
            <v>36</v>
          </cell>
        </row>
        <row r="6464">
          <cell r="A6464" t="str">
            <v>610506022</v>
          </cell>
          <cell r="B6464" t="str">
            <v>BLECHTEIL 3 FÜR STAUMELDER FÜRMIXBÜGELVEREINZELUNG</v>
          </cell>
          <cell r="C6464">
            <v>0</v>
          </cell>
          <cell r="D6464">
            <v>6</v>
          </cell>
          <cell r="E6464">
            <v>6</v>
          </cell>
        </row>
        <row r="6465">
          <cell r="A6465" t="str">
            <v>610506023</v>
          </cell>
          <cell r="B6465" t="str">
            <v>ABFRAGELEISTE FÜR STAUMELDER FÜR</v>
          </cell>
          <cell r="C6465">
            <v>0</v>
          </cell>
          <cell r="D6465">
            <v>11.9</v>
          </cell>
          <cell r="E6465">
            <v>11.9</v>
          </cell>
        </row>
        <row r="6466">
          <cell r="A6466" t="str">
            <v>610506025</v>
          </cell>
          <cell r="B6466" t="str">
            <v>ABFRAGELEISTE FÜR STAUMELDER FÜR</v>
          </cell>
          <cell r="C6466">
            <v>0</v>
          </cell>
          <cell r="D6466">
            <v>15</v>
          </cell>
          <cell r="E6466">
            <v>15</v>
          </cell>
        </row>
        <row r="6467">
          <cell r="A6467" t="str">
            <v>610506026</v>
          </cell>
          <cell r="B6467" t="str">
            <v>SENSORHALTER FÜR STAUMELDER FÜR</v>
          </cell>
          <cell r="C6467">
            <v>0</v>
          </cell>
          <cell r="D6467">
            <v>3.1</v>
          </cell>
          <cell r="E6467">
            <v>3.1</v>
          </cell>
        </row>
        <row r="6468">
          <cell r="A6468" t="str">
            <v>610506027</v>
          </cell>
          <cell r="B6468" t="str">
            <v>ACHSE F. VEREINZELUNG BHS LINKS F. MIXBÜGEL</v>
          </cell>
          <cell r="C6468">
            <v>1</v>
          </cell>
          <cell r="D6468">
            <v>0.28999999999999998</v>
          </cell>
          <cell r="E6468">
            <v>3.79</v>
          </cell>
        </row>
        <row r="6469">
          <cell r="A6469" t="str">
            <v>610506029</v>
          </cell>
          <cell r="B6469" t="str">
            <v>ABSTANDSSCHEIBE F. VEREINZELUNG BHS LINKS F.</v>
          </cell>
          <cell r="C6469">
            <v>1.5</v>
          </cell>
          <cell r="D6469">
            <v>0.81351320155821683</v>
          </cell>
          <cell r="E6469">
            <v>7.3135132015582158</v>
          </cell>
        </row>
        <row r="6470">
          <cell r="A6470" t="str">
            <v>610506030</v>
          </cell>
          <cell r="B6470" t="str">
            <v>RUTSCHE F. VEREINZELUNG BHS LINKS F. MIXBÜGEL</v>
          </cell>
          <cell r="C6470">
            <v>0</v>
          </cell>
          <cell r="D6470">
            <v>30</v>
          </cell>
          <cell r="E6470">
            <v>30</v>
          </cell>
        </row>
        <row r="6471">
          <cell r="A6471" t="str">
            <v>610506031</v>
          </cell>
          <cell r="B6471" t="str">
            <v>BÜGELFÜHRUNG IM VEREINZELNER FÜR TB-EINSCHUSS</v>
          </cell>
          <cell r="C6471"/>
          <cell r="D6471">
            <v>35</v>
          </cell>
          <cell r="E6471">
            <v>35</v>
          </cell>
        </row>
        <row r="6472">
          <cell r="A6472" t="str">
            <v>610506032</v>
          </cell>
          <cell r="B6472" t="str">
            <v>HALTER PF FÜR EINFACHHALTER</v>
          </cell>
          <cell r="C6472"/>
          <cell r="D6472">
            <v>50</v>
          </cell>
          <cell r="E6472">
            <v>50</v>
          </cell>
        </row>
        <row r="6473">
          <cell r="A6473" t="str">
            <v>610506033</v>
          </cell>
          <cell r="B6473" t="str">
            <v>L-PROFIL BEARBEITET - L=100 -FÜR BEFESTIGUNG</v>
          </cell>
          <cell r="C6473"/>
          <cell r="D6473">
            <v>19</v>
          </cell>
          <cell r="E6473">
            <v>19</v>
          </cell>
        </row>
        <row r="6474">
          <cell r="A6474" t="str">
            <v>610506034</v>
          </cell>
          <cell r="B6474" t="str">
            <v>NIEDERHALTERLEISTE 1 FÜR TB-EINSCHUSS</v>
          </cell>
          <cell r="C6474"/>
          <cell r="D6474">
            <v>24</v>
          </cell>
          <cell r="E6474">
            <v>24</v>
          </cell>
        </row>
        <row r="6475">
          <cell r="A6475" t="str">
            <v>610506035</v>
          </cell>
          <cell r="B6475" t="str">
            <v>SENSORHALTER 1 FÜR TB-EINSCHUSS</v>
          </cell>
          <cell r="C6475"/>
          <cell r="D6475">
            <v>50</v>
          </cell>
          <cell r="E6475">
            <v>50</v>
          </cell>
        </row>
        <row r="6476">
          <cell r="A6476" t="str">
            <v>610506036</v>
          </cell>
          <cell r="B6476" t="str">
            <v>FÜHRUNG MOTHERHOOK FÜR TB-EINSCHUSS</v>
          </cell>
          <cell r="C6476"/>
          <cell r="D6476">
            <v>90</v>
          </cell>
          <cell r="E6476">
            <v>90</v>
          </cell>
        </row>
        <row r="6477">
          <cell r="A6477" t="str">
            <v>610506037</v>
          </cell>
          <cell r="B6477" t="str">
            <v>SENSORHALTER 2 FÜR TB-EINSCHUS</v>
          </cell>
          <cell r="C6477"/>
          <cell r="D6477">
            <v>50</v>
          </cell>
          <cell r="E6477">
            <v>50</v>
          </cell>
        </row>
        <row r="6478">
          <cell r="A6478" t="str">
            <v>610506038</v>
          </cell>
          <cell r="B6478" t="str">
            <v>GLEITLEISTE FÜR CP2100 BEARBEITET FÜR TB-EINSCHUSS</v>
          </cell>
          <cell r="C6478"/>
          <cell r="D6478">
            <v>33</v>
          </cell>
          <cell r="E6478">
            <v>33</v>
          </cell>
        </row>
        <row r="6479">
          <cell r="A6479" t="str">
            <v>610506039</v>
          </cell>
          <cell r="B6479" t="str">
            <v>NIEDERHALTERLEISTE 2 FÜR TB-EINSCHUSS</v>
          </cell>
          <cell r="C6479"/>
          <cell r="D6479">
            <v>31</v>
          </cell>
          <cell r="E6479">
            <v>31</v>
          </cell>
        </row>
        <row r="6480">
          <cell r="A6480" t="str">
            <v>610506040</v>
          </cell>
          <cell r="B6480" t="str">
            <v>ÜBERGABEBLECH FÜR TB EINSCHUSS</v>
          </cell>
          <cell r="C6480"/>
          <cell r="D6480">
            <v>30</v>
          </cell>
          <cell r="E6480">
            <v>30</v>
          </cell>
        </row>
        <row r="6481">
          <cell r="A6481" t="str">
            <v>610506041</v>
          </cell>
          <cell r="B6481" t="str">
            <v>PVC LAPPEN FÜR TB EINSCHUSS</v>
          </cell>
          <cell r="C6481"/>
          <cell r="D6481">
            <v>30</v>
          </cell>
          <cell r="E6481">
            <v>30</v>
          </cell>
        </row>
        <row r="6482">
          <cell r="A6482" t="str">
            <v>610506042</v>
          </cell>
          <cell r="B6482" t="str">
            <v>STÖSSEL METALLHAKEN 2-4 MM MIT NASE F.</v>
          </cell>
          <cell r="C6482">
            <v>0</v>
          </cell>
          <cell r="D6482">
            <v>37</v>
          </cell>
          <cell r="E6482">
            <v>37</v>
          </cell>
        </row>
        <row r="6483">
          <cell r="A6483" t="str">
            <v>610506043</v>
          </cell>
          <cell r="B6483" t="str">
            <v>SENSORHALTER FÜR STAUMELDER-PIN/KLINKE ANTRIEB</v>
          </cell>
          <cell r="C6483"/>
          <cell r="D6483">
            <v>23</v>
          </cell>
          <cell r="E6483">
            <v>23</v>
          </cell>
        </row>
        <row r="6484">
          <cell r="A6484" t="str">
            <v>610506044</v>
          </cell>
          <cell r="B6484" t="str">
            <v>ABFRAGELEISTENHALTER FÜR STAUMELDER-PIN/KLINKE</v>
          </cell>
          <cell r="C6484"/>
          <cell r="D6484">
            <v>22</v>
          </cell>
          <cell r="E6484">
            <v>22</v>
          </cell>
        </row>
        <row r="6485">
          <cell r="A6485" t="str">
            <v>610506045</v>
          </cell>
          <cell r="B6485" t="str">
            <v>RAMPE F. CP VEREINZELER RECHTS</v>
          </cell>
          <cell r="C6485">
            <v>0</v>
          </cell>
          <cell r="D6485">
            <v>12</v>
          </cell>
          <cell r="E6485">
            <v>12</v>
          </cell>
        </row>
        <row r="6486">
          <cell r="A6486" t="str">
            <v>610506046</v>
          </cell>
          <cell r="B6486" t="str">
            <v>RAMPE F. CP VEREINZELER LINKS</v>
          </cell>
          <cell r="C6486">
            <v>0</v>
          </cell>
          <cell r="D6486">
            <v>12</v>
          </cell>
          <cell r="E6486">
            <v>12</v>
          </cell>
        </row>
        <row r="6487">
          <cell r="A6487" t="str">
            <v>610506047</v>
          </cell>
          <cell r="B6487" t="str">
            <v>ZYLINDER-/STÖSSEL-PLATTE FÜR KB- VEREINZELER</v>
          </cell>
          <cell r="C6487">
            <v>0</v>
          </cell>
          <cell r="D6487">
            <v>46</v>
          </cell>
          <cell r="E6487">
            <v>46</v>
          </cell>
        </row>
        <row r="6488">
          <cell r="A6488" t="str">
            <v>610506048</v>
          </cell>
          <cell r="B6488" t="str">
            <v>ZYLINDERPLATTE FÜR KB- VEREINZELER</v>
          </cell>
          <cell r="C6488">
            <v>0</v>
          </cell>
          <cell r="D6488">
            <v>26.25</v>
          </cell>
          <cell r="E6488">
            <v>26.25</v>
          </cell>
        </row>
        <row r="6489">
          <cell r="A6489" t="str">
            <v>610506049</v>
          </cell>
          <cell r="B6489" t="str">
            <v>VENTILPLATTE FÜR VEREINZELUNG</v>
          </cell>
          <cell r="C6489">
            <v>3</v>
          </cell>
          <cell r="D6489">
            <v>1.5009672209617479</v>
          </cell>
          <cell r="E6489">
            <v>9.5009672209617477</v>
          </cell>
        </row>
        <row r="6490">
          <cell r="A6490" t="str">
            <v>610506050</v>
          </cell>
          <cell r="B6490" t="str">
            <v>GLEITLEISTE FÜR KB- VEREINZELER</v>
          </cell>
          <cell r="C6490">
            <v>4.6666999999999996</v>
          </cell>
          <cell r="D6490">
            <v>7.6845999999999997</v>
          </cell>
          <cell r="E6490">
            <v>12.3513</v>
          </cell>
        </row>
        <row r="6491">
          <cell r="A6491" t="str">
            <v>610506051</v>
          </cell>
          <cell r="B6491" t="str">
            <v>DISTANZKLOTZ FÜR KB- VEREINZELER</v>
          </cell>
          <cell r="C6491">
            <v>0</v>
          </cell>
          <cell r="D6491">
            <v>23.65</v>
          </cell>
          <cell r="E6491">
            <v>23.65</v>
          </cell>
        </row>
        <row r="6492">
          <cell r="A6492" t="str">
            <v>610506052</v>
          </cell>
          <cell r="B6492" t="str">
            <v>BÜGELFÜHRUNG FÜR KB- VEREINZELER</v>
          </cell>
          <cell r="C6492">
            <v>0</v>
          </cell>
          <cell r="D6492">
            <v>176</v>
          </cell>
          <cell r="E6492">
            <v>176</v>
          </cell>
        </row>
        <row r="6493">
          <cell r="A6493" t="str">
            <v>610506053</v>
          </cell>
          <cell r="B6493" t="str">
            <v>ITEM PROFILZUSCHNITT L=167,5  FÜR VEREINZELUNG</v>
          </cell>
          <cell r="C6493">
            <v>1.5</v>
          </cell>
          <cell r="D6493">
            <v>2.9752999999999998</v>
          </cell>
          <cell r="E6493">
            <v>4.4752999999999998</v>
          </cell>
        </row>
        <row r="6494">
          <cell r="A6494" t="str">
            <v>610506054</v>
          </cell>
          <cell r="B6494" t="str">
            <v>DISTANZROHR FÜR KB- VEREINZELER</v>
          </cell>
          <cell r="C6494">
            <v>0</v>
          </cell>
          <cell r="D6494">
            <v>5</v>
          </cell>
          <cell r="E6494">
            <v>5</v>
          </cell>
        </row>
        <row r="6495">
          <cell r="A6495" t="str">
            <v>610506055</v>
          </cell>
          <cell r="B6495" t="str">
            <v>VERBINDUNGSPLATTE FÜR KB- VEREINZELER</v>
          </cell>
          <cell r="C6495">
            <v>0</v>
          </cell>
          <cell r="D6495">
            <v>12</v>
          </cell>
          <cell r="E6495">
            <v>12</v>
          </cell>
        </row>
        <row r="6496">
          <cell r="A6496" t="str">
            <v>610506056</v>
          </cell>
          <cell r="B6496" t="str">
            <v>BRÜCKE FÜR KB- VEREINZELER</v>
          </cell>
          <cell r="C6496">
            <v>0</v>
          </cell>
          <cell r="D6496">
            <v>4.5</v>
          </cell>
          <cell r="E6496">
            <v>4.5</v>
          </cell>
        </row>
        <row r="6497">
          <cell r="A6497" t="str">
            <v>610506057</v>
          </cell>
          <cell r="B6497" t="str">
            <v>ZYLINDER-/STÖSSEL-PLATTE FÜR KB- VEREINZELER (PR</v>
          </cell>
          <cell r="C6497">
            <v>0</v>
          </cell>
          <cell r="D6497">
            <v>26</v>
          </cell>
          <cell r="E6497">
            <v>26</v>
          </cell>
        </row>
        <row r="6498">
          <cell r="A6498" t="str">
            <v>610506058</v>
          </cell>
          <cell r="B6498" t="str">
            <v>ITEM PROFILZUSCHNITT L=160  FÜR VEREINZELUNG (PR</v>
          </cell>
          <cell r="C6498">
            <v>1.5</v>
          </cell>
          <cell r="D6498">
            <v>3.6991999999999998</v>
          </cell>
          <cell r="E6498">
            <v>5.1992000000000003</v>
          </cell>
        </row>
        <row r="6499">
          <cell r="A6499" t="str">
            <v>610506059</v>
          </cell>
          <cell r="B6499" t="str">
            <v>WINKEL FÜR VEREINZELUNG (PR II)</v>
          </cell>
          <cell r="C6499">
            <v>0</v>
          </cell>
          <cell r="D6499">
            <v>6.5</v>
          </cell>
          <cell r="E6499">
            <v>6.5</v>
          </cell>
        </row>
        <row r="6500">
          <cell r="A6500" t="str">
            <v>610506060</v>
          </cell>
          <cell r="B6500" t="str">
            <v>GLEITLEISTE FÜR KB- VEREINZELER (PR II)</v>
          </cell>
          <cell r="C6500">
            <v>8</v>
          </cell>
          <cell r="D6500">
            <v>7.9492000000000003</v>
          </cell>
          <cell r="E6500">
            <v>23.449199999999998</v>
          </cell>
        </row>
        <row r="6501">
          <cell r="A6501" t="str">
            <v>610506061</v>
          </cell>
          <cell r="B6501" t="str">
            <v>VENTILPLATTE FÜR B_PN_VENTIL KB-VEREINZELUNG</v>
          </cell>
          <cell r="C6501">
            <v>0</v>
          </cell>
          <cell r="D6501">
            <v>46.8</v>
          </cell>
          <cell r="E6501">
            <v>46.8</v>
          </cell>
        </row>
        <row r="6502">
          <cell r="A6502" t="str">
            <v>610554001</v>
          </cell>
          <cell r="B6502" t="str">
            <v>Sensorhalter für WT18-3P420 oder  -BG</v>
          </cell>
          <cell r="C6502">
            <v>0</v>
          </cell>
          <cell r="D6502">
            <v>7</v>
          </cell>
          <cell r="E6502">
            <v>7</v>
          </cell>
        </row>
        <row r="6503">
          <cell r="A6503" t="str">
            <v>610554002</v>
          </cell>
          <cell r="B6503" t="str">
            <v>CPC Sensorhalter mit Reflextaster P1NH601 -BG</v>
          </cell>
          <cell r="C6503">
            <v>0</v>
          </cell>
          <cell r="D6503">
            <v>60.11</v>
          </cell>
          <cell r="E6503">
            <v>60.11</v>
          </cell>
        </row>
        <row r="6504">
          <cell r="A6504" t="str">
            <v>610554003</v>
          </cell>
          <cell r="B6504" t="str">
            <v>HALTER KPL. FÜR TRANSPONDER-LESER</v>
          </cell>
          <cell r="C6504">
            <v>0</v>
          </cell>
          <cell r="D6504">
            <v>14.013379152574108</v>
          </cell>
          <cell r="E6504">
            <v>14.013379152574108</v>
          </cell>
        </row>
        <row r="6505">
          <cell r="A6505" t="str">
            <v>610554004</v>
          </cell>
          <cell r="B6505" t="str">
            <v>HALTER KPL. FÜR LICHTTASTER</v>
          </cell>
          <cell r="C6505">
            <v>0.5</v>
          </cell>
          <cell r="D6505">
            <v>15.1578</v>
          </cell>
          <cell r="E6505">
            <v>15.6578</v>
          </cell>
        </row>
        <row r="6506">
          <cell r="A6506" t="str">
            <v>610554005</v>
          </cell>
          <cell r="B6506" t="str">
            <v>HALTER KPL. FÜR FEDERSCHALTER</v>
          </cell>
          <cell r="C6506"/>
          <cell r="D6506">
            <v>5.0378999999999996</v>
          </cell>
          <cell r="E6506">
            <v>5.0378999999999996</v>
          </cell>
        </row>
        <row r="6507">
          <cell r="A6507" t="str">
            <v>610554006</v>
          </cell>
          <cell r="B6507" t="str">
            <v>SCANNERHALTER FÜR CLV 43X / 44X</v>
          </cell>
          <cell r="C6507">
            <v>5</v>
          </cell>
          <cell r="D6507">
            <v>40.412182618540534</v>
          </cell>
          <cell r="E6507">
            <v>45.412182618540534</v>
          </cell>
        </row>
        <row r="6508">
          <cell r="A6508" t="str">
            <v>610554007</v>
          </cell>
          <cell r="B6508" t="str">
            <v>LICHTSCHRANKENHALTER FÜR DOPPELBÜGELERKENNUNG</v>
          </cell>
          <cell r="C6508">
            <v>8.5</v>
          </cell>
          <cell r="D6508">
            <v>93.055176514014619</v>
          </cell>
          <cell r="E6508">
            <v>104.05517651401463</v>
          </cell>
        </row>
        <row r="6509">
          <cell r="A6509" t="str">
            <v>610554008</v>
          </cell>
          <cell r="B6509" t="str">
            <v>ENCODER KPL. FÜR CP2100 (WEGEVERFOLGUNG)</v>
          </cell>
          <cell r="C6509">
            <v>39.416666666666664</v>
          </cell>
          <cell r="D6509">
            <v>697.1453006465988</v>
          </cell>
          <cell r="E6509">
            <v>760.31196731326531</v>
          </cell>
        </row>
        <row r="6510">
          <cell r="A6510" t="str">
            <v>610554009</v>
          </cell>
          <cell r="B6510" t="str">
            <v>ENCODER - USA - KPL. FÜR CP210(WEGEVERFOLGUNG)</v>
          </cell>
          <cell r="C6510">
            <v>31.25</v>
          </cell>
          <cell r="D6510">
            <v>411.58049999999997</v>
          </cell>
          <cell r="E6510">
            <v>442.83049999999997</v>
          </cell>
        </row>
        <row r="6511">
          <cell r="A6511" t="str">
            <v>610554010</v>
          </cell>
          <cell r="B6511" t="str">
            <v>MECHANIK ENCODER FÜR CP2100(WEGEVERFOLGUNG)</v>
          </cell>
          <cell r="C6511">
            <v>38.916666666666664</v>
          </cell>
          <cell r="D6511">
            <v>517.54030064659878</v>
          </cell>
          <cell r="E6511">
            <v>580.20696731326541</v>
          </cell>
        </row>
        <row r="6512">
          <cell r="A6512" t="str">
            <v>610554011</v>
          </cell>
          <cell r="B6512" t="str">
            <v>SCANNERHALTER FÜR SCANNER 400009157</v>
          </cell>
          <cell r="C6512">
            <v>33.5</v>
          </cell>
          <cell r="D6512">
            <v>60.15</v>
          </cell>
          <cell r="E6512">
            <v>96.15</v>
          </cell>
        </row>
        <row r="6513">
          <cell r="A6513" t="str">
            <v>610554012</v>
          </cell>
          <cell r="B6513" t="str">
            <v>ENCODER KPL. FÜR CP2100 (WEGEVERFOLGUNG)</v>
          </cell>
          <cell r="C6513">
            <v>25.500000000000004</v>
          </cell>
          <cell r="D6513">
            <v>699.48813840184584</v>
          </cell>
          <cell r="E6513">
            <v>724.98813840184596</v>
          </cell>
        </row>
        <row r="6514">
          <cell r="A6514" t="str">
            <v>610554013</v>
          </cell>
          <cell r="B6514" t="str">
            <v>MECHANIK ENCODER FÜR CP2100 (WEGEVERFOLGUNG)</v>
          </cell>
          <cell r="C6514">
            <v>24.499999999999996</v>
          </cell>
          <cell r="D6514">
            <v>313.48813840184584</v>
          </cell>
          <cell r="E6514">
            <v>337.98813840184584</v>
          </cell>
        </row>
        <row r="6515">
          <cell r="A6515" t="str">
            <v>610556001</v>
          </cell>
          <cell r="B6515" t="str">
            <v>HALTEWINKEL FÜR TRANSPONDER-LESER - KURZE BAUFORM</v>
          </cell>
          <cell r="C6515">
            <v>0</v>
          </cell>
          <cell r="D6515">
            <v>13.9</v>
          </cell>
          <cell r="E6515">
            <v>13.9</v>
          </cell>
        </row>
        <row r="6516">
          <cell r="A6516" t="str">
            <v>610556003</v>
          </cell>
          <cell r="B6516" t="str">
            <v>HALTEBLECH FÜR SENSORIK</v>
          </cell>
          <cell r="C6516">
            <v>0</v>
          </cell>
          <cell r="D6516">
            <v>15</v>
          </cell>
          <cell r="E6516">
            <v>15</v>
          </cell>
        </row>
        <row r="6517">
          <cell r="A6517" t="str">
            <v>610556004</v>
          </cell>
          <cell r="B6517" t="str">
            <v>HALTEPLATTE FÜR FEDERSCHALTER</v>
          </cell>
          <cell r="C6517">
            <v>0</v>
          </cell>
          <cell r="D6517">
            <v>4.9000000000000004</v>
          </cell>
          <cell r="E6517">
            <v>4.9000000000000004</v>
          </cell>
        </row>
        <row r="6518">
          <cell r="A6518" t="str">
            <v>610556005</v>
          </cell>
          <cell r="B6518" t="str">
            <v>ROHR 1" FÜR SCANNERHALTER</v>
          </cell>
          <cell r="C6518">
            <v>0</v>
          </cell>
          <cell r="D6518">
            <v>3.5</v>
          </cell>
          <cell r="E6518">
            <v>3.5</v>
          </cell>
        </row>
        <row r="6519">
          <cell r="A6519" t="str">
            <v>610556006</v>
          </cell>
          <cell r="B6519" t="str">
            <v>QUETSCHROHR 1" FÜR SCANNERHALTER</v>
          </cell>
          <cell r="C6519">
            <v>0</v>
          </cell>
          <cell r="D6519">
            <v>14.8</v>
          </cell>
          <cell r="E6519">
            <v>14.8</v>
          </cell>
        </row>
        <row r="6520">
          <cell r="A6520" t="str">
            <v>610556007</v>
          </cell>
          <cell r="B6520" t="str">
            <v>HALTEBLECH FÜR DOPPELBÜGELERKENNUNG</v>
          </cell>
          <cell r="C6520">
            <v>0</v>
          </cell>
          <cell r="D6520">
            <v>15.65</v>
          </cell>
          <cell r="E6520">
            <v>15.65</v>
          </cell>
        </row>
        <row r="6521">
          <cell r="A6521" t="str">
            <v>610556008</v>
          </cell>
          <cell r="B6521" t="str">
            <v>ALU-PROFIL FÜR DOPPELBÜGELERKENNUNG</v>
          </cell>
          <cell r="C6521">
            <v>1</v>
          </cell>
          <cell r="D6521">
            <v>6.12</v>
          </cell>
          <cell r="E6521">
            <v>9.620000000000001</v>
          </cell>
        </row>
        <row r="6522">
          <cell r="A6522" t="str">
            <v>610556010</v>
          </cell>
          <cell r="B6522" t="str">
            <v>DREHGEBER IN WELLENAUSF. F. ENCODER CP2100</v>
          </cell>
          <cell r="C6522">
            <v>0</v>
          </cell>
          <cell r="D6522">
            <v>179.60499999999999</v>
          </cell>
          <cell r="E6522">
            <v>179.60499999999999</v>
          </cell>
        </row>
        <row r="6523">
          <cell r="A6523" t="str">
            <v>610556011</v>
          </cell>
          <cell r="B6523" t="str">
            <v>FLANSCHADAPTER 70x70 F. ENCODER F. CP2100</v>
          </cell>
          <cell r="C6523">
            <v>0</v>
          </cell>
          <cell r="D6523">
            <v>29.5</v>
          </cell>
          <cell r="E6523">
            <v>29.5</v>
          </cell>
        </row>
        <row r="6524">
          <cell r="A6524" t="str">
            <v>610556012</v>
          </cell>
          <cell r="B6524" t="str">
            <v>PLATTE OBEN FÜR ENCODER FÜR CP2100</v>
          </cell>
          <cell r="C6524">
            <v>0</v>
          </cell>
          <cell r="D6524">
            <v>30.75</v>
          </cell>
          <cell r="E6524">
            <v>30.75</v>
          </cell>
        </row>
        <row r="6525">
          <cell r="A6525" t="str">
            <v>610556013</v>
          </cell>
          <cell r="B6525" t="str">
            <v>LAGERSITZ OBEN FÜR ENCODER FÜRCP2100</v>
          </cell>
          <cell r="C6525">
            <v>0</v>
          </cell>
          <cell r="D6525">
            <v>28</v>
          </cell>
          <cell r="E6525">
            <v>28</v>
          </cell>
        </row>
        <row r="6526">
          <cell r="A6526" t="str">
            <v>610556014</v>
          </cell>
          <cell r="B6526" t="str">
            <v>FEDERSCHEIBENKUPPLUNG F. ENCODER F. CP2100</v>
          </cell>
          <cell r="C6526">
            <v>0</v>
          </cell>
          <cell r="D6526">
            <v>39.9</v>
          </cell>
          <cell r="E6526">
            <v>39.9</v>
          </cell>
        </row>
        <row r="6527">
          <cell r="A6527" t="str">
            <v>610556015</v>
          </cell>
          <cell r="B6527" t="str">
            <v>WELLE FÜR ENCODER FÜR CP2100 (WEGEVERFOLGUNG)</v>
          </cell>
          <cell r="C6527">
            <v>0</v>
          </cell>
          <cell r="D6527">
            <v>29.5</v>
          </cell>
          <cell r="E6527">
            <v>29.5</v>
          </cell>
        </row>
        <row r="6528">
          <cell r="A6528" t="str">
            <v>610556016</v>
          </cell>
          <cell r="B6528" t="str">
            <v>ZWISCHENRING FÜR ENCODER FÜR CP2100</v>
          </cell>
          <cell r="C6528">
            <v>0</v>
          </cell>
          <cell r="D6528">
            <v>11.45</v>
          </cell>
          <cell r="E6528">
            <v>11.45</v>
          </cell>
        </row>
        <row r="6529">
          <cell r="A6529" t="str">
            <v>610556017</v>
          </cell>
          <cell r="B6529" t="str">
            <v>LAGERSITZ UNTEN FÜR ENCODER FÜR CP2100</v>
          </cell>
          <cell r="C6529">
            <v>0</v>
          </cell>
          <cell r="D6529">
            <v>27</v>
          </cell>
          <cell r="E6529">
            <v>27</v>
          </cell>
        </row>
        <row r="6530">
          <cell r="A6530" t="str">
            <v>610556018</v>
          </cell>
          <cell r="B6530" t="str">
            <v>DISTANZHÜLSE FÜR ENCODER FÜR CP2100</v>
          </cell>
          <cell r="C6530">
            <v>0</v>
          </cell>
          <cell r="D6530">
            <v>2.7</v>
          </cell>
          <cell r="E6530">
            <v>2.7</v>
          </cell>
        </row>
        <row r="6531">
          <cell r="A6531" t="str">
            <v>610556019</v>
          </cell>
          <cell r="B6531" t="str">
            <v>6HALTEPLATTE UNTEN FÜR ENCODERFÜR CP2100</v>
          </cell>
          <cell r="C6531">
            <v>0</v>
          </cell>
          <cell r="D6531">
            <v>12.292045454545454</v>
          </cell>
          <cell r="E6531">
            <v>12.292045454545454</v>
          </cell>
        </row>
        <row r="6532">
          <cell r="A6532" t="str">
            <v>610556020</v>
          </cell>
          <cell r="B6532" t="str">
            <v>UMLENKBLECH TT BEARB. F. ENCODER F. CP2100</v>
          </cell>
          <cell r="C6532">
            <v>8.75</v>
          </cell>
          <cell r="D6532">
            <v>15</v>
          </cell>
          <cell r="E6532">
            <v>23.75</v>
          </cell>
        </row>
        <row r="6533">
          <cell r="A6533" t="str">
            <v>610556021</v>
          </cell>
          <cell r="B6533" t="str">
            <v>BEFESTIGUNGSKLOTZ 1 FÜR ENCODER FÜR CP2100</v>
          </cell>
          <cell r="C6533">
            <v>0</v>
          </cell>
          <cell r="D6533">
            <v>14.95</v>
          </cell>
          <cell r="E6533">
            <v>14.95</v>
          </cell>
        </row>
        <row r="6534">
          <cell r="A6534" t="str">
            <v>610556022</v>
          </cell>
          <cell r="B6534" t="str">
            <v>BEFESTIGUNGSKLOTZ 2 FÜR ENCODER FÜR CP2100</v>
          </cell>
          <cell r="C6534">
            <v>0</v>
          </cell>
          <cell r="D6534">
            <v>16.600000000000001</v>
          </cell>
          <cell r="E6534">
            <v>16.600000000000001</v>
          </cell>
        </row>
        <row r="6535">
          <cell r="A6535" t="str">
            <v>610556023</v>
          </cell>
          <cell r="B6535" t="str">
            <v>DREHGEBER - USA - FÜR ENCODERCP2100</v>
          </cell>
          <cell r="C6535"/>
          <cell r="D6535">
            <v>0.01</v>
          </cell>
          <cell r="E6535">
            <v>0.01</v>
          </cell>
        </row>
        <row r="6536">
          <cell r="A6536" t="str">
            <v>610556024</v>
          </cell>
          <cell r="B6536" t="str">
            <v>PLATTE OBEN - USA - FÜR ENCODER FÜR CP2100</v>
          </cell>
          <cell r="C6536"/>
          <cell r="D6536">
            <v>15</v>
          </cell>
          <cell r="E6536">
            <v>15</v>
          </cell>
        </row>
        <row r="6537">
          <cell r="A6537" t="str">
            <v>610556025</v>
          </cell>
          <cell r="B6537" t="str">
            <v>ADAPTERPLATTE - USA - F. ENCODER FÜR CP2100</v>
          </cell>
          <cell r="C6537"/>
          <cell r="D6537">
            <v>35</v>
          </cell>
          <cell r="E6537">
            <v>35</v>
          </cell>
        </row>
        <row r="6538">
          <cell r="A6538" t="str">
            <v>610556026</v>
          </cell>
          <cell r="B6538" t="str">
            <v>STECKER M. 15 M KABEL F. ENCODER FÜR CP2100</v>
          </cell>
          <cell r="C6538">
            <v>0</v>
          </cell>
          <cell r="D6538">
            <v>182.3</v>
          </cell>
          <cell r="E6538">
            <v>182.3</v>
          </cell>
        </row>
        <row r="6539">
          <cell r="A6539" t="str">
            <v>610556027</v>
          </cell>
          <cell r="B6539" t="str">
            <v>HALTEBLECH FÜR SCANNERHALTER</v>
          </cell>
          <cell r="C6539">
            <v>0</v>
          </cell>
          <cell r="D6539">
            <v>29</v>
          </cell>
          <cell r="E6539">
            <v>29</v>
          </cell>
        </row>
        <row r="6540">
          <cell r="A6540" t="str">
            <v>610556028</v>
          </cell>
          <cell r="B6540" t="str">
            <v>SPANNPRATZE ROHR MIT BOHRUNG FÜR SCANNERHALTER</v>
          </cell>
          <cell r="C6540">
            <v>0</v>
          </cell>
          <cell r="D6540">
            <v>0</v>
          </cell>
          <cell r="E6540">
            <v>0</v>
          </cell>
        </row>
        <row r="6541">
          <cell r="A6541" t="str">
            <v>610556029</v>
          </cell>
          <cell r="B6541" t="str">
            <v>SPANNPRATZE ROHR MIT GEWINDE FÜR SCANNERHALTER</v>
          </cell>
          <cell r="C6541">
            <v>0</v>
          </cell>
          <cell r="D6541">
            <v>0</v>
          </cell>
          <cell r="E6541">
            <v>0</v>
          </cell>
        </row>
        <row r="6542">
          <cell r="A6542" t="str">
            <v>610556030</v>
          </cell>
          <cell r="B6542" t="str">
            <v>SPANNPRATZE STRECKENPROFIL FÜR SCANNERHALTER</v>
          </cell>
          <cell r="C6542">
            <v>0</v>
          </cell>
          <cell r="D6542">
            <v>0</v>
          </cell>
          <cell r="E6542">
            <v>0</v>
          </cell>
        </row>
        <row r="6543">
          <cell r="A6543" t="str">
            <v>610556031</v>
          </cell>
          <cell r="B6543" t="str">
            <v>ROHR 26,9X2 GEBOGEN FÜR SCANNERHALTER</v>
          </cell>
          <cell r="C6543">
            <v>0</v>
          </cell>
          <cell r="D6543">
            <v>89</v>
          </cell>
          <cell r="E6543">
            <v>89</v>
          </cell>
        </row>
        <row r="6544">
          <cell r="A6544" t="str">
            <v>610556032</v>
          </cell>
          <cell r="B6544" t="str">
            <v>FLANSCHADAPTER 70x70 F. ENCODER 721000040</v>
          </cell>
          <cell r="C6544">
            <v>0</v>
          </cell>
          <cell r="D6544">
            <v>104</v>
          </cell>
          <cell r="E6544">
            <v>104</v>
          </cell>
        </row>
        <row r="6545">
          <cell r="A6545" t="str">
            <v>610556033</v>
          </cell>
          <cell r="B6545" t="str">
            <v>WELLE FÜR ENCODER 721000040</v>
          </cell>
          <cell r="C6545">
            <v>0</v>
          </cell>
          <cell r="D6545">
            <v>11</v>
          </cell>
          <cell r="E6545">
            <v>11</v>
          </cell>
        </row>
        <row r="6546">
          <cell r="A6546" t="str">
            <v>610804001</v>
          </cell>
          <cell r="B6546" t="str">
            <v>STRECKENVERBINDER FÜR FÖRDERERPROFIL - 41055-2</v>
          </cell>
          <cell r="C6546">
            <v>0</v>
          </cell>
          <cell r="D6546">
            <v>12</v>
          </cell>
          <cell r="E6546">
            <v>12</v>
          </cell>
        </row>
        <row r="6547">
          <cell r="A6547" t="str">
            <v>610804101</v>
          </cell>
          <cell r="B6547" t="str">
            <v>ENDPLATTE LINKS FÜR FÖRDERERPROFIL - 41042</v>
          </cell>
          <cell r="C6547">
            <v>0</v>
          </cell>
          <cell r="D6547">
            <v>30</v>
          </cell>
          <cell r="E6547">
            <v>30</v>
          </cell>
        </row>
        <row r="6548">
          <cell r="A6548" t="str">
            <v>610804102</v>
          </cell>
          <cell r="B6548" t="str">
            <v>ENDPLATTE RECHTS FÜR FÖRDERERPROFIL - 41041</v>
          </cell>
          <cell r="C6548"/>
          <cell r="D6548">
            <v>30</v>
          </cell>
          <cell r="E6548">
            <v>30</v>
          </cell>
        </row>
        <row r="6549">
          <cell r="A6549" t="str">
            <v>610806001</v>
          </cell>
          <cell r="B6549" t="str">
            <v>DIN 84 PA ZYLINDERSCHRAUBE M6X12</v>
          </cell>
          <cell r="C6549"/>
          <cell r="D6549">
            <v>0.3</v>
          </cell>
          <cell r="E6549">
            <v>0.3</v>
          </cell>
        </row>
        <row r="6550">
          <cell r="A6550" t="str">
            <v>610854001</v>
          </cell>
          <cell r="B6550" t="str">
            <v>RUTSCHSTANGENHALTER 3/4" ROHRFÜR 1 1/4" GERÜST</v>
          </cell>
          <cell r="C6550"/>
          <cell r="D6550">
            <v>5.0073999999999996</v>
          </cell>
          <cell r="E6550">
            <v>5.0073999999999996</v>
          </cell>
        </row>
        <row r="6551">
          <cell r="A6551" t="str">
            <v>610854002</v>
          </cell>
          <cell r="B6551" t="str">
            <v>BEFESTIGUNG FÜR PINFÖRDERER FÜR 1 1/4" GERÜST</v>
          </cell>
          <cell r="C6551"/>
          <cell r="D6551">
            <v>1.153</v>
          </cell>
          <cell r="E6551">
            <v>1.153</v>
          </cell>
        </row>
        <row r="6552">
          <cell r="A6552" t="str">
            <v>610854003</v>
          </cell>
          <cell r="B6552" t="str">
            <v>RUTSCHSTANGENHALTER 3/4" ROHRFÜR 1" GERÜST</v>
          </cell>
          <cell r="C6552"/>
          <cell r="D6552">
            <v>5.5514000000000001</v>
          </cell>
          <cell r="E6552">
            <v>5.5514000000000001</v>
          </cell>
        </row>
        <row r="6553">
          <cell r="A6553" t="str">
            <v>610854004</v>
          </cell>
          <cell r="B6553" t="str">
            <v>BEFESTIGUNG FÜR PINFÖRDERER FÜR 1" GERÜST</v>
          </cell>
          <cell r="C6553"/>
          <cell r="D6553">
            <v>1.6830000000000001</v>
          </cell>
          <cell r="E6553">
            <v>1.6830000000000001</v>
          </cell>
        </row>
        <row r="6554">
          <cell r="A6554" t="str">
            <v>610856001</v>
          </cell>
          <cell r="B6554" t="str">
            <v>HALTEBLECH FÜR RUTSCHSTANGENHALTER 3/4" ROHR</v>
          </cell>
          <cell r="C6554">
            <v>0</v>
          </cell>
          <cell r="D6554">
            <v>3.39</v>
          </cell>
          <cell r="E6554">
            <v>3.39</v>
          </cell>
        </row>
        <row r="6555">
          <cell r="A6555" t="str">
            <v>6110</v>
          </cell>
          <cell r="B6555" t="str">
            <v>Kleinteile - Fahrstrecke Alu</v>
          </cell>
          <cell r="C6555"/>
          <cell r="D6555"/>
          <cell r="E6555"/>
        </row>
        <row r="6556">
          <cell r="A6556" t="str">
            <v>6130</v>
          </cell>
          <cell r="B6556" t="str">
            <v>Kleinteile - Gerüst</v>
          </cell>
          <cell r="C6556"/>
          <cell r="D6556"/>
          <cell r="E6556"/>
        </row>
        <row r="6557">
          <cell r="A6557" t="str">
            <v>613000001</v>
          </cell>
          <cell r="B6557" t="str">
            <v>LAGERBUCHSE 14.5 FORMNR. 1137</v>
          </cell>
          <cell r="C6557"/>
          <cell r="D6557"/>
          <cell r="E6557"/>
        </row>
        <row r="6558">
          <cell r="A6558" t="str">
            <v>613000002</v>
          </cell>
          <cell r="B6558" t="str">
            <v>ACHSSICHERUNG</v>
          </cell>
          <cell r="C6558"/>
          <cell r="D6558"/>
          <cell r="E6558"/>
        </row>
        <row r="6559">
          <cell r="A6559" t="str">
            <v>613000003</v>
          </cell>
          <cell r="B6559" t="str">
            <v>KEGELPFANNE BOHRG. 12 FORM D DIN 6319</v>
          </cell>
          <cell r="C6559"/>
          <cell r="D6559"/>
          <cell r="E6559"/>
        </row>
        <row r="6560">
          <cell r="A6560" t="str">
            <v>613000004</v>
          </cell>
          <cell r="B6560" t="str">
            <v>KUGELSCHEIBE BOHRG.10,5 FORM C DIN 6319</v>
          </cell>
          <cell r="C6560"/>
          <cell r="D6560"/>
          <cell r="E6560"/>
        </row>
        <row r="6561">
          <cell r="A6561" t="str">
            <v>613000005</v>
          </cell>
          <cell r="B6561" t="str">
            <v>SPANNSATZ SIT 8 30 X 55</v>
          </cell>
          <cell r="C6561"/>
          <cell r="D6561"/>
          <cell r="E6561"/>
        </row>
        <row r="6562">
          <cell r="A6562" t="str">
            <v>613000006</v>
          </cell>
          <cell r="B6562" t="str">
            <v>GELENKKOPF CF 8 M8</v>
          </cell>
          <cell r="C6562"/>
          <cell r="D6562"/>
          <cell r="E6562"/>
        </row>
        <row r="6563">
          <cell r="A6563" t="str">
            <v>613000007</v>
          </cell>
          <cell r="B6563" t="str">
            <v>GELENKKOPF CF 10 M10</v>
          </cell>
          <cell r="C6563"/>
          <cell r="D6563"/>
          <cell r="E6563"/>
        </row>
        <row r="6564">
          <cell r="A6564" t="str">
            <v>613000008</v>
          </cell>
          <cell r="B6564" t="str">
            <v>GELENKKOPF CFL 10 M10</v>
          </cell>
          <cell r="C6564"/>
          <cell r="D6564"/>
          <cell r="E6564"/>
        </row>
        <row r="6565">
          <cell r="A6565" t="str">
            <v>613000009</v>
          </cell>
          <cell r="B6565" t="str">
            <v>GELENKKOPF BRF 10-00-501</v>
          </cell>
          <cell r="C6565"/>
          <cell r="D6565"/>
          <cell r="E6565"/>
        </row>
        <row r="6566">
          <cell r="A6566" t="str">
            <v>613000010</v>
          </cell>
          <cell r="B6566" t="str">
            <v>SPANNSATZ SIT 8 25 X 55</v>
          </cell>
          <cell r="C6566"/>
          <cell r="D6566"/>
          <cell r="E6566"/>
        </row>
        <row r="6567">
          <cell r="A6567" t="str">
            <v>613000011</v>
          </cell>
          <cell r="B6567" t="str">
            <v>ROLLE 50- 820 ST IGM8 VERZ. ANTIST.</v>
          </cell>
          <cell r="C6567"/>
          <cell r="D6567"/>
          <cell r="E6567"/>
        </row>
        <row r="6568">
          <cell r="A6568" t="str">
            <v>613000012</v>
          </cell>
          <cell r="B6568" t="str">
            <v>UML.-/SPANNTR. 62 KPL L= 876</v>
          </cell>
          <cell r="C6568"/>
          <cell r="D6568"/>
          <cell r="E6568"/>
        </row>
        <row r="6569">
          <cell r="A6569" t="str">
            <v>613000013</v>
          </cell>
          <cell r="B6569" t="str">
            <v>ROLLE 50 X 1.5 KL EL=820 SK.11</v>
          </cell>
          <cell r="C6569"/>
          <cell r="D6569"/>
          <cell r="E6569"/>
        </row>
        <row r="6570">
          <cell r="A6570" t="str">
            <v>613000014</v>
          </cell>
          <cell r="B6570" t="str">
            <v>KOPFSTUECK UML. 62 KPL. LI</v>
          </cell>
          <cell r="C6570"/>
          <cell r="D6570"/>
          <cell r="E6570"/>
        </row>
        <row r="6571">
          <cell r="A6571" t="str">
            <v>613000015</v>
          </cell>
          <cell r="B6571" t="str">
            <v>KOPFSTUECK UML. 62 KPL. RE</v>
          </cell>
          <cell r="C6571"/>
          <cell r="D6571"/>
          <cell r="E6571"/>
        </row>
        <row r="6572">
          <cell r="A6572" t="str">
            <v>613000016</v>
          </cell>
          <cell r="B6572" t="str">
            <v>ANTRIEBSTR. 160 KPL. NB=820 L=796</v>
          </cell>
          <cell r="C6572"/>
          <cell r="D6572"/>
          <cell r="E6572"/>
        </row>
        <row r="6573">
          <cell r="A6573" t="str">
            <v>613000017</v>
          </cell>
          <cell r="B6573" t="str">
            <v>FOERDG. GLATT ADHAESIV GB=760</v>
          </cell>
          <cell r="C6573"/>
          <cell r="D6573"/>
          <cell r="E6573"/>
        </row>
        <row r="6574">
          <cell r="A6574" t="str">
            <v>613000018</v>
          </cell>
          <cell r="B6574" t="str">
            <v>FOERDG. LG-GERILLT ADH. GB=760</v>
          </cell>
          <cell r="C6574"/>
          <cell r="D6574"/>
          <cell r="E6574"/>
        </row>
        <row r="6575">
          <cell r="A6575" t="str">
            <v>613000019</v>
          </cell>
          <cell r="B6575" t="str">
            <v>FOERDG. LG-GERILLT ADH. GB=760</v>
          </cell>
          <cell r="C6575"/>
          <cell r="D6575"/>
          <cell r="E6575"/>
        </row>
        <row r="6576">
          <cell r="A6576" t="str">
            <v>613000020</v>
          </cell>
          <cell r="B6576" t="str">
            <v xml:space="preserve">ROLLE 30 X 1.2 KL EL=720 IG.M5 </v>
          </cell>
          <cell r="C6576"/>
          <cell r="D6576"/>
          <cell r="E6576"/>
        </row>
        <row r="6577">
          <cell r="A6577" t="str">
            <v>613000021</v>
          </cell>
          <cell r="B6577" t="str">
            <v>ROLLE 50 X 2.8 KL EL=820 SK.11</v>
          </cell>
          <cell r="C6577"/>
          <cell r="D6577"/>
          <cell r="E6577"/>
        </row>
        <row r="6578">
          <cell r="A6578" t="str">
            <v>613000022</v>
          </cell>
          <cell r="B6578" t="str">
            <v>Ind.NaehSch_IME12-04NPPZC0SS27</v>
          </cell>
          <cell r="C6578"/>
          <cell r="D6578"/>
          <cell r="E6578"/>
        </row>
        <row r="6579">
          <cell r="A6579" t="str">
            <v>613000023</v>
          </cell>
          <cell r="B6579" t="str">
            <v>KABELBINDER 3,6 X 140</v>
          </cell>
          <cell r="C6579"/>
          <cell r="D6579"/>
          <cell r="E6579"/>
        </row>
        <row r="6580">
          <cell r="A6580" t="str">
            <v>613000024</v>
          </cell>
          <cell r="B6580" t="str">
            <v>ZAHNRIEMEN 560-8M-30 GUMMI, ENDLOS</v>
          </cell>
          <cell r="C6580"/>
          <cell r="D6580"/>
          <cell r="E6580"/>
        </row>
        <row r="6581">
          <cell r="A6581" t="str">
            <v>613000025</v>
          </cell>
          <cell r="B6581" t="str">
            <v>SPANNSCHEIBE HTD 28 8M 30 KPL.</v>
          </cell>
          <cell r="C6581"/>
          <cell r="D6581"/>
          <cell r="E6581"/>
        </row>
        <row r="6582">
          <cell r="A6582" t="str">
            <v>613000026</v>
          </cell>
          <cell r="B6582" t="str">
            <v>ROLLE 60 X 3.0 KL EL=820 IG.M8</v>
          </cell>
          <cell r="C6582"/>
          <cell r="D6582"/>
          <cell r="E6582"/>
        </row>
        <row r="6583">
          <cell r="A6583" t="str">
            <v>613000027</v>
          </cell>
          <cell r="B6583" t="str">
            <v>FOERDG. GLATT ADHAESIV GB760 R</v>
          </cell>
          <cell r="C6583"/>
          <cell r="D6583"/>
          <cell r="E6583"/>
        </row>
        <row r="6584">
          <cell r="A6584" t="str">
            <v>613000028</v>
          </cell>
          <cell r="B6584" t="str">
            <v>REFLEKTOR 20X40 INKL. HALTER MIT RD12</v>
          </cell>
          <cell r="C6584"/>
          <cell r="D6584"/>
          <cell r="E6584"/>
        </row>
        <row r="6585">
          <cell r="A6585" t="str">
            <v>613000029</v>
          </cell>
          <cell r="B6585" t="str">
            <v>ROLLE 50 X 2.8 KL EL=670 SK.11</v>
          </cell>
          <cell r="C6585"/>
          <cell r="D6585"/>
          <cell r="E6585"/>
        </row>
        <row r="6586">
          <cell r="A6586" t="str">
            <v>613000030</v>
          </cell>
          <cell r="B6586" t="str">
            <v>ROLLE 30 X 1.2 KL EL=570 IG.M5</v>
          </cell>
          <cell r="C6586"/>
          <cell r="D6586"/>
          <cell r="E6586"/>
        </row>
        <row r="6587">
          <cell r="A6587" t="str">
            <v>613000031</v>
          </cell>
          <cell r="B6587" t="str">
            <v>ROLLE 50X1.5 EL670 AS11</v>
          </cell>
          <cell r="C6587"/>
          <cell r="D6587"/>
          <cell r="E6587"/>
        </row>
        <row r="6588">
          <cell r="A6588" t="str">
            <v>613000032</v>
          </cell>
          <cell r="B6588" t="str">
            <v>ROLLE 50X1.5 EL820 AS11</v>
          </cell>
          <cell r="C6588"/>
          <cell r="D6588"/>
          <cell r="E6588"/>
        </row>
        <row r="6589">
          <cell r="A6589" t="str">
            <v>613000033</v>
          </cell>
          <cell r="B6589" t="str">
            <v>A-TR. 87,5 KPL. NB820 22205 L=885 TL</v>
          </cell>
          <cell r="C6589"/>
          <cell r="D6589"/>
          <cell r="E6589"/>
        </row>
        <row r="6590">
          <cell r="A6590" t="str">
            <v>613000034</v>
          </cell>
          <cell r="B6590" t="str">
            <v>ZAHNRIEMENSCH. ST HTD 32 8M 20 DI = 55</v>
          </cell>
          <cell r="C6590"/>
          <cell r="D6590"/>
          <cell r="E6590"/>
        </row>
        <row r="6591">
          <cell r="A6591" t="str">
            <v>613000035</v>
          </cell>
          <cell r="B6591" t="str">
            <v>ZAHNRIEMEN 560 - 8M - 20</v>
          </cell>
          <cell r="C6591"/>
          <cell r="D6591"/>
          <cell r="E6591"/>
        </row>
        <row r="6592">
          <cell r="A6592" t="str">
            <v>613000036</v>
          </cell>
          <cell r="B6592" t="str">
            <v>ZAHNRIEMEN 960-8M-30 GUMMI, ENDLOS</v>
          </cell>
          <cell r="C6592"/>
          <cell r="D6592"/>
          <cell r="E6592"/>
        </row>
        <row r="6593">
          <cell r="A6593" t="str">
            <v>613000037</v>
          </cell>
          <cell r="B6593" t="str">
            <v>CM CONNECTORMODULE</v>
          </cell>
          <cell r="C6593"/>
          <cell r="D6593"/>
          <cell r="E6593"/>
        </row>
        <row r="6594">
          <cell r="A6594" t="str">
            <v>613000038</v>
          </cell>
          <cell r="B6594" t="str">
            <v>RUNDRIEMEN  5 MM RT 110 ENDLOS VERSCHWEISST</v>
          </cell>
          <cell r="C6594"/>
          <cell r="D6594"/>
          <cell r="E6594"/>
        </row>
        <row r="6595">
          <cell r="A6595" t="str">
            <v>613000039</v>
          </cell>
          <cell r="B6595" t="str">
            <v>KDR VERLÄNGERUNGSKABEL L= 500</v>
          </cell>
          <cell r="C6595"/>
          <cell r="D6595"/>
          <cell r="E6595"/>
        </row>
        <row r="6596">
          <cell r="A6596" t="str">
            <v>613000040</v>
          </cell>
          <cell r="B6596" t="str">
            <v>LS  STOCKO+HALTER RP KPL. MIT SICK GL6-P0511S21</v>
          </cell>
          <cell r="C6596"/>
          <cell r="D6596"/>
          <cell r="E6596"/>
        </row>
        <row r="6597">
          <cell r="A6597" t="str">
            <v>613000041</v>
          </cell>
          <cell r="B6597" t="str">
            <v>VERSORGUNGSKABEL CC L= 400</v>
          </cell>
          <cell r="C6597"/>
          <cell r="D6597"/>
          <cell r="E6597"/>
        </row>
        <row r="6598">
          <cell r="A6598" t="str">
            <v>613000042</v>
          </cell>
          <cell r="B6598" t="str">
            <v>NETZTEIL 48V 30A IP54</v>
          </cell>
          <cell r="C6598"/>
          <cell r="D6598"/>
          <cell r="E6598"/>
        </row>
        <row r="6599">
          <cell r="A6599" t="str">
            <v>613000043</v>
          </cell>
          <cell r="B6599" t="str">
            <v>BEFESTIGUNGSSATZ KDR</v>
          </cell>
          <cell r="C6599"/>
          <cell r="D6599"/>
          <cell r="E6599"/>
        </row>
        <row r="6600">
          <cell r="A6600" t="str">
            <v>613000044</v>
          </cell>
          <cell r="B6600" t="str">
            <v>SLAVECC</v>
          </cell>
          <cell r="C6600"/>
          <cell r="D6600"/>
          <cell r="E6600"/>
        </row>
        <row r="6601">
          <cell r="A6601" t="str">
            <v>613000045</v>
          </cell>
          <cell r="B6601" t="str">
            <v>HALTER POWERPLUG</v>
          </cell>
          <cell r="C6601"/>
          <cell r="D6601"/>
          <cell r="E6601"/>
        </row>
        <row r="6602">
          <cell r="A6602" t="str">
            <v>613000046</v>
          </cell>
          <cell r="B6602" t="str">
            <v>RUNDRIEMEN 5 MM RT 82,5 ENDLOS VERSCHWEIßT</v>
          </cell>
          <cell r="C6602"/>
          <cell r="D6602"/>
          <cell r="E6602"/>
        </row>
        <row r="6603">
          <cell r="A6603" t="str">
            <v>613000047</v>
          </cell>
          <cell r="B6603" t="str">
            <v>ÜBERTRIEB D32 BOMB. RT 55</v>
          </cell>
          <cell r="C6603"/>
          <cell r="D6603"/>
          <cell r="E6603"/>
        </row>
        <row r="6604">
          <cell r="A6604" t="str">
            <v>613000048</v>
          </cell>
          <cell r="B6604" t="str">
            <v>ÜBERTRIEB D32 BOMB. KCC V1 EINSEITIG FREIGESTELLT</v>
          </cell>
          <cell r="C6604"/>
          <cell r="D6604"/>
          <cell r="E6604"/>
        </row>
        <row r="6605">
          <cell r="A6605" t="str">
            <v>613000049</v>
          </cell>
          <cell r="B6605" t="str">
            <v>MICRO-SD-KARTE 128MB INDUSTRIAL; SLC FLASH</v>
          </cell>
          <cell r="C6605"/>
          <cell r="D6605"/>
          <cell r="E6605"/>
        </row>
        <row r="6606">
          <cell r="A6606" t="str">
            <v>613000050</v>
          </cell>
          <cell r="B6606" t="str">
            <v>BUSKABEL L=  82,5 MIT DAISYCHAIN LEITUNG</v>
          </cell>
          <cell r="C6606"/>
          <cell r="D6606"/>
          <cell r="E6606"/>
        </row>
        <row r="6607">
          <cell r="A6607" t="str">
            <v>613000051</v>
          </cell>
          <cell r="B6607" t="str">
            <v>BUSKABEL L= 165 MIT DAISYCHAIN LEITUNG</v>
          </cell>
          <cell r="C6607"/>
          <cell r="D6607"/>
          <cell r="E6607"/>
        </row>
        <row r="6608">
          <cell r="A6608" t="str">
            <v>613000052</v>
          </cell>
          <cell r="B6608" t="str">
            <v>BUSKABEL L=220 MIT DAISYCHAIN LEITUNG</v>
          </cell>
          <cell r="C6608"/>
          <cell r="D6608"/>
          <cell r="E6608"/>
        </row>
        <row r="6609">
          <cell r="A6609" t="str">
            <v>613000053</v>
          </cell>
          <cell r="B6609" t="str">
            <v>BUSKABEL L=330 MIT DAISYCHAIN LEITUNG</v>
          </cell>
          <cell r="C6609"/>
          <cell r="D6609"/>
          <cell r="E6609"/>
        </row>
        <row r="6610">
          <cell r="A6610" t="str">
            <v>613000054</v>
          </cell>
          <cell r="B6610" t="str">
            <v>BUSKABEL L=1000 MIT DAISYCHAIN LEITUNG</v>
          </cell>
          <cell r="C6610"/>
          <cell r="D6610"/>
          <cell r="E6610"/>
        </row>
        <row r="6611">
          <cell r="A6611" t="str">
            <v>613000055</v>
          </cell>
          <cell r="B6611" t="str">
            <v>POWERTRACK MIT KUPFER L=3285 ET VORMONTIERT</v>
          </cell>
          <cell r="C6611"/>
          <cell r="D6611"/>
          <cell r="E6611"/>
        </row>
        <row r="6612">
          <cell r="A6612" t="str">
            <v>613000056</v>
          </cell>
          <cell r="B6612" t="str">
            <v>KDR 50- 670 ST M8/AS11 RI RI=13/26,5 VERZ. ANTIST.</v>
          </cell>
          <cell r="C6612"/>
          <cell r="D6612"/>
          <cell r="E6612"/>
        </row>
        <row r="6613">
          <cell r="A6613" t="str">
            <v>613000057</v>
          </cell>
          <cell r="B6613" t="str">
            <v>ROLLE 50- 670 ST AS11 RI RI=13/26,5 VERZ. ANTIST.</v>
          </cell>
          <cell r="C6613"/>
          <cell r="D6613"/>
          <cell r="E6613"/>
        </row>
        <row r="6614">
          <cell r="A6614" t="str">
            <v>613000058</v>
          </cell>
          <cell r="B6614" t="str">
            <v>KDR 50- 670 ST M8/AS11 VERZ. ANTIST.</v>
          </cell>
          <cell r="C6614"/>
          <cell r="D6614"/>
          <cell r="E6614"/>
        </row>
        <row r="6615">
          <cell r="A6615" t="str">
            <v>613000059</v>
          </cell>
          <cell r="B6615" t="str">
            <v>KDR 50- 820 ST M8/AS11 VERZ. ANTIST.</v>
          </cell>
          <cell r="C6615"/>
          <cell r="D6615"/>
          <cell r="E6615"/>
        </row>
        <row r="6616">
          <cell r="A6616" t="str">
            <v>613000060</v>
          </cell>
          <cell r="B6616" t="str">
            <v>BUSABSCHLUSSWIDERSTAND 140 OHM</v>
          </cell>
          <cell r="C6616"/>
          <cell r="D6616"/>
          <cell r="E6616"/>
        </row>
        <row r="6617">
          <cell r="A6617" t="str">
            <v>613000061</v>
          </cell>
          <cell r="B6617" t="str">
            <v>KDR 50- 820 ST M8/AS11 RI RI=13/26,5 VERZ. ANTIST.</v>
          </cell>
          <cell r="C6617"/>
          <cell r="D6617"/>
          <cell r="E6617"/>
        </row>
        <row r="6618">
          <cell r="A6618" t="str">
            <v>613000062</v>
          </cell>
          <cell r="B6618" t="str">
            <v>ROLLE 50- 820 ST AS11 RI RI=13/26,5 VERZ. ANTIST.</v>
          </cell>
          <cell r="C6618"/>
          <cell r="D6618"/>
          <cell r="E6618"/>
        </row>
        <row r="6619">
          <cell r="A6619" t="str">
            <v>613000063</v>
          </cell>
          <cell r="B6619" t="str">
            <v>ROLLE 50/53- 670 STC AS11 RI RI=13/26,5 VERZ.</v>
          </cell>
          <cell r="C6619"/>
          <cell r="D6619"/>
          <cell r="E6619"/>
        </row>
        <row r="6620">
          <cell r="A6620" t="str">
            <v>613000064</v>
          </cell>
          <cell r="B6620" t="str">
            <v>ROLLE 50/53- 820 STC AS11 RI RI=13/26,5 VERZ.</v>
          </cell>
          <cell r="C6620"/>
          <cell r="D6620"/>
          <cell r="E6620"/>
        </row>
        <row r="6621">
          <cell r="A6621" t="str">
            <v>613000065</v>
          </cell>
          <cell r="B6621" t="str">
            <v>ROLLE 50- 670 ST IGM8 RI RI=13/26,5 VERZ. ANTIST.</v>
          </cell>
          <cell r="C6621"/>
          <cell r="D6621"/>
          <cell r="E6621"/>
        </row>
        <row r="6622">
          <cell r="A6622" t="str">
            <v>613000066</v>
          </cell>
          <cell r="B6622" t="str">
            <v>ROLLE 50- 820 ST IGM8 RI RI=13/26,5 VERZ. ANTIST.</v>
          </cell>
          <cell r="C6622"/>
          <cell r="D6622"/>
          <cell r="E6622"/>
        </row>
        <row r="6623">
          <cell r="A6623" t="str">
            <v>613000067</v>
          </cell>
          <cell r="B6623" t="str">
            <v>ROLLE 50/53- 670 STC IGM8 RI</v>
          </cell>
          <cell r="C6623"/>
          <cell r="D6623"/>
          <cell r="E6623"/>
        </row>
        <row r="6624">
          <cell r="A6624" t="str">
            <v>613000068</v>
          </cell>
          <cell r="B6624" t="str">
            <v>ROLLE 50/53- 820 STC IGM8 RI</v>
          </cell>
          <cell r="C6624"/>
          <cell r="D6624"/>
          <cell r="E6624"/>
        </row>
        <row r="6625">
          <cell r="A6625" t="str">
            <v>613000069</v>
          </cell>
          <cell r="B6625" t="str">
            <v>KDR 50/53- 670 STC M8/AS11 RI</v>
          </cell>
          <cell r="C6625"/>
          <cell r="D6625"/>
          <cell r="E6625"/>
        </row>
        <row r="6626">
          <cell r="A6626" t="str">
            <v>613000070</v>
          </cell>
          <cell r="B6626" t="str">
            <v>KDR 50/53- 820 STC M8/AS11 RI</v>
          </cell>
          <cell r="C6626"/>
          <cell r="D6626"/>
          <cell r="E6626"/>
        </row>
        <row r="6627">
          <cell r="A6627" t="str">
            <v>613000071</v>
          </cell>
          <cell r="B6627" t="str">
            <v>ReEckStVerb.Set_VS-PN-RJ45-5-Q /IP20</v>
          </cell>
          <cell r="C6627"/>
          <cell r="D6627"/>
          <cell r="E6627"/>
        </row>
        <row r="6628">
          <cell r="A6628" t="str">
            <v>613000072</v>
          </cell>
          <cell r="B6628" t="str">
            <v>BEFESTIGUNGSSATZ KDR SCHRÄG</v>
          </cell>
          <cell r="C6628"/>
          <cell r="D6628"/>
          <cell r="E6628"/>
        </row>
        <row r="6629">
          <cell r="A6629" t="str">
            <v>613000073</v>
          </cell>
          <cell r="B6629" t="str">
            <v>BUSKABEL L=2000 MIT DAISYCHAIN LEITUNG</v>
          </cell>
          <cell r="C6629"/>
          <cell r="D6629"/>
          <cell r="E6629"/>
        </row>
        <row r="6630">
          <cell r="A6630" t="str">
            <v>613000074</v>
          </cell>
          <cell r="B6630" t="str">
            <v>BEF.SATZ ROLLE 50 GESCHRAUBT</v>
          </cell>
          <cell r="C6630"/>
          <cell r="D6630"/>
          <cell r="E6630"/>
        </row>
        <row r="6631">
          <cell r="A6631" t="str">
            <v>613000075</v>
          </cell>
          <cell r="B6631" t="str">
            <v>ROLLE 50 KONUS- 670 IGM8 VERZ. ANTIST.</v>
          </cell>
          <cell r="C6631"/>
          <cell r="D6631"/>
          <cell r="E6631"/>
        </row>
        <row r="6632">
          <cell r="A6632" t="str">
            <v>613000076</v>
          </cell>
          <cell r="B6632" t="str">
            <v>ROLLE 50 KONUS- 820 IGM8 VERZ. ANTIST.</v>
          </cell>
          <cell r="C6632"/>
          <cell r="D6632"/>
          <cell r="E6632"/>
        </row>
        <row r="6633">
          <cell r="A6633" t="str">
            <v>613000077</v>
          </cell>
          <cell r="B6633" t="str">
            <v>LS STOCKO F. RP KPL X=23 H= 21</v>
          </cell>
          <cell r="C6633"/>
          <cell r="D6633"/>
          <cell r="E6633"/>
        </row>
        <row r="6634">
          <cell r="A6634" t="str">
            <v>613000078</v>
          </cell>
          <cell r="B6634" t="str">
            <v>KDR 50 KONUS- 670 M8/AS11 VERZ. ANTIST.</v>
          </cell>
          <cell r="C6634"/>
          <cell r="D6634"/>
          <cell r="E6634"/>
        </row>
        <row r="6635">
          <cell r="A6635" t="str">
            <v>613000079</v>
          </cell>
          <cell r="B6635" t="str">
            <v>KDR 50 KONUS- 820 M8/AS11 VERZ. ANTIST.</v>
          </cell>
          <cell r="C6635"/>
          <cell r="D6635"/>
          <cell r="E6635"/>
        </row>
        <row r="6636">
          <cell r="A6636" t="str">
            <v>613000080</v>
          </cell>
          <cell r="B6636" t="str">
            <v>RUNDRIEMEN  5 MM RT 55 ENDLOS VERSCHWEIßT</v>
          </cell>
          <cell r="C6636"/>
          <cell r="D6636"/>
          <cell r="E6636"/>
        </row>
        <row r="6637">
          <cell r="A6637" t="str">
            <v>613000081</v>
          </cell>
          <cell r="B6637" t="str">
            <v>LEITUNG STOCKO-STOCKO L=1000 SENSORVERLÄNGERUNG</v>
          </cell>
          <cell r="C6637"/>
          <cell r="D6637"/>
          <cell r="E6637"/>
        </row>
        <row r="6638">
          <cell r="A6638" t="str">
            <v>613000082</v>
          </cell>
          <cell r="B6638" t="str">
            <v>PVC-SCHLAUCH F.ROLLE DM 45X1,8</v>
          </cell>
          <cell r="C6638"/>
          <cell r="D6638"/>
          <cell r="E6638"/>
        </row>
        <row r="6639">
          <cell r="A6639" t="str">
            <v>613000083</v>
          </cell>
          <cell r="B6639" t="str">
            <v>BUSKABEL L=3000 MIT DAISYCHAIN LEITUNG</v>
          </cell>
          <cell r="C6639"/>
          <cell r="D6639"/>
          <cell r="E6639"/>
        </row>
        <row r="6640">
          <cell r="A6640" t="str">
            <v>613000084</v>
          </cell>
          <cell r="B6640" t="str">
            <v>BUSKABEL L=4000 MIT DAISYCHAIN LEITUNG</v>
          </cell>
          <cell r="C6640"/>
          <cell r="D6640"/>
          <cell r="E6640"/>
        </row>
        <row r="6641">
          <cell r="A6641" t="str">
            <v>613000085</v>
          </cell>
          <cell r="B6641" t="str">
            <v>KDR VERLÄNGERUNGSKABEL L=1000</v>
          </cell>
          <cell r="C6641"/>
          <cell r="D6641"/>
          <cell r="E6641"/>
        </row>
        <row r="6642">
          <cell r="A6642" t="str">
            <v>613000086</v>
          </cell>
          <cell r="B6642" t="str">
            <v>BUSKABEL L= 660 MIT DAISYCHAIN LEITUNG</v>
          </cell>
          <cell r="C6642"/>
          <cell r="D6642"/>
          <cell r="E6642"/>
        </row>
        <row r="6643">
          <cell r="A6643" t="str">
            <v>613000087</v>
          </cell>
          <cell r="B6643" t="str">
            <v>ÜBERTRIEB D32 BOMB. KCC V0 NICHT FREIGESTELLT</v>
          </cell>
          <cell r="C6643"/>
          <cell r="D6643"/>
          <cell r="E6643"/>
        </row>
        <row r="6644">
          <cell r="A6644" t="str">
            <v>613000088</v>
          </cell>
          <cell r="B6644" t="str">
            <v>MASTERCC PROFINET</v>
          </cell>
          <cell r="C6644"/>
          <cell r="D6644"/>
          <cell r="E6644"/>
        </row>
        <row r="6645">
          <cell r="A6645" t="str">
            <v>613000089</v>
          </cell>
          <cell r="B6645" t="str">
            <v>CC PROFINET BOARD</v>
          </cell>
          <cell r="C6645"/>
          <cell r="D6645"/>
          <cell r="E6645"/>
        </row>
        <row r="6646">
          <cell r="A6646" t="str">
            <v>613000090</v>
          </cell>
          <cell r="B6646" t="str">
            <v>VERSORGUNGSKABEL CC L=1500</v>
          </cell>
          <cell r="C6646"/>
          <cell r="D6646"/>
          <cell r="E6646"/>
        </row>
        <row r="6647">
          <cell r="A6647" t="str">
            <v>613000091</v>
          </cell>
          <cell r="B6647" t="str">
            <v>MOTOR ECI 63.40-K4-D00+ BREMSE</v>
          </cell>
          <cell r="C6647"/>
          <cell r="D6647"/>
          <cell r="E6647"/>
        </row>
        <row r="6648">
          <cell r="A6648" t="str">
            <v>613000092</v>
          </cell>
          <cell r="B6648" t="str">
            <v>MOTOR ECI 63.40-K4-D00</v>
          </cell>
          <cell r="C6648"/>
          <cell r="D6648"/>
          <cell r="E6648"/>
        </row>
        <row r="6649">
          <cell r="A6649" t="str">
            <v>613000093</v>
          </cell>
          <cell r="B6649" t="str">
            <v>4G4 L=2000 UNIV OFFEN-OFFEN</v>
          </cell>
          <cell r="C6649"/>
          <cell r="D6649"/>
          <cell r="E6649"/>
        </row>
        <row r="6650">
          <cell r="A6650" t="str">
            <v>613000094</v>
          </cell>
          <cell r="B6650" t="str">
            <v>ZAHNRIEMENSCH.   HTD 48 8M 20</v>
          </cell>
          <cell r="C6650"/>
          <cell r="D6650"/>
          <cell r="E6650"/>
        </row>
        <row r="6651">
          <cell r="A6651" t="str">
            <v>613000095</v>
          </cell>
          <cell r="B6651" t="str">
            <v>ZAHNRIEMENSCH.   HTD 48 8M 30</v>
          </cell>
          <cell r="C6651"/>
          <cell r="D6651"/>
          <cell r="E6651"/>
        </row>
        <row r="6652">
          <cell r="A6652" t="str">
            <v>613000096</v>
          </cell>
          <cell r="B6652" t="str">
            <v>ZAHNRIEMEN 960-8M-20 GUMMI, ENDLOS</v>
          </cell>
          <cell r="C6652"/>
          <cell r="D6652"/>
          <cell r="E6652"/>
        </row>
        <row r="6653">
          <cell r="A6653" t="str">
            <v>613000097</v>
          </cell>
          <cell r="B6653" t="str">
            <v>KDR VERLÄNGERUNGSKABEL L=1500</v>
          </cell>
          <cell r="C6653"/>
          <cell r="D6653"/>
          <cell r="E6653"/>
        </row>
        <row r="6654">
          <cell r="A6654" t="str">
            <v>613000098</v>
          </cell>
          <cell r="B6654" t="str">
            <v>KDR ETHERNET KABEL SW KABEL</v>
          </cell>
          <cell r="C6654"/>
          <cell r="D6654"/>
          <cell r="E6654"/>
        </row>
        <row r="6655">
          <cell r="A6655" t="str">
            <v>613000099</v>
          </cell>
          <cell r="B6655" t="str">
            <v>GETR MOT RF37 DRS71M4</v>
          </cell>
          <cell r="C6655"/>
          <cell r="D6655"/>
          <cell r="E6655"/>
        </row>
        <row r="6656">
          <cell r="A6656" t="str">
            <v>613000100</v>
          </cell>
          <cell r="B6656" t="str">
            <v>GETR MOT RF37 DRS71M4</v>
          </cell>
          <cell r="C6656"/>
          <cell r="D6656"/>
          <cell r="E6656"/>
        </row>
        <row r="6657">
          <cell r="A6657" t="str">
            <v>613000101</v>
          </cell>
          <cell r="B6657" t="str">
            <v>GETR MOT RF47 DRS80M4</v>
          </cell>
          <cell r="C6657"/>
          <cell r="D6657"/>
          <cell r="E6657"/>
        </row>
        <row r="6658">
          <cell r="A6658" t="str">
            <v>613000102</v>
          </cell>
          <cell r="B6658" t="str">
            <v>LEITUNG 24V FPD BRANDSCHUTZTOR</v>
          </cell>
          <cell r="C6658"/>
          <cell r="D6658"/>
          <cell r="E6658"/>
        </row>
        <row r="6659">
          <cell r="A6659" t="str">
            <v>613000103</v>
          </cell>
          <cell r="B6659" t="str">
            <v>KURBELSCHEIBE D70 V2 TBT TBO</v>
          </cell>
          <cell r="C6659"/>
          <cell r="D6659"/>
          <cell r="E6659"/>
        </row>
        <row r="6660">
          <cell r="A6660" t="str">
            <v>613000104</v>
          </cell>
          <cell r="B6660" t="str">
            <v>LEITUNG STOCKO-STOCKO L=3000</v>
          </cell>
          <cell r="C6660"/>
          <cell r="D6660"/>
          <cell r="E6660"/>
        </row>
        <row r="6661">
          <cell r="A6661" t="str">
            <v>613000105</v>
          </cell>
          <cell r="B6661" t="str">
            <v>JUMPERCABLE L/R  L= 495 V2 6MM²;  L1= 427</v>
          </cell>
          <cell r="C6661"/>
          <cell r="D6661"/>
          <cell r="E6661"/>
        </row>
        <row r="6662">
          <cell r="A6662" t="str">
            <v>613000106</v>
          </cell>
          <cell r="B6662" t="str">
            <v>JUMPERCABLE L/R  L= 660 V2 6MM²;  L1= 592</v>
          </cell>
          <cell r="C6662"/>
          <cell r="D6662"/>
          <cell r="E6662"/>
        </row>
        <row r="6663">
          <cell r="A6663" t="str">
            <v>613000107</v>
          </cell>
          <cell r="B6663" t="str">
            <v>JUMPERCABLE L/R  L=1000 V2 6MM²;  L1= 932</v>
          </cell>
          <cell r="C6663"/>
          <cell r="D6663"/>
          <cell r="E6663"/>
        </row>
        <row r="6664">
          <cell r="A6664" t="str">
            <v>613000108</v>
          </cell>
          <cell r="B6664" t="str">
            <v>JUMPERCABLE L/R  L=2000 V2 6MM²;  L1=1932</v>
          </cell>
          <cell r="C6664"/>
          <cell r="D6664"/>
          <cell r="E6664"/>
        </row>
        <row r="6665">
          <cell r="A6665" t="str">
            <v>613000109</v>
          </cell>
          <cell r="B6665" t="str">
            <v>JUMPERCABLE L/R  L=3000 V2 6MM²;  L1=2932</v>
          </cell>
          <cell r="C6665"/>
          <cell r="D6665"/>
          <cell r="E6665"/>
        </row>
        <row r="6666">
          <cell r="A6666" t="str">
            <v>613000110</v>
          </cell>
          <cell r="B6666" t="str">
            <v>48/24V JUNCTION BOX  V2 L1=1000  L2= 400</v>
          </cell>
          <cell r="C6666"/>
          <cell r="D6666"/>
          <cell r="E6666"/>
        </row>
        <row r="6667">
          <cell r="A6667" t="str">
            <v>613000111</v>
          </cell>
          <cell r="B6667" t="str">
            <v>ANTRIEBSWELLE ML800 KPL.</v>
          </cell>
          <cell r="C6667"/>
          <cell r="D6667"/>
          <cell r="E6667"/>
        </row>
        <row r="6668">
          <cell r="A6668" t="str">
            <v>613000112</v>
          </cell>
          <cell r="B6668" t="str">
            <v>JUMPERCABLE L/L  L= 495 V2 6MM²;  L1= 427</v>
          </cell>
          <cell r="C6668"/>
          <cell r="D6668"/>
          <cell r="E6668"/>
        </row>
        <row r="6669">
          <cell r="A6669" t="str">
            <v>613000113</v>
          </cell>
          <cell r="B6669" t="str">
            <v>JUMPERCABLE R/R  L= 495 V2 6MM²;  L1= 427</v>
          </cell>
          <cell r="C6669"/>
          <cell r="D6669"/>
          <cell r="E6669"/>
        </row>
        <row r="6670">
          <cell r="A6670" t="str">
            <v>613000114</v>
          </cell>
          <cell r="B6670" t="str">
            <v>CMD CONNECTORMODULE DOUBLE</v>
          </cell>
          <cell r="C6670"/>
          <cell r="D6670"/>
          <cell r="E6670"/>
        </row>
        <row r="6671">
          <cell r="A6671" t="str">
            <v>613000115</v>
          </cell>
          <cell r="B6671" t="str">
            <v>SPUR V2 SL=780 NT L1=47,5; L2=455</v>
          </cell>
          <cell r="C6671"/>
          <cell r="D6671"/>
          <cell r="E6671"/>
        </row>
        <row r="6672">
          <cell r="A6672" t="str">
            <v>613000116</v>
          </cell>
          <cell r="B6672" t="str">
            <v>ZAHNRIEMEN 18 T5T/1830 ENDLOS VERSCHWEISST</v>
          </cell>
          <cell r="C6672"/>
          <cell r="D6672"/>
          <cell r="E6672"/>
        </row>
        <row r="6673">
          <cell r="A6673" t="str">
            <v>613000117</v>
          </cell>
          <cell r="B6673" t="str">
            <v>SPUR V2 SL=930 NT L1=47,5; L2=605</v>
          </cell>
          <cell r="C6673"/>
          <cell r="D6673"/>
          <cell r="E6673"/>
        </row>
        <row r="6674">
          <cell r="A6674" t="str">
            <v>613000118</v>
          </cell>
          <cell r="B6674" t="str">
            <v>ZAHNRIEMEN 18 T5T/2130 ENDLOS VERSCHWEISST</v>
          </cell>
          <cell r="C6674"/>
          <cell r="D6674"/>
          <cell r="E6674"/>
        </row>
        <row r="6675">
          <cell r="A6675" t="str">
            <v>613000119</v>
          </cell>
          <cell r="B6675" t="str">
            <v>SPUR V2 SL=958 NT L1=225,5; L2=633</v>
          </cell>
          <cell r="C6675"/>
          <cell r="D6675"/>
          <cell r="E6675"/>
        </row>
        <row r="6676">
          <cell r="A6676" t="str">
            <v>613000120</v>
          </cell>
          <cell r="B6676" t="str">
            <v>ZAHNRIEMEN 18 T5T/2185 ENDLOS VERSCHWEISST</v>
          </cell>
          <cell r="C6676"/>
          <cell r="D6676"/>
          <cell r="E6676"/>
        </row>
        <row r="6677">
          <cell r="A6677" t="str">
            <v>613000121</v>
          </cell>
          <cell r="B6677" t="str">
            <v>SPUR V2 SL=1452 NT L1=47,5; L2=1210</v>
          </cell>
          <cell r="C6677"/>
          <cell r="D6677"/>
          <cell r="E6677"/>
        </row>
        <row r="6678">
          <cell r="A6678" t="str">
            <v>613000122</v>
          </cell>
          <cell r="B6678" t="str">
            <v>ZAHNRIEMEN 18 T5T/3175 ENDLOS VERSCHWEISST</v>
          </cell>
          <cell r="C6678"/>
          <cell r="D6678"/>
          <cell r="E6678"/>
        </row>
        <row r="6679">
          <cell r="A6679" t="str">
            <v>613000123</v>
          </cell>
          <cell r="B6679" t="str">
            <v>WWC-S SONDERWAGEN LT. ZNG.: 3804800-170920</v>
          </cell>
          <cell r="C6679"/>
          <cell r="D6679"/>
          <cell r="E6679"/>
        </row>
        <row r="6680">
          <cell r="A6680" t="str">
            <v>613000124</v>
          </cell>
          <cell r="B6680" t="str">
            <v>ANTRIEBSWELLE ML1000 KPL.</v>
          </cell>
          <cell r="C6680"/>
          <cell r="D6680"/>
          <cell r="E6680"/>
        </row>
        <row r="6681">
          <cell r="A6681" t="str">
            <v>613000125</v>
          </cell>
          <cell r="B6681" t="str">
            <v>SPANNSATZ SIT 8     15 X 55</v>
          </cell>
          <cell r="C6681"/>
          <cell r="D6681"/>
          <cell r="E6681"/>
        </row>
        <row r="6682">
          <cell r="A6682" t="str">
            <v>613000126</v>
          </cell>
          <cell r="B6682" t="str">
            <v>SPANNSATZ SIT 15     15 X 35</v>
          </cell>
          <cell r="C6682"/>
          <cell r="D6682"/>
          <cell r="E6682"/>
        </row>
        <row r="6683">
          <cell r="A6683" t="str">
            <v>613000127</v>
          </cell>
          <cell r="B6683" t="str">
            <v>HYBRIDLEITUNG 48VDC TD KPL.</v>
          </cell>
          <cell r="C6683"/>
          <cell r="D6683"/>
          <cell r="E6683"/>
        </row>
        <row r="6684">
          <cell r="A6684" t="str">
            <v>613000128</v>
          </cell>
          <cell r="B6684" t="str">
            <v>HYBRIDLEITUNG 48VDC TD KPL.</v>
          </cell>
          <cell r="C6684"/>
          <cell r="D6684"/>
          <cell r="E6684"/>
        </row>
        <row r="6685">
          <cell r="A6685" t="str">
            <v>613000129</v>
          </cell>
          <cell r="B6685" t="str">
            <v>HYBRIDLEITUNG 48VDC LD KPL.</v>
          </cell>
          <cell r="C6685"/>
          <cell r="D6685"/>
          <cell r="E6685"/>
        </row>
        <row r="6686">
          <cell r="A6686" t="str">
            <v>613000130</v>
          </cell>
          <cell r="B6686" t="str">
            <v>HYBRIDLEITUNG 48VDC LD KPL.</v>
          </cell>
          <cell r="C6686"/>
          <cell r="D6686"/>
          <cell r="E6686"/>
        </row>
        <row r="6687">
          <cell r="A6687" t="str">
            <v>613000131</v>
          </cell>
          <cell r="B6687" t="str">
            <v>LS STOCKO F. RP KPL X= 7 H=111</v>
          </cell>
          <cell r="C6687"/>
          <cell r="D6687"/>
          <cell r="E6687"/>
        </row>
        <row r="6688">
          <cell r="A6688" t="str">
            <v>613000132</v>
          </cell>
          <cell r="B6688" t="str">
            <v xml:space="preserve">REFLEKTOR TYP R16 </v>
          </cell>
          <cell r="C6688"/>
          <cell r="D6688"/>
          <cell r="E6688"/>
        </row>
        <row r="6689">
          <cell r="A6689" t="str">
            <v>613000133</v>
          </cell>
          <cell r="B6689" t="str">
            <v>2X LS+HALTER SP TYP S17/S18</v>
          </cell>
          <cell r="C6689"/>
          <cell r="D6689"/>
          <cell r="E6689"/>
        </row>
        <row r="6690">
          <cell r="A6690" t="str">
            <v>613000134</v>
          </cell>
          <cell r="B6690" t="str">
            <v>RIEMENSPANNUNGSMESSGERAET</v>
          </cell>
          <cell r="C6690"/>
          <cell r="D6690"/>
          <cell r="E6690"/>
        </row>
        <row r="6691">
          <cell r="A6691" t="str">
            <v>613000135</v>
          </cell>
          <cell r="B6691" t="str">
            <v>DREHMOMETER 5-50 NM</v>
          </cell>
          <cell r="C6691"/>
          <cell r="D6691"/>
          <cell r="E6691"/>
        </row>
        <row r="6692">
          <cell r="A6692" t="str">
            <v>613000136</v>
          </cell>
          <cell r="B6692" t="str">
            <v>EINSTECKMAULKNARRE 1/4" L=20MM AUFNAHME 9 X 12</v>
          </cell>
          <cell r="C6692"/>
          <cell r="D6692"/>
          <cell r="E6692"/>
        </row>
        <row r="6693">
          <cell r="A6693" t="str">
            <v>613000137</v>
          </cell>
          <cell r="B6693" t="str">
            <v>SCHLÜSSEL EXZENTERSCHEIBE KPL.</v>
          </cell>
          <cell r="C6693"/>
          <cell r="D6693"/>
          <cell r="E6693"/>
        </row>
        <row r="6694">
          <cell r="A6694" t="str">
            <v>613000138</v>
          </cell>
          <cell r="B6694" t="str">
            <v>WERKZEUG FÜR RUNDRIEMEN</v>
          </cell>
          <cell r="C6694"/>
          <cell r="D6694"/>
          <cell r="E6694"/>
        </row>
        <row r="6695">
          <cell r="A6695" t="str">
            <v>613000139</v>
          </cell>
          <cell r="B6695" t="str">
            <v>HANDGELENKBAND ESD 10/4 MM SPIRALKABEL</v>
          </cell>
          <cell r="C6695"/>
          <cell r="D6695"/>
          <cell r="E6695"/>
        </row>
        <row r="6696">
          <cell r="A6696" t="str">
            <v>613000140</v>
          </cell>
          <cell r="B6696" t="str">
            <v>GF MONTAGEWERKZEUG F. LOCKERN GLEITPLATTE</v>
          </cell>
          <cell r="C6696"/>
          <cell r="D6696"/>
          <cell r="E6696"/>
        </row>
        <row r="6697">
          <cell r="A6697" t="str">
            <v>613000141</v>
          </cell>
          <cell r="B6697" t="str">
            <v>EINHANDFETTPRESSE NSK HPG INKL. AUFSÄTZE</v>
          </cell>
          <cell r="C6697"/>
          <cell r="D6697"/>
          <cell r="E6697"/>
        </row>
        <row r="6698">
          <cell r="A6698" t="str">
            <v>613000142</v>
          </cell>
          <cell r="B6698" t="str">
            <v>PARAMETRIERLEITUNG L=1800</v>
          </cell>
          <cell r="C6698"/>
          <cell r="D6698"/>
          <cell r="E6698"/>
        </row>
        <row r="6699">
          <cell r="A6699" t="str">
            <v>6200</v>
          </cell>
          <cell r="B6699" t="str">
            <v>ILS 2.0 Kreisel - Module</v>
          </cell>
          <cell r="C6699"/>
          <cell r="D6699"/>
          <cell r="E6699"/>
        </row>
        <row r="6700">
          <cell r="A6700" t="str">
            <v>620016101</v>
          </cell>
          <cell r="B6700" t="str">
            <v>SCHLEPPKETTE 55Nn WARTUNGSARM - 110-034-000</v>
          </cell>
          <cell r="C6700">
            <v>0</v>
          </cell>
          <cell r="D6700">
            <v>663.75</v>
          </cell>
          <cell r="E6700">
            <v>663.75</v>
          </cell>
        </row>
        <row r="6701">
          <cell r="A6701" t="str">
            <v>620016102</v>
          </cell>
          <cell r="B6701" t="str">
            <v>FÜHRUNGSLEISTENSATZ, STANDARD - 110-110-000 (1</v>
          </cell>
          <cell r="C6701">
            <v>0</v>
          </cell>
          <cell r="D6701">
            <v>927.01</v>
          </cell>
          <cell r="E6701">
            <v>927.01</v>
          </cell>
        </row>
        <row r="6702">
          <cell r="A6702" t="str">
            <v>620016103</v>
          </cell>
          <cell r="B6702" t="str">
            <v>FLANSCHLAGER AELPF 207 - 110-010-007 (1 Paar = 2</v>
          </cell>
          <cell r="C6702">
            <v>0</v>
          </cell>
          <cell r="D6702">
            <v>113.77</v>
          </cell>
          <cell r="E6702">
            <v>113.77</v>
          </cell>
        </row>
        <row r="6703">
          <cell r="A6703" t="str">
            <v>620016104</v>
          </cell>
          <cell r="B6703" t="str">
            <v>SPANNRAHMENLAGER 55Nn - 110-010-013  (1 Stück = 1</v>
          </cell>
          <cell r="C6703">
            <v>0</v>
          </cell>
          <cell r="D6703">
            <v>241.86</v>
          </cell>
          <cell r="E6703">
            <v>241.86</v>
          </cell>
        </row>
        <row r="6704">
          <cell r="A6704" t="str">
            <v>620016105</v>
          </cell>
          <cell r="B6704" t="str">
            <v>ZAHNRAD Z=17, D=35MM, 10B-1 - 101915-02</v>
          </cell>
          <cell r="C6704">
            <v>0</v>
          </cell>
          <cell r="D6704">
            <v>98.5</v>
          </cell>
          <cell r="E6704">
            <v>98.5</v>
          </cell>
        </row>
        <row r="6705">
          <cell r="A6705" t="str">
            <v>620016106</v>
          </cell>
          <cell r="B6705" t="str">
            <v>KETTENRADSCHEIBE Z=32, D=73,10MM, 10B-1 -</v>
          </cell>
          <cell r="C6705">
            <v>0</v>
          </cell>
          <cell r="D6705">
            <v>75.47</v>
          </cell>
          <cell r="E6705">
            <v>75.47</v>
          </cell>
        </row>
        <row r="6706">
          <cell r="A6706" t="str">
            <v>620016107</v>
          </cell>
          <cell r="B6706" t="str">
            <v>TELLERFEDER F.RUTSCHKUPPL. 500-1  - 120-008-126</v>
          </cell>
          <cell r="C6706">
            <v>0</v>
          </cell>
          <cell r="D6706">
            <v>25</v>
          </cell>
          <cell r="E6706">
            <v>25</v>
          </cell>
        </row>
        <row r="6707">
          <cell r="A6707" t="str">
            <v>620016108</v>
          </cell>
          <cell r="B6707" t="str">
            <v>REIBBELAG FÜR RUTSCHKUPPLUNG TYP 500-1</v>
          </cell>
          <cell r="C6707">
            <v>0</v>
          </cell>
          <cell r="D6707">
            <v>74.88</v>
          </cell>
          <cell r="E6707">
            <v>74.88</v>
          </cell>
        </row>
        <row r="6708">
          <cell r="A6708" t="str">
            <v>620016109</v>
          </cell>
          <cell r="B6708" t="str">
            <v>INITIATOR, NBB4-12GM50-E2-V1 - 101915-04</v>
          </cell>
          <cell r="C6708">
            <v>0</v>
          </cell>
          <cell r="D6708">
            <v>116</v>
          </cell>
          <cell r="E6708">
            <v>116</v>
          </cell>
        </row>
        <row r="6709">
          <cell r="A6709" t="str">
            <v>620016110</v>
          </cell>
          <cell r="B6709" t="str">
            <v>KETTENRAD 10 B1, 5/8"X3/8" Z=23, D=35MM - 102305-2</v>
          </cell>
          <cell r="C6709"/>
          <cell r="D6709">
            <v>98.5</v>
          </cell>
          <cell r="E6709">
            <v>98.5</v>
          </cell>
        </row>
        <row r="6710">
          <cell r="A6710" t="str">
            <v>620016111</v>
          </cell>
          <cell r="B6710" t="str">
            <v>KETTENRADSCHEIBE 10 B1, 5/8"X3/8" Z=30, D=73,10MM</v>
          </cell>
          <cell r="C6710">
            <v>0</v>
          </cell>
          <cell r="D6710">
            <v>75.47</v>
          </cell>
          <cell r="E6710">
            <v>75.47</v>
          </cell>
        </row>
        <row r="6711">
          <cell r="A6711" t="str">
            <v>620016112</v>
          </cell>
          <cell r="B6711" t="str">
            <v xml:space="preserve">DISTANZBUCHSE FÜR RUTSCHKUPPLUNG 500-1 </v>
          </cell>
          <cell r="C6711">
            <v>0</v>
          </cell>
          <cell r="D6711">
            <v>33</v>
          </cell>
          <cell r="E6711">
            <v>33</v>
          </cell>
        </row>
        <row r="6712">
          <cell r="A6712" t="str">
            <v>620016113</v>
          </cell>
          <cell r="B6712" t="str">
            <v>DRUCKFEDER VD-339-S  -  110-033-000 (1Pa=2st)</v>
          </cell>
          <cell r="C6712">
            <v>0</v>
          </cell>
          <cell r="D6712">
            <v>33.130000000000003</v>
          </cell>
          <cell r="E6712">
            <v>33.130000000000003</v>
          </cell>
        </row>
        <row r="6713">
          <cell r="A6713" t="str">
            <v>620016114</v>
          </cell>
          <cell r="B6713" t="str">
            <v>KETTENRAD 10 B1, 5/8"X3/8" Z=18, D=35MM - 102305-2</v>
          </cell>
          <cell r="C6713">
            <v>0</v>
          </cell>
          <cell r="D6713">
            <v>10.37</v>
          </cell>
          <cell r="E6713">
            <v>10.37</v>
          </cell>
        </row>
        <row r="6714">
          <cell r="A6714" t="str">
            <v>620016115</v>
          </cell>
          <cell r="B6714" t="str">
            <v>SPANNBUCHSE FÜR KETTENRAD 10 B1, 5/8"X3/8" Z=18</v>
          </cell>
          <cell r="C6714">
            <v>0</v>
          </cell>
          <cell r="D6714">
            <v>4.12</v>
          </cell>
          <cell r="E6714">
            <v>4.12</v>
          </cell>
        </row>
        <row r="6715">
          <cell r="A6715" t="str">
            <v>620016116</v>
          </cell>
          <cell r="B6715" t="str">
            <v>KETTENRAD 10 B1, 5/8"X3/8" Z=25, D=30MM - 102924-2</v>
          </cell>
          <cell r="C6715">
            <v>0</v>
          </cell>
          <cell r="D6715">
            <v>103.43</v>
          </cell>
          <cell r="E6715">
            <v>103.43</v>
          </cell>
        </row>
        <row r="6716">
          <cell r="A6716" t="str">
            <v>620016117</v>
          </cell>
          <cell r="B6716" t="str">
            <v>KETTENRADSCHEIBE 10 B1, 5/8"X3/8" Z=29, D=73,10MM</v>
          </cell>
          <cell r="C6716">
            <v>0</v>
          </cell>
          <cell r="D6716">
            <v>85.59</v>
          </cell>
          <cell r="E6716">
            <v>85.59</v>
          </cell>
        </row>
        <row r="6717">
          <cell r="A6717" t="str">
            <v>620016118</v>
          </cell>
          <cell r="B6717" t="str">
            <v>DRUCKFEDER VD339-S  -  110-110-001 (1Pa=2st)</v>
          </cell>
          <cell r="C6717">
            <v>0</v>
          </cell>
          <cell r="D6717">
            <v>30.05</v>
          </cell>
          <cell r="E6717">
            <v>30.05</v>
          </cell>
        </row>
        <row r="6718">
          <cell r="A6718" t="str">
            <v>620016119</v>
          </cell>
          <cell r="B6718" t="str">
            <v>ANTRIEBSWELLE - 110-007-151</v>
          </cell>
          <cell r="C6718">
            <v>0</v>
          </cell>
          <cell r="D6718">
            <v>127.07</v>
          </cell>
          <cell r="E6718">
            <v>127.07</v>
          </cell>
        </row>
        <row r="6719">
          <cell r="A6719" t="str">
            <v>620016120</v>
          </cell>
          <cell r="B6719" t="str">
            <v>ZAHNRAD Z=24, D=30MM, 10B1 120-910-810</v>
          </cell>
          <cell r="C6719"/>
          <cell r="D6719">
            <v>103.43</v>
          </cell>
          <cell r="E6719">
            <v>103.43</v>
          </cell>
        </row>
        <row r="6720">
          <cell r="A6720" t="str">
            <v>620016121</v>
          </cell>
          <cell r="B6720" t="str">
            <v>KETTENRADSCHEIBE Z=31, D=73,10MM, 10B-1</v>
          </cell>
          <cell r="C6720">
            <v>0</v>
          </cell>
          <cell r="D6720">
            <v>94.36</v>
          </cell>
          <cell r="E6720">
            <v>94.36</v>
          </cell>
        </row>
        <row r="6721">
          <cell r="A6721" t="str">
            <v>620016122</v>
          </cell>
          <cell r="B6721" t="str">
            <v>INITIATOR D=12, NBB4-12GM50-E2-V1  110-015-080</v>
          </cell>
          <cell r="C6721">
            <v>0</v>
          </cell>
          <cell r="D6721">
            <v>47.96</v>
          </cell>
          <cell r="E6721">
            <v>47.96</v>
          </cell>
        </row>
        <row r="6722">
          <cell r="A6722" t="str">
            <v>620016123</v>
          </cell>
          <cell r="B6722" t="str">
            <v>ZAHNRAD Z=21, D=30MM, 10B1 120-910-810</v>
          </cell>
          <cell r="C6722">
            <v>0</v>
          </cell>
          <cell r="D6722">
            <v>114.03</v>
          </cell>
          <cell r="E6722">
            <v>114.03</v>
          </cell>
        </row>
        <row r="6723">
          <cell r="A6723" t="str">
            <v>620016201</v>
          </cell>
          <cell r="B6723" t="str">
            <v>ROLLENHEBELSCHALTER 3SE2 230-1GW</v>
          </cell>
          <cell r="C6723">
            <v>0</v>
          </cell>
          <cell r="D6723">
            <v>42.78</v>
          </cell>
          <cell r="E6723">
            <v>42.78</v>
          </cell>
        </row>
        <row r="6724">
          <cell r="A6724" t="str">
            <v>620016202</v>
          </cell>
          <cell r="B6724" t="str">
            <v>ZYLINDER XL 50/250 - 10-02-0059-0 POS.73</v>
          </cell>
          <cell r="C6724"/>
          <cell r="D6724">
            <v>127.27</v>
          </cell>
          <cell r="E6724">
            <v>127.27</v>
          </cell>
        </row>
        <row r="6725">
          <cell r="A6725" t="str">
            <v>620016203</v>
          </cell>
          <cell r="B6725" t="str">
            <v>MECHANISCHER SCHALTER 3SE5 132-0CJ01 - 102305-5</v>
          </cell>
          <cell r="C6725">
            <v>0</v>
          </cell>
          <cell r="D6725">
            <v>102.23</v>
          </cell>
          <cell r="E6725">
            <v>102.23</v>
          </cell>
        </row>
        <row r="6726">
          <cell r="A6726" t="str">
            <v>620016204</v>
          </cell>
          <cell r="B6726" t="str">
            <v>PNEUMATIK-ZYLINDER D=40 HUB=200 - 102305-6</v>
          </cell>
          <cell r="C6726">
            <v>0</v>
          </cell>
          <cell r="D6726">
            <v>56.16</v>
          </cell>
          <cell r="E6726">
            <v>56.16</v>
          </cell>
        </row>
        <row r="6727">
          <cell r="A6727" t="str">
            <v>620016205</v>
          </cell>
          <cell r="B6727" t="str">
            <v>DRUCKLUFTÜBERWACHUNG TYP DRSZ 16-G1/4 - 102305-7</v>
          </cell>
          <cell r="C6727"/>
          <cell r="D6727">
            <v>50.38</v>
          </cell>
          <cell r="E6727">
            <v>50.38</v>
          </cell>
        </row>
        <row r="6728">
          <cell r="A6728" t="str">
            <v>620016206</v>
          </cell>
          <cell r="B6728" t="str">
            <v>MECHANISCHER SCHALTER 3SE5 112-0CH01  103762-2</v>
          </cell>
          <cell r="C6728">
            <v>0</v>
          </cell>
          <cell r="D6728">
            <v>102.07</v>
          </cell>
          <cell r="E6728">
            <v>102.07</v>
          </cell>
        </row>
        <row r="6729">
          <cell r="A6729" t="str">
            <v>620016207</v>
          </cell>
          <cell r="B6729" t="str">
            <v>KETTENSTEUEREINHEIT, VERZINKT STANDARD KPL.</v>
          </cell>
          <cell r="C6729">
            <v>0</v>
          </cell>
          <cell r="D6729">
            <v>407.38</v>
          </cell>
          <cell r="E6729">
            <v>407.38</v>
          </cell>
        </row>
        <row r="6730">
          <cell r="A6730" t="str">
            <v>620016208</v>
          </cell>
          <cell r="B6730" t="str">
            <v>MECHANISCHER SCHALTER 3SE5 112-0CH01</v>
          </cell>
          <cell r="C6730"/>
          <cell r="D6730">
            <v>102.23</v>
          </cell>
          <cell r="E6730">
            <v>102.23</v>
          </cell>
        </row>
        <row r="6731">
          <cell r="A6731" t="str">
            <v>620016209</v>
          </cell>
          <cell r="B6731" t="str">
            <v>PNEUMATIK-ZYLINDER D=40 HUB=200  103762-4</v>
          </cell>
          <cell r="C6731">
            <v>0</v>
          </cell>
          <cell r="D6731">
            <v>219.23</v>
          </cell>
          <cell r="E6731">
            <v>219.23</v>
          </cell>
        </row>
        <row r="6732">
          <cell r="A6732" t="str">
            <v>620016210</v>
          </cell>
          <cell r="B6732" t="str">
            <v>DRUCKLUFTÜBERWACHUNG TYP PEV-1/4-B-M12</v>
          </cell>
          <cell r="C6732">
            <v>0</v>
          </cell>
          <cell r="D6732">
            <v>147.85</v>
          </cell>
          <cell r="E6732">
            <v>147.85</v>
          </cell>
        </row>
        <row r="6733">
          <cell r="A6733" t="str">
            <v>620016211</v>
          </cell>
          <cell r="B6733" t="str">
            <v>3/2-WEGEVENTIL MIT HANDHEBEL H-3-1/4-B</v>
          </cell>
          <cell r="C6733">
            <v>0</v>
          </cell>
          <cell r="D6733">
            <v>197.34</v>
          </cell>
          <cell r="E6733">
            <v>197.34</v>
          </cell>
        </row>
        <row r="6734">
          <cell r="A6734" t="str">
            <v>620016212</v>
          </cell>
          <cell r="B6734" t="str">
            <v>DRUCKREGELVENTIL LR-1/8-D-7-I-MINI - 103762-7</v>
          </cell>
          <cell r="C6734">
            <v>0</v>
          </cell>
          <cell r="D6734">
            <v>243.11</v>
          </cell>
          <cell r="E6734">
            <v>243.11</v>
          </cell>
        </row>
        <row r="6735">
          <cell r="A6735" t="str">
            <v>620016213</v>
          </cell>
          <cell r="B6735" t="str">
            <v>REGLERSPERRE LRVS-D-MINI - 103762-8</v>
          </cell>
          <cell r="C6735">
            <v>0</v>
          </cell>
          <cell r="D6735">
            <v>13.79</v>
          </cell>
          <cell r="E6735">
            <v>13.79</v>
          </cell>
        </row>
        <row r="6736">
          <cell r="A6736" t="str">
            <v>620016214</v>
          </cell>
          <cell r="B6736" t="str">
            <v>FEDERNDES DRUCKSTÜCK - 104255/110-032-100</v>
          </cell>
          <cell r="C6736">
            <v>0</v>
          </cell>
          <cell r="D6736">
            <v>9.01</v>
          </cell>
          <cell r="E6736">
            <v>9.01</v>
          </cell>
        </row>
        <row r="6737">
          <cell r="A6737" t="str">
            <v>620016301</v>
          </cell>
          <cell r="B6737" t="str">
            <v>KARDANGELENKKETTE FÖRDERER 55Nn, TEILUNG 200</v>
          </cell>
          <cell r="C6737">
            <v>0</v>
          </cell>
          <cell r="D6737">
            <v>110.37</v>
          </cell>
          <cell r="E6737">
            <v>110.37</v>
          </cell>
        </row>
        <row r="6738">
          <cell r="A6738" t="str">
            <v>620016302</v>
          </cell>
          <cell r="B6738" t="str">
            <v>C-HAKEN MIT TRAVERSE - 110-091-006</v>
          </cell>
          <cell r="C6738">
            <v>0</v>
          </cell>
          <cell r="D6738">
            <v>44.45</v>
          </cell>
          <cell r="E6738">
            <v>44.45</v>
          </cell>
        </row>
        <row r="6739">
          <cell r="A6739" t="str">
            <v>620016303</v>
          </cell>
          <cell r="B6739" t="str">
            <v xml:space="preserve">KLEIDERBÜGELKLAMMERN DESIGN 1, VERZINKT </v>
          </cell>
          <cell r="C6739"/>
          <cell r="D6739">
            <v>2.88</v>
          </cell>
          <cell r="E6739">
            <v>2.88</v>
          </cell>
        </row>
        <row r="6740">
          <cell r="A6740" t="str">
            <v>620016401</v>
          </cell>
          <cell r="B6740" t="str">
            <v>DOSIERVENTIL 25MM3, MS - 110-015-002</v>
          </cell>
          <cell r="C6740">
            <v>0</v>
          </cell>
          <cell r="D6740">
            <v>31.34</v>
          </cell>
          <cell r="E6740">
            <v>31.34</v>
          </cell>
        </row>
        <row r="6741">
          <cell r="A6741" t="str">
            <v>620016402</v>
          </cell>
          <cell r="B6741" t="str">
            <v>SCHMIERSTOFFBEHÄLTER MIT PUMPE 10P-E4,5</v>
          </cell>
          <cell r="C6741"/>
          <cell r="D6741">
            <v>791.99</v>
          </cell>
          <cell r="E6741">
            <v>791.99</v>
          </cell>
        </row>
        <row r="6742">
          <cell r="A6742" t="str">
            <v>620016403</v>
          </cell>
          <cell r="B6742" t="str">
            <v>SCHALTVENTIL TYP CPE14-M1BH-5L-1/8, 24VDC -</v>
          </cell>
          <cell r="C6742">
            <v>0</v>
          </cell>
          <cell r="D6742">
            <v>156.06</v>
          </cell>
          <cell r="E6742">
            <v>156.06</v>
          </cell>
        </row>
        <row r="6743">
          <cell r="A6743" t="str">
            <v>620016404</v>
          </cell>
          <cell r="B6743" t="str">
            <v>SPEZIAL-KETTENSCHMIERÖL [5 LITER] - 145-312-000</v>
          </cell>
          <cell r="C6743">
            <v>0</v>
          </cell>
          <cell r="D6743">
            <v>44.93</v>
          </cell>
          <cell r="E6743">
            <v>44.93</v>
          </cell>
        </row>
        <row r="6744">
          <cell r="A6744" t="str">
            <v>620016405</v>
          </cell>
          <cell r="B6744" t="str">
            <v>SCHMIERSTOFFRÖHRCHEN -  110-015-051 (1Satz=4stk)</v>
          </cell>
          <cell r="C6744"/>
          <cell r="D6744">
            <v>171.53</v>
          </cell>
          <cell r="E6744">
            <v>171.53</v>
          </cell>
        </row>
        <row r="6745">
          <cell r="A6745" t="str">
            <v>620016406</v>
          </cell>
          <cell r="B6745" t="str">
            <v>ROLLENHEBELVENTIL TYP RS-3-1/8  -  110-015-060</v>
          </cell>
          <cell r="C6745">
            <v>0</v>
          </cell>
          <cell r="D6745">
            <v>173.78</v>
          </cell>
          <cell r="E6745">
            <v>173.78</v>
          </cell>
        </row>
        <row r="6746">
          <cell r="A6746" t="str">
            <v>620016407</v>
          </cell>
          <cell r="B6746" t="str">
            <v xml:space="preserve">3/2 WEGE VENTIL TYP NC8-1/8" SF2601-IP-SC-D4  - </v>
          </cell>
          <cell r="C6746">
            <v>0</v>
          </cell>
          <cell r="D6746">
            <v>176.98</v>
          </cell>
          <cell r="E6746">
            <v>176.98</v>
          </cell>
        </row>
        <row r="6747">
          <cell r="A6747" t="str">
            <v>620016408</v>
          </cell>
          <cell r="B6747" t="str">
            <v xml:space="preserve">SCHNELLENTLÜFTUNGSVENTIL TYP AQ240F-06-00  </v>
          </cell>
          <cell r="C6747">
            <v>0</v>
          </cell>
          <cell r="D6747">
            <v>37.82</v>
          </cell>
          <cell r="E6747">
            <v>37.82</v>
          </cell>
        </row>
        <row r="6748">
          <cell r="A6748" t="str">
            <v>620016409</v>
          </cell>
          <cell r="B6748" t="str">
            <v xml:space="preserve">FÜLLSTANDSCHALTER SU160 MIT HIRSCHMANN STECKER  </v>
          </cell>
          <cell r="C6748">
            <v>0</v>
          </cell>
          <cell r="D6748">
            <v>134.02000000000001</v>
          </cell>
          <cell r="E6748">
            <v>134.02000000000001</v>
          </cell>
        </row>
        <row r="6749">
          <cell r="A6749" t="str">
            <v>620016410</v>
          </cell>
          <cell r="B6749" t="str">
            <v>5/2 WEGE VENTIL TYP CPE14-M1BH-5L-1/8, 24VDC MIT</v>
          </cell>
          <cell r="C6749">
            <v>0</v>
          </cell>
          <cell r="D6749">
            <v>124.88</v>
          </cell>
          <cell r="E6749">
            <v>124.88</v>
          </cell>
        </row>
        <row r="6750">
          <cell r="A6750" t="str">
            <v>620016411</v>
          </cell>
          <cell r="B6750" t="str">
            <v>FILTERSTEUERVENTIL LFR-1/4-D-MINI  -  103762-10</v>
          </cell>
          <cell r="C6750">
            <v>0</v>
          </cell>
          <cell r="D6750">
            <v>85.16</v>
          </cell>
          <cell r="E6750">
            <v>85.16</v>
          </cell>
        </row>
        <row r="6751">
          <cell r="A6751" t="str">
            <v>6201</v>
          </cell>
          <cell r="B6751" t="str">
            <v>ILS 2.0 Kreisel</v>
          </cell>
          <cell r="C6751"/>
          <cell r="D6751"/>
          <cell r="E6751"/>
        </row>
        <row r="6752">
          <cell r="A6752" t="str">
            <v>620156001</v>
          </cell>
          <cell r="B6752" t="str">
            <v>Artikel nicht verwenden</v>
          </cell>
          <cell r="C6752"/>
          <cell r="D6752">
            <v>6.5</v>
          </cell>
          <cell r="E6752">
            <v>6.5</v>
          </cell>
        </row>
        <row r="6753">
          <cell r="A6753" t="str">
            <v>6202</v>
          </cell>
          <cell r="B6753" t="str">
            <v>ILS 2.0 Kreisel mit PINBAND</v>
          </cell>
          <cell r="C6753"/>
          <cell r="D6753"/>
          <cell r="E6753"/>
        </row>
        <row r="6754">
          <cell r="A6754" t="str">
            <v>6203</v>
          </cell>
          <cell r="B6754" t="str">
            <v>ILS 2.0 Verbindungskreisel</v>
          </cell>
          <cell r="C6754"/>
          <cell r="D6754"/>
          <cell r="E6754"/>
        </row>
        <row r="6755">
          <cell r="A6755" t="str">
            <v>620314001</v>
          </cell>
          <cell r="B6755" t="str">
            <v>TRAVERSE FÜR CDDC KPL.</v>
          </cell>
          <cell r="C6755">
            <v>0</v>
          </cell>
          <cell r="D6755">
            <v>2.35</v>
          </cell>
          <cell r="E6755">
            <v>2.35</v>
          </cell>
        </row>
        <row r="6756">
          <cell r="A6756" t="str">
            <v>620316001</v>
          </cell>
          <cell r="B6756" t="str">
            <v>TRAVERSE FÜR CDDC</v>
          </cell>
          <cell r="C6756">
            <v>0</v>
          </cell>
          <cell r="D6756">
            <v>1.98</v>
          </cell>
          <cell r="E6756">
            <v>1.98</v>
          </cell>
        </row>
        <row r="6757">
          <cell r="A6757" t="str">
            <v>620316002</v>
          </cell>
          <cell r="B6757" t="str">
            <v>TRAVERSENVERBINDER FÜR CDDC</v>
          </cell>
          <cell r="C6757">
            <v>0</v>
          </cell>
          <cell r="D6757">
            <v>1.2450000000000001</v>
          </cell>
          <cell r="E6757">
            <v>1.2450000000000001</v>
          </cell>
        </row>
        <row r="6758">
          <cell r="A6758" t="str">
            <v>6204</v>
          </cell>
          <cell r="B6758" t="str">
            <v>ILS 2.0 Modul Kreisel</v>
          </cell>
          <cell r="C6758"/>
          <cell r="D6758"/>
          <cell r="E6758"/>
        </row>
        <row r="6759">
          <cell r="A6759" t="str">
            <v>6205</v>
          </cell>
          <cell r="B6759" t="str">
            <v>ILS 2.0 Modul Laufprofil</v>
          </cell>
          <cell r="C6759"/>
          <cell r="D6759"/>
          <cell r="E6759"/>
        </row>
        <row r="6760">
          <cell r="A6760" t="str">
            <v>6206</v>
          </cell>
          <cell r="B6760" t="str">
            <v>ILS 2.0 STAHLBAND 30</v>
          </cell>
          <cell r="C6760"/>
          <cell r="D6760"/>
          <cell r="E6760"/>
        </row>
        <row r="6761">
          <cell r="A6761" t="str">
            <v>6207</v>
          </cell>
          <cell r="B6761" t="str">
            <v>ILS 2.0 Modul Kreisel mit PINBAND 001</v>
          </cell>
          <cell r="C6761"/>
          <cell r="D6761"/>
          <cell r="E6761"/>
        </row>
        <row r="6762">
          <cell r="A6762" t="str">
            <v>6208</v>
          </cell>
          <cell r="B6762" t="str">
            <v>ILS 2.0 Modul Laufprofil  mit PINBAND 001</v>
          </cell>
          <cell r="C6762"/>
          <cell r="D6762"/>
          <cell r="E6762"/>
        </row>
        <row r="6763">
          <cell r="A6763" t="str">
            <v>6209</v>
          </cell>
          <cell r="B6763" t="str">
            <v>ILS 2.0 PINBAND ABSTAND 250 mm 001</v>
          </cell>
          <cell r="C6763"/>
          <cell r="D6763"/>
          <cell r="E6763"/>
        </row>
        <row r="6764">
          <cell r="A6764" t="str">
            <v>6210</v>
          </cell>
          <cell r="B6764" t="str">
            <v>ILS 2.0 Eckrad</v>
          </cell>
          <cell r="C6764"/>
          <cell r="D6764"/>
          <cell r="E6764"/>
        </row>
        <row r="6765">
          <cell r="A6765" t="str">
            <v>6211</v>
          </cell>
          <cell r="B6765" t="str">
            <v>ILS 2.0 SEPARATOR AN LAUFPROFIL LP KPL.</v>
          </cell>
          <cell r="C6765"/>
          <cell r="D6765"/>
          <cell r="E6765"/>
        </row>
        <row r="6766">
          <cell r="A6766" t="str">
            <v>6212</v>
          </cell>
          <cell r="B6766" t="str">
            <v xml:space="preserve">ILS 2.0 SEPARATOR AN STAUSTRECKE 0,6° SP 2/3 FÜR </v>
          </cell>
          <cell r="C6766"/>
          <cell r="D6766"/>
          <cell r="E6766"/>
        </row>
        <row r="6767">
          <cell r="A6767" t="str">
            <v>6213</v>
          </cell>
          <cell r="B6767" t="str">
            <v>LP 2.0 MIT BEARBEITUNG FÜR AS-ELEMENT L=1M</v>
          </cell>
          <cell r="C6767"/>
          <cell r="D6767"/>
          <cell r="E6767"/>
        </row>
        <row r="6768">
          <cell r="A6768" t="str">
            <v>6214</v>
          </cell>
          <cell r="B6768" t="str">
            <v>LP 2.0 MIT BEARBEITUNG FÜR AS-ELEMENT L=5M</v>
          </cell>
          <cell r="C6768"/>
          <cell r="D6768"/>
          <cell r="E6768"/>
        </row>
        <row r="6769">
          <cell r="A6769" t="str">
            <v>6215</v>
          </cell>
          <cell r="B6769" t="str">
            <v>ILS 2.0 Zusatzmodul</v>
          </cell>
          <cell r="C6769"/>
          <cell r="D6769"/>
          <cell r="E6769"/>
        </row>
        <row r="6770">
          <cell r="A6770" t="str">
            <v>6216</v>
          </cell>
          <cell r="B6770" t="str">
            <v>ILS 2.0 Weichen</v>
          </cell>
          <cell r="C6770"/>
          <cell r="D6770"/>
          <cell r="E6770"/>
        </row>
        <row r="6771">
          <cell r="A6771" t="str">
            <v>6220</v>
          </cell>
          <cell r="B6771" t="str">
            <v>ILS 2.0 Strecke - Module</v>
          </cell>
          <cell r="C6771"/>
          <cell r="D6771"/>
          <cell r="E6771"/>
        </row>
        <row r="6772">
          <cell r="A6772" t="str">
            <v>6221</v>
          </cell>
          <cell r="B6772" t="str">
            <v>ILS 2.0 Gefällestrecken</v>
          </cell>
          <cell r="C6772"/>
          <cell r="D6772"/>
          <cell r="E6772"/>
        </row>
        <row r="6773">
          <cell r="A6773" t="str">
            <v>6222</v>
          </cell>
          <cell r="B6773" t="str">
            <v>ILS 2.0 Vario-Förderer</v>
          </cell>
          <cell r="C6773"/>
          <cell r="D6773"/>
          <cell r="E6773"/>
        </row>
        <row r="6774">
          <cell r="A6774" t="str">
            <v>6223</v>
          </cell>
          <cell r="B6774" t="str">
            <v>ILS 2.0 ILS 2.0 Streckengruppe</v>
          </cell>
          <cell r="C6774"/>
          <cell r="D6774"/>
          <cell r="E6774"/>
        </row>
        <row r="6775">
          <cell r="A6775" t="str">
            <v>6231</v>
          </cell>
          <cell r="B6775" t="str">
            <v>ILS 2.0 Modul Abhänger 1  Kreisel zum Gerüst</v>
          </cell>
          <cell r="C6775"/>
          <cell r="D6775"/>
          <cell r="E6775"/>
        </row>
        <row r="6776">
          <cell r="A6776" t="str">
            <v>6232</v>
          </cell>
          <cell r="B6776" t="str">
            <v>ILS 2.0 Modul Abhänger 2 Strecke zum Gerüst</v>
          </cell>
          <cell r="C6776"/>
          <cell r="D6776"/>
          <cell r="E6776"/>
        </row>
        <row r="6777">
          <cell r="A6777" t="str">
            <v>6233</v>
          </cell>
          <cell r="B6777" t="str">
            <v>ILS 2.0 Modul Abhänger 3  Eckrad zum Gerüst</v>
          </cell>
          <cell r="C6777"/>
          <cell r="D6777"/>
          <cell r="E6777"/>
        </row>
        <row r="6778">
          <cell r="A6778" t="str">
            <v>6234</v>
          </cell>
          <cell r="B6778" t="str">
            <v>ILS 2.0 Modul Abhänger 6 Gefällestrecke ETF 04</v>
          </cell>
          <cell r="C6778"/>
          <cell r="D6778"/>
          <cell r="E6778"/>
        </row>
        <row r="6779">
          <cell r="A6779" t="str">
            <v>6237</v>
          </cell>
          <cell r="B6779" t="str">
            <v>ILS 2.0 Modul Abhänger 7 Vario Förderer zum Gerüst</v>
          </cell>
          <cell r="C6779"/>
          <cell r="D6779"/>
          <cell r="E6779"/>
        </row>
        <row r="6780">
          <cell r="A6780" t="str">
            <v>6250</v>
          </cell>
          <cell r="B6780" t="str">
            <v>ILS 2.0 Automation</v>
          </cell>
          <cell r="C6780"/>
          <cell r="D6780"/>
          <cell r="E6780"/>
        </row>
        <row r="6781">
          <cell r="A6781" t="str">
            <v>6251</v>
          </cell>
          <cell r="B6781" t="str">
            <v>ILS 2.0 Automation Antriebsrad</v>
          </cell>
          <cell r="C6781"/>
          <cell r="D6781"/>
          <cell r="E6781"/>
        </row>
        <row r="6782">
          <cell r="A6782" t="str">
            <v>6252</v>
          </cell>
          <cell r="B6782" t="str">
            <v>ILS 2.0 Automation Umlenkrad</v>
          </cell>
          <cell r="C6782"/>
          <cell r="D6782"/>
          <cell r="E6782"/>
        </row>
        <row r="6783">
          <cell r="A6783" t="str">
            <v>6253</v>
          </cell>
          <cell r="B6783" t="str">
            <v xml:space="preserve">ILS 2.0 Automation Umlenkrad für Kreisel mit </v>
          </cell>
          <cell r="C6783"/>
          <cell r="D6783"/>
          <cell r="E6783"/>
        </row>
        <row r="6784">
          <cell r="A6784" t="str">
            <v>6254</v>
          </cell>
          <cell r="B6784" t="str">
            <v>ILS 2.0 Automation Modulweiche</v>
          </cell>
          <cell r="C6784"/>
          <cell r="D6784"/>
          <cell r="E6784"/>
        </row>
        <row r="6785">
          <cell r="A6785" t="str">
            <v>6255</v>
          </cell>
          <cell r="B6785" t="str">
            <v>ILS 2.0 Automation Separator</v>
          </cell>
          <cell r="C6785"/>
          <cell r="D6785"/>
          <cell r="E6785"/>
        </row>
        <row r="6786">
          <cell r="A6786" t="str">
            <v>6256</v>
          </cell>
          <cell r="B6786" t="str">
            <v>ILS 2.0 Automation Staumelder</v>
          </cell>
          <cell r="C6786"/>
          <cell r="D6786"/>
          <cell r="E6786"/>
        </row>
        <row r="6787">
          <cell r="A6787" t="str">
            <v>6257</v>
          </cell>
          <cell r="B6787" t="str">
            <v>ILS 2.0 Automation Pinabfrage</v>
          </cell>
          <cell r="C6787"/>
          <cell r="D6787"/>
          <cell r="E6787"/>
        </row>
        <row r="6788">
          <cell r="A6788" t="str">
            <v>6258</v>
          </cell>
          <cell r="B6788" t="str">
            <v>ILS 2.0 Automation Syncsensor</v>
          </cell>
          <cell r="C6788"/>
          <cell r="D6788"/>
          <cell r="E6788"/>
        </row>
        <row r="6789">
          <cell r="A6789" t="str">
            <v>6259</v>
          </cell>
          <cell r="B6789" t="str">
            <v>ILS 2.0 Automation Scanner</v>
          </cell>
          <cell r="C6789"/>
          <cell r="D6789"/>
          <cell r="E6789"/>
        </row>
        <row r="6790">
          <cell r="A6790" t="str">
            <v>6261</v>
          </cell>
          <cell r="B6790" t="str">
            <v>ILS 2.0 Automation Verlassensensor</v>
          </cell>
          <cell r="C6790"/>
          <cell r="D6790"/>
          <cell r="E6790"/>
        </row>
        <row r="6791">
          <cell r="A6791" t="str">
            <v>6262</v>
          </cell>
          <cell r="B6791" t="str">
            <v>ILS 2.0 Automation Eckrad</v>
          </cell>
          <cell r="C6791"/>
          <cell r="D6791"/>
          <cell r="E6791"/>
        </row>
        <row r="6792">
          <cell r="A6792" t="str">
            <v>6263</v>
          </cell>
          <cell r="B6792" t="str">
            <v>ILS 2.0 Automation Gefällestrecke</v>
          </cell>
          <cell r="C6792"/>
          <cell r="D6792"/>
          <cell r="E6792"/>
        </row>
        <row r="6793">
          <cell r="A6793" t="str">
            <v>6264</v>
          </cell>
          <cell r="B6793" t="str">
            <v>ILS 2.0 Automation Vario Förderer</v>
          </cell>
          <cell r="C6793"/>
          <cell r="D6793"/>
          <cell r="E6793"/>
        </row>
        <row r="6794">
          <cell r="A6794" t="str">
            <v>6265</v>
          </cell>
          <cell r="B6794" t="str">
            <v>ILS 2.0 Automation Motoransteuerung Varioförderer</v>
          </cell>
          <cell r="C6794"/>
          <cell r="D6794"/>
          <cell r="E6794"/>
        </row>
        <row r="6795">
          <cell r="A6795" t="str">
            <v>6266</v>
          </cell>
          <cell r="B6795" t="str">
            <v>ILS 2.0 Automation Umlenkstation Varioförderer</v>
          </cell>
          <cell r="C6795"/>
          <cell r="D6795"/>
          <cell r="E6795"/>
        </row>
        <row r="6796">
          <cell r="A6796" t="str">
            <v>6267</v>
          </cell>
          <cell r="B6796" t="str">
            <v>ILS 2.0 Automation Antriebsstation Varioförderer</v>
          </cell>
          <cell r="C6796"/>
          <cell r="D6796"/>
          <cell r="E6796"/>
        </row>
        <row r="6797">
          <cell r="A6797" t="str">
            <v>6268</v>
          </cell>
          <cell r="B6797" t="str">
            <v>ILS 2.0 Automation AS-Element</v>
          </cell>
          <cell r="C6797"/>
          <cell r="D6797"/>
          <cell r="E6797"/>
        </row>
        <row r="6798">
          <cell r="A6798" t="str">
            <v>6269</v>
          </cell>
          <cell r="B6798" t="str">
            <v>ILS 2.0 Automation und Pneumatik - Gesamtanlage</v>
          </cell>
          <cell r="C6798"/>
          <cell r="D6798"/>
          <cell r="E6798"/>
        </row>
        <row r="6799">
          <cell r="A6799" t="str">
            <v>6270</v>
          </cell>
          <cell r="B6799" t="str">
            <v>ILS 2.0 Automation - Gesamtanlage</v>
          </cell>
          <cell r="C6799"/>
          <cell r="D6799"/>
          <cell r="E6799"/>
        </row>
        <row r="6800">
          <cell r="A6800" t="str">
            <v>6271</v>
          </cell>
          <cell r="B6800" t="str">
            <v>ILS 2.0 AutomationSCHALTSCHRANK 2000X2000X400 KPL.</v>
          </cell>
          <cell r="C6800"/>
          <cell r="D6800"/>
          <cell r="E6800"/>
        </row>
        <row r="6801">
          <cell r="A6801" t="str">
            <v>6272</v>
          </cell>
          <cell r="B6801" t="str">
            <v>ILS 2.0 Automation UV 800x2000X400Grundausstattung</v>
          </cell>
          <cell r="C6801"/>
          <cell r="D6801"/>
          <cell r="E6801"/>
        </row>
        <row r="6802">
          <cell r="A6802" t="str">
            <v>6273</v>
          </cell>
          <cell r="B6802" t="str">
            <v>ILS 2.0 Automation Bedientableau</v>
          </cell>
          <cell r="C6802"/>
          <cell r="D6802"/>
          <cell r="E6802"/>
        </row>
        <row r="6803">
          <cell r="A6803" t="str">
            <v>6274</v>
          </cell>
          <cell r="B6803" t="str">
            <v>ILS 2.0 Automation Motoransteuerung</v>
          </cell>
          <cell r="C6803"/>
          <cell r="D6803"/>
          <cell r="E6803"/>
        </row>
        <row r="6804">
          <cell r="A6804" t="str">
            <v>6275</v>
          </cell>
          <cell r="B6804" t="str">
            <v>ILS 2.0 Automation Kabelrinne</v>
          </cell>
          <cell r="C6804"/>
          <cell r="D6804"/>
          <cell r="E6804"/>
        </row>
        <row r="6805">
          <cell r="A6805" t="str">
            <v>6276</v>
          </cell>
          <cell r="B6805" t="str">
            <v>ILS 2.0 Automation Erdung</v>
          </cell>
          <cell r="C6805"/>
          <cell r="D6805"/>
          <cell r="E6805"/>
        </row>
        <row r="6806">
          <cell r="A6806" t="str">
            <v>6277</v>
          </cell>
          <cell r="B6806" t="str">
            <v>ILS 2.0 Automation Anzeigenleuchte</v>
          </cell>
          <cell r="C6806"/>
          <cell r="D6806"/>
          <cell r="E6806"/>
        </row>
        <row r="6807">
          <cell r="A6807" t="str">
            <v>6278</v>
          </cell>
          <cell r="B6807" t="str">
            <v>ILS 2.0 Automation Installationsmaterial</v>
          </cell>
          <cell r="C6807"/>
          <cell r="D6807"/>
          <cell r="E6807"/>
        </row>
        <row r="6808">
          <cell r="A6808" t="str">
            <v>6279</v>
          </cell>
          <cell r="B6808" t="str">
            <v>ILS 2.0 Automation BT-Beladung</v>
          </cell>
          <cell r="C6808"/>
          <cell r="D6808"/>
          <cell r="E6808"/>
        </row>
        <row r="6809">
          <cell r="A6809" t="str">
            <v>6280</v>
          </cell>
          <cell r="B6809" t="str">
            <v>ILS 2.0 Automation Abwurf</v>
          </cell>
          <cell r="C6809"/>
          <cell r="D6809"/>
          <cell r="E6809"/>
        </row>
        <row r="6810">
          <cell r="A6810" t="str">
            <v>6290</v>
          </cell>
          <cell r="B6810" t="str">
            <v>ILS 2.0 Pneumatik- Gesamtanlage</v>
          </cell>
          <cell r="C6810"/>
          <cell r="D6810"/>
          <cell r="E6810"/>
        </row>
        <row r="6811">
          <cell r="A6811" t="str">
            <v>630016001</v>
          </cell>
          <cell r="B6811" t="str">
            <v>STOPPERPLATTE FÜR LT50-BELADEAUTOMAT</v>
          </cell>
          <cell r="C6811">
            <v>0</v>
          </cell>
          <cell r="D6811">
            <v>78</v>
          </cell>
          <cell r="E6811">
            <v>78</v>
          </cell>
        </row>
        <row r="6812">
          <cell r="A6812" t="str">
            <v>630016004</v>
          </cell>
          <cell r="B6812" t="str">
            <v>EINSCHUBBLECH OBEN/UNTEN FÜR LT50-BELADEAUTOMAT</v>
          </cell>
          <cell r="C6812">
            <v>0</v>
          </cell>
          <cell r="D6812">
            <v>78</v>
          </cell>
          <cell r="E6812">
            <v>78</v>
          </cell>
        </row>
        <row r="6813">
          <cell r="A6813" t="str">
            <v>630016005</v>
          </cell>
          <cell r="B6813" t="str">
            <v>ÜBERGABEBLECH FÜR LT50-BELADEAUTOMAT</v>
          </cell>
          <cell r="C6813">
            <v>0</v>
          </cell>
          <cell r="D6813">
            <v>350</v>
          </cell>
          <cell r="E6813">
            <v>350</v>
          </cell>
        </row>
        <row r="6814">
          <cell r="A6814" t="str">
            <v>630016006</v>
          </cell>
          <cell r="B6814" t="str">
            <v>SCHWERT FÜR LT50-BELADEAUTOMAT</v>
          </cell>
          <cell r="C6814">
            <v>0</v>
          </cell>
          <cell r="D6814">
            <v>78</v>
          </cell>
          <cell r="E6814">
            <v>78</v>
          </cell>
        </row>
        <row r="6815">
          <cell r="A6815" t="str">
            <v>630016007</v>
          </cell>
          <cell r="B6815" t="str">
            <v>FIXIERARM-08 FÜR LT50-BELADEAUTOMAT</v>
          </cell>
          <cell r="C6815">
            <v>0</v>
          </cell>
          <cell r="D6815">
            <v>78</v>
          </cell>
          <cell r="E6815">
            <v>78</v>
          </cell>
        </row>
        <row r="6816">
          <cell r="A6816" t="str">
            <v>630016008</v>
          </cell>
          <cell r="B6816" t="str">
            <v>FIXIERARM-05 FÜR LT50-BELADEAUTOMAT</v>
          </cell>
          <cell r="C6816">
            <v>0</v>
          </cell>
          <cell r="D6816">
            <v>78</v>
          </cell>
          <cell r="E6816">
            <v>78</v>
          </cell>
        </row>
        <row r="6817">
          <cell r="A6817" t="str">
            <v>630026001</v>
          </cell>
          <cell r="B6817" t="str">
            <v>EL. LINEARANTRIEB OSPE32-560MM - OBEN FÜR</v>
          </cell>
          <cell r="C6817">
            <v>0</v>
          </cell>
          <cell r="D6817">
            <v>620.24</v>
          </cell>
          <cell r="E6817">
            <v>620.24</v>
          </cell>
        </row>
        <row r="6818">
          <cell r="A6818" t="str">
            <v>630026002</v>
          </cell>
          <cell r="B6818" t="str">
            <v>EL. LINEARANTRIEB OSPE32-1310MM - UNTEN</v>
          </cell>
          <cell r="C6818">
            <v>0</v>
          </cell>
          <cell r="D6818">
            <v>760.14</v>
          </cell>
          <cell r="E6818">
            <v>760.14</v>
          </cell>
        </row>
        <row r="6819">
          <cell r="A6819" t="str">
            <v>630026003</v>
          </cell>
          <cell r="B6819" t="str">
            <v>SERVOMOTOR SMH 60601 FÜR LT50-BELADEAUTOMAT</v>
          </cell>
          <cell r="C6819">
            <v>0</v>
          </cell>
          <cell r="D6819">
            <v>386.1</v>
          </cell>
          <cell r="E6819">
            <v>386.1</v>
          </cell>
        </row>
        <row r="6820">
          <cell r="A6820" t="str">
            <v>630026004</v>
          </cell>
          <cell r="B6820" t="str">
            <v>PLANETENGETRIEBE PS60-007 FÜR LT50-BELADEAUTOMAT</v>
          </cell>
          <cell r="C6820">
            <v>0</v>
          </cell>
          <cell r="D6820">
            <v>540.9</v>
          </cell>
          <cell r="E6820">
            <v>540.9</v>
          </cell>
        </row>
        <row r="6821">
          <cell r="A6821" t="str">
            <v>630026005</v>
          </cell>
          <cell r="B6821" t="str">
            <v>12980FIL MOTORKUPPLUNG 30/35 INNEN FÜR</v>
          </cell>
          <cell r="C6821">
            <v>0</v>
          </cell>
          <cell r="D6821">
            <v>41.04</v>
          </cell>
          <cell r="E6821">
            <v>41.04</v>
          </cell>
        </row>
        <row r="6822">
          <cell r="A6822" t="str">
            <v>630026006</v>
          </cell>
          <cell r="B6822" t="str">
            <v>KL3047 MAGNETSCHALTER /RS-S FÜR LT50-BELADEAUTOMAT</v>
          </cell>
          <cell r="C6822">
            <v>0</v>
          </cell>
          <cell r="D6822">
            <v>25.3</v>
          </cell>
          <cell r="E6822">
            <v>25.3</v>
          </cell>
        </row>
        <row r="6823">
          <cell r="A6823" t="str">
            <v>630026007</v>
          </cell>
          <cell r="B6823" t="str">
            <v>KL3087 MAGNETSCHALTER /RS-S FÜR LT50-BELADEAUTOMAT</v>
          </cell>
          <cell r="C6823">
            <v>0</v>
          </cell>
          <cell r="D6823">
            <v>26.95</v>
          </cell>
          <cell r="E6823">
            <v>26.95</v>
          </cell>
        </row>
        <row r="6824">
          <cell r="A6824" t="str">
            <v>630026008</v>
          </cell>
          <cell r="B6824" t="str">
            <v>COMPAX SERVOANTRIEB C3 S025V2 FÜR</v>
          </cell>
          <cell r="C6824">
            <v>0</v>
          </cell>
          <cell r="D6824">
            <v>1092.5999999999999</v>
          </cell>
          <cell r="E6824">
            <v>1092.5999999999999</v>
          </cell>
        </row>
        <row r="6825">
          <cell r="A6825" t="str">
            <v>630026020</v>
          </cell>
          <cell r="B6825" t="str">
            <v>PN. LINEARANTRIEB OSPP250-2000 - FÜR</v>
          </cell>
          <cell r="C6825">
            <v>0</v>
          </cell>
          <cell r="D6825">
            <v>1186.44</v>
          </cell>
          <cell r="E6825">
            <v>1186.44</v>
          </cell>
        </row>
        <row r="6826">
          <cell r="A6826" t="str">
            <v>630026021</v>
          </cell>
          <cell r="B6826" t="str">
            <v>PN. LINEARANTRIEB OSPP251-510 - FÜR</v>
          </cell>
          <cell r="C6826">
            <v>0</v>
          </cell>
          <cell r="D6826">
            <v>1014.72</v>
          </cell>
          <cell r="E6826">
            <v>1014.72</v>
          </cell>
        </row>
        <row r="6827">
          <cell r="A6827" t="str">
            <v>630026022</v>
          </cell>
          <cell r="B6827" t="str">
            <v>PN. ZYL. P5T-C020DGSN050 - FÜR LT50-BELADEAUTOMAT</v>
          </cell>
          <cell r="C6827">
            <v>0</v>
          </cell>
          <cell r="D6827">
            <v>226.63</v>
          </cell>
          <cell r="E6827">
            <v>226.63</v>
          </cell>
        </row>
        <row r="6828">
          <cell r="A6828" t="str">
            <v>630026023</v>
          </cell>
          <cell r="B6828" t="str">
            <v>SENSOR P8S-GPSHX - FÜR LT50-BELADEAUTOMAT</v>
          </cell>
          <cell r="C6828">
            <v>0</v>
          </cell>
          <cell r="D6828">
            <v>30.52</v>
          </cell>
          <cell r="E6828">
            <v>30.52</v>
          </cell>
        </row>
        <row r="6829">
          <cell r="A6829" t="str">
            <v>630026024</v>
          </cell>
          <cell r="B6829" t="str">
            <v>KL3054 MAGNET SCHALTER PNP/ES - FÜR</v>
          </cell>
          <cell r="C6829">
            <v>0</v>
          </cell>
          <cell r="D6829">
            <v>48.89</v>
          </cell>
          <cell r="E6829">
            <v>48.89</v>
          </cell>
        </row>
        <row r="6830">
          <cell r="A6830" t="str">
            <v>630036003</v>
          </cell>
          <cell r="B6830" t="str">
            <v>E2 SCHMIEREINHEIT FÜR EG30-201576 FÜR</v>
          </cell>
          <cell r="C6830">
            <v>0</v>
          </cell>
          <cell r="D6830">
            <v>15.7</v>
          </cell>
          <cell r="E6830">
            <v>15.7</v>
          </cell>
        </row>
        <row r="6831">
          <cell r="A6831" t="str">
            <v>630036004</v>
          </cell>
          <cell r="B6831" t="str">
            <v>E2 SCHMIEREINHEIT FÜR EG15 -201573 FÜR</v>
          </cell>
          <cell r="C6831">
            <v>0</v>
          </cell>
          <cell r="D6831">
            <v>12.8</v>
          </cell>
          <cell r="E6831">
            <v>12.8</v>
          </cell>
        </row>
        <row r="6832">
          <cell r="A6832" t="str">
            <v>630036005</v>
          </cell>
          <cell r="B6832" t="str">
            <v>WAGEN EGH30CAZOH - 200572 FÜR LT50-BELADEAUTOMAT</v>
          </cell>
          <cell r="C6832">
            <v>0</v>
          </cell>
          <cell r="D6832">
            <v>59.1</v>
          </cell>
          <cell r="E6832">
            <v>59.1</v>
          </cell>
        </row>
        <row r="6833">
          <cell r="A6833" t="str">
            <v>630036006</v>
          </cell>
          <cell r="B6833" t="str">
            <v>WAGEN EGH15CAE2ZOH- 200876 FÜR LT50-BELADEAUTOMAT</v>
          </cell>
          <cell r="C6833">
            <v>0</v>
          </cell>
          <cell r="D6833">
            <v>41.9</v>
          </cell>
          <cell r="E6833">
            <v>41.9</v>
          </cell>
        </row>
        <row r="6834">
          <cell r="A6834" t="str">
            <v>641011001</v>
          </cell>
          <cell r="B6834" t="str">
            <v>PUTZMASCHINE FLEX M - TB6 220V/50Hz</v>
          </cell>
          <cell r="C6834">
            <v>0</v>
          </cell>
          <cell r="D6834">
            <v>13905</v>
          </cell>
          <cell r="E6834">
            <v>13905</v>
          </cell>
        </row>
        <row r="6835">
          <cell r="A6835" t="str">
            <v>641011002</v>
          </cell>
          <cell r="B6835" t="str">
            <v>PUTZMASCHINE FLEX M - TB6 110V/60Hz</v>
          </cell>
          <cell r="C6835"/>
          <cell r="D6835">
            <v>13620</v>
          </cell>
          <cell r="E6835">
            <v>13620</v>
          </cell>
        </row>
        <row r="6836">
          <cell r="A6836" t="str">
            <v>641011101</v>
          </cell>
          <cell r="B6836" t="str">
            <v>ALUMINIUM FAN FÜR TB6</v>
          </cell>
          <cell r="C6836">
            <v>0</v>
          </cell>
          <cell r="D6836">
            <v>315</v>
          </cell>
          <cell r="E6836">
            <v>315</v>
          </cell>
        </row>
        <row r="6837">
          <cell r="A6837" t="str">
            <v>641011102</v>
          </cell>
          <cell r="B6837" t="str">
            <v>LAGER 6207 FÜR TB6</v>
          </cell>
          <cell r="C6837">
            <v>0</v>
          </cell>
          <cell r="D6837">
            <v>15.09</v>
          </cell>
          <cell r="E6837">
            <v>15.09</v>
          </cell>
        </row>
        <row r="6838">
          <cell r="A6838" t="str">
            <v>641011103</v>
          </cell>
          <cell r="B6838" t="str">
            <v>LAGER NU207 EC FÜR TB6</v>
          </cell>
          <cell r="C6838">
            <v>0</v>
          </cell>
          <cell r="D6838">
            <v>71.099999999999994</v>
          </cell>
          <cell r="E6838">
            <v>71.099999999999994</v>
          </cell>
        </row>
        <row r="6839">
          <cell r="A6839" t="str">
            <v>641011104</v>
          </cell>
          <cell r="B6839" t="str">
            <v>WELLE MONOBLOCK FÜR TB6</v>
          </cell>
          <cell r="C6839">
            <v>0</v>
          </cell>
          <cell r="D6839">
            <v>197.1</v>
          </cell>
          <cell r="E6839">
            <v>197.1</v>
          </cell>
        </row>
        <row r="6840">
          <cell r="A6840" t="str">
            <v>641011105</v>
          </cell>
          <cell r="B6840" t="str">
            <v>BELT SPA 48 (1010-0103)</v>
          </cell>
          <cell r="C6840">
            <v>0</v>
          </cell>
          <cell r="D6840">
            <v>9</v>
          </cell>
          <cell r="E6840">
            <v>9</v>
          </cell>
        </row>
        <row r="6841">
          <cell r="A6841" t="str">
            <v>641011106</v>
          </cell>
          <cell r="B6841" t="str">
            <v>HABASIT BELT F2MM 30X3240 A.C. (1010-0060)</v>
          </cell>
          <cell r="C6841">
            <v>0</v>
          </cell>
          <cell r="D6841">
            <v>258</v>
          </cell>
          <cell r="E6841">
            <v>258</v>
          </cell>
        </row>
        <row r="6842">
          <cell r="A6842" t="str">
            <v>641011107</v>
          </cell>
          <cell r="B6842" t="str">
            <v>TUBE EOLO EO 01 D.INT.040 (1520-0011)</v>
          </cell>
          <cell r="C6842">
            <v>0</v>
          </cell>
          <cell r="D6842">
            <v>25.8</v>
          </cell>
          <cell r="E6842">
            <v>25.8</v>
          </cell>
        </row>
        <row r="6843">
          <cell r="A6843" t="str">
            <v>641011108</v>
          </cell>
          <cell r="B6843" t="str">
            <v>MONOBLOCK F FAN SHAFT DWG (2447-284-2-001 / C284.2</v>
          </cell>
          <cell r="C6843">
            <v>0</v>
          </cell>
          <cell r="D6843">
            <v>285</v>
          </cell>
          <cell r="E6843">
            <v>285</v>
          </cell>
        </row>
        <row r="6844">
          <cell r="A6844" t="str">
            <v>641011109</v>
          </cell>
          <cell r="B6844" t="str">
            <v>IDLE ROLL (2710-284-0-017A)</v>
          </cell>
          <cell r="C6844">
            <v>0</v>
          </cell>
          <cell r="D6844">
            <v>201</v>
          </cell>
          <cell r="E6844">
            <v>201</v>
          </cell>
        </row>
        <row r="6845">
          <cell r="A6845" t="str">
            <v>641011110</v>
          </cell>
          <cell r="B6845" t="str">
            <v>MOTORIZED ROLL (2710-284-0-017B)</v>
          </cell>
          <cell r="C6845">
            <v>0</v>
          </cell>
          <cell r="D6845">
            <v>210</v>
          </cell>
          <cell r="E6845">
            <v>210</v>
          </cell>
        </row>
        <row r="6846">
          <cell r="A6846" t="str">
            <v>641011111</v>
          </cell>
          <cell r="B6846" t="str">
            <v>MOTOVARIATOR COMPLETE WITH MOTOR 3PHASE IE3  010C</v>
          </cell>
          <cell r="C6846"/>
          <cell r="D6846"/>
          <cell r="E6846"/>
        </row>
        <row r="6847">
          <cell r="A6847" t="str">
            <v>641011112</v>
          </cell>
          <cell r="B6847" t="str">
            <v>CHAIN 1/2" X 5/16"S FSTB-8V</v>
          </cell>
          <cell r="C6847"/>
          <cell r="D6847">
            <v>51.7</v>
          </cell>
          <cell r="E6847">
            <v>51.7</v>
          </cell>
        </row>
        <row r="6848">
          <cell r="A6848" t="str">
            <v>641011113</v>
          </cell>
          <cell r="B6848" t="str">
            <v>SPROCKET DIS. C145-03-09 FSTB-8V</v>
          </cell>
          <cell r="C6848"/>
          <cell r="D6848">
            <v>155</v>
          </cell>
          <cell r="E6848">
            <v>155</v>
          </cell>
        </row>
        <row r="6849">
          <cell r="A6849" t="str">
            <v>641011114</v>
          </cell>
          <cell r="B6849" t="str">
            <v>SOLENOID VALVE 243552003602 5/2-1/8 0626-0063</v>
          </cell>
          <cell r="C6849"/>
          <cell r="D6849"/>
          <cell r="E6849"/>
        </row>
        <row r="6850">
          <cell r="A6850" t="str">
            <v>641011115</v>
          </cell>
          <cell r="B6850" t="str">
            <v>AMPOULE SENSOR REED+LED+MRSU CONNECTOR 0666-0018</v>
          </cell>
          <cell r="C6850"/>
          <cell r="D6850">
            <v>37</v>
          </cell>
          <cell r="E6850">
            <v>37</v>
          </cell>
        </row>
        <row r="6851">
          <cell r="A6851" t="str">
            <v>641011116</v>
          </cell>
          <cell r="B6851" t="str">
            <v>SENSOR CABLE MC2 5MTS CONNECTOR M8 666-0010</v>
          </cell>
          <cell r="C6851"/>
          <cell r="D6851"/>
          <cell r="E6851"/>
        </row>
        <row r="6852">
          <cell r="A6852" t="str">
            <v>641011117</v>
          </cell>
          <cell r="B6852" t="str">
            <v>SENSOR D18 NO SHIELDED 104 5630-0065</v>
          </cell>
          <cell r="C6852"/>
          <cell r="D6852"/>
          <cell r="E6852"/>
        </row>
        <row r="6853">
          <cell r="A6853" t="str">
            <v>641011118</v>
          </cell>
          <cell r="B6853" t="str">
            <v>REFLECTOR R4 DATA L. 5630-00125</v>
          </cell>
          <cell r="C6853"/>
          <cell r="D6853"/>
          <cell r="E6853"/>
        </row>
        <row r="6854">
          <cell r="A6854" t="str">
            <v>641011119</v>
          </cell>
          <cell r="B6854" t="str">
            <v>RELFECTOR R10 180X50MM 5020-0032</v>
          </cell>
          <cell r="C6854"/>
          <cell r="D6854"/>
          <cell r="E6854"/>
        </row>
        <row r="6855">
          <cell r="A6855" t="str">
            <v>641011120</v>
          </cell>
          <cell r="B6855" t="str">
            <v>PHOTOCELL OBR7500-R100-2EP-I0-V31 5630-00395</v>
          </cell>
          <cell r="C6855"/>
          <cell r="D6855">
            <v>118.2</v>
          </cell>
          <cell r="E6855">
            <v>118.2</v>
          </cell>
        </row>
        <row r="6856">
          <cell r="A6856" t="str">
            <v>641011121</v>
          </cell>
          <cell r="B6856" t="str">
            <v>PHOTOCELL S50-MA-5-B01 5630-0041</v>
          </cell>
          <cell r="C6856"/>
          <cell r="D6856">
            <v>90</v>
          </cell>
          <cell r="E6856">
            <v>90</v>
          </cell>
        </row>
        <row r="6857">
          <cell r="A6857" t="str">
            <v>641011122</v>
          </cell>
          <cell r="B6857" t="str">
            <v>FUSE 10,3X38 AM 2A 500V 5070-0028</v>
          </cell>
          <cell r="C6857"/>
          <cell r="D6857"/>
          <cell r="E6857"/>
        </row>
        <row r="6858">
          <cell r="A6858" t="str">
            <v>641011123</v>
          </cell>
          <cell r="B6858" t="str">
            <v>FUSE 10,3X38 AM 4A 500V 5070-0030</v>
          </cell>
          <cell r="C6858"/>
          <cell r="D6858"/>
          <cell r="E6858"/>
        </row>
        <row r="6859">
          <cell r="A6859" t="str">
            <v>641011124</v>
          </cell>
          <cell r="B6859" t="str">
            <v>FUSE 10X38 16 AM 5070-0025</v>
          </cell>
          <cell r="C6859"/>
          <cell r="D6859"/>
          <cell r="E6859"/>
        </row>
        <row r="6860">
          <cell r="A6860" t="str">
            <v>641011125</v>
          </cell>
          <cell r="B6860" t="str">
            <v>FUSE 10,3X38 AM 10A 500V 5070-0024</v>
          </cell>
          <cell r="C6860"/>
          <cell r="D6860"/>
          <cell r="E6860"/>
        </row>
        <row r="6861">
          <cell r="A6861" t="str">
            <v>641011126</v>
          </cell>
          <cell r="B6861" t="str">
            <v>SLIDE HGW20-CC-Z0-C 0905-0015</v>
          </cell>
          <cell r="C6861"/>
          <cell r="D6861"/>
          <cell r="E6861"/>
        </row>
        <row r="6862">
          <cell r="A6862" t="str">
            <v>641011127</v>
          </cell>
          <cell r="B6862" t="str">
            <v>SAFETY SWITCH WZA-2 5635-0017</v>
          </cell>
          <cell r="C6862"/>
          <cell r="D6862"/>
          <cell r="E6862"/>
        </row>
        <row r="6863">
          <cell r="A6863" t="str">
            <v>641011128</v>
          </cell>
          <cell r="B6863" t="str">
            <v>MOTOR M063 KW 0.22 4P 230/400 B14 5200-0065</v>
          </cell>
          <cell r="C6863"/>
          <cell r="D6863"/>
          <cell r="E6863"/>
        </row>
        <row r="6864">
          <cell r="A6864" t="str">
            <v>641011129</v>
          </cell>
          <cell r="B6864" t="str">
            <v>5/2 WEGEVENTIL B=18MM FLAT G1/8'' 24V/DC</v>
          </cell>
          <cell r="C6864">
            <v>0</v>
          </cell>
          <cell r="D6864">
            <v>42.65</v>
          </cell>
          <cell r="E6864">
            <v>42.65</v>
          </cell>
        </row>
        <row r="6865">
          <cell r="A6865" t="str">
            <v>641011130</v>
          </cell>
          <cell r="B6865" t="str">
            <v>STECKDOSE MIT LED UND VDR-24V-DC 315.11.00.L-24V</v>
          </cell>
          <cell r="C6865">
            <v>0</v>
          </cell>
          <cell r="D6865">
            <v>6.4</v>
          </cell>
          <cell r="E6865">
            <v>6.4</v>
          </cell>
        </row>
        <row r="6866">
          <cell r="A6866" t="str">
            <v>641011131</v>
          </cell>
          <cell r="B6866" t="str">
            <v>MOTOR M063KW0.18 P4 23040050 B14IP55 AT</v>
          </cell>
          <cell r="C6866"/>
          <cell r="D6866">
            <v>270</v>
          </cell>
          <cell r="E6866">
            <v>270</v>
          </cell>
        </row>
        <row r="6867">
          <cell r="A6867" t="str">
            <v>641011132</v>
          </cell>
          <cell r="B6867" t="str">
            <v>SELF BRAKING MOTOR M080 KW0.75 P4 B14</v>
          </cell>
          <cell r="C6867">
            <v>0</v>
          </cell>
          <cell r="D6867">
            <v>1018</v>
          </cell>
          <cell r="E6867">
            <v>1018</v>
          </cell>
        </row>
        <row r="6868">
          <cell r="A6868" t="str">
            <v>641011133</v>
          </cell>
          <cell r="B6868" t="str">
            <v>SHAFT FOR TIP ROTATION COMPOSED OF SHAFT + TIP</v>
          </cell>
          <cell r="C6868"/>
          <cell r="D6868">
            <v>994.6</v>
          </cell>
          <cell r="E6868">
            <v>994.6</v>
          </cell>
        </row>
        <row r="6869">
          <cell r="A6869" t="str">
            <v>641011134</v>
          </cell>
          <cell r="B6869" t="str">
            <v>COMPLETE SET FOR ROD PICK (MOTOR EXCLUDED)</v>
          </cell>
          <cell r="C6869"/>
          <cell r="D6869">
            <v>2255</v>
          </cell>
          <cell r="E6869">
            <v>2255</v>
          </cell>
        </row>
        <row r="6870">
          <cell r="A6870" t="str">
            <v>641011201</v>
          </cell>
          <cell r="B6870" t="str">
            <v>GUIDE HGR20-0220-C-E20</v>
          </cell>
          <cell r="C6870">
            <v>0</v>
          </cell>
          <cell r="D6870">
            <v>39.6</v>
          </cell>
          <cell r="E6870">
            <v>39.6</v>
          </cell>
        </row>
        <row r="6871">
          <cell r="A6871" t="str">
            <v>641011202</v>
          </cell>
          <cell r="B6871" t="str">
            <v>MICROCYLINDER 1260.20.100M</v>
          </cell>
          <cell r="C6871">
            <v>0</v>
          </cell>
          <cell r="D6871">
            <v>95.7</v>
          </cell>
          <cell r="E6871">
            <v>95.7</v>
          </cell>
        </row>
        <row r="6872">
          <cell r="A6872" t="str">
            <v>641011203</v>
          </cell>
          <cell r="B6872" t="str">
            <v>SOLENOID VALVE 77.32.0.0AC-M2 DV.OTT 3/8"</v>
          </cell>
          <cell r="C6872">
            <v>0</v>
          </cell>
          <cell r="D6872">
            <v>198</v>
          </cell>
          <cell r="E6872">
            <v>198</v>
          </cell>
        </row>
        <row r="6873">
          <cell r="A6873" t="str">
            <v>641011204</v>
          </cell>
          <cell r="B6873" t="str">
            <v>ELECTRIC COIL MB5 24DC for valve 641011203</v>
          </cell>
          <cell r="C6873">
            <v>0</v>
          </cell>
          <cell r="D6873">
            <v>198</v>
          </cell>
          <cell r="E6873">
            <v>198</v>
          </cell>
        </row>
        <row r="6874">
          <cell r="A6874" t="str">
            <v>641011205</v>
          </cell>
          <cell r="B6874" t="str">
            <v>SOLENOID VALVE 243552003602 5/2-1/8</v>
          </cell>
          <cell r="C6874">
            <v>0</v>
          </cell>
          <cell r="D6874">
            <v>108.9</v>
          </cell>
          <cell r="E6874">
            <v>108.9</v>
          </cell>
        </row>
        <row r="6875">
          <cell r="A6875" t="str">
            <v>641011206</v>
          </cell>
          <cell r="B6875" t="str">
            <v>CONNECTOR MPM192L for valve 641011205</v>
          </cell>
          <cell r="C6875">
            <v>0</v>
          </cell>
          <cell r="D6875">
            <v>19.8</v>
          </cell>
          <cell r="E6875">
            <v>19.8</v>
          </cell>
        </row>
        <row r="6876">
          <cell r="A6876" t="str">
            <v>641011207</v>
          </cell>
          <cell r="B6876" t="str">
            <v>PRESSURE REGULATOR T1738BEMBD 1/2</v>
          </cell>
          <cell r="C6876">
            <v>0</v>
          </cell>
          <cell r="D6876">
            <v>128.69999999999999</v>
          </cell>
          <cell r="E6876">
            <v>128.69999999999999</v>
          </cell>
        </row>
        <row r="6877">
          <cell r="A6877" t="str">
            <v>641011208</v>
          </cell>
          <cell r="B6877" t="str">
            <v>CYLINDER ECOPLUS-T D32 STROKE 50 MAGNETIC CHROMO</v>
          </cell>
          <cell r="C6877">
            <v>0</v>
          </cell>
          <cell r="D6877">
            <v>125.4</v>
          </cell>
          <cell r="E6877">
            <v>125.4</v>
          </cell>
        </row>
        <row r="6878">
          <cell r="A6878" t="str">
            <v>641011209</v>
          </cell>
          <cell r="B6878" t="str">
            <v>JUNCTION RIP4V1230 1/2"</v>
          </cell>
          <cell r="C6878">
            <v>0</v>
          </cell>
          <cell r="D6878">
            <v>19.8</v>
          </cell>
          <cell r="E6878">
            <v>19.8</v>
          </cell>
        </row>
        <row r="6879">
          <cell r="A6879" t="str">
            <v>641011210</v>
          </cell>
          <cell r="B6879" t="str">
            <v>PHOCELL LASER VL 18L-4P324</v>
          </cell>
          <cell r="C6879">
            <v>0</v>
          </cell>
          <cell r="D6879">
            <v>412</v>
          </cell>
          <cell r="E6879">
            <v>412</v>
          </cell>
        </row>
        <row r="6880">
          <cell r="A6880" t="str">
            <v>641011211</v>
          </cell>
          <cell r="B6880" t="str">
            <v>MOTOR M063 KW 0,22 4P B14</v>
          </cell>
          <cell r="C6880">
            <v>0</v>
          </cell>
          <cell r="D6880">
            <v>297</v>
          </cell>
          <cell r="E6880">
            <v>297</v>
          </cell>
        </row>
        <row r="6881">
          <cell r="A6881" t="str">
            <v>641011212</v>
          </cell>
          <cell r="B6881" t="str">
            <v>PLIER BRACKET SUPPORT - DIS. C153-027</v>
          </cell>
          <cell r="C6881">
            <v>0</v>
          </cell>
          <cell r="D6881">
            <v>312</v>
          </cell>
          <cell r="E6881">
            <v>312</v>
          </cell>
        </row>
        <row r="6882">
          <cell r="A6882" t="str">
            <v>641011213</v>
          </cell>
          <cell r="B6882" t="str">
            <v>EXTENSION CONNECTION PLIER  - DIS. C116-007 A/B</v>
          </cell>
          <cell r="C6882">
            <v>0</v>
          </cell>
          <cell r="D6882">
            <v>780</v>
          </cell>
          <cell r="E6882">
            <v>780</v>
          </cell>
        </row>
        <row r="6883">
          <cell r="A6883" t="str">
            <v>641011214</v>
          </cell>
          <cell r="B6883" t="str">
            <v>PLIER - DIS. C116-0015</v>
          </cell>
          <cell r="C6883">
            <v>0</v>
          </cell>
          <cell r="D6883">
            <v>312</v>
          </cell>
          <cell r="E6883">
            <v>312</v>
          </cell>
        </row>
        <row r="6884">
          <cell r="A6884" t="str">
            <v>641011215</v>
          </cell>
          <cell r="B6884" t="str">
            <v>GEAR PLIER - DIS. 5-1087-2</v>
          </cell>
          <cell r="C6884">
            <v>0</v>
          </cell>
          <cell r="D6884">
            <v>156</v>
          </cell>
          <cell r="E6884">
            <v>156</v>
          </cell>
        </row>
        <row r="6885">
          <cell r="A6885" t="str">
            <v>641011216</v>
          </cell>
          <cell r="B6885" t="str">
            <v>PLIER PIVOT - DIS. 5-1095</v>
          </cell>
          <cell r="C6885">
            <v>0</v>
          </cell>
          <cell r="D6885">
            <v>92.4</v>
          </cell>
          <cell r="E6885">
            <v>92.4</v>
          </cell>
        </row>
        <row r="6886">
          <cell r="A6886" t="str">
            <v>641011217</v>
          </cell>
          <cell r="B6886" t="str">
            <v>PHOTOCELL 5630-00405</v>
          </cell>
          <cell r="C6886"/>
          <cell r="D6886">
            <v>202.5</v>
          </cell>
          <cell r="E6886">
            <v>202.5</v>
          </cell>
        </row>
        <row r="6887">
          <cell r="A6887" t="str">
            <v>641011218</v>
          </cell>
          <cell r="B6887" t="str">
            <v>INDUCTIVE SENSOR 5630-00655</v>
          </cell>
          <cell r="C6887"/>
          <cell r="D6887">
            <v>46</v>
          </cell>
          <cell r="E6887">
            <v>46</v>
          </cell>
        </row>
        <row r="6888">
          <cell r="A6888" t="str">
            <v>641011219</v>
          </cell>
          <cell r="B6888" t="str">
            <v>INDUCTIVE SENSOR 5630-0058</v>
          </cell>
          <cell r="C6888"/>
          <cell r="D6888">
            <v>32</v>
          </cell>
          <cell r="E6888">
            <v>32</v>
          </cell>
        </row>
        <row r="6889">
          <cell r="A6889" t="str">
            <v>641011220</v>
          </cell>
          <cell r="B6889" t="str">
            <v>SELF-BREAKING MOTOR 5200-01015</v>
          </cell>
          <cell r="C6889"/>
          <cell r="D6889">
            <v>873.7</v>
          </cell>
          <cell r="E6889">
            <v>873.7</v>
          </cell>
        </row>
        <row r="6890">
          <cell r="A6890" t="str">
            <v>641011221</v>
          </cell>
          <cell r="B6890" t="str">
            <v>MICROSWITCH 5635-0031</v>
          </cell>
          <cell r="C6890"/>
          <cell r="D6890">
            <v>35.799999999999997</v>
          </cell>
          <cell r="E6890">
            <v>35.799999999999997</v>
          </cell>
        </row>
        <row r="6891">
          <cell r="A6891" t="str">
            <v>641012001</v>
          </cell>
          <cell r="B6891" t="str">
            <v>ZAHNRIEMENSCHEIBE BEARBEITET 47AT 10-32-2</v>
          </cell>
          <cell r="C6891"/>
          <cell r="D6891">
            <v>250</v>
          </cell>
          <cell r="E6891">
            <v>250</v>
          </cell>
        </row>
        <row r="6892">
          <cell r="A6892" t="str">
            <v>641012002</v>
          </cell>
          <cell r="B6892" t="str">
            <v>KETTENRAD ER 5/8"x3/8" Z=20</v>
          </cell>
          <cell r="C6892">
            <v>0</v>
          </cell>
          <cell r="D6892">
            <v>9.9</v>
          </cell>
          <cell r="E6892">
            <v>9.9</v>
          </cell>
        </row>
        <row r="6893">
          <cell r="A6893" t="str">
            <v>641012003</v>
          </cell>
          <cell r="B6893" t="str">
            <v>BETÄTIGER AZ 15/16-B1 KPL.</v>
          </cell>
          <cell r="C6893">
            <v>0</v>
          </cell>
          <cell r="D6893">
            <v>4.5</v>
          </cell>
          <cell r="E6893">
            <v>4.5</v>
          </cell>
        </row>
        <row r="6894">
          <cell r="A6894" t="str">
            <v>641012004</v>
          </cell>
          <cell r="B6894" t="str">
            <v>DORNSPITZE</v>
          </cell>
          <cell r="C6894">
            <v>0</v>
          </cell>
          <cell r="D6894">
            <v>117</v>
          </cell>
          <cell r="E6894">
            <v>117</v>
          </cell>
        </row>
        <row r="6895">
          <cell r="A6895" t="str">
            <v>641012005</v>
          </cell>
          <cell r="B6895" t="str">
            <v>WELLENKUPPLUNG 19-ST-92SHA-1Ø11-1Ø15 KTR</v>
          </cell>
          <cell r="C6895">
            <v>0</v>
          </cell>
          <cell r="D6895">
            <v>81.3</v>
          </cell>
          <cell r="E6895">
            <v>81.3</v>
          </cell>
        </row>
        <row r="6896">
          <cell r="A6896" t="str">
            <v>641012006</v>
          </cell>
          <cell r="B6896" t="str">
            <v>ZAHNRIEMEN AT10 B=32 L=3600mm</v>
          </cell>
          <cell r="C6896">
            <v>0</v>
          </cell>
          <cell r="D6896">
            <v>55</v>
          </cell>
          <cell r="E6896">
            <v>55</v>
          </cell>
        </row>
        <row r="6897">
          <cell r="A6897" t="str">
            <v>641012007</v>
          </cell>
          <cell r="B6897" t="str">
            <v>ZAHNRIEMEN AT5 B=25 L=1500mm</v>
          </cell>
          <cell r="C6897">
            <v>0</v>
          </cell>
          <cell r="D6897">
            <v>97.72</v>
          </cell>
          <cell r="E6897">
            <v>97.72</v>
          </cell>
        </row>
        <row r="6898">
          <cell r="A6898" t="str">
            <v>641012008</v>
          </cell>
          <cell r="B6898" t="str">
            <v>SEITENSCHUTZ SPINDEL HRA</v>
          </cell>
          <cell r="C6898">
            <v>0</v>
          </cell>
          <cell r="D6898">
            <v>56.8</v>
          </cell>
          <cell r="E6898">
            <v>56.8</v>
          </cell>
        </row>
        <row r="6899">
          <cell r="A6899" t="str">
            <v>641012009</v>
          </cell>
          <cell r="B6899" t="str">
            <v>BEFESTIGUNG HUBRIEMEN HÜLSENREINIGER</v>
          </cell>
          <cell r="C6899">
            <v>0</v>
          </cell>
          <cell r="D6899">
            <v>71.16</v>
          </cell>
          <cell r="E6899">
            <v>71.16</v>
          </cell>
        </row>
        <row r="6900">
          <cell r="A6900" t="str">
            <v>651028001</v>
          </cell>
          <cell r="B6900" t="str">
            <v>LABEL44X30LW150M3105 40086593</v>
          </cell>
          <cell r="C6900">
            <v>0</v>
          </cell>
          <cell r="D6900">
            <v>12.14</v>
          </cell>
          <cell r="E6900">
            <v>12.14</v>
          </cell>
        </row>
        <row r="6901">
          <cell r="A6901" t="str">
            <v>651028002</v>
          </cell>
          <cell r="B6901" t="str">
            <v>Thermotransferfolie FB IC SCHW NPM R 055 450 Easyp</v>
          </cell>
          <cell r="C6901">
            <v>0</v>
          </cell>
          <cell r="D6901">
            <v>5.09</v>
          </cell>
          <cell r="E6901">
            <v>5.09</v>
          </cell>
        </row>
        <row r="6902">
          <cell r="A6902" t="str">
            <v>700000000</v>
          </cell>
          <cell r="B6902" t="str">
            <v>GRAFOPLAST TÜLLEN D=4-&gt;7 MM, L=30MM</v>
          </cell>
          <cell r="C6902">
            <v>0</v>
          </cell>
          <cell r="D6902">
            <v>6.275E-2</v>
          </cell>
          <cell r="E6902">
            <v>6.275E-2</v>
          </cell>
        </row>
        <row r="6903">
          <cell r="A6903" t="str">
            <v>700000001</v>
          </cell>
          <cell r="B6903" t="str">
            <v>GRAFOPLAST TÜLLEN 0,22-&gt;1,5 MM</v>
          </cell>
          <cell r="C6903">
            <v>0</v>
          </cell>
          <cell r="D6903">
            <v>1.5299999999999999E-2</v>
          </cell>
          <cell r="E6903">
            <v>1.5299999999999999E-2</v>
          </cell>
        </row>
        <row r="6904">
          <cell r="A6904" t="str">
            <v>700000002</v>
          </cell>
          <cell r="B6904" t="str">
            <v>GRAFOPLAST TÜLLEN 2,5-&gt;6 MM²</v>
          </cell>
          <cell r="C6904">
            <v>0</v>
          </cell>
          <cell r="D6904">
            <v>1.9900000000000001E-2</v>
          </cell>
          <cell r="E6904">
            <v>1.9900000000000001E-2</v>
          </cell>
        </row>
        <row r="6905">
          <cell r="A6905" t="str">
            <v>700000003</v>
          </cell>
          <cell r="B6905" t="str">
            <v>MAT 2000 MARKIERER WEISS</v>
          </cell>
          <cell r="C6905">
            <v>0</v>
          </cell>
          <cell r="D6905">
            <v>6.447E-2</v>
          </cell>
          <cell r="E6905">
            <v>6.447E-2</v>
          </cell>
        </row>
        <row r="6906">
          <cell r="A6906" t="str">
            <v>700000004</v>
          </cell>
          <cell r="B6906" t="str">
            <v>GERÄTEMARKIERER POLYESTER WEISS 50x15mm(BXH)</v>
          </cell>
          <cell r="C6906">
            <v>0</v>
          </cell>
          <cell r="D6906">
            <v>3.8866999999999999E-2</v>
          </cell>
          <cell r="E6906">
            <v>3.8866999999999999E-2</v>
          </cell>
        </row>
        <row r="6907">
          <cell r="A6907" t="str">
            <v>700000005</v>
          </cell>
          <cell r="B6907" t="str">
            <v>THERMO-TRANSFER-ETIKETTEN POLYESTER SILBER 22x22,</v>
          </cell>
          <cell r="C6907">
            <v>0</v>
          </cell>
          <cell r="D6907">
            <v>3.168E-2</v>
          </cell>
          <cell r="E6907">
            <v>3.168E-2</v>
          </cell>
        </row>
        <row r="6908">
          <cell r="A6908" t="str">
            <v>700000006</v>
          </cell>
          <cell r="B6908" t="str">
            <v>THERMO-TRANSFER-ETIKETTEN POLYESTER SILBER 27x27,</v>
          </cell>
          <cell r="C6908">
            <v>0</v>
          </cell>
          <cell r="D6908">
            <v>3.5799999999999998E-2</v>
          </cell>
          <cell r="E6908">
            <v>3.5799999999999998E-2</v>
          </cell>
        </row>
        <row r="6909">
          <cell r="A6909" t="str">
            <v>700000007</v>
          </cell>
          <cell r="B6909" t="str">
            <v>GRAFOPLAST TÜLLEN 10-&gt;35 MM²</v>
          </cell>
          <cell r="C6909">
            <v>0</v>
          </cell>
          <cell r="D6909">
            <v>2.1700000000000001E-2</v>
          </cell>
          <cell r="E6909">
            <v>2.1700000000000001E-2</v>
          </cell>
        </row>
        <row r="6910">
          <cell r="A6910" t="str">
            <v>700000008</v>
          </cell>
          <cell r="B6910" t="str">
            <v>GERÄTEETIKETT 25X12,5MM VINYL D-GELB</v>
          </cell>
          <cell r="C6910">
            <v>0</v>
          </cell>
          <cell r="D6910">
            <v>1.8849999999999999E-2</v>
          </cell>
          <cell r="E6910">
            <v>1.8849999999999999E-2</v>
          </cell>
        </row>
        <row r="6911">
          <cell r="A6911" t="str">
            <v>700000009</v>
          </cell>
          <cell r="B6911" t="str">
            <v>RT-TASTERRAHMEN-ABDECKSCHILDER 22X22mm</v>
          </cell>
          <cell r="C6911">
            <v>0</v>
          </cell>
          <cell r="D6911">
            <v>0.27750000000000002</v>
          </cell>
          <cell r="E6911">
            <v>0.27750000000000002</v>
          </cell>
        </row>
        <row r="6912">
          <cell r="A6912" t="str">
            <v>700000010</v>
          </cell>
          <cell r="B6912" t="str">
            <v>RT-TASTERRAHMEN-ABDECKSCHILDER 27X27MM</v>
          </cell>
          <cell r="C6912">
            <v>0</v>
          </cell>
          <cell r="D6912">
            <v>0.21083333333333334</v>
          </cell>
          <cell r="E6912">
            <v>0.21083333333333334</v>
          </cell>
        </row>
        <row r="6913">
          <cell r="A6913" t="str">
            <v>700000011</v>
          </cell>
          <cell r="B6913" t="str">
            <v xml:space="preserve">GERÄTEETIKETTEN 20X8MM VINYL D-GELB, </v>
          </cell>
          <cell r="C6913">
            <v>0</v>
          </cell>
          <cell r="D6913">
            <v>1.3214999999999999E-2</v>
          </cell>
          <cell r="E6913">
            <v>1.3214999999999999E-2</v>
          </cell>
        </row>
        <row r="6914">
          <cell r="A6914" t="str">
            <v>700000012</v>
          </cell>
          <cell r="B6914" t="str">
            <v>KABELETIKETTEN 25X62MM, THP-62-25-2,5</v>
          </cell>
          <cell r="C6914">
            <v>0</v>
          </cell>
          <cell r="D6914">
            <v>8.1759999999999999E-2</v>
          </cell>
          <cell r="E6914">
            <v>8.1759999999999999E-2</v>
          </cell>
        </row>
        <row r="6915">
          <cell r="A6915" t="str">
            <v>700000013</v>
          </cell>
          <cell r="B6915" t="str">
            <v>KABELETIKETTEN 25X95MM, TERMO.THT-10-427-3G</v>
          </cell>
          <cell r="C6915"/>
          <cell r="D6915">
            <v>0.13</v>
          </cell>
          <cell r="E6915">
            <v>0.13</v>
          </cell>
        </row>
        <row r="6916">
          <cell r="A6916" t="str">
            <v>700000014</v>
          </cell>
          <cell r="B6916" t="str">
            <v xml:space="preserve">TYCO ETIKETTEN 25X76 POLYESTER SILBER </v>
          </cell>
          <cell r="C6916"/>
          <cell r="D6916">
            <v>0.1</v>
          </cell>
          <cell r="E6916">
            <v>0.1</v>
          </cell>
        </row>
        <row r="6917">
          <cell r="A6917" t="str">
            <v>700000015</v>
          </cell>
          <cell r="B6917" t="str">
            <v>THERMOTR.-FARBBAND 110MMX300M TTBTRZ110</v>
          </cell>
          <cell r="C6917">
            <v>0</v>
          </cell>
          <cell r="D6917">
            <v>42.35</v>
          </cell>
          <cell r="E6917">
            <v>42.35</v>
          </cell>
        </row>
        <row r="6918">
          <cell r="A6918" t="str">
            <v>700000016</v>
          </cell>
          <cell r="B6918" t="str">
            <v>BESCHRIFTUNGSSTIFT WASSERFEST, 0,5MM 1051993</v>
          </cell>
          <cell r="C6918">
            <v>0</v>
          </cell>
          <cell r="D6918">
            <v>3.6779999999999999</v>
          </cell>
          <cell r="E6918">
            <v>3.6779999999999999</v>
          </cell>
        </row>
        <row r="6919">
          <cell r="A6919" t="str">
            <v>700000017</v>
          </cell>
          <cell r="B6919" t="str">
            <v>ETIKETTEN 9X102 TRANSPARENT (KLEMMENBESCHRIFTUNG)</v>
          </cell>
          <cell r="C6919">
            <v>0</v>
          </cell>
          <cell r="D6919">
            <v>7.0199999999999999E-2</v>
          </cell>
          <cell r="E6919">
            <v>7.0199999999999999E-2</v>
          </cell>
        </row>
        <row r="6920">
          <cell r="A6920" t="str">
            <v>700000018</v>
          </cell>
          <cell r="B6920" t="str">
            <v>THERMOTR.-FARBBAND 114MMX360MSCHWARZ (FÜR</v>
          </cell>
          <cell r="C6920"/>
          <cell r="D6920">
            <v>39.880000000000003</v>
          </cell>
          <cell r="E6920">
            <v>39.880000000000003</v>
          </cell>
        </row>
        <row r="6921">
          <cell r="A6921" t="str">
            <v>700000019</v>
          </cell>
          <cell r="B6921" t="str">
            <v xml:space="preserve">EINLEGSCHILD POLYESTER WEISS 29X8MM   </v>
          </cell>
          <cell r="C6921"/>
          <cell r="D6921">
            <v>2.4500000000000001E-2</v>
          </cell>
          <cell r="E6921">
            <v>2.4500000000000001E-2</v>
          </cell>
        </row>
        <row r="6922">
          <cell r="A6922" t="str">
            <v>700000020</v>
          </cell>
          <cell r="B6922" t="str">
            <v>GERÄTEETIKETTEN 52X26 MM POLYESTER WEISS</v>
          </cell>
          <cell r="C6922"/>
          <cell r="D6922">
            <v>4.3499999999999997E-2</v>
          </cell>
          <cell r="E6922">
            <v>4.3499999999999997E-2</v>
          </cell>
        </row>
        <row r="6923">
          <cell r="A6923" t="str">
            <v>700000022</v>
          </cell>
          <cell r="B6923" t="str">
            <v xml:space="preserve">EINLEGSCHILD POLYESTER WEISS 17X40MM </v>
          </cell>
          <cell r="C6923"/>
          <cell r="D6923">
            <v>6.1400000000000003E-2</v>
          </cell>
          <cell r="E6923">
            <v>6.1400000000000003E-2</v>
          </cell>
        </row>
        <row r="6924">
          <cell r="A6924" t="str">
            <v>700000023</v>
          </cell>
          <cell r="B6924" t="str">
            <v>GERÄTEETIKETTEN 76X51 MM POLYESTER GELB MATT</v>
          </cell>
          <cell r="C6924">
            <v>0</v>
          </cell>
          <cell r="D6924">
            <v>9.4500000000000001E-2</v>
          </cell>
          <cell r="E6924">
            <v>9.4500000000000001E-2</v>
          </cell>
        </row>
        <row r="6925">
          <cell r="A6925" t="str">
            <v>700000024</v>
          </cell>
          <cell r="B6925" t="str">
            <v>ETIKETT 5X102 TRANSPARENT (KLEMMENBESCHRIFTUNG)</v>
          </cell>
          <cell r="C6925">
            <v>0</v>
          </cell>
          <cell r="D6925">
            <v>6.7599999999999993E-2</v>
          </cell>
          <cell r="E6925">
            <v>6.7599999999999993E-2</v>
          </cell>
        </row>
        <row r="6926">
          <cell r="A6926" t="str">
            <v>700000026</v>
          </cell>
          <cell r="B6926" t="str">
            <v xml:space="preserve">GERÄTEETIKETTEN 52X26 MM POLYESTER GELB MATT </v>
          </cell>
          <cell r="C6926"/>
          <cell r="D6926">
            <v>6.3700000000000007E-2</v>
          </cell>
          <cell r="E6926">
            <v>6.3700000000000007E-2</v>
          </cell>
        </row>
        <row r="6927">
          <cell r="A6927" t="str">
            <v>700000027</v>
          </cell>
          <cell r="B6927" t="str">
            <v>GERÄTEETIKETTEN 40X35 MM POLYESTER GELB MATT</v>
          </cell>
          <cell r="C6927"/>
          <cell r="D6927">
            <v>4.6899999999999997E-2</v>
          </cell>
          <cell r="E6927">
            <v>4.6899999999999997E-2</v>
          </cell>
        </row>
        <row r="6928">
          <cell r="A6928" t="str">
            <v>700000028</v>
          </cell>
          <cell r="B6928" t="str">
            <v>KABELMARKIERER KMK (D=10-25MM)</v>
          </cell>
          <cell r="C6928">
            <v>0</v>
          </cell>
          <cell r="D6928">
            <v>0.49</v>
          </cell>
          <cell r="E6928">
            <v>0.49</v>
          </cell>
        </row>
        <row r="6929">
          <cell r="A6929" t="str">
            <v>700000029</v>
          </cell>
          <cell r="B6929" t="str">
            <v>EINSTECKSCHILDER 29X8MM (THERMOTRASFERDRUCKER)</v>
          </cell>
          <cell r="C6929">
            <v>0</v>
          </cell>
          <cell r="D6929">
            <v>158.99</v>
          </cell>
          <cell r="E6929">
            <v>158.99</v>
          </cell>
        </row>
        <row r="6930">
          <cell r="A6930" t="str">
            <v>700000030</v>
          </cell>
          <cell r="B6930" t="str">
            <v>GERÄTEETIKETTEN 60X35 MM POLYESTER WEISS MATT</v>
          </cell>
          <cell r="C6930">
            <v>0</v>
          </cell>
          <cell r="D6930">
            <v>7.4975E-2</v>
          </cell>
          <cell r="E6930">
            <v>7.4975E-2</v>
          </cell>
        </row>
        <row r="6931">
          <cell r="A6931" t="str">
            <v>700000031</v>
          </cell>
          <cell r="B6931" t="str">
            <v>KABELMARKER US-WMBT 44X15 WEISS UNBESCHRIFTET</v>
          </cell>
          <cell r="C6931">
            <v>0</v>
          </cell>
          <cell r="D6931">
            <v>2.57</v>
          </cell>
          <cell r="E6931">
            <v>2.57</v>
          </cell>
        </row>
        <row r="6932">
          <cell r="A6932" t="str">
            <v>700000032</v>
          </cell>
          <cell r="B6932" t="str">
            <v xml:space="preserve">BESCHRIFTUNGSSCHILD ALU SILBER 50x15x1MM R2 </v>
          </cell>
          <cell r="C6932">
            <v>0</v>
          </cell>
          <cell r="D6932">
            <v>0.49401041666666667</v>
          </cell>
          <cell r="E6932">
            <v>0.49401041666666667</v>
          </cell>
        </row>
        <row r="6933">
          <cell r="A6933" t="str">
            <v>700000033</v>
          </cell>
          <cell r="B6933" t="str">
            <v>BESCHRIFTUNGSSCHILD ALU SILBER LAM 120X120 SK</v>
          </cell>
          <cell r="C6933">
            <v>0</v>
          </cell>
          <cell r="D6933">
            <v>10.5</v>
          </cell>
          <cell r="E6933">
            <v>10.5</v>
          </cell>
        </row>
        <row r="6934">
          <cell r="A6934" t="str">
            <v>700000034</v>
          </cell>
          <cell r="B6934" t="str">
            <v>BESCHRIFTUNGSSCHILD ALU SILBER LAM 70x18 R2 SKS</v>
          </cell>
          <cell r="C6934">
            <v>0</v>
          </cell>
          <cell r="D6934">
            <v>1.77</v>
          </cell>
          <cell r="E6934">
            <v>1.77</v>
          </cell>
        </row>
        <row r="6935">
          <cell r="A6935" t="str">
            <v>700000035</v>
          </cell>
          <cell r="B6935" t="str">
            <v>BESCHRIFTUNGSSCHILD GELB/SCHWARZ LM 50x50 R2 SKS</v>
          </cell>
          <cell r="C6935"/>
          <cell r="D6935">
            <v>10.73</v>
          </cell>
          <cell r="E6935">
            <v>10.73</v>
          </cell>
        </row>
        <row r="6936">
          <cell r="A6936" t="str">
            <v>700000040</v>
          </cell>
          <cell r="B6936" t="str">
            <v>EINRASTSCHILDCHEN-UCT-EM MATTE 10X5 WEISS UNBESCH.</v>
          </cell>
          <cell r="C6936">
            <v>0</v>
          </cell>
          <cell r="D6936">
            <v>3.35</v>
          </cell>
          <cell r="E6936">
            <v>3.35</v>
          </cell>
        </row>
        <row r="6937">
          <cell r="A6937" t="str">
            <v>700000041</v>
          </cell>
          <cell r="B6937" t="str">
            <v>GERÄTEMARKER US-EMSP (50X30) GELB</v>
          </cell>
          <cell r="C6937">
            <v>0</v>
          </cell>
          <cell r="D6937">
            <v>2.1358000000000001</v>
          </cell>
          <cell r="E6937">
            <v>2.1358000000000001</v>
          </cell>
        </row>
        <row r="6938">
          <cell r="A6938" t="str">
            <v>700000042</v>
          </cell>
          <cell r="B6938" t="str">
            <v>GERÄTEMARKER US-EMSP(50X30) WEISS</v>
          </cell>
          <cell r="C6938">
            <v>0</v>
          </cell>
          <cell r="D6938">
            <v>2.1356666666666664</v>
          </cell>
          <cell r="E6938">
            <v>2.1356666666666664</v>
          </cell>
        </row>
        <row r="6939">
          <cell r="A6939" t="str">
            <v>700000043</v>
          </cell>
          <cell r="B6939" t="str">
            <v>ADER-BEZEICHNUNGSTRÄGER PATG1/23 1,5-2,5MM</v>
          </cell>
          <cell r="C6939">
            <v>0</v>
          </cell>
          <cell r="D6939">
            <v>3.5000000000000003E-2</v>
          </cell>
          <cell r="E6939">
            <v>3.5000000000000003E-2</v>
          </cell>
        </row>
        <row r="6940">
          <cell r="A6940" t="str">
            <v>700000044</v>
          </cell>
          <cell r="B6940" t="str">
            <v>ADER-BEZEICHNUNGSTRÄGER PATG2/23 2-4 MM</v>
          </cell>
          <cell r="C6940">
            <v>0</v>
          </cell>
          <cell r="D6940">
            <v>2.9399999999999999E-2</v>
          </cell>
          <cell r="E6940">
            <v>2.9399999999999999E-2</v>
          </cell>
        </row>
        <row r="6941">
          <cell r="A6941" t="str">
            <v>700000045</v>
          </cell>
          <cell r="B6941" t="str">
            <v>ADER-BEZEICHNUNGSTRÄGER PATG 4/23 6-10 MM</v>
          </cell>
          <cell r="C6941">
            <v>0</v>
          </cell>
          <cell r="D6941">
            <v>4.7E-2</v>
          </cell>
          <cell r="E6941">
            <v>4.7E-2</v>
          </cell>
        </row>
        <row r="6942">
          <cell r="A6942" t="str">
            <v>700000046</v>
          </cell>
          <cell r="B6942" t="str">
            <v>GERÄTE-KENNZEICHENSCHILDER KES 20X8 WEISS</v>
          </cell>
          <cell r="C6942">
            <v>0</v>
          </cell>
          <cell r="D6942">
            <v>0.41226315789473683</v>
          </cell>
          <cell r="E6942">
            <v>0.41226315789473683</v>
          </cell>
        </row>
        <row r="6943">
          <cell r="A6943" t="str">
            <v>700000047</v>
          </cell>
          <cell r="B6943" t="str">
            <v>Gerätekennzeichnungsschild ABB 17x9 weiß</v>
          </cell>
          <cell r="C6943">
            <v>0</v>
          </cell>
          <cell r="D6943">
            <v>0.19238517469623143</v>
          </cell>
          <cell r="E6943">
            <v>0.19238517469623143</v>
          </cell>
        </row>
        <row r="6944">
          <cell r="A6944" t="str">
            <v>700000048</v>
          </cell>
          <cell r="B6944" t="str">
            <v>GERÄTE-KENNZEICHENSCHILDER SKS 15x10 (ET200) WEISS</v>
          </cell>
          <cell r="C6944">
            <v>0</v>
          </cell>
          <cell r="D6944">
            <v>0.29616176470588235</v>
          </cell>
          <cell r="E6944">
            <v>0.29616176470588235</v>
          </cell>
        </row>
        <row r="6945">
          <cell r="A6945" t="str">
            <v>700000049</v>
          </cell>
          <cell r="B6945" t="str">
            <v>ETIKETTEN-LASER-FOLIE ELF/P120x120 SILBER/SCHWARZ</v>
          </cell>
          <cell r="C6945">
            <v>0</v>
          </cell>
          <cell r="D6945">
            <v>4.3639999999999999</v>
          </cell>
          <cell r="E6945">
            <v>4.3639999999999999</v>
          </cell>
        </row>
        <row r="6946">
          <cell r="A6946" t="str">
            <v>700000050</v>
          </cell>
          <cell r="B6946" t="str">
            <v>Kennzeichnungsträger KTN 4/23 D=4,2-5,6MM</v>
          </cell>
          <cell r="C6946">
            <v>0</v>
          </cell>
          <cell r="D6946">
            <v>4.2659999999999997E-2</v>
          </cell>
          <cell r="E6946">
            <v>4.2659999999999997E-2</v>
          </cell>
        </row>
        <row r="6947">
          <cell r="A6947" t="str">
            <v>700000100</v>
          </cell>
          <cell r="B6947" t="str">
            <v>ECKSCHUTZPROFIL TYP A,  D=40/25/25MMX1000MM</v>
          </cell>
          <cell r="C6947">
            <v>0</v>
          </cell>
          <cell r="D6947">
            <v>31.55</v>
          </cell>
          <cell r="E6947">
            <v>31.55</v>
          </cell>
        </row>
        <row r="6948">
          <cell r="A6948" t="str">
            <v>700000101</v>
          </cell>
          <cell r="B6948" t="str">
            <v xml:space="preserve">FLÄCHENSCHUTZPROFIL TYP D, 50X20X1000 MM, </v>
          </cell>
          <cell r="C6948">
            <v>0</v>
          </cell>
          <cell r="D6948">
            <v>29.4</v>
          </cell>
          <cell r="E6948">
            <v>29.4</v>
          </cell>
        </row>
        <row r="6949">
          <cell r="A6949" t="str">
            <v>700001000</v>
          </cell>
          <cell r="B6949" t="str">
            <v>POLYCARBONAT-GEHÄUSE MIT TRANSPARENTEM DECKEL</v>
          </cell>
          <cell r="C6949">
            <v>0</v>
          </cell>
          <cell r="D6949">
            <v>31.11</v>
          </cell>
          <cell r="E6949">
            <v>31.11</v>
          </cell>
        </row>
        <row r="6950">
          <cell r="A6950" t="str">
            <v>700001001</v>
          </cell>
          <cell r="B6950" t="str">
            <v>HÄNSEL-ABZWEIGKASTEN 93X93X62 MM</v>
          </cell>
          <cell r="C6950">
            <v>0</v>
          </cell>
          <cell r="D6950">
            <v>3.96</v>
          </cell>
          <cell r="E6950">
            <v>3.96</v>
          </cell>
        </row>
        <row r="6951">
          <cell r="A6951" t="str">
            <v>700001002</v>
          </cell>
          <cell r="B6951" t="str">
            <v>E-BOX MIT MONTAGEPLATTE 200X200X120</v>
          </cell>
          <cell r="C6951">
            <v>0</v>
          </cell>
          <cell r="D6951">
            <v>36.799999999999997</v>
          </cell>
          <cell r="E6951">
            <v>36.799999999999997</v>
          </cell>
        </row>
        <row r="6952">
          <cell r="A6952" t="str">
            <v>700001015</v>
          </cell>
          <cell r="B6952" t="str">
            <v>E-BOX MIT MONTAGEPLATTE 300X400X155</v>
          </cell>
          <cell r="C6952">
            <v>0</v>
          </cell>
          <cell r="D6952">
            <v>61.44</v>
          </cell>
          <cell r="E6952">
            <v>61.44</v>
          </cell>
        </row>
        <row r="6953">
          <cell r="A6953" t="str">
            <v>700001016</v>
          </cell>
          <cell r="B6953" t="str">
            <v>E-BOX MIT MONTAGEPLATTE 300X300X120</v>
          </cell>
          <cell r="C6953">
            <v>0</v>
          </cell>
          <cell r="D6953">
            <v>46.41</v>
          </cell>
          <cell r="E6953">
            <v>46.41</v>
          </cell>
        </row>
        <row r="6954">
          <cell r="A6954" t="str">
            <v>700001017</v>
          </cell>
          <cell r="B6954" t="str">
            <v>E-BOX MIT MONTAGEPLATTE 300X400X120</v>
          </cell>
          <cell r="C6954">
            <v>0</v>
          </cell>
          <cell r="D6954">
            <v>50.5</v>
          </cell>
          <cell r="E6954">
            <v>50.5</v>
          </cell>
        </row>
        <row r="6955">
          <cell r="A6955" t="str">
            <v>700001018</v>
          </cell>
          <cell r="B6955" t="str">
            <v>E-BOX MIT MONTAGEPLATTE 300X600X155</v>
          </cell>
          <cell r="C6955">
            <v>0</v>
          </cell>
          <cell r="D6955">
            <v>67.680000000000007</v>
          </cell>
          <cell r="E6955">
            <v>67.680000000000007</v>
          </cell>
        </row>
        <row r="6956">
          <cell r="A6956" t="str">
            <v>700001019</v>
          </cell>
          <cell r="B6956" t="str">
            <v>E-BOX MIT MONTAGEPLATTE 800X300X155</v>
          </cell>
          <cell r="C6956">
            <v>0</v>
          </cell>
          <cell r="D6956">
            <v>95.48</v>
          </cell>
          <cell r="E6956">
            <v>95.48</v>
          </cell>
        </row>
        <row r="6957">
          <cell r="A6957" t="str">
            <v>700001020</v>
          </cell>
          <cell r="B6957" t="str">
            <v>KLEMMKASTEN 200X150X80</v>
          </cell>
          <cell r="C6957">
            <v>0</v>
          </cell>
          <cell r="D6957">
            <v>23.51</v>
          </cell>
          <cell r="E6957">
            <v>23.51</v>
          </cell>
        </row>
        <row r="6958">
          <cell r="A6958" t="str">
            <v>700001021</v>
          </cell>
          <cell r="B6958" t="str">
            <v>E-BOX MIT MONTAGEPLATTE 150X150X80</v>
          </cell>
          <cell r="C6958">
            <v>0</v>
          </cell>
          <cell r="D6958">
            <v>30.47</v>
          </cell>
          <cell r="E6958">
            <v>30.47</v>
          </cell>
        </row>
        <row r="6959">
          <cell r="A6959" t="str">
            <v>700001022</v>
          </cell>
          <cell r="B6959" t="str">
            <v>KLEMMKASTEN 300X300X120 O. MONTAGEPLATTE</v>
          </cell>
          <cell r="C6959">
            <v>0</v>
          </cell>
          <cell r="D6959">
            <v>39.97</v>
          </cell>
          <cell r="E6959">
            <v>39.97</v>
          </cell>
        </row>
        <row r="6960">
          <cell r="A6960" t="str">
            <v>700001023</v>
          </cell>
          <cell r="B6960" t="str">
            <v>KLEMMKASTEN 300X200X80 O. MONTAGEPLATTE</v>
          </cell>
          <cell r="C6960">
            <v>0</v>
          </cell>
          <cell r="D6960">
            <v>29.24</v>
          </cell>
          <cell r="E6960">
            <v>29.24</v>
          </cell>
        </row>
        <row r="6961">
          <cell r="A6961" t="str">
            <v>700001024</v>
          </cell>
          <cell r="B6961" t="str">
            <v>BUS-GEHÄUSE MIT SICHTFENSTER 300X800X155 O.MPL</v>
          </cell>
          <cell r="C6961">
            <v>0</v>
          </cell>
          <cell r="D6961">
            <v>83.26</v>
          </cell>
          <cell r="E6961">
            <v>83.26</v>
          </cell>
        </row>
        <row r="6962">
          <cell r="A6962" t="str">
            <v>700001025</v>
          </cell>
          <cell r="B6962" t="str">
            <v>BUS-GEHÄUSE MIT SICHTFENSTER 600X300X155 O.MPL</v>
          </cell>
          <cell r="C6962">
            <v>0</v>
          </cell>
          <cell r="D6962">
            <v>121.25</v>
          </cell>
          <cell r="E6962">
            <v>121.25</v>
          </cell>
        </row>
        <row r="6963">
          <cell r="A6963" t="str">
            <v>700001026</v>
          </cell>
          <cell r="B6963" t="str">
            <v>MONTAGEPLATTE FÜR BUS-GEHÄUSE 300X600 MM</v>
          </cell>
          <cell r="C6963">
            <v>0</v>
          </cell>
          <cell r="D6963">
            <v>14.21</v>
          </cell>
          <cell r="E6963">
            <v>14.21</v>
          </cell>
        </row>
        <row r="6964">
          <cell r="A6964" t="str">
            <v>700001027</v>
          </cell>
          <cell r="B6964" t="str">
            <v>Montageplatte für Busgehäuse 300 x 800 mm</v>
          </cell>
          <cell r="C6964">
            <v>0</v>
          </cell>
          <cell r="D6964">
            <v>20.55</v>
          </cell>
          <cell r="E6964">
            <v>20.55</v>
          </cell>
        </row>
        <row r="6965">
          <cell r="A6965" t="str">
            <v>700001028</v>
          </cell>
          <cell r="B6965" t="str">
            <v>BUS-GEHÄUSE MIT SICHTFENSTER 600X300X155 M. MPL</v>
          </cell>
          <cell r="C6965">
            <v>0</v>
          </cell>
          <cell r="D6965">
            <v>110.23</v>
          </cell>
          <cell r="E6965">
            <v>110.23</v>
          </cell>
        </row>
        <row r="6966">
          <cell r="A6966" t="str">
            <v>700001029</v>
          </cell>
          <cell r="B6966" t="str">
            <v>BUS-GEHÄUSE MIT SICHTFENSTER 800X300X155 M. MPL</v>
          </cell>
          <cell r="C6966">
            <v>0</v>
          </cell>
          <cell r="D6966">
            <v>134.32</v>
          </cell>
          <cell r="E6966">
            <v>134.32</v>
          </cell>
        </row>
        <row r="6967">
          <cell r="A6967" t="str">
            <v>700001100</v>
          </cell>
          <cell r="B6967" t="str">
            <v>E-BOX BEARBEITET (BXHXT)150X150X80MM, O.MPL</v>
          </cell>
          <cell r="C6967">
            <v>0</v>
          </cell>
          <cell r="D6967">
            <v>31</v>
          </cell>
          <cell r="E6967">
            <v>31</v>
          </cell>
        </row>
        <row r="6968">
          <cell r="A6968" t="str">
            <v>700001101</v>
          </cell>
          <cell r="B6968" t="str">
            <v>KLEMMKASTEN BEARBEITET (BXHXT)300X200X80MM, O.MPL</v>
          </cell>
          <cell r="C6968">
            <v>0</v>
          </cell>
          <cell r="D6968">
            <v>29.5</v>
          </cell>
          <cell r="E6968">
            <v>29.5</v>
          </cell>
        </row>
        <row r="6969">
          <cell r="A6969" t="str">
            <v>700001102</v>
          </cell>
          <cell r="B6969" t="str">
            <v>KLEMMKASTEN BEARBEITET (BXHXT)300X300X120MM, O.MPL</v>
          </cell>
          <cell r="C6969">
            <v>0</v>
          </cell>
          <cell r="D6969">
            <v>36.130000000000003</v>
          </cell>
          <cell r="E6969">
            <v>36.130000000000003</v>
          </cell>
        </row>
        <row r="6970">
          <cell r="A6970" t="str">
            <v>700001103</v>
          </cell>
          <cell r="B6970" t="str">
            <v>KLEMMKASTEN BEARBEITET (BXHXT)300X300X120MM, O.MPL</v>
          </cell>
          <cell r="C6970">
            <v>0</v>
          </cell>
          <cell r="D6970">
            <v>45.45</v>
          </cell>
          <cell r="E6970">
            <v>45.45</v>
          </cell>
        </row>
        <row r="6971">
          <cell r="A6971" t="str">
            <v>700001200</v>
          </cell>
          <cell r="B6971" t="str">
            <v>COMFORT-PANEL-GEHÄUSE 520x500x191</v>
          </cell>
          <cell r="C6971">
            <v>0</v>
          </cell>
          <cell r="D6971">
            <v>559.69000000000005</v>
          </cell>
          <cell r="E6971">
            <v>559.69000000000005</v>
          </cell>
        </row>
        <row r="6972">
          <cell r="A6972" t="str">
            <v>700001201</v>
          </cell>
          <cell r="B6972" t="str">
            <v>FRONTPLATTE FÜR COMFORT-PANEL-GEHÄUSE 520x500x152</v>
          </cell>
          <cell r="C6972">
            <v>0</v>
          </cell>
          <cell r="D6972">
            <v>72.81</v>
          </cell>
          <cell r="E6972">
            <v>72.81</v>
          </cell>
        </row>
        <row r="6973">
          <cell r="A6973" t="str">
            <v>700001220</v>
          </cell>
          <cell r="B6973" t="str">
            <v>KUPPLUNG CP 60 DREHBAR Ø 130 mm</v>
          </cell>
          <cell r="C6973">
            <v>0</v>
          </cell>
          <cell r="D6973">
            <v>92.21</v>
          </cell>
          <cell r="E6973">
            <v>92.21</v>
          </cell>
        </row>
        <row r="6974">
          <cell r="A6974" t="str">
            <v>700001221</v>
          </cell>
          <cell r="B6974" t="str">
            <v>TRAGPROFIL CP 60 L=2000</v>
          </cell>
          <cell r="C6974">
            <v>0</v>
          </cell>
          <cell r="D6974">
            <v>125.71</v>
          </cell>
          <cell r="E6974">
            <v>125.71</v>
          </cell>
        </row>
        <row r="6975">
          <cell r="A6975" t="str">
            <v>700001240</v>
          </cell>
          <cell r="B6975" t="str">
            <v>MONTAGEWINKEL FÜR INNENAUSBAU</v>
          </cell>
          <cell r="C6975">
            <v>0</v>
          </cell>
          <cell r="D6975">
            <v>20.94</v>
          </cell>
          <cell r="E6975">
            <v>20.94</v>
          </cell>
        </row>
        <row r="6976">
          <cell r="A6976" t="str">
            <v>700001241</v>
          </cell>
          <cell r="B6976" t="str">
            <v>ERDUNGSPLATTE FÜR COMFORT-PANEL</v>
          </cell>
          <cell r="C6976">
            <v>0</v>
          </cell>
          <cell r="D6976">
            <v>12.87</v>
          </cell>
          <cell r="E6976">
            <v>12.87</v>
          </cell>
        </row>
        <row r="6977">
          <cell r="A6977" t="str">
            <v>700002000</v>
          </cell>
          <cell r="B6977" t="str">
            <v>KX-KOMPAKT-SCHALTSCHRANK 200X300X155</v>
          </cell>
          <cell r="C6977">
            <v>0</v>
          </cell>
          <cell r="D6977">
            <v>44.58</v>
          </cell>
          <cell r="E6977">
            <v>44.58</v>
          </cell>
        </row>
        <row r="6978">
          <cell r="A6978" t="str">
            <v>700002001</v>
          </cell>
          <cell r="B6978" t="str">
            <v>AX-KOMPAKT-SCHALTSCHRANK 1000X760X300</v>
          </cell>
          <cell r="C6978"/>
          <cell r="D6978">
            <v>275.20999999999998</v>
          </cell>
          <cell r="E6978">
            <v>275.20999999999998</v>
          </cell>
        </row>
        <row r="6979">
          <cell r="A6979" t="str">
            <v>700002002</v>
          </cell>
          <cell r="B6979" t="str">
            <v>AX-KOMPAKT-SCHALTSCHRANK 300X300X210</v>
          </cell>
          <cell r="C6979">
            <v>0</v>
          </cell>
          <cell r="D6979">
            <v>57.29</v>
          </cell>
          <cell r="E6979">
            <v>57.29</v>
          </cell>
        </row>
        <row r="6980">
          <cell r="A6980" t="str">
            <v>700002003</v>
          </cell>
          <cell r="B6980" t="str">
            <v>KX-KLEINGEHÄUSE 380X300X155</v>
          </cell>
          <cell r="C6980">
            <v>0</v>
          </cell>
          <cell r="D6980">
            <v>54.7</v>
          </cell>
          <cell r="E6980">
            <v>54.7</v>
          </cell>
        </row>
        <row r="6981">
          <cell r="A6981" t="str">
            <v>700002004</v>
          </cell>
          <cell r="B6981" t="str">
            <v>AX-KOMPAKTSCHALTSCHRANK 400X500X210</v>
          </cell>
          <cell r="C6981">
            <v>0</v>
          </cell>
          <cell r="D6981">
            <v>54.1</v>
          </cell>
          <cell r="E6981">
            <v>54.1</v>
          </cell>
        </row>
        <row r="6982">
          <cell r="A6982" t="str">
            <v>700002005</v>
          </cell>
          <cell r="B6982" t="str">
            <v>AX-KOMPAKT-SCHALTSCHRANK 1000X1000X300</v>
          </cell>
          <cell r="C6982">
            <v>0</v>
          </cell>
          <cell r="D6982">
            <v>281.85000000000002</v>
          </cell>
          <cell r="E6982">
            <v>281.85000000000002</v>
          </cell>
        </row>
        <row r="6983">
          <cell r="A6983" t="str">
            <v>700002006</v>
          </cell>
          <cell r="B6983" t="str">
            <v>AX-KOMPAKT-SCHALTSCHRANK 760X760X300</v>
          </cell>
          <cell r="C6983">
            <v>0</v>
          </cell>
          <cell r="D6983">
            <v>180.45</v>
          </cell>
          <cell r="E6983">
            <v>180.45</v>
          </cell>
        </row>
        <row r="6984">
          <cell r="A6984" t="str">
            <v>700002007</v>
          </cell>
          <cell r="B6984" t="str">
            <v>AX-KOMPAKT-SCHALTSCHRANK 800X1000x300</v>
          </cell>
          <cell r="C6984">
            <v>0</v>
          </cell>
          <cell r="D6984">
            <v>204.64</v>
          </cell>
          <cell r="E6984">
            <v>204.64</v>
          </cell>
        </row>
        <row r="6985">
          <cell r="A6985" t="str">
            <v>700002008</v>
          </cell>
          <cell r="B6985" t="str">
            <v>AX-KOMPAKT-SCHALTSCHRANK 600X1000X250</v>
          </cell>
          <cell r="C6985">
            <v>0</v>
          </cell>
          <cell r="D6985">
            <v>178.81</v>
          </cell>
          <cell r="E6985">
            <v>178.81</v>
          </cell>
        </row>
        <row r="6986">
          <cell r="A6986" t="str">
            <v>700002009</v>
          </cell>
          <cell r="B6986" t="str">
            <v>DESSA KOMPAKT WA 300X200X210 1-TÜRIG</v>
          </cell>
          <cell r="C6986">
            <v>0</v>
          </cell>
          <cell r="D6986">
            <v>49.7</v>
          </cell>
          <cell r="E6986">
            <v>49.7</v>
          </cell>
        </row>
        <row r="6987">
          <cell r="A6987" t="str">
            <v>700002010</v>
          </cell>
          <cell r="B6987" t="str">
            <v>DESSABOX W1018108 100X270X100</v>
          </cell>
          <cell r="C6987">
            <v>0</v>
          </cell>
          <cell r="D6987">
            <v>78.7</v>
          </cell>
          <cell r="E6987">
            <v>78.7</v>
          </cell>
        </row>
        <row r="6988">
          <cell r="A6988" t="str">
            <v>700002011</v>
          </cell>
          <cell r="B6988" t="str">
            <v>LED-SCHALTSCHRANKLEUCHTE 11W-LED-NORMO-LUX</v>
          </cell>
          <cell r="C6988">
            <v>0</v>
          </cell>
          <cell r="D6988">
            <v>62.7</v>
          </cell>
          <cell r="E6988">
            <v>62.7</v>
          </cell>
        </row>
        <row r="6989">
          <cell r="A6989" t="str">
            <v>700002012</v>
          </cell>
          <cell r="B6989" t="str">
            <v>TÜRPOSITIONSSCHALTER MIT ANSCHLUSSKABEL 600MM</v>
          </cell>
          <cell r="C6989">
            <v>0</v>
          </cell>
          <cell r="D6989">
            <v>19.95</v>
          </cell>
          <cell r="E6989">
            <v>19.95</v>
          </cell>
        </row>
        <row r="6990">
          <cell r="A6990" t="str">
            <v>700002013</v>
          </cell>
          <cell r="B6990" t="str">
            <v>SCHALTPLANTASCHE METALL 800MM</v>
          </cell>
          <cell r="C6990">
            <v>0</v>
          </cell>
          <cell r="D6990">
            <v>22.734999999999999</v>
          </cell>
          <cell r="E6990">
            <v>22.734999999999999</v>
          </cell>
        </row>
        <row r="6991">
          <cell r="A6991" t="str">
            <v>700002014</v>
          </cell>
          <cell r="B6991" t="str">
            <v>ANSCHLUSSLEITUNG FÜR EINSPEISUNG 3M</v>
          </cell>
          <cell r="C6991">
            <v>0</v>
          </cell>
          <cell r="D6991">
            <v>3.79</v>
          </cell>
          <cell r="E6991">
            <v>3.79</v>
          </cell>
        </row>
        <row r="6992">
          <cell r="A6992" t="str">
            <v>700002015</v>
          </cell>
          <cell r="B6992" t="str">
            <v>DESSABOX W-------- 110X100X160</v>
          </cell>
          <cell r="C6992"/>
          <cell r="D6992">
            <v>31.3</v>
          </cell>
          <cell r="E6992">
            <v>31.3</v>
          </cell>
        </row>
        <row r="6993">
          <cell r="A6993" t="str">
            <v>700002016</v>
          </cell>
          <cell r="B6993" t="str">
            <v>AX-KOMPAKT-SCHALTSCHRANK 380X600X210</v>
          </cell>
          <cell r="C6993"/>
          <cell r="D6993">
            <v>76.19</v>
          </cell>
          <cell r="E6993">
            <v>76.19</v>
          </cell>
        </row>
        <row r="6994">
          <cell r="A6994" t="str">
            <v>700002017</v>
          </cell>
          <cell r="B6994" t="str">
            <v>AX-KOMPAKT-SCHALTSCHRANK 760X760X210</v>
          </cell>
          <cell r="C6994">
            <v>0</v>
          </cell>
          <cell r="D6994">
            <v>164.51</v>
          </cell>
          <cell r="E6994">
            <v>164.51</v>
          </cell>
        </row>
        <row r="6995">
          <cell r="A6995" t="str">
            <v>700002018</v>
          </cell>
          <cell r="B6995" t="str">
            <v>AX-KOMPAKT-SCHALTSCHRANK 600X380X210</v>
          </cell>
          <cell r="C6995">
            <v>0</v>
          </cell>
          <cell r="D6995">
            <v>83.43</v>
          </cell>
          <cell r="E6995">
            <v>83.43</v>
          </cell>
        </row>
        <row r="6996">
          <cell r="A6996" t="str">
            <v>700002019</v>
          </cell>
          <cell r="B6996" t="str">
            <v>AX-KOMPAKT-SCHALTSCHRANK 500X700X250</v>
          </cell>
          <cell r="C6996">
            <v>0</v>
          </cell>
          <cell r="D6996">
            <v>130</v>
          </cell>
          <cell r="E6996">
            <v>130</v>
          </cell>
        </row>
        <row r="6997">
          <cell r="A6997" t="str">
            <v>700002020</v>
          </cell>
          <cell r="B6997" t="str">
            <v>AX-KOMPAKT-SCHALTSCHRANK 600X600X210</v>
          </cell>
          <cell r="C6997">
            <v>0</v>
          </cell>
          <cell r="D6997">
            <v>99.16</v>
          </cell>
          <cell r="E6997">
            <v>99.16</v>
          </cell>
        </row>
        <row r="6998">
          <cell r="A6998" t="str">
            <v>700002021</v>
          </cell>
          <cell r="B6998" t="str">
            <v>AX-KOMPAKT-SCHALTSCHRANK 600X760X210</v>
          </cell>
          <cell r="C6998">
            <v>0</v>
          </cell>
          <cell r="D6998">
            <v>123.06</v>
          </cell>
          <cell r="E6998">
            <v>123.06</v>
          </cell>
        </row>
        <row r="6999">
          <cell r="A6999" t="str">
            <v>700002022</v>
          </cell>
          <cell r="B6999" t="str">
            <v>AX-KOMPAKT-SCHALTSCHRANK 500X500X210</v>
          </cell>
          <cell r="C6999">
            <v>0</v>
          </cell>
          <cell r="D6999">
            <v>89.76</v>
          </cell>
          <cell r="E6999">
            <v>89.76</v>
          </cell>
        </row>
        <row r="7000">
          <cell r="A7000" t="str">
            <v>700002023</v>
          </cell>
          <cell r="B7000" t="str">
            <v>AX-KOMPAKT-SCHALTSCHRANK 380X380X210</v>
          </cell>
          <cell r="C7000">
            <v>0</v>
          </cell>
          <cell r="D7000">
            <v>64.13</v>
          </cell>
          <cell r="E7000">
            <v>64.13</v>
          </cell>
        </row>
        <row r="7001">
          <cell r="A7001" t="str">
            <v>700002024</v>
          </cell>
          <cell r="B7001" t="str">
            <v>AX-KOMPAKTSCHRANK 300X300X155</v>
          </cell>
          <cell r="C7001">
            <v>0</v>
          </cell>
          <cell r="D7001">
            <v>51.22</v>
          </cell>
          <cell r="E7001">
            <v>51.22</v>
          </cell>
        </row>
        <row r="7002">
          <cell r="A7002" t="str">
            <v>700002025</v>
          </cell>
          <cell r="B7002" t="str">
            <v>VERSCHLUSS-EINSATZ 7MM DREIKANT ZINKDRUCKGUSS</v>
          </cell>
          <cell r="C7002">
            <v>0</v>
          </cell>
          <cell r="D7002">
            <v>2.33</v>
          </cell>
          <cell r="E7002">
            <v>2.33</v>
          </cell>
        </row>
        <row r="7003">
          <cell r="A7003" t="str">
            <v>700002026</v>
          </cell>
          <cell r="B7003" t="str">
            <v>AX-KOMPAKTSCHRANK 600X760X350</v>
          </cell>
          <cell r="C7003">
            <v>0</v>
          </cell>
          <cell r="D7003">
            <v>138.43</v>
          </cell>
          <cell r="E7003">
            <v>138.43</v>
          </cell>
        </row>
        <row r="7004">
          <cell r="A7004" t="str">
            <v>700002027</v>
          </cell>
          <cell r="B7004" t="str">
            <v>AX-KOMPAKTSCHRANK 600X600X250</v>
          </cell>
          <cell r="C7004">
            <v>0</v>
          </cell>
          <cell r="D7004">
            <v>130.61000000000001</v>
          </cell>
          <cell r="E7004">
            <v>130.61000000000001</v>
          </cell>
        </row>
        <row r="7005">
          <cell r="A7005" t="str">
            <v>700002028</v>
          </cell>
          <cell r="B7005" t="str">
            <v>VERSCHLUSS-EINSATZ ZINKDRUCKGUSS DAIMLER-EINSATZ</v>
          </cell>
          <cell r="C7005">
            <v>0</v>
          </cell>
          <cell r="D7005">
            <v>1.7649999999999999</v>
          </cell>
          <cell r="E7005">
            <v>1.7649999999999999</v>
          </cell>
        </row>
        <row r="7006">
          <cell r="A7006" t="str">
            <v>700002029</v>
          </cell>
          <cell r="B7006" t="str">
            <v>MONTAGESTEGE (VX/AX/TS) TÜRBREITE: 500MM</v>
          </cell>
          <cell r="C7006">
            <v>0</v>
          </cell>
          <cell r="D7006">
            <v>3.4569999999999999</v>
          </cell>
          <cell r="E7006">
            <v>3.4569999999999999</v>
          </cell>
        </row>
        <row r="7007">
          <cell r="A7007" t="str">
            <v>700002030</v>
          </cell>
          <cell r="B7007" t="str">
            <v>MONTAGESTEGE (VX, TS, VX SE, TP) TÜRBREITE: 400MM</v>
          </cell>
          <cell r="C7007">
            <v>0</v>
          </cell>
          <cell r="D7007">
            <v>2.8085</v>
          </cell>
          <cell r="E7007">
            <v>2.8085</v>
          </cell>
        </row>
        <row r="7008">
          <cell r="A7008" t="str">
            <v>700002031</v>
          </cell>
          <cell r="B7008" t="str">
            <v>MONTAGESTEGE (VX/AX/TS) TÜRBREITE: 760MM</v>
          </cell>
          <cell r="C7008">
            <v>0</v>
          </cell>
          <cell r="D7008">
            <v>2.9584999999999999</v>
          </cell>
          <cell r="E7008">
            <v>2.9584999999999999</v>
          </cell>
        </row>
        <row r="7009">
          <cell r="A7009" t="str">
            <v>700002032</v>
          </cell>
          <cell r="B7009" t="str">
            <v>AX-KOMPAKTSCHRANK 1000X1400X300</v>
          </cell>
          <cell r="C7009">
            <v>0</v>
          </cell>
          <cell r="D7009">
            <v>413.59</v>
          </cell>
          <cell r="E7009">
            <v>413.59</v>
          </cell>
        </row>
        <row r="7010">
          <cell r="A7010" t="str">
            <v>700002033</v>
          </cell>
          <cell r="B7010" t="str">
            <v>AX-KOMPAKTSCHRANK 1000X1200X300</v>
          </cell>
          <cell r="C7010">
            <v>0</v>
          </cell>
          <cell r="D7010">
            <v>347.21</v>
          </cell>
          <cell r="E7010">
            <v>347.21</v>
          </cell>
        </row>
        <row r="7011">
          <cell r="A7011" t="str">
            <v>700002034</v>
          </cell>
          <cell r="B7011" t="str">
            <v>AX-KOMPAKTSCHRANK 800X600X300</v>
          </cell>
          <cell r="C7011">
            <v>0</v>
          </cell>
          <cell r="D7011">
            <v>178.1</v>
          </cell>
          <cell r="E7011">
            <v>178.1</v>
          </cell>
        </row>
        <row r="7012">
          <cell r="A7012" t="str">
            <v>700002035</v>
          </cell>
          <cell r="B7012" t="str">
            <v>SCHALTPLANTASCHE METALL 600MM</v>
          </cell>
          <cell r="C7012">
            <v>0</v>
          </cell>
          <cell r="D7012">
            <v>19.979888888888887</v>
          </cell>
          <cell r="E7012">
            <v>19.979888888888887</v>
          </cell>
        </row>
        <row r="7013">
          <cell r="A7013" t="str">
            <v>700002036</v>
          </cell>
          <cell r="B7013" t="str">
            <v xml:space="preserve">TÜRPOSITIONSSCHALTER FÜR SYSTEMLEUCHTE LED, L=800 </v>
          </cell>
          <cell r="C7013">
            <v>0</v>
          </cell>
          <cell r="D7013">
            <v>28.39</v>
          </cell>
          <cell r="E7013">
            <v>28.39</v>
          </cell>
        </row>
        <row r="7014">
          <cell r="A7014" t="str">
            <v>700002037</v>
          </cell>
          <cell r="B7014" t="str">
            <v xml:space="preserve">SYSTEMLEUCHTE LED 900 100 V - 240 V, 1~, L=437 MM </v>
          </cell>
          <cell r="C7014">
            <v>0</v>
          </cell>
          <cell r="D7014">
            <v>98.018033763561533</v>
          </cell>
          <cell r="E7014">
            <v>98.018033763561533</v>
          </cell>
        </row>
        <row r="7015">
          <cell r="A7015" t="str">
            <v>700002038</v>
          </cell>
          <cell r="B7015" t="str">
            <v>ANSCHLUSSLEITUNG 3M FÜR LED-SYSTEMLEUCHTE</v>
          </cell>
          <cell r="C7015">
            <v>0</v>
          </cell>
          <cell r="D7015">
            <v>5.5052000000000003</v>
          </cell>
          <cell r="E7015">
            <v>5.5052000000000003</v>
          </cell>
        </row>
        <row r="7016">
          <cell r="A7016" t="str">
            <v>700002039</v>
          </cell>
          <cell r="B7016" t="str">
            <v>MONTAGESTEGE (VX/TS/SE/CM/TP) TÜRBREITE: 600MM</v>
          </cell>
          <cell r="C7016">
            <v>0</v>
          </cell>
          <cell r="D7016">
            <v>2.7374999999999998</v>
          </cell>
          <cell r="E7016">
            <v>2.7374999999999998</v>
          </cell>
        </row>
        <row r="7017">
          <cell r="A7017" t="str">
            <v>700002040</v>
          </cell>
          <cell r="B7017" t="str">
            <v>MONTAGESTEGE (VX/TS/SE/CM/TP) TÜRBREITE: 800MM</v>
          </cell>
          <cell r="C7017">
            <v>0</v>
          </cell>
          <cell r="D7017">
            <v>3.7690593115912261</v>
          </cell>
          <cell r="E7017">
            <v>3.7690593115912261</v>
          </cell>
        </row>
        <row r="7018">
          <cell r="A7018" t="str">
            <v>700002041</v>
          </cell>
          <cell r="B7018" t="str">
            <v>ANREIHABDECKUNG OBEN 600MM</v>
          </cell>
          <cell r="C7018"/>
          <cell r="D7018">
            <v>11.64</v>
          </cell>
          <cell r="E7018">
            <v>11.64</v>
          </cell>
        </row>
        <row r="7019">
          <cell r="A7019" t="str">
            <v>700002042</v>
          </cell>
          <cell r="B7019" t="str">
            <v>SOCKEL-ELEMENT VORNE/HINTEN 600X200</v>
          </cell>
          <cell r="C7019">
            <v>0</v>
          </cell>
          <cell r="D7019">
            <v>27.11</v>
          </cell>
          <cell r="E7019">
            <v>27.11</v>
          </cell>
        </row>
        <row r="7020">
          <cell r="A7020" t="str">
            <v>700002043</v>
          </cell>
          <cell r="B7020" t="str">
            <v xml:space="preserve">SOCKEL-ELEMENT VORNE/HINTEN 800X200  </v>
          </cell>
          <cell r="C7020">
            <v>0</v>
          </cell>
          <cell r="D7020">
            <v>32.369999999999997</v>
          </cell>
          <cell r="E7020">
            <v>32.369999999999997</v>
          </cell>
        </row>
        <row r="7021">
          <cell r="A7021" t="str">
            <v>700002044</v>
          </cell>
          <cell r="B7021" t="str">
            <v xml:space="preserve">SOCKEL-ELEMENT VORNE/HINTEN 1200X200 </v>
          </cell>
          <cell r="C7021">
            <v>0</v>
          </cell>
          <cell r="D7021">
            <v>45.7</v>
          </cell>
          <cell r="E7021">
            <v>45.7</v>
          </cell>
        </row>
        <row r="7022">
          <cell r="A7022" t="str">
            <v>700002045</v>
          </cell>
          <cell r="B7022" t="str">
            <v>SOCKEL-BLENDE SEITLICH 600X200</v>
          </cell>
          <cell r="C7022">
            <v>0</v>
          </cell>
          <cell r="D7022">
            <v>14.83</v>
          </cell>
          <cell r="E7022">
            <v>14.83</v>
          </cell>
        </row>
        <row r="7023">
          <cell r="A7023" t="str">
            <v>700002046</v>
          </cell>
          <cell r="B7023" t="str">
            <v>SCHALTSCHRANK 600X2000X600, 1-TÜRIG</v>
          </cell>
          <cell r="C7023"/>
          <cell r="D7023">
            <v>543.28</v>
          </cell>
          <cell r="E7023">
            <v>543.28</v>
          </cell>
        </row>
        <row r="7024">
          <cell r="A7024" t="str">
            <v>700002047</v>
          </cell>
          <cell r="B7024" t="str">
            <v>SCHALTSCHRANK 800X2000X600, 1-TÜRIG</v>
          </cell>
          <cell r="C7024">
            <v>0</v>
          </cell>
          <cell r="D7024">
            <v>581.05999999999995</v>
          </cell>
          <cell r="E7024">
            <v>581.05999999999995</v>
          </cell>
        </row>
        <row r="7025">
          <cell r="A7025" t="str">
            <v>700002048</v>
          </cell>
          <cell r="B7025" t="str">
            <v>SCHALTSCHRANK 1200X2000X600, 2-TÜRIG</v>
          </cell>
          <cell r="C7025"/>
          <cell r="D7025">
            <v>840.45</v>
          </cell>
          <cell r="E7025">
            <v>840.45</v>
          </cell>
        </row>
        <row r="7026">
          <cell r="A7026" t="str">
            <v>700002049</v>
          </cell>
          <cell r="B7026" t="str">
            <v>SEITENWAND 2000X600</v>
          </cell>
          <cell r="C7026">
            <v>0</v>
          </cell>
          <cell r="D7026">
            <v>128.16999999999999</v>
          </cell>
          <cell r="E7026">
            <v>128.16999999999999</v>
          </cell>
        </row>
        <row r="7027">
          <cell r="A7027" t="str">
            <v>700002050</v>
          </cell>
          <cell r="B7027" t="str">
            <v>SCHALTSCHRANK 600X1800X500, 1-TÜRIG</v>
          </cell>
          <cell r="C7027">
            <v>0</v>
          </cell>
          <cell r="D7027">
            <v>496.3</v>
          </cell>
          <cell r="E7027">
            <v>496.3</v>
          </cell>
        </row>
        <row r="7028">
          <cell r="A7028" t="str">
            <v>700002051</v>
          </cell>
          <cell r="B7028" t="str">
            <v>SCHALTSCHRANK 800X1800X500, 1-TÜRIG</v>
          </cell>
          <cell r="C7028">
            <v>0</v>
          </cell>
          <cell r="D7028">
            <v>539.19000000000005</v>
          </cell>
          <cell r="E7028">
            <v>539.19000000000005</v>
          </cell>
        </row>
        <row r="7029">
          <cell r="A7029" t="str">
            <v>700002052</v>
          </cell>
          <cell r="B7029" t="str">
            <v>SCHALTSCHRANK 600X1800X400, 1-TÜRIG</v>
          </cell>
          <cell r="C7029">
            <v>0</v>
          </cell>
          <cell r="D7029">
            <v>459.54</v>
          </cell>
          <cell r="E7029">
            <v>459.54</v>
          </cell>
        </row>
        <row r="7030">
          <cell r="A7030" t="str">
            <v>700002053</v>
          </cell>
          <cell r="B7030" t="str">
            <v>SCHALTSCHRANK 1200X1800X500, 2-TÜRIG</v>
          </cell>
          <cell r="C7030">
            <v>0</v>
          </cell>
          <cell r="D7030">
            <v>756.71</v>
          </cell>
          <cell r="E7030">
            <v>756.71</v>
          </cell>
        </row>
        <row r="7031">
          <cell r="A7031" t="str">
            <v>700002054</v>
          </cell>
          <cell r="B7031" t="str">
            <v>SCHALTSCHRANK 1200X1800X400, 2-TÜRIG</v>
          </cell>
          <cell r="C7031">
            <v>0</v>
          </cell>
          <cell r="D7031">
            <v>707.69</v>
          </cell>
          <cell r="E7031">
            <v>707.69</v>
          </cell>
        </row>
        <row r="7032">
          <cell r="A7032" t="str">
            <v>700002055</v>
          </cell>
          <cell r="B7032" t="str">
            <v>SCHALTSCHRANK 800X1800X400, 1-TÜRIG</v>
          </cell>
          <cell r="C7032">
            <v>0</v>
          </cell>
          <cell r="D7032">
            <v>524.72</v>
          </cell>
          <cell r="E7032">
            <v>524.72</v>
          </cell>
        </row>
        <row r="7033">
          <cell r="A7033" t="str">
            <v>700002056</v>
          </cell>
          <cell r="B7033" t="str">
            <v>SCHALTSCHRANK 600X2000X500, 1-TÜRIG</v>
          </cell>
          <cell r="C7033"/>
          <cell r="D7033">
            <v>531.02</v>
          </cell>
          <cell r="E7033">
            <v>531.02</v>
          </cell>
        </row>
        <row r="7034">
          <cell r="A7034" t="str">
            <v>700002057</v>
          </cell>
          <cell r="B7034" t="str">
            <v>SCHALTSCHRANK 800X2000X500, 1-TÜRIG</v>
          </cell>
          <cell r="C7034">
            <v>0</v>
          </cell>
          <cell r="D7034">
            <v>531.02</v>
          </cell>
          <cell r="E7034">
            <v>531.02</v>
          </cell>
        </row>
        <row r="7035">
          <cell r="A7035" t="str">
            <v>700002058</v>
          </cell>
          <cell r="B7035" t="str">
            <v>SCHALTSCHRANK 1200X2000X500, 2-TÜRIG</v>
          </cell>
          <cell r="C7035">
            <v>0</v>
          </cell>
          <cell r="D7035">
            <v>619.73</v>
          </cell>
          <cell r="E7035">
            <v>619.73</v>
          </cell>
        </row>
        <row r="7036">
          <cell r="A7036" t="str">
            <v>700002059</v>
          </cell>
          <cell r="B7036" t="str">
            <v>SCHALTSCHRANK 800X2000X400, 1-TÜRIG</v>
          </cell>
          <cell r="C7036">
            <v>0</v>
          </cell>
          <cell r="D7036">
            <v>487.6</v>
          </cell>
          <cell r="E7036">
            <v>487.6</v>
          </cell>
        </row>
        <row r="7037">
          <cell r="A7037" t="str">
            <v>700002060</v>
          </cell>
          <cell r="B7037" t="str">
            <v>SOCKEL-ELEMENT VORNE/HINTEN 600X100</v>
          </cell>
          <cell r="C7037">
            <v>0</v>
          </cell>
          <cell r="D7037">
            <v>27.17</v>
          </cell>
          <cell r="E7037">
            <v>27.17</v>
          </cell>
        </row>
        <row r="7038">
          <cell r="A7038" t="str">
            <v>700002061</v>
          </cell>
          <cell r="B7038" t="str">
            <v xml:space="preserve">SOCKEL-ELEMENT VORNE/HINTEN 800X100 </v>
          </cell>
          <cell r="C7038">
            <v>0</v>
          </cell>
          <cell r="D7038">
            <v>15.685</v>
          </cell>
          <cell r="E7038">
            <v>15.685</v>
          </cell>
        </row>
        <row r="7039">
          <cell r="A7039" t="str">
            <v>700002062</v>
          </cell>
          <cell r="B7039" t="str">
            <v xml:space="preserve">SOCKEL-ELEMENT VORNE/HINTEN 1200X100 </v>
          </cell>
          <cell r="C7039">
            <v>0</v>
          </cell>
          <cell r="D7039">
            <v>20.622250000000001</v>
          </cell>
          <cell r="E7039">
            <v>20.622250000000001</v>
          </cell>
        </row>
        <row r="7040">
          <cell r="A7040" t="str">
            <v>700002063</v>
          </cell>
          <cell r="B7040" t="str">
            <v>SOCKEL-BLENDE SEITLICH 500X100</v>
          </cell>
          <cell r="C7040">
            <v>0</v>
          </cell>
          <cell r="D7040">
            <v>7.42</v>
          </cell>
          <cell r="E7040">
            <v>7.42</v>
          </cell>
        </row>
        <row r="7041">
          <cell r="A7041" t="str">
            <v>700002064</v>
          </cell>
          <cell r="B7041" t="str">
            <v>SOCKEL-BLENDE SEITLICH 400X100</v>
          </cell>
          <cell r="C7041">
            <v>0</v>
          </cell>
          <cell r="D7041">
            <v>8.03125</v>
          </cell>
          <cell r="E7041">
            <v>8.03125</v>
          </cell>
        </row>
        <row r="7042">
          <cell r="A7042" t="str">
            <v>700002065</v>
          </cell>
          <cell r="B7042" t="str">
            <v>SCHALTSCHRANK 1200X2000X400, 2-TÜRIG</v>
          </cell>
          <cell r="C7042">
            <v>0</v>
          </cell>
          <cell r="D7042">
            <v>729.99</v>
          </cell>
          <cell r="E7042">
            <v>729.99</v>
          </cell>
        </row>
        <row r="7043">
          <cell r="A7043" t="str">
            <v>700002066</v>
          </cell>
          <cell r="B7043" t="str">
            <v>SCHALTSCHRANK 600X2000X400, 1-TÜRIG</v>
          </cell>
          <cell r="C7043">
            <v>0</v>
          </cell>
          <cell r="D7043">
            <v>487.11</v>
          </cell>
          <cell r="E7043">
            <v>487.11</v>
          </cell>
        </row>
        <row r="7044">
          <cell r="A7044" t="str">
            <v>700002068</v>
          </cell>
          <cell r="B7044" t="str">
            <v>SEITENWÄNDE 1800X400</v>
          </cell>
          <cell r="C7044">
            <v>0</v>
          </cell>
          <cell r="D7044">
            <v>50.295000000000002</v>
          </cell>
          <cell r="E7044">
            <v>50.295000000000002</v>
          </cell>
        </row>
        <row r="7045">
          <cell r="A7045" t="str">
            <v>700002069</v>
          </cell>
          <cell r="B7045" t="str">
            <v xml:space="preserve">SEITENWÄNDE 2000X400 </v>
          </cell>
          <cell r="C7045">
            <v>0</v>
          </cell>
          <cell r="D7045">
            <v>48.994999999999997</v>
          </cell>
          <cell r="E7045">
            <v>48.994999999999997</v>
          </cell>
        </row>
        <row r="7046">
          <cell r="A7046" t="str">
            <v>700002070</v>
          </cell>
          <cell r="B7046" t="str">
            <v>SEITENWÄNDE 1800X500</v>
          </cell>
          <cell r="C7046">
            <v>0</v>
          </cell>
          <cell r="D7046">
            <v>57.39</v>
          </cell>
          <cell r="E7046">
            <v>57.39</v>
          </cell>
        </row>
        <row r="7047">
          <cell r="A7047" t="str">
            <v>700002071</v>
          </cell>
          <cell r="B7047" t="str">
            <v>MONTAGE-PLATTENZWISCHENSTÜCK 1800MM</v>
          </cell>
          <cell r="C7047">
            <v>0</v>
          </cell>
          <cell r="D7047">
            <v>47.36</v>
          </cell>
          <cell r="E7047">
            <v>47.36</v>
          </cell>
        </row>
        <row r="7048">
          <cell r="A7048" t="str">
            <v>700002072</v>
          </cell>
          <cell r="B7048" t="str">
            <v>MONTAGE-PLATTENZWISCHENSTÜCK 2000MM</v>
          </cell>
          <cell r="C7048">
            <v>0</v>
          </cell>
          <cell r="D7048">
            <v>46.743516444444438</v>
          </cell>
          <cell r="E7048">
            <v>46.743516444444438</v>
          </cell>
        </row>
        <row r="7049">
          <cell r="A7049" t="str">
            <v>700002073</v>
          </cell>
          <cell r="B7049" t="str">
            <v xml:space="preserve">SEITENWÄNDE 2000X500 FÜR VX </v>
          </cell>
          <cell r="C7049">
            <v>0</v>
          </cell>
          <cell r="D7049">
            <v>58.3</v>
          </cell>
          <cell r="E7049">
            <v>58.3</v>
          </cell>
        </row>
        <row r="7050">
          <cell r="A7050" t="str">
            <v>700002074</v>
          </cell>
          <cell r="B7050" t="str">
            <v xml:space="preserve">RITTAL-TRENNWAND 2000X500 (FÜR VX) </v>
          </cell>
          <cell r="C7050"/>
          <cell r="D7050">
            <v>77.209999999999994</v>
          </cell>
          <cell r="E7050">
            <v>77.209999999999994</v>
          </cell>
        </row>
        <row r="7051">
          <cell r="A7051" t="str">
            <v>700002075</v>
          </cell>
          <cell r="B7051" t="str">
            <v>SOCKEL-BLENDE SEITLICH 400X200</v>
          </cell>
          <cell r="C7051">
            <v>0</v>
          </cell>
          <cell r="D7051">
            <v>12.16</v>
          </cell>
          <cell r="E7051">
            <v>12.16</v>
          </cell>
        </row>
        <row r="7052">
          <cell r="A7052" t="str">
            <v>700002076</v>
          </cell>
          <cell r="B7052" t="str">
            <v>SOCKEL-BLENDE SEITLICH 500X200</v>
          </cell>
          <cell r="C7052">
            <v>0</v>
          </cell>
          <cell r="D7052">
            <v>13.635</v>
          </cell>
          <cell r="E7052">
            <v>13.635</v>
          </cell>
        </row>
        <row r="7053">
          <cell r="A7053" t="str">
            <v>700002077</v>
          </cell>
          <cell r="B7053" t="str">
            <v>VX- BODENBLECHSATZ 1200X500</v>
          </cell>
          <cell r="C7053">
            <v>0</v>
          </cell>
          <cell r="D7053">
            <v>45.13</v>
          </cell>
          <cell r="E7053">
            <v>45.13</v>
          </cell>
        </row>
        <row r="7054">
          <cell r="A7054" t="str">
            <v>700002079</v>
          </cell>
          <cell r="B7054" t="str">
            <v xml:space="preserve">SYSTEMLEUCHTE LED 900 100 V - 240 V, 1~, L=437 MM </v>
          </cell>
          <cell r="C7054">
            <v>0</v>
          </cell>
          <cell r="D7054">
            <v>101.92</v>
          </cell>
          <cell r="E7054">
            <v>101.92</v>
          </cell>
        </row>
        <row r="7055">
          <cell r="A7055" t="str">
            <v>700002080</v>
          </cell>
          <cell r="B7055" t="str">
            <v xml:space="preserve">RITTAL-ANREIHWINKEL TS/TS </v>
          </cell>
          <cell r="C7055">
            <v>0</v>
          </cell>
          <cell r="D7055">
            <v>2.73</v>
          </cell>
          <cell r="E7055">
            <v>2.73</v>
          </cell>
        </row>
        <row r="7056">
          <cell r="A7056" t="str">
            <v>700002081</v>
          </cell>
          <cell r="B7056" t="str">
            <v xml:space="preserve">RITTAL-ANREIHLASCHE INNEN VX </v>
          </cell>
          <cell r="C7056">
            <v>0</v>
          </cell>
          <cell r="D7056">
            <v>3.4133333333333331</v>
          </cell>
          <cell r="E7056">
            <v>3.4133333333333331</v>
          </cell>
        </row>
        <row r="7057">
          <cell r="A7057" t="str">
            <v>700002082</v>
          </cell>
          <cell r="B7057" t="str">
            <v>ANREIHVERBINDER AUßEN VX/VX</v>
          </cell>
          <cell r="C7057">
            <v>0</v>
          </cell>
          <cell r="D7057">
            <v>2.59</v>
          </cell>
          <cell r="E7057">
            <v>2.59</v>
          </cell>
        </row>
        <row r="7058">
          <cell r="A7058" t="str">
            <v>700002083</v>
          </cell>
          <cell r="B7058" t="str">
            <v xml:space="preserve">ANREIHBLOCK INNEN FÜR VX </v>
          </cell>
          <cell r="C7058">
            <v>0</v>
          </cell>
          <cell r="D7058">
            <v>3.4133333333333331</v>
          </cell>
          <cell r="E7058">
            <v>3.4133333333333331</v>
          </cell>
        </row>
        <row r="7059">
          <cell r="A7059" t="str">
            <v>700002084</v>
          </cell>
          <cell r="B7059" t="str">
            <v>ANREIHBLOCK VERTIKAL INNEN FÜR VX</v>
          </cell>
          <cell r="C7059">
            <v>0</v>
          </cell>
          <cell r="D7059">
            <v>0.97</v>
          </cell>
          <cell r="E7059">
            <v>0.97</v>
          </cell>
        </row>
        <row r="7060">
          <cell r="A7060" t="str">
            <v>700002085</v>
          </cell>
          <cell r="B7060" t="str">
            <v>ANREIHABDECKUNG OBEN 500MM</v>
          </cell>
          <cell r="C7060">
            <v>0</v>
          </cell>
          <cell r="D7060">
            <v>10.59</v>
          </cell>
          <cell r="E7060">
            <v>10.59</v>
          </cell>
        </row>
        <row r="7061">
          <cell r="A7061" t="str">
            <v>700002087</v>
          </cell>
          <cell r="B7061" t="str">
            <v>ANREIHABDECKUNG OBEN 400MM</v>
          </cell>
          <cell r="C7061">
            <v>0</v>
          </cell>
          <cell r="D7061">
            <v>9.67</v>
          </cell>
          <cell r="E7061">
            <v>9.67</v>
          </cell>
        </row>
        <row r="7062">
          <cell r="A7062" t="str">
            <v>700002088</v>
          </cell>
          <cell r="B7062" t="str">
            <v>BUERSTENLEISTE HOCHDICHT 2X1M</v>
          </cell>
          <cell r="C7062">
            <v>0</v>
          </cell>
          <cell r="D7062">
            <v>61.03</v>
          </cell>
          <cell r="E7062">
            <v>61.03</v>
          </cell>
        </row>
        <row r="7063">
          <cell r="A7063" t="str">
            <v>700002089</v>
          </cell>
          <cell r="B7063" t="str">
            <v>ABLAGEPULT FÜR VX, TS, SE, CM, TÜRB. 600MM</v>
          </cell>
          <cell r="C7063">
            <v>0</v>
          </cell>
          <cell r="D7063">
            <v>110.19</v>
          </cell>
          <cell r="E7063">
            <v>110.19</v>
          </cell>
        </row>
        <row r="7064">
          <cell r="A7064" t="str">
            <v>700002090</v>
          </cell>
          <cell r="B7064" t="str">
            <v>KOMFORTGRIFF FÜR VX</v>
          </cell>
          <cell r="C7064">
            <v>0</v>
          </cell>
          <cell r="D7064">
            <v>34.1</v>
          </cell>
          <cell r="E7064">
            <v>34.1</v>
          </cell>
        </row>
        <row r="7065">
          <cell r="A7065" t="str">
            <v>700002091</v>
          </cell>
          <cell r="B7065" t="str">
            <v>SICHERHEITSEINSATZ, SCHLIESSUNG NR.3524 MIT 2</v>
          </cell>
          <cell r="C7065">
            <v>0</v>
          </cell>
          <cell r="D7065">
            <v>7.62</v>
          </cell>
          <cell r="E7065">
            <v>7.62</v>
          </cell>
        </row>
        <row r="7066">
          <cell r="A7066" t="str">
            <v>700002092</v>
          </cell>
          <cell r="B7066" t="str">
            <v>KOMFORTGRIFF FÜR VX</v>
          </cell>
          <cell r="C7066">
            <v>0</v>
          </cell>
          <cell r="D7066">
            <v>38.81</v>
          </cell>
          <cell r="E7066">
            <v>38.81</v>
          </cell>
        </row>
        <row r="7067">
          <cell r="A7067" t="str">
            <v>700002097</v>
          </cell>
          <cell r="B7067" t="str">
            <v>FILTERLÜFTER 230V/0,26A,230M³\H</v>
          </cell>
          <cell r="C7067">
            <v>0</v>
          </cell>
          <cell r="D7067">
            <v>104.06</v>
          </cell>
          <cell r="E7067">
            <v>104.06</v>
          </cell>
        </row>
        <row r="7068">
          <cell r="A7068" t="str">
            <v>700002098</v>
          </cell>
          <cell r="B7068" t="str">
            <v>AUSTRITTSFILTER 225X225X25MM</v>
          </cell>
          <cell r="C7068">
            <v>0</v>
          </cell>
          <cell r="D7068">
            <v>24.71</v>
          </cell>
          <cell r="E7068">
            <v>24.71</v>
          </cell>
        </row>
        <row r="7069">
          <cell r="A7069" t="str">
            <v>700002099</v>
          </cell>
          <cell r="B7069" t="str">
            <v xml:space="preserve">FEINFILTERMATTEN 173X173X17MM </v>
          </cell>
          <cell r="C7069">
            <v>0</v>
          </cell>
          <cell r="D7069">
            <v>2.5419999999999998</v>
          </cell>
          <cell r="E7069">
            <v>2.5419999999999998</v>
          </cell>
        </row>
        <row r="7070">
          <cell r="A7070" t="str">
            <v>700002100</v>
          </cell>
          <cell r="B7070" t="str">
            <v>FILTERLÜFTER 230V/0,12A,105M³\H</v>
          </cell>
          <cell r="C7070">
            <v>0</v>
          </cell>
          <cell r="D7070">
            <v>88.23</v>
          </cell>
          <cell r="E7070">
            <v>88.23</v>
          </cell>
        </row>
        <row r="7071">
          <cell r="A7071" t="str">
            <v>700002101</v>
          </cell>
          <cell r="B7071" t="str">
            <v>AUSTRITTSFILTER 204X204MM</v>
          </cell>
          <cell r="C7071">
            <v>0</v>
          </cell>
          <cell r="D7071">
            <v>21.55</v>
          </cell>
          <cell r="E7071">
            <v>21.55</v>
          </cell>
        </row>
        <row r="7072">
          <cell r="A7072" t="str">
            <v>700002102</v>
          </cell>
          <cell r="B7072" t="str">
            <v xml:space="preserve">FEINFILTERMATTEN 255X224MM </v>
          </cell>
          <cell r="C7072">
            <v>0</v>
          </cell>
          <cell r="D7072">
            <v>3.47</v>
          </cell>
          <cell r="E7072">
            <v>3.47</v>
          </cell>
        </row>
        <row r="7073">
          <cell r="A7073" t="str">
            <v>700002103</v>
          </cell>
          <cell r="B7073" t="str">
            <v>FILTERLÜFTER 230V/0,06A,20M³\H</v>
          </cell>
          <cell r="C7073">
            <v>0</v>
          </cell>
          <cell r="D7073">
            <v>51.26</v>
          </cell>
          <cell r="E7073">
            <v>51.26</v>
          </cell>
        </row>
        <row r="7074">
          <cell r="A7074" t="str">
            <v>700002104</v>
          </cell>
          <cell r="B7074" t="str">
            <v>AUSTRITTSFILTER 116,5X116,5 MM</v>
          </cell>
          <cell r="C7074">
            <v>0</v>
          </cell>
          <cell r="D7074">
            <v>46.06</v>
          </cell>
          <cell r="E7074">
            <v>46.06</v>
          </cell>
        </row>
        <row r="7075">
          <cell r="A7075" t="str">
            <v>700002105</v>
          </cell>
          <cell r="B7075" t="str">
            <v>INNENTEMPERATURREGLER</v>
          </cell>
          <cell r="C7075">
            <v>0</v>
          </cell>
          <cell r="D7075">
            <v>22.77</v>
          </cell>
          <cell r="E7075">
            <v>22.77</v>
          </cell>
        </row>
        <row r="7076">
          <cell r="A7076" t="str">
            <v>700002106</v>
          </cell>
          <cell r="B7076" t="str">
            <v>FILTERLÜFTER 24VDC; 20M³/H</v>
          </cell>
          <cell r="C7076">
            <v>0</v>
          </cell>
          <cell r="D7076">
            <v>55.86</v>
          </cell>
          <cell r="E7076">
            <v>55.86</v>
          </cell>
        </row>
        <row r="7077">
          <cell r="A7077" t="str">
            <v>700002108</v>
          </cell>
          <cell r="B7077" t="str">
            <v>KLAPPLADE FÜR TASTATUR UND MOUSE (TÜRBREITE 600MM)</v>
          </cell>
          <cell r="C7077">
            <v>0</v>
          </cell>
          <cell r="D7077">
            <v>211.39</v>
          </cell>
          <cell r="E7077">
            <v>211.39</v>
          </cell>
        </row>
        <row r="7078">
          <cell r="A7078" t="str">
            <v>700002109</v>
          </cell>
          <cell r="B7078" t="str">
            <v>KÄFIGMUTTERN EL2094 M6 0,8-2MM</v>
          </cell>
          <cell r="C7078">
            <v>0</v>
          </cell>
          <cell r="D7078">
            <v>0.27579999999999999</v>
          </cell>
          <cell r="E7078">
            <v>0.27579999999999999</v>
          </cell>
        </row>
        <row r="7079">
          <cell r="A7079" t="str">
            <v>700002110</v>
          </cell>
          <cell r="B7079" t="str">
            <v>NETWORKING WANDG. 600X380X369, EL1919.500,</v>
          </cell>
          <cell r="C7079">
            <v>0</v>
          </cell>
          <cell r="D7079">
            <v>183.39</v>
          </cell>
          <cell r="E7079">
            <v>183.39</v>
          </cell>
        </row>
        <row r="7080">
          <cell r="A7080" t="str">
            <v>700002111</v>
          </cell>
          <cell r="B7080" t="str">
            <v>VX8804-SONDERSCHRANK (BHT) 800X2000X400, 1-TÜRIG</v>
          </cell>
          <cell r="C7080">
            <v>0</v>
          </cell>
          <cell r="D7080">
            <v>767.9</v>
          </cell>
          <cell r="E7080">
            <v>767.9</v>
          </cell>
        </row>
        <row r="7081">
          <cell r="A7081" t="str">
            <v>700002112</v>
          </cell>
          <cell r="B7081" t="str">
            <v>SONDER-TS8-SCHRANK (BHT) 800X2000X400, 1-TÜRIG,</v>
          </cell>
          <cell r="C7081">
            <v>0</v>
          </cell>
          <cell r="D7081">
            <v>417.75</v>
          </cell>
          <cell r="E7081">
            <v>417.75</v>
          </cell>
        </row>
        <row r="7082">
          <cell r="A7082" t="str">
            <v>700002113</v>
          </cell>
          <cell r="B7082" t="str">
            <v>SONDER-TS8-SCHRANK (BHT) 800X2000X400, 1-TÜRIG,</v>
          </cell>
          <cell r="C7082">
            <v>0</v>
          </cell>
          <cell r="D7082">
            <v>429.8</v>
          </cell>
          <cell r="E7082">
            <v>429.8</v>
          </cell>
        </row>
        <row r="7083">
          <cell r="A7083" t="str">
            <v>700002115</v>
          </cell>
          <cell r="B7083" t="str">
            <v>SONDER-TS8-SCHRANK (BHT) 800X2000X400, 1-TÜRIG,</v>
          </cell>
          <cell r="C7083">
            <v>0</v>
          </cell>
          <cell r="D7083">
            <v>426.9</v>
          </cell>
          <cell r="E7083">
            <v>426.9</v>
          </cell>
        </row>
        <row r="7084">
          <cell r="A7084" t="str">
            <v>700002116</v>
          </cell>
          <cell r="B7084" t="str">
            <v>SONDER-TS8-SCHRANK (BHT) 800X2000X400, 1-TÜRIG,</v>
          </cell>
          <cell r="C7084">
            <v>0</v>
          </cell>
          <cell r="D7084">
            <v>416.1</v>
          </cell>
          <cell r="E7084">
            <v>416.1</v>
          </cell>
        </row>
        <row r="7085">
          <cell r="A7085" t="str">
            <v>700002120</v>
          </cell>
          <cell r="B7085" t="str">
            <v>SONDER-TS8-SCHRANK (BHT) 1200X2000X400</v>
          </cell>
          <cell r="C7085">
            <v>0</v>
          </cell>
          <cell r="D7085">
            <v>623.52</v>
          </cell>
          <cell r="E7085">
            <v>623.52</v>
          </cell>
        </row>
        <row r="7086">
          <cell r="A7086" t="str">
            <v>700002121</v>
          </cell>
          <cell r="B7086" t="str">
            <v>SONDER-TS8-SCHRANK (BHT) 1200X2000X400, 2-TÜRIG</v>
          </cell>
          <cell r="C7086">
            <v>0</v>
          </cell>
          <cell r="D7086">
            <v>615.24</v>
          </cell>
          <cell r="E7086">
            <v>615.24</v>
          </cell>
        </row>
        <row r="7087">
          <cell r="A7087" t="str">
            <v>700002122</v>
          </cell>
          <cell r="B7087" t="str">
            <v>SONDER-TS8-SCHRANK (BHT) 1200X2000X400, 2-TÜRIG,</v>
          </cell>
          <cell r="C7087">
            <v>0</v>
          </cell>
          <cell r="D7087">
            <v>653.5</v>
          </cell>
          <cell r="E7087">
            <v>653.5</v>
          </cell>
        </row>
        <row r="7088">
          <cell r="A7088" t="str">
            <v>700002123</v>
          </cell>
          <cell r="B7088" t="str">
            <v>SONDER-TS8-SCHRANK (BHT) 1200X2000X400</v>
          </cell>
          <cell r="C7088">
            <v>0</v>
          </cell>
          <cell r="D7088">
            <v>704.4</v>
          </cell>
          <cell r="E7088">
            <v>704.4</v>
          </cell>
        </row>
        <row r="7089">
          <cell r="A7089" t="str">
            <v>700002124</v>
          </cell>
          <cell r="B7089" t="str">
            <v xml:space="preserve">TÜRPOSITIONSSCHALTER FÜR SYSTEMLEUCHTE LED </v>
          </cell>
          <cell r="C7089">
            <v>0</v>
          </cell>
          <cell r="D7089">
            <v>30.378217027975246</v>
          </cell>
          <cell r="E7089">
            <v>30.378217027975246</v>
          </cell>
        </row>
        <row r="7090">
          <cell r="A7090" t="str">
            <v>700002125</v>
          </cell>
          <cell r="B7090" t="str">
            <v xml:space="preserve">ANSCHLUSSLEITUNG 3M FÜR LED-SYSTEMLEUCHTE </v>
          </cell>
          <cell r="C7090">
            <v>0</v>
          </cell>
          <cell r="D7090">
            <v>19.309999999999999</v>
          </cell>
          <cell r="E7090">
            <v>19.309999999999999</v>
          </cell>
        </row>
        <row r="7091">
          <cell r="A7091" t="str">
            <v>700002126</v>
          </cell>
          <cell r="B7091" t="str">
            <v>KOMPAKTLEUCHTSTOFFRÖHRE 18W 110 V - 240 V, 1~</v>
          </cell>
          <cell r="C7091">
            <v>0</v>
          </cell>
          <cell r="D7091">
            <v>164.93</v>
          </cell>
          <cell r="E7091">
            <v>164.93</v>
          </cell>
        </row>
        <row r="7092">
          <cell r="A7092" t="str">
            <v>700002127</v>
          </cell>
          <cell r="B7092" t="str">
            <v>SYSTEMLEUCHTE LED, 900 LUMEN, L=437MM, 24 V DC</v>
          </cell>
          <cell r="C7092">
            <v>0</v>
          </cell>
          <cell r="D7092">
            <v>87.49</v>
          </cell>
          <cell r="E7092">
            <v>87.49</v>
          </cell>
        </row>
        <row r="7093">
          <cell r="A7093" t="str">
            <v>700002128</v>
          </cell>
          <cell r="B7093" t="str">
            <v>ANSCHLUSSLEITUNG 3M FÜR EINSPEISUNG, 2POL, 24V DC</v>
          </cell>
          <cell r="C7093">
            <v>0</v>
          </cell>
          <cell r="D7093">
            <v>26.77</v>
          </cell>
          <cell r="E7093">
            <v>26.77</v>
          </cell>
        </row>
        <row r="7094">
          <cell r="A7094" t="str">
            <v>700002129</v>
          </cell>
          <cell r="B7094" t="str">
            <v>KOMFORTGRIFF FÜR VERSCHLUSSEINSAETZE VX</v>
          </cell>
          <cell r="C7094">
            <v>0</v>
          </cell>
          <cell r="D7094">
            <v>34.82</v>
          </cell>
          <cell r="E7094">
            <v>34.82</v>
          </cell>
        </row>
        <row r="7095">
          <cell r="A7095" t="str">
            <v>700002130</v>
          </cell>
          <cell r="B7095" t="str">
            <v>VERSCHLUSSEINSATZ DREIKANT 6,5 MM (CNOMO)</v>
          </cell>
          <cell r="C7095">
            <v>0</v>
          </cell>
          <cell r="D7095">
            <v>3.28</v>
          </cell>
          <cell r="E7095">
            <v>3.28</v>
          </cell>
        </row>
        <row r="7096">
          <cell r="A7096" t="str">
            <v>700002131</v>
          </cell>
          <cell r="B7096" t="str">
            <v>VERSCHLUSS EINSATZ DAIMLER-SCHLIESSUNG</v>
          </cell>
          <cell r="C7096">
            <v>0</v>
          </cell>
          <cell r="D7096">
            <v>3.35</v>
          </cell>
          <cell r="E7096">
            <v>3.35</v>
          </cell>
        </row>
        <row r="7097">
          <cell r="A7097" t="str">
            <v>700002132</v>
          </cell>
          <cell r="B7097" t="str">
            <v xml:space="preserve">ANSCHLUSSLEITUNG 1M FÜR LED-SYSTEMLEUCHTE </v>
          </cell>
          <cell r="C7097">
            <v>0</v>
          </cell>
          <cell r="D7097">
            <v>6.7616842105263153</v>
          </cell>
          <cell r="E7097">
            <v>6.7616842105263153</v>
          </cell>
        </row>
        <row r="7098">
          <cell r="A7098" t="str">
            <v>700002133</v>
          </cell>
          <cell r="B7098" t="str">
            <v>SYSTEMLEUCHTE LED, DURCHGANGSVERD. 1200 LUMEN</v>
          </cell>
          <cell r="C7098">
            <v>0</v>
          </cell>
          <cell r="D7098">
            <v>128.56</v>
          </cell>
          <cell r="E7098">
            <v>128.56</v>
          </cell>
        </row>
        <row r="7099">
          <cell r="A7099" t="str">
            <v>700002134</v>
          </cell>
          <cell r="B7099" t="str">
            <v>SCHALTSCHRANK-SCHLÜSSEL F. VERSCHLUSS-EINSATZ</v>
          </cell>
          <cell r="C7099">
            <v>0</v>
          </cell>
          <cell r="D7099">
            <v>2.34</v>
          </cell>
          <cell r="E7099">
            <v>2.34</v>
          </cell>
        </row>
        <row r="7100">
          <cell r="A7100" t="str">
            <v>700002135</v>
          </cell>
          <cell r="B7100" t="str">
            <v>Buchse 3-polig 100-240V Anschlusszubehör Eigenkonf</v>
          </cell>
          <cell r="C7100">
            <v>0</v>
          </cell>
          <cell r="D7100">
            <v>4.7160000000000002</v>
          </cell>
          <cell r="E7100">
            <v>4.7160000000000002</v>
          </cell>
        </row>
        <row r="7101">
          <cell r="A7101" t="str">
            <v>700002180</v>
          </cell>
          <cell r="B7101" t="str">
            <v>FLACHBAND - ERDER VERZINNT 200MM 16MM² M8</v>
          </cell>
          <cell r="C7101">
            <v>0</v>
          </cell>
          <cell r="D7101">
            <v>26.77</v>
          </cell>
          <cell r="E7101">
            <v>26.77</v>
          </cell>
        </row>
        <row r="7102">
          <cell r="A7102" t="str">
            <v>700002200</v>
          </cell>
          <cell r="B7102" t="str">
            <v>TÜRARRETIERUNG FÜR FLUCHTWEGE VX</v>
          </cell>
          <cell r="C7102">
            <v>0</v>
          </cell>
          <cell r="D7102">
            <v>6.39</v>
          </cell>
          <cell r="E7102">
            <v>6.39</v>
          </cell>
        </row>
        <row r="7103">
          <cell r="A7103" t="str">
            <v>700002201</v>
          </cell>
          <cell r="B7103" t="str">
            <v>SCHARNIER 180° FÜR VX</v>
          </cell>
          <cell r="C7103">
            <v>0</v>
          </cell>
          <cell r="D7103">
            <v>7.125</v>
          </cell>
          <cell r="E7103">
            <v>7.125</v>
          </cell>
        </row>
        <row r="7104">
          <cell r="A7104" t="str">
            <v>700002202</v>
          </cell>
          <cell r="B7104" t="str">
            <v xml:space="preserve">KOMBIWINKEL FÜR VX, TS DACHVERB. M. OESE BEI </v>
          </cell>
          <cell r="C7104">
            <v>0</v>
          </cell>
          <cell r="D7104">
            <v>4.2824742857142857</v>
          </cell>
          <cell r="E7104">
            <v>4.2824742857142857</v>
          </cell>
        </row>
        <row r="7105">
          <cell r="A7105" t="str">
            <v>700002203</v>
          </cell>
          <cell r="B7105" t="str">
            <v>TRANSPORTÖSEN FÜR VX,TS, SE</v>
          </cell>
          <cell r="C7105">
            <v>0</v>
          </cell>
          <cell r="D7105">
            <v>3.0062500000000001</v>
          </cell>
          <cell r="E7105">
            <v>3.0062500000000001</v>
          </cell>
        </row>
        <row r="7106">
          <cell r="A7106" t="str">
            <v>700002300</v>
          </cell>
          <cell r="B7106" t="str">
            <v>KOMPAKT-SCHALTSCHRANK AX 500x700x250mm</v>
          </cell>
          <cell r="C7106"/>
          <cell r="D7106"/>
          <cell r="E7106"/>
        </row>
        <row r="7107">
          <cell r="A7107" t="str">
            <v>700002301</v>
          </cell>
          <cell r="B7107" t="str">
            <v>KOMPAKT-SCHALTSCHRANK AX 800x1000x300MM</v>
          </cell>
          <cell r="C7107">
            <v>0</v>
          </cell>
          <cell r="D7107">
            <v>159.1</v>
          </cell>
          <cell r="E7107">
            <v>159.1</v>
          </cell>
        </row>
        <row r="7108">
          <cell r="A7108" t="str">
            <v>700002302</v>
          </cell>
          <cell r="B7108" t="str">
            <v>KOMPAKT-SCHALTSCHRANK AX 1000x1000x300MM</v>
          </cell>
          <cell r="C7108">
            <v>0</v>
          </cell>
          <cell r="D7108">
            <v>219.71</v>
          </cell>
          <cell r="E7108">
            <v>219.71</v>
          </cell>
        </row>
        <row r="7109">
          <cell r="A7109" t="str">
            <v>700002303</v>
          </cell>
          <cell r="B7109" t="str">
            <v>KOMPAKT-SCHALTSCHRANK AX 760x760x300MM</v>
          </cell>
          <cell r="C7109">
            <v>0</v>
          </cell>
          <cell r="D7109">
            <v>154.84</v>
          </cell>
          <cell r="E7109">
            <v>154.84</v>
          </cell>
        </row>
        <row r="7110">
          <cell r="A7110" t="str">
            <v>700002304</v>
          </cell>
          <cell r="B7110" t="str">
            <v>KOMPAKT-SCHALTSCHRANK AX 1000x760x300MM</v>
          </cell>
          <cell r="C7110">
            <v>0</v>
          </cell>
          <cell r="D7110">
            <v>235.35</v>
          </cell>
          <cell r="E7110">
            <v>235.35</v>
          </cell>
        </row>
        <row r="7111">
          <cell r="A7111" t="str">
            <v>700002305</v>
          </cell>
          <cell r="B7111" t="str">
            <v>KOMPAKT-SCHALTSCHRANK AX 800x1000x400MM</v>
          </cell>
          <cell r="C7111">
            <v>0</v>
          </cell>
          <cell r="D7111">
            <v>261.12</v>
          </cell>
          <cell r="E7111">
            <v>261.12</v>
          </cell>
        </row>
        <row r="7112">
          <cell r="A7112" t="str">
            <v>700002306</v>
          </cell>
          <cell r="B7112" t="str">
            <v>KOMPAKT-SCHALTSCHRANK AX 1000x1200x400MM</v>
          </cell>
          <cell r="C7112">
            <v>0</v>
          </cell>
          <cell r="D7112">
            <v>408.48</v>
          </cell>
          <cell r="E7112">
            <v>408.48</v>
          </cell>
        </row>
        <row r="7113">
          <cell r="A7113" t="str">
            <v>700003001</v>
          </cell>
          <cell r="B7113" t="str">
            <v>KABELSCHLAUCH D=16MM</v>
          </cell>
          <cell r="C7113">
            <v>0</v>
          </cell>
          <cell r="D7113">
            <v>1.6459999999999999</v>
          </cell>
          <cell r="E7113">
            <v>1.6459999999999999</v>
          </cell>
        </row>
        <row r="7114">
          <cell r="A7114" t="str">
            <v>700003002</v>
          </cell>
          <cell r="B7114" t="str">
            <v>KABELSCHLAUCH D=29MM</v>
          </cell>
          <cell r="C7114">
            <v>0</v>
          </cell>
          <cell r="D7114">
            <v>2.2835999999999999</v>
          </cell>
          <cell r="E7114">
            <v>2.2835999999999999</v>
          </cell>
        </row>
        <row r="7115">
          <cell r="A7115" t="str">
            <v>700003003</v>
          </cell>
          <cell r="B7115" t="str">
            <v>KABELSCHLAUCH D=36MM</v>
          </cell>
          <cell r="C7115">
            <v>0</v>
          </cell>
          <cell r="D7115">
            <v>43.88</v>
          </cell>
          <cell r="E7115">
            <v>43.88</v>
          </cell>
        </row>
        <row r="7116">
          <cell r="A7116" t="str">
            <v>700003011</v>
          </cell>
          <cell r="B7116" t="str">
            <v>KABELSCHLAUCHHALTER PG 16</v>
          </cell>
          <cell r="C7116">
            <v>0</v>
          </cell>
          <cell r="D7116">
            <v>1.5369999999999999</v>
          </cell>
          <cell r="E7116">
            <v>1.5369999999999999</v>
          </cell>
        </row>
        <row r="7117">
          <cell r="A7117" t="str">
            <v>700003012</v>
          </cell>
          <cell r="B7117" t="str">
            <v>KABELSCHLAUCHHALTER PG 29</v>
          </cell>
          <cell r="C7117">
            <v>0</v>
          </cell>
          <cell r="D7117">
            <v>2.0790000000000002</v>
          </cell>
          <cell r="E7117">
            <v>2.0790000000000002</v>
          </cell>
        </row>
        <row r="7118">
          <cell r="A7118" t="str">
            <v>700003013</v>
          </cell>
          <cell r="B7118" t="str">
            <v>KABELSCHLAUCHHALTER PG 36</v>
          </cell>
          <cell r="C7118">
            <v>0</v>
          </cell>
          <cell r="D7118">
            <v>2.4300000000000002</v>
          </cell>
          <cell r="E7118">
            <v>2.4300000000000002</v>
          </cell>
        </row>
        <row r="7119">
          <cell r="A7119" t="str">
            <v>700003015</v>
          </cell>
          <cell r="B7119" t="str">
            <v xml:space="preserve">SPIRALSCHLAUCH D=9MM </v>
          </cell>
          <cell r="C7119">
            <v>0</v>
          </cell>
          <cell r="D7119">
            <v>0.74650000000000005</v>
          </cell>
          <cell r="E7119">
            <v>0.74650000000000005</v>
          </cell>
        </row>
        <row r="7120">
          <cell r="A7120" t="str">
            <v>700003020</v>
          </cell>
          <cell r="B7120" t="str">
            <v>EW-Kabelschutzschlauch grau EW M20/P16 Halogenfrei</v>
          </cell>
          <cell r="C7120">
            <v>0</v>
          </cell>
          <cell r="D7120">
            <v>0.96389999999999998</v>
          </cell>
          <cell r="E7120">
            <v>0.96389999999999998</v>
          </cell>
        </row>
        <row r="7121">
          <cell r="A7121" t="str">
            <v>700003021</v>
          </cell>
          <cell r="B7121" t="str">
            <v>EW-Kabelschutzschlauch grau EW M32/P29 Halogenfrei</v>
          </cell>
          <cell r="C7121">
            <v>0</v>
          </cell>
          <cell r="D7121">
            <v>2.2652000000000001</v>
          </cell>
          <cell r="E7121">
            <v>2.2652000000000001</v>
          </cell>
        </row>
        <row r="7122">
          <cell r="A7122" t="str">
            <v>700003025</v>
          </cell>
          <cell r="B7122" t="str">
            <v xml:space="preserve">USH Halter grau  USH 16 Halogenfrei </v>
          </cell>
          <cell r="C7122">
            <v>0</v>
          </cell>
          <cell r="D7122">
            <v>2.1798000000000002</v>
          </cell>
          <cell r="E7122">
            <v>2.1798000000000002</v>
          </cell>
        </row>
        <row r="7123">
          <cell r="A7123" t="str">
            <v>700003026</v>
          </cell>
          <cell r="B7123" t="str">
            <v xml:space="preserve">USH Halter grau  USH 29 Halogenfrei </v>
          </cell>
          <cell r="C7123">
            <v>0</v>
          </cell>
          <cell r="D7123">
            <v>3.0859999999999999</v>
          </cell>
          <cell r="E7123">
            <v>3.0859999999999999</v>
          </cell>
        </row>
        <row r="7124">
          <cell r="A7124" t="str">
            <v>700003100</v>
          </cell>
          <cell r="B7124" t="str">
            <v>KEL 24/10 KABELDURCHFÜHRUNGSLEISTE, IP54</v>
          </cell>
          <cell r="C7124">
            <v>0</v>
          </cell>
          <cell r="D7124">
            <v>14.75</v>
          </cell>
          <cell r="E7124">
            <v>14.75</v>
          </cell>
        </row>
        <row r="7125">
          <cell r="A7125" t="str">
            <v>700003101</v>
          </cell>
          <cell r="B7125" t="str">
            <v>KEL 24/4 KABELDURCHFÜHRUNGSLEISTE, IP54</v>
          </cell>
          <cell r="C7125">
            <v>0</v>
          </cell>
          <cell r="D7125">
            <v>22.34</v>
          </cell>
          <cell r="E7125">
            <v>22.34</v>
          </cell>
        </row>
        <row r="7126">
          <cell r="A7126" t="str">
            <v>700003102</v>
          </cell>
          <cell r="B7126" t="str">
            <v>KEL 24/7 KABELDURCHFÜHRUNGSLEISTE, IP54</v>
          </cell>
          <cell r="C7126">
            <v>0</v>
          </cell>
          <cell r="D7126">
            <v>24.02</v>
          </cell>
          <cell r="E7126">
            <v>24.02</v>
          </cell>
        </row>
        <row r="7127">
          <cell r="A7127" t="str">
            <v>700003121</v>
          </cell>
          <cell r="B7127" t="str">
            <v xml:space="preserve">SCHALTSCHRANK-BODENBLECH FÜR RITTAL VX25, GETEILT </v>
          </cell>
          <cell r="C7127">
            <v>0</v>
          </cell>
          <cell r="D7127">
            <v>40.08</v>
          </cell>
          <cell r="E7127">
            <v>40.08</v>
          </cell>
        </row>
        <row r="7128">
          <cell r="A7128" t="str">
            <v>700003122</v>
          </cell>
          <cell r="B7128" t="str">
            <v>SCHALTSCHRANK-BODENBLECH FÜR RITTAL VX25, GETEILT</v>
          </cell>
          <cell r="C7128">
            <v>0</v>
          </cell>
          <cell r="D7128">
            <v>40.9</v>
          </cell>
          <cell r="E7128">
            <v>40.9</v>
          </cell>
        </row>
        <row r="7129">
          <cell r="A7129" t="str">
            <v>700003130</v>
          </cell>
          <cell r="B7129" t="str">
            <v>BPM BLINDPLATTE FÜR SCHRAUBMONTAGE, METALL, IP54</v>
          </cell>
          <cell r="C7129">
            <v>0</v>
          </cell>
          <cell r="D7129">
            <v>4.5999999999999996</v>
          </cell>
          <cell r="E7129">
            <v>4.5999999999999996</v>
          </cell>
        </row>
        <row r="7130">
          <cell r="A7130" t="str">
            <v>700003200</v>
          </cell>
          <cell r="B7130" t="str">
            <v>BTK BLINDTÜLLE, KLEIN, GRAU, FÜR KEL/KVT, 1-17MM</v>
          </cell>
          <cell r="C7130">
            <v>0</v>
          </cell>
          <cell r="D7130">
            <v>0.95</v>
          </cell>
          <cell r="E7130">
            <v>0.95</v>
          </cell>
        </row>
        <row r="7131">
          <cell r="A7131" t="str">
            <v>700003201</v>
          </cell>
          <cell r="B7131" t="str">
            <v>KT 3 KABELTÜLLE 3-4MM KLEIN, GRAU, UL94-V0</v>
          </cell>
          <cell r="C7131">
            <v>0</v>
          </cell>
          <cell r="D7131">
            <v>1.56</v>
          </cell>
          <cell r="E7131">
            <v>1.56</v>
          </cell>
        </row>
        <row r="7132">
          <cell r="A7132" t="str">
            <v>700003202</v>
          </cell>
          <cell r="B7132" t="str">
            <v>KT 4 KABELTÜLLE 4-5MM KLEIN, GRAU, UL94-V0</v>
          </cell>
          <cell r="C7132">
            <v>0</v>
          </cell>
          <cell r="D7132">
            <v>1.56</v>
          </cell>
          <cell r="E7132">
            <v>1.56</v>
          </cell>
        </row>
        <row r="7133">
          <cell r="A7133" t="str">
            <v>700003203</v>
          </cell>
          <cell r="B7133" t="str">
            <v>KT 5 KABELTÜLLE 5-6MM KLEIN, GRAU, UL94-V0</v>
          </cell>
          <cell r="C7133">
            <v>0</v>
          </cell>
          <cell r="D7133">
            <v>1.64</v>
          </cell>
          <cell r="E7133">
            <v>1.64</v>
          </cell>
        </row>
        <row r="7134">
          <cell r="A7134" t="str">
            <v>700003204</v>
          </cell>
          <cell r="B7134" t="str">
            <v>KT 6 KABELTÜLLE 6-7MM KLEIN, GRAU, UL94-V0</v>
          </cell>
          <cell r="C7134">
            <v>0</v>
          </cell>
          <cell r="D7134">
            <v>1.1192452830188677</v>
          </cell>
          <cell r="E7134">
            <v>1.1192452830188677</v>
          </cell>
        </row>
        <row r="7135">
          <cell r="A7135" t="str">
            <v>700003205</v>
          </cell>
          <cell r="B7135" t="str">
            <v>KT 7 KABELTÜLLE 7-8MM KLEIN, GRAU, UL94-V0</v>
          </cell>
          <cell r="C7135">
            <v>0</v>
          </cell>
          <cell r="D7135">
            <v>1.343973286059051</v>
          </cell>
          <cell r="E7135">
            <v>1.343973286059051</v>
          </cell>
        </row>
        <row r="7136">
          <cell r="A7136" t="str">
            <v>700003206</v>
          </cell>
          <cell r="B7136" t="str">
            <v>KT 8 KABELTÜLLE 8-9MM KLEIN, GRAU, UL94-V0</v>
          </cell>
          <cell r="C7136">
            <v>0</v>
          </cell>
          <cell r="D7136">
            <v>1.56</v>
          </cell>
          <cell r="E7136">
            <v>1.56</v>
          </cell>
        </row>
        <row r="7137">
          <cell r="A7137" t="str">
            <v>700003207</v>
          </cell>
          <cell r="B7137" t="str">
            <v>KT 9 KABELTÜLLE 9-10MM KLEIN, GRAU, UL94-V0</v>
          </cell>
          <cell r="C7137">
            <v>0</v>
          </cell>
          <cell r="D7137">
            <v>1.56</v>
          </cell>
          <cell r="E7137">
            <v>1.56</v>
          </cell>
        </row>
        <row r="7138">
          <cell r="A7138" t="str">
            <v>700003208</v>
          </cell>
          <cell r="B7138" t="str">
            <v>KT 10 KABELTÜLLE 10-11MM KLEIN, GRAU, UL94-V0</v>
          </cell>
          <cell r="C7138">
            <v>0</v>
          </cell>
          <cell r="D7138">
            <v>1.56</v>
          </cell>
          <cell r="E7138">
            <v>1.56</v>
          </cell>
        </row>
        <row r="7139">
          <cell r="A7139" t="str">
            <v>700003209</v>
          </cell>
          <cell r="B7139" t="str">
            <v>KT 11 KABELTÜLLE 11-12MM KLEIN, GRAU, UL94-V0</v>
          </cell>
          <cell r="C7139">
            <v>0</v>
          </cell>
          <cell r="D7139">
            <v>1.64</v>
          </cell>
          <cell r="E7139">
            <v>1.64</v>
          </cell>
        </row>
        <row r="7140">
          <cell r="A7140" t="str">
            <v>700003210</v>
          </cell>
          <cell r="B7140" t="str">
            <v>KT 12 KABELTÜLLE 12-13MM KLEIN, GRAU, UL94-V0</v>
          </cell>
          <cell r="C7140">
            <v>0</v>
          </cell>
          <cell r="D7140">
            <v>1.2454761904761904</v>
          </cell>
          <cell r="E7140">
            <v>1.2454761904761904</v>
          </cell>
        </row>
        <row r="7141">
          <cell r="A7141" t="str">
            <v>700003211</v>
          </cell>
          <cell r="B7141" t="str">
            <v>KT 13 KABELTÜLLE 13-14MM KLEIN, GRAU, UL94-V0</v>
          </cell>
          <cell r="C7141">
            <v>0</v>
          </cell>
          <cell r="D7141">
            <v>1.64</v>
          </cell>
          <cell r="E7141">
            <v>1.64</v>
          </cell>
        </row>
        <row r="7142">
          <cell r="A7142" t="str">
            <v>700003212</v>
          </cell>
          <cell r="B7142" t="str">
            <v>KT 14 KABELTÜLLE 14-15MM KLEIN, GRAU, UL94-V0</v>
          </cell>
          <cell r="C7142">
            <v>0</v>
          </cell>
          <cell r="D7142">
            <v>1.64</v>
          </cell>
          <cell r="E7142">
            <v>1.64</v>
          </cell>
        </row>
        <row r="7143">
          <cell r="A7143" t="str">
            <v>700003213</v>
          </cell>
          <cell r="B7143" t="str">
            <v>KT 15 KABELTÜLLE 15-16MM KLEIN, GRAU, UL94-V0</v>
          </cell>
          <cell r="C7143">
            <v>0</v>
          </cell>
          <cell r="D7143">
            <v>1.57</v>
          </cell>
          <cell r="E7143">
            <v>1.57</v>
          </cell>
        </row>
        <row r="7144">
          <cell r="A7144" t="str">
            <v>700003214</v>
          </cell>
          <cell r="B7144" t="str">
            <v xml:space="preserve">BTG BLINDTÜLLEN 16-35MM GROSS, GRAU, UL94-V0 </v>
          </cell>
          <cell r="C7144">
            <v>0</v>
          </cell>
          <cell r="D7144">
            <v>2.08</v>
          </cell>
          <cell r="E7144">
            <v>2.08</v>
          </cell>
        </row>
        <row r="7145">
          <cell r="A7145" t="str">
            <v>700003215</v>
          </cell>
          <cell r="B7145" t="str">
            <v>KT 16 KABELTÜLLE 16-17MM GROSS, GRAU, UL94-V0</v>
          </cell>
          <cell r="C7145">
            <v>0</v>
          </cell>
          <cell r="D7145">
            <v>2.09</v>
          </cell>
          <cell r="E7145">
            <v>2.09</v>
          </cell>
        </row>
        <row r="7146">
          <cell r="A7146" t="str">
            <v>700003216</v>
          </cell>
          <cell r="B7146" t="str">
            <v>KT 17 KABELTÜLLE 17-18MM GROSS, GRAU, UL94-V0</v>
          </cell>
          <cell r="C7146">
            <v>0</v>
          </cell>
          <cell r="D7146">
            <v>1.27</v>
          </cell>
          <cell r="E7146">
            <v>1.27</v>
          </cell>
        </row>
        <row r="7147">
          <cell r="A7147" t="str">
            <v>700003217</v>
          </cell>
          <cell r="B7147" t="str">
            <v>KT 18 KABELTÜLLE 18-19MM GROSS, GRAU, UL94-V0</v>
          </cell>
          <cell r="C7147">
            <v>0</v>
          </cell>
          <cell r="D7147">
            <v>1.41</v>
          </cell>
          <cell r="E7147">
            <v>1.41</v>
          </cell>
        </row>
        <row r="7148">
          <cell r="A7148" t="str">
            <v>700003218</v>
          </cell>
          <cell r="B7148" t="str">
            <v>KT 19 KABELTÜLLE 19-20MM GROSS, GRAU, UL94-V0</v>
          </cell>
          <cell r="C7148">
            <v>0</v>
          </cell>
          <cell r="D7148">
            <v>2.0499999999999998</v>
          </cell>
          <cell r="E7148">
            <v>2.0499999999999998</v>
          </cell>
        </row>
        <row r="7149">
          <cell r="A7149" t="str">
            <v>700003219</v>
          </cell>
          <cell r="B7149" t="str">
            <v>KT 20 KABELTÜLLE 20-21MM GROSS, GRAU, UL94-V0</v>
          </cell>
          <cell r="C7149">
            <v>0</v>
          </cell>
          <cell r="D7149">
            <v>1.27</v>
          </cell>
          <cell r="E7149">
            <v>1.27</v>
          </cell>
        </row>
        <row r="7150">
          <cell r="A7150" t="str">
            <v>700003220</v>
          </cell>
          <cell r="B7150" t="str">
            <v>KT 21 KABELTÜLLE 21-22MM GROSS, GRAU, UL94-V0</v>
          </cell>
          <cell r="C7150">
            <v>0</v>
          </cell>
          <cell r="D7150">
            <v>1.27</v>
          </cell>
          <cell r="E7150">
            <v>1.27</v>
          </cell>
        </row>
        <row r="7151">
          <cell r="A7151" t="str">
            <v>700003221</v>
          </cell>
          <cell r="B7151" t="str">
            <v>KT 22 KABELTÜLLE 22-23MM GROSS, GRAU, UL94-V0</v>
          </cell>
          <cell r="C7151">
            <v>0</v>
          </cell>
          <cell r="D7151">
            <v>1.41</v>
          </cell>
          <cell r="E7151">
            <v>1.41</v>
          </cell>
        </row>
        <row r="7152">
          <cell r="A7152" t="str">
            <v>700003222</v>
          </cell>
          <cell r="B7152" t="str">
            <v>KT 23 KABELTÜLLE 23-24MM GROSS, GRAU, UL94-V0</v>
          </cell>
          <cell r="C7152">
            <v>0</v>
          </cell>
          <cell r="D7152">
            <v>2.0499999999999998</v>
          </cell>
          <cell r="E7152">
            <v>2.0499999999999998</v>
          </cell>
        </row>
        <row r="7153">
          <cell r="A7153" t="str">
            <v>700003223</v>
          </cell>
          <cell r="B7153" t="str">
            <v>KT 24 KABELTÜLLE 24-25MM GROSS, GRAU, UL94-V0</v>
          </cell>
          <cell r="C7153">
            <v>0</v>
          </cell>
          <cell r="D7153">
            <v>2</v>
          </cell>
          <cell r="E7153">
            <v>2</v>
          </cell>
        </row>
        <row r="7154">
          <cell r="A7154" t="str">
            <v>700003224</v>
          </cell>
          <cell r="B7154" t="str">
            <v>KT 25 KABELTÜLLE 25-26MM GROSS, GRAU, UL94-V0</v>
          </cell>
          <cell r="C7154">
            <v>0</v>
          </cell>
          <cell r="D7154">
            <v>2</v>
          </cell>
          <cell r="E7154">
            <v>2</v>
          </cell>
        </row>
        <row r="7155">
          <cell r="A7155" t="str">
            <v>700003225</v>
          </cell>
          <cell r="B7155" t="str">
            <v>KT 26 KABELTÜLLE 26-27MM GROSS, GRAU, UL94-V0</v>
          </cell>
          <cell r="C7155">
            <v>0</v>
          </cell>
          <cell r="D7155">
            <v>2</v>
          </cell>
          <cell r="E7155">
            <v>2</v>
          </cell>
        </row>
        <row r="7156">
          <cell r="A7156" t="str">
            <v>700003226</v>
          </cell>
          <cell r="B7156" t="str">
            <v>KT 27 KABELTÜLLE 27-28MM GROSS, GRAU, UL94-V0</v>
          </cell>
          <cell r="C7156">
            <v>0</v>
          </cell>
          <cell r="D7156">
            <v>2</v>
          </cell>
          <cell r="E7156">
            <v>2</v>
          </cell>
        </row>
        <row r="7157">
          <cell r="A7157" t="str">
            <v>700003227</v>
          </cell>
          <cell r="B7157" t="str">
            <v>KT 28 KABELTÜLLE 28-29MM GROSS, GRAU, UL94-V0</v>
          </cell>
          <cell r="C7157">
            <v>0</v>
          </cell>
          <cell r="D7157">
            <v>2</v>
          </cell>
          <cell r="E7157">
            <v>2</v>
          </cell>
        </row>
        <row r="7158">
          <cell r="A7158" t="str">
            <v>700003228</v>
          </cell>
          <cell r="B7158" t="str">
            <v>KT 29 KABELTÜLLE 29-30MM GROSS, GRAU, UL94-V0</v>
          </cell>
          <cell r="C7158">
            <v>0</v>
          </cell>
          <cell r="D7158">
            <v>2</v>
          </cell>
          <cell r="E7158">
            <v>2</v>
          </cell>
        </row>
        <row r="7159">
          <cell r="A7159" t="str">
            <v>700003229</v>
          </cell>
          <cell r="B7159" t="str">
            <v>KT 30 KABELTÜLLE 30-31MM GROSS, GRAU, UL94-V0</v>
          </cell>
          <cell r="C7159">
            <v>0</v>
          </cell>
          <cell r="D7159">
            <v>2</v>
          </cell>
          <cell r="E7159">
            <v>2</v>
          </cell>
        </row>
        <row r="7160">
          <cell r="A7160" t="str">
            <v>700003230</v>
          </cell>
          <cell r="B7160" t="str">
            <v>KT 32 KABELTÜLLE 32-33MM GROSS, GRAU, UL94-V0</v>
          </cell>
          <cell r="C7160">
            <v>0</v>
          </cell>
          <cell r="D7160">
            <v>2</v>
          </cell>
          <cell r="E7160">
            <v>2</v>
          </cell>
        </row>
        <row r="7161">
          <cell r="A7161" t="str">
            <v>700003231</v>
          </cell>
          <cell r="B7161" t="str">
            <v>KT 34 KABELTÜLLE 34-35MM GROSS, GRAU, UL94-V0</v>
          </cell>
          <cell r="C7161">
            <v>0</v>
          </cell>
          <cell r="D7161">
            <v>2</v>
          </cell>
          <cell r="E7161">
            <v>2</v>
          </cell>
        </row>
        <row r="7162">
          <cell r="A7162" t="str">
            <v>700003250</v>
          </cell>
          <cell r="B7162" t="str">
            <v>KT AS-I KABELTÜLLE 1-17MM KLEIN, GRAU, KEL/KVT</v>
          </cell>
          <cell r="C7162">
            <v>0</v>
          </cell>
          <cell r="D7162">
            <v>1.49</v>
          </cell>
          <cell r="E7162">
            <v>1.49</v>
          </cell>
        </row>
        <row r="7163">
          <cell r="A7163" t="str">
            <v>700003257</v>
          </cell>
          <cell r="B7163" t="str">
            <v>KT 4/4 KABELTÜLLE 4×4-4MM KLEIN, GRAU, UL94-V0</v>
          </cell>
          <cell r="C7163">
            <v>0</v>
          </cell>
          <cell r="D7163">
            <v>3.49</v>
          </cell>
          <cell r="E7163">
            <v>3.49</v>
          </cell>
        </row>
        <row r="7164">
          <cell r="A7164" t="str">
            <v>700003259</v>
          </cell>
          <cell r="B7164" t="str">
            <v>KT 4/6 KABELTÜLLE 4×6-6MM KLEIN, GRAU, UL94-V0</v>
          </cell>
          <cell r="C7164">
            <v>0</v>
          </cell>
          <cell r="D7164">
            <v>3.18</v>
          </cell>
          <cell r="E7164">
            <v>3.18</v>
          </cell>
        </row>
        <row r="7165">
          <cell r="A7165" t="str">
            <v>700003267</v>
          </cell>
          <cell r="B7165" t="str">
            <v>KT 2/8 KABELTÜLLE 2×8-8MM KLEIN, GRAU, UL94-V0</v>
          </cell>
          <cell r="C7165">
            <v>0</v>
          </cell>
          <cell r="D7165">
            <v>2</v>
          </cell>
          <cell r="E7165">
            <v>2</v>
          </cell>
        </row>
        <row r="7166">
          <cell r="A7166" t="str">
            <v>700003300</v>
          </cell>
          <cell r="B7166" t="str">
            <v>KEL-ER 24/10 Kabeleinführunhsleiste schwarz</v>
          </cell>
          <cell r="C7166">
            <v>0</v>
          </cell>
          <cell r="D7166">
            <v>17.126633895818049</v>
          </cell>
          <cell r="E7166">
            <v>17.126633895818049</v>
          </cell>
        </row>
        <row r="7167">
          <cell r="A7167" t="str">
            <v>700003301</v>
          </cell>
          <cell r="B7167" t="str">
            <v>KEL-ER 24/7 Kabeleinführungsleiste schwarz</v>
          </cell>
          <cell r="C7167">
            <v>0</v>
          </cell>
          <cell r="D7167">
            <v>18.13</v>
          </cell>
          <cell r="E7167">
            <v>18.13</v>
          </cell>
        </row>
        <row r="7168">
          <cell r="A7168" t="str">
            <v>700003400</v>
          </cell>
          <cell r="B7168" t="str">
            <v>BPK 24-RF A BLINDPLATTEN RASTBAR, SCHWARZ UL94-V0</v>
          </cell>
          <cell r="C7168"/>
          <cell r="D7168"/>
          <cell r="E7168"/>
        </row>
        <row r="7169">
          <cell r="A7169" t="str">
            <v>700003401</v>
          </cell>
          <cell r="B7169" t="str">
            <v>KEL-DPU 24/32 KABELDURCHFÜHRUNGSLEISTEN, GRAU</v>
          </cell>
          <cell r="C7169">
            <v>0</v>
          </cell>
          <cell r="D7169">
            <v>32.78</v>
          </cell>
          <cell r="E7169">
            <v>32.78</v>
          </cell>
        </row>
        <row r="7170">
          <cell r="A7170" t="str">
            <v>700003402</v>
          </cell>
          <cell r="B7170" t="str">
            <v>KEL-DPU 24/21 KABELDURCHFÜHRUNGSLEISTEN, GRAU</v>
          </cell>
          <cell r="C7170">
            <v>0</v>
          </cell>
          <cell r="D7170">
            <v>15.55206896551724</v>
          </cell>
          <cell r="E7170">
            <v>15.55206896551724</v>
          </cell>
        </row>
        <row r="7171">
          <cell r="A7171" t="str">
            <v>700003403</v>
          </cell>
          <cell r="B7171" t="str">
            <v>KEL-DPU 24/13 KABELDURCHFÜHRUNGSLEISTEN, GRAU</v>
          </cell>
          <cell r="C7171"/>
          <cell r="D7171"/>
          <cell r="E7171"/>
        </row>
        <row r="7172">
          <cell r="A7172" t="str">
            <v>700003500</v>
          </cell>
          <cell r="B7172" t="str">
            <v>KDP/X 24/29 Kabeldurchführung schwarz</v>
          </cell>
          <cell r="C7172">
            <v>0</v>
          </cell>
          <cell r="D7172">
            <v>12.911333333333333</v>
          </cell>
          <cell r="E7172">
            <v>12.911333333333333</v>
          </cell>
        </row>
        <row r="7173">
          <cell r="A7173" t="str">
            <v>700003501</v>
          </cell>
          <cell r="B7173" t="str">
            <v>KDP/X 24/22 Kabeldurchführung schwarz</v>
          </cell>
          <cell r="C7173">
            <v>0</v>
          </cell>
          <cell r="D7173">
            <v>12.74</v>
          </cell>
          <cell r="E7173">
            <v>12.74</v>
          </cell>
        </row>
        <row r="7174">
          <cell r="A7174" t="str">
            <v>700003502</v>
          </cell>
          <cell r="B7174" t="str">
            <v>KDP/X 24/17 Kabeldurchführung schwarz</v>
          </cell>
          <cell r="C7174">
            <v>0</v>
          </cell>
          <cell r="D7174">
            <v>13.845000000000001</v>
          </cell>
          <cell r="E7174">
            <v>13.845000000000001</v>
          </cell>
        </row>
        <row r="7175">
          <cell r="A7175" t="str">
            <v>700003503</v>
          </cell>
          <cell r="B7175" t="str">
            <v>KDP/X 24/11 Kabeldurchführung schwarz</v>
          </cell>
          <cell r="C7175">
            <v>0</v>
          </cell>
          <cell r="D7175">
            <v>13.845000000000001</v>
          </cell>
          <cell r="E7175">
            <v>13.845000000000001</v>
          </cell>
        </row>
        <row r="7176">
          <cell r="A7176" t="str">
            <v>700003504</v>
          </cell>
          <cell r="B7176" t="str">
            <v>KDP/X 24/12 Kabeldurchführung schwarz</v>
          </cell>
          <cell r="C7176">
            <v>0</v>
          </cell>
          <cell r="D7176">
            <v>14.297945210071655</v>
          </cell>
          <cell r="E7176">
            <v>14.297945210071655</v>
          </cell>
        </row>
        <row r="7177">
          <cell r="A7177" t="str">
            <v>700003505</v>
          </cell>
          <cell r="B7177" t="str">
            <v>KDP/X 24/14 Kabeldurchführung schwarz</v>
          </cell>
          <cell r="C7177">
            <v>0</v>
          </cell>
          <cell r="D7177">
            <v>14.56</v>
          </cell>
          <cell r="E7177">
            <v>14.56</v>
          </cell>
        </row>
        <row r="7178">
          <cell r="A7178" t="str">
            <v>700004001</v>
          </cell>
          <cell r="B7178" t="str">
            <v>FESTE BRÜCKE FBI 10-12 10-POLIG (UK16)</v>
          </cell>
          <cell r="C7178">
            <v>0</v>
          </cell>
          <cell r="D7178">
            <v>5.1755000000000004</v>
          </cell>
          <cell r="E7178">
            <v>5.1755000000000004</v>
          </cell>
        </row>
        <row r="7179">
          <cell r="A7179" t="str">
            <v>700004002</v>
          </cell>
          <cell r="B7179" t="str">
            <v>FESTE BRÜCKE FBI 2-15, 2-POLIG (UK35)</v>
          </cell>
          <cell r="C7179">
            <v>0</v>
          </cell>
          <cell r="D7179">
            <v>1.9019999999999999</v>
          </cell>
          <cell r="E7179">
            <v>1.9019999999999999</v>
          </cell>
        </row>
        <row r="7180">
          <cell r="A7180" t="str">
            <v>700004003</v>
          </cell>
          <cell r="B7180" t="str">
            <v>FESTE BRÜCKE FBI 5-15, 5-POLIG (UK35)</v>
          </cell>
          <cell r="C7180">
            <v>0</v>
          </cell>
          <cell r="D7180">
            <v>4.0510000000000002</v>
          </cell>
          <cell r="E7180">
            <v>4.0510000000000002</v>
          </cell>
        </row>
        <row r="7181">
          <cell r="A7181" t="str">
            <v>700004004</v>
          </cell>
          <cell r="B7181" t="str">
            <v>EINLEGEBRÜCKE EB 2-31/UKH, 2-POLIG GRAU</v>
          </cell>
          <cell r="C7181">
            <v>0</v>
          </cell>
          <cell r="D7181">
            <v>8.5500000000000007</v>
          </cell>
          <cell r="E7181">
            <v>8.5500000000000007</v>
          </cell>
        </row>
        <row r="7182">
          <cell r="A7182" t="str">
            <v>700004011</v>
          </cell>
          <cell r="B7182" t="str">
            <v>WANDBEFESTIGUNGSHALTER FÜR KLEMMKÄSTEN (PE 4 ST)</v>
          </cell>
          <cell r="C7182">
            <v>0</v>
          </cell>
          <cell r="D7182">
            <v>1.84</v>
          </cell>
          <cell r="E7182">
            <v>1.84</v>
          </cell>
        </row>
        <row r="7183">
          <cell r="A7183" t="str">
            <v>700004012</v>
          </cell>
          <cell r="B7183" t="str">
            <v>SCHALTPLANTASCHEN AUS KUNSTSTOFF</v>
          </cell>
          <cell r="C7183">
            <v>0</v>
          </cell>
          <cell r="D7183">
            <v>6.38</v>
          </cell>
          <cell r="E7183">
            <v>6.38</v>
          </cell>
        </row>
        <row r="7184">
          <cell r="A7184" t="str">
            <v>700004013</v>
          </cell>
          <cell r="B7184" t="str">
            <v xml:space="preserve">SCHNELLVERSCHLUSS FÜR KLEMMKÄSTEN </v>
          </cell>
          <cell r="C7184">
            <v>0</v>
          </cell>
          <cell r="D7184">
            <v>1.65</v>
          </cell>
          <cell r="E7184">
            <v>1.65</v>
          </cell>
        </row>
        <row r="7185">
          <cell r="A7185" t="str">
            <v>700004014</v>
          </cell>
          <cell r="B7185" t="str">
            <v>WANDBEFESTIGUNGSHALTER AX-SCHRÄNKE</v>
          </cell>
          <cell r="C7185">
            <v>0</v>
          </cell>
          <cell r="D7185">
            <v>3.0125000000000002</v>
          </cell>
          <cell r="E7185">
            <v>3.0125000000000002</v>
          </cell>
        </row>
        <row r="7186">
          <cell r="A7186" t="str">
            <v>700004015</v>
          </cell>
          <cell r="B7186" t="str">
            <v>TRENNPLATTE TS-K (TRENNUNG BENACHBARTER BRÜCKEN)</v>
          </cell>
          <cell r="C7186">
            <v>0</v>
          </cell>
          <cell r="D7186">
            <v>0.14879999999999999</v>
          </cell>
          <cell r="E7186">
            <v>0.14879999999999999</v>
          </cell>
        </row>
        <row r="7187">
          <cell r="A7187" t="str">
            <v>700004035</v>
          </cell>
          <cell r="B7187" t="str">
            <v>ZACKBAND ZB6 UNBEDRUCKT 10/10 ST.</v>
          </cell>
          <cell r="C7187">
            <v>0</v>
          </cell>
          <cell r="D7187">
            <v>0.35462896557277113</v>
          </cell>
          <cell r="E7187">
            <v>0.35462896557277113</v>
          </cell>
        </row>
        <row r="7188">
          <cell r="A7188" t="str">
            <v>700004036</v>
          </cell>
          <cell r="B7188" t="str">
            <v>ZACKBAND ZB 8 UNBEDRUCKT 10/10 ST.</v>
          </cell>
          <cell r="C7188">
            <v>0</v>
          </cell>
          <cell r="D7188">
            <v>0.3389011246437858</v>
          </cell>
          <cell r="E7188">
            <v>0.3389011246437858</v>
          </cell>
        </row>
        <row r="7189">
          <cell r="A7189" t="str">
            <v>700004042</v>
          </cell>
          <cell r="B7189" t="str">
            <v>KLEMMLEISTENMARKER KLM</v>
          </cell>
          <cell r="C7189">
            <v>0</v>
          </cell>
          <cell r="D7189">
            <v>0.42515032789860985</v>
          </cell>
          <cell r="E7189">
            <v>0.42515032789860985</v>
          </cell>
        </row>
        <row r="7190">
          <cell r="A7190" t="str">
            <v>700004046</v>
          </cell>
          <cell r="B7190" t="str">
            <v>SCHUTZLEITERKLEMME USLKG 16N, GELB/GRÜN</v>
          </cell>
          <cell r="C7190">
            <v>0</v>
          </cell>
          <cell r="D7190">
            <v>4.2282232608936132</v>
          </cell>
          <cell r="E7190">
            <v>4.2282232608936132</v>
          </cell>
        </row>
        <row r="7191">
          <cell r="A7191" t="str">
            <v>700004051</v>
          </cell>
          <cell r="B7191" t="str">
            <v>TRAGSCHIENE NS 35/15 L=2M GELOCHT</v>
          </cell>
          <cell r="C7191">
            <v>0</v>
          </cell>
          <cell r="D7191">
            <v>10.1</v>
          </cell>
          <cell r="E7191">
            <v>10.1</v>
          </cell>
        </row>
        <row r="7192">
          <cell r="A7192" t="str">
            <v>700004052</v>
          </cell>
          <cell r="B7192" t="str">
            <v>TRAGSCHIENE NS 35/7,5 L=2M GELOCHT</v>
          </cell>
          <cell r="C7192">
            <v>0</v>
          </cell>
          <cell r="D7192">
            <v>2.5361019523212582</v>
          </cell>
          <cell r="E7192">
            <v>2.5361019523212582</v>
          </cell>
        </row>
        <row r="7193">
          <cell r="A7193" t="str">
            <v>700004053</v>
          </cell>
          <cell r="B7193" t="str">
            <v>ENDHALTER CLIPFIX 35</v>
          </cell>
          <cell r="C7193">
            <v>0</v>
          </cell>
          <cell r="D7193">
            <v>0.33963069920960748</v>
          </cell>
          <cell r="E7193">
            <v>0.33963069920960748</v>
          </cell>
        </row>
        <row r="7194">
          <cell r="A7194" t="str">
            <v>700004056</v>
          </cell>
          <cell r="B7194" t="str">
            <v>UNIVERSALKLEMME UK10N,B=10,2MM</v>
          </cell>
          <cell r="C7194">
            <v>0</v>
          </cell>
          <cell r="D7194">
            <v>1.6088</v>
          </cell>
          <cell r="E7194">
            <v>1.6088</v>
          </cell>
        </row>
        <row r="7195">
          <cell r="A7195" t="str">
            <v>700004057</v>
          </cell>
          <cell r="B7195" t="str">
            <v>UNIVERSALKLEMME UK16N,B=12,2MM</v>
          </cell>
          <cell r="C7195">
            <v>0</v>
          </cell>
          <cell r="D7195">
            <v>1.9463999999999999</v>
          </cell>
          <cell r="E7195">
            <v>1.9463999999999999</v>
          </cell>
        </row>
        <row r="7196">
          <cell r="A7196" t="str">
            <v>700004058</v>
          </cell>
          <cell r="B7196" t="str">
            <v>FESTE BRÜCKE FBI 10-10 (UK10+UK10TWIN);</v>
          </cell>
          <cell r="C7196">
            <v>0</v>
          </cell>
          <cell r="D7196">
            <v>4.1927000000000003</v>
          </cell>
          <cell r="E7196">
            <v>4.1927000000000003</v>
          </cell>
        </row>
        <row r="7197">
          <cell r="A7197" t="str">
            <v>700004060</v>
          </cell>
          <cell r="B7197" t="str">
            <v>FESTE BRÜCKE FÜR UK6/10</v>
          </cell>
          <cell r="C7197">
            <v>0</v>
          </cell>
          <cell r="D7197">
            <v>3.24</v>
          </cell>
          <cell r="E7197">
            <v>3.24</v>
          </cell>
        </row>
        <row r="7198">
          <cell r="A7198" t="str">
            <v>700004068</v>
          </cell>
          <cell r="B7198" t="str">
            <v>TRAGSCHIENE NS 15/5,5 GELOCHT</v>
          </cell>
          <cell r="C7198">
            <v>0</v>
          </cell>
          <cell r="D7198">
            <v>4.5850999999999997</v>
          </cell>
          <cell r="E7198">
            <v>4.5850999999999997</v>
          </cell>
        </row>
        <row r="7199">
          <cell r="A7199" t="str">
            <v>700004069</v>
          </cell>
          <cell r="B7199" t="str">
            <v>WARNSCHILD WS 5-6</v>
          </cell>
          <cell r="C7199">
            <v>0</v>
          </cell>
          <cell r="D7199">
            <v>1.89</v>
          </cell>
          <cell r="E7199">
            <v>1.89</v>
          </cell>
        </row>
        <row r="7200">
          <cell r="A7200" t="str">
            <v>700004070</v>
          </cell>
          <cell r="B7200" t="str">
            <v>SCHUTZLEITERKLEMME UK 10 TWIN-PE</v>
          </cell>
          <cell r="C7200">
            <v>0</v>
          </cell>
          <cell r="D7200">
            <v>6.7721</v>
          </cell>
          <cell r="E7200">
            <v>6.7721</v>
          </cell>
        </row>
        <row r="7201">
          <cell r="A7201" t="str">
            <v>700004071</v>
          </cell>
          <cell r="B7201" t="str">
            <v>SCHUTZLEITERKLEMME USLKG 10</v>
          </cell>
          <cell r="C7201">
            <v>0</v>
          </cell>
          <cell r="D7201">
            <v>5.7384000000000004</v>
          </cell>
          <cell r="E7201">
            <v>5.7384000000000004</v>
          </cell>
        </row>
        <row r="7202">
          <cell r="A7202" t="str">
            <v>700004072</v>
          </cell>
          <cell r="B7202" t="str">
            <v>ZUGFEDERNSCHUTZLEITERKLEMME ZFDK2,5-PE</v>
          </cell>
          <cell r="C7202">
            <v>0</v>
          </cell>
          <cell r="D7202">
            <v>1.1499999999999999</v>
          </cell>
          <cell r="E7202">
            <v>1.1499999999999999</v>
          </cell>
        </row>
        <row r="7203">
          <cell r="A7203" t="str">
            <v>700004073</v>
          </cell>
          <cell r="B7203" t="str">
            <v>ABDECKPROFILTRÄGER AP 2 TU</v>
          </cell>
          <cell r="C7203">
            <v>0</v>
          </cell>
          <cell r="D7203">
            <v>0.49</v>
          </cell>
          <cell r="E7203">
            <v>0.49</v>
          </cell>
        </row>
        <row r="7204">
          <cell r="A7204" t="str">
            <v>700004074</v>
          </cell>
          <cell r="B7204" t="str">
            <v>ABDECKPROFIL AP 2 CM (100CM)</v>
          </cell>
          <cell r="C7204">
            <v>0</v>
          </cell>
          <cell r="D7204">
            <v>7.72</v>
          </cell>
          <cell r="E7204">
            <v>7.72</v>
          </cell>
        </row>
        <row r="7205">
          <cell r="A7205" t="str">
            <v>700004075</v>
          </cell>
          <cell r="B7205" t="str">
            <v>ABDECKPROFILTRÄGER AP 3 TU</v>
          </cell>
          <cell r="C7205">
            <v>0</v>
          </cell>
          <cell r="D7205">
            <v>0.66239999999999999</v>
          </cell>
          <cell r="E7205">
            <v>0.66239999999999999</v>
          </cell>
        </row>
        <row r="7206">
          <cell r="A7206" t="str">
            <v>700004076</v>
          </cell>
          <cell r="B7206" t="str">
            <v>ABDECKPROFIL AP 3 METER (L=1M)</v>
          </cell>
          <cell r="C7206">
            <v>0</v>
          </cell>
          <cell r="D7206">
            <v>14.123333333333333</v>
          </cell>
          <cell r="E7206">
            <v>14.123333333333333</v>
          </cell>
        </row>
        <row r="7207">
          <cell r="A7207" t="str">
            <v>700004078</v>
          </cell>
          <cell r="B7207" t="str">
            <v>ZWILLINGSKLEMMEN UK10-TWIN</v>
          </cell>
          <cell r="C7207">
            <v>0</v>
          </cell>
          <cell r="D7207">
            <v>2.7302</v>
          </cell>
          <cell r="E7207">
            <v>2.7302</v>
          </cell>
        </row>
        <row r="7208">
          <cell r="A7208" t="str">
            <v>700004079</v>
          </cell>
          <cell r="B7208" t="str">
            <v>SCHUTZLEITERKLEMME USLKG 95</v>
          </cell>
          <cell r="C7208">
            <v>0</v>
          </cell>
          <cell r="D7208">
            <v>23.0747</v>
          </cell>
          <cell r="E7208">
            <v>23.0747</v>
          </cell>
        </row>
        <row r="7209">
          <cell r="A7209" t="str">
            <v>700004080</v>
          </cell>
          <cell r="B7209" t="str">
            <v>EINGABE-OPTOKOPPLERKEMME 24V/1S B=6,2MM</v>
          </cell>
          <cell r="C7209">
            <v>0</v>
          </cell>
          <cell r="D7209">
            <v>12.23</v>
          </cell>
          <cell r="E7209">
            <v>12.23</v>
          </cell>
        </row>
        <row r="7210">
          <cell r="A7210" t="str">
            <v>700004081</v>
          </cell>
          <cell r="B7210" t="str">
            <v>REIHENKLEMME MBK 3/E-Z 2,5MM</v>
          </cell>
          <cell r="C7210">
            <v>0</v>
          </cell>
          <cell r="D7210">
            <v>0.88519999999999999</v>
          </cell>
          <cell r="E7210">
            <v>0.88519999999999999</v>
          </cell>
        </row>
        <row r="7211">
          <cell r="A7211" t="str">
            <v>700004082</v>
          </cell>
          <cell r="B7211" t="str">
            <v>SCHUTZLEITERKLEMME MSLKG 2,5MM</v>
          </cell>
          <cell r="C7211">
            <v>0</v>
          </cell>
          <cell r="D7211">
            <v>2.2153999999999998</v>
          </cell>
          <cell r="E7211">
            <v>2.2153999999999998</v>
          </cell>
        </row>
        <row r="7212">
          <cell r="A7212" t="str">
            <v>700004083</v>
          </cell>
          <cell r="B7212" t="str">
            <v>FESTE BRÜCKE FBRI 10-5N (FÜR KLEMMBREITE 5,2MM)</v>
          </cell>
          <cell r="C7212">
            <v>0</v>
          </cell>
          <cell r="D7212">
            <v>3.2549000000000001</v>
          </cell>
          <cell r="E7212">
            <v>3.2549000000000001</v>
          </cell>
        </row>
        <row r="7213">
          <cell r="A7213" t="str">
            <v>700004084</v>
          </cell>
          <cell r="B7213" t="str">
            <v>ENDHALTER E/MBK</v>
          </cell>
          <cell r="C7213">
            <v>0</v>
          </cell>
          <cell r="D7213">
            <v>0.30080000000000001</v>
          </cell>
          <cell r="E7213">
            <v>0.30080000000000001</v>
          </cell>
        </row>
        <row r="7214">
          <cell r="A7214" t="str">
            <v>700004085</v>
          </cell>
          <cell r="B7214" t="str">
            <v>UNIVERSALKLEMME UKH50</v>
          </cell>
          <cell r="C7214">
            <v>0</v>
          </cell>
          <cell r="D7214">
            <v>6.3083333333333336</v>
          </cell>
          <cell r="E7214">
            <v>6.3083333333333336</v>
          </cell>
        </row>
        <row r="7215">
          <cell r="A7215" t="str">
            <v>700004086</v>
          </cell>
          <cell r="B7215" t="str">
            <v>UNIVERSALKLEMME UKH95</v>
          </cell>
          <cell r="C7215">
            <v>0</v>
          </cell>
          <cell r="D7215">
            <v>15.3193</v>
          </cell>
          <cell r="E7215">
            <v>15.3193</v>
          </cell>
        </row>
        <row r="7216">
          <cell r="A7216" t="str">
            <v>700004087</v>
          </cell>
          <cell r="B7216" t="str">
            <v>ABGRIFFKLEMME (F. UKH50) AGK 10-UKH50</v>
          </cell>
          <cell r="C7216">
            <v>0</v>
          </cell>
          <cell r="D7216">
            <v>2.4998</v>
          </cell>
          <cell r="E7216">
            <v>2.4998</v>
          </cell>
        </row>
        <row r="7217">
          <cell r="A7217" t="str">
            <v>700004088</v>
          </cell>
          <cell r="B7217" t="str">
            <v>ABGRIFFKLEMME (F. UKH95) AGK 10-UKH95</v>
          </cell>
          <cell r="C7217">
            <v>0</v>
          </cell>
          <cell r="D7217">
            <v>4.0914615384615383</v>
          </cell>
          <cell r="E7217">
            <v>4.0914615384615383</v>
          </cell>
        </row>
        <row r="7218">
          <cell r="A7218" t="str">
            <v>700004089</v>
          </cell>
          <cell r="B7218" t="str">
            <v>FESTE BRÜCKE (F. UKH50) 2-POLIG</v>
          </cell>
          <cell r="C7218">
            <v>0</v>
          </cell>
          <cell r="D7218">
            <v>2.202</v>
          </cell>
          <cell r="E7218">
            <v>2.202</v>
          </cell>
        </row>
        <row r="7219">
          <cell r="A7219" t="str">
            <v>700004095</v>
          </cell>
          <cell r="B7219" t="str">
            <v>ZACKBANDMATTE ZBFM 5 UNBEDRUCKT, 12/10 ST</v>
          </cell>
          <cell r="C7219">
            <v>0</v>
          </cell>
          <cell r="D7219">
            <v>3.75</v>
          </cell>
          <cell r="E7219">
            <v>3.75</v>
          </cell>
        </row>
        <row r="7220">
          <cell r="A7220" t="str">
            <v>700004096</v>
          </cell>
          <cell r="B7220" t="str">
            <v xml:space="preserve">ZACKBAND ZB5 UNBEDRUCKT </v>
          </cell>
          <cell r="C7220">
            <v>0</v>
          </cell>
          <cell r="D7220">
            <v>0.34970091414643678</v>
          </cell>
          <cell r="E7220">
            <v>0.34970091414643678</v>
          </cell>
        </row>
        <row r="7221">
          <cell r="A7221" t="str">
            <v>700004097</v>
          </cell>
          <cell r="B7221" t="str">
            <v>SCHUTZLEITERKLEMME USLKG50</v>
          </cell>
          <cell r="C7221">
            <v>0</v>
          </cell>
          <cell r="D7221">
            <v>16.29694117647059</v>
          </cell>
          <cell r="E7221">
            <v>16.29694117647059</v>
          </cell>
        </row>
        <row r="7222">
          <cell r="A7222" t="str">
            <v>700004098</v>
          </cell>
          <cell r="B7222" t="str">
            <v>ZACKBAND ZB10 UNBEDRUCKT</v>
          </cell>
          <cell r="C7222">
            <v>0</v>
          </cell>
          <cell r="D7222">
            <v>0.59340000000000004</v>
          </cell>
          <cell r="E7222">
            <v>0.59340000000000004</v>
          </cell>
        </row>
        <row r="7223">
          <cell r="A7223" t="str">
            <v>700004099</v>
          </cell>
          <cell r="B7223" t="str">
            <v>EINSPEISEBLÖCKE BRÜCKBAR  UK16</v>
          </cell>
          <cell r="C7223"/>
          <cell r="D7223">
            <v>7.81</v>
          </cell>
          <cell r="E7223">
            <v>7.81</v>
          </cell>
        </row>
        <row r="7224">
          <cell r="A7224" t="str">
            <v>700004100</v>
          </cell>
          <cell r="B7224" t="str">
            <v>LÜSTERKLEMME 6MM² 12-POLIG 15</v>
          </cell>
          <cell r="C7224"/>
          <cell r="D7224">
            <v>14.3</v>
          </cell>
          <cell r="E7224">
            <v>14.3</v>
          </cell>
        </row>
        <row r="7225">
          <cell r="A7225" t="str">
            <v>700004101</v>
          </cell>
          <cell r="B7225" t="str">
            <v>AUFLAGEBOCK FÜR SAMMELSCHIENE AB/SK</v>
          </cell>
          <cell r="C7225">
            <v>0</v>
          </cell>
          <cell r="D7225">
            <v>1.85</v>
          </cell>
          <cell r="E7225">
            <v>1.85</v>
          </cell>
        </row>
        <row r="7226">
          <cell r="A7226" t="str">
            <v>700004102</v>
          </cell>
          <cell r="B7226" t="str">
            <v>N-SAMMELSCHIENE 10X3MM 1=1M, NLS -CU 3/10</v>
          </cell>
          <cell r="C7226">
            <v>0</v>
          </cell>
          <cell r="D7226">
            <v>6.79</v>
          </cell>
          <cell r="E7226">
            <v>6.79</v>
          </cell>
        </row>
        <row r="7227">
          <cell r="A7227" t="str">
            <v>700004103</v>
          </cell>
          <cell r="B7227" t="str">
            <v>SCHIRMANSCHLUSSKLEMME SK 8 D=8MM</v>
          </cell>
          <cell r="C7227">
            <v>0</v>
          </cell>
          <cell r="D7227">
            <v>2.42</v>
          </cell>
          <cell r="E7227">
            <v>2.42</v>
          </cell>
        </row>
        <row r="7228">
          <cell r="A7228" t="str">
            <v>700004104</v>
          </cell>
          <cell r="B7228" t="str">
            <v>SCHIRMANSCHLUSSKLEMME SK 14 D=14MM</v>
          </cell>
          <cell r="C7228">
            <v>0</v>
          </cell>
          <cell r="D7228">
            <v>2.8</v>
          </cell>
          <cell r="E7228">
            <v>2.8</v>
          </cell>
        </row>
        <row r="7229">
          <cell r="A7229" t="str">
            <v>700004105</v>
          </cell>
          <cell r="B7229" t="str">
            <v>SCHIRMANSCHLUSSKLEMME SK 20 D=20MM</v>
          </cell>
          <cell r="C7229"/>
          <cell r="D7229">
            <v>3.74</v>
          </cell>
          <cell r="E7229">
            <v>3.74</v>
          </cell>
        </row>
        <row r="7230">
          <cell r="A7230" t="str">
            <v>700004106</v>
          </cell>
          <cell r="B7230" t="str">
            <v>PE-ANSCHLUSSKLEMME AKG16 GNYE</v>
          </cell>
          <cell r="C7230">
            <v>0</v>
          </cell>
          <cell r="D7230">
            <v>0.5</v>
          </cell>
          <cell r="E7230">
            <v>0.5</v>
          </cell>
        </row>
        <row r="7231">
          <cell r="A7231" t="str">
            <v>700004107</v>
          </cell>
          <cell r="B7231" t="str">
            <v>ANSCHLUSSKLEMME AK16</v>
          </cell>
          <cell r="C7231"/>
          <cell r="D7231">
            <v>0.38</v>
          </cell>
          <cell r="E7231">
            <v>0.38</v>
          </cell>
        </row>
        <row r="7232">
          <cell r="A7232" t="str">
            <v>700004108</v>
          </cell>
          <cell r="B7232" t="str">
            <v>AUFLAGEBOCK FÜR SAMMELSCHIENE AB/SS</v>
          </cell>
          <cell r="C7232"/>
          <cell r="D7232">
            <v>0.51</v>
          </cell>
          <cell r="E7232">
            <v>0.51</v>
          </cell>
        </row>
        <row r="7233">
          <cell r="A7233" t="str">
            <v>700004109</v>
          </cell>
          <cell r="B7233" t="str">
            <v>EINSPEISEBLÖCKE BRÜCKBAR UKH50-PE/N</v>
          </cell>
          <cell r="C7233">
            <v>0</v>
          </cell>
          <cell r="D7233">
            <v>29.26</v>
          </cell>
          <cell r="E7233">
            <v>29.26</v>
          </cell>
        </row>
        <row r="7234">
          <cell r="A7234" t="str">
            <v>700004110</v>
          </cell>
          <cell r="B7234" t="str">
            <v>ZACKBAND ZB10, LGS:L1-N,PE</v>
          </cell>
          <cell r="C7234"/>
          <cell r="D7234">
            <v>0.51</v>
          </cell>
          <cell r="E7234">
            <v>0.51</v>
          </cell>
        </row>
        <row r="7235">
          <cell r="A7235" t="str">
            <v>700004111</v>
          </cell>
          <cell r="B7235" t="str">
            <v>UKH 150-BU - Hochstromklemme blau</v>
          </cell>
          <cell r="C7235">
            <v>0</v>
          </cell>
          <cell r="D7235">
            <v>15.64</v>
          </cell>
          <cell r="E7235">
            <v>15.64</v>
          </cell>
        </row>
        <row r="7236">
          <cell r="A7236" t="str">
            <v>700004112</v>
          </cell>
          <cell r="B7236" t="str">
            <v>UKH 150-FE - Hochstromklemme schwarz/gelb</v>
          </cell>
          <cell r="C7236">
            <v>0</v>
          </cell>
          <cell r="D7236">
            <v>15.64</v>
          </cell>
          <cell r="E7236">
            <v>15.64</v>
          </cell>
        </row>
        <row r="7237">
          <cell r="A7237" t="str">
            <v>700004113</v>
          </cell>
          <cell r="B7237" t="str">
            <v>UKH 150 - Hochstromklemme, grau</v>
          </cell>
          <cell r="C7237">
            <v>0</v>
          </cell>
          <cell r="D7237">
            <v>15.638888888888888</v>
          </cell>
          <cell r="E7237">
            <v>15.638888888888888</v>
          </cell>
        </row>
        <row r="7238">
          <cell r="A7238" t="str">
            <v>700004114</v>
          </cell>
          <cell r="B7238" t="str">
            <v>INSTAL. SCHUTZLEITERKLEMME BRÜCKBAR UKH 95-PE/N</v>
          </cell>
          <cell r="C7238">
            <v>0</v>
          </cell>
          <cell r="D7238">
            <v>35.770000000000003</v>
          </cell>
          <cell r="E7238">
            <v>35.770000000000003</v>
          </cell>
        </row>
        <row r="7239">
          <cell r="A7239" t="str">
            <v>700004115</v>
          </cell>
          <cell r="B7239" t="str">
            <v>AGK 10-UKH 150/240 Abgriffklemme</v>
          </cell>
          <cell r="C7239">
            <v>0</v>
          </cell>
          <cell r="D7239">
            <v>2.5979999999999999</v>
          </cell>
          <cell r="E7239">
            <v>2.5979999999999999</v>
          </cell>
        </row>
        <row r="7240">
          <cell r="A7240" t="str">
            <v>700004124</v>
          </cell>
          <cell r="B7240" t="str">
            <v>UNIVERSALKLEMME UK35</v>
          </cell>
          <cell r="C7240">
            <v>0</v>
          </cell>
          <cell r="D7240">
            <v>5.1672549865229112</v>
          </cell>
          <cell r="E7240">
            <v>5.1672549865229112</v>
          </cell>
        </row>
        <row r="7241">
          <cell r="A7241" t="str">
            <v>700004125</v>
          </cell>
          <cell r="B7241" t="str">
            <v>SCHUTZLEITERKLEMME USLKG 35</v>
          </cell>
          <cell r="C7241">
            <v>0</v>
          </cell>
          <cell r="D7241">
            <v>7.6238999999999999</v>
          </cell>
          <cell r="E7241">
            <v>7.6238999999999999</v>
          </cell>
        </row>
        <row r="7242">
          <cell r="A7242" t="str">
            <v>700004130</v>
          </cell>
          <cell r="B7242" t="str">
            <v>PRINT-SCHRAUBKLEMMENBLOCK 5,08MM-RASTER</v>
          </cell>
          <cell r="C7242">
            <v>0</v>
          </cell>
          <cell r="D7242">
            <v>2.46</v>
          </cell>
          <cell r="E7242">
            <v>2.46</v>
          </cell>
        </row>
        <row r="7243">
          <cell r="A7243" t="str">
            <v>700004190</v>
          </cell>
          <cell r="B7243" t="str">
            <v>GERÄTESCHUTZ-SICHERUNGSEINSÄTZ 0,5A FLINK</v>
          </cell>
          <cell r="C7243">
            <v>0</v>
          </cell>
          <cell r="D7243">
            <v>0.39</v>
          </cell>
          <cell r="E7243">
            <v>0.39</v>
          </cell>
        </row>
        <row r="7244">
          <cell r="A7244" t="str">
            <v>700004191</v>
          </cell>
          <cell r="B7244" t="str">
            <v>GERÄTESCHUTZ-SICHERUNGSEINSÄTZ 1A FLINK</v>
          </cell>
          <cell r="C7244">
            <v>0</v>
          </cell>
          <cell r="D7244">
            <v>0.1</v>
          </cell>
          <cell r="E7244">
            <v>0.1</v>
          </cell>
        </row>
        <row r="7245">
          <cell r="A7245" t="str">
            <v>700004192</v>
          </cell>
          <cell r="B7245" t="str">
            <v>GERÄTESCHUTZ-SICHERUNGSEINSÄTZ 2A FLINK</v>
          </cell>
          <cell r="C7245">
            <v>0</v>
          </cell>
          <cell r="D7245">
            <v>0.1</v>
          </cell>
          <cell r="E7245">
            <v>0.1</v>
          </cell>
        </row>
        <row r="7246">
          <cell r="A7246" t="str">
            <v>700004195</v>
          </cell>
          <cell r="B7246" t="str">
            <v>GERÄTESCHUTZ-SICHERUNGSEINSÄTZ 0,5AM-TRÄGE</v>
          </cell>
          <cell r="C7246">
            <v>0</v>
          </cell>
          <cell r="D7246">
            <v>0.13</v>
          </cell>
          <cell r="E7246">
            <v>0.13</v>
          </cell>
        </row>
        <row r="7247">
          <cell r="A7247" t="str">
            <v>700004196</v>
          </cell>
          <cell r="B7247" t="str">
            <v>GERÄTESCHUTZ-SICHERUNGSEINSÄTZ 1AM-TRÄGE</v>
          </cell>
          <cell r="C7247">
            <v>0</v>
          </cell>
          <cell r="D7247">
            <v>0.13</v>
          </cell>
          <cell r="E7247">
            <v>0.13</v>
          </cell>
        </row>
        <row r="7248">
          <cell r="A7248" t="str">
            <v>700004200</v>
          </cell>
          <cell r="B7248" t="str">
            <v>ZUGFEDER-DURCHGANGSKLEMME ST 2,5</v>
          </cell>
          <cell r="C7248">
            <v>0</v>
          </cell>
          <cell r="D7248">
            <v>0.64359999999999995</v>
          </cell>
          <cell r="E7248">
            <v>0.64359999999999995</v>
          </cell>
        </row>
        <row r="7249">
          <cell r="A7249" t="str">
            <v>700004201</v>
          </cell>
          <cell r="B7249" t="str">
            <v>ZUGFEDER-DURCHGANGSKLEMME ST 4</v>
          </cell>
          <cell r="C7249">
            <v>0</v>
          </cell>
          <cell r="D7249">
            <v>0.64939999999999998</v>
          </cell>
          <cell r="E7249">
            <v>0.64939999999999998</v>
          </cell>
        </row>
        <row r="7250">
          <cell r="A7250" t="str">
            <v>700004202</v>
          </cell>
          <cell r="B7250" t="str">
            <v>ZUGFEDER-DURCHGANGSKLEMME ST 6</v>
          </cell>
          <cell r="C7250">
            <v>0</v>
          </cell>
          <cell r="D7250">
            <v>1.0169999999999999</v>
          </cell>
          <cell r="E7250">
            <v>1.0169999999999999</v>
          </cell>
        </row>
        <row r="7251">
          <cell r="A7251" t="str">
            <v>700004203</v>
          </cell>
          <cell r="B7251" t="str">
            <v>ZUGFEDER-SCHUTZLEITERKLEMME ST 2,5-PE</v>
          </cell>
          <cell r="C7251">
            <v>0</v>
          </cell>
          <cell r="D7251">
            <v>1.8053999999999999</v>
          </cell>
          <cell r="E7251">
            <v>1.8053999999999999</v>
          </cell>
        </row>
        <row r="7252">
          <cell r="A7252" t="str">
            <v>700004204</v>
          </cell>
          <cell r="B7252" t="str">
            <v>ZUGFEDER-SCHUTZLEITERKLEMME ST 4-PE</v>
          </cell>
          <cell r="C7252">
            <v>0</v>
          </cell>
          <cell r="D7252">
            <v>1.9418</v>
          </cell>
          <cell r="E7252">
            <v>1.9418</v>
          </cell>
        </row>
        <row r="7253">
          <cell r="A7253" t="str">
            <v>700004205</v>
          </cell>
          <cell r="B7253" t="str">
            <v>ZUGFEDER-SCHUTZLEITERKLEMME ST 6-PE</v>
          </cell>
          <cell r="C7253">
            <v>0</v>
          </cell>
          <cell r="D7253">
            <v>2.5632000000000001</v>
          </cell>
          <cell r="E7253">
            <v>2.5632000000000001</v>
          </cell>
        </row>
        <row r="7254">
          <cell r="A7254" t="str">
            <v>700004206</v>
          </cell>
          <cell r="B7254" t="str">
            <v>ABSCHLUSSDECKEL D-ST 2,5/D-PT 2,5</v>
          </cell>
          <cell r="C7254">
            <v>0</v>
          </cell>
          <cell r="D7254">
            <v>0.25488376226851678</v>
          </cell>
          <cell r="E7254">
            <v>0.25488376226851678</v>
          </cell>
        </row>
        <row r="7255">
          <cell r="A7255" t="str">
            <v>700004207</v>
          </cell>
          <cell r="B7255" t="str">
            <v>ABSCHLUSSDECKEL D-ST 4/D-PT 4</v>
          </cell>
          <cell r="C7255">
            <v>0</v>
          </cell>
          <cell r="D7255">
            <v>0.25260711456530427</v>
          </cell>
          <cell r="E7255">
            <v>0.25260711456530427</v>
          </cell>
        </row>
        <row r="7256">
          <cell r="A7256" t="str">
            <v>700004208</v>
          </cell>
          <cell r="B7256" t="str">
            <v>DECKEL FÜR ZUGFEDER-DURCHGANGSKLEMME D-ST 6</v>
          </cell>
          <cell r="C7256">
            <v>0</v>
          </cell>
          <cell r="D7256">
            <v>0.26190000000000002</v>
          </cell>
          <cell r="E7256">
            <v>0.26190000000000002</v>
          </cell>
        </row>
        <row r="7257">
          <cell r="A7257" t="str">
            <v>700004209</v>
          </cell>
          <cell r="B7257" t="str">
            <v>ZUGFEDER-SCHUTZLEITER ST 4-QUATTRO-PE</v>
          </cell>
          <cell r="C7257">
            <v>0</v>
          </cell>
          <cell r="D7257">
            <v>2.9417</v>
          </cell>
          <cell r="E7257">
            <v>2.9417</v>
          </cell>
        </row>
        <row r="7258">
          <cell r="A7258" t="str">
            <v>700004210</v>
          </cell>
          <cell r="B7258" t="str">
            <v>ZUGFEDER-KLEMME ST 2,5-QUATTRO</v>
          </cell>
          <cell r="C7258">
            <v>0</v>
          </cell>
          <cell r="D7258">
            <v>1.0461312709030099</v>
          </cell>
          <cell r="E7258">
            <v>1.0461312709030099</v>
          </cell>
        </row>
        <row r="7259">
          <cell r="A7259" t="str">
            <v>700004211</v>
          </cell>
          <cell r="B7259" t="str">
            <v>ZUGFEDER-KLEMME ST 4-QUATTRO</v>
          </cell>
          <cell r="C7259">
            <v>0</v>
          </cell>
          <cell r="D7259">
            <v>1.0511999999999999</v>
          </cell>
          <cell r="E7259">
            <v>1.0511999999999999</v>
          </cell>
        </row>
        <row r="7260">
          <cell r="A7260" t="str">
            <v>700004212</v>
          </cell>
          <cell r="B7260" t="str">
            <v>ZUGFEDER-AKTOR-, INITIATORKLEMME ZDIK 1,5</v>
          </cell>
          <cell r="C7260">
            <v>0</v>
          </cell>
          <cell r="D7260">
            <v>2.0336956521739129</v>
          </cell>
          <cell r="E7260">
            <v>2.0336956521739129</v>
          </cell>
        </row>
        <row r="7261">
          <cell r="A7261" t="str">
            <v>700004213</v>
          </cell>
          <cell r="B7261" t="str">
            <v>DECKEL FÜR VIERLEITERKLEMME D-ST/PT 2,5 QUATTRO</v>
          </cell>
          <cell r="C7261">
            <v>0</v>
          </cell>
          <cell r="D7261">
            <v>0.26200000000000001</v>
          </cell>
          <cell r="E7261">
            <v>0.26200000000000001</v>
          </cell>
        </row>
        <row r="7262">
          <cell r="A7262" t="str">
            <v>700004214</v>
          </cell>
          <cell r="B7262" t="str">
            <v>DECKEL FÜR VIERLEITERKLEMME D-ST 4 QUATTRO</v>
          </cell>
          <cell r="C7262">
            <v>0</v>
          </cell>
          <cell r="D7262">
            <v>0.26200000000000001</v>
          </cell>
          <cell r="E7262">
            <v>0.26200000000000001</v>
          </cell>
        </row>
        <row r="7263">
          <cell r="A7263" t="str">
            <v>700004215</v>
          </cell>
          <cell r="B7263" t="str">
            <v>DECKEL FÜR AKTOR-INITIATORKLEMME D-ZDIK 1,5</v>
          </cell>
          <cell r="C7263">
            <v>0</v>
          </cell>
          <cell r="D7263">
            <v>0.33710000000000001</v>
          </cell>
          <cell r="E7263">
            <v>0.33710000000000001</v>
          </cell>
        </row>
        <row r="7264">
          <cell r="A7264" t="str">
            <v>700004216</v>
          </cell>
          <cell r="B7264" t="str">
            <v>STECKBRÜCKE FÜR AKTOR-INI-KLEMME FBSTB 80-ZDIK</v>
          </cell>
          <cell r="C7264">
            <v>0</v>
          </cell>
          <cell r="D7264">
            <v>4.7050000000000001</v>
          </cell>
          <cell r="E7264">
            <v>4.7050000000000001</v>
          </cell>
        </row>
        <row r="7265">
          <cell r="A7265" t="str">
            <v>700004217</v>
          </cell>
          <cell r="B7265" t="str">
            <v>STECKBRÜCKE FÜR AKTOR-INI-KLEMME FBSTB 80-ZDIK</v>
          </cell>
          <cell r="C7265">
            <v>0</v>
          </cell>
          <cell r="D7265">
            <v>5.2366999999999999</v>
          </cell>
          <cell r="E7265">
            <v>5.2366999999999999</v>
          </cell>
        </row>
        <row r="7266">
          <cell r="A7266" t="str">
            <v>700004218</v>
          </cell>
          <cell r="B7266" t="str">
            <v>STECKBRÜCKE FÜR AKTOR-INI-KLEMME FBSTB 80-ZDIK</v>
          </cell>
          <cell r="C7266">
            <v>0</v>
          </cell>
          <cell r="D7266">
            <v>5.2366999999999999</v>
          </cell>
          <cell r="E7266">
            <v>5.2366999999999999</v>
          </cell>
        </row>
        <row r="7267">
          <cell r="A7267" t="str">
            <v>700004219</v>
          </cell>
          <cell r="B7267" t="str">
            <v>STECKBRÜCKE FÜR AKTOR-INI-KLEMME FBSTB 80-ZDIK</v>
          </cell>
          <cell r="C7267">
            <v>0</v>
          </cell>
          <cell r="D7267">
            <v>5.2366999999999999</v>
          </cell>
          <cell r="E7267">
            <v>5.2366999999999999</v>
          </cell>
        </row>
        <row r="7268">
          <cell r="A7268" t="str">
            <v>700004220</v>
          </cell>
          <cell r="B7268" t="str">
            <v>STECKBRÜCKE ROT FBS 20-5 (FÜR ST 2,5)</v>
          </cell>
          <cell r="C7268">
            <v>0</v>
          </cell>
          <cell r="D7268">
            <v>3.3803999999999998</v>
          </cell>
          <cell r="E7268">
            <v>3.3803999999999998</v>
          </cell>
        </row>
        <row r="7269">
          <cell r="A7269" t="str">
            <v>700004221</v>
          </cell>
          <cell r="B7269" t="str">
            <v>STECKBRÜCKE ROT FBS 20-6 (FÜR ST 4)</v>
          </cell>
          <cell r="C7269">
            <v>0</v>
          </cell>
          <cell r="D7269">
            <v>3.5975445479633836</v>
          </cell>
          <cell r="E7269">
            <v>3.5975445479633836</v>
          </cell>
        </row>
        <row r="7270">
          <cell r="A7270" t="str">
            <v>700004222</v>
          </cell>
          <cell r="B7270" t="str">
            <v>STECKBRÜCKE ROT FBS 10-8 (FÜR ST 6)</v>
          </cell>
          <cell r="C7270">
            <v>0</v>
          </cell>
          <cell r="D7270">
            <v>2.5329999999999999</v>
          </cell>
          <cell r="E7270">
            <v>2.5329999999999999</v>
          </cell>
        </row>
        <row r="7271">
          <cell r="A7271" t="str">
            <v>700004223</v>
          </cell>
          <cell r="B7271" t="str">
            <v>DREILEITER-ZUGFEDERKLEMMEN ST2,5-TWIN</v>
          </cell>
          <cell r="C7271">
            <v>0</v>
          </cell>
          <cell r="D7271">
            <v>0.64529999999999998</v>
          </cell>
          <cell r="E7271">
            <v>0.64529999999999998</v>
          </cell>
        </row>
        <row r="7272">
          <cell r="A7272" t="str">
            <v>700004224</v>
          </cell>
          <cell r="B7272" t="str">
            <v>DREILEITER-ZUGFEDERKLEMMEN-SCHUTZLEITER</v>
          </cell>
          <cell r="C7272">
            <v>0</v>
          </cell>
          <cell r="D7272">
            <v>2.1852</v>
          </cell>
          <cell r="E7272">
            <v>2.1852</v>
          </cell>
        </row>
        <row r="7273">
          <cell r="A7273" t="str">
            <v>700004225</v>
          </cell>
          <cell r="B7273" t="str">
            <v>DECKEL FÜR DREILEITER ZUGFEDERKLEMME</v>
          </cell>
          <cell r="C7273">
            <v>0</v>
          </cell>
          <cell r="D7273">
            <v>0.2545</v>
          </cell>
          <cell r="E7273">
            <v>0.2545</v>
          </cell>
        </row>
        <row r="7274">
          <cell r="A7274" t="str">
            <v>700004226</v>
          </cell>
          <cell r="B7274" t="str">
            <v>ZUGFEDER-4-STOCKKLEMME M.PE-FUSS, ST 2,5-PE/3L</v>
          </cell>
          <cell r="C7274">
            <v>0</v>
          </cell>
          <cell r="D7274">
            <v>4.0026903225806452</v>
          </cell>
          <cell r="E7274">
            <v>4.0026903225806452</v>
          </cell>
        </row>
        <row r="7275">
          <cell r="A7275" t="str">
            <v>700004227</v>
          </cell>
          <cell r="B7275" t="str">
            <v>DECKEL FÜR 4-LEITERKLEMME D-ST 2,5-PE/3L</v>
          </cell>
          <cell r="C7275">
            <v>0</v>
          </cell>
          <cell r="D7275">
            <v>0.35370000000000001</v>
          </cell>
          <cell r="E7275">
            <v>0.35370000000000001</v>
          </cell>
        </row>
        <row r="7276">
          <cell r="A7276" t="str">
            <v>700004228</v>
          </cell>
          <cell r="B7276" t="str">
            <v>INITIATOREN-/AKTORENKLEMME STIO 2,5/3-2B/L</v>
          </cell>
          <cell r="C7276">
            <v>0</v>
          </cell>
          <cell r="D7276">
            <v>2.0663999999999998</v>
          </cell>
          <cell r="E7276">
            <v>2.0663999999999998</v>
          </cell>
        </row>
        <row r="7277">
          <cell r="A7277" t="str">
            <v>700004229</v>
          </cell>
          <cell r="B7277" t="str">
            <v>ABSCHLUSSDECKEL FÜR D-STIO 2,5/3</v>
          </cell>
          <cell r="C7277">
            <v>0</v>
          </cell>
          <cell r="D7277">
            <v>0.27</v>
          </cell>
          <cell r="E7277">
            <v>0.27</v>
          </cell>
        </row>
        <row r="7278">
          <cell r="A7278" t="str">
            <v>700004230</v>
          </cell>
          <cell r="B7278" t="str">
            <v>DOPPELSTOCK ZUGFEDERKLEMME STTBS 2,5</v>
          </cell>
          <cell r="C7278">
            <v>0</v>
          </cell>
          <cell r="D7278">
            <v>1.37</v>
          </cell>
          <cell r="E7278">
            <v>1.37</v>
          </cell>
        </row>
        <row r="7279">
          <cell r="A7279" t="str">
            <v>700004231</v>
          </cell>
          <cell r="B7279" t="str">
            <v>ABSCHLUSSDECKEL D-STTBS 2,5</v>
          </cell>
          <cell r="C7279">
            <v>0</v>
          </cell>
          <cell r="D7279">
            <v>0.27</v>
          </cell>
          <cell r="E7279">
            <v>0.27</v>
          </cell>
        </row>
        <row r="7280">
          <cell r="A7280" t="str">
            <v>700004232</v>
          </cell>
          <cell r="B7280" t="str">
            <v>STECKBRÜCKE FBS 50-5 BLAU</v>
          </cell>
          <cell r="C7280">
            <v>0</v>
          </cell>
          <cell r="D7280">
            <v>8.5193999999999992</v>
          </cell>
          <cell r="E7280">
            <v>8.5193999999999992</v>
          </cell>
        </row>
        <row r="7281">
          <cell r="A7281" t="str">
            <v>700004233</v>
          </cell>
          <cell r="B7281" t="str">
            <v xml:space="preserve">STECKBRÜCKE FBS 50-5 GRAU </v>
          </cell>
          <cell r="C7281">
            <v>0</v>
          </cell>
          <cell r="D7281">
            <v>7.6980000000000004</v>
          </cell>
          <cell r="E7281">
            <v>7.6980000000000004</v>
          </cell>
        </row>
        <row r="7282">
          <cell r="A7282" t="str">
            <v>700004234</v>
          </cell>
          <cell r="B7282" t="str">
            <v>STECKBRÜCKE FBS 50-5 ROT</v>
          </cell>
          <cell r="C7282">
            <v>0</v>
          </cell>
          <cell r="D7282">
            <v>8.52</v>
          </cell>
          <cell r="E7282">
            <v>8.52</v>
          </cell>
        </row>
        <row r="7283">
          <cell r="A7283" t="str">
            <v>700004235</v>
          </cell>
          <cell r="B7283" t="str">
            <v>SCHUTZLEITER-DOPPELSTOCKKLEMME STTBS 2,5 PE</v>
          </cell>
          <cell r="C7283">
            <v>0</v>
          </cell>
          <cell r="D7283">
            <v>3.65</v>
          </cell>
          <cell r="E7283">
            <v>3.65</v>
          </cell>
        </row>
        <row r="7284">
          <cell r="A7284" t="str">
            <v>700004236</v>
          </cell>
          <cell r="B7284" t="str">
            <v xml:space="preserve">STECKBRÜCKE - FBS 2-5 </v>
          </cell>
          <cell r="C7284">
            <v>0</v>
          </cell>
          <cell r="D7284">
            <v>0.18970000000000001</v>
          </cell>
          <cell r="E7284">
            <v>0.18970000000000001</v>
          </cell>
        </row>
        <row r="7285">
          <cell r="A7285" t="str">
            <v>700004240</v>
          </cell>
          <cell r="B7285" t="str">
            <v>STECKBRÜCKE FBS 2-6 ROT</v>
          </cell>
          <cell r="C7285"/>
          <cell r="D7285">
            <v>0.2</v>
          </cell>
          <cell r="E7285">
            <v>0.2</v>
          </cell>
        </row>
        <row r="7286">
          <cell r="A7286" t="str">
            <v>700004241</v>
          </cell>
          <cell r="B7286" t="str">
            <v>STECKBRÜCKE FBS 3-6 ROT</v>
          </cell>
          <cell r="C7286"/>
          <cell r="D7286">
            <v>0.41</v>
          </cell>
          <cell r="E7286">
            <v>0.41</v>
          </cell>
        </row>
        <row r="7287">
          <cell r="A7287" t="str">
            <v>700004242</v>
          </cell>
          <cell r="B7287" t="str">
            <v>STECKBRÜCKE FBS 4-6 ROT</v>
          </cell>
          <cell r="C7287"/>
          <cell r="D7287">
            <v>0.59</v>
          </cell>
          <cell r="E7287">
            <v>0.59</v>
          </cell>
        </row>
        <row r="7288">
          <cell r="A7288" t="str">
            <v>700004243</v>
          </cell>
          <cell r="B7288" t="str">
            <v>STECKBRÜCKE FBS 5-6 ROT</v>
          </cell>
          <cell r="C7288"/>
          <cell r="D7288">
            <v>0.79</v>
          </cell>
          <cell r="E7288">
            <v>0.79</v>
          </cell>
        </row>
        <row r="7289">
          <cell r="A7289" t="str">
            <v>700004244</v>
          </cell>
          <cell r="B7289" t="str">
            <v>STECKBRÜCKE FBS 6-6 ROT</v>
          </cell>
          <cell r="C7289"/>
          <cell r="D7289">
            <v>1.33</v>
          </cell>
          <cell r="E7289">
            <v>1.33</v>
          </cell>
        </row>
        <row r="7290">
          <cell r="A7290" t="str">
            <v>700004250</v>
          </cell>
          <cell r="B7290" t="str">
            <v>STECKBRÜCKE FBS 2-6 BLAU</v>
          </cell>
          <cell r="C7290">
            <v>0</v>
          </cell>
          <cell r="D7290">
            <v>0.21759999999999999</v>
          </cell>
          <cell r="E7290">
            <v>0.21759999999999999</v>
          </cell>
        </row>
        <row r="7291">
          <cell r="A7291" t="str">
            <v>700004251</v>
          </cell>
          <cell r="B7291" t="str">
            <v>STECKBRÜCKE FBS 3-6 BLAU</v>
          </cell>
          <cell r="C7291">
            <v>0</v>
          </cell>
          <cell r="D7291">
            <v>0.4098</v>
          </cell>
          <cell r="E7291">
            <v>0.4098</v>
          </cell>
        </row>
        <row r="7292">
          <cell r="A7292" t="str">
            <v>700004252</v>
          </cell>
          <cell r="B7292" t="str">
            <v>STECKBRÜCKE FBS 4-6 BLAU</v>
          </cell>
          <cell r="C7292">
            <v>0</v>
          </cell>
          <cell r="D7292">
            <v>0.65139999999999998</v>
          </cell>
          <cell r="E7292">
            <v>0.65139999999999998</v>
          </cell>
        </row>
        <row r="7293">
          <cell r="A7293" t="str">
            <v>700004253</v>
          </cell>
          <cell r="B7293" t="str">
            <v>STECKBRÜCKE FBS 5-6 BLAU</v>
          </cell>
          <cell r="C7293">
            <v>0</v>
          </cell>
          <cell r="D7293">
            <v>0.87370000000000003</v>
          </cell>
          <cell r="E7293">
            <v>0.87370000000000003</v>
          </cell>
        </row>
        <row r="7294">
          <cell r="A7294" t="str">
            <v>700004300</v>
          </cell>
          <cell r="B7294" t="str">
            <v>PUSH-IN-KLEMME PT 2,5</v>
          </cell>
          <cell r="C7294">
            <v>0</v>
          </cell>
          <cell r="D7294">
            <v>0.38883875204822926</v>
          </cell>
          <cell r="E7294">
            <v>0.38883875204822926</v>
          </cell>
        </row>
        <row r="7295">
          <cell r="A7295" t="str">
            <v>700004301</v>
          </cell>
          <cell r="B7295" t="str">
            <v>PUSH-IN-KLEMME PT 4</v>
          </cell>
          <cell r="C7295">
            <v>0</v>
          </cell>
          <cell r="D7295">
            <v>0.47215432227093768</v>
          </cell>
          <cell r="E7295">
            <v>0.47215432227093768</v>
          </cell>
        </row>
        <row r="7296">
          <cell r="A7296" t="str">
            <v>700004302</v>
          </cell>
          <cell r="B7296" t="str">
            <v xml:space="preserve">PUSH-IN-KLEMME PT 6 </v>
          </cell>
          <cell r="C7296">
            <v>0</v>
          </cell>
          <cell r="D7296">
            <v>0.6912979123046451</v>
          </cell>
          <cell r="E7296">
            <v>0.6912979123046451</v>
          </cell>
        </row>
        <row r="7297">
          <cell r="A7297" t="str">
            <v>700004303</v>
          </cell>
          <cell r="B7297" t="str">
            <v>PUSH-IN-SCHUTZLEITERKLEMME PT 2,5-PE</v>
          </cell>
          <cell r="C7297">
            <v>0</v>
          </cell>
          <cell r="D7297">
            <v>1.2573000000000001</v>
          </cell>
          <cell r="E7297">
            <v>1.2573000000000001</v>
          </cell>
        </row>
        <row r="7298">
          <cell r="A7298" t="str">
            <v>700004304</v>
          </cell>
          <cell r="B7298" t="str">
            <v>PUSH-IN-SCHUTZLEITERKLEMME PT 4-PE</v>
          </cell>
          <cell r="C7298">
            <v>0</v>
          </cell>
          <cell r="D7298">
            <v>1.3226256514301626</v>
          </cell>
          <cell r="E7298">
            <v>1.3226256514301626</v>
          </cell>
        </row>
        <row r="7299">
          <cell r="A7299" t="str">
            <v>700004305</v>
          </cell>
          <cell r="B7299" t="str">
            <v>PUSH-IN-SCHUTZLEITERKLEMME PT 6-PE</v>
          </cell>
          <cell r="C7299">
            <v>0</v>
          </cell>
          <cell r="D7299">
            <v>1.7063609295539495</v>
          </cell>
          <cell r="E7299">
            <v>1.7063609295539495</v>
          </cell>
        </row>
        <row r="7300">
          <cell r="A7300" t="str">
            <v>700004306</v>
          </cell>
          <cell r="B7300" t="str">
            <v>ABSCHLUSSDECKEL D-PT 6</v>
          </cell>
          <cell r="C7300">
            <v>0</v>
          </cell>
          <cell r="D7300">
            <v>0.30549999999999999</v>
          </cell>
          <cell r="E7300">
            <v>0.30549999999999999</v>
          </cell>
        </row>
        <row r="7301">
          <cell r="A7301" t="str">
            <v>700004307</v>
          </cell>
          <cell r="B7301" t="str">
            <v xml:space="preserve">PUSH-IN-KLEMME PT 16 N </v>
          </cell>
          <cell r="C7301"/>
          <cell r="D7301">
            <v>1.06</v>
          </cell>
          <cell r="E7301">
            <v>1.06</v>
          </cell>
        </row>
        <row r="7302">
          <cell r="A7302" t="str">
            <v>700004308</v>
          </cell>
          <cell r="B7302" t="str">
            <v>PUSH-IN-SCHUTZLEITER KLEMME PT 16 N-PE</v>
          </cell>
          <cell r="C7302"/>
          <cell r="D7302"/>
          <cell r="E7302"/>
        </row>
        <row r="7303">
          <cell r="A7303" t="str">
            <v>700004309</v>
          </cell>
          <cell r="B7303" t="str">
            <v>ABSCHLUSSDECKEL D-PT 16 N</v>
          </cell>
          <cell r="C7303"/>
          <cell r="D7303"/>
          <cell r="E7303"/>
        </row>
        <row r="7304">
          <cell r="A7304" t="str">
            <v>700004310</v>
          </cell>
          <cell r="B7304" t="str">
            <v>STECKBRÜCKE FBS2-12</v>
          </cell>
          <cell r="C7304"/>
          <cell r="D7304">
            <v>0.68</v>
          </cell>
          <cell r="E7304">
            <v>0.68</v>
          </cell>
        </row>
        <row r="7305">
          <cell r="A7305" t="str">
            <v>700004315</v>
          </cell>
          <cell r="B7305" t="str">
            <v>PUSH-IN-KLEMME PT 2,5-TWIN</v>
          </cell>
          <cell r="C7305">
            <v>0</v>
          </cell>
          <cell r="D7305">
            <v>0.45179999999999998</v>
          </cell>
          <cell r="E7305">
            <v>0.45179999999999998</v>
          </cell>
        </row>
        <row r="7306">
          <cell r="A7306" t="str">
            <v>700004316</v>
          </cell>
          <cell r="B7306" t="str">
            <v>PUSH-IN-SCHUTZLEITERKLEMME PT 2,5-TWIN-PE</v>
          </cell>
          <cell r="C7306">
            <v>0</v>
          </cell>
          <cell r="D7306">
            <v>1.5053000000000001</v>
          </cell>
          <cell r="E7306">
            <v>1.5053000000000001</v>
          </cell>
        </row>
        <row r="7307">
          <cell r="A7307" t="str">
            <v>700004320</v>
          </cell>
          <cell r="B7307" t="str">
            <v>PUSH-IN-KLEMME PT 2,5-QUATTRO</v>
          </cell>
          <cell r="C7307">
            <v>0</v>
          </cell>
          <cell r="D7307">
            <v>0.62</v>
          </cell>
          <cell r="E7307">
            <v>0.62</v>
          </cell>
        </row>
        <row r="7308">
          <cell r="A7308" t="str">
            <v>700004321</v>
          </cell>
          <cell r="B7308" t="str">
            <v>PUSH-IN-KLEMME PT 4-QUATTRO</v>
          </cell>
          <cell r="C7308">
            <v>0</v>
          </cell>
          <cell r="D7308">
            <v>0.73840454589586058</v>
          </cell>
          <cell r="E7308">
            <v>0.73840454589586058</v>
          </cell>
        </row>
        <row r="7309">
          <cell r="A7309" t="str">
            <v>700004322</v>
          </cell>
          <cell r="B7309" t="str">
            <v>PUSH-IN-KLEMME PT 6-QUATTRO</v>
          </cell>
          <cell r="C7309">
            <v>0</v>
          </cell>
          <cell r="D7309">
            <v>1.3955</v>
          </cell>
          <cell r="E7309">
            <v>1.3955</v>
          </cell>
        </row>
        <row r="7310">
          <cell r="A7310" t="str">
            <v>700004323</v>
          </cell>
          <cell r="B7310" t="str">
            <v>PUSH-IN-SCHUTZLEITER-KLEMME PT 2,5-QUATTRO-PE</v>
          </cell>
          <cell r="C7310">
            <v>0</v>
          </cell>
          <cell r="D7310">
            <v>1.86</v>
          </cell>
          <cell r="E7310">
            <v>1.86</v>
          </cell>
        </row>
        <row r="7311">
          <cell r="A7311" t="str">
            <v>700004324</v>
          </cell>
          <cell r="B7311" t="str">
            <v>PUSH-IN-SCHUTZLEITER-KLEMME PT 4-QUATTRO-PE</v>
          </cell>
          <cell r="C7311">
            <v>0</v>
          </cell>
          <cell r="D7311">
            <v>2.0148671732522794</v>
          </cell>
          <cell r="E7311">
            <v>2.0148671732522794</v>
          </cell>
        </row>
        <row r="7312">
          <cell r="A7312" t="str">
            <v>700004325</v>
          </cell>
          <cell r="B7312" t="str">
            <v>PUSH-IN-SCHUTZLEITER-KLEMME PT 6-QUATTRO-PE</v>
          </cell>
          <cell r="C7312">
            <v>0</v>
          </cell>
          <cell r="D7312">
            <v>3.1142562950667525</v>
          </cell>
          <cell r="E7312">
            <v>3.1142562950667525</v>
          </cell>
        </row>
        <row r="7313">
          <cell r="A7313" t="str">
            <v>700004327</v>
          </cell>
          <cell r="B7313" t="str">
            <v>ABSCHLUSSDECKEL D-PT 4-QUATTRO</v>
          </cell>
          <cell r="C7313">
            <v>0</v>
          </cell>
          <cell r="D7313">
            <v>0.2416832668204873</v>
          </cell>
          <cell r="E7313">
            <v>0.2416832668204873</v>
          </cell>
        </row>
        <row r="7314">
          <cell r="A7314" t="str">
            <v>700004328</v>
          </cell>
          <cell r="B7314" t="str">
            <v>ABSCHLUSSDECKEL D-PT 6-QUATTRO</v>
          </cell>
          <cell r="C7314">
            <v>0</v>
          </cell>
          <cell r="D7314">
            <v>0.25609999999999999</v>
          </cell>
          <cell r="E7314">
            <v>0.25609999999999999</v>
          </cell>
        </row>
        <row r="7315">
          <cell r="A7315" t="str">
            <v>700004330</v>
          </cell>
          <cell r="B7315" t="str">
            <v>PUSH-IN-INITIATOR-/AKTORKLEMME PTIO 1,5/S/3</v>
          </cell>
          <cell r="C7315">
            <v>0</v>
          </cell>
          <cell r="D7315">
            <v>1.4858</v>
          </cell>
          <cell r="E7315">
            <v>1.4858</v>
          </cell>
        </row>
        <row r="7316">
          <cell r="A7316" t="str">
            <v>700004331</v>
          </cell>
          <cell r="B7316" t="str">
            <v>PUSH-IN-INITIATOR-/AKTORKLEMME PTIO 1,5/S/3-PE</v>
          </cell>
          <cell r="C7316">
            <v>0</v>
          </cell>
          <cell r="D7316">
            <v>1.96</v>
          </cell>
          <cell r="E7316">
            <v>1.96</v>
          </cell>
        </row>
        <row r="7317">
          <cell r="A7317" t="str">
            <v>700004332</v>
          </cell>
          <cell r="B7317" t="str">
            <v>ABSCHLUSSDECKEL D-PTIO 1,5/S/3</v>
          </cell>
          <cell r="C7317">
            <v>0</v>
          </cell>
          <cell r="D7317">
            <v>0.2606</v>
          </cell>
          <cell r="E7317">
            <v>0.2606</v>
          </cell>
        </row>
        <row r="7318">
          <cell r="A7318" t="str">
            <v>700004333</v>
          </cell>
          <cell r="B7318" t="str">
            <v>STECKBRÜCKE ROT FBS 50-3,5</v>
          </cell>
          <cell r="C7318">
            <v>0</v>
          </cell>
          <cell r="D7318">
            <v>10.9238</v>
          </cell>
          <cell r="E7318">
            <v>10.9238</v>
          </cell>
        </row>
        <row r="7319">
          <cell r="A7319" t="str">
            <v>700004334</v>
          </cell>
          <cell r="B7319" t="str">
            <v>STECKBRÜCKE BLAU FBS 50-3,5 BU</v>
          </cell>
          <cell r="C7319">
            <v>0</v>
          </cell>
          <cell r="D7319">
            <v>10.9238</v>
          </cell>
          <cell r="E7319">
            <v>10.9238</v>
          </cell>
        </row>
        <row r="7320">
          <cell r="A7320" t="str">
            <v>700004335</v>
          </cell>
          <cell r="B7320" t="str">
            <v>MARKER UCTU-TM (3,5x7) FÜR PTIO1,5/S....</v>
          </cell>
          <cell r="C7320">
            <v>0</v>
          </cell>
          <cell r="D7320">
            <v>4.1669999999999998</v>
          </cell>
          <cell r="E7320">
            <v>4.1669999999999998</v>
          </cell>
        </row>
        <row r="7321">
          <cell r="A7321" t="str">
            <v>700004336</v>
          </cell>
          <cell r="B7321" t="str">
            <v>MARKER UCT-TMF 6 FÜR ST.../PT...4</v>
          </cell>
          <cell r="C7321">
            <v>0</v>
          </cell>
          <cell r="D7321">
            <v>3.06</v>
          </cell>
          <cell r="E7321">
            <v>3.06</v>
          </cell>
        </row>
        <row r="7322">
          <cell r="A7322" t="str">
            <v>700004340</v>
          </cell>
          <cell r="B7322" t="str">
            <v>PUSH-IN-MOTORANSCHLUSSKLEMME PT 2,5-PE/3L</v>
          </cell>
          <cell r="C7322">
            <v>0</v>
          </cell>
          <cell r="D7322">
            <v>2.5790000000000002</v>
          </cell>
          <cell r="E7322">
            <v>2.5790000000000002</v>
          </cell>
        </row>
        <row r="7323">
          <cell r="A7323" t="str">
            <v>700004341</v>
          </cell>
          <cell r="B7323" t="str">
            <v>ABSCHLUSSDECKEL D-PT 2,5-PE/3L</v>
          </cell>
          <cell r="C7323">
            <v>0</v>
          </cell>
          <cell r="D7323">
            <v>0.330625</v>
          </cell>
          <cell r="E7323">
            <v>0.330625</v>
          </cell>
        </row>
        <row r="7324">
          <cell r="A7324" t="str">
            <v>700004400</v>
          </cell>
          <cell r="B7324" t="str">
            <v>SCHIRMANSCHLUSSKLEMME SF/SKL3-6</v>
          </cell>
          <cell r="C7324">
            <v>0</v>
          </cell>
          <cell r="D7324">
            <v>4.9800000000000004</v>
          </cell>
          <cell r="E7324">
            <v>4.9800000000000004</v>
          </cell>
        </row>
        <row r="7325">
          <cell r="A7325" t="str">
            <v>700004401</v>
          </cell>
          <cell r="B7325" t="str">
            <v>EMV SCHIRMKLAMMERN FÜR 35MM HUTSCHIENE SFZ/SKL 6-8</v>
          </cell>
          <cell r="C7325">
            <v>0</v>
          </cell>
          <cell r="D7325">
            <v>5.15</v>
          </cell>
          <cell r="E7325">
            <v>5.15</v>
          </cell>
        </row>
        <row r="7326">
          <cell r="A7326" t="str">
            <v>700004500</v>
          </cell>
          <cell r="B7326" t="str">
            <v>2-LEITERDURCHGANGSKLEMME 4MM² GRAU, 281-901</v>
          </cell>
          <cell r="C7326">
            <v>0</v>
          </cell>
          <cell r="D7326">
            <v>0.79</v>
          </cell>
          <cell r="E7326">
            <v>0.79</v>
          </cell>
        </row>
        <row r="7327">
          <cell r="A7327" t="str">
            <v>700004501</v>
          </cell>
          <cell r="B7327" t="str">
            <v xml:space="preserve">2-LEITERDURCHGANGSKLEMME 4MM² BLAU, 281-904 </v>
          </cell>
          <cell r="C7327">
            <v>0</v>
          </cell>
          <cell r="D7327">
            <v>0.77</v>
          </cell>
          <cell r="E7327">
            <v>0.77</v>
          </cell>
        </row>
        <row r="7328">
          <cell r="A7328" t="str">
            <v>700004502</v>
          </cell>
          <cell r="B7328" t="str">
            <v>2-SCHUTZLEITERKLEMME 4MM² GN/GE, 281-907 (WAGO)</v>
          </cell>
          <cell r="C7328">
            <v>0</v>
          </cell>
          <cell r="D7328">
            <v>2.36</v>
          </cell>
          <cell r="E7328">
            <v>2.36</v>
          </cell>
        </row>
        <row r="7329">
          <cell r="A7329" t="str">
            <v>700004503</v>
          </cell>
          <cell r="B7329" t="str">
            <v>ABSCHLUSSPLATTE (4MM²DURCHGKL,) 281-328 (WAGO)</v>
          </cell>
          <cell r="C7329">
            <v>0</v>
          </cell>
          <cell r="D7329">
            <v>0.31</v>
          </cell>
          <cell r="E7329">
            <v>0.31</v>
          </cell>
        </row>
        <row r="7330">
          <cell r="A7330" t="str">
            <v>700004504</v>
          </cell>
          <cell r="B7330" t="str">
            <v>2-LEITERDURCHGANGSKLEMME 16MM² GRAU, 283-101</v>
          </cell>
          <cell r="C7330">
            <v>0</v>
          </cell>
          <cell r="D7330">
            <v>1.77</v>
          </cell>
          <cell r="E7330">
            <v>1.77</v>
          </cell>
        </row>
        <row r="7331">
          <cell r="A7331" t="str">
            <v>700004505</v>
          </cell>
          <cell r="B7331" t="str">
            <v>2-SCHUTZLEITERKLEMME 16MM² GN/GE, 783-607</v>
          </cell>
          <cell r="C7331">
            <v>0</v>
          </cell>
          <cell r="D7331">
            <v>4.0999999999999996</v>
          </cell>
          <cell r="E7331">
            <v>4.0999999999999996</v>
          </cell>
        </row>
        <row r="7332">
          <cell r="A7332" t="str">
            <v>700004506</v>
          </cell>
          <cell r="B7332" t="str">
            <v xml:space="preserve">ABSCHLUSSPLATTE (16MM²DURCHGKL), 283-301 </v>
          </cell>
          <cell r="C7332">
            <v>0</v>
          </cell>
          <cell r="D7332">
            <v>0.34</v>
          </cell>
          <cell r="E7332">
            <v>3.34</v>
          </cell>
        </row>
        <row r="7333">
          <cell r="A7333" t="str">
            <v>700004507</v>
          </cell>
          <cell r="B7333" t="str">
            <v>2-LEITERDURCHGANGSKLEMME 35MM² GRAU, 285-135</v>
          </cell>
          <cell r="C7333">
            <v>0</v>
          </cell>
          <cell r="D7333">
            <v>4.7300000000000004</v>
          </cell>
          <cell r="E7333">
            <v>4.7300000000000004</v>
          </cell>
        </row>
        <row r="7334">
          <cell r="A7334" t="str">
            <v>700004508</v>
          </cell>
          <cell r="B7334" t="str">
            <v>2-LEITERDURCHGANGSKLEMME 35MM² BLAU, 285-134</v>
          </cell>
          <cell r="C7334">
            <v>0</v>
          </cell>
          <cell r="D7334">
            <v>5.17</v>
          </cell>
          <cell r="E7334">
            <v>5.17</v>
          </cell>
        </row>
        <row r="7335">
          <cell r="A7335" t="str">
            <v>700004509</v>
          </cell>
          <cell r="B7335" t="str">
            <v>2-SCHUTZLEITERKLEMME 35MM² GN/GE, 285-137</v>
          </cell>
          <cell r="C7335">
            <v>0</v>
          </cell>
          <cell r="D7335">
            <v>8.33</v>
          </cell>
          <cell r="E7335">
            <v>8.33</v>
          </cell>
        </row>
        <row r="7336">
          <cell r="A7336" t="str">
            <v>700004510</v>
          </cell>
          <cell r="B7336" t="str">
            <v>2-LEITERDURCHGANGSKLEMME 50MM² GRAU, 285-150</v>
          </cell>
          <cell r="C7336">
            <v>0</v>
          </cell>
          <cell r="D7336">
            <v>10.35</v>
          </cell>
          <cell r="E7336">
            <v>10.35</v>
          </cell>
        </row>
        <row r="7337">
          <cell r="A7337" t="str">
            <v>700004511</v>
          </cell>
          <cell r="B7337" t="str">
            <v xml:space="preserve">2-LEITERDURCHGANGSKLEMME 50MM² BLAU, 285-154 </v>
          </cell>
          <cell r="C7337">
            <v>0</v>
          </cell>
          <cell r="D7337">
            <v>11.27</v>
          </cell>
          <cell r="E7337">
            <v>11.27</v>
          </cell>
        </row>
        <row r="7338">
          <cell r="A7338" t="str">
            <v>700004512</v>
          </cell>
          <cell r="B7338" t="str">
            <v>2-SCHUTZLEITERKLEMME 50MM² GN/GE, 285-157</v>
          </cell>
          <cell r="C7338">
            <v>0</v>
          </cell>
          <cell r="D7338">
            <v>18.36</v>
          </cell>
          <cell r="E7338">
            <v>18.36</v>
          </cell>
        </row>
        <row r="7339">
          <cell r="A7339" t="str">
            <v>700004513</v>
          </cell>
          <cell r="B7339" t="str">
            <v>3-LEITER-INITIATORKLEMME 2,5MM², GRAU 280-560</v>
          </cell>
          <cell r="C7339">
            <v>0</v>
          </cell>
          <cell r="D7339">
            <v>2.13</v>
          </cell>
          <cell r="E7339">
            <v>2.13</v>
          </cell>
        </row>
        <row r="7340">
          <cell r="A7340" t="str">
            <v>700004514</v>
          </cell>
          <cell r="B7340" t="str">
            <v>ABSCHLUSSPLATTE FÜR INIKLEMME, 280-319 (WAGO)</v>
          </cell>
          <cell r="C7340"/>
          <cell r="D7340">
            <v>0.28999999999999998</v>
          </cell>
          <cell r="E7340">
            <v>0.28999999999999998</v>
          </cell>
        </row>
        <row r="7341">
          <cell r="A7341" t="str">
            <v>700004515</v>
          </cell>
          <cell r="B7341" t="str">
            <v>ENDKLAMMER SCHRAUBLOS B=1MM, 249-117 (WAGO)</v>
          </cell>
          <cell r="C7341">
            <v>0</v>
          </cell>
          <cell r="D7341">
            <v>0.42</v>
          </cell>
          <cell r="E7341">
            <v>0.42</v>
          </cell>
        </row>
        <row r="7342">
          <cell r="A7342" t="str">
            <v>700004516</v>
          </cell>
          <cell r="B7342" t="str">
            <v xml:space="preserve">4-LEITERDURCHGANGSKLEMME 4MM² GRAU, 281-652 </v>
          </cell>
          <cell r="C7342">
            <v>0</v>
          </cell>
          <cell r="D7342">
            <v>1.24</v>
          </cell>
          <cell r="E7342">
            <v>1.24</v>
          </cell>
        </row>
        <row r="7343">
          <cell r="A7343" t="str">
            <v>700004517</v>
          </cell>
          <cell r="B7343" t="str">
            <v>ABSCHLUSSPLATTE (4-LEITERK. 4MM), 281-334 (WAGO)</v>
          </cell>
          <cell r="C7343">
            <v>0</v>
          </cell>
          <cell r="D7343">
            <v>0.28999999999999998</v>
          </cell>
          <cell r="E7343">
            <v>0.28999999999999998</v>
          </cell>
        </row>
        <row r="7344">
          <cell r="A7344" t="str">
            <v>700004518</v>
          </cell>
          <cell r="B7344" t="str">
            <v>QUERBRÜCKER 2-POL (2,5MM²) 280-402 GRAU</v>
          </cell>
          <cell r="C7344">
            <v>0</v>
          </cell>
          <cell r="D7344">
            <v>0.24</v>
          </cell>
          <cell r="E7344">
            <v>0.24</v>
          </cell>
        </row>
        <row r="7345">
          <cell r="A7345" t="str">
            <v>700004519</v>
          </cell>
          <cell r="B7345" t="str">
            <v>QUERBRÜCKER 2-POL (4MM²), 281-402 (WAGO)</v>
          </cell>
          <cell r="C7345">
            <v>0</v>
          </cell>
          <cell r="D7345">
            <v>0.83050000000000002</v>
          </cell>
          <cell r="E7345">
            <v>0.83050000000000002</v>
          </cell>
        </row>
        <row r="7346">
          <cell r="A7346" t="str">
            <v>700004520</v>
          </cell>
          <cell r="B7346" t="str">
            <v>WMB MULTIBESCHRIFT 5-17, 5MM, 793-5501 (FÜR</v>
          </cell>
          <cell r="C7346">
            <v>0</v>
          </cell>
          <cell r="D7346">
            <v>2.12</v>
          </cell>
          <cell r="E7346">
            <v>2.12</v>
          </cell>
        </row>
        <row r="7347">
          <cell r="A7347" t="str">
            <v>700004521</v>
          </cell>
          <cell r="B7347" t="str">
            <v>QUERBRÜCKER 2-POL (16MM²) 283-402, (WAGO)</v>
          </cell>
          <cell r="C7347">
            <v>0</v>
          </cell>
          <cell r="D7347">
            <v>0.85</v>
          </cell>
          <cell r="E7347">
            <v>0.85</v>
          </cell>
        </row>
        <row r="7348">
          <cell r="A7348" t="str">
            <v>700004522</v>
          </cell>
          <cell r="B7348" t="str">
            <v>QUERBRÜCKER 2-POL (35MM²) 285-435, (WAGO)</v>
          </cell>
          <cell r="C7348">
            <v>0</v>
          </cell>
          <cell r="D7348">
            <v>0.83</v>
          </cell>
          <cell r="E7348">
            <v>0.83</v>
          </cell>
        </row>
        <row r="7349">
          <cell r="A7349" t="str">
            <v>700004523</v>
          </cell>
          <cell r="B7349" t="str">
            <v>QUERBRÜCKER 2-POL (50MM²), 285-450, (WAGO)</v>
          </cell>
          <cell r="C7349">
            <v>0</v>
          </cell>
          <cell r="D7349">
            <v>3.9</v>
          </cell>
          <cell r="E7349">
            <v>3.9</v>
          </cell>
        </row>
        <row r="7350">
          <cell r="A7350" t="str">
            <v>700004700</v>
          </cell>
          <cell r="B7350" t="str">
            <v>DURCHGANGSREIHENKLEMME ZDU 2,5</v>
          </cell>
          <cell r="C7350">
            <v>0</v>
          </cell>
          <cell r="D7350">
            <v>0.6</v>
          </cell>
          <cell r="E7350">
            <v>0.6</v>
          </cell>
        </row>
        <row r="7351">
          <cell r="A7351" t="str">
            <v>700004702</v>
          </cell>
          <cell r="B7351" t="str">
            <v>DURCHGANGSREIHENKLEMME ZDU 6</v>
          </cell>
          <cell r="C7351">
            <v>0</v>
          </cell>
          <cell r="D7351">
            <v>1.1100000000000001</v>
          </cell>
          <cell r="E7351">
            <v>1.1100000000000001</v>
          </cell>
        </row>
        <row r="7352">
          <cell r="A7352" t="str">
            <v>700004705</v>
          </cell>
          <cell r="B7352" t="str">
            <v>DURCHGANGSREIHENKLEMME ZDU 6 BL</v>
          </cell>
          <cell r="C7352">
            <v>0</v>
          </cell>
          <cell r="D7352">
            <v>1.1100000000000001</v>
          </cell>
          <cell r="E7352">
            <v>1.1100000000000001</v>
          </cell>
        </row>
        <row r="7353">
          <cell r="A7353" t="str">
            <v>700004708</v>
          </cell>
          <cell r="B7353" t="str">
            <v>SCHUTZLEITER REIHENKLEMME ZPE 6</v>
          </cell>
          <cell r="C7353">
            <v>0</v>
          </cell>
          <cell r="D7353">
            <v>2.75</v>
          </cell>
          <cell r="E7353">
            <v>2.75</v>
          </cell>
        </row>
        <row r="7354">
          <cell r="A7354" t="str">
            <v>700004709</v>
          </cell>
          <cell r="B7354" t="str">
            <v>ABSCHLUSSPLATTE FÜR KLEMME ZAP/TW1, 2,5MM²</v>
          </cell>
          <cell r="C7354">
            <v>0</v>
          </cell>
          <cell r="D7354">
            <v>0.31</v>
          </cell>
          <cell r="E7354">
            <v>0.31</v>
          </cell>
        </row>
        <row r="7355">
          <cell r="A7355" t="str">
            <v>700004710</v>
          </cell>
          <cell r="B7355" t="str">
            <v>ABSCHLUSSPLATTE ZAP/TW, 5 BL</v>
          </cell>
          <cell r="C7355">
            <v>0</v>
          </cell>
          <cell r="D7355">
            <v>0.35</v>
          </cell>
          <cell r="E7355">
            <v>0.35</v>
          </cell>
        </row>
        <row r="7356">
          <cell r="A7356" t="str">
            <v>700004711</v>
          </cell>
          <cell r="B7356" t="str">
            <v>ABSCHLUSSPLATTE ZAP/TW 5</v>
          </cell>
          <cell r="C7356">
            <v>0</v>
          </cell>
          <cell r="D7356">
            <v>0.34</v>
          </cell>
          <cell r="E7356">
            <v>0.34</v>
          </cell>
        </row>
        <row r="7357">
          <cell r="A7357" t="str">
            <v>700004713</v>
          </cell>
          <cell r="B7357" t="str">
            <v>QUERVERBINDER ZQV 2,5/20</v>
          </cell>
          <cell r="C7357">
            <v>0</v>
          </cell>
          <cell r="D7357">
            <v>4.32</v>
          </cell>
          <cell r="E7357">
            <v>4.32</v>
          </cell>
        </row>
        <row r="7358">
          <cell r="A7358" t="str">
            <v>700004715</v>
          </cell>
          <cell r="B7358" t="str">
            <v>DURCHGANGSREIHENKLEMME ZDU 2,5/4AN</v>
          </cell>
          <cell r="C7358">
            <v>0</v>
          </cell>
          <cell r="D7358">
            <v>1.1000000000000001</v>
          </cell>
          <cell r="E7358">
            <v>1.1000000000000001</v>
          </cell>
        </row>
        <row r="7359">
          <cell r="A7359" t="str">
            <v>700004716</v>
          </cell>
          <cell r="B7359" t="str">
            <v>ABSCHLUSSPLATTE ZAP/TW 3</v>
          </cell>
          <cell r="C7359">
            <v>0</v>
          </cell>
          <cell r="D7359">
            <v>0.33</v>
          </cell>
          <cell r="E7359">
            <v>0.33</v>
          </cell>
        </row>
        <row r="7360">
          <cell r="A7360" t="str">
            <v>700004717</v>
          </cell>
          <cell r="B7360" t="str">
            <v>QUERVERBINDER 24-POLIG ZQV 6/24 GE</v>
          </cell>
          <cell r="C7360">
            <v>0</v>
          </cell>
          <cell r="D7360">
            <v>6.37</v>
          </cell>
          <cell r="E7360">
            <v>6.37</v>
          </cell>
        </row>
        <row r="7361">
          <cell r="A7361" t="str">
            <v>700004718</v>
          </cell>
          <cell r="B7361" t="str">
            <v>KLEMME WPE 16N</v>
          </cell>
          <cell r="C7361">
            <v>0</v>
          </cell>
          <cell r="D7361">
            <v>4.0199999999999996</v>
          </cell>
          <cell r="E7361">
            <v>4.0199999999999996</v>
          </cell>
        </row>
        <row r="7362">
          <cell r="A7362" t="str">
            <v>700004720</v>
          </cell>
          <cell r="B7362" t="str">
            <v>ENDWINKEL ZEW 35/2</v>
          </cell>
          <cell r="C7362">
            <v>0</v>
          </cell>
          <cell r="D7362">
            <v>0.45</v>
          </cell>
          <cell r="E7362">
            <v>0.45</v>
          </cell>
        </row>
        <row r="7363">
          <cell r="A7363" t="str">
            <v>700004721</v>
          </cell>
          <cell r="B7363" t="str">
            <v>ENDWINKELMARKIERER EM 8/30</v>
          </cell>
          <cell r="C7363">
            <v>0</v>
          </cell>
          <cell r="D7363">
            <v>0.66</v>
          </cell>
          <cell r="E7363">
            <v>0.66</v>
          </cell>
        </row>
        <row r="7364">
          <cell r="A7364" t="str">
            <v>700004731</v>
          </cell>
          <cell r="B7364" t="str">
            <v>KLEMMENMARKIERER ZS 10/5 MC NE WS</v>
          </cell>
          <cell r="C7364">
            <v>0</v>
          </cell>
          <cell r="D7364">
            <v>0.1</v>
          </cell>
          <cell r="E7364">
            <v>0.1</v>
          </cell>
        </row>
        <row r="7365">
          <cell r="A7365" t="str">
            <v>700004732</v>
          </cell>
          <cell r="B7365" t="str">
            <v>KLEMMENMARKIERER ZS 15/5 MC NE WS</v>
          </cell>
          <cell r="C7365">
            <v>0</v>
          </cell>
          <cell r="D7365">
            <v>0.1</v>
          </cell>
          <cell r="E7365">
            <v>0.1</v>
          </cell>
        </row>
        <row r="7366">
          <cell r="A7366" t="str">
            <v>700004733</v>
          </cell>
          <cell r="B7366" t="str">
            <v>KLEMMENMARKIERER WS 10/8 PLUS MC NE WS</v>
          </cell>
          <cell r="C7366">
            <v>0</v>
          </cell>
          <cell r="D7366">
            <v>7.0000000000000007E-2</v>
          </cell>
          <cell r="E7366">
            <v>7.0000000000000007E-2</v>
          </cell>
        </row>
        <row r="7367">
          <cell r="A7367" t="str">
            <v>700005001</v>
          </cell>
          <cell r="B7367" t="str">
            <v>MODLINK MSDD EINBAURAHMEN 1-FACH TRANSPARENT</v>
          </cell>
          <cell r="C7367">
            <v>0</v>
          </cell>
          <cell r="D7367">
            <v>18.75</v>
          </cell>
          <cell r="E7367">
            <v>18.75</v>
          </cell>
        </row>
        <row r="7368">
          <cell r="A7368" t="str">
            <v>700005002</v>
          </cell>
          <cell r="B7368" t="str">
            <v>MODLINK MSDD KOMBIEINSATZ 1-FACH,1xSCHUKO 1xRJ45</v>
          </cell>
          <cell r="C7368">
            <v>0</v>
          </cell>
          <cell r="D7368">
            <v>33</v>
          </cell>
          <cell r="E7368">
            <v>33</v>
          </cell>
        </row>
        <row r="7369">
          <cell r="A7369" t="str">
            <v>701000030</v>
          </cell>
          <cell r="B7369" t="str">
            <v>LED-LAMPE SUPERHELL 24V WEIß,</v>
          </cell>
          <cell r="C7369"/>
          <cell r="D7369">
            <v>3.42</v>
          </cell>
          <cell r="E7369">
            <v>3.42</v>
          </cell>
        </row>
        <row r="7370">
          <cell r="A7370" t="str">
            <v>701000032</v>
          </cell>
          <cell r="B7370" t="str">
            <v>GLÜHLAMPEN  V24/2W BA9s</v>
          </cell>
          <cell r="C7370">
            <v>0</v>
          </cell>
          <cell r="D7370">
            <v>0.42</v>
          </cell>
          <cell r="E7370">
            <v>0.42</v>
          </cell>
        </row>
        <row r="7371">
          <cell r="A7371" t="str">
            <v>701000041</v>
          </cell>
          <cell r="B7371" t="str">
            <v>ANTRIEB FÜR POTI</v>
          </cell>
          <cell r="C7371">
            <v>0</v>
          </cell>
          <cell r="D7371">
            <v>12.33</v>
          </cell>
          <cell r="E7371">
            <v>12.33</v>
          </cell>
        </row>
        <row r="7372">
          <cell r="A7372" t="str">
            <v>701001028</v>
          </cell>
          <cell r="B7372" t="str">
            <v>BUS-GEHÄUSE MIT SICHTFENSTER 600X300X155 M. MPL</v>
          </cell>
          <cell r="C7372">
            <v>0</v>
          </cell>
          <cell r="D7372">
            <v>110.23</v>
          </cell>
          <cell r="E7372">
            <v>110.23</v>
          </cell>
        </row>
        <row r="7373">
          <cell r="A7373" t="str">
            <v>701003001</v>
          </cell>
          <cell r="B7373" t="str">
            <v>SIGNUM DRUCKTASTER SCHWARZ 22MM</v>
          </cell>
          <cell r="C7373">
            <v>0</v>
          </cell>
          <cell r="D7373">
            <v>3.42</v>
          </cell>
          <cell r="E7373">
            <v>3.42</v>
          </cell>
        </row>
        <row r="7374">
          <cell r="A7374" t="str">
            <v>701003002</v>
          </cell>
          <cell r="B7374" t="str">
            <v>SIGNUM DRUCKTASTER GRÜN 22MM</v>
          </cell>
          <cell r="C7374">
            <v>0</v>
          </cell>
          <cell r="D7374">
            <v>3.86</v>
          </cell>
          <cell r="E7374">
            <v>3.86</v>
          </cell>
        </row>
        <row r="7375">
          <cell r="A7375" t="str">
            <v>701003003</v>
          </cell>
          <cell r="B7375" t="str">
            <v>SIGNUM DRUCKTASTER WEISS 22MM</v>
          </cell>
          <cell r="C7375">
            <v>0</v>
          </cell>
          <cell r="D7375">
            <v>4.4400000000000004</v>
          </cell>
          <cell r="E7375">
            <v>4.4400000000000004</v>
          </cell>
        </row>
        <row r="7376">
          <cell r="A7376" t="str">
            <v>701003004</v>
          </cell>
          <cell r="B7376" t="str">
            <v>SIGNUM DRUCKTASTER ROT 22MM</v>
          </cell>
          <cell r="C7376">
            <v>0</v>
          </cell>
          <cell r="D7376">
            <v>2.86</v>
          </cell>
          <cell r="E7376">
            <v>2.86</v>
          </cell>
        </row>
        <row r="7377">
          <cell r="A7377" t="str">
            <v>701003010</v>
          </cell>
          <cell r="B7377" t="str">
            <v>SIGNUM LEUCHTDRUCKTASTER GELB</v>
          </cell>
          <cell r="C7377">
            <v>0</v>
          </cell>
          <cell r="D7377">
            <v>4.0999999999999996</v>
          </cell>
          <cell r="E7377">
            <v>4.0999999999999996</v>
          </cell>
        </row>
        <row r="7378">
          <cell r="A7378" t="str">
            <v>701003011</v>
          </cell>
          <cell r="B7378" t="str">
            <v>SIGNUM LEUCHTDRUCKTASTER GRÜN</v>
          </cell>
          <cell r="C7378">
            <v>0</v>
          </cell>
          <cell r="D7378">
            <v>4.5</v>
          </cell>
          <cell r="E7378">
            <v>4.5</v>
          </cell>
        </row>
        <row r="7379">
          <cell r="A7379" t="str">
            <v>701003012</v>
          </cell>
          <cell r="B7379" t="str">
            <v>SIGNUM LEUCHTDRUCKTASTER BLAU</v>
          </cell>
          <cell r="C7379">
            <v>0</v>
          </cell>
          <cell r="D7379">
            <v>4.5</v>
          </cell>
          <cell r="E7379">
            <v>4.5</v>
          </cell>
        </row>
        <row r="7380">
          <cell r="A7380" t="str">
            <v>701003013</v>
          </cell>
          <cell r="B7380" t="str">
            <v>SIGNUM LEUCHTDRUCKTASTER KLAR</v>
          </cell>
          <cell r="C7380">
            <v>0</v>
          </cell>
          <cell r="D7380">
            <v>1.03</v>
          </cell>
          <cell r="E7380">
            <v>1.03</v>
          </cell>
        </row>
        <row r="7381">
          <cell r="A7381" t="str">
            <v>701003014</v>
          </cell>
          <cell r="B7381" t="str">
            <v>SIGNUM LEUCHTDRUCKTASTER ROT</v>
          </cell>
          <cell r="C7381">
            <v>0</v>
          </cell>
          <cell r="D7381">
            <v>3.89</v>
          </cell>
          <cell r="E7381">
            <v>3.89</v>
          </cell>
        </row>
        <row r="7382">
          <cell r="A7382" t="str">
            <v>701003019</v>
          </cell>
          <cell r="B7382" t="str">
            <v>SIGNUM LEUCHTDRUCKTASTER BLAU [HOHER DRUCKKNOPF]</v>
          </cell>
          <cell r="C7382">
            <v>0</v>
          </cell>
          <cell r="D7382">
            <v>3.69</v>
          </cell>
          <cell r="E7382">
            <v>3.69</v>
          </cell>
        </row>
        <row r="7383">
          <cell r="A7383" t="str">
            <v>701003020</v>
          </cell>
          <cell r="B7383" t="str">
            <v>SIGNUM LEUCHTMELDER LINSE GELB</v>
          </cell>
          <cell r="C7383">
            <v>0</v>
          </cell>
          <cell r="D7383">
            <v>3.08</v>
          </cell>
          <cell r="E7383">
            <v>3.08</v>
          </cell>
        </row>
        <row r="7384">
          <cell r="A7384" t="str">
            <v>701003021</v>
          </cell>
          <cell r="B7384" t="str">
            <v>SIGNUM LEUCHTMELDER LINSE GRÜN</v>
          </cell>
          <cell r="C7384">
            <v>0</v>
          </cell>
          <cell r="D7384">
            <v>2.74</v>
          </cell>
          <cell r="E7384">
            <v>2.74</v>
          </cell>
        </row>
        <row r="7385">
          <cell r="A7385" t="str">
            <v>701003022</v>
          </cell>
          <cell r="B7385" t="str">
            <v>SIGNUM LEUCHTMELDER LINSE KLAR</v>
          </cell>
          <cell r="C7385">
            <v>0</v>
          </cell>
          <cell r="D7385">
            <v>2.66</v>
          </cell>
          <cell r="E7385">
            <v>2.66</v>
          </cell>
        </row>
        <row r="7386">
          <cell r="A7386" t="str">
            <v>701003023</v>
          </cell>
          <cell r="B7386" t="str">
            <v>SIGNUM LEUCHTMELDER LINSE ROT</v>
          </cell>
          <cell r="C7386">
            <v>0</v>
          </cell>
          <cell r="D7386">
            <v>2.66</v>
          </cell>
          <cell r="E7386">
            <v>2.66</v>
          </cell>
        </row>
        <row r="7387">
          <cell r="A7387" t="str">
            <v>701003024</v>
          </cell>
          <cell r="B7387" t="str">
            <v>SIGNUM LEUCHTMELDER LINSE BLAU</v>
          </cell>
          <cell r="C7387">
            <v>0</v>
          </cell>
          <cell r="D7387">
            <v>2.9950000000000001</v>
          </cell>
          <cell r="E7387">
            <v>2.9950000000000001</v>
          </cell>
        </row>
        <row r="7388">
          <cell r="A7388" t="str">
            <v>701003029</v>
          </cell>
          <cell r="B7388" t="str">
            <v>SIGNUM VORSATZ AKUSTISCHER MELDER 22MM</v>
          </cell>
          <cell r="C7388">
            <v>0</v>
          </cell>
          <cell r="D7388">
            <v>4.41</v>
          </cell>
          <cell r="E7388">
            <v>4.41</v>
          </cell>
        </row>
        <row r="7389">
          <cell r="A7389" t="str">
            <v>701003030</v>
          </cell>
          <cell r="B7389" t="str">
            <v>SIGNUM NOT-AUS-DRUCKTASTER 40MM RASTEND</v>
          </cell>
          <cell r="C7389">
            <v>0</v>
          </cell>
          <cell r="D7389">
            <v>13.14</v>
          </cell>
          <cell r="E7389">
            <v>13.14</v>
          </cell>
        </row>
        <row r="7390">
          <cell r="A7390" t="str">
            <v>701003038</v>
          </cell>
          <cell r="B7390" t="str">
            <v>SIGNUM KNEBELSCHALTER 1-0-2, 1 TAST,2 TAST,</v>
          </cell>
          <cell r="C7390">
            <v>0</v>
          </cell>
          <cell r="D7390">
            <v>6.31</v>
          </cell>
          <cell r="E7390">
            <v>6.31</v>
          </cell>
        </row>
        <row r="7391">
          <cell r="A7391" t="str">
            <v>701003039</v>
          </cell>
          <cell r="B7391" t="str">
            <v>SIRIUS ACT UNTERLEGSCHEIBE GELB FÜR NOT-AUS OHNE</v>
          </cell>
          <cell r="C7391">
            <v>0</v>
          </cell>
          <cell r="D7391">
            <v>4.09</v>
          </cell>
          <cell r="E7391">
            <v>4.09</v>
          </cell>
        </row>
        <row r="7392">
          <cell r="A7392" t="str">
            <v>701003040</v>
          </cell>
          <cell r="B7392" t="str">
            <v>SIGNUM KNEBELSCHALTER 0-1 RASTEND SCHWARZ 22MM</v>
          </cell>
          <cell r="C7392">
            <v>0</v>
          </cell>
          <cell r="D7392">
            <v>5.49</v>
          </cell>
          <cell r="E7392">
            <v>5.49</v>
          </cell>
        </row>
        <row r="7393">
          <cell r="A7393" t="str">
            <v>701003041</v>
          </cell>
          <cell r="B7393" t="str">
            <v>SIGNUM KNEBELSCHALTER 1-0-2, 2RAST,1 TAST,</v>
          </cell>
          <cell r="C7393">
            <v>0</v>
          </cell>
          <cell r="D7393">
            <v>5.71</v>
          </cell>
          <cell r="E7393">
            <v>5.71</v>
          </cell>
        </row>
        <row r="7394">
          <cell r="A7394" t="str">
            <v>701003042</v>
          </cell>
          <cell r="B7394" t="str">
            <v>SIGNUM SCHLÜSSELSCHALTER I-0-II RASTEND</v>
          </cell>
          <cell r="C7394">
            <v>0</v>
          </cell>
          <cell r="D7394">
            <v>26.46</v>
          </cell>
          <cell r="E7394">
            <v>26.46</v>
          </cell>
        </row>
        <row r="7395">
          <cell r="A7395" t="str">
            <v>701003043</v>
          </cell>
          <cell r="B7395" t="str">
            <v>SIGNUM KNEBELSCHALTER 1-0-2, RASTEND, SCHWARZ</v>
          </cell>
          <cell r="C7395">
            <v>0</v>
          </cell>
          <cell r="D7395">
            <v>5.49</v>
          </cell>
          <cell r="E7395">
            <v>5.49</v>
          </cell>
        </row>
        <row r="7396">
          <cell r="A7396" t="str">
            <v>701003045</v>
          </cell>
          <cell r="B7396" t="str">
            <v>SIGNUM SCHLÜSSELSCHALTER 0-1 RASTEND</v>
          </cell>
          <cell r="C7396">
            <v>0</v>
          </cell>
          <cell r="D7396">
            <v>12.51</v>
          </cell>
          <cell r="E7396">
            <v>12.51</v>
          </cell>
        </row>
        <row r="7397">
          <cell r="A7397" t="str">
            <v>701003046</v>
          </cell>
          <cell r="B7397" t="str">
            <v>SIGNUM DRUCK-ZUG-TASTER 40MM VERRASTEND BLAU</v>
          </cell>
          <cell r="C7397">
            <v>0</v>
          </cell>
          <cell r="D7397">
            <v>9.99</v>
          </cell>
          <cell r="E7397">
            <v>9.99</v>
          </cell>
        </row>
        <row r="7398">
          <cell r="A7398" t="str">
            <v>701003047</v>
          </cell>
          <cell r="B7398" t="str">
            <v>SIGNUM DRUCK-ZUG-TASTER 40MM VERRASTEND GELB</v>
          </cell>
          <cell r="C7398">
            <v>0</v>
          </cell>
          <cell r="D7398">
            <v>11.56</v>
          </cell>
          <cell r="E7398">
            <v>11.56</v>
          </cell>
        </row>
        <row r="7399">
          <cell r="A7399" t="str">
            <v>701003048</v>
          </cell>
          <cell r="B7399" t="str">
            <v>SIRIUS ACT BLINDVERSCHLUSS 22MM</v>
          </cell>
          <cell r="C7399">
            <v>0</v>
          </cell>
          <cell r="D7399">
            <v>2.6469135802469133</v>
          </cell>
          <cell r="E7399">
            <v>2.6469135802469133</v>
          </cell>
        </row>
        <row r="7400">
          <cell r="A7400" t="str">
            <v>701003049</v>
          </cell>
          <cell r="B7400" t="str">
            <v>SIGNUM DRUCK-ZUG-TASTER 30MM</v>
          </cell>
          <cell r="C7400">
            <v>0</v>
          </cell>
          <cell r="D7400">
            <v>9.32</v>
          </cell>
          <cell r="E7400">
            <v>9.32</v>
          </cell>
        </row>
        <row r="7401">
          <cell r="A7401" t="str">
            <v>701003050</v>
          </cell>
          <cell r="B7401" t="str">
            <v>SIGNUM SCHALTELEMENT 1 SCHALTELEMENT 1 SCHLIESSER</v>
          </cell>
          <cell r="C7401">
            <v>0</v>
          </cell>
          <cell r="D7401">
            <v>2.85</v>
          </cell>
          <cell r="E7401">
            <v>2.85</v>
          </cell>
        </row>
        <row r="7402">
          <cell r="A7402" t="str">
            <v>701003051</v>
          </cell>
          <cell r="B7402" t="str">
            <v>SIGNUM SCHALTELEMENT 1 ÖFFNER</v>
          </cell>
          <cell r="C7402">
            <v>0</v>
          </cell>
          <cell r="D7402">
            <v>3.11</v>
          </cell>
          <cell r="E7402">
            <v>3.11</v>
          </cell>
        </row>
        <row r="7403">
          <cell r="A7403" t="str">
            <v>701003052</v>
          </cell>
          <cell r="B7403" t="str">
            <v>SIGNUM LAMPENFASSUNG BA 9S (SCHALTSCHRANKEINBAU)</v>
          </cell>
          <cell r="C7403">
            <v>0</v>
          </cell>
          <cell r="D7403">
            <v>2.85</v>
          </cell>
          <cell r="E7403">
            <v>2.85</v>
          </cell>
        </row>
        <row r="7404">
          <cell r="A7404" t="str">
            <v>701003053</v>
          </cell>
          <cell r="B7404" t="str">
            <v>SIGNUM HALTER FÜR DRUCKTASTER(SCHATLSCHRANKEINBAU)</v>
          </cell>
          <cell r="C7404">
            <v>0</v>
          </cell>
          <cell r="D7404">
            <v>0.98</v>
          </cell>
          <cell r="E7404">
            <v>0.98</v>
          </cell>
        </row>
        <row r="7405">
          <cell r="A7405" t="str">
            <v>701003054</v>
          </cell>
          <cell r="B7405" t="str">
            <v>SIGNUM SCHALTELEMENT 1NC+1NO</v>
          </cell>
          <cell r="C7405"/>
          <cell r="D7405">
            <v>4</v>
          </cell>
          <cell r="E7405">
            <v>4</v>
          </cell>
        </row>
        <row r="7406">
          <cell r="A7406" t="str">
            <v>701003060</v>
          </cell>
          <cell r="B7406" t="str">
            <v>SIGNUM SCHILDERTRÄGER FLACH FÜR BEZ.SCHILD 27X27</v>
          </cell>
          <cell r="C7406">
            <v>0</v>
          </cell>
          <cell r="D7406">
            <v>0.35599999999999998</v>
          </cell>
          <cell r="E7406">
            <v>0.35599999999999998</v>
          </cell>
        </row>
        <row r="7407">
          <cell r="A7407" t="str">
            <v>701003061</v>
          </cell>
          <cell r="B7407" t="str">
            <v>SIGNUM TRÄGER ZUM AUFSCHNAPPEN FÜR 3 SCHALTELEMEN.</v>
          </cell>
          <cell r="C7407">
            <v>0</v>
          </cell>
          <cell r="D7407">
            <v>0.88100000000000001</v>
          </cell>
          <cell r="E7407">
            <v>0.88100000000000001</v>
          </cell>
        </row>
        <row r="7408">
          <cell r="A7408" t="str">
            <v>701003062</v>
          </cell>
          <cell r="B7408" t="str">
            <v>SIGNUM DRUCKSTÜCK FÜR KNEBEL,SCHLOSS UND</v>
          </cell>
          <cell r="C7408">
            <v>0</v>
          </cell>
          <cell r="D7408">
            <v>0.11700000000000001</v>
          </cell>
          <cell r="E7408">
            <v>0.11700000000000001</v>
          </cell>
        </row>
        <row r="7409">
          <cell r="A7409" t="str">
            <v>701003070</v>
          </cell>
          <cell r="B7409" t="str">
            <v>LED LAMPE SUPERHELL WEISS BA9S</v>
          </cell>
          <cell r="C7409">
            <v>0</v>
          </cell>
          <cell r="D7409">
            <v>4.58</v>
          </cell>
          <cell r="E7409">
            <v>4.58</v>
          </cell>
        </row>
        <row r="7410">
          <cell r="A7410" t="str">
            <v>701003071</v>
          </cell>
          <cell r="B7410" t="str">
            <v>LED LAMPE SUPERHELL GRÜN BA9S</v>
          </cell>
          <cell r="C7410">
            <v>0</v>
          </cell>
          <cell r="D7410">
            <v>4.59</v>
          </cell>
          <cell r="E7410">
            <v>4.59</v>
          </cell>
        </row>
        <row r="7411">
          <cell r="A7411" t="str">
            <v>701003072</v>
          </cell>
          <cell r="B7411" t="str">
            <v>LED LAMPE SUPERHELL BLAU BA9S</v>
          </cell>
          <cell r="C7411">
            <v>0</v>
          </cell>
          <cell r="D7411">
            <v>5.26</v>
          </cell>
          <cell r="E7411">
            <v>5.26</v>
          </cell>
        </row>
        <row r="7412">
          <cell r="A7412" t="str">
            <v>701003073</v>
          </cell>
          <cell r="B7412" t="str">
            <v>LED LAMPE SUPERHELL GELB BA9S</v>
          </cell>
          <cell r="C7412">
            <v>0</v>
          </cell>
          <cell r="D7412">
            <v>5.2649999999999997</v>
          </cell>
          <cell r="E7412">
            <v>5.2649999999999997</v>
          </cell>
        </row>
        <row r="7413">
          <cell r="A7413" t="str">
            <v>701003074</v>
          </cell>
          <cell r="B7413" t="str">
            <v>LED LAMPE SUPERHELL ROT BA9S</v>
          </cell>
          <cell r="C7413">
            <v>0</v>
          </cell>
          <cell r="D7413">
            <v>3.51</v>
          </cell>
          <cell r="E7413">
            <v>3.51</v>
          </cell>
        </row>
        <row r="7414">
          <cell r="A7414" t="str">
            <v>701003100</v>
          </cell>
          <cell r="B7414" t="str">
            <v>SIRIUS-ACT DRUCKTASTER SCHWARZ KPL. 1 S</v>
          </cell>
          <cell r="C7414">
            <v>0</v>
          </cell>
          <cell r="D7414">
            <v>9.136509704892056</v>
          </cell>
          <cell r="E7414">
            <v>9.136509704892056</v>
          </cell>
        </row>
        <row r="7415">
          <cell r="A7415" t="str">
            <v>701003101</v>
          </cell>
          <cell r="B7415" t="str">
            <v>SIRIUS-ACT DRUCKTASTER SCHWARZ KPL. 1 OE</v>
          </cell>
          <cell r="C7415">
            <v>0</v>
          </cell>
          <cell r="D7415">
            <v>9.51</v>
          </cell>
          <cell r="E7415">
            <v>9.51</v>
          </cell>
        </row>
        <row r="7416">
          <cell r="A7416" t="str">
            <v>701003102</v>
          </cell>
          <cell r="B7416" t="str">
            <v>SIRIUS-ACT DRUCKTASTER GRÜN KPL. 1 S</v>
          </cell>
          <cell r="C7416">
            <v>0</v>
          </cell>
          <cell r="D7416">
            <v>9.51</v>
          </cell>
          <cell r="E7416">
            <v>9.51</v>
          </cell>
        </row>
        <row r="7417">
          <cell r="A7417" t="str">
            <v>701003103</v>
          </cell>
          <cell r="B7417" t="str">
            <v>SIRIUS-ACT DRUCKTASTER WEISS KPL. 1 S</v>
          </cell>
          <cell r="C7417">
            <v>0</v>
          </cell>
          <cell r="D7417">
            <v>9.18</v>
          </cell>
          <cell r="E7417">
            <v>9.18</v>
          </cell>
        </row>
        <row r="7418">
          <cell r="A7418" t="str">
            <v>701003110</v>
          </cell>
          <cell r="B7418" t="str">
            <v>SIRIUS-ACT LEUCHTDRUCKTASTER GELB KPL. 1 S</v>
          </cell>
          <cell r="C7418">
            <v>0</v>
          </cell>
          <cell r="D7418">
            <v>14.316470588235294</v>
          </cell>
          <cell r="E7418">
            <v>14.316470588235294</v>
          </cell>
        </row>
        <row r="7419">
          <cell r="A7419" t="str">
            <v>701003111</v>
          </cell>
          <cell r="B7419" t="str">
            <v>SIRIUS-ACT LEUCHTDRUCKTASTER GRÜN KPL. 1 S</v>
          </cell>
          <cell r="C7419">
            <v>0</v>
          </cell>
          <cell r="D7419">
            <v>15.74081569664903</v>
          </cell>
          <cell r="E7419">
            <v>15.74081569664903</v>
          </cell>
        </row>
        <row r="7420">
          <cell r="A7420" t="str">
            <v>701003112</v>
          </cell>
          <cell r="B7420" t="str">
            <v>SIRIUS-ACT LEUCHTDRUCKTASTER BLAU KPL. 1 S</v>
          </cell>
          <cell r="C7420">
            <v>0</v>
          </cell>
          <cell r="D7420">
            <v>14.326923076923077</v>
          </cell>
          <cell r="E7420">
            <v>14.326923076923077</v>
          </cell>
        </row>
        <row r="7421">
          <cell r="A7421" t="str">
            <v>701003113</v>
          </cell>
          <cell r="B7421" t="str">
            <v>SIRIUS-ACT LEUCHTDRUCKTASTER KLAR KPL. 1 S</v>
          </cell>
          <cell r="C7421">
            <v>0</v>
          </cell>
          <cell r="D7421">
            <v>15.401728906823667</v>
          </cell>
          <cell r="E7421">
            <v>15.401728906823667</v>
          </cell>
        </row>
        <row r="7422">
          <cell r="A7422" t="str">
            <v>701003114</v>
          </cell>
          <cell r="B7422" t="str">
            <v>SIRIUS-ACT LEUCHTDRUCKTASTER ROT KPL. 1 Ö</v>
          </cell>
          <cell r="C7422">
            <v>0</v>
          </cell>
          <cell r="D7422">
            <v>16.559999999999999</v>
          </cell>
          <cell r="E7422">
            <v>16.559999999999999</v>
          </cell>
        </row>
        <row r="7423">
          <cell r="A7423" t="str">
            <v>701003120</v>
          </cell>
          <cell r="B7423" t="str">
            <v>SIRIUS-ACT LEUCHTMELDER GELB KPL.</v>
          </cell>
          <cell r="C7423">
            <v>0</v>
          </cell>
          <cell r="D7423">
            <v>10.289651764154902</v>
          </cell>
          <cell r="E7423">
            <v>10.289651764154902</v>
          </cell>
        </row>
        <row r="7424">
          <cell r="A7424" t="str">
            <v>701003121</v>
          </cell>
          <cell r="B7424" t="str">
            <v>SIRIUS-ACT LEUCHTMELDER GRÜN KPL.</v>
          </cell>
          <cell r="C7424">
            <v>0</v>
          </cell>
          <cell r="D7424">
            <v>8.7418181818181804</v>
          </cell>
          <cell r="E7424">
            <v>8.7418181818181804</v>
          </cell>
        </row>
        <row r="7425">
          <cell r="A7425" t="str">
            <v>701003122</v>
          </cell>
          <cell r="B7425" t="str">
            <v>SIRIUS-ACT LEUCHTMELDER BLAU KPL.</v>
          </cell>
          <cell r="C7425">
            <v>0</v>
          </cell>
          <cell r="D7425">
            <v>10.79</v>
          </cell>
          <cell r="E7425">
            <v>10.79</v>
          </cell>
        </row>
        <row r="7426">
          <cell r="A7426" t="str">
            <v>701003123</v>
          </cell>
          <cell r="B7426" t="str">
            <v>SIRIUS-ACT LEUCHTMELDER KLAR KPL.</v>
          </cell>
          <cell r="C7426">
            <v>0</v>
          </cell>
          <cell r="D7426">
            <v>10.79</v>
          </cell>
          <cell r="E7426">
            <v>10.79</v>
          </cell>
        </row>
        <row r="7427">
          <cell r="A7427" t="str">
            <v>701003124</v>
          </cell>
          <cell r="B7427" t="str">
            <v>SIRIUS-ACT LEUCHTMELDER ROT KPL.</v>
          </cell>
          <cell r="C7427">
            <v>0</v>
          </cell>
          <cell r="D7427">
            <v>9.2799999999999994</v>
          </cell>
          <cell r="E7427">
            <v>9.2799999999999994</v>
          </cell>
        </row>
        <row r="7428">
          <cell r="A7428" t="str">
            <v>701003129</v>
          </cell>
          <cell r="B7428" t="str">
            <v>SIRIUS-ACT AKUSTISCHER MELDER 22MM KPL. SCHRAUBAN.</v>
          </cell>
          <cell r="C7428">
            <v>0</v>
          </cell>
          <cell r="D7428">
            <v>23.53</v>
          </cell>
          <cell r="E7428">
            <v>23.53</v>
          </cell>
        </row>
        <row r="7429">
          <cell r="A7429" t="str">
            <v>701003130</v>
          </cell>
          <cell r="B7429" t="str">
            <v>SIRIUS-ACT KNEBELSCHALTER WEIß O-I RAST KPL. 1S</v>
          </cell>
          <cell r="C7429">
            <v>0</v>
          </cell>
          <cell r="D7429">
            <v>11.855554029897148</v>
          </cell>
          <cell r="E7429">
            <v>11.855554029897148</v>
          </cell>
        </row>
        <row r="7430">
          <cell r="A7430" t="str">
            <v>701003131</v>
          </cell>
          <cell r="B7430" t="str">
            <v>SIRIUS-ACT KNEBELSCHALTER GRÜN O-I RAST KPL. 1S</v>
          </cell>
          <cell r="C7430"/>
          <cell r="D7430"/>
          <cell r="E7430"/>
        </row>
        <row r="7431">
          <cell r="A7431" t="str">
            <v>701003132</v>
          </cell>
          <cell r="B7431" t="str">
            <v>SIRIUS-ACT KNEBELSCHALTER  I-O-II RAST KPL. 2 S</v>
          </cell>
          <cell r="C7431">
            <v>0</v>
          </cell>
          <cell r="D7431">
            <v>16.22</v>
          </cell>
          <cell r="E7431">
            <v>16.22</v>
          </cell>
        </row>
        <row r="7432">
          <cell r="A7432" t="str">
            <v>701003133</v>
          </cell>
          <cell r="B7432" t="str">
            <v>SIRIUS-ACT KNEBELSCHALTER  I&gt;O&lt;II TAST KPL. 2 S</v>
          </cell>
          <cell r="C7432">
            <v>0</v>
          </cell>
          <cell r="D7432">
            <v>16.22</v>
          </cell>
          <cell r="E7432">
            <v>16.22</v>
          </cell>
        </row>
        <row r="7433">
          <cell r="A7433" t="str">
            <v>701003140</v>
          </cell>
          <cell r="B7433" t="str">
            <v>SIRIUS-ACT SCHLÜSSELSCHALTER O-I RAST KPL. 1 S</v>
          </cell>
          <cell r="C7433">
            <v>0</v>
          </cell>
          <cell r="D7433">
            <v>20.844285714285714</v>
          </cell>
          <cell r="E7433">
            <v>20.844285714285714</v>
          </cell>
        </row>
        <row r="7434">
          <cell r="A7434" t="str">
            <v>701003150</v>
          </cell>
          <cell r="B7434" t="str">
            <v>SIRIUS-ACT NOT-HALT-PILZDRUCKTASTER 40 MM RAST</v>
          </cell>
          <cell r="C7434">
            <v>0</v>
          </cell>
          <cell r="D7434">
            <v>20.826239316239317</v>
          </cell>
          <cell r="E7434">
            <v>20.826239316239317</v>
          </cell>
        </row>
        <row r="7435">
          <cell r="A7435" t="str">
            <v>701003151</v>
          </cell>
          <cell r="B7435" t="str">
            <v>SIRIUS-ACT UNTERLEGSCHEIBE GELB, BESCH.DE,EN,FR,IT</v>
          </cell>
          <cell r="C7435">
            <v>0</v>
          </cell>
          <cell r="D7435">
            <v>4.7586601495112131</v>
          </cell>
          <cell r="E7435">
            <v>4.7586601495112131</v>
          </cell>
        </row>
        <row r="7436">
          <cell r="A7436" t="str">
            <v>701003180</v>
          </cell>
          <cell r="B7436" t="str">
            <v>SIRIUS-ACT SCHILDERTRÄGER 27X27</v>
          </cell>
          <cell r="C7436">
            <v>0</v>
          </cell>
          <cell r="D7436">
            <v>0.73797045510965265</v>
          </cell>
          <cell r="E7436">
            <v>0.73797045510965265</v>
          </cell>
        </row>
        <row r="7437">
          <cell r="A7437" t="str">
            <v>701003181</v>
          </cell>
          <cell r="B7437" t="str">
            <v>SIRIUS-ACT KONTAKTMODUL 1S</v>
          </cell>
          <cell r="C7437">
            <v>0</v>
          </cell>
          <cell r="D7437">
            <v>3.49</v>
          </cell>
          <cell r="E7437">
            <v>3.49</v>
          </cell>
        </row>
        <row r="7438">
          <cell r="A7438" t="str">
            <v>701003182</v>
          </cell>
          <cell r="B7438" t="str">
            <v>SIRIUS-ACT KONTAKTMODUL 1OE</v>
          </cell>
          <cell r="C7438">
            <v>0</v>
          </cell>
          <cell r="D7438">
            <v>3.3849999999999998</v>
          </cell>
          <cell r="E7438">
            <v>3.3849999999999998</v>
          </cell>
        </row>
        <row r="7439">
          <cell r="A7439" t="str">
            <v>701003183</v>
          </cell>
          <cell r="B7439" t="str">
            <v>SIRIUS-ACT KONTAKTMODUL 2OE (SCHRAUBANSCHLUSS)</v>
          </cell>
          <cell r="C7439">
            <v>0</v>
          </cell>
          <cell r="D7439">
            <v>6.87</v>
          </cell>
          <cell r="E7439">
            <v>6.87</v>
          </cell>
        </row>
        <row r="7440">
          <cell r="A7440" t="str">
            <v>701003185</v>
          </cell>
          <cell r="B7440" t="str">
            <v xml:space="preserve">SIRIUS ACT HALTER FÜR 3 MODULE KUNSTSTOFF </v>
          </cell>
          <cell r="C7440">
            <v>0</v>
          </cell>
          <cell r="D7440">
            <v>1.332222222222222</v>
          </cell>
          <cell r="E7440">
            <v>1.332222222222222</v>
          </cell>
        </row>
        <row r="7441">
          <cell r="A7441" t="str">
            <v>701003190</v>
          </cell>
          <cell r="B7441" t="str">
            <v>SIRIUS-ACT LED-MODUL INTEGRIERT AC/DC 24V GELB</v>
          </cell>
          <cell r="C7441">
            <v>0</v>
          </cell>
          <cell r="D7441">
            <v>4.84</v>
          </cell>
          <cell r="E7441">
            <v>4.84</v>
          </cell>
        </row>
        <row r="7442">
          <cell r="A7442" t="str">
            <v>701003191</v>
          </cell>
          <cell r="B7442" t="str">
            <v>SIRIUS-ACT LED-MODUL INTEGRIERT AC/DC 24V GRÜN</v>
          </cell>
          <cell r="C7442">
            <v>0</v>
          </cell>
          <cell r="D7442">
            <v>5.4</v>
          </cell>
          <cell r="E7442">
            <v>5.4</v>
          </cell>
        </row>
        <row r="7443">
          <cell r="A7443" t="str">
            <v>701003192</v>
          </cell>
          <cell r="B7443" t="str">
            <v>SIRIUS-ACT LED-MODUL INTEGRIERT AC/DC 24V BLAU</v>
          </cell>
          <cell r="C7443">
            <v>0</v>
          </cell>
          <cell r="D7443">
            <v>5.37</v>
          </cell>
          <cell r="E7443">
            <v>5.37</v>
          </cell>
        </row>
        <row r="7444">
          <cell r="A7444" t="str">
            <v>701003193</v>
          </cell>
          <cell r="B7444" t="str">
            <v>SIRIUS-ACT LED-MODUL INTEGRIERT AC/DC 24V WEISS</v>
          </cell>
          <cell r="C7444">
            <v>0</v>
          </cell>
          <cell r="D7444">
            <v>4.84</v>
          </cell>
          <cell r="E7444">
            <v>4.84</v>
          </cell>
        </row>
        <row r="7445">
          <cell r="A7445" t="str">
            <v>701003194</v>
          </cell>
          <cell r="B7445" t="str">
            <v>SIRIUS-ACT LED-MODUL INTEGRIERT AC/DC 24V ROT</v>
          </cell>
          <cell r="C7445"/>
          <cell r="D7445">
            <v>5.37</v>
          </cell>
          <cell r="E7445">
            <v>5.37</v>
          </cell>
        </row>
        <row r="7446">
          <cell r="A7446" t="str">
            <v>701003201</v>
          </cell>
          <cell r="B7446" t="str">
            <v xml:space="preserve">SIRIUS-ACT DRUCKTASTER 22MM WEISS </v>
          </cell>
          <cell r="C7446">
            <v>0</v>
          </cell>
          <cell r="D7446">
            <v>3.08</v>
          </cell>
          <cell r="E7446">
            <v>3.08</v>
          </cell>
        </row>
        <row r="7447">
          <cell r="A7447" t="str">
            <v>701003202</v>
          </cell>
          <cell r="B7447" t="str">
            <v>SIRIUS-ACT DRUCKTASTER 22MM WEISS  (DT HOCH)</v>
          </cell>
          <cell r="C7447"/>
          <cell r="D7447">
            <v>4.72</v>
          </cell>
          <cell r="E7447">
            <v>4.72</v>
          </cell>
        </row>
        <row r="7448">
          <cell r="A7448" t="str">
            <v>701003210</v>
          </cell>
          <cell r="B7448" t="str">
            <v xml:space="preserve">SIRIUS-ACT LEUCHTDRUCKTASTER 22MM GELB </v>
          </cell>
          <cell r="C7448"/>
          <cell r="D7448">
            <v>4.2300000000000004</v>
          </cell>
          <cell r="E7448">
            <v>4.2300000000000004</v>
          </cell>
        </row>
        <row r="7449">
          <cell r="A7449" t="str">
            <v>701003211</v>
          </cell>
          <cell r="B7449" t="str">
            <v>SIRIUS-ACT LEUCHTDRUCKTASTER 22MM GRÜN</v>
          </cell>
          <cell r="C7449">
            <v>0</v>
          </cell>
          <cell r="D7449">
            <v>4.3</v>
          </cell>
          <cell r="E7449">
            <v>4.3</v>
          </cell>
        </row>
        <row r="7450">
          <cell r="A7450" t="str">
            <v>701003212</v>
          </cell>
          <cell r="B7450" t="str">
            <v>SIRIUS-ACT LEUCHTDRUCKTASTER 22MM BLAU</v>
          </cell>
          <cell r="C7450">
            <v>0</v>
          </cell>
          <cell r="D7450">
            <v>4.3</v>
          </cell>
          <cell r="E7450">
            <v>4.3</v>
          </cell>
        </row>
        <row r="7451">
          <cell r="A7451" t="str">
            <v>701003213</v>
          </cell>
          <cell r="B7451" t="str">
            <v xml:space="preserve">SIRIUS-ACT LEUCHTDRUCKTASTER 22MM KLAR </v>
          </cell>
          <cell r="C7451">
            <v>0</v>
          </cell>
          <cell r="D7451">
            <v>4.3</v>
          </cell>
          <cell r="E7451">
            <v>4.3</v>
          </cell>
        </row>
        <row r="7452">
          <cell r="A7452" t="str">
            <v>701003214</v>
          </cell>
          <cell r="B7452" t="str">
            <v>SIRIUS-ACT LEUCHTDRUCKTASTER 22MM ROT</v>
          </cell>
          <cell r="C7452"/>
          <cell r="D7452">
            <v>4.2300000000000004</v>
          </cell>
          <cell r="E7452">
            <v>4.2300000000000004</v>
          </cell>
        </row>
        <row r="7453">
          <cell r="A7453" t="str">
            <v>701003220</v>
          </cell>
          <cell r="B7453" t="str">
            <v>SIRIUS-ACT LEUCHTMELDER GELB</v>
          </cell>
          <cell r="C7453"/>
          <cell r="D7453">
            <v>2.4500000000000002</v>
          </cell>
          <cell r="E7453">
            <v>2.4500000000000002</v>
          </cell>
        </row>
        <row r="7454">
          <cell r="A7454" t="str">
            <v>701003221</v>
          </cell>
          <cell r="B7454" t="str">
            <v>SIRIUS-ACT LEUCHTMELDER GRÜN</v>
          </cell>
          <cell r="C7454">
            <v>0</v>
          </cell>
          <cell r="D7454">
            <v>2.19</v>
          </cell>
          <cell r="E7454">
            <v>2.19</v>
          </cell>
        </row>
        <row r="7455">
          <cell r="A7455" t="str">
            <v>701003240</v>
          </cell>
          <cell r="B7455" t="str">
            <v>SIRIUS-ACT KNEBELSCHALTER SCHWARZ O-I RAST</v>
          </cell>
          <cell r="C7455">
            <v>0</v>
          </cell>
          <cell r="D7455">
            <v>6.7</v>
          </cell>
          <cell r="E7455">
            <v>6.7</v>
          </cell>
        </row>
        <row r="7456">
          <cell r="A7456" t="str">
            <v>701003247</v>
          </cell>
          <cell r="B7456" t="str">
            <v>SIRIUS-ACT LEUCHTPILZDRUCKTASTER 40 MM GELB</v>
          </cell>
          <cell r="C7456">
            <v>0</v>
          </cell>
          <cell r="D7456">
            <v>13.23</v>
          </cell>
          <cell r="E7456">
            <v>13.23</v>
          </cell>
        </row>
        <row r="7457">
          <cell r="A7457" t="str">
            <v>701003251</v>
          </cell>
          <cell r="B7457" t="str">
            <v>SIRIUS-ACT NOT-HALT-PILZDRUCKTASTER 30 MM RAST</v>
          </cell>
          <cell r="C7457">
            <v>0</v>
          </cell>
          <cell r="D7457">
            <v>12.96</v>
          </cell>
          <cell r="E7457">
            <v>12.96</v>
          </cell>
        </row>
        <row r="7458">
          <cell r="A7458" t="str">
            <v>701003252</v>
          </cell>
          <cell r="B7458" t="str">
            <v>SIRIUS-ACT NOT-HALT-PILZDRUCKTASTER 40MM RAST</v>
          </cell>
          <cell r="C7458">
            <v>0</v>
          </cell>
          <cell r="D7458">
            <v>13.9</v>
          </cell>
          <cell r="E7458">
            <v>13.9</v>
          </cell>
        </row>
        <row r="7459">
          <cell r="A7459" t="str">
            <v>701004001</v>
          </cell>
          <cell r="B7459" t="str">
            <v>SIGNUM LEERGEHÄUSE GEKAPSELT 1BEFEHLSSTELLE, GRAU</v>
          </cell>
          <cell r="C7459">
            <v>0</v>
          </cell>
          <cell r="D7459">
            <v>7.38</v>
          </cell>
          <cell r="E7459">
            <v>7.38</v>
          </cell>
        </row>
        <row r="7460">
          <cell r="A7460" t="str">
            <v>701004002</v>
          </cell>
          <cell r="B7460" t="str">
            <v>SIGNUM LEERGEHÄUSE GEKAPSELT 2BEFEHLSSTELLE, GRAU</v>
          </cell>
          <cell r="C7460">
            <v>0</v>
          </cell>
          <cell r="D7460">
            <v>7.24</v>
          </cell>
          <cell r="E7460">
            <v>7.24</v>
          </cell>
        </row>
        <row r="7461">
          <cell r="A7461" t="str">
            <v>701004003</v>
          </cell>
          <cell r="B7461" t="str">
            <v>SIGNUM LEERGEHÄUSE GEKAPSELT 3BEFEHLSSTELLE, GRAU</v>
          </cell>
          <cell r="C7461">
            <v>0</v>
          </cell>
          <cell r="D7461">
            <v>9.7200000000000006</v>
          </cell>
          <cell r="E7461">
            <v>9.7200000000000006</v>
          </cell>
        </row>
        <row r="7462">
          <cell r="A7462" t="str">
            <v>701004004</v>
          </cell>
          <cell r="B7462" t="str">
            <v>SIGNUM LEERGEHÄUSE GEKAPSELT 4BEFEHLSSTELLE, GRAU</v>
          </cell>
          <cell r="C7462">
            <v>0</v>
          </cell>
          <cell r="D7462">
            <v>15.48</v>
          </cell>
          <cell r="E7462">
            <v>15.48</v>
          </cell>
        </row>
        <row r="7463">
          <cell r="A7463" t="str">
            <v>701004005</v>
          </cell>
          <cell r="B7463" t="str">
            <v>SIGNUM LEERGEHÄUSE GEKAPSELT 6BEFEHLSSTELLE, GRAU</v>
          </cell>
          <cell r="C7463">
            <v>0</v>
          </cell>
          <cell r="D7463">
            <v>17.32</v>
          </cell>
          <cell r="E7463">
            <v>17.32</v>
          </cell>
        </row>
        <row r="7464">
          <cell r="A7464" t="str">
            <v>701004006</v>
          </cell>
          <cell r="B7464" t="str">
            <v>SIGNUM UNTERLEGSCHILD GELB, FÜR NOT-AUS (OHNE</v>
          </cell>
          <cell r="C7464">
            <v>0</v>
          </cell>
          <cell r="D7464">
            <v>2.34</v>
          </cell>
          <cell r="E7464">
            <v>2.34</v>
          </cell>
        </row>
        <row r="7465">
          <cell r="A7465" t="str">
            <v>701004007</v>
          </cell>
          <cell r="B7465" t="str">
            <v>SIGNUM GEHÄUSE, OBERTEIL GELB, GEKAPSELT, BESTÜCKT</v>
          </cell>
          <cell r="C7465">
            <v>0</v>
          </cell>
          <cell r="D7465">
            <v>23.67</v>
          </cell>
          <cell r="E7465">
            <v>23.67</v>
          </cell>
        </row>
        <row r="7466">
          <cell r="A7466" t="str">
            <v>701004008</v>
          </cell>
          <cell r="B7466" t="str">
            <v>SIGNUM GEHÄUSE, GELB, MIT SCHUTZKRAGEN,M. PDT-ROT,</v>
          </cell>
          <cell r="C7466">
            <v>0</v>
          </cell>
          <cell r="D7466">
            <v>31.95</v>
          </cell>
          <cell r="E7466">
            <v>31.95</v>
          </cell>
        </row>
        <row r="7467">
          <cell r="A7467" t="str">
            <v>701004010</v>
          </cell>
          <cell r="B7467" t="str">
            <v>SIGNUM NOT-AUS-DRUCKTASTER 30MM</v>
          </cell>
          <cell r="C7467">
            <v>0</v>
          </cell>
          <cell r="D7467">
            <v>12.06</v>
          </cell>
          <cell r="E7467">
            <v>12.06</v>
          </cell>
        </row>
        <row r="7468">
          <cell r="A7468" t="str">
            <v>701004020</v>
          </cell>
          <cell r="B7468" t="str">
            <v>SIGNUM BODENELEMENT 1 SCHLIESSER (BEDIENTABLEAU)</v>
          </cell>
          <cell r="C7468">
            <v>0</v>
          </cell>
          <cell r="D7468">
            <v>4.9390000000000001</v>
          </cell>
          <cell r="E7468">
            <v>4.9390000000000001</v>
          </cell>
        </row>
        <row r="7469">
          <cell r="A7469" t="str">
            <v>701004021</v>
          </cell>
          <cell r="B7469" t="str">
            <v>SIGNUM BODENELEMENT 1 OEFFNER (BEDIENTABLEAU)</v>
          </cell>
          <cell r="C7469">
            <v>0</v>
          </cell>
          <cell r="D7469">
            <v>4.9391666666666669</v>
          </cell>
          <cell r="E7469">
            <v>4.9391666666666669</v>
          </cell>
        </row>
        <row r="7470">
          <cell r="A7470" t="str">
            <v>701004022</v>
          </cell>
          <cell r="B7470" t="str">
            <v>SIGNUM LAMPENFASSUNG BA 9S BOENBEFESTIGUNG</v>
          </cell>
          <cell r="C7470">
            <v>0</v>
          </cell>
          <cell r="D7470">
            <v>3.54</v>
          </cell>
          <cell r="E7470">
            <v>3.54</v>
          </cell>
        </row>
        <row r="7471">
          <cell r="A7471" t="str">
            <v>701004100</v>
          </cell>
          <cell r="B7471" t="str">
            <v>IVS-HUTSCHIENENADAPTER M22-IVS</v>
          </cell>
          <cell r="C7471">
            <v>0</v>
          </cell>
          <cell r="D7471">
            <v>3.07</v>
          </cell>
          <cell r="E7471">
            <v>3.07</v>
          </cell>
        </row>
        <row r="7472">
          <cell r="A7472" t="str">
            <v>701004101</v>
          </cell>
          <cell r="B7472" t="str">
            <v>SIRIUS-ACT GEHÄUSE 1 FACH, GRAU</v>
          </cell>
          <cell r="C7472">
            <v>0</v>
          </cell>
          <cell r="D7472">
            <v>5.53</v>
          </cell>
          <cell r="E7472">
            <v>5.53</v>
          </cell>
        </row>
        <row r="7473">
          <cell r="A7473" t="str">
            <v>701004102</v>
          </cell>
          <cell r="B7473" t="str">
            <v>SIRIUS-ACT GEHÄUSE 2 FACH, GRAU</v>
          </cell>
          <cell r="C7473">
            <v>0</v>
          </cell>
          <cell r="D7473">
            <v>9.6300000000000008</v>
          </cell>
          <cell r="E7473">
            <v>9.6300000000000008</v>
          </cell>
        </row>
        <row r="7474">
          <cell r="A7474" t="str">
            <v>701004103</v>
          </cell>
          <cell r="B7474" t="str">
            <v>SIRIUS-ACT GEHÄUSE 3 FACH, GRAU</v>
          </cell>
          <cell r="C7474">
            <v>0</v>
          </cell>
          <cell r="D7474">
            <v>10.62</v>
          </cell>
          <cell r="E7474">
            <v>10.62</v>
          </cell>
        </row>
        <row r="7475">
          <cell r="A7475" t="str">
            <v>701004104</v>
          </cell>
          <cell r="B7475" t="str">
            <v>SIRIUS-ACT GEHÄUSE 4 FACH, GRAU</v>
          </cell>
          <cell r="C7475">
            <v>0</v>
          </cell>
          <cell r="D7475">
            <v>11.74</v>
          </cell>
          <cell r="E7475">
            <v>11.74</v>
          </cell>
        </row>
        <row r="7476">
          <cell r="A7476" t="str">
            <v>701004105</v>
          </cell>
          <cell r="B7476" t="str">
            <v>SIRIUS-ACT GEHÄUSE 6 FACH, GRAU</v>
          </cell>
          <cell r="C7476">
            <v>0</v>
          </cell>
          <cell r="D7476">
            <v>19.03</v>
          </cell>
          <cell r="E7476">
            <v>19.03</v>
          </cell>
        </row>
        <row r="7477">
          <cell r="A7477" t="str">
            <v>701004106</v>
          </cell>
          <cell r="B7477" t="str">
            <v>SIRIUS-ACT LEERGEHÄUSE, OBERTEIL GELB, 1-FACH</v>
          </cell>
          <cell r="C7477"/>
          <cell r="D7477">
            <v>8.32</v>
          </cell>
          <cell r="E7477">
            <v>8.32</v>
          </cell>
        </row>
        <row r="7478">
          <cell r="A7478" t="str">
            <v>701004107</v>
          </cell>
          <cell r="B7478" t="str">
            <v>SIRIUS-ACT SCHUTZKRAGEN FÜR NOT-HALT-PILZDRUCKTAST</v>
          </cell>
          <cell r="C7478">
            <v>0</v>
          </cell>
          <cell r="D7478">
            <v>19.93</v>
          </cell>
          <cell r="E7478">
            <v>19.93</v>
          </cell>
        </row>
        <row r="7479">
          <cell r="A7479" t="str">
            <v>701004110</v>
          </cell>
          <cell r="B7479" t="str">
            <v>SIRIUS ACT-HUTSCHIENENADAPTER M22</v>
          </cell>
          <cell r="C7479">
            <v>0</v>
          </cell>
          <cell r="D7479">
            <v>4.8315750915750915</v>
          </cell>
          <cell r="E7479">
            <v>4.8315750915750915</v>
          </cell>
        </row>
        <row r="7480">
          <cell r="A7480" t="str">
            <v>701004111</v>
          </cell>
          <cell r="B7480" t="str">
            <v>SIRIUS ACT-KONTAKTELEMENT 1S BODENBEFESTIGUNG</v>
          </cell>
          <cell r="C7480">
            <v>0</v>
          </cell>
          <cell r="D7480">
            <v>4.2</v>
          </cell>
          <cell r="E7480">
            <v>4.2</v>
          </cell>
        </row>
        <row r="7481">
          <cell r="A7481" t="str">
            <v>701004112</v>
          </cell>
          <cell r="B7481" t="str">
            <v>SIRIUS ACT-KONTAKTELEMENT 1Ö BODENBEFESTIGUNG</v>
          </cell>
          <cell r="C7481">
            <v>0</v>
          </cell>
          <cell r="D7481">
            <v>4.2</v>
          </cell>
          <cell r="E7481">
            <v>4.2</v>
          </cell>
        </row>
        <row r="7482">
          <cell r="A7482" t="str">
            <v>701004120</v>
          </cell>
          <cell r="B7482" t="str">
            <v>SIRIUS ACT-LED-MODUL GELB, BODENBEFESTIGUNG</v>
          </cell>
          <cell r="C7482">
            <v>0</v>
          </cell>
          <cell r="D7482">
            <v>5.9</v>
          </cell>
          <cell r="E7482">
            <v>5.9</v>
          </cell>
        </row>
        <row r="7483">
          <cell r="A7483" t="str">
            <v>701004121</v>
          </cell>
          <cell r="B7483" t="str">
            <v>SIRIUS ACT-LED-MODUL GRÜN, BODENBEFESTIGUNG</v>
          </cell>
          <cell r="C7483">
            <v>0</v>
          </cell>
          <cell r="D7483">
            <v>5.75</v>
          </cell>
          <cell r="E7483">
            <v>5.75</v>
          </cell>
        </row>
        <row r="7484">
          <cell r="A7484" t="str">
            <v>701004122</v>
          </cell>
          <cell r="B7484" t="str">
            <v>SIRIUS ACT-LED-MODUL BLAU, BODENBEFESTIGUNG</v>
          </cell>
          <cell r="C7484">
            <v>0</v>
          </cell>
          <cell r="D7484">
            <v>5.9</v>
          </cell>
          <cell r="E7484">
            <v>5.9</v>
          </cell>
        </row>
        <row r="7485">
          <cell r="A7485" t="str">
            <v>701004123</v>
          </cell>
          <cell r="B7485" t="str">
            <v>SIRIUS ACT-LED-MODUL WEISS, BODENBEFESTIGUNG</v>
          </cell>
          <cell r="C7485">
            <v>0</v>
          </cell>
          <cell r="D7485">
            <v>5.74</v>
          </cell>
          <cell r="E7485">
            <v>5.74</v>
          </cell>
        </row>
        <row r="7486">
          <cell r="A7486" t="str">
            <v>701004124</v>
          </cell>
          <cell r="B7486" t="str">
            <v>SIRIUS ACT-LED-MODUL ROT, BODENBEFESTIGUNG</v>
          </cell>
          <cell r="C7486">
            <v>0</v>
          </cell>
          <cell r="D7486">
            <v>5</v>
          </cell>
          <cell r="E7486">
            <v>5</v>
          </cell>
        </row>
        <row r="7487">
          <cell r="A7487" t="str">
            <v>701004130</v>
          </cell>
          <cell r="B7487" t="str">
            <v>UNTERLEGSCHILD FÜR NOT-HALT PILZDRUCKTASTER GELB</v>
          </cell>
          <cell r="C7487">
            <v>0</v>
          </cell>
          <cell r="D7487">
            <v>3.69</v>
          </cell>
          <cell r="E7487">
            <v>3.69</v>
          </cell>
        </row>
        <row r="7488">
          <cell r="A7488" t="str">
            <v>701005001</v>
          </cell>
          <cell r="B7488" t="str">
            <v>FUSSSCHALTER 2NO+2NC OHNE HAUBE</v>
          </cell>
          <cell r="C7488">
            <v>0</v>
          </cell>
          <cell r="D7488">
            <v>67.05</v>
          </cell>
          <cell r="E7488">
            <v>67.05</v>
          </cell>
        </row>
        <row r="7489">
          <cell r="A7489" t="str">
            <v>701005002</v>
          </cell>
          <cell r="B7489" t="str">
            <v>PILZ FUSS-GROBHANDTASTER, 1 S.+ 1Ö. SCHWARZ</v>
          </cell>
          <cell r="C7489">
            <v>0</v>
          </cell>
          <cell r="D7489">
            <v>47.32</v>
          </cell>
          <cell r="E7489">
            <v>47.32</v>
          </cell>
        </row>
        <row r="7490">
          <cell r="A7490" t="str">
            <v>701005003</v>
          </cell>
          <cell r="B7490" t="str">
            <v>KOMPLETTGERÄT NOT-AUS, 1S+1Ö ZUB.F. MELDEGERÄT</v>
          </cell>
          <cell r="C7490">
            <v>0</v>
          </cell>
          <cell r="D7490">
            <v>68.540000000000006</v>
          </cell>
          <cell r="E7490">
            <v>68.540000000000006</v>
          </cell>
        </row>
        <row r="7491">
          <cell r="A7491" t="str">
            <v>701006002</v>
          </cell>
          <cell r="B7491" t="str">
            <v xml:space="preserve">EATON-DRUCKTASTE, FLACH, SCHWARZ TASTEND, ZUB. F. </v>
          </cell>
          <cell r="C7491">
            <v>0</v>
          </cell>
          <cell r="D7491">
            <v>4.07</v>
          </cell>
          <cell r="E7491">
            <v>4.07</v>
          </cell>
        </row>
        <row r="7492">
          <cell r="A7492" t="str">
            <v>701006003</v>
          </cell>
          <cell r="B7492" t="str">
            <v xml:space="preserve">EATON-DRUCKTASTE, FLACH, WEISS, TASTEND, ZUB. F. </v>
          </cell>
          <cell r="C7492">
            <v>0</v>
          </cell>
          <cell r="D7492">
            <v>5.12</v>
          </cell>
          <cell r="E7492">
            <v>5.12</v>
          </cell>
        </row>
        <row r="7493">
          <cell r="A7493" t="str">
            <v>701006050</v>
          </cell>
          <cell r="B7493" t="str">
            <v>EATON-BLINDVERSCHLÜSSE LICHTGRAU IP66, IP67, IP69</v>
          </cell>
          <cell r="C7493">
            <v>0</v>
          </cell>
          <cell r="D7493">
            <v>2.29</v>
          </cell>
          <cell r="E7493">
            <v>2.29</v>
          </cell>
        </row>
        <row r="7494">
          <cell r="A7494" t="str">
            <v>701006110</v>
          </cell>
          <cell r="B7494" t="str">
            <v>EATON-LEUCHTDRUCKTASTE, FLACH, GELB TASTEND ZUB.F.</v>
          </cell>
          <cell r="C7494">
            <v>0</v>
          </cell>
          <cell r="D7494">
            <v>7.13</v>
          </cell>
          <cell r="E7494">
            <v>7.13</v>
          </cell>
        </row>
        <row r="7495">
          <cell r="A7495" t="str">
            <v>701006111</v>
          </cell>
          <cell r="B7495" t="str">
            <v>EATON-LEUCHTDRUCKTASTE, FLACH, GRÜN TASTEND ZUB.F.</v>
          </cell>
          <cell r="C7495">
            <v>0</v>
          </cell>
          <cell r="D7495">
            <v>7.13</v>
          </cell>
          <cell r="E7495">
            <v>7.13</v>
          </cell>
        </row>
        <row r="7496">
          <cell r="A7496" t="str">
            <v>701006112</v>
          </cell>
          <cell r="B7496" t="str">
            <v>EATON-LEUCHTDRUCKTASTE, FLACH, BLAU TASTEND ZUB.F.</v>
          </cell>
          <cell r="C7496">
            <v>0</v>
          </cell>
          <cell r="D7496">
            <v>7.13</v>
          </cell>
          <cell r="E7496">
            <v>7.13</v>
          </cell>
        </row>
        <row r="7497">
          <cell r="A7497" t="str">
            <v>701006113</v>
          </cell>
          <cell r="B7497" t="str">
            <v>EATON-LEUCHTDRUCKTASTE FLACH, WEISS TASTEND. ZUB.F</v>
          </cell>
          <cell r="C7497">
            <v>0</v>
          </cell>
          <cell r="D7497">
            <v>7.13</v>
          </cell>
          <cell r="E7497">
            <v>7.13</v>
          </cell>
        </row>
        <row r="7498">
          <cell r="A7498" t="str">
            <v>701006114</v>
          </cell>
          <cell r="B7498" t="str">
            <v>EATON-LEUCHTDRUCKTASTE, FLACH, ROT TASTEND, ZUB.F</v>
          </cell>
          <cell r="C7498">
            <v>0</v>
          </cell>
          <cell r="D7498">
            <v>7.13</v>
          </cell>
          <cell r="E7498">
            <v>7.13</v>
          </cell>
        </row>
        <row r="7499">
          <cell r="A7499" t="str">
            <v>701006124</v>
          </cell>
          <cell r="B7499" t="str">
            <v xml:space="preserve">EATON-LEUCHTMELDER RMQ-TITAN,ROT, FLACH </v>
          </cell>
          <cell r="C7499">
            <v>0</v>
          </cell>
          <cell r="D7499">
            <v>4.54</v>
          </cell>
          <cell r="E7499">
            <v>4.54</v>
          </cell>
        </row>
        <row r="7500">
          <cell r="A7500" t="str">
            <v>701006130</v>
          </cell>
          <cell r="B7500" t="str">
            <v xml:space="preserve">EATON-SCHLÜSSELTASTE, 2 STELL. RASTEND, ZUB. F. </v>
          </cell>
          <cell r="C7500">
            <v>0</v>
          </cell>
          <cell r="D7500">
            <v>38.200000000000003</v>
          </cell>
          <cell r="E7500">
            <v>38.200000000000003</v>
          </cell>
        </row>
        <row r="7501">
          <cell r="A7501" t="str">
            <v>701006132</v>
          </cell>
          <cell r="B7501" t="str">
            <v>EATON-SCHLÜSSELTASTE, 3 STELL. RASTEND, ZUB. F.</v>
          </cell>
          <cell r="C7501">
            <v>0</v>
          </cell>
          <cell r="D7501">
            <v>37.18</v>
          </cell>
          <cell r="E7501">
            <v>37.18</v>
          </cell>
        </row>
        <row r="7502">
          <cell r="A7502" t="str">
            <v>701006133</v>
          </cell>
          <cell r="B7502" t="str">
            <v>EATON-WAHLTASTE M. KNEBELGRIFF RASTEND AUS/EIN</v>
          </cell>
          <cell r="C7502">
            <v>0</v>
          </cell>
          <cell r="D7502">
            <v>10.96</v>
          </cell>
          <cell r="E7502">
            <v>10.96</v>
          </cell>
        </row>
        <row r="7503">
          <cell r="A7503" t="str">
            <v>701006150</v>
          </cell>
          <cell r="B7503" t="str">
            <v>EATON-NOT-HALT-TASTE 38MM SCHLÜSSELENTRIEGEL.</v>
          </cell>
          <cell r="C7503">
            <v>0</v>
          </cell>
          <cell r="D7503">
            <v>40.659999999999997</v>
          </cell>
          <cell r="E7503">
            <v>40.659999999999997</v>
          </cell>
        </row>
        <row r="7504">
          <cell r="A7504" t="str">
            <v>701006151</v>
          </cell>
          <cell r="B7504" t="str">
            <v>EATON-NOT-HALT-SCHILD; GELB; BESCHRIFTUNG, DURCHM.</v>
          </cell>
          <cell r="C7504">
            <v>0</v>
          </cell>
          <cell r="D7504">
            <v>5.87</v>
          </cell>
          <cell r="E7504">
            <v>5.87</v>
          </cell>
        </row>
        <row r="7505">
          <cell r="A7505" t="str">
            <v>701006152</v>
          </cell>
          <cell r="B7505" t="str">
            <v>EATON-HALT-STOPP-TASTE PILZFORM 38MM SCHWARZ</v>
          </cell>
          <cell r="C7505">
            <v>0</v>
          </cell>
          <cell r="D7505">
            <v>22.29</v>
          </cell>
          <cell r="E7505">
            <v>22.29</v>
          </cell>
        </row>
        <row r="7506">
          <cell r="A7506" t="str">
            <v>701006153</v>
          </cell>
          <cell r="B7506" t="str">
            <v>EATON-NOT-HALT-SCHUTZKRAGEN GELB IP65</v>
          </cell>
          <cell r="C7506">
            <v>0</v>
          </cell>
          <cell r="D7506">
            <v>9.57</v>
          </cell>
          <cell r="E7506">
            <v>9.57</v>
          </cell>
        </row>
        <row r="7507">
          <cell r="A7507" t="str">
            <v>701006154</v>
          </cell>
          <cell r="B7507" t="str">
            <v>EATON-NOT-HALT-SCHILD BESCHRIFTUNG-NOT-HALT; GELB</v>
          </cell>
          <cell r="C7507">
            <v>0</v>
          </cell>
          <cell r="D7507">
            <v>3.03</v>
          </cell>
          <cell r="E7507">
            <v>3.03</v>
          </cell>
        </row>
        <row r="7508">
          <cell r="A7508" t="str">
            <v>701006155</v>
          </cell>
          <cell r="B7508" t="str">
            <v>EATON-NOT-HALT-TASTE 38MM DREHENTRIEG. ROT-GELB</v>
          </cell>
          <cell r="C7508">
            <v>0</v>
          </cell>
          <cell r="D7508">
            <v>19.66</v>
          </cell>
          <cell r="E7508">
            <v>19.66</v>
          </cell>
        </row>
        <row r="7509">
          <cell r="A7509" t="str">
            <v>701006156</v>
          </cell>
          <cell r="B7509" t="str">
            <v>EATON-NOT-HALT HAUPTSCHALTER P3-63 DREHGRIFF-ROT</v>
          </cell>
          <cell r="C7509">
            <v>0</v>
          </cell>
          <cell r="D7509">
            <v>94.51</v>
          </cell>
          <cell r="E7509">
            <v>94.51</v>
          </cell>
        </row>
        <row r="7510">
          <cell r="A7510" t="str">
            <v>701006181</v>
          </cell>
          <cell r="B7510" t="str">
            <v>EATON-KONTAKTELEMENT 1S, BEFESTIGUNGSADAPTER,</v>
          </cell>
          <cell r="C7510">
            <v>0</v>
          </cell>
          <cell r="D7510">
            <v>5.48</v>
          </cell>
          <cell r="E7510">
            <v>5.48</v>
          </cell>
        </row>
        <row r="7511">
          <cell r="A7511" t="str">
            <v>701006182</v>
          </cell>
          <cell r="B7511" t="str">
            <v>EATON-KONTAKTELEMENT 1Ö, FRONTBEFEST. SCHRAUBA.</v>
          </cell>
          <cell r="C7511">
            <v>0</v>
          </cell>
          <cell r="D7511">
            <v>3.7012499999999999</v>
          </cell>
          <cell r="E7511">
            <v>3.7012499999999999</v>
          </cell>
        </row>
        <row r="7512">
          <cell r="A7512" t="str">
            <v>701006183</v>
          </cell>
          <cell r="B7512" t="str">
            <v>EATON-EINLEGESCHILD 27X18MM O. BESCHRIFTUNG; ALU</v>
          </cell>
          <cell r="C7512">
            <v>0</v>
          </cell>
          <cell r="D7512">
            <v>0.52</v>
          </cell>
          <cell r="E7512">
            <v>0.52</v>
          </cell>
        </row>
        <row r="7513">
          <cell r="A7513" t="str">
            <v>701006184</v>
          </cell>
          <cell r="B7513" t="str">
            <v>EATON-TASTENZUSATZ-SCHILDTRÄGER O. SCHILD 30X50MM</v>
          </cell>
          <cell r="C7513">
            <v>0</v>
          </cell>
          <cell r="D7513">
            <v>0.48</v>
          </cell>
          <cell r="E7513">
            <v>0.48</v>
          </cell>
        </row>
        <row r="7514">
          <cell r="A7514" t="str">
            <v>701006185</v>
          </cell>
          <cell r="B7514" t="str">
            <v>EATON-BEFESTIGUNGSADAPTER, FRONTBEFESTIGUNG</v>
          </cell>
          <cell r="C7514">
            <v>0</v>
          </cell>
          <cell r="D7514">
            <v>1.52</v>
          </cell>
          <cell r="E7514">
            <v>1.52</v>
          </cell>
        </row>
        <row r="7515">
          <cell r="A7515" t="str">
            <v>701006186</v>
          </cell>
          <cell r="B7515" t="str">
            <v>EATON-KONTAKTELEMENT 1S, FRONTBEFEST. SCHRAUBKL.</v>
          </cell>
          <cell r="C7515">
            <v>0</v>
          </cell>
          <cell r="D7515">
            <v>3.63</v>
          </cell>
          <cell r="E7515">
            <v>3.63</v>
          </cell>
        </row>
        <row r="7516">
          <cell r="A7516" t="str">
            <v>701006191</v>
          </cell>
          <cell r="B7516" t="str">
            <v>EATON-LEUCHTELEMENT LED, FRONTBEFEST. GRÜN</v>
          </cell>
          <cell r="C7516">
            <v>0</v>
          </cell>
          <cell r="D7516">
            <v>6.67</v>
          </cell>
          <cell r="E7516">
            <v>6.67</v>
          </cell>
        </row>
        <row r="7517">
          <cell r="A7517" t="str">
            <v>701006192</v>
          </cell>
          <cell r="B7517" t="str">
            <v xml:space="preserve">EATON-LEUCHTELEMENT LED, FRONTBEFEST. BLAU </v>
          </cell>
          <cell r="C7517"/>
          <cell r="D7517">
            <v>6.85</v>
          </cell>
          <cell r="E7517">
            <v>6.85</v>
          </cell>
        </row>
        <row r="7518">
          <cell r="A7518" t="str">
            <v>701006193</v>
          </cell>
          <cell r="B7518" t="str">
            <v>EATON-LEUCHTELEMENT LED, FRONTBEFEST. WEISS</v>
          </cell>
          <cell r="C7518">
            <v>0</v>
          </cell>
          <cell r="D7518">
            <v>7.03</v>
          </cell>
          <cell r="E7518">
            <v>7.03</v>
          </cell>
        </row>
        <row r="7519">
          <cell r="A7519" t="str">
            <v>701006194</v>
          </cell>
          <cell r="B7519" t="str">
            <v xml:space="preserve">EATON-LEUCHTELEMENT LED, FRONTBEFEST. ROT </v>
          </cell>
          <cell r="C7519">
            <v>0</v>
          </cell>
          <cell r="D7519">
            <v>7.03</v>
          </cell>
          <cell r="E7519">
            <v>7.03</v>
          </cell>
        </row>
        <row r="7520">
          <cell r="A7520" t="str">
            <v>701006200</v>
          </cell>
          <cell r="B7520" t="str">
            <v>EATON-AUFBAUGEHÄUSE 1-FACH, ZUBEHÖR FÜR MELDEGERÄT</v>
          </cell>
          <cell r="C7520">
            <v>0</v>
          </cell>
          <cell r="D7520">
            <v>11.37</v>
          </cell>
          <cell r="E7520">
            <v>11.37</v>
          </cell>
        </row>
        <row r="7521">
          <cell r="A7521" t="str">
            <v>701006201</v>
          </cell>
          <cell r="B7521" t="str">
            <v>EATON-AUFBAUGEHÄUSE 2-FACH, ZUBEHÖR FÜR MELDEGERÄT</v>
          </cell>
          <cell r="C7521">
            <v>0</v>
          </cell>
          <cell r="D7521">
            <v>14.15</v>
          </cell>
          <cell r="E7521">
            <v>14.15</v>
          </cell>
        </row>
        <row r="7522">
          <cell r="A7522" t="str">
            <v>701006202</v>
          </cell>
          <cell r="B7522" t="str">
            <v>EATON-AUFBAUGEHÄUSE 3-FACH, ZUBEHÖR FÜR MELDEGERÄT</v>
          </cell>
          <cell r="C7522">
            <v>0</v>
          </cell>
          <cell r="D7522">
            <v>14.15</v>
          </cell>
          <cell r="E7522">
            <v>14.15</v>
          </cell>
        </row>
        <row r="7523">
          <cell r="A7523" t="str">
            <v>701006203</v>
          </cell>
          <cell r="B7523" t="str">
            <v>EATON-AUFBAUGEHÄUSE 4-FACH, ZUBEHÖR FÜR MELDEGERÄT</v>
          </cell>
          <cell r="C7523">
            <v>0</v>
          </cell>
          <cell r="D7523">
            <v>17.86</v>
          </cell>
          <cell r="E7523">
            <v>17.86</v>
          </cell>
        </row>
        <row r="7524">
          <cell r="A7524" t="str">
            <v>701006205</v>
          </cell>
          <cell r="B7524" t="str">
            <v>EATON-AUFBAUGEHÄUSE 6-FACH, ZUBEHÖR FÜR MELDEGERÄT</v>
          </cell>
          <cell r="C7524">
            <v>0</v>
          </cell>
          <cell r="D7524">
            <v>23.15</v>
          </cell>
          <cell r="E7524">
            <v>23.15</v>
          </cell>
        </row>
        <row r="7525">
          <cell r="A7525" t="str">
            <v>701006210</v>
          </cell>
          <cell r="B7525" t="str">
            <v>EATON-KONTAKTELEMENT 1S, BODENBEFESTIGUNG</v>
          </cell>
          <cell r="C7525">
            <v>0</v>
          </cell>
          <cell r="D7525">
            <v>3.6</v>
          </cell>
          <cell r="E7525">
            <v>3.6</v>
          </cell>
        </row>
        <row r="7526">
          <cell r="A7526" t="str">
            <v>701006211</v>
          </cell>
          <cell r="B7526" t="str">
            <v>EATON-KONTAKTELEMENT 1OE, BODENBEFESTIGUNG</v>
          </cell>
          <cell r="C7526">
            <v>0</v>
          </cell>
          <cell r="D7526">
            <v>3.7</v>
          </cell>
          <cell r="E7526">
            <v>3.7</v>
          </cell>
        </row>
        <row r="7527">
          <cell r="A7527" t="str">
            <v>701006212</v>
          </cell>
          <cell r="B7527" t="str">
            <v xml:space="preserve">EATON-LEUCHTELEMENT LED, BODENBEFEST. BLAU </v>
          </cell>
          <cell r="C7527"/>
          <cell r="D7527">
            <v>7.13</v>
          </cell>
          <cell r="E7527">
            <v>7.13</v>
          </cell>
        </row>
        <row r="7528">
          <cell r="A7528" t="str">
            <v>701006213</v>
          </cell>
          <cell r="B7528" t="str">
            <v xml:space="preserve">EATON-LEUCHTELEMENT LED, BODENBEFEST. WEISS </v>
          </cell>
          <cell r="C7528">
            <v>0</v>
          </cell>
          <cell r="D7528">
            <v>6.85</v>
          </cell>
          <cell r="E7528">
            <v>6.85</v>
          </cell>
        </row>
        <row r="7529">
          <cell r="A7529" t="str">
            <v>701006214</v>
          </cell>
          <cell r="B7529" t="str">
            <v xml:space="preserve">EATON-LEUCHTELEMENT LED, BODENBEFEST. ROT </v>
          </cell>
          <cell r="C7529">
            <v>0</v>
          </cell>
          <cell r="D7529">
            <v>6.85</v>
          </cell>
          <cell r="E7529">
            <v>6.85</v>
          </cell>
        </row>
        <row r="7530">
          <cell r="A7530" t="str">
            <v>701006220</v>
          </cell>
          <cell r="B7530" t="str">
            <v xml:space="preserve">EATON-LEUCHTMELDER GELB, FLACH </v>
          </cell>
          <cell r="C7530">
            <v>0</v>
          </cell>
          <cell r="D7530">
            <v>4.54</v>
          </cell>
          <cell r="E7530">
            <v>4.54</v>
          </cell>
        </row>
        <row r="7531">
          <cell r="A7531" t="str">
            <v>702000001</v>
          </cell>
          <cell r="B7531" t="str">
            <v>BEZEICHNUNGSSCHILD OHNE BESCHRIFTUNG 22X22MM</v>
          </cell>
          <cell r="C7531">
            <v>0</v>
          </cell>
          <cell r="D7531">
            <v>0.374</v>
          </cell>
          <cell r="E7531">
            <v>0.374</v>
          </cell>
        </row>
        <row r="7532">
          <cell r="A7532" t="str">
            <v>702000002</v>
          </cell>
          <cell r="B7532" t="str">
            <v>BEZEICHNUNGSSCHILD OHNE BESCHRIFTUNG 27X27MM</v>
          </cell>
          <cell r="C7532">
            <v>0</v>
          </cell>
          <cell r="D7532">
            <v>0.40589999999999998</v>
          </cell>
          <cell r="E7532">
            <v>0.40589999999999998</v>
          </cell>
        </row>
        <row r="7533">
          <cell r="A7533" t="str">
            <v>702000013</v>
          </cell>
          <cell r="B7533" t="str">
            <v>SCHALLWANDLER F. AKUSTISCHEN MELDER 24V/80dB</v>
          </cell>
          <cell r="C7533">
            <v>0</v>
          </cell>
          <cell r="D7533">
            <v>10.71</v>
          </cell>
          <cell r="E7533">
            <v>10.71</v>
          </cell>
        </row>
        <row r="7534">
          <cell r="A7534" t="str">
            <v>702000014</v>
          </cell>
          <cell r="B7534" t="str">
            <v>****701003029**** Akustischer Melder*****</v>
          </cell>
          <cell r="C7534">
            <v>0</v>
          </cell>
          <cell r="D7534">
            <v>2.82</v>
          </cell>
          <cell r="E7534">
            <v>2.82</v>
          </cell>
        </row>
        <row r="7535">
          <cell r="A7535" t="str">
            <v>703000001</v>
          </cell>
          <cell r="B7535" t="str">
            <v>DIGITALES ÜBERWACHUNGSRELAIS FÜR 3-PHAS. NETZSPA.</v>
          </cell>
          <cell r="C7535">
            <v>0</v>
          </cell>
          <cell r="D7535">
            <v>144.78</v>
          </cell>
          <cell r="E7535">
            <v>144.78</v>
          </cell>
        </row>
        <row r="7536">
          <cell r="A7536" t="str">
            <v>703000002</v>
          </cell>
          <cell r="B7536" t="str">
            <v xml:space="preserve">EMR6-W400-M-1, PHASENWÄCHTER, ÜBER- UNTERSPANNUNG </v>
          </cell>
          <cell r="C7536">
            <v>0</v>
          </cell>
          <cell r="D7536">
            <v>117.8</v>
          </cell>
          <cell r="E7536">
            <v>117.8</v>
          </cell>
        </row>
        <row r="7537">
          <cell r="A7537" t="str">
            <v>703000003</v>
          </cell>
          <cell r="B7537" t="str">
            <v>FINDER KOPPELRELAIS 1 WECHSLER 24 VDC</v>
          </cell>
          <cell r="C7537">
            <v>0</v>
          </cell>
          <cell r="D7537">
            <v>9.83</v>
          </cell>
          <cell r="E7537">
            <v>9.83</v>
          </cell>
        </row>
        <row r="7538">
          <cell r="A7538" t="str">
            <v>703000004</v>
          </cell>
          <cell r="B7538" t="str">
            <v>***703000168 verwenden***  SICHERUNGSAUTOMAT B 10A</v>
          </cell>
          <cell r="C7538"/>
          <cell r="D7538">
            <v>5.03</v>
          </cell>
          <cell r="E7538">
            <v>5.03</v>
          </cell>
        </row>
        <row r="7539">
          <cell r="A7539" t="str">
            <v>703000005</v>
          </cell>
          <cell r="B7539" t="str">
            <v>SICHERUNGSAUTOMAT B 16 A</v>
          </cell>
          <cell r="C7539"/>
          <cell r="D7539">
            <v>3.67</v>
          </cell>
          <cell r="E7539">
            <v>3.67</v>
          </cell>
        </row>
        <row r="7540">
          <cell r="A7540" t="str">
            <v>703000006</v>
          </cell>
          <cell r="B7540" t="str">
            <v>SICHERUNGSAUTOMAT 3- POLIG B 10 A</v>
          </cell>
          <cell r="C7540">
            <v>0</v>
          </cell>
          <cell r="D7540">
            <v>29.77</v>
          </cell>
          <cell r="E7540">
            <v>29.77</v>
          </cell>
        </row>
        <row r="7541">
          <cell r="A7541" t="str">
            <v>703000007</v>
          </cell>
          <cell r="B7541" t="str">
            <v>Digitales Überwachungsrelais 3x 90-690V AC 15-70Hz</v>
          </cell>
          <cell r="C7541">
            <v>0</v>
          </cell>
          <cell r="D7541">
            <v>140.36000000000001</v>
          </cell>
          <cell r="E7541">
            <v>140.36000000000001</v>
          </cell>
        </row>
        <row r="7542">
          <cell r="A7542" t="str">
            <v>703000010</v>
          </cell>
          <cell r="B7542" t="str">
            <v xml:space="preserve">SIRIUS SICHERHEITSSCHALTGERÄT GRUNDGERÄT STANDARD </v>
          </cell>
          <cell r="C7542">
            <v>0</v>
          </cell>
          <cell r="D7542">
            <v>120.9</v>
          </cell>
          <cell r="E7542">
            <v>120.9</v>
          </cell>
        </row>
        <row r="7543">
          <cell r="A7543" t="str">
            <v>703000011</v>
          </cell>
          <cell r="B7543" t="str">
            <v>GERÄTEVERBINDER F. SICHERHEITSSCHALTGERÄT 3SK2</v>
          </cell>
          <cell r="C7543">
            <v>0</v>
          </cell>
          <cell r="D7543">
            <v>11.27</v>
          </cell>
          <cell r="E7543">
            <v>11.27</v>
          </cell>
        </row>
        <row r="7544">
          <cell r="A7544" t="str">
            <v>703000012</v>
          </cell>
          <cell r="B7544" t="str">
            <v>SIRIUS SICHERHEITSSCHALTGERÄT GRUNDGERÄT 3SK2</v>
          </cell>
          <cell r="C7544">
            <v>0</v>
          </cell>
          <cell r="D7544">
            <v>236.73</v>
          </cell>
          <cell r="E7544">
            <v>236.73</v>
          </cell>
        </row>
        <row r="7545">
          <cell r="A7545" t="str">
            <v>703000013</v>
          </cell>
          <cell r="B7545" t="str">
            <v>GERÄTEVERBINDER F. SICHERHEITSSCHALTGERÄT 3SK1</v>
          </cell>
          <cell r="C7545"/>
          <cell r="D7545">
            <v>12.09</v>
          </cell>
          <cell r="E7545">
            <v>12.09</v>
          </cell>
        </row>
        <row r="7546">
          <cell r="A7546" t="str">
            <v>703000014</v>
          </cell>
          <cell r="B7546" t="str">
            <v>SIRIUS SICHERHEITSSCHALTGERÄT EINGANGSER. ADVANCED</v>
          </cell>
          <cell r="C7546">
            <v>0</v>
          </cell>
          <cell r="D7546">
            <v>92.04</v>
          </cell>
          <cell r="E7546">
            <v>92.04</v>
          </cell>
        </row>
        <row r="7547">
          <cell r="A7547" t="str">
            <v>703000015</v>
          </cell>
          <cell r="B7547" t="str">
            <v>STECKDOSE F. TRAGSCHIENENMONTAGE 250V 16A GRAU</v>
          </cell>
          <cell r="C7547">
            <v>0</v>
          </cell>
          <cell r="D7547">
            <v>13.79</v>
          </cell>
          <cell r="E7547">
            <v>13.79</v>
          </cell>
        </row>
        <row r="7548">
          <cell r="A7548" t="str">
            <v>703000016</v>
          </cell>
          <cell r="B7548" t="str">
            <v>GERÄTEVERBINDER F. SICHERHEITSSCHALTGERÄT 3SK1</v>
          </cell>
          <cell r="C7548">
            <v>0</v>
          </cell>
          <cell r="D7548">
            <v>11.5</v>
          </cell>
          <cell r="E7548">
            <v>11.5</v>
          </cell>
        </row>
        <row r="7549">
          <cell r="A7549" t="str">
            <v>703000017</v>
          </cell>
          <cell r="B7549" t="str">
            <v>GERÄTEABSCHLUSSVERBINDER F. MOTORSTARTER 3RM1</v>
          </cell>
          <cell r="C7549">
            <v>0</v>
          </cell>
          <cell r="D7549">
            <v>12.32</v>
          </cell>
          <cell r="E7549">
            <v>12.32</v>
          </cell>
        </row>
        <row r="7550">
          <cell r="A7550" t="str">
            <v>703000018</v>
          </cell>
          <cell r="B7550" t="str">
            <v>GERÄTEVERBINDER F. MOTORSTARTER 3RM1</v>
          </cell>
          <cell r="C7550">
            <v>0</v>
          </cell>
          <cell r="D7550">
            <v>11.27</v>
          </cell>
          <cell r="E7550">
            <v>11.27</v>
          </cell>
        </row>
        <row r="7551">
          <cell r="A7551" t="str">
            <v>703000019</v>
          </cell>
          <cell r="B7551" t="str">
            <v>SIRIUS SICHERHEITSSCHALTGERÄT GRUNDGERÄT ADVANCED</v>
          </cell>
          <cell r="C7551">
            <v>0</v>
          </cell>
          <cell r="D7551">
            <v>92.04</v>
          </cell>
          <cell r="E7551">
            <v>92.04</v>
          </cell>
        </row>
        <row r="7552">
          <cell r="A7552" t="str">
            <v>703000020</v>
          </cell>
          <cell r="B7552" t="str">
            <v>GERÄTEVERBINDER F. SICHERHEITSSCHALTGERÄT 3SK1</v>
          </cell>
          <cell r="C7552">
            <v>0</v>
          </cell>
          <cell r="D7552">
            <v>10.210000000000001</v>
          </cell>
          <cell r="E7552">
            <v>10.210000000000001</v>
          </cell>
        </row>
        <row r="7553">
          <cell r="A7553" t="str">
            <v>703000021</v>
          </cell>
          <cell r="B7553" t="str">
            <v>PILZ KONTAKTERWEITERUNG PZE X5 24VDC 5N/O</v>
          </cell>
          <cell r="C7553">
            <v>0</v>
          </cell>
          <cell r="D7553">
            <v>102.767</v>
          </cell>
          <cell r="E7553">
            <v>102.767</v>
          </cell>
        </row>
        <row r="7554">
          <cell r="A7554" t="str">
            <v>703000022</v>
          </cell>
          <cell r="B7554" t="str">
            <v>NOT-AUS RELAIS PNOZ X10 24VDC 6N/O 4N/C 3LED</v>
          </cell>
          <cell r="C7554">
            <v>0</v>
          </cell>
          <cell r="D7554">
            <v>196.56</v>
          </cell>
          <cell r="E7554">
            <v>196.56</v>
          </cell>
        </row>
        <row r="7555">
          <cell r="A7555" t="str">
            <v>703000023</v>
          </cell>
          <cell r="B7555" t="str">
            <v>ENDLOSBRUECKE FÜR PLC RELAIS, L=500 MM, GRAU, FBST</v>
          </cell>
          <cell r="C7555">
            <v>0</v>
          </cell>
          <cell r="D7555">
            <v>6.28</v>
          </cell>
          <cell r="E7555">
            <v>6.28</v>
          </cell>
        </row>
        <row r="7556">
          <cell r="A7556" t="str">
            <v>703000024</v>
          </cell>
          <cell r="B7556" t="str">
            <v>NOT-AUS-SCHALTGERÄT PNOZ X2P 24V</v>
          </cell>
          <cell r="C7556">
            <v>0</v>
          </cell>
          <cell r="D7556">
            <v>69.430000000000007</v>
          </cell>
          <cell r="E7556">
            <v>69.430000000000007</v>
          </cell>
        </row>
        <row r="7557">
          <cell r="A7557" t="str">
            <v>703000025</v>
          </cell>
          <cell r="B7557" t="str">
            <v>STROMÜBERWACHUNGS-RELAIS DIGITAL</v>
          </cell>
          <cell r="C7557"/>
          <cell r="D7557">
            <v>97.79</v>
          </cell>
          <cell r="E7557">
            <v>97.79</v>
          </cell>
        </row>
        <row r="7558">
          <cell r="A7558" t="str">
            <v>703000026</v>
          </cell>
          <cell r="B7558" t="str">
            <v>PILZ PNOZ s3 C 24VDC 2 n/o SIGMA (FERDERKRAFTKL.)</v>
          </cell>
          <cell r="C7558">
            <v>0</v>
          </cell>
          <cell r="D7558">
            <v>78.3</v>
          </cell>
          <cell r="E7558">
            <v>78.3</v>
          </cell>
        </row>
        <row r="7559">
          <cell r="A7559" t="str">
            <v>703000027</v>
          </cell>
          <cell r="B7559" t="str">
            <v>SCHÜTZSICHERHEITSKOMBINATION TYP: PNOZ1 24V</v>
          </cell>
          <cell r="C7559"/>
          <cell r="D7559">
            <v>216</v>
          </cell>
          <cell r="E7559">
            <v>216</v>
          </cell>
        </row>
        <row r="7560">
          <cell r="A7560" t="str">
            <v>703000028</v>
          </cell>
          <cell r="B7560" t="str">
            <v>PHOENIX-SICHERHEITSRELAIS F NOT-AUS-SCHUTZTÜR-</v>
          </cell>
          <cell r="C7560">
            <v>0</v>
          </cell>
          <cell r="D7560">
            <v>90.18</v>
          </cell>
          <cell r="E7560">
            <v>90.18</v>
          </cell>
        </row>
        <row r="7561">
          <cell r="A7561" t="str">
            <v>703000029</v>
          </cell>
          <cell r="B7561" t="str">
            <v>PLC-WECHSELRELAIS 11/12/14 PLC-RPT- 24DC/21</v>
          </cell>
          <cell r="C7561">
            <v>0</v>
          </cell>
          <cell r="D7561">
            <v>5.96</v>
          </cell>
          <cell r="E7561">
            <v>5.96</v>
          </cell>
        </row>
        <row r="7562">
          <cell r="A7562" t="str">
            <v>703000030</v>
          </cell>
          <cell r="B7562" t="str">
            <v>FEHLERSTROM-SCHUTZSCHALTER</v>
          </cell>
          <cell r="C7562">
            <v>0</v>
          </cell>
          <cell r="D7562">
            <v>47.4</v>
          </cell>
          <cell r="E7562">
            <v>47.4</v>
          </cell>
        </row>
        <row r="7563">
          <cell r="A7563" t="str">
            <v>703000031</v>
          </cell>
          <cell r="B7563" t="str">
            <v>LEISTUNGSSCHÜTZ AC-3 38A 18,5KW/400V, 1S+1Ö, DC</v>
          </cell>
          <cell r="C7563">
            <v>0</v>
          </cell>
          <cell r="D7563">
            <v>137.82</v>
          </cell>
          <cell r="E7563">
            <v>137.82</v>
          </cell>
        </row>
        <row r="7564">
          <cell r="A7564" t="str">
            <v>703000032</v>
          </cell>
          <cell r="B7564" t="str">
            <v>SICHERHEITSRELAIS PSR-SCP-24UC ESAM4-3X1 1X2/B</v>
          </cell>
          <cell r="C7564">
            <v>0</v>
          </cell>
          <cell r="D7564">
            <v>101.16</v>
          </cell>
          <cell r="E7564">
            <v>101.16</v>
          </cell>
        </row>
        <row r="7565">
          <cell r="A7565" t="str">
            <v>703000033</v>
          </cell>
          <cell r="B7565" t="str">
            <v>SICHERHEITSRELAIS PSR-SCP- 24DC/MXF1/4X1/2X2/B</v>
          </cell>
          <cell r="C7565">
            <v>0</v>
          </cell>
          <cell r="D7565">
            <v>134</v>
          </cell>
          <cell r="E7565">
            <v>134</v>
          </cell>
        </row>
        <row r="7566">
          <cell r="A7566" t="str">
            <v>703000034</v>
          </cell>
          <cell r="B7566" t="str">
            <v>LEISTUNGSSCHÜTZ AC-3 50A 22KW/400V 1S+1Ö</v>
          </cell>
          <cell r="C7566">
            <v>0</v>
          </cell>
          <cell r="D7566">
            <v>186.74</v>
          </cell>
          <cell r="E7566">
            <v>186.74</v>
          </cell>
        </row>
        <row r="7567">
          <cell r="A7567" t="str">
            <v>703000035</v>
          </cell>
          <cell r="B7567" t="str">
            <v>SICHERUNGSAUTOMAT C4A</v>
          </cell>
          <cell r="C7567">
            <v>0</v>
          </cell>
          <cell r="D7567">
            <v>11</v>
          </cell>
          <cell r="E7567">
            <v>11</v>
          </cell>
        </row>
        <row r="7568">
          <cell r="A7568" t="str">
            <v>703000036</v>
          </cell>
          <cell r="B7568" t="str">
            <v>***alternativ_703000160***SICHERUNGSAUTOMAT C6A</v>
          </cell>
          <cell r="C7568">
            <v>0</v>
          </cell>
          <cell r="D7568">
            <v>12.3</v>
          </cell>
          <cell r="E7568">
            <v>12.3</v>
          </cell>
        </row>
        <row r="7569">
          <cell r="A7569" t="str">
            <v>703000037</v>
          </cell>
          <cell r="B7569" t="str">
            <v>SICHERUNGSAUTOMAT C10A</v>
          </cell>
          <cell r="C7569">
            <v>0</v>
          </cell>
          <cell r="D7569">
            <v>10.85</v>
          </cell>
          <cell r="E7569">
            <v>10.85</v>
          </cell>
        </row>
        <row r="7570">
          <cell r="A7570" t="str">
            <v>703000038</v>
          </cell>
          <cell r="B7570" t="str">
            <v>SICHERUNGSAUTOMAT C16A</v>
          </cell>
          <cell r="C7570">
            <v>0</v>
          </cell>
          <cell r="D7570">
            <v>9.08</v>
          </cell>
          <cell r="E7570">
            <v>9.08</v>
          </cell>
        </row>
        <row r="7571">
          <cell r="A7571" t="str">
            <v>703000039</v>
          </cell>
          <cell r="B7571" t="str">
            <v>LEISTUNGSSCHÜTZ AC-3 65A 30KW/400V, 1S+1Ö, DC</v>
          </cell>
          <cell r="C7571">
            <v>0</v>
          </cell>
          <cell r="D7571">
            <v>255.36</v>
          </cell>
          <cell r="E7571">
            <v>255.36</v>
          </cell>
        </row>
        <row r="7572">
          <cell r="A7572" t="str">
            <v>703000040</v>
          </cell>
          <cell r="B7572" t="str">
            <v>RELAISMODUL RIF-1-RPT-LDP-24DC/2X21/FG</v>
          </cell>
          <cell r="C7572">
            <v>0</v>
          </cell>
          <cell r="D7572">
            <v>15.48</v>
          </cell>
          <cell r="E7572">
            <v>15.48</v>
          </cell>
        </row>
        <row r="7573">
          <cell r="A7573" t="str">
            <v>703000041</v>
          </cell>
          <cell r="B7573" t="str">
            <v>SICHERUNGSAUTOMAT 2-POLIG C13A</v>
          </cell>
          <cell r="C7573">
            <v>0</v>
          </cell>
          <cell r="D7573">
            <v>26.72</v>
          </cell>
          <cell r="E7573">
            <v>26.72</v>
          </cell>
        </row>
        <row r="7574">
          <cell r="A7574" t="str">
            <v>703000043</v>
          </cell>
          <cell r="B7574" t="str">
            <v>***alternativ_703000180***SICHERUNGSAUTOMAT</v>
          </cell>
          <cell r="C7574">
            <v>0</v>
          </cell>
          <cell r="D7574">
            <v>34.85</v>
          </cell>
          <cell r="E7574">
            <v>34.85</v>
          </cell>
        </row>
        <row r="7575">
          <cell r="A7575" t="str">
            <v>703000044</v>
          </cell>
          <cell r="B7575" t="str">
            <v>SICHERUNGSAUTOMAT 2-POLIG C10A</v>
          </cell>
          <cell r="C7575">
            <v>0</v>
          </cell>
          <cell r="D7575">
            <v>28.4</v>
          </cell>
          <cell r="E7575">
            <v>28.4</v>
          </cell>
        </row>
        <row r="7576">
          <cell r="A7576" t="str">
            <v>703000045</v>
          </cell>
          <cell r="B7576" t="str">
            <v>SICHERUNGSAUTOMAT 2-POLIG C16A</v>
          </cell>
          <cell r="C7576">
            <v>0</v>
          </cell>
          <cell r="D7576">
            <v>26.5</v>
          </cell>
          <cell r="E7576">
            <v>26.5</v>
          </cell>
        </row>
        <row r="7577">
          <cell r="A7577" t="str">
            <v>703000046</v>
          </cell>
          <cell r="B7577" t="str">
            <v>***alternativ_703000190***SICHERUNGSAUTOMAT</v>
          </cell>
          <cell r="C7577"/>
          <cell r="D7577">
            <v>52.13</v>
          </cell>
          <cell r="E7577">
            <v>52.13</v>
          </cell>
        </row>
        <row r="7578">
          <cell r="A7578" t="str">
            <v>703000047</v>
          </cell>
          <cell r="B7578" t="str">
            <v>SICHERUNGSAUTOMAT 3-POLIG C10A</v>
          </cell>
          <cell r="C7578">
            <v>0</v>
          </cell>
          <cell r="D7578">
            <v>45.75</v>
          </cell>
          <cell r="E7578">
            <v>45.75</v>
          </cell>
        </row>
        <row r="7579">
          <cell r="A7579" t="str">
            <v>703000048</v>
          </cell>
          <cell r="B7579" t="str">
            <v>SICHERUNGSAUTOMAT 3-POLIG C16A</v>
          </cell>
          <cell r="C7579">
            <v>0</v>
          </cell>
          <cell r="D7579">
            <v>47.64</v>
          </cell>
          <cell r="E7579">
            <v>47.64</v>
          </cell>
        </row>
        <row r="7580">
          <cell r="A7580" t="str">
            <v>703000049</v>
          </cell>
          <cell r="B7580" t="str">
            <v>SCHIENENMONTABLE STECKDOSE GRÜN</v>
          </cell>
          <cell r="C7580">
            <v>0</v>
          </cell>
          <cell r="D7580">
            <v>5.3354312205651491</v>
          </cell>
          <cell r="E7580">
            <v>5.3354312205651491</v>
          </cell>
        </row>
        <row r="7581">
          <cell r="A7581" t="str">
            <v>703000050</v>
          </cell>
          <cell r="B7581" t="str">
            <v>RELAISMODUL M. ZWANGS. KONTAKTEN 2-S/2-Ö STECKANS.</v>
          </cell>
          <cell r="C7581">
            <v>0</v>
          </cell>
          <cell r="D7581">
            <v>60.51</v>
          </cell>
          <cell r="E7581">
            <v>60.51</v>
          </cell>
        </row>
        <row r="7582">
          <cell r="A7582" t="str">
            <v>703000051</v>
          </cell>
          <cell r="B7582" t="str">
            <v>RELAISMODUL M. ZWANGS. KONTAKTEN 2-S/2-Ö STECKANS.</v>
          </cell>
          <cell r="C7582">
            <v>0</v>
          </cell>
          <cell r="D7582">
            <v>0</v>
          </cell>
          <cell r="E7582">
            <v>0</v>
          </cell>
        </row>
        <row r="7583">
          <cell r="A7583" t="str">
            <v>703000052</v>
          </cell>
          <cell r="B7583" t="str">
            <v>SICHERUNGSAUTOMAT 3-POLIG C13A</v>
          </cell>
          <cell r="C7583"/>
          <cell r="D7583">
            <v>62</v>
          </cell>
          <cell r="E7583">
            <v>62</v>
          </cell>
        </row>
        <row r="7584">
          <cell r="A7584" t="str">
            <v>703000053</v>
          </cell>
          <cell r="B7584" t="str">
            <v>HILFSSTROMSCHALTER 1S+1Ö FÜR 3SX...AUTOMATEN</v>
          </cell>
          <cell r="C7584">
            <v>0</v>
          </cell>
          <cell r="D7584">
            <v>12.04</v>
          </cell>
          <cell r="E7584">
            <v>12.04</v>
          </cell>
        </row>
        <row r="7585">
          <cell r="A7585" t="str">
            <v>703000056</v>
          </cell>
          <cell r="B7585" t="str">
            <v>ENDKAPPEN F.1/2POLIGE SAMMELSCHIENEN</v>
          </cell>
          <cell r="C7585">
            <v>0</v>
          </cell>
          <cell r="D7585">
            <v>0.73</v>
          </cell>
          <cell r="E7585">
            <v>0.73</v>
          </cell>
        </row>
        <row r="7586">
          <cell r="A7586" t="str">
            <v>703000059</v>
          </cell>
          <cell r="B7586" t="str">
            <v>HAUPTSCHALTER GEKAPSELT 3POL+1NO/1NO 16A</v>
          </cell>
          <cell r="C7586"/>
          <cell r="D7586">
            <v>12.24</v>
          </cell>
          <cell r="E7586">
            <v>12.24</v>
          </cell>
        </row>
        <row r="7587">
          <cell r="A7587" t="str">
            <v>703000060</v>
          </cell>
          <cell r="B7587" t="str">
            <v>SICHERUNGSAUTOMAT 3-POLIG C 20A</v>
          </cell>
          <cell r="C7587">
            <v>0</v>
          </cell>
          <cell r="D7587">
            <v>46.1</v>
          </cell>
          <cell r="E7587">
            <v>46.1</v>
          </cell>
        </row>
        <row r="7588">
          <cell r="A7588" t="str">
            <v>703000062</v>
          </cell>
          <cell r="B7588" t="str">
            <v>SICHERUNGSAUTOMAT 3-POLIG C25A</v>
          </cell>
          <cell r="C7588">
            <v>0</v>
          </cell>
          <cell r="D7588">
            <v>27.47</v>
          </cell>
          <cell r="E7588">
            <v>27.47</v>
          </cell>
        </row>
        <row r="7589">
          <cell r="A7589" t="str">
            <v>703000063</v>
          </cell>
          <cell r="B7589" t="str">
            <v>SICHERUNGSAUTOMAT 3-POLIG C 32A 10KA SCHALTVERM.</v>
          </cell>
          <cell r="C7589">
            <v>0</v>
          </cell>
          <cell r="D7589">
            <v>60.97</v>
          </cell>
          <cell r="E7589">
            <v>60.97</v>
          </cell>
        </row>
        <row r="7590">
          <cell r="A7590" t="str">
            <v>703000064</v>
          </cell>
          <cell r="B7590" t="str">
            <v>STIFTSAMMELSCHIENE 3-PHASIG, 10MM², 56TE</v>
          </cell>
          <cell r="C7590">
            <v>0</v>
          </cell>
          <cell r="D7590">
            <v>22.18</v>
          </cell>
          <cell r="E7590">
            <v>22.18</v>
          </cell>
        </row>
        <row r="7591">
          <cell r="A7591" t="str">
            <v>703000065</v>
          </cell>
          <cell r="B7591" t="str">
            <v>ENDKAPPEN F.3/4-POLIGE SAMMELSCHIENEN</v>
          </cell>
          <cell r="C7591">
            <v>0</v>
          </cell>
          <cell r="D7591">
            <v>0.73</v>
          </cell>
          <cell r="E7591">
            <v>0.73</v>
          </cell>
        </row>
        <row r="7592">
          <cell r="A7592" t="str">
            <v>703000066</v>
          </cell>
          <cell r="B7592" t="str">
            <v>STIFTSAMMELSCHIENE 3-PHASIG+HS, 10MM², 56TE</v>
          </cell>
          <cell r="C7592">
            <v>0</v>
          </cell>
          <cell r="D7592">
            <v>34.32</v>
          </cell>
          <cell r="E7592">
            <v>34.32</v>
          </cell>
        </row>
        <row r="7593">
          <cell r="A7593" t="str">
            <v>703000067</v>
          </cell>
          <cell r="B7593" t="str">
            <v>SICHERUNGSAUTOMAT 3-POLIG C40A</v>
          </cell>
          <cell r="C7593">
            <v>0</v>
          </cell>
          <cell r="D7593">
            <v>79.3</v>
          </cell>
          <cell r="E7593">
            <v>79.3</v>
          </cell>
        </row>
        <row r="7594">
          <cell r="A7594" t="str">
            <v>703000068</v>
          </cell>
          <cell r="B7594" t="str">
            <v>STIFTSAMMELSCHIENE 3-PHASIG+HS, 10MM², 56TE</v>
          </cell>
          <cell r="C7594">
            <v>0</v>
          </cell>
          <cell r="D7594">
            <v>28.14</v>
          </cell>
          <cell r="E7594">
            <v>28.14</v>
          </cell>
        </row>
        <row r="7595">
          <cell r="A7595" t="str">
            <v>703000069</v>
          </cell>
          <cell r="B7595" t="str">
            <v>STIFTSAMMELSCHIENE 1-PHASIG, 10MM², 56TE</v>
          </cell>
          <cell r="C7595">
            <v>0</v>
          </cell>
          <cell r="D7595">
            <v>11.15</v>
          </cell>
          <cell r="E7595">
            <v>11.15</v>
          </cell>
        </row>
        <row r="7596">
          <cell r="A7596" t="str">
            <v>703000073</v>
          </cell>
          <cell r="B7596" t="str">
            <v>CLASS CC SICHERUNGSSOCKEL 3POL UL/CSA, VE=4 STK.</v>
          </cell>
          <cell r="C7596">
            <v>0</v>
          </cell>
          <cell r="D7596">
            <v>12.7</v>
          </cell>
          <cell r="E7596">
            <v>12.7</v>
          </cell>
        </row>
        <row r="7597">
          <cell r="A7597" t="str">
            <v>703000074</v>
          </cell>
          <cell r="B7597" t="str">
            <v>CLASS C SICHERUNGSEINSATZ, VE=10 STK.</v>
          </cell>
          <cell r="C7597">
            <v>0</v>
          </cell>
          <cell r="D7597">
            <v>8.4</v>
          </cell>
          <cell r="E7597">
            <v>8.4</v>
          </cell>
        </row>
        <row r="7598">
          <cell r="A7598" t="str">
            <v>703000075</v>
          </cell>
          <cell r="B7598" t="str">
            <v>SICHERUNGSAUTOMAT 3-POLIG C50A</v>
          </cell>
          <cell r="C7598"/>
          <cell r="D7598">
            <v>97.025000000000006</v>
          </cell>
          <cell r="E7598">
            <v>97.025000000000006</v>
          </cell>
        </row>
        <row r="7599">
          <cell r="A7599" t="str">
            <v>703000077</v>
          </cell>
          <cell r="B7599" t="str">
            <v>STIFTSAMMELSCHIENE 1-PHASIG, 10MM², 56TE</v>
          </cell>
          <cell r="C7599">
            <v>0</v>
          </cell>
          <cell r="D7599">
            <v>50</v>
          </cell>
          <cell r="E7599">
            <v>50</v>
          </cell>
        </row>
        <row r="7600">
          <cell r="A7600" t="str">
            <v>703000078</v>
          </cell>
          <cell r="B7600" t="str">
            <v>STIFTSAMMELSCHIENE 1-PHASIG+HS, 10MM², 56TE</v>
          </cell>
          <cell r="C7600">
            <v>0</v>
          </cell>
          <cell r="D7600">
            <v>12.7</v>
          </cell>
          <cell r="E7600">
            <v>12.7</v>
          </cell>
        </row>
        <row r="7601">
          <cell r="A7601" t="str">
            <v>703000079</v>
          </cell>
          <cell r="B7601" t="str">
            <v>BERÜHRUNGSSCHUTZ FÜR FREIE ANSCHLÜSSE GELB 5X1PIN</v>
          </cell>
          <cell r="C7601">
            <v>0</v>
          </cell>
          <cell r="D7601">
            <v>1.74</v>
          </cell>
          <cell r="E7601">
            <v>1.74</v>
          </cell>
        </row>
        <row r="7602">
          <cell r="A7602" t="str">
            <v>703000080</v>
          </cell>
          <cell r="B7602" t="str">
            <v>SICHERUNGSAUTOMAT A20A</v>
          </cell>
          <cell r="C7602">
            <v>0</v>
          </cell>
          <cell r="D7602">
            <v>13.5815</v>
          </cell>
          <cell r="E7602">
            <v>13.5815</v>
          </cell>
        </row>
        <row r="7603">
          <cell r="A7603" t="str">
            <v>703000081</v>
          </cell>
          <cell r="B7603" t="str">
            <v>SICHERUNGSAUTOMAT A2A</v>
          </cell>
          <cell r="C7603">
            <v>0</v>
          </cell>
          <cell r="D7603">
            <v>14.59</v>
          </cell>
          <cell r="E7603">
            <v>14.59</v>
          </cell>
        </row>
        <row r="7604">
          <cell r="A7604" t="str">
            <v>703000082</v>
          </cell>
          <cell r="B7604" t="str">
            <v>SICHERUNGSAUTOMAT A3A</v>
          </cell>
          <cell r="C7604"/>
          <cell r="D7604">
            <v>14.59</v>
          </cell>
          <cell r="E7604">
            <v>14.59</v>
          </cell>
        </row>
        <row r="7605">
          <cell r="A7605" t="str">
            <v>703000083</v>
          </cell>
          <cell r="B7605" t="str">
            <v>SICHERUNGSAUTOMAT A4A</v>
          </cell>
          <cell r="C7605">
            <v>0</v>
          </cell>
          <cell r="D7605">
            <v>19.5</v>
          </cell>
          <cell r="E7605">
            <v>19.5</v>
          </cell>
        </row>
        <row r="7606">
          <cell r="A7606" t="str">
            <v>703000084</v>
          </cell>
          <cell r="B7606" t="str">
            <v>SICHERUNGSAUTOMAT A6A</v>
          </cell>
          <cell r="C7606">
            <v>0</v>
          </cell>
          <cell r="D7606">
            <v>19.5</v>
          </cell>
          <cell r="E7606">
            <v>19.5</v>
          </cell>
        </row>
        <row r="7607">
          <cell r="A7607" t="str">
            <v>703000085</v>
          </cell>
          <cell r="B7607" t="str">
            <v>SICHERUNGSAUTOMAT A10A</v>
          </cell>
          <cell r="C7607">
            <v>0</v>
          </cell>
          <cell r="D7607">
            <v>18.850000000000001</v>
          </cell>
          <cell r="E7607">
            <v>18.850000000000001</v>
          </cell>
        </row>
        <row r="7608">
          <cell r="A7608" t="str">
            <v>703000086</v>
          </cell>
          <cell r="B7608" t="str">
            <v>CLASS CC SICHERUNGSSOCKEL 1POL</v>
          </cell>
          <cell r="C7608"/>
          <cell r="D7608">
            <v>8.58</v>
          </cell>
          <cell r="E7608">
            <v>8.58</v>
          </cell>
        </row>
        <row r="7609">
          <cell r="A7609" t="str">
            <v>703000087</v>
          </cell>
          <cell r="B7609" t="str">
            <v>CLASS CC SICHERUNGSSOCKEL 2POL</v>
          </cell>
          <cell r="C7609"/>
          <cell r="D7609">
            <v>17.16</v>
          </cell>
          <cell r="E7609">
            <v>17.16</v>
          </cell>
        </row>
        <row r="7610">
          <cell r="A7610" t="str">
            <v>703000088</v>
          </cell>
          <cell r="B7610" t="str">
            <v>CLASS CC SICHERUNGSSOCKEL 3POL</v>
          </cell>
          <cell r="C7610">
            <v>0</v>
          </cell>
          <cell r="D7610">
            <v>25.74</v>
          </cell>
          <cell r="E7610">
            <v>25.74</v>
          </cell>
        </row>
        <row r="7611">
          <cell r="A7611" t="str">
            <v>703000089</v>
          </cell>
          <cell r="B7611" t="str">
            <v>CLASS CC SICHERUNGSEINSATZ 6A TRÄGE</v>
          </cell>
          <cell r="C7611">
            <v>0</v>
          </cell>
          <cell r="D7611">
            <v>11.66</v>
          </cell>
          <cell r="E7611">
            <v>11.66</v>
          </cell>
        </row>
        <row r="7612">
          <cell r="A7612" t="str">
            <v>703000090</v>
          </cell>
          <cell r="B7612" t="str">
            <v>CLASS CC SICHERUNGSEINSATZ 10A TRÄGE</v>
          </cell>
          <cell r="C7612">
            <v>0</v>
          </cell>
          <cell r="D7612">
            <v>11.66</v>
          </cell>
          <cell r="E7612">
            <v>11.66</v>
          </cell>
        </row>
        <row r="7613">
          <cell r="A7613" t="str">
            <v>703000091</v>
          </cell>
          <cell r="B7613" t="str">
            <v>CLASS CC SICHERUNGSEINSATZ 20A TRÄGE</v>
          </cell>
          <cell r="C7613">
            <v>0</v>
          </cell>
          <cell r="D7613">
            <v>11.66</v>
          </cell>
          <cell r="E7613">
            <v>11.66</v>
          </cell>
        </row>
        <row r="7614">
          <cell r="A7614" t="str">
            <v>703000092</v>
          </cell>
          <cell r="B7614" t="str">
            <v>STIFTSAMMELSCHIENE 2-PHASIG, 10MM², 56TE</v>
          </cell>
          <cell r="C7614"/>
          <cell r="D7614">
            <v>20.65</v>
          </cell>
          <cell r="E7614">
            <v>20.65</v>
          </cell>
        </row>
        <row r="7615">
          <cell r="A7615" t="str">
            <v>703000093</v>
          </cell>
          <cell r="B7615" t="str">
            <v>STIFTSAMMELSCHIENE 2-PHASIG+HS, 10MM², 56TE</v>
          </cell>
          <cell r="C7615">
            <v>0</v>
          </cell>
          <cell r="D7615">
            <v>27.28</v>
          </cell>
          <cell r="E7615">
            <v>27.28</v>
          </cell>
        </row>
        <row r="7616">
          <cell r="A7616" t="str">
            <v>703000094</v>
          </cell>
          <cell r="B7616" t="str">
            <v>STIFTSAMMELSCHIENE 3-PHASIG, 16MM², 1016MM</v>
          </cell>
          <cell r="C7616"/>
          <cell r="D7616">
            <v>43.82</v>
          </cell>
          <cell r="E7616">
            <v>43.82</v>
          </cell>
        </row>
        <row r="7617">
          <cell r="A7617" t="str">
            <v>703000095</v>
          </cell>
          <cell r="B7617" t="str">
            <v>ENDKAPPE STIFTSAMMELSCHIENE 1-PHASIG VPE10STK.</v>
          </cell>
          <cell r="C7617">
            <v>0</v>
          </cell>
          <cell r="D7617">
            <v>0.48</v>
          </cell>
          <cell r="E7617">
            <v>0.48</v>
          </cell>
        </row>
        <row r="7618">
          <cell r="A7618" t="str">
            <v>703000096</v>
          </cell>
          <cell r="B7618" t="str">
            <v>ENDKAPPE STIFTSAMMELSCHIENE 2/3-PHASIG VPE10STK.</v>
          </cell>
          <cell r="C7618">
            <v>0</v>
          </cell>
          <cell r="D7618">
            <v>0.4768137755102041</v>
          </cell>
          <cell r="E7618">
            <v>0.4768137755102041</v>
          </cell>
        </row>
        <row r="7619">
          <cell r="A7619" t="str">
            <v>703000097</v>
          </cell>
          <cell r="B7619" t="str">
            <v>ANSCHLUSSKLEMME FÜR STIFTSAMMELSCHIENE 2-25MM²</v>
          </cell>
          <cell r="C7619">
            <v>0</v>
          </cell>
          <cell r="D7619">
            <v>1.55</v>
          </cell>
          <cell r="E7619">
            <v>1.55</v>
          </cell>
        </row>
        <row r="7620">
          <cell r="A7620" t="str">
            <v>703000098</v>
          </cell>
          <cell r="B7620" t="str">
            <v>LEISTUNGSSCHÜTZ AC-3 32A 15KW/400V, 1S+1Ö DC 24V ,</v>
          </cell>
          <cell r="C7620">
            <v>0</v>
          </cell>
          <cell r="D7620">
            <v>111.98561164529916</v>
          </cell>
          <cell r="E7620">
            <v>111.98561164529916</v>
          </cell>
        </row>
        <row r="7621">
          <cell r="A7621" t="str">
            <v>703000099</v>
          </cell>
          <cell r="B7621" t="str">
            <v>BASISELEMENT ÜBERSPANNUNGSSCHUTZ VAL-MS BE</v>
          </cell>
          <cell r="C7621">
            <v>0</v>
          </cell>
          <cell r="D7621">
            <v>14.2</v>
          </cell>
          <cell r="E7621">
            <v>14.2</v>
          </cell>
        </row>
        <row r="7622">
          <cell r="A7622" t="str">
            <v>703000100</v>
          </cell>
          <cell r="B7622" t="str">
            <v>ÜBERSPANNUNGSSCHUTZSTECKER TYP 2, VAL-MS 230 ST</v>
          </cell>
          <cell r="C7622">
            <v>0</v>
          </cell>
          <cell r="D7622">
            <v>64.2</v>
          </cell>
          <cell r="E7622">
            <v>64.2</v>
          </cell>
        </row>
        <row r="7623">
          <cell r="A7623" t="str">
            <v>703000101</v>
          </cell>
          <cell r="B7623" t="str">
            <v>HAUPTSCHALTER 25A 4-POLIG SCHWARZ</v>
          </cell>
          <cell r="C7623">
            <v>0</v>
          </cell>
          <cell r="D7623">
            <v>25.6</v>
          </cell>
          <cell r="E7623">
            <v>25.6</v>
          </cell>
        </row>
        <row r="7624">
          <cell r="A7624" t="str">
            <v>703000102</v>
          </cell>
          <cell r="B7624" t="str">
            <v>HAUPTSCHALTER 32A 4-POLIG SCHWARZ</v>
          </cell>
          <cell r="C7624">
            <v>0</v>
          </cell>
          <cell r="D7624">
            <v>32.49</v>
          </cell>
          <cell r="E7624">
            <v>32.49</v>
          </cell>
        </row>
        <row r="7625">
          <cell r="A7625" t="str">
            <v>703000103</v>
          </cell>
          <cell r="B7625" t="str">
            <v>HAUPTSCHALTER 63A 4-POLIG SCHWARZ</v>
          </cell>
          <cell r="C7625">
            <v>0</v>
          </cell>
          <cell r="D7625">
            <v>53.98</v>
          </cell>
          <cell r="E7625">
            <v>53.98</v>
          </cell>
        </row>
        <row r="7626">
          <cell r="A7626" t="str">
            <v>703000104</v>
          </cell>
          <cell r="B7626" t="str">
            <v>HAUPTSCHALTER 63A 6-POL SCHWARZ</v>
          </cell>
          <cell r="C7626">
            <v>0</v>
          </cell>
          <cell r="D7626">
            <v>61.28</v>
          </cell>
          <cell r="E7626">
            <v>61.28</v>
          </cell>
        </row>
        <row r="7627">
          <cell r="A7627" t="str">
            <v>703000105</v>
          </cell>
          <cell r="B7627" t="str">
            <v>HAUPTSCHALTER 125A 3-POLIG SCHWARZ</v>
          </cell>
          <cell r="C7627">
            <v>0</v>
          </cell>
          <cell r="D7627">
            <v>75.53</v>
          </cell>
          <cell r="E7627">
            <v>75.53</v>
          </cell>
        </row>
        <row r="7628">
          <cell r="A7628" t="str">
            <v>703000106</v>
          </cell>
          <cell r="B7628" t="str">
            <v>HAUPTSCHALTER 25A 4-POLIG ROT/GELB</v>
          </cell>
          <cell r="C7628">
            <v>0</v>
          </cell>
          <cell r="D7628">
            <v>26.57</v>
          </cell>
          <cell r="E7628">
            <v>26.57</v>
          </cell>
        </row>
        <row r="7629">
          <cell r="A7629" t="str">
            <v>703000107</v>
          </cell>
          <cell r="B7629" t="str">
            <v>HAUPTSCHALTER 32A 4-POLIG ROT/GELB</v>
          </cell>
          <cell r="C7629">
            <v>0</v>
          </cell>
          <cell r="D7629">
            <v>28.11</v>
          </cell>
          <cell r="E7629">
            <v>28.11</v>
          </cell>
        </row>
        <row r="7630">
          <cell r="A7630" t="str">
            <v>703000108</v>
          </cell>
          <cell r="B7630" t="str">
            <v>HAUPTSCHALTER 63A 4-POLIG  ROT</v>
          </cell>
          <cell r="C7630">
            <v>0</v>
          </cell>
          <cell r="D7630">
            <v>57.89</v>
          </cell>
          <cell r="E7630">
            <v>57.89</v>
          </cell>
        </row>
        <row r="7631">
          <cell r="A7631" t="str">
            <v>703000109</v>
          </cell>
          <cell r="B7631" t="str">
            <v>HAUPTSCHALTER 125A 3-POLIG  ROT/GELB</v>
          </cell>
          <cell r="C7631">
            <v>0</v>
          </cell>
          <cell r="D7631">
            <v>75.53</v>
          </cell>
          <cell r="E7631">
            <v>75.53</v>
          </cell>
        </row>
        <row r="7632">
          <cell r="A7632" t="str">
            <v>703000110</v>
          </cell>
          <cell r="B7632" t="str">
            <v>HILFSSCHALTER 1S+1O FÜR 3LD 63A</v>
          </cell>
          <cell r="C7632">
            <v>0</v>
          </cell>
          <cell r="D7632">
            <v>9.35</v>
          </cell>
          <cell r="E7632">
            <v>9.35</v>
          </cell>
        </row>
        <row r="7633">
          <cell r="A7633" t="str">
            <v>703000111</v>
          </cell>
          <cell r="B7633" t="str">
            <v>FRONTSCHILD DEUTSCH/ENGLISCH (FÜR HAUPTSCHALTER</v>
          </cell>
          <cell r="C7633"/>
          <cell r="D7633">
            <v>1.65</v>
          </cell>
          <cell r="E7633">
            <v>1.65</v>
          </cell>
        </row>
        <row r="7634">
          <cell r="A7634" t="str">
            <v>703000112</v>
          </cell>
          <cell r="B7634" t="str">
            <v>REPARATURSCHALTER 16A ROT/GELB +3-POLIG 1NC/1NO</v>
          </cell>
          <cell r="C7634">
            <v>0</v>
          </cell>
          <cell r="D7634">
            <v>31</v>
          </cell>
          <cell r="E7634">
            <v>31</v>
          </cell>
        </row>
        <row r="7635">
          <cell r="A7635" t="str">
            <v>703000113</v>
          </cell>
          <cell r="B7635" t="str">
            <v>N-LEITER VOREILEND FÜR 3LD 63A</v>
          </cell>
          <cell r="C7635">
            <v>0</v>
          </cell>
          <cell r="D7635">
            <v>11.96</v>
          </cell>
          <cell r="E7635">
            <v>11.96</v>
          </cell>
        </row>
        <row r="7636">
          <cell r="A7636" t="str">
            <v>703000114</v>
          </cell>
          <cell r="B7636" t="str">
            <v>N-LEITER VOREILEND FÜR 3LD 125A</v>
          </cell>
          <cell r="C7636">
            <v>0</v>
          </cell>
          <cell r="D7636">
            <v>14.55</v>
          </cell>
          <cell r="E7636">
            <v>14.55</v>
          </cell>
        </row>
        <row r="7637">
          <cell r="A7637" t="str">
            <v>703000115</v>
          </cell>
          <cell r="B7637" t="str">
            <v>REPARATURSCHALTER 20A SCHWARZ</v>
          </cell>
          <cell r="C7637"/>
          <cell r="D7637">
            <v>50.45</v>
          </cell>
          <cell r="E7637">
            <v>50.45</v>
          </cell>
        </row>
        <row r="7638">
          <cell r="A7638" t="str">
            <v>703000116</v>
          </cell>
          <cell r="B7638" t="str">
            <v>REPARATURSCHALTER 20A 5KW 3-POLIG 1NC/1NO</v>
          </cell>
          <cell r="C7638">
            <v>0</v>
          </cell>
          <cell r="D7638">
            <v>30.44</v>
          </cell>
          <cell r="E7638">
            <v>30.44</v>
          </cell>
        </row>
        <row r="7639">
          <cell r="A7639" t="str">
            <v>703000117</v>
          </cell>
          <cell r="B7639" t="str">
            <v>REPARATURSCHALTER 20A 5KW 3-POLIG</v>
          </cell>
          <cell r="C7639"/>
          <cell r="D7639">
            <v>62.06</v>
          </cell>
          <cell r="E7639">
            <v>62.06</v>
          </cell>
        </row>
        <row r="7640">
          <cell r="A7640" t="str">
            <v>703000118</v>
          </cell>
          <cell r="B7640" t="str">
            <v>REPARATURSCHALTER 20A 5KW 6-POLIG</v>
          </cell>
          <cell r="C7640"/>
          <cell r="D7640">
            <v>21.3</v>
          </cell>
          <cell r="E7640">
            <v>21.3</v>
          </cell>
        </row>
        <row r="7641">
          <cell r="A7641" t="str">
            <v>703000119</v>
          </cell>
          <cell r="B7641" t="str">
            <v>HAUPTSCHALTER 3-POLIG, 63A, 3LD</v>
          </cell>
          <cell r="C7641">
            <v>0</v>
          </cell>
          <cell r="D7641">
            <v>39.18</v>
          </cell>
          <cell r="E7641">
            <v>39.18</v>
          </cell>
        </row>
        <row r="7642">
          <cell r="A7642" t="str">
            <v>703000120</v>
          </cell>
          <cell r="B7642" t="str">
            <v>HAUPTSCHALTER 4-POLIG KG125 T104/04E</v>
          </cell>
          <cell r="C7642">
            <v>0</v>
          </cell>
          <cell r="D7642">
            <v>93.86</v>
          </cell>
          <cell r="E7642">
            <v>93.86</v>
          </cell>
        </row>
        <row r="7643">
          <cell r="A7643" t="str">
            <v>703000121</v>
          </cell>
          <cell r="B7643" t="str">
            <v>STUFENSCHALTER, 8 STELLUNGEN (BINÄRCODE)</v>
          </cell>
          <cell r="C7643">
            <v>0</v>
          </cell>
          <cell r="D7643">
            <v>25.5</v>
          </cell>
          <cell r="E7643">
            <v>25.5</v>
          </cell>
        </row>
        <row r="7644">
          <cell r="A7644" t="str">
            <v>703000122</v>
          </cell>
          <cell r="B7644" t="str">
            <v>WAHLSCHALTER, 6 STELLUNGEN (BINÄRCODE)</v>
          </cell>
          <cell r="C7644">
            <v>0</v>
          </cell>
          <cell r="D7644">
            <v>33.65</v>
          </cell>
          <cell r="E7644">
            <v>33.65</v>
          </cell>
        </row>
        <row r="7645">
          <cell r="A7645" t="str">
            <v>703000123</v>
          </cell>
          <cell r="B7645" t="str">
            <v>HAUPTSCHALTER, 3-POLIG, 32A, AB 0</v>
          </cell>
          <cell r="C7645">
            <v>0</v>
          </cell>
          <cell r="D7645">
            <v>62.18</v>
          </cell>
          <cell r="E7645">
            <v>62.18</v>
          </cell>
        </row>
        <row r="7646">
          <cell r="A7646" t="str">
            <v>703000124</v>
          </cell>
          <cell r="B7646" t="str">
            <v>HAUPTSCHALTER, 3-POLIG +N, 63A, HALT-F. AB. 0,</v>
          </cell>
          <cell r="C7646">
            <v>0</v>
          </cell>
          <cell r="D7646">
            <v>110.28</v>
          </cell>
          <cell r="E7646">
            <v>110.28</v>
          </cell>
        </row>
        <row r="7647">
          <cell r="A7647" t="str">
            <v>703000125</v>
          </cell>
          <cell r="B7647" t="str">
            <v>LEISTUNGSSCHALTER 3-POLIG 25A, UL/CSA</v>
          </cell>
          <cell r="C7647">
            <v>0</v>
          </cell>
          <cell r="D7647">
            <v>241.32</v>
          </cell>
          <cell r="E7647">
            <v>241.32</v>
          </cell>
        </row>
        <row r="7648">
          <cell r="A7648" t="str">
            <v>703000126</v>
          </cell>
          <cell r="B7648" t="str">
            <v>FINGERSCHUTZ, IP2X 3-POLIG UL/CSA</v>
          </cell>
          <cell r="C7648">
            <v>0</v>
          </cell>
          <cell r="D7648">
            <v>6.93</v>
          </cell>
          <cell r="E7648">
            <v>6.93</v>
          </cell>
        </row>
        <row r="7649">
          <cell r="A7649" t="str">
            <v>703000127</v>
          </cell>
          <cell r="B7649" t="str">
            <v xml:space="preserve">HAUPTSCHALTERBAUS. UL/CSA GRIFF ROT + ZUSATZGRIFF </v>
          </cell>
          <cell r="C7649">
            <v>0</v>
          </cell>
          <cell r="D7649">
            <v>189.01499999999999</v>
          </cell>
          <cell r="E7649">
            <v>189.01499999999999</v>
          </cell>
        </row>
        <row r="7650">
          <cell r="A7650" t="str">
            <v>703000128</v>
          </cell>
          <cell r="B7650" t="str">
            <v xml:space="preserve">LASTTRENNSCHALTER 3LD NOT-HALT-SCHALTER 4-POLIG </v>
          </cell>
          <cell r="C7650">
            <v>0</v>
          </cell>
          <cell r="D7650">
            <v>216.48</v>
          </cell>
          <cell r="E7650">
            <v>216.48</v>
          </cell>
        </row>
        <row r="7651">
          <cell r="A7651" t="str">
            <v>703000129</v>
          </cell>
          <cell r="B7651" t="str">
            <v>HAUPTSCHALTSCHALTER 4-POLIG 150A, LASTTRENNSCHALTE</v>
          </cell>
          <cell r="C7651"/>
          <cell r="D7651">
            <v>242.1</v>
          </cell>
          <cell r="E7651">
            <v>242.1</v>
          </cell>
        </row>
        <row r="7652">
          <cell r="A7652" t="str">
            <v>703000130</v>
          </cell>
          <cell r="B7652" t="str">
            <v>SICHERUNGSUNTERTEILE CLASS J 200A</v>
          </cell>
          <cell r="C7652"/>
          <cell r="D7652">
            <v>160.79</v>
          </cell>
          <cell r="E7652">
            <v>160.79</v>
          </cell>
        </row>
        <row r="7653">
          <cell r="A7653" t="str">
            <v>703000131</v>
          </cell>
          <cell r="B7653" t="str">
            <v>SICHERUNGSLASTTRENNSCHALTER 3-POLIG, NH1, NH0 250A</v>
          </cell>
          <cell r="C7653">
            <v>0</v>
          </cell>
          <cell r="D7653">
            <v>129.46</v>
          </cell>
          <cell r="E7653">
            <v>129.46</v>
          </cell>
        </row>
        <row r="7654">
          <cell r="A7654" t="str">
            <v>703000132</v>
          </cell>
          <cell r="B7654" t="str">
            <v>NH-SICHERUNGSEINSATZ GR. NH1/ 125A</v>
          </cell>
          <cell r="C7654">
            <v>0</v>
          </cell>
          <cell r="D7654">
            <v>5.61</v>
          </cell>
          <cell r="E7654">
            <v>5.61</v>
          </cell>
        </row>
        <row r="7655">
          <cell r="A7655" t="str">
            <v>703000133</v>
          </cell>
          <cell r="B7655" t="str">
            <v>NH-SICHERUNGSEINSATZ GR. NH1/ 63A</v>
          </cell>
          <cell r="C7655">
            <v>0</v>
          </cell>
          <cell r="D7655">
            <v>7.92</v>
          </cell>
          <cell r="E7655">
            <v>7.92</v>
          </cell>
        </row>
        <row r="7656">
          <cell r="A7656" t="str">
            <v>703000135</v>
          </cell>
          <cell r="B7656" t="str">
            <v>SICHERUNGSEINSATZ 150A TRÄGE</v>
          </cell>
          <cell r="C7656"/>
          <cell r="D7656">
            <v>65.52</v>
          </cell>
          <cell r="E7656">
            <v>65.52</v>
          </cell>
        </row>
        <row r="7657">
          <cell r="A7657" t="str">
            <v>703000140</v>
          </cell>
          <cell r="B7657" t="str">
            <v xml:space="preserve">LEISTUNGSSCHALTER 63A 3-POLIG </v>
          </cell>
          <cell r="C7657"/>
          <cell r="D7657">
            <v>355.02</v>
          </cell>
          <cell r="E7657">
            <v>355.02</v>
          </cell>
        </row>
        <row r="7658">
          <cell r="A7658" t="str">
            <v>703000141</v>
          </cell>
          <cell r="B7658" t="str">
            <v>TÜRKUPPLUNGSDREHGRIFF ABSCHLIESSBAR BAUGR. 2</v>
          </cell>
          <cell r="C7658"/>
          <cell r="D7658">
            <v>66.349999999999994</v>
          </cell>
          <cell r="E7658">
            <v>66.349999999999994</v>
          </cell>
        </row>
        <row r="7659">
          <cell r="A7659" t="str">
            <v>703000142</v>
          </cell>
          <cell r="B7659" t="str">
            <v xml:space="preserve">VERLÄNGERUNGSACHSE EINBAUTIEFE=600MM </v>
          </cell>
          <cell r="C7659"/>
          <cell r="D7659">
            <v>12.34</v>
          </cell>
          <cell r="E7659">
            <v>12.34</v>
          </cell>
        </row>
        <row r="7660">
          <cell r="A7660" t="str">
            <v>703000143</v>
          </cell>
          <cell r="B7660" t="str">
            <v>KONTAKTELEMENT 1 SCHLIESSER FRONTBEF. FEDERZUGANS.</v>
          </cell>
          <cell r="C7660">
            <v>0</v>
          </cell>
          <cell r="D7660">
            <v>3.95</v>
          </cell>
          <cell r="E7660">
            <v>3.95</v>
          </cell>
        </row>
        <row r="7661">
          <cell r="A7661" t="str">
            <v>703000144</v>
          </cell>
          <cell r="B7661" t="str">
            <v>KONTAKTELEMENT 1 ÖFFNER FRONTBEF. FEDERZUGANSCHL.</v>
          </cell>
          <cell r="C7661"/>
          <cell r="D7661">
            <v>3.95</v>
          </cell>
          <cell r="E7661">
            <v>3.95</v>
          </cell>
        </row>
        <row r="7662">
          <cell r="A7662" t="str">
            <v>703000145</v>
          </cell>
          <cell r="B7662" t="str">
            <v>UNTERSPANNUNGSAUSLÖSER 380-440VAC</v>
          </cell>
          <cell r="C7662"/>
          <cell r="D7662">
            <v>92.54</v>
          </cell>
          <cell r="E7662">
            <v>92.54</v>
          </cell>
        </row>
        <row r="7663">
          <cell r="A7663" t="str">
            <v>703000146</v>
          </cell>
          <cell r="B7663" t="str">
            <v>FERNANTRIEB 208-240VAC STANDARD</v>
          </cell>
          <cell r="C7663">
            <v>0</v>
          </cell>
          <cell r="D7663">
            <v>446.98</v>
          </cell>
          <cell r="E7663">
            <v>446.98</v>
          </cell>
        </row>
        <row r="7664">
          <cell r="A7664" t="str">
            <v>703000147</v>
          </cell>
          <cell r="B7664" t="str">
            <v xml:space="preserve">LEISTUNGSSCHALTER 200A 3-POLIG </v>
          </cell>
          <cell r="C7664">
            <v>0</v>
          </cell>
          <cell r="D7664">
            <v>707.71</v>
          </cell>
          <cell r="E7664">
            <v>707.71</v>
          </cell>
        </row>
        <row r="7665">
          <cell r="A7665" t="str">
            <v>703000150</v>
          </cell>
          <cell r="B7665" t="str">
            <v>LEISTUNGSSCHALTER 3-POL. 1250A3WL1212</v>
          </cell>
          <cell r="C7665"/>
          <cell r="D7665">
            <v>3230</v>
          </cell>
          <cell r="E7665">
            <v>3230</v>
          </cell>
        </row>
        <row r="7666">
          <cell r="A7666" t="str">
            <v>703000151</v>
          </cell>
          <cell r="B7666" t="str">
            <v>TÜRKUPPLUNGSDREHANTRIEB FÜR 3VL771</v>
          </cell>
          <cell r="C7666"/>
          <cell r="D7666">
            <v>78.3</v>
          </cell>
          <cell r="E7666">
            <v>78.3</v>
          </cell>
        </row>
        <row r="7667">
          <cell r="A7667" t="str">
            <v>703000152</v>
          </cell>
          <cell r="B7667" t="str">
            <v>LEISTUNGSSCHALTER 4-POL. 1250A3WL1212</v>
          </cell>
          <cell r="C7667">
            <v>0</v>
          </cell>
          <cell r="D7667">
            <v>4780.88</v>
          </cell>
          <cell r="E7667">
            <v>4780.88</v>
          </cell>
        </row>
        <row r="7668">
          <cell r="A7668" t="str">
            <v>703000153</v>
          </cell>
          <cell r="B7668" t="str">
            <v>UNTERSPANNUNGSAUSLÖSER F.3WL12</v>
          </cell>
          <cell r="C7668"/>
          <cell r="D7668">
            <v>246.57</v>
          </cell>
          <cell r="E7668">
            <v>246.57</v>
          </cell>
        </row>
        <row r="7669">
          <cell r="A7669" t="str">
            <v>703000160</v>
          </cell>
          <cell r="B7669" t="str">
            <v>LEITUNGSSCHUTZSCHALTER 1-POLIG, C, 6A, 6KA</v>
          </cell>
          <cell r="C7669">
            <v>0</v>
          </cell>
          <cell r="D7669">
            <v>15</v>
          </cell>
          <cell r="E7669">
            <v>15</v>
          </cell>
        </row>
        <row r="7670">
          <cell r="A7670" t="str">
            <v>703000161</v>
          </cell>
          <cell r="B7670" t="str">
            <v>LEITUNGSSCHUTZSCHALTER 1-POLIG, C,10A, 6KA</v>
          </cell>
          <cell r="C7670">
            <v>0</v>
          </cell>
          <cell r="D7670">
            <v>14.65</v>
          </cell>
          <cell r="E7670">
            <v>14.65</v>
          </cell>
        </row>
        <row r="7671">
          <cell r="A7671" t="str">
            <v>703000162</v>
          </cell>
          <cell r="B7671" t="str">
            <v>LEITUNGSSCHUTZSCHALTER 1-POLIG, C,16A, 6KA</v>
          </cell>
          <cell r="C7671">
            <v>0</v>
          </cell>
          <cell r="D7671">
            <v>13.65</v>
          </cell>
          <cell r="E7671">
            <v>13.65</v>
          </cell>
        </row>
        <row r="7672">
          <cell r="A7672" t="str">
            <v>703000166</v>
          </cell>
          <cell r="B7672" t="str">
            <v>LEITUNGSSCHUTZSCHALTER 1-POLIG, B, 4A, 6KA</v>
          </cell>
          <cell r="C7672">
            <v>0</v>
          </cell>
          <cell r="D7672">
            <v>8.85</v>
          </cell>
          <cell r="E7672">
            <v>8.85</v>
          </cell>
        </row>
        <row r="7673">
          <cell r="A7673" t="str">
            <v>703000167</v>
          </cell>
          <cell r="B7673" t="str">
            <v>LEITUNGSSCHUTZSCHALTER 1-POLIG, B, 6A, 6KA</v>
          </cell>
          <cell r="C7673">
            <v>0</v>
          </cell>
          <cell r="D7673">
            <v>5.21</v>
          </cell>
          <cell r="E7673">
            <v>5.21</v>
          </cell>
        </row>
        <row r="7674">
          <cell r="A7674" t="str">
            <v>703000168</v>
          </cell>
          <cell r="B7674" t="str">
            <v>LEITUNGSSCHUTZSCHALTER 1-POLIG, B,10A, 6KA</v>
          </cell>
          <cell r="C7674">
            <v>0</v>
          </cell>
          <cell r="D7674">
            <v>7.95</v>
          </cell>
          <cell r="E7674">
            <v>7.95</v>
          </cell>
        </row>
        <row r="7675">
          <cell r="A7675" t="str">
            <v>703000169</v>
          </cell>
          <cell r="B7675" t="str">
            <v>LEITUNGSSCHUTZSCHALTER 1-POLIG, B,16A, 6KA</v>
          </cell>
          <cell r="C7675">
            <v>0</v>
          </cell>
          <cell r="D7675">
            <v>2.67</v>
          </cell>
          <cell r="E7675">
            <v>2.67</v>
          </cell>
        </row>
        <row r="7676">
          <cell r="A7676" t="str">
            <v>703000170</v>
          </cell>
          <cell r="B7676" t="str">
            <v>LEITUNGSSCHUTZSCHALTER 1-POLIG, A, 6A, 10KA</v>
          </cell>
          <cell r="C7676">
            <v>0</v>
          </cell>
          <cell r="D7676">
            <v>28.14</v>
          </cell>
          <cell r="E7676">
            <v>28.14</v>
          </cell>
        </row>
        <row r="7677">
          <cell r="A7677" t="str">
            <v>703000171</v>
          </cell>
          <cell r="B7677" t="str">
            <v>LEITUNGSSCHUTZSCHALTER 1-POLIG, A, 10A, 10KA</v>
          </cell>
          <cell r="C7677">
            <v>0</v>
          </cell>
          <cell r="D7677">
            <v>24.86</v>
          </cell>
          <cell r="E7677">
            <v>24.86</v>
          </cell>
        </row>
        <row r="7678">
          <cell r="A7678" t="str">
            <v>703000172</v>
          </cell>
          <cell r="B7678" t="str">
            <v>LEITUNGSSCHUTZSCHALTER 1-POLIG, A, 16A, 10KA</v>
          </cell>
          <cell r="C7678">
            <v>0</v>
          </cell>
          <cell r="D7678">
            <v>22.42</v>
          </cell>
          <cell r="E7678">
            <v>22.42</v>
          </cell>
        </row>
        <row r="7679">
          <cell r="A7679" t="str">
            <v>703000173</v>
          </cell>
          <cell r="B7679" t="str">
            <v>LEITUNGSSCHUTZSCHALTER 1-POLIG, A, 4A, 10KA</v>
          </cell>
          <cell r="C7679">
            <v>0</v>
          </cell>
          <cell r="D7679">
            <v>27.3</v>
          </cell>
          <cell r="E7679">
            <v>27.3</v>
          </cell>
        </row>
        <row r="7680">
          <cell r="A7680" t="str">
            <v>703000174</v>
          </cell>
          <cell r="B7680" t="str">
            <v>LEITUNGSSCHUTZSCHALTER 1-POLIG, A, 2A, 10KA</v>
          </cell>
          <cell r="C7680">
            <v>0</v>
          </cell>
          <cell r="D7680">
            <v>29.13</v>
          </cell>
          <cell r="E7680">
            <v>29.13</v>
          </cell>
        </row>
        <row r="7681">
          <cell r="A7681" t="str">
            <v>703000180</v>
          </cell>
          <cell r="B7681" t="str">
            <v>LEITUNGSSCHUTZSCHALTER 2-POLIG, C, 6A, 6KA</v>
          </cell>
          <cell r="C7681">
            <v>0</v>
          </cell>
          <cell r="D7681">
            <v>47.05</v>
          </cell>
          <cell r="E7681">
            <v>47.05</v>
          </cell>
        </row>
        <row r="7682">
          <cell r="A7682" t="str">
            <v>703000181</v>
          </cell>
          <cell r="B7682" t="str">
            <v>LEITUNGSSCHUTZSCHALTER 2-POLIG, C, 10A, 6KA</v>
          </cell>
          <cell r="C7682">
            <v>0</v>
          </cell>
          <cell r="D7682">
            <v>36.21</v>
          </cell>
          <cell r="E7682">
            <v>36.21</v>
          </cell>
        </row>
        <row r="7683">
          <cell r="A7683" t="str">
            <v>703000182</v>
          </cell>
          <cell r="B7683" t="str">
            <v>LEITUNGSSCHUTZSCHALTER 2-POLIG, C, 16A, 6KA</v>
          </cell>
          <cell r="C7683">
            <v>0</v>
          </cell>
          <cell r="D7683">
            <v>38.799999999999997</v>
          </cell>
          <cell r="E7683">
            <v>38.799999999999997</v>
          </cell>
        </row>
        <row r="7684">
          <cell r="A7684" t="str">
            <v>703000183</v>
          </cell>
          <cell r="B7684" t="str">
            <v>LEITUNGSSCHUTZSCHALTER 2-POLIG, C, 20A, 6KA</v>
          </cell>
          <cell r="C7684">
            <v>0</v>
          </cell>
          <cell r="D7684">
            <v>43.2</v>
          </cell>
          <cell r="E7684">
            <v>43.2</v>
          </cell>
        </row>
        <row r="7685">
          <cell r="A7685" t="str">
            <v>703000186</v>
          </cell>
          <cell r="B7685" t="str">
            <v>LEITUNGSSCHUTZSCHALTER 2-POLIG, C, 2A, 6KA</v>
          </cell>
          <cell r="C7685">
            <v>0</v>
          </cell>
          <cell r="D7685">
            <v>47.9</v>
          </cell>
          <cell r="E7685">
            <v>47.9</v>
          </cell>
        </row>
        <row r="7686">
          <cell r="A7686" t="str">
            <v>703000188</v>
          </cell>
          <cell r="B7686" t="str">
            <v>LEITUNGSSCHUTZSCHALTER 2-POLIG, B, 10A, 6KA</v>
          </cell>
          <cell r="C7686">
            <v>0</v>
          </cell>
          <cell r="D7686">
            <v>38.08</v>
          </cell>
          <cell r="E7686">
            <v>38.08</v>
          </cell>
        </row>
        <row r="7687">
          <cell r="A7687" t="str">
            <v>703000190</v>
          </cell>
          <cell r="B7687" t="str">
            <v>LEITUNGSSCHUTZSCHALTER 3-POLIG, C, 6A, 6KA</v>
          </cell>
          <cell r="C7687">
            <v>0</v>
          </cell>
          <cell r="D7687">
            <v>48.541647058823528</v>
          </cell>
          <cell r="E7687">
            <v>48.541647058823528</v>
          </cell>
        </row>
        <row r="7688">
          <cell r="A7688" t="str">
            <v>703000191</v>
          </cell>
          <cell r="B7688" t="str">
            <v>LEITUNGSSCHUTZSCHALTER 3-POLIG, C, 10A, 6KA</v>
          </cell>
          <cell r="C7688">
            <v>0</v>
          </cell>
          <cell r="D7688">
            <v>33.79</v>
          </cell>
          <cell r="E7688">
            <v>33.79</v>
          </cell>
        </row>
        <row r="7689">
          <cell r="A7689" t="str">
            <v>703000192</v>
          </cell>
          <cell r="B7689" t="str">
            <v>LEITUNGSSCHUTZSCHALTER 3-POLIG, C, 16A, 6KA</v>
          </cell>
          <cell r="C7689">
            <v>0</v>
          </cell>
          <cell r="D7689">
            <v>31.351322838345862</v>
          </cell>
          <cell r="E7689">
            <v>31.351322838345862</v>
          </cell>
        </row>
        <row r="7690">
          <cell r="A7690" t="str">
            <v>703000193</v>
          </cell>
          <cell r="B7690" t="str">
            <v>LEITUNGSSCHUTZSCHALTER 3-POLIG, C, 25A, 6KA</v>
          </cell>
          <cell r="C7690">
            <v>0</v>
          </cell>
          <cell r="D7690">
            <v>66.099999999999994</v>
          </cell>
          <cell r="E7690">
            <v>66.099999999999994</v>
          </cell>
        </row>
        <row r="7691">
          <cell r="A7691" t="str">
            <v>703000194</v>
          </cell>
          <cell r="B7691" t="str">
            <v>LEITUNGSSCHUTZSCHALTER 3-POLIG, C, 32A, 6KA</v>
          </cell>
          <cell r="C7691">
            <v>0</v>
          </cell>
          <cell r="D7691">
            <v>47.927437839937838</v>
          </cell>
          <cell r="E7691">
            <v>47.927437839937838</v>
          </cell>
        </row>
        <row r="7692">
          <cell r="A7692" t="str">
            <v>703000195</v>
          </cell>
          <cell r="B7692" t="str">
            <v>LEITUNGSSCHUTZSCHALTER 3-POLIG, C, 40A, 6KA</v>
          </cell>
          <cell r="C7692">
            <v>0</v>
          </cell>
          <cell r="D7692">
            <v>100</v>
          </cell>
          <cell r="E7692">
            <v>100</v>
          </cell>
        </row>
        <row r="7693">
          <cell r="A7693" t="str">
            <v>703000196</v>
          </cell>
          <cell r="B7693" t="str">
            <v>LEITUNGSSCHUTZSCHALTER 3-POLIG, B, 10A, 6KA</v>
          </cell>
          <cell r="C7693">
            <v>0</v>
          </cell>
          <cell r="D7693">
            <v>40.65</v>
          </cell>
          <cell r="E7693">
            <v>40.65</v>
          </cell>
        </row>
        <row r="7694">
          <cell r="A7694" t="str">
            <v>703000197</v>
          </cell>
          <cell r="B7694" t="str">
            <v>LEITUNGSSCHUTZSCHALTER 3-POLIG, C, 2A, 6KA</v>
          </cell>
          <cell r="C7694">
            <v>0</v>
          </cell>
          <cell r="D7694">
            <v>71.540000000000006</v>
          </cell>
          <cell r="E7694">
            <v>71.540000000000006</v>
          </cell>
        </row>
        <row r="7695">
          <cell r="A7695" t="str">
            <v>703000198</v>
          </cell>
          <cell r="B7695" t="str">
            <v>LEITUNGSSCHUTZSCHALTER 3-POLIG, C, 63A, 6KA</v>
          </cell>
          <cell r="C7695">
            <v>0</v>
          </cell>
          <cell r="D7695">
            <v>144</v>
          </cell>
          <cell r="E7695">
            <v>144</v>
          </cell>
        </row>
        <row r="7696">
          <cell r="A7696" t="str">
            <v>703000201</v>
          </cell>
          <cell r="B7696" t="str">
            <v>HILFSSTROMSCHALTER 1S+1OE FUER 3SY/5SY-LS-SCHALTER</v>
          </cell>
          <cell r="C7696">
            <v>0</v>
          </cell>
          <cell r="D7696">
            <v>11.183689366328093</v>
          </cell>
          <cell r="E7696">
            <v>11.183689366328093</v>
          </cell>
        </row>
        <row r="7697">
          <cell r="A7697" t="str">
            <v>703000202</v>
          </cell>
          <cell r="B7697" t="str">
            <v>FI-SCHUTZSCHALTER T55 TYP A 16A 1+N-POL IFN 30MA</v>
          </cell>
          <cell r="C7697">
            <v>0</v>
          </cell>
          <cell r="D7697">
            <v>70.5</v>
          </cell>
          <cell r="E7697">
            <v>70.5</v>
          </cell>
        </row>
        <row r="7698">
          <cell r="A7698" t="str">
            <v>703000203</v>
          </cell>
          <cell r="B7698" t="str">
            <v>FI/LS-SCHALTER 10 kA 2P TYP A 30mA, B-Char 10A</v>
          </cell>
          <cell r="C7698">
            <v>0</v>
          </cell>
          <cell r="D7698">
            <v>95.27391304347826</v>
          </cell>
          <cell r="E7698">
            <v>95.27391304347826</v>
          </cell>
        </row>
        <row r="7699">
          <cell r="A7699" t="str">
            <v>703000204</v>
          </cell>
          <cell r="B7699" t="str">
            <v>FI/LS-SCHALTER 10 kA 2P TYP A 30mA, B-Char 16A</v>
          </cell>
          <cell r="C7699">
            <v>0</v>
          </cell>
          <cell r="D7699">
            <v>97.5</v>
          </cell>
          <cell r="E7699">
            <v>97.5</v>
          </cell>
        </row>
        <row r="7700">
          <cell r="A7700" t="str">
            <v>703000205</v>
          </cell>
          <cell r="B7700" t="str">
            <v>FI-SCHUTZSCHALTER 4P TYP A In: 40A 30mA</v>
          </cell>
          <cell r="C7700">
            <v>0</v>
          </cell>
          <cell r="D7700">
            <v>59.5</v>
          </cell>
          <cell r="E7700">
            <v>59.5</v>
          </cell>
        </row>
        <row r="7701">
          <cell r="A7701" t="str">
            <v>703000206</v>
          </cell>
          <cell r="B7701" t="str">
            <v>FI/LS-SCHALTER 10kA 1P+N TypA 30mA, C-Char In: 16A</v>
          </cell>
          <cell r="C7701">
            <v>0</v>
          </cell>
          <cell r="D7701">
            <v>39.75</v>
          </cell>
          <cell r="E7701">
            <v>39.75</v>
          </cell>
        </row>
        <row r="7702">
          <cell r="A7702" t="str">
            <v>703000207</v>
          </cell>
          <cell r="B7702" t="str">
            <v>FI/LS-SCHALTER 10kA 1P+N TypA 30mA, C-Char In: 6 A</v>
          </cell>
          <cell r="C7702">
            <v>0</v>
          </cell>
          <cell r="D7702">
            <v>90.5</v>
          </cell>
          <cell r="E7702">
            <v>90.5</v>
          </cell>
        </row>
        <row r="7703">
          <cell r="A7703" t="str">
            <v>703000209</v>
          </cell>
          <cell r="B7703" t="str">
            <v>GRIFFVERBINDER FI-SCHUTZSCHALTER T=70MM</v>
          </cell>
          <cell r="C7703">
            <v>0</v>
          </cell>
          <cell r="D7703">
            <v>6.92</v>
          </cell>
          <cell r="E7703">
            <v>6.92</v>
          </cell>
        </row>
        <row r="7704">
          <cell r="A7704" t="str">
            <v>703000210</v>
          </cell>
          <cell r="B7704" t="str">
            <v>LEITUNGSSCHUTZSCHALTER 1-POLIG C 2A, 10KA</v>
          </cell>
          <cell r="C7704">
            <v>0</v>
          </cell>
          <cell r="D7704">
            <v>17.2</v>
          </cell>
          <cell r="E7704">
            <v>17.2</v>
          </cell>
        </row>
        <row r="7705">
          <cell r="A7705" t="str">
            <v>703000211</v>
          </cell>
          <cell r="B7705" t="str">
            <v>LEITUNGSSCHUTZSCHALTER 1-POLIG C 4A, 10KA</v>
          </cell>
          <cell r="C7705"/>
          <cell r="D7705">
            <v>17.2</v>
          </cell>
          <cell r="E7705">
            <v>17.2</v>
          </cell>
        </row>
        <row r="7706">
          <cell r="A7706" t="str">
            <v>703000212</v>
          </cell>
          <cell r="B7706" t="str">
            <v>LEITUNGSSCHUTZSCHALTER 1-POLIG C 6A, 10KA</v>
          </cell>
          <cell r="C7706">
            <v>0</v>
          </cell>
          <cell r="D7706">
            <v>17.2</v>
          </cell>
          <cell r="E7706">
            <v>17.2</v>
          </cell>
        </row>
        <row r="7707">
          <cell r="A7707" t="str">
            <v>703000213</v>
          </cell>
          <cell r="B7707" t="str">
            <v>LEITUNGSSCHUTZSCHALTER 1-POLIG C 10A 10KA</v>
          </cell>
          <cell r="C7707">
            <v>0</v>
          </cell>
          <cell r="D7707">
            <v>15.1</v>
          </cell>
          <cell r="E7707">
            <v>15.1</v>
          </cell>
        </row>
        <row r="7708">
          <cell r="A7708" t="str">
            <v>703000217</v>
          </cell>
          <cell r="B7708" t="str">
            <v>LEITUNGSSCHUTZSCHALTER 2-POLIG C 10A 10KA</v>
          </cell>
          <cell r="C7708">
            <v>0</v>
          </cell>
          <cell r="D7708">
            <v>38.44</v>
          </cell>
          <cell r="E7708">
            <v>38.44</v>
          </cell>
        </row>
        <row r="7709">
          <cell r="A7709" t="str">
            <v>703000220</v>
          </cell>
          <cell r="B7709" t="str">
            <v>LEITUNGSSCHUTZSCHALTER 3-POLIG C 6A, 10KA 400V</v>
          </cell>
          <cell r="C7709">
            <v>0</v>
          </cell>
          <cell r="D7709">
            <v>42.47</v>
          </cell>
          <cell r="E7709">
            <v>42.47</v>
          </cell>
        </row>
        <row r="7710">
          <cell r="A7710" t="str">
            <v>703000221</v>
          </cell>
          <cell r="B7710" t="str">
            <v>LEITUNGSSCHUTZSCHALTER 3-POLIG C 10A, 10KA 400V</v>
          </cell>
          <cell r="C7710">
            <v>0</v>
          </cell>
          <cell r="D7710">
            <v>34.39</v>
          </cell>
          <cell r="E7710">
            <v>34.39</v>
          </cell>
        </row>
        <row r="7711">
          <cell r="A7711" t="str">
            <v>703000222</v>
          </cell>
          <cell r="B7711" t="str">
            <v>LEITUNGSSCHUTZSCHALTER 3-POLIG C 16A, 10KA 400V</v>
          </cell>
          <cell r="C7711">
            <v>0</v>
          </cell>
          <cell r="D7711">
            <v>25.648</v>
          </cell>
          <cell r="E7711">
            <v>25.648</v>
          </cell>
        </row>
        <row r="7712">
          <cell r="A7712" t="str">
            <v>703000224</v>
          </cell>
          <cell r="B7712" t="str">
            <v>LEITUNGSSCHUTZSCHALTER 3-POLIG C 25A, 10kA 400V</v>
          </cell>
          <cell r="C7712">
            <v>0</v>
          </cell>
          <cell r="D7712">
            <v>43.63</v>
          </cell>
          <cell r="E7712">
            <v>43.63</v>
          </cell>
        </row>
        <row r="7713">
          <cell r="A7713" t="str">
            <v>703000225</v>
          </cell>
          <cell r="B7713" t="str">
            <v>LEITUNGSSCHUTZSCHALTER 3-POLIG C 32A, 10kA 400V</v>
          </cell>
          <cell r="C7713">
            <v>0</v>
          </cell>
          <cell r="D7713">
            <v>53.37</v>
          </cell>
          <cell r="E7713">
            <v>53.37</v>
          </cell>
        </row>
        <row r="7714">
          <cell r="A7714" t="str">
            <v>703000226</v>
          </cell>
          <cell r="B7714" t="str">
            <v>LEITUNGSSCHUTZSCHALTER 3-POLIG C 40A, 10kA 400V</v>
          </cell>
          <cell r="C7714">
            <v>0</v>
          </cell>
          <cell r="D7714">
            <v>108.84</v>
          </cell>
          <cell r="E7714">
            <v>108.84</v>
          </cell>
        </row>
        <row r="7715">
          <cell r="A7715" t="str">
            <v>703000227</v>
          </cell>
          <cell r="B7715" t="str">
            <v>LEITUNGSSCHUTZSCHALTER 3-POLIG C 50A, 10kA 400V</v>
          </cell>
          <cell r="C7715">
            <v>0</v>
          </cell>
          <cell r="D7715">
            <v>126</v>
          </cell>
          <cell r="E7715">
            <v>126</v>
          </cell>
        </row>
        <row r="7716">
          <cell r="A7716" t="str">
            <v>703000228</v>
          </cell>
          <cell r="B7716" t="str">
            <v>LEITUNGSSCHUTZSCHALTER 3-POLIG C 63A, 10kA 400V</v>
          </cell>
          <cell r="C7716">
            <v>0</v>
          </cell>
          <cell r="D7716">
            <v>148</v>
          </cell>
          <cell r="E7716">
            <v>148</v>
          </cell>
        </row>
        <row r="7717">
          <cell r="A7717" t="str">
            <v>703000229</v>
          </cell>
          <cell r="B7717" t="str">
            <v>LEITUNGSSCHUTZSCHALTER 3-POLIG C 2A, 10KA 400V</v>
          </cell>
          <cell r="C7717">
            <v>0</v>
          </cell>
          <cell r="D7717">
            <v>74.5</v>
          </cell>
          <cell r="E7717">
            <v>74.5</v>
          </cell>
        </row>
        <row r="7718">
          <cell r="A7718" t="str">
            <v>703000244</v>
          </cell>
          <cell r="B7718" t="str">
            <v>WENDEKOMBINATION 2 SCHÜTZ 2,2KW+ MS-SCHALTER</v>
          </cell>
          <cell r="C7718"/>
          <cell r="D7718">
            <v>52.65</v>
          </cell>
          <cell r="E7718">
            <v>52.65</v>
          </cell>
        </row>
        <row r="7719">
          <cell r="A7719" t="str">
            <v>703000245</v>
          </cell>
          <cell r="B7719" t="str">
            <v>WENDEKOMBINATION 2 SCHÜTZ 2,2KW+ MS-SCHALTER</v>
          </cell>
          <cell r="C7719"/>
          <cell r="D7719">
            <v>52.65</v>
          </cell>
          <cell r="E7719">
            <v>52.65</v>
          </cell>
        </row>
        <row r="7720">
          <cell r="A7720" t="str">
            <v>703000246</v>
          </cell>
          <cell r="B7720" t="str">
            <v>WENDEKOMBINATION 2 SCHÜTZ 2,2KW+ MS-SCHALTER</v>
          </cell>
          <cell r="C7720"/>
          <cell r="D7720">
            <v>52.65</v>
          </cell>
          <cell r="E7720">
            <v>52.65</v>
          </cell>
        </row>
        <row r="7721">
          <cell r="A7721" t="str">
            <v>703000247</v>
          </cell>
          <cell r="B7721" t="str">
            <v>KOMBINATION SCHÜTZ 2,2 KW/NC +MS-SCHALTER 0,25-0,4</v>
          </cell>
          <cell r="C7721"/>
          <cell r="D7721">
            <v>35.19</v>
          </cell>
          <cell r="E7721">
            <v>35.19</v>
          </cell>
        </row>
        <row r="7722">
          <cell r="A7722" t="str">
            <v>703000248</v>
          </cell>
          <cell r="B7722" t="str">
            <v>KOMBINATION SCHÜTZ 2,2 KW/NO +MS-SCHALTER</v>
          </cell>
          <cell r="C7722"/>
          <cell r="D7722">
            <v>35.19</v>
          </cell>
          <cell r="E7722">
            <v>35.19</v>
          </cell>
        </row>
        <row r="7723">
          <cell r="A7723" t="str">
            <v>703000249</v>
          </cell>
          <cell r="B7723" t="str">
            <v>KOMBINATION SCHÜTZ 2,2 KW/NO +MS-SCHALTER</v>
          </cell>
          <cell r="C7723"/>
          <cell r="D7723">
            <v>35.19</v>
          </cell>
          <cell r="E7723">
            <v>35.19</v>
          </cell>
        </row>
        <row r="7724">
          <cell r="A7724" t="str">
            <v>703000250</v>
          </cell>
          <cell r="B7724" t="str">
            <v>KOMBINATION SCHÜTZ 2,2 KW/NO +M1-1,6A</v>
          </cell>
          <cell r="C7724"/>
          <cell r="D7724">
            <v>102.68</v>
          </cell>
          <cell r="E7724">
            <v>102.68</v>
          </cell>
        </row>
        <row r="7725">
          <cell r="A7725" t="str">
            <v>703000251</v>
          </cell>
          <cell r="B7725" t="str">
            <v>KOMBINATION SCHÜTZ 2,2 KW/NO+ M1,6-2,5A</v>
          </cell>
          <cell r="C7725"/>
          <cell r="D7725">
            <v>49.05</v>
          </cell>
          <cell r="E7725">
            <v>49.05</v>
          </cell>
        </row>
        <row r="7726">
          <cell r="A7726" t="str">
            <v>703000252</v>
          </cell>
          <cell r="B7726" t="str">
            <v xml:space="preserve">KOMBINATION SCHÜTZ 2,2 KW/NO+ MS2,5-4A </v>
          </cell>
          <cell r="C7726"/>
          <cell r="D7726">
            <v>35.19</v>
          </cell>
          <cell r="E7726">
            <v>35.19</v>
          </cell>
        </row>
        <row r="7727">
          <cell r="A7727" t="str">
            <v>703000253</v>
          </cell>
          <cell r="B7727" t="str">
            <v>WENDEKOMBINATION 2 SCHÜTZ 2,2 KW+ MSS 1-1,6A</v>
          </cell>
          <cell r="C7727"/>
          <cell r="D7727">
            <v>52.65</v>
          </cell>
          <cell r="E7727">
            <v>52.65</v>
          </cell>
        </row>
        <row r="7728">
          <cell r="A7728" t="str">
            <v>703000254</v>
          </cell>
          <cell r="B7728" t="str">
            <v>WENDEKOMBINATION 2 SCHÜTZ 2,2 KW SCHALTER 1,6-2,5A</v>
          </cell>
          <cell r="C7728"/>
          <cell r="D7728">
            <v>30.64</v>
          </cell>
          <cell r="E7728">
            <v>30.64</v>
          </cell>
        </row>
        <row r="7729">
          <cell r="A7729" t="str">
            <v>703000255</v>
          </cell>
          <cell r="B7729" t="str">
            <v>WENDEKOMBINATION 2 SCHÜTZ 2,2 KW SCHALTER 2,5-4 A</v>
          </cell>
          <cell r="C7729"/>
          <cell r="D7729">
            <v>30.64</v>
          </cell>
          <cell r="E7729">
            <v>30.64</v>
          </cell>
        </row>
        <row r="7730">
          <cell r="A7730" t="str">
            <v>703000256</v>
          </cell>
          <cell r="B7730" t="str">
            <v>TELEM. HILFSSCHALTERBLOCK FRONT 1S/1OE SCHRAUBBAR</v>
          </cell>
          <cell r="C7730">
            <v>0</v>
          </cell>
          <cell r="D7730">
            <v>8.31</v>
          </cell>
          <cell r="E7730">
            <v>8.31</v>
          </cell>
        </row>
        <row r="7731">
          <cell r="A7731" t="str">
            <v>703000257</v>
          </cell>
          <cell r="B7731" t="str">
            <v>TELE MOTORSCHUTZSCHALTER 0,63-1A</v>
          </cell>
          <cell r="C7731">
            <v>0</v>
          </cell>
          <cell r="D7731">
            <v>54.3</v>
          </cell>
          <cell r="E7731">
            <v>54.3</v>
          </cell>
        </row>
        <row r="7732">
          <cell r="A7732" t="str">
            <v>703000258</v>
          </cell>
          <cell r="B7732" t="str">
            <v>TELE MOTORSCHUTZSCHALTER 1,6-2,5A</v>
          </cell>
          <cell r="C7732">
            <v>0</v>
          </cell>
          <cell r="D7732">
            <v>30.2575</v>
          </cell>
          <cell r="E7732">
            <v>30.2575</v>
          </cell>
        </row>
        <row r="7733">
          <cell r="A7733" t="str">
            <v>703000259</v>
          </cell>
          <cell r="B7733" t="str">
            <v>TELE MOTORSCHUTZSCHALTER 2,5-4A</v>
          </cell>
          <cell r="C7733">
            <v>0</v>
          </cell>
          <cell r="D7733">
            <v>29.54</v>
          </cell>
          <cell r="E7733">
            <v>29.54</v>
          </cell>
        </row>
        <row r="7734">
          <cell r="A7734" t="str">
            <v>703000260</v>
          </cell>
          <cell r="B7734" t="str">
            <v>TELE MOTORSCHUTZSCHALTER 0,25-0,4 A</v>
          </cell>
          <cell r="C7734"/>
          <cell r="D7734">
            <v>26.36</v>
          </cell>
          <cell r="E7734">
            <v>26.36</v>
          </cell>
        </row>
        <row r="7735">
          <cell r="A7735" t="str">
            <v>703000261</v>
          </cell>
          <cell r="B7735" t="str">
            <v>TELE MOTORSCHUTZSCHALTER GV2ME04  0,4-0,63 A</v>
          </cell>
          <cell r="C7735">
            <v>0</v>
          </cell>
          <cell r="D7735">
            <v>26.6</v>
          </cell>
          <cell r="E7735">
            <v>26.6</v>
          </cell>
        </row>
        <row r="7736">
          <cell r="A7736" t="str">
            <v>703000262</v>
          </cell>
          <cell r="B7736" t="str">
            <v>TELE MOTORSCHUTZSCHALTER 1-1,6 A (0,37KW)</v>
          </cell>
          <cell r="C7736">
            <v>0</v>
          </cell>
          <cell r="D7736">
            <v>29.6</v>
          </cell>
          <cell r="E7736">
            <v>29.6</v>
          </cell>
        </row>
        <row r="7737">
          <cell r="A7737" t="str">
            <v>703000263</v>
          </cell>
          <cell r="B7737" t="str">
            <v>HILFSSCHALTERBLOCK 2S/2OE SCHRAUBKLEMMEN (FÜR</v>
          </cell>
          <cell r="C7737">
            <v>0</v>
          </cell>
          <cell r="D7737">
            <v>10.11</v>
          </cell>
          <cell r="E7737">
            <v>10.11</v>
          </cell>
        </row>
        <row r="7738">
          <cell r="A7738" t="str">
            <v>703000264</v>
          </cell>
          <cell r="B7738" t="str">
            <v>LEISTUNGSSCHÜTZ 4KW/24V DC 1NO</v>
          </cell>
          <cell r="C7738">
            <v>0</v>
          </cell>
          <cell r="D7738">
            <v>18.04</v>
          </cell>
          <cell r="E7738">
            <v>18.04</v>
          </cell>
        </row>
        <row r="7739">
          <cell r="A7739" t="str">
            <v>703000265</v>
          </cell>
          <cell r="B7739" t="str">
            <v>LEISTUNGSSCHÜTZ 4KW/24V DC 1NC</v>
          </cell>
          <cell r="C7739">
            <v>0</v>
          </cell>
          <cell r="D7739">
            <v>19.27</v>
          </cell>
          <cell r="E7739">
            <v>19.27</v>
          </cell>
        </row>
        <row r="7740">
          <cell r="A7740" t="str">
            <v>703000266</v>
          </cell>
          <cell r="B7740" t="str">
            <v>WENDESCHÜTZ 4KW/24V DC 2NC LP2K09015BD</v>
          </cell>
          <cell r="C7740">
            <v>0</v>
          </cell>
          <cell r="D7740">
            <v>60.54</v>
          </cell>
          <cell r="E7740">
            <v>60.54</v>
          </cell>
        </row>
        <row r="7741">
          <cell r="A7741" t="str">
            <v>703000267</v>
          </cell>
          <cell r="B7741" t="str">
            <v>LEISTUNGSSCHÜTZ 2,2KW/24V DC 1NC</v>
          </cell>
          <cell r="C7741">
            <v>0</v>
          </cell>
          <cell r="D7741">
            <v>31.23</v>
          </cell>
          <cell r="E7741">
            <v>31.23</v>
          </cell>
        </row>
        <row r="7742">
          <cell r="A7742" t="str">
            <v>703000268</v>
          </cell>
          <cell r="B7742" t="str">
            <v>WENDESCHÜTZE 2,2KW/24V DC 2NC</v>
          </cell>
          <cell r="C7742">
            <v>0</v>
          </cell>
          <cell r="D7742">
            <v>48.64</v>
          </cell>
          <cell r="E7742">
            <v>48.64</v>
          </cell>
        </row>
        <row r="7743">
          <cell r="A7743" t="str">
            <v>703000269</v>
          </cell>
          <cell r="B7743" t="str">
            <v>LEISTUNGSSCHÜTZ TeSys 15kW/400V/AC3+1S+1OE, 32A,</v>
          </cell>
          <cell r="C7743">
            <v>0</v>
          </cell>
          <cell r="D7743">
            <v>148.43</v>
          </cell>
          <cell r="E7743">
            <v>148.43</v>
          </cell>
        </row>
        <row r="7744">
          <cell r="A7744" t="str">
            <v>703000270</v>
          </cell>
          <cell r="B7744" t="str">
            <v>VERBINDUNGSBLOCK - LS1 D32 / GV2 MIT SCHÜTZ LC1-K</v>
          </cell>
          <cell r="C7744">
            <v>0</v>
          </cell>
          <cell r="D7744">
            <v>4.01</v>
          </cell>
          <cell r="E7744">
            <v>4.01</v>
          </cell>
        </row>
        <row r="7745">
          <cell r="A7745" t="str">
            <v>703000271</v>
          </cell>
          <cell r="B7745" t="str">
            <v>TELEMEQUANIQUE ANSCHLUSSBLOCK</v>
          </cell>
          <cell r="C7745">
            <v>0</v>
          </cell>
          <cell r="D7745">
            <v>7.56</v>
          </cell>
          <cell r="E7745">
            <v>7.56</v>
          </cell>
        </row>
        <row r="7746">
          <cell r="A7746" t="str">
            <v>703000272</v>
          </cell>
          <cell r="B7746" t="str">
            <v>TELEMEQUANIQUE SAMMELSCHIENE 2-FACH</v>
          </cell>
          <cell r="C7746">
            <v>0</v>
          </cell>
          <cell r="D7746">
            <v>8.91</v>
          </cell>
          <cell r="E7746">
            <v>8.91</v>
          </cell>
        </row>
        <row r="7747">
          <cell r="A7747" t="str">
            <v>703000273</v>
          </cell>
          <cell r="B7747" t="str">
            <v>TELEMEQUANIQUE SAMMELSCHIENE 3-FACH</v>
          </cell>
          <cell r="C7747">
            <v>0</v>
          </cell>
          <cell r="D7747">
            <v>6.08</v>
          </cell>
          <cell r="E7747">
            <v>6.08</v>
          </cell>
        </row>
        <row r="7748">
          <cell r="A7748" t="str">
            <v>703000274</v>
          </cell>
          <cell r="B7748" t="str">
            <v>TELEMEQUANIQUE SAMMELSCHIENE 4-FACH</v>
          </cell>
          <cell r="C7748">
            <v>0</v>
          </cell>
          <cell r="D7748">
            <v>7.34</v>
          </cell>
          <cell r="E7748">
            <v>7.34</v>
          </cell>
        </row>
        <row r="7749">
          <cell r="A7749" t="str">
            <v>703000275</v>
          </cell>
          <cell r="B7749" t="str">
            <v>TELEMEQUANIQUE ENDABDECKUNG</v>
          </cell>
          <cell r="C7749">
            <v>0</v>
          </cell>
          <cell r="D7749">
            <v>1.44</v>
          </cell>
          <cell r="E7749">
            <v>1.44</v>
          </cell>
        </row>
        <row r="7750">
          <cell r="A7750" t="str">
            <v>703000276</v>
          </cell>
          <cell r="B7750" t="str">
            <v>TELE MOTORSCHUTZSCHALTER 0,1-0,16 A</v>
          </cell>
          <cell r="C7750"/>
          <cell r="D7750">
            <v>26.07</v>
          </cell>
          <cell r="E7750">
            <v>26.07</v>
          </cell>
        </row>
        <row r="7751">
          <cell r="A7751" t="str">
            <v>703000290</v>
          </cell>
          <cell r="B7751" t="str">
            <v>LASTTRENNSCHALTER 3-POLIG 125 A, GELB, GRIFF ROT</v>
          </cell>
          <cell r="C7751">
            <v>0</v>
          </cell>
          <cell r="D7751">
            <v>57.83</v>
          </cell>
          <cell r="E7751">
            <v>57.83</v>
          </cell>
        </row>
        <row r="7752">
          <cell r="A7752" t="str">
            <v>703000291</v>
          </cell>
          <cell r="B7752" t="str">
            <v>NEUTRALLEITER MODUL 125A/175A FÜR V5/V6</v>
          </cell>
          <cell r="C7752">
            <v>0</v>
          </cell>
          <cell r="D7752">
            <v>10.93</v>
          </cell>
          <cell r="E7752">
            <v>10.93</v>
          </cell>
        </row>
        <row r="7753">
          <cell r="A7753" t="str">
            <v>703000292</v>
          </cell>
          <cell r="B7753" t="str">
            <v>HILFSSCHALTERMODUL 1S/1OE FÜR V5</v>
          </cell>
          <cell r="C7753"/>
          <cell r="D7753">
            <v>1.9836</v>
          </cell>
          <cell r="E7753">
            <v>1.9836</v>
          </cell>
        </row>
        <row r="7754">
          <cell r="A7754" t="str">
            <v>703000293</v>
          </cell>
          <cell r="B7754" t="str">
            <v>HILFSSCHALTERMODUL 2S/ FÜR V5</v>
          </cell>
          <cell r="C7754">
            <v>0</v>
          </cell>
          <cell r="D7754">
            <v>11.39</v>
          </cell>
          <cell r="E7754">
            <v>11.39</v>
          </cell>
        </row>
        <row r="7755">
          <cell r="A7755" t="str">
            <v>703000294</v>
          </cell>
          <cell r="B7755" t="str">
            <v>HAUPTSCHALTER 3 P, 10 A, AUFBAU, GRIFF SCHWARZ</v>
          </cell>
          <cell r="C7755">
            <v>0</v>
          </cell>
          <cell r="D7755">
            <v>23.004999999999999</v>
          </cell>
          <cell r="E7755">
            <v>23.004999999999999</v>
          </cell>
        </row>
        <row r="7756">
          <cell r="A7756" t="str">
            <v>703000300</v>
          </cell>
          <cell r="B7756" t="str">
            <v>LEITUNGSSCHUTZSCHALTER 1 P, B 6 A, IC60N</v>
          </cell>
          <cell r="C7756">
            <v>0</v>
          </cell>
          <cell r="D7756">
            <v>3.27</v>
          </cell>
          <cell r="E7756">
            <v>3.27</v>
          </cell>
        </row>
        <row r="7757">
          <cell r="A7757" t="str">
            <v>703000303</v>
          </cell>
          <cell r="B7757" t="str">
            <v>LEITUNGSSCHUTZSCHALTER 1 P, C 2 A, IC60N</v>
          </cell>
          <cell r="C7757"/>
          <cell r="D7757">
            <v>6.61</v>
          </cell>
          <cell r="E7757">
            <v>6.61</v>
          </cell>
        </row>
        <row r="7758">
          <cell r="A7758" t="str">
            <v>703000304</v>
          </cell>
          <cell r="B7758" t="str">
            <v>LEITUNGSSCHUTZSCHALTER 1 P, C 4 A, IC60N</v>
          </cell>
          <cell r="C7758"/>
          <cell r="D7758">
            <v>6.61</v>
          </cell>
          <cell r="E7758">
            <v>6.61</v>
          </cell>
        </row>
        <row r="7759">
          <cell r="A7759" t="str">
            <v>703000305</v>
          </cell>
          <cell r="B7759" t="str">
            <v>LEITUNGSSCHUTZSCHALTER 1 P, C 6 A, IC60N</v>
          </cell>
          <cell r="C7759">
            <v>0</v>
          </cell>
          <cell r="D7759">
            <v>5.25</v>
          </cell>
          <cell r="E7759">
            <v>5.25</v>
          </cell>
        </row>
        <row r="7760">
          <cell r="A7760" t="str">
            <v>703000306</v>
          </cell>
          <cell r="B7760" t="str">
            <v>LEITUNGSSCHUTZSCHALTER 1 P, C 10 A, IC60N</v>
          </cell>
          <cell r="C7760">
            <v>0</v>
          </cell>
          <cell r="D7760">
            <v>5</v>
          </cell>
          <cell r="E7760">
            <v>5</v>
          </cell>
        </row>
        <row r="7761">
          <cell r="A7761" t="str">
            <v>703000307</v>
          </cell>
          <cell r="B7761" t="str">
            <v>LEITUNGSSCHUTZSCHALTER 1 P, C 16 A, IC60N</v>
          </cell>
          <cell r="C7761">
            <v>0</v>
          </cell>
          <cell r="D7761">
            <v>4.4000000000000004</v>
          </cell>
          <cell r="E7761">
            <v>4.4000000000000004</v>
          </cell>
        </row>
        <row r="7762">
          <cell r="A7762" t="str">
            <v>703000310</v>
          </cell>
          <cell r="B7762" t="str">
            <v>LEITUNGSSCHUTZSCHALTER 1 P, Z 4 A, IC60L</v>
          </cell>
          <cell r="C7762">
            <v>0</v>
          </cell>
          <cell r="D7762">
            <v>12.73</v>
          </cell>
          <cell r="E7762">
            <v>12.73</v>
          </cell>
        </row>
        <row r="7763">
          <cell r="A7763" t="str">
            <v>703000311</v>
          </cell>
          <cell r="B7763" t="str">
            <v>LEITUNGSSCHUTZSCHALTER 1 P, Z 6 A, IC60L</v>
          </cell>
          <cell r="C7763">
            <v>0</v>
          </cell>
          <cell r="D7763">
            <v>12.73</v>
          </cell>
          <cell r="E7763">
            <v>12.73</v>
          </cell>
        </row>
        <row r="7764">
          <cell r="A7764" t="str">
            <v>703000312</v>
          </cell>
          <cell r="B7764" t="str">
            <v>LEITUNGSSCHUTZSCHALTER 1 P, Z 10 A, IC60L</v>
          </cell>
          <cell r="C7764">
            <v>0</v>
          </cell>
          <cell r="D7764">
            <v>12.34</v>
          </cell>
          <cell r="E7764">
            <v>12.34</v>
          </cell>
        </row>
        <row r="7765">
          <cell r="A7765" t="str">
            <v>703000322</v>
          </cell>
          <cell r="B7765" t="str">
            <v>LEITUNGSSCHUTZSCHALTER 3 P, C 16 A, IC60N</v>
          </cell>
          <cell r="C7765">
            <v>0</v>
          </cell>
          <cell r="D7765">
            <v>17.2</v>
          </cell>
          <cell r="E7765">
            <v>17.2</v>
          </cell>
        </row>
        <row r="7766">
          <cell r="A7766" t="str">
            <v>703000324</v>
          </cell>
          <cell r="B7766" t="str">
            <v>LEITUNGSSCHUTZSCHALTER 3 P, C 32 A, IC60N</v>
          </cell>
          <cell r="C7766">
            <v>0</v>
          </cell>
          <cell r="D7766">
            <v>30.8</v>
          </cell>
          <cell r="E7766">
            <v>30.8</v>
          </cell>
        </row>
        <row r="7767">
          <cell r="A7767" t="str">
            <v>703000329</v>
          </cell>
          <cell r="B7767" t="str">
            <v xml:space="preserve">HILFSCHALTER iOF FÜR iC60 - 1 WECHSLER </v>
          </cell>
          <cell r="C7767">
            <v>0</v>
          </cell>
          <cell r="D7767">
            <v>5.46</v>
          </cell>
          <cell r="E7767">
            <v>5.46</v>
          </cell>
        </row>
        <row r="7768">
          <cell r="A7768" t="str">
            <v>703000330</v>
          </cell>
          <cell r="B7768" t="str">
            <v>FI/LS-SCHALTER iDPN N Vigi - 1P + N - 10A - 30mA</v>
          </cell>
          <cell r="C7768">
            <v>0</v>
          </cell>
          <cell r="D7768">
            <v>32.32</v>
          </cell>
          <cell r="E7768">
            <v>32.32</v>
          </cell>
        </row>
        <row r="7769">
          <cell r="A7769" t="str">
            <v>703000331</v>
          </cell>
          <cell r="B7769" t="str">
            <v>FI/LS-SCHALTER iDPN N Vigi - 1P + N - 16A - 30mA</v>
          </cell>
          <cell r="C7769">
            <v>0</v>
          </cell>
          <cell r="D7769">
            <v>26.18</v>
          </cell>
          <cell r="E7769">
            <v>26.18</v>
          </cell>
        </row>
        <row r="7770">
          <cell r="A7770" t="str">
            <v>703000332</v>
          </cell>
          <cell r="B7770" t="str">
            <v>PHASENSAMMELSCHIENE 1P 24 TE/18 MM</v>
          </cell>
          <cell r="C7770">
            <v>0</v>
          </cell>
          <cell r="D7770">
            <v>4.76</v>
          </cell>
          <cell r="E7770">
            <v>4.76</v>
          </cell>
        </row>
        <row r="7771">
          <cell r="A7771" t="str">
            <v>703000333</v>
          </cell>
          <cell r="B7771" t="str">
            <v>PHASENSAMMELSCHIENE 1P 57 TE/18 MM (MIT HILFSSCH.)</v>
          </cell>
          <cell r="C7771">
            <v>0</v>
          </cell>
          <cell r="D7771">
            <v>11.04</v>
          </cell>
          <cell r="E7771">
            <v>11.04</v>
          </cell>
        </row>
        <row r="7772">
          <cell r="A7772" t="str">
            <v>703000334</v>
          </cell>
          <cell r="B7772" t="str">
            <v>PHASENSAMMELSCHIENE 3P 24 TE/18 mm</v>
          </cell>
          <cell r="C7772">
            <v>0</v>
          </cell>
          <cell r="D7772">
            <v>8.6</v>
          </cell>
          <cell r="E7772">
            <v>8.6</v>
          </cell>
        </row>
        <row r="7773">
          <cell r="A7773" t="str">
            <v>703000335</v>
          </cell>
          <cell r="B7773" t="str">
            <v>PHASENSAMMELSCHIENE 3P 57 TE/18 mm (MIT HILFSSCH.)</v>
          </cell>
          <cell r="C7773">
            <v>0</v>
          </cell>
          <cell r="D7773">
            <v>20.440000000000001</v>
          </cell>
          <cell r="E7773">
            <v>20.440000000000001</v>
          </cell>
        </row>
        <row r="7774">
          <cell r="A7774" t="str">
            <v>703000336</v>
          </cell>
          <cell r="B7774" t="str">
            <v>ENDKAPPEN 1P FÜR PHASENSCH. (VE=10ST.)</v>
          </cell>
          <cell r="C7774">
            <v>0</v>
          </cell>
          <cell r="D7774">
            <v>2.36</v>
          </cell>
          <cell r="E7774">
            <v>2.36</v>
          </cell>
        </row>
        <row r="7775">
          <cell r="A7775" t="str">
            <v>703000337</v>
          </cell>
          <cell r="B7775" t="str">
            <v>ENDKAPPEN 3P FÜR PHASENSCH. (VE=10ST.)</v>
          </cell>
          <cell r="C7775">
            <v>0</v>
          </cell>
          <cell r="D7775">
            <v>4.0599999999999996</v>
          </cell>
          <cell r="E7775">
            <v>4.0599999999999996</v>
          </cell>
        </row>
        <row r="7776">
          <cell r="A7776" t="str">
            <v>703000340</v>
          </cell>
          <cell r="B7776" t="str">
            <v>SICHERUNGSTRENNSCHALTER 4P-50A, GK1 EX</v>
          </cell>
          <cell r="C7776">
            <v>0</v>
          </cell>
          <cell r="D7776">
            <v>61.2</v>
          </cell>
          <cell r="E7776">
            <v>61.2</v>
          </cell>
        </row>
        <row r="7777">
          <cell r="A7777" t="str">
            <v>703000342</v>
          </cell>
          <cell r="B7777" t="str">
            <v>SICHERUNGSEINSATZ 40A/500V, 14X51MM, VE=10ST</v>
          </cell>
          <cell r="C7777">
            <v>0</v>
          </cell>
          <cell r="D7777">
            <v>5.8949999999999996</v>
          </cell>
          <cell r="E7777">
            <v>5.8949999999999996</v>
          </cell>
        </row>
        <row r="7778">
          <cell r="A7778" t="str">
            <v>703000343</v>
          </cell>
          <cell r="B7778" t="str">
            <v>SICHERUNGSEINSATZ 50A/500V, 14X51MM, VE=10ST</v>
          </cell>
          <cell r="C7778">
            <v>0</v>
          </cell>
          <cell r="D7778">
            <v>5.8949999999999996</v>
          </cell>
          <cell r="E7778">
            <v>5.8949999999999996</v>
          </cell>
        </row>
        <row r="7779">
          <cell r="A7779" t="str">
            <v>703000345</v>
          </cell>
          <cell r="B7779" t="str">
            <v>STECKDOSE IPC 2P+E 16A/250VAC/NFC/15100 F-AUSF.</v>
          </cell>
          <cell r="C7779">
            <v>0</v>
          </cell>
          <cell r="D7779">
            <v>16.149999999999999</v>
          </cell>
          <cell r="E7779">
            <v>16.149999999999999</v>
          </cell>
        </row>
        <row r="7780">
          <cell r="A7780" t="str">
            <v>703000346</v>
          </cell>
          <cell r="B7780" t="str">
            <v>SENTRON Zylindersicherungseinsatz Class CC 25A</v>
          </cell>
          <cell r="C7780">
            <v>0</v>
          </cell>
          <cell r="D7780">
            <v>11.88</v>
          </cell>
          <cell r="E7780">
            <v>11.88</v>
          </cell>
        </row>
        <row r="7781">
          <cell r="A7781" t="str">
            <v>703000500</v>
          </cell>
          <cell r="B7781" t="str">
            <v>ABB SICHERUNGSAUTOM 1 POL/ Z10A S281 UC-Z 10</v>
          </cell>
          <cell r="C7781">
            <v>0</v>
          </cell>
          <cell r="D7781">
            <v>27.61</v>
          </cell>
          <cell r="E7781">
            <v>27.61</v>
          </cell>
        </row>
        <row r="7782">
          <cell r="A7782" t="str">
            <v>703000510</v>
          </cell>
          <cell r="B7782" t="str">
            <v>ABB SICHERUNGSAUTOM 2 POL/ B6A S202 B 6</v>
          </cell>
          <cell r="C7782"/>
          <cell r="D7782">
            <v>30.64</v>
          </cell>
          <cell r="E7782">
            <v>30.64</v>
          </cell>
        </row>
        <row r="7783">
          <cell r="A7783" t="str">
            <v>703000511</v>
          </cell>
          <cell r="B7783" t="str">
            <v>ABB SICHERUNGSAUTOM 2 POL/ B10A S202 B 10</v>
          </cell>
          <cell r="C7783">
            <v>0</v>
          </cell>
          <cell r="D7783">
            <v>17.93</v>
          </cell>
          <cell r="E7783">
            <v>17.93</v>
          </cell>
        </row>
        <row r="7784">
          <cell r="A7784" t="str">
            <v>703000520</v>
          </cell>
          <cell r="B7784" t="str">
            <v>ABB SICHERUNGSAUTOM 2 POL/ K10A S282 UC-K 10</v>
          </cell>
          <cell r="C7784">
            <v>0</v>
          </cell>
          <cell r="D7784">
            <v>55.55</v>
          </cell>
          <cell r="E7784">
            <v>55.55</v>
          </cell>
        </row>
        <row r="7785">
          <cell r="A7785" t="str">
            <v>703000530</v>
          </cell>
          <cell r="B7785" t="str">
            <v>ABB SICHERUNGSAUTOM 3 POL/ K16A S283 UC-K 16</v>
          </cell>
          <cell r="C7785">
            <v>0</v>
          </cell>
          <cell r="D7785">
            <v>78.17</v>
          </cell>
          <cell r="E7785">
            <v>78.17</v>
          </cell>
        </row>
        <row r="7786">
          <cell r="A7786" t="str">
            <v>703000535</v>
          </cell>
          <cell r="B7786" t="str">
            <v>ABB SICHERUNGSAUTOM 3 POL/ K40A S283 UC-K 40</v>
          </cell>
          <cell r="C7786">
            <v>0</v>
          </cell>
          <cell r="D7786">
            <v>114.95</v>
          </cell>
          <cell r="E7786">
            <v>114.95</v>
          </cell>
        </row>
        <row r="7787">
          <cell r="A7787" t="str">
            <v>703000536</v>
          </cell>
          <cell r="B7787" t="str">
            <v>ABB SICHERUNGSAUTOM 3 POL/ K32A S283 UC-K 32</v>
          </cell>
          <cell r="C7787">
            <v>0</v>
          </cell>
          <cell r="D7787">
            <v>84.15</v>
          </cell>
          <cell r="E7787">
            <v>84.15</v>
          </cell>
        </row>
        <row r="7788">
          <cell r="A7788" t="str">
            <v>703000550</v>
          </cell>
          <cell r="B7788" t="str">
            <v>ABB HILFSSCHALTER 1S+1O S2-H11</v>
          </cell>
          <cell r="C7788">
            <v>0</v>
          </cell>
          <cell r="D7788">
            <v>8.25</v>
          </cell>
          <cell r="E7788">
            <v>8.25</v>
          </cell>
        </row>
        <row r="7789">
          <cell r="A7789" t="str">
            <v>703000551</v>
          </cell>
          <cell r="B7789" t="str">
            <v>LEITUNGSSCHUTZSCHALTER 1POLIG, B, 6A, 14KA</v>
          </cell>
          <cell r="C7789">
            <v>0</v>
          </cell>
          <cell r="D7789">
            <v>21.9</v>
          </cell>
          <cell r="E7789">
            <v>21.9</v>
          </cell>
        </row>
        <row r="7790">
          <cell r="A7790" t="str">
            <v>703000552</v>
          </cell>
          <cell r="B7790" t="str">
            <v>LEITUNGSSCHUTZSCHALTER 3POLIG, C, 6A, 10KA</v>
          </cell>
          <cell r="C7790">
            <v>0</v>
          </cell>
          <cell r="D7790">
            <v>143.4</v>
          </cell>
          <cell r="E7790">
            <v>143.4</v>
          </cell>
        </row>
        <row r="7791">
          <cell r="A7791" t="str">
            <v>703000553</v>
          </cell>
          <cell r="B7791" t="str">
            <v>LEITUNGSSCHUTZSCHALTER 3POLIG, C, 16A, 10KA</v>
          </cell>
          <cell r="C7791">
            <v>0</v>
          </cell>
          <cell r="D7791">
            <v>129.6</v>
          </cell>
          <cell r="E7791">
            <v>129.6</v>
          </cell>
        </row>
        <row r="7792">
          <cell r="A7792" t="str">
            <v>703000554</v>
          </cell>
          <cell r="B7792" t="str">
            <v>HILFSSTROMSCHALTER 1S+1Ö FÜR LEISTUNGSSCHUTZSCH.</v>
          </cell>
          <cell r="C7792">
            <v>0</v>
          </cell>
          <cell r="D7792">
            <v>16.02</v>
          </cell>
          <cell r="E7792">
            <v>16.02</v>
          </cell>
        </row>
        <row r="7793">
          <cell r="A7793" t="str">
            <v>703000555</v>
          </cell>
          <cell r="B7793" t="str">
            <v>LEITUNGSSCHUTZSCHALTER 1POLIG, B, 10A, 14KA</v>
          </cell>
          <cell r="C7793">
            <v>0</v>
          </cell>
          <cell r="D7793">
            <v>18.84</v>
          </cell>
          <cell r="E7793">
            <v>18.84</v>
          </cell>
        </row>
        <row r="7794">
          <cell r="A7794" t="str">
            <v>703000556</v>
          </cell>
          <cell r="B7794" t="str">
            <v xml:space="preserve">STIFTSAMMELSCHIENE 3-PHASIG, 18MM², nach UL 489, </v>
          </cell>
          <cell r="C7794">
            <v>0</v>
          </cell>
          <cell r="D7794">
            <v>76.8</v>
          </cell>
          <cell r="E7794">
            <v>76.8</v>
          </cell>
        </row>
        <row r="7795">
          <cell r="A7795" t="str">
            <v>703000557</v>
          </cell>
          <cell r="B7795" t="str">
            <v>ANSCHLUSSKLEMME FÜR STIFTSAMMELSCHIENE UL 489</v>
          </cell>
          <cell r="C7795">
            <v>0</v>
          </cell>
          <cell r="D7795">
            <v>5.82</v>
          </cell>
          <cell r="E7795">
            <v>5.82</v>
          </cell>
        </row>
        <row r="7796">
          <cell r="A7796" t="str">
            <v>703000558</v>
          </cell>
          <cell r="B7796" t="str">
            <v>ENDKAPPEN STIFTSAMMELSCHIENE UL 489 1/2/3-PHASIG</v>
          </cell>
          <cell r="C7796">
            <v>0</v>
          </cell>
          <cell r="D7796">
            <v>0.89</v>
          </cell>
          <cell r="E7796">
            <v>0.89</v>
          </cell>
        </row>
        <row r="7797">
          <cell r="A7797" t="str">
            <v>703000559</v>
          </cell>
          <cell r="B7797" t="str">
            <v>FEHLERSTROM-SCHUTZSCHALTER 2P/120/240V/25A 86mA</v>
          </cell>
          <cell r="C7797">
            <v>0</v>
          </cell>
          <cell r="D7797">
            <v>98.83</v>
          </cell>
          <cell r="E7797">
            <v>98.83</v>
          </cell>
        </row>
        <row r="7798">
          <cell r="A7798" t="str">
            <v>703000560</v>
          </cell>
          <cell r="B7798" t="str">
            <v>STIFTSAMMELSCHIENE 3-PHASIG+HS, 16MM², 1016MM</v>
          </cell>
          <cell r="C7798">
            <v>0</v>
          </cell>
          <cell r="D7798">
            <v>53.284821428571426</v>
          </cell>
          <cell r="E7798">
            <v>53.284821428571426</v>
          </cell>
        </row>
        <row r="7799">
          <cell r="A7799" t="str">
            <v>703000562</v>
          </cell>
          <cell r="B7799" t="str">
            <v>STIFTSAMMELSCHIENE 1-PHASIG+HS, 16MM² SCHNEIDB.</v>
          </cell>
          <cell r="C7799">
            <v>0</v>
          </cell>
          <cell r="D7799">
            <v>66.92</v>
          </cell>
          <cell r="E7799">
            <v>66.92</v>
          </cell>
        </row>
        <row r="7800">
          <cell r="A7800" t="str">
            <v>703000563</v>
          </cell>
          <cell r="B7800" t="str">
            <v>LEITUNGSSCHUTZSCHALTER 3POLIG, C, 2A, 10KA</v>
          </cell>
          <cell r="C7800">
            <v>0</v>
          </cell>
          <cell r="D7800">
            <v>145.80000000000001</v>
          </cell>
          <cell r="E7800">
            <v>145.80000000000001</v>
          </cell>
        </row>
        <row r="7801">
          <cell r="A7801" t="str">
            <v>703001001</v>
          </cell>
          <cell r="B7801" t="str">
            <v>LEISTUNGSSCHALTER GR.S0, 3RV2,13-20A, HILFSS</v>
          </cell>
          <cell r="C7801">
            <v>0</v>
          </cell>
          <cell r="D7801">
            <v>66</v>
          </cell>
          <cell r="E7801">
            <v>66</v>
          </cell>
        </row>
        <row r="7802">
          <cell r="A7802" t="str">
            <v>703001002</v>
          </cell>
          <cell r="B7802" t="str">
            <v>LEISTUNGSSCHALTER UL 489, CSA C22.2 NO.5-02</v>
          </cell>
          <cell r="C7802">
            <v>0</v>
          </cell>
          <cell r="D7802">
            <v>83.6</v>
          </cell>
          <cell r="E7802">
            <v>83.6</v>
          </cell>
        </row>
        <row r="7803">
          <cell r="A7803" t="str">
            <v>703001006</v>
          </cell>
          <cell r="B7803" t="str">
            <v>LEISTUNGSSCHALTER 3RV2 0,11-0,16A</v>
          </cell>
          <cell r="C7803">
            <v>0</v>
          </cell>
          <cell r="D7803">
            <v>37.01</v>
          </cell>
          <cell r="E7803">
            <v>37.01</v>
          </cell>
        </row>
        <row r="7804">
          <cell r="A7804" t="str">
            <v>703001007</v>
          </cell>
          <cell r="B7804" t="str">
            <v>LEISTUNGSSCHALTER 3RV2 0,45-0,63A (0,12KW)</v>
          </cell>
          <cell r="C7804">
            <v>0</v>
          </cell>
          <cell r="D7804">
            <v>44.43</v>
          </cell>
          <cell r="E7804">
            <v>44.43</v>
          </cell>
        </row>
        <row r="7805">
          <cell r="A7805" t="str">
            <v>703001008</v>
          </cell>
          <cell r="B7805" t="str">
            <v>LEISTUNGSSCHALTER 3RV2 0,55-0,8A (0,18KW)</v>
          </cell>
          <cell r="C7805">
            <v>0</v>
          </cell>
          <cell r="D7805">
            <v>40.08</v>
          </cell>
          <cell r="E7805">
            <v>40.08</v>
          </cell>
        </row>
        <row r="7806">
          <cell r="A7806" t="str">
            <v>703001009</v>
          </cell>
          <cell r="B7806" t="str">
            <v>LEISTUNGSSCHALTER 3RV2 0,63-1A</v>
          </cell>
          <cell r="C7806">
            <v>0</v>
          </cell>
          <cell r="D7806">
            <v>40.08</v>
          </cell>
          <cell r="E7806">
            <v>40.08</v>
          </cell>
        </row>
        <row r="7807">
          <cell r="A7807" t="str">
            <v>703001010</v>
          </cell>
          <cell r="B7807" t="str">
            <v>LEISTUNGSSCHALTER 3RV2 0,9-1,25A</v>
          </cell>
          <cell r="C7807">
            <v>0</v>
          </cell>
          <cell r="D7807">
            <v>44.17</v>
          </cell>
          <cell r="E7807">
            <v>44.17</v>
          </cell>
        </row>
        <row r="7808">
          <cell r="A7808" t="str">
            <v>703001011</v>
          </cell>
          <cell r="B7808" t="str">
            <v>LEISTUNGSSCHALTER 3RV2 1,1-1,6A</v>
          </cell>
          <cell r="C7808">
            <v>0</v>
          </cell>
          <cell r="D7808">
            <v>42.41</v>
          </cell>
          <cell r="E7808">
            <v>42.41</v>
          </cell>
        </row>
        <row r="7809">
          <cell r="A7809" t="str">
            <v>703001012</v>
          </cell>
          <cell r="B7809" t="str">
            <v>LEISTUNGSSCHALTER 3RV2 1,4-2A (0,55KW)</v>
          </cell>
          <cell r="C7809">
            <v>0</v>
          </cell>
          <cell r="D7809">
            <v>61.71</v>
          </cell>
          <cell r="E7809">
            <v>61.71</v>
          </cell>
        </row>
        <row r="7810">
          <cell r="A7810" t="str">
            <v>703001013</v>
          </cell>
          <cell r="B7810" t="str">
            <v>LEISTUNGSSCHALTER 3RV2 1,8-2,5A</v>
          </cell>
          <cell r="C7810">
            <v>0</v>
          </cell>
          <cell r="D7810">
            <v>44.26</v>
          </cell>
          <cell r="E7810">
            <v>44.26</v>
          </cell>
        </row>
        <row r="7811">
          <cell r="A7811" t="str">
            <v>703001014</v>
          </cell>
          <cell r="B7811" t="str">
            <v>LEISTUNGSSCHALTER 3RV2 2,2-3,2A (1,1KW)</v>
          </cell>
          <cell r="C7811">
            <v>0</v>
          </cell>
          <cell r="D7811">
            <v>44.26</v>
          </cell>
          <cell r="E7811">
            <v>44.26</v>
          </cell>
        </row>
        <row r="7812">
          <cell r="A7812" t="str">
            <v>703001016</v>
          </cell>
          <cell r="B7812" t="str">
            <v>3-Phasen-Einspeiseklemme f. 3-Phasen-Sammelschiene</v>
          </cell>
          <cell r="C7812">
            <v>0</v>
          </cell>
          <cell r="D7812">
            <v>9.41</v>
          </cell>
          <cell r="E7812">
            <v>9.41</v>
          </cell>
        </row>
        <row r="7813">
          <cell r="A7813" t="str">
            <v>703001017</v>
          </cell>
          <cell r="B7813" t="str">
            <v>HILFSCHALTER MIT ZUGFEDERANSCHLUSS F. 3RV2011</v>
          </cell>
          <cell r="C7813">
            <v>0</v>
          </cell>
          <cell r="D7813">
            <v>6.4682997582594677</v>
          </cell>
          <cell r="E7813">
            <v>6.4682997582594677</v>
          </cell>
        </row>
        <row r="7814">
          <cell r="A7814" t="str">
            <v>703001018</v>
          </cell>
          <cell r="B7814" t="str">
            <v>3-PHASENSAMMELSCHIENE FÜR 2 SCHALTER 3RV20</v>
          </cell>
          <cell r="C7814">
            <v>0</v>
          </cell>
          <cell r="D7814">
            <v>6.58</v>
          </cell>
          <cell r="E7814">
            <v>6.58</v>
          </cell>
        </row>
        <row r="7815">
          <cell r="A7815" t="str">
            <v>703001019</v>
          </cell>
          <cell r="B7815" t="str">
            <v>3-PHASENSAMMELSCHIENE FÜR 3 SCHALTER 3RV20</v>
          </cell>
          <cell r="C7815">
            <v>0</v>
          </cell>
          <cell r="D7815">
            <v>7.1524061903086356</v>
          </cell>
          <cell r="E7815">
            <v>7.1524061903086356</v>
          </cell>
        </row>
        <row r="7816">
          <cell r="A7816" t="str">
            <v>703001020</v>
          </cell>
          <cell r="B7816" t="str">
            <v>3-PHASENSAMMELSCHIENE FÜR 4 SCHALTER 3RV20</v>
          </cell>
          <cell r="C7816">
            <v>0</v>
          </cell>
          <cell r="D7816">
            <v>8.86</v>
          </cell>
          <cell r="E7816">
            <v>8.86</v>
          </cell>
        </row>
        <row r="7817">
          <cell r="A7817" t="str">
            <v>703001021</v>
          </cell>
          <cell r="B7817" t="str">
            <v>3-PHASEN-EINSPEISEKLEMME 3RV20</v>
          </cell>
          <cell r="C7817">
            <v>0</v>
          </cell>
          <cell r="D7817">
            <v>5.5566023584946445</v>
          </cell>
          <cell r="E7817">
            <v>5.5566023584946445</v>
          </cell>
        </row>
        <row r="7818">
          <cell r="A7818" t="str">
            <v>703001022</v>
          </cell>
          <cell r="B7818" t="str">
            <v>LEISTUNGSSCHÜTZ AC-3, 7,5 KW/400V, 1S+1OE, DC 24V,</v>
          </cell>
          <cell r="C7818">
            <v>0</v>
          </cell>
          <cell r="D7818">
            <v>82.39</v>
          </cell>
          <cell r="E7818">
            <v>82.39</v>
          </cell>
        </row>
        <row r="7819">
          <cell r="A7819" t="str">
            <v>703001023</v>
          </cell>
          <cell r="B7819" t="str">
            <v>ABDECKKAPPE F. RES.-PL. SAMMELSCHIENE</v>
          </cell>
          <cell r="C7819">
            <v>0</v>
          </cell>
          <cell r="D7819">
            <v>1.17</v>
          </cell>
          <cell r="E7819">
            <v>1.17</v>
          </cell>
        </row>
        <row r="7820">
          <cell r="A7820" t="str">
            <v>703001024</v>
          </cell>
          <cell r="B7820" t="str">
            <v>HYBRID-VERBINDUNGSBAUSTEIN</v>
          </cell>
          <cell r="C7820">
            <v>0</v>
          </cell>
          <cell r="D7820">
            <v>4.83</v>
          </cell>
          <cell r="E7820">
            <v>4.83</v>
          </cell>
        </row>
        <row r="7821">
          <cell r="A7821" t="str">
            <v>703001025</v>
          </cell>
          <cell r="B7821" t="str">
            <v>KOPPELSCHÜTZ 24V/4KW/1NC SCHRAUBBAR</v>
          </cell>
          <cell r="C7821">
            <v>0</v>
          </cell>
          <cell r="D7821">
            <v>27.38</v>
          </cell>
          <cell r="E7821">
            <v>27.38</v>
          </cell>
        </row>
        <row r="7822">
          <cell r="A7822" t="str">
            <v>703001026</v>
          </cell>
          <cell r="B7822" t="str">
            <v>KOPPELSCHÜTZ 24V/4KW/1NC FEDERZUG</v>
          </cell>
          <cell r="C7822">
            <v>0</v>
          </cell>
          <cell r="D7822">
            <v>27.35</v>
          </cell>
          <cell r="E7822">
            <v>27.35</v>
          </cell>
        </row>
        <row r="7823">
          <cell r="A7823" t="str">
            <v>703001027</v>
          </cell>
          <cell r="B7823" t="str">
            <v>KOPPELHILFSSCHÜTZ 2S+2OE DC24V US,BGR.</v>
          </cell>
          <cell r="C7823">
            <v>0</v>
          </cell>
          <cell r="D7823">
            <v>26.4</v>
          </cell>
          <cell r="E7823">
            <v>26.4</v>
          </cell>
        </row>
        <row r="7824">
          <cell r="A7824" t="str">
            <v>703001028</v>
          </cell>
          <cell r="B7824" t="str">
            <v>KOPPELSCHÜTZ 24V/4KW/1NO FEDERZUG</v>
          </cell>
          <cell r="C7824">
            <v>0</v>
          </cell>
          <cell r="D7824">
            <v>27.35</v>
          </cell>
          <cell r="E7824">
            <v>27.35</v>
          </cell>
        </row>
        <row r="7825">
          <cell r="A7825" t="str">
            <v>703001029</v>
          </cell>
          <cell r="B7825" t="str">
            <v>VERDRAHTUNGSBAUSATZ F. WENDEKOMBI S 00, ZUGFEDER</v>
          </cell>
          <cell r="C7825">
            <v>0</v>
          </cell>
          <cell r="D7825">
            <v>17.39</v>
          </cell>
          <cell r="E7825">
            <v>17.39</v>
          </cell>
        </row>
        <row r="7826">
          <cell r="A7826" t="str">
            <v>703001030</v>
          </cell>
          <cell r="B7826" t="str">
            <v>VERDRAHTUNGSBAUSATZ F. WENDEKOMBI S00, SCHRAUBBAR</v>
          </cell>
          <cell r="C7826">
            <v>0</v>
          </cell>
          <cell r="D7826">
            <v>17.39</v>
          </cell>
          <cell r="E7826">
            <v>17.39</v>
          </cell>
        </row>
        <row r="7827">
          <cell r="A7827" t="str">
            <v>703001031</v>
          </cell>
          <cell r="B7827" t="str">
            <v>3-PHASENSAMMELSCHIENE FÜR 5 SCHALTER 3RV20</v>
          </cell>
          <cell r="C7827">
            <v>0</v>
          </cell>
          <cell r="D7827">
            <v>9.9603246753246744</v>
          </cell>
          <cell r="E7827">
            <v>9.9603246753246744</v>
          </cell>
        </row>
        <row r="7828">
          <cell r="A7828" t="str">
            <v>703001032</v>
          </cell>
          <cell r="B7828" t="str">
            <v>ÜBERSPANNUNGSBEGRENZER, VARISTOR FÜR SCHÜTZE</v>
          </cell>
          <cell r="C7828">
            <v>0</v>
          </cell>
          <cell r="D7828">
            <v>5.35</v>
          </cell>
          <cell r="E7828">
            <v>5.35</v>
          </cell>
        </row>
        <row r="7829">
          <cell r="A7829" t="str">
            <v>703001033</v>
          </cell>
          <cell r="B7829" t="str">
            <v>HILFSSCHALTERBLOCK (22) 2NC / 2N (3RT1 SCHÜTZE)</v>
          </cell>
          <cell r="C7829">
            <v>0</v>
          </cell>
          <cell r="D7829">
            <v>6.61</v>
          </cell>
          <cell r="E7829">
            <v>6.61</v>
          </cell>
        </row>
        <row r="7830">
          <cell r="A7830" t="str">
            <v>703001034</v>
          </cell>
          <cell r="B7830" t="str">
            <v>LEISTUNGSSCHALTER 2.2 - 3,2A BAUR.:SO</v>
          </cell>
          <cell r="C7830"/>
          <cell r="D7830">
            <v>47.5</v>
          </cell>
          <cell r="E7830">
            <v>47.5</v>
          </cell>
        </row>
        <row r="7831">
          <cell r="A7831" t="str">
            <v>703001035</v>
          </cell>
          <cell r="B7831" t="str">
            <v>HILFSSCHALTERBLOCK (22) 2NC / 2NO FEDERZUGANSCHL.</v>
          </cell>
          <cell r="C7831">
            <v>0</v>
          </cell>
          <cell r="D7831">
            <v>10.31185185185185</v>
          </cell>
          <cell r="E7831">
            <v>10.31185185185185</v>
          </cell>
        </row>
        <row r="7832">
          <cell r="A7832" t="str">
            <v>703001036</v>
          </cell>
          <cell r="B7832" t="str">
            <v>VERBINDUNGSBAUSTEIN 3RV2.1(SCHR.)-&gt;3RT21 (SCHR.)</v>
          </cell>
          <cell r="C7832">
            <v>0</v>
          </cell>
          <cell r="D7832">
            <v>4.2</v>
          </cell>
          <cell r="E7832">
            <v>4.2</v>
          </cell>
        </row>
        <row r="7833">
          <cell r="A7833" t="str">
            <v>703001037</v>
          </cell>
          <cell r="B7833" t="str">
            <v>VERDRAHTUNGSBAUSATZ F. WENDEKOMBI  S 0, ZUGFEDER</v>
          </cell>
          <cell r="C7833">
            <v>0</v>
          </cell>
          <cell r="D7833">
            <v>21.94</v>
          </cell>
          <cell r="E7833">
            <v>21.94</v>
          </cell>
        </row>
        <row r="7834">
          <cell r="A7834" t="str">
            <v>703001038</v>
          </cell>
          <cell r="B7834" t="str">
            <v>HILFSSSCHÜTZ 2 S+2 Ö DC 24V BAUGRÖSSE S00</v>
          </cell>
          <cell r="C7834"/>
          <cell r="D7834">
            <v>26.4</v>
          </cell>
          <cell r="E7834">
            <v>26.4</v>
          </cell>
        </row>
        <row r="7835">
          <cell r="A7835" t="str">
            <v>703001039</v>
          </cell>
          <cell r="B7835" t="str">
            <v>HILFSSSCHÜTZ 3 S+1 Ö DC 24V BAUGRÖSSE S00</v>
          </cell>
          <cell r="C7835">
            <v>0</v>
          </cell>
          <cell r="D7835">
            <v>26.4</v>
          </cell>
          <cell r="E7835">
            <v>26.4</v>
          </cell>
        </row>
        <row r="7836">
          <cell r="A7836" t="str">
            <v>703001040</v>
          </cell>
          <cell r="B7836" t="str">
            <v>THERMISTOR-MOTORSCHUTZRELAIS 3RN2010 AUTO-RESET</v>
          </cell>
          <cell r="C7836">
            <v>0</v>
          </cell>
          <cell r="D7836">
            <v>50.82</v>
          </cell>
          <cell r="E7836">
            <v>50.82</v>
          </cell>
        </row>
        <row r="7837">
          <cell r="A7837" t="str">
            <v>703001041</v>
          </cell>
          <cell r="B7837" t="str">
            <v xml:space="preserve">HILFSSCHALTERBLOCK 4S SCHRAUBANSCHLUSS (FÜR 3RT2 </v>
          </cell>
          <cell r="C7837">
            <v>0</v>
          </cell>
          <cell r="D7837">
            <v>10.42</v>
          </cell>
          <cell r="E7837">
            <v>10.42</v>
          </cell>
        </row>
        <row r="7838">
          <cell r="A7838" t="str">
            <v>703001042</v>
          </cell>
          <cell r="B7838" t="str">
            <v>ÜBERSPANNUNGSBEGRENZER, VARISTOR FÜR LEISTUNGS-</v>
          </cell>
          <cell r="C7838">
            <v>0</v>
          </cell>
          <cell r="D7838">
            <v>5.64</v>
          </cell>
          <cell r="E7838">
            <v>5.64</v>
          </cell>
        </row>
        <row r="7839">
          <cell r="A7839" t="str">
            <v>703001043</v>
          </cell>
          <cell r="B7839" t="str">
            <v>ÜBERSPANNUNGSBEGRENZER, VARISTOR FÜR LEISTUNGS-</v>
          </cell>
          <cell r="C7839">
            <v>0</v>
          </cell>
          <cell r="D7839">
            <v>8.6</v>
          </cell>
          <cell r="E7839">
            <v>8.6</v>
          </cell>
        </row>
        <row r="7840">
          <cell r="A7840" t="str">
            <v>703001044</v>
          </cell>
          <cell r="B7840" t="str">
            <v xml:space="preserve">Leistungsschütz AC-3e/AC-3, 32A,15kW/400, 1S+1Ö </v>
          </cell>
          <cell r="C7840">
            <v>0</v>
          </cell>
          <cell r="D7840">
            <v>111.22</v>
          </cell>
          <cell r="E7840">
            <v>111.22</v>
          </cell>
        </row>
        <row r="7841">
          <cell r="A7841" t="str">
            <v>703001045</v>
          </cell>
          <cell r="B7841" t="str">
            <v>Phasentrennwände für 3RV2 Bgr. S00/S0 m. Schrauban</v>
          </cell>
          <cell r="C7841">
            <v>0</v>
          </cell>
          <cell r="D7841">
            <v>3.23</v>
          </cell>
          <cell r="E7841">
            <v>3.23</v>
          </cell>
        </row>
        <row r="7842">
          <cell r="A7842" t="str">
            <v>703001049</v>
          </cell>
          <cell r="B7842" t="str">
            <v>DIREKTSTARTER 0,12 KW 400V/ 24V 0,45-0,63A</v>
          </cell>
          <cell r="C7842">
            <v>0</v>
          </cell>
          <cell r="D7842">
            <v>79.16</v>
          </cell>
          <cell r="E7842">
            <v>79.16</v>
          </cell>
        </row>
        <row r="7843">
          <cell r="A7843" t="str">
            <v>703001050</v>
          </cell>
          <cell r="B7843" t="str">
            <v>DIREKTSTARTER AC 400, BGR. S00 0,55...0,8A, DC 24V</v>
          </cell>
          <cell r="C7843">
            <v>0</v>
          </cell>
          <cell r="D7843">
            <v>80.66</v>
          </cell>
          <cell r="E7843">
            <v>80.66</v>
          </cell>
        </row>
        <row r="7844">
          <cell r="A7844" t="str">
            <v>703001051</v>
          </cell>
          <cell r="B7844" t="str">
            <v>DIREKTSTARTER 0,37 KW  0,9-1,25A M-UNI</v>
          </cell>
          <cell r="C7844">
            <v>0</v>
          </cell>
          <cell r="D7844">
            <v>78.986904761904768</v>
          </cell>
          <cell r="E7844">
            <v>78.986904761904768</v>
          </cell>
        </row>
        <row r="7845">
          <cell r="A7845" t="str">
            <v>703001052</v>
          </cell>
          <cell r="B7845" t="str">
            <v>DIREKTSTARTER 0,37 KW 400V/ 24V 1,1-1,6A</v>
          </cell>
          <cell r="C7845">
            <v>0</v>
          </cell>
          <cell r="D7845">
            <v>77.518898188231518</v>
          </cell>
          <cell r="E7845">
            <v>77.518898188231518</v>
          </cell>
        </row>
        <row r="7846">
          <cell r="A7846" t="str">
            <v>703001053</v>
          </cell>
          <cell r="B7846" t="str">
            <v>DIREKTSTARTER 0,55 KW 400V/ 24V 1,4-2A</v>
          </cell>
          <cell r="C7846">
            <v>0</v>
          </cell>
          <cell r="D7846">
            <v>84.26</v>
          </cell>
          <cell r="E7846">
            <v>84.26</v>
          </cell>
        </row>
        <row r="7847">
          <cell r="A7847" t="str">
            <v>703001054</v>
          </cell>
          <cell r="B7847" t="str">
            <v>DIREKTSTARTER 1,1 KW 24V 2,2-3,2A M-UNI</v>
          </cell>
          <cell r="C7847">
            <v>0</v>
          </cell>
          <cell r="D7847">
            <v>85.85</v>
          </cell>
          <cell r="E7847">
            <v>85.85</v>
          </cell>
        </row>
        <row r="7848">
          <cell r="A7848" t="str">
            <v>703001055</v>
          </cell>
          <cell r="B7848" t="str">
            <v>DIREKTSTARTER 0,9 KW 400V/ 24V 1,8-2,5A</v>
          </cell>
          <cell r="C7848">
            <v>0</v>
          </cell>
          <cell r="D7848">
            <v>85.17</v>
          </cell>
          <cell r="E7848">
            <v>85.17</v>
          </cell>
        </row>
        <row r="7849">
          <cell r="A7849" t="str">
            <v>703001056</v>
          </cell>
          <cell r="B7849" t="str">
            <v>DIREKTSTARTER 1,5 KW 24V 2,8-4A M-UNI</v>
          </cell>
          <cell r="C7849"/>
          <cell r="D7849">
            <v>85.17</v>
          </cell>
          <cell r="E7849">
            <v>85.17</v>
          </cell>
        </row>
        <row r="7850">
          <cell r="A7850" t="str">
            <v>703001058</v>
          </cell>
          <cell r="B7850" t="str">
            <v>WENDESTARTER 0,09 KW 400V/ 24V 0,35-0,50A</v>
          </cell>
          <cell r="C7850">
            <v>0</v>
          </cell>
          <cell r="D7850">
            <v>117.74</v>
          </cell>
          <cell r="E7850">
            <v>117.74</v>
          </cell>
        </row>
        <row r="7851">
          <cell r="A7851" t="str">
            <v>703001059</v>
          </cell>
          <cell r="B7851" t="str">
            <v>WENDESTARTER 0,12 KW 400V/ 24V 0,45-0,63A</v>
          </cell>
          <cell r="C7851">
            <v>0</v>
          </cell>
          <cell r="D7851">
            <v>115.35</v>
          </cell>
          <cell r="E7851">
            <v>115.35</v>
          </cell>
        </row>
        <row r="7852">
          <cell r="A7852" t="str">
            <v>703001060</v>
          </cell>
          <cell r="B7852" t="str">
            <v>WENDESTARTER 0,18 KW 24VMS 3RV2011 0,55-0,8A M-BI</v>
          </cell>
          <cell r="C7852">
            <v>0</v>
          </cell>
          <cell r="D7852">
            <v>121.24</v>
          </cell>
          <cell r="E7852">
            <v>121.24</v>
          </cell>
        </row>
        <row r="7853">
          <cell r="A7853" t="str">
            <v>703001061</v>
          </cell>
          <cell r="B7853" t="str">
            <v>WENDESTARTER 0,37 KW 24VMS 3RV2011 0,9-1,25A M-BI</v>
          </cell>
          <cell r="C7853"/>
          <cell r="D7853">
            <v>122.75</v>
          </cell>
          <cell r="E7853">
            <v>122.75</v>
          </cell>
        </row>
        <row r="7854">
          <cell r="A7854" t="str">
            <v>703001062</v>
          </cell>
          <cell r="B7854" t="str">
            <v>WENDESTARTER 0,37 KW 24VMS 3RV2011 1,1-1,6A M-BI</v>
          </cell>
          <cell r="C7854">
            <v>0</v>
          </cell>
          <cell r="D7854">
            <v>112.33</v>
          </cell>
          <cell r="E7854">
            <v>112.33</v>
          </cell>
        </row>
        <row r="7855">
          <cell r="A7855" t="str">
            <v>703001063</v>
          </cell>
          <cell r="B7855" t="str">
            <v>WENDESTARTER 0,55 KW 24VMS 3RV2011 1,4-2A M-BI</v>
          </cell>
          <cell r="C7855">
            <v>0</v>
          </cell>
          <cell r="D7855">
            <v>130.04</v>
          </cell>
          <cell r="E7855">
            <v>130.04</v>
          </cell>
        </row>
        <row r="7856">
          <cell r="A7856" t="str">
            <v>703001064</v>
          </cell>
          <cell r="B7856" t="str">
            <v>WENDESTARTER 1,1 KW 24VMS 3RV2011 2,2-3,2A M-BI</v>
          </cell>
          <cell r="C7856">
            <v>0</v>
          </cell>
          <cell r="D7856">
            <v>124.75</v>
          </cell>
          <cell r="E7856">
            <v>124.75</v>
          </cell>
        </row>
        <row r="7857">
          <cell r="A7857" t="str">
            <v>703001070</v>
          </cell>
          <cell r="B7857" t="str">
            <v>MOTORSTARTER SIRIUS 3RM1 MOTORSTARTER 0,4-2,0 A</v>
          </cell>
          <cell r="C7857">
            <v>0</v>
          </cell>
          <cell r="D7857">
            <v>71.39</v>
          </cell>
          <cell r="E7857">
            <v>71.39</v>
          </cell>
        </row>
        <row r="7858">
          <cell r="A7858" t="str">
            <v>703001071</v>
          </cell>
          <cell r="B7858" t="str">
            <v>MOTORSTARTER SIRIUS 3RM1 MOTORSTARTER 500 V,</v>
          </cell>
          <cell r="C7858">
            <v>0</v>
          </cell>
          <cell r="D7858">
            <v>71.39</v>
          </cell>
          <cell r="E7858">
            <v>71.39</v>
          </cell>
        </row>
        <row r="7859">
          <cell r="A7859" t="str">
            <v>703001074</v>
          </cell>
          <cell r="B7859" t="str">
            <v>MOTORSTARTER SIRIUS 3RM1 WENDESTARTER SAFETY 500V</v>
          </cell>
          <cell r="C7859">
            <v>0</v>
          </cell>
          <cell r="D7859">
            <v>89.09</v>
          </cell>
          <cell r="E7859">
            <v>89.09</v>
          </cell>
        </row>
        <row r="7860">
          <cell r="A7860" t="str">
            <v>703001075</v>
          </cell>
          <cell r="B7860" t="str">
            <v>MOTORSTARTER SIRIUS 3RM1 WENDESTARTER 500 V,</v>
          </cell>
          <cell r="C7860">
            <v>0</v>
          </cell>
          <cell r="D7860">
            <v>77.88</v>
          </cell>
          <cell r="E7860">
            <v>77.88</v>
          </cell>
        </row>
        <row r="7861">
          <cell r="A7861" t="str">
            <v>703001076</v>
          </cell>
          <cell r="B7861" t="str">
            <v>MOTORSTARTER SIRIUS 3RM1 WENDESTARTER 500 V,</v>
          </cell>
          <cell r="C7861">
            <v>0</v>
          </cell>
          <cell r="D7861">
            <v>77.88</v>
          </cell>
          <cell r="E7861">
            <v>77.88</v>
          </cell>
        </row>
        <row r="7862">
          <cell r="A7862" t="str">
            <v>703001077</v>
          </cell>
          <cell r="B7862" t="str">
            <v xml:space="preserve">MOTORSTARTER SIRIUS 3RM1 WENDESTARTER SAFETY 500V </v>
          </cell>
          <cell r="C7862">
            <v>0</v>
          </cell>
          <cell r="D7862">
            <v>89.09</v>
          </cell>
          <cell r="E7862">
            <v>89.09</v>
          </cell>
        </row>
        <row r="7863">
          <cell r="A7863" t="str">
            <v>703001078</v>
          </cell>
          <cell r="B7863" t="str">
            <v>ABNEHMBARE KLEMME 3-POLIG, PUSH-IN (3RM,</v>
          </cell>
          <cell r="C7863">
            <v>0</v>
          </cell>
          <cell r="D7863">
            <v>3.74</v>
          </cell>
          <cell r="E7863">
            <v>3.74</v>
          </cell>
        </row>
        <row r="7864">
          <cell r="A7864" t="str">
            <v>703001079</v>
          </cell>
          <cell r="B7864" t="str">
            <v>ABDECKKAPPE FÜR SAMMELSCHIENEN SIRIUS 3RM1</v>
          </cell>
          <cell r="C7864">
            <v>0</v>
          </cell>
          <cell r="D7864">
            <v>0.97</v>
          </cell>
          <cell r="E7864">
            <v>0.97</v>
          </cell>
        </row>
        <row r="7865">
          <cell r="A7865" t="str">
            <v>703001080</v>
          </cell>
          <cell r="B7865" t="str">
            <v>3-PHASENSAMMELSCHIENE FÜR 2 MOTORSTARTER 3RM1</v>
          </cell>
          <cell r="C7865">
            <v>0</v>
          </cell>
          <cell r="D7865">
            <v>5.59</v>
          </cell>
          <cell r="E7865">
            <v>5.59</v>
          </cell>
        </row>
        <row r="7866">
          <cell r="A7866" t="str">
            <v>703001081</v>
          </cell>
          <cell r="B7866" t="str">
            <v>3-PHASENSAMMELSCHIENE FÜR 3 MOTORSTARTER 3RM1</v>
          </cell>
          <cell r="C7866">
            <v>0</v>
          </cell>
          <cell r="D7866">
            <v>6.92</v>
          </cell>
          <cell r="E7866">
            <v>6.92</v>
          </cell>
        </row>
        <row r="7867">
          <cell r="A7867" t="str">
            <v>703001082</v>
          </cell>
          <cell r="B7867" t="str">
            <v>3-PHASENSAMMELSCHIENE FÜR 5 MOTORSTARTER 3RM19</v>
          </cell>
          <cell r="C7867">
            <v>0</v>
          </cell>
          <cell r="D7867">
            <v>7.4676</v>
          </cell>
          <cell r="E7867">
            <v>7.4676</v>
          </cell>
        </row>
        <row r="7868">
          <cell r="A7868" t="str">
            <v>703001083</v>
          </cell>
          <cell r="B7868" t="str">
            <v>3-PHASENSAMMELSCHIENE EINSPEISEKLEMME FÜR 3RM19</v>
          </cell>
          <cell r="C7868">
            <v>0</v>
          </cell>
          <cell r="D7868">
            <v>8.86</v>
          </cell>
          <cell r="E7868">
            <v>8.86</v>
          </cell>
        </row>
        <row r="7869">
          <cell r="A7869" t="str">
            <v>703001090</v>
          </cell>
          <cell r="B7869" t="str">
            <v>FINDERSOCKEL SERIE 95</v>
          </cell>
          <cell r="C7869">
            <v>0</v>
          </cell>
          <cell r="D7869">
            <v>4.43</v>
          </cell>
          <cell r="E7869">
            <v>4.43</v>
          </cell>
        </row>
        <row r="7870">
          <cell r="A7870" t="str">
            <v>703001091</v>
          </cell>
          <cell r="B7870" t="str">
            <v>FINDER-STECK-/PRINT-RELAIS, 8-10-12-16A</v>
          </cell>
          <cell r="C7870">
            <v>0</v>
          </cell>
          <cell r="D7870">
            <v>2.72</v>
          </cell>
          <cell r="E7870">
            <v>2.72</v>
          </cell>
        </row>
        <row r="7871">
          <cell r="A7871" t="str">
            <v>703001092</v>
          </cell>
          <cell r="B7871" t="str">
            <v xml:space="preserve">FINDER-STECK-/PRINT-RELAIS, DC-SPULE </v>
          </cell>
          <cell r="C7871">
            <v>0</v>
          </cell>
          <cell r="D7871">
            <v>2.5</v>
          </cell>
          <cell r="E7871">
            <v>2.5</v>
          </cell>
        </row>
        <row r="7872">
          <cell r="A7872" t="str">
            <v>703001093</v>
          </cell>
          <cell r="B7872" t="str">
            <v>FINDER-STECK-/PRINT-RELAIS, 4</v>
          </cell>
          <cell r="C7872">
            <v>0</v>
          </cell>
          <cell r="D7872">
            <v>6.68</v>
          </cell>
          <cell r="E7872">
            <v>6.68</v>
          </cell>
        </row>
        <row r="7873">
          <cell r="A7873" t="str">
            <v>703001094</v>
          </cell>
          <cell r="B7873" t="str">
            <v>LED-FREILAUF-DIODE FÜR FINDERRELAIS, 24V LED-GRÜN</v>
          </cell>
          <cell r="C7873">
            <v>0</v>
          </cell>
          <cell r="D7873">
            <v>2.84</v>
          </cell>
          <cell r="E7873">
            <v>2.84</v>
          </cell>
        </row>
        <row r="7874">
          <cell r="A7874" t="str">
            <v>703001095</v>
          </cell>
          <cell r="B7874" t="str">
            <v>VARICLIP, HALTE-/DEMONTAGEBÜGEL</v>
          </cell>
          <cell r="C7874">
            <v>0</v>
          </cell>
          <cell r="D7874">
            <v>0.3</v>
          </cell>
          <cell r="E7874">
            <v>0.3</v>
          </cell>
        </row>
        <row r="7875">
          <cell r="A7875" t="str">
            <v>703001100</v>
          </cell>
          <cell r="B7875" t="str">
            <v>EINSPEISE-SAMMELSCH 2F. EINSPEISUNG LINKS</v>
          </cell>
          <cell r="C7875"/>
          <cell r="D7875">
            <v>8.7899999999999991</v>
          </cell>
          <cell r="E7875">
            <v>8.7899999999999991</v>
          </cell>
        </row>
        <row r="7876">
          <cell r="A7876" t="str">
            <v>703001101</v>
          </cell>
          <cell r="B7876" t="str">
            <v>3-PHASEN SAMMELSCHIENE 2FACH INCL. ERWEITERUNGSST.</v>
          </cell>
          <cell r="C7876"/>
          <cell r="D7876">
            <v>7.29</v>
          </cell>
          <cell r="E7876">
            <v>7.29</v>
          </cell>
        </row>
        <row r="7877">
          <cell r="A7877" t="str">
            <v>703001102</v>
          </cell>
          <cell r="B7877" t="str">
            <v>3-PHASEN SAMMELSCHIENE 3FACH INCL. ERWEITERUNGSST.</v>
          </cell>
          <cell r="C7877"/>
          <cell r="D7877">
            <v>5.85</v>
          </cell>
          <cell r="E7877">
            <v>5.85</v>
          </cell>
        </row>
        <row r="7878">
          <cell r="A7878" t="str">
            <v>703001103</v>
          </cell>
          <cell r="B7878" t="str">
            <v>SCHÜTZSOCKEL 3RV1917 (10ST.) MEHRSTÜCKV.</v>
          </cell>
          <cell r="C7878"/>
          <cell r="D7878">
            <v>0.94499999999999995</v>
          </cell>
          <cell r="E7878">
            <v>0.94499999999999995</v>
          </cell>
        </row>
        <row r="7879">
          <cell r="A7879" t="str">
            <v>703001104</v>
          </cell>
          <cell r="B7879" t="str">
            <v>BREITER ERWEITERUNGS-STECKER</v>
          </cell>
          <cell r="C7879"/>
          <cell r="D7879">
            <v>3.33</v>
          </cell>
          <cell r="E7879">
            <v>3.33</v>
          </cell>
        </row>
        <row r="7880">
          <cell r="A7880" t="str">
            <v>703001105</v>
          </cell>
          <cell r="B7880" t="str">
            <v>KLEMMENBLOCK 6MM²</v>
          </cell>
          <cell r="C7880"/>
          <cell r="D7880">
            <v>5.22</v>
          </cell>
          <cell r="E7880">
            <v>5.22</v>
          </cell>
        </row>
        <row r="7881">
          <cell r="A7881" t="str">
            <v>703001106</v>
          </cell>
          <cell r="B7881" t="str">
            <v>VERBINDUNGS-STECKER FÜR LEISTUNGSSCHALTER S00</v>
          </cell>
          <cell r="C7881"/>
          <cell r="D7881">
            <v>2.59</v>
          </cell>
          <cell r="E7881">
            <v>2.59</v>
          </cell>
        </row>
        <row r="7882">
          <cell r="A7882" t="str">
            <v>703001158</v>
          </cell>
          <cell r="B7882" t="str">
            <v xml:space="preserve">LEISTUNGSSCHALTER BGR.S00, CLASS 10A-AUSL. 26A- </v>
          </cell>
          <cell r="C7882">
            <v>0</v>
          </cell>
          <cell r="D7882">
            <v>54.55</v>
          </cell>
          <cell r="E7882">
            <v>54.77</v>
          </cell>
        </row>
        <row r="7883">
          <cell r="A7883" t="str">
            <v>703001204</v>
          </cell>
          <cell r="B7883" t="str">
            <v>LEISTUNGSSCHALTER BGR.S00, CLASS 10A-AUSL. 1S+1Ö</v>
          </cell>
          <cell r="C7883">
            <v>0</v>
          </cell>
          <cell r="D7883">
            <v>50.16</v>
          </cell>
          <cell r="E7883">
            <v>50.16</v>
          </cell>
        </row>
        <row r="7884">
          <cell r="A7884" t="str">
            <v>703001206</v>
          </cell>
          <cell r="B7884" t="str">
            <v>LEISTUNGSSCHALTER BGR.S00, CLASS 10A-AUSL. 1S+1Ö</v>
          </cell>
          <cell r="C7884">
            <v>0</v>
          </cell>
          <cell r="D7884">
            <v>52.59</v>
          </cell>
          <cell r="E7884">
            <v>52.59</v>
          </cell>
        </row>
        <row r="7885">
          <cell r="A7885" t="str">
            <v>703001208</v>
          </cell>
          <cell r="B7885" t="str">
            <v>LEISTUNGSSCHALTER BGR.S00, CLASS 10A-AUSL. 1S+1Ö</v>
          </cell>
          <cell r="C7885"/>
          <cell r="D7885">
            <v>54.55</v>
          </cell>
          <cell r="E7885">
            <v>54.55</v>
          </cell>
        </row>
        <row r="7886">
          <cell r="A7886" t="str">
            <v>703001209</v>
          </cell>
          <cell r="B7886" t="str">
            <v>LEISTUNGSSCHALTER BGR.S00, CLASS 10A-AUSL. 1S+1Ö</v>
          </cell>
          <cell r="C7886">
            <v>0</v>
          </cell>
          <cell r="D7886">
            <v>54.55</v>
          </cell>
          <cell r="E7886">
            <v>55.55</v>
          </cell>
        </row>
        <row r="7887">
          <cell r="A7887" t="str">
            <v>703001210</v>
          </cell>
          <cell r="B7887" t="str">
            <v>LEISTUNGSSCHALTER BGR.S00, CLASS 10A-AUSL. 1S+1Ö</v>
          </cell>
          <cell r="C7887">
            <v>0</v>
          </cell>
          <cell r="D7887">
            <v>54.55</v>
          </cell>
          <cell r="E7887">
            <v>54.55</v>
          </cell>
        </row>
        <row r="7888">
          <cell r="A7888" t="str">
            <v>703001500</v>
          </cell>
          <cell r="B7888" t="str">
            <v>HYBRID-MOTORSTARTER ELR H3-I-SC- 24DC/500AC-2</v>
          </cell>
          <cell r="C7888">
            <v>0</v>
          </cell>
          <cell r="D7888">
            <v>60</v>
          </cell>
          <cell r="E7888">
            <v>60</v>
          </cell>
        </row>
        <row r="7889">
          <cell r="A7889" t="str">
            <v>703001510</v>
          </cell>
          <cell r="B7889" t="str">
            <v>HYBRID-MOTORSTARTER ELR H5-I-SC- 24DC/500AC-2</v>
          </cell>
          <cell r="C7889">
            <v>0</v>
          </cell>
          <cell r="D7889">
            <v>68.349999999999994</v>
          </cell>
          <cell r="E7889">
            <v>68.349999999999994</v>
          </cell>
        </row>
        <row r="7890">
          <cell r="A7890" t="str">
            <v>703001520</v>
          </cell>
          <cell r="B7890" t="str">
            <v>SCHLEIFEN-BRÜCKE BRIDGE 2-3M SCHRAUBANSCHL. 22,5MM</v>
          </cell>
          <cell r="C7890">
            <v>0</v>
          </cell>
          <cell r="D7890">
            <v>12.07</v>
          </cell>
          <cell r="E7890">
            <v>12.07</v>
          </cell>
        </row>
        <row r="7891">
          <cell r="A7891" t="str">
            <v>703001521</v>
          </cell>
          <cell r="B7891" t="str">
            <v>SCHLEIFEN-BRÜCKE BRIDGE 3-3M SCHRAUBANSCHL. 22,5MM</v>
          </cell>
          <cell r="C7891">
            <v>0</v>
          </cell>
          <cell r="D7891">
            <v>15.06</v>
          </cell>
          <cell r="E7891">
            <v>15.06</v>
          </cell>
        </row>
        <row r="7892">
          <cell r="A7892" t="str">
            <v>703001522</v>
          </cell>
          <cell r="B7892" t="str">
            <v>SCHLEIFEN-BRÜCKE BRIDGE 4-3M SCHRAUBANSCHL. 22,5MM</v>
          </cell>
          <cell r="C7892">
            <v>0</v>
          </cell>
          <cell r="D7892">
            <v>18.12</v>
          </cell>
          <cell r="E7892">
            <v>18.12</v>
          </cell>
        </row>
        <row r="7893">
          <cell r="A7893" t="str">
            <v>703001523</v>
          </cell>
          <cell r="B7893" t="str">
            <v>SCHLEIFEN-BRÜCKE BRIDGE 5-3M SCHRAUBANSCHL. 22,5MM</v>
          </cell>
          <cell r="C7893">
            <v>0</v>
          </cell>
          <cell r="D7893">
            <v>21.13</v>
          </cell>
          <cell r="E7893">
            <v>21.13</v>
          </cell>
        </row>
        <row r="7894">
          <cell r="A7894" t="str">
            <v>703001524</v>
          </cell>
          <cell r="B7894" t="str">
            <v>SCHLEIFEN-BRÜCKE BRIDGE 6-3M SCHRAUBANSCHL. 22,5MM</v>
          </cell>
          <cell r="C7894">
            <v>0</v>
          </cell>
          <cell r="D7894">
            <v>24.12</v>
          </cell>
          <cell r="E7894">
            <v>24.12</v>
          </cell>
        </row>
        <row r="7895">
          <cell r="A7895" t="str">
            <v>703001525</v>
          </cell>
          <cell r="B7895" t="str">
            <v>SCHLEIFEN-BRÜCKE BRIDGE 7-3M SCHRAUBANSCHL. 22,5MM</v>
          </cell>
          <cell r="C7895">
            <v>0</v>
          </cell>
          <cell r="D7895">
            <v>27.18</v>
          </cell>
          <cell r="E7895">
            <v>27.18</v>
          </cell>
        </row>
        <row r="7896">
          <cell r="A7896" t="str">
            <v>703001526</v>
          </cell>
          <cell r="B7896" t="str">
            <v>SCHLEIFEN-BRÜCKE BRIDGE 8-3M SCHRAUBANSCHL. 22,5MM</v>
          </cell>
          <cell r="C7896">
            <v>0</v>
          </cell>
          <cell r="D7896">
            <v>30.19</v>
          </cell>
          <cell r="E7896">
            <v>30.19</v>
          </cell>
        </row>
        <row r="7897">
          <cell r="A7897" t="str">
            <v>703001527</v>
          </cell>
          <cell r="B7897" t="str">
            <v>SCHLEIFEN-BRÜCKE BRIDGE 9-3M SCHRAUBANSCHL. 22,5MM</v>
          </cell>
          <cell r="C7897">
            <v>0</v>
          </cell>
          <cell r="D7897">
            <v>33.18</v>
          </cell>
          <cell r="E7897">
            <v>33.18</v>
          </cell>
        </row>
        <row r="7898">
          <cell r="A7898" t="str">
            <v>703001528</v>
          </cell>
          <cell r="B7898" t="str">
            <v>SCHLEIFEN-BRÜCKE BRIDGE 10-3M SCHRAUBANSCHL 22,5MM</v>
          </cell>
          <cell r="C7898">
            <v>0</v>
          </cell>
          <cell r="D7898">
            <v>36.369999999999997</v>
          </cell>
          <cell r="E7898">
            <v>36.369999999999997</v>
          </cell>
        </row>
        <row r="7899">
          <cell r="A7899" t="str">
            <v>703001529</v>
          </cell>
          <cell r="B7899" t="str">
            <v>ABDECKHAUBE BRIDGE COVER</v>
          </cell>
          <cell r="C7899">
            <v>0</v>
          </cell>
          <cell r="D7899">
            <v>0.89</v>
          </cell>
          <cell r="E7899">
            <v>0.89</v>
          </cell>
        </row>
        <row r="7900">
          <cell r="A7900" t="str">
            <v>703002001</v>
          </cell>
          <cell r="B7900" t="str">
            <v>PLS-BODENW. L=1100 H=13,5 SV 3518.000</v>
          </cell>
          <cell r="C7900"/>
          <cell r="D7900">
            <v>17</v>
          </cell>
          <cell r="E7900">
            <v>17</v>
          </cell>
        </row>
        <row r="7901">
          <cell r="A7901" t="str">
            <v>703002002</v>
          </cell>
          <cell r="B7901" t="str">
            <v>PLS-BODENW. ZW-STÜCK SV 3523.000</v>
          </cell>
          <cell r="C7901"/>
          <cell r="D7901">
            <v>3.07</v>
          </cell>
          <cell r="E7901">
            <v>3.07</v>
          </cell>
        </row>
        <row r="7902">
          <cell r="A7902" t="str">
            <v>703002003</v>
          </cell>
          <cell r="B7902" t="str">
            <v>PLS-800-SAMMELSCHIENENHATER 3-POL. FÜR 3509000/</v>
          </cell>
          <cell r="C7902">
            <v>0</v>
          </cell>
          <cell r="D7902">
            <v>15.8</v>
          </cell>
          <cell r="E7902">
            <v>15.8</v>
          </cell>
        </row>
        <row r="7903">
          <cell r="A7903" t="str">
            <v>703002004</v>
          </cell>
          <cell r="B7903" t="str">
            <v>PLS-ENDABDECKUNG SEITLICH FÜR_9341.000/9341.050</v>
          </cell>
          <cell r="C7903">
            <v>0</v>
          </cell>
          <cell r="D7903">
            <v>2.38</v>
          </cell>
          <cell r="E7903">
            <v>2.38</v>
          </cell>
        </row>
        <row r="7904">
          <cell r="A7904" t="str">
            <v>703002005</v>
          </cell>
          <cell r="B7904" t="str">
            <v>PLS-800-SAMMELSCHIENE E-CU L=2400</v>
          </cell>
          <cell r="C7904"/>
          <cell r="D7904">
            <v>92.73</v>
          </cell>
          <cell r="E7904">
            <v>92.73</v>
          </cell>
        </row>
        <row r="7905">
          <cell r="A7905" t="str">
            <v>703002006</v>
          </cell>
          <cell r="B7905" t="str">
            <v>PLS-SCHIENEN-ANREIHVERBINDER</v>
          </cell>
          <cell r="C7905"/>
          <cell r="D7905">
            <v>78.13</v>
          </cell>
          <cell r="E7905">
            <v>78.13</v>
          </cell>
        </row>
        <row r="7906">
          <cell r="A7906" t="str">
            <v>703002007</v>
          </cell>
          <cell r="B7906" t="str">
            <v xml:space="preserve">PLS-SCHIENEN-DEHNVERBINDER </v>
          </cell>
          <cell r="C7906"/>
          <cell r="D7906">
            <v>123.57</v>
          </cell>
          <cell r="E7906">
            <v>123.57</v>
          </cell>
        </row>
        <row r="7907">
          <cell r="A7907" t="str">
            <v>703002008</v>
          </cell>
          <cell r="B7907" t="str">
            <v>ANSCHLUSSADAPTER  BIS 400A BREITE 125MM SV3440.000</v>
          </cell>
          <cell r="C7907"/>
          <cell r="D7907">
            <v>20.8</v>
          </cell>
          <cell r="E7907">
            <v>20.8</v>
          </cell>
        </row>
        <row r="7908">
          <cell r="A7908" t="str">
            <v>703002009</v>
          </cell>
          <cell r="B7908" t="str">
            <v>ANSCHLUSSADAPTER  BIS 800A</v>
          </cell>
          <cell r="C7908"/>
          <cell r="D7908">
            <v>26.1</v>
          </cell>
          <cell r="E7908">
            <v>26.1</v>
          </cell>
        </row>
        <row r="7909">
          <cell r="A7909" t="str">
            <v>703002010</v>
          </cell>
          <cell r="B7909" t="str">
            <v xml:space="preserve">LAMELLIERTE KUPFERSCH. 2000MM BIS 400A </v>
          </cell>
          <cell r="C7909"/>
          <cell r="D7909">
            <v>46.12</v>
          </cell>
          <cell r="E7909">
            <v>46.12</v>
          </cell>
        </row>
        <row r="7910">
          <cell r="A7910" t="str">
            <v>703002011</v>
          </cell>
          <cell r="B7910" t="str">
            <v>LAMELLIERTE KUPFERSCH. 2000MM BIS 1200A</v>
          </cell>
          <cell r="C7910"/>
          <cell r="D7910">
            <v>126.5</v>
          </cell>
          <cell r="E7910">
            <v>126.5</v>
          </cell>
        </row>
        <row r="7911">
          <cell r="A7911" t="str">
            <v>703002013</v>
          </cell>
          <cell r="B7911" t="str">
            <v>NH-SICHERUNGS LASTSCHALTLEISTE BIS 160A ABG.UNTEN</v>
          </cell>
          <cell r="C7911"/>
          <cell r="D7911">
            <v>18.899999999999999</v>
          </cell>
          <cell r="E7911">
            <v>18.899999999999999</v>
          </cell>
        </row>
        <row r="7912">
          <cell r="A7912" t="str">
            <v>703002015</v>
          </cell>
          <cell r="B7912" t="str">
            <v>SCHELLENKLEMMEN ANSCHLUSSPRISMA 1,5-95MM²</v>
          </cell>
          <cell r="C7912">
            <v>0</v>
          </cell>
          <cell r="D7912">
            <v>9.67</v>
          </cell>
          <cell r="E7912">
            <v>9.67</v>
          </cell>
        </row>
        <row r="7913">
          <cell r="A7913" t="str">
            <v>703002016</v>
          </cell>
          <cell r="B7913" t="str">
            <v>MICROSCHALTER FÜR NH-TRENNER</v>
          </cell>
          <cell r="C7913">
            <v>0</v>
          </cell>
          <cell r="D7913">
            <v>15.72</v>
          </cell>
          <cell r="E7913">
            <v>15.72</v>
          </cell>
        </row>
        <row r="7914">
          <cell r="A7914" t="str">
            <v>703002017</v>
          </cell>
          <cell r="B7914" t="str">
            <v>SCHILDERTRÄGER FÜR SCHALTLEIST_SV 3595.010</v>
          </cell>
          <cell r="C7914"/>
          <cell r="D7914">
            <v>0.46500000000000002</v>
          </cell>
          <cell r="E7914">
            <v>0.46500000000000002</v>
          </cell>
        </row>
        <row r="7915">
          <cell r="A7915" t="str">
            <v>703002050</v>
          </cell>
          <cell r="B7915" t="str">
            <v>NH-SICHERUNGSEINSATZ NH00 35A</v>
          </cell>
          <cell r="C7915">
            <v>0</v>
          </cell>
          <cell r="D7915">
            <v>3.59</v>
          </cell>
          <cell r="E7915">
            <v>3.59</v>
          </cell>
        </row>
        <row r="7916">
          <cell r="A7916" t="str">
            <v>703002051</v>
          </cell>
          <cell r="B7916" t="str">
            <v>NH-SICHERUNGSEINSATZ NH00 50A</v>
          </cell>
          <cell r="C7916">
            <v>0</v>
          </cell>
          <cell r="D7916">
            <v>3.65</v>
          </cell>
          <cell r="E7916">
            <v>3.65</v>
          </cell>
        </row>
        <row r="7917">
          <cell r="A7917" t="str">
            <v>703002052</v>
          </cell>
          <cell r="B7917" t="str">
            <v>NH-SICHERUNGSEINSATZ NH00 63A</v>
          </cell>
          <cell r="C7917">
            <v>0</v>
          </cell>
          <cell r="D7917">
            <v>2.92</v>
          </cell>
          <cell r="E7917">
            <v>2.92</v>
          </cell>
        </row>
        <row r="7918">
          <cell r="A7918" t="str">
            <v>703002053</v>
          </cell>
          <cell r="B7918" t="str">
            <v>NH-SICHERUNGSEINSATZ NH00 100A</v>
          </cell>
          <cell r="C7918"/>
          <cell r="D7918">
            <v>3.65</v>
          </cell>
          <cell r="E7918">
            <v>3.65</v>
          </cell>
        </row>
        <row r="7919">
          <cell r="A7919" t="str">
            <v>703002100</v>
          </cell>
          <cell r="B7919" t="str">
            <v>TS-MAXI-PLS-KOMPLETT SYS 1250A LAUT STÜCKLISTE</v>
          </cell>
          <cell r="C7919"/>
          <cell r="D7919">
            <v>20.73</v>
          </cell>
          <cell r="E7919">
            <v>20.73</v>
          </cell>
        </row>
        <row r="7920">
          <cell r="A7920" t="str">
            <v>703002101</v>
          </cell>
          <cell r="B7920" t="str">
            <v xml:space="preserve">SYSTEM CHASSIS 23X73 SB.1200 </v>
          </cell>
          <cell r="C7920"/>
          <cell r="D7920">
            <v>88.44</v>
          </cell>
          <cell r="E7920">
            <v>88.44</v>
          </cell>
        </row>
        <row r="7921">
          <cell r="A7921" t="str">
            <v>703002102</v>
          </cell>
          <cell r="B7921" t="str">
            <v>TS-SYSTEM CHASSIS 23X73 SB.800</v>
          </cell>
          <cell r="C7921">
            <v>0</v>
          </cell>
          <cell r="D7921">
            <v>58.93</v>
          </cell>
          <cell r="E7921">
            <v>58.93</v>
          </cell>
        </row>
        <row r="7922">
          <cell r="A7922" t="str">
            <v>703002103</v>
          </cell>
          <cell r="B7922" t="str">
            <v>MAXI-PLS SAMMELSCHIENENHALTER</v>
          </cell>
          <cell r="C7922">
            <v>0</v>
          </cell>
          <cell r="D7922">
            <v>13.4</v>
          </cell>
          <cell r="E7922">
            <v>13.4</v>
          </cell>
        </row>
        <row r="7923">
          <cell r="A7923" t="str">
            <v>703002104</v>
          </cell>
          <cell r="B7923" t="str">
            <v>MAXI-PLS LÄNGSVERBINDER</v>
          </cell>
          <cell r="C7923">
            <v>0</v>
          </cell>
          <cell r="D7923">
            <v>38.746666666666663</v>
          </cell>
          <cell r="E7923">
            <v>38.746666666666663</v>
          </cell>
        </row>
        <row r="7924">
          <cell r="A7924" t="str">
            <v>703002105</v>
          </cell>
          <cell r="B7924" t="str">
            <v>MAXI-PLS SYSTEMBEFESTIGUNG 2000A</v>
          </cell>
          <cell r="C7924">
            <v>0</v>
          </cell>
          <cell r="D7924">
            <v>21.87</v>
          </cell>
          <cell r="E7924">
            <v>21.87</v>
          </cell>
        </row>
        <row r="7925">
          <cell r="A7925" t="str">
            <v>703002106</v>
          </cell>
          <cell r="B7925" t="str">
            <v>MAXI-PLS SAMMELSCHIENE 1600A_891MM</v>
          </cell>
          <cell r="C7925">
            <v>0</v>
          </cell>
          <cell r="D7925">
            <v>82.393333333333331</v>
          </cell>
          <cell r="E7925">
            <v>82.393333333333331</v>
          </cell>
        </row>
        <row r="7926">
          <cell r="A7926" t="str">
            <v>703002107</v>
          </cell>
          <cell r="B7926" t="str">
            <v>SYSTEM-CHASSIS 23X64MM FÜR VX SB 600</v>
          </cell>
          <cell r="C7926">
            <v>0</v>
          </cell>
          <cell r="D7926">
            <v>8.1225000000000005</v>
          </cell>
          <cell r="E7926">
            <v>8.1225000000000005</v>
          </cell>
        </row>
        <row r="7927">
          <cell r="A7927" t="str">
            <v>703002108</v>
          </cell>
          <cell r="B7927" t="str">
            <v>SYSTEM-CHASSIS 23X64MM FÜR VX SB 800</v>
          </cell>
          <cell r="C7927">
            <v>0</v>
          </cell>
          <cell r="D7927">
            <v>10.43</v>
          </cell>
          <cell r="E7927">
            <v>10.43</v>
          </cell>
        </row>
        <row r="7928">
          <cell r="A7928" t="str">
            <v>703002109</v>
          </cell>
          <cell r="B7928" t="str">
            <v>SYSTEM-CHASSIS 23X64MM FÜR VX SB 500</v>
          </cell>
          <cell r="C7928">
            <v>0</v>
          </cell>
          <cell r="D7928">
            <v>27.88</v>
          </cell>
          <cell r="E7928">
            <v>27.88</v>
          </cell>
        </row>
        <row r="7929">
          <cell r="A7929" t="str">
            <v>703002110</v>
          </cell>
          <cell r="B7929" t="str">
            <v>MAXI-PLS BERÜHRUNGSSCHUTZABDECKUNG</v>
          </cell>
          <cell r="C7929">
            <v>0</v>
          </cell>
          <cell r="D7929">
            <v>47.966666666666669</v>
          </cell>
          <cell r="E7929">
            <v>47.966666666666669</v>
          </cell>
        </row>
        <row r="7930">
          <cell r="A7930" t="str">
            <v>703002111</v>
          </cell>
          <cell r="B7930" t="str">
            <v>BEFESTIGUNGSWINKEL FÜR ABDECKUNG</v>
          </cell>
          <cell r="C7930">
            <v>0</v>
          </cell>
          <cell r="D7930">
            <v>1.98</v>
          </cell>
          <cell r="E7930">
            <v>1.98</v>
          </cell>
        </row>
        <row r="7931">
          <cell r="A7931" t="str">
            <v>703002112</v>
          </cell>
          <cell r="B7931" t="str">
            <v>MAXI-PLS STIRNHALTER 45x45MM</v>
          </cell>
          <cell r="C7931">
            <v>0</v>
          </cell>
          <cell r="D7931">
            <v>4.1500000000000004</v>
          </cell>
          <cell r="E7931">
            <v>4.1500000000000004</v>
          </cell>
        </row>
        <row r="7932">
          <cell r="A7932" t="str">
            <v>703002113</v>
          </cell>
          <cell r="B7932" t="str">
            <v>PS-SYSTEM-CHASSIS 23X73X600</v>
          </cell>
          <cell r="C7932">
            <v>0</v>
          </cell>
          <cell r="D7932">
            <v>5.52</v>
          </cell>
          <cell r="E7932">
            <v>5.52</v>
          </cell>
        </row>
        <row r="7933">
          <cell r="A7933" t="str">
            <v>703002114</v>
          </cell>
          <cell r="B7933" t="str">
            <v>MAXI-PLS ANSCHLUSSPLATTE 2X10X63X1</v>
          </cell>
          <cell r="C7933">
            <v>0</v>
          </cell>
          <cell r="D7933">
            <v>17.29</v>
          </cell>
          <cell r="E7933">
            <v>17.29</v>
          </cell>
        </row>
        <row r="7934">
          <cell r="A7934" t="str">
            <v>703002120</v>
          </cell>
          <cell r="B7934" t="str">
            <v xml:space="preserve">MAXI-PLS GLEITMUTTERN M10 </v>
          </cell>
          <cell r="C7934">
            <v>0</v>
          </cell>
          <cell r="D7934">
            <v>6.23</v>
          </cell>
          <cell r="E7934">
            <v>6.23</v>
          </cell>
        </row>
        <row r="7935">
          <cell r="A7935" t="str">
            <v>703002200</v>
          </cell>
          <cell r="B7935" t="str">
            <v>SAMMELSCHIENENHALTER RiLine 3-POLIG, UL 94-V0 60MM</v>
          </cell>
          <cell r="C7935">
            <v>0</v>
          </cell>
          <cell r="D7935">
            <v>6.7125000000000004</v>
          </cell>
          <cell r="E7935">
            <v>6.7125000000000004</v>
          </cell>
        </row>
        <row r="7936">
          <cell r="A7936" t="str">
            <v>703002201</v>
          </cell>
          <cell r="B7936" t="str">
            <v>SAMMELSCHIENENHALTER RiLine 2-POLIG, UL 94-V0 60MM</v>
          </cell>
          <cell r="C7936">
            <v>0</v>
          </cell>
          <cell r="D7936">
            <v>5.49</v>
          </cell>
          <cell r="E7936">
            <v>5.49</v>
          </cell>
        </row>
        <row r="7937">
          <cell r="A7937" t="str">
            <v>703002202</v>
          </cell>
          <cell r="B7937" t="str">
            <v>ENDABDECKUNG FÜR SAMMELSCHIENE RiLine</v>
          </cell>
          <cell r="C7937">
            <v>0</v>
          </cell>
          <cell r="D7937">
            <v>1.9850000000000001</v>
          </cell>
          <cell r="E7937">
            <v>1.9850000000000001</v>
          </cell>
        </row>
        <row r="7938">
          <cell r="A7938" t="str">
            <v>703002203</v>
          </cell>
          <cell r="B7938" t="str">
            <v>DISTANZSTÜCK SAMMELSCHIENENHALTER RiLine</v>
          </cell>
          <cell r="C7938">
            <v>0</v>
          </cell>
          <cell r="D7938">
            <v>0.2</v>
          </cell>
          <cell r="E7938">
            <v>0.2</v>
          </cell>
        </row>
        <row r="7939">
          <cell r="A7939" t="str">
            <v>703002204</v>
          </cell>
          <cell r="B7939" t="str">
            <v>BODENWANNE L=2400MM 3-POLIG SAMMELSCHIENENSYST.</v>
          </cell>
          <cell r="C7939">
            <v>0</v>
          </cell>
          <cell r="D7939">
            <v>39.21</v>
          </cell>
          <cell r="E7939">
            <v>39.21</v>
          </cell>
        </row>
        <row r="7940">
          <cell r="A7940" t="str">
            <v>703002205</v>
          </cell>
          <cell r="B7940" t="str">
            <v>ABDECKPROFIL L=1100MM SAMMELSCHIENENSYST. RiLine</v>
          </cell>
          <cell r="C7940">
            <v>0</v>
          </cell>
          <cell r="D7940">
            <v>14.96</v>
          </cell>
          <cell r="E7940">
            <v>14.96</v>
          </cell>
        </row>
        <row r="7941">
          <cell r="A7941" t="str">
            <v>703002206</v>
          </cell>
          <cell r="B7941" t="str">
            <v>STECKLEISTE FÜR OM-ADAPTER/TRÄGER</v>
          </cell>
          <cell r="C7941">
            <v>0</v>
          </cell>
          <cell r="D7941">
            <v>1.57</v>
          </cell>
          <cell r="E7941">
            <v>1.57</v>
          </cell>
        </row>
        <row r="7942">
          <cell r="A7942" t="str">
            <v>703002207</v>
          </cell>
          <cell r="B7942" t="str">
            <v>OM-ADAPTER MIT ANSCHLUSSLEITUNG 32A, 45MM, 3-POLIG</v>
          </cell>
          <cell r="C7942">
            <v>0</v>
          </cell>
          <cell r="D7942">
            <v>14.5</v>
          </cell>
          <cell r="E7942">
            <v>14.5</v>
          </cell>
        </row>
        <row r="7943">
          <cell r="A7943" t="str">
            <v>703002208</v>
          </cell>
          <cell r="B7943" t="str">
            <v>OM-ADAPTER MIT ANSCHLUSSLEITUNG 65A, 55MM, 3-POLIG</v>
          </cell>
          <cell r="C7943">
            <v>0</v>
          </cell>
          <cell r="D7943">
            <v>16.04</v>
          </cell>
          <cell r="E7943">
            <v>16.04</v>
          </cell>
        </row>
        <row r="7944">
          <cell r="A7944" t="str">
            <v>703002209</v>
          </cell>
          <cell r="B7944" t="str">
            <v xml:space="preserve">ANSCHLUSSADAPTER 250A, 3-POLIG LEITUNGSABGANG </v>
          </cell>
          <cell r="C7944">
            <v>0</v>
          </cell>
          <cell r="D7944">
            <v>33.29</v>
          </cell>
          <cell r="E7944">
            <v>33.29</v>
          </cell>
        </row>
        <row r="7945">
          <cell r="A7945" t="str">
            <v>703002210</v>
          </cell>
          <cell r="B7945" t="str">
            <v>LEITERANSCHLUSSKLEMME FÜR PE/N-SCHIENE 30x10MM²</v>
          </cell>
          <cell r="C7945">
            <v>0</v>
          </cell>
          <cell r="D7945">
            <v>0.54</v>
          </cell>
          <cell r="E7945">
            <v>0.54</v>
          </cell>
        </row>
        <row r="7946">
          <cell r="A7946" t="str">
            <v>703002211</v>
          </cell>
          <cell r="B7946" t="str">
            <v>LEITERANSCHLUSSKLEMME FÜR PE/N-SCHIENE 30x10MM²</v>
          </cell>
          <cell r="C7946">
            <v>0</v>
          </cell>
          <cell r="D7946">
            <v>0.56000000000000005</v>
          </cell>
          <cell r="E7946">
            <v>0.56000000000000005</v>
          </cell>
        </row>
        <row r="7947">
          <cell r="A7947" t="str">
            <v>703002212</v>
          </cell>
          <cell r="B7947" t="str">
            <v>LEITERANSCHLUSSKLEMME FÜR PE/N-SCHIENE 30x10MM²</v>
          </cell>
          <cell r="C7947">
            <v>0</v>
          </cell>
          <cell r="D7947">
            <v>0.95</v>
          </cell>
          <cell r="E7947">
            <v>0.95</v>
          </cell>
        </row>
        <row r="7948">
          <cell r="A7948" t="str">
            <v>703002213</v>
          </cell>
          <cell r="B7948" t="str">
            <v>LEITERANSCHLUSSKLEMME FÜR PE/N-SCHIENE 30x10MM²</v>
          </cell>
          <cell r="C7948">
            <v>0</v>
          </cell>
          <cell r="D7948">
            <v>16.04</v>
          </cell>
          <cell r="E7948">
            <v>16.04</v>
          </cell>
        </row>
        <row r="7949">
          <cell r="A7949" t="str">
            <v>703002214</v>
          </cell>
          <cell r="B7949" t="str">
            <v>LEITERANSCHLUSSKLEMME FÜR PE/N-SCHIENE 30x10MM²</v>
          </cell>
          <cell r="C7949">
            <v>0</v>
          </cell>
          <cell r="D7949">
            <v>30.64</v>
          </cell>
          <cell r="E7949">
            <v>30.64</v>
          </cell>
        </row>
        <row r="7950">
          <cell r="A7950" t="str">
            <v>703002215</v>
          </cell>
          <cell r="B7950" t="str">
            <v>SAMMELSCHIENE E-Cu F30 15x10MM 2400MM RiLine 1600A</v>
          </cell>
          <cell r="C7950">
            <v>0</v>
          </cell>
          <cell r="D7950">
            <v>49.528333333333329</v>
          </cell>
          <cell r="E7950">
            <v>49.528333333333329</v>
          </cell>
        </row>
        <row r="7951">
          <cell r="A7951" t="str">
            <v>703002216</v>
          </cell>
          <cell r="B7951" t="str">
            <v>SAMMELSCHIENE E-Cu F30 30x10MM 2400MM RiLine 1600A</v>
          </cell>
          <cell r="C7951">
            <v>0</v>
          </cell>
          <cell r="D7951">
            <v>78.086666666666673</v>
          </cell>
          <cell r="E7951">
            <v>78.086666666666673</v>
          </cell>
        </row>
        <row r="7952">
          <cell r="A7952" t="str">
            <v>703002217</v>
          </cell>
          <cell r="B7952" t="str">
            <v xml:space="preserve">ANSCHLUSSADAPTER 125A, 3-POLIG LEITUNGSABGANG </v>
          </cell>
          <cell r="C7952">
            <v>0</v>
          </cell>
          <cell r="D7952">
            <v>15.83</v>
          </cell>
          <cell r="E7952">
            <v>15.83</v>
          </cell>
        </row>
        <row r="7953">
          <cell r="A7953" t="str">
            <v>703002218</v>
          </cell>
          <cell r="B7953" t="str">
            <v>STÜTZBLENDE FÜR ABDECKPROFIL 3-POL</v>
          </cell>
          <cell r="C7953">
            <v>0</v>
          </cell>
          <cell r="D7953">
            <v>0.73199999999999998</v>
          </cell>
          <cell r="E7953">
            <v>0.73199999999999998</v>
          </cell>
        </row>
        <row r="7954">
          <cell r="A7954" t="str">
            <v>703002219</v>
          </cell>
          <cell r="B7954" t="str">
            <v>PLS-800 SAMMELSCHIENE E-CU L=1095MM</v>
          </cell>
          <cell r="C7954">
            <v>0</v>
          </cell>
          <cell r="D7954">
            <v>150.62</v>
          </cell>
          <cell r="E7954">
            <v>150.62</v>
          </cell>
        </row>
        <row r="7955">
          <cell r="A7955" t="str">
            <v>703003002</v>
          </cell>
          <cell r="B7955" t="str">
            <v>2-BEFEHL HANDSENDER 433MHZ</v>
          </cell>
          <cell r="C7955"/>
          <cell r="D7955">
            <v>54.9</v>
          </cell>
          <cell r="E7955">
            <v>54.9</v>
          </cell>
        </row>
        <row r="7956">
          <cell r="A7956" t="str">
            <v>703003003</v>
          </cell>
          <cell r="B7956" t="str">
            <v>2-BEFEHL EMPFÄNGER 433MHZ</v>
          </cell>
          <cell r="C7956"/>
          <cell r="D7956">
            <v>138.05000000000001</v>
          </cell>
          <cell r="E7956">
            <v>138.05000000000001</v>
          </cell>
        </row>
        <row r="7957">
          <cell r="A7957" t="str">
            <v>703003009</v>
          </cell>
          <cell r="B7957" t="str">
            <v>ASO-SICHERHEITSKONTAKTMATTE ASK-1P3-RF1 1000X750MM</v>
          </cell>
          <cell r="C7957"/>
          <cell r="D7957">
            <v>481.87</v>
          </cell>
          <cell r="E7957">
            <v>481.87</v>
          </cell>
        </row>
        <row r="7958">
          <cell r="A7958" t="str">
            <v>703003010</v>
          </cell>
          <cell r="B7958" t="str">
            <v>ALU-BEFESTIGUNGSPROFIL BS14 FÜR ASK &amp; KMS</v>
          </cell>
          <cell r="C7958"/>
          <cell r="D7958">
            <v>10.119999999999999</v>
          </cell>
          <cell r="E7958">
            <v>10.119999999999999</v>
          </cell>
        </row>
        <row r="7959">
          <cell r="A7959" t="str">
            <v>703003011</v>
          </cell>
          <cell r="B7959" t="str">
            <v>AUSWERTE-ELEKTRONIK 230VAC/24V</v>
          </cell>
          <cell r="C7959"/>
          <cell r="D7959">
            <v>131.25</v>
          </cell>
          <cell r="E7959">
            <v>131.25</v>
          </cell>
        </row>
        <row r="7960">
          <cell r="A7960" t="str">
            <v>703003012</v>
          </cell>
          <cell r="B7960" t="str">
            <v>SCHALTGERÄT SG-EFS104 24VDC/2W</v>
          </cell>
          <cell r="C7960">
            <v>0</v>
          </cell>
          <cell r="D7960">
            <v>223.5</v>
          </cell>
          <cell r="E7960">
            <v>223.5</v>
          </cell>
        </row>
        <row r="7961">
          <cell r="A7961" t="str">
            <v>703003013</v>
          </cell>
          <cell r="B7961" t="str">
            <v>SCHALTLEISTE SL/W 1,2kOhm 850MM GP60 EPDM C 35</v>
          </cell>
          <cell r="C7961">
            <v>0</v>
          </cell>
          <cell r="D7961">
            <v>368.26</v>
          </cell>
          <cell r="E7961">
            <v>368.26</v>
          </cell>
        </row>
        <row r="7962">
          <cell r="A7962" t="str">
            <v>703003014</v>
          </cell>
          <cell r="B7962" t="str">
            <v>SCHALTMATTE SM/BK 1260x1000MM, GM1 SCHWARZ</v>
          </cell>
          <cell r="C7962">
            <v>0</v>
          </cell>
          <cell r="D7962">
            <v>939.1</v>
          </cell>
          <cell r="E7962">
            <v>939.1</v>
          </cell>
        </row>
        <row r="7963">
          <cell r="A7963" t="str">
            <v>703003015</v>
          </cell>
          <cell r="B7963" t="str">
            <v>ALUPROFIL(RAMPENSCHIENE) AK66 FÜR SCHALTMATTE</v>
          </cell>
          <cell r="C7963">
            <v>0</v>
          </cell>
          <cell r="D7963">
            <v>35.93</v>
          </cell>
          <cell r="E7963">
            <v>35.93</v>
          </cell>
        </row>
        <row r="7964">
          <cell r="A7964" t="str">
            <v>703003016</v>
          </cell>
          <cell r="B7964" t="str">
            <v>ALUPROFIL(Z-PROFIL) FÜR SCHALTMATTE L=1260 MM</v>
          </cell>
          <cell r="C7964">
            <v>0</v>
          </cell>
          <cell r="D7964">
            <v>17.350000000000001</v>
          </cell>
          <cell r="E7964">
            <v>17.350000000000001</v>
          </cell>
        </row>
        <row r="7965">
          <cell r="A7965" t="str">
            <v>703003017</v>
          </cell>
          <cell r="B7965" t="str">
            <v>ALUPROFIL(Z-PROFIL) FÜR SCHALTMATTE L=2000 MM</v>
          </cell>
          <cell r="C7965">
            <v>0</v>
          </cell>
          <cell r="D7965">
            <v>18.899999999999999</v>
          </cell>
          <cell r="E7965">
            <v>18.899999999999999</v>
          </cell>
        </row>
        <row r="7966">
          <cell r="A7966" t="str">
            <v>703003018</v>
          </cell>
          <cell r="B7966" t="str">
            <v>SCHALTGERÄT SG-EFS104/4 L 24 V AC/DC</v>
          </cell>
          <cell r="C7966">
            <v>0</v>
          </cell>
          <cell r="D7966">
            <v>133</v>
          </cell>
          <cell r="E7966">
            <v>133</v>
          </cell>
        </row>
        <row r="7967">
          <cell r="A7967" t="str">
            <v>703003019</v>
          </cell>
          <cell r="B7967" t="str">
            <v>VERSCHLUSSSTOPFEN (VERSCHLIESST STUFENBOHRUNGEN)</v>
          </cell>
          <cell r="C7967">
            <v>0</v>
          </cell>
          <cell r="D7967">
            <v>0.55000000000000004</v>
          </cell>
          <cell r="E7967">
            <v>0.55000000000000004</v>
          </cell>
        </row>
        <row r="7968">
          <cell r="A7968" t="str">
            <v>703003020</v>
          </cell>
          <cell r="B7968" t="str">
            <v>SENSORPROFIL SP37/W 1,2kOhm ALU-PROF.C25 L=250MM</v>
          </cell>
          <cell r="C7968">
            <v>0</v>
          </cell>
          <cell r="D7968">
            <v>150</v>
          </cell>
          <cell r="E7968">
            <v>150</v>
          </cell>
        </row>
        <row r="7969">
          <cell r="A7969" t="str">
            <v>703003021</v>
          </cell>
          <cell r="B7969" t="str">
            <v>SE SIGNALAUSWERTUNG SE-304C FÜR SCHALTLEIS</v>
          </cell>
          <cell r="C7969">
            <v>0</v>
          </cell>
          <cell r="D7969">
            <v>210.06</v>
          </cell>
          <cell r="E7969">
            <v>210.06</v>
          </cell>
        </row>
        <row r="7970">
          <cell r="A7970" t="str">
            <v>703003050</v>
          </cell>
          <cell r="B7970" t="str">
            <v>LCD-BETRIEBSSTUNDENZÄHLER H7ET-NV</v>
          </cell>
          <cell r="C7970"/>
          <cell r="D7970">
            <v>46.43</v>
          </cell>
          <cell r="E7970">
            <v>46.43</v>
          </cell>
        </row>
        <row r="7971">
          <cell r="A7971" t="str">
            <v>703003100</v>
          </cell>
          <cell r="B7971" t="str">
            <v>STEUERPLATINE WEICHEN+STOPPER</v>
          </cell>
          <cell r="C7971">
            <v>0</v>
          </cell>
          <cell r="D7971">
            <v>28</v>
          </cell>
          <cell r="E7971">
            <v>28</v>
          </cell>
        </row>
        <row r="7972">
          <cell r="A7972" t="str">
            <v>703003101</v>
          </cell>
          <cell r="B7972" t="str">
            <v>SERVOANTRIEB S3306MG</v>
          </cell>
          <cell r="C7972">
            <v>0</v>
          </cell>
          <cell r="D7972">
            <v>35</v>
          </cell>
          <cell r="E7972">
            <v>35</v>
          </cell>
        </row>
        <row r="7973">
          <cell r="A7973" t="str">
            <v>703004001</v>
          </cell>
          <cell r="B7973" t="str">
            <v>PNOZ MULTI BASISGERÄT PNOZ m1p</v>
          </cell>
          <cell r="C7973">
            <v>0</v>
          </cell>
          <cell r="D7973">
            <v>712.5</v>
          </cell>
          <cell r="E7973">
            <v>712.5</v>
          </cell>
        </row>
        <row r="7974">
          <cell r="A7974" t="str">
            <v>703004002</v>
          </cell>
          <cell r="B7974" t="str">
            <v>KLEMMEN Z.BASIS-MOD(PNOZ m1p)</v>
          </cell>
          <cell r="C7974">
            <v>0</v>
          </cell>
          <cell r="D7974">
            <v>18</v>
          </cell>
          <cell r="E7974">
            <v>18</v>
          </cell>
        </row>
        <row r="7975">
          <cell r="A7975" t="str">
            <v>703004005</v>
          </cell>
          <cell r="B7975" t="str">
            <v>I/O-AUSGANGSMODUL (RELAIS) PNOZ mo4p</v>
          </cell>
          <cell r="C7975">
            <v>0</v>
          </cell>
          <cell r="D7975">
            <v>175.75</v>
          </cell>
          <cell r="E7975">
            <v>175.75</v>
          </cell>
        </row>
        <row r="7976">
          <cell r="A7976" t="str">
            <v>703004006</v>
          </cell>
          <cell r="B7976" t="str">
            <v>KLEMMEN Z. AUSGANGSMODUL (PNOZ m04p)</v>
          </cell>
          <cell r="C7976">
            <v>0</v>
          </cell>
          <cell r="D7976">
            <v>5</v>
          </cell>
          <cell r="E7976">
            <v>5</v>
          </cell>
        </row>
        <row r="7977">
          <cell r="A7977" t="str">
            <v>703004007</v>
          </cell>
          <cell r="B7977" t="str">
            <v>I/O-EINGANGSMODUL 8E (PNOZ mi1p)</v>
          </cell>
          <cell r="C7977">
            <v>0</v>
          </cell>
          <cell r="D7977">
            <v>159.05000000000001</v>
          </cell>
          <cell r="E7977">
            <v>159.05000000000001</v>
          </cell>
        </row>
        <row r="7978">
          <cell r="A7978" t="str">
            <v>703004008</v>
          </cell>
          <cell r="B7978" t="str">
            <v>KLEMMEN Z. EINGANGSMODUL (PNOZ mi1p)</v>
          </cell>
          <cell r="C7978">
            <v>0</v>
          </cell>
          <cell r="D7978">
            <v>5</v>
          </cell>
          <cell r="E7978">
            <v>5</v>
          </cell>
        </row>
        <row r="7979">
          <cell r="A7979" t="str">
            <v>703004010</v>
          </cell>
          <cell r="B7979" t="str">
            <v>FELDBUS PROFIBUSMODUL PNOZ mc3p</v>
          </cell>
          <cell r="C7979">
            <v>0</v>
          </cell>
          <cell r="D7979">
            <v>323</v>
          </cell>
          <cell r="E7979">
            <v>323</v>
          </cell>
        </row>
        <row r="7980">
          <cell r="A7980" t="str">
            <v>704003001</v>
          </cell>
          <cell r="B7980" t="str">
            <v>MOVITRAC MC07B0005-5A3-4-00, 0,55KW/400V, INCL.</v>
          </cell>
          <cell r="C7980">
            <v>0</v>
          </cell>
          <cell r="D7980">
            <v>267.60000000000002</v>
          </cell>
          <cell r="E7980">
            <v>267.60000000000002</v>
          </cell>
        </row>
        <row r="7981">
          <cell r="A7981" t="str">
            <v>704003002</v>
          </cell>
          <cell r="B7981" t="str">
            <v>SOLLWERTSTELLER MBG11A</v>
          </cell>
          <cell r="C7981">
            <v>0</v>
          </cell>
          <cell r="D7981">
            <v>44.35</v>
          </cell>
          <cell r="E7981">
            <v>44.35</v>
          </cell>
        </row>
        <row r="7982">
          <cell r="A7982" t="str">
            <v>704003003</v>
          </cell>
          <cell r="B7982" t="str">
            <v>BREMSWIDERSTAND BW200-003(MOVIT)</v>
          </cell>
          <cell r="C7982"/>
          <cell r="D7982">
            <v>24.54</v>
          </cell>
          <cell r="E7982">
            <v>24.54</v>
          </cell>
        </row>
        <row r="7983">
          <cell r="A7983" t="str">
            <v>704003004</v>
          </cell>
          <cell r="B7983" t="str">
            <v>MOVITRAC EMV-MODULE EF014-503</v>
          </cell>
          <cell r="C7983"/>
          <cell r="D7983">
            <v>82.83</v>
          </cell>
          <cell r="E7983">
            <v>82.83</v>
          </cell>
        </row>
        <row r="7984">
          <cell r="A7984" t="str">
            <v>704003005</v>
          </cell>
          <cell r="B7984" t="str">
            <v>OPTION F. MOVITRAC/MOVIDYNRS232         OSS11A</v>
          </cell>
          <cell r="C7984"/>
          <cell r="D7984">
            <v>44.48</v>
          </cell>
          <cell r="E7984">
            <v>44.48</v>
          </cell>
        </row>
        <row r="7985">
          <cell r="A7985" t="str">
            <v>704003006</v>
          </cell>
          <cell r="B7985" t="str">
            <v>OPTION F.MOVITRAC IBS-SCHNITTSFFI 31C</v>
          </cell>
          <cell r="C7985"/>
          <cell r="D7985">
            <v>242.35</v>
          </cell>
          <cell r="E7985">
            <v>242.35</v>
          </cell>
        </row>
        <row r="7986">
          <cell r="A7986" t="str">
            <v>704003007</v>
          </cell>
          <cell r="B7986" t="str">
            <v>MOVITRAC MC07B0011-5A3-4-00, 400V/1,1KW</v>
          </cell>
          <cell r="C7986">
            <v>0</v>
          </cell>
          <cell r="D7986">
            <v>300</v>
          </cell>
          <cell r="E7986">
            <v>300</v>
          </cell>
        </row>
        <row r="7987">
          <cell r="A7987" t="str">
            <v>704003008</v>
          </cell>
          <cell r="B7987" t="str">
            <v>SERIELLE SCHNITTSTELLE RS232/4</v>
          </cell>
          <cell r="C7987"/>
          <cell r="D7987">
            <v>53.76</v>
          </cell>
          <cell r="E7987">
            <v>53.76</v>
          </cell>
        </row>
        <row r="7988">
          <cell r="A7988" t="str">
            <v>704003009</v>
          </cell>
          <cell r="B7988" t="str">
            <v>MOVITRAC MC07B0004-2B1-4    0,37KW/240V</v>
          </cell>
          <cell r="C7988">
            <v>0</v>
          </cell>
          <cell r="D7988">
            <v>148.19999999999999</v>
          </cell>
          <cell r="E7988">
            <v>148.19999999999999</v>
          </cell>
        </row>
        <row r="7989">
          <cell r="A7989" t="str">
            <v>704003010</v>
          </cell>
          <cell r="B7989" t="str">
            <v>MOVIMOT NACHRÜSTSATZ MM11D-503-00/0</v>
          </cell>
          <cell r="C7989">
            <v>0</v>
          </cell>
          <cell r="D7989">
            <v>348.58</v>
          </cell>
          <cell r="E7989">
            <v>348.58</v>
          </cell>
        </row>
        <row r="7990">
          <cell r="A7990" t="str">
            <v>704003011</v>
          </cell>
          <cell r="B7990" t="str">
            <v>MOVITRAC MC07B0003-2B1-4-00, 0,25KW/240V</v>
          </cell>
          <cell r="C7990">
            <v>0</v>
          </cell>
          <cell r="D7990">
            <v>151.88</v>
          </cell>
          <cell r="E7990">
            <v>151.88</v>
          </cell>
        </row>
        <row r="7991">
          <cell r="A7991" t="str">
            <v>704003012</v>
          </cell>
          <cell r="B7991" t="str">
            <v>FREQUENZUMR. MOVIMOT NACHRÜSTSATZ MM11 Y (FÜR 1,1K</v>
          </cell>
          <cell r="C7991"/>
          <cell r="D7991">
            <v>297</v>
          </cell>
          <cell r="E7991">
            <v>297</v>
          </cell>
        </row>
        <row r="7992">
          <cell r="A7992" t="str">
            <v>704003013</v>
          </cell>
          <cell r="B7992" t="str">
            <v>MOVIMOT-BREMSWIDERSTAND  (FÜR</v>
          </cell>
          <cell r="C7992"/>
          <cell r="D7992">
            <v>24.95</v>
          </cell>
          <cell r="E7992">
            <v>24.95</v>
          </cell>
        </row>
        <row r="7993">
          <cell r="A7993" t="str">
            <v>704003014</v>
          </cell>
          <cell r="B7993" t="str">
            <v>MOVIMOT EXTERNES NETZTEIL MUL11A 380-500VAC/24VDC-</v>
          </cell>
          <cell r="C7993">
            <v>0</v>
          </cell>
          <cell r="D7993">
            <v>55.01</v>
          </cell>
          <cell r="E7993">
            <v>55.01</v>
          </cell>
        </row>
        <row r="7994">
          <cell r="A7994" t="str">
            <v>704003015</v>
          </cell>
          <cell r="B7994" t="str">
            <v>MOVITRAC 240V/0,75KW, 31C008-503-4-00</v>
          </cell>
          <cell r="C7994">
            <v>0</v>
          </cell>
          <cell r="D7994">
            <v>171.6</v>
          </cell>
          <cell r="E7994">
            <v>171.6</v>
          </cell>
        </row>
        <row r="7995">
          <cell r="A7995" t="str">
            <v>704003016</v>
          </cell>
          <cell r="B7995" t="str">
            <v>AUSGANGSDROSSEL HD00200</v>
          </cell>
          <cell r="C7995">
            <v>0</v>
          </cell>
          <cell r="D7995">
            <v>22.68</v>
          </cell>
          <cell r="E7995">
            <v>22.68</v>
          </cell>
        </row>
        <row r="7996">
          <cell r="A7996" t="str">
            <v>704003017</v>
          </cell>
          <cell r="B7996" t="str">
            <v>BREMSWIDERSTAND BW130-P2100V-2A</v>
          </cell>
          <cell r="C7996"/>
          <cell r="D7996">
            <v>21</v>
          </cell>
          <cell r="E7996">
            <v>21</v>
          </cell>
        </row>
        <row r="7997">
          <cell r="A7997" t="str">
            <v>704003018</v>
          </cell>
          <cell r="B7997" t="str">
            <v>MOVITRAC MC07A005 0,55KW/240V00V-2A</v>
          </cell>
          <cell r="C7997"/>
          <cell r="D7997">
            <v>184.2</v>
          </cell>
          <cell r="E7997">
            <v>184.2</v>
          </cell>
        </row>
        <row r="7998">
          <cell r="A7998" t="str">
            <v>704003019</v>
          </cell>
          <cell r="B7998" t="str">
            <v>MOVITRAC MC07B0008-2B1-4-00;    0,75KW/240V</v>
          </cell>
          <cell r="C7998">
            <v>0</v>
          </cell>
          <cell r="D7998">
            <v>160.80000000000001</v>
          </cell>
          <cell r="E7998">
            <v>160.80000000000001</v>
          </cell>
        </row>
        <row r="7999">
          <cell r="A7999" t="str">
            <v>704003020</v>
          </cell>
          <cell r="B7999" t="str">
            <v>MOVITRAC-LOGODR 0,55KW/400V00V-2A</v>
          </cell>
          <cell r="C7999">
            <v>0</v>
          </cell>
          <cell r="D7999">
            <v>328.2</v>
          </cell>
          <cell r="E7999">
            <v>328.2</v>
          </cell>
        </row>
        <row r="8000">
          <cell r="A8000" t="str">
            <v>704003021</v>
          </cell>
          <cell r="B8000" t="str">
            <v>AUSGANGSDROSSEL HD00200V-2A   31C008-503-4-00</v>
          </cell>
          <cell r="C8000"/>
          <cell r="D8000">
            <v>21.6</v>
          </cell>
          <cell r="E8000">
            <v>21.6</v>
          </cell>
        </row>
        <row r="8001">
          <cell r="A8001" t="str">
            <v>704003022</v>
          </cell>
          <cell r="B8001" t="str">
            <v>MOVITRAC MC07B0022-5A3-4-00, 400V/2,2 KW</v>
          </cell>
          <cell r="C8001">
            <v>0</v>
          </cell>
          <cell r="D8001">
            <v>417</v>
          </cell>
          <cell r="E8001">
            <v>417</v>
          </cell>
        </row>
        <row r="8002">
          <cell r="A8002" t="str">
            <v>704003023</v>
          </cell>
          <cell r="B8002" t="str">
            <v>MOVITRAC MC07B0008-5A3-4-00,75KW/380V</v>
          </cell>
          <cell r="C8002">
            <v>0</v>
          </cell>
          <cell r="D8002">
            <v>317.43</v>
          </cell>
          <cell r="E8002">
            <v>317.43</v>
          </cell>
        </row>
        <row r="8003">
          <cell r="A8003" t="str">
            <v>704003024</v>
          </cell>
          <cell r="B8003" t="str">
            <v>BREMSWIDERSTAND 072-003</v>
          </cell>
          <cell r="C8003">
            <v>0</v>
          </cell>
          <cell r="D8003">
            <v>24.6</v>
          </cell>
          <cell r="E8003">
            <v>24.6</v>
          </cell>
        </row>
        <row r="8004">
          <cell r="A8004" t="str">
            <v>704003025</v>
          </cell>
          <cell r="B8004" t="str">
            <v>FRONTOPTION "BEDIENGERÄT" FBG11B</v>
          </cell>
          <cell r="C8004">
            <v>0</v>
          </cell>
          <cell r="D8004">
            <v>21.6</v>
          </cell>
          <cell r="E8004">
            <v>21.6</v>
          </cell>
        </row>
        <row r="8005">
          <cell r="A8005" t="str">
            <v>704003026</v>
          </cell>
          <cell r="B8005" t="str">
            <v>TRAGSCHIENENMONTAGESATZ</v>
          </cell>
          <cell r="C8005">
            <v>0</v>
          </cell>
          <cell r="D8005">
            <v>12</v>
          </cell>
          <cell r="E8005">
            <v>12</v>
          </cell>
        </row>
        <row r="8006">
          <cell r="A8006" t="str">
            <v>704003027</v>
          </cell>
          <cell r="B8006" t="str">
            <v>FRONTOPTION "KOMMUNIKATION" FSC11B</v>
          </cell>
          <cell r="C8006">
            <v>0</v>
          </cell>
          <cell r="D8006">
            <v>25.2</v>
          </cell>
          <cell r="E8006">
            <v>25.2</v>
          </cell>
        </row>
        <row r="8007">
          <cell r="A8007" t="str">
            <v>704003028</v>
          </cell>
          <cell r="B8007" t="str">
            <v>TRAGSCHIENENBEFESTIGUNG FHS11B</v>
          </cell>
          <cell r="C8007">
            <v>0</v>
          </cell>
          <cell r="D8007">
            <v>12</v>
          </cell>
          <cell r="E8007">
            <v>12</v>
          </cell>
        </row>
        <row r="8008">
          <cell r="A8008" t="str">
            <v>704003029</v>
          </cell>
          <cell r="B8008" t="str">
            <v>MOVIMOT NACHRUESTS(0,55KW) MM05D-503-00 (ERSATZ:</v>
          </cell>
          <cell r="C8008">
            <v>0</v>
          </cell>
          <cell r="D8008">
            <v>275.01</v>
          </cell>
          <cell r="E8008">
            <v>275.01</v>
          </cell>
        </row>
        <row r="8009">
          <cell r="A8009" t="str">
            <v>704003030</v>
          </cell>
          <cell r="B8009" t="str">
            <v>UMRICHTER MC LTP A0015-603-4-0</v>
          </cell>
          <cell r="C8009">
            <v>0</v>
          </cell>
          <cell r="D8009">
            <v>414</v>
          </cell>
          <cell r="E8009">
            <v>414</v>
          </cell>
        </row>
        <row r="8010">
          <cell r="A8010" t="str">
            <v>704003031</v>
          </cell>
          <cell r="B8010" t="str">
            <v>UMRICHTER MC LTP A0008-603-4-0</v>
          </cell>
          <cell r="C8010">
            <v>0</v>
          </cell>
          <cell r="D8010">
            <v>337.8</v>
          </cell>
          <cell r="E8010">
            <v>337.8</v>
          </cell>
        </row>
        <row r="8011">
          <cell r="A8011" t="str">
            <v>704003032</v>
          </cell>
          <cell r="B8011" t="str">
            <v>SPEICHERKARTE MM-D DIM DT/DV/400/50</v>
          </cell>
          <cell r="C8011">
            <v>0</v>
          </cell>
          <cell r="D8011">
            <v>9</v>
          </cell>
          <cell r="E8011">
            <v>9</v>
          </cell>
        </row>
        <row r="8012">
          <cell r="A8012" t="str">
            <v>704003033</v>
          </cell>
          <cell r="B8012" t="str">
            <v>AUSGANGSDROSSEL HD001</v>
          </cell>
          <cell r="C8012">
            <v>0</v>
          </cell>
          <cell r="D8012">
            <v>37.69</v>
          </cell>
          <cell r="E8012">
            <v>37.69</v>
          </cell>
        </row>
        <row r="8013">
          <cell r="A8013" t="str">
            <v>704003035</v>
          </cell>
          <cell r="B8013" t="str">
            <v>NETZFILTER NF LT 5B3 006</v>
          </cell>
          <cell r="C8013">
            <v>0</v>
          </cell>
          <cell r="D8013">
            <v>90</v>
          </cell>
          <cell r="E8013">
            <v>90</v>
          </cell>
        </row>
        <row r="8014">
          <cell r="A8014" t="str">
            <v>704003036</v>
          </cell>
          <cell r="B8014" t="str">
            <v>SCHNITTSTELLENUMSETZER UWS11A</v>
          </cell>
          <cell r="C8014">
            <v>0</v>
          </cell>
          <cell r="D8014">
            <v>52.2</v>
          </cell>
          <cell r="E8014">
            <v>52.2</v>
          </cell>
        </row>
        <row r="8015">
          <cell r="A8015" t="str">
            <v>704003037</v>
          </cell>
          <cell r="B8015" t="str">
            <v>AUSGANGSDROSSEL RL-00403</v>
          </cell>
          <cell r="C8015">
            <v>0</v>
          </cell>
          <cell r="D8015">
            <v>189</v>
          </cell>
          <cell r="E8015">
            <v>189</v>
          </cell>
        </row>
        <row r="8016">
          <cell r="A8016" t="str">
            <v>704003038</v>
          </cell>
          <cell r="B8016" t="str">
            <v>SCHNITTSTELLENUMSETZER USB11A</v>
          </cell>
          <cell r="C8016">
            <v>0</v>
          </cell>
          <cell r="D8016">
            <v>57</v>
          </cell>
          <cell r="E8016">
            <v>57</v>
          </cell>
        </row>
        <row r="8017">
          <cell r="A8017" t="str">
            <v>704003039</v>
          </cell>
          <cell r="B8017" t="str">
            <v>MOVIMOT NACHRÜSTSATZ (0,55KW), MM05D-503-00/0/BW1</v>
          </cell>
          <cell r="C8017">
            <v>0</v>
          </cell>
          <cell r="D8017">
            <v>388.51</v>
          </cell>
          <cell r="E8017">
            <v>388.51</v>
          </cell>
        </row>
        <row r="8018">
          <cell r="A8018" t="str">
            <v>704003040</v>
          </cell>
          <cell r="B8018" t="str">
            <v>MOVIMOT NACHRÜSTSATZ (0,75KW) MM07D-503-00/0/BW1</v>
          </cell>
          <cell r="C8018">
            <v>0</v>
          </cell>
          <cell r="D8018">
            <v>335.05</v>
          </cell>
          <cell r="E8018">
            <v>335.05</v>
          </cell>
        </row>
        <row r="8019">
          <cell r="A8019" t="str">
            <v>704003041</v>
          </cell>
          <cell r="B8019" t="str">
            <v>MOVIMOT NACHRÜSTSATZ MM05D-503-00/0</v>
          </cell>
          <cell r="C8019">
            <v>0</v>
          </cell>
          <cell r="D8019">
            <v>310.60000000000002</v>
          </cell>
          <cell r="E8019">
            <v>310.60000000000002</v>
          </cell>
        </row>
        <row r="8020">
          <cell r="A8020" t="str">
            <v>704003042</v>
          </cell>
          <cell r="B8020" t="str">
            <v>BREMSWIDERSTAND BW027-003</v>
          </cell>
          <cell r="C8020">
            <v>0</v>
          </cell>
          <cell r="D8020">
            <v>25.83</v>
          </cell>
          <cell r="E8020">
            <v>25.83</v>
          </cell>
        </row>
        <row r="8021">
          <cell r="A8021" t="str">
            <v>704003043</v>
          </cell>
          <cell r="B8021" t="str">
            <v>MONTAGEWINKEL FKB12B</v>
          </cell>
          <cell r="C8021">
            <v>0</v>
          </cell>
          <cell r="D8021">
            <v>6</v>
          </cell>
          <cell r="E8021">
            <v>6</v>
          </cell>
        </row>
        <row r="8022">
          <cell r="A8022" t="str">
            <v>704003044</v>
          </cell>
          <cell r="B8022" t="str">
            <v>MOVIMOT NACHRÜSTSATZ (37KW) MM03D-503-00/0</v>
          </cell>
          <cell r="C8022">
            <v>0</v>
          </cell>
          <cell r="D8022">
            <v>346.88</v>
          </cell>
          <cell r="E8022">
            <v>346.88</v>
          </cell>
        </row>
        <row r="8023">
          <cell r="A8023" t="str">
            <v>704003045</v>
          </cell>
          <cell r="B8023" t="str">
            <v>FELDBUS GATEWAY DFE32B FÜR PROFINET IO RT, HTTP</v>
          </cell>
          <cell r="C8023">
            <v>0</v>
          </cell>
          <cell r="D8023">
            <v>230.71</v>
          </cell>
          <cell r="E8023">
            <v>230.71</v>
          </cell>
        </row>
        <row r="8024">
          <cell r="A8024" t="str">
            <v>704003046</v>
          </cell>
          <cell r="B8024" t="str">
            <v>MOVITRAC advanced MCX91A-0095-5E3-4-000/000</v>
          </cell>
          <cell r="C8024">
            <v>0</v>
          </cell>
          <cell r="D8024">
            <v>933.65</v>
          </cell>
          <cell r="E8024">
            <v>933.65</v>
          </cell>
        </row>
        <row r="8025">
          <cell r="A8025" t="str">
            <v>704003047</v>
          </cell>
          <cell r="B8025" t="str">
            <v>SCHNITTSTELLENUMSETZER USM21A</v>
          </cell>
          <cell r="C8025">
            <v>0</v>
          </cell>
          <cell r="D8025">
            <v>68.19</v>
          </cell>
          <cell r="E8025">
            <v>68.19</v>
          </cell>
        </row>
        <row r="8026">
          <cell r="A8026" t="str">
            <v>704003100</v>
          </cell>
          <cell r="B8026" t="str">
            <v>MDX61B0008-5A3-4-0T/DEH11B+BW090-P52B</v>
          </cell>
          <cell r="C8026">
            <v>0</v>
          </cell>
          <cell r="D8026">
            <v>714.87</v>
          </cell>
          <cell r="E8026">
            <v>714.87</v>
          </cell>
        </row>
        <row r="8027">
          <cell r="A8027" t="str">
            <v>704003101</v>
          </cell>
          <cell r="B8027" t="str">
            <v>BREMSWIEDERSTAND BW090-P52B</v>
          </cell>
          <cell r="C8027">
            <v>0</v>
          </cell>
          <cell r="D8027">
            <v>30.97</v>
          </cell>
          <cell r="E8027">
            <v>30.97</v>
          </cell>
        </row>
        <row r="8028">
          <cell r="A8028" t="str">
            <v>704003102</v>
          </cell>
          <cell r="B8028" t="str">
            <v>OPTION "GEBERSTECKPLATZ DEH11B2"</v>
          </cell>
          <cell r="C8028">
            <v>0</v>
          </cell>
          <cell r="D8028">
            <v>90</v>
          </cell>
          <cell r="E8028">
            <v>90</v>
          </cell>
        </row>
        <row r="8029">
          <cell r="A8029" t="str">
            <v>704003103</v>
          </cell>
          <cell r="B8029" t="str">
            <v>FRONTOPTION "BEDIENGERÄT" DBG60B-01</v>
          </cell>
          <cell r="C8029">
            <v>0</v>
          </cell>
          <cell r="D8029">
            <v>71.400000000000006</v>
          </cell>
          <cell r="E8029">
            <v>71.400000000000006</v>
          </cell>
        </row>
        <row r="8030">
          <cell r="A8030" t="str">
            <v>704003104</v>
          </cell>
          <cell r="B8030" t="str">
            <v>MDX61B0008-5A3-4-0T/DEH11B/DFP21B</v>
          </cell>
          <cell r="C8030">
            <v>0</v>
          </cell>
          <cell r="D8030">
            <v>828.87</v>
          </cell>
          <cell r="E8030">
            <v>828.87</v>
          </cell>
        </row>
        <row r="8031">
          <cell r="A8031" t="str">
            <v>704003105</v>
          </cell>
          <cell r="B8031" t="str">
            <v>UMRICHTER 0,55 KW,</v>
          </cell>
          <cell r="C8031">
            <v>0</v>
          </cell>
          <cell r="D8031">
            <v>536.30999999999995</v>
          </cell>
          <cell r="E8031">
            <v>536.30999999999995</v>
          </cell>
        </row>
        <row r="8032">
          <cell r="A8032" t="str">
            <v>704003500</v>
          </cell>
          <cell r="B8032" t="str">
            <v>BREMSGLEISCHRICHTER BG1,5 (150-500V AC)</v>
          </cell>
          <cell r="C8032"/>
          <cell r="D8032">
            <v>53.38</v>
          </cell>
          <cell r="E8032">
            <v>53.38</v>
          </cell>
        </row>
        <row r="8033">
          <cell r="A8033" t="str">
            <v>705000002</v>
          </cell>
          <cell r="B8033" t="str">
            <v>NETZTEIL SITOP-POWER 120-500V/5A</v>
          </cell>
          <cell r="C8033">
            <v>0</v>
          </cell>
          <cell r="D8033">
            <v>152.25</v>
          </cell>
          <cell r="E8033">
            <v>152.25</v>
          </cell>
        </row>
        <row r="8034">
          <cell r="A8034" t="str">
            <v>705000003</v>
          </cell>
          <cell r="B8034" t="str">
            <v>NETZTEIL SITOP-POWER 120-500V/10A</v>
          </cell>
          <cell r="C8034">
            <v>0</v>
          </cell>
          <cell r="D8034">
            <v>168.75</v>
          </cell>
          <cell r="E8034">
            <v>168.75</v>
          </cell>
        </row>
        <row r="8035">
          <cell r="A8035" t="str">
            <v>705000004</v>
          </cell>
          <cell r="B8035" t="str">
            <v>NETZTEIL SITOP-POWER 400-500V/20A</v>
          </cell>
          <cell r="C8035">
            <v>0</v>
          </cell>
          <cell r="D8035">
            <v>220.5</v>
          </cell>
          <cell r="E8035">
            <v>220.5</v>
          </cell>
        </row>
        <row r="8036">
          <cell r="A8036" t="str">
            <v>705000005</v>
          </cell>
          <cell r="B8036" t="str">
            <v>NETZTEIL SITOP-POWER 400-500V/40A</v>
          </cell>
          <cell r="C8036">
            <v>0</v>
          </cell>
          <cell r="D8036">
            <v>271.5</v>
          </cell>
          <cell r="E8036">
            <v>271.5</v>
          </cell>
        </row>
        <row r="8037">
          <cell r="A8037" t="str">
            <v>705000006</v>
          </cell>
          <cell r="B8037" t="str">
            <v>NETZTEIL SITOP AC 420V-682V/DC20A</v>
          </cell>
          <cell r="C8037">
            <v>0</v>
          </cell>
          <cell r="D8037">
            <v>368.25</v>
          </cell>
          <cell r="E8037">
            <v>368.25</v>
          </cell>
        </row>
        <row r="8038">
          <cell r="A8038" t="str">
            <v>705000010</v>
          </cell>
          <cell r="B8038" t="str">
            <v>SITOP MONTAGEW.F.6EP1434+1536)</v>
          </cell>
          <cell r="C8038"/>
          <cell r="D8038">
            <v>46.92</v>
          </cell>
          <cell r="E8038">
            <v>46.92</v>
          </cell>
        </row>
        <row r="8039">
          <cell r="A8039" t="str">
            <v>705000028</v>
          </cell>
          <cell r="B8039" t="str">
            <v>DC/DC-WANDLER 24V--&gt;5V/6A</v>
          </cell>
          <cell r="C8039"/>
          <cell r="D8039">
            <v>43.06</v>
          </cell>
          <cell r="E8039">
            <v>43.06</v>
          </cell>
        </row>
        <row r="8040">
          <cell r="A8040" t="str">
            <v>705000029</v>
          </cell>
          <cell r="B8040" t="str">
            <v>LOGO!POWER 100-240V/DC 24 V/1,3 A</v>
          </cell>
          <cell r="C8040">
            <v>0</v>
          </cell>
          <cell r="D8040">
            <v>43.5</v>
          </cell>
          <cell r="E8040">
            <v>43.5</v>
          </cell>
        </row>
        <row r="8041">
          <cell r="A8041" t="str">
            <v>705000030</v>
          </cell>
          <cell r="B8041" t="str">
            <v>STROMVERSORGUNG MINI-PS-100-240AC/24VDC/0,65</v>
          </cell>
          <cell r="C8041">
            <v>0</v>
          </cell>
          <cell r="D8041">
            <v>78.650000000000006</v>
          </cell>
          <cell r="E8041">
            <v>78.650000000000006</v>
          </cell>
        </row>
        <row r="8042">
          <cell r="A8042" t="str">
            <v>705000031</v>
          </cell>
          <cell r="B8042" t="str">
            <v>STROMVERSORGUNG MINI-PS-100-240AC/24VDC/2</v>
          </cell>
          <cell r="C8042">
            <v>0</v>
          </cell>
          <cell r="D8042">
            <v>73.28</v>
          </cell>
          <cell r="E8042">
            <v>73.28</v>
          </cell>
        </row>
        <row r="8043">
          <cell r="A8043" t="str">
            <v>705000032</v>
          </cell>
          <cell r="B8043" t="str">
            <v>STROMVERSORGUNG QUINT-PS-100-240AC/24VDC/2,5</v>
          </cell>
          <cell r="C8043">
            <v>0</v>
          </cell>
          <cell r="D8043">
            <v>90.97</v>
          </cell>
          <cell r="E8043">
            <v>90.97</v>
          </cell>
        </row>
        <row r="8044">
          <cell r="A8044" t="str">
            <v>705000033</v>
          </cell>
          <cell r="B8044" t="str">
            <v>STROMVERSORGUNG QUINT-PS/ 1AC/24DC/ 5</v>
          </cell>
          <cell r="C8044"/>
          <cell r="D8044">
            <v>112</v>
          </cell>
          <cell r="E8044">
            <v>112</v>
          </cell>
        </row>
        <row r="8045">
          <cell r="A8045" t="str">
            <v>705000034</v>
          </cell>
          <cell r="B8045" t="str">
            <v>STROMVERSORGUNG QUINT-PS/ 1AC/24DC/10</v>
          </cell>
          <cell r="C8045">
            <v>0</v>
          </cell>
          <cell r="D8045">
            <v>277.36</v>
          </cell>
          <cell r="E8045">
            <v>277.36</v>
          </cell>
        </row>
        <row r="8046">
          <cell r="A8046" t="str">
            <v>705000035</v>
          </cell>
          <cell r="B8046" t="str">
            <v>STROMVERSORGUNG QUINT-PS/ 3AC/24DC/10</v>
          </cell>
          <cell r="C8046">
            <v>0</v>
          </cell>
          <cell r="D8046">
            <v>294.02</v>
          </cell>
          <cell r="E8046">
            <v>294.02</v>
          </cell>
        </row>
        <row r="8047">
          <cell r="A8047" t="str">
            <v>705000036</v>
          </cell>
          <cell r="B8047" t="str">
            <v xml:space="preserve">STROMVERSORGUNG QUINT4-PS/3AC/24DC/20 </v>
          </cell>
          <cell r="C8047">
            <v>0</v>
          </cell>
          <cell r="D8047">
            <v>363.6</v>
          </cell>
          <cell r="E8047">
            <v>363.6</v>
          </cell>
        </row>
        <row r="8048">
          <cell r="A8048" t="str">
            <v>705000037</v>
          </cell>
          <cell r="B8048" t="str">
            <v>STROMVERSORGUNG QUINT-PS/ 3AC/24DC/30</v>
          </cell>
          <cell r="C8048">
            <v>0</v>
          </cell>
          <cell r="D8048">
            <v>298.38</v>
          </cell>
          <cell r="E8048">
            <v>298.38</v>
          </cell>
        </row>
        <row r="8049">
          <cell r="A8049" t="str">
            <v>705000038</v>
          </cell>
          <cell r="B8049" t="str">
            <v>STROMVERSORGUNG QUINT4-PS/ 3AC/24DC/40</v>
          </cell>
          <cell r="C8049">
            <v>0</v>
          </cell>
          <cell r="D8049">
            <v>360.8</v>
          </cell>
          <cell r="E8049">
            <v>360.8</v>
          </cell>
        </row>
        <row r="8050">
          <cell r="A8050" t="str">
            <v>705000040</v>
          </cell>
          <cell r="B8050" t="str">
            <v>SCHALTNETZTEIL 24 V/DC24V/C 2,3A 55W</v>
          </cell>
          <cell r="C8050">
            <v>0</v>
          </cell>
          <cell r="D8050">
            <v>57.01</v>
          </cell>
          <cell r="E8050">
            <v>57.01</v>
          </cell>
        </row>
        <row r="8051">
          <cell r="A8051" t="str">
            <v>705000041</v>
          </cell>
          <cell r="B8051" t="str">
            <v>NETZTEIL 3AC 380-480V, 24V 20A</v>
          </cell>
          <cell r="C8051">
            <v>0</v>
          </cell>
          <cell r="D8051">
            <v>258.41000000000003</v>
          </cell>
          <cell r="E8051">
            <v>258.41000000000003</v>
          </cell>
        </row>
        <row r="8052">
          <cell r="A8052" t="str">
            <v>705000042</v>
          </cell>
          <cell r="B8052" t="str">
            <v>STROMVERSORGUNG UNO-PS/1AC/24DC/ 30W/1A</v>
          </cell>
          <cell r="C8052">
            <v>0</v>
          </cell>
          <cell r="D8052">
            <v>35.590000000000003</v>
          </cell>
          <cell r="E8052">
            <v>35.590000000000003</v>
          </cell>
        </row>
        <row r="8053">
          <cell r="A8053" t="str">
            <v>705000043</v>
          </cell>
          <cell r="B8053" t="str">
            <v>PUFFERMODUL 24VDC 20A, TYP.310ms BEI 20A</v>
          </cell>
          <cell r="C8053">
            <v>0</v>
          </cell>
          <cell r="D8053">
            <v>207.98</v>
          </cell>
          <cell r="E8053">
            <v>207.98</v>
          </cell>
        </row>
        <row r="8054">
          <cell r="A8054" t="str">
            <v>705000044</v>
          </cell>
          <cell r="B8054" t="str">
            <v>NETZTEIL 3AC 380-480V, 24V 40A</v>
          </cell>
          <cell r="C8054">
            <v>0</v>
          </cell>
          <cell r="D8054">
            <v>394.42</v>
          </cell>
          <cell r="E8054">
            <v>394.42</v>
          </cell>
        </row>
        <row r="8055">
          <cell r="A8055" t="str">
            <v>705000045</v>
          </cell>
          <cell r="B8055" t="str">
            <v>PUFFERMODUL 40A, 24VDC, TYP.310ms BEI 40A</v>
          </cell>
          <cell r="C8055">
            <v>0</v>
          </cell>
          <cell r="D8055">
            <v>245.38</v>
          </cell>
          <cell r="E8055">
            <v>245.38</v>
          </cell>
        </row>
        <row r="8056">
          <cell r="A8056" t="str">
            <v>705000046</v>
          </cell>
          <cell r="B8056" t="str">
            <v>STROMVERSORGUNG TRIO-PS-2G/3AC/24DC/40</v>
          </cell>
          <cell r="C8056">
            <v>0</v>
          </cell>
          <cell r="D8056">
            <v>340.07</v>
          </cell>
          <cell r="E8056">
            <v>340.07</v>
          </cell>
        </row>
        <row r="8057">
          <cell r="A8057" t="str">
            <v>705000047</v>
          </cell>
          <cell r="B8057" t="str">
            <v>NETZTEIL 1AC 100-240V, 24V 10A</v>
          </cell>
          <cell r="C8057">
            <v>0</v>
          </cell>
          <cell r="D8057">
            <v>163.18</v>
          </cell>
          <cell r="E8057">
            <v>163.18</v>
          </cell>
        </row>
        <row r="8058">
          <cell r="A8058" t="str">
            <v>705000065</v>
          </cell>
          <cell r="B8058" t="str">
            <v xml:space="preserve">NETZTEIL SITOP PSU100L 24 V/2,5 A AC 120/230V </v>
          </cell>
          <cell r="C8058">
            <v>0</v>
          </cell>
          <cell r="D8058">
            <v>43.5</v>
          </cell>
          <cell r="E8058">
            <v>43.5</v>
          </cell>
        </row>
        <row r="8059">
          <cell r="A8059" t="str">
            <v>705000070</v>
          </cell>
          <cell r="B8059" t="str">
            <v>NETZTEIL SITOP PSU8200 24V/5A AC120/230V</v>
          </cell>
          <cell r="C8059">
            <v>0</v>
          </cell>
          <cell r="D8059">
            <v>117</v>
          </cell>
          <cell r="E8059">
            <v>117</v>
          </cell>
        </row>
        <row r="8060">
          <cell r="A8060" t="str">
            <v>705000071</v>
          </cell>
          <cell r="B8060" t="str">
            <v>NETZTEIL SITOP PSU8200 24V/10A AC120/230V</v>
          </cell>
          <cell r="C8060">
            <v>0</v>
          </cell>
          <cell r="D8060">
            <v>152.25</v>
          </cell>
          <cell r="E8060">
            <v>152.25</v>
          </cell>
        </row>
        <row r="8061">
          <cell r="A8061" t="str">
            <v>705000072</v>
          </cell>
          <cell r="B8061" t="str">
            <v>NETZTEIL SITOP PSU8200 24V/20A AC120/230V</v>
          </cell>
          <cell r="C8061">
            <v>0</v>
          </cell>
          <cell r="D8061">
            <v>191.25</v>
          </cell>
          <cell r="E8061">
            <v>191.25</v>
          </cell>
        </row>
        <row r="8062">
          <cell r="A8062" t="str">
            <v>705000073</v>
          </cell>
          <cell r="B8062" t="str">
            <v>NETZTEIL SITOP PSU8200 24V/40A AC120/230V</v>
          </cell>
          <cell r="C8062">
            <v>0</v>
          </cell>
          <cell r="D8062">
            <v>344.25</v>
          </cell>
          <cell r="E8062">
            <v>344.25</v>
          </cell>
        </row>
        <row r="8063">
          <cell r="A8063" t="str">
            <v>705000080</v>
          </cell>
          <cell r="B8063" t="str">
            <v>NETZTEIL SITOP PSU8200 24V/20A  3 AC400/500V</v>
          </cell>
          <cell r="C8063">
            <v>0</v>
          </cell>
          <cell r="D8063">
            <v>188.89</v>
          </cell>
          <cell r="E8063">
            <v>188.89</v>
          </cell>
        </row>
        <row r="8064">
          <cell r="A8064" t="str">
            <v>705000081</v>
          </cell>
          <cell r="B8064" t="str">
            <v>NETZTEIL SITOP PSU8200 24V/40A 3 AC400/500V</v>
          </cell>
          <cell r="C8064">
            <v>0</v>
          </cell>
          <cell r="D8064">
            <v>293.66890432098762</v>
          </cell>
          <cell r="E8064">
            <v>293.66890432098762</v>
          </cell>
        </row>
        <row r="8065">
          <cell r="A8065" t="str">
            <v>705000090</v>
          </cell>
          <cell r="B8065" t="str">
            <v xml:space="preserve">STROMVERSORGUNG SITOP UPS500S UNTERBRECHUNGSFREIE </v>
          </cell>
          <cell r="C8065">
            <v>0</v>
          </cell>
          <cell r="D8065">
            <v>365.25</v>
          </cell>
          <cell r="E8065">
            <v>365.25</v>
          </cell>
        </row>
        <row r="8066">
          <cell r="A8066" t="str">
            <v>705000151</v>
          </cell>
          <cell r="B8066" t="str">
            <v>STROMVERSORGUNG PS3000 AUSG. 24VDC/40A EING. 3AC</v>
          </cell>
          <cell r="C8066">
            <v>0</v>
          </cell>
          <cell r="D8066">
            <v>0</v>
          </cell>
          <cell r="E8066">
            <v>0</v>
          </cell>
        </row>
        <row r="8067">
          <cell r="A8067" t="str">
            <v>705000200</v>
          </cell>
          <cell r="B8067" t="str">
            <v>NETZTEIL PSU67 24V DC AUSGANGSSP.-3.8A AUSGANGSSTR</v>
          </cell>
          <cell r="C8067">
            <v>0</v>
          </cell>
          <cell r="D8067">
            <v>176.19</v>
          </cell>
          <cell r="E8067">
            <v>176.19</v>
          </cell>
        </row>
        <row r="8068">
          <cell r="A8068" t="str">
            <v>705000201</v>
          </cell>
          <cell r="B8068" t="str">
            <v>NETZTEIL PSU67 24V DC AUSGANGSSP.-7.6A AUSGANGSSTR</v>
          </cell>
          <cell r="C8068"/>
          <cell r="D8068">
            <v>347.9</v>
          </cell>
          <cell r="E8068">
            <v>347.9</v>
          </cell>
        </row>
        <row r="8069">
          <cell r="A8069" t="str">
            <v>705000202</v>
          </cell>
          <cell r="B8069" t="str">
            <v xml:space="preserve">RUNDSTECKVERBINDER 7/8"- BU - 0° - 3-POLIG </v>
          </cell>
          <cell r="C8069">
            <v>0</v>
          </cell>
          <cell r="D8069">
            <v>11.6</v>
          </cell>
          <cell r="E8069">
            <v>11.6</v>
          </cell>
        </row>
        <row r="8070">
          <cell r="A8070" t="str">
            <v>705000203</v>
          </cell>
          <cell r="B8070" t="str">
            <v>T-VERTEILER 1 ST-2 BU, 3-POLIG 250V 9,0A 80°C</v>
          </cell>
          <cell r="C8070">
            <v>0</v>
          </cell>
          <cell r="D8070">
            <v>26.18</v>
          </cell>
          <cell r="E8070">
            <v>26.18</v>
          </cell>
        </row>
        <row r="8071">
          <cell r="A8071" t="str">
            <v>705000204</v>
          </cell>
          <cell r="B8071" t="str">
            <v xml:space="preserve">RUNDSTECKVERBINDER 7/8"- ST - 0° - 3-POLIG </v>
          </cell>
          <cell r="C8071">
            <v>0</v>
          </cell>
          <cell r="D8071">
            <v>11.6</v>
          </cell>
          <cell r="E8071">
            <v>11.6</v>
          </cell>
        </row>
        <row r="8072">
          <cell r="A8072" t="str">
            <v>705000205</v>
          </cell>
          <cell r="B8072" t="str">
            <v>T-STÜCK 7/8" BU - BU/ST-0° 2x 7/8" 3-POLIG</v>
          </cell>
          <cell r="C8072"/>
          <cell r="D8072">
            <v>26.44</v>
          </cell>
          <cell r="E8072">
            <v>26.44</v>
          </cell>
        </row>
        <row r="8073">
          <cell r="A8073" t="str">
            <v>705001002</v>
          </cell>
          <cell r="B8073" t="str">
            <v>ANP.TRAFO</v>
          </cell>
          <cell r="C8073">
            <v>0</v>
          </cell>
          <cell r="D8073">
            <v>75.900000000000006</v>
          </cell>
          <cell r="E8073">
            <v>75.900000000000006</v>
          </cell>
        </row>
        <row r="8074">
          <cell r="A8074" t="str">
            <v>705001003</v>
          </cell>
          <cell r="B8074" t="str">
            <v>ANP.TRAFO</v>
          </cell>
          <cell r="C8074">
            <v>0</v>
          </cell>
          <cell r="D8074">
            <v>258.43</v>
          </cell>
          <cell r="E8074">
            <v>258.43</v>
          </cell>
        </row>
        <row r="8075">
          <cell r="A8075" t="str">
            <v>705001004</v>
          </cell>
          <cell r="B8075" t="str">
            <v>ANPASSUNGSTRAFO 2,5A( SERVICEMODUL INCL.2xSCHUKO)</v>
          </cell>
          <cell r="C8075">
            <v>0</v>
          </cell>
          <cell r="D8075">
            <v>369.18</v>
          </cell>
          <cell r="E8075">
            <v>369.18</v>
          </cell>
        </row>
        <row r="8076">
          <cell r="A8076" t="str">
            <v>705001005</v>
          </cell>
          <cell r="B8076" t="str">
            <v xml:space="preserve">ANPASSUNGSTRAFO 10kVA IP23 </v>
          </cell>
          <cell r="C8076">
            <v>0</v>
          </cell>
          <cell r="D8076">
            <v>3406.08</v>
          </cell>
          <cell r="E8076">
            <v>3406.08</v>
          </cell>
        </row>
        <row r="8077">
          <cell r="A8077" t="str">
            <v>705001006</v>
          </cell>
          <cell r="B8077" t="str">
            <v>ANP.TRAFO UE400V / UA230V / 0,630</v>
          </cell>
          <cell r="C8077">
            <v>0</v>
          </cell>
          <cell r="D8077">
            <v>105.01</v>
          </cell>
          <cell r="E8077">
            <v>105.01</v>
          </cell>
        </row>
        <row r="8078">
          <cell r="A8078" t="str">
            <v>705002001</v>
          </cell>
          <cell r="B8078" t="str">
            <v xml:space="preserve">MICO+ 4.10 LASTKREISÜBERWACHUNG, 4-KANALIG </v>
          </cell>
          <cell r="C8078">
            <v>0</v>
          </cell>
          <cell r="D8078">
            <v>100.676</v>
          </cell>
          <cell r="E8078">
            <v>100.676</v>
          </cell>
        </row>
        <row r="8079">
          <cell r="A8079" t="str">
            <v>705002002</v>
          </cell>
          <cell r="B8079" t="str">
            <v>MICO 2.4 CL2 LASTKREISÜBERWACHUNG, 2-KANALIG</v>
          </cell>
          <cell r="C8079">
            <v>0</v>
          </cell>
          <cell r="D8079">
            <v>66.430000000000007</v>
          </cell>
          <cell r="E8079">
            <v>66.430000000000007</v>
          </cell>
        </row>
        <row r="8080">
          <cell r="A8080" t="str">
            <v>705002003</v>
          </cell>
          <cell r="B8080" t="str">
            <v>MICO 2.1 LASTKREISÜBERWACHUNG, 2-KANALIG</v>
          </cell>
          <cell r="C8080">
            <v>0</v>
          </cell>
          <cell r="D8080">
            <v>87</v>
          </cell>
          <cell r="E8080">
            <v>87</v>
          </cell>
        </row>
        <row r="8081">
          <cell r="A8081" t="str">
            <v>705002004</v>
          </cell>
          <cell r="B8081" t="str">
            <v xml:space="preserve">MICO 4.4 CL2 LASTKREISÜBERWACHUNG, 4-KANALIG </v>
          </cell>
          <cell r="C8081">
            <v>0</v>
          </cell>
          <cell r="D8081">
            <v>108.84</v>
          </cell>
          <cell r="E8081">
            <v>108.84</v>
          </cell>
        </row>
        <row r="8082">
          <cell r="A8082" t="str">
            <v>705002010</v>
          </cell>
          <cell r="B8082" t="str">
            <v>MICO BRÜCKENSET (INHALT 1 SET)</v>
          </cell>
          <cell r="C8082">
            <v>0</v>
          </cell>
          <cell r="D8082">
            <v>3.3681622283918879</v>
          </cell>
          <cell r="E8082">
            <v>3.3681622283918879</v>
          </cell>
        </row>
        <row r="8083">
          <cell r="A8083" t="str">
            <v>705002011</v>
          </cell>
          <cell r="B8083" t="str">
            <v xml:space="preserve">MICO 4.6 LASTKREISÜBERWACHUNG, 4-KANALIG </v>
          </cell>
          <cell r="C8083"/>
          <cell r="D8083">
            <v>114.72</v>
          </cell>
          <cell r="E8083">
            <v>114.72</v>
          </cell>
        </row>
        <row r="8084">
          <cell r="A8084" t="str">
            <v>705002012</v>
          </cell>
          <cell r="B8084" t="str">
            <v xml:space="preserve">MICO 4.10 LASTKREISÜBERWACHUNG, 4-KANALIG </v>
          </cell>
          <cell r="C8084">
            <v>0</v>
          </cell>
          <cell r="D8084">
            <v>77</v>
          </cell>
          <cell r="E8084">
            <v>77</v>
          </cell>
        </row>
        <row r="8085">
          <cell r="A8085" t="str">
            <v>705002013</v>
          </cell>
          <cell r="B8085" t="str">
            <v xml:space="preserve">MICO 2.6 LASTKREISÜBERWACHUNG, 2-KANALIG </v>
          </cell>
          <cell r="C8085"/>
          <cell r="D8085">
            <v>68.7</v>
          </cell>
          <cell r="E8085">
            <v>68.7</v>
          </cell>
        </row>
        <row r="8086">
          <cell r="A8086" t="str">
            <v>705002014</v>
          </cell>
          <cell r="B8086" t="str">
            <v xml:space="preserve">MICO 2.10 LASTKREISÜBERWACHUNG, 2-KANALIG </v>
          </cell>
          <cell r="C8086"/>
          <cell r="D8086"/>
          <cell r="E8086"/>
        </row>
        <row r="8087">
          <cell r="A8087" t="str">
            <v>705002020</v>
          </cell>
          <cell r="B8087" t="str">
            <v>MICO KENNZEICHNUNGSSCHILDER FÜR MVP-METALL/EXACT</v>
          </cell>
          <cell r="C8087">
            <v>0</v>
          </cell>
          <cell r="D8087">
            <v>3.15</v>
          </cell>
          <cell r="E8087">
            <v>3.15</v>
          </cell>
        </row>
        <row r="8088">
          <cell r="A8088" t="str">
            <v>705002050</v>
          </cell>
          <cell r="B8088" t="str">
            <v>SITOP PSE200U 10 A SELEKTIVITÄTSMODUL 4-KANALIG</v>
          </cell>
          <cell r="C8088">
            <v>0</v>
          </cell>
          <cell r="D8088">
            <v>96.75</v>
          </cell>
          <cell r="E8088">
            <v>96.75</v>
          </cell>
        </row>
        <row r="8089">
          <cell r="A8089" t="str">
            <v>706000001</v>
          </cell>
          <cell r="B8089" t="str">
            <v>ADERENDHÜLSE 0,25 MM², L= 8 MM</v>
          </cell>
          <cell r="C8089">
            <v>0</v>
          </cell>
          <cell r="D8089">
            <v>2.12E-2</v>
          </cell>
          <cell r="E8089">
            <v>2.12E-2</v>
          </cell>
        </row>
        <row r="8090">
          <cell r="A8090" t="str">
            <v>706000002</v>
          </cell>
          <cell r="B8090" t="str">
            <v>ADERENDHÜLSE 0,5 MM², L= 8 MM</v>
          </cell>
          <cell r="C8090">
            <v>0</v>
          </cell>
          <cell r="D8090">
            <v>1.3100000000000001E-2</v>
          </cell>
          <cell r="E8090">
            <v>1.3100000000000001E-2</v>
          </cell>
        </row>
        <row r="8091">
          <cell r="A8091" t="str">
            <v>706000003</v>
          </cell>
          <cell r="B8091" t="str">
            <v>ADERENDHÜLSE 0,75 MM², L= 8 MM</v>
          </cell>
          <cell r="C8091">
            <v>0</v>
          </cell>
          <cell r="D8091">
            <v>1.4452472327322873E-2</v>
          </cell>
          <cell r="E8091">
            <v>1.4452472327322873E-2</v>
          </cell>
        </row>
        <row r="8092">
          <cell r="A8092" t="str">
            <v>706000004</v>
          </cell>
          <cell r="B8092" t="str">
            <v>ADERENDHÜLSE 1,0 MM², L= 8 MM</v>
          </cell>
          <cell r="C8092">
            <v>0</v>
          </cell>
          <cell r="D8092">
            <v>1.3784874358850362E-2</v>
          </cell>
          <cell r="E8092">
            <v>1.3784874358850362E-2</v>
          </cell>
        </row>
        <row r="8093">
          <cell r="A8093" t="str">
            <v>706000005</v>
          </cell>
          <cell r="B8093" t="str">
            <v>ADERENDHÜLSE 1,5 MM², L= 8 MM</v>
          </cell>
          <cell r="C8093">
            <v>0</v>
          </cell>
          <cell r="D8093">
            <v>1.4650650035279414E-2</v>
          </cell>
          <cell r="E8093">
            <v>1.4650650035279414E-2</v>
          </cell>
        </row>
        <row r="8094">
          <cell r="A8094" t="str">
            <v>706000006</v>
          </cell>
          <cell r="B8094" t="str">
            <v>ADERENDHÜLSE 16,0 MM², L= 18 MM</v>
          </cell>
          <cell r="C8094">
            <v>0</v>
          </cell>
          <cell r="D8094">
            <v>8.3181249999999998E-2</v>
          </cell>
          <cell r="E8094">
            <v>8.3181249999999998E-2</v>
          </cell>
        </row>
        <row r="8095">
          <cell r="A8095" t="str">
            <v>706000007</v>
          </cell>
          <cell r="B8095" t="str">
            <v>ADERENDHÜLSE 2,5 MM², L= 8 MM</v>
          </cell>
          <cell r="C8095">
            <v>0</v>
          </cell>
          <cell r="D8095">
            <v>1.8597394901318703E-2</v>
          </cell>
          <cell r="E8095">
            <v>1.8597394901318703E-2</v>
          </cell>
        </row>
        <row r="8096">
          <cell r="A8096" t="str">
            <v>706000008</v>
          </cell>
          <cell r="B8096" t="str">
            <v>ADERENDHÜLSE 4,0 MM², L= 10 MM</v>
          </cell>
          <cell r="C8096">
            <v>0</v>
          </cell>
          <cell r="D8096">
            <v>2.9400274955132259E-2</v>
          </cell>
          <cell r="E8096">
            <v>2.9400274955132259E-2</v>
          </cell>
        </row>
        <row r="8097">
          <cell r="A8097" t="str">
            <v>706000009</v>
          </cell>
          <cell r="B8097" t="str">
            <v>ADERENDHÜLSE 6,0 MM², L= 12 MM</v>
          </cell>
          <cell r="C8097">
            <v>0</v>
          </cell>
          <cell r="D8097">
            <v>4.5400000000000003E-2</v>
          </cell>
          <cell r="E8097">
            <v>4.5400000000000003E-2</v>
          </cell>
        </row>
        <row r="8098">
          <cell r="A8098" t="str">
            <v>706000010</v>
          </cell>
          <cell r="B8098" t="str">
            <v>QUETSCHKABELSCHUHE 1,5-2,5/M5 GABELFORM</v>
          </cell>
          <cell r="C8098">
            <v>0</v>
          </cell>
          <cell r="D8098">
            <v>9.2399999999999996E-2</v>
          </cell>
          <cell r="E8098">
            <v>9.2399999999999996E-2</v>
          </cell>
        </row>
        <row r="8099">
          <cell r="A8099" t="str">
            <v>706000011</v>
          </cell>
          <cell r="B8099" t="str">
            <v>QUETSCHKABELSCHUHE 1,5-2,5/M4</v>
          </cell>
          <cell r="C8099">
            <v>0</v>
          </cell>
          <cell r="D8099">
            <v>0.1181</v>
          </cell>
          <cell r="E8099">
            <v>0.1181</v>
          </cell>
        </row>
        <row r="8100">
          <cell r="A8100" t="str">
            <v>706000012</v>
          </cell>
          <cell r="B8100" t="str">
            <v>QUETSCHKABELSCHUHE 1,5-2,5/M5</v>
          </cell>
          <cell r="C8100">
            <v>0</v>
          </cell>
          <cell r="D8100">
            <v>0.1071</v>
          </cell>
          <cell r="E8100">
            <v>0.1071</v>
          </cell>
        </row>
        <row r="8101">
          <cell r="A8101" t="str">
            <v>706000013</v>
          </cell>
          <cell r="B8101" t="str">
            <v>QUETSCHKABELSCHUHE 4,0-6,0/M8</v>
          </cell>
          <cell r="C8101">
            <v>0</v>
          </cell>
          <cell r="D8101">
            <v>0.17519999999999999</v>
          </cell>
          <cell r="E8101">
            <v>0.17519999999999999</v>
          </cell>
        </row>
        <row r="8102">
          <cell r="A8102" t="str">
            <v>706000014</v>
          </cell>
          <cell r="B8102" t="str">
            <v>ROHRKABELSCHUHE 3 R/8 16 MM² M8</v>
          </cell>
          <cell r="C8102">
            <v>0</v>
          </cell>
          <cell r="D8102">
            <v>0.32951999999999998</v>
          </cell>
          <cell r="E8102">
            <v>0.32951999999999998</v>
          </cell>
        </row>
        <row r="8103">
          <cell r="A8103" t="str">
            <v>706000015</v>
          </cell>
          <cell r="B8103" t="str">
            <v>TWIN -ADERENDHÜLSE 2X0,75 MM², L= 8 MM</v>
          </cell>
          <cell r="C8103">
            <v>0</v>
          </cell>
          <cell r="D8103">
            <v>3.32E-2</v>
          </cell>
          <cell r="E8103">
            <v>3.32E-2</v>
          </cell>
        </row>
        <row r="8104">
          <cell r="A8104" t="str">
            <v>706000016</v>
          </cell>
          <cell r="B8104" t="str">
            <v>QUETSCHKABELSCHUHE 1,5-2,5/M6</v>
          </cell>
          <cell r="C8104">
            <v>0</v>
          </cell>
          <cell r="D8104">
            <v>0.158</v>
          </cell>
          <cell r="E8104">
            <v>0.158</v>
          </cell>
        </row>
        <row r="8105">
          <cell r="A8105" t="str">
            <v>706000017</v>
          </cell>
          <cell r="B8105" t="str">
            <v>QUETSCHKABELSCHUHE 4-6/ M6</v>
          </cell>
          <cell r="C8105">
            <v>0</v>
          </cell>
          <cell r="D8105">
            <v>0.17073067373532777</v>
          </cell>
          <cell r="E8105">
            <v>0.17073067373532777</v>
          </cell>
        </row>
        <row r="8106">
          <cell r="A8106" t="str">
            <v>706000018</v>
          </cell>
          <cell r="B8106" t="str">
            <v>TWIN-ADERENDHÜLSE 2X1,5MM², L= 8 MM</v>
          </cell>
          <cell r="C8106">
            <v>0</v>
          </cell>
          <cell r="D8106">
            <v>2.12E-2</v>
          </cell>
          <cell r="E8106">
            <v>2.12E-2</v>
          </cell>
        </row>
        <row r="8107">
          <cell r="A8107" t="str">
            <v>706000019</v>
          </cell>
          <cell r="B8107" t="str">
            <v>ADERENDHÜLSE 10,0 MM², L= 12 MM</v>
          </cell>
          <cell r="C8107">
            <v>0</v>
          </cell>
          <cell r="D8107">
            <v>3.4500000000000003E-2</v>
          </cell>
          <cell r="E8107">
            <v>3.4500000000000003E-2</v>
          </cell>
        </row>
        <row r="8108">
          <cell r="A8108" t="str">
            <v>706000020</v>
          </cell>
          <cell r="B8108" t="str">
            <v>T-VERBINDER 16 QMM, ICR16T</v>
          </cell>
          <cell r="C8108">
            <v>0</v>
          </cell>
          <cell r="D8108">
            <v>2.2650000000000001</v>
          </cell>
          <cell r="E8108">
            <v>2.2650000000000001</v>
          </cell>
        </row>
        <row r="8109">
          <cell r="A8109" t="str">
            <v>706000021</v>
          </cell>
          <cell r="B8109" t="str">
            <v>FLACHSTECKHÜLSEN 6,3X0,80,25-1,5QMM</v>
          </cell>
          <cell r="C8109"/>
          <cell r="D8109">
            <v>6.25E-2</v>
          </cell>
          <cell r="E8109">
            <v>6.25E-2</v>
          </cell>
        </row>
        <row r="8110">
          <cell r="A8110" t="str">
            <v>706000022</v>
          </cell>
          <cell r="B8110" t="str">
            <v>TWIN-ADERENDHÜLSE 2X2,5MM², L= 10 MM</v>
          </cell>
          <cell r="C8110">
            <v>0</v>
          </cell>
          <cell r="D8110">
            <v>2.3699999999999999E-2</v>
          </cell>
          <cell r="E8110">
            <v>2.3699999999999999E-2</v>
          </cell>
        </row>
        <row r="8111">
          <cell r="A8111" t="str">
            <v>706000023</v>
          </cell>
          <cell r="B8111" t="str">
            <v>TWIN-ADERENDHÜLSE 2X0,5MM², L= 8 MM</v>
          </cell>
          <cell r="C8111">
            <v>0</v>
          </cell>
          <cell r="D8111">
            <v>1.29E-2</v>
          </cell>
          <cell r="E8111">
            <v>1.29E-2</v>
          </cell>
        </row>
        <row r="8112">
          <cell r="A8112" t="str">
            <v>706000024</v>
          </cell>
          <cell r="B8112" t="str">
            <v>ADERENDHÜLSE 50 MM², L= 20 MM</v>
          </cell>
          <cell r="C8112">
            <v>0</v>
          </cell>
          <cell r="D8112">
            <v>0.22420000000000001</v>
          </cell>
          <cell r="E8112">
            <v>0.22420000000000001</v>
          </cell>
        </row>
        <row r="8113">
          <cell r="A8113" t="str">
            <v>706000026</v>
          </cell>
          <cell r="B8113" t="str">
            <v>ADERENDHÜLSE 95 MM², L= 25 MM</v>
          </cell>
          <cell r="C8113">
            <v>0</v>
          </cell>
          <cell r="D8113">
            <v>0.65746666666666664</v>
          </cell>
          <cell r="E8113">
            <v>0.65746666666666664</v>
          </cell>
        </row>
        <row r="8114">
          <cell r="A8114" t="str">
            <v>706000027</v>
          </cell>
          <cell r="B8114" t="str">
            <v>ROHRKABELSCHUH 95 MM²/M8</v>
          </cell>
          <cell r="C8114"/>
          <cell r="D8114">
            <v>1.92</v>
          </cell>
          <cell r="E8114">
            <v>1.92</v>
          </cell>
        </row>
        <row r="8115">
          <cell r="A8115" t="str">
            <v>706000028</v>
          </cell>
          <cell r="B8115" t="str">
            <v>ROHRKABELSCHUH 50 MM²/M8</v>
          </cell>
          <cell r="C8115"/>
          <cell r="D8115">
            <v>0.89300000000000002</v>
          </cell>
          <cell r="E8115">
            <v>0.89300000000000002</v>
          </cell>
        </row>
        <row r="8116">
          <cell r="A8116" t="str">
            <v>706000029</v>
          </cell>
          <cell r="B8116" t="str">
            <v>ADERENDHÜLSE 25 MM², L= 18 MM</v>
          </cell>
          <cell r="C8116">
            <v>0</v>
          </cell>
          <cell r="D8116">
            <v>0.12989999999999999</v>
          </cell>
          <cell r="E8116">
            <v>0.12989999999999999</v>
          </cell>
        </row>
        <row r="8117">
          <cell r="A8117" t="str">
            <v>706000030</v>
          </cell>
          <cell r="B8117" t="str">
            <v>ADERENDHÜLSE 35 MM² L= 16 MM</v>
          </cell>
          <cell r="C8117">
            <v>0</v>
          </cell>
          <cell r="D8117">
            <v>0.17549999999999999</v>
          </cell>
          <cell r="E8117">
            <v>0.17549999999999999</v>
          </cell>
        </row>
        <row r="8118">
          <cell r="A8118" t="str">
            <v>706000031</v>
          </cell>
          <cell r="B8118" t="str">
            <v>ROHRKABELSCHUH 50 MM²/M10</v>
          </cell>
          <cell r="C8118"/>
          <cell r="D8118">
            <v>0.81489999999999996</v>
          </cell>
          <cell r="E8118">
            <v>0.81489999999999996</v>
          </cell>
        </row>
        <row r="8119">
          <cell r="A8119" t="str">
            <v>706000032</v>
          </cell>
          <cell r="B8119" t="str">
            <v>T-VERBINDER 6 MM², ICR6T</v>
          </cell>
          <cell r="C8119">
            <v>0</v>
          </cell>
          <cell r="D8119">
            <v>2.1967101091997843</v>
          </cell>
          <cell r="E8119">
            <v>2.1967101091997843</v>
          </cell>
        </row>
        <row r="8120">
          <cell r="A8120" t="str">
            <v>706000033</v>
          </cell>
          <cell r="B8120" t="str">
            <v>ADERENDHÜLSE 0,34 MM², L= 8 MM</v>
          </cell>
          <cell r="C8120">
            <v>0</v>
          </cell>
          <cell r="D8120">
            <v>2.87E-2</v>
          </cell>
          <cell r="E8120">
            <v>2.87E-2</v>
          </cell>
        </row>
        <row r="8121">
          <cell r="A8121" t="str">
            <v>706000034</v>
          </cell>
          <cell r="B8121" t="str">
            <v>ADERENDHÜLSE 120 MM², L= 27 MM</v>
          </cell>
          <cell r="C8121">
            <v>0</v>
          </cell>
          <cell r="D8121">
            <v>1.0693333333333332</v>
          </cell>
          <cell r="E8121">
            <v>1.0693333333333332</v>
          </cell>
        </row>
        <row r="8122">
          <cell r="A8122" t="str">
            <v>706000035</v>
          </cell>
          <cell r="B8122" t="str">
            <v>TWIN-ADERENDHÜLSE 2X16MM², L= 14 MM</v>
          </cell>
          <cell r="C8122">
            <v>0</v>
          </cell>
          <cell r="D8122">
            <v>0.155</v>
          </cell>
          <cell r="E8122">
            <v>0.155</v>
          </cell>
        </row>
        <row r="8123">
          <cell r="A8123" t="str">
            <v>706000036</v>
          </cell>
          <cell r="B8123" t="str">
            <v>ROHRKABELSCHUH 10MM²/M8, ICR108</v>
          </cell>
          <cell r="C8123">
            <v>0</v>
          </cell>
          <cell r="D8123">
            <v>0.26540000000000002</v>
          </cell>
          <cell r="E8123">
            <v>0.26540000000000002</v>
          </cell>
        </row>
        <row r="8124">
          <cell r="A8124" t="str">
            <v>706000037</v>
          </cell>
          <cell r="B8124" t="str">
            <v>ROHRKABELSCHUH 120MM²/M8</v>
          </cell>
          <cell r="C8124">
            <v>0</v>
          </cell>
          <cell r="D8124">
            <v>2.1655000000000002</v>
          </cell>
          <cell r="E8124">
            <v>2.1655000000000002</v>
          </cell>
        </row>
        <row r="8125">
          <cell r="A8125" t="str">
            <v>706000038</v>
          </cell>
          <cell r="B8125" t="str">
            <v>QUETSCHKABELSCHUHE 4-6/ M5</v>
          </cell>
          <cell r="C8125">
            <v>0</v>
          </cell>
          <cell r="D8125">
            <v>0.15390000000000001</v>
          </cell>
          <cell r="E8125">
            <v>0.15390000000000001</v>
          </cell>
        </row>
        <row r="8126">
          <cell r="A8126" t="str">
            <v>706000039</v>
          </cell>
          <cell r="B8126" t="str">
            <v>ROHRKABELSCHUH 10MM²/M10</v>
          </cell>
          <cell r="C8126">
            <v>0</v>
          </cell>
          <cell r="D8126">
            <v>0.33</v>
          </cell>
          <cell r="E8126">
            <v>0.33</v>
          </cell>
        </row>
        <row r="8127">
          <cell r="A8127" t="str">
            <v>706000040</v>
          </cell>
          <cell r="B8127" t="str">
            <v>ROHRKABELSCHUH 25MM²/M10</v>
          </cell>
          <cell r="C8127">
            <v>0</v>
          </cell>
          <cell r="D8127">
            <v>0.85799999999999998</v>
          </cell>
          <cell r="E8127">
            <v>0.85799999999999998</v>
          </cell>
        </row>
        <row r="8128">
          <cell r="A8128" t="str">
            <v>706000041</v>
          </cell>
          <cell r="B8128" t="str">
            <v>ROHRKABELSCHUH 35MM²/M10</v>
          </cell>
          <cell r="C8128">
            <v>0</v>
          </cell>
          <cell r="D8128">
            <v>1.0289999999999999</v>
          </cell>
          <cell r="E8128">
            <v>1.0289999999999999</v>
          </cell>
        </row>
        <row r="8129">
          <cell r="A8129" t="str">
            <v>706000042</v>
          </cell>
          <cell r="B8129" t="str">
            <v>ADERENDHÜLSE 240 MM², L=40 MM</v>
          </cell>
          <cell r="C8129">
            <v>0</v>
          </cell>
          <cell r="D8129">
            <v>1.1342859999999999</v>
          </cell>
          <cell r="E8129">
            <v>1.1342859999999999</v>
          </cell>
        </row>
        <row r="8130">
          <cell r="A8130" t="str">
            <v>706000043</v>
          </cell>
          <cell r="B8130" t="str">
            <v>ROHRKABELSCHUH 240 MM², M10, CU VERZINNT</v>
          </cell>
          <cell r="C8130">
            <v>0</v>
          </cell>
          <cell r="D8130">
            <v>4.793333333333333</v>
          </cell>
          <cell r="E8130">
            <v>4.793333333333333</v>
          </cell>
        </row>
        <row r="8131">
          <cell r="A8131" t="str">
            <v>706000044</v>
          </cell>
          <cell r="B8131" t="str">
            <v>Aderendhülse 10² (Kurzschlusssichere Leitung)</v>
          </cell>
          <cell r="C8131"/>
          <cell r="D8131">
            <v>0.16</v>
          </cell>
          <cell r="E8131">
            <v>0.16</v>
          </cell>
        </row>
        <row r="8132">
          <cell r="A8132" t="str">
            <v>706000045</v>
          </cell>
          <cell r="B8132" t="str">
            <v>Aderendhülse 16² (Kurzschlusssicher Leitungen)</v>
          </cell>
          <cell r="C8132">
            <v>0</v>
          </cell>
          <cell r="D8132">
            <v>0.16719999999999999</v>
          </cell>
          <cell r="E8132">
            <v>0.16719999999999999</v>
          </cell>
        </row>
        <row r="8133">
          <cell r="A8133" t="str">
            <v>706000046</v>
          </cell>
          <cell r="B8133" t="str">
            <v>ADERENDHÜLSE 35 MM² L= 25 MM</v>
          </cell>
          <cell r="C8133">
            <v>0</v>
          </cell>
          <cell r="D8133">
            <v>0.26879999999999998</v>
          </cell>
          <cell r="E8133">
            <v>0.26879999999999998</v>
          </cell>
        </row>
        <row r="8134">
          <cell r="A8134" t="str">
            <v>707000003</v>
          </cell>
          <cell r="B8134" t="str">
            <v>PUFFERBATTERIE (LI) 3,6V/MIN. 0,85AH</v>
          </cell>
          <cell r="C8134">
            <v>0</v>
          </cell>
          <cell r="D8134">
            <v>13.8</v>
          </cell>
          <cell r="E8134">
            <v>13.8</v>
          </cell>
        </row>
        <row r="8135">
          <cell r="A8135" t="str">
            <v>707000004</v>
          </cell>
          <cell r="B8135" t="str">
            <v>PUFFERBATERIE FÜR 95U/100U</v>
          </cell>
          <cell r="C8135">
            <v>0</v>
          </cell>
          <cell r="D8135">
            <v>21.85</v>
          </cell>
          <cell r="E8135">
            <v>21.85</v>
          </cell>
        </row>
        <row r="8136">
          <cell r="A8136" t="str">
            <v>707000005</v>
          </cell>
          <cell r="B8136" t="str">
            <v>VIPA-SPS SYS100V_CPU114RDI16DO8</v>
          </cell>
          <cell r="C8136">
            <v>0</v>
          </cell>
          <cell r="D8136">
            <v>570.70000000000005</v>
          </cell>
          <cell r="E8136">
            <v>570.70000000000005</v>
          </cell>
        </row>
        <row r="8137">
          <cell r="A8137" t="str">
            <v>707000006</v>
          </cell>
          <cell r="B8137" t="str">
            <v>VIPA-ERWEITERUNGSMODUL DIO16 SYSTEM 100V</v>
          </cell>
          <cell r="C8137">
            <v>0</v>
          </cell>
          <cell r="D8137">
            <v>241.08</v>
          </cell>
          <cell r="E8137">
            <v>241.08</v>
          </cell>
        </row>
        <row r="8138">
          <cell r="A8138" t="str">
            <v>707000007</v>
          </cell>
          <cell r="B8138" t="str">
            <v>MMC-SPEICHERKARTE 512 MB&lt;---708003052--&gt;bestellen</v>
          </cell>
          <cell r="C8138">
            <v>0</v>
          </cell>
          <cell r="D8138">
            <v>22</v>
          </cell>
          <cell r="E8138">
            <v>22</v>
          </cell>
        </row>
        <row r="8139">
          <cell r="A8139" t="str">
            <v>707000008</v>
          </cell>
          <cell r="B8139" t="str">
            <v>GREEN CABLE PROGRAMMIER-/DOWNLAOD-KABEL</v>
          </cell>
          <cell r="C8139"/>
          <cell r="D8139">
            <v>50</v>
          </cell>
          <cell r="E8139">
            <v>50</v>
          </cell>
        </row>
        <row r="8140">
          <cell r="A8140" t="str">
            <v>707000009</v>
          </cell>
          <cell r="B8140" t="str">
            <v>VIPA-ERWEITERUNGSMODUL DIO8 SYSTEM 100V</v>
          </cell>
          <cell r="C8140">
            <v>0</v>
          </cell>
          <cell r="D8140">
            <v>123.48</v>
          </cell>
          <cell r="E8140">
            <v>123.48</v>
          </cell>
        </row>
        <row r="8141">
          <cell r="A8141" t="str">
            <v>707000010</v>
          </cell>
          <cell r="B8141" t="str">
            <v>VIPA-SPS SYS100V_CPU 112 DI8 DO8</v>
          </cell>
          <cell r="C8141">
            <v>0</v>
          </cell>
          <cell r="D8141">
            <v>187</v>
          </cell>
          <cell r="E8141">
            <v>187</v>
          </cell>
        </row>
        <row r="8142">
          <cell r="A8142" t="str">
            <v>707000011</v>
          </cell>
          <cell r="B8142" t="str">
            <v>VIPA-SPS SYS100V_CPU 115DP MICRO-SPS 16E/16A</v>
          </cell>
          <cell r="C8142">
            <v>0</v>
          </cell>
          <cell r="D8142">
            <v>403.75</v>
          </cell>
          <cell r="E8142">
            <v>403.75</v>
          </cell>
        </row>
        <row r="8143">
          <cell r="A8143" t="str">
            <v>707002001</v>
          </cell>
          <cell r="B8143" t="str">
            <v>LOGO! 24RCEO, DC 24 V, 8DE/4 R-DA, OHNE DISPLAY</v>
          </cell>
          <cell r="C8143"/>
          <cell r="D8143">
            <v>85.68</v>
          </cell>
          <cell r="E8143">
            <v>85.68</v>
          </cell>
        </row>
        <row r="8144">
          <cell r="A8144" t="str">
            <v>707002002</v>
          </cell>
          <cell r="B8144" t="str">
            <v>LOGO! 24CE, LOGIKMODUL, DISPLAY SV/E/A 24V/24V/24V</v>
          </cell>
          <cell r="C8144">
            <v>0</v>
          </cell>
          <cell r="D8144">
            <v>85.5</v>
          </cell>
          <cell r="E8144">
            <v>85.5</v>
          </cell>
        </row>
        <row r="8145">
          <cell r="A8145" t="str">
            <v>707002003</v>
          </cell>
          <cell r="B8145" t="str">
            <v>LOGO! 24CE, LOGIKMODUL, DISPLAY SV/E/A 24V</v>
          </cell>
          <cell r="C8145">
            <v>0</v>
          </cell>
          <cell r="D8145">
            <v>96.75</v>
          </cell>
          <cell r="E8145">
            <v>96.75</v>
          </cell>
        </row>
        <row r="8146">
          <cell r="A8146" t="str">
            <v>707002004</v>
          </cell>
          <cell r="B8146" t="str">
            <v>LOGO! DM16 24 Erweiter. Modul SV/E/A DC 24V/DC 24V</v>
          </cell>
          <cell r="C8146">
            <v>0</v>
          </cell>
          <cell r="D8146">
            <v>85.5</v>
          </cell>
          <cell r="E8146">
            <v>85.5</v>
          </cell>
        </row>
        <row r="8147">
          <cell r="A8147" t="str">
            <v>707002005</v>
          </cell>
          <cell r="B8147" t="str">
            <v>LOGO! 24CE Logikmodul, Display SV/E/A 24V</v>
          </cell>
          <cell r="C8147">
            <v>0</v>
          </cell>
          <cell r="D8147">
            <v>96.75</v>
          </cell>
          <cell r="E8147">
            <v>96.75</v>
          </cell>
        </row>
        <row r="8148">
          <cell r="A8148" t="str">
            <v>707002006</v>
          </cell>
          <cell r="B8148" t="str">
            <v>LOGO! 24RCEO Logikmodul DC 24V 8DE/4DA, o. Display</v>
          </cell>
          <cell r="C8148">
            <v>0</v>
          </cell>
          <cell r="D8148">
            <v>87.75</v>
          </cell>
          <cell r="E8148">
            <v>87.75</v>
          </cell>
        </row>
        <row r="8149">
          <cell r="A8149" t="str">
            <v>707002010</v>
          </cell>
          <cell r="B8149" t="str">
            <v>VIPA-CPU 216NET,128/192KB A/L-S., MPI,ETERNET-CP24</v>
          </cell>
          <cell r="C8149"/>
          <cell r="D8149">
            <v>1487.5</v>
          </cell>
          <cell r="E8149">
            <v>1487.5</v>
          </cell>
        </row>
        <row r="8150">
          <cell r="A8150" t="str">
            <v>707002011</v>
          </cell>
          <cell r="B8150" t="str">
            <v>VIPA-CPU 214,80/48KB A/L-S., MPI</v>
          </cell>
          <cell r="C8150"/>
          <cell r="D8150">
            <v>324.7</v>
          </cell>
          <cell r="E8150">
            <v>324.7</v>
          </cell>
        </row>
        <row r="8151">
          <cell r="A8151" t="str">
            <v>707002014</v>
          </cell>
          <cell r="B8151" t="str">
            <v>VIPA-IM253-DP SLAVE</v>
          </cell>
          <cell r="C8151">
            <v>0</v>
          </cell>
          <cell r="D8151">
            <v>126.65</v>
          </cell>
          <cell r="E8151">
            <v>126.65</v>
          </cell>
        </row>
        <row r="8152">
          <cell r="A8152" t="str">
            <v>707002015</v>
          </cell>
          <cell r="B8152" t="str">
            <v xml:space="preserve">VIPA-OP 03 OPERATOR PANEL 256KB ANWENDERSP., MPI </v>
          </cell>
          <cell r="C8152">
            <v>0</v>
          </cell>
          <cell r="D8152">
            <v>210.8</v>
          </cell>
          <cell r="E8152">
            <v>210.8</v>
          </cell>
        </row>
        <row r="8153">
          <cell r="A8153" t="str">
            <v>707002020</v>
          </cell>
          <cell r="B8153" t="str">
            <v xml:space="preserve">VIPA-DIGITALE EINGABE DI32 24VDC SM221 </v>
          </cell>
          <cell r="C8153"/>
          <cell r="D8153">
            <v>194.65</v>
          </cell>
          <cell r="E8153">
            <v>194.65</v>
          </cell>
        </row>
        <row r="8154">
          <cell r="A8154" t="str">
            <v>707002021</v>
          </cell>
          <cell r="B8154" t="str">
            <v xml:space="preserve">VIPA-DIGITALE EINGABE DI16 24VDC SM221 </v>
          </cell>
          <cell r="C8154"/>
          <cell r="D8154">
            <v>119</v>
          </cell>
          <cell r="E8154">
            <v>119</v>
          </cell>
        </row>
        <row r="8155">
          <cell r="A8155" t="str">
            <v>707002022</v>
          </cell>
          <cell r="B8155" t="str">
            <v xml:space="preserve">VIPA-DIGITALE EINGABE DI8 24VDC SM221 </v>
          </cell>
          <cell r="C8155"/>
          <cell r="D8155">
            <v>51</v>
          </cell>
          <cell r="E8155">
            <v>51</v>
          </cell>
        </row>
        <row r="8156">
          <cell r="A8156" t="str">
            <v>707002023</v>
          </cell>
          <cell r="B8156" t="str">
            <v xml:space="preserve">VIPA-DIGITALE AUSGABE DO8 x 1A  24VDC SM222 </v>
          </cell>
          <cell r="C8156"/>
          <cell r="D8156">
            <v>59.5</v>
          </cell>
          <cell r="E8156">
            <v>59.5</v>
          </cell>
        </row>
        <row r="8157">
          <cell r="A8157" t="str">
            <v>707002024</v>
          </cell>
          <cell r="B8157" t="str">
            <v xml:space="preserve">VIPA-DIGITALE AUSGABE DO16 x 1A  24VDC SM222 </v>
          </cell>
          <cell r="C8157"/>
          <cell r="D8157">
            <v>119</v>
          </cell>
          <cell r="E8157">
            <v>119</v>
          </cell>
        </row>
        <row r="8158">
          <cell r="A8158" t="str">
            <v>707002025</v>
          </cell>
          <cell r="B8158" t="str">
            <v xml:space="preserve">VIPA-DIGITALE AUSGABE DO32 x 1A  24VDC SM222 </v>
          </cell>
          <cell r="C8158"/>
          <cell r="D8158">
            <v>225.25</v>
          </cell>
          <cell r="E8158">
            <v>225.25</v>
          </cell>
        </row>
        <row r="8159">
          <cell r="A8159" t="str">
            <v>707002035</v>
          </cell>
          <cell r="B8159" t="str">
            <v>VIPA-BUSVERBINDER 1-FACH (SYSTEM 200V)</v>
          </cell>
          <cell r="C8159"/>
          <cell r="D8159">
            <v>2.2999999999999998</v>
          </cell>
          <cell r="E8159">
            <v>2.2999999999999998</v>
          </cell>
        </row>
        <row r="8160">
          <cell r="A8160" t="str">
            <v>707002036</v>
          </cell>
          <cell r="B8160" t="str">
            <v>VIPA-BUSVERBINDER 2-FACH (SYSTEM 200V)</v>
          </cell>
          <cell r="C8160"/>
          <cell r="D8160">
            <v>4.17</v>
          </cell>
          <cell r="E8160">
            <v>4.17</v>
          </cell>
        </row>
        <row r="8161">
          <cell r="A8161" t="str">
            <v>707002037</v>
          </cell>
          <cell r="B8161" t="str">
            <v>VIPA-BUSVERBINDER 4-FACH (SYSTEM 200V)</v>
          </cell>
          <cell r="C8161"/>
          <cell r="D8161">
            <v>8.67</v>
          </cell>
          <cell r="E8161">
            <v>8.67</v>
          </cell>
        </row>
        <row r="8162">
          <cell r="A8162" t="str">
            <v>707002038</v>
          </cell>
          <cell r="B8162" t="str">
            <v>VIPA-BUSVERBINDER 8-FACH (SYSTEM 200V)</v>
          </cell>
          <cell r="C8162"/>
          <cell r="D8162">
            <v>15.98</v>
          </cell>
          <cell r="E8162">
            <v>15.98</v>
          </cell>
        </row>
        <row r="8163">
          <cell r="A8163" t="str">
            <v>708000026</v>
          </cell>
          <cell r="B8163" t="str">
            <v>40-GB-CFAST-KARTE, 3D-FLASH</v>
          </cell>
          <cell r="C8163">
            <v>0</v>
          </cell>
          <cell r="D8163">
            <v>316.8</v>
          </cell>
          <cell r="E8163">
            <v>316.8</v>
          </cell>
        </row>
        <row r="8164">
          <cell r="A8164" t="str">
            <v>708001009</v>
          </cell>
          <cell r="B8164" t="str">
            <v>PROFIBUS-BUSSTECKER,SCHRAUBBAR,ABGANG 90,OHNE</v>
          </cell>
          <cell r="C8164">
            <v>0</v>
          </cell>
          <cell r="D8164">
            <v>27.37</v>
          </cell>
          <cell r="E8164">
            <v>27.37</v>
          </cell>
        </row>
        <row r="8165">
          <cell r="A8165" t="str">
            <v>708001010</v>
          </cell>
          <cell r="B8165" t="str">
            <v>PROFIBUS-BUSANSCHLUßSTECKER KABELABGANG 0°</v>
          </cell>
          <cell r="C8165">
            <v>0</v>
          </cell>
          <cell r="D8165">
            <v>47.47</v>
          </cell>
          <cell r="E8165">
            <v>47.47</v>
          </cell>
        </row>
        <row r="8166">
          <cell r="A8166" t="str">
            <v>708001011</v>
          </cell>
          <cell r="B8166" t="str">
            <v>PROFIBUS-BUSSTECKER,SCHRAUBBAR,ABGANG 90,MIT</v>
          </cell>
          <cell r="C8166">
            <v>0</v>
          </cell>
          <cell r="D8166">
            <v>35.770000000000003</v>
          </cell>
          <cell r="E8166">
            <v>35.770000000000003</v>
          </cell>
        </row>
        <row r="8167">
          <cell r="A8167" t="str">
            <v>708001012</v>
          </cell>
          <cell r="B8167" t="str">
            <v>PROFIBUS-BUSSTECKER,FASTCONECT,ABGANG 90,PG-BUCHSE</v>
          </cell>
          <cell r="C8167">
            <v>0</v>
          </cell>
          <cell r="D8167">
            <v>35.770000000000003</v>
          </cell>
          <cell r="E8167">
            <v>35.770000000000003</v>
          </cell>
        </row>
        <row r="8168">
          <cell r="A8168" t="str">
            <v>708001013</v>
          </cell>
          <cell r="B8168" t="str">
            <v>TS-ADAPTER (SIEMENS)</v>
          </cell>
          <cell r="C8168"/>
          <cell r="D8168">
            <v>309.14</v>
          </cell>
          <cell r="E8168">
            <v>309.14</v>
          </cell>
        </row>
        <row r="8169">
          <cell r="A8169" t="str">
            <v>708001014</v>
          </cell>
          <cell r="B8169" t="str">
            <v>VERBINDUNGSKABEL CPU/OP FÜR S7-200/300/400 5M</v>
          </cell>
          <cell r="C8169"/>
          <cell r="D8169">
            <v>23.47</v>
          </cell>
          <cell r="E8169">
            <v>23.47</v>
          </cell>
        </row>
        <row r="8170">
          <cell r="A8170" t="str">
            <v>708001015</v>
          </cell>
          <cell r="B8170" t="str">
            <v xml:space="preserve">PC ADAPTER V5.1 ZUR UMSETZUNG  RS232-&gt;RS485 </v>
          </cell>
          <cell r="C8170"/>
          <cell r="D8170">
            <v>234.52</v>
          </cell>
          <cell r="E8170">
            <v>234.52</v>
          </cell>
        </row>
        <row r="8171">
          <cell r="A8171" t="str">
            <v>708001016</v>
          </cell>
          <cell r="B8171" t="str">
            <v xml:space="preserve">INDUSTRIEAL ETHERNET FC OUTLET RJ45   </v>
          </cell>
          <cell r="C8171"/>
          <cell r="D8171">
            <v>41.85</v>
          </cell>
          <cell r="E8171">
            <v>41.85</v>
          </cell>
        </row>
        <row r="8172">
          <cell r="A8172" t="str">
            <v>708001017</v>
          </cell>
          <cell r="B8172" t="str">
            <v>TS-ADAPTER SSW7/TS (HELMHOLZ)</v>
          </cell>
          <cell r="C8172"/>
          <cell r="D8172">
            <v>184.26</v>
          </cell>
          <cell r="E8172">
            <v>184.26</v>
          </cell>
        </row>
        <row r="8173">
          <cell r="A8173" t="str">
            <v>708001018</v>
          </cell>
          <cell r="B8173" t="str">
            <v>TS-ADAPTER SSW7/TS-MIT MODEM (HELMHOLZ)</v>
          </cell>
          <cell r="C8173"/>
          <cell r="D8173">
            <v>345.4</v>
          </cell>
          <cell r="E8173">
            <v>345.4</v>
          </cell>
        </row>
        <row r="8174">
          <cell r="A8174" t="str">
            <v>708001020</v>
          </cell>
          <cell r="B8174" t="str">
            <v>ANSCHALTBAUGRUPPE IM621 (ERWEITERUNG C7-621 MAX.+4</v>
          </cell>
          <cell r="C8174"/>
          <cell r="D8174">
            <v>71.27</v>
          </cell>
          <cell r="E8174">
            <v>71.27</v>
          </cell>
        </row>
        <row r="8175">
          <cell r="A8175" t="str">
            <v>708001021</v>
          </cell>
          <cell r="B8175" t="str">
            <v>OPERATOR PANEL OP277, 6" DISPLAY;4-ZEILIG;FÜR S7/M</v>
          </cell>
          <cell r="C8175">
            <v>0</v>
          </cell>
          <cell r="D8175">
            <v>1280</v>
          </cell>
          <cell r="E8175">
            <v>1280</v>
          </cell>
        </row>
        <row r="8176">
          <cell r="A8176" t="str">
            <v>708001022</v>
          </cell>
          <cell r="B8176" t="str">
            <v>OPERATOR PANEL OP177B DP BLOMODE DISPLAY;MPI+PROFI</v>
          </cell>
          <cell r="C8176"/>
          <cell r="D8176">
            <v>632</v>
          </cell>
          <cell r="E8176">
            <v>632</v>
          </cell>
        </row>
        <row r="8177">
          <cell r="A8177" t="str">
            <v>708001023</v>
          </cell>
          <cell r="B8177" t="str">
            <v>TOUCHPANEL TP177A</v>
          </cell>
          <cell r="C8177">
            <v>0</v>
          </cell>
          <cell r="D8177">
            <v>375</v>
          </cell>
          <cell r="E8177">
            <v>375</v>
          </cell>
        </row>
        <row r="8178">
          <cell r="A8178" t="str">
            <v>708001024</v>
          </cell>
          <cell r="B8178" t="str">
            <v>TOUCHPANEL TP177A START</v>
          </cell>
          <cell r="C8178"/>
          <cell r="D8178">
            <v>600</v>
          </cell>
          <cell r="E8178">
            <v>600</v>
          </cell>
        </row>
        <row r="8179">
          <cell r="A8179" t="str">
            <v>708001025</v>
          </cell>
          <cell r="B8179" t="str">
            <v>SCHUTZFOLIE (FÜR TP177)</v>
          </cell>
          <cell r="C8179">
            <v>0</v>
          </cell>
          <cell r="D8179">
            <v>52.5</v>
          </cell>
          <cell r="E8179">
            <v>52.5</v>
          </cell>
        </row>
        <row r="8180">
          <cell r="A8180" t="str">
            <v>708001026</v>
          </cell>
          <cell r="B8180" t="str">
            <v>TOUCHPANEL HMI KTP600 SIMATIC BASIC COLOR 6"TFT DP</v>
          </cell>
          <cell r="C8180">
            <v>0</v>
          </cell>
          <cell r="D8180">
            <v>1173</v>
          </cell>
          <cell r="E8180">
            <v>1173</v>
          </cell>
        </row>
        <row r="8181">
          <cell r="A8181" t="str">
            <v>708001027</v>
          </cell>
          <cell r="B8181" t="str">
            <v>TOUCHPANEL HMI KTP700 SIMATIC BASIC COLOR 7"TFT DP</v>
          </cell>
          <cell r="C8181">
            <v>0</v>
          </cell>
          <cell r="D8181">
            <v>530.25</v>
          </cell>
          <cell r="E8181">
            <v>530.25</v>
          </cell>
        </row>
        <row r="8182">
          <cell r="A8182" t="str">
            <v>708001028</v>
          </cell>
          <cell r="B8182" t="str">
            <v>TOUCHPANEL HMI KTP900 SIMATIC BASIC COLOR 9"TFT DP</v>
          </cell>
          <cell r="C8182">
            <v>0</v>
          </cell>
          <cell r="D8182">
            <v>928.5</v>
          </cell>
          <cell r="E8182">
            <v>928.5</v>
          </cell>
        </row>
        <row r="8183">
          <cell r="A8183" t="str">
            <v>708001029</v>
          </cell>
          <cell r="B8183" t="str">
            <v>TOUCHPANEL HMI MTP1200 SIMATIC COMFORT PANEL 12,1"</v>
          </cell>
          <cell r="C8183">
            <v>0</v>
          </cell>
          <cell r="D8183">
            <v>2082.75</v>
          </cell>
          <cell r="E8183">
            <v>2082.75</v>
          </cell>
        </row>
        <row r="8184">
          <cell r="A8184" t="str">
            <v>708001030</v>
          </cell>
          <cell r="B8184" t="str">
            <v>TOUCHPANEL HMI MTP1900 SIMATIC COMFORT PANEL 18,5"</v>
          </cell>
          <cell r="C8184">
            <v>0</v>
          </cell>
          <cell r="D8184">
            <v>3188.25</v>
          </cell>
          <cell r="E8184">
            <v>3188.25</v>
          </cell>
        </row>
        <row r="8185">
          <cell r="A8185" t="str">
            <v>708001100</v>
          </cell>
          <cell r="B8185" t="str">
            <v>TOUCHPANEL HMI TP700, MPI/ PROFINET-DP,12MByte</v>
          </cell>
          <cell r="C8185">
            <v>0</v>
          </cell>
          <cell r="D8185">
            <v>942.75</v>
          </cell>
          <cell r="E8185">
            <v>942.75</v>
          </cell>
        </row>
        <row r="8186">
          <cell r="A8186" t="str">
            <v>708001101</v>
          </cell>
          <cell r="B8186" t="str">
            <v>TOUCHSTIFT INKL. HALTER 22,5MM</v>
          </cell>
          <cell r="C8186">
            <v>0</v>
          </cell>
          <cell r="D8186">
            <v>71.25</v>
          </cell>
          <cell r="E8186">
            <v>71.25</v>
          </cell>
        </row>
        <row r="8187">
          <cell r="A8187" t="str">
            <v>708001102</v>
          </cell>
          <cell r="B8187" t="str">
            <v>TOUCHPANEL HMI TP900 COMFORT, PROFINET/MPI/PB</v>
          </cell>
          <cell r="C8187">
            <v>0</v>
          </cell>
          <cell r="D8187">
            <v>1485.75</v>
          </cell>
          <cell r="E8187">
            <v>1485.75</v>
          </cell>
        </row>
        <row r="8188">
          <cell r="A8188" t="str">
            <v>708001103</v>
          </cell>
          <cell r="B8188" t="str">
            <v>TOUCHPANEL HMI TP1500 COMFORT PROFINET/MPI/PB</v>
          </cell>
          <cell r="C8188">
            <v>0</v>
          </cell>
          <cell r="D8188">
            <v>2306.25</v>
          </cell>
          <cell r="E8188">
            <v>2306.25</v>
          </cell>
        </row>
        <row r="8189">
          <cell r="A8189" t="str">
            <v>708001104</v>
          </cell>
          <cell r="B8189" t="str">
            <v>TOUCHPANEL HMI TP1200 COMFORT PROFINET/MPI/PB</v>
          </cell>
          <cell r="C8189">
            <v>0</v>
          </cell>
          <cell r="D8189">
            <v>1826.14</v>
          </cell>
          <cell r="E8189">
            <v>1826.14</v>
          </cell>
        </row>
        <row r="8190">
          <cell r="A8190" t="str">
            <v>708001105</v>
          </cell>
          <cell r="B8190" t="str">
            <v>TOUCHPANEL HMI TP1900 COMFORT PROFINET/MPI/PB</v>
          </cell>
          <cell r="C8190"/>
          <cell r="D8190"/>
          <cell r="E8190"/>
        </row>
        <row r="8191">
          <cell r="A8191" t="str">
            <v>708001106</v>
          </cell>
          <cell r="B8191" t="str">
            <v>TOUCHPANEL HMI TP2200 COMFORT PROFINET/MPI/PB</v>
          </cell>
          <cell r="C8191">
            <v>0</v>
          </cell>
          <cell r="D8191">
            <v>3159.75</v>
          </cell>
          <cell r="E8191">
            <v>3159.75</v>
          </cell>
        </row>
        <row r="8192">
          <cell r="A8192" t="str">
            <v>708001110</v>
          </cell>
          <cell r="B8192" t="str">
            <v>HMI SPEICHERKARTE 2GB DIGITAL CARD</v>
          </cell>
          <cell r="C8192">
            <v>0</v>
          </cell>
          <cell r="D8192">
            <v>73.569999999999993</v>
          </cell>
          <cell r="E8192">
            <v>73.569999999999993</v>
          </cell>
        </row>
        <row r="8193">
          <cell r="A8193" t="str">
            <v>708001120</v>
          </cell>
          <cell r="B8193" t="str">
            <v>TASTEN- TOUCHBEDIENUNG HMI KTP900F MOBILE, 9.0''</v>
          </cell>
          <cell r="C8193">
            <v>0</v>
          </cell>
          <cell r="D8193">
            <v>983.4</v>
          </cell>
          <cell r="E8193">
            <v>983.4</v>
          </cell>
        </row>
        <row r="8194">
          <cell r="A8194" t="str">
            <v>708001121</v>
          </cell>
          <cell r="B8194" t="str">
            <v>HMI ANSCHLUSS-BOX ADVANCED FÜR MOBILE PANELS</v>
          </cell>
          <cell r="C8194">
            <v>0</v>
          </cell>
          <cell r="D8194">
            <v>345</v>
          </cell>
          <cell r="E8194">
            <v>345</v>
          </cell>
        </row>
        <row r="8195">
          <cell r="A8195" t="str">
            <v>708001122</v>
          </cell>
          <cell r="B8195" t="str">
            <v>HMI ANSCHLUSSKABEL FÜR KTP MOBILE PANEL L=10M</v>
          </cell>
          <cell r="C8195">
            <v>0</v>
          </cell>
          <cell r="D8195">
            <v>180</v>
          </cell>
          <cell r="E8195">
            <v>180</v>
          </cell>
        </row>
        <row r="8196">
          <cell r="A8196" t="str">
            <v>708001123</v>
          </cell>
          <cell r="B8196" t="str">
            <v>HMI ANSCHLUSSKABEL FÜR KTP MOBILE PANEL L=15M</v>
          </cell>
          <cell r="C8196">
            <v>0</v>
          </cell>
          <cell r="D8196">
            <v>235.8</v>
          </cell>
          <cell r="E8196">
            <v>235.8</v>
          </cell>
        </row>
        <row r="8197">
          <cell r="A8197" t="str">
            <v>708001124</v>
          </cell>
          <cell r="B8197" t="str">
            <v>WANDHALTERUNG TYP 13 FÜR KTP MOBILE PANEL</v>
          </cell>
          <cell r="C8197">
            <v>0</v>
          </cell>
          <cell r="D8197">
            <v>97.2</v>
          </cell>
          <cell r="E8197">
            <v>97.2</v>
          </cell>
        </row>
        <row r="8198">
          <cell r="A8198" t="str">
            <v>708002004</v>
          </cell>
          <cell r="B8198" t="str">
            <v>CPU222 S7/200 KOMPAKTGERÄT 8DE4KB PROG/2KB DATEN</v>
          </cell>
          <cell r="C8198">
            <v>0</v>
          </cell>
          <cell r="D8198">
            <v>682</v>
          </cell>
          <cell r="E8198">
            <v>682</v>
          </cell>
        </row>
        <row r="8199">
          <cell r="A8199" t="str">
            <v>708003000</v>
          </cell>
          <cell r="B8199" t="str">
            <v>S7-300 ZENTRALBAUGR. CPU313 C, KOMPAKT,24DE/16DA</v>
          </cell>
          <cell r="C8199">
            <v>0</v>
          </cell>
          <cell r="D8199">
            <v>1075.25</v>
          </cell>
          <cell r="E8199">
            <v>1075.25</v>
          </cell>
        </row>
        <row r="8200">
          <cell r="A8200" t="str">
            <v>708003001</v>
          </cell>
          <cell r="B8200" t="str">
            <v>S7-300 ZENTRALBAUGR. CPU314 96KBYTE</v>
          </cell>
          <cell r="C8200"/>
          <cell r="D8200">
            <v>396.75</v>
          </cell>
          <cell r="E8200">
            <v>396.75</v>
          </cell>
        </row>
        <row r="8201">
          <cell r="A8201" t="str">
            <v>708003002</v>
          </cell>
          <cell r="B8201" t="str">
            <v>S7-300 ZENTRALBAUGR. CPU315-2 DP 24KBVTE MIT</v>
          </cell>
          <cell r="C8201">
            <v>0</v>
          </cell>
          <cell r="D8201">
            <v>1797.75</v>
          </cell>
          <cell r="E8201">
            <v>1797.75</v>
          </cell>
        </row>
        <row r="8202">
          <cell r="A8202" t="str">
            <v>708003003</v>
          </cell>
          <cell r="B8202" t="str">
            <v>S7-300 ZENTRALBAUGR. CPU313C-2 DP, 16E/16A</v>
          </cell>
          <cell r="C8202">
            <v>0</v>
          </cell>
          <cell r="D8202">
            <v>1373.6</v>
          </cell>
          <cell r="E8202">
            <v>1373.6</v>
          </cell>
        </row>
        <row r="8203">
          <cell r="A8203" t="str">
            <v>708003004</v>
          </cell>
          <cell r="B8203" t="str">
            <v>S7-300 ZENTRALBAUGR. CPU315-2 PN/DP 128KB VTE</v>
          </cell>
          <cell r="C8203">
            <v>0</v>
          </cell>
          <cell r="D8203">
            <v>3067.65</v>
          </cell>
          <cell r="E8203">
            <v>3067.65</v>
          </cell>
        </row>
        <row r="8204">
          <cell r="A8204" t="str">
            <v>708003005</v>
          </cell>
          <cell r="B8204" t="str">
            <v>S7-300 ZENTRALBAUGR. CPU312 32KBYTE</v>
          </cell>
          <cell r="C8204">
            <v>0</v>
          </cell>
          <cell r="D8204">
            <v>402.9</v>
          </cell>
          <cell r="E8204">
            <v>402.9</v>
          </cell>
        </row>
        <row r="8205">
          <cell r="A8205" t="str">
            <v>708003006</v>
          </cell>
          <cell r="B8205" t="str">
            <v xml:space="preserve">S7-300 ZENTRALBAUGR. CPU312C 10DE/6DA   </v>
          </cell>
          <cell r="C8205">
            <v>0</v>
          </cell>
          <cell r="D8205">
            <v>522.75</v>
          </cell>
          <cell r="E8205">
            <v>522.75</v>
          </cell>
        </row>
        <row r="8206">
          <cell r="A8206" t="str">
            <v>708003007</v>
          </cell>
          <cell r="B8206" t="str">
            <v>S7-300 ZENTRALBAUGR. CPU317-2 PN/DP</v>
          </cell>
          <cell r="C8206">
            <v>0</v>
          </cell>
          <cell r="D8206">
            <v>5426.4</v>
          </cell>
          <cell r="E8206">
            <v>5426.4</v>
          </cell>
        </row>
        <row r="8207">
          <cell r="A8207" t="str">
            <v>708003008</v>
          </cell>
          <cell r="B8207" t="str">
            <v>S7-300 ZENTRALBAUGR. CPU314 NEU (SCHMALE BAUFORM)</v>
          </cell>
          <cell r="C8207">
            <v>0</v>
          </cell>
          <cell r="D8207">
            <v>719.95</v>
          </cell>
          <cell r="E8207">
            <v>719.95</v>
          </cell>
        </row>
        <row r="8208">
          <cell r="A8208" t="str">
            <v>708003009</v>
          </cell>
          <cell r="B8208" t="str">
            <v>PUFFERBATTERIE FÜR CPU313-318-2DP</v>
          </cell>
          <cell r="C8208"/>
          <cell r="D8208">
            <v>9</v>
          </cell>
          <cell r="E8208">
            <v>9</v>
          </cell>
        </row>
        <row r="8209">
          <cell r="A8209" t="str">
            <v>708003010</v>
          </cell>
          <cell r="B8209" t="str">
            <v>S7-300 ZENTRALBAUGR. CPU319-3 PN/DP</v>
          </cell>
          <cell r="C8209">
            <v>0</v>
          </cell>
          <cell r="D8209">
            <v>5390.7</v>
          </cell>
          <cell r="E8209">
            <v>5390.7</v>
          </cell>
        </row>
        <row r="8210">
          <cell r="A8210" t="str">
            <v>708003011</v>
          </cell>
          <cell r="B8210" t="str">
            <v>S7-300 STROMVERSORGUNG PS307, AC 120/230V, DC</v>
          </cell>
          <cell r="C8210">
            <v>0</v>
          </cell>
          <cell r="D8210">
            <v>200.25</v>
          </cell>
          <cell r="E8210">
            <v>200.25</v>
          </cell>
        </row>
        <row r="8211">
          <cell r="A8211" t="str">
            <v>708003012</v>
          </cell>
          <cell r="B8211" t="str">
            <v>S7-300 MICRO MEMORY CARD 512KBYTE</v>
          </cell>
          <cell r="C8211">
            <v>0</v>
          </cell>
          <cell r="D8211">
            <v>150.44999999999999</v>
          </cell>
          <cell r="E8211">
            <v>150.44999999999999</v>
          </cell>
        </row>
        <row r="8212">
          <cell r="A8212" t="str">
            <v>708003013</v>
          </cell>
          <cell r="B8212" t="str">
            <v>S7-300 MICRO MEMORY CARD 64KBYTE</v>
          </cell>
          <cell r="C8212">
            <v>0</v>
          </cell>
          <cell r="D8212">
            <v>37.76</v>
          </cell>
          <cell r="E8212">
            <v>37.76</v>
          </cell>
        </row>
        <row r="8213">
          <cell r="A8213" t="str">
            <v>708003014</v>
          </cell>
          <cell r="B8213" t="str">
            <v>S7-300 MICRO MEMORY CARD 128 KBYTE</v>
          </cell>
          <cell r="C8213">
            <v>0</v>
          </cell>
          <cell r="D8213">
            <v>72.260000000000005</v>
          </cell>
          <cell r="E8213">
            <v>72.260000000000005</v>
          </cell>
        </row>
        <row r="8214">
          <cell r="A8214" t="str">
            <v>708003015</v>
          </cell>
          <cell r="B8214" t="str">
            <v>S7-300 DIGITALE EINGANGSBAUGRUPPE SM321 16DI</v>
          </cell>
          <cell r="C8214">
            <v>0</v>
          </cell>
          <cell r="D8214">
            <v>102.15</v>
          </cell>
          <cell r="E8214">
            <v>102.15</v>
          </cell>
        </row>
        <row r="8215">
          <cell r="A8215" t="str">
            <v>708003016</v>
          </cell>
          <cell r="B8215" t="str">
            <v>S7-300 DIGITALE EINGANGSBAUGRUPPE SM321 32DI</v>
          </cell>
          <cell r="C8215">
            <v>0</v>
          </cell>
          <cell r="D8215">
            <v>204.75</v>
          </cell>
          <cell r="E8215">
            <v>204.75</v>
          </cell>
        </row>
        <row r="8216">
          <cell r="A8216" t="str">
            <v>708003017</v>
          </cell>
          <cell r="B8216" t="str">
            <v>S7-300 DIGIT. AUSGANGSBAUGRUPPE SM322 16DO</v>
          </cell>
          <cell r="C8216">
            <v>0</v>
          </cell>
          <cell r="D8216">
            <v>141.30000000000001</v>
          </cell>
          <cell r="E8216">
            <v>141.30000000000001</v>
          </cell>
        </row>
        <row r="8217">
          <cell r="A8217" t="str">
            <v>708003018</v>
          </cell>
          <cell r="B8217" t="str">
            <v>S7-300 DIGITALE AUSGANGSBAUGRUPPE SM322 32DO</v>
          </cell>
          <cell r="C8217">
            <v>0</v>
          </cell>
          <cell r="D8217">
            <v>283.5</v>
          </cell>
          <cell r="E8217">
            <v>283.5</v>
          </cell>
        </row>
        <row r="8218">
          <cell r="A8218" t="str">
            <v>708003019</v>
          </cell>
          <cell r="B8218" t="str">
            <v>S7-300 DIGITALE EIN-/AUSGABEBAUGRUPPE SM323</v>
          </cell>
          <cell r="C8218"/>
          <cell r="D8218">
            <v>265.05</v>
          </cell>
          <cell r="E8218">
            <v>265.05</v>
          </cell>
        </row>
        <row r="8219">
          <cell r="A8219" t="str">
            <v>708003020</v>
          </cell>
          <cell r="B8219" t="str">
            <v>S7-300 FRONTSTECKER 20POL. ZUGFEDER</v>
          </cell>
          <cell r="C8219">
            <v>0</v>
          </cell>
          <cell r="D8219">
            <v>33.880000000000003</v>
          </cell>
          <cell r="E8219">
            <v>33.880000000000003</v>
          </cell>
        </row>
        <row r="8220">
          <cell r="A8220" t="str">
            <v>708003021</v>
          </cell>
          <cell r="B8220" t="str">
            <v>S7-300 FRONTSTECKER 40POL. ZUGFEDER</v>
          </cell>
          <cell r="C8220">
            <v>0</v>
          </cell>
          <cell r="D8220">
            <v>22.35</v>
          </cell>
          <cell r="E8220">
            <v>22.35</v>
          </cell>
        </row>
        <row r="8221">
          <cell r="A8221" t="str">
            <v>708003022</v>
          </cell>
          <cell r="B8221" t="str">
            <v>S7-300 ZÄHLERBAUGRUPPE FM350-1</v>
          </cell>
          <cell r="C8221">
            <v>0</v>
          </cell>
          <cell r="D8221">
            <v>434.25</v>
          </cell>
          <cell r="E8221">
            <v>434.25</v>
          </cell>
        </row>
        <row r="8222">
          <cell r="A8222" t="str">
            <v>708003023</v>
          </cell>
          <cell r="B8222" t="str">
            <v>S7-300 FRONTSTECKER FÜR BAUGRUPPEN 32E/O MIT</v>
          </cell>
          <cell r="C8222">
            <v>0</v>
          </cell>
          <cell r="D8222">
            <v>37.61</v>
          </cell>
          <cell r="E8222">
            <v>37.61</v>
          </cell>
        </row>
        <row r="8223">
          <cell r="A8223" t="str">
            <v>708003024</v>
          </cell>
          <cell r="B8223" t="str">
            <v>S7-300 ANSCHALTUNG IM360 IM ZENTRALBAUGRUPPEN-</v>
          </cell>
          <cell r="C8223"/>
          <cell r="D8223">
            <v>192</v>
          </cell>
          <cell r="E8223">
            <v>192</v>
          </cell>
        </row>
        <row r="8224">
          <cell r="A8224" t="str">
            <v>708003025</v>
          </cell>
          <cell r="B8224" t="str">
            <v>S7-300 ANSCHALTUNG IM361 IM ERWEITERUNGSBAUGRUPPEN</v>
          </cell>
          <cell r="C8224"/>
          <cell r="D8224">
            <v>219.75</v>
          </cell>
          <cell r="E8224">
            <v>219.75</v>
          </cell>
        </row>
        <row r="8225">
          <cell r="A8225" t="str">
            <v>708003026</v>
          </cell>
          <cell r="B8225" t="str">
            <v>S7-300 ANSCHALTUNG IM365  INCL VERB.KABEL 1M</v>
          </cell>
          <cell r="C8225">
            <v>0</v>
          </cell>
          <cell r="D8225">
            <v>273.75</v>
          </cell>
          <cell r="E8225">
            <v>273.75</v>
          </cell>
        </row>
        <row r="8226">
          <cell r="A8226" t="str">
            <v>708003027</v>
          </cell>
          <cell r="B8226" t="str">
            <v>S7-300 MICRO MEMORY CARD 2 MBYTE</v>
          </cell>
          <cell r="C8226">
            <v>0</v>
          </cell>
          <cell r="D8226">
            <v>246</v>
          </cell>
          <cell r="E8226">
            <v>246</v>
          </cell>
        </row>
        <row r="8227">
          <cell r="A8227" t="str">
            <v>708003028</v>
          </cell>
          <cell r="B8227" t="str">
            <v>S7-300 VERBINDUNGSLEITUNG ZWISCHEN IM360/IM361 L=</v>
          </cell>
          <cell r="C8227"/>
          <cell r="D8227">
            <v>82.5</v>
          </cell>
          <cell r="E8227">
            <v>82.5</v>
          </cell>
        </row>
        <row r="8228">
          <cell r="A8228" t="str">
            <v>708003029</v>
          </cell>
          <cell r="B8228" t="str">
            <v>S7-300 KOMMUNIKATIONSPROZESSOR CP343-1</v>
          </cell>
          <cell r="C8228">
            <v>0</v>
          </cell>
          <cell r="D8228">
            <v>1395</v>
          </cell>
          <cell r="E8228">
            <v>1395</v>
          </cell>
        </row>
        <row r="8229">
          <cell r="A8229" t="str">
            <v>708003030</v>
          </cell>
          <cell r="B8229" t="str">
            <v>S7-300 FRONTSTECKER 20POL. SCHRAUBKONTAKT</v>
          </cell>
          <cell r="C8229"/>
          <cell r="D8229">
            <v>23.96</v>
          </cell>
          <cell r="E8229">
            <v>23.96</v>
          </cell>
        </row>
        <row r="8230">
          <cell r="A8230" t="str">
            <v>708003031</v>
          </cell>
          <cell r="B8230" t="str">
            <v>S7-300 SCHIRMANSCHLUSSKLEMME BAUGRUPPE</v>
          </cell>
          <cell r="C8230"/>
          <cell r="D8230">
            <v>10.119999999999999</v>
          </cell>
          <cell r="E8230">
            <v>10.119999999999999</v>
          </cell>
        </row>
        <row r="8231">
          <cell r="A8231" t="str">
            <v>708003032</v>
          </cell>
          <cell r="B8231" t="str">
            <v>EINGANGSKARTE SM321 DI 16xDC 24V</v>
          </cell>
          <cell r="C8231">
            <v>0</v>
          </cell>
          <cell r="D8231">
            <v>73.78</v>
          </cell>
          <cell r="E8231">
            <v>73.78</v>
          </cell>
        </row>
        <row r="8232">
          <cell r="A8232" t="str">
            <v>708003033</v>
          </cell>
          <cell r="B8232" t="str">
            <v>EINGANGSKARTE SM321, DI 32xDC 24V</v>
          </cell>
          <cell r="C8232">
            <v>0</v>
          </cell>
          <cell r="D8232">
            <v>140.74</v>
          </cell>
          <cell r="E8232">
            <v>140.74</v>
          </cell>
        </row>
        <row r="8233">
          <cell r="A8233" t="str">
            <v>708003034</v>
          </cell>
          <cell r="B8233" t="str">
            <v>AUSGANGSKARTE SM322 DO 16xDC 24V, 0,5A, ZWEI</v>
          </cell>
          <cell r="C8233">
            <v>0</v>
          </cell>
          <cell r="D8233">
            <v>102.3</v>
          </cell>
          <cell r="E8233">
            <v>102.3</v>
          </cell>
        </row>
        <row r="8234">
          <cell r="A8234" t="str">
            <v>708003035</v>
          </cell>
          <cell r="B8234" t="str">
            <v>AUSGANGSKARTE SM322 DO 32xDC 24V, 0,5A, VIER</v>
          </cell>
          <cell r="C8234">
            <v>0</v>
          </cell>
          <cell r="D8234">
            <v>205.22</v>
          </cell>
          <cell r="E8234">
            <v>205.22</v>
          </cell>
        </row>
        <row r="8235">
          <cell r="A8235" t="str">
            <v>708003036</v>
          </cell>
          <cell r="B8235" t="str">
            <v>S7-300- DP/DP-KOPPLER, KOPPELMODUL</v>
          </cell>
          <cell r="C8235">
            <v>0</v>
          </cell>
          <cell r="D8235">
            <v>395.56</v>
          </cell>
          <cell r="E8235">
            <v>395.56</v>
          </cell>
        </row>
        <row r="8236">
          <cell r="A8236" t="str">
            <v>708003037</v>
          </cell>
          <cell r="B8236" t="str">
            <v>ET200M DP ANSCHALTUNG (FÜR 8 BAUGRUPPEN)</v>
          </cell>
          <cell r="C8236">
            <v>0</v>
          </cell>
          <cell r="D8236">
            <v>221.96</v>
          </cell>
          <cell r="E8236">
            <v>221.96</v>
          </cell>
        </row>
        <row r="8237">
          <cell r="A8237" t="str">
            <v>708003038</v>
          </cell>
          <cell r="B8237" t="str">
            <v>ET200M DP ANSCHALTUNG HIGH FEATURE (FÜR 12</v>
          </cell>
          <cell r="C8237">
            <v>0</v>
          </cell>
          <cell r="D8237">
            <v>460.7</v>
          </cell>
          <cell r="E8237">
            <v>460.7</v>
          </cell>
        </row>
        <row r="8238">
          <cell r="A8238" t="str">
            <v>708003039</v>
          </cell>
          <cell r="B8238" t="str">
            <v>S7-300 ZENTRALBAUGR. CPU314C-2PN/DP 24DE/16DA</v>
          </cell>
          <cell r="C8238">
            <v>0</v>
          </cell>
          <cell r="D8238">
            <v>2144.5500000000002</v>
          </cell>
          <cell r="E8238">
            <v>2144.5500000000002</v>
          </cell>
        </row>
        <row r="8239">
          <cell r="A8239" t="str">
            <v>708003040</v>
          </cell>
          <cell r="B8239" t="str">
            <v>S7-300, PROFILSCHIENE L=2000MM</v>
          </cell>
          <cell r="C8239">
            <v>0</v>
          </cell>
          <cell r="D8239">
            <v>82.5</v>
          </cell>
          <cell r="E8239">
            <v>82.5</v>
          </cell>
        </row>
        <row r="8240">
          <cell r="A8240" t="str">
            <v>708003041</v>
          </cell>
          <cell r="B8240" t="str">
            <v>FRONTSTECKER_20POL_0,5MM²_DBL_3,5M</v>
          </cell>
          <cell r="C8240">
            <v>0</v>
          </cell>
          <cell r="D8240">
            <v>14.5</v>
          </cell>
          <cell r="E8240">
            <v>14.5</v>
          </cell>
        </row>
        <row r="8241">
          <cell r="A8241" t="str">
            <v>708003042</v>
          </cell>
          <cell r="B8241" t="str">
            <v>FRONTSTECKER_40POL_0,5MM²_DBL_3,5M</v>
          </cell>
          <cell r="C8241">
            <v>0</v>
          </cell>
          <cell r="D8241">
            <v>28.3</v>
          </cell>
          <cell r="E8241">
            <v>28.3</v>
          </cell>
        </row>
        <row r="8242">
          <cell r="A8242" t="str">
            <v>708003043</v>
          </cell>
          <cell r="B8242" t="str">
            <v>ET200M PROFINET ANSCHALTUNG IM153-4 PN</v>
          </cell>
          <cell r="C8242">
            <v>0</v>
          </cell>
          <cell r="D8242">
            <v>221.96</v>
          </cell>
          <cell r="E8242">
            <v>221.96</v>
          </cell>
        </row>
        <row r="8243">
          <cell r="A8243" t="str">
            <v>708003049</v>
          </cell>
          <cell r="B8243" t="str">
            <v>S7-300 MICRO MEMORY CARD 4 MBYTE</v>
          </cell>
          <cell r="C8243">
            <v>0</v>
          </cell>
          <cell r="D8243">
            <v>236.32</v>
          </cell>
          <cell r="E8243">
            <v>236.32</v>
          </cell>
        </row>
        <row r="8244">
          <cell r="A8244" t="str">
            <v>708003050</v>
          </cell>
          <cell r="B8244" t="str">
            <v>VIPA-CPU314SB/DPM-SPEED7, 256 KBYTE</v>
          </cell>
          <cell r="C8244">
            <v>0</v>
          </cell>
          <cell r="D8244">
            <v>691.5</v>
          </cell>
          <cell r="E8244">
            <v>691.5</v>
          </cell>
        </row>
        <row r="8245">
          <cell r="A8245" t="str">
            <v>708003051</v>
          </cell>
          <cell r="B8245" t="str">
            <v>VIPA-PROFIBUS-ANSCHALTUNG, IM 353DP, FÜR 29</v>
          </cell>
          <cell r="C8245">
            <v>0</v>
          </cell>
          <cell r="D8245">
            <v>145.5</v>
          </cell>
          <cell r="E8245">
            <v>145.5</v>
          </cell>
        </row>
        <row r="8246">
          <cell r="A8246" t="str">
            <v>708003052</v>
          </cell>
          <cell r="B8246" t="str">
            <v>VIPA-MMC-MULTIMEDIACARD SYS100V/300V/S/500V/S</v>
          </cell>
          <cell r="C8246">
            <v>0</v>
          </cell>
          <cell r="D8246">
            <v>50</v>
          </cell>
          <cell r="E8246">
            <v>50</v>
          </cell>
        </row>
        <row r="8247">
          <cell r="A8247" t="str">
            <v>708003053</v>
          </cell>
          <cell r="B8247" t="str">
            <v>VIPA-MCC-CARD 128 KBYTE (SPEED7-CPUŽS)</v>
          </cell>
          <cell r="C8247">
            <v>0</v>
          </cell>
          <cell r="D8247">
            <v>154.5</v>
          </cell>
          <cell r="E8247">
            <v>154.5</v>
          </cell>
        </row>
        <row r="8248">
          <cell r="A8248" t="str">
            <v>708004000</v>
          </cell>
          <cell r="B8248" t="str">
            <v>ZENTRALBAUGRUPPE CPU412-1 512 KBYTE ARBEITSSPEICHE</v>
          </cell>
          <cell r="C8248">
            <v>0</v>
          </cell>
          <cell r="D8248">
            <v>1297.5</v>
          </cell>
          <cell r="E8248">
            <v>1297.5</v>
          </cell>
        </row>
        <row r="8249">
          <cell r="A8249" t="str">
            <v>708004001</v>
          </cell>
          <cell r="B8249" t="str">
            <v>ZENTRALBAUGRUPPE CPU414-3 1400 KBYTE ARBEITSSPEICH</v>
          </cell>
          <cell r="C8249"/>
          <cell r="D8249">
            <v>3477</v>
          </cell>
          <cell r="E8249">
            <v>3477</v>
          </cell>
        </row>
        <row r="8250">
          <cell r="A8250" t="str">
            <v>708004002</v>
          </cell>
          <cell r="B8250" t="str">
            <v>ZENTRALBAUGRUPPE CPU414-2 2MB, MPI/DP 12</v>
          </cell>
          <cell r="C8250">
            <v>0</v>
          </cell>
          <cell r="D8250">
            <v>3486</v>
          </cell>
          <cell r="E8250">
            <v>3486</v>
          </cell>
        </row>
        <row r="8251">
          <cell r="A8251" t="str">
            <v>708004003</v>
          </cell>
          <cell r="B8251" t="str">
            <v>ZENTRALBAUGRUPPE CPU412-2 512 KBYTE ARBEITSSPEICHE</v>
          </cell>
          <cell r="C8251">
            <v>0</v>
          </cell>
          <cell r="D8251">
            <v>1626.75</v>
          </cell>
          <cell r="E8251">
            <v>1626.75</v>
          </cell>
        </row>
        <row r="8252">
          <cell r="A8252" t="str">
            <v>708004004</v>
          </cell>
          <cell r="B8252" t="str">
            <v>ZENTRALBAUGRUPPE CPU416-2 2800 KBYTE ARBEITSSPEICH</v>
          </cell>
          <cell r="C8252"/>
          <cell r="D8252">
            <v>4877.25</v>
          </cell>
          <cell r="E8252">
            <v>4877.25</v>
          </cell>
        </row>
        <row r="8253">
          <cell r="A8253" t="str">
            <v>708004005</v>
          </cell>
          <cell r="B8253" t="str">
            <v>S7-400 KOMMUNIKATIONSPROZESSOR [ETHERNET] CP443-1</v>
          </cell>
          <cell r="C8253">
            <v>0</v>
          </cell>
          <cell r="D8253">
            <v>2310</v>
          </cell>
          <cell r="E8253">
            <v>2310</v>
          </cell>
        </row>
        <row r="8254">
          <cell r="A8254" t="str">
            <v>708004006</v>
          </cell>
          <cell r="B8254" t="str">
            <v>S7-400 KOPPLUNGSBAUGRUPPE CP441-1, 1 SER.SCHNITTST</v>
          </cell>
          <cell r="C8254">
            <v>0</v>
          </cell>
          <cell r="D8254">
            <v>482.16</v>
          </cell>
          <cell r="E8254">
            <v>482.16</v>
          </cell>
        </row>
        <row r="8255">
          <cell r="A8255" t="str">
            <v>708004007</v>
          </cell>
          <cell r="B8255" t="str">
            <v>S7-400 KOPPLUNGSBAUGRUPPE 2 SERIELLE SCHNITTSTELLE</v>
          </cell>
          <cell r="C8255"/>
          <cell r="D8255">
            <v>1100.4000000000001</v>
          </cell>
          <cell r="E8255">
            <v>1100.4000000000001</v>
          </cell>
        </row>
        <row r="8256">
          <cell r="A8256" t="str">
            <v>708004008</v>
          </cell>
          <cell r="B8256" t="str">
            <v>S7-400 SCHNITTSTELLENMODUL RS2</v>
          </cell>
          <cell r="C8256"/>
          <cell r="D8256">
            <v>113.25</v>
          </cell>
          <cell r="E8256">
            <v>113.25</v>
          </cell>
        </row>
        <row r="8257">
          <cell r="A8257" t="str">
            <v>708004009</v>
          </cell>
          <cell r="B8257" t="str">
            <v>S7-400 FUNKTIONSMODUL FM450-1, 2 Kanäle</v>
          </cell>
          <cell r="C8257">
            <v>0</v>
          </cell>
          <cell r="D8257">
            <v>455.25</v>
          </cell>
          <cell r="E8257">
            <v>455.25</v>
          </cell>
        </row>
        <row r="8258">
          <cell r="A8258" t="str">
            <v>708004010</v>
          </cell>
          <cell r="B8258" t="str">
            <v>S7-400 DIGITAL-EINGABEBAUGR.32E SM421 32E/24V</v>
          </cell>
          <cell r="C8258">
            <v>0</v>
          </cell>
          <cell r="D8258">
            <v>329.25</v>
          </cell>
          <cell r="E8258">
            <v>329.25</v>
          </cell>
        </row>
        <row r="8259">
          <cell r="A8259" t="str">
            <v>708004011</v>
          </cell>
          <cell r="B8259" t="str">
            <v>S7-400 SCHNITTSTELLENMODUL RS422/485  KOPPLUNGSBAU</v>
          </cell>
          <cell r="C8259">
            <v>0</v>
          </cell>
          <cell r="D8259">
            <v>130.88</v>
          </cell>
          <cell r="E8259">
            <v>130.88</v>
          </cell>
        </row>
        <row r="8260">
          <cell r="A8260" t="str">
            <v>708004012</v>
          </cell>
          <cell r="B8260" t="str">
            <v xml:space="preserve">S7-400 DIGITAL-AUSGABEBAUGR.16A SM42216A/24V </v>
          </cell>
          <cell r="C8260"/>
          <cell r="D8260">
            <v>385.5</v>
          </cell>
          <cell r="E8260">
            <v>385.5</v>
          </cell>
        </row>
        <row r="8261">
          <cell r="A8261" t="str">
            <v>708004013</v>
          </cell>
          <cell r="B8261" t="str">
            <v xml:space="preserve">S7-400 DIGITAL-AUSGABEBAUGR.32A SM422 32A/24V </v>
          </cell>
          <cell r="C8261">
            <v>0</v>
          </cell>
          <cell r="D8261">
            <v>484.5</v>
          </cell>
          <cell r="E8261">
            <v>484.5</v>
          </cell>
        </row>
        <row r="8262">
          <cell r="A8262" t="str">
            <v>708004014</v>
          </cell>
          <cell r="B8262" t="str">
            <v xml:space="preserve">S7-400 DIGITALE ALARM DIAGNOSE EINGABEBAUGRUPPE </v>
          </cell>
          <cell r="C8262"/>
          <cell r="D8262">
            <v>400.5</v>
          </cell>
          <cell r="E8262">
            <v>400.5</v>
          </cell>
        </row>
        <row r="8263">
          <cell r="A8263" t="str">
            <v>708004016</v>
          </cell>
          <cell r="B8263" t="str">
            <v>S7-400 FRONTST.48POL ZUGFEDERKONTAKT</v>
          </cell>
          <cell r="C8263">
            <v>0</v>
          </cell>
          <cell r="D8263">
            <v>42</v>
          </cell>
          <cell r="E8263">
            <v>42</v>
          </cell>
        </row>
        <row r="8264">
          <cell r="A8264" t="str">
            <v>708004017</v>
          </cell>
          <cell r="B8264" t="str">
            <v>SIMATIC S7-400 FRONTST. 48-POL SCHRAUBKO</v>
          </cell>
          <cell r="C8264">
            <v>0</v>
          </cell>
          <cell r="D8264">
            <v>42.75</v>
          </cell>
          <cell r="E8264">
            <v>42.75</v>
          </cell>
        </row>
        <row r="8265">
          <cell r="A8265" t="str">
            <v>708004020</v>
          </cell>
          <cell r="B8265" t="str">
            <v>S7-400 STROMVERSORGUNG PS405, 24V, 4A</v>
          </cell>
          <cell r="C8265"/>
          <cell r="D8265">
            <v>372</v>
          </cell>
          <cell r="E8265">
            <v>372</v>
          </cell>
        </row>
        <row r="8266">
          <cell r="A8266" t="str">
            <v>708004022</v>
          </cell>
          <cell r="B8266" t="str">
            <v>S7-400 STROMVERSORGUNG PS407, 4A, 230V</v>
          </cell>
          <cell r="C8266">
            <v>0</v>
          </cell>
          <cell r="D8266">
            <v>321.75</v>
          </cell>
          <cell r="E8266">
            <v>321.75</v>
          </cell>
        </row>
        <row r="8267">
          <cell r="A8267" t="str">
            <v>708004023</v>
          </cell>
          <cell r="B8267" t="str">
            <v>S7-400 STROMVERSORGUNG PS407, 10A, 230V</v>
          </cell>
          <cell r="C8267">
            <v>0</v>
          </cell>
          <cell r="D8267">
            <v>667.5</v>
          </cell>
          <cell r="E8267">
            <v>667.5</v>
          </cell>
        </row>
        <row r="8268">
          <cell r="A8268" t="str">
            <v>708004025</v>
          </cell>
          <cell r="B8268" t="str">
            <v xml:space="preserve">S7-400 PUFFERBATTERIE 3,6V/1,9AH FÜR PS405+PS407 </v>
          </cell>
          <cell r="C8268">
            <v>0</v>
          </cell>
          <cell r="D8268">
            <v>17</v>
          </cell>
          <cell r="E8268">
            <v>17</v>
          </cell>
        </row>
        <row r="8269">
          <cell r="A8269" t="str">
            <v>708004030</v>
          </cell>
          <cell r="B8269" t="str">
            <v>S7-400 BAUGRUPPENTR. UR2, 9-STECKPL.</v>
          </cell>
          <cell r="C8269">
            <v>0</v>
          </cell>
          <cell r="D8269">
            <v>462.75</v>
          </cell>
          <cell r="E8269">
            <v>462.75</v>
          </cell>
        </row>
        <row r="8270">
          <cell r="A8270" t="str">
            <v>708004031</v>
          </cell>
          <cell r="B8270" t="str">
            <v>S7-400 BAUGRUPPENTR. UR1, 18- STECKPL.</v>
          </cell>
          <cell r="C8270">
            <v>0</v>
          </cell>
          <cell r="D8270">
            <v>891</v>
          </cell>
          <cell r="E8270">
            <v>891</v>
          </cell>
        </row>
        <row r="8271">
          <cell r="A8271" t="str">
            <v>708004035</v>
          </cell>
          <cell r="B8271" t="str">
            <v xml:space="preserve">S7-400 STECKPLATZABDECKUNG FÜR  RACKS UR CR &amp; ER </v>
          </cell>
          <cell r="C8271"/>
          <cell r="D8271">
            <v>24</v>
          </cell>
          <cell r="E8271">
            <v>24</v>
          </cell>
        </row>
        <row r="8272">
          <cell r="A8272" t="str">
            <v>708004042</v>
          </cell>
          <cell r="B8272" t="str">
            <v xml:space="preserve">S7-400 MEMORY CARD FLASH-EPROM 2MBYTE </v>
          </cell>
          <cell r="C8272">
            <v>0</v>
          </cell>
          <cell r="D8272">
            <v>519.75</v>
          </cell>
          <cell r="E8272">
            <v>519.75</v>
          </cell>
        </row>
        <row r="8273">
          <cell r="A8273" t="str">
            <v>708004043</v>
          </cell>
          <cell r="B8273" t="str">
            <v xml:space="preserve">S7-400 MEMORY CARD FLASH-EPROM 256 KBYTE  </v>
          </cell>
          <cell r="C8273"/>
          <cell r="D8273">
            <v>210</v>
          </cell>
          <cell r="E8273">
            <v>210</v>
          </cell>
        </row>
        <row r="8274">
          <cell r="A8274" t="str">
            <v>708004044</v>
          </cell>
          <cell r="B8274" t="str">
            <v xml:space="preserve"> S7-400 MEMORY CARD FLASH-EPROM 4 MBYTE</v>
          </cell>
          <cell r="C8274"/>
          <cell r="D8274">
            <v>288.31</v>
          </cell>
          <cell r="E8274">
            <v>288.31</v>
          </cell>
        </row>
        <row r="8275">
          <cell r="A8275" t="str">
            <v>708004045</v>
          </cell>
          <cell r="B8275" t="str">
            <v xml:space="preserve"> S7-400 MEMORY CARD FLASH-EPROM 1 MBYTE</v>
          </cell>
          <cell r="C8275"/>
          <cell r="D8275">
            <v>259.3</v>
          </cell>
          <cell r="E8275">
            <v>259.3</v>
          </cell>
        </row>
        <row r="8276">
          <cell r="A8276" t="str">
            <v>708005001</v>
          </cell>
          <cell r="B8276" t="str">
            <v>C7 - 633 DP KOMPLETTGERÄT M. CPU315-2DP,</v>
          </cell>
          <cell r="C8276"/>
          <cell r="D8276">
            <v>1107</v>
          </cell>
          <cell r="E8276">
            <v>1107</v>
          </cell>
        </row>
        <row r="8277">
          <cell r="A8277" t="str">
            <v>708005002</v>
          </cell>
          <cell r="B8277" t="str">
            <v xml:space="preserve">C7 - 633/P KOMPLETTGERÄT M. CPU315, OP7 16DI/16DO </v>
          </cell>
          <cell r="C8277"/>
          <cell r="D8277">
            <v>1061.08</v>
          </cell>
          <cell r="E8277">
            <v>1061.08</v>
          </cell>
        </row>
        <row r="8278">
          <cell r="A8278" t="str">
            <v>708005003</v>
          </cell>
          <cell r="B8278" t="str">
            <v>C7 - PUFFERBATTERIE</v>
          </cell>
          <cell r="C8278"/>
          <cell r="D8278">
            <v>67.260000000000005</v>
          </cell>
          <cell r="E8278">
            <v>67.260000000000005</v>
          </cell>
        </row>
        <row r="8279">
          <cell r="A8279" t="str">
            <v>708006000</v>
          </cell>
          <cell r="B8279" t="str">
            <v>ET200S DP-INTERFACE MODUL IM151 BASIC</v>
          </cell>
          <cell r="C8279">
            <v>0</v>
          </cell>
          <cell r="D8279">
            <v>120.53</v>
          </cell>
          <cell r="E8279">
            <v>120.53</v>
          </cell>
        </row>
        <row r="8280">
          <cell r="A8280" t="str">
            <v>708006001</v>
          </cell>
          <cell r="B8280" t="str">
            <v>ET200S DP-INTERFACEM. IM151-1 ST Standard</v>
          </cell>
          <cell r="C8280">
            <v>0</v>
          </cell>
          <cell r="D8280">
            <v>159.78</v>
          </cell>
          <cell r="E8280">
            <v>159.78</v>
          </cell>
        </row>
        <row r="8281">
          <cell r="A8281" t="str">
            <v>708006002</v>
          </cell>
          <cell r="B8281" t="str">
            <v>ET200S POWERMODUL PM-E DC 24V</v>
          </cell>
          <cell r="C8281">
            <v>0</v>
          </cell>
          <cell r="D8281">
            <v>21.48</v>
          </cell>
          <cell r="E8281">
            <v>21.48</v>
          </cell>
        </row>
        <row r="8282">
          <cell r="A8282" t="str">
            <v>708006003</v>
          </cell>
          <cell r="B8282" t="str">
            <v>ET200S TERMINALMODUL FÜR P-MOD</v>
          </cell>
          <cell r="C8282">
            <v>0</v>
          </cell>
          <cell r="D8282">
            <v>12.24</v>
          </cell>
          <cell r="E8282">
            <v>12.24</v>
          </cell>
        </row>
        <row r="8283">
          <cell r="A8283" t="str">
            <v>708006004</v>
          </cell>
          <cell r="B8283" t="str">
            <v>ET200S E-MODUL 4 DI, 24V</v>
          </cell>
          <cell r="C8283">
            <v>0</v>
          </cell>
          <cell r="D8283">
            <v>170</v>
          </cell>
          <cell r="E8283">
            <v>170</v>
          </cell>
        </row>
        <row r="8284">
          <cell r="A8284" t="str">
            <v>708006005</v>
          </cell>
          <cell r="B8284" t="str">
            <v>ET200S DP-INTERFACEM. IM151-1HFHigh Feature</v>
          </cell>
          <cell r="C8284">
            <v>0</v>
          </cell>
          <cell r="D8284">
            <v>380</v>
          </cell>
          <cell r="E8284">
            <v>380</v>
          </cell>
        </row>
        <row r="8285">
          <cell r="A8285" t="str">
            <v>708006006</v>
          </cell>
          <cell r="B8285" t="str">
            <v>ET200S E-MODUL 4 DO, 24VDC/0,5A</v>
          </cell>
          <cell r="C8285">
            <v>0</v>
          </cell>
          <cell r="D8285">
            <v>231</v>
          </cell>
          <cell r="E8285">
            <v>231</v>
          </cell>
        </row>
        <row r="8286">
          <cell r="A8286" t="str">
            <v>708006007</v>
          </cell>
          <cell r="B8286" t="str">
            <v>ET200S E-MODUL 8 DO, DC 24V/0,5A</v>
          </cell>
          <cell r="C8286">
            <v>0</v>
          </cell>
          <cell r="D8286">
            <v>0</v>
          </cell>
          <cell r="E8286">
            <v>0</v>
          </cell>
        </row>
        <row r="8287">
          <cell r="A8287" t="str">
            <v>708006008</v>
          </cell>
          <cell r="B8287" t="str">
            <v>ET200S E-MODUL FÜR COUNT 5V/50</v>
          </cell>
          <cell r="C8287"/>
          <cell r="D8287">
            <v>356</v>
          </cell>
          <cell r="E8287">
            <v>356</v>
          </cell>
        </row>
        <row r="8288">
          <cell r="A8288" t="str">
            <v>708006009</v>
          </cell>
          <cell r="B8288" t="str">
            <v>ET200S TERMINALMODUL COUNTER</v>
          </cell>
          <cell r="C8288">
            <v>0</v>
          </cell>
          <cell r="D8288">
            <v>13.6</v>
          </cell>
          <cell r="E8288">
            <v>13.6</v>
          </cell>
        </row>
        <row r="8289">
          <cell r="A8289" t="str">
            <v>708006010</v>
          </cell>
          <cell r="B8289" t="str">
            <v>ET200S TERMINALMODUL FÜR E-MOD (1PCK/5ST.)</v>
          </cell>
          <cell r="C8289">
            <v>0</v>
          </cell>
          <cell r="D8289">
            <v>13.6</v>
          </cell>
          <cell r="E8289">
            <v>13.6</v>
          </cell>
        </row>
        <row r="8290">
          <cell r="A8290" t="str">
            <v>708006011</v>
          </cell>
          <cell r="B8290" t="str">
            <v>ET200S E-MODUL FÜR COUNT 24V/100</v>
          </cell>
          <cell r="C8290">
            <v>0</v>
          </cell>
          <cell r="D8290">
            <v>271</v>
          </cell>
          <cell r="E8290">
            <v>271</v>
          </cell>
        </row>
        <row r="8291">
          <cell r="A8291" t="str">
            <v>708006012</v>
          </cell>
          <cell r="B8291" t="str">
            <v>ET200S TERMINALMODUL FÜR E-MODUL M-E30C44-01</v>
          </cell>
          <cell r="C8291">
            <v>0</v>
          </cell>
          <cell r="D8291">
            <v>37.799999999999997</v>
          </cell>
          <cell r="E8291">
            <v>37.799999999999997</v>
          </cell>
        </row>
        <row r="8292">
          <cell r="A8292" t="str">
            <v>708006015</v>
          </cell>
          <cell r="B8292" t="str">
            <v>ET200S E-MODUL 8 DI, DC 24V 15MM BAUBR.</v>
          </cell>
          <cell r="C8292">
            <v>0</v>
          </cell>
          <cell r="D8292">
            <v>58.2</v>
          </cell>
          <cell r="E8292">
            <v>58.2</v>
          </cell>
        </row>
        <row r="8293">
          <cell r="A8293" t="str">
            <v>708006020</v>
          </cell>
          <cell r="B8293" t="str">
            <v>PROFIBUS /MPI-RS485_REPEATER</v>
          </cell>
          <cell r="C8293">
            <v>0</v>
          </cell>
          <cell r="D8293">
            <v>244.9</v>
          </cell>
          <cell r="E8293">
            <v>244.9</v>
          </cell>
        </row>
        <row r="8294">
          <cell r="A8294" t="str">
            <v>708006021</v>
          </cell>
          <cell r="B8294" t="str">
            <v>ET200S E-MODUL 4/8 F-DI PROFIsafe; DC 24V</v>
          </cell>
          <cell r="C8294">
            <v>0</v>
          </cell>
          <cell r="D8294">
            <v>291</v>
          </cell>
          <cell r="E8294">
            <v>291</v>
          </cell>
        </row>
        <row r="8295">
          <cell r="A8295" t="str">
            <v>708006022</v>
          </cell>
          <cell r="B8295" t="str">
            <v>ET200S E-MODUL 4 F-DO PROFIsafe, DC 24V/2A</v>
          </cell>
          <cell r="C8295">
            <v>0</v>
          </cell>
          <cell r="D8295">
            <v>338</v>
          </cell>
          <cell r="E8295">
            <v>338</v>
          </cell>
        </row>
        <row r="8296">
          <cell r="A8296" t="str">
            <v>708006100</v>
          </cell>
          <cell r="B8296" t="str">
            <v>ET200 PN INTERFACE/PROFINET</v>
          </cell>
          <cell r="C8296">
            <v>0</v>
          </cell>
          <cell r="D8296">
            <v>327</v>
          </cell>
          <cell r="E8296">
            <v>327</v>
          </cell>
        </row>
        <row r="8297">
          <cell r="A8297" t="str">
            <v>708006101</v>
          </cell>
          <cell r="B8297" t="str">
            <v>ET200S INTERFACE/PROFINET M 151-3 PN HF</v>
          </cell>
          <cell r="C8297">
            <v>0</v>
          </cell>
          <cell r="D8297">
            <v>380</v>
          </cell>
          <cell r="E8297">
            <v>380</v>
          </cell>
        </row>
        <row r="8298">
          <cell r="A8298" t="str">
            <v>708007000</v>
          </cell>
          <cell r="B8298" t="str">
            <v>STECKERSATZ PSS ZF 3006-3</v>
          </cell>
          <cell r="C8298"/>
          <cell r="D8298">
            <v>8.5</v>
          </cell>
          <cell r="E8298">
            <v>8.5</v>
          </cell>
        </row>
        <row r="8299">
          <cell r="A8299" t="str">
            <v>708007001</v>
          </cell>
          <cell r="B8299" t="str">
            <v>SICHERHEITSST. -2PSS SB 3006-3 ETH</v>
          </cell>
          <cell r="C8299">
            <v>0</v>
          </cell>
          <cell r="D8299">
            <v>1671.45</v>
          </cell>
          <cell r="E8299">
            <v>1671.45</v>
          </cell>
        </row>
        <row r="8300">
          <cell r="A8300" t="str">
            <v>708007002</v>
          </cell>
          <cell r="B8300" t="str">
            <v>KOPFMODUL PSSu H SB</v>
          </cell>
          <cell r="C8300"/>
          <cell r="D8300">
            <v>237.3</v>
          </cell>
          <cell r="E8300">
            <v>237.3</v>
          </cell>
        </row>
        <row r="8301">
          <cell r="A8301" t="str">
            <v>708007003</v>
          </cell>
          <cell r="B8301" t="str">
            <v>SPANNUNGSVERSORGUNG PSSu F PS</v>
          </cell>
          <cell r="C8301"/>
          <cell r="D8301">
            <v>44.73</v>
          </cell>
          <cell r="E8301">
            <v>44.73</v>
          </cell>
        </row>
        <row r="8302">
          <cell r="A8302" t="str">
            <v>708007004</v>
          </cell>
          <cell r="B8302" t="str">
            <v>BASISMODUL PSSu BS1/8C(SP-MODUL)</v>
          </cell>
          <cell r="C8302"/>
          <cell r="D8302">
            <v>3.78</v>
          </cell>
          <cell r="E8302">
            <v>3.78</v>
          </cell>
        </row>
        <row r="8303">
          <cell r="A8303" t="str">
            <v>708007005</v>
          </cell>
          <cell r="B8303" t="str">
            <v>EINGANGSMODUL PSSu E F 4DI</v>
          </cell>
          <cell r="C8303"/>
          <cell r="D8303">
            <v>49.05</v>
          </cell>
          <cell r="E8303">
            <v>49.05</v>
          </cell>
        </row>
        <row r="8304">
          <cell r="A8304" t="str">
            <v>708007006</v>
          </cell>
          <cell r="B8304" t="str">
            <v>BASISMODUL PSSu BP1/8C(E-MODUL)</v>
          </cell>
          <cell r="C8304"/>
          <cell r="D8304">
            <v>3.78</v>
          </cell>
          <cell r="E8304">
            <v>3.78</v>
          </cell>
        </row>
        <row r="8305">
          <cell r="A8305" t="str">
            <v>708007007</v>
          </cell>
          <cell r="B8305" t="str">
            <v>AUSGANGSMODUL PSSu E F 2DO</v>
          </cell>
          <cell r="C8305"/>
          <cell r="D8305">
            <v>100.85</v>
          </cell>
          <cell r="E8305">
            <v>100.85</v>
          </cell>
        </row>
        <row r="8306">
          <cell r="A8306" t="str">
            <v>708007008</v>
          </cell>
          <cell r="B8306" t="str">
            <v>BASISMODUL PSSu BS2/8C(A-MODUL)</v>
          </cell>
          <cell r="C8306"/>
          <cell r="D8306">
            <v>11.52</v>
          </cell>
          <cell r="E8306">
            <v>11.52</v>
          </cell>
        </row>
        <row r="8307">
          <cell r="A8307" t="str">
            <v>708007009</v>
          </cell>
          <cell r="B8307" t="str">
            <v>BUSSTECKER PSS SB SUB-D4</v>
          </cell>
          <cell r="C8307"/>
          <cell r="D8307">
            <v>32.58</v>
          </cell>
          <cell r="E8307">
            <v>32.58</v>
          </cell>
        </row>
        <row r="8308">
          <cell r="A8308" t="str">
            <v>708007010</v>
          </cell>
          <cell r="B8308" t="str">
            <v>AUSGANGSMODUL PSSu E F 4DO 0.5</v>
          </cell>
          <cell r="C8308">
            <v>0</v>
          </cell>
          <cell r="D8308">
            <v>65.98</v>
          </cell>
          <cell r="E8308">
            <v>65.98</v>
          </cell>
        </row>
        <row r="8309">
          <cell r="A8309" t="str">
            <v>708007100</v>
          </cell>
          <cell r="B8309" t="str">
            <v>ZENTRALMODUL 3RK3 BASIC 4/8 F-DI, 1F-RO, 1 F-DO,</v>
          </cell>
          <cell r="C8309">
            <v>0</v>
          </cell>
          <cell r="D8309">
            <v>750.55</v>
          </cell>
          <cell r="E8309">
            <v>750.55</v>
          </cell>
        </row>
        <row r="8310">
          <cell r="A8310" t="str">
            <v>708007101</v>
          </cell>
          <cell r="B8310" t="str">
            <v>SCHNITTSTELLENABDECKUNGEN, FUER</v>
          </cell>
          <cell r="C8310">
            <v>0</v>
          </cell>
          <cell r="D8310">
            <v>6.97</v>
          </cell>
          <cell r="E8310">
            <v>6.97</v>
          </cell>
        </row>
        <row r="8311">
          <cell r="A8311" t="str">
            <v>708007110</v>
          </cell>
          <cell r="B8311" t="str">
            <v>ERWEITERUNGSMODUL 3RK33, 8 DI, DC 24V</v>
          </cell>
          <cell r="C8311">
            <v>0</v>
          </cell>
          <cell r="D8311">
            <v>141.94999999999999</v>
          </cell>
          <cell r="E8311">
            <v>141.94999999999999</v>
          </cell>
        </row>
        <row r="8312">
          <cell r="A8312" t="str">
            <v>708007120</v>
          </cell>
          <cell r="B8312" t="str">
            <v>ERWEITERUNGSMODUL 3RK33, 8 DO, DC 24V</v>
          </cell>
          <cell r="C8312">
            <v>0</v>
          </cell>
          <cell r="D8312">
            <v>175.95</v>
          </cell>
          <cell r="E8312">
            <v>175.95</v>
          </cell>
        </row>
        <row r="8313">
          <cell r="A8313" t="str">
            <v>708007121</v>
          </cell>
          <cell r="B8313" t="str">
            <v>ERWEITERUNGSMODUL 3RK33, 8F-RDO, DC 24V</v>
          </cell>
          <cell r="C8313">
            <v>0</v>
          </cell>
          <cell r="D8313">
            <v>464.1</v>
          </cell>
          <cell r="E8313">
            <v>464.1</v>
          </cell>
        </row>
        <row r="8314">
          <cell r="A8314" t="str">
            <v>708007130</v>
          </cell>
          <cell r="B8314" t="str">
            <v>VERBINDUNGSKABEL, LÄNGE 0,025M, FLACH,ZTM-&gt;EWM</v>
          </cell>
          <cell r="C8314">
            <v>0</v>
          </cell>
          <cell r="D8314">
            <v>9.26</v>
          </cell>
          <cell r="E8314">
            <v>9.26</v>
          </cell>
        </row>
        <row r="8315">
          <cell r="A8315" t="str">
            <v>708012000</v>
          </cell>
          <cell r="B8315" t="str">
            <v>SIMATIC S7-1200, CPU 1214C, I/O: 14 DI DC 24V;</v>
          </cell>
          <cell r="C8315">
            <v>0</v>
          </cell>
          <cell r="D8315">
            <v>297.5</v>
          </cell>
          <cell r="E8315">
            <v>297.5</v>
          </cell>
        </row>
        <row r="8316">
          <cell r="A8316" t="str">
            <v>708012002</v>
          </cell>
          <cell r="B8316" t="str">
            <v>SIMATIC S7-1200F, CPU 1214FC, I/O:14 DI/10 DO 24</v>
          </cell>
          <cell r="C8316">
            <v>0</v>
          </cell>
          <cell r="D8316">
            <v>475.5</v>
          </cell>
          <cell r="E8316">
            <v>475.5</v>
          </cell>
        </row>
        <row r="8317">
          <cell r="A8317" t="str">
            <v>708012003</v>
          </cell>
          <cell r="B8317" t="str">
            <v>SIMATIC S7-1200, CPU 1215C, I/O: 14 DI DC 24V</v>
          </cell>
          <cell r="C8317">
            <v>0</v>
          </cell>
          <cell r="D8317">
            <v>448</v>
          </cell>
          <cell r="E8317">
            <v>448</v>
          </cell>
        </row>
        <row r="8318">
          <cell r="A8318" t="str">
            <v>708012020</v>
          </cell>
          <cell r="B8318" t="str">
            <v>SIMATIC S7-1200, DIGITALE E/A SM 1223, 8 DI/8 DO</v>
          </cell>
          <cell r="C8318">
            <v>0</v>
          </cell>
          <cell r="D8318">
            <v>118.968</v>
          </cell>
          <cell r="E8318">
            <v>118.968</v>
          </cell>
        </row>
        <row r="8319">
          <cell r="A8319" t="str">
            <v>708012021</v>
          </cell>
          <cell r="B8319" t="str">
            <v>SIMATIC S7-1200, DIGITALE E/A SM 1223, 16DI/16DO</v>
          </cell>
          <cell r="C8319">
            <v>0</v>
          </cell>
          <cell r="D8319">
            <v>198.1</v>
          </cell>
          <cell r="E8319">
            <v>198.1</v>
          </cell>
        </row>
        <row r="8320">
          <cell r="A8320" t="str">
            <v>708012040</v>
          </cell>
          <cell r="B8320" t="str">
            <v>SIMATIC S7-1200, DIGITALEINGABE SB 1221, 4DI</v>
          </cell>
          <cell r="C8320">
            <v>0</v>
          </cell>
          <cell r="D8320">
            <v>50.19</v>
          </cell>
          <cell r="E8320">
            <v>50.19</v>
          </cell>
        </row>
        <row r="8321">
          <cell r="A8321" t="str">
            <v>708012050</v>
          </cell>
          <cell r="B8321" t="str">
            <v>SIMATIC S7-1200, DIGITALEINGABE SM1226, 16 F-DI</v>
          </cell>
          <cell r="C8321">
            <v>0</v>
          </cell>
          <cell r="D8321">
            <v>151.5</v>
          </cell>
          <cell r="E8321">
            <v>151.5</v>
          </cell>
        </row>
        <row r="8322">
          <cell r="A8322" t="str">
            <v>708012060</v>
          </cell>
          <cell r="B8322" t="str">
            <v>SIMATIC S7-1200, DIGITALAUSGABE SM1226, 4 F-DQ 2A</v>
          </cell>
          <cell r="C8322">
            <v>0</v>
          </cell>
          <cell r="D8322">
            <v>138.82</v>
          </cell>
          <cell r="E8322">
            <v>138.82</v>
          </cell>
        </row>
        <row r="8323">
          <cell r="A8323" t="str">
            <v>708015000</v>
          </cell>
          <cell r="B8323" t="str">
            <v xml:space="preserve">SIMATIC S7-1500F, CPU 1515F-2 PN  </v>
          </cell>
          <cell r="C8323">
            <v>0</v>
          </cell>
          <cell r="D8323">
            <v>2180.25</v>
          </cell>
          <cell r="E8323">
            <v>2180.25</v>
          </cell>
        </row>
        <row r="8324">
          <cell r="A8324" t="str">
            <v>708015001</v>
          </cell>
          <cell r="B8324" t="str">
            <v xml:space="preserve">SIMATIC S7-1500, CPU 1511-1 PN  </v>
          </cell>
          <cell r="C8324">
            <v>0</v>
          </cell>
          <cell r="D8324">
            <v>582</v>
          </cell>
          <cell r="E8324">
            <v>582</v>
          </cell>
        </row>
        <row r="8325">
          <cell r="A8325" t="str">
            <v>708015002</v>
          </cell>
          <cell r="B8325" t="str">
            <v xml:space="preserve">SIMATIC S7-1500, CPU 1515-2 PN  </v>
          </cell>
          <cell r="C8325">
            <v>0</v>
          </cell>
          <cell r="D8325">
            <v>1943.66</v>
          </cell>
          <cell r="E8325">
            <v>1943.66</v>
          </cell>
        </row>
        <row r="8326">
          <cell r="A8326" t="str">
            <v>708015003</v>
          </cell>
          <cell r="B8326" t="str">
            <v>SIMATIC S7-1500, CPU 1512C-1 PN</v>
          </cell>
          <cell r="C8326">
            <v>0</v>
          </cell>
          <cell r="D8326">
            <v>1549.5</v>
          </cell>
          <cell r="E8326">
            <v>1549.5</v>
          </cell>
        </row>
        <row r="8327">
          <cell r="A8327" t="str">
            <v>708015004</v>
          </cell>
          <cell r="B8327" t="str">
            <v xml:space="preserve">SIMATIC S7-1500, CPU 1517-3 PN/DP </v>
          </cell>
          <cell r="C8327">
            <v>0</v>
          </cell>
          <cell r="D8327">
            <v>4152</v>
          </cell>
          <cell r="E8327">
            <v>4152</v>
          </cell>
        </row>
        <row r="8328">
          <cell r="A8328" t="str">
            <v>708015005</v>
          </cell>
          <cell r="B8328" t="str">
            <v>SIMATIC S7-1500, CPU 1513-1 PN</v>
          </cell>
          <cell r="C8328">
            <v>0</v>
          </cell>
          <cell r="D8328">
            <v>1296</v>
          </cell>
          <cell r="E8328">
            <v>1296</v>
          </cell>
        </row>
        <row r="8329">
          <cell r="A8329" t="str">
            <v>708015006</v>
          </cell>
          <cell r="B8329" t="str">
            <v>SIMATIC S7-1500, CPU 1518-4 PN</v>
          </cell>
          <cell r="C8329"/>
          <cell r="D8329">
            <v>5892</v>
          </cell>
          <cell r="E8329">
            <v>5892</v>
          </cell>
        </row>
        <row r="8330">
          <cell r="A8330" t="str">
            <v>708015023</v>
          </cell>
          <cell r="B8330" t="str">
            <v xml:space="preserve">SIMATIC S7-1500F, CPU 1513F-1 PN </v>
          </cell>
          <cell r="C8330">
            <v>0</v>
          </cell>
          <cell r="D8330">
            <v>1570.5</v>
          </cell>
          <cell r="E8330">
            <v>1570.5</v>
          </cell>
        </row>
        <row r="8331">
          <cell r="A8331" t="str">
            <v>708015025</v>
          </cell>
          <cell r="B8331" t="str">
            <v xml:space="preserve">SIMATIC S7-1500F, CPU 1516F-3 PN/DP </v>
          </cell>
          <cell r="C8331">
            <v>0</v>
          </cell>
          <cell r="D8331">
            <v>3393</v>
          </cell>
          <cell r="E8331">
            <v>3393</v>
          </cell>
        </row>
        <row r="8332">
          <cell r="A8332" t="str">
            <v>708015026</v>
          </cell>
          <cell r="B8332" t="str">
            <v xml:space="preserve">SIMATIC S7-1500F, CPU 1517F-3 PN/DP </v>
          </cell>
          <cell r="C8332">
            <v>0</v>
          </cell>
          <cell r="D8332">
            <v>4561.5</v>
          </cell>
          <cell r="E8332">
            <v>4561.5</v>
          </cell>
        </row>
        <row r="8333">
          <cell r="A8333" t="str">
            <v>708015027</v>
          </cell>
          <cell r="B8333" t="str">
            <v xml:space="preserve">SIMATIC S7-1500F, CPU 1518F-4 PN/DP </v>
          </cell>
          <cell r="C8333">
            <v>0</v>
          </cell>
          <cell r="D8333">
            <v>6627.75</v>
          </cell>
          <cell r="E8333">
            <v>6627.75</v>
          </cell>
        </row>
        <row r="8334">
          <cell r="A8334" t="str">
            <v>708015029</v>
          </cell>
          <cell r="B8334" t="str">
            <v>SIMATIC-S7-1500 KOMMUNIKATIONSPROZESSOR [ETHERNET]</v>
          </cell>
          <cell r="C8334">
            <v>0</v>
          </cell>
          <cell r="D8334">
            <v>1432.5</v>
          </cell>
          <cell r="E8334">
            <v>1432.5</v>
          </cell>
        </row>
        <row r="8335">
          <cell r="A8335" t="str">
            <v>708015031</v>
          </cell>
          <cell r="B8335" t="str">
            <v>SIMATIC S7-1500, DIGITAL.EINGABEM. DI 32xDC 24V BA</v>
          </cell>
          <cell r="C8335">
            <v>0</v>
          </cell>
          <cell r="D8335">
            <v>251.25</v>
          </cell>
          <cell r="E8335">
            <v>251.25</v>
          </cell>
        </row>
        <row r="8336">
          <cell r="A8336" t="str">
            <v>708015032</v>
          </cell>
          <cell r="B8336" t="str">
            <v>SIMATIC S7-1500, DIGITAL.EINGABEM. DI 16xDC 24V</v>
          </cell>
          <cell r="C8336">
            <v>0</v>
          </cell>
          <cell r="D8336">
            <v>165</v>
          </cell>
          <cell r="E8336">
            <v>165</v>
          </cell>
        </row>
        <row r="8337">
          <cell r="A8337" t="str">
            <v>708015033</v>
          </cell>
          <cell r="B8337" t="str">
            <v>SIMATIC S7-1500, DIGITAL.EINGABEM. DI 32xDC 24V HF</v>
          </cell>
          <cell r="C8337">
            <v>0</v>
          </cell>
          <cell r="D8337">
            <v>248.25</v>
          </cell>
          <cell r="E8337">
            <v>248.25</v>
          </cell>
        </row>
        <row r="8338">
          <cell r="A8338" t="str">
            <v>708015037</v>
          </cell>
          <cell r="B8338" t="str">
            <v>SIMATIC S7-1500, F-DIGITAL.EINGABEM. F-DI 16xDC</v>
          </cell>
          <cell r="C8338">
            <v>0</v>
          </cell>
          <cell r="D8338">
            <v>520.5</v>
          </cell>
          <cell r="E8338">
            <v>520.5</v>
          </cell>
        </row>
        <row r="8339">
          <cell r="A8339" t="str">
            <v>708015041</v>
          </cell>
          <cell r="B8339" t="str">
            <v>SIMATIC S7-1500, DIGITAL.AUSGABEM. DO 32xDC</v>
          </cell>
          <cell r="C8339">
            <v>0</v>
          </cell>
          <cell r="D8339">
            <v>305.25</v>
          </cell>
          <cell r="E8339">
            <v>305.25</v>
          </cell>
        </row>
        <row r="8340">
          <cell r="A8340" t="str">
            <v>708015042</v>
          </cell>
          <cell r="B8340" t="str">
            <v>SIMATIC S7-1500, DIGITAL.AUSGABEM. DO 16xDC 24V</v>
          </cell>
          <cell r="C8340">
            <v>0</v>
          </cell>
          <cell r="D8340">
            <v>153</v>
          </cell>
          <cell r="E8340">
            <v>153</v>
          </cell>
        </row>
        <row r="8341">
          <cell r="A8341" t="str">
            <v>708015043</v>
          </cell>
          <cell r="B8341" t="str">
            <v>SIMATIC S7-1500, DIGITAL.AUSGABEM. DO 32xDC</v>
          </cell>
          <cell r="C8341">
            <v>0</v>
          </cell>
          <cell r="D8341">
            <v>353.25</v>
          </cell>
          <cell r="E8341">
            <v>353.25</v>
          </cell>
        </row>
        <row r="8342">
          <cell r="A8342" t="str">
            <v>708015046</v>
          </cell>
          <cell r="B8342" t="str">
            <v>SIMATIC S7-1500, F-DIGITAL. AUSGABEM. F-DO 8xDC</v>
          </cell>
          <cell r="C8342">
            <v>0</v>
          </cell>
          <cell r="D8342">
            <v>598.5</v>
          </cell>
          <cell r="E8342">
            <v>598.5</v>
          </cell>
        </row>
        <row r="8343">
          <cell r="A8343" t="str">
            <v>708015050</v>
          </cell>
          <cell r="B8343" t="str">
            <v>SIMATIC S7-1500, TM COUNT 2X24V ZÄHLERBAUGR.</v>
          </cell>
          <cell r="C8343">
            <v>0</v>
          </cell>
          <cell r="D8343">
            <v>398.25</v>
          </cell>
          <cell r="E8343">
            <v>398.25</v>
          </cell>
        </row>
        <row r="8344">
          <cell r="A8344" t="str">
            <v>708015061</v>
          </cell>
          <cell r="B8344" t="str">
            <v>SIMATIC S7-1500, FRONTSTECKER 40-POLIG</v>
          </cell>
          <cell r="C8344">
            <v>0</v>
          </cell>
          <cell r="D8344">
            <v>28.12</v>
          </cell>
          <cell r="E8344">
            <v>28.12</v>
          </cell>
        </row>
        <row r="8345">
          <cell r="A8345" t="str">
            <v>708015062</v>
          </cell>
          <cell r="B8345" t="str">
            <v>SIMATIC S7-1500, FRONTSTECKER 40-POLIG, SCHRAUB</v>
          </cell>
          <cell r="C8345">
            <v>0</v>
          </cell>
          <cell r="D8345">
            <v>28.12</v>
          </cell>
          <cell r="E8345">
            <v>28.12</v>
          </cell>
        </row>
        <row r="8346">
          <cell r="A8346" t="str">
            <v>708015070</v>
          </cell>
          <cell r="B8346" t="str">
            <v>SIMATIC S7-1500, INTERFACEM., PROFINET, IM155-5 PN</v>
          </cell>
          <cell r="C8346">
            <v>0</v>
          </cell>
          <cell r="D8346">
            <v>327</v>
          </cell>
          <cell r="E8346">
            <v>327</v>
          </cell>
        </row>
        <row r="8347">
          <cell r="A8347" t="str">
            <v>708015080</v>
          </cell>
          <cell r="B8347" t="str">
            <v>SIMATIC S7-1500, PROFILSCHIENE 2000 MM</v>
          </cell>
          <cell r="C8347">
            <v>0</v>
          </cell>
          <cell r="D8347">
            <v>62.1</v>
          </cell>
          <cell r="E8347">
            <v>62.1</v>
          </cell>
        </row>
        <row r="8348">
          <cell r="A8348" t="str">
            <v>708015081</v>
          </cell>
          <cell r="B8348" t="str">
            <v>SIMATIC S7-1500, ERDUNGSSCHRAUBE FÜR PROFILSCHIENE</v>
          </cell>
          <cell r="C8348">
            <v>0</v>
          </cell>
          <cell r="D8348">
            <v>0.81</v>
          </cell>
          <cell r="E8348">
            <v>0.81</v>
          </cell>
        </row>
        <row r="8349">
          <cell r="A8349" t="str">
            <v>708015090</v>
          </cell>
          <cell r="B8349" t="str">
            <v>SIMATIC S7, MEMORY CARD 4 MByte FÜR S7-1X00</v>
          </cell>
          <cell r="C8349">
            <v>0</v>
          </cell>
          <cell r="D8349">
            <v>40.46</v>
          </cell>
          <cell r="E8349">
            <v>40.46</v>
          </cell>
        </row>
        <row r="8350">
          <cell r="A8350" t="str">
            <v>708015091</v>
          </cell>
          <cell r="B8350" t="str">
            <v>SIMATIC S7, MEMORY CARD 12 MB FÜR S7-1X00</v>
          </cell>
          <cell r="C8350">
            <v>0</v>
          </cell>
          <cell r="D8350">
            <v>133.69999999999999</v>
          </cell>
          <cell r="E8350">
            <v>133.69999999999999</v>
          </cell>
        </row>
        <row r="8351">
          <cell r="A8351" t="str">
            <v>708015093</v>
          </cell>
          <cell r="B8351" t="str">
            <v>SIMATIC S7, MEMORY CARD 256 MB FÜR S7-1X00</v>
          </cell>
          <cell r="C8351">
            <v>0</v>
          </cell>
          <cell r="D8351">
            <v>284.89999999999998</v>
          </cell>
          <cell r="E8351">
            <v>284.89999999999998</v>
          </cell>
        </row>
        <row r="8352">
          <cell r="A8352" t="str">
            <v>708015094</v>
          </cell>
          <cell r="B8352" t="str">
            <v>SIMATIC S7, MEMORY CARD 2 GBYTE FÜR S7-1X00</v>
          </cell>
          <cell r="C8352">
            <v>0</v>
          </cell>
          <cell r="D8352">
            <v>515.9</v>
          </cell>
          <cell r="E8352">
            <v>515.9</v>
          </cell>
        </row>
        <row r="8353">
          <cell r="A8353" t="str">
            <v>708100001</v>
          </cell>
          <cell r="B8353" t="str">
            <v>CPU-MODUL CX5140, MICROSOFT WINDOWS 10 IoT Enterpr</v>
          </cell>
          <cell r="C8353">
            <v>0</v>
          </cell>
          <cell r="D8353">
            <v>937.02</v>
          </cell>
          <cell r="E8353">
            <v>937.02</v>
          </cell>
        </row>
        <row r="8354">
          <cell r="A8354" t="str">
            <v>708100002</v>
          </cell>
          <cell r="B8354" t="str">
            <v>CPU-Grundmodul CX2030, Windows 7 Embedded Compact</v>
          </cell>
          <cell r="C8354">
            <v>0</v>
          </cell>
          <cell r="D8354">
            <v>1572</v>
          </cell>
          <cell r="E8354">
            <v>1572</v>
          </cell>
        </row>
        <row r="8355">
          <cell r="A8355" t="str">
            <v>708100015</v>
          </cell>
          <cell r="B8355" t="str">
            <v>16-GB-CFast-Karte, SLC-Flash</v>
          </cell>
          <cell r="C8355">
            <v>0</v>
          </cell>
          <cell r="D8355">
            <v>212</v>
          </cell>
          <cell r="E8355">
            <v>212</v>
          </cell>
        </row>
        <row r="8356">
          <cell r="A8356" t="str">
            <v>708100016</v>
          </cell>
          <cell r="B8356" t="str">
            <v>2-GB-DDR3-RAM, 4 GB DDR3-RAM</v>
          </cell>
          <cell r="C8356">
            <v>0</v>
          </cell>
          <cell r="D8356">
            <v>74</v>
          </cell>
          <cell r="E8356">
            <v>74</v>
          </cell>
        </row>
        <row r="8357">
          <cell r="A8357" t="str">
            <v>708100017</v>
          </cell>
          <cell r="B8357" t="str">
            <v>GB-CFast-Karte, 3D-Flash, erw. Temperaturbereich</v>
          </cell>
          <cell r="C8357">
            <v>0</v>
          </cell>
          <cell r="D8357">
            <v>61</v>
          </cell>
          <cell r="E8357">
            <v>61</v>
          </cell>
        </row>
        <row r="8358">
          <cell r="A8358" t="str">
            <v>708100018</v>
          </cell>
          <cell r="B8358" t="str">
            <v>License-Key-USB-Stick für TwinCAT 3.1</v>
          </cell>
          <cell r="C8358">
            <v>0</v>
          </cell>
          <cell r="D8358">
            <v>88</v>
          </cell>
          <cell r="E8358">
            <v>88</v>
          </cell>
        </row>
        <row r="8359">
          <cell r="A8359" t="str">
            <v>708100019</v>
          </cell>
          <cell r="B8359" t="str">
            <v>NETZTEIL MIT INTEGRIERTER KAPAZITIVER USV</v>
          </cell>
          <cell r="C8359">
            <v>0</v>
          </cell>
          <cell r="D8359">
            <v>395</v>
          </cell>
          <cell r="E8359">
            <v>395</v>
          </cell>
        </row>
        <row r="8360">
          <cell r="A8360" t="str">
            <v>708100020</v>
          </cell>
          <cell r="B8360" t="str">
            <v>TwinSAFE-Logic  (bis 212 Verbindungen)</v>
          </cell>
          <cell r="C8360">
            <v>0</v>
          </cell>
          <cell r="D8360">
            <v>177.1</v>
          </cell>
          <cell r="E8360">
            <v>177.1</v>
          </cell>
        </row>
        <row r="8361">
          <cell r="A8361" t="str">
            <v>708100021</v>
          </cell>
          <cell r="B8361" t="str">
            <v>2-Port-EtherCAT-Abzweig 100 MBit/s</v>
          </cell>
          <cell r="C8361">
            <v>0</v>
          </cell>
          <cell r="D8361">
            <v>78.400000000000006</v>
          </cell>
          <cell r="E8361">
            <v>78.400000000000006</v>
          </cell>
        </row>
        <row r="8362">
          <cell r="A8362" t="str">
            <v>708100022</v>
          </cell>
          <cell r="B8362" t="str">
            <v xml:space="preserve">EtherCAT BUS-Koppler EK1100 2x RJ45 </v>
          </cell>
          <cell r="C8362">
            <v>0</v>
          </cell>
          <cell r="D8362">
            <v>102.4</v>
          </cell>
          <cell r="E8362">
            <v>102.4</v>
          </cell>
        </row>
        <row r="8363">
          <cell r="A8363" t="str">
            <v>708100023</v>
          </cell>
          <cell r="B8363" t="str">
            <v xml:space="preserve">EtherCAT BUS-Koppler, 4DI, 4DQ, 2x RJ45   </v>
          </cell>
          <cell r="C8363"/>
          <cell r="D8363">
            <v>118</v>
          </cell>
          <cell r="E8363">
            <v>118</v>
          </cell>
        </row>
        <row r="8364">
          <cell r="A8364" t="str">
            <v>708100024</v>
          </cell>
          <cell r="B8364" t="str">
            <v xml:space="preserve">EtherCAT Koppler TwinSafe, 4DI, 4DQ, 2DIF, 2DQF </v>
          </cell>
          <cell r="C8364">
            <v>0</v>
          </cell>
          <cell r="D8364">
            <v>239</v>
          </cell>
          <cell r="E8364">
            <v>239</v>
          </cell>
        </row>
        <row r="8365">
          <cell r="A8365" t="str">
            <v>708100025</v>
          </cell>
          <cell r="B8365" t="str">
            <v>20-GB-CFAST-KARTE, 3D-FLASH</v>
          </cell>
          <cell r="C8365">
            <v>0</v>
          </cell>
          <cell r="D8365">
            <v>76.5</v>
          </cell>
          <cell r="E8365">
            <v>76.5</v>
          </cell>
        </row>
        <row r="8366">
          <cell r="A8366" t="str">
            <v>708100026</v>
          </cell>
          <cell r="B8366" t="str">
            <v>40-GB-CFAST-KARTE, 3D-FLASH</v>
          </cell>
          <cell r="C8366">
            <v>0</v>
          </cell>
          <cell r="D8366">
            <v>182.4</v>
          </cell>
          <cell r="E8366">
            <v>182.4</v>
          </cell>
        </row>
        <row r="8367">
          <cell r="A8367" t="str">
            <v>708100030</v>
          </cell>
          <cell r="B8367" t="str">
            <v>NETZTEILKLEMME ZUR E-BUS-AUFFRISCHUNG 2A M. DIAGNO</v>
          </cell>
          <cell r="C8367">
            <v>0</v>
          </cell>
          <cell r="D8367">
            <v>50.15</v>
          </cell>
          <cell r="E8367">
            <v>50.15</v>
          </cell>
        </row>
        <row r="8368">
          <cell r="A8368" t="str">
            <v>708100031</v>
          </cell>
          <cell r="B8368" t="str">
            <v>Potentialverteilerklemme mit 2x8 Klemmstellen</v>
          </cell>
          <cell r="C8368">
            <v>0</v>
          </cell>
          <cell r="D8368">
            <v>18.5</v>
          </cell>
          <cell r="E8368">
            <v>18.5</v>
          </cell>
        </row>
        <row r="8369">
          <cell r="A8369" t="str">
            <v>708100032</v>
          </cell>
          <cell r="B8369" t="str">
            <v>Potentialverteilerklemme mit 8x24V + 8x0V</v>
          </cell>
          <cell r="C8369">
            <v>0</v>
          </cell>
          <cell r="D8369">
            <v>18.5</v>
          </cell>
          <cell r="E8369">
            <v>18.5</v>
          </cell>
        </row>
        <row r="8370">
          <cell r="A8370" t="str">
            <v>708100039</v>
          </cell>
          <cell r="B8370" t="str">
            <v>ENDKAPPE FÜR BUSSTATION</v>
          </cell>
          <cell r="C8370">
            <v>0</v>
          </cell>
          <cell r="D8370">
            <v>2.8</v>
          </cell>
          <cell r="E8370">
            <v>2.8</v>
          </cell>
        </row>
        <row r="8371">
          <cell r="A8371" t="str">
            <v>708100043</v>
          </cell>
          <cell r="B8371" t="str">
            <v>16-Kanal-Digital-Eingangsklemme, 24 V DC</v>
          </cell>
          <cell r="C8371">
            <v>0</v>
          </cell>
          <cell r="D8371">
            <v>62.5</v>
          </cell>
          <cell r="E8371">
            <v>62.5</v>
          </cell>
        </row>
        <row r="8372">
          <cell r="A8372" t="str">
            <v>708100049</v>
          </cell>
          <cell r="B8372" t="str">
            <v>4-Kanal-Ein-/Ausgang IO-Link-Masterklemme</v>
          </cell>
          <cell r="C8372">
            <v>0</v>
          </cell>
          <cell r="D8372">
            <v>120</v>
          </cell>
          <cell r="E8372">
            <v>120</v>
          </cell>
        </row>
        <row r="8373">
          <cell r="A8373" t="str">
            <v>708100053</v>
          </cell>
          <cell r="B8373" t="str">
            <v>16-Kanal-Digital-Ausgangsklemme, 24 V DC, 0,5A</v>
          </cell>
          <cell r="C8373">
            <v>0</v>
          </cell>
          <cell r="D8373">
            <v>68.45</v>
          </cell>
          <cell r="E8373">
            <v>68.45</v>
          </cell>
        </row>
        <row r="8374">
          <cell r="A8374" t="str">
            <v>708100060</v>
          </cell>
          <cell r="B8374" t="str">
            <v>4-Kanal-Digital-Eingangsklemme, TwinSAFE, 24 V DC</v>
          </cell>
          <cell r="C8374">
            <v>0</v>
          </cell>
          <cell r="D8374">
            <v>155.69999999999999</v>
          </cell>
          <cell r="E8374">
            <v>155.69999999999999</v>
          </cell>
        </row>
        <row r="8375">
          <cell r="A8375" t="str">
            <v>708100070</v>
          </cell>
          <cell r="B8375" t="str">
            <v>4-Kanal-Digital-Ausgangsklemme, TwinSAFE, 24 V DC</v>
          </cell>
          <cell r="C8375">
            <v>0</v>
          </cell>
          <cell r="D8375">
            <v>176.6</v>
          </cell>
          <cell r="E8375">
            <v>176.6</v>
          </cell>
        </row>
        <row r="8376">
          <cell r="A8376" t="str">
            <v>708100105</v>
          </cell>
          <cell r="B8376" t="str">
            <v>TwinCat3 PLC Lizenz, Plattform 50 (Performance</v>
          </cell>
          <cell r="C8376">
            <v>0</v>
          </cell>
          <cell r="D8376">
            <v>291</v>
          </cell>
          <cell r="E8376">
            <v>291</v>
          </cell>
        </row>
        <row r="8377">
          <cell r="A8377" t="str">
            <v>708100106</v>
          </cell>
          <cell r="B8377" t="str">
            <v xml:space="preserve">TwinCat3 PLC Lizenz, Plattform 60 (Mid Perfor </v>
          </cell>
          <cell r="C8377">
            <v>0</v>
          </cell>
          <cell r="D8377">
            <v>450</v>
          </cell>
          <cell r="E8377">
            <v>450</v>
          </cell>
        </row>
        <row r="8378">
          <cell r="A8378" t="str">
            <v>708100125</v>
          </cell>
          <cell r="B8378" t="str">
            <v>TwinCat3 OPC UA Lizenz, Plattform 50 (Performance</v>
          </cell>
          <cell r="C8378">
            <v>0</v>
          </cell>
          <cell r="D8378">
            <v>155.19999999999999</v>
          </cell>
          <cell r="E8378">
            <v>155.19999999999999</v>
          </cell>
        </row>
        <row r="8379">
          <cell r="A8379" t="str">
            <v>708100126</v>
          </cell>
          <cell r="B8379" t="str">
            <v>TwinCat3 OPC UA Lizenz, Plattform 60 (Mid Perfor</v>
          </cell>
          <cell r="C8379">
            <v>0</v>
          </cell>
          <cell r="D8379">
            <v>160</v>
          </cell>
          <cell r="E8379">
            <v>160</v>
          </cell>
        </row>
        <row r="8380">
          <cell r="A8380" t="str">
            <v>708100145</v>
          </cell>
          <cell r="B8380" t="str">
            <v>TwinCat3 TCP/IP Lizenz, Plattform 50 (Performance</v>
          </cell>
          <cell r="C8380">
            <v>0</v>
          </cell>
          <cell r="D8380">
            <v>97</v>
          </cell>
          <cell r="E8380">
            <v>97</v>
          </cell>
        </row>
        <row r="8381">
          <cell r="A8381" t="str">
            <v>708100146</v>
          </cell>
          <cell r="B8381" t="str">
            <v>TwinCat3 TCP/IP Lizenz, Plattform 60 (Mid Perfor</v>
          </cell>
          <cell r="C8381">
            <v>0</v>
          </cell>
          <cell r="D8381">
            <v>100</v>
          </cell>
          <cell r="E8381">
            <v>100</v>
          </cell>
        </row>
        <row r="8382">
          <cell r="A8382" t="str">
            <v>708100165</v>
          </cell>
          <cell r="B8382" t="str">
            <v>TwinCat3 PLC-HMI-Web, Plattform 50 (Performance</v>
          </cell>
          <cell r="C8382">
            <v>0</v>
          </cell>
          <cell r="D8382">
            <v>145.5</v>
          </cell>
          <cell r="E8382">
            <v>145.5</v>
          </cell>
        </row>
        <row r="8383">
          <cell r="A8383" t="str">
            <v>708100166</v>
          </cell>
          <cell r="B8383" t="str">
            <v>TwinCat3 PLC-HMI-Web, Plattform 60 (Mid Perfor</v>
          </cell>
          <cell r="C8383"/>
          <cell r="D8383"/>
          <cell r="E8383"/>
        </row>
        <row r="8384">
          <cell r="A8384" t="str">
            <v>708100185</v>
          </cell>
          <cell r="B8384" t="str">
            <v>TwinCat3 NC PTP 10 Axes, Plattform 50 (Performance</v>
          </cell>
          <cell r="C8384">
            <v>0</v>
          </cell>
          <cell r="D8384">
            <v>150</v>
          </cell>
          <cell r="E8384">
            <v>150</v>
          </cell>
        </row>
        <row r="8385">
          <cell r="A8385" t="str">
            <v>708100186</v>
          </cell>
          <cell r="B8385" t="str">
            <v>TwinCat3 NC PTP 10 Axes, Plattform 60 (Mid Perfor</v>
          </cell>
          <cell r="C8385">
            <v>0</v>
          </cell>
          <cell r="D8385">
            <v>200</v>
          </cell>
          <cell r="E8385">
            <v>200</v>
          </cell>
        </row>
        <row r="8386">
          <cell r="A8386" t="str">
            <v>708100187</v>
          </cell>
          <cell r="B8386" t="str">
            <v xml:space="preserve">TwinCat3 Lizenz-Dongle im TwinCAT3 Engineering </v>
          </cell>
          <cell r="C8386">
            <v>0</v>
          </cell>
          <cell r="D8386">
            <v>180</v>
          </cell>
          <cell r="E8386">
            <v>180</v>
          </cell>
        </row>
        <row r="8387">
          <cell r="A8387" t="str">
            <v>708100200</v>
          </cell>
          <cell r="B8387" t="str">
            <v>EtherCAT-BOX 8-KANAL-DIGITAL-KOMBI-EIN-AUSGÄNGE</v>
          </cell>
          <cell r="C8387">
            <v>0</v>
          </cell>
          <cell r="D8387">
            <v>106.1</v>
          </cell>
          <cell r="E8387">
            <v>106.1</v>
          </cell>
        </row>
        <row r="8388">
          <cell r="A8388" t="str">
            <v>708100201</v>
          </cell>
          <cell r="B8388" t="str">
            <v>EtherCAT-BOX 16-KANAL-DIGITAL-KOMBI EIN-AUSGÄNGE-</v>
          </cell>
          <cell r="C8388">
            <v>0</v>
          </cell>
          <cell r="D8388">
            <v>191.1</v>
          </cell>
          <cell r="E8388">
            <v>191.1</v>
          </cell>
        </row>
        <row r="8389">
          <cell r="A8389" t="str">
            <v>708100210</v>
          </cell>
          <cell r="B8389" t="str">
            <v>EtherCAT-BOX 8-KANAL-DIGITAL-Eingang  HS</v>
          </cell>
          <cell r="C8389">
            <v>0</v>
          </cell>
          <cell r="D8389">
            <v>93.7</v>
          </cell>
          <cell r="E8389">
            <v>93.7</v>
          </cell>
        </row>
        <row r="8390">
          <cell r="A8390" t="str">
            <v>708100220</v>
          </cell>
          <cell r="B8390" t="str">
            <v>8-Kanal-Digital-Eingang, TwinSAFE, EtherCAT-Box</v>
          </cell>
          <cell r="C8390">
            <v>0</v>
          </cell>
          <cell r="D8390">
            <v>255.45</v>
          </cell>
          <cell r="E8390">
            <v>255.45</v>
          </cell>
        </row>
        <row r="8391">
          <cell r="A8391" t="str">
            <v>708100230</v>
          </cell>
          <cell r="B8391" t="str">
            <v>2-Port-EtherCAT-Abzweig, EtherCAT-Box</v>
          </cell>
          <cell r="C8391">
            <v>0</v>
          </cell>
          <cell r="D8391">
            <v>154.5</v>
          </cell>
          <cell r="E8391">
            <v>154.5</v>
          </cell>
        </row>
        <row r="8392">
          <cell r="A8392" t="str">
            <v>708100250</v>
          </cell>
          <cell r="B8392" t="str">
            <v>EtherCAT-LEITUNG M8-A-COD/RJ45, PUR, AWG 26, 1M</v>
          </cell>
          <cell r="C8392">
            <v>0</v>
          </cell>
          <cell r="D8392">
            <v>14.08</v>
          </cell>
          <cell r="E8392">
            <v>14.08</v>
          </cell>
        </row>
        <row r="8393">
          <cell r="A8393" t="str">
            <v>708100251</v>
          </cell>
          <cell r="B8393" t="str">
            <v>EtherCAT-LEITUNG M8-A-COD/RJ45, PUR, AWG 26, 5M</v>
          </cell>
          <cell r="C8393">
            <v>0</v>
          </cell>
          <cell r="D8393">
            <v>22.48</v>
          </cell>
          <cell r="E8393">
            <v>22.48</v>
          </cell>
        </row>
        <row r="8394">
          <cell r="A8394" t="str">
            <v>708100252</v>
          </cell>
          <cell r="B8394" t="str">
            <v>EtherCAT-LEITUNG M8-A-COD/RJ45, PUR, AWG 26, 10M</v>
          </cell>
          <cell r="C8394">
            <v>0</v>
          </cell>
          <cell r="D8394">
            <v>33.03</v>
          </cell>
          <cell r="E8394">
            <v>33.03</v>
          </cell>
        </row>
        <row r="8395">
          <cell r="A8395" t="str">
            <v>708100253</v>
          </cell>
          <cell r="B8395" t="str">
            <v>EtherCAT-LEITUNG M8-A-COD/RJ45, PUR, AWG 26, 15M</v>
          </cell>
          <cell r="C8395">
            <v>0</v>
          </cell>
          <cell r="D8395">
            <v>43.51</v>
          </cell>
          <cell r="E8395">
            <v>43.51</v>
          </cell>
        </row>
        <row r="8396">
          <cell r="A8396" t="str">
            <v>708100254</v>
          </cell>
          <cell r="B8396" t="str">
            <v>EtherCAT-LEITUNG M8-A-COD/RJ45, PUR, AWG 26, 20M</v>
          </cell>
          <cell r="C8396">
            <v>0</v>
          </cell>
          <cell r="D8396">
            <v>54.04</v>
          </cell>
          <cell r="E8396">
            <v>54.04</v>
          </cell>
        </row>
        <row r="8397">
          <cell r="A8397" t="str">
            <v>708100254_1</v>
          </cell>
          <cell r="B8397" t="str">
            <v>EtherCAT-LEITUNG M8-A-COD/RJ45, PUR, AWG 26, 25M</v>
          </cell>
          <cell r="C8397">
            <v>0</v>
          </cell>
          <cell r="D8397">
            <v>64.55</v>
          </cell>
          <cell r="E8397">
            <v>64.55</v>
          </cell>
        </row>
        <row r="8398">
          <cell r="A8398" t="str">
            <v>708100255</v>
          </cell>
          <cell r="B8398" t="str">
            <v>EtherCAT-LEITUNG M8-A-COD/RJ45, PUR, AWG 26, 30M</v>
          </cell>
          <cell r="C8398">
            <v>0</v>
          </cell>
          <cell r="D8398">
            <v>58.48</v>
          </cell>
          <cell r="E8398">
            <v>58.48</v>
          </cell>
        </row>
        <row r="8399">
          <cell r="A8399" t="str">
            <v>708100256</v>
          </cell>
          <cell r="B8399" t="str">
            <v>EtherCAT-LEITUNG M8-A-COD/RJ45, PUR, AWG 26, 50M</v>
          </cell>
          <cell r="C8399">
            <v>0</v>
          </cell>
          <cell r="D8399">
            <v>134.68</v>
          </cell>
          <cell r="E8399">
            <v>134.68</v>
          </cell>
        </row>
        <row r="8400">
          <cell r="A8400" t="str">
            <v>708100257</v>
          </cell>
          <cell r="B8400" t="str">
            <v>EtherCAT-LEITUNG M8-A-COD/RJ45, PUR, AWG 26, 75M</v>
          </cell>
          <cell r="C8400">
            <v>0</v>
          </cell>
          <cell r="D8400">
            <v>195.14</v>
          </cell>
          <cell r="E8400">
            <v>195.14</v>
          </cell>
        </row>
        <row r="8401">
          <cell r="A8401" t="str">
            <v>708100258</v>
          </cell>
          <cell r="B8401" t="str">
            <v>EtherCAT-LEITUNG M8-A-COD/RJ45, PUR, AWG 26, 100M</v>
          </cell>
          <cell r="C8401">
            <v>0</v>
          </cell>
          <cell r="D8401">
            <v>255.55</v>
          </cell>
          <cell r="E8401">
            <v>255.55</v>
          </cell>
        </row>
        <row r="8402">
          <cell r="A8402" t="str">
            <v>708100260</v>
          </cell>
          <cell r="B8402" t="str">
            <v>EtherCAT-LEITUNG M8/M8-0°-A-COD, PUR, AWG 26, 1M</v>
          </cell>
          <cell r="C8402">
            <v>0</v>
          </cell>
          <cell r="D8402">
            <v>11.41</v>
          </cell>
          <cell r="E8402">
            <v>11.41</v>
          </cell>
        </row>
        <row r="8403">
          <cell r="A8403" t="str">
            <v>708100260_1</v>
          </cell>
          <cell r="B8403" t="str">
            <v>EtherCAT-LEITUNG M8/M8-0°-A-COD, PUR, AWG 26, 1,5M</v>
          </cell>
          <cell r="C8403">
            <v>0</v>
          </cell>
          <cell r="D8403">
            <v>12.46</v>
          </cell>
          <cell r="E8403">
            <v>12.46</v>
          </cell>
        </row>
        <row r="8404">
          <cell r="A8404" t="str">
            <v>708100261</v>
          </cell>
          <cell r="B8404" t="str">
            <v>EtherCAT-LEITUNG M8/M8-0°-A-COD, PUR, AWG 26, 3M</v>
          </cell>
          <cell r="C8404">
            <v>0</v>
          </cell>
          <cell r="D8404">
            <v>15.75</v>
          </cell>
          <cell r="E8404">
            <v>15.75</v>
          </cell>
        </row>
        <row r="8405">
          <cell r="A8405" t="str">
            <v>708100262</v>
          </cell>
          <cell r="B8405" t="str">
            <v>EtherCAT-LEITUNG M8/M8-0°-A-COD, PUR, AWG 26, 5M</v>
          </cell>
          <cell r="C8405">
            <v>0</v>
          </cell>
          <cell r="D8405">
            <v>20.09</v>
          </cell>
          <cell r="E8405">
            <v>20.09</v>
          </cell>
        </row>
        <row r="8406">
          <cell r="A8406" t="str">
            <v>708100263</v>
          </cell>
          <cell r="B8406" t="str">
            <v>EtherCAT-LEITUNG M8/M8-0°-A-COD, PUR, AWG 26, 10M</v>
          </cell>
          <cell r="C8406">
            <v>0</v>
          </cell>
          <cell r="D8406">
            <v>31</v>
          </cell>
          <cell r="E8406">
            <v>31</v>
          </cell>
        </row>
        <row r="8407">
          <cell r="A8407" t="str">
            <v>708100264</v>
          </cell>
          <cell r="B8407" t="str">
            <v>EtherCAT-LEITUNG M8/M8-0°-A-COD, PUR, AWG 26, 15M</v>
          </cell>
          <cell r="C8407">
            <v>0</v>
          </cell>
          <cell r="D8407">
            <v>41.87</v>
          </cell>
          <cell r="E8407">
            <v>41.87</v>
          </cell>
        </row>
        <row r="8408">
          <cell r="A8408" t="str">
            <v>708100265</v>
          </cell>
          <cell r="B8408" t="str">
            <v>EtherCAT-LEITUNG M8/M8-0°-A-COD, PUR, AWG 26, 20M</v>
          </cell>
          <cell r="C8408">
            <v>0</v>
          </cell>
          <cell r="D8408">
            <v>52.78</v>
          </cell>
          <cell r="E8408">
            <v>52.78</v>
          </cell>
        </row>
        <row r="8409">
          <cell r="A8409" t="str">
            <v>708100266</v>
          </cell>
          <cell r="B8409" t="str">
            <v>EtherCAT-LEITUNG M8/M8-0°-A-COD, PUR, AWG 26, 30M</v>
          </cell>
          <cell r="C8409">
            <v>0</v>
          </cell>
          <cell r="D8409">
            <v>82.01</v>
          </cell>
          <cell r="E8409">
            <v>82.01</v>
          </cell>
        </row>
        <row r="8410">
          <cell r="A8410" t="str">
            <v>708100267</v>
          </cell>
          <cell r="B8410" t="str">
            <v>EtherCAT-LEITUNG M8/M8-0°-A-COD, PUR, AWG 26, 50M</v>
          </cell>
          <cell r="C8410">
            <v>0</v>
          </cell>
          <cell r="D8410">
            <v>135.88</v>
          </cell>
          <cell r="E8410">
            <v>135.88</v>
          </cell>
        </row>
        <row r="8411">
          <cell r="A8411" t="str">
            <v>708100270</v>
          </cell>
          <cell r="B8411" t="str">
            <v>POWERLEITUNG M8-ST/M8-BU-0° PUR, 4x0,34MM² 1M</v>
          </cell>
          <cell r="C8411">
            <v>0</v>
          </cell>
          <cell r="D8411">
            <v>7.42</v>
          </cell>
          <cell r="E8411">
            <v>7.42</v>
          </cell>
        </row>
        <row r="8412">
          <cell r="A8412" t="str">
            <v>708100271</v>
          </cell>
          <cell r="B8412" t="str">
            <v>POWERLEITUNG M8-ST/M8-BU-0° PUR, 4x0,34MM² 3M</v>
          </cell>
          <cell r="C8412">
            <v>0</v>
          </cell>
          <cell r="D8412">
            <v>8.93</v>
          </cell>
          <cell r="E8412">
            <v>8.93</v>
          </cell>
        </row>
        <row r="8413">
          <cell r="A8413" t="str">
            <v>708100272</v>
          </cell>
          <cell r="B8413" t="str">
            <v>POWERLEITUNG M8-ST/M8-BU-0° PUR, 4x0,34MM² 5M</v>
          </cell>
          <cell r="C8413">
            <v>0</v>
          </cell>
          <cell r="D8413">
            <v>10.39</v>
          </cell>
          <cell r="E8413">
            <v>10.39</v>
          </cell>
        </row>
        <row r="8414">
          <cell r="A8414" t="str">
            <v>708100273</v>
          </cell>
          <cell r="B8414" t="str">
            <v>POWERLEITUNG M8-ST/M8-BU-0° PUR, 4x0,34MM² 10M</v>
          </cell>
          <cell r="C8414">
            <v>0</v>
          </cell>
          <cell r="D8414">
            <v>14.22</v>
          </cell>
          <cell r="E8414">
            <v>14.22</v>
          </cell>
        </row>
        <row r="8415">
          <cell r="A8415" t="str">
            <v>708100274</v>
          </cell>
          <cell r="B8415" t="str">
            <v>POWERLEITUNG M8-ST/M8-BU-0° PUR, 4x0,34MM² 15M</v>
          </cell>
          <cell r="C8415">
            <v>0</v>
          </cell>
          <cell r="D8415">
            <v>17.95</v>
          </cell>
          <cell r="E8415">
            <v>17.95</v>
          </cell>
        </row>
        <row r="8416">
          <cell r="A8416" t="str">
            <v>708100275</v>
          </cell>
          <cell r="B8416" t="str">
            <v>POWERLEITUNG M8-ST/M8-BU-0° PUR, 4x0,34MM² 20M</v>
          </cell>
          <cell r="C8416">
            <v>0</v>
          </cell>
          <cell r="D8416">
            <v>21.71</v>
          </cell>
          <cell r="E8416">
            <v>21.71</v>
          </cell>
        </row>
        <row r="8417">
          <cell r="A8417" t="str">
            <v>708100276</v>
          </cell>
          <cell r="B8417" t="str">
            <v>POWERLEITUNG M8-ST/M8-BU-0° PUR, 4x0,34MM² 30M</v>
          </cell>
          <cell r="C8417">
            <v>0</v>
          </cell>
          <cell r="D8417">
            <v>32.130000000000003</v>
          </cell>
          <cell r="E8417">
            <v>32.130000000000003</v>
          </cell>
        </row>
        <row r="8418">
          <cell r="A8418" t="str">
            <v>708100277</v>
          </cell>
          <cell r="B8418" t="str">
            <v>POWERLEITUNG M8-ST/M8-BU-0° PUR, 4x0,34MM² 50M</v>
          </cell>
          <cell r="C8418">
            <v>0</v>
          </cell>
          <cell r="D8418">
            <v>50.92</v>
          </cell>
          <cell r="E8418">
            <v>50.92</v>
          </cell>
        </row>
        <row r="8419">
          <cell r="A8419" t="str">
            <v>708100280</v>
          </cell>
          <cell r="B8419" t="str">
            <v xml:space="preserve">M12 St. 0°/RJ45 St. 0° geschirmt Ethernet 50M </v>
          </cell>
          <cell r="C8419">
            <v>0</v>
          </cell>
          <cell r="D8419">
            <v>103.776</v>
          </cell>
          <cell r="E8419">
            <v>103.776</v>
          </cell>
        </row>
        <row r="8420">
          <cell r="A8420" t="str">
            <v>708100281</v>
          </cell>
          <cell r="B8420" t="str">
            <v xml:space="preserve">M12 St. 0°/RJ45 St. 0° geschirmt, Ethernet 100M </v>
          </cell>
          <cell r="C8420">
            <v>0</v>
          </cell>
          <cell r="D8420">
            <v>333.94</v>
          </cell>
          <cell r="E8420">
            <v>333.94</v>
          </cell>
        </row>
        <row r="8421">
          <cell r="A8421" t="str">
            <v>708100282</v>
          </cell>
          <cell r="B8421" t="str">
            <v xml:space="preserve">M12 St. 0°/RJ45 St. 0° geschirmt, Ethernet 80M </v>
          </cell>
          <cell r="C8421"/>
          <cell r="D8421"/>
          <cell r="E8421"/>
        </row>
        <row r="8422">
          <cell r="A8422" t="str">
            <v>708100283</v>
          </cell>
          <cell r="B8422" t="str">
            <v xml:space="preserve">M12 St. 0°/RJ45 St. 0° geschirmt, Ethernet 40M </v>
          </cell>
          <cell r="C8422">
            <v>0</v>
          </cell>
          <cell r="D8422">
            <v>105.68</v>
          </cell>
          <cell r="E8422">
            <v>105.68</v>
          </cell>
        </row>
        <row r="8423">
          <cell r="A8423" t="str">
            <v>708100284</v>
          </cell>
          <cell r="B8423" t="str">
            <v xml:space="preserve">M12 St. 0°/RJ45 St. 0° geschirmt, Ethernet 60M </v>
          </cell>
          <cell r="C8423">
            <v>0</v>
          </cell>
          <cell r="D8423">
            <v>205.13</v>
          </cell>
          <cell r="E8423">
            <v>205.13</v>
          </cell>
        </row>
        <row r="8424">
          <cell r="A8424" t="str">
            <v>708100290</v>
          </cell>
          <cell r="B8424" t="str">
            <v>VERB.LEITUNG 1M, M12-ST/M8-BU-4POL, PUR, 4x0,25MM²</v>
          </cell>
          <cell r="C8424">
            <v>0</v>
          </cell>
          <cell r="D8424">
            <v>7.31</v>
          </cell>
          <cell r="E8424">
            <v>7.31</v>
          </cell>
        </row>
        <row r="8425">
          <cell r="A8425" t="str">
            <v>708100300</v>
          </cell>
          <cell r="B8425" t="str">
            <v xml:space="preserve">CONTROL-PANEL M. DVI/USB EXTENDED-ANSCHLUSS </v>
          </cell>
          <cell r="C8425">
            <v>0</v>
          </cell>
          <cell r="D8425">
            <v>680</v>
          </cell>
          <cell r="E8425">
            <v>680</v>
          </cell>
        </row>
        <row r="8426">
          <cell r="A8426" t="str">
            <v>708100310</v>
          </cell>
          <cell r="B8426" t="str">
            <v xml:space="preserve">ANSCHLUSSKIT 3M FÜR CP6900  </v>
          </cell>
          <cell r="C8426">
            <v>0</v>
          </cell>
          <cell r="D8426">
            <v>26</v>
          </cell>
          <cell r="E8426">
            <v>26</v>
          </cell>
        </row>
        <row r="8427">
          <cell r="A8427" t="str">
            <v>708100320</v>
          </cell>
          <cell r="B8427" t="str">
            <v>EtherCAT-LEITUNG M12 D-CODIERT /M8 4-POL 5M</v>
          </cell>
          <cell r="C8427">
            <v>0</v>
          </cell>
          <cell r="D8427">
            <v>21.55</v>
          </cell>
          <cell r="E8427">
            <v>21.55</v>
          </cell>
        </row>
        <row r="8428">
          <cell r="A8428" t="str">
            <v>708100321</v>
          </cell>
          <cell r="B8428" t="str">
            <v>EtherCAT-LEITUNG M12 D-CODIERT /M8 4-POL 10M</v>
          </cell>
          <cell r="C8428">
            <v>0</v>
          </cell>
          <cell r="D8428">
            <v>32.49</v>
          </cell>
          <cell r="E8428">
            <v>32.49</v>
          </cell>
        </row>
        <row r="8429">
          <cell r="A8429" t="str">
            <v>708100322</v>
          </cell>
          <cell r="B8429" t="str">
            <v>EtherCAT-LEITUNG M12 D-CODIERT /M8 4-POL 15M</v>
          </cell>
          <cell r="C8429">
            <v>0</v>
          </cell>
          <cell r="D8429">
            <v>43.38</v>
          </cell>
          <cell r="E8429">
            <v>43.38</v>
          </cell>
        </row>
        <row r="8430">
          <cell r="A8430" t="str">
            <v>708100323</v>
          </cell>
          <cell r="B8430" t="str">
            <v>EtherCAT-LEITUNG M12 D-CODIERT /M8 4-POL 20M</v>
          </cell>
          <cell r="C8430">
            <v>0</v>
          </cell>
          <cell r="D8430">
            <v>54.25</v>
          </cell>
          <cell r="E8430">
            <v>54.25</v>
          </cell>
        </row>
        <row r="8431">
          <cell r="A8431" t="str">
            <v>708100324</v>
          </cell>
          <cell r="B8431" t="str">
            <v>EtherCAT-LEITUNG M12 D-CODIERT /M8 4-POL 3M</v>
          </cell>
          <cell r="C8431">
            <v>0</v>
          </cell>
          <cell r="D8431">
            <v>28.6</v>
          </cell>
          <cell r="E8431">
            <v>28.6</v>
          </cell>
        </row>
        <row r="8432">
          <cell r="A8432" t="str">
            <v>708100325</v>
          </cell>
          <cell r="B8432" t="str">
            <v>EtherCAT-LEITUNG M12 D-CODIERT /M8 4-POL 25M</v>
          </cell>
          <cell r="C8432"/>
          <cell r="D8432">
            <v>65.16</v>
          </cell>
          <cell r="E8432">
            <v>65.16</v>
          </cell>
        </row>
        <row r="8433">
          <cell r="A8433" t="str">
            <v>708100326</v>
          </cell>
          <cell r="B8433" t="str">
            <v>EtherCAT-LEITUNG M12 D-CODIERT /M8 4-POL 30M</v>
          </cell>
          <cell r="C8433">
            <v>0</v>
          </cell>
          <cell r="D8433">
            <v>83.63</v>
          </cell>
          <cell r="E8433">
            <v>83.63</v>
          </cell>
        </row>
        <row r="8434">
          <cell r="A8434" t="str">
            <v>708100327</v>
          </cell>
          <cell r="B8434" t="str">
            <v>EtherCAT-LEITUNG M12 D-CODIERT /M8 4-POL 40M</v>
          </cell>
          <cell r="C8434"/>
          <cell r="D8434">
            <v>107.59</v>
          </cell>
          <cell r="E8434">
            <v>107.59</v>
          </cell>
        </row>
        <row r="8435">
          <cell r="A8435" t="str">
            <v>708100328</v>
          </cell>
          <cell r="B8435" t="str">
            <v>EtherCAT-LEITUNG M12 D-CODIERT /M8 4-POL 50M</v>
          </cell>
          <cell r="C8435">
            <v>0</v>
          </cell>
          <cell r="D8435">
            <v>137.52000000000001</v>
          </cell>
          <cell r="E8435">
            <v>137.52000000000001</v>
          </cell>
        </row>
        <row r="8436">
          <cell r="A8436" t="str">
            <v>708100329</v>
          </cell>
          <cell r="B8436" t="str">
            <v>EtherCAT-LEITUNG M12 D-CODIERT /M8 4-POL 60M</v>
          </cell>
          <cell r="C8436">
            <v>0</v>
          </cell>
          <cell r="D8436">
            <v>162.54</v>
          </cell>
          <cell r="E8436">
            <v>162.54</v>
          </cell>
        </row>
        <row r="8437">
          <cell r="A8437" t="str">
            <v>708100330</v>
          </cell>
          <cell r="B8437" t="str">
            <v>EtherCAT-Leitung 70m, M12 D-Codiert /M8 4-pol.</v>
          </cell>
          <cell r="C8437"/>
          <cell r="D8437">
            <v>147.63999999999999</v>
          </cell>
          <cell r="E8437">
            <v>147.63999999999999</v>
          </cell>
        </row>
        <row r="8438">
          <cell r="A8438" t="str">
            <v>708100331</v>
          </cell>
          <cell r="B8438" t="str">
            <v>Powerleitung 10m, M8-ST/M8-BU, PUR, 4x0,34MM²  CUL</v>
          </cell>
          <cell r="C8438"/>
          <cell r="D8438"/>
          <cell r="E8438"/>
        </row>
        <row r="8439">
          <cell r="A8439" t="str">
            <v>708100332</v>
          </cell>
          <cell r="B8439" t="str">
            <v>Powerleitung 15m, M8-ST/M8-BU, PUR, 4x0,34MM²  CUL</v>
          </cell>
          <cell r="C8439"/>
          <cell r="D8439"/>
          <cell r="E8439"/>
        </row>
        <row r="8440">
          <cell r="A8440" t="str">
            <v>708100333</v>
          </cell>
          <cell r="B8440" t="str">
            <v>Powerleitung 20m, M8-ST/M8-BU, PUR, 4x0,34MM²  CUL</v>
          </cell>
          <cell r="C8440"/>
          <cell r="D8440"/>
          <cell r="E8440"/>
        </row>
        <row r="8441">
          <cell r="A8441" t="str">
            <v>708100401</v>
          </cell>
          <cell r="B8441" t="str">
            <v>Digital Kompakt Servoverstärker (2-Kanal)</v>
          </cell>
          <cell r="C8441">
            <v>0</v>
          </cell>
          <cell r="D8441">
            <v>1257</v>
          </cell>
          <cell r="E8441">
            <v>1257</v>
          </cell>
        </row>
        <row r="8442">
          <cell r="A8442" t="str">
            <v>708100410</v>
          </cell>
          <cell r="B8442" t="str">
            <v>TwinSAFE-Drive-Optionskarte zu Servoverstärker</v>
          </cell>
          <cell r="C8442">
            <v>0</v>
          </cell>
          <cell r="D8442">
            <v>126</v>
          </cell>
          <cell r="E8442">
            <v>126</v>
          </cell>
        </row>
        <row r="8443">
          <cell r="A8443" t="str">
            <v>708100420</v>
          </cell>
          <cell r="B8443" t="str">
            <v>AX-Bridge-Power-Supply-Modul</v>
          </cell>
          <cell r="C8443">
            <v>0</v>
          </cell>
          <cell r="D8443">
            <v>70</v>
          </cell>
          <cell r="E8443">
            <v>70</v>
          </cell>
        </row>
        <row r="8444">
          <cell r="A8444" t="str">
            <v>708100421</v>
          </cell>
          <cell r="B8444" t="str">
            <v>AX-Bridge-Power-Distribution-Modul</v>
          </cell>
          <cell r="C8444">
            <v>0</v>
          </cell>
          <cell r="D8444">
            <v>61.11</v>
          </cell>
          <cell r="E8444">
            <v>61.11</v>
          </cell>
        </row>
        <row r="8445">
          <cell r="A8445" t="str">
            <v>708100430</v>
          </cell>
          <cell r="B8445" t="str">
            <v>Motordrossel für AX5000 bis 12 A Servomotoren</v>
          </cell>
          <cell r="C8445">
            <v>0</v>
          </cell>
          <cell r="D8445">
            <v>258</v>
          </cell>
          <cell r="E8445">
            <v>258</v>
          </cell>
        </row>
        <row r="8446">
          <cell r="A8446" t="str">
            <v>708100450</v>
          </cell>
          <cell r="B8446" t="str">
            <v>Servomotorleitung für AM8X4X 25m</v>
          </cell>
          <cell r="C8446">
            <v>0</v>
          </cell>
          <cell r="D8446">
            <v>264.81</v>
          </cell>
          <cell r="E8446">
            <v>264.81</v>
          </cell>
        </row>
        <row r="8447">
          <cell r="A8447" t="str">
            <v>708100451</v>
          </cell>
          <cell r="B8447" t="str">
            <v>Servomotorleitung für AM8X4X 50m</v>
          </cell>
          <cell r="C8447">
            <v>0</v>
          </cell>
          <cell r="D8447">
            <v>456.75</v>
          </cell>
          <cell r="E8447">
            <v>456.75</v>
          </cell>
        </row>
        <row r="8448">
          <cell r="A8448" t="str">
            <v>708100452</v>
          </cell>
          <cell r="B8448" t="str">
            <v>Servomotorleitung für AM8X4X 75m</v>
          </cell>
          <cell r="C8448">
            <v>0</v>
          </cell>
          <cell r="D8448">
            <v>640.5</v>
          </cell>
          <cell r="E8448">
            <v>640.5</v>
          </cell>
        </row>
        <row r="8449">
          <cell r="A8449" t="str">
            <v>709000000</v>
          </cell>
          <cell r="B8449" t="str">
            <v>ET 200SP CPU 1510SP F-1 PN</v>
          </cell>
          <cell r="C8449">
            <v>0</v>
          </cell>
          <cell r="D8449">
            <v>648</v>
          </cell>
          <cell r="E8449">
            <v>648</v>
          </cell>
        </row>
        <row r="8450">
          <cell r="A8450" t="str">
            <v>709000001</v>
          </cell>
          <cell r="B8450" t="str">
            <v>ET 200SP CPU 1512SP F-1 PN</v>
          </cell>
          <cell r="C8450">
            <v>0</v>
          </cell>
          <cell r="D8450">
            <v>898.5</v>
          </cell>
          <cell r="E8450">
            <v>898.5</v>
          </cell>
        </row>
        <row r="8451">
          <cell r="A8451" t="str">
            <v>709000002</v>
          </cell>
          <cell r="B8451" t="str">
            <v>ET 200SP DP CPU 1510SP-1 PN</v>
          </cell>
          <cell r="C8451">
            <v>0</v>
          </cell>
          <cell r="D8451">
            <v>550.5</v>
          </cell>
          <cell r="E8451">
            <v>550.5</v>
          </cell>
        </row>
        <row r="8452">
          <cell r="A8452" t="str">
            <v>709000003</v>
          </cell>
          <cell r="B8452" t="str">
            <v>ET 200SP CPU 1512SP-1 PN</v>
          </cell>
          <cell r="C8452">
            <v>0</v>
          </cell>
          <cell r="D8452">
            <v>705.75</v>
          </cell>
          <cell r="E8452">
            <v>705.75</v>
          </cell>
        </row>
        <row r="8453">
          <cell r="A8453" t="str">
            <v>709000004</v>
          </cell>
          <cell r="B8453" t="str">
            <v>ET 200SP PN-INTERFACE MODUL IM 155-6PN HF</v>
          </cell>
          <cell r="C8453">
            <v>0</v>
          </cell>
          <cell r="D8453">
            <v>191.75</v>
          </cell>
          <cell r="E8453">
            <v>191.75</v>
          </cell>
        </row>
        <row r="8454">
          <cell r="A8454" t="str">
            <v>709000005</v>
          </cell>
          <cell r="B8454" t="str">
            <v>ET 200SP BUSADAPTER BA 2xRJ45, BUCHSEN F. PROFINET</v>
          </cell>
          <cell r="C8454">
            <v>0</v>
          </cell>
          <cell r="D8454">
            <v>32.5</v>
          </cell>
          <cell r="E8454">
            <v>32.5</v>
          </cell>
        </row>
        <row r="8455">
          <cell r="A8455" t="str">
            <v>709000006</v>
          </cell>
          <cell r="B8455" t="str">
            <v>ET 200SP BUNDLE PROFINET IM 155-6PN ST, BA 2xRJ45</v>
          </cell>
          <cell r="C8455">
            <v>0</v>
          </cell>
          <cell r="D8455">
            <v>299.2</v>
          </cell>
          <cell r="E8455">
            <v>299.2</v>
          </cell>
        </row>
        <row r="8456">
          <cell r="A8456" t="str">
            <v>709000007</v>
          </cell>
          <cell r="B8456" t="str">
            <v>ET 200SP CPU 1514SP F-2 PN</v>
          </cell>
          <cell r="C8456">
            <v>0</v>
          </cell>
          <cell r="D8456">
            <v>1837.5</v>
          </cell>
          <cell r="E8456">
            <v>1837.5</v>
          </cell>
        </row>
        <row r="8457">
          <cell r="A8457" t="str">
            <v>709000009</v>
          </cell>
          <cell r="B8457" t="str">
            <v>MEMORY CARD, S7-1x 00 CPU 256 Mbyte</v>
          </cell>
          <cell r="C8457">
            <v>0</v>
          </cell>
          <cell r="D8457">
            <v>262.5</v>
          </cell>
          <cell r="E8457">
            <v>262.5</v>
          </cell>
        </row>
        <row r="8458">
          <cell r="A8458" t="str">
            <v>709000010</v>
          </cell>
          <cell r="B8458" t="str">
            <v>ET 200SP, BASE-UNIT BU15-P16+A0+2B, BU-Typ A0,</v>
          </cell>
          <cell r="C8458">
            <v>0</v>
          </cell>
          <cell r="D8458">
            <v>10.039999999999999</v>
          </cell>
          <cell r="E8458">
            <v>10.039999999999999</v>
          </cell>
        </row>
        <row r="8459">
          <cell r="A8459" t="str">
            <v>709000011</v>
          </cell>
          <cell r="B8459" t="str">
            <v>ET 200SP, BASE-UNIT BU15-P16+A0+2D, BU-TYP A0,</v>
          </cell>
          <cell r="C8459">
            <v>0</v>
          </cell>
          <cell r="D8459">
            <v>17.71</v>
          </cell>
          <cell r="E8459">
            <v>17.71</v>
          </cell>
        </row>
        <row r="8460">
          <cell r="A8460" t="str">
            <v>709000012</v>
          </cell>
          <cell r="B8460" t="str">
            <v>ET 200SP, BASE-UNIT BU20-P6+A2+4D, BU-TYP C0,</v>
          </cell>
          <cell r="C8460">
            <v>0</v>
          </cell>
          <cell r="D8460">
            <v>18.59</v>
          </cell>
          <cell r="E8460">
            <v>18.59</v>
          </cell>
        </row>
        <row r="8461">
          <cell r="A8461" t="str">
            <v>709000013</v>
          </cell>
          <cell r="B8461" t="str">
            <v>ET 200SP, BASE-UNIT BU20-P12+A0+0B, BU-TYP D0</v>
          </cell>
          <cell r="C8461">
            <v>0</v>
          </cell>
          <cell r="D8461">
            <v>21.2</v>
          </cell>
          <cell r="E8461">
            <v>21.2</v>
          </cell>
        </row>
        <row r="8462">
          <cell r="A8462" t="str">
            <v>709000014</v>
          </cell>
          <cell r="B8462" t="str">
            <v>ET 200SP, BASE-UNIT BU15-P16+A10+2D, BU-TYP A0</v>
          </cell>
          <cell r="C8462">
            <v>0</v>
          </cell>
          <cell r="D8462">
            <v>21.45</v>
          </cell>
          <cell r="E8462">
            <v>21.45</v>
          </cell>
        </row>
        <row r="8463">
          <cell r="A8463" t="str">
            <v>709000015</v>
          </cell>
          <cell r="B8463" t="str">
            <v xml:space="preserve">ET 200SP, BASE-UNIT BU15-P16+A10+2B, BU-TYP A0 </v>
          </cell>
          <cell r="C8463">
            <v>0</v>
          </cell>
          <cell r="D8463">
            <v>13.65</v>
          </cell>
          <cell r="E8463">
            <v>13.65</v>
          </cell>
        </row>
        <row r="8464">
          <cell r="A8464" t="str">
            <v>709000019</v>
          </cell>
          <cell r="B8464" t="str">
            <v>ET 200SP, SERVER-/ ABSCHLUSSMODUL -40...+70°C</v>
          </cell>
          <cell r="C8464">
            <v>0</v>
          </cell>
          <cell r="D8464">
            <v>79.5</v>
          </cell>
          <cell r="E8464">
            <v>79.5</v>
          </cell>
        </row>
        <row r="8465">
          <cell r="A8465" t="str">
            <v>709000020</v>
          </cell>
          <cell r="B8465" t="str">
            <v>ET 200SP, DI 8 X DC 24V HF</v>
          </cell>
          <cell r="C8465">
            <v>0</v>
          </cell>
          <cell r="D8465">
            <v>39.65</v>
          </cell>
          <cell r="E8465">
            <v>39.65</v>
          </cell>
        </row>
        <row r="8466">
          <cell r="A8466" t="str">
            <v>709000021</v>
          </cell>
          <cell r="B8466" t="str">
            <v>ET 200SP, DI 8 X DC 24V BASIC</v>
          </cell>
          <cell r="C8466">
            <v>0</v>
          </cell>
          <cell r="D8466">
            <v>32.5</v>
          </cell>
          <cell r="E8466">
            <v>32.5</v>
          </cell>
        </row>
        <row r="8467">
          <cell r="A8467" t="str">
            <v>709000022</v>
          </cell>
          <cell r="B8467" t="str">
            <v>ET 200SP, DI 16 X DC 24V ST</v>
          </cell>
          <cell r="C8467">
            <v>0</v>
          </cell>
          <cell r="D8467">
            <v>64.599999999999994</v>
          </cell>
          <cell r="E8467">
            <v>64.599999999999994</v>
          </cell>
        </row>
        <row r="8468">
          <cell r="A8468" t="str">
            <v>709000022_A</v>
          </cell>
          <cell r="B8468" t="str">
            <v>ET 200SP, DI 16 X DC 24V ST</v>
          </cell>
          <cell r="C8468">
            <v>0</v>
          </cell>
          <cell r="D8468">
            <v>57.481041196865483</v>
          </cell>
          <cell r="E8468">
            <v>57.481041196865483</v>
          </cell>
        </row>
        <row r="8469">
          <cell r="A8469" t="str">
            <v>709000023</v>
          </cell>
          <cell r="B8469" t="str">
            <v>ET 200SP, DI 8 X DC 24V HIGH SPEED</v>
          </cell>
          <cell r="C8469">
            <v>0</v>
          </cell>
          <cell r="D8469">
            <v>73.45</v>
          </cell>
          <cell r="E8469">
            <v>73.45</v>
          </cell>
        </row>
        <row r="8470">
          <cell r="A8470" t="str">
            <v>709000029</v>
          </cell>
          <cell r="B8470" t="str">
            <v>ET 200SP, F-DI 8x 24VDC HF</v>
          </cell>
          <cell r="C8470">
            <v>0</v>
          </cell>
          <cell r="D8470">
            <v>166.5</v>
          </cell>
          <cell r="E8470">
            <v>166.5</v>
          </cell>
        </row>
        <row r="8471">
          <cell r="A8471" t="str">
            <v>709000030</v>
          </cell>
          <cell r="B8471" t="str">
            <v>ET 200SP, DQ 8x 24VDC/0,5A HF</v>
          </cell>
          <cell r="C8471">
            <v>0</v>
          </cell>
          <cell r="D8471">
            <v>42.7</v>
          </cell>
          <cell r="E8471">
            <v>42.7</v>
          </cell>
        </row>
        <row r="8472">
          <cell r="A8472" t="str">
            <v>709000031</v>
          </cell>
          <cell r="B8472" t="str">
            <v>ET 200SP, DQ 8x 24VDC/0,5A ST.</v>
          </cell>
          <cell r="C8472">
            <v>0</v>
          </cell>
          <cell r="D8472">
            <v>38.15</v>
          </cell>
          <cell r="E8472">
            <v>38.15</v>
          </cell>
        </row>
        <row r="8473">
          <cell r="A8473" t="str">
            <v>709000031_A</v>
          </cell>
          <cell r="B8473" t="str">
            <v>ET 200SP, DQ 8x 24VDC/0,5A ST</v>
          </cell>
          <cell r="C8473">
            <v>0</v>
          </cell>
          <cell r="D8473">
            <v>43.22</v>
          </cell>
          <cell r="E8473">
            <v>43.22</v>
          </cell>
        </row>
        <row r="8474">
          <cell r="A8474" t="str">
            <v>709000032</v>
          </cell>
          <cell r="B8474" t="str">
            <v>ET 200SP, DQ 16x 24VDC/0,5A ST</v>
          </cell>
          <cell r="C8474">
            <v>0</v>
          </cell>
          <cell r="D8474">
            <v>57.33</v>
          </cell>
          <cell r="E8474">
            <v>57.33</v>
          </cell>
        </row>
        <row r="8475">
          <cell r="A8475" t="str">
            <v>709000032_A</v>
          </cell>
          <cell r="B8475" t="str">
            <v>ET 200SP, DQ 16x 24VDC/0,5A ST</v>
          </cell>
          <cell r="C8475">
            <v>0</v>
          </cell>
          <cell r="D8475">
            <v>67.013745445354957</v>
          </cell>
          <cell r="E8475">
            <v>67.013745445354957</v>
          </cell>
        </row>
        <row r="8476">
          <cell r="A8476" t="str">
            <v>709000033</v>
          </cell>
          <cell r="B8476" t="str">
            <v>**OPERATOR PANEL OP17**</v>
          </cell>
          <cell r="C8476"/>
          <cell r="D8476"/>
          <cell r="E8476"/>
        </row>
        <row r="8477">
          <cell r="A8477" t="str">
            <v>709000039</v>
          </cell>
          <cell r="B8477" t="str">
            <v>ET 200SP, F-DQ 4X DC 24V/2A HF</v>
          </cell>
          <cell r="C8477">
            <v>0</v>
          </cell>
          <cell r="D8477">
            <v>191.42929687500001</v>
          </cell>
          <cell r="E8477">
            <v>191.42929687500001</v>
          </cell>
        </row>
        <row r="8478">
          <cell r="A8478" t="str">
            <v>709000040</v>
          </cell>
          <cell r="B8478" t="str">
            <v>ET 200SP, CODIERELEMENT  FÜR F-DI, F-DQ; F-PM-E</v>
          </cell>
          <cell r="C8478">
            <v>0</v>
          </cell>
          <cell r="D8478">
            <v>13.898</v>
          </cell>
          <cell r="E8478">
            <v>13.898</v>
          </cell>
        </row>
        <row r="8479">
          <cell r="A8479" t="str">
            <v>709000041</v>
          </cell>
          <cell r="B8479" t="str">
            <v>STECKLEITUNG FÜR OP AN PROGRAM</v>
          </cell>
          <cell r="C8479"/>
          <cell r="D8479">
            <v>96.36</v>
          </cell>
          <cell r="E8479">
            <v>96.36</v>
          </cell>
        </row>
        <row r="8480">
          <cell r="A8480" t="str">
            <v>709000050</v>
          </cell>
          <cell r="B8480" t="str">
            <v>ET 200SP, POTENTIALVERTEILERMODUL,PotDis-TB-P1-R</v>
          </cell>
          <cell r="C8480">
            <v>0</v>
          </cell>
          <cell r="D8480">
            <v>11.67</v>
          </cell>
          <cell r="E8480">
            <v>11.67</v>
          </cell>
        </row>
        <row r="8481">
          <cell r="A8481" t="str">
            <v>709000051</v>
          </cell>
          <cell r="B8481" t="str">
            <v>ET 200SP, POTDIS-BASEUNIT P1, 17xP1(+),1x P2(-)</v>
          </cell>
          <cell r="C8481">
            <v>0</v>
          </cell>
          <cell r="D8481">
            <v>22.26</v>
          </cell>
          <cell r="E8481">
            <v>22.26</v>
          </cell>
        </row>
        <row r="8482">
          <cell r="A8482" t="str">
            <v>709000052</v>
          </cell>
          <cell r="B8482" t="str">
            <v>ET 200SP, POTDIS-BASEUNIT P1, 17xP1(+),1x P2(0V)</v>
          </cell>
          <cell r="C8482">
            <v>0</v>
          </cell>
          <cell r="D8482">
            <v>14.72</v>
          </cell>
          <cell r="E8482">
            <v>14.72</v>
          </cell>
        </row>
        <row r="8483">
          <cell r="A8483" t="str">
            <v>709000053</v>
          </cell>
          <cell r="B8483" t="str">
            <v>ET 200SP, POTENTIALVERTEILERMODUL,PotDis-TB-P2-B</v>
          </cell>
          <cell r="C8483">
            <v>0</v>
          </cell>
          <cell r="D8483">
            <v>11.67</v>
          </cell>
          <cell r="E8483">
            <v>11.67</v>
          </cell>
        </row>
        <row r="8484">
          <cell r="A8484" t="str">
            <v>709000054</v>
          </cell>
          <cell r="B8484" t="str">
            <v>ET 200SP, POTDIS-BASEUNIT P1, 17xP2(-),1x P1(+)</v>
          </cell>
          <cell r="C8484">
            <v>0</v>
          </cell>
          <cell r="D8484">
            <v>22.26</v>
          </cell>
          <cell r="E8484">
            <v>22.26</v>
          </cell>
        </row>
        <row r="8485">
          <cell r="A8485" t="str">
            <v>709000055</v>
          </cell>
          <cell r="B8485" t="str">
            <v>ET 200SP, POTDIS-BASEUNIT P1, 17xP2(-),1x P1(+)</v>
          </cell>
          <cell r="C8485">
            <v>0</v>
          </cell>
          <cell r="D8485">
            <v>14.72</v>
          </cell>
          <cell r="E8485">
            <v>14.72</v>
          </cell>
        </row>
        <row r="8486">
          <cell r="A8486" t="str">
            <v>709000060</v>
          </cell>
          <cell r="B8486" t="str">
            <v>ET 200SP, CM AS-I MASTER ST</v>
          </cell>
          <cell r="C8486">
            <v>0</v>
          </cell>
          <cell r="D8486">
            <v>266.39999999999998</v>
          </cell>
          <cell r="E8486">
            <v>266.39999999999998</v>
          </cell>
        </row>
        <row r="8487">
          <cell r="A8487" t="str">
            <v>709000061</v>
          </cell>
          <cell r="B8487" t="str">
            <v>ET 200SP, CP 1543SP-1, KOMMUNIKATIONSPROZESSOR</v>
          </cell>
          <cell r="C8487">
            <v>0</v>
          </cell>
          <cell r="D8487">
            <v>622.5</v>
          </cell>
          <cell r="E8487">
            <v>622.5</v>
          </cell>
        </row>
        <row r="8488">
          <cell r="A8488" t="str">
            <v>709000062</v>
          </cell>
          <cell r="B8488" t="str">
            <v>ET 200SP, CM 4xIO-Link Master Kommunikationsm V1.1</v>
          </cell>
          <cell r="C8488">
            <v>0</v>
          </cell>
          <cell r="D8488">
            <v>154.05000000000001</v>
          </cell>
          <cell r="E8488">
            <v>154.05000000000001</v>
          </cell>
        </row>
        <row r="8489">
          <cell r="A8489" t="str">
            <v>709000070</v>
          </cell>
          <cell r="B8489" t="str">
            <v>ET 200SP, AL ENERGY METER 480V AC ST</v>
          </cell>
          <cell r="C8489">
            <v>0</v>
          </cell>
          <cell r="D8489">
            <v>234</v>
          </cell>
          <cell r="E8489">
            <v>234</v>
          </cell>
        </row>
        <row r="8490">
          <cell r="A8490" t="str">
            <v>709000080</v>
          </cell>
          <cell r="B8490" t="str">
            <v>ET 200SP 160 REFERENZKEN.SCHILDER BA/BU</v>
          </cell>
          <cell r="C8490"/>
          <cell r="D8490">
            <v>18.07</v>
          </cell>
          <cell r="E8490">
            <v>18.07</v>
          </cell>
        </row>
        <row r="8491">
          <cell r="A8491" t="str">
            <v>709000081</v>
          </cell>
          <cell r="B8491" t="str">
            <v>ET 200SP 10 FARBKENZEICHN.SCHILDER CC02,</v>
          </cell>
          <cell r="C8491"/>
          <cell r="D8491">
            <v>7.73</v>
          </cell>
          <cell r="E8491">
            <v>7.73</v>
          </cell>
        </row>
        <row r="8492">
          <cell r="A8492" t="str">
            <v>709000082</v>
          </cell>
          <cell r="B8492" t="str">
            <v>ET 200SP 10 FARBKENZEICHN.SCHILDER CC01,</v>
          </cell>
          <cell r="C8492"/>
          <cell r="D8492">
            <v>7.73</v>
          </cell>
          <cell r="E8492">
            <v>7.73</v>
          </cell>
        </row>
        <row r="8493">
          <cell r="A8493" t="str">
            <v>709000500</v>
          </cell>
          <cell r="B8493" t="str">
            <v>SLIO PROFINET-IO-DEVICE DC 24V 2 x RJ45</v>
          </cell>
          <cell r="C8493">
            <v>0</v>
          </cell>
          <cell r="D8493">
            <v>167.00538461538463</v>
          </cell>
          <cell r="E8493">
            <v>167.00538461538463</v>
          </cell>
        </row>
        <row r="8494">
          <cell r="A8494" t="str">
            <v>709000502</v>
          </cell>
          <cell r="B8494" t="str">
            <v>SLIO PROFIBUS-DP-SLAVE DC 24V</v>
          </cell>
          <cell r="C8494">
            <v>0</v>
          </cell>
          <cell r="D8494">
            <v>0</v>
          </cell>
          <cell r="E8494">
            <v>0</v>
          </cell>
        </row>
        <row r="8495">
          <cell r="A8495" t="str">
            <v>709000510</v>
          </cell>
          <cell r="B8495" t="str">
            <v>SLIO DIGITAL-EINGABE-MODULE 4x DI DC24V 2/3 LEITER</v>
          </cell>
          <cell r="C8495">
            <v>0</v>
          </cell>
          <cell r="D8495">
            <v>23.914999999999999</v>
          </cell>
          <cell r="E8495">
            <v>23.914999999999999</v>
          </cell>
        </row>
        <row r="8496">
          <cell r="A8496" t="str">
            <v>709000511</v>
          </cell>
          <cell r="B8496" t="str">
            <v>SLIO DIGITALE EINGABE 8x DI DC 24V</v>
          </cell>
          <cell r="C8496">
            <v>0</v>
          </cell>
          <cell r="D8496">
            <v>31.68</v>
          </cell>
          <cell r="E8496">
            <v>31.68</v>
          </cell>
        </row>
        <row r="8497">
          <cell r="A8497" t="str">
            <v>709000520</v>
          </cell>
          <cell r="B8497" t="str">
            <v>SLIO DIGITALE AUSGABE 4x DO DC 24V</v>
          </cell>
          <cell r="C8497">
            <v>0</v>
          </cell>
          <cell r="D8497">
            <v>28.361590909090907</v>
          </cell>
          <cell r="E8497">
            <v>28.361590909090907</v>
          </cell>
        </row>
        <row r="8498">
          <cell r="A8498" t="str">
            <v>709000521</v>
          </cell>
          <cell r="B8498" t="str">
            <v>SLIO DIGITALE AUSGABE 8x DO DC 24V, 0,5 A</v>
          </cell>
          <cell r="C8498">
            <v>0</v>
          </cell>
          <cell r="D8498">
            <v>34.56</v>
          </cell>
          <cell r="E8498">
            <v>34.56</v>
          </cell>
        </row>
        <row r="8499">
          <cell r="A8499" t="str">
            <v>709000530</v>
          </cell>
          <cell r="B8499" t="str">
            <v>SLIO POTENTIALVERTEILER-MODULE 4 x DC24V 4 x DC 0V</v>
          </cell>
          <cell r="C8499">
            <v>0</v>
          </cell>
          <cell r="D8499">
            <v>0</v>
          </cell>
          <cell r="E8499">
            <v>0</v>
          </cell>
        </row>
        <row r="8500">
          <cell r="A8500" t="str">
            <v>709000531</v>
          </cell>
          <cell r="B8500" t="str">
            <v>SLIO POTENTIALVERTEILER-MODULE 8 x DC 24V</v>
          </cell>
          <cell r="C8500">
            <v>0</v>
          </cell>
          <cell r="D8500">
            <v>12.24</v>
          </cell>
          <cell r="E8500">
            <v>12.24</v>
          </cell>
        </row>
        <row r="8501">
          <cell r="A8501" t="str">
            <v>709000532</v>
          </cell>
          <cell r="B8501" t="str">
            <v>SLIO POTENTIALVERTEILER-MODULE 8 X DC 0V</v>
          </cell>
          <cell r="C8501">
            <v>0</v>
          </cell>
          <cell r="D8501">
            <v>12.24</v>
          </cell>
          <cell r="E8501">
            <v>12.24</v>
          </cell>
        </row>
        <row r="8502">
          <cell r="A8502" t="str">
            <v>709000533</v>
          </cell>
          <cell r="B8502" t="str">
            <v>SLIO POWER-MODULE DC 24V 10A AUSGANGS-VERS.</v>
          </cell>
          <cell r="C8502">
            <v>0</v>
          </cell>
          <cell r="D8502">
            <v>12.705454545454545</v>
          </cell>
          <cell r="E8502">
            <v>12.705454545454545</v>
          </cell>
        </row>
        <row r="8503">
          <cell r="A8503" t="str">
            <v>709001002</v>
          </cell>
          <cell r="B8503" t="str">
            <v>ET 200ECO PN, 16 DI DC 24V; 8xM12 DOPPELBELEGUNG</v>
          </cell>
          <cell r="C8503">
            <v>0</v>
          </cell>
          <cell r="D8503">
            <v>233.74</v>
          </cell>
          <cell r="E8503">
            <v>233.74</v>
          </cell>
        </row>
        <row r="8504">
          <cell r="A8504" t="str">
            <v>709001005</v>
          </cell>
          <cell r="B8504" t="str">
            <v>ET 200ECO PN, 16 DO DC 24V/1,3A; 8xM12</v>
          </cell>
          <cell r="C8504">
            <v>0</v>
          </cell>
          <cell r="D8504">
            <v>270.32</v>
          </cell>
          <cell r="E8504">
            <v>270.32</v>
          </cell>
        </row>
        <row r="8505">
          <cell r="A8505" t="str">
            <v>709001008</v>
          </cell>
          <cell r="B8505" t="str">
            <v>ET 200ECO PN, 16 DIO DC 24V/2A; 8xM12-L POWER</v>
          </cell>
          <cell r="C8505">
            <v>0</v>
          </cell>
          <cell r="D8505">
            <v>270.32</v>
          </cell>
          <cell r="E8505">
            <v>270.32</v>
          </cell>
        </row>
        <row r="8506">
          <cell r="A8506" t="str">
            <v>709001009</v>
          </cell>
          <cell r="B8506" t="str">
            <v>ET 200ECO PN, 8 DIO DC 24V/1,3A; 8xM12</v>
          </cell>
          <cell r="C8506"/>
          <cell r="D8506">
            <v>230.02</v>
          </cell>
          <cell r="E8506">
            <v>230.02</v>
          </cell>
        </row>
        <row r="8507">
          <cell r="A8507" t="str">
            <v>709001010</v>
          </cell>
          <cell r="B8507" t="str">
            <v>AS-INTERFACE ZUBEHÖR VERSCHLUSSKAPPE M12</v>
          </cell>
          <cell r="C8507">
            <v>0</v>
          </cell>
          <cell r="D8507">
            <v>0.51300000000000001</v>
          </cell>
          <cell r="E8507">
            <v>0.51300000000000001</v>
          </cell>
        </row>
        <row r="8508">
          <cell r="A8508" t="str">
            <v>709001011</v>
          </cell>
          <cell r="B8508" t="str">
            <v>KENNZEICHNUNGSSCHILDER 10x7MM RAL6034,</v>
          </cell>
          <cell r="C8508"/>
          <cell r="D8508">
            <v>0.05</v>
          </cell>
          <cell r="E8508">
            <v>0.05</v>
          </cell>
        </row>
        <row r="8509">
          <cell r="A8509" t="str">
            <v>709001012</v>
          </cell>
          <cell r="B8509" t="str">
            <v>ET 200ECO PN, Y-KABEL, DOPPELANSCHLUSS, 5-POLIG</v>
          </cell>
          <cell r="C8509">
            <v>0</v>
          </cell>
          <cell r="D8509">
            <v>15.19</v>
          </cell>
          <cell r="E8509">
            <v>15.19</v>
          </cell>
        </row>
        <row r="8510">
          <cell r="A8510" t="str">
            <v>709001013</v>
          </cell>
          <cell r="B8510" t="str">
            <v>PROFINET MONTAGESCHIENE F. ET 200ECO PN LÄNGE 0,5M</v>
          </cell>
          <cell r="C8510">
            <v>0</v>
          </cell>
          <cell r="D8510">
            <v>31</v>
          </cell>
          <cell r="E8510">
            <v>31</v>
          </cell>
        </row>
        <row r="8511">
          <cell r="A8511" t="str">
            <v>709001014</v>
          </cell>
          <cell r="B8511" t="str">
            <v>BAUGRUPPENTRÄGER ET200eco PN AN KABELPRITSCHE KPL.</v>
          </cell>
          <cell r="C8511">
            <v>3.5</v>
          </cell>
          <cell r="D8511">
            <v>31.18900305569068</v>
          </cell>
          <cell r="E8511">
            <v>39.689003055690684</v>
          </cell>
        </row>
        <row r="8512">
          <cell r="A8512" t="str">
            <v>709001015</v>
          </cell>
          <cell r="B8512" t="str">
            <v>BAUGRUPPENTRÄGER ET200eco BEARBEITET</v>
          </cell>
          <cell r="C8512">
            <v>3.5</v>
          </cell>
          <cell r="D8512">
            <v>31</v>
          </cell>
          <cell r="E8512">
            <v>39.5</v>
          </cell>
        </row>
        <row r="8513">
          <cell r="A8513" t="str">
            <v>709001016</v>
          </cell>
          <cell r="B8513" t="str">
            <v>PROFINET MONTAGESCHIENE F. ET 200ECO PN</v>
          </cell>
          <cell r="C8513"/>
          <cell r="D8513">
            <v>31</v>
          </cell>
          <cell r="E8513">
            <v>31</v>
          </cell>
        </row>
        <row r="8514">
          <cell r="A8514" t="str">
            <v>709001017</v>
          </cell>
          <cell r="B8514" t="str">
            <v>MODULTRÄGER F. ET 200 PRO MODULE</v>
          </cell>
          <cell r="C8514">
            <v>0</v>
          </cell>
          <cell r="D8514">
            <v>20.89</v>
          </cell>
          <cell r="E8514">
            <v>20.89</v>
          </cell>
        </row>
        <row r="8515">
          <cell r="A8515" t="str">
            <v>709001032</v>
          </cell>
          <cell r="B8515" t="str">
            <v xml:space="preserve">POWERLEITUNG M12 ST. 0°/M12 BU. 0° A-KOD. 3M </v>
          </cell>
          <cell r="C8515">
            <v>0</v>
          </cell>
          <cell r="D8515">
            <v>11.81</v>
          </cell>
          <cell r="E8515">
            <v>11.81</v>
          </cell>
        </row>
        <row r="8516">
          <cell r="A8516" t="str">
            <v>709001033</v>
          </cell>
          <cell r="B8516" t="str">
            <v>POWERLEITUNG M12 ST. 0°/M12 BU. 0° A-KOD. 5M</v>
          </cell>
          <cell r="C8516">
            <v>0</v>
          </cell>
          <cell r="D8516">
            <v>14.62</v>
          </cell>
          <cell r="E8516">
            <v>14.62</v>
          </cell>
        </row>
        <row r="8517">
          <cell r="A8517" t="str">
            <v>709001034</v>
          </cell>
          <cell r="B8517" t="str">
            <v>POWERLEITUNG M12 ST. 0°/M12 BU. 0° A-KOD. 10M</v>
          </cell>
          <cell r="C8517">
            <v>0</v>
          </cell>
          <cell r="D8517">
            <v>21.87</v>
          </cell>
          <cell r="E8517">
            <v>21.87</v>
          </cell>
        </row>
        <row r="8518">
          <cell r="A8518" t="str">
            <v>709001035</v>
          </cell>
          <cell r="B8518" t="str">
            <v>POWERLEITUNG M12 ST. 0°/M12 BU. 0° A-KOD. 15M</v>
          </cell>
          <cell r="C8518"/>
          <cell r="D8518">
            <v>29.14</v>
          </cell>
          <cell r="E8518">
            <v>29.14</v>
          </cell>
        </row>
        <row r="8519">
          <cell r="A8519" t="str">
            <v>709001036</v>
          </cell>
          <cell r="B8519" t="str">
            <v>POWERLEITUNG M12 ST. 0°/M12 BU. 0° A-KOD. 20M</v>
          </cell>
          <cell r="C8519">
            <v>0</v>
          </cell>
          <cell r="D8519">
            <v>36.4</v>
          </cell>
          <cell r="E8519">
            <v>36.4</v>
          </cell>
        </row>
        <row r="8520">
          <cell r="A8520" t="str">
            <v>709001037</v>
          </cell>
          <cell r="B8520" t="str">
            <v>POWERLEITUNG M12 ST. 0°/M12 BU. 0° A-KOD. 30M</v>
          </cell>
          <cell r="C8520">
            <v>0</v>
          </cell>
          <cell r="D8520">
            <v>56</v>
          </cell>
          <cell r="E8520">
            <v>56</v>
          </cell>
        </row>
        <row r="8521">
          <cell r="A8521" t="str">
            <v>709001042</v>
          </cell>
          <cell r="B8521" t="str">
            <v xml:space="preserve">M12 ST. 0° / M12 ST. 0° D-KOD. GESCHIRMT 3M  </v>
          </cell>
          <cell r="C8521">
            <v>0</v>
          </cell>
          <cell r="D8521">
            <v>16.329999999999998</v>
          </cell>
          <cell r="E8521">
            <v>16.329999999999998</v>
          </cell>
        </row>
        <row r="8522">
          <cell r="A8522" t="str">
            <v>709001043</v>
          </cell>
          <cell r="B8522" t="str">
            <v>M12 ST. 0° / M12 ST. 0° D-KOD. GESCHIRMT 5M</v>
          </cell>
          <cell r="C8522">
            <v>0</v>
          </cell>
          <cell r="D8522">
            <v>20.315000000000001</v>
          </cell>
          <cell r="E8522">
            <v>20.315000000000001</v>
          </cell>
        </row>
        <row r="8523">
          <cell r="A8523" t="str">
            <v>709001044</v>
          </cell>
          <cell r="B8523" t="str">
            <v>M12 ST. 0° / M12 ST. 0° D-KOD. GESCHIRMT 10M</v>
          </cell>
          <cell r="C8523">
            <v>0</v>
          </cell>
          <cell r="D8523">
            <v>26.23</v>
          </cell>
          <cell r="E8523">
            <v>26.23</v>
          </cell>
        </row>
        <row r="8524">
          <cell r="A8524" t="str">
            <v>709001045</v>
          </cell>
          <cell r="B8524" t="str">
            <v>M12 ST. 0° / M12 ST. 0° D-KOD. GESCHIRMT 15M</v>
          </cell>
          <cell r="C8524">
            <v>0</v>
          </cell>
          <cell r="D8524">
            <v>37.156666666666666</v>
          </cell>
          <cell r="E8524">
            <v>37.156666666666666</v>
          </cell>
        </row>
        <row r="8525">
          <cell r="A8525" t="str">
            <v>709001046</v>
          </cell>
          <cell r="B8525" t="str">
            <v>M12 ST. 0° / M12 ST. 0° D-KOD. GESCHIRMT 20M</v>
          </cell>
          <cell r="C8525">
            <v>0</v>
          </cell>
          <cell r="D8525">
            <v>45.155000000000001</v>
          </cell>
          <cell r="E8525">
            <v>45.155000000000001</v>
          </cell>
        </row>
        <row r="8526">
          <cell r="A8526" t="str">
            <v>709001047</v>
          </cell>
          <cell r="B8526" t="str">
            <v>M12 ST. 0° / M12 ST. 0° D-KOD. GESCHIRMT 30M</v>
          </cell>
          <cell r="C8526">
            <v>0</v>
          </cell>
          <cell r="D8526">
            <v>60.32</v>
          </cell>
          <cell r="E8526">
            <v>60.32</v>
          </cell>
        </row>
        <row r="8527">
          <cell r="A8527" t="str">
            <v>709001051</v>
          </cell>
          <cell r="B8527" t="str">
            <v>M12 ST. 0° D-KOD. / RJ45 ST. 0° GESCHIRMT 25M</v>
          </cell>
          <cell r="C8527">
            <v>0</v>
          </cell>
          <cell r="D8527">
            <v>47.22</v>
          </cell>
          <cell r="E8527">
            <v>47.22</v>
          </cell>
        </row>
        <row r="8528">
          <cell r="A8528" t="str">
            <v>709001053</v>
          </cell>
          <cell r="B8528" t="str">
            <v>M12 ST. 0° D-KOD. / RJ45 ST. 0° GESCHIRMT 3M</v>
          </cell>
          <cell r="C8528">
            <v>0</v>
          </cell>
          <cell r="D8528">
            <v>11.477499999999999</v>
          </cell>
          <cell r="E8528">
            <v>11.477499999999999</v>
          </cell>
        </row>
        <row r="8529">
          <cell r="A8529" t="str">
            <v>709001054</v>
          </cell>
          <cell r="B8529" t="str">
            <v>M12 ST. 0° D-KOD. / RJ45 ST. 0° GESCHIRMT 5M</v>
          </cell>
          <cell r="C8529">
            <v>0</v>
          </cell>
          <cell r="D8529">
            <v>13.82</v>
          </cell>
          <cell r="E8529">
            <v>13.82</v>
          </cell>
        </row>
        <row r="8530">
          <cell r="A8530" t="str">
            <v>709001055</v>
          </cell>
          <cell r="B8530" t="str">
            <v>M12 ST. 0° D-KOD. / RJ45 ST. 0° GESCHIRMT 10M</v>
          </cell>
          <cell r="C8530">
            <v>0</v>
          </cell>
          <cell r="D8530">
            <v>25.074999999999999</v>
          </cell>
          <cell r="E8530">
            <v>25.074999999999999</v>
          </cell>
        </row>
        <row r="8531">
          <cell r="A8531" t="str">
            <v>709001056</v>
          </cell>
          <cell r="B8531" t="str">
            <v>M12 ST. 0° D-KOD. / RJ45 ST. 0° GESCHIRMT 15M</v>
          </cell>
          <cell r="C8531">
            <v>0</v>
          </cell>
          <cell r="D8531">
            <v>32.452500000000001</v>
          </cell>
          <cell r="E8531">
            <v>32.452500000000001</v>
          </cell>
        </row>
        <row r="8532">
          <cell r="A8532" t="str">
            <v>709001057</v>
          </cell>
          <cell r="B8532" t="str">
            <v>M12 ST. 0° D-KOD. / RJ45 ST. 0° GESCHIRMT 20M</v>
          </cell>
          <cell r="C8532">
            <v>0</v>
          </cell>
          <cell r="D8532">
            <v>39.869999999999997</v>
          </cell>
          <cell r="E8532">
            <v>39.869999999999997</v>
          </cell>
        </row>
        <row r="8533">
          <cell r="A8533" t="str">
            <v>709001058</v>
          </cell>
          <cell r="B8533" t="str">
            <v>M12 ST. 0° D-KOD. / RJ45 ST. 0° GESCHIRMT 30M</v>
          </cell>
          <cell r="C8533">
            <v>0</v>
          </cell>
          <cell r="D8533">
            <v>60.405000000000001</v>
          </cell>
          <cell r="E8533">
            <v>60.405000000000001</v>
          </cell>
        </row>
        <row r="8534">
          <cell r="A8534" t="str">
            <v>709001060</v>
          </cell>
          <cell r="B8534" t="str">
            <v>ETHERNET RJ45 St-0°/RJ45 St-0° PUR 4-POLIG 1M</v>
          </cell>
          <cell r="C8534">
            <v>0</v>
          </cell>
          <cell r="D8534">
            <v>13.5</v>
          </cell>
          <cell r="E8534">
            <v>13.5</v>
          </cell>
        </row>
        <row r="8535">
          <cell r="A8535" t="str">
            <v>709001061</v>
          </cell>
          <cell r="B8535" t="str">
            <v>ETHERNET RJ45 St-0°/RJ45 St-0° PUR 4-POLIG 1,5M</v>
          </cell>
          <cell r="C8535"/>
          <cell r="D8535">
            <v>14.42</v>
          </cell>
          <cell r="E8535">
            <v>14.42</v>
          </cell>
        </row>
        <row r="8536">
          <cell r="A8536" t="str">
            <v>709001062</v>
          </cell>
          <cell r="B8536" t="str">
            <v>ETHERNET RJ45 St-0°/RJ45 St-0° PUR 4-POLIG 3M</v>
          </cell>
          <cell r="C8536">
            <v>0</v>
          </cell>
          <cell r="D8536">
            <v>17.12</v>
          </cell>
          <cell r="E8536">
            <v>17.12</v>
          </cell>
        </row>
        <row r="8537">
          <cell r="A8537" t="str">
            <v>709001063</v>
          </cell>
          <cell r="B8537" t="str">
            <v>ETHERNET RJ45 St-0°/RJ45 St-0° PUR 4-POLIG 5M</v>
          </cell>
          <cell r="C8537"/>
          <cell r="D8537">
            <v>20.72</v>
          </cell>
          <cell r="E8537">
            <v>20.72</v>
          </cell>
        </row>
        <row r="8538">
          <cell r="A8538" t="str">
            <v>709002001</v>
          </cell>
          <cell r="B8538" t="str">
            <v>TBEN-S1-8DXP KOMPAKTES  I/O-MODUL 8 UNI-KANÄLE</v>
          </cell>
          <cell r="C8538">
            <v>0</v>
          </cell>
          <cell r="D8538">
            <v>105.7</v>
          </cell>
          <cell r="E8538">
            <v>105.7</v>
          </cell>
        </row>
        <row r="8539">
          <cell r="A8539" t="str">
            <v>709002002</v>
          </cell>
          <cell r="B8539" t="str">
            <v xml:space="preserve">TBEN-S1-4DIP-4DOP, KOMPAKTES  I/O-MODUL </v>
          </cell>
          <cell r="C8539">
            <v>0</v>
          </cell>
          <cell r="D8539">
            <v>92.12</v>
          </cell>
          <cell r="E8539">
            <v>92.12</v>
          </cell>
        </row>
        <row r="8540">
          <cell r="A8540" t="str">
            <v>709002003</v>
          </cell>
          <cell r="B8540" t="str">
            <v xml:space="preserve">TBEN-S1-8DIP, KOMPAKTES  INPUT-MODUL </v>
          </cell>
          <cell r="C8540">
            <v>0</v>
          </cell>
          <cell r="D8540">
            <v>87.85</v>
          </cell>
          <cell r="E8540">
            <v>87.85</v>
          </cell>
        </row>
        <row r="8541">
          <cell r="A8541" t="str">
            <v>709002004</v>
          </cell>
          <cell r="B8541" t="str">
            <v xml:space="preserve">TBEN-S1-8DOP, KOMPAKTES OUTPUT-MODUL </v>
          </cell>
          <cell r="C8541">
            <v>0</v>
          </cell>
          <cell r="D8541">
            <v>98.56</v>
          </cell>
          <cell r="E8541">
            <v>98.56</v>
          </cell>
        </row>
        <row r="8542">
          <cell r="A8542" t="str">
            <v>709002005</v>
          </cell>
          <cell r="B8542" t="str">
            <v>FEN20-16DXP, KOMPAKTES IP20 MODUL 16 UNI. DI/DO</v>
          </cell>
          <cell r="C8542">
            <v>0</v>
          </cell>
          <cell r="D8542">
            <v>137.21</v>
          </cell>
          <cell r="E8542">
            <v>137.21</v>
          </cell>
        </row>
        <row r="8543">
          <cell r="A8543" t="str">
            <v>709002006</v>
          </cell>
          <cell r="B8543" t="str">
            <v>FEN20-4DIP-4XP, KOMPAKTES IP20 MODUL 4 DIG. DI/DO</v>
          </cell>
          <cell r="C8543">
            <v>0</v>
          </cell>
          <cell r="D8543">
            <v>108.35</v>
          </cell>
          <cell r="E8543">
            <v>108.35</v>
          </cell>
        </row>
        <row r="8544">
          <cell r="A8544" t="str">
            <v>709002007</v>
          </cell>
          <cell r="B8544" t="str">
            <v xml:space="preserve">TBEN-S2-KOMPAKTES MULTIPROTOKOLL I/O-MODUL </v>
          </cell>
          <cell r="C8544">
            <v>0</v>
          </cell>
          <cell r="D8544">
            <v>231.07</v>
          </cell>
          <cell r="E8544">
            <v>231.07</v>
          </cell>
        </row>
        <row r="8545">
          <cell r="A8545" t="str">
            <v>709002008</v>
          </cell>
          <cell r="B8545" t="str">
            <v xml:space="preserve">TBEN-S2-4IOL KOMPAKTES I/O-MODUL 4 IO-LINK MASTER </v>
          </cell>
          <cell r="C8545">
            <v>0</v>
          </cell>
          <cell r="D8545">
            <v>171.36</v>
          </cell>
          <cell r="E8545">
            <v>171.36</v>
          </cell>
        </row>
        <row r="8546">
          <cell r="A8546" t="str">
            <v>709003001</v>
          </cell>
          <cell r="B8546" t="str">
            <v>DIGITALE EIN-AUSGÄNGE MVK DIO16 IRT, M12 D-KODIERT</v>
          </cell>
          <cell r="C8546">
            <v>0</v>
          </cell>
          <cell r="D8546">
            <v>429.29</v>
          </cell>
          <cell r="E8546">
            <v>429.29</v>
          </cell>
        </row>
        <row r="8547">
          <cell r="A8547" t="str">
            <v>709004000</v>
          </cell>
          <cell r="B8547" t="str">
            <v>DIGITALE EIN- AUSGÄNGE DIO16 SOLID67 M12 POWER</v>
          </cell>
          <cell r="C8547">
            <v>0</v>
          </cell>
          <cell r="D8547">
            <v>259.22379999999998</v>
          </cell>
          <cell r="E8547">
            <v>259.22379999999998</v>
          </cell>
        </row>
        <row r="8548">
          <cell r="A8548" t="str">
            <v>709004100</v>
          </cell>
          <cell r="B8548" t="str">
            <v>IMPACT67 DIGITALE EIN-/AUSGÄNGE DIO16 M12 POWER</v>
          </cell>
          <cell r="C8548">
            <v>0</v>
          </cell>
          <cell r="D8548">
            <v>334.72</v>
          </cell>
          <cell r="E8548">
            <v>334.72</v>
          </cell>
        </row>
        <row r="8549">
          <cell r="A8549" t="str">
            <v>710000011</v>
          </cell>
          <cell r="B8549" t="str">
            <v>ERSATZ-MODULELEKTRONIK TYP: IB STME 24 DO 16/3</v>
          </cell>
          <cell r="C8549"/>
          <cell r="D8549">
            <v>454.44</v>
          </cell>
          <cell r="E8549">
            <v>454.44</v>
          </cell>
        </row>
        <row r="8550">
          <cell r="A8550" t="str">
            <v>710000012</v>
          </cell>
          <cell r="B8550" t="str">
            <v xml:space="preserve">BUSKLEMME TYP: IBS ST 24 BK-T 2754341 </v>
          </cell>
          <cell r="C8550">
            <v>0</v>
          </cell>
          <cell r="D8550">
            <v>412.28</v>
          </cell>
          <cell r="E8550">
            <v>412.28</v>
          </cell>
        </row>
        <row r="8551">
          <cell r="A8551" t="str">
            <v>710000013</v>
          </cell>
          <cell r="B8551" t="str">
            <v>ERSATZ-MODULELEKTRONIK FÜR BUSKLEMME</v>
          </cell>
          <cell r="C8551"/>
          <cell r="D8551">
            <v>405</v>
          </cell>
          <cell r="E8551">
            <v>405</v>
          </cell>
        </row>
        <row r="8552">
          <cell r="A8552" t="str">
            <v>710000015</v>
          </cell>
          <cell r="B8552" t="str">
            <v>EINGABEMODUL TYP: IB ST 24 DI32/2</v>
          </cell>
          <cell r="C8552"/>
          <cell r="D8552">
            <v>250.75</v>
          </cell>
          <cell r="E8552">
            <v>250.75</v>
          </cell>
        </row>
        <row r="8553">
          <cell r="A8553" t="str">
            <v>710000016</v>
          </cell>
          <cell r="B8553" t="str">
            <v xml:space="preserve">ERSATZ-MODULELEKTRONIK TYP: IB STME 24 DI 32/2 </v>
          </cell>
          <cell r="C8553"/>
          <cell r="D8553">
            <v>585.62</v>
          </cell>
          <cell r="E8553">
            <v>585.62</v>
          </cell>
        </row>
        <row r="8554">
          <cell r="A8554" t="str">
            <v>710000017</v>
          </cell>
          <cell r="B8554" t="str">
            <v xml:space="preserve">ERSATZSICHERUNG  IB ST 24 DI32/2 TYP: IBS TR5 2AT </v>
          </cell>
          <cell r="C8554"/>
          <cell r="D8554">
            <v>4.7300000000000004</v>
          </cell>
          <cell r="E8554">
            <v>4.7300000000000004</v>
          </cell>
        </row>
        <row r="8555">
          <cell r="A8555" t="str">
            <v>710000018</v>
          </cell>
          <cell r="B8555" t="str">
            <v>AUSGABEMODUL TYP: IB ST 24 DO32/2</v>
          </cell>
          <cell r="C8555"/>
          <cell r="D8555">
            <v>866.72</v>
          </cell>
          <cell r="E8555">
            <v>866.72</v>
          </cell>
        </row>
        <row r="8556">
          <cell r="A8556" t="str">
            <v>710000019</v>
          </cell>
          <cell r="B8556" t="str">
            <v xml:space="preserve">ERSATZ-MODULELEKTRONIK TYP: IB STME 24 DO 32/2 </v>
          </cell>
          <cell r="C8556"/>
          <cell r="D8556">
            <v>293.25</v>
          </cell>
          <cell r="E8556">
            <v>293.25</v>
          </cell>
        </row>
        <row r="8557">
          <cell r="A8557" t="str">
            <v>710000020</v>
          </cell>
          <cell r="B8557" t="str">
            <v xml:space="preserve">ERSATZSICHERUNG TYP: IBS TR5 5AT </v>
          </cell>
          <cell r="C8557"/>
          <cell r="D8557">
            <v>5.05</v>
          </cell>
          <cell r="E8557">
            <v>5.05</v>
          </cell>
        </row>
        <row r="8558">
          <cell r="A8558" t="str">
            <v>710000021</v>
          </cell>
          <cell r="B8558" t="str">
            <v xml:space="preserve">ANSCHALTBAUGRUPPE IBS S5 DSC/I-T GEN4  115U-135U </v>
          </cell>
          <cell r="C8558"/>
          <cell r="D8558">
            <v>644.23</v>
          </cell>
          <cell r="E8558">
            <v>644.23</v>
          </cell>
        </row>
        <row r="8559">
          <cell r="A8559" t="str">
            <v>710000022</v>
          </cell>
          <cell r="B8559" t="str">
            <v>IBS-EINGABEMODUL IB ST 24 DI16/4</v>
          </cell>
          <cell r="C8559"/>
          <cell r="D8559">
            <v>212.6</v>
          </cell>
          <cell r="E8559">
            <v>212.6</v>
          </cell>
        </row>
        <row r="8560">
          <cell r="A8560" t="str">
            <v>710000023</v>
          </cell>
          <cell r="B8560" t="str">
            <v>IBS-AUSGABEMODUL IB ST 24 DO16/3</v>
          </cell>
          <cell r="C8560"/>
          <cell r="D8560">
            <v>244.81</v>
          </cell>
          <cell r="E8560">
            <v>244.81</v>
          </cell>
        </row>
        <row r="8561">
          <cell r="A8561" t="str">
            <v>710000027</v>
          </cell>
          <cell r="B8561" t="str">
            <v xml:space="preserve">IBS-ST BUSKLEMME (MAX.4E/A-MO.)  IBS ST 24 BKM-T </v>
          </cell>
          <cell r="C8561"/>
          <cell r="D8561">
            <v>82.57</v>
          </cell>
          <cell r="E8561">
            <v>82.57</v>
          </cell>
        </row>
        <row r="8562">
          <cell r="A8562" t="str">
            <v>710000028</v>
          </cell>
          <cell r="B8562" t="str">
            <v>ST-EINGABE-MODUL ZUGFEDERNANSCHLUSS</v>
          </cell>
          <cell r="C8562"/>
          <cell r="D8562">
            <v>225.48</v>
          </cell>
          <cell r="E8562">
            <v>225.48</v>
          </cell>
        </row>
        <row r="8563">
          <cell r="A8563" t="str">
            <v>710000029</v>
          </cell>
          <cell r="B8563" t="str">
            <v>ST-AUSGABE-MODUL IBS-ST ZF - 24 DO32/2</v>
          </cell>
          <cell r="C8563"/>
          <cell r="D8563">
            <v>298.92</v>
          </cell>
          <cell r="E8563">
            <v>298.92</v>
          </cell>
        </row>
        <row r="8564">
          <cell r="A8564" t="str">
            <v>710000032</v>
          </cell>
          <cell r="B8564" t="str">
            <v xml:space="preserve">IBS-ST-BUSKLEMME M. FERNBUSSTICH </v>
          </cell>
          <cell r="C8564"/>
          <cell r="D8564">
            <v>236.22</v>
          </cell>
          <cell r="E8564">
            <v>236.22</v>
          </cell>
        </row>
        <row r="8565">
          <cell r="A8565" t="str">
            <v>710000033</v>
          </cell>
          <cell r="B8565" t="str">
            <v xml:space="preserve">IBS-ST-BUSKLEMME ZUGFEDERNANSCHLUSS IBS-ST ZF24BK </v>
          </cell>
          <cell r="C8565"/>
          <cell r="D8565">
            <v>156.46</v>
          </cell>
          <cell r="E8565">
            <v>156.46</v>
          </cell>
        </row>
        <row r="8566">
          <cell r="A8566" t="str">
            <v>710000034</v>
          </cell>
          <cell r="B8566" t="str">
            <v>ST-EINGABE-MODUL ZUGFEDERNANSCHL IBS-STZF-24DI16/4</v>
          </cell>
          <cell r="C8566"/>
          <cell r="D8566">
            <v>212.6</v>
          </cell>
          <cell r="E8566">
            <v>212.6</v>
          </cell>
        </row>
        <row r="8567">
          <cell r="A8567" t="str">
            <v>710000035</v>
          </cell>
          <cell r="B8567" t="str">
            <v>ST-AUSGABE-MODUL IBS-STZF-24DO16/3 ZUGFEDERNANSCHL</v>
          </cell>
          <cell r="C8567"/>
          <cell r="D8567">
            <v>262.29000000000002</v>
          </cell>
          <cell r="E8567">
            <v>262.29000000000002</v>
          </cell>
        </row>
        <row r="8568">
          <cell r="A8568" t="str">
            <v>710000036</v>
          </cell>
          <cell r="B8568" t="str">
            <v xml:space="preserve">ERSATZ-KLEMMENTEIL TYP: IBSTTB 24 DI 32 </v>
          </cell>
          <cell r="C8568"/>
          <cell r="D8568">
            <v>79.05</v>
          </cell>
          <cell r="E8568">
            <v>79.05</v>
          </cell>
        </row>
        <row r="8569">
          <cell r="A8569" t="str">
            <v>710001002</v>
          </cell>
          <cell r="B8569" t="str">
            <v>PARAM-SPEICHER FÜR ANSCHALTBAUGR.GEN.5 2MB</v>
          </cell>
          <cell r="C8569"/>
          <cell r="D8569">
            <v>227.14</v>
          </cell>
          <cell r="E8569">
            <v>227.14</v>
          </cell>
        </row>
        <row r="8570">
          <cell r="A8570" t="str">
            <v>710003000</v>
          </cell>
          <cell r="B8570" t="str">
            <v>****Gesperrt***BUSKOPPLER IBS IL 24 BK-DSUB-PAC</v>
          </cell>
          <cell r="C8570"/>
          <cell r="D8570">
            <v>119.25</v>
          </cell>
          <cell r="E8570">
            <v>119.25</v>
          </cell>
        </row>
        <row r="8571">
          <cell r="A8571" t="str">
            <v>710003001</v>
          </cell>
          <cell r="B8571" t="str">
            <v>****Gesperrt***IBS IL 24 BK-T BUSKLEMME KUPFER</v>
          </cell>
          <cell r="C8571">
            <v>0</v>
          </cell>
          <cell r="D8571">
            <v>0</v>
          </cell>
          <cell r="E8571">
            <v>0</v>
          </cell>
        </row>
        <row r="8572">
          <cell r="A8572" t="str">
            <v>710003003</v>
          </cell>
          <cell r="B8572" t="str">
            <v>IB IL 24 DI 2-PAC, INLINE-KLEMME</v>
          </cell>
          <cell r="C8572"/>
          <cell r="D8572">
            <v>31.5</v>
          </cell>
          <cell r="E8572">
            <v>31.5</v>
          </cell>
        </row>
        <row r="8573">
          <cell r="A8573" t="str">
            <v>710003004</v>
          </cell>
          <cell r="B8573" t="str">
            <v xml:space="preserve">IB IL FIELD 8, BESCHRIFTUNGSFELD </v>
          </cell>
          <cell r="C8573">
            <v>0</v>
          </cell>
          <cell r="D8573">
            <v>1.92</v>
          </cell>
          <cell r="E8573">
            <v>1.92</v>
          </cell>
        </row>
        <row r="8574">
          <cell r="A8574" t="str">
            <v>710003005</v>
          </cell>
          <cell r="B8574" t="str">
            <v>****Gesperrt***IB IL 24 DI 8 DIGI-EINGÄNGE</v>
          </cell>
          <cell r="C8574"/>
          <cell r="D8574"/>
          <cell r="E8574"/>
        </row>
        <row r="8575">
          <cell r="A8575" t="str">
            <v>710003006</v>
          </cell>
          <cell r="B8575" t="str">
            <v>***Gesperrt***IB IL 24 DI 16, 16 DIGITALE EINGÄNGE</v>
          </cell>
          <cell r="C8575">
            <v>0</v>
          </cell>
          <cell r="D8575">
            <v>0</v>
          </cell>
          <cell r="E8575">
            <v>0</v>
          </cell>
        </row>
        <row r="8576">
          <cell r="A8576" t="str">
            <v>710003007</v>
          </cell>
          <cell r="B8576" t="str">
            <v>IB IL 24 DO 2-2A-PAC, 2 DIGITALE AUSGÄNGE, 2A</v>
          </cell>
          <cell r="C8576"/>
          <cell r="D8576">
            <v>56.22</v>
          </cell>
          <cell r="E8576">
            <v>56.22</v>
          </cell>
        </row>
        <row r="8577">
          <cell r="A8577" t="str">
            <v>710003008</v>
          </cell>
          <cell r="B8577" t="str">
            <v>***Gesperrt***IB IL 24 DO 4, 4 DIGITALE AUSGÄNGE,</v>
          </cell>
          <cell r="C8577"/>
          <cell r="D8577"/>
          <cell r="E8577"/>
        </row>
        <row r="8578">
          <cell r="A8578" t="str">
            <v>710003009</v>
          </cell>
          <cell r="B8578" t="str">
            <v>***Gesperrt***IB IL 24 DO 8, ACHT DIGITALE AUSGÄNG</v>
          </cell>
          <cell r="C8578">
            <v>0</v>
          </cell>
          <cell r="D8578">
            <v>0</v>
          </cell>
          <cell r="E8578">
            <v>0</v>
          </cell>
        </row>
        <row r="8579">
          <cell r="A8579" t="str">
            <v>710003010</v>
          </cell>
          <cell r="B8579" t="str">
            <v>***Gesperrt***IB IL 24 DO 16, 16 DIGITALE AUSGÄNGE</v>
          </cell>
          <cell r="C8579"/>
          <cell r="D8579"/>
          <cell r="E8579"/>
        </row>
        <row r="8580">
          <cell r="A8580" t="str">
            <v>710003011</v>
          </cell>
          <cell r="B8580" t="str">
            <v>***Gesperr***IBS- FERNBUS-STICH IBS IL 24 RIBS IL</v>
          </cell>
          <cell r="C8580">
            <v>0</v>
          </cell>
          <cell r="D8580">
            <v>64.430000000000007</v>
          </cell>
          <cell r="E8580">
            <v>64.430000000000007</v>
          </cell>
        </row>
        <row r="8581">
          <cell r="A8581" t="str">
            <v>710003012</v>
          </cell>
          <cell r="B8581" t="str">
            <v>IB IL 24 PWR IN-PAC, EINSPEISEKLEMME</v>
          </cell>
          <cell r="C8581"/>
          <cell r="D8581">
            <v>20.2</v>
          </cell>
          <cell r="E8581">
            <v>20.2</v>
          </cell>
        </row>
        <row r="8582">
          <cell r="A8582" t="str">
            <v>710003013</v>
          </cell>
          <cell r="B8582" t="str">
            <v>IB IL 24 SEG/F-PAC, SEGMENTKLEMME</v>
          </cell>
          <cell r="C8582">
            <v>0</v>
          </cell>
          <cell r="D8582">
            <v>27.4</v>
          </cell>
          <cell r="E8582">
            <v>27.4</v>
          </cell>
        </row>
        <row r="8583">
          <cell r="A8583" t="str">
            <v>710003014</v>
          </cell>
          <cell r="B8583" t="str">
            <v>IB IL BK-PLSET/CP, STECKER-SET FÜR IB-ZUBEHÖR</v>
          </cell>
          <cell r="C8583"/>
          <cell r="D8583">
            <v>11.34</v>
          </cell>
          <cell r="E8583">
            <v>11.34</v>
          </cell>
        </row>
        <row r="8584">
          <cell r="A8584" t="str">
            <v>710003015</v>
          </cell>
          <cell r="B8584" t="str">
            <v>IL PB BK DP/V1-PAC, PROFIBUSKOPPLER</v>
          </cell>
          <cell r="C8584">
            <v>0</v>
          </cell>
          <cell r="D8584">
            <v>224.88</v>
          </cell>
          <cell r="E8584">
            <v>224.88</v>
          </cell>
        </row>
        <row r="8585">
          <cell r="A8585" t="str">
            <v>710003016</v>
          </cell>
          <cell r="B8585" t="str">
            <v>PB IL 24 BK DIO 16/16, PROFIBUSKOPPLER +16 DI.EIN+</v>
          </cell>
          <cell r="C8585">
            <v>0</v>
          </cell>
          <cell r="D8585">
            <v>373</v>
          </cell>
          <cell r="E8585">
            <v>373</v>
          </cell>
        </row>
        <row r="8586">
          <cell r="A8586" t="str">
            <v>710003017</v>
          </cell>
          <cell r="B8586" t="str">
            <v>IB IL 24 SEG-PAC IL SEGMENTKLEMME</v>
          </cell>
          <cell r="C8586">
            <v>0</v>
          </cell>
          <cell r="D8586">
            <v>20.38</v>
          </cell>
          <cell r="E8586">
            <v>20.38</v>
          </cell>
        </row>
        <row r="8587">
          <cell r="A8587" t="str">
            <v>710003018</v>
          </cell>
          <cell r="B8587" t="str">
            <v>IB IL 24 DI 4-PAC, 4 DIGITALE EINGÄNE</v>
          </cell>
          <cell r="C8587">
            <v>0</v>
          </cell>
          <cell r="D8587">
            <v>47.5</v>
          </cell>
          <cell r="E8587">
            <v>47.5</v>
          </cell>
        </row>
        <row r="8588">
          <cell r="A8588" t="str">
            <v>710003019</v>
          </cell>
          <cell r="B8588" t="str">
            <v>IB IL 24 DI 8-PAC, 8 DIGITALE EINGÄNGE</v>
          </cell>
          <cell r="C8588">
            <v>0</v>
          </cell>
          <cell r="D8588">
            <v>72</v>
          </cell>
          <cell r="E8588">
            <v>72</v>
          </cell>
        </row>
        <row r="8589">
          <cell r="A8589" t="str">
            <v>710003020</v>
          </cell>
          <cell r="B8589" t="str">
            <v>IB IL 24 DI 16-PAC, 16 DIGITALE EINGÄNGE</v>
          </cell>
          <cell r="C8589">
            <v>0</v>
          </cell>
          <cell r="D8589">
            <v>124.62</v>
          </cell>
          <cell r="E8589">
            <v>124.62</v>
          </cell>
        </row>
        <row r="8590">
          <cell r="A8590" t="str">
            <v>710003021</v>
          </cell>
          <cell r="B8590" t="str">
            <v>IB IL 24 DO 2-PAC, 2 DIGITALE AUSGÄNGE, 500mA</v>
          </cell>
          <cell r="C8590">
            <v>0</v>
          </cell>
          <cell r="D8590">
            <v>39.35</v>
          </cell>
          <cell r="E8590">
            <v>39.35</v>
          </cell>
        </row>
        <row r="8591">
          <cell r="A8591" t="str">
            <v>710003022</v>
          </cell>
          <cell r="B8591" t="str">
            <v>IB IL 24 DO 4-PAC, 4 DIGITALE AUSGÄNGE, 500mA</v>
          </cell>
          <cell r="C8591">
            <v>0</v>
          </cell>
          <cell r="D8591">
            <v>59.5</v>
          </cell>
          <cell r="E8591">
            <v>59.5</v>
          </cell>
        </row>
        <row r="8592">
          <cell r="A8592" t="str">
            <v>710003023</v>
          </cell>
          <cell r="B8592" t="str">
            <v>IB IL 24 DO 8-PAC, 8 DIGITALE AUSGÄNGE</v>
          </cell>
          <cell r="C8592">
            <v>0</v>
          </cell>
          <cell r="D8592">
            <v>120</v>
          </cell>
          <cell r="E8592">
            <v>120</v>
          </cell>
        </row>
        <row r="8593">
          <cell r="A8593" t="str">
            <v>710003024</v>
          </cell>
          <cell r="B8593" t="str">
            <v>IB IL 24 DO 16-PAC, 16 DIGITALE AUSGÄNGE</v>
          </cell>
          <cell r="C8593">
            <v>0</v>
          </cell>
          <cell r="D8593">
            <v>173.34</v>
          </cell>
          <cell r="E8593">
            <v>173.34</v>
          </cell>
        </row>
        <row r="8594">
          <cell r="A8594" t="str">
            <v>710003025</v>
          </cell>
          <cell r="B8594" t="str">
            <v>D-SUB-BUSSTECKER 9-POL, SCHRAUBKANSCHLUSS</v>
          </cell>
          <cell r="C8594">
            <v>0</v>
          </cell>
          <cell r="D8594">
            <v>28.17</v>
          </cell>
          <cell r="E8594">
            <v>28.17</v>
          </cell>
        </row>
        <row r="8595">
          <cell r="A8595" t="str">
            <v>710003026</v>
          </cell>
          <cell r="B8595" t="str">
            <v>D-SUB-BUSSTECKER, BUCHSE-9-POL, SCHRAUBANSCHL.</v>
          </cell>
          <cell r="C8595">
            <v>0</v>
          </cell>
          <cell r="D8595">
            <v>28.17</v>
          </cell>
          <cell r="E8595">
            <v>28.17</v>
          </cell>
        </row>
        <row r="8596">
          <cell r="A8596" t="str">
            <v>710004001</v>
          </cell>
          <cell r="B8596" t="str">
            <v>ET200M DP alternativartikel***708003037****</v>
          </cell>
          <cell r="C8596">
            <v>0</v>
          </cell>
          <cell r="D8596">
            <v>155.62</v>
          </cell>
          <cell r="E8596">
            <v>155.62</v>
          </cell>
        </row>
        <row r="8597">
          <cell r="A8597" t="str">
            <v>710004002</v>
          </cell>
          <cell r="B8597" t="str">
            <v>SIMATIC DP, STECKADAPTER Z.MONTAGE DER PLASTIK-SI</v>
          </cell>
          <cell r="C8597"/>
          <cell r="D8597">
            <v>26.32</v>
          </cell>
          <cell r="E8597">
            <v>26.32</v>
          </cell>
        </row>
        <row r="8598">
          <cell r="A8598" t="str">
            <v>710004003</v>
          </cell>
          <cell r="B8598" t="str">
            <v>PC-ADAPTER USB A2</v>
          </cell>
          <cell r="C8598">
            <v>0</v>
          </cell>
          <cell r="D8598">
            <v>307.5</v>
          </cell>
          <cell r="E8598">
            <v>307.5</v>
          </cell>
        </row>
        <row r="8599">
          <cell r="A8599" t="str">
            <v>710005000</v>
          </cell>
          <cell r="B8599" t="str">
            <v xml:space="preserve">IFM-STROMVERSORGUNG  FÜR AS-INTERFACE 230V/8A  </v>
          </cell>
          <cell r="C8599"/>
          <cell r="D8599">
            <v>204.56</v>
          </cell>
          <cell r="E8599">
            <v>204.56</v>
          </cell>
        </row>
        <row r="8600">
          <cell r="A8600" t="str">
            <v>710005001</v>
          </cell>
          <cell r="B8600" t="str">
            <v>STROMV.ASI QUINT100-240/4.8EFD</v>
          </cell>
          <cell r="C8600">
            <v>0</v>
          </cell>
          <cell r="D8600">
            <v>284.89999999999998</v>
          </cell>
          <cell r="E8600">
            <v>284.89999999999998</v>
          </cell>
        </row>
        <row r="8601">
          <cell r="A8601" t="str">
            <v>710005002</v>
          </cell>
          <cell r="B8601" t="str">
            <v>GATEWAY AS-INTERFACE/PROFIBUS DP IP20</v>
          </cell>
          <cell r="C8601">
            <v>0</v>
          </cell>
          <cell r="D8601">
            <v>317.2</v>
          </cell>
          <cell r="E8601">
            <v>317.2</v>
          </cell>
        </row>
        <row r="8602">
          <cell r="A8602" t="str">
            <v>710005003</v>
          </cell>
          <cell r="B8602" t="str">
            <v xml:space="preserve">AS-INTERFACE DI8 EINGANGSMODUL MVK12-ASI DI8  </v>
          </cell>
          <cell r="C8602"/>
          <cell r="D8602">
            <v>64.09</v>
          </cell>
          <cell r="E8602">
            <v>64.09</v>
          </cell>
        </row>
        <row r="8603">
          <cell r="A8603" t="str">
            <v>710005004</v>
          </cell>
          <cell r="B8603" t="str">
            <v xml:space="preserve">AS-INTERFACE DO8 AUSGANGSMODUL MVK12-ASI DO8 </v>
          </cell>
          <cell r="C8603">
            <v>0</v>
          </cell>
          <cell r="D8603">
            <v>73.61</v>
          </cell>
          <cell r="E8603">
            <v>73.61</v>
          </cell>
        </row>
        <row r="8604">
          <cell r="A8604" t="str">
            <v>710005005</v>
          </cell>
          <cell r="B8604" t="str">
            <v xml:space="preserve">AS-INTERFACE DI4/ DO4 EIN/AUSGANGSMODUL </v>
          </cell>
          <cell r="C8604">
            <v>0</v>
          </cell>
          <cell r="D8604">
            <v>137.21</v>
          </cell>
          <cell r="E8604">
            <v>137.21</v>
          </cell>
        </row>
        <row r="8605">
          <cell r="A8605" t="str">
            <v>710005006</v>
          </cell>
          <cell r="B8605" t="str">
            <v>AS-INTERFACE I/O-MODULE IP20 MASI</v>
          </cell>
          <cell r="C8605"/>
          <cell r="D8605">
            <v>70.8</v>
          </cell>
          <cell r="E8605">
            <v>70.8</v>
          </cell>
        </row>
        <row r="8606">
          <cell r="A8606" t="str">
            <v>710005020</v>
          </cell>
          <cell r="B8606" t="str">
            <v>ENDKAPPE FÜR AS-INTERFACE PROFILLEITUNG VE=4 ST</v>
          </cell>
          <cell r="C8606">
            <v>0</v>
          </cell>
          <cell r="D8606">
            <v>3.85</v>
          </cell>
          <cell r="E8606">
            <v>3.85</v>
          </cell>
        </row>
        <row r="8607">
          <cell r="A8607" t="str">
            <v>710005021</v>
          </cell>
          <cell r="B8607" t="str">
            <v>M12 BLINDSTOPFEN FÜR AS-INTERFACEMODULE</v>
          </cell>
          <cell r="C8607">
            <v>0</v>
          </cell>
          <cell r="D8607">
            <v>1.7526173043974871</v>
          </cell>
          <cell r="E8607">
            <v>1.7526173043974871</v>
          </cell>
        </row>
        <row r="8608">
          <cell r="A8608" t="str">
            <v>710005022</v>
          </cell>
          <cell r="B8608" t="str">
            <v>BEFESTIGUNGSSCHELLE F. AS-INTERFACE PROFILLEITUNG</v>
          </cell>
          <cell r="C8608"/>
          <cell r="D8608">
            <v>49.3</v>
          </cell>
          <cell r="E8608">
            <v>49.3</v>
          </cell>
        </row>
        <row r="8609">
          <cell r="A8609" t="str">
            <v>710005023</v>
          </cell>
          <cell r="B8609" t="str">
            <v>MASI 67 VERTEILER VERKNÜFUNG 2-3, 2-4 PROFIBUSK</v>
          </cell>
          <cell r="C8609"/>
          <cell r="D8609">
            <v>34.159999999999997</v>
          </cell>
          <cell r="E8609">
            <v>34.159999999999997</v>
          </cell>
        </row>
        <row r="8610">
          <cell r="A8610" t="str">
            <v>710005024</v>
          </cell>
          <cell r="B8610" t="str">
            <v>MASI 67 UMSETZER M12 BUCHSE</v>
          </cell>
          <cell r="C8610"/>
          <cell r="D8610">
            <v>34.159999999999997</v>
          </cell>
          <cell r="E8610">
            <v>34.159999999999997</v>
          </cell>
        </row>
        <row r="8611">
          <cell r="A8611" t="str">
            <v>710006000</v>
          </cell>
          <cell r="B8611" t="str">
            <v>AS-INTERFACE NETZTEIL 5A 230-500V</v>
          </cell>
          <cell r="C8611">
            <v>0</v>
          </cell>
          <cell r="D8611">
            <v>183.6</v>
          </cell>
          <cell r="E8611">
            <v>183.6</v>
          </cell>
        </row>
        <row r="8612">
          <cell r="A8612" t="str">
            <v>710006001</v>
          </cell>
          <cell r="B8612" t="str">
            <v>AS-INTERFACE NETZTEIL 8A 230-500V</v>
          </cell>
          <cell r="C8612">
            <v>0</v>
          </cell>
          <cell r="D8612">
            <v>268.64999999999998</v>
          </cell>
          <cell r="E8612">
            <v>268.64999999999998</v>
          </cell>
        </row>
        <row r="8613">
          <cell r="A8613" t="str">
            <v>710006002</v>
          </cell>
          <cell r="B8613" t="str">
            <v>DP/AS-INTERFACE LINK (1MASTER) EINFACH GATEWAY</v>
          </cell>
          <cell r="C8613">
            <v>0</v>
          </cell>
          <cell r="D8613">
            <v>468</v>
          </cell>
          <cell r="E8613">
            <v>468</v>
          </cell>
        </row>
        <row r="8614">
          <cell r="A8614" t="str">
            <v>710006003</v>
          </cell>
          <cell r="B8614" t="str">
            <v>DP/AS-INTERFACE LINK (2MASTER) DOPPEL GATEWAY</v>
          </cell>
          <cell r="C8614">
            <v>0</v>
          </cell>
          <cell r="D8614">
            <v>369</v>
          </cell>
          <cell r="E8614">
            <v>369</v>
          </cell>
        </row>
        <row r="8615">
          <cell r="A8615" t="str">
            <v>710006004</v>
          </cell>
          <cell r="B8615" t="str">
            <v>ASI-KOMPAKTMODUL K60 4DI M12</v>
          </cell>
          <cell r="C8615"/>
          <cell r="D8615">
            <v>44.64</v>
          </cell>
          <cell r="E8615">
            <v>44.64</v>
          </cell>
        </row>
        <row r="8616">
          <cell r="A8616" t="str">
            <v>710006005</v>
          </cell>
          <cell r="B8616" t="str">
            <v>ASI-KOMPAKTMODUL K60 8DI M12</v>
          </cell>
          <cell r="C8616">
            <v>0</v>
          </cell>
          <cell r="D8616">
            <v>118.35</v>
          </cell>
          <cell r="E8616">
            <v>118.35</v>
          </cell>
        </row>
        <row r="8617">
          <cell r="A8617" t="str">
            <v>710006006</v>
          </cell>
          <cell r="B8617" t="str">
            <v>ASI-KOMPAKTMODUL K60 4DO M12</v>
          </cell>
          <cell r="C8617"/>
          <cell r="D8617">
            <v>80.099999999999994</v>
          </cell>
          <cell r="E8617">
            <v>80.099999999999994</v>
          </cell>
        </row>
        <row r="8618">
          <cell r="A8618" t="str">
            <v>710006007</v>
          </cell>
          <cell r="B8618" t="str">
            <v>freie Nummer</v>
          </cell>
          <cell r="C8618"/>
          <cell r="D8618">
            <v>131.85</v>
          </cell>
          <cell r="E8618">
            <v>131.85</v>
          </cell>
        </row>
        <row r="8619">
          <cell r="A8619" t="str">
            <v>710006008</v>
          </cell>
          <cell r="B8619" t="str">
            <v>ASI-KOMPAKTMODUL K60 4DI/4DO M12</v>
          </cell>
          <cell r="C8619">
            <v>0</v>
          </cell>
          <cell r="D8619">
            <v>74.7</v>
          </cell>
          <cell r="E8619">
            <v>74.7</v>
          </cell>
        </row>
        <row r="8620">
          <cell r="A8620" t="str">
            <v>710006010</v>
          </cell>
          <cell r="B8620" t="str">
            <v>ASI-MONTAGEPLATTE FÜR K60</v>
          </cell>
          <cell r="C8620">
            <v>0</v>
          </cell>
          <cell r="D8620">
            <v>7.42</v>
          </cell>
          <cell r="E8620">
            <v>7.42</v>
          </cell>
        </row>
        <row r="8621">
          <cell r="A8621" t="str">
            <v>710006011</v>
          </cell>
          <cell r="B8621" t="str">
            <v>ASI-VERSCHLUSSKAPPE M12</v>
          </cell>
          <cell r="C8621">
            <v>0</v>
          </cell>
          <cell r="D8621">
            <v>0.54900000000000004</v>
          </cell>
          <cell r="E8621">
            <v>0.54900000000000004</v>
          </cell>
        </row>
        <row r="8622">
          <cell r="A8622" t="str">
            <v>710006012</v>
          </cell>
          <cell r="B8622" t="str">
            <v>ASI-EXTENSION-PLUG (DIAGNOSE)</v>
          </cell>
          <cell r="C8622">
            <v>0</v>
          </cell>
          <cell r="D8622">
            <v>38.200000000000003</v>
          </cell>
          <cell r="E8622">
            <v>38.200000000000003</v>
          </cell>
        </row>
        <row r="8623">
          <cell r="A8623" t="str">
            <v>710006013</v>
          </cell>
          <cell r="B8623" t="str">
            <v>ASI-ÜBERGANG AS-I LEITUNG-&gt;M12, VAZ-T1-FK-G10-V1</v>
          </cell>
          <cell r="C8623">
            <v>0</v>
          </cell>
          <cell r="D8623">
            <v>5.88</v>
          </cell>
          <cell r="E8623">
            <v>5.88</v>
          </cell>
        </row>
        <row r="8624">
          <cell r="A8624" t="str">
            <v>710006014</v>
          </cell>
          <cell r="B8624" t="str">
            <v>PASSIV-VERTEILER VAZ-2FK-G10-BRIDGE</v>
          </cell>
          <cell r="C8624">
            <v>0</v>
          </cell>
          <cell r="D8624">
            <v>7.72</v>
          </cell>
          <cell r="E8624">
            <v>7.72</v>
          </cell>
        </row>
        <row r="8625">
          <cell r="A8625" t="str">
            <v>710006015</v>
          </cell>
          <cell r="B8625" t="str">
            <v>PASSIV-VERTEILER -&gt;M12 PUR 1M</v>
          </cell>
          <cell r="C8625">
            <v>0</v>
          </cell>
          <cell r="D8625">
            <v>16.72</v>
          </cell>
          <cell r="E8625">
            <v>16.72</v>
          </cell>
        </row>
        <row r="8626">
          <cell r="A8626" t="str">
            <v>710006016</v>
          </cell>
          <cell r="B8626" t="str">
            <v>PASSIV-VERTEILER -&gt;M12 PUR 4M</v>
          </cell>
          <cell r="C8626">
            <v>0</v>
          </cell>
          <cell r="D8626">
            <v>18.3</v>
          </cell>
          <cell r="E8626">
            <v>18.3</v>
          </cell>
        </row>
        <row r="8627">
          <cell r="A8627" t="str">
            <v>710006018</v>
          </cell>
          <cell r="B8627" t="str">
            <v>ASI-ÜBERGANG AS-I + EXT-&gt;M12, VAZ-2T1-FK-G10-V1</v>
          </cell>
          <cell r="C8627">
            <v>0</v>
          </cell>
          <cell r="D8627">
            <v>12.81</v>
          </cell>
          <cell r="E8627">
            <v>12.81</v>
          </cell>
        </row>
        <row r="8628">
          <cell r="A8628" t="str">
            <v>710006020</v>
          </cell>
          <cell r="B8628" t="str">
            <v>JOKARI ASI-ABISOLIERZ.</v>
          </cell>
          <cell r="C8628">
            <v>0</v>
          </cell>
          <cell r="D8628">
            <v>101.97</v>
          </cell>
          <cell r="E8628">
            <v>101.97</v>
          </cell>
        </row>
        <row r="8629">
          <cell r="A8629" t="str">
            <v>710006021</v>
          </cell>
          <cell r="B8629" t="str">
            <v>ASI ADRESSIERGERÄT ASI-PM2</v>
          </cell>
          <cell r="C8629">
            <v>0</v>
          </cell>
          <cell r="D8629">
            <v>183</v>
          </cell>
          <cell r="E8629">
            <v>183</v>
          </cell>
        </row>
        <row r="8630">
          <cell r="A8630" t="str">
            <v>710006022</v>
          </cell>
          <cell r="B8630" t="str">
            <v>AS-i-PM2-DSL1 ADRESSIERKABEL</v>
          </cell>
          <cell r="C8630">
            <v>0</v>
          </cell>
          <cell r="D8630">
            <v>12</v>
          </cell>
          <cell r="E8630">
            <v>12</v>
          </cell>
        </row>
        <row r="8631">
          <cell r="A8631" t="str">
            <v>710006030</v>
          </cell>
          <cell r="B8631" t="str">
            <v>ASI-MODUL F90 4E/4A (IP20)</v>
          </cell>
          <cell r="C8631">
            <v>0</v>
          </cell>
          <cell r="D8631">
            <v>72.900000000000006</v>
          </cell>
          <cell r="E8631">
            <v>72.900000000000006</v>
          </cell>
        </row>
        <row r="8632">
          <cell r="A8632" t="str">
            <v>710006031</v>
          </cell>
          <cell r="B8632" t="str">
            <v>ASI-SLIMLINE MODUL S45 4DI/4DO (IP20)</v>
          </cell>
          <cell r="C8632">
            <v>0</v>
          </cell>
          <cell r="D8632">
            <v>78.3</v>
          </cell>
          <cell r="E8632">
            <v>78.3</v>
          </cell>
        </row>
        <row r="8633">
          <cell r="A8633" t="str">
            <v>710006040</v>
          </cell>
          <cell r="B8633" t="str">
            <v>ASISAFE BASIS SICHERHEITSMONITOR IP20</v>
          </cell>
          <cell r="C8633">
            <v>0</v>
          </cell>
          <cell r="D8633">
            <v>160.19999999999999</v>
          </cell>
          <cell r="E8633">
            <v>160.19999999999999</v>
          </cell>
        </row>
        <row r="8634">
          <cell r="A8634" t="str">
            <v>710006045</v>
          </cell>
          <cell r="B8634" t="str">
            <v>ASI F-ADAPT.FÜR NA/NH (3SB)</v>
          </cell>
          <cell r="C8634"/>
          <cell r="D8634">
            <v>102.3</v>
          </cell>
          <cell r="E8634">
            <v>102.3</v>
          </cell>
        </row>
        <row r="8635">
          <cell r="A8635" t="str">
            <v>710006055</v>
          </cell>
          <cell r="B8635" t="str">
            <v>ASI NOT-AUS IN 1FACH-GEHÄUSE</v>
          </cell>
          <cell r="C8635">
            <v>0</v>
          </cell>
          <cell r="D8635">
            <v>113.46</v>
          </cell>
          <cell r="E8635">
            <v>113.46</v>
          </cell>
        </row>
        <row r="8636">
          <cell r="A8636" t="str">
            <v>710006100</v>
          </cell>
          <cell r="B8636" t="str">
            <v>GATEWAY AS-I/PROFINET (SIEMENS)</v>
          </cell>
          <cell r="C8636">
            <v>0</v>
          </cell>
          <cell r="D8636">
            <v>369</v>
          </cell>
          <cell r="E8636">
            <v>369</v>
          </cell>
        </row>
        <row r="8637">
          <cell r="A8637" t="str">
            <v>710006110</v>
          </cell>
          <cell r="B8637" t="str">
            <v>GATEWAY AS-I/PROFINET BW1912</v>
          </cell>
          <cell r="C8637">
            <v>0</v>
          </cell>
          <cell r="D8637">
            <v>487.2</v>
          </cell>
          <cell r="E8637">
            <v>487.2</v>
          </cell>
        </row>
        <row r="8638">
          <cell r="A8638" t="str">
            <v>710006120</v>
          </cell>
          <cell r="B8638" t="str">
            <v>ASI SICHERHEITSMON.4-16FG,BW2000</v>
          </cell>
          <cell r="C8638">
            <v>0</v>
          </cell>
          <cell r="D8638">
            <v>632</v>
          </cell>
          <cell r="E8638">
            <v>632</v>
          </cell>
        </row>
        <row r="8639">
          <cell r="A8639" t="str">
            <v>710006130</v>
          </cell>
          <cell r="B8639" t="str">
            <v xml:space="preserve">AS-INTERFACE NETZTEIL 8A 380-550V </v>
          </cell>
          <cell r="C8639">
            <v>0</v>
          </cell>
          <cell r="D8639">
            <v>260</v>
          </cell>
          <cell r="E8639">
            <v>260</v>
          </cell>
        </row>
        <row r="8640">
          <cell r="A8640" t="str">
            <v>710006208</v>
          </cell>
          <cell r="B8640" t="str">
            <v>ASI-KOMPAKTM. K60 DIGIT.SPEZ.3.0 A/B-Slave,</v>
          </cell>
          <cell r="C8640">
            <v>0</v>
          </cell>
          <cell r="D8640">
            <v>80.099999999999994</v>
          </cell>
          <cell r="E8640">
            <v>80.099999999999994</v>
          </cell>
        </row>
        <row r="8641">
          <cell r="A8641" t="str">
            <v>711000003</v>
          </cell>
          <cell r="B8641" t="str">
            <v>SCANNER VISOLUX</v>
          </cell>
          <cell r="C8641">
            <v>0</v>
          </cell>
          <cell r="D8641">
            <v>743</v>
          </cell>
          <cell r="E8641">
            <v>743</v>
          </cell>
        </row>
        <row r="8642">
          <cell r="A8642" t="str">
            <v>711000004</v>
          </cell>
          <cell r="B8642" t="str">
            <v>MONTAGEPLATTE M26A (FÜR SCANNER) VISOLUX</v>
          </cell>
          <cell r="C8642"/>
          <cell r="D8642">
            <v>20.45</v>
          </cell>
          <cell r="E8642">
            <v>20.45</v>
          </cell>
        </row>
        <row r="8643">
          <cell r="A8643" t="str">
            <v>711000031</v>
          </cell>
          <cell r="B8643" t="str">
            <v>LINIENSCANNER CLV 410-0010 GERADER LICHTAUSTRITT</v>
          </cell>
          <cell r="C8643"/>
          <cell r="D8643">
            <v>434.6</v>
          </cell>
          <cell r="E8643">
            <v>434.6</v>
          </cell>
        </row>
        <row r="8644">
          <cell r="A8644" t="str">
            <v>711000032</v>
          </cell>
          <cell r="B8644" t="str">
            <v xml:space="preserve">DATENKONZENTRATOR CLX 200-3041RS232 230V </v>
          </cell>
          <cell r="C8644"/>
          <cell r="D8644">
            <v>1380.1</v>
          </cell>
          <cell r="E8644">
            <v>1380.1</v>
          </cell>
        </row>
        <row r="8645">
          <cell r="A8645" t="str">
            <v>711000033</v>
          </cell>
          <cell r="B8645" t="str">
            <v>VERSORGUNGSLEITUNG FÜR CLX 200230VAC</v>
          </cell>
          <cell r="C8645"/>
          <cell r="D8645">
            <v>27.6</v>
          </cell>
          <cell r="E8645">
            <v>27.6</v>
          </cell>
        </row>
        <row r="8646">
          <cell r="A8646" t="str">
            <v>711000034</v>
          </cell>
          <cell r="B8646" t="str">
            <v>LINIENSCANNER CLV 430-6010 SCHWINGSPIEGEL</v>
          </cell>
          <cell r="C8646">
            <v>0</v>
          </cell>
          <cell r="D8646">
            <v>1342.5</v>
          </cell>
          <cell r="E8646">
            <v>1342.5</v>
          </cell>
        </row>
        <row r="8647">
          <cell r="A8647" t="str">
            <v>711000035</v>
          </cell>
          <cell r="B8647" t="str">
            <v>UNIVERSAL-KLEMMHALTER (F.CLV430)</v>
          </cell>
          <cell r="C8647"/>
          <cell r="D8647">
            <v>24</v>
          </cell>
          <cell r="E8647">
            <v>24</v>
          </cell>
        </row>
        <row r="8648">
          <cell r="A8648" t="str">
            <v>711000036</v>
          </cell>
          <cell r="B8648" t="str">
            <v>RASTERSCANNER CLV410-1010  GERADER LICHTAUSTRITT</v>
          </cell>
          <cell r="C8648"/>
          <cell r="D8648">
            <v>840</v>
          </cell>
          <cell r="E8648">
            <v>840</v>
          </cell>
        </row>
        <row r="8649">
          <cell r="A8649" t="str">
            <v>711000037</v>
          </cell>
          <cell r="B8649" t="str">
            <v>RASTERSCANNER CLV420-1010  GERADER LICHTAUSTRITT</v>
          </cell>
          <cell r="C8649">
            <v>0</v>
          </cell>
          <cell r="D8649">
            <v>450</v>
          </cell>
          <cell r="E8649">
            <v>450</v>
          </cell>
        </row>
        <row r="8650">
          <cell r="A8650" t="str">
            <v>711000038</v>
          </cell>
          <cell r="B8650" t="str">
            <v>LINIESCANNER CLV420-0010  GERADER LICHTAUSTRITT</v>
          </cell>
          <cell r="C8650">
            <v>0</v>
          </cell>
          <cell r="D8650">
            <v>450</v>
          </cell>
          <cell r="E8650">
            <v>450</v>
          </cell>
        </row>
        <row r="8651">
          <cell r="A8651" t="str">
            <v>711000039</v>
          </cell>
          <cell r="B8651" t="str">
            <v>LINIENSCANNER CLV430-0010</v>
          </cell>
          <cell r="C8651">
            <v>0</v>
          </cell>
          <cell r="D8651">
            <v>1035</v>
          </cell>
          <cell r="E8651">
            <v>1035</v>
          </cell>
        </row>
        <row r="8652">
          <cell r="A8652" t="str">
            <v>711000040</v>
          </cell>
          <cell r="B8652" t="str">
            <v>LINIENSCANNER CLV 450-0010</v>
          </cell>
          <cell r="C8652"/>
          <cell r="D8652">
            <v>2092.5</v>
          </cell>
          <cell r="E8652">
            <v>2092.5</v>
          </cell>
        </row>
        <row r="8653">
          <cell r="A8653" t="str">
            <v>711000044</v>
          </cell>
          <cell r="B8653" t="str">
            <v>MULTIPLEXER MUX400-0000</v>
          </cell>
          <cell r="C8653"/>
          <cell r="D8653">
            <v>1035</v>
          </cell>
          <cell r="E8653">
            <v>1035</v>
          </cell>
        </row>
        <row r="8654">
          <cell r="A8654" t="str">
            <v>711000045</v>
          </cell>
          <cell r="B8654" t="str">
            <v>ANSCHLUSSMODUL CDB420-001 DC24V +20%</v>
          </cell>
          <cell r="C8654">
            <v>0</v>
          </cell>
          <cell r="D8654">
            <v>69</v>
          </cell>
          <cell r="E8654">
            <v>69</v>
          </cell>
        </row>
        <row r="8655">
          <cell r="A8655" t="str">
            <v>711000046</v>
          </cell>
          <cell r="B8655" t="str">
            <v>****711000069***bestellen. Artikel nicht mehr</v>
          </cell>
          <cell r="C8655">
            <v>0</v>
          </cell>
          <cell r="D8655">
            <v>59</v>
          </cell>
          <cell r="E8655">
            <v>59</v>
          </cell>
        </row>
        <row r="8656">
          <cell r="A8656" t="str">
            <v>711000047</v>
          </cell>
          <cell r="B8656" t="str">
            <v>BEFESTIGUNGSWINKEL F.CLV420/430 HORIZ+VERTIK</v>
          </cell>
          <cell r="C8656">
            <v>0</v>
          </cell>
          <cell r="D8656">
            <v>13.5</v>
          </cell>
          <cell r="E8656">
            <v>13.5</v>
          </cell>
        </row>
        <row r="8657">
          <cell r="A8657" t="str">
            <v>711000048</v>
          </cell>
          <cell r="B8657" t="str">
            <v>ANSCHLUSSMODUL CDM420-0001</v>
          </cell>
          <cell r="C8657"/>
          <cell r="D8657">
            <v>237.04</v>
          </cell>
          <cell r="E8657">
            <v>237.04</v>
          </cell>
        </row>
        <row r="8658">
          <cell r="A8658" t="str">
            <v>711000049</v>
          </cell>
          <cell r="B8658" t="str">
            <v>FELDBUSGW. FÜR ETHERNET CMF400-3101</v>
          </cell>
          <cell r="C8658">
            <v>0</v>
          </cell>
          <cell r="D8658">
            <v>652.37</v>
          </cell>
          <cell r="E8658">
            <v>652.37</v>
          </cell>
        </row>
        <row r="8659">
          <cell r="A8659" t="str">
            <v>711000050</v>
          </cell>
          <cell r="B8659" t="str">
            <v xml:space="preserve">SCHNITTSTELLEN-KONVERTER RS232/RS485-P  </v>
          </cell>
          <cell r="C8659"/>
          <cell r="D8659">
            <v>260.55</v>
          </cell>
          <cell r="E8659">
            <v>260.55</v>
          </cell>
        </row>
        <row r="8660">
          <cell r="A8660" t="str">
            <v>711000051</v>
          </cell>
          <cell r="B8660" t="str">
            <v xml:space="preserve">W&amp;T-SCHNITTSTELLEN-KONVERTER USB --&gt; RS232/RS485 </v>
          </cell>
          <cell r="C8660">
            <v>0</v>
          </cell>
          <cell r="D8660">
            <v>106.66</v>
          </cell>
          <cell r="E8660">
            <v>106.66</v>
          </cell>
        </row>
        <row r="8661">
          <cell r="A8661" t="str">
            <v>711000052</v>
          </cell>
          <cell r="B8661" t="str">
            <v>SCHNITTSTELLENWANDLER ETHERNETETHERNET</v>
          </cell>
          <cell r="C8661">
            <v>0</v>
          </cell>
          <cell r="D8661">
            <v>129</v>
          </cell>
          <cell r="E8661">
            <v>129</v>
          </cell>
        </row>
        <row r="8662">
          <cell r="A8662" t="str">
            <v>711000053</v>
          </cell>
          <cell r="B8662" t="str">
            <v>ANSCHLUSSMODUL BMX-420E</v>
          </cell>
          <cell r="C8662">
            <v>0</v>
          </cell>
          <cell r="D8662">
            <v>454.22</v>
          </cell>
          <cell r="E8662">
            <v>454.22</v>
          </cell>
        </row>
        <row r="8663">
          <cell r="A8663" t="str">
            <v>711000058</v>
          </cell>
          <cell r="B8663" t="str">
            <v>LINIENSCANNER SHORT-RANGE CLV632-0120</v>
          </cell>
          <cell r="C8663">
            <v>0</v>
          </cell>
          <cell r="D8663">
            <v>710.8</v>
          </cell>
          <cell r="E8663">
            <v>710.8</v>
          </cell>
        </row>
        <row r="8664">
          <cell r="A8664" t="str">
            <v>711000059</v>
          </cell>
          <cell r="B8664" t="str">
            <v>RASTERSCANNER  SHORT-RANGE CLV622-1120 (ETHERNET)</v>
          </cell>
          <cell r="C8664">
            <v>0</v>
          </cell>
          <cell r="D8664">
            <v>478.4</v>
          </cell>
          <cell r="E8664">
            <v>478.4</v>
          </cell>
        </row>
        <row r="8665">
          <cell r="A8665" t="str">
            <v>711000060</v>
          </cell>
          <cell r="B8665" t="str">
            <v>RASTERSCANNER CLV620-1120(ETHERNET)</v>
          </cell>
          <cell r="C8665">
            <v>0</v>
          </cell>
          <cell r="D8665">
            <v>511.8</v>
          </cell>
          <cell r="E8665">
            <v>511.8</v>
          </cell>
        </row>
        <row r="8666">
          <cell r="A8666" t="str">
            <v>711000061</v>
          </cell>
          <cell r="B8666" t="str">
            <v>LEITUNG M12-4-POL. ETHERNET [VS-MSD-IP20-93E/ 0,5]</v>
          </cell>
          <cell r="C8666">
            <v>0</v>
          </cell>
          <cell r="D8666">
            <v>11.81</v>
          </cell>
          <cell r="E8666">
            <v>11.81</v>
          </cell>
        </row>
        <row r="8667">
          <cell r="A8667" t="str">
            <v>711000062</v>
          </cell>
          <cell r="B8667" t="str">
            <v>ANSCHLUSSLEITUNG M12/0°/BU/12POL 10M</v>
          </cell>
          <cell r="C8667">
            <v>0</v>
          </cell>
          <cell r="D8667">
            <v>16.895</v>
          </cell>
          <cell r="E8667">
            <v>16.895</v>
          </cell>
        </row>
        <row r="8668">
          <cell r="A8668" t="str">
            <v>711000063</v>
          </cell>
          <cell r="B8668" t="str">
            <v>ANSCHLUSSLEITUNG M12/BUCHSE/12POL/20M</v>
          </cell>
          <cell r="C8668">
            <v>0</v>
          </cell>
          <cell r="D8668">
            <v>21.87</v>
          </cell>
          <cell r="E8668">
            <v>21.87</v>
          </cell>
        </row>
        <row r="8669">
          <cell r="A8669" t="str">
            <v>711000064</v>
          </cell>
          <cell r="B8669" t="str">
            <v>BEFESTIGUNGSSATZ SCHNELLSPANNER</v>
          </cell>
          <cell r="C8669">
            <v>0</v>
          </cell>
          <cell r="D8669">
            <v>39</v>
          </cell>
          <cell r="E8669">
            <v>39</v>
          </cell>
        </row>
        <row r="8670">
          <cell r="A8670" t="str">
            <v>711000065</v>
          </cell>
          <cell r="B8670" t="str">
            <v>LINIENSCANNER CLV650-0120 (ETHERNET)</v>
          </cell>
          <cell r="C8670">
            <v>0</v>
          </cell>
          <cell r="D8670">
            <v>1537.5</v>
          </cell>
          <cell r="E8670">
            <v>1537.5</v>
          </cell>
        </row>
        <row r="8671">
          <cell r="A8671" t="str">
            <v>711000066</v>
          </cell>
          <cell r="B8671" t="str">
            <v>LINIENSCANNER CLV650-0000 (CAN-SCHNITTSTELLE)</v>
          </cell>
          <cell r="C8671">
            <v>0</v>
          </cell>
          <cell r="D8671">
            <v>1462.5</v>
          </cell>
          <cell r="E8671">
            <v>1462.5</v>
          </cell>
        </row>
        <row r="8672">
          <cell r="A8672" t="str">
            <v>711000067</v>
          </cell>
          <cell r="B8672" t="str">
            <v>BEFESTIGUNGSWINKEL MIT SCHRAUBEN [FÜR CLV650...]</v>
          </cell>
          <cell r="C8672">
            <v>0</v>
          </cell>
          <cell r="D8672">
            <v>8.43</v>
          </cell>
          <cell r="E8672">
            <v>8.43</v>
          </cell>
        </row>
        <row r="8673">
          <cell r="A8673" t="str">
            <v>711000068</v>
          </cell>
          <cell r="B8673" t="str">
            <v>ANSCHLUSSMODUL CDB620-001</v>
          </cell>
          <cell r="C8673">
            <v>0</v>
          </cell>
          <cell r="D8673">
            <v>70.650000000000006</v>
          </cell>
          <cell r="E8673">
            <v>70.650000000000006</v>
          </cell>
        </row>
        <row r="8674">
          <cell r="A8674" t="str">
            <v>711000069</v>
          </cell>
          <cell r="B8674" t="str">
            <v>PARAMETERSPEICHER CMC600-101</v>
          </cell>
          <cell r="C8674">
            <v>0</v>
          </cell>
          <cell r="D8674">
            <v>82.5</v>
          </cell>
          <cell r="E8674">
            <v>82.5</v>
          </cell>
        </row>
        <row r="8675">
          <cell r="A8675" t="str">
            <v>711000070</v>
          </cell>
          <cell r="B8675" t="str">
            <v>KABEL M12-12POL.-BU/15POL.D-SUB-ST/0,9M(SC-&gt;CDM)</v>
          </cell>
          <cell r="C8675">
            <v>0</v>
          </cell>
          <cell r="D8675">
            <v>48.32</v>
          </cell>
          <cell r="E8675">
            <v>48.32</v>
          </cell>
        </row>
        <row r="8676">
          <cell r="A8676" t="str">
            <v>711000071</v>
          </cell>
          <cell r="B8676" t="str">
            <v>NETZWERKKABEL M12-4POL.,ETHERNET,NBC-MSD-R4AC</v>
          </cell>
          <cell r="C8676">
            <v>0</v>
          </cell>
          <cell r="D8676">
            <v>12.82</v>
          </cell>
          <cell r="E8676">
            <v>12.82</v>
          </cell>
        </row>
        <row r="8677">
          <cell r="A8677" t="str">
            <v>711000100</v>
          </cell>
          <cell r="B8677" t="str">
            <v>LINEAR-IMAGER IT3800 LR-12</v>
          </cell>
          <cell r="C8677"/>
          <cell r="D8677">
            <v>157.5</v>
          </cell>
          <cell r="E8677">
            <v>157.5</v>
          </cell>
        </row>
        <row r="8678">
          <cell r="A8678" t="str">
            <v>711000101</v>
          </cell>
          <cell r="B8678" t="str">
            <v>UNIV.NETZGERÄT FW7207/5</v>
          </cell>
          <cell r="C8678"/>
          <cell r="D8678">
            <v>33.75</v>
          </cell>
          <cell r="E8678">
            <v>33.75</v>
          </cell>
        </row>
        <row r="8679">
          <cell r="A8679" t="str">
            <v>711000102</v>
          </cell>
          <cell r="B8679" t="str">
            <v>EURO ADAPTER FÜR UNIV.NETZTEIL</v>
          </cell>
          <cell r="C8679"/>
          <cell r="D8679">
            <v>1.65</v>
          </cell>
          <cell r="E8679">
            <v>1.65</v>
          </cell>
        </row>
        <row r="8680">
          <cell r="A8680" t="str">
            <v>711000103</v>
          </cell>
          <cell r="B8680" t="str">
            <v>SPIRALKABEL 2,10M F.IT3800</v>
          </cell>
          <cell r="C8680"/>
          <cell r="D8680">
            <v>48</v>
          </cell>
          <cell r="E8680">
            <v>48</v>
          </cell>
        </row>
        <row r="8681">
          <cell r="A8681" t="str">
            <v>711000104</v>
          </cell>
          <cell r="B8681" t="str">
            <v>HANDHELDSCANNER IDM 120, CORDED MIT USB</v>
          </cell>
          <cell r="C8681">
            <v>0</v>
          </cell>
          <cell r="D8681">
            <v>71.86</v>
          </cell>
          <cell r="E8681">
            <v>71.86</v>
          </cell>
        </row>
        <row r="8682">
          <cell r="A8682" t="str">
            <v>711000105</v>
          </cell>
          <cell r="B8682" t="str">
            <v>TISCHHALTERUNG FÜR IDM 120</v>
          </cell>
          <cell r="C8682">
            <v>0</v>
          </cell>
          <cell r="D8682">
            <v>8.25</v>
          </cell>
          <cell r="E8682">
            <v>8.25</v>
          </cell>
        </row>
        <row r="8683">
          <cell r="A8683" t="str">
            <v>711000150</v>
          </cell>
          <cell r="B8683" t="str">
            <v>RASTERSCANNER BCL 304i R1 M 102, PROFIBUSMODUL</v>
          </cell>
          <cell r="C8683">
            <v>0</v>
          </cell>
          <cell r="D8683">
            <v>828</v>
          </cell>
          <cell r="E8683">
            <v>828</v>
          </cell>
        </row>
        <row r="8684">
          <cell r="A8684" t="str">
            <v>711000151</v>
          </cell>
          <cell r="B8684" t="str">
            <v>MODULARE KLEMMHAUBE MK 304 (LEUZE)</v>
          </cell>
          <cell r="C8684">
            <v>0</v>
          </cell>
          <cell r="D8684">
            <v>149.5</v>
          </cell>
          <cell r="E8684">
            <v>149.5</v>
          </cell>
        </row>
        <row r="8685">
          <cell r="A8685" t="str">
            <v>711000152</v>
          </cell>
          <cell r="B8685" t="str">
            <v>STATIONÄRER BARCODELESER SCANNER BCL 348i OF 100</v>
          </cell>
          <cell r="C8685"/>
          <cell r="D8685"/>
          <cell r="E8685"/>
        </row>
        <row r="8686">
          <cell r="A8686" t="str">
            <v>711000200</v>
          </cell>
          <cell r="B8686" t="str">
            <v>BARCODELESESYSTEM AXIOM 2L</v>
          </cell>
          <cell r="C8686"/>
          <cell r="D8686">
            <v>3262.5</v>
          </cell>
          <cell r="E8686">
            <v>3262.5</v>
          </cell>
        </row>
        <row r="8687">
          <cell r="A8687" t="str">
            <v>711000201</v>
          </cell>
          <cell r="B8687" t="str">
            <v>SCANNER AXIOM 2L ENHANCED[2LASER/2MODULE]</v>
          </cell>
          <cell r="C8687">
            <v>0</v>
          </cell>
          <cell r="D8687">
            <v>3300</v>
          </cell>
          <cell r="E8687">
            <v>3300</v>
          </cell>
        </row>
        <row r="8688">
          <cell r="A8688" t="str">
            <v>711000202</v>
          </cell>
          <cell r="B8688" t="str">
            <v>MONTAGEHALTERUNG FÜR AXIOM2L</v>
          </cell>
          <cell r="C8688"/>
          <cell r="D8688">
            <v>82.5</v>
          </cell>
          <cell r="E8688">
            <v>82.5</v>
          </cell>
        </row>
        <row r="8689">
          <cell r="A8689" t="str">
            <v>711000203</v>
          </cell>
          <cell r="B8689" t="str">
            <v>ANSCHLUSSMODUL 240VAC</v>
          </cell>
          <cell r="C8689"/>
          <cell r="D8689">
            <v>255</v>
          </cell>
          <cell r="E8689">
            <v>255</v>
          </cell>
        </row>
        <row r="8690">
          <cell r="A8690" t="str">
            <v>711000300</v>
          </cell>
          <cell r="B8690" t="str">
            <v>MATRIX400-600-010 UXGA-BS-CM -2 MEGAPIXEL SCANNER</v>
          </cell>
          <cell r="C8690">
            <v>0</v>
          </cell>
          <cell r="D8690">
            <v>3190</v>
          </cell>
          <cell r="E8690">
            <v>3190</v>
          </cell>
        </row>
        <row r="8691">
          <cell r="A8691" t="str">
            <v>711000301</v>
          </cell>
          <cell r="B8691" t="str">
            <v>LNS-1116 16 MM C-MOUNT OBJ.</v>
          </cell>
          <cell r="C8691">
            <v>0</v>
          </cell>
          <cell r="D8691">
            <v>136.5</v>
          </cell>
          <cell r="E8691">
            <v>136.5</v>
          </cell>
        </row>
        <row r="8692">
          <cell r="A8692" t="str">
            <v>711000302</v>
          </cell>
          <cell r="B8692" t="str">
            <v>LT-001 INTERNE BELEUCHTUNG ROT,ENGER WINKEL</v>
          </cell>
          <cell r="C8692">
            <v>0</v>
          </cell>
          <cell r="D8692">
            <v>175</v>
          </cell>
          <cell r="E8692">
            <v>175</v>
          </cell>
        </row>
        <row r="8693">
          <cell r="A8693" t="str">
            <v>711000303</v>
          </cell>
          <cell r="B8693" t="str">
            <v>CAB-MS03, 3 M [TRIGGERKABEL]</v>
          </cell>
          <cell r="C8693">
            <v>0</v>
          </cell>
          <cell r="D8693">
            <v>63</v>
          </cell>
          <cell r="E8693">
            <v>63</v>
          </cell>
        </row>
        <row r="8694">
          <cell r="A8694" t="str">
            <v>711000304</v>
          </cell>
          <cell r="B8694" t="str">
            <v>CAB-ETH-M03, M12,IP67 3M [ETHERNET ANSCHLUSS]</v>
          </cell>
          <cell r="C8694">
            <v>0</v>
          </cell>
          <cell r="D8694">
            <v>98</v>
          </cell>
          <cell r="E8694">
            <v>98</v>
          </cell>
        </row>
        <row r="8695">
          <cell r="A8695" t="str">
            <v>711000305</v>
          </cell>
          <cell r="B8695" t="str">
            <v>M12 BU. Y-VERTEILER / M12 ST. 0° + MQ12 ST. 90°</v>
          </cell>
          <cell r="C8695">
            <v>0</v>
          </cell>
          <cell r="D8695">
            <v>10.423333333333334</v>
          </cell>
          <cell r="E8695">
            <v>10.423333333333334</v>
          </cell>
        </row>
        <row r="8696">
          <cell r="A8696" t="str">
            <v>711000306</v>
          </cell>
          <cell r="B8696" t="str">
            <v>ANSCHLUSSLEITUNG M12 ST. 0° 4P. / M12 BU. 0° 12P.</v>
          </cell>
          <cell r="C8696">
            <v>0</v>
          </cell>
          <cell r="D8696">
            <v>29.619</v>
          </cell>
          <cell r="E8696">
            <v>29.619</v>
          </cell>
        </row>
        <row r="8697">
          <cell r="A8697" t="str">
            <v>711000350</v>
          </cell>
          <cell r="B8697" t="str">
            <v>1 D KAMERASCANNER MAGELLAN 3300HSI</v>
          </cell>
          <cell r="C8697">
            <v>0</v>
          </cell>
          <cell r="D8697">
            <v>350.35</v>
          </cell>
          <cell r="E8697">
            <v>350.35</v>
          </cell>
        </row>
        <row r="8698">
          <cell r="A8698" t="str">
            <v>711000351</v>
          </cell>
          <cell r="B8698" t="str">
            <v>RS232, DB9S, 4,5M, EXTERNAL POWER</v>
          </cell>
          <cell r="C8698">
            <v>0</v>
          </cell>
          <cell r="D8698">
            <v>10.4</v>
          </cell>
          <cell r="E8698">
            <v>10.4</v>
          </cell>
        </row>
        <row r="8699">
          <cell r="A8699" t="str">
            <v>711000352</v>
          </cell>
          <cell r="B8699" t="str">
            <v>ANSCHLUSSLEITUNG 230 V (EUROPA)</v>
          </cell>
          <cell r="C8699">
            <v>0</v>
          </cell>
          <cell r="D8699">
            <v>4.55</v>
          </cell>
          <cell r="E8699">
            <v>4.55</v>
          </cell>
        </row>
        <row r="8700">
          <cell r="A8700" t="str">
            <v>711000353</v>
          </cell>
          <cell r="B8700" t="str">
            <v>EINBAURAHMEN FÜR KAMERASCANNER</v>
          </cell>
          <cell r="C8700">
            <v>0</v>
          </cell>
          <cell r="D8700">
            <v>14.3</v>
          </cell>
          <cell r="E8700">
            <v>14.3</v>
          </cell>
        </row>
        <row r="8701">
          <cell r="A8701" t="str">
            <v>711000354</v>
          </cell>
          <cell r="B8701" t="str">
            <v>ADAPTER RS232 / ETH, 9-POL.SUD D -&gt; RJ45</v>
          </cell>
          <cell r="C8701">
            <v>0</v>
          </cell>
          <cell r="D8701">
            <v>115</v>
          </cell>
          <cell r="E8701">
            <v>115</v>
          </cell>
        </row>
        <row r="8702">
          <cell r="A8702" t="str">
            <v>711000400</v>
          </cell>
          <cell r="B8702" t="str">
            <v>SYMBOLMC3090-G HANDHELDLASERSCANNER</v>
          </cell>
          <cell r="C8702">
            <v>0</v>
          </cell>
          <cell r="D8702">
            <v>1195.0999999999999</v>
          </cell>
          <cell r="E8702">
            <v>1195.0999999999999</v>
          </cell>
        </row>
        <row r="8703">
          <cell r="A8703" t="str">
            <v>711000401</v>
          </cell>
          <cell r="B8703" t="str">
            <v>SY-BTRYMC30KAB02 ERSATZAKKU</v>
          </cell>
          <cell r="C8703">
            <v>0</v>
          </cell>
          <cell r="D8703">
            <v>58.9</v>
          </cell>
          <cell r="E8703">
            <v>58.9</v>
          </cell>
        </row>
        <row r="8704">
          <cell r="A8704" t="str">
            <v>711000402</v>
          </cell>
          <cell r="B8704" t="str">
            <v>SY-CRD3000101RR LADE-/KOM.STATION INCL NETZTEIL</v>
          </cell>
          <cell r="C8704">
            <v>0</v>
          </cell>
          <cell r="D8704">
            <v>136.80000000000001</v>
          </cell>
          <cell r="E8704">
            <v>136.80000000000001</v>
          </cell>
        </row>
        <row r="8705">
          <cell r="A8705" t="str">
            <v>711000403</v>
          </cell>
          <cell r="B8705" t="str">
            <v>SY-25-68596-01R USB KABEL F.CRD 1000/3000/7000</v>
          </cell>
          <cell r="C8705">
            <v>0</v>
          </cell>
          <cell r="D8705">
            <v>14.25</v>
          </cell>
          <cell r="E8705">
            <v>14.25</v>
          </cell>
        </row>
        <row r="8706">
          <cell r="A8706" t="str">
            <v>711000404</v>
          </cell>
          <cell r="B8706" t="str">
            <v>SYM-MC3190-GL2H04EIA, MOTOROLA MC3100-G (HAND</v>
          </cell>
          <cell r="C8706">
            <v>0</v>
          </cell>
          <cell r="D8706">
            <v>985.5</v>
          </cell>
          <cell r="E8706">
            <v>985.5</v>
          </cell>
        </row>
        <row r="8707">
          <cell r="A8707" t="str">
            <v>711000405</v>
          </cell>
          <cell r="B8707" t="str">
            <v>SYM-CRD3000-101RES, LADE-/KOM.STATION INCL</v>
          </cell>
          <cell r="C8707">
            <v>0</v>
          </cell>
          <cell r="D8707">
            <v>112.5</v>
          </cell>
          <cell r="E8707">
            <v>112.5</v>
          </cell>
        </row>
        <row r="8708">
          <cell r="A8708" t="str">
            <v>711000406</v>
          </cell>
          <cell r="B8708" t="str">
            <v>SYM-BTRY-MC31KAB02, ERSATZAKKU FÜR MC3100-G</v>
          </cell>
          <cell r="C8708">
            <v>0</v>
          </cell>
          <cell r="D8708">
            <v>49.5</v>
          </cell>
          <cell r="E8708">
            <v>49.5</v>
          </cell>
        </row>
        <row r="8709">
          <cell r="A8709" t="str">
            <v>711000407</v>
          </cell>
          <cell r="B8709" t="str">
            <v>SYM-11-72959-04R, GUMMISCHUTZ FÜR MC3100-G</v>
          </cell>
          <cell r="C8709">
            <v>0</v>
          </cell>
          <cell r="D8709">
            <v>4.5</v>
          </cell>
          <cell r="E8709">
            <v>4.5</v>
          </cell>
        </row>
        <row r="8710">
          <cell r="A8710" t="str">
            <v>711000408</v>
          </cell>
          <cell r="B8710" t="str">
            <v>INDUSTRIE HANDSCANNER, BLUETHOOTH, BARCODES: 1D/2D</v>
          </cell>
          <cell r="C8710">
            <v>0</v>
          </cell>
          <cell r="D8710">
            <v>496.5</v>
          </cell>
          <cell r="E8710">
            <v>496.5</v>
          </cell>
        </row>
        <row r="8711">
          <cell r="A8711" t="str">
            <v>711000409</v>
          </cell>
          <cell r="B8711" t="str">
            <v>ZEBRA STANDARD CRADLE, MULTI INTERFACE</v>
          </cell>
          <cell r="C8711">
            <v>0</v>
          </cell>
          <cell r="D8711">
            <v>245</v>
          </cell>
          <cell r="E8711">
            <v>245</v>
          </cell>
        </row>
        <row r="8712">
          <cell r="A8712" t="str">
            <v>711000410</v>
          </cell>
          <cell r="B8712" t="str">
            <v>ZEBRA DATENKABEL RS232 4.6M MIT ANSCHLUSS NETZTEIL</v>
          </cell>
          <cell r="C8712">
            <v>0</v>
          </cell>
          <cell r="D8712">
            <v>60</v>
          </cell>
          <cell r="E8712">
            <v>60</v>
          </cell>
        </row>
        <row r="8713">
          <cell r="A8713" t="str">
            <v>711000411</v>
          </cell>
          <cell r="B8713" t="str">
            <v xml:space="preserve">ZRBRA NETZTEIL, AC-100-240V-2.4A, DC-12V-4.16A </v>
          </cell>
          <cell r="C8713">
            <v>0</v>
          </cell>
          <cell r="D8713">
            <v>37</v>
          </cell>
          <cell r="E8713">
            <v>37</v>
          </cell>
        </row>
        <row r="8714">
          <cell r="A8714" t="str">
            <v>711000412</v>
          </cell>
          <cell r="B8714" t="str">
            <v>ZEBRA DC LINE CORD; FÜR NETZTEIL DS3678/LI3678</v>
          </cell>
          <cell r="C8714">
            <v>0</v>
          </cell>
          <cell r="D8714">
            <v>15</v>
          </cell>
          <cell r="E8714">
            <v>15</v>
          </cell>
        </row>
        <row r="8715">
          <cell r="A8715" t="str">
            <v>711000413</v>
          </cell>
          <cell r="B8715" t="str">
            <v>KALTGERÄTEKABEL 220V</v>
          </cell>
          <cell r="C8715">
            <v>0</v>
          </cell>
          <cell r="D8715">
            <v>3</v>
          </cell>
          <cell r="E8715">
            <v>3</v>
          </cell>
        </row>
        <row r="8716">
          <cell r="A8716" t="str">
            <v>711000414</v>
          </cell>
          <cell r="B8716" t="str">
            <v>MINI DIN KABEL F. PROFACE GPW-CB02, DB9P-BU/8PST</v>
          </cell>
          <cell r="C8716"/>
          <cell r="D8716">
            <v>8.7799999999999994</v>
          </cell>
          <cell r="E8716">
            <v>8.7799999999999994</v>
          </cell>
        </row>
        <row r="8717">
          <cell r="A8717" t="str">
            <v>711000500</v>
          </cell>
          <cell r="B8717" t="str">
            <v xml:space="preserve">Barcode-Lesegerät DM260QL ID RDR W/6.2MM LNS RD </v>
          </cell>
          <cell r="C8717">
            <v>0</v>
          </cell>
          <cell r="D8717">
            <v>458.75</v>
          </cell>
          <cell r="E8717">
            <v>458.75</v>
          </cell>
        </row>
        <row r="8718">
          <cell r="A8718" t="str">
            <v>711000501</v>
          </cell>
          <cell r="B8718" t="str">
            <v>Barcode-Lesegerät Dataman DM280L</v>
          </cell>
          <cell r="C8718">
            <v>0</v>
          </cell>
          <cell r="D8718">
            <v>500</v>
          </cell>
          <cell r="E8718">
            <v>500</v>
          </cell>
        </row>
        <row r="8719">
          <cell r="A8719" t="str">
            <v>711000502</v>
          </cell>
          <cell r="B8719" t="str">
            <v>Barcode-Lesegerät Dataman DM280QL, L</v>
          </cell>
          <cell r="C8719">
            <v>0</v>
          </cell>
          <cell r="D8719">
            <v>475</v>
          </cell>
          <cell r="E8719">
            <v>475</v>
          </cell>
        </row>
        <row r="8720">
          <cell r="A8720" t="str">
            <v>711001001</v>
          </cell>
          <cell r="B8720" t="str">
            <v>HFS-LIGHT-BARCODEETIKETT 29X20 MATERIAL=PE</v>
          </cell>
          <cell r="C8720">
            <v>0</v>
          </cell>
          <cell r="D8720">
            <v>4.2999999999999997E-2</v>
          </cell>
          <cell r="E8720">
            <v>4.2999999999999997E-2</v>
          </cell>
        </row>
        <row r="8721">
          <cell r="A8721" t="str">
            <v>711001002</v>
          </cell>
          <cell r="B8721" t="str">
            <v>TRANSPONDER TW-R20-B128, EEPROM, 128 Byte</v>
          </cell>
          <cell r="C8721"/>
          <cell r="D8721">
            <v>2.7</v>
          </cell>
          <cell r="E8721">
            <v>2.7</v>
          </cell>
        </row>
        <row r="8722">
          <cell r="A8722" t="str">
            <v>711001003</v>
          </cell>
          <cell r="B8722" t="str">
            <v>HFS-NT BARCODE 29X20 2/5 INTERLEA MATERIAL=PE MATT</v>
          </cell>
          <cell r="C8722">
            <v>0</v>
          </cell>
          <cell r="D8722">
            <v>5.8000000000000003E-2</v>
          </cell>
          <cell r="E8722">
            <v>5.8000000000000003E-2</v>
          </cell>
        </row>
        <row r="8723">
          <cell r="A8723" t="str">
            <v>711001004</v>
          </cell>
          <cell r="B8723" t="str">
            <v xml:space="preserve">TRANSPONDER READER TS-R60 R MIT RS 485 SS &amp; </v>
          </cell>
          <cell r="C8723">
            <v>0</v>
          </cell>
          <cell r="D8723">
            <v>118</v>
          </cell>
          <cell r="E8723">
            <v>118</v>
          </cell>
        </row>
        <row r="8724">
          <cell r="A8724" t="str">
            <v>711001005</v>
          </cell>
          <cell r="B8724" t="str">
            <v>BARCODE 30X16 2/5INTERL. MATERRIAL=PE MATT</v>
          </cell>
          <cell r="C8724">
            <v>0</v>
          </cell>
          <cell r="D8724">
            <v>4.9500000000000002E-2</v>
          </cell>
          <cell r="E8724">
            <v>4.9500000000000002E-2</v>
          </cell>
        </row>
        <row r="8725">
          <cell r="A8725" t="str">
            <v>711001006</v>
          </cell>
          <cell r="B8725" t="str">
            <v>TRANSPONDERREADER TS-R64_ETHERKOMPLETT IN GEHÄUSE</v>
          </cell>
          <cell r="C8725">
            <v>0</v>
          </cell>
          <cell r="D8725">
            <v>394.2</v>
          </cell>
          <cell r="E8725">
            <v>394.2</v>
          </cell>
        </row>
        <row r="8726">
          <cell r="A8726" t="str">
            <v>711001007</v>
          </cell>
          <cell r="B8726" t="str">
            <v>ILS-BARCODE EAN 8 27X18 SSG-LOGO FÜR BT</v>
          </cell>
          <cell r="C8726">
            <v>0</v>
          </cell>
          <cell r="D8726">
            <v>0.08</v>
          </cell>
          <cell r="E8726">
            <v>0.08</v>
          </cell>
        </row>
        <row r="8727">
          <cell r="A8727" t="str">
            <v>711001008</v>
          </cell>
          <cell r="B8727" t="str">
            <v>ILS-BARCODE EAN 8 27X18 SSG-LOGO FÜR PACK CARRIER</v>
          </cell>
          <cell r="C8727">
            <v>0</v>
          </cell>
          <cell r="D8727">
            <v>5.8000000000000003E-2</v>
          </cell>
          <cell r="E8727">
            <v>5.8000000000000003E-2</v>
          </cell>
        </row>
        <row r="8728">
          <cell r="A8728" t="str">
            <v>711001009</v>
          </cell>
          <cell r="B8728" t="str">
            <v>ILS-BARCODE EAN 8 27X18 SSG-LOGO FÜR TASCHEN-BT</v>
          </cell>
          <cell r="C8728">
            <v>0</v>
          </cell>
          <cell r="D8728">
            <v>4.5999999999999999E-2</v>
          </cell>
          <cell r="E8728">
            <v>4.5999999999999999E-2</v>
          </cell>
        </row>
        <row r="8729">
          <cell r="A8729" t="str">
            <v>711001010</v>
          </cell>
          <cell r="B8729" t="str">
            <v>TRANSPONDER MDS D424 für RF200/RF300 ISO/MOBY D</v>
          </cell>
          <cell r="C8729">
            <v>0</v>
          </cell>
          <cell r="D8729">
            <v>14.02</v>
          </cell>
          <cell r="E8729">
            <v>14.02</v>
          </cell>
        </row>
        <row r="8730">
          <cell r="A8730" t="str">
            <v>711001020</v>
          </cell>
          <cell r="B8730" t="str">
            <v>BARCODE 32X17 EAN13 (TROLLEY-V)</v>
          </cell>
          <cell r="C8730">
            <v>0</v>
          </cell>
          <cell r="D8730">
            <v>6.0499999999999998E-2</v>
          </cell>
          <cell r="E8730">
            <v>6.0499999999999998E-2</v>
          </cell>
        </row>
        <row r="8731">
          <cell r="A8731" t="str">
            <v>711001021</v>
          </cell>
          <cell r="B8731" t="str">
            <v>BARCODEETIKETT CODE128 40X15</v>
          </cell>
          <cell r="C8731">
            <v>0</v>
          </cell>
          <cell r="D8731">
            <v>3.2500000000000001E-2</v>
          </cell>
          <cell r="E8731">
            <v>3.2500000000000001E-2</v>
          </cell>
        </row>
        <row r="8732">
          <cell r="A8732" t="str">
            <v>711001022</v>
          </cell>
          <cell r="B8732" t="str">
            <v>BARCODE EAN 8 27X13,5 (LT50)SSG-LOGO (GESPIEGELT)</v>
          </cell>
          <cell r="C8732">
            <v>0</v>
          </cell>
          <cell r="D8732">
            <v>8.1181818181818188E-2</v>
          </cell>
          <cell r="E8732">
            <v>8.1181818181818188E-2</v>
          </cell>
        </row>
        <row r="8733">
          <cell r="A8733" t="str">
            <v>711001023</v>
          </cell>
          <cell r="B8733" t="str">
            <v>BARCODE EAN 8 27X13,5 (LTA 50) ohne Logo</v>
          </cell>
          <cell r="C8733">
            <v>0</v>
          </cell>
          <cell r="D8733">
            <v>0.17</v>
          </cell>
          <cell r="E8733">
            <v>0.17</v>
          </cell>
        </row>
        <row r="8734">
          <cell r="A8734" t="str">
            <v>711001024</v>
          </cell>
          <cell r="B8734" t="str">
            <v>BARCODEETIKETT CODE128 60X60 TRENNBÜGEL)</v>
          </cell>
          <cell r="C8734"/>
          <cell r="D8734">
            <v>0.1</v>
          </cell>
          <cell r="E8734">
            <v>0.1</v>
          </cell>
        </row>
        <row r="8735">
          <cell r="A8735" t="str">
            <v>711001025</v>
          </cell>
          <cell r="B8735" t="str">
            <v>BARCODE EAN 8 27X13,5 (CTU) MIT SSG-LOGO</v>
          </cell>
          <cell r="C8735">
            <v>0</v>
          </cell>
          <cell r="D8735">
            <v>1.9429999999999999E-2</v>
          </cell>
          <cell r="E8735">
            <v>1.9429999999999999E-2</v>
          </cell>
        </row>
        <row r="8736">
          <cell r="A8736" t="str">
            <v>711001026</v>
          </cell>
          <cell r="B8736" t="str">
            <v>BARCODE EAN 8 27X13,5 (GONDEL) OHNE LOGO</v>
          </cell>
          <cell r="C8736">
            <v>0</v>
          </cell>
          <cell r="D8736">
            <v>0.25</v>
          </cell>
          <cell r="E8736">
            <v>0.25</v>
          </cell>
        </row>
        <row r="8737">
          <cell r="A8737" t="str">
            <v>711001027</v>
          </cell>
          <cell r="B8737" t="str">
            <v xml:space="preserve">BARCODEETIKETT 27X50MM EAN8 </v>
          </cell>
          <cell r="C8737">
            <v>0</v>
          </cell>
          <cell r="D8737">
            <v>0.25</v>
          </cell>
          <cell r="E8737">
            <v>0.25</v>
          </cell>
        </row>
        <row r="8738">
          <cell r="A8738" t="str">
            <v>711001028</v>
          </cell>
          <cell r="B8738" t="str">
            <v xml:space="preserve">BARCODE EAN 8 40X30 (CQT-TRANSPORT) </v>
          </cell>
          <cell r="C8738"/>
          <cell r="D8738"/>
          <cell r="E8738"/>
        </row>
        <row r="8739">
          <cell r="A8739" t="str">
            <v>711001029</v>
          </cell>
          <cell r="B8739" t="str">
            <v>BARCODE EAN 8 40X30 (CQT-TRANSPORT) (GESPIEGELT)</v>
          </cell>
          <cell r="C8739"/>
          <cell r="D8739"/>
          <cell r="E8739"/>
        </row>
        <row r="8740">
          <cell r="A8740" t="str">
            <v>711001030</v>
          </cell>
          <cell r="B8740" t="str">
            <v>ETIKETT 70X40 TROLLEY-NUMMER (CQT-TRANSPORT)</v>
          </cell>
          <cell r="C8740">
            <v>0</v>
          </cell>
          <cell r="D8740">
            <v>0.1480263157894737</v>
          </cell>
          <cell r="E8740">
            <v>0.1480263157894737</v>
          </cell>
        </row>
        <row r="8741">
          <cell r="A8741" t="str">
            <v>711001031</v>
          </cell>
          <cell r="B8741" t="str">
            <v>BARCODE EAN 8 27X13,5 (LTA50)</v>
          </cell>
          <cell r="C8741">
            <v>0</v>
          </cell>
          <cell r="D8741">
            <v>5.7500000000000002E-2</v>
          </cell>
          <cell r="E8741">
            <v>5.7500000000000002E-2</v>
          </cell>
        </row>
        <row r="8742">
          <cell r="A8742" t="str">
            <v>711001032</v>
          </cell>
          <cell r="B8742" t="str">
            <v>BARCODEETIKETT CODE 39 60X60 (TRENNBÜGEL)</v>
          </cell>
          <cell r="C8742">
            <v>0</v>
          </cell>
          <cell r="D8742">
            <v>0.7</v>
          </cell>
          <cell r="E8742">
            <v>0.7</v>
          </cell>
        </row>
        <row r="8743">
          <cell r="A8743" t="str">
            <v>711001200</v>
          </cell>
          <cell r="B8743" t="str">
            <v>RFID 125 KHz World Tag Hitag 230mm Read-Write</v>
          </cell>
          <cell r="C8743">
            <v>0</v>
          </cell>
          <cell r="D8743">
            <v>2.5</v>
          </cell>
          <cell r="E8743">
            <v>2.5</v>
          </cell>
        </row>
        <row r="8744">
          <cell r="A8744" t="str">
            <v>711002001</v>
          </cell>
          <cell r="B8744" t="str">
            <v>DIGITALANZEIGE FÜR SCHALTTAFELEINBAU 6-STELLIG</v>
          </cell>
          <cell r="C8744">
            <v>0</v>
          </cell>
          <cell r="D8744">
            <v>210</v>
          </cell>
          <cell r="E8744">
            <v>210</v>
          </cell>
        </row>
        <row r="8745">
          <cell r="A8745" t="str">
            <v>711002002</v>
          </cell>
          <cell r="B8745" t="str">
            <v>LED GROSSBILDANZEIGE PROFINET IO RT</v>
          </cell>
          <cell r="C8745">
            <v>0</v>
          </cell>
          <cell r="D8745">
            <v>3500</v>
          </cell>
          <cell r="E8745">
            <v>3500</v>
          </cell>
        </row>
        <row r="8746">
          <cell r="A8746" t="str">
            <v>711003001</v>
          </cell>
          <cell r="B8746" t="str">
            <v>SERIELLE SCHNITTSTELLENKARTE, APCI-7500-3/4C</v>
          </cell>
          <cell r="C8746">
            <v>0</v>
          </cell>
          <cell r="D8746">
            <v>309</v>
          </cell>
          <cell r="E8746">
            <v>309</v>
          </cell>
        </row>
        <row r="8747">
          <cell r="A8747" t="str">
            <v>711003002</v>
          </cell>
          <cell r="B8747" t="str">
            <v>MX-SCHNITTSTELLENMOD.,MX485-G, RS485 MODE MIT</v>
          </cell>
          <cell r="C8747">
            <v>0</v>
          </cell>
          <cell r="D8747">
            <v>56</v>
          </cell>
          <cell r="E8747">
            <v>56</v>
          </cell>
        </row>
        <row r="8748">
          <cell r="A8748" t="str">
            <v>711003003</v>
          </cell>
          <cell r="B8748" t="str">
            <v>MX-SCHNITTSTELLENMOD.,MX422-G, RS422 MODE MIT</v>
          </cell>
          <cell r="C8748">
            <v>0</v>
          </cell>
          <cell r="D8748">
            <v>55</v>
          </cell>
          <cell r="E8748">
            <v>55</v>
          </cell>
        </row>
        <row r="8749">
          <cell r="A8749" t="str">
            <v>711003020</v>
          </cell>
          <cell r="B8749" t="str">
            <v>DELL OPTIPLEX XE4 TOWER XCTO</v>
          </cell>
          <cell r="C8749">
            <v>0</v>
          </cell>
          <cell r="D8749">
            <v>1075</v>
          </cell>
          <cell r="E8749">
            <v>1075</v>
          </cell>
        </row>
        <row r="8750">
          <cell r="A8750" t="str">
            <v>711003021</v>
          </cell>
          <cell r="B8750" t="str">
            <v>OPTIPLEX TOWER DUST FILTER PAKET FÜR OPTIPLEX XE4</v>
          </cell>
          <cell r="C8750">
            <v>0</v>
          </cell>
          <cell r="D8750">
            <v>19</v>
          </cell>
          <cell r="E8750">
            <v>19</v>
          </cell>
        </row>
        <row r="8751">
          <cell r="A8751" t="str">
            <v>711003025</v>
          </cell>
          <cell r="B8751" t="str">
            <v>DELL OPTIPLEX XE3 TOWER XCTO</v>
          </cell>
          <cell r="C8751">
            <v>0</v>
          </cell>
          <cell r="D8751">
            <v>824.98</v>
          </cell>
          <cell r="E8751">
            <v>824.98</v>
          </cell>
        </row>
        <row r="8752">
          <cell r="A8752" t="str">
            <v>711003026</v>
          </cell>
          <cell r="B8752" t="str">
            <v>DELL OEM DUST FILTER CUSTOMER KIT FÜR OPTIPLEX XE3</v>
          </cell>
          <cell r="C8752">
            <v>0</v>
          </cell>
          <cell r="D8752">
            <v>10</v>
          </cell>
          <cell r="E8752">
            <v>10</v>
          </cell>
        </row>
        <row r="8753">
          <cell r="A8753" t="str">
            <v>711003027</v>
          </cell>
          <cell r="B8753" t="str">
            <v>SMALL FOM FACTOR DUST FILTER PAKET</v>
          </cell>
          <cell r="C8753"/>
          <cell r="D8753"/>
          <cell r="E8753"/>
        </row>
        <row r="8754">
          <cell r="A8754" t="str">
            <v>711003028</v>
          </cell>
          <cell r="B8754" t="str">
            <v xml:space="preserve">Dell 24 Monitor P2422H  60,5cm (23,8 Zoll), </v>
          </cell>
          <cell r="C8754">
            <v>0</v>
          </cell>
          <cell r="D8754">
            <v>160</v>
          </cell>
          <cell r="E8754">
            <v>160</v>
          </cell>
        </row>
        <row r="8755">
          <cell r="A8755" t="str">
            <v>711003029</v>
          </cell>
          <cell r="B8755" t="str">
            <v>MONITOR A17-2 17 ZOLL TFT</v>
          </cell>
          <cell r="C8755"/>
          <cell r="D8755">
            <v>180</v>
          </cell>
          <cell r="E8755">
            <v>180</v>
          </cell>
        </row>
        <row r="8756">
          <cell r="A8756" t="str">
            <v>711003030</v>
          </cell>
          <cell r="B8756" t="str">
            <v>STEUERUNGSPC</v>
          </cell>
          <cell r="C8756"/>
          <cell r="D8756">
            <v>297</v>
          </cell>
          <cell r="E8756">
            <v>297</v>
          </cell>
        </row>
        <row r="8757">
          <cell r="A8757" t="str">
            <v>711003031</v>
          </cell>
          <cell r="B8757" t="str">
            <v>SCHNITTSTELLENW AI-SRVR-1/CXB8-PORT</v>
          </cell>
          <cell r="C8757">
            <v>0</v>
          </cell>
          <cell r="D8757">
            <v>995</v>
          </cell>
          <cell r="E8757">
            <v>995</v>
          </cell>
        </row>
        <row r="8758">
          <cell r="A8758" t="str">
            <v>711003032</v>
          </cell>
          <cell r="B8758" t="str">
            <v>DELL KB216 MULTIMEDIA-TASTATUR SCHWARZ -ENGLISCH</v>
          </cell>
          <cell r="C8758">
            <v>0</v>
          </cell>
          <cell r="D8758">
            <v>20</v>
          </cell>
          <cell r="E8758">
            <v>20</v>
          </cell>
        </row>
        <row r="8759">
          <cell r="A8759" t="str">
            <v>711003033</v>
          </cell>
          <cell r="B8759" t="str">
            <v>DELL MS116 MAUS OPTISCH, SCHWARZ</v>
          </cell>
          <cell r="C8759">
            <v>0</v>
          </cell>
          <cell r="D8759">
            <v>15</v>
          </cell>
          <cell r="E8759">
            <v>15</v>
          </cell>
        </row>
        <row r="8760">
          <cell r="A8760" t="str">
            <v>711003047</v>
          </cell>
          <cell r="B8760" t="str">
            <v>APC BACK UPS TOWER 1500VA BR1500GI</v>
          </cell>
          <cell r="C8760">
            <v>0</v>
          </cell>
          <cell r="D8760">
            <v>464.55</v>
          </cell>
          <cell r="E8760">
            <v>464.55</v>
          </cell>
        </row>
        <row r="8761">
          <cell r="A8761" t="str">
            <v>711003048</v>
          </cell>
          <cell r="B8761" t="str">
            <v>APC USV-ANLAGE  CSD SUA 3000</v>
          </cell>
          <cell r="C8761">
            <v>0</v>
          </cell>
          <cell r="D8761">
            <v>974</v>
          </cell>
          <cell r="E8761">
            <v>974</v>
          </cell>
        </row>
        <row r="8762">
          <cell r="A8762" t="str">
            <v>711003049</v>
          </cell>
          <cell r="B8762" t="str">
            <v>APC BACK UPS  CS 500 VA/ 300 W, BK500EI</v>
          </cell>
          <cell r="C8762">
            <v>0</v>
          </cell>
          <cell r="D8762">
            <v>137.53</v>
          </cell>
          <cell r="E8762">
            <v>137.53</v>
          </cell>
        </row>
        <row r="8763">
          <cell r="A8763" t="str">
            <v>711003100</v>
          </cell>
          <cell r="B8763" t="str">
            <v>SIMATIC NET CP5613A2(PROFIBUS)</v>
          </cell>
          <cell r="C8763">
            <v>0</v>
          </cell>
          <cell r="D8763">
            <v>544.5</v>
          </cell>
          <cell r="E8763">
            <v>544.5</v>
          </cell>
        </row>
        <row r="8764">
          <cell r="A8764" t="str">
            <v>711003110</v>
          </cell>
          <cell r="B8764" t="str">
            <v>SIMATIC WIN AC RTX 2005 SINGLE</v>
          </cell>
          <cell r="C8764">
            <v>0</v>
          </cell>
          <cell r="D8764">
            <v>1230</v>
          </cell>
          <cell r="E8764">
            <v>1230</v>
          </cell>
        </row>
        <row r="8765">
          <cell r="A8765" t="str">
            <v>711003111</v>
          </cell>
          <cell r="B8765" t="str">
            <v>SIMATIC NET SOFTNET-IE S7 LEAN V16, OPC, DOWNLOADV</v>
          </cell>
          <cell r="C8765">
            <v>0</v>
          </cell>
          <cell r="D8765">
            <v>375</v>
          </cell>
          <cell r="E8765">
            <v>375</v>
          </cell>
        </row>
        <row r="8766">
          <cell r="A8766" t="str">
            <v>711003112</v>
          </cell>
          <cell r="B8766" t="str">
            <v>SIMATIC STEP 7 VERS.5.4</v>
          </cell>
          <cell r="C8766"/>
          <cell r="D8766">
            <v>327.2</v>
          </cell>
          <cell r="E8766">
            <v>327.2</v>
          </cell>
        </row>
        <row r="8767">
          <cell r="A8767" t="str">
            <v>711003113</v>
          </cell>
          <cell r="B8767" t="str">
            <v>WIN CC FLEXIBLE 2008 ADVANCED</v>
          </cell>
          <cell r="C8767">
            <v>0</v>
          </cell>
          <cell r="D8767">
            <v>1400</v>
          </cell>
          <cell r="E8767">
            <v>1400</v>
          </cell>
        </row>
        <row r="8768">
          <cell r="A8768" t="str">
            <v>711003114</v>
          </cell>
          <cell r="B8768" t="str">
            <v>SOFTNET-IE S7 LEAN UPGRADE AB EDITION 2006</v>
          </cell>
          <cell r="C8768">
            <v>0</v>
          </cell>
          <cell r="D8768">
            <v>108.75</v>
          </cell>
          <cell r="E8768">
            <v>108.75</v>
          </cell>
        </row>
        <row r="8769">
          <cell r="A8769" t="str">
            <v>711003115</v>
          </cell>
          <cell r="B8769" t="str">
            <v>WIN CC FLEXIBLE 2008 RUNTIME</v>
          </cell>
          <cell r="C8769">
            <v>0</v>
          </cell>
          <cell r="D8769">
            <v>1770.55</v>
          </cell>
          <cell r="E8769">
            <v>1770.55</v>
          </cell>
        </row>
        <row r="8770">
          <cell r="A8770" t="str">
            <v>711003180</v>
          </cell>
          <cell r="B8770" t="str">
            <v>STSWITCH 8-PORT SCALANCE X208 8X10 100 Mbit/s/RJ45</v>
          </cell>
          <cell r="C8770">
            <v>0</v>
          </cell>
          <cell r="D8770">
            <v>502.5</v>
          </cell>
          <cell r="E8770">
            <v>502.5</v>
          </cell>
        </row>
        <row r="8771">
          <cell r="A8771" t="str">
            <v>711003181</v>
          </cell>
          <cell r="B8771" t="str">
            <v>SWITCH 20-PORT SCALANCE X320 20x10 100 Mbit/s</v>
          </cell>
          <cell r="C8771">
            <v>0</v>
          </cell>
          <cell r="D8771">
            <v>1897.5</v>
          </cell>
          <cell r="E8771">
            <v>1897.5</v>
          </cell>
        </row>
        <row r="8772">
          <cell r="A8772" t="str">
            <v>711003182</v>
          </cell>
          <cell r="B8772" t="str">
            <v>CU2608 8-PORT-ETHERNET-SWITCH</v>
          </cell>
          <cell r="C8772">
            <v>0</v>
          </cell>
          <cell r="D8772">
            <v>231.75</v>
          </cell>
          <cell r="E8772">
            <v>231.75</v>
          </cell>
        </row>
        <row r="8773">
          <cell r="A8773" t="str">
            <v>711003183</v>
          </cell>
          <cell r="B8773" t="str">
            <v>SWITCH 16-PORT SCALANCE X216 16x10 100 Mbit/s</v>
          </cell>
          <cell r="C8773">
            <v>0</v>
          </cell>
          <cell r="D8773">
            <v>997.5</v>
          </cell>
          <cell r="E8773">
            <v>997.5</v>
          </cell>
        </row>
        <row r="8774">
          <cell r="A8774" t="str">
            <v>711003184</v>
          </cell>
          <cell r="B8774" t="str">
            <v>eWON COSY 131 ETHERNET, 1xWAN + 3xLAN</v>
          </cell>
          <cell r="C8774">
            <v>0</v>
          </cell>
          <cell r="D8774">
            <v>568</v>
          </cell>
          <cell r="E8774">
            <v>568</v>
          </cell>
        </row>
        <row r="8775">
          <cell r="A8775" t="str">
            <v>711003185</v>
          </cell>
          <cell r="B8775" t="str">
            <v xml:space="preserve">eWON FLEXY ETHERNET WAN ERWEITERUNGSKARTE </v>
          </cell>
          <cell r="C8775">
            <v>0</v>
          </cell>
          <cell r="D8775">
            <v>159</v>
          </cell>
          <cell r="E8775">
            <v>159</v>
          </cell>
        </row>
        <row r="8776">
          <cell r="A8776" t="str">
            <v>711003186</v>
          </cell>
          <cell r="B8776" t="str">
            <v>STECKERNETZTEIL 24V DC 24W 1A AC 110-240V</v>
          </cell>
          <cell r="C8776">
            <v>0</v>
          </cell>
          <cell r="D8776">
            <v>13.23</v>
          </cell>
          <cell r="E8776">
            <v>13.23</v>
          </cell>
        </row>
        <row r="8777">
          <cell r="A8777" t="str">
            <v>711003187</v>
          </cell>
          <cell r="B8777" t="str">
            <v>eWON FLEXY 203 VPN-ROUTER, 1xMPI /PROFIBUS, 1x LAN</v>
          </cell>
          <cell r="C8777">
            <v>0</v>
          </cell>
          <cell r="D8777">
            <v>489</v>
          </cell>
          <cell r="E8777">
            <v>489</v>
          </cell>
        </row>
        <row r="8778">
          <cell r="A8778" t="str">
            <v>711003188</v>
          </cell>
          <cell r="B8778" t="str">
            <v xml:space="preserve">eWON FLEXY 3G-PENTABAND ERWEITERUNGSKARTE </v>
          </cell>
          <cell r="C8778">
            <v>0</v>
          </cell>
          <cell r="D8778">
            <v>208</v>
          </cell>
          <cell r="E8778">
            <v>208</v>
          </cell>
        </row>
        <row r="8779">
          <cell r="A8779" t="str">
            <v>711003189</v>
          </cell>
          <cell r="B8779" t="str">
            <v>eWON FLEXY 205 STABANTENNE, GSM/UMTS, LAN, WLAN</v>
          </cell>
          <cell r="C8779">
            <v>0</v>
          </cell>
          <cell r="D8779">
            <v>68</v>
          </cell>
          <cell r="E8779">
            <v>68</v>
          </cell>
        </row>
        <row r="8780">
          <cell r="A8780" t="str">
            <v>711003190</v>
          </cell>
          <cell r="B8780" t="str">
            <v xml:space="preserve">eWON FLEXY ETHERNET WLAN ERWEITERUNGSKARTE </v>
          </cell>
          <cell r="C8780">
            <v>0</v>
          </cell>
          <cell r="D8780">
            <v>144</v>
          </cell>
          <cell r="E8780">
            <v>144</v>
          </cell>
        </row>
        <row r="8781">
          <cell r="A8781" t="str">
            <v>711003191</v>
          </cell>
          <cell r="B8781" t="str">
            <v>MOXA ETHERNET SWITCH EDS-408A-PN</v>
          </cell>
          <cell r="C8781">
            <v>0</v>
          </cell>
          <cell r="D8781">
            <v>332.6</v>
          </cell>
          <cell r="E8781">
            <v>332.6</v>
          </cell>
        </row>
        <row r="8782">
          <cell r="A8782" t="str">
            <v>711003192</v>
          </cell>
          <cell r="B8782" t="str">
            <v>E-DAT modul 24x8(8) 1HE Patchfeld Cat.6A</v>
          </cell>
          <cell r="C8782">
            <v>0</v>
          </cell>
          <cell r="D8782">
            <v>236</v>
          </cell>
          <cell r="E8782">
            <v>236</v>
          </cell>
        </row>
        <row r="8783">
          <cell r="A8783" t="str">
            <v>711003193</v>
          </cell>
          <cell r="B8783" t="str">
            <v>24-PORT GIGABIT SWITCH TL-SG1024D</v>
          </cell>
          <cell r="C8783">
            <v>0</v>
          </cell>
          <cell r="D8783">
            <v>93.51</v>
          </cell>
          <cell r="E8783">
            <v>93.51</v>
          </cell>
        </row>
        <row r="8784">
          <cell r="A8784" t="str">
            <v>711003194</v>
          </cell>
          <cell r="B8784" t="str">
            <v>SWITCH 8-PORT SCALANCE X108,8x10 100 Mbit/s</v>
          </cell>
          <cell r="C8784">
            <v>0</v>
          </cell>
          <cell r="D8784">
            <v>232.5</v>
          </cell>
          <cell r="E8784">
            <v>232.5</v>
          </cell>
        </row>
        <row r="8785">
          <cell r="A8785" t="str">
            <v>711003195</v>
          </cell>
          <cell r="B8785" t="str">
            <v>SWITCH 16-PORT SCALANCE XC116,16x10/100 Mbit/s</v>
          </cell>
          <cell r="C8785">
            <v>0</v>
          </cell>
          <cell r="D8785">
            <v>472.32</v>
          </cell>
          <cell r="E8785">
            <v>472.32</v>
          </cell>
        </row>
        <row r="8786">
          <cell r="A8786" t="str">
            <v>711003196</v>
          </cell>
          <cell r="B8786" t="str">
            <v>eWON 2005CD VPN-LAN-ROUTER, "WEW 26261"</v>
          </cell>
          <cell r="C8786">
            <v>0</v>
          </cell>
          <cell r="D8786">
            <v>726</v>
          </cell>
          <cell r="E8786">
            <v>726</v>
          </cell>
        </row>
        <row r="8787">
          <cell r="A8787" t="str">
            <v>711003197</v>
          </cell>
          <cell r="B8787" t="str">
            <v>SWITCH 8-PORT SCALANCE XB008,8x10 100 Mbit/s</v>
          </cell>
          <cell r="C8787">
            <v>0</v>
          </cell>
          <cell r="D8787">
            <v>97.49560952380952</v>
          </cell>
          <cell r="E8787">
            <v>97.49560952380952</v>
          </cell>
        </row>
        <row r="8788">
          <cell r="A8788" t="str">
            <v>711003198</v>
          </cell>
          <cell r="B8788" t="str">
            <v>SWITCH PLUG&amp;PLAY LBS209AE-R28-PORT</v>
          </cell>
          <cell r="C8788">
            <v>0</v>
          </cell>
          <cell r="D8788">
            <v>79</v>
          </cell>
          <cell r="E8788">
            <v>79</v>
          </cell>
        </row>
        <row r="8789">
          <cell r="A8789" t="str">
            <v>711003199</v>
          </cell>
          <cell r="B8789" t="str">
            <v>D-LINK SWITCH DES-1008D 8-PortDES-1008D/E</v>
          </cell>
          <cell r="C8789">
            <v>0</v>
          </cell>
          <cell r="D8789">
            <v>18.989999999999998</v>
          </cell>
          <cell r="E8789">
            <v>18.989999999999998</v>
          </cell>
        </row>
        <row r="8790">
          <cell r="A8790" t="str">
            <v>711003200</v>
          </cell>
          <cell r="B8790" t="str">
            <v>Hub 16 100TX LCS-883R-TX16</v>
          </cell>
          <cell r="C8790">
            <v>0</v>
          </cell>
          <cell r="D8790">
            <v>42.9</v>
          </cell>
          <cell r="E8790">
            <v>42.9</v>
          </cell>
        </row>
        <row r="8791">
          <cell r="A8791" t="str">
            <v>711003201</v>
          </cell>
          <cell r="B8791" t="str">
            <v>SERIAL ATA RAID CONTROLER DAWI CONTROL</v>
          </cell>
          <cell r="C8791"/>
          <cell r="D8791">
            <v>53.9</v>
          </cell>
          <cell r="E8791">
            <v>53.9</v>
          </cell>
        </row>
        <row r="8792">
          <cell r="A8792" t="str">
            <v>711003202</v>
          </cell>
          <cell r="B8792" t="str">
            <v>SATA2 80GB SAMSUNG HD080HJDAWICONTROL</v>
          </cell>
          <cell r="C8792"/>
          <cell r="D8792">
            <v>59.9</v>
          </cell>
          <cell r="E8792">
            <v>59.9</v>
          </cell>
        </row>
        <row r="8793">
          <cell r="A8793" t="str">
            <v>711003203</v>
          </cell>
          <cell r="B8793" t="str">
            <v>MANAGED SWITCH 5x10/100BT IP67</v>
          </cell>
          <cell r="C8793">
            <v>0</v>
          </cell>
          <cell r="D8793">
            <v>245</v>
          </cell>
          <cell r="E8793">
            <v>245</v>
          </cell>
        </row>
        <row r="8794">
          <cell r="A8794" t="str">
            <v>711003204</v>
          </cell>
          <cell r="B8794" t="str">
            <v>WLAN ANTENNE MAGNETFUSS-ANTENNE 2,4GHz, 4 dBi</v>
          </cell>
          <cell r="C8794">
            <v>0</v>
          </cell>
          <cell r="D8794">
            <v>26</v>
          </cell>
          <cell r="E8794">
            <v>26</v>
          </cell>
        </row>
        <row r="8795">
          <cell r="A8795" t="str">
            <v>711003205</v>
          </cell>
          <cell r="B8795" t="str">
            <v>SWITCH 16-PORT SCALANCE XC216 16X10/100 Mbit/s</v>
          </cell>
          <cell r="C8795">
            <v>0</v>
          </cell>
          <cell r="D8795">
            <v>1039.5</v>
          </cell>
          <cell r="E8795">
            <v>1039.5</v>
          </cell>
        </row>
        <row r="8796">
          <cell r="A8796" t="str">
            <v>711003206</v>
          </cell>
          <cell r="B8796" t="str">
            <v>SWITCH SCALANCE XC208 8X10/100 Mbit/s RJ45-PORTS</v>
          </cell>
          <cell r="C8796">
            <v>0</v>
          </cell>
          <cell r="D8796">
            <v>525.30812500000002</v>
          </cell>
          <cell r="E8796">
            <v>525.30812500000002</v>
          </cell>
        </row>
        <row r="8797">
          <cell r="A8797" t="str">
            <v>711003207</v>
          </cell>
          <cell r="B8797" t="str">
            <v>SWITCH SCALANCE XC224 24X10/100 Mbit/s RJ45-PORTS</v>
          </cell>
          <cell r="C8797">
            <v>0</v>
          </cell>
          <cell r="D8797">
            <v>1527.75</v>
          </cell>
          <cell r="E8797">
            <v>1527.75</v>
          </cell>
        </row>
        <row r="8798">
          <cell r="A8798" t="str">
            <v>711003208</v>
          </cell>
          <cell r="B8798" t="str">
            <v>SCALANCE SC632-2C CYBER SECURITY APPLIANCE</v>
          </cell>
          <cell r="C8798">
            <v>0</v>
          </cell>
          <cell r="D8798">
            <v>817.5</v>
          </cell>
          <cell r="E8798">
            <v>817.5</v>
          </cell>
        </row>
        <row r="8799">
          <cell r="A8799" t="str">
            <v>711003209</v>
          </cell>
          <cell r="B8799" t="str">
            <v>eWON COSY 131, LTE (MOBILFUNK) 1xWAN + 3xLAN</v>
          </cell>
          <cell r="C8799">
            <v>0</v>
          </cell>
          <cell r="D8799">
            <v>613</v>
          </cell>
          <cell r="E8799">
            <v>613</v>
          </cell>
        </row>
        <row r="8800">
          <cell r="A8800" t="str">
            <v>711003210</v>
          </cell>
          <cell r="B8800" t="str">
            <v>eWON COSY+, WLAN,  1xWAN + 3xLAN</v>
          </cell>
          <cell r="C8800">
            <v>0</v>
          </cell>
          <cell r="D8800">
            <v>510</v>
          </cell>
          <cell r="E8800">
            <v>510</v>
          </cell>
        </row>
        <row r="8801">
          <cell r="A8801" t="str">
            <v>711003211</v>
          </cell>
          <cell r="B8801" t="str">
            <v>MAGNETFUSS-ANTENNE 2,4 GHz 2,0 dBi 1,8M KABEL</v>
          </cell>
          <cell r="C8801">
            <v>0</v>
          </cell>
          <cell r="D8801">
            <v>22</v>
          </cell>
          <cell r="E8801">
            <v>22</v>
          </cell>
        </row>
        <row r="8802">
          <cell r="A8802" t="str">
            <v>711003212</v>
          </cell>
          <cell r="B8802" t="str">
            <v>SWITCH SCALANCE XB208 8X10/16G00 Mbit/s RJ45-PORTS</v>
          </cell>
          <cell r="C8802">
            <v>0</v>
          </cell>
          <cell r="D8802">
            <v>450</v>
          </cell>
          <cell r="E8802">
            <v>450</v>
          </cell>
        </row>
        <row r="8803">
          <cell r="A8803" t="str">
            <v>711003213</v>
          </cell>
          <cell r="B8803" t="str">
            <v>SWITCH 16-PORT SCALANCE XB216 16X10/100 Mbit/s</v>
          </cell>
          <cell r="C8803">
            <v>0</v>
          </cell>
          <cell r="D8803">
            <v>817.5</v>
          </cell>
          <cell r="E8803">
            <v>817.5</v>
          </cell>
        </row>
        <row r="8804">
          <cell r="A8804" t="str">
            <v>711003214</v>
          </cell>
          <cell r="B8804" t="str">
            <v>SWITCH SCALANCE XP208 8X10/100 Mbit/s M12 PORTS</v>
          </cell>
          <cell r="C8804">
            <v>0</v>
          </cell>
          <cell r="D8804">
            <v>772.5</v>
          </cell>
          <cell r="E8804">
            <v>772.5</v>
          </cell>
        </row>
        <row r="8805">
          <cell r="A8805" t="str">
            <v>711003215</v>
          </cell>
          <cell r="B8805" t="str">
            <v>EWON COSY+ WAN / LAN</v>
          </cell>
          <cell r="C8805">
            <v>0</v>
          </cell>
          <cell r="D8805">
            <v>568</v>
          </cell>
          <cell r="E8805">
            <v>568</v>
          </cell>
        </row>
        <row r="8806">
          <cell r="A8806" t="str">
            <v>711003216</v>
          </cell>
          <cell r="B8806" t="str">
            <v xml:space="preserve">Xenterra 8TX unmanaged Switch 8 Port 100Mbit </v>
          </cell>
          <cell r="C8806"/>
          <cell r="D8806">
            <v>85</v>
          </cell>
          <cell r="E8806">
            <v>85</v>
          </cell>
        </row>
        <row r="8807">
          <cell r="A8807" t="str">
            <v>711003217</v>
          </cell>
          <cell r="B8807" t="str">
            <v xml:space="preserve">Xenterra 16TX unmanaged Switch 16 Port 100Mbit </v>
          </cell>
          <cell r="C8807"/>
          <cell r="D8807">
            <v>170</v>
          </cell>
          <cell r="E8807">
            <v>170</v>
          </cell>
        </row>
        <row r="8808">
          <cell r="A8808" t="str">
            <v>711003500</v>
          </cell>
          <cell r="B8808" t="str">
            <v>LINDY 4K KVM OVER IP EXTENDER, RECEIVER</v>
          </cell>
          <cell r="C8808">
            <v>0</v>
          </cell>
          <cell r="D8808">
            <v>0</v>
          </cell>
          <cell r="E8808">
            <v>0</v>
          </cell>
        </row>
        <row r="8809">
          <cell r="A8809" t="str">
            <v>711003501</v>
          </cell>
          <cell r="B8809" t="str">
            <v>LINDY 4K KVM OVER IP EXTENDER, TRANSMITTER</v>
          </cell>
          <cell r="C8809"/>
          <cell r="D8809">
            <v>235</v>
          </cell>
          <cell r="E8809">
            <v>235</v>
          </cell>
        </row>
        <row r="8810">
          <cell r="A8810" t="str">
            <v>712000001</v>
          </cell>
          <cell r="B8810" t="str">
            <v>MEMBRANTÜLLEN KABELEINFÜHRUNG WISKA QUIXX EMT 25</v>
          </cell>
          <cell r="C8810">
            <v>0</v>
          </cell>
          <cell r="D8810">
            <v>0.28255389488104737</v>
          </cell>
          <cell r="E8810">
            <v>0.28255389488104737</v>
          </cell>
        </row>
        <row r="8811">
          <cell r="A8811" t="str">
            <v>712000002</v>
          </cell>
          <cell r="B8811" t="str">
            <v>MEMBRANTÜLLEN KABELEINFÜHRUNG WISKA QUIXX EMT 20</v>
          </cell>
          <cell r="C8811">
            <v>0</v>
          </cell>
          <cell r="D8811">
            <v>0.2873</v>
          </cell>
          <cell r="E8811">
            <v>0.2873</v>
          </cell>
        </row>
        <row r="8812">
          <cell r="A8812" t="str">
            <v>712000011</v>
          </cell>
          <cell r="B8812" t="str">
            <v>DICHTUNGSNIPPEL M16</v>
          </cell>
          <cell r="C8812">
            <v>0</v>
          </cell>
          <cell r="D8812">
            <v>0.21</v>
          </cell>
          <cell r="E8812">
            <v>0.21</v>
          </cell>
        </row>
        <row r="8813">
          <cell r="A8813" t="str">
            <v>712000012</v>
          </cell>
          <cell r="B8813" t="str">
            <v>DICHTUNGSNIPPEL M20</v>
          </cell>
          <cell r="C8813">
            <v>0</v>
          </cell>
          <cell r="D8813">
            <v>0.2082</v>
          </cell>
          <cell r="E8813">
            <v>0.2082</v>
          </cell>
        </row>
        <row r="8814">
          <cell r="A8814" t="str">
            <v>712000013</v>
          </cell>
          <cell r="B8814" t="str">
            <v>DICHTUNGSNIPPEL M25</v>
          </cell>
          <cell r="C8814">
            <v>0</v>
          </cell>
          <cell r="D8814">
            <v>0.23219999999999999</v>
          </cell>
          <cell r="E8814">
            <v>0.23219999999999999</v>
          </cell>
        </row>
        <row r="8815">
          <cell r="A8815" t="str">
            <v>712000014</v>
          </cell>
          <cell r="B8815" t="str">
            <v>DICHTUNGSNIPPEL M32</v>
          </cell>
          <cell r="C8815">
            <v>0</v>
          </cell>
          <cell r="D8815">
            <v>0.2898</v>
          </cell>
          <cell r="E8815">
            <v>0.2898</v>
          </cell>
        </row>
        <row r="8816">
          <cell r="A8816" t="str">
            <v>712000020</v>
          </cell>
          <cell r="B8816" t="str">
            <v>VERSCHLUSSSCHR.M16</v>
          </cell>
          <cell r="C8816">
            <v>0</v>
          </cell>
          <cell r="D8816">
            <v>0</v>
          </cell>
          <cell r="E8816">
            <v>0</v>
          </cell>
        </row>
        <row r="8817">
          <cell r="A8817" t="str">
            <v>712000100</v>
          </cell>
          <cell r="B8817" t="str">
            <v>VERSCHRAUBUNG M16x1,5</v>
          </cell>
          <cell r="C8817">
            <v>0</v>
          </cell>
          <cell r="D8817">
            <v>0.46167281532472865</v>
          </cell>
          <cell r="E8817">
            <v>0.46167281532472865</v>
          </cell>
        </row>
        <row r="8818">
          <cell r="A8818" t="str">
            <v>712000101</v>
          </cell>
          <cell r="B8818" t="str">
            <v>VERSCHRAUBUNG M20x1,5</v>
          </cell>
          <cell r="C8818">
            <v>0</v>
          </cell>
          <cell r="D8818">
            <v>0.63350041229036214</v>
          </cell>
          <cell r="E8818">
            <v>0.63350041229036214</v>
          </cell>
        </row>
        <row r="8819">
          <cell r="A8819" t="str">
            <v>712000102</v>
          </cell>
          <cell r="B8819" t="str">
            <v>VERSCHRAUBUNG M25x1,5</v>
          </cell>
          <cell r="C8819">
            <v>0</v>
          </cell>
          <cell r="D8819">
            <v>0.80930000000000002</v>
          </cell>
          <cell r="E8819">
            <v>0.80930000000000002</v>
          </cell>
        </row>
        <row r="8820">
          <cell r="A8820" t="str">
            <v>712000103</v>
          </cell>
          <cell r="B8820" t="str">
            <v>VERSCHRAUBUNG M32x1,5</v>
          </cell>
          <cell r="C8820">
            <v>0</v>
          </cell>
          <cell r="D8820">
            <v>1.3888</v>
          </cell>
          <cell r="E8820">
            <v>1.3888</v>
          </cell>
        </row>
        <row r="8821">
          <cell r="A8821" t="str">
            <v>712000104</v>
          </cell>
          <cell r="B8821" t="str">
            <v>VERSCHRAUBUNG M40x1,5</v>
          </cell>
          <cell r="C8821">
            <v>0</v>
          </cell>
          <cell r="D8821">
            <v>1.9155</v>
          </cell>
          <cell r="E8821">
            <v>1.9155</v>
          </cell>
        </row>
        <row r="8822">
          <cell r="A8822" t="str">
            <v>712000105</v>
          </cell>
          <cell r="B8822" t="str">
            <v>VERSCHRAUBUNG M50x1,5</v>
          </cell>
          <cell r="C8822"/>
          <cell r="D8822">
            <v>4.16</v>
          </cell>
          <cell r="E8822">
            <v>4.16</v>
          </cell>
        </row>
        <row r="8823">
          <cell r="A8823" t="str">
            <v>712000106</v>
          </cell>
          <cell r="B8823" t="str">
            <v>VERSCHRAUBUNG M63x1,5</v>
          </cell>
          <cell r="C8823">
            <v>0</v>
          </cell>
          <cell r="D8823">
            <v>13.45</v>
          </cell>
          <cell r="E8823">
            <v>13.45</v>
          </cell>
        </row>
        <row r="8824">
          <cell r="A8824" t="str">
            <v>712000107</v>
          </cell>
          <cell r="B8824" t="str">
            <v xml:space="preserve">VERSCHRAUBUNG M25x1,5 LANGES GEWINDE </v>
          </cell>
          <cell r="C8824">
            <v>0</v>
          </cell>
          <cell r="D8824">
            <v>0.6875</v>
          </cell>
          <cell r="E8824">
            <v>0.6875</v>
          </cell>
        </row>
        <row r="8825">
          <cell r="A8825" t="str">
            <v>712000108</v>
          </cell>
          <cell r="B8825" t="str">
            <v xml:space="preserve">VERSCHRAUBUNG M20x1,5 LANGES GEWINDE </v>
          </cell>
          <cell r="C8825">
            <v>0</v>
          </cell>
          <cell r="D8825">
            <v>0.47120000000000001</v>
          </cell>
          <cell r="E8825">
            <v>0.47120000000000001</v>
          </cell>
        </row>
        <row r="8826">
          <cell r="A8826" t="str">
            <v>712000110</v>
          </cell>
          <cell r="B8826" t="str">
            <v>GEGENMUTTER M16</v>
          </cell>
          <cell r="C8826">
            <v>0</v>
          </cell>
          <cell r="D8826">
            <v>5.4399999999999997E-2</v>
          </cell>
          <cell r="E8826">
            <v>5.4399999999999997E-2</v>
          </cell>
        </row>
        <row r="8827">
          <cell r="A8827" t="str">
            <v>712000111</v>
          </cell>
          <cell r="B8827" t="str">
            <v>GEGENMUTTER M20</v>
          </cell>
          <cell r="C8827">
            <v>0</v>
          </cell>
          <cell r="D8827">
            <v>7.1599999999999997E-2</v>
          </cell>
          <cell r="E8827">
            <v>7.1599999999999997E-2</v>
          </cell>
        </row>
        <row r="8828">
          <cell r="A8828" t="str">
            <v>712000112</v>
          </cell>
          <cell r="B8828" t="str">
            <v>GEGENMUTTER M25</v>
          </cell>
          <cell r="C8828">
            <v>0</v>
          </cell>
          <cell r="D8828">
            <v>0.1031</v>
          </cell>
          <cell r="E8828">
            <v>0.1031</v>
          </cell>
        </row>
        <row r="8829">
          <cell r="A8829" t="str">
            <v>712000113</v>
          </cell>
          <cell r="B8829" t="str">
            <v>GEGENMUTTER M32</v>
          </cell>
          <cell r="C8829">
            <v>0</v>
          </cell>
          <cell r="D8829">
            <v>0.23400000000000001</v>
          </cell>
          <cell r="E8829">
            <v>0.23400000000000001</v>
          </cell>
        </row>
        <row r="8830">
          <cell r="A8830" t="str">
            <v>712000114</v>
          </cell>
          <cell r="B8830" t="str">
            <v>GEGENMUTTER M40</v>
          </cell>
          <cell r="C8830">
            <v>0</v>
          </cell>
          <cell r="D8830">
            <v>0.56610000000000005</v>
          </cell>
          <cell r="E8830">
            <v>0.56610000000000005</v>
          </cell>
        </row>
        <row r="8831">
          <cell r="A8831" t="str">
            <v>712000115</v>
          </cell>
          <cell r="B8831" t="str">
            <v>GEGENMUTTER M50</v>
          </cell>
          <cell r="C8831"/>
          <cell r="D8831">
            <v>1.33</v>
          </cell>
          <cell r="E8831">
            <v>1.33</v>
          </cell>
        </row>
        <row r="8832">
          <cell r="A8832" t="str">
            <v>712000116</v>
          </cell>
          <cell r="B8832" t="str">
            <v>GEGENMUTTER M63</v>
          </cell>
          <cell r="C8832">
            <v>0</v>
          </cell>
          <cell r="D8832">
            <v>1.5808</v>
          </cell>
          <cell r="E8832">
            <v>1.5808</v>
          </cell>
        </row>
        <row r="8833">
          <cell r="A8833" t="str">
            <v>712000117</v>
          </cell>
          <cell r="B8833" t="str">
            <v>EMV VERSCHRAUBUNG M20x1,5</v>
          </cell>
          <cell r="C8833">
            <v>0</v>
          </cell>
          <cell r="D8833">
            <v>3.1295000000000002</v>
          </cell>
          <cell r="E8833">
            <v>3.1295000000000002</v>
          </cell>
        </row>
        <row r="8834">
          <cell r="A8834" t="str">
            <v>712000118</v>
          </cell>
          <cell r="B8834" t="str">
            <v>EMV VERSCHRAUBUNG M25x1,5</v>
          </cell>
          <cell r="C8834">
            <v>0</v>
          </cell>
          <cell r="D8834">
            <v>3.8624999999999998</v>
          </cell>
          <cell r="E8834">
            <v>3.8624999999999998</v>
          </cell>
        </row>
        <row r="8835">
          <cell r="A8835" t="str">
            <v>712000119</v>
          </cell>
          <cell r="B8835" t="str">
            <v>EMV VERSCHRAUBUNG M16x1,5</v>
          </cell>
          <cell r="C8835">
            <v>0</v>
          </cell>
          <cell r="D8835">
            <v>2.68</v>
          </cell>
          <cell r="E8835">
            <v>2.68</v>
          </cell>
        </row>
        <row r="8836">
          <cell r="A8836" t="str">
            <v>712000120</v>
          </cell>
          <cell r="B8836" t="str">
            <v>VERSCHLUSSSCHRAUBE M16 KUNSTSTOFF</v>
          </cell>
          <cell r="C8836">
            <v>0</v>
          </cell>
          <cell r="D8836">
            <v>8.5800000000000001E-2</v>
          </cell>
          <cell r="E8836">
            <v>8.5800000000000001E-2</v>
          </cell>
        </row>
        <row r="8837">
          <cell r="A8837" t="str">
            <v>712000121</v>
          </cell>
          <cell r="B8837" t="str">
            <v>VERSCHLUSSSCHRAUBE M20 KUNSTSTOFF</v>
          </cell>
          <cell r="C8837">
            <v>0</v>
          </cell>
          <cell r="D8837">
            <v>0.14530000000000001</v>
          </cell>
          <cell r="E8837">
            <v>0.14530000000000001</v>
          </cell>
        </row>
        <row r="8838">
          <cell r="A8838" t="str">
            <v>712000122</v>
          </cell>
          <cell r="B8838" t="str">
            <v>VERSCHLUSSSCHRAUBE M25 KUNSTSTOFF</v>
          </cell>
          <cell r="C8838">
            <v>0</v>
          </cell>
          <cell r="D8838">
            <v>0.28100000000000003</v>
          </cell>
          <cell r="E8838">
            <v>0.28100000000000003</v>
          </cell>
        </row>
        <row r="8839">
          <cell r="A8839" t="str">
            <v>712000123</v>
          </cell>
          <cell r="B8839" t="str">
            <v>VERSCHLUSSSCHRAUBE M32 KUNSTSTOFF</v>
          </cell>
          <cell r="C8839">
            <v>0</v>
          </cell>
          <cell r="D8839">
            <v>0.114</v>
          </cell>
          <cell r="E8839">
            <v>0.114</v>
          </cell>
        </row>
        <row r="8840">
          <cell r="A8840" t="str">
            <v>712000124</v>
          </cell>
          <cell r="B8840" t="str">
            <v>VERSCHLUSSSCHRAUBE M40 KUNSTSTOFF</v>
          </cell>
          <cell r="C8840">
            <v>0</v>
          </cell>
          <cell r="D8840">
            <v>0.34</v>
          </cell>
          <cell r="E8840">
            <v>0.34</v>
          </cell>
        </row>
        <row r="8841">
          <cell r="A8841" t="str">
            <v>712000125</v>
          </cell>
          <cell r="B8841" t="str">
            <v>Kabelverschraubung SKINTOP® MS-M 63 plus 63 x 1,5,</v>
          </cell>
          <cell r="C8841">
            <v>0</v>
          </cell>
          <cell r="D8841">
            <v>84.397499999999994</v>
          </cell>
          <cell r="E8841">
            <v>84.397499999999994</v>
          </cell>
        </row>
        <row r="8842">
          <cell r="A8842" t="str">
            <v>712000126</v>
          </cell>
          <cell r="B8842" t="str">
            <v xml:space="preserve">Gegenmutter SKINDICHT® SM-M 63 x 1,5 </v>
          </cell>
          <cell r="C8842">
            <v>0</v>
          </cell>
          <cell r="D8842">
            <v>4.5027999999999997</v>
          </cell>
          <cell r="E8842">
            <v>4.5027999999999997</v>
          </cell>
        </row>
        <row r="8843">
          <cell r="A8843" t="str">
            <v>712000130</v>
          </cell>
          <cell r="B8843" t="str">
            <v>GEGENMUTTER MESSING M20</v>
          </cell>
          <cell r="C8843">
            <v>0</v>
          </cell>
          <cell r="D8843">
            <v>0.16800000000000001</v>
          </cell>
          <cell r="E8843">
            <v>0.16800000000000001</v>
          </cell>
        </row>
        <row r="8844">
          <cell r="A8844" t="str">
            <v>712000131</v>
          </cell>
          <cell r="B8844" t="str">
            <v>GEGENMUTTER MESSING M25</v>
          </cell>
          <cell r="C8844">
            <v>0</v>
          </cell>
          <cell r="D8844">
            <v>0.61850000000000005</v>
          </cell>
          <cell r="E8844">
            <v>0.61850000000000005</v>
          </cell>
        </row>
        <row r="8845">
          <cell r="A8845" t="str">
            <v>712000132</v>
          </cell>
          <cell r="B8845" t="str">
            <v>GEGENMUTTER MESSING M32</v>
          </cell>
          <cell r="C8845">
            <v>0</v>
          </cell>
          <cell r="D8845">
            <v>0.34949999999999998</v>
          </cell>
          <cell r="E8845">
            <v>0.34949999999999998</v>
          </cell>
        </row>
        <row r="8846">
          <cell r="A8846" t="str">
            <v>712000140</v>
          </cell>
          <cell r="B8846" t="str">
            <v>MEHRFACHDICHTEINSATZ M25/3X7MM</v>
          </cell>
          <cell r="C8846">
            <v>0</v>
          </cell>
          <cell r="D8846">
            <v>0.26329999999999998</v>
          </cell>
          <cell r="E8846">
            <v>0.26329999999999998</v>
          </cell>
        </row>
        <row r="8847">
          <cell r="A8847" t="str">
            <v>712000141</v>
          </cell>
          <cell r="B8847" t="str">
            <v>MEHRFACHDICHTEINSATZ M20/2X6MM</v>
          </cell>
          <cell r="C8847">
            <v>0</v>
          </cell>
          <cell r="D8847">
            <v>0.25919999999999999</v>
          </cell>
          <cell r="E8847">
            <v>0.25919999999999999</v>
          </cell>
        </row>
        <row r="8848">
          <cell r="A8848" t="str">
            <v>712000142</v>
          </cell>
          <cell r="B8848" t="str">
            <v>MEHRFACHDICHTEINSATZ M25/4X6,5MM</v>
          </cell>
          <cell r="C8848">
            <v>0</v>
          </cell>
          <cell r="D8848">
            <v>0.24540000000000001</v>
          </cell>
          <cell r="E8848">
            <v>0.24540000000000001</v>
          </cell>
        </row>
        <row r="8849">
          <cell r="A8849" t="str">
            <v>712000143</v>
          </cell>
          <cell r="B8849" t="str">
            <v>MEHRFACHDICHTEINSATZ M25/5X4MM</v>
          </cell>
          <cell r="C8849">
            <v>0</v>
          </cell>
          <cell r="D8849">
            <v>0.33300000000000002</v>
          </cell>
          <cell r="E8849">
            <v>0.33300000000000002</v>
          </cell>
        </row>
        <row r="8850">
          <cell r="A8850" t="str">
            <v>712000144</v>
          </cell>
          <cell r="B8850" t="str">
            <v>MEHRFACHDICHTEINSATZ M25/6X4MM</v>
          </cell>
          <cell r="C8850">
            <v>0</v>
          </cell>
          <cell r="D8850">
            <v>0.34</v>
          </cell>
          <cell r="E8850">
            <v>0.34</v>
          </cell>
        </row>
        <row r="8851">
          <cell r="A8851" t="str">
            <v>712000150</v>
          </cell>
          <cell r="B8851" t="str">
            <v>REDUKTION M20/M16</v>
          </cell>
          <cell r="C8851">
            <v>0</v>
          </cell>
          <cell r="D8851">
            <v>0.42599999999999999</v>
          </cell>
          <cell r="E8851">
            <v>0.42599999999999999</v>
          </cell>
        </row>
        <row r="8852">
          <cell r="A8852" t="str">
            <v>712000151</v>
          </cell>
          <cell r="B8852" t="str">
            <v>REDUKTION M25/M16</v>
          </cell>
          <cell r="C8852">
            <v>0</v>
          </cell>
          <cell r="D8852">
            <v>0.83733549275061159</v>
          </cell>
          <cell r="E8852">
            <v>0.83733549275061159</v>
          </cell>
        </row>
        <row r="8853">
          <cell r="A8853" t="str">
            <v>712000152</v>
          </cell>
          <cell r="B8853" t="str">
            <v xml:space="preserve">REDUKTION M25/M20 </v>
          </cell>
          <cell r="C8853">
            <v>0</v>
          </cell>
          <cell r="D8853">
            <v>0.51550273972602734</v>
          </cell>
          <cell r="E8853">
            <v>0.51550273972602734</v>
          </cell>
        </row>
        <row r="8854">
          <cell r="A8854" t="str">
            <v>712000155</v>
          </cell>
          <cell r="B8854" t="str">
            <v>MESSING-REDUKTION M25/M20X1,5</v>
          </cell>
          <cell r="C8854">
            <v>0</v>
          </cell>
          <cell r="D8854">
            <v>0.86670000000000003</v>
          </cell>
          <cell r="E8854">
            <v>0.86670000000000003</v>
          </cell>
        </row>
        <row r="8855">
          <cell r="A8855" t="str">
            <v>712000160</v>
          </cell>
          <cell r="B8855" t="str">
            <v>STAUBSCHUTZSCHEIBE SD-M16</v>
          </cell>
          <cell r="C8855"/>
          <cell r="D8855">
            <v>0.15</v>
          </cell>
          <cell r="E8855">
            <v>0.15</v>
          </cell>
        </row>
        <row r="8856">
          <cell r="A8856" t="str">
            <v>712000161</v>
          </cell>
          <cell r="B8856" t="str">
            <v>STAUBSCHUTZSCHEIBE SD-M20</v>
          </cell>
          <cell r="C8856"/>
          <cell r="D8856">
            <v>0.16</v>
          </cell>
          <cell r="E8856">
            <v>0.16</v>
          </cell>
        </row>
        <row r="8857">
          <cell r="A8857" t="str">
            <v>712000162</v>
          </cell>
          <cell r="B8857" t="str">
            <v>STAUBSCHUTZSCHEIBE SD-M25</v>
          </cell>
          <cell r="C8857"/>
          <cell r="D8857">
            <v>0.17</v>
          </cell>
          <cell r="E8857">
            <v>0.17</v>
          </cell>
        </row>
        <row r="8858">
          <cell r="A8858" t="str">
            <v>712000163</v>
          </cell>
          <cell r="B8858" t="str">
            <v>STAUBSCHUTZSCHEIBE SD-M32</v>
          </cell>
          <cell r="C8858"/>
          <cell r="D8858">
            <v>0.21</v>
          </cell>
          <cell r="E8858">
            <v>0.21</v>
          </cell>
        </row>
        <row r="8859">
          <cell r="A8859" t="str">
            <v>712000170</v>
          </cell>
          <cell r="B8859" t="str">
            <v>ERWEITERUNG M20/M25 MESSING 16PA</v>
          </cell>
          <cell r="C8859">
            <v>0</v>
          </cell>
          <cell r="D8859">
            <v>0.39510000000000001</v>
          </cell>
          <cell r="E8859">
            <v>0.39510000000000001</v>
          </cell>
        </row>
        <row r="8860">
          <cell r="A8860" t="str">
            <v>712000171</v>
          </cell>
          <cell r="B8860" t="str">
            <v>ERWEITERUNG METRISCH M20/M25 M16 PA</v>
          </cell>
          <cell r="C8860">
            <v>0</v>
          </cell>
          <cell r="D8860">
            <v>1.25</v>
          </cell>
          <cell r="E8860">
            <v>1.25</v>
          </cell>
        </row>
        <row r="8861">
          <cell r="A8861" t="str">
            <v>712000200</v>
          </cell>
          <cell r="B8861" t="str">
            <v>GETEILTE VERSCHRAUBUNG KVT 32</v>
          </cell>
          <cell r="C8861">
            <v>0</v>
          </cell>
          <cell r="D8861">
            <v>11.88</v>
          </cell>
          <cell r="E8861">
            <v>11.88</v>
          </cell>
        </row>
        <row r="8862">
          <cell r="A8862" t="str">
            <v>712000210</v>
          </cell>
          <cell r="B8862" t="str">
            <v>KABELTÜLLE KLEIN KT7 GY 1 X 7-8 MM</v>
          </cell>
          <cell r="C8862">
            <v>0</v>
          </cell>
          <cell r="D8862">
            <v>1.72</v>
          </cell>
          <cell r="E8862">
            <v>1.72</v>
          </cell>
        </row>
        <row r="8863">
          <cell r="A8863" t="str">
            <v>713000001</v>
          </cell>
          <cell r="B8863" t="str">
            <v>VERDRAHTUNGSKANAL LK4 40040</v>
          </cell>
          <cell r="C8863">
            <v>0</v>
          </cell>
          <cell r="D8863">
            <v>5</v>
          </cell>
          <cell r="E8863">
            <v>5</v>
          </cell>
        </row>
        <row r="8864">
          <cell r="A8864" t="str">
            <v>713000002</v>
          </cell>
          <cell r="B8864" t="str">
            <v>VERDRAHTUNGSKANAL LK4 60100</v>
          </cell>
          <cell r="C8864">
            <v>0</v>
          </cell>
          <cell r="D8864">
            <v>10.18</v>
          </cell>
          <cell r="E8864">
            <v>10.18</v>
          </cell>
        </row>
        <row r="8865">
          <cell r="A8865" t="str">
            <v>713000003</v>
          </cell>
          <cell r="B8865" t="str">
            <v>VERDRAHTUNGSKANAL LK4 60025</v>
          </cell>
          <cell r="C8865">
            <v>0</v>
          </cell>
          <cell r="D8865">
            <v>4.8899999999999997</v>
          </cell>
          <cell r="E8865">
            <v>4.8899999999999997</v>
          </cell>
        </row>
        <row r="8866">
          <cell r="A8866" t="str">
            <v>713000004</v>
          </cell>
          <cell r="B8866" t="str">
            <v>VERDRAHTUNGSKANAL LK4 60040</v>
          </cell>
          <cell r="C8866">
            <v>0</v>
          </cell>
          <cell r="D8866">
            <v>4.45</v>
          </cell>
          <cell r="E8866">
            <v>4.45</v>
          </cell>
        </row>
        <row r="8867">
          <cell r="A8867" t="str">
            <v>713000005</v>
          </cell>
          <cell r="B8867" t="str">
            <v>VERDRAHTUNGSKANAL LK4 60060</v>
          </cell>
          <cell r="C8867">
            <v>0</v>
          </cell>
          <cell r="D8867">
            <v>5.35</v>
          </cell>
          <cell r="E8867">
            <v>5.35</v>
          </cell>
        </row>
        <row r="8868">
          <cell r="A8868" t="str">
            <v>713000006</v>
          </cell>
          <cell r="B8868" t="str">
            <v>VERDRAHTUNGSKANAL LK4 60080</v>
          </cell>
          <cell r="C8868">
            <v>0</v>
          </cell>
          <cell r="D8868">
            <v>3.98</v>
          </cell>
          <cell r="E8868">
            <v>3.98</v>
          </cell>
        </row>
        <row r="8869">
          <cell r="A8869" t="str">
            <v>713000007</v>
          </cell>
          <cell r="B8869" t="str">
            <v>VERDRAHTUNGSKANAL LK4 40025</v>
          </cell>
          <cell r="C8869">
            <v>0</v>
          </cell>
          <cell r="D8869">
            <v>3.18</v>
          </cell>
          <cell r="E8869">
            <v>3.18</v>
          </cell>
        </row>
        <row r="8870">
          <cell r="A8870" t="str">
            <v>713000008</v>
          </cell>
          <cell r="B8870" t="str">
            <v>VERDRAHTUNGSKANAL LK4 40040</v>
          </cell>
          <cell r="C8870">
            <v>0</v>
          </cell>
          <cell r="D8870">
            <v>1.85</v>
          </cell>
          <cell r="E8870">
            <v>1.85</v>
          </cell>
        </row>
        <row r="8871">
          <cell r="A8871" t="str">
            <v>713000009</v>
          </cell>
          <cell r="B8871" t="str">
            <v>Halogenf. Verdrahtungskanal GF-DIN-SH-A7/5 50x25x</v>
          </cell>
          <cell r="C8871"/>
          <cell r="D8871">
            <v>5.39</v>
          </cell>
          <cell r="E8871">
            <v>5.39</v>
          </cell>
        </row>
        <row r="8872">
          <cell r="A8872" t="str">
            <v>713000010</v>
          </cell>
          <cell r="B8872" t="str">
            <v>Halogenf. Verdrahtungskanal GF-DIN-SH-A7/5 50x37,5</v>
          </cell>
          <cell r="C8872"/>
          <cell r="D8872">
            <v>8.5299999999999994</v>
          </cell>
          <cell r="E8872">
            <v>8.5299999999999994</v>
          </cell>
        </row>
        <row r="8873">
          <cell r="A8873" t="str">
            <v>713000011</v>
          </cell>
          <cell r="B8873" t="str">
            <v>Halogenf. Verdrahtungskanal GF-DIN-SH-A7/5 50x50x</v>
          </cell>
          <cell r="C8873">
            <v>0</v>
          </cell>
          <cell r="D8873">
            <v>8.9570830000000008</v>
          </cell>
          <cell r="E8873">
            <v>8.9570830000000008</v>
          </cell>
        </row>
        <row r="8874">
          <cell r="A8874" t="str">
            <v>713000012</v>
          </cell>
          <cell r="B8874" t="str">
            <v>Halogenf. Verdrahtungskanal GF-DIN-SH-A7/5 50x75x</v>
          </cell>
          <cell r="C8874">
            <v>0</v>
          </cell>
          <cell r="D8874">
            <v>10.593999999999999</v>
          </cell>
          <cell r="E8874">
            <v>10.593999999999999</v>
          </cell>
        </row>
        <row r="8875">
          <cell r="A8875" t="str">
            <v>713000013</v>
          </cell>
          <cell r="B8875" t="str">
            <v>Halogenf. Verdrahtungskanal GF-DIN-SH-A7/5 50x100x</v>
          </cell>
          <cell r="C8875">
            <v>0</v>
          </cell>
          <cell r="D8875">
            <v>14.813000000000001</v>
          </cell>
          <cell r="E8875">
            <v>14.813000000000001</v>
          </cell>
        </row>
        <row r="8876">
          <cell r="A8876" t="str">
            <v>713000015</v>
          </cell>
          <cell r="B8876" t="str">
            <v>DRAHTHALTESTEG LK4</v>
          </cell>
          <cell r="C8876">
            <v>0</v>
          </cell>
          <cell r="D8876">
            <v>0.2258</v>
          </cell>
          <cell r="E8876">
            <v>0.2258</v>
          </cell>
        </row>
        <row r="8877">
          <cell r="A8877" t="str">
            <v>713001010</v>
          </cell>
          <cell r="B8877" t="str">
            <v>VERDRAHTUNGSKANAL LK4 80025</v>
          </cell>
          <cell r="C8877">
            <v>0</v>
          </cell>
          <cell r="D8877">
            <v>4.58</v>
          </cell>
          <cell r="E8877">
            <v>4.58</v>
          </cell>
        </row>
        <row r="8878">
          <cell r="A8878" t="str">
            <v>713001011</v>
          </cell>
          <cell r="B8878" t="str">
            <v>VERDRAHTUNGSKANAL LK4 80040</v>
          </cell>
          <cell r="C8878">
            <v>0</v>
          </cell>
          <cell r="D8878">
            <v>5.35</v>
          </cell>
          <cell r="E8878">
            <v>5.35</v>
          </cell>
        </row>
        <row r="8879">
          <cell r="A8879" t="str">
            <v>713001012</v>
          </cell>
          <cell r="B8879" t="str">
            <v>VERDRAHTUNGSKANAL LK4 80060</v>
          </cell>
          <cell r="C8879">
            <v>0</v>
          </cell>
          <cell r="D8879">
            <v>5.95</v>
          </cell>
          <cell r="E8879">
            <v>5.95</v>
          </cell>
        </row>
        <row r="8880">
          <cell r="A8880" t="str">
            <v>713001013</v>
          </cell>
          <cell r="B8880" t="str">
            <v>VERDRAHTUNGSKANAL LK4 80080</v>
          </cell>
          <cell r="C8880">
            <v>0</v>
          </cell>
          <cell r="D8880">
            <v>7.15</v>
          </cell>
          <cell r="E8880">
            <v>7.15</v>
          </cell>
        </row>
        <row r="8881">
          <cell r="A8881" t="str">
            <v>713001014</v>
          </cell>
          <cell r="B8881" t="str">
            <v>VERDRAHTUNGSKANAL LK4 80100</v>
          </cell>
          <cell r="C8881">
            <v>0</v>
          </cell>
          <cell r="D8881">
            <v>9.0500000000000007</v>
          </cell>
          <cell r="E8881">
            <v>9.0500000000000007</v>
          </cell>
        </row>
        <row r="8882">
          <cell r="A8882" t="str">
            <v>713001015</v>
          </cell>
          <cell r="B8882" t="str">
            <v>VERDRAHTUNGSKANAL LK4 80120</v>
          </cell>
          <cell r="C8882">
            <v>0</v>
          </cell>
          <cell r="D8882">
            <v>10.3</v>
          </cell>
          <cell r="E8882">
            <v>10.3</v>
          </cell>
        </row>
        <row r="8883">
          <cell r="A8883" t="str">
            <v>713001016</v>
          </cell>
          <cell r="B8883" t="str">
            <v>Halogenf. Verdrahtungskanal GF-DIN-SH-A7/5 75x25x</v>
          </cell>
          <cell r="C8883">
            <v>0</v>
          </cell>
          <cell r="D8883">
            <v>10.596865079365079</v>
          </cell>
          <cell r="E8883">
            <v>10.596865079365079</v>
          </cell>
        </row>
        <row r="8884">
          <cell r="A8884" t="str">
            <v>713001017</v>
          </cell>
          <cell r="B8884" t="str">
            <v>Halogenf. Verdrahtungskanal GF-DIN-SH-A7/5 75x37,5</v>
          </cell>
          <cell r="C8884">
            <v>0</v>
          </cell>
          <cell r="D8884">
            <v>11.396488095238094</v>
          </cell>
          <cell r="E8884">
            <v>11.396488095238094</v>
          </cell>
        </row>
        <row r="8885">
          <cell r="A8885" t="str">
            <v>713001018</v>
          </cell>
          <cell r="B8885" t="str">
            <v>Halogenf. Verdrahtungskanal GF-DIN-SH-A7/5 75x50x</v>
          </cell>
          <cell r="C8885">
            <v>0</v>
          </cell>
          <cell r="D8885">
            <v>12.46731884057971</v>
          </cell>
          <cell r="E8885">
            <v>12.46731884057971</v>
          </cell>
        </row>
        <row r="8886">
          <cell r="A8886" t="str">
            <v>713001019</v>
          </cell>
          <cell r="B8886" t="str">
            <v xml:space="preserve">Halogenf. Verdrahtungskanal GF-DIN-SH-A7/5 75x75x </v>
          </cell>
          <cell r="C8886">
            <v>0</v>
          </cell>
          <cell r="D8886">
            <v>14.124166666666667</v>
          </cell>
          <cell r="E8886">
            <v>14.124166666666667</v>
          </cell>
        </row>
        <row r="8887">
          <cell r="A8887" t="str">
            <v>713001020</v>
          </cell>
          <cell r="B8887" t="str">
            <v>Halogenf. Verdrahtungskanal GF-DIN-SH-A7/5 75x100x</v>
          </cell>
          <cell r="C8887">
            <v>0</v>
          </cell>
          <cell r="D8887">
            <v>20.361666666666668</v>
          </cell>
          <cell r="E8887">
            <v>20.361666666666668</v>
          </cell>
        </row>
        <row r="8888">
          <cell r="A8888" t="str">
            <v>713001021</v>
          </cell>
          <cell r="B8888" t="str">
            <v>Halogenf. Verdrahtungskanal GF-DIN-SH-A7/5 75x125x</v>
          </cell>
          <cell r="C8888">
            <v>0</v>
          </cell>
          <cell r="D8888">
            <v>20.363166666666665</v>
          </cell>
          <cell r="E8888">
            <v>20.363166666666665</v>
          </cell>
        </row>
        <row r="8889">
          <cell r="A8889" t="str">
            <v>713001022</v>
          </cell>
          <cell r="B8889" t="str">
            <v>Halogenf. Rückhalteklammer GX-DIN-A7/5 L=108mm</v>
          </cell>
          <cell r="C8889">
            <v>0</v>
          </cell>
          <cell r="D8889">
            <v>0.63</v>
          </cell>
          <cell r="E8889">
            <v>0.63</v>
          </cell>
        </row>
        <row r="8890">
          <cell r="A8890" t="str">
            <v>713001023</v>
          </cell>
          <cell r="B8890" t="str">
            <v>Halogenf. Rückhaltekämme GX-1 HF L=147mm</v>
          </cell>
          <cell r="C8890">
            <v>0</v>
          </cell>
          <cell r="D8890">
            <v>0.40412500000000001</v>
          </cell>
          <cell r="E8890">
            <v>0.40412500000000001</v>
          </cell>
        </row>
        <row r="8891">
          <cell r="A8891" t="str">
            <v>713002001</v>
          </cell>
          <cell r="B8891" t="str">
            <v>OBERTEIL FÜR LK4 / LK4/N 25 MM LK4 D 25</v>
          </cell>
          <cell r="C8891">
            <v>0</v>
          </cell>
          <cell r="D8891">
            <v>1.7684527265977634</v>
          </cell>
          <cell r="E8891">
            <v>1.7684527265977634</v>
          </cell>
        </row>
        <row r="8892">
          <cell r="A8892" t="str">
            <v>713003003</v>
          </cell>
          <cell r="B8892" t="str">
            <v>VERDRAHTUNGSKANAL, PVC, BA, 60 x 60 x 2000 MM</v>
          </cell>
          <cell r="C8892">
            <v>0</v>
          </cell>
          <cell r="D8892">
            <v>8.35</v>
          </cell>
          <cell r="E8892">
            <v>8.35</v>
          </cell>
        </row>
        <row r="8893">
          <cell r="A8893" t="str">
            <v>714000004</v>
          </cell>
          <cell r="B8893" t="str">
            <v>REHAU-ENDSTÜCK 40X60MM (SYSTEMLE)</v>
          </cell>
          <cell r="C8893"/>
          <cell r="D8893">
            <v>1.72</v>
          </cell>
          <cell r="E8893">
            <v>1.72</v>
          </cell>
        </row>
        <row r="8894">
          <cell r="A8894" t="str">
            <v>714000022</v>
          </cell>
          <cell r="B8894" t="str">
            <v>****NICHT MEHR VERWENDEN****</v>
          </cell>
          <cell r="C8894">
            <v>0</v>
          </cell>
          <cell r="D8894">
            <v>1.88</v>
          </cell>
          <cell r="E8894">
            <v>1.88</v>
          </cell>
        </row>
        <row r="8895">
          <cell r="A8895" t="str">
            <v>714000023</v>
          </cell>
          <cell r="B8895" t="str">
            <v>HAGER-LEITUNGSFÜHRUNGSKANAL SET 60/40, L-GRAU 7035</v>
          </cell>
          <cell r="C8895">
            <v>0</v>
          </cell>
          <cell r="D8895">
            <v>2.83</v>
          </cell>
          <cell r="E8895">
            <v>2.83</v>
          </cell>
        </row>
        <row r="8896">
          <cell r="A8896" t="str">
            <v>714000024</v>
          </cell>
          <cell r="B8896" t="str">
            <v>REHAU-LEITUNGSFÜHRUNGSKANAL SET 40/40, L-GRAU 7035</v>
          </cell>
          <cell r="C8896">
            <v>0</v>
          </cell>
          <cell r="D8896">
            <v>1.88</v>
          </cell>
          <cell r="E8896">
            <v>1.88</v>
          </cell>
        </row>
        <row r="8897">
          <cell r="A8897" t="str">
            <v>714000050</v>
          </cell>
          <cell r="B8897" t="str">
            <v>LEITUNGSFÜHRUNGSKANAL, LF40x40, TEHALIT</v>
          </cell>
          <cell r="C8897">
            <v>0</v>
          </cell>
          <cell r="D8897">
            <v>2.0699999999999998</v>
          </cell>
          <cell r="E8897">
            <v>2.0699999999999998</v>
          </cell>
        </row>
        <row r="8898">
          <cell r="A8898" t="str">
            <v>714000051</v>
          </cell>
          <cell r="B8898" t="str">
            <v>LEITUNGSFÜHRUNGSKANAL, LF60x90, TEHALIT</v>
          </cell>
          <cell r="C8898"/>
          <cell r="D8898">
            <v>8</v>
          </cell>
          <cell r="E8898">
            <v>8</v>
          </cell>
        </row>
        <row r="8899">
          <cell r="A8899" t="str">
            <v>714000052</v>
          </cell>
          <cell r="B8899" t="str">
            <v>LEITUNGSFÜHRUNGSKANAL, LF20x20, TEHALIT</v>
          </cell>
          <cell r="C8899"/>
          <cell r="D8899">
            <v>0.6</v>
          </cell>
          <cell r="E8899">
            <v>0.6</v>
          </cell>
        </row>
        <row r="8900">
          <cell r="A8900" t="str">
            <v>714000053</v>
          </cell>
          <cell r="B8900" t="str">
            <v>BEFESTIGUNGSSCHELLE 1" M32 KPLFÜR 18X19</v>
          </cell>
          <cell r="C8900"/>
          <cell r="D8900">
            <v>0.498</v>
          </cell>
          <cell r="E8900">
            <v>0.498</v>
          </cell>
        </row>
        <row r="8901">
          <cell r="A8901" t="str">
            <v>715000001</v>
          </cell>
          <cell r="B8901" t="str">
            <v>ANBAU-ABZWEIGSTÜCK 100/60</v>
          </cell>
          <cell r="C8901">
            <v>0</v>
          </cell>
          <cell r="D8901">
            <v>16.207083333333333</v>
          </cell>
          <cell r="E8901">
            <v>16.207083333333333</v>
          </cell>
        </row>
        <row r="8902">
          <cell r="A8902" t="str">
            <v>715000002</v>
          </cell>
          <cell r="B8902" t="str">
            <v>ANBAU-ABZWEIGSTÜCK 300/60</v>
          </cell>
          <cell r="C8902">
            <v>0</v>
          </cell>
          <cell r="D8902">
            <v>13.5</v>
          </cell>
          <cell r="E8902">
            <v>13.5</v>
          </cell>
        </row>
        <row r="8903">
          <cell r="A8903" t="str">
            <v>715000003</v>
          </cell>
          <cell r="B8903" t="str">
            <v>ANBAU-ABZWEIGSTÜCK 400/60</v>
          </cell>
          <cell r="C8903">
            <v>0</v>
          </cell>
          <cell r="D8903">
            <v>15.27</v>
          </cell>
          <cell r="E8903">
            <v>15.27</v>
          </cell>
        </row>
        <row r="8904">
          <cell r="A8904" t="str">
            <v>715000004</v>
          </cell>
          <cell r="B8904" t="str">
            <v>BODEN-ENDBLECH, BEB 100 FS</v>
          </cell>
          <cell r="C8904">
            <v>0</v>
          </cell>
          <cell r="D8904">
            <v>1.9</v>
          </cell>
          <cell r="E8904">
            <v>1.9</v>
          </cell>
        </row>
        <row r="8905">
          <cell r="A8905" t="str">
            <v>715000005</v>
          </cell>
          <cell r="B8905" t="str">
            <v>BODEN-ENDBLECH, BEB 300 FS</v>
          </cell>
          <cell r="C8905">
            <v>0</v>
          </cell>
          <cell r="D8905">
            <v>2.4500000000000002</v>
          </cell>
          <cell r="E8905">
            <v>2.4500000000000002</v>
          </cell>
        </row>
        <row r="8906">
          <cell r="A8906" t="str">
            <v>715000007</v>
          </cell>
          <cell r="B8906" t="str">
            <v>DECKEL FÜR 90° BOGEN DFB 90 400 FS</v>
          </cell>
          <cell r="C8906">
            <v>0</v>
          </cell>
          <cell r="D8906">
            <v>30.69</v>
          </cell>
          <cell r="E8906">
            <v>30.69</v>
          </cell>
        </row>
        <row r="8907">
          <cell r="A8907" t="str">
            <v>715000008</v>
          </cell>
          <cell r="B8907" t="str">
            <v>DECKEL FÜR 90° BOGEN DFB 90 100 FS</v>
          </cell>
          <cell r="C8907">
            <v>0</v>
          </cell>
          <cell r="D8907">
            <v>11.08</v>
          </cell>
          <cell r="E8907">
            <v>11.08</v>
          </cell>
        </row>
        <row r="8908">
          <cell r="A8908" t="str">
            <v>715000009</v>
          </cell>
          <cell r="B8908" t="str">
            <v>DECKEL FÜR 90° BOGEN DFB 90 300 FS</v>
          </cell>
          <cell r="C8908"/>
          <cell r="D8908">
            <v>22.25</v>
          </cell>
          <cell r="E8908">
            <v>22.25</v>
          </cell>
        </row>
        <row r="8909">
          <cell r="A8909" t="str">
            <v>715000010</v>
          </cell>
          <cell r="B8909" t="str">
            <v>DECKEL FÜR ANBAU-ABZWEIGSTÜCK, DFAA 100 FS</v>
          </cell>
          <cell r="C8909">
            <v>0</v>
          </cell>
          <cell r="D8909">
            <v>12.12</v>
          </cell>
          <cell r="E8909">
            <v>12.12</v>
          </cell>
        </row>
        <row r="8910">
          <cell r="A8910" t="str">
            <v>715000011</v>
          </cell>
          <cell r="B8910" t="str">
            <v>DECKEL FÜR ANBAU-ABZWEIGSTÜCK, DFAA 400 FS</v>
          </cell>
          <cell r="C8910">
            <v>0</v>
          </cell>
          <cell r="D8910">
            <v>19.55</v>
          </cell>
          <cell r="E8910">
            <v>19.55</v>
          </cell>
        </row>
        <row r="8911">
          <cell r="A8911" t="str">
            <v>715000012</v>
          </cell>
          <cell r="B8911" t="str">
            <v>DECKEL FÜR KREUZUNG, DFK 100 FS</v>
          </cell>
          <cell r="C8911"/>
          <cell r="D8911">
            <v>19.8</v>
          </cell>
          <cell r="E8911">
            <v>19.8</v>
          </cell>
        </row>
        <row r="8912">
          <cell r="A8912" t="str">
            <v>715000013</v>
          </cell>
          <cell r="B8912" t="str">
            <v xml:space="preserve">DECKEL MIT DREHRIEGEL B=400 MM DRL 400 FS </v>
          </cell>
          <cell r="C8912">
            <v>0</v>
          </cell>
          <cell r="D8912">
            <v>14.401983122362868</v>
          </cell>
          <cell r="E8912">
            <v>14.401983122362868</v>
          </cell>
        </row>
        <row r="8913">
          <cell r="A8913" t="str">
            <v>715000014</v>
          </cell>
          <cell r="B8913" t="str">
            <v>DECKEL FÜR T-ABZWEIGSTÜCK B=100</v>
          </cell>
          <cell r="C8913">
            <v>0</v>
          </cell>
          <cell r="D8913">
            <v>15.68</v>
          </cell>
          <cell r="E8913">
            <v>15.68</v>
          </cell>
        </row>
        <row r="8914">
          <cell r="A8914" t="str">
            <v>715000015</v>
          </cell>
          <cell r="B8914" t="str">
            <v>DECKEL FÜR T-ABZWEIGSTÜCK B=300</v>
          </cell>
          <cell r="C8914">
            <v>0</v>
          </cell>
          <cell r="D8914">
            <v>25.45</v>
          </cell>
          <cell r="E8914">
            <v>25.45</v>
          </cell>
        </row>
        <row r="8915">
          <cell r="A8915" t="str">
            <v>715000016</v>
          </cell>
          <cell r="B8915" t="str">
            <v>DECKEL MIT DREHRIEGEL B=104 MM DRL 100 FS</v>
          </cell>
          <cell r="C8915">
            <v>0</v>
          </cell>
          <cell r="D8915">
            <v>5.91</v>
          </cell>
          <cell r="E8915">
            <v>5.91</v>
          </cell>
        </row>
        <row r="8916">
          <cell r="A8916" t="str">
            <v>715000017</v>
          </cell>
          <cell r="B8916" t="str">
            <v xml:space="preserve">DECKEL MIT DREHRIEGEL B=304 MM DRL 300 FS </v>
          </cell>
          <cell r="C8916"/>
          <cell r="D8916">
            <v>10.93</v>
          </cell>
          <cell r="E8916">
            <v>10.93</v>
          </cell>
        </row>
        <row r="8917">
          <cell r="A8917" t="str">
            <v>715000018</v>
          </cell>
          <cell r="B8917" t="str">
            <v xml:space="preserve">FLACHRUNDSCHRAUBEN 6X12 MM </v>
          </cell>
          <cell r="C8917">
            <v>0</v>
          </cell>
          <cell r="D8917">
            <v>0.1281323124828638</v>
          </cell>
          <cell r="E8917">
            <v>0.1281323124828638</v>
          </cell>
        </row>
        <row r="8918">
          <cell r="A8918" t="str">
            <v>715000019</v>
          </cell>
          <cell r="B8918" t="str">
            <v>GELENKVERBINDER, H=60 MM</v>
          </cell>
          <cell r="C8918">
            <v>0</v>
          </cell>
          <cell r="D8918">
            <v>5.1218518265345176</v>
          </cell>
          <cell r="E8918">
            <v>5.1218518265345176</v>
          </cell>
        </row>
        <row r="8919">
          <cell r="A8919" t="str">
            <v>715000020</v>
          </cell>
          <cell r="B8919" t="str">
            <v>KABELRINNE, MET, 60x100 MM [MIT 2 VERBINDER]</v>
          </cell>
          <cell r="C8919">
            <v>0</v>
          </cell>
          <cell r="D8919">
            <v>6.25</v>
          </cell>
          <cell r="E8919">
            <v>6.25</v>
          </cell>
        </row>
        <row r="8920">
          <cell r="A8920" t="str">
            <v>715000021</v>
          </cell>
          <cell r="B8920" t="str">
            <v>KABELRINNE, MET, 60x300 MM [MIT 2 VERBINDER]</v>
          </cell>
          <cell r="C8920">
            <v>0</v>
          </cell>
          <cell r="D8920">
            <v>6.4</v>
          </cell>
          <cell r="E8920">
            <v>6.4</v>
          </cell>
        </row>
        <row r="8921">
          <cell r="A8921" t="str">
            <v>715000022</v>
          </cell>
          <cell r="B8921" t="str">
            <v>KABELRINNE, MET, 60x400 MM [MIT 2 VERBINDER]</v>
          </cell>
          <cell r="C8921">
            <v>0</v>
          </cell>
          <cell r="D8921">
            <v>9.25</v>
          </cell>
          <cell r="E8921">
            <v>9.25</v>
          </cell>
        </row>
        <row r="8922">
          <cell r="A8922" t="str">
            <v>715000023</v>
          </cell>
          <cell r="B8922" t="str">
            <v>ENDABSCHLUSSBLECH RWEB 640 (400MM)</v>
          </cell>
          <cell r="C8922">
            <v>0</v>
          </cell>
          <cell r="D8922">
            <v>6.17</v>
          </cell>
          <cell r="E8922">
            <v>6.17</v>
          </cell>
        </row>
        <row r="8923">
          <cell r="A8923" t="str">
            <v>715000024</v>
          </cell>
          <cell r="B8923" t="str">
            <v>ENDABSCHLUSSBLECH RWEB 610 (100MM)</v>
          </cell>
          <cell r="C8923">
            <v>0</v>
          </cell>
          <cell r="D8923">
            <v>3.91</v>
          </cell>
          <cell r="E8923">
            <v>3.91</v>
          </cell>
        </row>
        <row r="8924">
          <cell r="A8924" t="str">
            <v>715000025</v>
          </cell>
          <cell r="B8924" t="str">
            <v>ENDABSCHLUSSBLECH RWEB 630 (300MM)</v>
          </cell>
          <cell r="C8924">
            <v>0</v>
          </cell>
          <cell r="D8924">
            <v>5.5949999999999998</v>
          </cell>
          <cell r="E8924">
            <v>5.5949999999999998</v>
          </cell>
        </row>
        <row r="8925">
          <cell r="A8925" t="str">
            <v>715000026</v>
          </cell>
          <cell r="B8925" t="str">
            <v>BOGEN, 45° RB 45 610 100/60</v>
          </cell>
          <cell r="C8925">
            <v>0</v>
          </cell>
          <cell r="D8925">
            <v>9.8699999999999992</v>
          </cell>
          <cell r="E8925">
            <v>9.8699999999999992</v>
          </cell>
        </row>
        <row r="8926">
          <cell r="A8926" t="str">
            <v>715000027</v>
          </cell>
          <cell r="B8926" t="str">
            <v>BOGEN, 45° RB 45 630 300/60</v>
          </cell>
          <cell r="C8926">
            <v>0</v>
          </cell>
          <cell r="D8926">
            <v>15.797499999999999</v>
          </cell>
          <cell r="E8926">
            <v>15.797499999999999</v>
          </cell>
        </row>
        <row r="8927">
          <cell r="A8927" t="str">
            <v>715000028</v>
          </cell>
          <cell r="B8927" t="str">
            <v>BOGEN, 90° RB 90 610 100/60</v>
          </cell>
          <cell r="C8927">
            <v>0</v>
          </cell>
          <cell r="D8927">
            <v>10.88</v>
          </cell>
          <cell r="E8927">
            <v>10.88</v>
          </cell>
        </row>
        <row r="8928">
          <cell r="A8928" t="str">
            <v>715000029</v>
          </cell>
          <cell r="B8928" t="str">
            <v>KREUZUNG RK 610 60/100</v>
          </cell>
          <cell r="C8928">
            <v>0</v>
          </cell>
          <cell r="D8928">
            <v>12.46</v>
          </cell>
          <cell r="E8928">
            <v>12.46</v>
          </cell>
        </row>
        <row r="8929">
          <cell r="A8929" t="str">
            <v>715000030</v>
          </cell>
          <cell r="B8929" t="str">
            <v>KREUZUNG RK 630 60/300</v>
          </cell>
          <cell r="C8929"/>
          <cell r="D8929">
            <v>20.9</v>
          </cell>
          <cell r="E8929">
            <v>20.9</v>
          </cell>
        </row>
        <row r="8930">
          <cell r="A8930" t="str">
            <v>715000031</v>
          </cell>
          <cell r="B8930" t="str">
            <v>RKS-T-ABZWEIGSTÜCK 100/60MM</v>
          </cell>
          <cell r="C8930">
            <v>0</v>
          </cell>
          <cell r="D8930">
            <v>6.88</v>
          </cell>
          <cell r="E8930">
            <v>6.88</v>
          </cell>
        </row>
        <row r="8931">
          <cell r="A8931" t="str">
            <v>715000032</v>
          </cell>
          <cell r="B8931" t="str">
            <v>RKS-T-ABZWEIGSTÜCK 300/60MM</v>
          </cell>
          <cell r="C8931"/>
          <cell r="D8931">
            <v>11.81</v>
          </cell>
          <cell r="E8931">
            <v>11.81</v>
          </cell>
        </row>
        <row r="8932">
          <cell r="A8932" t="str">
            <v>715000033</v>
          </cell>
          <cell r="B8932" t="str">
            <v>TRENNSTEG TSG 60 FS H=60 MM</v>
          </cell>
          <cell r="C8932">
            <v>0</v>
          </cell>
          <cell r="D8932">
            <v>2.6276374891714407</v>
          </cell>
          <cell r="E8932">
            <v>2.6276374891714407</v>
          </cell>
        </row>
        <row r="8933">
          <cell r="A8933" t="str">
            <v>715000034</v>
          </cell>
          <cell r="B8933" t="str">
            <v>VER. T-ABZWEIGSTÜCK, B=100 MM</v>
          </cell>
          <cell r="C8933"/>
          <cell r="D8933">
            <v>21.35</v>
          </cell>
          <cell r="E8933">
            <v>21.35</v>
          </cell>
        </row>
        <row r="8934">
          <cell r="A8934" t="str">
            <v>715000038</v>
          </cell>
          <cell r="B8934" t="str">
            <v>WAND/STIELAUSLEGER AW 15 11 FT</v>
          </cell>
          <cell r="C8934">
            <v>0</v>
          </cell>
          <cell r="D8934">
            <v>0.89</v>
          </cell>
          <cell r="E8934">
            <v>0.89</v>
          </cell>
        </row>
        <row r="8935">
          <cell r="A8935" t="str">
            <v>715000039</v>
          </cell>
          <cell r="B8935" t="str">
            <v>WANDAUSLEGER, L=310 MM</v>
          </cell>
          <cell r="C8935">
            <v>0</v>
          </cell>
          <cell r="D8935">
            <v>2.0499999999999998</v>
          </cell>
          <cell r="E8935">
            <v>2.0499999999999998</v>
          </cell>
        </row>
        <row r="8936">
          <cell r="A8936" t="str">
            <v>715000040</v>
          </cell>
          <cell r="B8936" t="str">
            <v>WINKELVERBINDER, H=60 MM</v>
          </cell>
          <cell r="C8936">
            <v>0</v>
          </cell>
          <cell r="D8936">
            <v>1.46</v>
          </cell>
          <cell r="E8936">
            <v>1.46</v>
          </cell>
        </row>
        <row r="8937">
          <cell r="A8937" t="str">
            <v>715000041</v>
          </cell>
          <cell r="B8937" t="str">
            <v>BOGEN, 90° RB 90 630 300/60</v>
          </cell>
          <cell r="C8937">
            <v>0</v>
          </cell>
          <cell r="D8937">
            <v>18.382000000000001</v>
          </cell>
          <cell r="E8937">
            <v>18.382000000000001</v>
          </cell>
        </row>
        <row r="8938">
          <cell r="A8938" t="str">
            <v>715000042</v>
          </cell>
          <cell r="B8938" t="str">
            <v>BOGEN, 90° RB 90 640 400/60</v>
          </cell>
          <cell r="C8938">
            <v>0</v>
          </cell>
          <cell r="D8938">
            <v>22.43</v>
          </cell>
          <cell r="E8938">
            <v>22.43</v>
          </cell>
        </row>
        <row r="8939">
          <cell r="A8939" t="str">
            <v>715000043</v>
          </cell>
          <cell r="B8939" t="str">
            <v>BOGEN, 45° RB 45 640 400/60</v>
          </cell>
          <cell r="C8939">
            <v>0</v>
          </cell>
          <cell r="D8939">
            <v>21</v>
          </cell>
          <cell r="E8939">
            <v>21</v>
          </cell>
        </row>
        <row r="8940">
          <cell r="A8940" t="str">
            <v>715000044</v>
          </cell>
          <cell r="B8940" t="str">
            <v>TP-STIEL/AUSLEGER TPSA/345</v>
          </cell>
          <cell r="C8940">
            <v>0</v>
          </cell>
          <cell r="D8940">
            <v>2.42</v>
          </cell>
          <cell r="E8940">
            <v>2.42</v>
          </cell>
        </row>
        <row r="8941">
          <cell r="A8941" t="str">
            <v>715000045</v>
          </cell>
          <cell r="B8941" t="str">
            <v>MONTAGESCHIENE 40X22X290MM</v>
          </cell>
          <cell r="C8941">
            <v>0</v>
          </cell>
          <cell r="D8941">
            <v>1.95</v>
          </cell>
          <cell r="E8941">
            <v>1.95</v>
          </cell>
        </row>
        <row r="8942">
          <cell r="A8942" t="str">
            <v>715000046</v>
          </cell>
          <cell r="B8942" t="str">
            <v>MONTAGESCHIENE 40X22X390MM</v>
          </cell>
          <cell r="C8942"/>
          <cell r="D8942">
            <v>2.5</v>
          </cell>
          <cell r="E8942">
            <v>2.5</v>
          </cell>
        </row>
        <row r="8943">
          <cell r="A8943" t="str">
            <v>715000047</v>
          </cell>
          <cell r="B8943" t="str">
            <v>MONTAGESCHIENE 40X22X2000MM</v>
          </cell>
          <cell r="C8943"/>
          <cell r="D8943">
            <v>11.8</v>
          </cell>
          <cell r="E8943">
            <v>11.8</v>
          </cell>
        </row>
        <row r="8944">
          <cell r="A8944" t="str">
            <v>715000048</v>
          </cell>
          <cell r="B8944" t="str">
            <v>CADDY SCHIEBEMUTTER UM810 P3</v>
          </cell>
          <cell r="C8944">
            <v>0</v>
          </cell>
          <cell r="D8944">
            <v>0.69730000000000003</v>
          </cell>
          <cell r="E8944">
            <v>0.69730000000000003</v>
          </cell>
        </row>
        <row r="8945">
          <cell r="A8945" t="str">
            <v>715000050</v>
          </cell>
          <cell r="B8945" t="str">
            <v>U-STIEL MIT KOPFPLATTE US 5 K 20 FT</v>
          </cell>
          <cell r="C8945">
            <v>0</v>
          </cell>
          <cell r="D8945">
            <v>4.3</v>
          </cell>
          <cell r="E8945">
            <v>4.3</v>
          </cell>
        </row>
        <row r="8946">
          <cell r="A8946" t="str">
            <v>715000050_1</v>
          </cell>
          <cell r="B8946" t="str">
            <v>U-STIEL MIT KOPFPLATTE US 5 K 20 FT</v>
          </cell>
          <cell r="C8946">
            <v>0</v>
          </cell>
          <cell r="D8946">
            <v>6.7176999999999998</v>
          </cell>
          <cell r="E8946">
            <v>6.7176999999999998</v>
          </cell>
        </row>
        <row r="8947">
          <cell r="A8947" t="str">
            <v>715000051</v>
          </cell>
          <cell r="B8947" t="str">
            <v>U-STIEL MIT KOPFPLATTE US 5 K 30 FT</v>
          </cell>
          <cell r="C8947">
            <v>0</v>
          </cell>
          <cell r="D8947">
            <v>7.36</v>
          </cell>
          <cell r="E8947">
            <v>7.36</v>
          </cell>
        </row>
        <row r="8948">
          <cell r="A8948" t="str">
            <v>715000052</v>
          </cell>
          <cell r="B8948" t="str">
            <v>U-STIEL MIT KOPFPLATTE US 5 K 50 FT</v>
          </cell>
          <cell r="C8948">
            <v>0</v>
          </cell>
          <cell r="D8948">
            <v>18.3</v>
          </cell>
          <cell r="E8948">
            <v>18.3</v>
          </cell>
        </row>
        <row r="8949">
          <cell r="A8949" t="str">
            <v>715000053</v>
          </cell>
          <cell r="B8949" t="str">
            <v>U-STIEL MIT KOPFPLATTE US 5 K 60 FT</v>
          </cell>
          <cell r="C8949"/>
          <cell r="D8949">
            <v>6.44</v>
          </cell>
          <cell r="E8949">
            <v>6.44</v>
          </cell>
        </row>
        <row r="8950">
          <cell r="A8950" t="str">
            <v>715000054</v>
          </cell>
          <cell r="B8950" t="str">
            <v>FLACHRUNDSCHRAUBE FRS M10X25 F 8.8</v>
          </cell>
          <cell r="C8950">
            <v>0</v>
          </cell>
          <cell r="D8950">
            <v>0.48670000000000002</v>
          </cell>
          <cell r="E8950">
            <v>0.48670000000000002</v>
          </cell>
        </row>
        <row r="8951">
          <cell r="A8951" t="str">
            <v>715000055</v>
          </cell>
          <cell r="B8951" t="str">
            <v>SCHUTZKAPPE US 5 KS OR</v>
          </cell>
          <cell r="C8951">
            <v>0</v>
          </cell>
          <cell r="D8951">
            <v>0.93</v>
          </cell>
          <cell r="E8951">
            <v>0.93</v>
          </cell>
        </row>
        <row r="8952">
          <cell r="A8952" t="str">
            <v>715000056</v>
          </cell>
          <cell r="B8952" t="str">
            <v>WAND/STIELAUSLEGER AW 15 21 FT</v>
          </cell>
          <cell r="C8952">
            <v>0</v>
          </cell>
          <cell r="D8952">
            <v>5.2113860518566399</v>
          </cell>
          <cell r="E8952">
            <v>5.2113860518566399</v>
          </cell>
        </row>
        <row r="8953">
          <cell r="A8953" t="str">
            <v>715000057</v>
          </cell>
          <cell r="B8953" t="str">
            <v>WAND/STIELAUSLEGER AW 15 31 FT</v>
          </cell>
          <cell r="C8953"/>
          <cell r="D8953">
            <v>2.2400000000000002</v>
          </cell>
          <cell r="E8953">
            <v>2.2400000000000002</v>
          </cell>
        </row>
        <row r="8954">
          <cell r="A8954" t="str">
            <v>715000058</v>
          </cell>
          <cell r="B8954" t="str">
            <v>WAND/STIELAUSLEGER AW 15 41 FT</v>
          </cell>
          <cell r="C8954">
            <v>0</v>
          </cell>
          <cell r="D8954">
            <v>8.7899999999999991</v>
          </cell>
          <cell r="E8954">
            <v>8.7899999999999991</v>
          </cell>
        </row>
        <row r="8955">
          <cell r="A8955" t="str">
            <v>715000059</v>
          </cell>
          <cell r="B8955" t="str">
            <v>U-STIEL MIT KOPFPLATTE US 5 K 120</v>
          </cell>
          <cell r="C8955">
            <v>0</v>
          </cell>
          <cell r="D8955">
            <v>10.17</v>
          </cell>
          <cell r="E8955">
            <v>10.17</v>
          </cell>
        </row>
        <row r="8956">
          <cell r="A8956" t="str">
            <v>715000060</v>
          </cell>
          <cell r="B8956" t="str">
            <v xml:space="preserve">U-STIELVERBINDER VUS 5 </v>
          </cell>
          <cell r="C8956"/>
          <cell r="D8956">
            <v>4.82</v>
          </cell>
          <cell r="E8956">
            <v>4.82</v>
          </cell>
        </row>
        <row r="8957">
          <cell r="A8957" t="str">
            <v>715000061</v>
          </cell>
          <cell r="B8957" t="str">
            <v>KABELRINNE, MET, 60x200 MM [MIT 2 VERBINDER]</v>
          </cell>
          <cell r="C8957">
            <v>0</v>
          </cell>
          <cell r="D8957">
            <v>8.4499999999999993</v>
          </cell>
          <cell r="E8957">
            <v>8.4499999999999993</v>
          </cell>
        </row>
        <row r="8958">
          <cell r="A8958" t="str">
            <v>715000062</v>
          </cell>
          <cell r="B8958" t="str">
            <v>BOGEN, 90° RB 90 620 FS 200/60</v>
          </cell>
          <cell r="C8958">
            <v>0</v>
          </cell>
          <cell r="D8958">
            <v>25.985080354671553</v>
          </cell>
          <cell r="E8958">
            <v>25.985080354671553</v>
          </cell>
        </row>
        <row r="8959">
          <cell r="A8959" t="str">
            <v>715000063</v>
          </cell>
          <cell r="B8959" t="str">
            <v>BOGEN, 45° RB 45 620 FS 200/60</v>
          </cell>
          <cell r="C8959">
            <v>0</v>
          </cell>
          <cell r="D8959">
            <v>27.080220676063067</v>
          </cell>
          <cell r="E8959">
            <v>27.080220676063067</v>
          </cell>
        </row>
        <row r="8960">
          <cell r="A8960" t="str">
            <v>715000064</v>
          </cell>
          <cell r="B8960" t="str">
            <v>T-ABZWEIGSTÜCK RT 620 FS 200/60</v>
          </cell>
          <cell r="C8960">
            <v>0</v>
          </cell>
          <cell r="D8960">
            <v>16.39</v>
          </cell>
          <cell r="E8960">
            <v>16.39</v>
          </cell>
        </row>
        <row r="8961">
          <cell r="A8961" t="str">
            <v>715000065</v>
          </cell>
          <cell r="B8961" t="str">
            <v>ANBAU-ABZWEIGSTÜCK 200/60</v>
          </cell>
          <cell r="C8961">
            <v>0</v>
          </cell>
          <cell r="D8961">
            <v>19.737647286400815</v>
          </cell>
          <cell r="E8961">
            <v>19.737647286400815</v>
          </cell>
        </row>
        <row r="8962">
          <cell r="A8962" t="str">
            <v>715000066</v>
          </cell>
          <cell r="B8962" t="str">
            <v>KANTENSCHUTZ SCHWARZ 1-2 MM, KSB/2</v>
          </cell>
          <cell r="C8962">
            <v>0</v>
          </cell>
          <cell r="D8962">
            <v>2.8206309825975988</v>
          </cell>
          <cell r="E8962">
            <v>2.8206309825975988</v>
          </cell>
        </row>
        <row r="8963">
          <cell r="A8963" t="str">
            <v>715000067</v>
          </cell>
          <cell r="B8963" t="str">
            <v>US 5-STIELPROFIL US 5 300 FT</v>
          </cell>
          <cell r="C8963">
            <v>0</v>
          </cell>
          <cell r="D8963">
            <v>25.71</v>
          </cell>
          <cell r="E8963">
            <v>25.71</v>
          </cell>
        </row>
        <row r="8964">
          <cell r="A8964" t="str">
            <v>715000068</v>
          </cell>
          <cell r="B8964" t="str">
            <v>US 7-STIEL MIT KOPFPLATTE US 7 K 200</v>
          </cell>
          <cell r="C8964">
            <v>0</v>
          </cell>
          <cell r="D8964">
            <v>38.67</v>
          </cell>
          <cell r="E8964">
            <v>38.67</v>
          </cell>
        </row>
        <row r="8965">
          <cell r="A8965" t="str">
            <v>715000069</v>
          </cell>
          <cell r="B8965" t="str">
            <v>SCHUTZKAPPE US 7 KS OR</v>
          </cell>
          <cell r="C8965">
            <v>0</v>
          </cell>
          <cell r="D8965">
            <v>0.42</v>
          </cell>
          <cell r="E8965">
            <v>0.42</v>
          </cell>
        </row>
        <row r="8966">
          <cell r="A8966" t="str">
            <v>715000070</v>
          </cell>
          <cell r="B8966" t="str">
            <v>US 5-STIEL US 5 50 FT</v>
          </cell>
          <cell r="C8966">
            <v>0</v>
          </cell>
          <cell r="D8966">
            <v>14.72</v>
          </cell>
          <cell r="E8966">
            <v>14.72</v>
          </cell>
        </row>
        <row r="8967">
          <cell r="A8967" t="str">
            <v>715000071</v>
          </cell>
          <cell r="B8967" t="str">
            <v>KREUZUNG RK 640 400/60</v>
          </cell>
          <cell r="C8967"/>
          <cell r="D8967">
            <v>26.3</v>
          </cell>
          <cell r="E8967">
            <v>26.3</v>
          </cell>
        </row>
        <row r="8968">
          <cell r="A8968" t="str">
            <v>715000072</v>
          </cell>
          <cell r="B8968" t="str">
            <v>MITTENABHÄNGUNG KABELRINNE 200/60 FS</v>
          </cell>
          <cell r="C8968">
            <v>0</v>
          </cell>
          <cell r="D8968">
            <v>10.15</v>
          </cell>
          <cell r="E8968">
            <v>10.15</v>
          </cell>
        </row>
        <row r="8969">
          <cell r="A8969" t="str">
            <v>715000073</v>
          </cell>
          <cell r="B8969" t="str">
            <v>WINKELVERBINDER RWVL 35 FS</v>
          </cell>
          <cell r="C8969">
            <v>0</v>
          </cell>
          <cell r="D8969">
            <v>1.33</v>
          </cell>
          <cell r="E8969">
            <v>1.33</v>
          </cell>
        </row>
        <row r="8970">
          <cell r="A8970" t="str">
            <v>715000074</v>
          </cell>
          <cell r="B8970" t="str">
            <v>ENDABSCHLUSSBLECH RWEB620 (200MM)</v>
          </cell>
          <cell r="C8970">
            <v>0</v>
          </cell>
          <cell r="D8970">
            <v>10.003786707182766</v>
          </cell>
          <cell r="E8970">
            <v>10.003786707182766</v>
          </cell>
        </row>
        <row r="8971">
          <cell r="A8971" t="str">
            <v>715000075</v>
          </cell>
          <cell r="B8971" t="str">
            <v>LÄNGSVERBINDER RLVK 35 FS</v>
          </cell>
          <cell r="C8971">
            <v>0</v>
          </cell>
          <cell r="D8971">
            <v>0.59850000000000003</v>
          </cell>
          <cell r="E8971">
            <v>0.59850000000000003</v>
          </cell>
        </row>
        <row r="8972">
          <cell r="A8972" t="str">
            <v>715000076</v>
          </cell>
          <cell r="B8972" t="str">
            <v>DECKEL MIT DREHRIEGEL B=204 MM DRL 200 FS</v>
          </cell>
          <cell r="C8972">
            <v>0</v>
          </cell>
          <cell r="D8972">
            <v>13.212857142857143</v>
          </cell>
          <cell r="E8972">
            <v>13.212857142857143</v>
          </cell>
        </row>
        <row r="8973">
          <cell r="A8973" t="str">
            <v>715000077</v>
          </cell>
          <cell r="B8973" t="str">
            <v>TRAEGERSCHRAUBKLAMMER, MIT GEWINDE FL2-G M10 TG</v>
          </cell>
          <cell r="C8973">
            <v>0</v>
          </cell>
          <cell r="D8973">
            <v>3.1110000000000002</v>
          </cell>
          <cell r="E8973">
            <v>3.1110000000000002</v>
          </cell>
        </row>
        <row r="8974">
          <cell r="A8974" t="str">
            <v>715000078</v>
          </cell>
          <cell r="B8974" t="str">
            <v>DECKEL F. BOGEN 90° 200MM</v>
          </cell>
          <cell r="C8974">
            <v>0</v>
          </cell>
          <cell r="D8974">
            <v>16.239999999999998</v>
          </cell>
          <cell r="E8974">
            <v>16.239999999999998</v>
          </cell>
        </row>
        <row r="8975">
          <cell r="A8975" t="str">
            <v>715000079</v>
          </cell>
          <cell r="B8975" t="str">
            <v>MITTENABHÄNGUNG KABELRINNE 100/60 FS</v>
          </cell>
          <cell r="C8975">
            <v>0</v>
          </cell>
          <cell r="D8975">
            <v>9.16</v>
          </cell>
          <cell r="E8975">
            <v>9.16</v>
          </cell>
        </row>
        <row r="8976">
          <cell r="A8976" t="str">
            <v>715000080</v>
          </cell>
          <cell r="B8976" t="str">
            <v>LÄNGSVERBINDER RLVK 60 FS</v>
          </cell>
          <cell r="C8976">
            <v>0</v>
          </cell>
          <cell r="D8976">
            <v>1.8353903230430206</v>
          </cell>
          <cell r="E8976">
            <v>1.8353903230430206</v>
          </cell>
        </row>
        <row r="8977">
          <cell r="A8977" t="str">
            <v>715000081</v>
          </cell>
          <cell r="B8977" t="str">
            <v>STOSSSTELLENLEISTE SSLB 400 FS</v>
          </cell>
          <cell r="C8977">
            <v>0</v>
          </cell>
          <cell r="D8977">
            <v>2.23</v>
          </cell>
          <cell r="E8977">
            <v>2.23</v>
          </cell>
        </row>
        <row r="8978">
          <cell r="A8978" t="str">
            <v>715000082</v>
          </cell>
          <cell r="B8978" t="str">
            <v>STOSSSTELLENLEISTE SSLB 200 FS</v>
          </cell>
          <cell r="C8978">
            <v>0</v>
          </cell>
          <cell r="D8978">
            <v>2.5169169960474309</v>
          </cell>
          <cell r="E8978">
            <v>2.5169169960474309</v>
          </cell>
        </row>
        <row r="8979">
          <cell r="A8979" t="str">
            <v>715000083</v>
          </cell>
          <cell r="B8979" t="str">
            <v>STOSSSTELLENLEISTE SSLB 300 FS</v>
          </cell>
          <cell r="C8979">
            <v>0</v>
          </cell>
          <cell r="D8979">
            <v>1.71</v>
          </cell>
          <cell r="E8979">
            <v>1.71</v>
          </cell>
        </row>
        <row r="8980">
          <cell r="A8980" t="str">
            <v>715000084</v>
          </cell>
          <cell r="B8980" t="str">
            <v>KANTENSCHUTZ ****715000066****</v>
          </cell>
          <cell r="C8980"/>
          <cell r="D8980"/>
          <cell r="E8980"/>
        </row>
        <row r="8981">
          <cell r="A8981" t="str">
            <v>715000085</v>
          </cell>
          <cell r="B8981" t="str">
            <v>MONTAGEWINKEL 90° 102X102MM1268/W90</v>
          </cell>
          <cell r="C8981">
            <v>0</v>
          </cell>
          <cell r="D8981">
            <v>2.0099999999999998</v>
          </cell>
          <cell r="E8981">
            <v>2.0099999999999998</v>
          </cell>
        </row>
        <row r="8982">
          <cell r="A8982" t="str">
            <v>715000086</v>
          </cell>
          <cell r="B8982" t="str">
            <v>DECKEL F. ANBAUABZWEIGSTÜCK 200</v>
          </cell>
          <cell r="C8982">
            <v>0</v>
          </cell>
          <cell r="D8982">
            <v>13.4</v>
          </cell>
          <cell r="E8982">
            <v>13.4</v>
          </cell>
        </row>
        <row r="8983">
          <cell r="A8983" t="str">
            <v>715000087</v>
          </cell>
          <cell r="B8983" t="str">
            <v>DECKEL F. T-ABZWEIGSTÜCK 200MM</v>
          </cell>
          <cell r="C8983">
            <v>0</v>
          </cell>
          <cell r="D8983">
            <v>20.7</v>
          </cell>
          <cell r="E8983">
            <v>20.7</v>
          </cell>
        </row>
        <row r="8984">
          <cell r="A8984" t="str">
            <v>715000088</v>
          </cell>
          <cell r="B8984" t="str">
            <v>DECKEL F. KREUZUNG 200MM</v>
          </cell>
          <cell r="C8984">
            <v>0</v>
          </cell>
          <cell r="D8984">
            <v>31.431999999999999</v>
          </cell>
          <cell r="E8984">
            <v>31.431999999999999</v>
          </cell>
        </row>
        <row r="8985">
          <cell r="A8985" t="str">
            <v>715000089</v>
          </cell>
          <cell r="B8985" t="str">
            <v>KREUZUNG RK 620 60/200</v>
          </cell>
          <cell r="C8985">
            <v>0</v>
          </cell>
          <cell r="D8985">
            <v>26.6</v>
          </cell>
          <cell r="E8985">
            <v>26.6</v>
          </cell>
        </row>
        <row r="8986">
          <cell r="A8986" t="str">
            <v>715000090</v>
          </cell>
          <cell r="B8986" t="str">
            <v>REDUZIERWINKEL, RWEB 620 FS B=200 MM</v>
          </cell>
          <cell r="C8986">
            <v>0</v>
          </cell>
          <cell r="D8986">
            <v>4.54</v>
          </cell>
          <cell r="E8986">
            <v>4.54</v>
          </cell>
        </row>
        <row r="8987">
          <cell r="A8987" t="str">
            <v>715000091</v>
          </cell>
          <cell r="B8987" t="str">
            <v>DECKEL FÜR 45°-BOGEN, B=100 MM</v>
          </cell>
          <cell r="C8987"/>
          <cell r="D8987">
            <v>10.98</v>
          </cell>
          <cell r="E8987">
            <v>10.98</v>
          </cell>
        </row>
        <row r="8988">
          <cell r="A8988" t="str">
            <v>715000092</v>
          </cell>
          <cell r="B8988" t="str">
            <v>DECKEL FÜR 45°-BOGEN, B=200 MM</v>
          </cell>
          <cell r="C8988">
            <v>0</v>
          </cell>
          <cell r="D8988">
            <v>14.68</v>
          </cell>
          <cell r="E8988">
            <v>14.68</v>
          </cell>
        </row>
        <row r="8989">
          <cell r="A8989" t="str">
            <v>715000093</v>
          </cell>
          <cell r="B8989" t="str">
            <v>VERBINDER METV 60 FÜR MET-KABELPRITSCHE SH=60</v>
          </cell>
          <cell r="C8989">
            <v>0</v>
          </cell>
          <cell r="D8989">
            <v>1.1599999999999999</v>
          </cell>
          <cell r="E8989">
            <v>1.1599999999999999</v>
          </cell>
        </row>
        <row r="8990">
          <cell r="A8990" t="str">
            <v>715000094</v>
          </cell>
          <cell r="B8990" t="str">
            <v>DECKEL FÜR 45°-BOGEN, B=400 MM</v>
          </cell>
          <cell r="C8990">
            <v>0</v>
          </cell>
          <cell r="D8990">
            <v>22.86</v>
          </cell>
          <cell r="E8990">
            <v>22.86</v>
          </cell>
        </row>
        <row r="8991">
          <cell r="A8991" t="str">
            <v>715003001</v>
          </cell>
          <cell r="B8991" t="str">
            <v>KABELRINNE IKS 610 100X60MM</v>
          </cell>
          <cell r="C8991">
            <v>0</v>
          </cell>
          <cell r="D8991">
            <v>11.42</v>
          </cell>
          <cell r="E8991">
            <v>11.42</v>
          </cell>
        </row>
        <row r="8992">
          <cell r="A8992" t="str">
            <v>715003002</v>
          </cell>
          <cell r="B8992" t="str">
            <v xml:space="preserve">KABELRINNE IKS 620 200X60MM </v>
          </cell>
          <cell r="C8992">
            <v>0</v>
          </cell>
          <cell r="D8992">
            <v>19.000422696084474</v>
          </cell>
          <cell r="E8992">
            <v>19.000422696084474</v>
          </cell>
        </row>
        <row r="8993">
          <cell r="A8993" t="str">
            <v>715003003</v>
          </cell>
          <cell r="B8993" t="str">
            <v>KABELRINNE IKS 630 300X60MM</v>
          </cell>
          <cell r="C8993">
            <v>0</v>
          </cell>
          <cell r="D8993">
            <v>12.273968253968254</v>
          </cell>
          <cell r="E8993">
            <v>12.273968253968254</v>
          </cell>
        </row>
        <row r="8994">
          <cell r="A8994" t="str">
            <v>715003004</v>
          </cell>
          <cell r="B8994" t="str">
            <v>KABELRINNE IKS 640 400X60MM</v>
          </cell>
          <cell r="C8994">
            <v>0</v>
          </cell>
          <cell r="D8994">
            <v>16.97</v>
          </cell>
          <cell r="E8994">
            <v>16.97</v>
          </cell>
        </row>
        <row r="8995">
          <cell r="A8995" t="str">
            <v>715003005</v>
          </cell>
          <cell r="B8995" t="str">
            <v>KABELSCHUTZRING KSR-910 PE (IKS-BODENLOCHUNG)</v>
          </cell>
          <cell r="C8995">
            <v>0</v>
          </cell>
          <cell r="D8995">
            <v>0.38</v>
          </cell>
          <cell r="E8995">
            <v>0.38</v>
          </cell>
        </row>
        <row r="8996">
          <cell r="A8996" t="str">
            <v>715003006</v>
          </cell>
          <cell r="B8996" t="str">
            <v>KABELSCHUTZRING KSR-DR 920 PE  (IKS-SEITENLOCHUNG)</v>
          </cell>
          <cell r="C8996">
            <v>0</v>
          </cell>
          <cell r="D8996">
            <v>0.67620890336982042</v>
          </cell>
          <cell r="E8996">
            <v>0.67620890336982042</v>
          </cell>
        </row>
        <row r="8997">
          <cell r="A8997" t="str">
            <v>715003010</v>
          </cell>
          <cell r="B8997" t="str">
            <v>KABELRINNE RKS 35 FS 50x35MM</v>
          </cell>
          <cell r="C8997">
            <v>0</v>
          </cell>
          <cell r="D8997">
            <v>6.1</v>
          </cell>
          <cell r="E8997">
            <v>6.1</v>
          </cell>
        </row>
        <row r="8998">
          <cell r="A8998" t="str">
            <v>715003011</v>
          </cell>
          <cell r="B8998" t="str">
            <v>DECKEL DRL 050 FS</v>
          </cell>
          <cell r="C8998">
            <v>0</v>
          </cell>
          <cell r="D8998">
            <v>5</v>
          </cell>
          <cell r="E8998">
            <v>5</v>
          </cell>
        </row>
        <row r="8999">
          <cell r="A8999" t="str">
            <v>715003012</v>
          </cell>
          <cell r="B8999" t="str">
            <v>KABELRINNE 50/35MM UNGELOCHT INCL. VERBINDER</v>
          </cell>
          <cell r="C8999">
            <v>0</v>
          </cell>
          <cell r="D8999">
            <v>3.55</v>
          </cell>
          <cell r="E8999">
            <v>3.55</v>
          </cell>
        </row>
        <row r="9000">
          <cell r="A9000" t="str">
            <v>715003013</v>
          </cell>
          <cell r="B9000" t="str">
            <v>BOGEN, 90° RB 90 305 100/35</v>
          </cell>
          <cell r="C9000">
            <v>0</v>
          </cell>
          <cell r="D9000">
            <v>8.86</v>
          </cell>
          <cell r="E9000">
            <v>8.86</v>
          </cell>
        </row>
        <row r="9001">
          <cell r="A9001" t="str">
            <v>715003014</v>
          </cell>
          <cell r="B9001" t="str">
            <v>ANBAU-ABZWEIGSTÜCK 100/35</v>
          </cell>
          <cell r="C9001">
            <v>0</v>
          </cell>
          <cell r="D9001">
            <v>7.95</v>
          </cell>
          <cell r="E9001">
            <v>7.95</v>
          </cell>
        </row>
        <row r="9002">
          <cell r="A9002" t="str">
            <v>715003015</v>
          </cell>
          <cell r="B9002" t="str">
            <v>KABELRINNE 100/35MM UNGELOCHT INCL. VERBINDER</v>
          </cell>
          <cell r="C9002">
            <v>0</v>
          </cell>
          <cell r="D9002">
            <v>5.09</v>
          </cell>
          <cell r="E9002">
            <v>5.09</v>
          </cell>
        </row>
        <row r="9003">
          <cell r="A9003" t="str">
            <v>715003016</v>
          </cell>
          <cell r="B9003" t="str">
            <v>ANBAU-ABZWEIGSTÜCK 50/35MM RAA 305 FS</v>
          </cell>
          <cell r="C9003">
            <v>0</v>
          </cell>
          <cell r="D9003">
            <v>11.58</v>
          </cell>
          <cell r="E9003">
            <v>11.58</v>
          </cell>
        </row>
        <row r="9004">
          <cell r="A9004" t="str">
            <v>715003017</v>
          </cell>
          <cell r="B9004" t="str">
            <v>KABELRINNE MKS 310 FS 100x35MM</v>
          </cell>
          <cell r="C9004">
            <v>0</v>
          </cell>
          <cell r="D9004">
            <v>7.26</v>
          </cell>
          <cell r="E9004">
            <v>7.26</v>
          </cell>
        </row>
        <row r="9005">
          <cell r="A9005" t="str">
            <v>715003018</v>
          </cell>
          <cell r="B9005" t="str">
            <v>ENDABSCHLUSSBLECH RWEB 310 FS (100MM)</v>
          </cell>
          <cell r="C9005">
            <v>0</v>
          </cell>
          <cell r="D9005">
            <v>3.68</v>
          </cell>
          <cell r="E9005">
            <v>3.68</v>
          </cell>
        </row>
        <row r="9006">
          <cell r="A9006" t="str">
            <v>715003050</v>
          </cell>
          <cell r="B9006" t="str">
            <v>KABELRINNE UNGELOCHT 100X60MM MKSMU 610 FS</v>
          </cell>
          <cell r="C9006">
            <v>0</v>
          </cell>
          <cell r="D9006">
            <v>8.08</v>
          </cell>
          <cell r="E9006">
            <v>8.08</v>
          </cell>
        </row>
        <row r="9007">
          <cell r="A9007" t="str">
            <v>715003051</v>
          </cell>
          <cell r="B9007" t="str">
            <v>KABELRINNE UNGELOCHT 200X60MM MKSMU 620 FS</v>
          </cell>
          <cell r="C9007">
            <v>0</v>
          </cell>
          <cell r="D9007">
            <v>20.71</v>
          </cell>
          <cell r="E9007">
            <v>20.71</v>
          </cell>
        </row>
        <row r="9008">
          <cell r="A9008" t="str">
            <v>715004001</v>
          </cell>
          <cell r="B9008" t="str">
            <v>KABELRINNE MKS 610 FS 100X60 UL/CSA</v>
          </cell>
          <cell r="C9008">
            <v>0</v>
          </cell>
          <cell r="D9008">
            <v>6.76</v>
          </cell>
          <cell r="E9008">
            <v>6.76</v>
          </cell>
        </row>
        <row r="9009">
          <cell r="A9009" t="str">
            <v>715004002</v>
          </cell>
          <cell r="B9009" t="str">
            <v>KABELRINNE MKS 620 FS 200X60 UL/CSA</v>
          </cell>
          <cell r="C9009">
            <v>0</v>
          </cell>
          <cell r="D9009">
            <v>19.73</v>
          </cell>
          <cell r="E9009">
            <v>19.73</v>
          </cell>
        </row>
        <row r="9010">
          <cell r="A9010" t="str">
            <v>715004003</v>
          </cell>
          <cell r="B9010" t="str">
            <v>KABELRINNE MKS 630 FS 300X60 UL/CSA</v>
          </cell>
          <cell r="C9010"/>
          <cell r="D9010">
            <v>7.22</v>
          </cell>
          <cell r="E9010">
            <v>7.22</v>
          </cell>
        </row>
        <row r="9011">
          <cell r="A9011" t="str">
            <v>715004010</v>
          </cell>
          <cell r="B9011" t="str">
            <v>KABELRINNE MKS 130 FS 110x300x3000 INCL. VERBINDER</v>
          </cell>
          <cell r="C9011">
            <v>0</v>
          </cell>
          <cell r="D9011">
            <v>17.23</v>
          </cell>
          <cell r="E9011">
            <v>17.23</v>
          </cell>
        </row>
        <row r="9012">
          <cell r="A9012" t="str">
            <v>715005001</v>
          </cell>
          <cell r="B9012" t="str">
            <v>POTENTIALVERTEILERKLEMME 16MM² SCHRAUBANSCHLUSS</v>
          </cell>
          <cell r="C9012">
            <v>0</v>
          </cell>
          <cell r="D9012">
            <v>9.9695</v>
          </cell>
          <cell r="E9012">
            <v>9.9695</v>
          </cell>
        </row>
        <row r="9013">
          <cell r="A9013" t="str">
            <v>715005002</v>
          </cell>
          <cell r="B9013" t="str">
            <v>KUPFERSEIL VERZINNT 35MM² D7,5MM FÜR ERDUNG 100M</v>
          </cell>
          <cell r="C9013">
            <v>0</v>
          </cell>
          <cell r="D9013">
            <v>928</v>
          </cell>
          <cell r="E9013">
            <v>928</v>
          </cell>
        </row>
        <row r="9014">
          <cell r="A9014" t="str">
            <v>715005003</v>
          </cell>
          <cell r="B9014" t="str">
            <v>MASSEBAND ERDUNGSBAND VERZINNT 4MM² 100MM FÜR M4</v>
          </cell>
          <cell r="C9014">
            <v>0</v>
          </cell>
          <cell r="D9014">
            <v>4.84</v>
          </cell>
          <cell r="E9014">
            <v>4.84</v>
          </cell>
        </row>
        <row r="9015">
          <cell r="A9015" t="str">
            <v>715005004</v>
          </cell>
          <cell r="B9015" t="str">
            <v>POTENTIALAUSGLEICH KONTAKTPLATTE 4-50MM² 8-10MM</v>
          </cell>
          <cell r="C9015">
            <v>0</v>
          </cell>
          <cell r="D9015">
            <v>1.5</v>
          </cell>
          <cell r="E9015">
            <v>1.5</v>
          </cell>
        </row>
        <row r="9016">
          <cell r="A9016" t="str">
            <v>716000001</v>
          </cell>
          <cell r="B9016" t="str">
            <v>KABELLEITER LG 630 VS L=6000MM</v>
          </cell>
          <cell r="C9016">
            <v>0</v>
          </cell>
          <cell r="D9016">
            <v>67.069999999999993</v>
          </cell>
          <cell r="E9016">
            <v>67.069999999999993</v>
          </cell>
        </row>
        <row r="9017">
          <cell r="A9017" t="str">
            <v>716000003</v>
          </cell>
          <cell r="B9017" t="str">
            <v>BUEGELSCHELLE 16-22MM 2056/22</v>
          </cell>
          <cell r="C9017">
            <v>0</v>
          </cell>
          <cell r="D9017">
            <v>0.98040000000000005</v>
          </cell>
          <cell r="E9017">
            <v>0.98040000000000005</v>
          </cell>
        </row>
        <row r="9018">
          <cell r="A9018" t="str">
            <v>716000004</v>
          </cell>
          <cell r="B9018" t="str">
            <v>GEGENWANNE 16-22MM 2058/22</v>
          </cell>
          <cell r="C9018">
            <v>0</v>
          </cell>
          <cell r="D9018">
            <v>0.5766</v>
          </cell>
          <cell r="E9018">
            <v>0.5766</v>
          </cell>
        </row>
        <row r="9019">
          <cell r="A9019" t="str">
            <v>716000030</v>
          </cell>
          <cell r="B9019" t="str">
            <v>PROFILSCHIENE CML 3518 P2000 FS (L=2M)</v>
          </cell>
          <cell r="C9019">
            <v>0</v>
          </cell>
          <cell r="D9019">
            <v>3.34</v>
          </cell>
          <cell r="E9019">
            <v>3.34</v>
          </cell>
        </row>
        <row r="9020">
          <cell r="A9020" t="str">
            <v>717000001</v>
          </cell>
          <cell r="B9020" t="str">
            <v>ISOFIX-EL-F KUNSTSTOFFROHR 20</v>
          </cell>
          <cell r="C9020">
            <v>0</v>
          </cell>
          <cell r="D9020">
            <v>0.45</v>
          </cell>
          <cell r="E9020">
            <v>0.45</v>
          </cell>
        </row>
        <row r="9021">
          <cell r="A9021" t="str">
            <v>717000002</v>
          </cell>
          <cell r="B9021" t="str">
            <v>ISOFIX-EL-F KUNSTSTOFFROHR 25</v>
          </cell>
          <cell r="C9021">
            <v>0</v>
          </cell>
          <cell r="D9021">
            <v>0.62730934438148922</v>
          </cell>
          <cell r="E9021">
            <v>0.62730934438148922</v>
          </cell>
        </row>
        <row r="9022">
          <cell r="A9022" t="str">
            <v>717000003</v>
          </cell>
          <cell r="B9022" t="str">
            <v>Kunststoffpanzerrohr FBKU M32</v>
          </cell>
          <cell r="C9022">
            <v>0</v>
          </cell>
          <cell r="D9022">
            <v>1.3294337845964017</v>
          </cell>
          <cell r="E9022">
            <v>1.3294337845964017</v>
          </cell>
        </row>
        <row r="9023">
          <cell r="A9023" t="str">
            <v>717000004</v>
          </cell>
          <cell r="B9023" t="str">
            <v>SCHNAPPSCHELLE CLIPFIX 20MM</v>
          </cell>
          <cell r="C9023">
            <v>0</v>
          </cell>
          <cell r="D9023">
            <v>7.5700000000000003E-2</v>
          </cell>
          <cell r="E9023">
            <v>7.5700000000000003E-2</v>
          </cell>
        </row>
        <row r="9024">
          <cell r="A9024" t="str">
            <v>717000005</v>
          </cell>
          <cell r="B9024" t="str">
            <v>SCHNAPPSCHELLE CLIPFIX 25MM</v>
          </cell>
          <cell r="C9024">
            <v>0</v>
          </cell>
          <cell r="D9024">
            <v>0.10166614683813023</v>
          </cell>
          <cell r="E9024">
            <v>0.10166614683813023</v>
          </cell>
        </row>
        <row r="9025">
          <cell r="A9025" t="str">
            <v>717000006</v>
          </cell>
          <cell r="B9025" t="str">
            <v>SCHNAPPSCHELLE CLIPFIX 32MM</v>
          </cell>
          <cell r="C9025">
            <v>0</v>
          </cell>
          <cell r="D9025">
            <v>0.14360000000000001</v>
          </cell>
          <cell r="E9025">
            <v>0.14360000000000001</v>
          </cell>
        </row>
        <row r="9026">
          <cell r="A9026" t="str">
            <v>717000007</v>
          </cell>
          <cell r="B9026" t="str">
            <v>KA-ROHRABSTANDSSCHELLE 733/M32 (30-38MM)</v>
          </cell>
          <cell r="C9026">
            <v>0</v>
          </cell>
          <cell r="D9026">
            <v>0.59314993647478598</v>
          </cell>
          <cell r="E9026">
            <v>0.59314993647478598</v>
          </cell>
        </row>
        <row r="9027">
          <cell r="A9027" t="str">
            <v>717000008</v>
          </cell>
          <cell r="B9027" t="str">
            <v>Kunststoffpanzerrohr 50 MM</v>
          </cell>
          <cell r="C9027">
            <v>0</v>
          </cell>
          <cell r="D9027">
            <v>6.38</v>
          </cell>
          <cell r="E9027">
            <v>6.38</v>
          </cell>
        </row>
        <row r="9028">
          <cell r="A9028" t="str">
            <v>717000009</v>
          </cell>
          <cell r="B9028" t="str">
            <v>ALU STECK ES 32 STANGENROHR POS. 4</v>
          </cell>
          <cell r="C9028">
            <v>0</v>
          </cell>
          <cell r="D9028">
            <v>2.3536111111111109</v>
          </cell>
          <cell r="E9028">
            <v>2.3536111111111109</v>
          </cell>
        </row>
        <row r="9029">
          <cell r="A9029" t="str">
            <v>717000010</v>
          </cell>
          <cell r="B9029" t="str">
            <v>ALU-STECKMUFFE AMS-E 32 ZU ES 32 STANGENROHR</v>
          </cell>
          <cell r="C9029">
            <v>0</v>
          </cell>
          <cell r="D9029">
            <v>2.528</v>
          </cell>
          <cell r="E9029">
            <v>2.528</v>
          </cell>
        </row>
        <row r="9030">
          <cell r="A9030" t="str">
            <v>717000011</v>
          </cell>
          <cell r="B9030" t="str">
            <v>BEF-SCHELLE 605/25  2-LOCH-BEF.(24-29MM)</v>
          </cell>
          <cell r="C9030">
            <v>0</v>
          </cell>
          <cell r="D9030">
            <v>0.42509999999999998</v>
          </cell>
          <cell r="E9030">
            <v>0.42509999999999998</v>
          </cell>
        </row>
        <row r="9031">
          <cell r="A9031" t="str">
            <v>717000012</v>
          </cell>
          <cell r="B9031" t="str">
            <v>BEFESTIGUNGS-SCHELLE 605/32 2-LOCH-BEF.</v>
          </cell>
          <cell r="C9031">
            <v>0</v>
          </cell>
          <cell r="D9031">
            <v>0.64090000000000003</v>
          </cell>
          <cell r="E9031">
            <v>0.64090000000000003</v>
          </cell>
        </row>
        <row r="9032">
          <cell r="A9032" t="str">
            <v>717000013</v>
          </cell>
          <cell r="B9032" t="str">
            <v>BEF-SCHELLE 604/21 1-LOCH-BEF.</v>
          </cell>
          <cell r="C9032"/>
          <cell r="D9032">
            <v>0.32</v>
          </cell>
          <cell r="E9032">
            <v>0.32</v>
          </cell>
        </row>
        <row r="9033">
          <cell r="A9033" t="str">
            <v>717000014</v>
          </cell>
          <cell r="B9033" t="str">
            <v>BEF-SCHELLE 605/40 2-LOCH-BEF.</v>
          </cell>
          <cell r="C9033">
            <v>0</v>
          </cell>
          <cell r="D9033">
            <v>1.1282000000000001</v>
          </cell>
          <cell r="E9033">
            <v>1.1282000000000001</v>
          </cell>
        </row>
        <row r="9034">
          <cell r="A9034" t="str">
            <v>717000015</v>
          </cell>
          <cell r="B9034" t="str">
            <v>KA-ROHRABSTANDSSCHELLE 733/M25 (24-28MM)</v>
          </cell>
          <cell r="C9034">
            <v>0</v>
          </cell>
          <cell r="D9034">
            <v>0.52</v>
          </cell>
          <cell r="E9034">
            <v>0.52</v>
          </cell>
        </row>
        <row r="9035">
          <cell r="A9035" t="str">
            <v>717000016</v>
          </cell>
          <cell r="B9035" t="str">
            <v>KA-ROHRABSTANDSSCHELLE 733 61 G (53-61MM)</v>
          </cell>
          <cell r="C9035">
            <v>0</v>
          </cell>
          <cell r="D9035">
            <v>1.6225000000000001</v>
          </cell>
          <cell r="E9035">
            <v>1.6225000000000001</v>
          </cell>
        </row>
        <row r="9036">
          <cell r="A9036" t="str">
            <v>717000017</v>
          </cell>
          <cell r="B9036" t="str">
            <v>BEFESTIGUNGSSCHELLE 605/60MM G 2-LOCH-BEF.</v>
          </cell>
          <cell r="C9036">
            <v>0</v>
          </cell>
          <cell r="D9036">
            <v>2.2277999999999998</v>
          </cell>
          <cell r="E9036">
            <v>2.2277999999999998</v>
          </cell>
        </row>
        <row r="9037">
          <cell r="A9037" t="str">
            <v>717000018</v>
          </cell>
          <cell r="B9037" t="str">
            <v>ROHRENDTÜLLE 129 TB M32 TEILBAR, METRISCH,</v>
          </cell>
          <cell r="C9037">
            <v>0</v>
          </cell>
          <cell r="D9037">
            <v>0.43980000000000002</v>
          </cell>
          <cell r="E9037">
            <v>0.43980000000000002</v>
          </cell>
        </row>
        <row r="9038">
          <cell r="A9038" t="str">
            <v>717000020</v>
          </cell>
          <cell r="B9038" t="str">
            <v>STARO GEWINDE-ROHR VERZ.ES-V 25MM</v>
          </cell>
          <cell r="C9038"/>
          <cell r="D9038">
            <v>9.34</v>
          </cell>
          <cell r="E9038">
            <v>9.34</v>
          </cell>
        </row>
        <row r="9039">
          <cell r="A9039" t="str">
            <v>717000021</v>
          </cell>
          <cell r="B9039" t="str">
            <v>STARO BOGEN SB-E-V 25MM VZ</v>
          </cell>
          <cell r="C9039"/>
          <cell r="D9039">
            <v>14.1</v>
          </cell>
          <cell r="E9039">
            <v>14.1</v>
          </cell>
        </row>
        <row r="9040">
          <cell r="A9040" t="str">
            <v>717000039</v>
          </cell>
          <cell r="B9040" t="str">
            <v>KA-ROHRABSTANDSSCHELLE 733/M20</v>
          </cell>
          <cell r="C9040">
            <v>0</v>
          </cell>
          <cell r="D9040">
            <v>0.80020000000000002</v>
          </cell>
          <cell r="E9040">
            <v>0.80020000000000002</v>
          </cell>
        </row>
        <row r="9041">
          <cell r="A9041" t="str">
            <v>717001001</v>
          </cell>
          <cell r="B9041" t="str">
            <v>FEDERSTAHLKLAMMER 3-8, 4H24 MIT BEF. ÖSE 7MM</v>
          </cell>
          <cell r="C9041">
            <v>0</v>
          </cell>
          <cell r="D9041">
            <v>0.98</v>
          </cell>
          <cell r="E9041">
            <v>0.98</v>
          </cell>
        </row>
        <row r="9042">
          <cell r="A9042" t="str">
            <v>717001002</v>
          </cell>
          <cell r="B9042" t="str">
            <v>FEDERSTAHLKLAMMER 8-14, 4H58 MIT BEF. ÖSE 7MM</v>
          </cell>
          <cell r="C9042"/>
          <cell r="D9042">
            <v>1.08</v>
          </cell>
          <cell r="E9042">
            <v>1.08</v>
          </cell>
        </row>
        <row r="9043">
          <cell r="A9043" t="str">
            <v>717001003</v>
          </cell>
          <cell r="B9043" t="str">
            <v>BEF. KLAMMER 3-8MM 812M24SM FÜR ROHR 20MM</v>
          </cell>
          <cell r="C9043">
            <v>0</v>
          </cell>
          <cell r="D9043">
            <v>2.8</v>
          </cell>
          <cell r="E9043">
            <v>2.8</v>
          </cell>
        </row>
        <row r="9044">
          <cell r="A9044" t="str">
            <v>717001004</v>
          </cell>
          <cell r="B9044" t="str">
            <v>BEF. KLAMMER 8-14MM 812M58SM FÜR ROHR 20MM</v>
          </cell>
          <cell r="C9044">
            <v>0</v>
          </cell>
          <cell r="D9044">
            <v>2.12</v>
          </cell>
          <cell r="E9044">
            <v>2.12</v>
          </cell>
        </row>
        <row r="9045">
          <cell r="A9045" t="str">
            <v>717001005</v>
          </cell>
          <cell r="B9045" t="str">
            <v>BEF. KLAMMER 8-14MM 812EM58SM FÜR ROHR 20MM</v>
          </cell>
          <cell r="C9045">
            <v>0</v>
          </cell>
          <cell r="D9045">
            <v>2.15</v>
          </cell>
          <cell r="E9045">
            <v>2.15</v>
          </cell>
        </row>
        <row r="9046">
          <cell r="A9046" t="str">
            <v>717001006</v>
          </cell>
          <cell r="B9046" t="str">
            <v>CLIP SNAP 1-3M  24SC2530 FÜR ROHR 25-32MM</v>
          </cell>
          <cell r="C9046">
            <v>0</v>
          </cell>
          <cell r="D9046">
            <v>0.41089999999999999</v>
          </cell>
          <cell r="E9046">
            <v>0.41089999999999999</v>
          </cell>
        </row>
        <row r="9047">
          <cell r="A9047" t="str">
            <v>717001007</v>
          </cell>
          <cell r="B9047" t="str">
            <v>CLIP SNAP 8-12MM  812SC1924 FÜR ROHR 19-24MM</v>
          </cell>
          <cell r="C9047"/>
          <cell r="D9047">
            <v>0.38</v>
          </cell>
          <cell r="E9047">
            <v>0.38</v>
          </cell>
        </row>
        <row r="9048">
          <cell r="A9048" t="str">
            <v>717001008</v>
          </cell>
          <cell r="B9048" t="str">
            <v>CLIP SNAP 8-12MM  812SC2530 FÜR ROHR 25-32MM</v>
          </cell>
          <cell r="C9048">
            <v>0</v>
          </cell>
          <cell r="D9048">
            <v>0.51</v>
          </cell>
          <cell r="E9048">
            <v>0.51</v>
          </cell>
        </row>
        <row r="9049">
          <cell r="A9049" t="str">
            <v>717001009</v>
          </cell>
          <cell r="B9049" t="str">
            <v>FEDERSTAHLKLAMMER 8-14 EM58 MIT BEF. ÖSE 7MM</v>
          </cell>
          <cell r="C9049"/>
          <cell r="D9049">
            <v>2.41</v>
          </cell>
          <cell r="E9049">
            <v>2.41</v>
          </cell>
        </row>
        <row r="9050">
          <cell r="A9050" t="str">
            <v>717001010</v>
          </cell>
          <cell r="B9050" t="str">
            <v>FEDERSTAHLKLAMMER 14-20 EM912 MIT BEF. ÖSE 7MM</v>
          </cell>
          <cell r="C9050"/>
          <cell r="D9050">
            <v>0.2</v>
          </cell>
          <cell r="E9050">
            <v>0.2</v>
          </cell>
        </row>
        <row r="9051">
          <cell r="A9051" t="str">
            <v>717001011</v>
          </cell>
          <cell r="B9051" t="str">
            <v>BEFESTIGUNGSKLAMMER TKN M8</v>
          </cell>
          <cell r="C9051"/>
          <cell r="D9051">
            <v>0.3</v>
          </cell>
          <cell r="E9051">
            <v>0.3</v>
          </cell>
        </row>
        <row r="9052">
          <cell r="A9052" t="str">
            <v>717001012</v>
          </cell>
          <cell r="B9052" t="str">
            <v>PROT KASTENKLAMMER PKKG 8-12,5 GEWINDEANSCHL.</v>
          </cell>
          <cell r="C9052">
            <v>0</v>
          </cell>
          <cell r="D9052">
            <v>1.54</v>
          </cell>
          <cell r="E9052">
            <v>1.54</v>
          </cell>
        </row>
        <row r="9053">
          <cell r="A9053" t="str">
            <v>717001013</v>
          </cell>
          <cell r="B9053" t="str">
            <v>BEFESTIGUNGSKLEMMSTÜCK SENKRECHT BFK 132 F. C-PRO.</v>
          </cell>
          <cell r="C9053">
            <v>0</v>
          </cell>
          <cell r="D9053">
            <v>15.81</v>
          </cell>
          <cell r="E9053">
            <v>15.81</v>
          </cell>
        </row>
        <row r="9054">
          <cell r="A9054" t="str">
            <v>717001014</v>
          </cell>
          <cell r="B9054" t="str">
            <v>TRÄGERKLAMMER Z. AUFSCHLAGEN; INDIV. BEFEST.</v>
          </cell>
          <cell r="C9054">
            <v>0</v>
          </cell>
          <cell r="D9054">
            <v>2.4289999999999998</v>
          </cell>
          <cell r="E9054">
            <v>2.4289999999999998</v>
          </cell>
        </row>
        <row r="9055">
          <cell r="A9055" t="str">
            <v>717001015</v>
          </cell>
          <cell r="B9055" t="str">
            <v>TRÄGERKLAMMER FÜR ROHR OFFEN/SEITL. INDIV. BEFEST.</v>
          </cell>
          <cell r="C9055">
            <v>0</v>
          </cell>
          <cell r="D9055">
            <v>1.99</v>
          </cell>
          <cell r="E9055">
            <v>1.99</v>
          </cell>
        </row>
        <row r="9056">
          <cell r="A9056" t="str">
            <v>718000001</v>
          </cell>
          <cell r="B9056" t="str">
            <v>FLEXA-SCHUTZSCHLAUCH AIR_FLEX (22x27MM, 10M) GRAU</v>
          </cell>
          <cell r="C9056">
            <v>0</v>
          </cell>
          <cell r="D9056">
            <v>5.9640000000000004</v>
          </cell>
          <cell r="E9056">
            <v>5.9640000000000004</v>
          </cell>
        </row>
        <row r="9057">
          <cell r="A9057" t="str">
            <v>718000002</v>
          </cell>
          <cell r="B9057" t="str">
            <v>FLEXA-SCHLAUCHVERSCHRAUB. LKI-M, AD21-M25x1,5 GRAU</v>
          </cell>
          <cell r="C9057"/>
          <cell r="D9057">
            <v>4.24</v>
          </cell>
          <cell r="E9057">
            <v>4.24</v>
          </cell>
        </row>
        <row r="9058">
          <cell r="A9058" t="str">
            <v>718000003</v>
          </cell>
          <cell r="B9058" t="str">
            <v>FLEXA-SCHUTZSCHLAUCH MS-PVC NW16 (17 x 21MM) GRAU</v>
          </cell>
          <cell r="C9058">
            <v>0</v>
          </cell>
          <cell r="D9058">
            <v>3.0662799999999999</v>
          </cell>
          <cell r="E9058">
            <v>3.0662799999999999</v>
          </cell>
        </row>
        <row r="9059">
          <cell r="A9059" t="str">
            <v>718000004</v>
          </cell>
          <cell r="B9059" t="str">
            <v>FLEXA-METALLSCHUTZSCHLAUCH SPR-PVC-AS AD36/29MM</v>
          </cell>
          <cell r="C9059"/>
          <cell r="D9059">
            <v>10.54</v>
          </cell>
          <cell r="E9059">
            <v>10.54</v>
          </cell>
        </row>
        <row r="9060">
          <cell r="A9060" t="str">
            <v>718000006</v>
          </cell>
          <cell r="B9060" t="str">
            <v>FLEXA-METALLVERSCHRAUBUNG US-P AD21 PG16 M.TÜLLE</v>
          </cell>
          <cell r="C9060"/>
          <cell r="D9060">
            <v>7.15</v>
          </cell>
          <cell r="E9060">
            <v>7.15</v>
          </cell>
        </row>
        <row r="9061">
          <cell r="A9061" t="str">
            <v>718000007</v>
          </cell>
          <cell r="B9061" t="str">
            <v>FLEXA-METALLVERSCHRAUBUNG US-M32x1,5 M. TÜLLE</v>
          </cell>
          <cell r="C9061">
            <v>0</v>
          </cell>
          <cell r="D9061">
            <v>15.48</v>
          </cell>
          <cell r="E9061">
            <v>15.48</v>
          </cell>
        </row>
        <row r="9062">
          <cell r="A9062" t="str">
            <v>718000008</v>
          </cell>
          <cell r="B9062" t="str">
            <v>FLEXA-METALLVERSCHRAUBUNG US-M20x1,5 M. TÜLLE</v>
          </cell>
          <cell r="C9062">
            <v>0</v>
          </cell>
          <cell r="D9062">
            <v>6.2869000000000002</v>
          </cell>
          <cell r="E9062">
            <v>6.2869000000000002</v>
          </cell>
        </row>
        <row r="9063">
          <cell r="A9063" t="str">
            <v>718000100</v>
          </cell>
          <cell r="B9063" t="str">
            <v>WICKELBAND NP48093 9MM</v>
          </cell>
          <cell r="C9063">
            <v>0</v>
          </cell>
          <cell r="D9063">
            <v>0.96</v>
          </cell>
          <cell r="E9063">
            <v>0.96</v>
          </cell>
        </row>
        <row r="9064">
          <cell r="A9064" t="str">
            <v>718001001</v>
          </cell>
          <cell r="B9064" t="str">
            <v>FLEXA LIQUID-TIGHT-UL-CSA 1/2" 16X21</v>
          </cell>
          <cell r="C9064">
            <v>0</v>
          </cell>
          <cell r="D9064">
            <v>10.2095</v>
          </cell>
          <cell r="E9064">
            <v>10.2095</v>
          </cell>
        </row>
        <row r="9065">
          <cell r="A9065" t="str">
            <v>718001002</v>
          </cell>
          <cell r="B9065" t="str">
            <v>FLEXA LIQUID-TIGHT-UL-CSA 3/4 21x26,5 SCHWARZ</v>
          </cell>
          <cell r="C9065"/>
          <cell r="D9065">
            <v>10.533099999999999</v>
          </cell>
          <cell r="E9065">
            <v>10.533099999999999</v>
          </cell>
        </row>
        <row r="9066">
          <cell r="A9066" t="str">
            <v>718001003</v>
          </cell>
          <cell r="B9066" t="str">
            <v>FLEXA LIQUID-TIGHT-UL-CSA 1 26,5x33 SCHWARZ</v>
          </cell>
          <cell r="C9066">
            <v>0</v>
          </cell>
          <cell r="D9066">
            <v>15.5465</v>
          </cell>
          <cell r="E9066">
            <v>15.5465</v>
          </cell>
        </row>
        <row r="9067">
          <cell r="A9067" t="str">
            <v>718001004</v>
          </cell>
          <cell r="B9067" t="str">
            <v>FLEXA LIQUID-TIGHT-UL-CSA 1 35,5x42 SCHWARZ</v>
          </cell>
          <cell r="C9067"/>
          <cell r="D9067">
            <v>24.46</v>
          </cell>
          <cell r="E9067">
            <v>24.46</v>
          </cell>
        </row>
        <row r="9068">
          <cell r="A9068" t="str">
            <v>718001005</v>
          </cell>
          <cell r="B9068" t="str">
            <v xml:space="preserve">FLEXA-METALLSCHLAUCHVERSCHR. EG-M 1/2Zoll M20x1,5 </v>
          </cell>
          <cell r="C9068">
            <v>0</v>
          </cell>
          <cell r="D9068">
            <v>6.13</v>
          </cell>
          <cell r="E9068">
            <v>6.13</v>
          </cell>
        </row>
        <row r="9069">
          <cell r="A9069" t="str">
            <v>718001006</v>
          </cell>
          <cell r="B9069" t="str">
            <v xml:space="preserve">FLEXA-METALLSCHLAUCHVERSCHR. EG-M 3/4Zoll M25x1,5 </v>
          </cell>
          <cell r="C9069"/>
          <cell r="D9069">
            <v>8.32</v>
          </cell>
          <cell r="E9069">
            <v>8.32</v>
          </cell>
        </row>
        <row r="9070">
          <cell r="A9070" t="str">
            <v>718001007</v>
          </cell>
          <cell r="B9070" t="str">
            <v xml:space="preserve">FLEXA-METALLSCHLAUCHVERSCHR. EG-M 1Zoll M32x1,5 </v>
          </cell>
          <cell r="C9070">
            <v>0</v>
          </cell>
          <cell r="D9070">
            <v>10.965299999999999</v>
          </cell>
          <cell r="E9070">
            <v>10.965299999999999</v>
          </cell>
        </row>
        <row r="9071">
          <cell r="A9071" t="str">
            <v>718001008</v>
          </cell>
          <cell r="B9071" t="str">
            <v>FLEXA-METALLSCHLAUCHVERSCHR. EG-M 1Zoll M40x1,5</v>
          </cell>
          <cell r="C9071"/>
          <cell r="D9071">
            <v>19.45</v>
          </cell>
          <cell r="E9071">
            <v>19.45</v>
          </cell>
        </row>
        <row r="9072">
          <cell r="A9072" t="str">
            <v>718001020</v>
          </cell>
          <cell r="B9072" t="str">
            <v>FLEXA ROHR-FLEX PA6-D AD21,2 CSA SCHWARZ</v>
          </cell>
          <cell r="C9072">
            <v>0</v>
          </cell>
          <cell r="D9072">
            <v>3.8813</v>
          </cell>
          <cell r="E9072">
            <v>3.8813</v>
          </cell>
        </row>
        <row r="9073">
          <cell r="A9073" t="str">
            <v>718001021</v>
          </cell>
          <cell r="B9073" t="str">
            <v>FLEXA ROHR-FLEX PA6-D AD28,5 UL/CSA SCHWARZ</v>
          </cell>
          <cell r="C9073">
            <v>0</v>
          </cell>
          <cell r="D9073">
            <v>4.0327999999999999</v>
          </cell>
          <cell r="E9073">
            <v>4.0327999999999999</v>
          </cell>
        </row>
        <row r="9074">
          <cell r="A9074" t="str">
            <v>718001022</v>
          </cell>
          <cell r="B9074" t="str">
            <v>FLEXA ROHR-FLEX PA6 AD34,5x27,5MM CSA SCHWARZ</v>
          </cell>
          <cell r="C9074"/>
          <cell r="D9074">
            <v>4.3468</v>
          </cell>
          <cell r="E9074">
            <v>4.3468</v>
          </cell>
        </row>
        <row r="9075">
          <cell r="A9075" t="str">
            <v>718001024</v>
          </cell>
          <cell r="B9075" t="str">
            <v>FLEXA-SCHLAUCHVERSCHRAUBUNG RQG-M20x1,5 SCHWARZ</v>
          </cell>
          <cell r="C9075">
            <v>0</v>
          </cell>
          <cell r="D9075">
            <v>1.9205000000000001</v>
          </cell>
          <cell r="E9075">
            <v>1.9205000000000001</v>
          </cell>
        </row>
        <row r="9076">
          <cell r="A9076" t="str">
            <v>718001025</v>
          </cell>
          <cell r="B9076" t="str">
            <v>FLEXA-SCHLAUCHVERSCHLUSS RQG-M AD21,2 M25x1,5 CSA</v>
          </cell>
          <cell r="C9076">
            <v>0</v>
          </cell>
          <cell r="D9076">
            <v>2.1257999999999999</v>
          </cell>
          <cell r="E9076">
            <v>2.1257999999999999</v>
          </cell>
        </row>
        <row r="9077">
          <cell r="A9077" t="str">
            <v>718001026</v>
          </cell>
          <cell r="B9077" t="str">
            <v>FLEXA-SCHLAUCHVERSCHLUSS RQG-M 25/28,5MM UL/CSA</v>
          </cell>
          <cell r="C9077">
            <v>0</v>
          </cell>
          <cell r="D9077">
            <v>2.1073</v>
          </cell>
          <cell r="E9077">
            <v>2.1073</v>
          </cell>
        </row>
        <row r="9078">
          <cell r="A9078" t="str">
            <v>718001027</v>
          </cell>
          <cell r="B9078" t="str">
            <v>FLEXA-SCHLAUCHVERSCHLUSS RQG1-MAD 34,5 M32x1,5 CSA</v>
          </cell>
          <cell r="C9078"/>
          <cell r="D9078">
            <v>2.3892000000000002</v>
          </cell>
          <cell r="E9078">
            <v>2.3892000000000002</v>
          </cell>
        </row>
        <row r="9079">
          <cell r="A9079" t="str">
            <v>718002001</v>
          </cell>
          <cell r="B9079" t="str">
            <v>ENERGIEKETTE SERIE10 ALT 10.3.075.0 (H22*B50)</v>
          </cell>
          <cell r="C9079">
            <v>0</v>
          </cell>
          <cell r="D9079">
            <v>40</v>
          </cell>
          <cell r="E9079">
            <v>40</v>
          </cell>
        </row>
        <row r="9080">
          <cell r="A9080" t="str">
            <v>718002002</v>
          </cell>
          <cell r="B9080" t="str">
            <v>ANSCHLUSSELEMENT KOMPLETT 103.12PZ</v>
          </cell>
          <cell r="C9080">
            <v>0</v>
          </cell>
          <cell r="D9080">
            <v>9.85</v>
          </cell>
          <cell r="E9080">
            <v>9.85</v>
          </cell>
        </row>
        <row r="9081">
          <cell r="A9081" t="str">
            <v>718002003</v>
          </cell>
          <cell r="B9081" t="str">
            <v>Energiekette Serie E4.32 (54x72x3730mm) kpl.</v>
          </cell>
          <cell r="C9081">
            <v>0</v>
          </cell>
          <cell r="D9081">
            <v>247.48</v>
          </cell>
          <cell r="E9081">
            <v>247.48</v>
          </cell>
        </row>
        <row r="9082">
          <cell r="A9082" t="str">
            <v>718002004</v>
          </cell>
          <cell r="B9082" t="str">
            <v>Energiekette Serie E2.15.40 (40x38x2081mm) kpl.</v>
          </cell>
          <cell r="C9082"/>
          <cell r="D9082">
            <v>59.5</v>
          </cell>
          <cell r="E9082">
            <v>59.5</v>
          </cell>
        </row>
        <row r="9083">
          <cell r="A9083" t="str">
            <v>719000002</v>
          </cell>
          <cell r="B9083" t="str">
            <v>POSITIONSSCHALTER 1OE/1S, KUNSSTOFF, RSH-TYP H</v>
          </cell>
          <cell r="C9083">
            <v>0</v>
          </cell>
          <cell r="D9083">
            <v>38.913594628570159</v>
          </cell>
          <cell r="E9083">
            <v>38.913594628570159</v>
          </cell>
        </row>
        <row r="9084">
          <cell r="A9084" t="str">
            <v>719000003</v>
          </cell>
          <cell r="B9084" t="str">
            <v>POSITIONSSCHALTER ZV10H236-11Z 1S/1OE</v>
          </cell>
          <cell r="C9084">
            <v>0</v>
          </cell>
          <cell r="D9084">
            <v>19.63</v>
          </cell>
          <cell r="E9084">
            <v>19.63</v>
          </cell>
        </row>
        <row r="9085">
          <cell r="A9085" t="str">
            <v>719000004</v>
          </cell>
          <cell r="B9085" t="str">
            <v xml:space="preserve">SICHERHEITSSCHALTER  KPL.M. MAM. MAGNET AZ </v>
          </cell>
          <cell r="C9085"/>
          <cell r="D9085">
            <v>20.405000000000001</v>
          </cell>
          <cell r="E9085">
            <v>20.405000000000001</v>
          </cell>
        </row>
        <row r="9086">
          <cell r="A9086" t="str">
            <v>719000005</v>
          </cell>
          <cell r="B9086" t="str">
            <v>BETÄTIGUNGSBÜGEL B1-1747 F. HAFTMAGNET</v>
          </cell>
          <cell r="C9086"/>
          <cell r="D9086">
            <v>2.1800000000000002</v>
          </cell>
          <cell r="E9086">
            <v>2.1800000000000002</v>
          </cell>
        </row>
        <row r="9087">
          <cell r="A9087" t="str">
            <v>719000007</v>
          </cell>
          <cell r="B9087" t="str">
            <v>ROLLENSCHWENKHEBEL H-KOMPLETT</v>
          </cell>
          <cell r="C9087">
            <v>0</v>
          </cell>
          <cell r="D9087">
            <v>1.88</v>
          </cell>
          <cell r="E9087">
            <v>1.88</v>
          </cell>
        </row>
        <row r="9088">
          <cell r="A9088" t="str">
            <v>719000008</v>
          </cell>
          <cell r="B9088" t="str">
            <v>SEILZUGSCHALTER M-VERR. ZS441-1Ö/1S VD</v>
          </cell>
          <cell r="C9088"/>
          <cell r="D9088">
            <v>75.06</v>
          </cell>
          <cell r="E9088">
            <v>75.06</v>
          </cell>
        </row>
        <row r="9089">
          <cell r="A9089" t="str">
            <v>719000009</v>
          </cell>
          <cell r="B9089" t="str">
            <v>SEILZUGSCHALTER O- VERR.ZS441-1Ö/1S</v>
          </cell>
          <cell r="C9089"/>
          <cell r="D9089">
            <v>64.58</v>
          </cell>
          <cell r="E9089">
            <v>64.58</v>
          </cell>
        </row>
        <row r="9090">
          <cell r="A9090" t="str">
            <v>719000010</v>
          </cell>
          <cell r="B9090" t="str">
            <v>SEILZUGSCHALTER TQ 700-11 S, 1NC/1NO</v>
          </cell>
          <cell r="C9090">
            <v>0</v>
          </cell>
          <cell r="D9090">
            <v>55.25</v>
          </cell>
          <cell r="E9090">
            <v>55.25</v>
          </cell>
        </row>
        <row r="9091">
          <cell r="A9091" t="str">
            <v>719000011</v>
          </cell>
          <cell r="B9091" t="str">
            <v>ZUGSEIL 3M MIT KUGEL UND SEILKAUSCHE PR-B-3M</v>
          </cell>
          <cell r="C9091">
            <v>0</v>
          </cell>
          <cell r="D9091">
            <v>14.2</v>
          </cell>
          <cell r="E9091">
            <v>14.2</v>
          </cell>
        </row>
        <row r="9092">
          <cell r="A9092" t="str">
            <v>719000012</v>
          </cell>
          <cell r="B9092" t="str">
            <v xml:space="preserve">ZUGFEDER (ZUM SPANNEN DES STAHLSEILS VON </v>
          </cell>
          <cell r="C9092"/>
          <cell r="D9092">
            <v>8.4</v>
          </cell>
          <cell r="E9092">
            <v>8.4</v>
          </cell>
        </row>
        <row r="9093">
          <cell r="A9093" t="str">
            <v>719000013</v>
          </cell>
          <cell r="B9093" t="str">
            <v>SEILKAUSCHE DIN6899  5B</v>
          </cell>
          <cell r="C9093">
            <v>0</v>
          </cell>
          <cell r="D9093">
            <v>1.2374193548387096</v>
          </cell>
          <cell r="E9093">
            <v>1.2374193548387096</v>
          </cell>
        </row>
        <row r="9094">
          <cell r="A9094" t="str">
            <v>719000014</v>
          </cell>
          <cell r="B9094" t="str">
            <v>ZR336-11Z-M20</v>
          </cell>
          <cell r="C9094">
            <v>0</v>
          </cell>
          <cell r="D9094">
            <v>22.19</v>
          </cell>
          <cell r="E9094">
            <v>22.19</v>
          </cell>
        </row>
        <row r="9095">
          <cell r="A9095" t="str">
            <v>719000015</v>
          </cell>
          <cell r="B9095" t="str">
            <v>POSITIONSSCHALTER EPOXYDHARZ BLATTSCHWENKHEBEL</v>
          </cell>
          <cell r="C9095">
            <v>0</v>
          </cell>
          <cell r="D9095">
            <v>103.85</v>
          </cell>
          <cell r="E9095">
            <v>103.85</v>
          </cell>
        </row>
        <row r="9096">
          <cell r="A9096" t="str">
            <v>719000016</v>
          </cell>
          <cell r="B9096" t="str">
            <v>Hebel 2H KPL. 302 EP1,0</v>
          </cell>
          <cell r="C9096">
            <v>0</v>
          </cell>
          <cell r="D9096">
            <v>38.9</v>
          </cell>
          <cell r="E9096">
            <v>38.9</v>
          </cell>
        </row>
        <row r="9097">
          <cell r="A9097" t="str">
            <v>719000017</v>
          </cell>
          <cell r="B9097" t="str">
            <v>ZUGFEDERRS-156I (SEILZ-NA)</v>
          </cell>
          <cell r="C9097">
            <v>0</v>
          </cell>
          <cell r="D9097">
            <v>7.35</v>
          </cell>
          <cell r="E9097">
            <v>7.35</v>
          </cell>
        </row>
        <row r="9098">
          <cell r="A9098" t="str">
            <v>719000018</v>
          </cell>
          <cell r="B9098" t="str">
            <v>POSITIONSSCHALTER M. TASTFEDER(DIN 934)</v>
          </cell>
          <cell r="C9098"/>
          <cell r="D9098">
            <v>30.35</v>
          </cell>
          <cell r="E9098">
            <v>30.35</v>
          </cell>
        </row>
        <row r="9099">
          <cell r="A9099" t="str">
            <v>719000019</v>
          </cell>
          <cell r="B9099" t="str">
            <v>XCKP POSITIONSSCHALTER FEDERSTAB, 1Ö+1S,SPRUNFEDER</v>
          </cell>
          <cell r="C9099">
            <v>0</v>
          </cell>
          <cell r="D9099">
            <v>19.93</v>
          </cell>
          <cell r="E9099">
            <v>19.93</v>
          </cell>
        </row>
        <row r="9100">
          <cell r="A9100" t="str">
            <v>719000020</v>
          </cell>
          <cell r="B9100" t="str">
            <v>POSITIONSSCHALTER ROLLENSCHWENKS. 2Ö/1S</v>
          </cell>
          <cell r="C9100">
            <v>0</v>
          </cell>
          <cell r="D9100">
            <v>46.55</v>
          </cell>
          <cell r="E9100">
            <v>46.55</v>
          </cell>
        </row>
        <row r="9101">
          <cell r="A9101" t="str">
            <v>719000021</v>
          </cell>
          <cell r="B9101" t="str">
            <v xml:space="preserve">POSITIONSSCHALTER ROLLENHEBEL, METALL 1Ö/1S </v>
          </cell>
          <cell r="C9101">
            <v>0</v>
          </cell>
          <cell r="D9101">
            <v>4.8499999999999996</v>
          </cell>
          <cell r="E9101">
            <v>4.8499999999999996</v>
          </cell>
        </row>
        <row r="9102">
          <cell r="A9102" t="str">
            <v>719000022</v>
          </cell>
          <cell r="B9102" t="str">
            <v>SEILZUGSCHALTER (O.SICHERHEITSF.) 240VAC 10A</v>
          </cell>
          <cell r="C9102">
            <v>0</v>
          </cell>
          <cell r="D9102">
            <v>49.59</v>
          </cell>
          <cell r="E9102">
            <v>49.59</v>
          </cell>
        </row>
        <row r="9103">
          <cell r="A9103" t="str">
            <v>719001003</v>
          </cell>
          <cell r="B9103" t="str">
            <v>POSITIONSSCH. M. ROLLENSTÖSSEL ZR336-11Z-M20</v>
          </cell>
          <cell r="C9103">
            <v>0</v>
          </cell>
          <cell r="D9103">
            <v>22.19</v>
          </cell>
          <cell r="E9103">
            <v>22.19</v>
          </cell>
        </row>
        <row r="9104">
          <cell r="A9104" t="str">
            <v>719001004</v>
          </cell>
          <cell r="B9104" t="str">
            <v>SEILZUG-NOTAUS-SCHALTER (BIS 50M SEIL) VERRASTEND</v>
          </cell>
          <cell r="C9104">
            <v>0</v>
          </cell>
          <cell r="D9104">
            <v>140</v>
          </cell>
          <cell r="E9104">
            <v>140</v>
          </cell>
        </row>
        <row r="9105">
          <cell r="A9105" t="str">
            <v>719001005</v>
          </cell>
          <cell r="B9105" t="str">
            <v>SEILZUGNOTSCHALTER (2X50M SEIL) VERRASTEND 2NC/2NO</v>
          </cell>
          <cell r="C9105"/>
          <cell r="D9105">
            <v>164.15</v>
          </cell>
          <cell r="E9105">
            <v>164.15</v>
          </cell>
        </row>
        <row r="9106">
          <cell r="A9106" t="str">
            <v>719001006</v>
          </cell>
          <cell r="B9106" t="str">
            <v xml:space="preserve">STAHLSEIL MIT ROTEM KUNSTSTOFFMANTEL 5MM L=50,5M </v>
          </cell>
          <cell r="C9106"/>
          <cell r="D9106">
            <v>88</v>
          </cell>
          <cell r="E9106">
            <v>88</v>
          </cell>
        </row>
        <row r="9107">
          <cell r="A9107" t="str">
            <v>719001007</v>
          </cell>
          <cell r="B9107" t="str">
            <v>STAHLSEIL MANTLEL PVC ROT(METERWARE)</v>
          </cell>
          <cell r="C9107">
            <v>0</v>
          </cell>
          <cell r="D9107">
            <v>3.35</v>
          </cell>
          <cell r="E9107">
            <v>3.35</v>
          </cell>
        </row>
        <row r="9108">
          <cell r="A9108" t="str">
            <v>719001008</v>
          </cell>
          <cell r="B9108" t="str">
            <v>SEILZUG-NOTAUS-SCHALTER (BIS 20M SEIL)VERRASTEND</v>
          </cell>
          <cell r="C9108"/>
          <cell r="D9108">
            <v>63</v>
          </cell>
          <cell r="E9108">
            <v>63</v>
          </cell>
        </row>
        <row r="9109">
          <cell r="A9109" t="str">
            <v>719001009</v>
          </cell>
          <cell r="B9109" t="str">
            <v>UMLENKROLLE (FÜR NOT-AUS-SEILZUGSCHALTER)</v>
          </cell>
          <cell r="C9109"/>
          <cell r="D9109">
            <v>9.9499999999999993</v>
          </cell>
          <cell r="E9109">
            <v>9.9499999999999993</v>
          </cell>
        </row>
        <row r="9110">
          <cell r="A9110" t="str">
            <v>719001010</v>
          </cell>
          <cell r="B9110" t="str">
            <v>SEILZUG-NOTAUS-SCHALTER (BIS 50M SEIL) VERRASTEND</v>
          </cell>
          <cell r="C9110">
            <v>0</v>
          </cell>
          <cell r="D9110">
            <v>140</v>
          </cell>
          <cell r="E9110">
            <v>140</v>
          </cell>
        </row>
        <row r="9111">
          <cell r="A9111" t="str">
            <v>719001011</v>
          </cell>
          <cell r="B9111" t="str">
            <v>STAHLSEIL AUF PVC SCHWARZ UMMANTELT (METERWARE)</v>
          </cell>
          <cell r="C9111"/>
          <cell r="D9111">
            <v>0.23899999999999999</v>
          </cell>
          <cell r="E9111">
            <v>0.23899999999999999</v>
          </cell>
        </row>
        <row r="9112">
          <cell r="A9112" t="str">
            <v>719001012</v>
          </cell>
          <cell r="B9112" t="str">
            <v>STAHLSEIL 3 6x7+1FE SCHWARZ UMMANTELT, PVC</v>
          </cell>
          <cell r="C9112">
            <v>0</v>
          </cell>
          <cell r="D9112">
            <v>0.44</v>
          </cell>
          <cell r="E9112">
            <v>0.44</v>
          </cell>
        </row>
        <row r="9113">
          <cell r="A9113" t="str">
            <v>719001013</v>
          </cell>
          <cell r="B9113" t="str">
            <v>ERSATZT.-ZUGEINRICHTUNG KPL. ZS 73/75 120-180 N</v>
          </cell>
          <cell r="C9113">
            <v>0</v>
          </cell>
          <cell r="D9113">
            <v>39.549999999999997</v>
          </cell>
          <cell r="E9113">
            <v>39.549999999999997</v>
          </cell>
        </row>
        <row r="9114">
          <cell r="A9114" t="str">
            <v>719001014</v>
          </cell>
          <cell r="B9114" t="str">
            <v>SEILZUGSCHALTER ZS 73 1Ö/1S / 295-390 N</v>
          </cell>
          <cell r="C9114">
            <v>0</v>
          </cell>
          <cell r="D9114">
            <v>78.784999999999997</v>
          </cell>
          <cell r="E9114">
            <v>78.784999999999997</v>
          </cell>
        </row>
        <row r="9115">
          <cell r="A9115" t="str">
            <v>719001015</v>
          </cell>
          <cell r="B9115" t="str">
            <v>SEILZUGSCHALTER ZS 441 1Ö/1S / 150 N / 60M</v>
          </cell>
          <cell r="C9115">
            <v>0</v>
          </cell>
          <cell r="D9115">
            <v>94.837540983606559</v>
          </cell>
          <cell r="E9115">
            <v>94.837540983606559</v>
          </cell>
        </row>
        <row r="9116">
          <cell r="A9116" t="str">
            <v>719001016</v>
          </cell>
          <cell r="B9116" t="str">
            <v>SEILSPANNER TS 65 ZUBEHÖR F. SEILZUG-NOTSCHALTER</v>
          </cell>
          <cell r="C9116">
            <v>0</v>
          </cell>
          <cell r="D9116">
            <v>27.562419354838706</v>
          </cell>
          <cell r="E9116">
            <v>27.562419354838706</v>
          </cell>
        </row>
        <row r="9117">
          <cell r="A9117" t="str">
            <v>719002001</v>
          </cell>
          <cell r="B9117" t="str">
            <v>ZUHALTUNG UND ZUHALTEÜBERWACHUNG M. STECKV. RC18</v>
          </cell>
          <cell r="C9117"/>
          <cell r="D9117"/>
          <cell r="E9117"/>
        </row>
        <row r="9118">
          <cell r="A9118" t="str">
            <v>719002002</v>
          </cell>
          <cell r="B9118" t="str">
            <v>TÜRGRIFF MIT SPERREINSATZ</v>
          </cell>
          <cell r="C9118"/>
          <cell r="D9118"/>
          <cell r="E9118"/>
        </row>
        <row r="9119">
          <cell r="A9119" t="str">
            <v>719002003</v>
          </cell>
          <cell r="B9119" t="str">
            <v>STECKVERBINDER M23 ST-0° 18-POLIG+PE PUR LÄNGE 40M</v>
          </cell>
          <cell r="C9119">
            <v>0</v>
          </cell>
          <cell r="D9119">
            <v>307.39999999999998</v>
          </cell>
          <cell r="E9119">
            <v>307.39999999999998</v>
          </cell>
        </row>
        <row r="9120">
          <cell r="A9120" t="str">
            <v>720000001</v>
          </cell>
          <cell r="B9120" t="str">
            <v>Ersetzt durch ***722001032***</v>
          </cell>
          <cell r="C9120">
            <v>0</v>
          </cell>
          <cell r="D9120">
            <v>5.9</v>
          </cell>
          <cell r="E9120">
            <v>5.9</v>
          </cell>
        </row>
        <row r="9121">
          <cell r="A9121" t="str">
            <v>720000002</v>
          </cell>
          <cell r="B9121" t="str">
            <v>Ersetzt durch ***722001033***</v>
          </cell>
          <cell r="C9121">
            <v>0</v>
          </cell>
          <cell r="D9121">
            <v>9.9577000000000009</v>
          </cell>
          <cell r="E9121">
            <v>9.9577000000000009</v>
          </cell>
        </row>
        <row r="9122">
          <cell r="A9122" t="str">
            <v>720000003</v>
          </cell>
          <cell r="B9122" t="str">
            <v>SENSOR INDUK. M8x1, SA=6MM NO/ST M8/N-BÜ/L=60MM</v>
          </cell>
          <cell r="C9122">
            <v>0</v>
          </cell>
          <cell r="D9122">
            <v>56.7</v>
          </cell>
          <cell r="E9122">
            <v>56.7</v>
          </cell>
        </row>
        <row r="9123">
          <cell r="A9123" t="str">
            <v>720000004</v>
          </cell>
          <cell r="B9123" t="str">
            <v>INDUKTIVER NÄHERUNGSSCHALTER IFL 4-120M-10P 2.0 M</v>
          </cell>
          <cell r="C9123">
            <v>0</v>
          </cell>
          <cell r="D9123">
            <v>41.61</v>
          </cell>
          <cell r="E9123">
            <v>41.61</v>
          </cell>
        </row>
        <row r="9124">
          <cell r="A9124" t="str">
            <v>720000005</v>
          </cell>
          <cell r="B9124" t="str">
            <v>SENSOR INDUK. M8x1, SA=4MM NO/S. KABEL L=59MM</v>
          </cell>
          <cell r="C9124"/>
          <cell r="D9124">
            <v>53.2</v>
          </cell>
          <cell r="E9124">
            <v>53.2</v>
          </cell>
        </row>
        <row r="9125">
          <cell r="A9125" t="str">
            <v>720000006</v>
          </cell>
          <cell r="B9125" t="str">
            <v xml:space="preserve">SENSOR INDUK. M8x1, SA=6MM KABEL 2M, </v>
          </cell>
          <cell r="C9125">
            <v>0</v>
          </cell>
          <cell r="D9125">
            <v>47.29</v>
          </cell>
          <cell r="E9125">
            <v>47.29</v>
          </cell>
        </row>
        <row r="9126">
          <cell r="A9126" t="str">
            <v>720000007</v>
          </cell>
          <cell r="B9126" t="str">
            <v>SENSOR INDUK. M8x1, NO/ST-M12x1 4POL, A-COD.</v>
          </cell>
          <cell r="C9126">
            <v>0</v>
          </cell>
          <cell r="D9126">
            <v>81.8</v>
          </cell>
          <cell r="E9126">
            <v>81.8</v>
          </cell>
        </row>
        <row r="9127">
          <cell r="A9127" t="str">
            <v>720000008</v>
          </cell>
          <cell r="B9127" t="str">
            <v>KLEMMHALTER M. FESTANSCHLAG F. NÄHRUNGSSCHALTER</v>
          </cell>
          <cell r="C9127">
            <v>0</v>
          </cell>
          <cell r="D9127">
            <v>11.294</v>
          </cell>
          <cell r="E9127">
            <v>11.294</v>
          </cell>
        </row>
        <row r="9128">
          <cell r="A9128" t="str">
            <v>720000009</v>
          </cell>
          <cell r="B9128" t="str">
            <v>SENSOR INDUKTIV M8, SA=3MM L=66MM</v>
          </cell>
          <cell r="C9128">
            <v>0</v>
          </cell>
          <cell r="D9128">
            <v>45.76</v>
          </cell>
          <cell r="E9128">
            <v>45.76</v>
          </cell>
        </row>
        <row r="9129">
          <cell r="A9129" t="str">
            <v>720000010</v>
          </cell>
          <cell r="B9129" t="str">
            <v>SENSOR INDUK. M12x1, SA=4MM NO/ST-M12/N-BÜ/L=46MM</v>
          </cell>
          <cell r="C9129">
            <v>0</v>
          </cell>
          <cell r="D9129">
            <v>9.9</v>
          </cell>
          <cell r="E9129">
            <v>9.9</v>
          </cell>
        </row>
        <row r="9130">
          <cell r="A9130" t="str">
            <v>720000012</v>
          </cell>
          <cell r="B9130" t="str">
            <v xml:space="preserve">SENSOR INDUK. M8x1, SA=4MM NO/ST-M8/BÜ/L=60MM </v>
          </cell>
          <cell r="C9130">
            <v>0</v>
          </cell>
          <cell r="D9130">
            <v>60</v>
          </cell>
          <cell r="E9130">
            <v>60</v>
          </cell>
        </row>
        <row r="9131">
          <cell r="A9131" t="str">
            <v>720000013</v>
          </cell>
          <cell r="B9131" t="str">
            <v>SENSOR INDUK. M12x1, SA=4MM NO/ST-M12/BÜ/L=46MM,</v>
          </cell>
          <cell r="C9131">
            <v>0</v>
          </cell>
          <cell r="D9131">
            <v>24.975000000000001</v>
          </cell>
          <cell r="E9131">
            <v>24.975000000000001</v>
          </cell>
        </row>
        <row r="9132">
          <cell r="A9132" t="str">
            <v>720000014</v>
          </cell>
          <cell r="B9132" t="str">
            <v>SENSOR INDUK. M12x1, BES Q40KFU-PAC35E-S04E-W01</v>
          </cell>
          <cell r="C9132">
            <v>0</v>
          </cell>
          <cell r="D9132">
            <v>68.5</v>
          </cell>
          <cell r="E9132">
            <v>68.5</v>
          </cell>
        </row>
        <row r="9133">
          <cell r="A9133" t="str">
            <v>720000015</v>
          </cell>
          <cell r="B9133" t="str">
            <v>SENSOR INDUK. M12x1, SA=4MM NO/ST-M12/BÜ/L=65MM,</v>
          </cell>
          <cell r="C9133">
            <v>0</v>
          </cell>
          <cell r="D9133">
            <v>9.9</v>
          </cell>
          <cell r="E9133">
            <v>9.9</v>
          </cell>
        </row>
        <row r="9134">
          <cell r="A9134" t="str">
            <v>720000020</v>
          </cell>
          <cell r="B9134" t="str">
            <v>SENSOR INDUK. M12x1, SA=4MM NO/ST-M12/N-BÜ/L=40MM</v>
          </cell>
          <cell r="C9134">
            <v>0</v>
          </cell>
          <cell r="D9134">
            <v>11.3</v>
          </cell>
          <cell r="E9134">
            <v>11.3</v>
          </cell>
        </row>
        <row r="9135">
          <cell r="A9135" t="str">
            <v>720000021</v>
          </cell>
          <cell r="B9135" t="str">
            <v>SENSOR INDUK. M12x1, SA=6MM NO/ST-M12/BÜ/L=65MM</v>
          </cell>
          <cell r="C9135">
            <v>0</v>
          </cell>
          <cell r="D9135">
            <v>36.674999999999997</v>
          </cell>
          <cell r="E9135">
            <v>36.674999999999997</v>
          </cell>
        </row>
        <row r="9136">
          <cell r="A9136" t="str">
            <v>720000050</v>
          </cell>
          <cell r="B9136" t="str">
            <v>ZYLINDERSCHALTER, ST4-R3-M08R-030 ST4</v>
          </cell>
          <cell r="C9136">
            <v>0</v>
          </cell>
          <cell r="D9136">
            <v>14.73</v>
          </cell>
          <cell r="E9136">
            <v>14.73</v>
          </cell>
        </row>
        <row r="9137">
          <cell r="A9137" t="str">
            <v>720000051</v>
          </cell>
          <cell r="B9137" t="str">
            <v>ZYLINDERSCHALTER, ST6-R3-M08R-030 ST6</v>
          </cell>
          <cell r="C9137">
            <v>0</v>
          </cell>
          <cell r="D9137">
            <v>13.4</v>
          </cell>
          <cell r="E9137">
            <v>13.4</v>
          </cell>
        </row>
        <row r="9138">
          <cell r="A9138" t="str">
            <v>720000052</v>
          </cell>
          <cell r="B9138" t="str">
            <v>SENSORBEFESTIGUNG  FÜR ZYL.D25 (SENSORTYP: ST6)</v>
          </cell>
          <cell r="C9138">
            <v>0</v>
          </cell>
          <cell r="D9138">
            <v>4.9400000000000004</v>
          </cell>
          <cell r="E9138">
            <v>4.9400000000000004</v>
          </cell>
        </row>
        <row r="9139">
          <cell r="A9139" t="str">
            <v>720000053</v>
          </cell>
          <cell r="B9139" t="str">
            <v>MAGNETFELDSENSOR ST9-PN-M008-036</v>
          </cell>
          <cell r="C9139">
            <v>0</v>
          </cell>
          <cell r="D9139">
            <v>31.07</v>
          </cell>
          <cell r="E9139">
            <v>31.07</v>
          </cell>
        </row>
        <row r="9140">
          <cell r="A9140" t="str">
            <v>720000054</v>
          </cell>
          <cell r="B9140" t="str">
            <v>SENSORBEFESTIGUNG  FÜR ZYL.D16 (SENSORTYP: ST6)</v>
          </cell>
          <cell r="C9140">
            <v>0</v>
          </cell>
          <cell r="D9140">
            <v>5.38</v>
          </cell>
          <cell r="E9140">
            <v>5.38</v>
          </cell>
        </row>
        <row r="9141">
          <cell r="A9141" t="str">
            <v>720000055</v>
          </cell>
          <cell r="B9141" t="str">
            <v>SENSORBEFESTIGUNG FÜR ZYL.</v>
          </cell>
          <cell r="C9141">
            <v>0</v>
          </cell>
          <cell r="D9141">
            <v>6.36</v>
          </cell>
          <cell r="E9141">
            <v>6.36</v>
          </cell>
        </row>
        <row r="9142">
          <cell r="A9142" t="str">
            <v>720000060</v>
          </cell>
          <cell r="B9142" t="str">
            <v>DRUCKLUFTZÄHLER SDR11DGXFPKG/US-100</v>
          </cell>
          <cell r="C9142">
            <v>0</v>
          </cell>
          <cell r="D9142">
            <v>539.20000000000005</v>
          </cell>
          <cell r="E9142">
            <v>539.20000000000005</v>
          </cell>
        </row>
        <row r="9143">
          <cell r="A9143" t="str">
            <v>720000061</v>
          </cell>
          <cell r="B9143" t="str">
            <v>BEFESTIGUNG FÜR SDR11DGXFPKG</v>
          </cell>
          <cell r="C9143"/>
          <cell r="D9143">
            <v>1.8</v>
          </cell>
          <cell r="E9143">
            <v>1.8</v>
          </cell>
        </row>
        <row r="9144">
          <cell r="A9144" t="str">
            <v>720002001</v>
          </cell>
          <cell r="B9144" t="str">
            <v>SENSOR INDUK. M18x1, SA=12MM NC/ST-M12 4POL</v>
          </cell>
          <cell r="C9144">
            <v>0</v>
          </cell>
          <cell r="D9144">
            <v>11.7</v>
          </cell>
          <cell r="E9144">
            <v>11.7</v>
          </cell>
        </row>
        <row r="9145">
          <cell r="A9145" t="str">
            <v>720002002</v>
          </cell>
          <cell r="B9145" t="str">
            <v>SENSOR INDUK. M18x1, SA=8MM NO/ST-M12 4POL/N-BÜ</v>
          </cell>
          <cell r="C9145">
            <v>0</v>
          </cell>
          <cell r="D9145">
            <v>9.4319385497850501</v>
          </cell>
          <cell r="E9145">
            <v>9.4319385497850501</v>
          </cell>
        </row>
        <row r="9146">
          <cell r="A9146" t="str">
            <v>720002003</v>
          </cell>
          <cell r="B9146" t="str">
            <v>SENSOR INDUK. M18x1, SA=12MM N-BÜ/NO, KABEL-150MM</v>
          </cell>
          <cell r="C9146">
            <v>0</v>
          </cell>
          <cell r="D9146">
            <v>21.17067816091954</v>
          </cell>
          <cell r="E9146">
            <v>21.17067816091954</v>
          </cell>
        </row>
        <row r="9147">
          <cell r="A9147" t="str">
            <v>720002004</v>
          </cell>
          <cell r="B9147" t="str">
            <v>SENSOR INDUK. M30x1,5 SA=15MM ST-M12-4POL, L=76MM</v>
          </cell>
          <cell r="C9147">
            <v>0</v>
          </cell>
          <cell r="D9147">
            <v>30.97</v>
          </cell>
          <cell r="E9147">
            <v>30.97</v>
          </cell>
        </row>
        <row r="9148">
          <cell r="A9148" t="str">
            <v>720002005</v>
          </cell>
          <cell r="B9148" t="str">
            <v>SENSOR INDUK. M18x1, SA=8MM NC/ST-M12 4POL, L=69MM</v>
          </cell>
          <cell r="C9148">
            <v>0</v>
          </cell>
          <cell r="D9148">
            <v>9.9</v>
          </cell>
          <cell r="E9148">
            <v>9.9</v>
          </cell>
        </row>
        <row r="9149">
          <cell r="A9149" t="str">
            <v>720002006</v>
          </cell>
          <cell r="B9149" t="str">
            <v>SENSOR INDUK. M18x1, SA=20MM NO/ST-M12 4POL L=69MM</v>
          </cell>
          <cell r="C9149">
            <v>0</v>
          </cell>
          <cell r="D9149">
            <v>26.2</v>
          </cell>
          <cell r="E9149">
            <v>26.2</v>
          </cell>
        </row>
        <row r="9150">
          <cell r="A9150" t="str">
            <v>720002007</v>
          </cell>
          <cell r="B9150" t="str">
            <v>SENSOR INDUK. M8 SA=1,5MM STECKBAR (NO)</v>
          </cell>
          <cell r="C9150"/>
          <cell r="D9150">
            <v>30.16</v>
          </cell>
          <cell r="E9150">
            <v>30.16</v>
          </cell>
        </row>
        <row r="9151">
          <cell r="A9151" t="str">
            <v>720002008</v>
          </cell>
          <cell r="B9151" t="str">
            <v>SENSOR INDUK. M18 12MM BÜNDIG/STECK IM18-12BPS-ZC1</v>
          </cell>
          <cell r="C9151">
            <v>0</v>
          </cell>
          <cell r="D9151">
            <v>45</v>
          </cell>
          <cell r="E9151">
            <v>45</v>
          </cell>
        </row>
        <row r="9152">
          <cell r="A9152" t="str">
            <v>720002009</v>
          </cell>
          <cell r="B9152" t="str">
            <v>SENSOR INDUK. M18x1 SA=12MM NO/ST-M12 4POL</v>
          </cell>
          <cell r="C9152">
            <v>0</v>
          </cell>
          <cell r="D9152">
            <v>22.274999999999999</v>
          </cell>
          <cell r="E9152">
            <v>22.274999999999999</v>
          </cell>
        </row>
        <row r="9153">
          <cell r="A9153" t="str">
            <v>720002010</v>
          </cell>
          <cell r="B9153" t="str">
            <v>SENSOR INDUK. M12x1 SA=4MM NC/ST-M12 4POL BÜ/PNP</v>
          </cell>
          <cell r="C9153">
            <v>0</v>
          </cell>
          <cell r="D9153">
            <v>9.9</v>
          </cell>
          <cell r="E9153">
            <v>9.9</v>
          </cell>
        </row>
        <row r="9154">
          <cell r="A9154" t="str">
            <v>720002011</v>
          </cell>
          <cell r="B9154" t="str">
            <v>SENSOR INDUK. M18 8MM BÜNDIG/PNP-NO/STM12,</v>
          </cell>
          <cell r="C9154">
            <v>0</v>
          </cell>
          <cell r="D9154">
            <v>20.12</v>
          </cell>
          <cell r="E9154">
            <v>20.12</v>
          </cell>
        </row>
        <row r="9155">
          <cell r="A9155" t="str">
            <v>720002012</v>
          </cell>
          <cell r="B9155" t="str">
            <v>SENSOR INDUK. M30 40MM (M12-4P) IM30-40NPS-ZC1</v>
          </cell>
          <cell r="C9155">
            <v>0</v>
          </cell>
          <cell r="D9155">
            <v>57.37</v>
          </cell>
          <cell r="E9155">
            <v>57.36</v>
          </cell>
        </row>
        <row r="9156">
          <cell r="A9156" t="str">
            <v>720002013</v>
          </cell>
          <cell r="B9156" t="str">
            <v>SENSOR INDUK. M12x1, SA=4MM NC/ST-M12 PIN4 PNP</v>
          </cell>
          <cell r="C9156">
            <v>0</v>
          </cell>
          <cell r="D9156">
            <v>11.16</v>
          </cell>
          <cell r="E9156">
            <v>11.16</v>
          </cell>
        </row>
        <row r="9157">
          <cell r="A9157" t="str">
            <v>720002014</v>
          </cell>
          <cell r="B9157" t="str">
            <v>SENSOR INDUK. QUADERF./SA=40MM/PNP-NO/ST-M12, BÜ</v>
          </cell>
          <cell r="C9157">
            <v>0</v>
          </cell>
          <cell r="D9157">
            <v>51.5</v>
          </cell>
          <cell r="E9157">
            <v>51.5</v>
          </cell>
        </row>
        <row r="9158">
          <cell r="A9158" t="str">
            <v>720002015</v>
          </cell>
          <cell r="B9158" t="str">
            <v>SENSOR INDUK. M12 4MM BÜNDIG/NO/ST-M12</v>
          </cell>
          <cell r="C9158">
            <v>0</v>
          </cell>
          <cell r="D9158">
            <v>67.400000000000006</v>
          </cell>
          <cell r="E9158">
            <v>67.400000000000006</v>
          </cell>
        </row>
        <row r="9159">
          <cell r="A9159" t="str">
            <v>720002016</v>
          </cell>
          <cell r="B9159" t="str">
            <v>SENSOR INDUK. M12 4MM BÜNDIG/NC/ST-M12</v>
          </cell>
          <cell r="C9159">
            <v>0</v>
          </cell>
          <cell r="D9159">
            <v>11.2</v>
          </cell>
          <cell r="E9159">
            <v>11.2</v>
          </cell>
        </row>
        <row r="9160">
          <cell r="A9160" t="str">
            <v>720002017</v>
          </cell>
          <cell r="B9160" t="str">
            <v>SENSOR INDUK. M18x1,SA=20MM NO/ST-M12 4POL L=48,MM</v>
          </cell>
          <cell r="C9160">
            <v>0</v>
          </cell>
          <cell r="D9160">
            <v>27</v>
          </cell>
          <cell r="E9160">
            <v>27</v>
          </cell>
        </row>
        <row r="9161">
          <cell r="A9161" t="str">
            <v>720002018</v>
          </cell>
          <cell r="B9161" t="str">
            <v>SENSOR INDUK. M12x1,SA=6 MM NO/ST-M12 4POL L=45 M</v>
          </cell>
          <cell r="C9161">
            <v>0</v>
          </cell>
          <cell r="D9161">
            <v>29.12</v>
          </cell>
          <cell r="E9161">
            <v>29.12</v>
          </cell>
        </row>
        <row r="9162">
          <cell r="A9162" t="str">
            <v>720004001</v>
          </cell>
          <cell r="B9162" t="str">
            <v>SICHERH.-KONTAKTLEISTE 35-80K3</v>
          </cell>
          <cell r="C9162"/>
          <cell r="D9162">
            <v>121.21</v>
          </cell>
          <cell r="E9162">
            <v>121.21</v>
          </cell>
        </row>
        <row r="9163">
          <cell r="A9163" t="str">
            <v>720004002</v>
          </cell>
          <cell r="B9163" t="str">
            <v>AUSWERTE-ELEKTRONIK 230V/24VDC</v>
          </cell>
          <cell r="C9163"/>
          <cell r="D9163">
            <v>91.52</v>
          </cell>
          <cell r="E9163">
            <v>91.52</v>
          </cell>
        </row>
        <row r="9164">
          <cell r="A9164" t="str">
            <v>720004003</v>
          </cell>
          <cell r="B9164" t="str">
            <v>AUSWERTE-ELEKTRONIK 230V/24VDC</v>
          </cell>
          <cell r="C9164"/>
          <cell r="D9164">
            <v>69</v>
          </cell>
          <cell r="E9164">
            <v>69</v>
          </cell>
        </row>
        <row r="9165">
          <cell r="A9165" t="str">
            <v>720004010</v>
          </cell>
          <cell r="B9165" t="str">
            <v>SICHERHEITS-LICHTVORHANG.KEYENCE</v>
          </cell>
          <cell r="C9165"/>
          <cell r="D9165">
            <v>1513</v>
          </cell>
          <cell r="E9165">
            <v>1513</v>
          </cell>
        </row>
        <row r="9166">
          <cell r="A9166" t="str">
            <v>720004011</v>
          </cell>
          <cell r="B9166" t="str">
            <v>SL-PC10P (KABEL 10m KPL.)KEYENCE</v>
          </cell>
          <cell r="C9166"/>
          <cell r="D9166">
            <v>136</v>
          </cell>
          <cell r="E9166">
            <v>136</v>
          </cell>
        </row>
        <row r="9167">
          <cell r="A9167" t="str">
            <v>720004012</v>
          </cell>
          <cell r="B9167" t="str">
            <v>SL-R11 (SICHERHEITS RELAIS)KEYENCE</v>
          </cell>
          <cell r="C9167"/>
          <cell r="D9167">
            <v>306</v>
          </cell>
          <cell r="E9167">
            <v>306</v>
          </cell>
        </row>
        <row r="9168">
          <cell r="A9168" t="str">
            <v>720004013</v>
          </cell>
          <cell r="B9168" t="str">
            <v>OP-42347 MONTAGEHALTERUNG SL-C KEYENCE</v>
          </cell>
          <cell r="C9168"/>
          <cell r="D9168">
            <v>27.2</v>
          </cell>
          <cell r="E9168">
            <v>27.2</v>
          </cell>
        </row>
        <row r="9169">
          <cell r="A9169" t="str">
            <v>721000001</v>
          </cell>
          <cell r="B9169" t="str">
            <v>LICHTTASTER IFO 4-250-10P, 10.0M, 10-30VDC</v>
          </cell>
          <cell r="C9169">
            <v>0</v>
          </cell>
          <cell r="D9169">
            <v>60.85</v>
          </cell>
          <cell r="E9169">
            <v>60.85</v>
          </cell>
        </row>
        <row r="9170">
          <cell r="A9170" t="str">
            <v>721000002</v>
          </cell>
          <cell r="B9170" t="str">
            <v>INKREM. ENCODER DFS60B-BECC05000 10-32V,TTL/RS422</v>
          </cell>
          <cell r="C9170">
            <v>0</v>
          </cell>
          <cell r="D9170">
            <v>165.75</v>
          </cell>
          <cell r="E9170">
            <v>165.75</v>
          </cell>
        </row>
        <row r="9171">
          <cell r="A9171" t="str">
            <v>721000003</v>
          </cell>
          <cell r="B9171" t="str">
            <v>INKREMENTAL ENCODER IEH 58-00117</v>
          </cell>
          <cell r="C9171">
            <v>0</v>
          </cell>
          <cell r="D9171">
            <v>335.45</v>
          </cell>
          <cell r="E9171">
            <v>335.45</v>
          </cell>
        </row>
        <row r="9172">
          <cell r="A9172" t="str">
            <v>721000004</v>
          </cell>
          <cell r="B9172" t="str">
            <v>INFRAROT REFLEXIONS LICHTASTER RT525K P-100S12</v>
          </cell>
          <cell r="C9172">
            <v>0</v>
          </cell>
          <cell r="D9172">
            <v>71</v>
          </cell>
          <cell r="E9172">
            <v>71</v>
          </cell>
        </row>
        <row r="9173">
          <cell r="A9173" t="str">
            <v>721000005</v>
          </cell>
          <cell r="B9173" t="str">
            <v>SENSOR OPTISCH OPT45</v>
          </cell>
          <cell r="C9173">
            <v>0</v>
          </cell>
          <cell r="D9173">
            <v>57.8</v>
          </cell>
          <cell r="E9173">
            <v>57.8</v>
          </cell>
        </row>
        <row r="9174">
          <cell r="A9174" t="str">
            <v>721000006</v>
          </cell>
          <cell r="B9174" t="str">
            <v xml:space="preserve">CONTRINEX-REFLEX.LICHTTASTER SA30-150MM   </v>
          </cell>
          <cell r="C9174">
            <v>0</v>
          </cell>
          <cell r="D9174">
            <v>61.1</v>
          </cell>
          <cell r="E9174">
            <v>61.1</v>
          </cell>
        </row>
        <row r="9175">
          <cell r="A9175" t="str">
            <v>721000007</v>
          </cell>
          <cell r="B9175" t="str">
            <v>INKREMENTAL ENCODER IEV58-00025 IEV58*1024</v>
          </cell>
          <cell r="C9175">
            <v>0</v>
          </cell>
          <cell r="D9175">
            <v>250</v>
          </cell>
          <cell r="E9175">
            <v>250</v>
          </cell>
        </row>
        <row r="9176">
          <cell r="A9176" t="str">
            <v>721000008</v>
          </cell>
          <cell r="B9176" t="str">
            <v>INKREMENTAL ENCODER IIEH58-00001+ ANBAUSATZ</v>
          </cell>
          <cell r="C9176">
            <v>0</v>
          </cell>
          <cell r="D9176">
            <v>280</v>
          </cell>
          <cell r="E9176">
            <v>280</v>
          </cell>
        </row>
        <row r="9177">
          <cell r="A9177" t="str">
            <v>721000009</v>
          </cell>
          <cell r="B9177" t="str">
            <v>REF. LICHTTASTER RT318K/P-200 S12</v>
          </cell>
          <cell r="C9177">
            <v>0</v>
          </cell>
          <cell r="D9177">
            <v>28</v>
          </cell>
          <cell r="E9177">
            <v>28</v>
          </cell>
        </row>
        <row r="9178">
          <cell r="A9178" t="str">
            <v>721000010</v>
          </cell>
          <cell r="B9178" t="str">
            <v>INKREMENTALER DREHGEBER SERIE8</v>
          </cell>
          <cell r="C9178"/>
          <cell r="D9178">
            <v>162.5</v>
          </cell>
          <cell r="E9178">
            <v>162.5</v>
          </cell>
        </row>
        <row r="9179">
          <cell r="A9179" t="str">
            <v>721000011</v>
          </cell>
          <cell r="B9179" t="str">
            <v>SENSOR KAPAZITIV 20MM, 15MM SA0PS/015-KLPSM8  (N0)</v>
          </cell>
          <cell r="C9179">
            <v>0</v>
          </cell>
          <cell r="D9179">
            <v>45</v>
          </cell>
          <cell r="E9179">
            <v>45</v>
          </cell>
        </row>
        <row r="9180">
          <cell r="A9180" t="str">
            <v>721000012</v>
          </cell>
          <cell r="B9180" t="str">
            <v>KLEMMHALTER FÜR SENSOR D=20MMBBKS-D20PA (Bernst.)</v>
          </cell>
          <cell r="C9180">
            <v>0</v>
          </cell>
          <cell r="D9180">
            <v>1.56</v>
          </cell>
          <cell r="E9180">
            <v>1.56</v>
          </cell>
        </row>
        <row r="9181">
          <cell r="A9181" t="str">
            <v>721000013</v>
          </cell>
          <cell r="B9181" t="str">
            <v>NÄHERUNGSSENSOR KAPAZITIV CM18</v>
          </cell>
          <cell r="C9181">
            <v>0</v>
          </cell>
          <cell r="D9181">
            <v>26</v>
          </cell>
          <cell r="E9181">
            <v>26</v>
          </cell>
        </row>
        <row r="9182">
          <cell r="A9182" t="str">
            <v>721000014</v>
          </cell>
          <cell r="B9182" t="str">
            <v>ITEMENTAL ENDSCHALTERHALTER F. SENSOR 20MM</v>
          </cell>
          <cell r="C9182">
            <v>0</v>
          </cell>
          <cell r="D9182">
            <v>1.56</v>
          </cell>
          <cell r="E9182">
            <v>1.56</v>
          </cell>
        </row>
        <row r="9183">
          <cell r="A9183" t="str">
            <v>721000015</v>
          </cell>
          <cell r="B9183" t="str">
            <v>ITEM-ENDSCHALTERHALTER D1818mm SCHWARZ</v>
          </cell>
          <cell r="C9183">
            <v>0</v>
          </cell>
          <cell r="D9183">
            <v>1.83</v>
          </cell>
          <cell r="E9183">
            <v>1.83</v>
          </cell>
        </row>
        <row r="9184">
          <cell r="A9184" t="str">
            <v>721000016</v>
          </cell>
          <cell r="B9184" t="str">
            <v>REFLEX- LICHTTASTER WT18-3P420</v>
          </cell>
          <cell r="C9184">
            <v>0</v>
          </cell>
          <cell r="D9184">
            <v>49</v>
          </cell>
          <cell r="E9184">
            <v>49</v>
          </cell>
        </row>
        <row r="9185">
          <cell r="A9185" t="str">
            <v>721000017</v>
          </cell>
          <cell r="B9185" t="str">
            <v>ENDSCHALTERHALTER FÜR SENSOR D8mm SCHWARZ</v>
          </cell>
          <cell r="C9185">
            <v>0</v>
          </cell>
          <cell r="D9185">
            <v>0.93</v>
          </cell>
          <cell r="E9185">
            <v>0.93</v>
          </cell>
        </row>
        <row r="9186">
          <cell r="A9186" t="str">
            <v>721000018</v>
          </cell>
          <cell r="B9186" t="str">
            <v>LICHTTASTER BFB M18M-011-P-S4</v>
          </cell>
          <cell r="C9186">
            <v>0</v>
          </cell>
          <cell r="D9186">
            <v>62.1</v>
          </cell>
          <cell r="E9186">
            <v>62.1</v>
          </cell>
        </row>
        <row r="9187">
          <cell r="A9187" t="str">
            <v>721000019</v>
          </cell>
          <cell r="B9187" t="str">
            <v>LICHTTASTER BOS 26K-PA-1IE-S 4C-S 4</v>
          </cell>
          <cell r="C9187">
            <v>0</v>
          </cell>
          <cell r="D9187">
            <v>50</v>
          </cell>
          <cell r="E9187">
            <v>50</v>
          </cell>
        </row>
        <row r="9188">
          <cell r="A9188" t="str">
            <v>721000020</v>
          </cell>
          <cell r="B9188" t="str">
            <v>REFLEX- LICHTTASTER WT14-2P422</v>
          </cell>
          <cell r="C9188">
            <v>0</v>
          </cell>
          <cell r="D9188">
            <v>39.5</v>
          </cell>
          <cell r="E9188">
            <v>39.5</v>
          </cell>
        </row>
        <row r="9189">
          <cell r="A9189" t="str">
            <v>721000021</v>
          </cell>
          <cell r="B9189" t="str">
            <v>REFLEX- LICHTTASTER WTB4-3P3162 TEACH-TASTE</v>
          </cell>
          <cell r="C9189"/>
          <cell r="D9189">
            <v>81</v>
          </cell>
          <cell r="E9189">
            <v>81</v>
          </cell>
        </row>
        <row r="9190">
          <cell r="A9190" t="str">
            <v>721000022</v>
          </cell>
          <cell r="B9190" t="str">
            <v>LASER- LICHTTASTER WT12L-2B540</v>
          </cell>
          <cell r="C9190">
            <v>0</v>
          </cell>
          <cell r="D9190">
            <v>362.5</v>
          </cell>
          <cell r="E9190">
            <v>362.5</v>
          </cell>
        </row>
        <row r="9191">
          <cell r="A9191" t="str">
            <v>721000023</v>
          </cell>
          <cell r="B9191" t="str">
            <v>LASER- LICHTSCHRANKE WS/WE12L2P430 (PNP)</v>
          </cell>
          <cell r="C9191"/>
          <cell r="D9191">
            <v>351</v>
          </cell>
          <cell r="E9191">
            <v>351</v>
          </cell>
        </row>
        <row r="9192">
          <cell r="A9192" t="str">
            <v>721000024</v>
          </cell>
          <cell r="B9192" t="str">
            <v>REFLEX- LICHTTASTER WTB8-P2111</v>
          </cell>
          <cell r="C9192">
            <v>0</v>
          </cell>
          <cell r="D9192">
            <v>33.9</v>
          </cell>
          <cell r="E9192">
            <v>33.9</v>
          </cell>
        </row>
        <row r="9193">
          <cell r="A9193" t="str">
            <v>721000025</v>
          </cell>
          <cell r="B9193" t="str">
            <v>REFLEX-LICHTTASTER WTB4-3P3171, 15-150MM</v>
          </cell>
          <cell r="C9193">
            <v>0</v>
          </cell>
          <cell r="D9193">
            <v>54.2</v>
          </cell>
          <cell r="E9193">
            <v>54.2</v>
          </cell>
        </row>
        <row r="9194">
          <cell r="A9194" t="str">
            <v>721000026</v>
          </cell>
          <cell r="B9194" t="str">
            <v>REFLEX-LICHTTASTER WTB4-3P3161 150 MM TASTWEITE</v>
          </cell>
          <cell r="C9194">
            <v>0</v>
          </cell>
          <cell r="D9194">
            <v>66.53</v>
          </cell>
          <cell r="E9194">
            <v>66.53</v>
          </cell>
        </row>
        <row r="9195">
          <cell r="A9195" t="str">
            <v>721000027</v>
          </cell>
          <cell r="B9195" t="str">
            <v>REFLEX-LICHTT. M18,MHT15-P3317</v>
          </cell>
          <cell r="C9195">
            <v>0</v>
          </cell>
          <cell r="D9195">
            <v>25</v>
          </cell>
          <cell r="E9195">
            <v>25</v>
          </cell>
        </row>
        <row r="9196">
          <cell r="A9196" t="str">
            <v>721000028</v>
          </cell>
          <cell r="B9196" t="str">
            <v>REFLEX-LICHTSCHRANKE MHSE15-P3336</v>
          </cell>
          <cell r="C9196">
            <v>0</v>
          </cell>
          <cell r="D9196">
            <v>53.62</v>
          </cell>
          <cell r="E9196">
            <v>53.62</v>
          </cell>
        </row>
        <row r="9197">
          <cell r="A9197" t="str">
            <v>721000029</v>
          </cell>
          <cell r="B9197" t="str">
            <v>REFLEX-LICHTTASTER GTB2S-P5451</v>
          </cell>
          <cell r="C9197">
            <v>0</v>
          </cell>
          <cell r="D9197">
            <v>58.2</v>
          </cell>
          <cell r="E9197">
            <v>58.2</v>
          </cell>
        </row>
        <row r="9198">
          <cell r="A9198" t="str">
            <v>721000030</v>
          </cell>
          <cell r="B9198" t="str">
            <v>REFLEX-LICHTTASTER WTE280-2P2431</v>
          </cell>
          <cell r="C9198">
            <v>0</v>
          </cell>
          <cell r="D9198">
            <v>67.5</v>
          </cell>
          <cell r="E9198">
            <v>67.5</v>
          </cell>
        </row>
        <row r="9199">
          <cell r="A9199" t="str">
            <v>721000031</v>
          </cell>
          <cell r="B9199" t="str">
            <v>BEFESTIGUNGSWINKEL FÜR W280</v>
          </cell>
          <cell r="C9199">
            <v>0</v>
          </cell>
          <cell r="D9199">
            <v>8.25</v>
          </cell>
          <cell r="E9199">
            <v>8.25</v>
          </cell>
        </row>
        <row r="9200">
          <cell r="A9200" t="str">
            <v>721000032</v>
          </cell>
          <cell r="B9200" t="str">
            <v>REFLEX-LICHTTASTER, WTB12-3P2461S58 50-500MM</v>
          </cell>
          <cell r="C9200">
            <v>0</v>
          </cell>
          <cell r="D9200">
            <v>102.6</v>
          </cell>
          <cell r="E9200">
            <v>102.6</v>
          </cell>
        </row>
        <row r="9201">
          <cell r="A9201" t="str">
            <v>721000033</v>
          </cell>
          <cell r="B9201" t="str">
            <v>REFLEX-LICHTTASTER GRTE18S-P2317</v>
          </cell>
          <cell r="C9201">
            <v>0</v>
          </cell>
          <cell r="D9201">
            <v>19.8</v>
          </cell>
          <cell r="E9201">
            <v>19.8</v>
          </cell>
        </row>
        <row r="9202">
          <cell r="A9202" t="str">
            <v>721000034</v>
          </cell>
          <cell r="B9202" t="str">
            <v>REFLEX-LICHTTASTER FT318B.3/4P-M12</v>
          </cell>
          <cell r="C9202">
            <v>0</v>
          </cell>
          <cell r="D9202">
            <v>29.5</v>
          </cell>
          <cell r="E9202">
            <v>29.5</v>
          </cell>
        </row>
        <row r="9203">
          <cell r="A9203" t="str">
            <v>721000035</v>
          </cell>
          <cell r="B9203" t="str">
            <v>REFLEXIONS-LICHTTASTER ENERGETISCH</v>
          </cell>
          <cell r="C9203">
            <v>0</v>
          </cell>
          <cell r="D9203">
            <v>36.229999999999997</v>
          </cell>
          <cell r="E9203">
            <v>36.229999999999997</v>
          </cell>
        </row>
        <row r="9204">
          <cell r="A9204" t="str">
            <v>721000036</v>
          </cell>
          <cell r="B9204" t="str">
            <v>BEFESTIGUNGSWINKEL FÜR M18 SENSOREN, GR18</v>
          </cell>
          <cell r="C9204">
            <v>0</v>
          </cell>
          <cell r="D9204">
            <v>2.06</v>
          </cell>
          <cell r="E9204">
            <v>2.06</v>
          </cell>
        </row>
        <row r="9205">
          <cell r="A9205" t="str">
            <v>721000037</v>
          </cell>
          <cell r="B9205" t="str">
            <v>MID-RANGE-DISTANZSENSOR DX35-B15521</v>
          </cell>
          <cell r="C9205">
            <v>0</v>
          </cell>
          <cell r="D9205">
            <v>227.25</v>
          </cell>
          <cell r="E9205">
            <v>227.25</v>
          </cell>
        </row>
        <row r="9206">
          <cell r="A9206" t="str">
            <v>721000038</v>
          </cell>
          <cell r="B9206" t="str">
            <v>UNIVERSALKLEMMHALTER BEF-KHS-N02</v>
          </cell>
          <cell r="C9206">
            <v>0</v>
          </cell>
          <cell r="D9206">
            <v>11.47</v>
          </cell>
          <cell r="E9206">
            <v>11.47</v>
          </cell>
        </row>
        <row r="9207">
          <cell r="A9207" t="str">
            <v>721000039</v>
          </cell>
          <cell r="B9207" t="str">
            <v>REFLEXIONS LICHTTASTER WTT12L-B2546</v>
          </cell>
          <cell r="C9207">
            <v>0</v>
          </cell>
          <cell r="D9207">
            <v>209.25</v>
          </cell>
          <cell r="E9207">
            <v>209.25</v>
          </cell>
        </row>
        <row r="9208">
          <cell r="A9208" t="str">
            <v>721000040</v>
          </cell>
          <cell r="B9208" t="str">
            <v>ABSOLUTDREHGEBER PROFINET IO, 2X4P. M-ST D-COD.12</v>
          </cell>
          <cell r="C9208">
            <v>0</v>
          </cell>
          <cell r="D9208">
            <v>400</v>
          </cell>
          <cell r="E9208">
            <v>400</v>
          </cell>
        </row>
        <row r="9209">
          <cell r="A9209" t="str">
            <v>721000041</v>
          </cell>
          <cell r="B9209" t="str">
            <v>Reflextaster mit Hintergrundausblendung 100-1200mm</v>
          </cell>
          <cell r="C9209">
            <v>0</v>
          </cell>
          <cell r="D9209">
            <v>54.3</v>
          </cell>
          <cell r="E9209">
            <v>54.3</v>
          </cell>
        </row>
        <row r="9210">
          <cell r="A9210" t="str">
            <v>721000042</v>
          </cell>
          <cell r="B9210" t="str">
            <v>Absolutdrehgeber Ether CAT, 2X4P.M12-Stecker</v>
          </cell>
          <cell r="C9210">
            <v>0</v>
          </cell>
          <cell r="D9210">
            <v>345</v>
          </cell>
          <cell r="E9210">
            <v>345</v>
          </cell>
        </row>
        <row r="9211">
          <cell r="A9211" t="str">
            <v>721000043</v>
          </cell>
          <cell r="B9211" t="str">
            <v>LICHTTASTER M. HINTERGRUNDAUSBLENDUNG RELAIS S/Ö</v>
          </cell>
          <cell r="C9211">
            <v>0</v>
          </cell>
          <cell r="D9211">
            <v>0</v>
          </cell>
          <cell r="E9211">
            <v>0</v>
          </cell>
        </row>
        <row r="9212">
          <cell r="A9212" t="str">
            <v>721000044</v>
          </cell>
          <cell r="B9212" t="str">
            <v>REFLEX-LICHTTASTER GRTE18S-P131Z,LEITUNG 2M METALL</v>
          </cell>
          <cell r="C9212">
            <v>0</v>
          </cell>
          <cell r="D9212">
            <v>48.374782608695654</v>
          </cell>
          <cell r="E9212">
            <v>48.374782608695654</v>
          </cell>
        </row>
        <row r="9213">
          <cell r="A9213" t="str">
            <v>721000045</v>
          </cell>
          <cell r="B9213" t="str">
            <v>REFLEX-LICHTTASTER HRT 25B/L6T.32-2500-S12, 0,05-3</v>
          </cell>
          <cell r="C9213">
            <v>0</v>
          </cell>
          <cell r="D9213">
            <v>44.52</v>
          </cell>
          <cell r="E9213">
            <v>44.52</v>
          </cell>
        </row>
        <row r="9214">
          <cell r="A9214" t="str">
            <v>721000046</v>
          </cell>
          <cell r="B9214" t="str">
            <v>REFLEX-LICHTTASTER HT25CI/4P-M12 &gt;1,3 M INFRAROT</v>
          </cell>
          <cell r="C9214">
            <v>0</v>
          </cell>
          <cell r="D9214">
            <v>35.575714285714284</v>
          </cell>
          <cell r="E9214">
            <v>35.575714285714284</v>
          </cell>
        </row>
        <row r="9215">
          <cell r="A9215" t="str">
            <v>721000091</v>
          </cell>
          <cell r="B9215" t="str">
            <v>SKINTOP ST ISO M20x1,5 XL BL</v>
          </cell>
          <cell r="C9215">
            <v>0</v>
          </cell>
          <cell r="D9215">
            <v>89.51</v>
          </cell>
          <cell r="E9215">
            <v>89.51</v>
          </cell>
        </row>
        <row r="9216">
          <cell r="A9216" t="str">
            <v>721001000</v>
          </cell>
          <cell r="B9216" t="str">
            <v>Reflex-Lichtschranke GRL18S-P2336</v>
          </cell>
          <cell r="C9216">
            <v>0</v>
          </cell>
          <cell r="D9216">
            <v>17.64</v>
          </cell>
          <cell r="E9216">
            <v>17.64</v>
          </cell>
        </row>
        <row r="9217">
          <cell r="A9217" t="str">
            <v>721001001</v>
          </cell>
          <cell r="B9217" t="str">
            <v>Reflex-Lichtschranke GRL18S-F2336</v>
          </cell>
          <cell r="C9217">
            <v>0</v>
          </cell>
          <cell r="D9217">
            <v>17.64</v>
          </cell>
          <cell r="E9217">
            <v>17.64</v>
          </cell>
        </row>
        <row r="9218">
          <cell r="A9218" t="str">
            <v>721001002</v>
          </cell>
          <cell r="B9218" t="str">
            <v xml:space="preserve">Einweg-Lichtschranke(Sender+Empfänger)RW=20m </v>
          </cell>
          <cell r="C9218"/>
          <cell r="D9218">
            <v>94.33</v>
          </cell>
          <cell r="E9218">
            <v>94.33</v>
          </cell>
        </row>
        <row r="9219">
          <cell r="A9219" t="str">
            <v>721001003</v>
          </cell>
          <cell r="B9219" t="str">
            <v>REFLEX-LICHTSCHRANKE WL250-P430</v>
          </cell>
          <cell r="C9219">
            <v>0</v>
          </cell>
          <cell r="D9219">
            <v>92.25</v>
          </cell>
          <cell r="E9219">
            <v>92.25</v>
          </cell>
        </row>
        <row r="9220">
          <cell r="A9220" t="str">
            <v>721001004</v>
          </cell>
          <cell r="B9220" t="str">
            <v>Reflektor PL80A 83X83mm</v>
          </cell>
          <cell r="C9220">
            <v>0</v>
          </cell>
          <cell r="D9220">
            <v>14.92</v>
          </cell>
          <cell r="E9220">
            <v>14.92</v>
          </cell>
        </row>
        <row r="9221">
          <cell r="A9221" t="str">
            <v>721001005</v>
          </cell>
          <cell r="B9221" t="str">
            <v>Reflex-Lichtschranke WL4-3P2130</v>
          </cell>
          <cell r="C9221">
            <v>0</v>
          </cell>
          <cell r="D9221">
            <v>47</v>
          </cell>
          <cell r="E9221">
            <v>47</v>
          </cell>
        </row>
        <row r="9222">
          <cell r="A9222" t="str">
            <v>721001006</v>
          </cell>
          <cell r="B9222" t="str">
            <v>Reflex-Lichtschranke WL14-2P2430S07</v>
          </cell>
          <cell r="C9222">
            <v>0</v>
          </cell>
          <cell r="D9222">
            <v>48.19</v>
          </cell>
          <cell r="E9222">
            <v>48.19</v>
          </cell>
        </row>
        <row r="9223">
          <cell r="A9223" t="str">
            <v>721001007</v>
          </cell>
          <cell r="B9223" t="str">
            <v>Reflex-Lichtschranke WL100-2P1409S31</v>
          </cell>
          <cell r="C9223">
            <v>0</v>
          </cell>
          <cell r="D9223">
            <v>23</v>
          </cell>
          <cell r="E9223">
            <v>23</v>
          </cell>
        </row>
        <row r="9224">
          <cell r="A9224" t="str">
            <v>721001008</v>
          </cell>
          <cell r="B9224" t="str">
            <v>REFLEX-LICHTSCHRANKE M18, MHL15-P3236</v>
          </cell>
          <cell r="C9224">
            <v>0</v>
          </cell>
          <cell r="D9224">
            <v>35.619999999999997</v>
          </cell>
          <cell r="E9224">
            <v>35.619999999999997</v>
          </cell>
        </row>
        <row r="9225">
          <cell r="A9225" t="str">
            <v>721001009</v>
          </cell>
          <cell r="B9225" t="str">
            <v>Reflex-Lichtschranke WL14-2P431 0,15-17M</v>
          </cell>
          <cell r="C9225">
            <v>0</v>
          </cell>
          <cell r="D9225">
            <v>40.700000000000003</v>
          </cell>
          <cell r="E9225">
            <v>40.700000000000003</v>
          </cell>
        </row>
        <row r="9226">
          <cell r="A9226" t="str">
            <v>721001010</v>
          </cell>
          <cell r="B9226" t="str">
            <v>Reflektor P250 47X47mm 2-Loch-Befestigung</v>
          </cell>
          <cell r="C9226">
            <v>0</v>
          </cell>
          <cell r="D9226">
            <v>9.3000000000000007</v>
          </cell>
          <cell r="E9226">
            <v>9.3000000000000007</v>
          </cell>
        </row>
        <row r="9227">
          <cell r="A9227" t="str">
            <v>721001012</v>
          </cell>
          <cell r="B9227" t="str">
            <v>Reflektor TK60</v>
          </cell>
          <cell r="C9227">
            <v>0</v>
          </cell>
          <cell r="D9227">
            <v>4</v>
          </cell>
          <cell r="E9227">
            <v>4</v>
          </cell>
        </row>
        <row r="9228">
          <cell r="A9228" t="str">
            <v>721001013</v>
          </cell>
          <cell r="B9228" t="str">
            <v>Reflektor P42 35X42mm/2 Lochbefestigung</v>
          </cell>
          <cell r="C9228">
            <v>0</v>
          </cell>
          <cell r="D9228">
            <v>5.65</v>
          </cell>
          <cell r="E9228">
            <v>5.65</v>
          </cell>
        </row>
        <row r="9229">
          <cell r="A9229" t="str">
            <v>721001014</v>
          </cell>
          <cell r="B9229" t="str">
            <v>Reflex-Lichtschranke polarisiert PRK318B/PX-M12</v>
          </cell>
          <cell r="C9229">
            <v>0</v>
          </cell>
          <cell r="D9229">
            <v>16.47</v>
          </cell>
          <cell r="E9229">
            <v>16.47</v>
          </cell>
        </row>
        <row r="9230">
          <cell r="A9230" t="str">
            <v>721001015</v>
          </cell>
          <cell r="B9230" t="str">
            <v>Reflektor TKS 50x50.1</v>
          </cell>
          <cell r="C9230">
            <v>0</v>
          </cell>
          <cell r="D9230">
            <v>4.82</v>
          </cell>
          <cell r="E9230">
            <v>4.82</v>
          </cell>
        </row>
        <row r="9231">
          <cell r="A9231" t="str">
            <v>721001016</v>
          </cell>
          <cell r="B9231" t="str">
            <v>Reflektor TKS 20x60</v>
          </cell>
          <cell r="C9231">
            <v>0</v>
          </cell>
          <cell r="D9231">
            <v>5.9</v>
          </cell>
          <cell r="E9231">
            <v>5.9</v>
          </cell>
        </row>
        <row r="9232">
          <cell r="A9232" t="str">
            <v>721001032</v>
          </cell>
          <cell r="B9232" t="str">
            <v>REFLEXIONSLICHTSCHR. M18X1RW:2</v>
          </cell>
          <cell r="C9232">
            <v>0</v>
          </cell>
          <cell r="D9232">
            <v>30.37</v>
          </cell>
          <cell r="E9232">
            <v>30.37</v>
          </cell>
        </row>
        <row r="9233">
          <cell r="A9233" t="str">
            <v>721001033</v>
          </cell>
          <cell r="B9233" t="str">
            <v>LICHTTASTER STECKBAR VTE180-2P42447 500 MM</v>
          </cell>
          <cell r="C9233">
            <v>0</v>
          </cell>
          <cell r="D9233">
            <v>47.625</v>
          </cell>
          <cell r="E9233">
            <v>47.625</v>
          </cell>
        </row>
        <row r="9234">
          <cell r="A9234" t="str">
            <v>721001034</v>
          </cell>
          <cell r="B9234" t="str">
            <v>LICHTTASTER STECKBAR VTE18-3F2740 TASTW 200 MM</v>
          </cell>
          <cell r="C9234">
            <v>0</v>
          </cell>
          <cell r="D9234">
            <v>33.700000000000003</v>
          </cell>
          <cell r="E9234">
            <v>33.700000000000003</v>
          </cell>
        </row>
        <row r="9235">
          <cell r="A9235" t="str">
            <v>721001035</v>
          </cell>
          <cell r="B9235" t="str">
            <v>Reflektor PL30A (56x28)Gesamt 82X30MM</v>
          </cell>
          <cell r="C9235">
            <v>0</v>
          </cell>
          <cell r="D9235">
            <v>8.85</v>
          </cell>
          <cell r="E9235">
            <v>8.85</v>
          </cell>
        </row>
        <row r="9236">
          <cell r="A9236" t="str">
            <v>721001036</v>
          </cell>
          <cell r="B9236" t="str">
            <v>REFLEXIONSFOLIE 25MMX22,8M REF-PLUS-R25</v>
          </cell>
          <cell r="C9236">
            <v>0</v>
          </cell>
          <cell r="D9236">
            <v>0.10481293947715116</v>
          </cell>
          <cell r="E9236">
            <v>0.10481293947715116</v>
          </cell>
        </row>
        <row r="9237">
          <cell r="A9237" t="str">
            <v>721001037</v>
          </cell>
          <cell r="B9237" t="str">
            <v>Reflektor P34 (D=30MM)Gesamt-D=34MM</v>
          </cell>
          <cell r="C9237">
            <v>0</v>
          </cell>
          <cell r="D9237">
            <v>8.33</v>
          </cell>
          <cell r="E9237">
            <v>8.33</v>
          </cell>
        </row>
        <row r="9238">
          <cell r="A9238" t="str">
            <v>721001050</v>
          </cell>
          <cell r="B9238" t="str">
            <v>BRANDSCHUTZLICHTSCHR. RLK28-FC-55-Z/31/116 INCL</v>
          </cell>
          <cell r="C9238">
            <v>0</v>
          </cell>
          <cell r="D9238">
            <v>399.36</v>
          </cell>
          <cell r="E9238">
            <v>399.36</v>
          </cell>
        </row>
        <row r="9239">
          <cell r="A9239" t="str">
            <v>721001051</v>
          </cell>
          <cell r="B9239" t="str">
            <v>HALTEWINKEL OMH-21 F. BRANDSCHUTZLICHTSCH.</v>
          </cell>
          <cell r="C9239">
            <v>0</v>
          </cell>
          <cell r="D9239">
            <v>12.48</v>
          </cell>
          <cell r="E9239">
            <v>12.48</v>
          </cell>
        </row>
        <row r="9240">
          <cell r="A9240" t="str">
            <v>721001052</v>
          </cell>
          <cell r="B9240" t="str">
            <v>LASER-EINWEGLICHTSCHRANKE, SENDER, OLS Q15 V</v>
          </cell>
          <cell r="C9240"/>
          <cell r="D9240">
            <v>220.5</v>
          </cell>
          <cell r="E9240">
            <v>220.5</v>
          </cell>
        </row>
        <row r="9241">
          <cell r="A9241" t="str">
            <v>721001053</v>
          </cell>
          <cell r="B9241" t="str">
            <v xml:space="preserve">LASER-EINWEGLICHTSCHRANKE, SENDER, OLS Q15 V </v>
          </cell>
          <cell r="C9241"/>
          <cell r="D9241">
            <v>118.8</v>
          </cell>
          <cell r="E9241">
            <v>118.8</v>
          </cell>
        </row>
        <row r="9242">
          <cell r="A9242" t="str">
            <v>721001054</v>
          </cell>
          <cell r="B9242" t="str">
            <v>BRANDSCHTZLICHTSCHRANKE MLV12-54-2563/49/124</v>
          </cell>
          <cell r="C9242">
            <v>0</v>
          </cell>
          <cell r="D9242">
            <v>233.09</v>
          </cell>
          <cell r="E9242">
            <v>233.09</v>
          </cell>
        </row>
        <row r="9243">
          <cell r="A9243" t="str">
            <v>721001100</v>
          </cell>
          <cell r="B9243" t="str">
            <v>ULTRASCHALLSENSOR UC500-L2-E5-V15</v>
          </cell>
          <cell r="C9243">
            <v>0</v>
          </cell>
          <cell r="D9243">
            <v>262.39999999999998</v>
          </cell>
          <cell r="E9243">
            <v>262.39999999999998</v>
          </cell>
        </row>
        <row r="9244">
          <cell r="A9244" t="str">
            <v>721002000</v>
          </cell>
          <cell r="B9244" t="str">
            <v>LICHTLEITER MIT DOPPELSENORKOPF M6, LL3-DK67</v>
          </cell>
          <cell r="C9244">
            <v>0</v>
          </cell>
          <cell r="D9244">
            <v>60</v>
          </cell>
          <cell r="E9244">
            <v>60</v>
          </cell>
        </row>
        <row r="9245">
          <cell r="A9245" t="str">
            <v>721002001</v>
          </cell>
          <cell r="B9245" t="str">
            <v>KEYENCE-AUSWERTGERÄT FÜR LICHTLEITER 33568 FS-V21R</v>
          </cell>
          <cell r="C9245">
            <v>0</v>
          </cell>
          <cell r="D9245">
            <v>220</v>
          </cell>
          <cell r="E9245">
            <v>220</v>
          </cell>
        </row>
        <row r="9246">
          <cell r="A9246" t="str">
            <v>721002002</v>
          </cell>
          <cell r="B9246" t="str">
            <v>KEYENCE-LICHTLEITER 02194-FU-77V</v>
          </cell>
          <cell r="C9246">
            <v>0</v>
          </cell>
          <cell r="D9246">
            <v>55.22</v>
          </cell>
          <cell r="E9246">
            <v>55.22</v>
          </cell>
        </row>
        <row r="9247">
          <cell r="A9247" t="str">
            <v>721002003</v>
          </cell>
          <cell r="B9247" t="str">
            <v>KEYENCE-FARBSENSOR (FASEROPTISCHER RGB-SENSOR)</v>
          </cell>
          <cell r="C9247"/>
          <cell r="D9247">
            <v>450</v>
          </cell>
          <cell r="E9247">
            <v>450</v>
          </cell>
        </row>
        <row r="9248">
          <cell r="A9248" t="str">
            <v>721002004</v>
          </cell>
          <cell r="B9248" t="str">
            <v>KEYENCE-RGB-SENSORKOPF  (FASEOPTISCHER</v>
          </cell>
          <cell r="C9248"/>
          <cell r="D9248">
            <v>288</v>
          </cell>
          <cell r="E9248">
            <v>288</v>
          </cell>
        </row>
        <row r="9249">
          <cell r="A9249" t="str">
            <v>721002005</v>
          </cell>
          <cell r="B9249" t="str">
            <v>LICHTSCHRANKE [BASISEINHEIT] FÜR LICHTLEITER</v>
          </cell>
          <cell r="C9249">
            <v>0</v>
          </cell>
          <cell r="D9249">
            <v>141.75</v>
          </cell>
          <cell r="E9249">
            <v>141.75</v>
          </cell>
        </row>
        <row r="9250">
          <cell r="A9250" t="str">
            <v>721002006</v>
          </cell>
          <cell r="B9250" t="str">
            <v>LICHTSCHRANKE [ERWEITE-EINHEIT]FÜR LICHTLEITER</v>
          </cell>
          <cell r="C9250">
            <v>0</v>
          </cell>
          <cell r="D9250">
            <v>137.18177350427351</v>
          </cell>
          <cell r="E9250">
            <v>137.18177350427351</v>
          </cell>
        </row>
        <row r="9251">
          <cell r="A9251" t="str">
            <v>721002007</v>
          </cell>
          <cell r="B9251" t="str">
            <v>VORSATZLINSE(LICHTLEITER_M4) 2ST LL3-TA01</v>
          </cell>
          <cell r="C9251">
            <v>0</v>
          </cell>
          <cell r="D9251">
            <v>33.825000000000003</v>
          </cell>
          <cell r="E9251">
            <v>33.825000000000003</v>
          </cell>
        </row>
        <row r="9252">
          <cell r="A9252" t="str">
            <v>721002008</v>
          </cell>
          <cell r="B9252" t="str">
            <v>LICHTLEITER_M4 2ST. LL3-TB 02</v>
          </cell>
          <cell r="C9252">
            <v>0</v>
          </cell>
          <cell r="D9252">
            <v>36.823333333333331</v>
          </cell>
          <cell r="E9252">
            <v>36.823333333333331</v>
          </cell>
        </row>
        <row r="9253">
          <cell r="A9253" t="str">
            <v>721002009</v>
          </cell>
          <cell r="B9253" t="str">
            <v>DOPPEL LICHTLEITER M6 2M 1ST.  E32-DC200[OMRON]</v>
          </cell>
          <cell r="C9253"/>
          <cell r="D9253">
            <v>49.88</v>
          </cell>
          <cell r="E9253">
            <v>49.88</v>
          </cell>
        </row>
        <row r="9254">
          <cell r="A9254" t="str">
            <v>721002010</v>
          </cell>
          <cell r="B9254" t="str">
            <v>DOPPEL LICHTLEITER M6 5M E32-DC500 [OMRON]</v>
          </cell>
          <cell r="C9254">
            <v>0</v>
          </cell>
          <cell r="D9254">
            <v>84.2</v>
          </cell>
          <cell r="E9254">
            <v>84.2</v>
          </cell>
        </row>
        <row r="9255">
          <cell r="A9255" t="str">
            <v>721003001</v>
          </cell>
          <cell r="B9255" t="str">
            <v>INKREMENTAL ENCODER DKS40-A5P003605V/TTL</v>
          </cell>
          <cell r="C9255">
            <v>0</v>
          </cell>
          <cell r="D9255">
            <v>86.4</v>
          </cell>
          <cell r="E9255">
            <v>86.4</v>
          </cell>
        </row>
        <row r="9256">
          <cell r="A9256" t="str">
            <v>721003002</v>
          </cell>
          <cell r="B9256" t="str">
            <v>LEITUNGSD. GER M12 8POL 30 M (Für Sick Encoder)</v>
          </cell>
          <cell r="C9256">
            <v>0</v>
          </cell>
          <cell r="D9256">
            <v>70.125</v>
          </cell>
          <cell r="E9256">
            <v>70.125</v>
          </cell>
        </row>
        <row r="9257">
          <cell r="A9257" t="str">
            <v>721003003</v>
          </cell>
          <cell r="B9257" t="str">
            <v>WELLENKUPPLUNG KUP-0810-S</v>
          </cell>
          <cell r="C9257"/>
          <cell r="D9257">
            <v>10.5</v>
          </cell>
          <cell r="E9257">
            <v>10.5</v>
          </cell>
        </row>
        <row r="9258">
          <cell r="A9258" t="str">
            <v>721003004</v>
          </cell>
          <cell r="B9258" t="str">
            <v>INKREMENTAL ENCODER DKS40-A5J003605V/TTL</v>
          </cell>
          <cell r="C9258"/>
          <cell r="D9258">
            <v>86.4</v>
          </cell>
          <cell r="E9258">
            <v>86.4</v>
          </cell>
        </row>
        <row r="9259">
          <cell r="A9259" t="str">
            <v>721003005</v>
          </cell>
          <cell r="B9259" t="str">
            <v>MESSRAD ENCODER DKV60-A1P002005V/TTL</v>
          </cell>
          <cell r="C9259">
            <v>0</v>
          </cell>
          <cell r="D9259">
            <v>158.4</v>
          </cell>
          <cell r="E9259">
            <v>158.4</v>
          </cell>
        </row>
        <row r="9260">
          <cell r="A9260" t="str">
            <v>721003006</v>
          </cell>
          <cell r="B9260" t="str">
            <v>LEITUNGSDOSE  DOS-1208-GAM12 8-POLIG</v>
          </cell>
          <cell r="C9260">
            <v>0</v>
          </cell>
          <cell r="D9260">
            <v>13.42</v>
          </cell>
          <cell r="E9260">
            <v>13.42</v>
          </cell>
        </row>
        <row r="9261">
          <cell r="A9261" t="str">
            <v>721003007</v>
          </cell>
          <cell r="B9261" t="str">
            <v>LEITUNGSSTECKER STE-1208-GAM12 8-POLIG</v>
          </cell>
          <cell r="C9261"/>
          <cell r="D9261">
            <v>158.4</v>
          </cell>
          <cell r="E9261">
            <v>158.4</v>
          </cell>
        </row>
        <row r="9262">
          <cell r="A9262" t="str">
            <v>721003008</v>
          </cell>
          <cell r="B9262" t="str">
            <v>GEBERLEITUNG SAC-8P-M12FS SH/PUR/40M - 1522901</v>
          </cell>
          <cell r="C9262">
            <v>0</v>
          </cell>
          <cell r="D9262">
            <v>46.67</v>
          </cell>
          <cell r="E9262">
            <v>46.67</v>
          </cell>
        </row>
        <row r="9263">
          <cell r="A9263" t="str">
            <v>721003011</v>
          </cell>
          <cell r="B9263" t="str">
            <v>INKREMENTAL ENCODER DKS40-E5P0036024V/TTL</v>
          </cell>
          <cell r="C9263"/>
          <cell r="D9263">
            <v>86.4</v>
          </cell>
          <cell r="E9263">
            <v>86.4</v>
          </cell>
        </row>
        <row r="9264">
          <cell r="A9264" t="str">
            <v>721003012</v>
          </cell>
          <cell r="B9264" t="str">
            <v>INKREMENTAL ENCODER DKV60-E1P0020024V/TTL</v>
          </cell>
          <cell r="C9264">
            <v>0</v>
          </cell>
          <cell r="D9264">
            <v>168.7</v>
          </cell>
          <cell r="E9264">
            <v>168.7</v>
          </cell>
        </row>
        <row r="9265">
          <cell r="A9265" t="str">
            <v>721003100</v>
          </cell>
          <cell r="B9265" t="str">
            <v>VERTEILER &amp; SPLITTER F. INCREMENTAL ENCODER GV210</v>
          </cell>
          <cell r="C9265">
            <v>0</v>
          </cell>
          <cell r="D9265">
            <v>164.5</v>
          </cell>
          <cell r="E9265">
            <v>164.5</v>
          </cell>
        </row>
        <row r="9266">
          <cell r="A9266" t="str">
            <v>721003200</v>
          </cell>
          <cell r="B9266" t="str">
            <v>BUSSYSTEM-KABEL M12-BU OFFEN 10M</v>
          </cell>
          <cell r="C9266">
            <v>0</v>
          </cell>
          <cell r="D9266">
            <v>18.18</v>
          </cell>
          <cell r="E9266">
            <v>18.18</v>
          </cell>
        </row>
        <row r="9267">
          <cell r="A9267" t="str">
            <v>721003201</v>
          </cell>
          <cell r="B9267" t="str">
            <v>BUSSYSTEM-KABEL M12-BU M12ST 10M</v>
          </cell>
          <cell r="C9267">
            <v>0</v>
          </cell>
          <cell r="D9267">
            <v>23.77</v>
          </cell>
          <cell r="E9267">
            <v>23.77</v>
          </cell>
        </row>
        <row r="9268">
          <cell r="A9268" t="str">
            <v>721003202</v>
          </cell>
          <cell r="B9268" t="str">
            <v>D-SUB-BUSSTECKER - M12 ABGANG</v>
          </cell>
          <cell r="C9268">
            <v>0</v>
          </cell>
          <cell r="D9268">
            <v>35</v>
          </cell>
          <cell r="E9268">
            <v>35</v>
          </cell>
        </row>
        <row r="9269">
          <cell r="A9269" t="str">
            <v>721003203</v>
          </cell>
          <cell r="B9269" t="str">
            <v>BUSSYSTEM-STECKVERBINDER M12</v>
          </cell>
          <cell r="C9269">
            <v>0</v>
          </cell>
          <cell r="D9269">
            <v>8.2799999999999994</v>
          </cell>
          <cell r="E9269">
            <v>8.2799999999999994</v>
          </cell>
        </row>
        <row r="9270">
          <cell r="A9270" t="str">
            <v>721003204</v>
          </cell>
          <cell r="B9270" t="str">
            <v>D-SUB-STECKER 25POL. STIFT</v>
          </cell>
          <cell r="C9270">
            <v>0</v>
          </cell>
          <cell r="D9270">
            <v>24.4</v>
          </cell>
          <cell r="E9270">
            <v>24.4</v>
          </cell>
        </row>
        <row r="9271">
          <cell r="A9271" t="str">
            <v>721004001</v>
          </cell>
          <cell r="B9271" t="str">
            <v>SICHERHEITS LASERSCANNER S300 STANDARD 270°/3M</v>
          </cell>
          <cell r="C9271">
            <v>0</v>
          </cell>
          <cell r="D9271">
            <v>2146.5</v>
          </cell>
          <cell r="E9271">
            <v>2146.5</v>
          </cell>
        </row>
        <row r="9272">
          <cell r="A9272" t="str">
            <v>721004002</v>
          </cell>
          <cell r="B9272" t="str">
            <v>VERBINDUNGSLEITUNG M12, 8POL, TYPE-A, 15M,</v>
          </cell>
          <cell r="C9272">
            <v>0</v>
          </cell>
          <cell r="D9272">
            <v>82.5</v>
          </cell>
          <cell r="E9272">
            <v>82.5</v>
          </cell>
        </row>
        <row r="9273">
          <cell r="A9273" t="str">
            <v>721004003</v>
          </cell>
          <cell r="B9273" t="str">
            <v>HALTEWINKEL 1A WANDMONTAGE</v>
          </cell>
          <cell r="C9273">
            <v>0</v>
          </cell>
          <cell r="D9273">
            <v>25.2</v>
          </cell>
          <cell r="E9273">
            <v>25.2</v>
          </cell>
        </row>
        <row r="9274">
          <cell r="A9274" t="str">
            <v>721004004</v>
          </cell>
          <cell r="B9274" t="str">
            <v>VERBINDUNGSLEITUNG M8 X 4-POLIG/USB-A STECKER 2M</v>
          </cell>
          <cell r="C9274">
            <v>0</v>
          </cell>
          <cell r="D9274">
            <v>39.380000000000003</v>
          </cell>
          <cell r="E9274">
            <v>39.380000000000003</v>
          </cell>
        </row>
        <row r="9275">
          <cell r="A9275" t="str">
            <v>721004005</v>
          </cell>
          <cell r="B9275" t="str">
            <v>SICHERHEITSSCHALTGERÄT UE10-3OS3DO</v>
          </cell>
          <cell r="C9275">
            <v>0</v>
          </cell>
          <cell r="D9275">
            <v>104.25</v>
          </cell>
          <cell r="E9275">
            <v>104.25</v>
          </cell>
        </row>
        <row r="9276">
          <cell r="A9276" t="str">
            <v>722000001</v>
          </cell>
          <cell r="B9276" t="str">
            <v>VENTILSTECKER (BAUF. C), KABEL GRAU 3x0,75, 3M</v>
          </cell>
          <cell r="C9276">
            <v>0</v>
          </cell>
          <cell r="D9276">
            <v>5.93</v>
          </cell>
          <cell r="E9276">
            <v>5.93</v>
          </cell>
        </row>
        <row r="9277">
          <cell r="A9277" t="str">
            <v>722000002</v>
          </cell>
          <cell r="B9277" t="str">
            <v>VENTILSTECKER (BAUF. C), KABEL GRAU 3x0,75, 5M</v>
          </cell>
          <cell r="C9277">
            <v>0</v>
          </cell>
          <cell r="D9277">
            <v>6.47</v>
          </cell>
          <cell r="E9277">
            <v>6.47</v>
          </cell>
        </row>
        <row r="9278">
          <cell r="A9278" t="str">
            <v>722000003</v>
          </cell>
          <cell r="B9278" t="str">
            <v>VENTILSTECKER (BAUF. C), KABEL GRAU 3x0,75, 10M</v>
          </cell>
          <cell r="C9278">
            <v>0</v>
          </cell>
          <cell r="D9278">
            <v>8.74</v>
          </cell>
          <cell r="E9278">
            <v>8.74</v>
          </cell>
        </row>
        <row r="9279">
          <cell r="A9279" t="str">
            <v>722000008</v>
          </cell>
          <cell r="B9279" t="str">
            <v>ZUBEH. Z. VENTIL BAUREIHE VJ/VZ/EVZ; DXT170-71-1</v>
          </cell>
          <cell r="C9279">
            <v>0</v>
          </cell>
          <cell r="D9279">
            <v>0.11</v>
          </cell>
          <cell r="E9279">
            <v>0.11</v>
          </cell>
        </row>
        <row r="9280">
          <cell r="A9280" t="str">
            <v>722000009</v>
          </cell>
          <cell r="B9280" t="str">
            <v>VJ10-13-1 ZUBEH.Z.VENTILEN,S_PN,BAUREIHEVJ</v>
          </cell>
          <cell r="C9280">
            <v>0</v>
          </cell>
          <cell r="D9280">
            <v>0.3</v>
          </cell>
          <cell r="E9280">
            <v>0.3</v>
          </cell>
        </row>
        <row r="9281">
          <cell r="A9281" t="str">
            <v>722000015</v>
          </cell>
          <cell r="B9281" t="str">
            <v>VENTILSTECKER (BAUF. C), KABEL GRAU 3x0,75, 30M</v>
          </cell>
          <cell r="C9281">
            <v>0</v>
          </cell>
          <cell r="D9281">
            <v>21.393333333333331</v>
          </cell>
          <cell r="E9281">
            <v>21.393333333333331</v>
          </cell>
        </row>
        <row r="9282">
          <cell r="A9282" t="str">
            <v>722001005</v>
          </cell>
          <cell r="B9282" t="str">
            <v>VERBINDUNGSLEITUNG PUR M12 BU-0° / ST- 0° 3-POL 2M</v>
          </cell>
          <cell r="C9282">
            <v>0</v>
          </cell>
          <cell r="D9282">
            <v>6.91</v>
          </cell>
          <cell r="E9282">
            <v>6.91</v>
          </cell>
        </row>
        <row r="9283">
          <cell r="A9283" t="str">
            <v>722001010</v>
          </cell>
          <cell r="B9283" t="str">
            <v>Anschlussleitung PUR SW M12 BU-0° / 3-POLIG 2m</v>
          </cell>
          <cell r="C9283">
            <v>0</v>
          </cell>
          <cell r="D9283">
            <v>4.75</v>
          </cell>
          <cell r="E9283">
            <v>4.75</v>
          </cell>
        </row>
        <row r="9284">
          <cell r="A9284" t="str">
            <v>722001012</v>
          </cell>
          <cell r="B9284" t="str">
            <v>Anschlussleitung PUR SW M12 BU-0° / 3-POLIG 5m</v>
          </cell>
          <cell r="C9284">
            <v>0</v>
          </cell>
          <cell r="D9284">
            <v>6.91</v>
          </cell>
          <cell r="E9284">
            <v>6.91</v>
          </cell>
        </row>
        <row r="9285">
          <cell r="A9285" t="str">
            <v>722001013</v>
          </cell>
          <cell r="B9285" t="str">
            <v>Anschlussleitung PUR SW M12 BU-0°/3-POLIG 10m</v>
          </cell>
          <cell r="C9285">
            <v>0</v>
          </cell>
          <cell r="D9285">
            <v>10.39</v>
          </cell>
          <cell r="E9285">
            <v>10.39</v>
          </cell>
        </row>
        <row r="9286">
          <cell r="A9286" t="str">
            <v>722001014</v>
          </cell>
          <cell r="B9286" t="str">
            <v>Anschlussleitung PVC SW M12 BU-90° / 3-POLIG 20m</v>
          </cell>
          <cell r="C9286">
            <v>0</v>
          </cell>
          <cell r="D9286">
            <v>8.67</v>
          </cell>
          <cell r="E9286">
            <v>8.67</v>
          </cell>
        </row>
        <row r="9287">
          <cell r="A9287" t="str">
            <v>722001015</v>
          </cell>
          <cell r="B9287" t="str">
            <v>Anschlussleitung PVC SW M12 BU-90° / 3-POLIG 30m</v>
          </cell>
          <cell r="C9287">
            <v>0</v>
          </cell>
          <cell r="D9287">
            <v>12.6</v>
          </cell>
          <cell r="E9287">
            <v>12.6</v>
          </cell>
        </row>
        <row r="9288">
          <cell r="A9288" t="str">
            <v>722001016</v>
          </cell>
          <cell r="B9288" t="str">
            <v>Anschlussleitung PVC SW M12 BU-90° / 3-POLIG 5m</v>
          </cell>
          <cell r="C9288">
            <v>0</v>
          </cell>
          <cell r="D9288">
            <v>4.4800000000000004</v>
          </cell>
          <cell r="E9288">
            <v>4.4800000000000004</v>
          </cell>
        </row>
        <row r="9289">
          <cell r="A9289" t="str">
            <v>722001017</v>
          </cell>
          <cell r="B9289" t="str">
            <v>Anschlussleitung PVC SW M12 BU-90° / 3-POLIG 10m</v>
          </cell>
          <cell r="C9289">
            <v>0</v>
          </cell>
          <cell r="D9289">
            <v>7.55</v>
          </cell>
          <cell r="E9289">
            <v>7.55</v>
          </cell>
        </row>
        <row r="9290">
          <cell r="A9290" t="str">
            <v>722001018</v>
          </cell>
          <cell r="B9290" t="str">
            <v>Anschlussleitung PUR SW M12 BU-0° / 3-POLIG 20m</v>
          </cell>
          <cell r="C9290">
            <v>0</v>
          </cell>
          <cell r="D9290">
            <v>29.771899999999999</v>
          </cell>
          <cell r="E9290">
            <v>29.771899999999999</v>
          </cell>
        </row>
        <row r="9291">
          <cell r="A9291" t="str">
            <v>722001019</v>
          </cell>
          <cell r="B9291" t="str">
            <v>Anschlussleitung PUR SW M12 BU-0° / 3-POLIG 25m</v>
          </cell>
          <cell r="C9291">
            <v>0</v>
          </cell>
          <cell r="D9291">
            <v>21.01</v>
          </cell>
          <cell r="E9291">
            <v>21.01</v>
          </cell>
        </row>
        <row r="9292">
          <cell r="A9292" t="str">
            <v>722001020</v>
          </cell>
          <cell r="B9292" t="str">
            <v>Anschlussleitung PUR SW M12 BU-0° / 4-POLIG 25m</v>
          </cell>
          <cell r="C9292">
            <v>0</v>
          </cell>
          <cell r="D9292">
            <v>9.34</v>
          </cell>
          <cell r="E9292">
            <v>9.34</v>
          </cell>
        </row>
        <row r="9293">
          <cell r="A9293" t="str">
            <v>722001021</v>
          </cell>
          <cell r="B9293" t="str">
            <v>Anschlussleitung PUR SW M12 BU-90° 4-POLIG 10m</v>
          </cell>
          <cell r="C9293">
            <v>0</v>
          </cell>
          <cell r="D9293">
            <v>11.5</v>
          </cell>
          <cell r="E9293">
            <v>11.5</v>
          </cell>
        </row>
        <row r="9294">
          <cell r="A9294" t="str">
            <v>722001022</v>
          </cell>
          <cell r="B9294" t="str">
            <v>Anschlussleitung PVC SW M12 BU-90° / 3-POLIG 40m</v>
          </cell>
          <cell r="C9294">
            <v>0</v>
          </cell>
          <cell r="D9294">
            <v>12.46</v>
          </cell>
          <cell r="E9294">
            <v>12.46</v>
          </cell>
        </row>
        <row r="9295">
          <cell r="A9295" t="str">
            <v>722001023</v>
          </cell>
          <cell r="B9295" t="str">
            <v>Anschlussleitung PVC SW M12 BU-90° / 3-POLIG 50m</v>
          </cell>
          <cell r="C9295">
            <v>0</v>
          </cell>
          <cell r="D9295">
            <v>18.797999999999998</v>
          </cell>
          <cell r="E9295">
            <v>18.797999999999998</v>
          </cell>
        </row>
        <row r="9296">
          <cell r="A9296" t="str">
            <v>722001024</v>
          </cell>
          <cell r="B9296" t="str">
            <v>Anschlussleitung PVC SW M12 BU-90° / 3-POLIG 75m</v>
          </cell>
          <cell r="C9296">
            <v>0</v>
          </cell>
          <cell r="D9296">
            <v>22.737400000000001</v>
          </cell>
          <cell r="E9296">
            <v>22.737400000000001</v>
          </cell>
        </row>
        <row r="9297">
          <cell r="A9297" t="str">
            <v>722001031</v>
          </cell>
          <cell r="B9297" t="str">
            <v>Anschlussleitung PVC -SW M8 BU-90° / 3- POLIG 5m</v>
          </cell>
          <cell r="C9297">
            <v>0</v>
          </cell>
          <cell r="D9297">
            <v>4.03</v>
          </cell>
          <cell r="E9297">
            <v>4.03</v>
          </cell>
        </row>
        <row r="9298">
          <cell r="A9298" t="str">
            <v>722001032</v>
          </cell>
          <cell r="B9298" t="str">
            <v>Anschlussleitung PVC -SW M8 BU-90° / 3-POLIG 10m</v>
          </cell>
          <cell r="C9298">
            <v>0</v>
          </cell>
          <cell r="D9298">
            <v>5.2</v>
          </cell>
          <cell r="E9298">
            <v>5.2</v>
          </cell>
        </row>
        <row r="9299">
          <cell r="A9299" t="str">
            <v>722001033</v>
          </cell>
          <cell r="B9299" t="str">
            <v>Anschlussleitung PVC -SW M8 BU-90° / 3-POLIG 20m</v>
          </cell>
          <cell r="C9299">
            <v>0</v>
          </cell>
          <cell r="D9299">
            <v>7.56</v>
          </cell>
          <cell r="E9299">
            <v>7.56</v>
          </cell>
        </row>
        <row r="9300">
          <cell r="A9300" t="str">
            <v>722001034</v>
          </cell>
          <cell r="B9300" t="str">
            <v>Anschlussleitung PVC -SW M8 BU-90° / 3-POLIG 30m</v>
          </cell>
          <cell r="C9300">
            <v>0</v>
          </cell>
          <cell r="D9300">
            <v>12.44</v>
          </cell>
          <cell r="E9300">
            <v>12.44</v>
          </cell>
        </row>
        <row r="9301">
          <cell r="A9301" t="str">
            <v>722001035</v>
          </cell>
          <cell r="B9301" t="str">
            <v>Anschlussleitung PVC -SW M8 BU-0° / 3-POLIG 5m</v>
          </cell>
          <cell r="C9301">
            <v>0</v>
          </cell>
          <cell r="D9301">
            <v>3.67</v>
          </cell>
          <cell r="E9301">
            <v>3.67</v>
          </cell>
        </row>
        <row r="9302">
          <cell r="A9302" t="str">
            <v>722001036</v>
          </cell>
          <cell r="B9302" t="str">
            <v>Anschlussleitung PVC -SW M8 BU-0° / 3-POLIG 10m</v>
          </cell>
          <cell r="C9302">
            <v>0</v>
          </cell>
          <cell r="D9302">
            <v>4.7699999999999996</v>
          </cell>
          <cell r="E9302">
            <v>4.7699999999999996</v>
          </cell>
        </row>
        <row r="9303">
          <cell r="A9303" t="str">
            <v>722001037</v>
          </cell>
          <cell r="B9303" t="str">
            <v>Anschlussleitung PVC -SW M8 BU-0° / 3-POLIG 20m</v>
          </cell>
          <cell r="C9303">
            <v>0</v>
          </cell>
          <cell r="D9303">
            <v>7</v>
          </cell>
          <cell r="E9303">
            <v>7</v>
          </cell>
        </row>
        <row r="9304">
          <cell r="A9304" t="str">
            <v>722001038</v>
          </cell>
          <cell r="B9304" t="str">
            <v>Anschlussleitung PVC -SW M8 BU-0° / 3-POLIG 30m</v>
          </cell>
          <cell r="C9304">
            <v>0</v>
          </cell>
          <cell r="D9304">
            <v>10.17</v>
          </cell>
          <cell r="E9304">
            <v>10.17</v>
          </cell>
        </row>
        <row r="9305">
          <cell r="A9305" t="str">
            <v>722001039</v>
          </cell>
          <cell r="B9305" t="str">
            <v>Anschlussleitung PVC -SW M8 BU-0° / 3-POLIG 40m</v>
          </cell>
          <cell r="C9305">
            <v>0</v>
          </cell>
          <cell r="D9305">
            <v>12.58</v>
          </cell>
          <cell r="E9305">
            <v>12.58</v>
          </cell>
        </row>
        <row r="9306">
          <cell r="A9306" t="str">
            <v>722001040</v>
          </cell>
          <cell r="B9306" t="str">
            <v>Anschlussleitung PVC -SW M8 BU-0° / 3-POLIG 50m</v>
          </cell>
          <cell r="C9306">
            <v>0</v>
          </cell>
          <cell r="D9306">
            <v>15.75</v>
          </cell>
          <cell r="E9306">
            <v>15.75</v>
          </cell>
        </row>
        <row r="9307">
          <cell r="A9307" t="str">
            <v>722001041</v>
          </cell>
          <cell r="B9307" t="str">
            <v>ANSCHLUSSLEITUNG PVC -SW M8 BU-0° / 3-POLIG 10M</v>
          </cell>
          <cell r="C9307">
            <v>0</v>
          </cell>
          <cell r="D9307">
            <v>5.3</v>
          </cell>
          <cell r="E9307">
            <v>5.3</v>
          </cell>
        </row>
        <row r="9308">
          <cell r="A9308" t="str">
            <v>722001042</v>
          </cell>
          <cell r="B9308" t="str">
            <v>Anschlussleitung PVC -SW M8 BU-0° / 3-POLIG 75m</v>
          </cell>
          <cell r="C9308">
            <v>0</v>
          </cell>
          <cell r="D9308">
            <v>22.634</v>
          </cell>
          <cell r="E9308">
            <v>22.634</v>
          </cell>
        </row>
        <row r="9309">
          <cell r="A9309" t="str">
            <v>722001045</v>
          </cell>
          <cell r="B9309" t="str">
            <v>Anschlussleitung PUR -SW M8 ST-0° / 4-POLIG 5m</v>
          </cell>
          <cell r="C9309">
            <v>0</v>
          </cell>
          <cell r="D9309">
            <v>6.7275</v>
          </cell>
          <cell r="E9309">
            <v>6.7275</v>
          </cell>
        </row>
        <row r="9310">
          <cell r="A9310" t="str">
            <v>722001046</v>
          </cell>
          <cell r="B9310" t="str">
            <v>Anschlussleitung PUR -SW M8 ST-0° / 4-POLIG 10m</v>
          </cell>
          <cell r="C9310">
            <v>0</v>
          </cell>
          <cell r="D9310">
            <v>9.7899999999999991</v>
          </cell>
          <cell r="E9310">
            <v>9.7899999999999991</v>
          </cell>
        </row>
        <row r="9311">
          <cell r="A9311" t="str">
            <v>722001050</v>
          </cell>
          <cell r="B9311" t="str">
            <v>Anschlussleitung PVC -GR M12 ST-0° / 3-POLIG 3m</v>
          </cell>
          <cell r="C9311">
            <v>0</v>
          </cell>
          <cell r="D9311">
            <v>4.2966666666666669</v>
          </cell>
          <cell r="E9311">
            <v>4.2966666666666669</v>
          </cell>
        </row>
        <row r="9312">
          <cell r="A9312" t="str">
            <v>722001051</v>
          </cell>
          <cell r="B9312" t="str">
            <v>Anschlussleitung PVC -GR M12 ST-0° / 3-POLIG 5m</v>
          </cell>
          <cell r="C9312">
            <v>0</v>
          </cell>
          <cell r="D9312">
            <v>4.6100000000000003</v>
          </cell>
          <cell r="E9312">
            <v>4.6100000000000003</v>
          </cell>
        </row>
        <row r="9313">
          <cell r="A9313" t="str">
            <v>722001052</v>
          </cell>
          <cell r="B9313" t="str">
            <v>Anschlussleitung PVC -GR M12 ST-0° / 3-POLIG 10m</v>
          </cell>
          <cell r="C9313">
            <v>0</v>
          </cell>
          <cell r="D9313">
            <v>5.89</v>
          </cell>
          <cell r="E9313">
            <v>5.89</v>
          </cell>
        </row>
        <row r="9314">
          <cell r="A9314" t="str">
            <v>722001053</v>
          </cell>
          <cell r="B9314" t="str">
            <v>Anschlussleitung PVC -GR M12 ST-0° / 3-POLIG 15m</v>
          </cell>
          <cell r="C9314">
            <v>0</v>
          </cell>
          <cell r="D9314">
            <v>7.11</v>
          </cell>
          <cell r="E9314">
            <v>7.11</v>
          </cell>
        </row>
        <row r="9315">
          <cell r="A9315" t="str">
            <v>722001060</v>
          </cell>
          <cell r="B9315" t="str">
            <v>VERB. LEITUNG PVC-GR M12 ST-0° / M8 BU-90° 3M</v>
          </cell>
          <cell r="C9315"/>
          <cell r="D9315">
            <v>6.39</v>
          </cell>
          <cell r="E9315">
            <v>6.39</v>
          </cell>
        </row>
        <row r="9316">
          <cell r="A9316" t="str">
            <v>722001061</v>
          </cell>
          <cell r="B9316" t="str">
            <v>VERB. LEITUNG PVC-GR M12 ST-0° / M8 BU-90° 5M</v>
          </cell>
          <cell r="C9316"/>
          <cell r="D9316">
            <v>7</v>
          </cell>
          <cell r="E9316">
            <v>7</v>
          </cell>
        </row>
        <row r="9317">
          <cell r="A9317" t="str">
            <v>722001062</v>
          </cell>
          <cell r="B9317" t="str">
            <v>VERB. LEITUNG PUR-GR M12 ST-0° / M8 BU-90° 10M</v>
          </cell>
          <cell r="C9317"/>
          <cell r="D9317">
            <v>7.69</v>
          </cell>
          <cell r="E9317">
            <v>7.69</v>
          </cell>
        </row>
        <row r="9318">
          <cell r="A9318" t="str">
            <v>722001070</v>
          </cell>
          <cell r="B9318" t="str">
            <v>VERB. LEITUNG PVC-GR M12 ST-0° / BU-0° UL/CSA 2M</v>
          </cell>
          <cell r="C9318">
            <v>0</v>
          </cell>
          <cell r="D9318">
            <v>7.04</v>
          </cell>
          <cell r="E9318">
            <v>7.04</v>
          </cell>
        </row>
        <row r="9319">
          <cell r="A9319" t="str">
            <v>722001071</v>
          </cell>
          <cell r="B9319" t="str">
            <v>VERB. LEITUNG PVC-GR M12 ST-0° / BU-0° UL/CSA 5M</v>
          </cell>
          <cell r="C9319">
            <v>0</v>
          </cell>
          <cell r="D9319">
            <v>8.1284210526315785</v>
          </cell>
          <cell r="E9319">
            <v>8.1284210526315785</v>
          </cell>
        </row>
        <row r="9320">
          <cell r="A9320" t="str">
            <v>722001072</v>
          </cell>
          <cell r="B9320" t="str">
            <v>VERB. LEITUNG PVC-GR M12 ST-0° / BU-0° UL/CSA 10M</v>
          </cell>
          <cell r="C9320">
            <v>0</v>
          </cell>
          <cell r="D9320">
            <v>9.9190000000000005</v>
          </cell>
          <cell r="E9320">
            <v>9.9190000000000005</v>
          </cell>
        </row>
        <row r="9321">
          <cell r="A9321" t="str">
            <v>722001073</v>
          </cell>
          <cell r="B9321" t="str">
            <v>VERB. LEITUNG PVC-GR M12 ST-0° / BU-0° UL/CSA 3M</v>
          </cell>
          <cell r="C9321"/>
          <cell r="D9321">
            <v>7.22</v>
          </cell>
          <cell r="E9321">
            <v>7.22</v>
          </cell>
        </row>
        <row r="9322">
          <cell r="A9322" t="str">
            <v>722001074</v>
          </cell>
          <cell r="B9322" t="str">
            <v>VERB. LEITUNG PVC-GR M12 ST-0° / BU-0° UL/CSA 15M</v>
          </cell>
          <cell r="C9322"/>
          <cell r="D9322">
            <v>10.55</v>
          </cell>
          <cell r="E9322">
            <v>10.55</v>
          </cell>
        </row>
        <row r="9323">
          <cell r="A9323" t="str">
            <v>722001075</v>
          </cell>
          <cell r="B9323" t="str">
            <v>VERB. LEITUNG PVC-GR M12 ST-0° / BU-0° UL/CSA 20M</v>
          </cell>
          <cell r="C9323"/>
          <cell r="D9323">
            <v>11.97</v>
          </cell>
          <cell r="E9323">
            <v>11.97</v>
          </cell>
        </row>
        <row r="9324">
          <cell r="A9324" t="str">
            <v>722001076</v>
          </cell>
          <cell r="B9324" t="str">
            <v>VERB. LEITUNG PUR-GR M12 ST-0°/M8 BU-90° UL/CSA 3M</v>
          </cell>
          <cell r="C9324"/>
          <cell r="D9324">
            <v>6.95</v>
          </cell>
          <cell r="E9324">
            <v>6.95</v>
          </cell>
        </row>
        <row r="9325">
          <cell r="A9325" t="str">
            <v>722001077</v>
          </cell>
          <cell r="B9325" t="str">
            <v>VERB. LEITUNG PUR-GR M12 ST-0°/M8 BU-90° UL/CSA 5M</v>
          </cell>
          <cell r="C9325"/>
          <cell r="D9325">
            <v>8.2100000000000009</v>
          </cell>
          <cell r="E9325">
            <v>8.2100000000000009</v>
          </cell>
        </row>
        <row r="9326">
          <cell r="A9326" t="str">
            <v>722001078</v>
          </cell>
          <cell r="B9326" t="str">
            <v>VERB. LEITUNG PUR-GR M12 ST-0°/M8 BU-90° UL/CSA10M</v>
          </cell>
          <cell r="C9326"/>
          <cell r="D9326">
            <v>11.27</v>
          </cell>
          <cell r="E9326">
            <v>11.27</v>
          </cell>
        </row>
        <row r="9327">
          <cell r="A9327" t="str">
            <v>722001079</v>
          </cell>
          <cell r="B9327" t="str">
            <v xml:space="preserve">LEITUNG PUR GR M12 ST-0° VENTILST. BI UL/CSA 3M </v>
          </cell>
          <cell r="C9327"/>
          <cell r="D9327">
            <v>9.07</v>
          </cell>
          <cell r="E9327">
            <v>9.07</v>
          </cell>
        </row>
        <row r="9328">
          <cell r="A9328" t="str">
            <v>722001080</v>
          </cell>
          <cell r="B9328" t="str">
            <v>LEITUNG PUR GR M12 ST-0° VENTILST. BI UL/CSA 5M</v>
          </cell>
          <cell r="C9328"/>
          <cell r="D9328">
            <v>10.3</v>
          </cell>
          <cell r="E9328">
            <v>10.3</v>
          </cell>
        </row>
        <row r="9329">
          <cell r="A9329" t="str">
            <v>722001081</v>
          </cell>
          <cell r="B9329" t="str">
            <v xml:space="preserve">LEITUNG PUR GR M12 ST-0° VENTILST. BI UL/CSA 10M </v>
          </cell>
          <cell r="C9329"/>
          <cell r="D9329">
            <v>13.5</v>
          </cell>
          <cell r="E9329">
            <v>13.5</v>
          </cell>
        </row>
        <row r="9330">
          <cell r="A9330" t="str">
            <v>722001083</v>
          </cell>
          <cell r="B9330" t="str">
            <v>LEITUNG PUR SW M12 ST-0° VENTILST. BF-C 8MM 3M</v>
          </cell>
          <cell r="C9330"/>
          <cell r="D9330">
            <v>9.74</v>
          </cell>
          <cell r="E9330">
            <v>9.74</v>
          </cell>
        </row>
        <row r="9331">
          <cell r="A9331" t="str">
            <v>722001084</v>
          </cell>
          <cell r="B9331" t="str">
            <v xml:space="preserve">LEITUNG PUR SW M12 ST-0° VENTILST. BF-C 8MM 5M </v>
          </cell>
          <cell r="C9331">
            <v>0</v>
          </cell>
          <cell r="D9331">
            <v>10.98</v>
          </cell>
          <cell r="E9331">
            <v>10.98</v>
          </cell>
        </row>
        <row r="9332">
          <cell r="A9332" t="str">
            <v>722001085</v>
          </cell>
          <cell r="B9332" t="str">
            <v>LEITUNG PUR M12 ST-0° /VENTILST. BF-C 8MM 10M</v>
          </cell>
          <cell r="C9332"/>
          <cell r="D9332">
            <v>14.17</v>
          </cell>
          <cell r="E9332">
            <v>14.17</v>
          </cell>
        </row>
        <row r="9333">
          <cell r="A9333" t="str">
            <v>722001090</v>
          </cell>
          <cell r="B9333" t="str">
            <v>ANSCHLUSSLEITUNG PUR SW M8 ST-0° 3-POLIG 5M</v>
          </cell>
          <cell r="C9333">
            <v>0</v>
          </cell>
          <cell r="D9333">
            <v>6.39</v>
          </cell>
          <cell r="E9333">
            <v>6.39</v>
          </cell>
        </row>
        <row r="9334">
          <cell r="A9334" t="str">
            <v>722001091</v>
          </cell>
          <cell r="B9334" t="str">
            <v xml:space="preserve">ANSCHLUSSLEITUNG PUR SW M8 ST-0° 3-POLIG 10M </v>
          </cell>
          <cell r="C9334"/>
          <cell r="D9334">
            <v>9.4499999999999993</v>
          </cell>
          <cell r="E9334">
            <v>9.4499999999999993</v>
          </cell>
        </row>
        <row r="9335">
          <cell r="A9335" t="str">
            <v>722001100</v>
          </cell>
          <cell r="B9335" t="str">
            <v>MQ12 ST-90° -&gt; MQ12 BU-0° 4-POLIG PUR 1,5M</v>
          </cell>
          <cell r="C9335">
            <v>0</v>
          </cell>
          <cell r="D9335">
            <v>8.7100000000000009</v>
          </cell>
          <cell r="E9335">
            <v>8.7100000000000009</v>
          </cell>
        </row>
        <row r="9336">
          <cell r="A9336" t="str">
            <v>722001101</v>
          </cell>
          <cell r="B9336" t="str">
            <v>MQ12 ST-90° -&gt; MQ12 BU-0° 4-POLIG PUR 2M</v>
          </cell>
          <cell r="C9336">
            <v>0</v>
          </cell>
          <cell r="D9336">
            <v>9.07</v>
          </cell>
          <cell r="E9336">
            <v>9.07</v>
          </cell>
        </row>
        <row r="9337">
          <cell r="A9337" t="str">
            <v>722001102</v>
          </cell>
          <cell r="B9337" t="str">
            <v>MQ12 ST-90° -&gt; MQ12 BU-0° 4-POLIG PUR 3M</v>
          </cell>
          <cell r="C9337">
            <v>0</v>
          </cell>
          <cell r="D9337">
            <v>9.92</v>
          </cell>
          <cell r="E9337">
            <v>9.92</v>
          </cell>
        </row>
        <row r="9338">
          <cell r="A9338" t="str">
            <v>722001103</v>
          </cell>
          <cell r="B9338" t="str">
            <v>MQ12 ST-90° -&gt; MQ12 BU-0° 4-POLIG PUR 5M</v>
          </cell>
          <cell r="C9338">
            <v>0</v>
          </cell>
          <cell r="D9338">
            <v>11.65</v>
          </cell>
          <cell r="E9338">
            <v>11.65</v>
          </cell>
        </row>
        <row r="9339">
          <cell r="A9339" t="str">
            <v>722001104</v>
          </cell>
          <cell r="B9339" t="str">
            <v>MQ12 ST-90° -&gt; MQ12 BU-0° 4-POLIG PUR 10M</v>
          </cell>
          <cell r="C9339">
            <v>0</v>
          </cell>
          <cell r="D9339">
            <v>16</v>
          </cell>
          <cell r="E9339">
            <v>16</v>
          </cell>
        </row>
        <row r="9340">
          <cell r="A9340" t="str">
            <v>722001105</v>
          </cell>
          <cell r="B9340" t="str">
            <v>MQ12 ST-90° -&gt; MQ12 BU-0° 3-POLIG PUR 20M</v>
          </cell>
          <cell r="C9340">
            <v>0</v>
          </cell>
          <cell r="D9340">
            <v>22.48</v>
          </cell>
          <cell r="E9340">
            <v>22.48</v>
          </cell>
        </row>
        <row r="9341">
          <cell r="A9341" t="str">
            <v>722001110</v>
          </cell>
          <cell r="B9341" t="str">
            <v>MQ12 ST-90° -&gt; MQ12 BU-90° 4-POLIG PUR 1,5M</v>
          </cell>
          <cell r="C9341">
            <v>0</v>
          </cell>
          <cell r="D9341">
            <v>8.8000000000000007</v>
          </cell>
          <cell r="E9341">
            <v>8.8000000000000007</v>
          </cell>
        </row>
        <row r="9342">
          <cell r="A9342" t="str">
            <v>722001111</v>
          </cell>
          <cell r="B9342" t="str">
            <v>MQ12 ST-90° -&gt; MQ12 BU-90° 4-POLIG PUR 2M</v>
          </cell>
          <cell r="C9342">
            <v>0</v>
          </cell>
          <cell r="D9342">
            <v>9.2200000000000006</v>
          </cell>
          <cell r="E9342">
            <v>9.2200000000000006</v>
          </cell>
        </row>
        <row r="9343">
          <cell r="A9343" t="str">
            <v>722001112</v>
          </cell>
          <cell r="B9343" t="str">
            <v>MQ12 ST-90° -&gt; MQ12 BU-90° 4-POLIG PUR 3M</v>
          </cell>
          <cell r="C9343">
            <v>0</v>
          </cell>
          <cell r="D9343">
            <v>10.06</v>
          </cell>
          <cell r="E9343">
            <v>10.06</v>
          </cell>
        </row>
        <row r="9344">
          <cell r="A9344" t="str">
            <v>722001113</v>
          </cell>
          <cell r="B9344" t="str">
            <v>MQ12 ST-90° -&gt; MQ12 BU-90° 4-POLIG PUR 5M</v>
          </cell>
          <cell r="C9344">
            <v>0</v>
          </cell>
          <cell r="D9344">
            <v>11.81</v>
          </cell>
          <cell r="E9344">
            <v>11.81</v>
          </cell>
        </row>
        <row r="9345">
          <cell r="A9345" t="str">
            <v>722001114</v>
          </cell>
          <cell r="B9345" t="str">
            <v>MQ12 ST-90° -&gt; MQ12 BU-90° 4-POLIG PUR 10M</v>
          </cell>
          <cell r="C9345">
            <v>0</v>
          </cell>
          <cell r="D9345">
            <v>16.13</v>
          </cell>
          <cell r="E9345">
            <v>16.13</v>
          </cell>
        </row>
        <row r="9346">
          <cell r="A9346" t="str">
            <v>722001120</v>
          </cell>
          <cell r="B9346" t="str">
            <v>MQ12 ST-90° -&gt; M8 BU-90° 3-POLIG PUR 1,5M</v>
          </cell>
          <cell r="C9346">
            <v>0</v>
          </cell>
          <cell r="D9346">
            <v>6.95</v>
          </cell>
          <cell r="E9346">
            <v>6.95</v>
          </cell>
        </row>
        <row r="9347">
          <cell r="A9347" t="str">
            <v>722001121</v>
          </cell>
          <cell r="B9347" t="str">
            <v>MQ12 ST-90° -&gt; M8 BU-90° 3-POLIG PUR 2M</v>
          </cell>
          <cell r="C9347">
            <v>0</v>
          </cell>
          <cell r="D9347">
            <v>7.2</v>
          </cell>
          <cell r="E9347">
            <v>7.2</v>
          </cell>
        </row>
        <row r="9348">
          <cell r="A9348" t="str">
            <v>722001122</v>
          </cell>
          <cell r="B9348" t="str">
            <v>MQ12 ST-90° -&gt; M8 BU-90° 3-POLIG PUR 3M</v>
          </cell>
          <cell r="C9348">
            <v>0</v>
          </cell>
          <cell r="D9348">
            <v>7.9</v>
          </cell>
          <cell r="E9348">
            <v>7.9</v>
          </cell>
        </row>
        <row r="9349">
          <cell r="A9349" t="str">
            <v>722001123</v>
          </cell>
          <cell r="B9349" t="str">
            <v>MQ12 ST-90° -&gt; M8 BU-90° 3-POLIG PUR 5M</v>
          </cell>
          <cell r="C9349">
            <v>0</v>
          </cell>
          <cell r="D9349">
            <v>9.1999999999999993</v>
          </cell>
          <cell r="E9349">
            <v>9.1999999999999993</v>
          </cell>
        </row>
        <row r="9350">
          <cell r="A9350" t="str">
            <v>722001124</v>
          </cell>
          <cell r="B9350" t="str">
            <v>MQ12 ST-90° -&gt; M8 BU-90° 3-POLIG PUR 10M</v>
          </cell>
          <cell r="C9350">
            <v>0</v>
          </cell>
          <cell r="D9350">
            <v>12.46</v>
          </cell>
          <cell r="E9350">
            <v>12.46</v>
          </cell>
        </row>
        <row r="9351">
          <cell r="A9351" t="str">
            <v>722001130</v>
          </cell>
          <cell r="B9351" t="str">
            <v>MQ12 ST-90° -&gt; MQ12 BU-90° 3-POLIG PUR 1,5M</v>
          </cell>
          <cell r="C9351">
            <v>0</v>
          </cell>
          <cell r="D9351">
            <v>8.14</v>
          </cell>
          <cell r="E9351">
            <v>8.14</v>
          </cell>
        </row>
        <row r="9352">
          <cell r="A9352" t="str">
            <v>722001131</v>
          </cell>
          <cell r="B9352" t="str">
            <v>MQ12 ST-90° -&gt; MQ12 BU-90° 3-POLIG PUR 2M</v>
          </cell>
          <cell r="C9352">
            <v>0</v>
          </cell>
          <cell r="D9352">
            <v>8.5500000000000007</v>
          </cell>
          <cell r="E9352">
            <v>8.5500000000000007</v>
          </cell>
        </row>
        <row r="9353">
          <cell r="A9353" t="str">
            <v>722001132</v>
          </cell>
          <cell r="B9353" t="str">
            <v>MQ12 ST-90° -&gt; MQ12 BU-90° 3-POLIG PUR 3M</v>
          </cell>
          <cell r="C9353">
            <v>0</v>
          </cell>
          <cell r="D9353">
            <v>9.31</v>
          </cell>
          <cell r="E9353">
            <v>9.31</v>
          </cell>
        </row>
        <row r="9354">
          <cell r="A9354" t="str">
            <v>722001133</v>
          </cell>
          <cell r="B9354" t="str">
            <v>MQ12 ST-90° -&gt; MQ12 BU-90° 3-POLIG PUR 5M</v>
          </cell>
          <cell r="C9354">
            <v>0</v>
          </cell>
          <cell r="D9354">
            <v>10.89</v>
          </cell>
          <cell r="E9354">
            <v>10.89</v>
          </cell>
        </row>
        <row r="9355">
          <cell r="A9355" t="str">
            <v>722001134</v>
          </cell>
          <cell r="B9355" t="str">
            <v>MQ12 ST-90° -&gt; MQ12 BU-90° 3-POLIG PUR 10M</v>
          </cell>
          <cell r="C9355">
            <v>0</v>
          </cell>
          <cell r="D9355">
            <v>14.83</v>
          </cell>
          <cell r="E9355">
            <v>14.83</v>
          </cell>
        </row>
        <row r="9356">
          <cell r="A9356" t="str">
            <v>722001135</v>
          </cell>
          <cell r="B9356" t="str">
            <v>MQ12 ST-90° -&gt; MQ12 BU-90° 3-POLIG PUR 20M</v>
          </cell>
          <cell r="C9356">
            <v>0</v>
          </cell>
          <cell r="D9356">
            <v>22.68</v>
          </cell>
          <cell r="E9356">
            <v>22.68</v>
          </cell>
        </row>
        <row r="9357">
          <cell r="A9357" t="str">
            <v>722001140</v>
          </cell>
          <cell r="B9357" t="str">
            <v>MQ12 ST-90° 3-POLIG -&gt; OFFEN PUR 3M</v>
          </cell>
          <cell r="C9357">
            <v>0</v>
          </cell>
          <cell r="D9357">
            <v>5.89</v>
          </cell>
          <cell r="E9357">
            <v>5.89</v>
          </cell>
        </row>
        <row r="9358">
          <cell r="A9358" t="str">
            <v>722001141</v>
          </cell>
          <cell r="B9358" t="str">
            <v>MQ12 ST-90° 3-POLIG -&gt; OFFEN PUR 5M</v>
          </cell>
          <cell r="C9358">
            <v>0</v>
          </cell>
          <cell r="D9358">
            <v>7.2</v>
          </cell>
          <cell r="E9358">
            <v>7.2</v>
          </cell>
        </row>
        <row r="9359">
          <cell r="A9359" t="str">
            <v>722001142</v>
          </cell>
          <cell r="B9359" t="str">
            <v>MQ12 ST-90° 3-POLIG -&gt; OFFEN PUR 10M</v>
          </cell>
          <cell r="C9359">
            <v>0</v>
          </cell>
          <cell r="D9359">
            <v>9.31</v>
          </cell>
          <cell r="E9359">
            <v>9.31</v>
          </cell>
        </row>
        <row r="9360">
          <cell r="A9360" t="str">
            <v>722001143</v>
          </cell>
          <cell r="B9360" t="str">
            <v>MQ12 ST-90° 3-POLIG -&gt; OFFEN PUR 20M</v>
          </cell>
          <cell r="C9360">
            <v>0</v>
          </cell>
          <cell r="D9360">
            <v>17.93</v>
          </cell>
          <cell r="E9360">
            <v>17.93</v>
          </cell>
        </row>
        <row r="9361">
          <cell r="A9361" t="str">
            <v>722001145</v>
          </cell>
          <cell r="B9361" t="str">
            <v>MQ12 ST-0° 3-POLIG -&gt; OFFEN PVC 5M</v>
          </cell>
          <cell r="C9361">
            <v>0</v>
          </cell>
          <cell r="D9361">
            <v>4.25</v>
          </cell>
          <cell r="E9361">
            <v>4.25</v>
          </cell>
        </row>
        <row r="9362">
          <cell r="A9362" t="str">
            <v>722001146</v>
          </cell>
          <cell r="B9362" t="str">
            <v>MQ12 ST-0° 3-POLIG -&gt; OFFEN PVC 10M</v>
          </cell>
          <cell r="C9362">
            <v>0</v>
          </cell>
          <cell r="D9362">
            <v>5.22</v>
          </cell>
          <cell r="E9362">
            <v>5.22</v>
          </cell>
        </row>
        <row r="9363">
          <cell r="A9363" t="str">
            <v>722001148</v>
          </cell>
          <cell r="B9363" t="str">
            <v>MQ12 ST-0° 4-POLIG -&gt; OFFEN PVC 5M</v>
          </cell>
          <cell r="C9363">
            <v>0</v>
          </cell>
          <cell r="D9363">
            <v>4.7</v>
          </cell>
          <cell r="E9363">
            <v>4.7</v>
          </cell>
        </row>
        <row r="9364">
          <cell r="A9364" t="str">
            <v>722001149</v>
          </cell>
          <cell r="B9364" t="str">
            <v>MQ12 ST-0° 4-POLIG -&gt; OFFEN PVC 10M</v>
          </cell>
          <cell r="C9364">
            <v>0</v>
          </cell>
          <cell r="D9364">
            <v>5.89</v>
          </cell>
          <cell r="E9364">
            <v>5.89</v>
          </cell>
        </row>
        <row r="9365">
          <cell r="A9365" t="str">
            <v>722001153</v>
          </cell>
          <cell r="B9365" t="str">
            <v>MQ12 ST-90° 3-POLIG -&gt; VENTILST. BF C 8MM 5M</v>
          </cell>
          <cell r="C9365">
            <v>0</v>
          </cell>
          <cell r="D9365">
            <v>12.67</v>
          </cell>
          <cell r="E9365">
            <v>12.67</v>
          </cell>
        </row>
        <row r="9366">
          <cell r="A9366" t="str">
            <v>722001163</v>
          </cell>
          <cell r="B9366" t="str">
            <v xml:space="preserve">MQ12 BU-90° 4-POLIG -&gt; OFFEN PVC 20M </v>
          </cell>
          <cell r="C9366">
            <v>0</v>
          </cell>
          <cell r="D9366">
            <v>8.39</v>
          </cell>
          <cell r="E9366">
            <v>8.39</v>
          </cell>
        </row>
        <row r="9367">
          <cell r="A9367" t="str">
            <v>722001164</v>
          </cell>
          <cell r="B9367" t="str">
            <v>MQ12 BU-90° 4-POLIG -&gt; OFFEN PVC 30M</v>
          </cell>
          <cell r="C9367">
            <v>0</v>
          </cell>
          <cell r="D9367">
            <v>11.77</v>
          </cell>
          <cell r="E9367">
            <v>11.77</v>
          </cell>
        </row>
        <row r="9368">
          <cell r="A9368" t="str">
            <v>722001191</v>
          </cell>
          <cell r="B9368" t="str">
            <v>VERB-LEITUNG M12 ST-0°/ M8 BU-0° PVC UL/CSA 5M</v>
          </cell>
          <cell r="C9368"/>
          <cell r="D9368">
            <v>7.47</v>
          </cell>
          <cell r="E9368">
            <v>7.47</v>
          </cell>
        </row>
        <row r="9369">
          <cell r="A9369" t="str">
            <v>722001192</v>
          </cell>
          <cell r="B9369" t="str">
            <v>VERB-LEITUNG M12ST-0°/M8-4P/BU-0° PVC UL/CSA 10M</v>
          </cell>
          <cell r="C9369">
            <v>0</v>
          </cell>
          <cell r="D9369">
            <v>10.723333333333333</v>
          </cell>
          <cell r="E9369">
            <v>10.723333333333333</v>
          </cell>
        </row>
        <row r="9370">
          <cell r="A9370" t="str">
            <v>722001193</v>
          </cell>
          <cell r="B9370" t="str">
            <v>VERB-LEITUNG M12 ST-0°/ M8 BU-0° PVC UL/CSA 15M</v>
          </cell>
          <cell r="C9370">
            <v>0</v>
          </cell>
          <cell r="D9370">
            <v>11.34</v>
          </cell>
          <cell r="E9370">
            <v>11.34</v>
          </cell>
        </row>
        <row r="9371">
          <cell r="A9371" t="str">
            <v>722001194</v>
          </cell>
          <cell r="B9371" t="str">
            <v>VERB-LEITUNG M12 ST-0°/ M8 BU-0° PVC UL/CSA 20M</v>
          </cell>
          <cell r="C9371">
            <v>0</v>
          </cell>
          <cell r="D9371">
            <v>12.87</v>
          </cell>
          <cell r="E9371">
            <v>12.87</v>
          </cell>
        </row>
        <row r="9372">
          <cell r="A9372" t="str">
            <v>722001195</v>
          </cell>
          <cell r="B9372" t="str">
            <v>VERB-LEITUNG M12 ST-0°/ M8 BU-0° PVC UL/CSA 30M</v>
          </cell>
          <cell r="C9372">
            <v>0</v>
          </cell>
          <cell r="D9372">
            <v>17.59</v>
          </cell>
          <cell r="E9372">
            <v>17.59</v>
          </cell>
        </row>
        <row r="9373">
          <cell r="A9373" t="str">
            <v>722001196</v>
          </cell>
          <cell r="B9373" t="str">
            <v>VERB-LEITUNG M12 ST-0°/ M8 BU-0° PVC UL/CSA 40M</v>
          </cell>
          <cell r="C9373">
            <v>0</v>
          </cell>
          <cell r="D9373">
            <v>21.06</v>
          </cell>
          <cell r="E9373">
            <v>21.06</v>
          </cell>
        </row>
        <row r="9374">
          <cell r="A9374" t="str">
            <v>722001200</v>
          </cell>
          <cell r="B9374" t="str">
            <v>VERB-LEITUNG M12 ST-0°/ M8 BU-0° PVC UL/CSA 1M</v>
          </cell>
          <cell r="C9374">
            <v>0</v>
          </cell>
          <cell r="D9374">
            <v>5.65</v>
          </cell>
          <cell r="E9374">
            <v>5.71</v>
          </cell>
        </row>
        <row r="9375">
          <cell r="A9375" t="str">
            <v>722001201</v>
          </cell>
          <cell r="B9375" t="str">
            <v>VERB-LEITUNG M12 ST-0°/ M8 BU-0° PVC UL/CSA 2M</v>
          </cell>
          <cell r="C9375">
            <v>0</v>
          </cell>
          <cell r="D9375">
            <v>6.03</v>
          </cell>
          <cell r="E9375">
            <v>6.03</v>
          </cell>
        </row>
        <row r="9376">
          <cell r="A9376" t="str">
            <v>722001202</v>
          </cell>
          <cell r="B9376" t="str">
            <v>VERB-LEITUNG M12 ST-0°/ M8 BU-0° PVC UL/CSA 3M</v>
          </cell>
          <cell r="C9376">
            <v>0</v>
          </cell>
          <cell r="D9376">
            <v>6.351</v>
          </cell>
          <cell r="E9376">
            <v>6.351</v>
          </cell>
        </row>
        <row r="9377">
          <cell r="A9377" t="str">
            <v>722001203</v>
          </cell>
          <cell r="B9377" t="str">
            <v>VERB-LEITUNG M12 ST-0°/ M8 BU-0° PVC UL/CSA 5M</v>
          </cell>
          <cell r="C9377">
            <v>0</v>
          </cell>
          <cell r="D9377">
            <v>7.056</v>
          </cell>
          <cell r="E9377">
            <v>7.056</v>
          </cell>
        </row>
        <row r="9378">
          <cell r="A9378" t="str">
            <v>722001204</v>
          </cell>
          <cell r="B9378" t="str">
            <v>VERB-LEITUNG M12 ST-0°/ M8 BU-0° PVC UL/CSA 10M</v>
          </cell>
          <cell r="C9378">
            <v>0</v>
          </cell>
          <cell r="D9378">
            <v>8.4213333333333331</v>
          </cell>
          <cell r="E9378">
            <v>8.4213333333333331</v>
          </cell>
        </row>
        <row r="9379">
          <cell r="A9379" t="str">
            <v>722001205</v>
          </cell>
          <cell r="B9379" t="str">
            <v>VERB-LEITUNG M12 ST-0°/ M8 BU-0° PVC UL/CSA 15M</v>
          </cell>
          <cell r="C9379">
            <v>0</v>
          </cell>
          <cell r="D9379">
            <v>10.116250000000001</v>
          </cell>
          <cell r="E9379">
            <v>10.116250000000001</v>
          </cell>
        </row>
        <row r="9380">
          <cell r="A9380" t="str">
            <v>722001206</v>
          </cell>
          <cell r="B9380" t="str">
            <v>VERB-LEITUNG M12 ST-0°/ M8 BU-0° PVC UL/CSA 20M</v>
          </cell>
          <cell r="C9380">
            <v>0</v>
          </cell>
          <cell r="D9380">
            <v>12.079333333333333</v>
          </cell>
          <cell r="E9380">
            <v>12.079333333333333</v>
          </cell>
        </row>
        <row r="9381">
          <cell r="A9381" t="str">
            <v>722001207</v>
          </cell>
          <cell r="B9381" t="str">
            <v>VERB-LEITUNG M12 ST-0°/ M8 BU-0° PVC UL/CSA 25M</v>
          </cell>
          <cell r="C9381">
            <v>0</v>
          </cell>
          <cell r="D9381">
            <v>14.442</v>
          </cell>
          <cell r="E9381">
            <v>14.442</v>
          </cell>
        </row>
        <row r="9382">
          <cell r="A9382" t="str">
            <v>722001208</v>
          </cell>
          <cell r="B9382" t="str">
            <v>VERB-LEITUNG M12 ST-0°/ M8 BU-0° PVC UL/CSA 2,5M</v>
          </cell>
          <cell r="C9382">
            <v>0</v>
          </cell>
          <cell r="D9382">
            <v>7.5449999999999999</v>
          </cell>
          <cell r="E9382">
            <v>7.5449999999999999</v>
          </cell>
        </row>
        <row r="9383">
          <cell r="A9383" t="str">
            <v>722001209</v>
          </cell>
          <cell r="B9383" t="str">
            <v>VERB-LEITUNG M12 ST-0°/ M8 BU-0° PVC UL/CSA 30M</v>
          </cell>
          <cell r="C9383">
            <v>0</v>
          </cell>
          <cell r="D9383">
            <v>16.4236</v>
          </cell>
          <cell r="E9383">
            <v>16.4236</v>
          </cell>
        </row>
        <row r="9384">
          <cell r="A9384" t="str">
            <v>722001210</v>
          </cell>
          <cell r="B9384" t="str">
            <v>VERB-LEITUNG M12 ST-0°/ M8 BU-0° PVC UL/CSA 35M</v>
          </cell>
          <cell r="C9384">
            <v>0</v>
          </cell>
          <cell r="D9384">
            <v>19.576666666666664</v>
          </cell>
          <cell r="E9384">
            <v>19.576666666666664</v>
          </cell>
        </row>
        <row r="9385">
          <cell r="A9385" t="str">
            <v>722001211</v>
          </cell>
          <cell r="B9385" t="str">
            <v>VERB-LEITUNG M12 ST-0°/ M8 BU-0° PVC UL/CSA 40M</v>
          </cell>
          <cell r="C9385">
            <v>0</v>
          </cell>
          <cell r="D9385">
            <v>21.56</v>
          </cell>
          <cell r="E9385">
            <v>21.56</v>
          </cell>
        </row>
        <row r="9386">
          <cell r="A9386" t="str">
            <v>722001212</v>
          </cell>
          <cell r="B9386" t="str">
            <v>VERB-LEITUNG M12 ST-0°/ M8 BU-0° PVC UL/CSA 50M</v>
          </cell>
          <cell r="C9386">
            <v>0</v>
          </cell>
          <cell r="D9386">
            <v>25.274000000000001</v>
          </cell>
          <cell r="E9386">
            <v>25.274000000000001</v>
          </cell>
        </row>
        <row r="9387">
          <cell r="A9387" t="str">
            <v>722001230</v>
          </cell>
          <cell r="B9387" t="str">
            <v>VERB-LEITUNG M12 ST-0°/ M12 BU-90° PVC UL/CSA 1M</v>
          </cell>
          <cell r="C9387"/>
          <cell r="D9387">
            <v>6.79</v>
          </cell>
          <cell r="E9387">
            <v>6.79</v>
          </cell>
        </row>
        <row r="9388">
          <cell r="A9388" t="str">
            <v>722001231</v>
          </cell>
          <cell r="B9388" t="str">
            <v>VERB-LEITUNG M12 ST-0°/ M12 BU-90° PVC UL/CSA 2M</v>
          </cell>
          <cell r="C9388">
            <v>0</v>
          </cell>
          <cell r="D9388">
            <v>7.02</v>
          </cell>
          <cell r="E9388">
            <v>7.02</v>
          </cell>
        </row>
        <row r="9389">
          <cell r="A9389" t="str">
            <v>722001232</v>
          </cell>
          <cell r="B9389" t="str">
            <v>VERB-LEITUNG M12 ST-0°/ M12 BU-90° PVC UL/CSA 3M</v>
          </cell>
          <cell r="C9389">
            <v>0</v>
          </cell>
          <cell r="D9389">
            <v>7.2633333333333328</v>
          </cell>
          <cell r="E9389">
            <v>7.2633333333333328</v>
          </cell>
        </row>
        <row r="9390">
          <cell r="A9390" t="str">
            <v>722001233</v>
          </cell>
          <cell r="B9390" t="str">
            <v>VERB-LEITUNG M12 ST-0°/ M12 BU-90° PVC UL/CSA 5M</v>
          </cell>
          <cell r="C9390">
            <v>0</v>
          </cell>
          <cell r="D9390">
            <v>8.2720000000000002</v>
          </cell>
          <cell r="E9390">
            <v>8.2720000000000002</v>
          </cell>
        </row>
        <row r="9391">
          <cell r="A9391" t="str">
            <v>722001234</v>
          </cell>
          <cell r="B9391" t="str">
            <v>VERB-LEITUNG M12 ST-0°/ M12 BU-90° PVC UL/CSA 10M</v>
          </cell>
          <cell r="C9391">
            <v>0</v>
          </cell>
          <cell r="D9391">
            <v>10.06</v>
          </cell>
          <cell r="E9391">
            <v>10.06</v>
          </cell>
        </row>
        <row r="9392">
          <cell r="A9392" t="str">
            <v>722001235</v>
          </cell>
          <cell r="B9392" t="str">
            <v>VERB-LEITUNG M12 ST-0°/ M12 BU-90° PVC UL/CSA 15M</v>
          </cell>
          <cell r="C9392">
            <v>0</v>
          </cell>
          <cell r="D9392">
            <v>11.443666666666667</v>
          </cell>
          <cell r="E9392">
            <v>11.443666666666667</v>
          </cell>
        </row>
        <row r="9393">
          <cell r="A9393" t="str">
            <v>722001236</v>
          </cell>
          <cell r="B9393" t="str">
            <v>VERB-LEITUNG M12 ST-0°/ M12 BU-90° PVC UL/CSA 20M</v>
          </cell>
          <cell r="C9393">
            <v>0</v>
          </cell>
          <cell r="D9393">
            <v>13.145486725663718</v>
          </cell>
          <cell r="E9393">
            <v>13.145486725663718</v>
          </cell>
        </row>
        <row r="9394">
          <cell r="A9394" t="str">
            <v>722001237</v>
          </cell>
          <cell r="B9394" t="str">
            <v>VERB-LEITUNG M12 ST-0°/ M12 BU-90° PVC UL/CSA 25M</v>
          </cell>
          <cell r="C9394">
            <v>0</v>
          </cell>
          <cell r="D9394">
            <v>15.55</v>
          </cell>
          <cell r="E9394">
            <v>15.55</v>
          </cell>
        </row>
        <row r="9395">
          <cell r="A9395" t="str">
            <v>722001238</v>
          </cell>
          <cell r="B9395" t="str">
            <v>VERB-LEITUNG M12 ST-0°/ M12 BU-90° PVC UL/CSA 2,5M</v>
          </cell>
          <cell r="C9395">
            <v>0</v>
          </cell>
          <cell r="D9395">
            <v>7.18</v>
          </cell>
          <cell r="E9395">
            <v>7.18</v>
          </cell>
        </row>
        <row r="9396">
          <cell r="A9396" t="str">
            <v>722001239</v>
          </cell>
          <cell r="B9396" t="str">
            <v>VERB-LEITUNG M12 ST-0°/ M12 BU-90° PVC UL/CSA 30M</v>
          </cell>
          <cell r="C9396">
            <v>0</v>
          </cell>
          <cell r="D9396">
            <v>18.877407682512732</v>
          </cell>
          <cell r="E9396">
            <v>18.877407682512732</v>
          </cell>
        </row>
        <row r="9397">
          <cell r="A9397" t="str">
            <v>722001240</v>
          </cell>
          <cell r="B9397" t="str">
            <v>VERB-LEITUNG M12 ST-0°/ M12 BU-90° PVC UL/CSA 35M</v>
          </cell>
          <cell r="C9397">
            <v>0</v>
          </cell>
          <cell r="D9397">
            <v>21.493749999999999</v>
          </cell>
          <cell r="E9397">
            <v>21.493749999999999</v>
          </cell>
        </row>
        <row r="9398">
          <cell r="A9398" t="str">
            <v>722001241</v>
          </cell>
          <cell r="B9398" t="str">
            <v>VERB-LEITUNG M12 ST-0°/ M12 BU-90° PVC UL/CSA 40M</v>
          </cell>
          <cell r="C9398">
            <v>0</v>
          </cell>
          <cell r="D9398">
            <v>23.193750000000001</v>
          </cell>
          <cell r="E9398">
            <v>23.193750000000001</v>
          </cell>
        </row>
        <row r="9399">
          <cell r="A9399" t="str">
            <v>722001242</v>
          </cell>
          <cell r="B9399" t="str">
            <v>VERB-LEITUNG M12 ST-0°/ M12 BU-90° PVC UL/CSA 50M</v>
          </cell>
          <cell r="C9399">
            <v>0</v>
          </cell>
          <cell r="D9399">
            <v>27.8</v>
          </cell>
          <cell r="E9399">
            <v>27.8</v>
          </cell>
        </row>
        <row r="9400">
          <cell r="A9400" t="str">
            <v>722001243</v>
          </cell>
          <cell r="B9400" t="str">
            <v>M12 ST-0° FREI. LEITUNGSE. 4-POL. PVC UL/CSA 5M</v>
          </cell>
          <cell r="C9400"/>
          <cell r="D9400">
            <v>5.04</v>
          </cell>
          <cell r="E9400">
            <v>5.04</v>
          </cell>
        </row>
        <row r="9401">
          <cell r="A9401" t="str">
            <v>722001244</v>
          </cell>
          <cell r="B9401" t="str">
            <v>M12 ST-0° FREI. LEITUNGSE. 4-POL. PVC UL/CSA 10M</v>
          </cell>
          <cell r="C9401">
            <v>0</v>
          </cell>
          <cell r="D9401">
            <v>6.48</v>
          </cell>
          <cell r="E9401">
            <v>6.48</v>
          </cell>
        </row>
        <row r="9402">
          <cell r="A9402" t="str">
            <v>722001245</v>
          </cell>
          <cell r="B9402" t="str">
            <v>M12 ST-0° FREI. LEITUNGSE. 4-POL. PVC UL/CSA 15M</v>
          </cell>
          <cell r="C9402"/>
          <cell r="D9402">
            <v>7.92</v>
          </cell>
          <cell r="E9402">
            <v>7.92</v>
          </cell>
        </row>
        <row r="9403">
          <cell r="A9403" t="str">
            <v>722001246</v>
          </cell>
          <cell r="B9403" t="str">
            <v>M12 ST-0° FREI. LEITUNGSE. 4-POL. PVC UL/CSA 20M</v>
          </cell>
          <cell r="C9403"/>
          <cell r="D9403">
            <v>9.3800000000000008</v>
          </cell>
          <cell r="E9403">
            <v>9.3800000000000008</v>
          </cell>
        </row>
        <row r="9404">
          <cell r="A9404" t="str">
            <v>722001247</v>
          </cell>
          <cell r="B9404" t="str">
            <v>M12 ST-0° FREI. LEITUNGSE. 3-POL. PVC UL/CSA 25M</v>
          </cell>
          <cell r="C9404"/>
          <cell r="D9404">
            <v>9.65</v>
          </cell>
          <cell r="E9404">
            <v>9.65</v>
          </cell>
        </row>
        <row r="9405">
          <cell r="A9405" t="str">
            <v>722001252</v>
          </cell>
          <cell r="B9405" t="str">
            <v>VERB-LEITUNG M12 ST-0°/ M12 BU-0° PVC UL/CSA 3M</v>
          </cell>
          <cell r="C9405">
            <v>0</v>
          </cell>
          <cell r="D9405">
            <v>8.0472727272727269</v>
          </cell>
          <cell r="E9405">
            <v>8.0472727272727269</v>
          </cell>
        </row>
        <row r="9406">
          <cell r="A9406" t="str">
            <v>722001253</v>
          </cell>
          <cell r="B9406" t="str">
            <v>VERB-LEITUNG M12 ST-0°/ M12 BU-0° PVC UL/CSA 5M</v>
          </cell>
          <cell r="C9406">
            <v>0</v>
          </cell>
          <cell r="D9406">
            <v>8.3699999999999992</v>
          </cell>
          <cell r="E9406">
            <v>8.3699999999999992</v>
          </cell>
        </row>
        <row r="9407">
          <cell r="A9407" t="str">
            <v>722001254</v>
          </cell>
          <cell r="B9407" t="str">
            <v>VERB-LEITUNG M12 ST-0°/ M12 BU-0° PVC UL/CSA 10M</v>
          </cell>
          <cell r="C9407">
            <v>0</v>
          </cell>
          <cell r="D9407">
            <v>11.037666666666667</v>
          </cell>
          <cell r="E9407">
            <v>11.037666666666667</v>
          </cell>
        </row>
        <row r="9408">
          <cell r="A9408" t="str">
            <v>722001255</v>
          </cell>
          <cell r="B9408" t="str">
            <v>VERB-LEITUNG M12 ST-0°/ M12 BU-0° PVC UL/CSA 15M</v>
          </cell>
          <cell r="C9408">
            <v>0</v>
          </cell>
          <cell r="D9408">
            <v>11.54</v>
          </cell>
          <cell r="E9408">
            <v>11.54</v>
          </cell>
        </row>
        <row r="9409">
          <cell r="A9409" t="str">
            <v>722001256</v>
          </cell>
          <cell r="B9409" t="str">
            <v>VERB-LEITUNG M12 ST-0°/ M12 BU-0° PVC UL/CSA 20M</v>
          </cell>
          <cell r="C9409">
            <v>0</v>
          </cell>
          <cell r="D9409">
            <v>13.14</v>
          </cell>
          <cell r="E9409">
            <v>13.14</v>
          </cell>
        </row>
        <row r="9410">
          <cell r="A9410" t="str">
            <v>722001257</v>
          </cell>
          <cell r="B9410" t="str">
            <v>VERB-LEITUNG M12 ST-0°/ M12 BU-0° PVC UL/CSA 30M</v>
          </cell>
          <cell r="C9410">
            <v>0</v>
          </cell>
          <cell r="D9410">
            <v>17.98</v>
          </cell>
          <cell r="E9410">
            <v>17.98</v>
          </cell>
        </row>
        <row r="9411">
          <cell r="A9411" t="str">
            <v>722001258</v>
          </cell>
          <cell r="B9411" t="str">
            <v>VERB-LEITUNG M12 ST-0°/ M12 BU-0° PVC UL/CSA 2,5M</v>
          </cell>
          <cell r="C9411"/>
          <cell r="D9411">
            <v>7.58</v>
          </cell>
          <cell r="E9411">
            <v>7.58</v>
          </cell>
        </row>
        <row r="9412">
          <cell r="A9412" t="str">
            <v>722001259</v>
          </cell>
          <cell r="B9412" t="str">
            <v>VERB-LEITUNG M12 ST-0°/ M12 BU-0° PVC UL/CSA 40M</v>
          </cell>
          <cell r="C9412"/>
          <cell r="D9412">
            <v>21.46</v>
          </cell>
          <cell r="E9412">
            <v>21.46</v>
          </cell>
        </row>
        <row r="9413">
          <cell r="A9413" t="str">
            <v>722001270</v>
          </cell>
          <cell r="B9413" t="str">
            <v>M12 ST-0° /M12 BU-0° PVC 1,0M ACHTUNG SONDER</v>
          </cell>
          <cell r="C9413"/>
          <cell r="D9413">
            <v>6.79</v>
          </cell>
          <cell r="E9413">
            <v>6.79</v>
          </cell>
        </row>
        <row r="9414">
          <cell r="A9414" t="str">
            <v>722001271</v>
          </cell>
          <cell r="B9414" t="str">
            <v>M12 ST-0° /M12 BU-0° PVC 2,0M ACHTUNG SONDER</v>
          </cell>
          <cell r="C9414"/>
          <cell r="D9414">
            <v>6.34</v>
          </cell>
          <cell r="E9414">
            <v>6.34</v>
          </cell>
        </row>
        <row r="9415">
          <cell r="A9415" t="str">
            <v>722001272</v>
          </cell>
          <cell r="B9415" t="str">
            <v>M12 ST-0° /M12 BU-0° PVC 3,0M ACHTUNG SONDER</v>
          </cell>
          <cell r="C9415">
            <v>0</v>
          </cell>
          <cell r="D9415">
            <v>6.64</v>
          </cell>
          <cell r="E9415">
            <v>6.64</v>
          </cell>
        </row>
        <row r="9416">
          <cell r="A9416" t="str">
            <v>722001273</v>
          </cell>
          <cell r="B9416" t="str">
            <v>M12 ST-0° /M12 BU-0° PVC 5,0M ACHTUNG SONDER</v>
          </cell>
          <cell r="C9416">
            <v>0</v>
          </cell>
          <cell r="D9416">
            <v>7.13</v>
          </cell>
          <cell r="E9416">
            <v>7.13</v>
          </cell>
        </row>
        <row r="9417">
          <cell r="A9417" t="str">
            <v>722001274</v>
          </cell>
          <cell r="B9417" t="str">
            <v>M12 ST-0° /M12 BU-0° PVC 10,0M ACHTUNG SONDER</v>
          </cell>
          <cell r="C9417">
            <v>0</v>
          </cell>
          <cell r="D9417">
            <v>8.39</v>
          </cell>
          <cell r="E9417">
            <v>8.39</v>
          </cell>
        </row>
        <row r="9418">
          <cell r="A9418" t="str">
            <v>722001275</v>
          </cell>
          <cell r="B9418" t="str">
            <v>M12 ST-0° /M12 BU-0° PVC 15,0M ACHTUNG SONDER</v>
          </cell>
          <cell r="C9418"/>
          <cell r="D9418">
            <v>9.6999999999999993</v>
          </cell>
          <cell r="E9418">
            <v>9.6999999999999993</v>
          </cell>
        </row>
        <row r="9419">
          <cell r="A9419" t="str">
            <v>722001300</v>
          </cell>
          <cell r="B9419" t="str">
            <v>Verb.-Leitung M12 St-0°/ M8 Bu-0° PUR UL/CSA 1m</v>
          </cell>
          <cell r="C9419">
            <v>0</v>
          </cell>
          <cell r="D9419">
            <v>5.89</v>
          </cell>
          <cell r="E9419">
            <v>5.89</v>
          </cell>
        </row>
        <row r="9420">
          <cell r="A9420" t="str">
            <v>722001301</v>
          </cell>
          <cell r="B9420" t="str">
            <v>Verb.-Leitung M12 St-0°/ M8 Bu-0° PUR UL/CSA 2m</v>
          </cell>
          <cell r="C9420">
            <v>0</v>
          </cell>
          <cell r="D9420">
            <v>6.57</v>
          </cell>
          <cell r="E9420">
            <v>6.57</v>
          </cell>
        </row>
        <row r="9421">
          <cell r="A9421" t="str">
            <v>722001302</v>
          </cell>
          <cell r="B9421" t="str">
            <v>Verb.-Leitung M12 St-0°/ M8 Bu-0° PUR UL/CSA 3m</v>
          </cell>
          <cell r="C9421">
            <v>0</v>
          </cell>
          <cell r="D9421">
            <v>7.15</v>
          </cell>
          <cell r="E9421">
            <v>7.15</v>
          </cell>
        </row>
        <row r="9422">
          <cell r="A9422" t="str">
            <v>722001303</v>
          </cell>
          <cell r="B9422" t="str">
            <v>Verb.-Leitung M12 St-0°/ M8 Bu-0° PUR UL/CSA 5m</v>
          </cell>
          <cell r="C9422">
            <v>0</v>
          </cell>
          <cell r="D9422">
            <v>7.4155882352941171</v>
          </cell>
          <cell r="E9422">
            <v>7.4155882352941171</v>
          </cell>
        </row>
        <row r="9423">
          <cell r="A9423" t="str">
            <v>722001304</v>
          </cell>
          <cell r="B9423" t="str">
            <v>Verb.-Leitung M12 St-0°/ M8 Bu-0° PUR UL/CSA 10m</v>
          </cell>
          <cell r="C9423">
            <v>0</v>
          </cell>
          <cell r="D9423">
            <v>10.231538461538461</v>
          </cell>
          <cell r="E9423">
            <v>10.231538461538461</v>
          </cell>
        </row>
        <row r="9424">
          <cell r="A9424" t="str">
            <v>722001305</v>
          </cell>
          <cell r="B9424" t="str">
            <v>Verb.-Leitung M12 St-0°/ M8 Bu-0° PUR UL/CSA 15m</v>
          </cell>
          <cell r="C9424">
            <v>0</v>
          </cell>
          <cell r="D9424">
            <v>13.209129032258065</v>
          </cell>
          <cell r="E9424">
            <v>13.209129032258065</v>
          </cell>
        </row>
        <row r="9425">
          <cell r="A9425" t="str">
            <v>722001306</v>
          </cell>
          <cell r="B9425" t="str">
            <v>Verb.-Leitung M12 St-0°/ M8 Bu-0° PUR UL/CSA 20m</v>
          </cell>
          <cell r="C9425">
            <v>0</v>
          </cell>
          <cell r="D9425">
            <v>16.131</v>
          </cell>
          <cell r="E9425">
            <v>16.131</v>
          </cell>
        </row>
        <row r="9426">
          <cell r="A9426" t="str">
            <v>722001307</v>
          </cell>
          <cell r="B9426" t="str">
            <v>Verb.-Leitung M12 St-0°/ M8 Bu-0° PUR UL/CSA 25m</v>
          </cell>
          <cell r="C9426">
            <v>0</v>
          </cell>
          <cell r="D9426">
            <v>19.260200000000001</v>
          </cell>
          <cell r="E9426">
            <v>19.260200000000001</v>
          </cell>
        </row>
        <row r="9427">
          <cell r="A9427" t="str">
            <v>722001308</v>
          </cell>
          <cell r="B9427" t="str">
            <v>Verb.-Leitung M12 St-0°/ M8 Bu-0° PUR UL/CSA 2,5m</v>
          </cell>
          <cell r="C9427">
            <v>0</v>
          </cell>
          <cell r="D9427">
            <v>6.86</v>
          </cell>
          <cell r="E9427">
            <v>6.86</v>
          </cell>
        </row>
        <row r="9428">
          <cell r="A9428" t="str">
            <v>722001309</v>
          </cell>
          <cell r="B9428" t="str">
            <v>Verb.-Leitung M12 St-0°/ M8 Bu-0° PUR UL/CSA 30m</v>
          </cell>
          <cell r="C9428">
            <v>0</v>
          </cell>
          <cell r="D9428">
            <v>0</v>
          </cell>
          <cell r="E9428">
            <v>0</v>
          </cell>
        </row>
        <row r="9429">
          <cell r="A9429" t="str">
            <v>722001310</v>
          </cell>
          <cell r="B9429" t="str">
            <v>Verb.-Leitung M12 St-0°/ M8 Bu-0° PUR UL/CSA 35m</v>
          </cell>
          <cell r="C9429">
            <v>0</v>
          </cell>
          <cell r="D9429">
            <v>0</v>
          </cell>
          <cell r="E9429">
            <v>0</v>
          </cell>
        </row>
        <row r="9430">
          <cell r="A9430" t="str">
            <v>722001311</v>
          </cell>
          <cell r="B9430" t="str">
            <v>Verb.-Leitung M12 St-0°/ M8 Bu-0° PUR UL/CSA 40m</v>
          </cell>
          <cell r="C9430">
            <v>0</v>
          </cell>
          <cell r="D9430">
            <v>0</v>
          </cell>
          <cell r="E9430">
            <v>0</v>
          </cell>
        </row>
        <row r="9431">
          <cell r="A9431" t="str">
            <v>722001312</v>
          </cell>
          <cell r="B9431" t="str">
            <v>Verb.-Leitung M12 St-0°/ M8 Bu-0° PUR UL/CSA 50m</v>
          </cell>
          <cell r="C9431">
            <v>0</v>
          </cell>
          <cell r="D9431">
            <v>0</v>
          </cell>
          <cell r="E9431">
            <v>0</v>
          </cell>
        </row>
        <row r="9432">
          <cell r="A9432" t="str">
            <v>722001330</v>
          </cell>
          <cell r="B9432" t="str">
            <v>Verb.-Leitung M12 St-0°/ M12 Bu-90° PUR UL/CSA 1m</v>
          </cell>
          <cell r="C9432">
            <v>0</v>
          </cell>
          <cell r="D9432">
            <v>7.06</v>
          </cell>
          <cell r="E9432">
            <v>7.06</v>
          </cell>
        </row>
        <row r="9433">
          <cell r="A9433" t="str">
            <v>722001331</v>
          </cell>
          <cell r="B9433" t="str">
            <v>Verb.-Leitung M12 St-0°/ M12 Bu-90° PUR UL/CSA 2m</v>
          </cell>
          <cell r="C9433">
            <v>0</v>
          </cell>
          <cell r="D9433">
            <v>7.9</v>
          </cell>
          <cell r="E9433">
            <v>7.9</v>
          </cell>
        </row>
        <row r="9434">
          <cell r="A9434" t="str">
            <v>722001332</v>
          </cell>
          <cell r="B9434" t="str">
            <v>Verb.-Leitung M12 St-0°/ M12 Bu-90° PUR UL/CSA 3m</v>
          </cell>
          <cell r="C9434">
            <v>0</v>
          </cell>
          <cell r="D9434">
            <v>7.3822000000000001</v>
          </cell>
          <cell r="E9434">
            <v>7.3822000000000001</v>
          </cell>
        </row>
        <row r="9435">
          <cell r="A9435" t="str">
            <v>722001333</v>
          </cell>
          <cell r="B9435" t="str">
            <v>Verb.-Leitung M12 St-0°/ M12 Bu-90° PUR UL/CSA 5m</v>
          </cell>
          <cell r="C9435">
            <v>0</v>
          </cell>
          <cell r="D9435">
            <v>8.9957647058823529</v>
          </cell>
          <cell r="E9435">
            <v>8.9957647058823529</v>
          </cell>
        </row>
        <row r="9436">
          <cell r="A9436" t="str">
            <v>722001334</v>
          </cell>
          <cell r="B9436" t="str">
            <v>Verb.-Leitung M12 St-0°/ M12 Bu-90° PUR UL/CSA 10m</v>
          </cell>
          <cell r="C9436">
            <v>0</v>
          </cell>
          <cell r="D9436">
            <v>12.429731707317073</v>
          </cell>
          <cell r="E9436">
            <v>12.429731707317073</v>
          </cell>
        </row>
        <row r="9437">
          <cell r="A9437" t="str">
            <v>722001335</v>
          </cell>
          <cell r="B9437" t="str">
            <v>Verb.-Leitung M12 St-0°/ M12 Bu-90° PUR UL/CSA 15m</v>
          </cell>
          <cell r="C9437">
            <v>0</v>
          </cell>
          <cell r="D9437">
            <v>16.068702127659574</v>
          </cell>
          <cell r="E9437">
            <v>16.068702127659574</v>
          </cell>
        </row>
        <row r="9438">
          <cell r="A9438" t="str">
            <v>722001336</v>
          </cell>
          <cell r="B9438" t="str">
            <v>Verb.-Leitung M12 St-0°/ M12 Bu-90° PUR UL/CSA 20m</v>
          </cell>
          <cell r="C9438">
            <v>0</v>
          </cell>
          <cell r="D9438">
            <v>19.652999999999999</v>
          </cell>
          <cell r="E9438">
            <v>19.652999999999999</v>
          </cell>
        </row>
        <row r="9439">
          <cell r="A9439" t="str">
            <v>722001337</v>
          </cell>
          <cell r="B9439" t="str">
            <v>Verb.-Leitung M12 St-0°/ M12 Bu-90° PUR UL/CSA 25m</v>
          </cell>
          <cell r="C9439">
            <v>0</v>
          </cell>
          <cell r="D9439">
            <v>23.900600000000001</v>
          </cell>
          <cell r="E9439">
            <v>23.900600000000001</v>
          </cell>
        </row>
        <row r="9440">
          <cell r="A9440" t="str">
            <v>722001338</v>
          </cell>
          <cell r="B9440" t="str">
            <v>Verb.-Leitung M12 St-0°/ M12 Bu-90° PUR UL/CSA 2,5</v>
          </cell>
          <cell r="C9440">
            <v>0</v>
          </cell>
          <cell r="D9440">
            <v>8.2799999999999994</v>
          </cell>
          <cell r="E9440">
            <v>8.2799999999999994</v>
          </cell>
        </row>
        <row r="9441">
          <cell r="A9441" t="str">
            <v>722001339</v>
          </cell>
          <cell r="B9441" t="str">
            <v>Verb.-Leitung M12 St-0°/ M12 Bu-90° PUR UL/CSA 30m</v>
          </cell>
          <cell r="C9441">
            <v>0</v>
          </cell>
          <cell r="D9441">
            <v>32.89</v>
          </cell>
          <cell r="E9441">
            <v>32.89</v>
          </cell>
        </row>
        <row r="9442">
          <cell r="A9442" t="str">
            <v>722001340</v>
          </cell>
          <cell r="B9442" t="str">
            <v>Verb.-Leitung M12 St-0°/ M12 Bu-90° PUR UL/CSA 35m</v>
          </cell>
          <cell r="C9442">
            <v>0</v>
          </cell>
          <cell r="D9442">
            <v>0</v>
          </cell>
          <cell r="E9442">
            <v>0</v>
          </cell>
        </row>
        <row r="9443">
          <cell r="A9443" t="str">
            <v>722001341</v>
          </cell>
          <cell r="B9443" t="str">
            <v>Verb.-Leitung M12 St-0°/ M12 Bu-90° PUR UL/CSA 40m</v>
          </cell>
          <cell r="C9443"/>
          <cell r="D9443">
            <v>41.56</v>
          </cell>
          <cell r="E9443">
            <v>41.56</v>
          </cell>
        </row>
        <row r="9444">
          <cell r="A9444" t="str">
            <v>722001342</v>
          </cell>
          <cell r="B9444" t="str">
            <v>Verb.-Leitung M12 St-0°/ M12 Bu-90° PUR UL/CSA 50m</v>
          </cell>
          <cell r="C9444">
            <v>0</v>
          </cell>
          <cell r="D9444">
            <v>0</v>
          </cell>
          <cell r="E9444">
            <v>0</v>
          </cell>
        </row>
        <row r="9445">
          <cell r="A9445" t="str">
            <v>722001352</v>
          </cell>
          <cell r="B9445" t="str">
            <v>Verb.-Leitung M12 St-0°/ M12 Bu-0° PUR UL/CSA 3m</v>
          </cell>
          <cell r="C9445">
            <v>0</v>
          </cell>
          <cell r="D9445">
            <v>9.09</v>
          </cell>
          <cell r="E9445">
            <v>9.09</v>
          </cell>
        </row>
        <row r="9446">
          <cell r="A9446" t="str">
            <v>722001353</v>
          </cell>
          <cell r="B9446" t="str">
            <v>Verb.-Leitung M12 St-0°/ M12 Bu-0° PUR UL/CSA 5m</v>
          </cell>
          <cell r="C9446">
            <v>0</v>
          </cell>
          <cell r="D9446">
            <v>9.7231818181818177</v>
          </cell>
          <cell r="E9446">
            <v>9.7231818181818177</v>
          </cell>
        </row>
        <row r="9447">
          <cell r="A9447" t="str">
            <v>722001354</v>
          </cell>
          <cell r="B9447" t="str">
            <v>Verb.-Leitung M12 St-0°/ M12 Bu-0° PUR UL/CSA 10m</v>
          </cell>
          <cell r="C9447">
            <v>0</v>
          </cell>
          <cell r="D9447">
            <v>13.608864864864865</v>
          </cell>
          <cell r="E9447">
            <v>13.608864864864865</v>
          </cell>
        </row>
        <row r="9448">
          <cell r="A9448" t="str">
            <v>722001355</v>
          </cell>
          <cell r="B9448" t="str">
            <v>Verb.-Leitung M12 St-0°/ M12 Bu-0° PUR UL/CSA 15m</v>
          </cell>
          <cell r="C9448">
            <v>0</v>
          </cell>
          <cell r="D9448">
            <v>17.596596153846153</v>
          </cell>
          <cell r="E9448">
            <v>17.596596153846153</v>
          </cell>
        </row>
        <row r="9449">
          <cell r="A9449" t="str">
            <v>722001356</v>
          </cell>
          <cell r="B9449" t="str">
            <v>Verb.-Leitung M12 St-0°/ M12 Bu-0° PUR UL/CSA 20m</v>
          </cell>
          <cell r="C9449">
            <v>0</v>
          </cell>
          <cell r="D9449">
            <v>25.8565</v>
          </cell>
          <cell r="E9449">
            <v>25.8565</v>
          </cell>
        </row>
        <row r="9450">
          <cell r="A9450" t="str">
            <v>722001357</v>
          </cell>
          <cell r="B9450" t="str">
            <v>Verb.-Leitung M12 St-0°/ M12 Bu-0° PUR UL/CSA 30m</v>
          </cell>
          <cell r="C9450">
            <v>0</v>
          </cell>
          <cell r="D9450">
            <v>38.694499999999998</v>
          </cell>
          <cell r="E9450">
            <v>38.694499999999998</v>
          </cell>
        </row>
        <row r="9451">
          <cell r="A9451" t="str">
            <v>722001358</v>
          </cell>
          <cell r="B9451" t="str">
            <v>Verb.-Leitung M12 St-0°/ M12 Bu-0° PUR UL/CSA 2,5m</v>
          </cell>
          <cell r="C9451">
            <v>0</v>
          </cell>
          <cell r="D9451">
            <v>8.75</v>
          </cell>
          <cell r="E9451">
            <v>8.75</v>
          </cell>
        </row>
        <row r="9452">
          <cell r="A9452" t="str">
            <v>722001359</v>
          </cell>
          <cell r="B9452" t="str">
            <v>Verb.-Leitung M12 St-0°/ M12 Bu-0° PUR UL/CSA 40m</v>
          </cell>
          <cell r="C9452">
            <v>0</v>
          </cell>
          <cell r="D9452">
            <v>44.82</v>
          </cell>
          <cell r="E9452">
            <v>44.82</v>
          </cell>
        </row>
        <row r="9453">
          <cell r="A9453" t="str">
            <v>722001400</v>
          </cell>
          <cell r="B9453" t="str">
            <v>VERB-LEITUNG M8 ST-0°/ M8 BU-0° PUR UL/CSA 1M</v>
          </cell>
          <cell r="C9453">
            <v>0</v>
          </cell>
          <cell r="D9453">
            <v>6.91</v>
          </cell>
          <cell r="E9453">
            <v>6.91</v>
          </cell>
        </row>
        <row r="9454">
          <cell r="A9454" t="str">
            <v>722001401</v>
          </cell>
          <cell r="B9454" t="str">
            <v>VERB-LEITUNG M8 ST-0°/ M8 BU-0° PUR UL/CSA 2M</v>
          </cell>
          <cell r="C9454">
            <v>0</v>
          </cell>
          <cell r="D9454">
            <v>7.63</v>
          </cell>
          <cell r="E9454">
            <v>7.63</v>
          </cell>
        </row>
        <row r="9455">
          <cell r="A9455" t="str">
            <v>722001402</v>
          </cell>
          <cell r="B9455" t="str">
            <v>VERB-LEITUNG M8 ST-0°/ M8 BU-0° PUR UL/CSA 3M</v>
          </cell>
          <cell r="C9455">
            <v>0</v>
          </cell>
          <cell r="D9455">
            <v>6.65</v>
          </cell>
          <cell r="E9455">
            <v>6.65</v>
          </cell>
        </row>
        <row r="9456">
          <cell r="A9456" t="str">
            <v>722001403</v>
          </cell>
          <cell r="B9456" t="str">
            <v>VERB-LEITUNG M8 ST-0°/ M8 BU-0° PUR UL/CSA 5M</v>
          </cell>
          <cell r="C9456">
            <v>0</v>
          </cell>
          <cell r="D9456">
            <v>9.5399999999999991</v>
          </cell>
          <cell r="E9456">
            <v>9.5399999999999991</v>
          </cell>
        </row>
        <row r="9457">
          <cell r="A9457" t="str">
            <v>722001405</v>
          </cell>
          <cell r="B9457" t="str">
            <v>VERB-LEITUNG M8 ST-0°/ M8 BU-0° PUR UL/CSA 10M</v>
          </cell>
          <cell r="C9457">
            <v>0</v>
          </cell>
          <cell r="D9457">
            <v>12.78</v>
          </cell>
          <cell r="E9457">
            <v>12.78</v>
          </cell>
        </row>
        <row r="9458">
          <cell r="A9458" t="str">
            <v>722001406</v>
          </cell>
          <cell r="B9458" t="str">
            <v>VERB-LEITUNG M8 ST-0°/ M8 BU-0° PUR UL/CSA 15M</v>
          </cell>
          <cell r="C9458">
            <v>0</v>
          </cell>
          <cell r="D9458">
            <v>16.13</v>
          </cell>
          <cell r="E9458">
            <v>16.13</v>
          </cell>
        </row>
        <row r="9459">
          <cell r="A9459" t="str">
            <v>722001410</v>
          </cell>
          <cell r="B9459" t="str">
            <v>VERB-LEITUNG M8 ST-0°/ M8 BU-90° PUR UL/CSA 1M</v>
          </cell>
          <cell r="C9459"/>
          <cell r="D9459">
            <v>7.06</v>
          </cell>
          <cell r="E9459">
            <v>7.06</v>
          </cell>
        </row>
        <row r="9460">
          <cell r="A9460" t="str">
            <v>722001411</v>
          </cell>
          <cell r="B9460" t="str">
            <v>VERB-LEITUNG M8 ST-0°/ M8 BU-90° PUR UL/CSA 2M</v>
          </cell>
          <cell r="C9460"/>
          <cell r="D9460">
            <v>7.78</v>
          </cell>
          <cell r="E9460">
            <v>7.78</v>
          </cell>
        </row>
        <row r="9461">
          <cell r="A9461" t="str">
            <v>722001412</v>
          </cell>
          <cell r="B9461" t="str">
            <v>VERB-LEITUNG M8 ST-0°/ M8 BU-90° PUR UL/CSA 3M</v>
          </cell>
          <cell r="C9461"/>
          <cell r="D9461">
            <v>8.39</v>
          </cell>
          <cell r="E9461">
            <v>8.39</v>
          </cell>
        </row>
        <row r="9462">
          <cell r="A9462" t="str">
            <v>722001413</v>
          </cell>
          <cell r="B9462" t="str">
            <v>VERB-LEITUNG M8 ST-0°/ M8 BU-90° PUR UL/CSA 5M</v>
          </cell>
          <cell r="C9462"/>
          <cell r="D9462">
            <v>9.74</v>
          </cell>
          <cell r="E9462">
            <v>9.74</v>
          </cell>
        </row>
        <row r="9463">
          <cell r="A9463" t="str">
            <v>722001415</v>
          </cell>
          <cell r="B9463" t="str">
            <v>VERB-LEITUNG M8 ST-0°/ M8 BU-90° PUR UL/CSA 10M</v>
          </cell>
          <cell r="C9463">
            <v>0</v>
          </cell>
          <cell r="D9463">
            <v>10.199999999999999</v>
          </cell>
          <cell r="E9463">
            <v>10.199999999999999</v>
          </cell>
        </row>
        <row r="9464">
          <cell r="A9464" t="str">
            <v>722001420</v>
          </cell>
          <cell r="B9464" t="str">
            <v>VERB-LEITUNG M8 ST-0°/ M12 BU-0° PUR UL/CSA 1M</v>
          </cell>
          <cell r="C9464">
            <v>0</v>
          </cell>
          <cell r="D9464">
            <v>7.94</v>
          </cell>
          <cell r="E9464">
            <v>7.94</v>
          </cell>
        </row>
        <row r="9465">
          <cell r="A9465" t="str">
            <v>722001421</v>
          </cell>
          <cell r="B9465" t="str">
            <v>VERB-LEITUNG M8 ST-0°/ M12 BU-0° PUR UL/CSA 2M</v>
          </cell>
          <cell r="C9465">
            <v>0</v>
          </cell>
          <cell r="D9465">
            <v>8.7100000000000009</v>
          </cell>
          <cell r="E9465">
            <v>8.7100000000000009</v>
          </cell>
        </row>
        <row r="9466">
          <cell r="A9466" t="str">
            <v>722001422</v>
          </cell>
          <cell r="B9466" t="str">
            <v>VERB-LEITUNG M8 ST-0°/ M12 BU-0° PUR UL/CSA 3M</v>
          </cell>
          <cell r="C9466">
            <v>0</v>
          </cell>
          <cell r="D9466">
            <v>9.2899999999999991</v>
          </cell>
          <cell r="E9466">
            <v>9.2899999999999991</v>
          </cell>
        </row>
        <row r="9467">
          <cell r="A9467" t="str">
            <v>722001423</v>
          </cell>
          <cell r="B9467" t="str">
            <v>VERB-LEITUNG M8 ST-0°/ M12 BU-0° PUR UL/CSA 5M</v>
          </cell>
          <cell r="C9467">
            <v>0</v>
          </cell>
          <cell r="D9467">
            <v>7.94</v>
          </cell>
          <cell r="E9467">
            <v>7.94</v>
          </cell>
        </row>
        <row r="9468">
          <cell r="A9468" t="str">
            <v>722001425</v>
          </cell>
          <cell r="B9468" t="str">
            <v>VERB-LEITUNG M8 ST-0°/ M12 BU-0° PUR UL/CSA 10M</v>
          </cell>
          <cell r="C9468">
            <v>0</v>
          </cell>
          <cell r="D9468">
            <v>13.88</v>
          </cell>
          <cell r="E9468">
            <v>13.88</v>
          </cell>
        </row>
        <row r="9469">
          <cell r="A9469" t="str">
            <v>722001426</v>
          </cell>
          <cell r="B9469" t="str">
            <v>VERB-LEITUNG M8 ST-0°/ M12 BU-0° PUR UL/CSA 15M</v>
          </cell>
          <cell r="C9469">
            <v>0</v>
          </cell>
          <cell r="D9469">
            <v>17.21</v>
          </cell>
          <cell r="E9469">
            <v>17.21</v>
          </cell>
        </row>
        <row r="9470">
          <cell r="A9470" t="str">
            <v>722001430</v>
          </cell>
          <cell r="B9470" t="str">
            <v>VERB-LEITUNG M8 ST-0°/ M12 BU-90° PUR UL/CSA 1M</v>
          </cell>
          <cell r="C9470"/>
          <cell r="D9470">
            <v>8.32</v>
          </cell>
          <cell r="E9470">
            <v>8.32</v>
          </cell>
        </row>
        <row r="9471">
          <cell r="A9471" t="str">
            <v>722001431</v>
          </cell>
          <cell r="B9471" t="str">
            <v>VERB-LEITUNG M8 ST-0°/ M12 BU-90° PUR UL/CSA 2M</v>
          </cell>
          <cell r="C9471">
            <v>0</v>
          </cell>
          <cell r="D9471">
            <v>6.16</v>
          </cell>
          <cell r="E9471">
            <v>6.16</v>
          </cell>
        </row>
        <row r="9472">
          <cell r="A9472" t="str">
            <v>722001432</v>
          </cell>
          <cell r="B9472" t="str">
            <v>VERB-LEITUNG M8 ST-0°/ M12 BU-90° PUR UL/CSA 3M</v>
          </cell>
          <cell r="C9472">
            <v>0</v>
          </cell>
          <cell r="D9472">
            <v>10.3</v>
          </cell>
          <cell r="E9472">
            <v>10.3</v>
          </cell>
        </row>
        <row r="9473">
          <cell r="A9473" t="str">
            <v>722001433</v>
          </cell>
          <cell r="B9473" t="str">
            <v>VERB-LEITUNG M8 ST-0°/ M12 BU-90° PUR UL/CSA 5M</v>
          </cell>
          <cell r="C9473">
            <v>0</v>
          </cell>
          <cell r="D9473">
            <v>7.11</v>
          </cell>
          <cell r="E9473">
            <v>7.11</v>
          </cell>
        </row>
        <row r="9474">
          <cell r="A9474" t="str">
            <v>722001435</v>
          </cell>
          <cell r="B9474" t="str">
            <v>VERB-LEITUNG M8 ST-0°/ M12 BU-90° PUR UL/CSA 10M</v>
          </cell>
          <cell r="C9474">
            <v>0</v>
          </cell>
          <cell r="D9474">
            <v>8.16</v>
          </cell>
          <cell r="E9474">
            <v>8.16</v>
          </cell>
        </row>
        <row r="9475">
          <cell r="A9475" t="str">
            <v>722001436</v>
          </cell>
          <cell r="B9475" t="str">
            <v>VERB-LEITUNG M8 ST-0°/ M12 BU-90° PUR UL/CSA 15M</v>
          </cell>
          <cell r="C9475"/>
          <cell r="D9475">
            <v>11.4</v>
          </cell>
          <cell r="E9475">
            <v>11.4</v>
          </cell>
        </row>
        <row r="9476">
          <cell r="A9476" t="str">
            <v>722001437</v>
          </cell>
          <cell r="B9476" t="str">
            <v>VERB-LEITUNG M8 ST-0°/ M12 BU-90° PUR UL/CSA 20M</v>
          </cell>
          <cell r="C9476">
            <v>0</v>
          </cell>
          <cell r="D9476">
            <v>13.19</v>
          </cell>
          <cell r="E9476">
            <v>13.19</v>
          </cell>
        </row>
        <row r="9477">
          <cell r="A9477" t="str">
            <v>722001438</v>
          </cell>
          <cell r="B9477" t="str">
            <v>VERB-LEITUNG M8 ST-0°/ M12 BU-90° PUR UL/CSA 25M</v>
          </cell>
          <cell r="C9477">
            <v>0</v>
          </cell>
          <cell r="D9477">
            <v>14.97</v>
          </cell>
          <cell r="E9477">
            <v>14.97</v>
          </cell>
        </row>
        <row r="9478">
          <cell r="A9478" t="str">
            <v>722002002</v>
          </cell>
          <cell r="B9478" t="str">
            <v>RUNDSTECKVERBINDER M12 BU OFFEN LEITUNGSENDE</v>
          </cell>
          <cell r="C9478">
            <v>0</v>
          </cell>
          <cell r="D9478">
            <v>3.97</v>
          </cell>
          <cell r="E9478">
            <v>3.97</v>
          </cell>
        </row>
        <row r="9479">
          <cell r="A9479" t="str">
            <v>722002101</v>
          </cell>
          <cell r="B9479" t="str">
            <v>Anschlussleitung M12 BU-0° / 12-polig PVC 5,0M</v>
          </cell>
          <cell r="C9479">
            <v>0</v>
          </cell>
          <cell r="D9479">
            <v>19.3</v>
          </cell>
          <cell r="E9479">
            <v>19.3</v>
          </cell>
        </row>
        <row r="9480">
          <cell r="A9480" t="str">
            <v>722002102</v>
          </cell>
          <cell r="B9480" t="str">
            <v>Verbindungsleitung M12 St-4P/0°/M12-Bu-12P/0° 5,0M</v>
          </cell>
          <cell r="C9480">
            <v>0</v>
          </cell>
          <cell r="D9480">
            <v>23.43364406779661</v>
          </cell>
          <cell r="E9480">
            <v>23.43364406779661</v>
          </cell>
        </row>
        <row r="9481">
          <cell r="A9481" t="str">
            <v>722003001</v>
          </cell>
          <cell r="B9481" t="str">
            <v>M12 ST-0° 5-POLIG SCHRAUBKLEMME</v>
          </cell>
          <cell r="C9481">
            <v>0</v>
          </cell>
          <cell r="D9481">
            <v>6.3979999999999997</v>
          </cell>
          <cell r="E9481">
            <v>6.3979999999999997</v>
          </cell>
        </row>
        <row r="9482">
          <cell r="A9482" t="str">
            <v>722003002</v>
          </cell>
          <cell r="B9482" t="str">
            <v>M12 ST-90° 5-POLIG SCHRAUBKLEMME</v>
          </cell>
          <cell r="C9482">
            <v>0</v>
          </cell>
          <cell r="D9482">
            <v>6.9009999999999998</v>
          </cell>
          <cell r="E9482">
            <v>6.9009999999999998</v>
          </cell>
        </row>
        <row r="9483">
          <cell r="A9483" t="str">
            <v>722003003</v>
          </cell>
          <cell r="B9483" t="str">
            <v>M12 BU-0° 5-POLIG SCHRAUBKLEMME</v>
          </cell>
          <cell r="C9483">
            <v>0</v>
          </cell>
          <cell r="D9483">
            <v>13.08</v>
          </cell>
          <cell r="E9483">
            <v>13.08</v>
          </cell>
        </row>
        <row r="9484">
          <cell r="A9484" t="str">
            <v>722003004</v>
          </cell>
          <cell r="B9484" t="str">
            <v>M12 BU-90° 5-POLIG SCHRAUBKLEMME</v>
          </cell>
          <cell r="C9484">
            <v>0</v>
          </cell>
          <cell r="D9484">
            <v>5.58</v>
          </cell>
          <cell r="E9484">
            <v>5.58</v>
          </cell>
        </row>
        <row r="9485">
          <cell r="A9485" t="str">
            <v>722003007</v>
          </cell>
          <cell r="B9485" t="str">
            <v>M8 ST-0° 4-POLIG, SELBSTANSCHLIESBAR, SCHNEIDKL.</v>
          </cell>
          <cell r="C9485">
            <v>0</v>
          </cell>
          <cell r="D9485">
            <v>6.8</v>
          </cell>
          <cell r="E9485">
            <v>6.8</v>
          </cell>
        </row>
        <row r="9486">
          <cell r="A9486" t="str">
            <v>722003008</v>
          </cell>
          <cell r="B9486" t="str">
            <v>M8 BU-0° 4-POLIG, SCHNEIDKLEMME</v>
          </cell>
          <cell r="C9486">
            <v>0</v>
          </cell>
          <cell r="D9486">
            <v>4.7474999999999996</v>
          </cell>
          <cell r="E9486">
            <v>4.7474999999999996</v>
          </cell>
        </row>
        <row r="9487">
          <cell r="A9487" t="str">
            <v>722003009</v>
          </cell>
          <cell r="B9487" t="str">
            <v>M8 ST-0° 3-POLIG  SCHNEIDKLEMME</v>
          </cell>
          <cell r="C9487">
            <v>0</v>
          </cell>
          <cell r="D9487">
            <v>4.2074999999999996</v>
          </cell>
          <cell r="E9487">
            <v>4.2074999999999996</v>
          </cell>
        </row>
        <row r="9488">
          <cell r="A9488" t="str">
            <v>722003010</v>
          </cell>
          <cell r="B9488" t="str">
            <v>M8 BU-0° 3-POLIG SCHNEIDKLEMME</v>
          </cell>
          <cell r="C9488">
            <v>0</v>
          </cell>
          <cell r="D9488">
            <v>5.7880000000000003</v>
          </cell>
          <cell r="E9488">
            <v>5.7880000000000003</v>
          </cell>
        </row>
        <row r="9489">
          <cell r="A9489" t="str">
            <v>722003011</v>
          </cell>
          <cell r="B9489" t="str">
            <v>M12 BU-0° 4-POLIG  SCHNEIDKLEMME</v>
          </cell>
          <cell r="C9489">
            <v>0</v>
          </cell>
          <cell r="D9489">
            <v>4.9539999999999997</v>
          </cell>
          <cell r="E9489">
            <v>4.9539999999999997</v>
          </cell>
        </row>
        <row r="9490">
          <cell r="A9490" t="str">
            <v>722003012</v>
          </cell>
          <cell r="B9490" t="str">
            <v>M12 ST-0° 4-POLIG SCHNEIDKLEMME 0,25-0,5MM²</v>
          </cell>
          <cell r="C9490">
            <v>0</v>
          </cell>
          <cell r="D9490">
            <v>4.8068749999999998</v>
          </cell>
          <cell r="E9490">
            <v>4.8068749999999998</v>
          </cell>
        </row>
        <row r="9491">
          <cell r="A9491" t="str">
            <v>722003013</v>
          </cell>
          <cell r="B9491" t="str">
            <v>M12 ST-0° 3-POLIG SCHNEIDKLEMME</v>
          </cell>
          <cell r="C9491">
            <v>0</v>
          </cell>
          <cell r="D9491">
            <v>3.9820000000000002</v>
          </cell>
          <cell r="E9491">
            <v>3.9820000000000002</v>
          </cell>
        </row>
        <row r="9492">
          <cell r="A9492" t="str">
            <v>722003014</v>
          </cell>
          <cell r="B9492" t="str">
            <v>M12 BU-0° 4-POLIG,SCHNEIDKLEMME, SELBSTANSCHL.</v>
          </cell>
          <cell r="C9492">
            <v>0</v>
          </cell>
          <cell r="D9492">
            <v>4.2832999999999997</v>
          </cell>
          <cell r="E9492">
            <v>4.2832999999999997</v>
          </cell>
        </row>
        <row r="9493">
          <cell r="A9493" t="str">
            <v>722003015</v>
          </cell>
          <cell r="B9493" t="str">
            <v xml:space="preserve">SCHNEIDKLEMME (MOSA) M12 ST-0° 4-POLIG </v>
          </cell>
          <cell r="C9493">
            <v>0</v>
          </cell>
          <cell r="D9493">
            <v>5.66</v>
          </cell>
          <cell r="E9493">
            <v>5.66</v>
          </cell>
        </row>
        <row r="9494">
          <cell r="A9494" t="str">
            <v>722003016</v>
          </cell>
          <cell r="B9494" t="str">
            <v xml:space="preserve">SCHNEIDKLEMME (MOSA) M12 BU-0° 3-POLIG </v>
          </cell>
          <cell r="C9494">
            <v>0</v>
          </cell>
          <cell r="D9494">
            <v>4.3600000000000003</v>
          </cell>
          <cell r="E9494">
            <v>4.3600000000000003</v>
          </cell>
        </row>
        <row r="9495">
          <cell r="A9495" t="str">
            <v>722003017</v>
          </cell>
          <cell r="B9495" t="str">
            <v xml:space="preserve">SCHRAUBKLEMME M12 ST-0° 8-POLIG GESCHIRMT </v>
          </cell>
          <cell r="C9495">
            <v>0</v>
          </cell>
          <cell r="D9495">
            <v>14.06</v>
          </cell>
          <cell r="E9495">
            <v>14.06</v>
          </cell>
        </row>
        <row r="9496">
          <cell r="A9496" t="str">
            <v>722003018</v>
          </cell>
          <cell r="B9496" t="str">
            <v>SCHNEIDKLEMME (MOSA) M12 ST-0°, 4-POLIG D-CODIERT</v>
          </cell>
          <cell r="C9496">
            <v>0</v>
          </cell>
          <cell r="D9496">
            <v>13.67</v>
          </cell>
          <cell r="E9496">
            <v>13.67</v>
          </cell>
        </row>
        <row r="9497">
          <cell r="A9497" t="str">
            <v>722003019</v>
          </cell>
          <cell r="B9497" t="str">
            <v>JACKPAC-IMPULSVERLÄNGER. JPTA 50MS 24VDC PNP M12</v>
          </cell>
          <cell r="C9497">
            <v>0</v>
          </cell>
          <cell r="D9497">
            <v>49.59</v>
          </cell>
          <cell r="E9497">
            <v>49.59</v>
          </cell>
        </row>
        <row r="9498">
          <cell r="A9498" t="str">
            <v>722003020</v>
          </cell>
          <cell r="B9498" t="str">
            <v>EINBAUBUCHSE M12/5-POLIGMIT LITZEN 0,5MM²/500MM &amp;</v>
          </cell>
          <cell r="C9498">
            <v>0</v>
          </cell>
          <cell r="D9498">
            <v>5.21</v>
          </cell>
          <cell r="E9498">
            <v>5.21</v>
          </cell>
        </row>
        <row r="9499">
          <cell r="A9499" t="str">
            <v>722003021</v>
          </cell>
          <cell r="B9499" t="str">
            <v>EINBAUSTECKER M12/5-POLIG MIT LITZEN 0,5MM²/500MM</v>
          </cell>
          <cell r="C9499">
            <v>0</v>
          </cell>
          <cell r="D9499">
            <v>6.2</v>
          </cell>
          <cell r="E9499">
            <v>6.2</v>
          </cell>
        </row>
        <row r="9500">
          <cell r="A9500" t="str">
            <v>722003022</v>
          </cell>
          <cell r="B9500" t="str">
            <v>KONTERMUTTERN FÜR SACC-E-MU-M16</v>
          </cell>
          <cell r="C9500">
            <v>0</v>
          </cell>
          <cell r="D9500">
            <v>0.39</v>
          </cell>
          <cell r="E9500">
            <v>0.39</v>
          </cell>
        </row>
        <row r="9501">
          <cell r="A9501" t="str">
            <v>722003023</v>
          </cell>
          <cell r="B9501" t="str">
            <v>EINBAUSTECKER M8 3-POLIG MIT TPE LITZE MSD-U7</v>
          </cell>
          <cell r="C9501">
            <v>0</v>
          </cell>
          <cell r="D9501">
            <v>5.44</v>
          </cell>
          <cell r="E9501">
            <v>5.44</v>
          </cell>
        </row>
        <row r="9502">
          <cell r="A9502" t="str">
            <v>722003024</v>
          </cell>
          <cell r="B9502" t="str">
            <v>EINBAUBUCHSE M8 3-POLIG MIT LITMSD-U7</v>
          </cell>
          <cell r="C9502">
            <v>0</v>
          </cell>
          <cell r="D9502">
            <v>4.125</v>
          </cell>
          <cell r="E9502">
            <v>4.125</v>
          </cell>
        </row>
        <row r="9503">
          <cell r="A9503" t="str">
            <v>722003025</v>
          </cell>
          <cell r="B9503" t="str">
            <v>EINBAUBUCHSE M8 4-POLIG MIT LITMSD-U7</v>
          </cell>
          <cell r="C9503">
            <v>0</v>
          </cell>
          <cell r="D9503">
            <v>3.45</v>
          </cell>
          <cell r="E9503">
            <v>3.45</v>
          </cell>
        </row>
        <row r="9504">
          <cell r="A9504" t="str">
            <v>722003027</v>
          </cell>
          <cell r="B9504" t="str">
            <v>KONTERMUTTERN SACC-E-MU-M8 MSD-U7</v>
          </cell>
          <cell r="C9504">
            <v>0</v>
          </cell>
          <cell r="D9504">
            <v>0.55000000000000004</v>
          </cell>
          <cell r="E9504">
            <v>0.55000000000000004</v>
          </cell>
        </row>
        <row r="9505">
          <cell r="A9505" t="str">
            <v>722003028</v>
          </cell>
          <cell r="B9505" t="str">
            <v>M12 BU-90° 4-POLIG, SCHNEIDKLEMME 0,25-0,5MM²</v>
          </cell>
          <cell r="C9505">
            <v>0</v>
          </cell>
          <cell r="D9505">
            <v>5.7149999999999999</v>
          </cell>
          <cell r="E9505">
            <v>5.7149999999999999</v>
          </cell>
        </row>
        <row r="9506">
          <cell r="A9506" t="str">
            <v>722003030</v>
          </cell>
          <cell r="B9506" t="str">
            <v>RJ45-STECKVERBINDER, HFELDCAT6A</v>
          </cell>
          <cell r="C9506">
            <v>0</v>
          </cell>
          <cell r="D9506">
            <v>7.62</v>
          </cell>
          <cell r="E9506">
            <v>7.62</v>
          </cell>
        </row>
        <row r="9507">
          <cell r="A9507" t="str">
            <v>722003031</v>
          </cell>
          <cell r="B9507" t="str">
            <v>RJ45 Doppelkupplung CAT 6E RJ45</v>
          </cell>
          <cell r="C9507">
            <v>0</v>
          </cell>
          <cell r="D9507">
            <v>9.1710575518550979</v>
          </cell>
          <cell r="E9507">
            <v>9.1710575518550979</v>
          </cell>
        </row>
        <row r="9508">
          <cell r="A9508" t="str">
            <v>722003032</v>
          </cell>
          <cell r="B9508" t="str">
            <v>RJ45-STECKVERBINDER IP:20 8-POLIG</v>
          </cell>
          <cell r="C9508">
            <v>0</v>
          </cell>
          <cell r="D9508">
            <v>10.4</v>
          </cell>
          <cell r="E9508">
            <v>10.4</v>
          </cell>
        </row>
        <row r="9509">
          <cell r="A9509" t="str">
            <v>722003040</v>
          </cell>
          <cell r="B9509" t="str">
            <v>ADAPTER M8 ST / M12 BU 3-POLIG 1,3,4</v>
          </cell>
          <cell r="C9509">
            <v>0</v>
          </cell>
          <cell r="D9509">
            <v>6.21</v>
          </cell>
          <cell r="E9509">
            <v>6.21</v>
          </cell>
        </row>
        <row r="9510">
          <cell r="A9510" t="str">
            <v>722003041</v>
          </cell>
          <cell r="B9510" t="str">
            <v>ADAPTER M8 ST / M12 BU 4-POLIG 1,2,3,4</v>
          </cell>
          <cell r="C9510">
            <v>0</v>
          </cell>
          <cell r="D9510">
            <v>11.22</v>
          </cell>
          <cell r="E9510">
            <v>11.22</v>
          </cell>
        </row>
        <row r="9511">
          <cell r="A9511" t="str">
            <v>722003042</v>
          </cell>
          <cell r="B9511" t="str">
            <v>ADAPTER M12 ST / M8 BU 4-POLIG 1,2,3,4</v>
          </cell>
          <cell r="C9511">
            <v>0</v>
          </cell>
          <cell r="D9511">
            <v>5.26</v>
          </cell>
          <cell r="E9511">
            <v>5.26</v>
          </cell>
        </row>
        <row r="9512">
          <cell r="A9512" t="str">
            <v>722003043</v>
          </cell>
          <cell r="B9512" t="str">
            <v>ADAPTER M12 ST / M8 BU 3-POLIG 1,3,4</v>
          </cell>
          <cell r="C9512">
            <v>0</v>
          </cell>
          <cell r="D9512">
            <v>6.7275999999999998</v>
          </cell>
          <cell r="E9512">
            <v>6.7275999999999998</v>
          </cell>
        </row>
        <row r="9513">
          <cell r="A9513" t="str">
            <v>722003050</v>
          </cell>
          <cell r="B9513" t="str">
            <v xml:space="preserve">VENTILSTECKER BAUFORM C (SELBST ANSCHLIESSBAR) </v>
          </cell>
          <cell r="C9513">
            <v>0</v>
          </cell>
          <cell r="D9513">
            <v>9.0500000000000007</v>
          </cell>
          <cell r="E9513">
            <v>9.0500000000000007</v>
          </cell>
        </row>
        <row r="9514">
          <cell r="A9514" t="str">
            <v>722003051</v>
          </cell>
          <cell r="B9514" t="str">
            <v>VENTILSTECKER BAUFORM B (SELBST ANSCHLIESSBAR)</v>
          </cell>
          <cell r="C9514">
            <v>0</v>
          </cell>
          <cell r="D9514">
            <v>5.66</v>
          </cell>
          <cell r="E9514">
            <v>5.66</v>
          </cell>
        </row>
        <row r="9515">
          <cell r="A9515" t="str">
            <v>722003052</v>
          </cell>
          <cell r="B9515" t="str">
            <v>VENTILSTECKER BAUFORM BI - 11MM -&gt;M12</v>
          </cell>
          <cell r="C9515">
            <v>0</v>
          </cell>
          <cell r="D9515">
            <v>6.57</v>
          </cell>
          <cell r="E9515">
            <v>6.57</v>
          </cell>
        </row>
        <row r="9516">
          <cell r="A9516" t="str">
            <v>722003053</v>
          </cell>
          <cell r="B9516" t="str">
            <v>VENTILSTECKER BAUFORM C - 8MM -&gt;M12</v>
          </cell>
          <cell r="C9516">
            <v>0</v>
          </cell>
          <cell r="D9516">
            <v>11.25</v>
          </cell>
          <cell r="E9516">
            <v>11.25</v>
          </cell>
        </row>
        <row r="9517">
          <cell r="A9517" t="str">
            <v>722003054</v>
          </cell>
          <cell r="B9517" t="str">
            <v>VENTILSTECKER BAUFORM B - 10MM -&gt;M12</v>
          </cell>
          <cell r="C9517">
            <v>0</v>
          </cell>
          <cell r="D9517">
            <v>8.01</v>
          </cell>
          <cell r="E9517">
            <v>8.01</v>
          </cell>
        </row>
        <row r="9518">
          <cell r="A9518" t="str">
            <v>722004001</v>
          </cell>
          <cell r="B9518" t="str">
            <v>TÜLLENGEHÄUSE HAN Q 8/0-gs METALL</v>
          </cell>
          <cell r="C9518">
            <v>0</v>
          </cell>
          <cell r="D9518">
            <v>7.46</v>
          </cell>
          <cell r="E9518">
            <v>7.46</v>
          </cell>
        </row>
        <row r="9519">
          <cell r="A9519" t="str">
            <v>722004002</v>
          </cell>
          <cell r="B9519" t="str">
            <v>BUCHSE HAN Q 8/0 BU-C</v>
          </cell>
          <cell r="C9519">
            <v>0</v>
          </cell>
          <cell r="D9519">
            <v>7.3</v>
          </cell>
          <cell r="E9519">
            <v>7.3</v>
          </cell>
        </row>
        <row r="9520">
          <cell r="A9520" t="str">
            <v>722004003</v>
          </cell>
          <cell r="B9520" t="str">
            <v>HART KONTAKTBUCHSE</v>
          </cell>
          <cell r="C9520">
            <v>0</v>
          </cell>
          <cell r="D9520">
            <v>13.73</v>
          </cell>
          <cell r="E9520">
            <v>13.73</v>
          </cell>
        </row>
        <row r="9521">
          <cell r="A9521" t="str">
            <v>722004004</v>
          </cell>
          <cell r="B9521" t="str">
            <v>HART HALBVERSCHRAUBUNG M25x1,5 METALL 14-17MM</v>
          </cell>
          <cell r="C9521">
            <v>0</v>
          </cell>
          <cell r="D9521">
            <v>6.07</v>
          </cell>
          <cell r="E9521">
            <v>6.07</v>
          </cell>
        </row>
        <row r="9522">
          <cell r="A9522" t="str">
            <v>722004010</v>
          </cell>
          <cell r="B9522" t="str">
            <v>ANBAUGEHÄUSE, QUERBÜGEL IP65 24B NIED. BAUFORM</v>
          </cell>
          <cell r="C9522">
            <v>0</v>
          </cell>
          <cell r="D9522">
            <v>12.43</v>
          </cell>
          <cell r="E9522">
            <v>12.43</v>
          </cell>
        </row>
        <row r="9523">
          <cell r="A9523" t="str">
            <v>722004011</v>
          </cell>
          <cell r="B9523" t="str">
            <v>KÄFIGZUGFEDERANSCHLUSS BUCHSE, 16A 500V, 24B 24POL</v>
          </cell>
          <cell r="C9523">
            <v>0</v>
          </cell>
          <cell r="D9523">
            <v>16.395</v>
          </cell>
          <cell r="E9523">
            <v>16.395</v>
          </cell>
        </row>
        <row r="9524">
          <cell r="A9524" t="str">
            <v>722004012</v>
          </cell>
          <cell r="B9524" t="str">
            <v xml:space="preserve">TÜLLENGEHÄUSE 24B NIED. BAUFORM QUERBÜGEL </v>
          </cell>
          <cell r="C9524">
            <v>0</v>
          </cell>
          <cell r="D9524">
            <v>9.9024999999999999</v>
          </cell>
          <cell r="E9524">
            <v>9.9024999999999999</v>
          </cell>
        </row>
        <row r="9525">
          <cell r="A9525" t="str">
            <v>722004013</v>
          </cell>
          <cell r="B9525" t="str">
            <v xml:space="preserve">KÄFIGZUGFEDERANSCHLUSS, EINSATZ, STIFT 24B </v>
          </cell>
          <cell r="C9525">
            <v>0</v>
          </cell>
          <cell r="D9525">
            <v>25.87</v>
          </cell>
          <cell r="E9525">
            <v>25.87</v>
          </cell>
        </row>
        <row r="9526">
          <cell r="A9526" t="str">
            <v>722005000</v>
          </cell>
          <cell r="B9526" t="str">
            <v>Exact12, 8xM12, 5 pol., rückseitige Federkraftklem</v>
          </cell>
          <cell r="C9526">
            <v>0</v>
          </cell>
          <cell r="D9526">
            <v>35.541277791678517</v>
          </cell>
          <cell r="E9526">
            <v>35.541277791678517</v>
          </cell>
        </row>
        <row r="9527">
          <cell r="A9527" t="str">
            <v>722005001</v>
          </cell>
          <cell r="B9527" t="str">
            <v>EXACT12, 8xM12, 5-POL., RÜCKS. STECKB. FEDERKRAFTK</v>
          </cell>
          <cell r="C9527">
            <v>0</v>
          </cell>
          <cell r="D9527">
            <v>55.36</v>
          </cell>
          <cell r="E9527">
            <v>55.36</v>
          </cell>
        </row>
        <row r="9528">
          <cell r="A9528" t="str">
            <v>722006000</v>
          </cell>
          <cell r="B9528" t="str">
            <v>M12 POWER L-KOD. 5-POLIG ST-0°/BU-0° 1,0M</v>
          </cell>
          <cell r="C9528"/>
          <cell r="D9528">
            <v>25.85</v>
          </cell>
          <cell r="E9528">
            <v>25.85</v>
          </cell>
        </row>
        <row r="9529">
          <cell r="A9529" t="str">
            <v>722006004</v>
          </cell>
          <cell r="B9529" t="str">
            <v>M12 POWER L-KOD. 5-POLIG ST-0°/BU-0° 3,0M</v>
          </cell>
          <cell r="C9529"/>
          <cell r="D9529">
            <v>29.47</v>
          </cell>
          <cell r="E9529">
            <v>29.47</v>
          </cell>
        </row>
        <row r="9530">
          <cell r="A9530" t="str">
            <v>722006005</v>
          </cell>
          <cell r="B9530" t="str">
            <v>M12 POWER L-KOD. 5-POLIG ST-0°/BU-0° 5,0M</v>
          </cell>
          <cell r="C9530">
            <v>0</v>
          </cell>
          <cell r="D9530">
            <v>35.65</v>
          </cell>
          <cell r="E9530">
            <v>35.65</v>
          </cell>
        </row>
        <row r="9531">
          <cell r="A9531" t="str">
            <v>722006007</v>
          </cell>
          <cell r="B9531" t="str">
            <v>M12 POWER L-KOD. 5-POLIG ST-0°/BU-0° 10,0M</v>
          </cell>
          <cell r="C9531">
            <v>0</v>
          </cell>
          <cell r="D9531">
            <v>47.232727272727267</v>
          </cell>
          <cell r="E9531">
            <v>47.232727272727267</v>
          </cell>
        </row>
        <row r="9532">
          <cell r="A9532" t="str">
            <v>722006008</v>
          </cell>
          <cell r="B9532" t="str">
            <v>M12 POWER L-KOD. 5-POLIG ST-0°/BU-0° 15,0M</v>
          </cell>
          <cell r="C9532">
            <v>0</v>
          </cell>
          <cell r="D9532">
            <v>58.863333333333337</v>
          </cell>
          <cell r="E9532">
            <v>58.863333333333337</v>
          </cell>
        </row>
        <row r="9533">
          <cell r="A9533" t="str">
            <v>722006009</v>
          </cell>
          <cell r="B9533" t="str">
            <v>M12 POWER L-KOD. 5-POLIG ST-0°/BU-0° 20,0M</v>
          </cell>
          <cell r="C9533">
            <v>0</v>
          </cell>
          <cell r="D9533">
            <v>70.56</v>
          </cell>
          <cell r="E9533">
            <v>70.56</v>
          </cell>
        </row>
        <row r="9534">
          <cell r="A9534" t="str">
            <v>722006010</v>
          </cell>
          <cell r="B9534" t="str">
            <v>M12 POWER L-KOD. 5-POLIG ST-0°/BU-0° 30,0M</v>
          </cell>
          <cell r="C9534">
            <v>0</v>
          </cell>
          <cell r="D9534">
            <v>100.03</v>
          </cell>
          <cell r="E9534">
            <v>100.03</v>
          </cell>
        </row>
        <row r="9535">
          <cell r="A9535" t="str">
            <v>723000000</v>
          </cell>
          <cell r="B9535" t="str">
            <v>ADERLEITUNG H07V-K 6MM² GELB/GRÜN (SPULE A`500m)</v>
          </cell>
          <cell r="C9535">
            <v>0</v>
          </cell>
          <cell r="D9535">
            <v>0.67164025552455975</v>
          </cell>
          <cell r="E9535">
            <v>0.67164025552455975</v>
          </cell>
        </row>
        <row r="9536">
          <cell r="A9536" t="str">
            <v>723000001</v>
          </cell>
          <cell r="B9536" t="str">
            <v>ADERLEITUNG H07V-K 16MM² GELB/GRÜN</v>
          </cell>
          <cell r="C9536">
            <v>0</v>
          </cell>
          <cell r="D9536">
            <v>0.97668181818181821</v>
          </cell>
          <cell r="E9536">
            <v>0.97668181818181821</v>
          </cell>
        </row>
        <row r="9537">
          <cell r="A9537" t="str">
            <v>723000002</v>
          </cell>
          <cell r="B9537" t="str">
            <v>ADERLEITUNG H05V-K 0,75MM² ULTRABLAU</v>
          </cell>
          <cell r="C9537">
            <v>0</v>
          </cell>
          <cell r="D9537">
            <v>0.13886363636363636</v>
          </cell>
          <cell r="E9537">
            <v>0.13886363636363636</v>
          </cell>
        </row>
        <row r="9538">
          <cell r="A9538" t="str">
            <v>723000003</v>
          </cell>
          <cell r="B9538" t="str">
            <v>ADERLEITUNG H07V-K 1,5MM² ORANGE</v>
          </cell>
          <cell r="C9538">
            <v>0</v>
          </cell>
          <cell r="D9538">
            <v>0.1045</v>
          </cell>
          <cell r="E9538">
            <v>0.1045</v>
          </cell>
        </row>
        <row r="9539">
          <cell r="A9539" t="str">
            <v>723000004</v>
          </cell>
          <cell r="B9539" t="str">
            <v>ADERLEITUNG H07V-K 1,5MM² GELB/GRÜN</v>
          </cell>
          <cell r="C9539">
            <v>0</v>
          </cell>
          <cell r="D9539">
            <v>0.1749</v>
          </cell>
          <cell r="E9539">
            <v>0.1749</v>
          </cell>
        </row>
        <row r="9540">
          <cell r="A9540" t="str">
            <v>723000005</v>
          </cell>
          <cell r="B9540" t="str">
            <v>ADERLEITUNG H07V-K 1,5MM² HELLBLAU</v>
          </cell>
          <cell r="C9540">
            <v>0</v>
          </cell>
          <cell r="D9540">
            <v>0.1139</v>
          </cell>
          <cell r="E9540">
            <v>0.1139</v>
          </cell>
        </row>
        <row r="9541">
          <cell r="A9541" t="str">
            <v>723000006</v>
          </cell>
          <cell r="B9541" t="str">
            <v>ADERLEITUNG H07V-K 1,5MM² SCHWARZ</v>
          </cell>
          <cell r="C9541">
            <v>0</v>
          </cell>
          <cell r="D9541">
            <v>0.16978333333333334</v>
          </cell>
          <cell r="E9541">
            <v>0.16978333333333334</v>
          </cell>
        </row>
        <row r="9542">
          <cell r="A9542" t="str">
            <v>723000007</v>
          </cell>
          <cell r="B9542" t="str">
            <v>ADERLEITUNG H07V-K 2,5MM² GELB/GRÜN</v>
          </cell>
          <cell r="C9542">
            <v>0</v>
          </cell>
          <cell r="D9542">
            <v>0.26540000000000002</v>
          </cell>
          <cell r="E9542">
            <v>0.26540000000000002</v>
          </cell>
        </row>
        <row r="9543">
          <cell r="A9543" t="str">
            <v>723000008</v>
          </cell>
          <cell r="B9543" t="str">
            <v>ADERLEITUNG H07V-K 2,5MM² BLAU</v>
          </cell>
          <cell r="C9543">
            <v>0</v>
          </cell>
          <cell r="D9543">
            <v>0.11</v>
          </cell>
          <cell r="E9543">
            <v>0.11</v>
          </cell>
        </row>
        <row r="9544">
          <cell r="A9544" t="str">
            <v>723000009</v>
          </cell>
          <cell r="B9544" t="str">
            <v>ADERLEITUNG H07V-K 2,5MM² SCHWARZ</v>
          </cell>
          <cell r="C9544">
            <v>0</v>
          </cell>
          <cell r="D9544">
            <v>0.25045000000000001</v>
          </cell>
          <cell r="E9544">
            <v>0.25045000000000001</v>
          </cell>
        </row>
        <row r="9545">
          <cell r="A9545" t="str">
            <v>723000010</v>
          </cell>
          <cell r="B9545" t="str">
            <v>ADERLEITUNG H07V-K 4MM² GELB/GRÜN</v>
          </cell>
          <cell r="C9545">
            <v>0</v>
          </cell>
          <cell r="D9545">
            <v>0.44719999999999999</v>
          </cell>
          <cell r="E9545">
            <v>0.44719999999999999</v>
          </cell>
        </row>
        <row r="9546">
          <cell r="A9546" t="str">
            <v>723000011</v>
          </cell>
          <cell r="B9546" t="str">
            <v>ADERLEITUNG H07V-K 6MM² SCHWARZ</v>
          </cell>
          <cell r="C9546">
            <v>0</v>
          </cell>
          <cell r="D9546">
            <v>0.73250000000000004</v>
          </cell>
          <cell r="E9546">
            <v>0.73250000000000004</v>
          </cell>
        </row>
        <row r="9547">
          <cell r="A9547" t="str">
            <v>723000012</v>
          </cell>
          <cell r="B9547" t="str">
            <v>ADERLEITUNG H07V-K 6MM² ULTRABLAU</v>
          </cell>
          <cell r="C9547">
            <v>0</v>
          </cell>
          <cell r="D9547">
            <v>0.61699999999999999</v>
          </cell>
          <cell r="E9547">
            <v>0.61699999999999999</v>
          </cell>
        </row>
        <row r="9548">
          <cell r="A9548" t="str">
            <v>723000013</v>
          </cell>
          <cell r="B9548" t="str">
            <v>ADERLEITUNG H07V-K 6MM² GELB/GRÜN (RING a`100m)</v>
          </cell>
          <cell r="C9548">
            <v>0</v>
          </cell>
          <cell r="D9548">
            <v>0.61186901448011732</v>
          </cell>
          <cell r="E9548">
            <v>0.61186901448011732</v>
          </cell>
        </row>
        <row r="9549">
          <cell r="A9549" t="str">
            <v>723000014</v>
          </cell>
          <cell r="B9549" t="str">
            <v>ADERLEITUNG H07V-K 10MM² SCHWARZ</v>
          </cell>
          <cell r="C9549">
            <v>0</v>
          </cell>
          <cell r="D9549">
            <v>1.14585</v>
          </cell>
          <cell r="E9549">
            <v>1.14585</v>
          </cell>
        </row>
        <row r="9550">
          <cell r="A9550" t="str">
            <v>723000015</v>
          </cell>
          <cell r="B9550" t="str">
            <v>ADERLEITUNG H07V-K 10MM² BLAU</v>
          </cell>
          <cell r="C9550">
            <v>0</v>
          </cell>
          <cell r="D9550">
            <v>1.1620999999999999</v>
          </cell>
          <cell r="E9550">
            <v>1.1620999999999999</v>
          </cell>
        </row>
        <row r="9551">
          <cell r="A9551" t="str">
            <v>723000016</v>
          </cell>
          <cell r="B9551" t="str">
            <v>ADERLEITUNG H07V-K 10MM² GELB/GRÜN</v>
          </cell>
          <cell r="C9551">
            <v>0</v>
          </cell>
          <cell r="D9551">
            <v>1.0833999999999999</v>
          </cell>
          <cell r="E9551">
            <v>1.0833999999999999</v>
          </cell>
        </row>
        <row r="9552">
          <cell r="A9552" t="str">
            <v>723000017</v>
          </cell>
          <cell r="B9552" t="str">
            <v>ADERLEITUNG H07V-K 4MM² SCHWARZ</v>
          </cell>
          <cell r="C9552">
            <v>0</v>
          </cell>
          <cell r="D9552">
            <v>0.45190000000000002</v>
          </cell>
          <cell r="E9552">
            <v>0.45190000000000002</v>
          </cell>
        </row>
        <row r="9553">
          <cell r="A9553" t="str">
            <v>723000018</v>
          </cell>
          <cell r="B9553" t="str">
            <v>ADERLEITUNG H07V-K 4MM² ULTRABLAU</v>
          </cell>
          <cell r="C9553">
            <v>0</v>
          </cell>
          <cell r="D9553">
            <v>0.41694999999999999</v>
          </cell>
          <cell r="E9553">
            <v>0.41694999999999999</v>
          </cell>
        </row>
        <row r="9554">
          <cell r="A9554" t="str">
            <v>723000019</v>
          </cell>
          <cell r="B9554" t="str">
            <v>ADERLEITUNG H07V-K 2,5MM² ULTRABLAU</v>
          </cell>
          <cell r="C9554">
            <v>0</v>
          </cell>
          <cell r="D9554">
            <v>0.3533</v>
          </cell>
          <cell r="E9554">
            <v>0.3533</v>
          </cell>
        </row>
        <row r="9555">
          <cell r="A9555" t="str">
            <v>723000020</v>
          </cell>
          <cell r="B9555" t="str">
            <v>ADERLEITUNG H05V-K 0,5MM² ULTRABLAU</v>
          </cell>
          <cell r="C9555">
            <v>0</v>
          </cell>
          <cell r="D9555">
            <v>9.923333333333334E-2</v>
          </cell>
          <cell r="E9555">
            <v>9.923333333333334E-2</v>
          </cell>
        </row>
        <row r="9556">
          <cell r="A9556" t="str">
            <v>723000021</v>
          </cell>
          <cell r="B9556" t="str">
            <v>ADERLEITUNG H07V-K 1,5MM² ULTRABLAU</v>
          </cell>
          <cell r="C9556">
            <v>0</v>
          </cell>
          <cell r="D9556">
            <v>0.18830666666666668</v>
          </cell>
          <cell r="E9556">
            <v>0.18830666666666668</v>
          </cell>
        </row>
        <row r="9557">
          <cell r="A9557" t="str">
            <v>723000022</v>
          </cell>
          <cell r="B9557" t="str">
            <v>ADERLEITUNG H07V-K 16MM² SCHWARZ</v>
          </cell>
          <cell r="C9557">
            <v>0</v>
          </cell>
          <cell r="D9557">
            <v>1.6872</v>
          </cell>
          <cell r="E9557">
            <v>1.6872</v>
          </cell>
        </row>
        <row r="9558">
          <cell r="A9558" t="str">
            <v>723000023</v>
          </cell>
          <cell r="B9558" t="str">
            <v>ADERLEITUNG H07V-K 16MM² ORANGE</v>
          </cell>
          <cell r="C9558">
            <v>0</v>
          </cell>
          <cell r="D9558">
            <v>1.7564</v>
          </cell>
          <cell r="E9558">
            <v>1.7564</v>
          </cell>
        </row>
        <row r="9559">
          <cell r="A9559" t="str">
            <v>723000024</v>
          </cell>
          <cell r="B9559" t="str">
            <v>SONDERGUMMI-ADERLEITUNG NSGAFÖU 35MM²/3KV</v>
          </cell>
          <cell r="C9559">
            <v>0</v>
          </cell>
          <cell r="D9559">
            <v>3.2109999999999999</v>
          </cell>
          <cell r="E9559">
            <v>3.2109999999999999</v>
          </cell>
        </row>
        <row r="9560">
          <cell r="A9560" t="str">
            <v>723000025</v>
          </cell>
          <cell r="B9560" t="str">
            <v>ADERLEITUNG H05V-K 0,75MM² ORANGE</v>
          </cell>
          <cell r="C9560">
            <v>0</v>
          </cell>
          <cell r="D9560">
            <v>8.9314000000000004E-2</v>
          </cell>
          <cell r="E9560">
            <v>8.9314000000000004E-2</v>
          </cell>
        </row>
        <row r="9561">
          <cell r="A9561" t="str">
            <v>723000026</v>
          </cell>
          <cell r="B9561" t="str">
            <v>ADERLEITUNG H05V-K 1MM² WEISS</v>
          </cell>
          <cell r="C9561">
            <v>0</v>
          </cell>
          <cell r="D9561">
            <v>0.19</v>
          </cell>
          <cell r="E9561">
            <v>0.19</v>
          </cell>
        </row>
        <row r="9562">
          <cell r="A9562" t="str">
            <v>723000027</v>
          </cell>
          <cell r="B9562" t="str">
            <v>ADERLEITUNG H07V-K 1,5MM² ROT</v>
          </cell>
          <cell r="C9562">
            <v>0</v>
          </cell>
          <cell r="D9562">
            <v>0.1106</v>
          </cell>
          <cell r="E9562">
            <v>0.1106</v>
          </cell>
        </row>
        <row r="9563">
          <cell r="A9563" t="str">
            <v>723000028</v>
          </cell>
          <cell r="B9563" t="str">
            <v>ADERLEITUNG H07V-K 35MM² SCHWARZ</v>
          </cell>
          <cell r="C9563">
            <v>0</v>
          </cell>
          <cell r="D9563">
            <v>3.6987999999999999</v>
          </cell>
          <cell r="E9563">
            <v>3.6987999999999999</v>
          </cell>
        </row>
        <row r="9564">
          <cell r="A9564" t="str">
            <v>723000029</v>
          </cell>
          <cell r="B9564" t="str">
            <v>ADERLEITUNG H07V-K 35MM² BLAU</v>
          </cell>
          <cell r="C9564">
            <v>0</v>
          </cell>
          <cell r="D9564">
            <v>2.8681999999999999</v>
          </cell>
          <cell r="E9564">
            <v>2.8681999999999999</v>
          </cell>
        </row>
        <row r="9565">
          <cell r="A9565" t="str">
            <v>723000030</v>
          </cell>
          <cell r="B9565" t="str">
            <v>ADERLEITUNG H07V-K 25MM² SCHWARZ</v>
          </cell>
          <cell r="C9565">
            <v>0</v>
          </cell>
          <cell r="D9565">
            <v>2.9805999999999999</v>
          </cell>
          <cell r="E9565">
            <v>2.9805999999999999</v>
          </cell>
        </row>
        <row r="9566">
          <cell r="A9566" t="str">
            <v>723000031</v>
          </cell>
          <cell r="B9566" t="str">
            <v>ADERLEITUNG H07V-K 25MM² BLAU</v>
          </cell>
          <cell r="C9566">
            <v>0</v>
          </cell>
          <cell r="D9566">
            <v>2.121</v>
          </cell>
          <cell r="E9566">
            <v>2.121</v>
          </cell>
        </row>
        <row r="9567">
          <cell r="A9567" t="str">
            <v>723000032</v>
          </cell>
          <cell r="B9567" t="str">
            <v>ADERLEITUNG H07V-K 25MM² ORANGE</v>
          </cell>
          <cell r="C9567">
            <v>0</v>
          </cell>
          <cell r="D9567">
            <v>2.8681999999999999</v>
          </cell>
          <cell r="E9567">
            <v>2.8681999999999999</v>
          </cell>
        </row>
        <row r="9568">
          <cell r="A9568" t="str">
            <v>723000033</v>
          </cell>
          <cell r="B9568" t="str">
            <v>ADERLEITUNG H07V-K 50MM² ORANGE</v>
          </cell>
          <cell r="C9568">
            <v>0</v>
          </cell>
          <cell r="D9568">
            <v>5.6218000000000004</v>
          </cell>
          <cell r="E9568">
            <v>5.6218000000000004</v>
          </cell>
        </row>
        <row r="9569">
          <cell r="A9569" t="str">
            <v>723000034</v>
          </cell>
          <cell r="B9569" t="str">
            <v>ADERLEITUNG H07V-K 50MM² SCHWARZ</v>
          </cell>
          <cell r="C9569">
            <v>0</v>
          </cell>
          <cell r="D9569">
            <v>5.1787999999999998</v>
          </cell>
          <cell r="E9569">
            <v>5.1787999999999998</v>
          </cell>
        </row>
        <row r="9570">
          <cell r="A9570" t="str">
            <v>723000035</v>
          </cell>
          <cell r="B9570" t="str">
            <v>ADERLEITUNG H07V-K 50MM² BLAU</v>
          </cell>
          <cell r="C9570">
            <v>0</v>
          </cell>
          <cell r="D9570">
            <v>3.6480000000000001</v>
          </cell>
          <cell r="E9570">
            <v>3.6480000000000001</v>
          </cell>
        </row>
        <row r="9571">
          <cell r="A9571" t="str">
            <v>723000036</v>
          </cell>
          <cell r="B9571" t="str">
            <v>ADERLEITUNG H07V-K 50MM² GELB/GRÜN</v>
          </cell>
          <cell r="C9571"/>
          <cell r="D9571">
            <v>1.61</v>
          </cell>
          <cell r="E9571">
            <v>1.61</v>
          </cell>
        </row>
        <row r="9572">
          <cell r="A9572" t="str">
            <v>723000037</v>
          </cell>
          <cell r="B9572" t="str">
            <v>ADERLEITUNG H07V-K 95MM² SCHWARZ</v>
          </cell>
          <cell r="C9572"/>
          <cell r="D9572">
            <v>2.84</v>
          </cell>
          <cell r="E9572">
            <v>2.84</v>
          </cell>
        </row>
        <row r="9573">
          <cell r="A9573" t="str">
            <v>723000038</v>
          </cell>
          <cell r="B9573" t="str">
            <v>ADERLEITUNG H07V-K 95MM² BLAU</v>
          </cell>
          <cell r="C9573"/>
          <cell r="D9573">
            <v>2.84</v>
          </cell>
          <cell r="E9573">
            <v>2.84</v>
          </cell>
        </row>
        <row r="9574">
          <cell r="A9574" t="str">
            <v>723000039</v>
          </cell>
          <cell r="B9574" t="str">
            <v>ADERLEITUNG H07V-K 4MM² HELLBLAU</v>
          </cell>
          <cell r="C9574">
            <v>0</v>
          </cell>
          <cell r="D9574">
            <v>0.33179999999999998</v>
          </cell>
          <cell r="E9574">
            <v>0.33179999999999998</v>
          </cell>
        </row>
        <row r="9575">
          <cell r="A9575" t="str">
            <v>723000040</v>
          </cell>
          <cell r="B9575" t="str">
            <v>ADERLEITUNG H07V-K 16MM² BLAU</v>
          </cell>
          <cell r="C9575">
            <v>0</v>
          </cell>
          <cell r="D9575">
            <v>1.0881000000000001</v>
          </cell>
          <cell r="E9575">
            <v>1.0881000000000001</v>
          </cell>
        </row>
        <row r="9576">
          <cell r="A9576" t="str">
            <v>723000041</v>
          </cell>
          <cell r="B9576" t="str">
            <v>ADERLEITUNG H07V-K 10MM² ORANGE</v>
          </cell>
          <cell r="C9576">
            <v>0</v>
          </cell>
          <cell r="D9576">
            <v>1.0617000000000001</v>
          </cell>
          <cell r="E9576">
            <v>1.0617000000000001</v>
          </cell>
        </row>
        <row r="9577">
          <cell r="A9577" t="str">
            <v>723000042</v>
          </cell>
          <cell r="B9577" t="str">
            <v>ADERLEITUNG H07V-K 2,5MM² ORANGE</v>
          </cell>
          <cell r="C9577">
            <v>0</v>
          </cell>
          <cell r="D9577">
            <v>0.1706</v>
          </cell>
          <cell r="E9577">
            <v>0.1706</v>
          </cell>
        </row>
        <row r="9578">
          <cell r="A9578" t="str">
            <v>723000043</v>
          </cell>
          <cell r="B9578" t="str">
            <v>ADERLEITUNG H07V-K 4MM² ORANGE</v>
          </cell>
          <cell r="C9578">
            <v>0</v>
          </cell>
          <cell r="D9578">
            <v>0.36063333333333331</v>
          </cell>
          <cell r="E9578">
            <v>0.36063333333333331</v>
          </cell>
        </row>
        <row r="9579">
          <cell r="A9579" t="str">
            <v>723000044</v>
          </cell>
          <cell r="B9579" t="str">
            <v>ADERLEITUNG H07V-K 6MM² ORANGE</v>
          </cell>
          <cell r="C9579">
            <v>0</v>
          </cell>
          <cell r="D9579">
            <v>0.23</v>
          </cell>
          <cell r="E9579">
            <v>0.23</v>
          </cell>
        </row>
        <row r="9580">
          <cell r="A9580" t="str">
            <v>723000045</v>
          </cell>
          <cell r="B9580" t="str">
            <v>ADERLEITUNG H07V-K 6MM² BLAU</v>
          </cell>
          <cell r="C9580">
            <v>0</v>
          </cell>
          <cell r="D9580">
            <v>0.47549999999999998</v>
          </cell>
          <cell r="E9580">
            <v>0.47549999999999998</v>
          </cell>
        </row>
        <row r="9581">
          <cell r="A9581" t="str">
            <v>723000046</v>
          </cell>
          <cell r="B9581" t="str">
            <v>ADERLEITUNG H07V-K 35MM² ORANGE</v>
          </cell>
          <cell r="C9581">
            <v>0</v>
          </cell>
          <cell r="D9581">
            <v>4.5308000000000002</v>
          </cell>
          <cell r="E9581">
            <v>4.5308000000000002</v>
          </cell>
        </row>
        <row r="9582">
          <cell r="A9582" t="str">
            <v>723000047</v>
          </cell>
          <cell r="B9582" t="str">
            <v>ADERLEITUNG H07V-K 35MM² GRÜN/GELB</v>
          </cell>
          <cell r="C9582">
            <v>0</v>
          </cell>
          <cell r="D9582">
            <v>2.4807999999999999</v>
          </cell>
          <cell r="E9582">
            <v>2.4807999999999999</v>
          </cell>
        </row>
        <row r="9583">
          <cell r="A9583" t="str">
            <v>723000048</v>
          </cell>
          <cell r="B9583" t="str">
            <v>ADERLEITUNG H07V-K 25MM² GRÜN/GELB</v>
          </cell>
          <cell r="C9583"/>
          <cell r="D9583">
            <v>1.8360000000000001</v>
          </cell>
          <cell r="E9583">
            <v>1.8360000000000001</v>
          </cell>
        </row>
        <row r="9584">
          <cell r="A9584" t="str">
            <v>723000049</v>
          </cell>
          <cell r="B9584" t="str">
            <v>ADERLEITUNG H05V-K 0,5MM² BLAU</v>
          </cell>
          <cell r="C9584">
            <v>0</v>
          </cell>
          <cell r="D9584">
            <v>0</v>
          </cell>
          <cell r="E9584">
            <v>0</v>
          </cell>
        </row>
        <row r="9585">
          <cell r="A9585" t="str">
            <v>723000050</v>
          </cell>
          <cell r="B9585" t="str">
            <v>ADERLEITUNG H05V-K 0,75MM² BLAU</v>
          </cell>
          <cell r="C9585">
            <v>0</v>
          </cell>
          <cell r="D9585">
            <v>0</v>
          </cell>
          <cell r="E9585">
            <v>0</v>
          </cell>
        </row>
        <row r="9586">
          <cell r="A9586" t="str">
            <v>723000051</v>
          </cell>
          <cell r="B9586" t="str">
            <v>ADERLEITUNG H07V-K 1X120 SCHWARZ</v>
          </cell>
          <cell r="C9586">
            <v>0</v>
          </cell>
          <cell r="D9586">
            <v>11.922499999999999</v>
          </cell>
          <cell r="E9586">
            <v>11.922499999999999</v>
          </cell>
        </row>
        <row r="9587">
          <cell r="A9587" t="str">
            <v>723000052</v>
          </cell>
          <cell r="B9587" t="str">
            <v>ADERLEITUNG H07V-K 10 MM² ULTRABLAU</v>
          </cell>
          <cell r="C9587">
            <v>0</v>
          </cell>
          <cell r="D9587">
            <v>1.0595000000000001</v>
          </cell>
          <cell r="E9587">
            <v>1.0595000000000001</v>
          </cell>
        </row>
        <row r="9588">
          <cell r="A9588" t="str">
            <v>723000053</v>
          </cell>
          <cell r="B9588" t="str">
            <v>ADERLEITUNG H05V-K 0,5MM² DUNKELBLAU/WEIß</v>
          </cell>
          <cell r="C9588">
            <v>0</v>
          </cell>
          <cell r="D9588">
            <v>0.20635999999999999</v>
          </cell>
          <cell r="E9588">
            <v>0.20635999999999999</v>
          </cell>
        </row>
        <row r="9589">
          <cell r="A9589" t="str">
            <v>723000054</v>
          </cell>
          <cell r="B9589" t="str">
            <v>ADERLEITUNG H05V-K 0,75MM² DUNKELBLAU/WEIß</v>
          </cell>
          <cell r="C9589">
            <v>0</v>
          </cell>
          <cell r="D9589">
            <v>0.14884848594707878</v>
          </cell>
          <cell r="E9589">
            <v>0.14884848594707878</v>
          </cell>
        </row>
        <row r="9590">
          <cell r="A9590" t="str">
            <v>723000055</v>
          </cell>
          <cell r="B9590" t="str">
            <v>ADERLEITUNG H07V-K 1,5MM² DUNKELBLAU/WEIß</v>
          </cell>
          <cell r="C9590">
            <v>0</v>
          </cell>
          <cell r="D9590">
            <v>0.64780000000000004</v>
          </cell>
          <cell r="E9590">
            <v>0.64780000000000004</v>
          </cell>
        </row>
        <row r="9591">
          <cell r="A9591" t="str">
            <v>723000056</v>
          </cell>
          <cell r="B9591" t="str">
            <v>ADERLEITUNG H07V-K 0,5MM² GELB/GRÜN</v>
          </cell>
          <cell r="C9591">
            <v>0</v>
          </cell>
          <cell r="D9591">
            <v>7.3749999999999996E-2</v>
          </cell>
          <cell r="E9591">
            <v>7.3749999999999996E-2</v>
          </cell>
        </row>
        <row r="9592">
          <cell r="A9592" t="str">
            <v>723000057</v>
          </cell>
          <cell r="B9592" t="str">
            <v>SONDERGUMMI-ADERLEITUNG NSGAFÖU 10MM²/3KV</v>
          </cell>
          <cell r="C9592">
            <v>0</v>
          </cell>
          <cell r="D9592">
            <v>0.9536</v>
          </cell>
          <cell r="E9592">
            <v>0.9536</v>
          </cell>
        </row>
        <row r="9593">
          <cell r="A9593" t="str">
            <v>723000058</v>
          </cell>
          <cell r="B9593" t="str">
            <v>ADERLEITUNG H07V-K 240 mm² SCHWARZ</v>
          </cell>
          <cell r="C9593">
            <v>0</v>
          </cell>
          <cell r="D9593">
            <v>22.509</v>
          </cell>
          <cell r="E9593">
            <v>22.509</v>
          </cell>
        </row>
        <row r="9594">
          <cell r="A9594" t="str">
            <v>723000128</v>
          </cell>
          <cell r="B9594" t="str">
            <v xml:space="preserve">LASTTRENNSSCHALTER 3LD NOT-HALT-SCHALTER; KNEBEL </v>
          </cell>
          <cell r="C9594">
            <v>0</v>
          </cell>
          <cell r="D9594">
            <v>0</v>
          </cell>
          <cell r="E9594">
            <v>0</v>
          </cell>
        </row>
        <row r="9595">
          <cell r="A9595" t="str">
            <v>723000150</v>
          </cell>
          <cell r="B9595" t="str">
            <v>Einzelader halogenfrei H05Z-K 0,5mm² grün/gelb</v>
          </cell>
          <cell r="C9595">
            <v>0</v>
          </cell>
          <cell r="D9595">
            <v>8.48E-2</v>
          </cell>
          <cell r="E9595">
            <v>8.48E-2</v>
          </cell>
        </row>
        <row r="9596">
          <cell r="A9596" t="str">
            <v>723000151</v>
          </cell>
          <cell r="B9596" t="str">
            <v>Einzelader halogenfrei H05Z-K 0,5mm² dunkelblau</v>
          </cell>
          <cell r="C9596">
            <v>0</v>
          </cell>
          <cell r="D9596">
            <v>9.3682010915575417E-2</v>
          </cell>
          <cell r="E9596">
            <v>9.3682010915575417E-2</v>
          </cell>
        </row>
        <row r="9597">
          <cell r="A9597" t="str">
            <v>723000152</v>
          </cell>
          <cell r="B9597" t="str">
            <v>Einzelader halogenfrei H05Z-K 0,5mm² weiß</v>
          </cell>
          <cell r="C9597">
            <v>0</v>
          </cell>
          <cell r="D9597">
            <v>8.48E-2</v>
          </cell>
          <cell r="E9597">
            <v>8.48E-2</v>
          </cell>
        </row>
        <row r="9598">
          <cell r="A9598" t="str">
            <v>723000157</v>
          </cell>
          <cell r="B9598" t="str">
            <v>Einzelader halogenfrei H05Z-K 1mm² dunkelblau</v>
          </cell>
          <cell r="C9598">
            <v>0</v>
          </cell>
          <cell r="D9598">
            <v>0.14341666666666666</v>
          </cell>
          <cell r="E9598">
            <v>0.14341666666666666</v>
          </cell>
        </row>
        <row r="9599">
          <cell r="A9599" t="str">
            <v>723000158</v>
          </cell>
          <cell r="B9599" t="str">
            <v>Einzelader halogenfrei H05Z-K 1mm² weiß</v>
          </cell>
          <cell r="C9599">
            <v>0</v>
          </cell>
          <cell r="D9599">
            <v>0.14469720982142859</v>
          </cell>
          <cell r="E9599">
            <v>0.14469720982142859</v>
          </cell>
        </row>
        <row r="9600">
          <cell r="A9600" t="str">
            <v>723000159</v>
          </cell>
          <cell r="B9600" t="str">
            <v>Einzelader halogenfrei H05Z-K 1mm² orange</v>
          </cell>
          <cell r="C9600">
            <v>0</v>
          </cell>
          <cell r="D9600">
            <v>0.1527</v>
          </cell>
          <cell r="E9600">
            <v>0.1527</v>
          </cell>
        </row>
        <row r="9601">
          <cell r="A9601" t="str">
            <v>723000160</v>
          </cell>
          <cell r="B9601" t="str">
            <v>Einzelader halogenfrei H05Z-K 1mm² gn/ge</v>
          </cell>
          <cell r="C9601">
            <v>0</v>
          </cell>
          <cell r="D9601">
            <v>0.14341578947368422</v>
          </cell>
          <cell r="E9601">
            <v>0.14341578947368422</v>
          </cell>
        </row>
        <row r="9602">
          <cell r="A9602" t="str">
            <v>723000161</v>
          </cell>
          <cell r="B9602" t="str">
            <v>Einzelader halogenfrei H07Z-K 1,5mm² schwarz</v>
          </cell>
          <cell r="C9602">
            <v>0</v>
          </cell>
          <cell r="D9602">
            <v>0.20307269503546099</v>
          </cell>
          <cell r="E9602">
            <v>0.20307269503546099</v>
          </cell>
        </row>
        <row r="9603">
          <cell r="A9603" t="str">
            <v>723000162</v>
          </cell>
          <cell r="B9603" t="str">
            <v>Einzelader halogenfrei H07Z-K 1,5mm² blau</v>
          </cell>
          <cell r="C9603">
            <v>0</v>
          </cell>
          <cell r="D9603">
            <v>0.18866666666666665</v>
          </cell>
          <cell r="E9603">
            <v>0.18866666666666665</v>
          </cell>
        </row>
        <row r="9604">
          <cell r="A9604" t="str">
            <v>723000163</v>
          </cell>
          <cell r="B9604" t="str">
            <v>Einzelader halogenfrei H07Z-K 1,5mm² grün/gelb</v>
          </cell>
          <cell r="C9604">
            <v>0</v>
          </cell>
          <cell r="D9604">
            <v>0.18866666666666665</v>
          </cell>
          <cell r="E9604">
            <v>0.18866666666666665</v>
          </cell>
        </row>
        <row r="9605">
          <cell r="A9605" t="str">
            <v>723000164</v>
          </cell>
          <cell r="B9605" t="str">
            <v>Einzelader halogenfrei H07Z-K 1,5mm² dunkelblau</v>
          </cell>
          <cell r="C9605">
            <v>0</v>
          </cell>
          <cell r="D9605">
            <v>0.21895999999999999</v>
          </cell>
          <cell r="E9605">
            <v>0.21895999999999999</v>
          </cell>
        </row>
        <row r="9606">
          <cell r="A9606" t="str">
            <v>723000165</v>
          </cell>
          <cell r="B9606" t="str">
            <v>Einzelader halogenfrei H07Z-K 1,5mm² weiß</v>
          </cell>
          <cell r="C9606">
            <v>0</v>
          </cell>
          <cell r="D9606">
            <v>0.21990000000000001</v>
          </cell>
          <cell r="E9606">
            <v>0.21990000000000001</v>
          </cell>
        </row>
        <row r="9607">
          <cell r="A9607" t="str">
            <v>723000166</v>
          </cell>
          <cell r="B9607" t="str">
            <v>Einzelader halogenfrei H07Z-K 1,5mm² orange</v>
          </cell>
          <cell r="C9607">
            <v>0</v>
          </cell>
          <cell r="D9607">
            <v>0.19350000000000001</v>
          </cell>
          <cell r="E9607">
            <v>0.19350000000000001</v>
          </cell>
        </row>
        <row r="9608">
          <cell r="A9608" t="str">
            <v>723000167</v>
          </cell>
          <cell r="B9608" t="str">
            <v>Einzelader halogenfrei H07Z-K 1,5mm² rot</v>
          </cell>
          <cell r="C9608">
            <v>0</v>
          </cell>
          <cell r="D9608">
            <v>0</v>
          </cell>
          <cell r="E9608">
            <v>0</v>
          </cell>
        </row>
        <row r="9609">
          <cell r="A9609" t="str">
            <v>723000168</v>
          </cell>
          <cell r="B9609" t="str">
            <v>Einzelader halogenfrei H07Z-K 2,5mm² schwarz</v>
          </cell>
          <cell r="C9609">
            <v>0</v>
          </cell>
          <cell r="D9609">
            <v>0.30276666666666663</v>
          </cell>
          <cell r="E9609">
            <v>0.30276666666666663</v>
          </cell>
        </row>
        <row r="9610">
          <cell r="A9610" t="str">
            <v>723000169</v>
          </cell>
          <cell r="B9610" t="str">
            <v>Einzelader halogenfrei H07Z-K 2,5mm² blau</v>
          </cell>
          <cell r="C9610">
            <v>0</v>
          </cell>
          <cell r="D9610">
            <v>0.30276666666666663</v>
          </cell>
          <cell r="E9610">
            <v>0.30276666666666663</v>
          </cell>
        </row>
        <row r="9611">
          <cell r="A9611" t="str">
            <v>723000170</v>
          </cell>
          <cell r="B9611" t="str">
            <v>Einzelader halogenfrei H07Z-K 2,5mm² grün/gelb</v>
          </cell>
          <cell r="C9611">
            <v>0</v>
          </cell>
          <cell r="D9611">
            <v>0.30275000000000002</v>
          </cell>
          <cell r="E9611">
            <v>0.30275000000000002</v>
          </cell>
        </row>
        <row r="9612">
          <cell r="A9612" t="str">
            <v>723000171</v>
          </cell>
          <cell r="B9612" t="str">
            <v>Einzelader halogenfrei H07Z-K 2,5mm² dunkelblau</v>
          </cell>
          <cell r="C9612">
            <v>0</v>
          </cell>
          <cell r="D9612">
            <v>0.33140999999999998</v>
          </cell>
          <cell r="E9612">
            <v>0.33140999999999998</v>
          </cell>
        </row>
        <row r="9613">
          <cell r="A9613" t="str">
            <v>723000172</v>
          </cell>
          <cell r="B9613" t="str">
            <v>Einzelader halogenfrei H07Z-K 2,5mm² weiß</v>
          </cell>
          <cell r="C9613">
            <v>0</v>
          </cell>
          <cell r="D9613">
            <v>0.30275000000000002</v>
          </cell>
          <cell r="E9613">
            <v>0.30275000000000002</v>
          </cell>
        </row>
        <row r="9614">
          <cell r="A9614" t="str">
            <v>723000173</v>
          </cell>
          <cell r="B9614" t="str">
            <v>Einzelader halogenfrei H07Z-K 2,5mm² orange</v>
          </cell>
          <cell r="C9614">
            <v>0</v>
          </cell>
          <cell r="D9614">
            <v>0</v>
          </cell>
          <cell r="E9614">
            <v>0</v>
          </cell>
        </row>
        <row r="9615">
          <cell r="A9615" t="str">
            <v>723000174</v>
          </cell>
          <cell r="B9615" t="str">
            <v>Einzelader halogenfrei H07Z-K 2,5mm² rot</v>
          </cell>
          <cell r="C9615">
            <v>0</v>
          </cell>
          <cell r="D9615">
            <v>0</v>
          </cell>
          <cell r="E9615">
            <v>0</v>
          </cell>
        </row>
        <row r="9616">
          <cell r="A9616" t="str">
            <v>723000175</v>
          </cell>
          <cell r="B9616" t="str">
            <v>Einzelader halogenfrei H07Z-K 4mm² schwarz</v>
          </cell>
          <cell r="C9616">
            <v>0</v>
          </cell>
          <cell r="D9616">
            <v>0.46560000000000001</v>
          </cell>
          <cell r="E9616">
            <v>0.46560000000000001</v>
          </cell>
        </row>
        <row r="9617">
          <cell r="A9617" t="str">
            <v>723000176</v>
          </cell>
          <cell r="B9617" t="str">
            <v>Einzelader halogenfrei H07Z-K 4mm² blau</v>
          </cell>
          <cell r="C9617">
            <v>0</v>
          </cell>
          <cell r="D9617">
            <v>0.46560000000000001</v>
          </cell>
          <cell r="E9617">
            <v>0.46560000000000001</v>
          </cell>
        </row>
        <row r="9618">
          <cell r="A9618" t="str">
            <v>723000177</v>
          </cell>
          <cell r="B9618" t="str">
            <v>Einzelader halogenfrei H07Z-K 4mm² grün/gelb</v>
          </cell>
          <cell r="C9618">
            <v>0</v>
          </cell>
          <cell r="D9618">
            <v>0.48370000000000002</v>
          </cell>
          <cell r="E9618">
            <v>0.48370000000000002</v>
          </cell>
        </row>
        <row r="9619">
          <cell r="A9619" t="str">
            <v>723000178</v>
          </cell>
          <cell r="B9619" t="str">
            <v>Einzelader halogenfrei H07Z-K 4mm² dunkelblau</v>
          </cell>
          <cell r="C9619">
            <v>0</v>
          </cell>
          <cell r="D9619">
            <v>0.48370000000000002</v>
          </cell>
          <cell r="E9619">
            <v>0.48370000000000002</v>
          </cell>
        </row>
        <row r="9620">
          <cell r="A9620" t="str">
            <v>723000179</v>
          </cell>
          <cell r="B9620" t="str">
            <v>Einzelader halogenfrei H07Z-K 4mm² weiß</v>
          </cell>
          <cell r="C9620">
            <v>0</v>
          </cell>
          <cell r="D9620">
            <v>0.5444</v>
          </cell>
          <cell r="E9620">
            <v>0.5444</v>
          </cell>
        </row>
        <row r="9621">
          <cell r="A9621" t="str">
            <v>723000180</v>
          </cell>
          <cell r="B9621" t="str">
            <v>Einzelader halogenfrei H07Z-K 6mm² schwarz</v>
          </cell>
          <cell r="C9621">
            <v>0</v>
          </cell>
          <cell r="D9621">
            <v>0.66879999999999995</v>
          </cell>
          <cell r="E9621">
            <v>0.66879999999999995</v>
          </cell>
        </row>
        <row r="9622">
          <cell r="A9622" t="str">
            <v>723000181</v>
          </cell>
          <cell r="B9622" t="str">
            <v>Einzelader halogenfrei H07Z-K 6mm² blau</v>
          </cell>
          <cell r="C9622">
            <v>0</v>
          </cell>
          <cell r="D9622">
            <v>0.66539999999999999</v>
          </cell>
          <cell r="E9622">
            <v>0.66539999999999999</v>
          </cell>
        </row>
        <row r="9623">
          <cell r="A9623" t="str">
            <v>723000182</v>
          </cell>
          <cell r="B9623" t="str">
            <v>Einzelader halogenfrei H07Z-K 6mm² grün/gelb</v>
          </cell>
          <cell r="C9623">
            <v>0</v>
          </cell>
          <cell r="D9623">
            <v>1.374090909090909</v>
          </cell>
          <cell r="E9623">
            <v>1.374090909090909</v>
          </cell>
        </row>
        <row r="9624">
          <cell r="A9624" t="str">
            <v>723000183</v>
          </cell>
          <cell r="B9624" t="str">
            <v>Einzelader halogenfrei H07Z-K 6mm² dunkelblau</v>
          </cell>
          <cell r="C9624">
            <v>0</v>
          </cell>
          <cell r="D9624">
            <v>0.81510000000000005</v>
          </cell>
          <cell r="E9624">
            <v>0.81510000000000005</v>
          </cell>
        </row>
        <row r="9625">
          <cell r="A9625" t="str">
            <v>723000184</v>
          </cell>
          <cell r="B9625" t="str">
            <v>Einzelader halogenfrei H07Z-K 6mm² weiß</v>
          </cell>
          <cell r="C9625">
            <v>0</v>
          </cell>
          <cell r="D9625">
            <v>0.78410000000000002</v>
          </cell>
          <cell r="E9625">
            <v>0.78410000000000002</v>
          </cell>
        </row>
        <row r="9626">
          <cell r="A9626" t="str">
            <v>723000185</v>
          </cell>
          <cell r="B9626" t="str">
            <v>Einzelader halogenfrei H07Z-K 6mm² orange</v>
          </cell>
          <cell r="C9626">
            <v>0</v>
          </cell>
          <cell r="D9626">
            <v>0.66539999999999999</v>
          </cell>
          <cell r="E9626">
            <v>0.66539999999999999</v>
          </cell>
        </row>
        <row r="9627">
          <cell r="A9627" t="str">
            <v>723000186</v>
          </cell>
          <cell r="B9627" t="str">
            <v>Einzelader halogenfrei H07Z-K 10mm² schwarz</v>
          </cell>
          <cell r="C9627">
            <v>0</v>
          </cell>
          <cell r="D9627">
            <v>1.1560999999999999</v>
          </cell>
          <cell r="E9627">
            <v>1.1560999999999999</v>
          </cell>
        </row>
        <row r="9628">
          <cell r="A9628" t="str">
            <v>723000187</v>
          </cell>
          <cell r="B9628" t="str">
            <v>Einzelader halogenfrei H07Z-K 10mm² blau</v>
          </cell>
          <cell r="C9628">
            <v>0</v>
          </cell>
          <cell r="D9628">
            <v>1.1560999999999999</v>
          </cell>
          <cell r="E9628">
            <v>1.1560999999999999</v>
          </cell>
        </row>
        <row r="9629">
          <cell r="A9629" t="str">
            <v>723000188</v>
          </cell>
          <cell r="B9629" t="str">
            <v>Einzelader halogenfrei H07Z-K 10mm² grün/gelb</v>
          </cell>
          <cell r="C9629">
            <v>0</v>
          </cell>
          <cell r="D9629">
            <v>0</v>
          </cell>
          <cell r="E9629">
            <v>0</v>
          </cell>
        </row>
        <row r="9630">
          <cell r="A9630" t="str">
            <v>723000189</v>
          </cell>
          <cell r="B9630" t="str">
            <v>Einzelader halogenfrei H07Z-K 10mm² orange</v>
          </cell>
          <cell r="C9630">
            <v>0</v>
          </cell>
          <cell r="D9630">
            <v>0</v>
          </cell>
          <cell r="E9630">
            <v>0</v>
          </cell>
        </row>
        <row r="9631">
          <cell r="A9631" t="str">
            <v>723000190</v>
          </cell>
          <cell r="B9631" t="str">
            <v>Einzelader halogenfrei H07Z-K 16mm² schwarz</v>
          </cell>
          <cell r="C9631">
            <v>0</v>
          </cell>
          <cell r="D9631">
            <v>1.7454000000000001</v>
          </cell>
          <cell r="E9631">
            <v>1.7454000000000001</v>
          </cell>
        </row>
        <row r="9632">
          <cell r="A9632" t="str">
            <v>723000191</v>
          </cell>
          <cell r="B9632" t="str">
            <v>Einzelader halogenfrei H07Z-K 16mm² blau</v>
          </cell>
          <cell r="C9632">
            <v>0</v>
          </cell>
          <cell r="D9632">
            <v>1.7363999999999999</v>
          </cell>
          <cell r="E9632">
            <v>1.7363999999999999</v>
          </cell>
        </row>
        <row r="9633">
          <cell r="A9633" t="str">
            <v>723000192</v>
          </cell>
          <cell r="B9633" t="str">
            <v>Einzelader halogenfrei H07Z-K 16mm² grün/gelb</v>
          </cell>
          <cell r="C9633">
            <v>0</v>
          </cell>
          <cell r="D9633">
            <v>0</v>
          </cell>
          <cell r="E9633">
            <v>0</v>
          </cell>
        </row>
        <row r="9634">
          <cell r="A9634" t="str">
            <v>723000193</v>
          </cell>
          <cell r="B9634" t="str">
            <v>Einzelader halogenfrei H07Z-K 16mm² orange</v>
          </cell>
          <cell r="C9634">
            <v>0</v>
          </cell>
          <cell r="D9634">
            <v>2.2315</v>
          </cell>
          <cell r="E9634">
            <v>2.2315</v>
          </cell>
        </row>
        <row r="9635">
          <cell r="A9635" t="str">
            <v>723000194</v>
          </cell>
          <cell r="B9635" t="str">
            <v>Einzelader halogenfrei H07Z-K 25mm² schwarz</v>
          </cell>
          <cell r="C9635">
            <v>0</v>
          </cell>
          <cell r="D9635">
            <v>0</v>
          </cell>
          <cell r="E9635">
            <v>0</v>
          </cell>
        </row>
        <row r="9636">
          <cell r="A9636" t="str">
            <v>723000195</v>
          </cell>
          <cell r="B9636" t="str">
            <v>Einzelader halogenfrei H07Z-K 25mm² blau</v>
          </cell>
          <cell r="C9636">
            <v>0</v>
          </cell>
          <cell r="D9636">
            <v>0</v>
          </cell>
          <cell r="E9636">
            <v>0</v>
          </cell>
        </row>
        <row r="9637">
          <cell r="A9637" t="str">
            <v>723000196</v>
          </cell>
          <cell r="B9637" t="str">
            <v>Einzelader halogenfrei H07Z-K 25mm² grün/gelb</v>
          </cell>
          <cell r="C9637">
            <v>0</v>
          </cell>
          <cell r="D9637">
            <v>0</v>
          </cell>
          <cell r="E9637">
            <v>0</v>
          </cell>
        </row>
        <row r="9638">
          <cell r="A9638" t="str">
            <v>723000197</v>
          </cell>
          <cell r="B9638" t="str">
            <v>Einzelader halogenfrei H07Z-K 25mm² orange</v>
          </cell>
          <cell r="C9638">
            <v>0</v>
          </cell>
          <cell r="D9638">
            <v>0</v>
          </cell>
          <cell r="E9638">
            <v>0</v>
          </cell>
        </row>
        <row r="9639">
          <cell r="A9639" t="str">
            <v>723000198</v>
          </cell>
          <cell r="B9639" t="str">
            <v>Einzelader halogenfrei H07Z-K 35mm² schwarz</v>
          </cell>
          <cell r="C9639">
            <v>0</v>
          </cell>
          <cell r="D9639">
            <v>4.0162500000000003</v>
          </cell>
          <cell r="E9639">
            <v>4.0162500000000003</v>
          </cell>
        </row>
        <row r="9640">
          <cell r="A9640" t="str">
            <v>723000199</v>
          </cell>
          <cell r="B9640" t="str">
            <v>Einzelader halogenfrei H07Z-K 35mm² blau</v>
          </cell>
          <cell r="C9640">
            <v>0</v>
          </cell>
          <cell r="D9640">
            <v>4.4359999999999999</v>
          </cell>
          <cell r="E9640">
            <v>4.4359999999999999</v>
          </cell>
        </row>
        <row r="9641">
          <cell r="A9641" t="str">
            <v>723000201</v>
          </cell>
          <cell r="B9641" t="str">
            <v>Einzelader halogenfrei H07Z-K 35mm² orange</v>
          </cell>
          <cell r="C9641">
            <v>0</v>
          </cell>
          <cell r="D9641">
            <v>4.399</v>
          </cell>
          <cell r="E9641">
            <v>4.399</v>
          </cell>
        </row>
        <row r="9642">
          <cell r="A9642" t="str">
            <v>723000202</v>
          </cell>
          <cell r="B9642" t="str">
            <v>Einzelader halogenfrei H07Z-K 35mm² orange</v>
          </cell>
          <cell r="C9642">
            <v>0</v>
          </cell>
          <cell r="D9642">
            <v>0</v>
          </cell>
          <cell r="E9642">
            <v>0</v>
          </cell>
        </row>
        <row r="9643">
          <cell r="A9643" t="str">
            <v>723000220</v>
          </cell>
          <cell r="B9643" t="str">
            <v>NSHXAFÖ 1,8/3 kV schwarz 1 x 6 mm²</v>
          </cell>
          <cell r="C9643"/>
          <cell r="D9643">
            <v>1.61</v>
          </cell>
          <cell r="E9643">
            <v>1.61</v>
          </cell>
        </row>
        <row r="9644">
          <cell r="A9644" t="str">
            <v>723000221</v>
          </cell>
          <cell r="B9644" t="str">
            <v>NSHXAFÖ 1,8/3 kV schwarz 1 x 10 mm²</v>
          </cell>
          <cell r="C9644">
            <v>0</v>
          </cell>
          <cell r="D9644">
            <v>2.026153846153846</v>
          </cell>
          <cell r="E9644">
            <v>2.026153846153846</v>
          </cell>
        </row>
        <row r="9645">
          <cell r="A9645" t="str">
            <v>723000222</v>
          </cell>
          <cell r="B9645" t="str">
            <v>NSHXAFÖ 1,8/3 kV schwarz 1 x 16 mm²</v>
          </cell>
          <cell r="C9645">
            <v>0</v>
          </cell>
          <cell r="D9645">
            <v>2.8967346938775509</v>
          </cell>
          <cell r="E9645">
            <v>2.8967346938775509</v>
          </cell>
        </row>
        <row r="9646">
          <cell r="A9646" t="str">
            <v>723001001</v>
          </cell>
          <cell r="B9646" t="str">
            <v>MULTI-EINZELADER AWG14 2,5MM² BK</v>
          </cell>
          <cell r="C9646">
            <v>0</v>
          </cell>
          <cell r="D9646">
            <v>0.60060000000000002</v>
          </cell>
          <cell r="E9646">
            <v>0.60060000000000002</v>
          </cell>
        </row>
        <row r="9647">
          <cell r="A9647" t="str">
            <v>723001002</v>
          </cell>
          <cell r="B9647" t="str">
            <v>MULTI-EINZELADER AWG12 4MM² SCHWARZ</v>
          </cell>
          <cell r="C9647">
            <v>0</v>
          </cell>
          <cell r="D9647">
            <v>0.78100000000000003</v>
          </cell>
          <cell r="E9647">
            <v>0.78100000000000003</v>
          </cell>
        </row>
        <row r="9648">
          <cell r="A9648" t="str">
            <v>723001003</v>
          </cell>
          <cell r="B9648" t="str">
            <v>MULTI-EINZELADER AWG8 10MM² SCHWARZ</v>
          </cell>
          <cell r="C9648">
            <v>0</v>
          </cell>
          <cell r="D9648">
            <v>1.0852999999999999</v>
          </cell>
          <cell r="E9648">
            <v>1.0852999999999999</v>
          </cell>
        </row>
        <row r="9649">
          <cell r="A9649" t="str">
            <v>723001004</v>
          </cell>
          <cell r="B9649" t="str">
            <v>MULTI-EINZELADER AWG6 16MM² SCHWARZ</v>
          </cell>
          <cell r="C9649"/>
          <cell r="D9649">
            <v>2.0699999999999998</v>
          </cell>
          <cell r="E9649">
            <v>2.0699999999999998</v>
          </cell>
        </row>
        <row r="9650">
          <cell r="A9650" t="str">
            <v>723001005</v>
          </cell>
          <cell r="B9650" t="str">
            <v>MULTI-EINZELADER AWG4 25MM² SCHWARZ</v>
          </cell>
          <cell r="C9650"/>
          <cell r="D9650">
            <v>2.95</v>
          </cell>
          <cell r="E9650">
            <v>2.95</v>
          </cell>
        </row>
        <row r="9651">
          <cell r="A9651" t="str">
            <v>723001006</v>
          </cell>
          <cell r="B9651" t="str">
            <v>MULTI-EINZELADER AWG2 35MM² SCHWARZ</v>
          </cell>
          <cell r="C9651">
            <v>0</v>
          </cell>
          <cell r="D9651">
            <v>2.96</v>
          </cell>
          <cell r="E9651">
            <v>2.96</v>
          </cell>
        </row>
        <row r="9652">
          <cell r="A9652" t="str">
            <v>723001007</v>
          </cell>
          <cell r="B9652" t="str">
            <v>MULTI-EINZELADER AWG12 6MM² SCHWARZ</v>
          </cell>
          <cell r="C9652">
            <v>0</v>
          </cell>
          <cell r="D9652">
            <v>0.58930000000000005</v>
          </cell>
          <cell r="E9652">
            <v>0.58930000000000005</v>
          </cell>
        </row>
        <row r="9653">
          <cell r="A9653" t="str">
            <v>723001010</v>
          </cell>
          <cell r="B9653" t="str">
            <v>MULTI-EINZELADER AWG19 0,75MM² BLAU/WEISS</v>
          </cell>
          <cell r="C9653">
            <v>0</v>
          </cell>
          <cell r="D9653">
            <v>0.20305000000000001</v>
          </cell>
          <cell r="E9653">
            <v>0.20305000000000001</v>
          </cell>
        </row>
        <row r="9654">
          <cell r="A9654" t="str">
            <v>723001011</v>
          </cell>
          <cell r="B9654" t="str">
            <v>MULTI-EINZELADER AWG14 2,5MM² BLAU/WEISS</v>
          </cell>
          <cell r="C9654">
            <v>0</v>
          </cell>
          <cell r="D9654">
            <v>0.53774999999999995</v>
          </cell>
          <cell r="E9654">
            <v>0.53774999999999995</v>
          </cell>
        </row>
        <row r="9655">
          <cell r="A9655" t="str">
            <v>723001012</v>
          </cell>
          <cell r="B9655" t="str">
            <v>MULTI-EINZELADER AWG12 4MM² BLAU/WEISS</v>
          </cell>
          <cell r="C9655">
            <v>0</v>
          </cell>
          <cell r="D9655">
            <v>0.6341</v>
          </cell>
          <cell r="E9655">
            <v>0.6341</v>
          </cell>
        </row>
        <row r="9656">
          <cell r="A9656" t="str">
            <v>723001013</v>
          </cell>
          <cell r="B9656" t="str">
            <v>MULTI-EINZELADER AWG8 10MM² BLAU/WEISS</v>
          </cell>
          <cell r="C9656">
            <v>0</v>
          </cell>
          <cell r="D9656">
            <v>1.0852999999999999</v>
          </cell>
          <cell r="E9656">
            <v>1.0852999999999999</v>
          </cell>
        </row>
        <row r="9657">
          <cell r="A9657" t="str">
            <v>723001014</v>
          </cell>
          <cell r="B9657" t="str">
            <v>MULTI-EINZELADER AWG6 16MM² BLAU</v>
          </cell>
          <cell r="C9657"/>
          <cell r="D9657">
            <v>2.0699999999999998</v>
          </cell>
          <cell r="E9657">
            <v>2.0699999999999998</v>
          </cell>
        </row>
        <row r="9658">
          <cell r="A9658" t="str">
            <v>723001015</v>
          </cell>
          <cell r="B9658" t="str">
            <v>MULTI-EINZELADER AWG4 25MM² BLAU</v>
          </cell>
          <cell r="C9658"/>
          <cell r="D9658">
            <v>2.95</v>
          </cell>
          <cell r="E9658">
            <v>2.95</v>
          </cell>
        </row>
        <row r="9659">
          <cell r="A9659" t="str">
            <v>723001016</v>
          </cell>
          <cell r="B9659" t="str">
            <v>MULTI-EINZELADER AWG2 35MM² BLAU</v>
          </cell>
          <cell r="C9659"/>
          <cell r="D9659">
            <v>3.7</v>
          </cell>
          <cell r="E9659">
            <v>3.7</v>
          </cell>
        </row>
        <row r="9660">
          <cell r="A9660" t="str">
            <v>723001017</v>
          </cell>
          <cell r="B9660" t="str">
            <v>MULTI-EINZELADER AWG12 6MM² BLAU/WEISS</v>
          </cell>
          <cell r="C9660">
            <v>0</v>
          </cell>
          <cell r="D9660">
            <v>0.96040000000000003</v>
          </cell>
          <cell r="E9660">
            <v>0.96040000000000003</v>
          </cell>
        </row>
        <row r="9661">
          <cell r="A9661" t="str">
            <v>723001021</v>
          </cell>
          <cell r="B9661" t="str">
            <v>MULTI-EINZELADER AWG14/2,5MM² GRÜN/GELB</v>
          </cell>
          <cell r="C9661"/>
          <cell r="D9661">
            <v>0.34</v>
          </cell>
          <cell r="E9661">
            <v>0.34</v>
          </cell>
        </row>
        <row r="9662">
          <cell r="A9662" t="str">
            <v>723001022</v>
          </cell>
          <cell r="B9662" t="str">
            <v>MULTI-EINZELADER AWG12 4MM² GRÜN/GELB</v>
          </cell>
          <cell r="C9662"/>
          <cell r="D9662">
            <v>0.47060000000000002</v>
          </cell>
          <cell r="E9662">
            <v>0.47060000000000002</v>
          </cell>
        </row>
        <row r="9663">
          <cell r="A9663" t="str">
            <v>723001023</v>
          </cell>
          <cell r="B9663" t="str">
            <v>MULTI-EINZELADER AWG8 10MM² GRÜN/GELB</v>
          </cell>
          <cell r="C9663"/>
          <cell r="D9663">
            <v>1.1200000000000001</v>
          </cell>
          <cell r="E9663">
            <v>1.1200000000000001</v>
          </cell>
        </row>
        <row r="9664">
          <cell r="A9664" t="str">
            <v>723001024</v>
          </cell>
          <cell r="B9664" t="str">
            <v>MULTI-EINZELADER AWG6 16MM² GRÜN/GELB</v>
          </cell>
          <cell r="C9664">
            <v>0</v>
          </cell>
          <cell r="D9664">
            <v>1.8309</v>
          </cell>
          <cell r="E9664">
            <v>1.8309</v>
          </cell>
        </row>
        <row r="9665">
          <cell r="A9665" t="str">
            <v>723001025</v>
          </cell>
          <cell r="B9665" t="str">
            <v>MULTI-EINZELADER AWG8 6MM² GRÜN/GELB</v>
          </cell>
          <cell r="C9665">
            <v>0</v>
          </cell>
          <cell r="D9665">
            <v>1.0520285714285713</v>
          </cell>
          <cell r="E9665">
            <v>1.0520285714285713</v>
          </cell>
        </row>
        <row r="9666">
          <cell r="A9666" t="str">
            <v>723001030</v>
          </cell>
          <cell r="B9666" t="str">
            <v>MULTI-EINZELADER AWG18 1MM² DUNKELBLAU</v>
          </cell>
          <cell r="C9666">
            <v>0</v>
          </cell>
          <cell r="D9666">
            <v>0.32625999999999999</v>
          </cell>
          <cell r="E9666">
            <v>0.32625999999999999</v>
          </cell>
        </row>
        <row r="9667">
          <cell r="A9667" t="str">
            <v>723001031</v>
          </cell>
          <cell r="B9667" t="str">
            <v>MULTI-EINZELADER AWG16 1,5MM² DUNKELBLAU</v>
          </cell>
          <cell r="C9667">
            <v>0</v>
          </cell>
          <cell r="D9667">
            <v>0.40450000000000003</v>
          </cell>
          <cell r="E9667">
            <v>0.40450000000000003</v>
          </cell>
        </row>
        <row r="9668">
          <cell r="A9668" t="str">
            <v>723001032</v>
          </cell>
          <cell r="B9668" t="str">
            <v>MULTI-EINZELADER AWG14 2,5MM² DUNKELBLAU</v>
          </cell>
          <cell r="C9668"/>
          <cell r="D9668">
            <v>0.34</v>
          </cell>
          <cell r="E9668">
            <v>0.34</v>
          </cell>
        </row>
        <row r="9669">
          <cell r="A9669" t="str">
            <v>723001033</v>
          </cell>
          <cell r="B9669" t="str">
            <v>MULTI-EINZELADER AWG12 4MM² DUNKELBLAU</v>
          </cell>
          <cell r="C9669">
            <v>0</v>
          </cell>
          <cell r="D9669">
            <v>0.46700000000000003</v>
          </cell>
          <cell r="E9669">
            <v>0.46700000000000003</v>
          </cell>
        </row>
        <row r="9670">
          <cell r="A9670" t="str">
            <v>723001034</v>
          </cell>
          <cell r="B9670" t="str">
            <v>MULTI-EINZELADER AWG10 6MM² DUNKELBLAU</v>
          </cell>
          <cell r="C9670"/>
          <cell r="D9670">
            <v>0.69</v>
          </cell>
          <cell r="E9670">
            <v>0.69</v>
          </cell>
        </row>
        <row r="9671">
          <cell r="A9671" t="str">
            <v>723001035</v>
          </cell>
          <cell r="B9671" t="str">
            <v>MULTI-EINZELADER AWG8 10MM² DUNKELBLAU</v>
          </cell>
          <cell r="C9671"/>
          <cell r="D9671">
            <v>1.1200000000000001</v>
          </cell>
          <cell r="E9671">
            <v>1.1200000000000001</v>
          </cell>
        </row>
        <row r="9672">
          <cell r="A9672" t="str">
            <v>723001036</v>
          </cell>
          <cell r="B9672" t="str">
            <v>MULTI-EINZELADER AWG19 0,75MM² DUNKELBLAU</v>
          </cell>
          <cell r="C9672">
            <v>0</v>
          </cell>
          <cell r="D9672">
            <v>0.21987333333333337</v>
          </cell>
          <cell r="E9672">
            <v>0.21987333333333337</v>
          </cell>
        </row>
        <row r="9673">
          <cell r="A9673" t="str">
            <v>723001040</v>
          </cell>
          <cell r="B9673" t="str">
            <v>1MULTI-EINZELADER AWG18 1MM² ORANGE</v>
          </cell>
          <cell r="C9673"/>
          <cell r="D9673">
            <v>0.19</v>
          </cell>
          <cell r="E9673">
            <v>0.19</v>
          </cell>
        </row>
        <row r="9674">
          <cell r="A9674" t="str">
            <v>723001041</v>
          </cell>
          <cell r="B9674" t="str">
            <v>MULTI-EINZELADER AWG10 6MM² ORANGE</v>
          </cell>
          <cell r="C9674">
            <v>0</v>
          </cell>
          <cell r="D9674">
            <v>0.58169999999999999</v>
          </cell>
          <cell r="E9674">
            <v>0.58169999999999999</v>
          </cell>
        </row>
        <row r="9675">
          <cell r="A9675" t="str">
            <v>723001052</v>
          </cell>
          <cell r="B9675" t="str">
            <v>MULTI-EINZELADER AWG14 2,5MM² WEISS</v>
          </cell>
          <cell r="C9675">
            <v>0</v>
          </cell>
          <cell r="D9675">
            <v>0.28770000000000001</v>
          </cell>
          <cell r="E9675">
            <v>0.28770000000000001</v>
          </cell>
        </row>
        <row r="9676">
          <cell r="A9676" t="str">
            <v>723001054</v>
          </cell>
          <cell r="B9676" t="str">
            <v>MULTI-EINZELADER AWG10 6MM² WEISS</v>
          </cell>
          <cell r="C9676">
            <v>0</v>
          </cell>
          <cell r="D9676">
            <v>0.59960000000000002</v>
          </cell>
          <cell r="E9676">
            <v>0.59960000000000002</v>
          </cell>
        </row>
        <row r="9677">
          <cell r="A9677" t="str">
            <v>723001060</v>
          </cell>
          <cell r="B9677" t="str">
            <v>MULTI-EINZELADER AWG18 1MM² WEISS/BLAU</v>
          </cell>
          <cell r="C9677">
            <v>0</v>
          </cell>
          <cell r="D9677">
            <v>0.27560000000000001</v>
          </cell>
          <cell r="E9677">
            <v>0.27560000000000001</v>
          </cell>
        </row>
        <row r="9678">
          <cell r="A9678" t="str">
            <v>723001061</v>
          </cell>
          <cell r="B9678" t="str">
            <v>MULTI-EINZELADER AWG16 1,5MM² WEISS/BLAU</v>
          </cell>
          <cell r="C9678">
            <v>0</v>
          </cell>
          <cell r="D9678">
            <v>0.3009</v>
          </cell>
          <cell r="E9678">
            <v>0.3009</v>
          </cell>
        </row>
        <row r="9679">
          <cell r="A9679" t="str">
            <v>723001063</v>
          </cell>
          <cell r="B9679" t="str">
            <v>MULTI-EINZELADER AWG12 4MM² WEISS/BLAU</v>
          </cell>
          <cell r="C9679">
            <v>0</v>
          </cell>
          <cell r="D9679">
            <v>0.79335</v>
          </cell>
          <cell r="E9679">
            <v>0.79335</v>
          </cell>
        </row>
        <row r="9680">
          <cell r="A9680" t="str">
            <v>7232000026</v>
          </cell>
          <cell r="B9680" t="str">
            <v>ADERLEITUNG H05V-K 1MM² WEISS</v>
          </cell>
          <cell r="C9680"/>
          <cell r="D9680">
            <v>0.19</v>
          </cell>
          <cell r="E9680">
            <v>0.19</v>
          </cell>
        </row>
        <row r="9681">
          <cell r="A9681" t="str">
            <v>724000001</v>
          </cell>
          <cell r="B9681" t="str">
            <v>KABELBINDER NATUR 2,5X100MM</v>
          </cell>
          <cell r="C9681">
            <v>0</v>
          </cell>
          <cell r="D9681">
            <v>1.3753846253905303E-2</v>
          </cell>
          <cell r="E9681">
            <v>1.3753846253905303E-2</v>
          </cell>
        </row>
        <row r="9682">
          <cell r="A9682" t="str">
            <v>724000002</v>
          </cell>
          <cell r="B9682" t="str">
            <v>KABELBINDER NATUR 3,5X140MM</v>
          </cell>
          <cell r="C9682">
            <v>0</v>
          </cell>
          <cell r="D9682">
            <v>3.1024096271333877E-2</v>
          </cell>
          <cell r="E9682">
            <v>3.1024096271333877E-2</v>
          </cell>
        </row>
        <row r="9683">
          <cell r="A9683" t="str">
            <v>724000003</v>
          </cell>
          <cell r="B9683" t="str">
            <v>KABELBINDER NATUR 4,5X200MM</v>
          </cell>
          <cell r="C9683">
            <v>0</v>
          </cell>
          <cell r="D9683">
            <v>2.46E-2</v>
          </cell>
          <cell r="E9683">
            <v>2.46E-2</v>
          </cell>
        </row>
        <row r="9684">
          <cell r="A9684" t="str">
            <v>724000004</v>
          </cell>
          <cell r="B9684" t="str">
            <v>KABELBINDER NATUR 4,8X280 MM</v>
          </cell>
          <cell r="C9684">
            <v>0</v>
          </cell>
          <cell r="D9684">
            <v>3.3669625835714714E-2</v>
          </cell>
          <cell r="E9684">
            <v>3.3669625835714714E-2</v>
          </cell>
        </row>
        <row r="9685">
          <cell r="A9685" t="str">
            <v>724000005</v>
          </cell>
          <cell r="B9685" t="str">
            <v>KLEBESOCKEL FÜR KABELBINDER 27X27</v>
          </cell>
          <cell r="C9685">
            <v>0</v>
          </cell>
          <cell r="D9685">
            <v>0.1542</v>
          </cell>
          <cell r="E9685">
            <v>0.1542</v>
          </cell>
        </row>
        <row r="9686">
          <cell r="A9686" t="str">
            <v>724000006</v>
          </cell>
          <cell r="B9686" t="str">
            <v>BEF-SOCKEL SELBSTKL. TC350 A6-12,5X15MM LAPP</v>
          </cell>
          <cell r="C9686">
            <v>0</v>
          </cell>
          <cell r="D9686">
            <v>0.38</v>
          </cell>
          <cell r="E9686">
            <v>0.38</v>
          </cell>
        </row>
        <row r="9687">
          <cell r="A9687" t="str">
            <v>724000007</v>
          </cell>
          <cell r="B9687" t="str">
            <v>KABELBINDER SCHWARZ 2,5X100MM</v>
          </cell>
          <cell r="C9687">
            <v>0</v>
          </cell>
          <cell r="D9687">
            <v>1.87503587801475E-2</v>
          </cell>
          <cell r="E9687">
            <v>1.87503587801475E-2</v>
          </cell>
        </row>
        <row r="9688">
          <cell r="A9688" t="str">
            <v>724000008</v>
          </cell>
          <cell r="B9688" t="str">
            <v>KABELBINDER SCHWARZ 4,8X280MM</v>
          </cell>
          <cell r="C9688">
            <v>0</v>
          </cell>
          <cell r="D9688">
            <v>7.8899999999999998E-2</v>
          </cell>
          <cell r="E9688">
            <v>7.8899999999999998E-2</v>
          </cell>
        </row>
        <row r="9689">
          <cell r="A9689" t="str">
            <v>724000050</v>
          </cell>
          <cell r="B9689" t="str">
            <v>KABELBINDER ELEKTRISCH LEITEND 140X3,6 VERSILBERT</v>
          </cell>
          <cell r="C9689">
            <v>0</v>
          </cell>
          <cell r="D9689">
            <v>1.1225000000000001</v>
          </cell>
          <cell r="E9689">
            <v>1.1225000000000001</v>
          </cell>
        </row>
        <row r="9690">
          <cell r="A9690" t="str">
            <v>724001001</v>
          </cell>
          <cell r="B9690" t="str">
            <v>ISOLIERBAND SCHWARZ B=15MM VPE=8 ST.</v>
          </cell>
          <cell r="C9690">
            <v>0</v>
          </cell>
          <cell r="D9690">
            <v>0.54374999999999996</v>
          </cell>
          <cell r="E9690">
            <v>0.54374999999999996</v>
          </cell>
        </row>
        <row r="9691">
          <cell r="A9691" t="str">
            <v>724001002</v>
          </cell>
          <cell r="B9691" t="str">
            <v>ISOLIERBAND WEISS B=15MM VPE=8ST.</v>
          </cell>
          <cell r="C9691">
            <v>0</v>
          </cell>
          <cell r="D9691">
            <v>0.51729645354645359</v>
          </cell>
          <cell r="E9691">
            <v>0.51729645354645359</v>
          </cell>
        </row>
        <row r="9692">
          <cell r="A9692" t="str">
            <v>724001003</v>
          </cell>
          <cell r="B9692" t="str">
            <v>ISOLIERBAND BLAU B=15MM VPE=8St.</v>
          </cell>
          <cell r="C9692">
            <v>0</v>
          </cell>
          <cell r="D9692">
            <v>0.4</v>
          </cell>
          <cell r="E9692">
            <v>0.4</v>
          </cell>
        </row>
        <row r="9693">
          <cell r="A9693" t="str">
            <v>724001004</v>
          </cell>
          <cell r="B9693" t="str">
            <v>ISOLIERBAND GELB/GRÜN B=15MM VPE=8 ST.</v>
          </cell>
          <cell r="C9693">
            <v>0</v>
          </cell>
          <cell r="D9693">
            <v>0.41</v>
          </cell>
          <cell r="E9693">
            <v>0.41</v>
          </cell>
        </row>
        <row r="9694">
          <cell r="A9694" t="str">
            <v>725000002</v>
          </cell>
          <cell r="B9694" t="str">
            <v>12G1,0mm², Steuerleitung</v>
          </cell>
          <cell r="C9694">
            <v>0</v>
          </cell>
          <cell r="D9694">
            <v>2.0703999999999998</v>
          </cell>
          <cell r="E9694">
            <v>2.0703999999999998</v>
          </cell>
        </row>
        <row r="9695">
          <cell r="A9695" t="str">
            <v>725000003</v>
          </cell>
          <cell r="B9695" t="str">
            <v>12G1,5MM², STEUERLEITUNG</v>
          </cell>
          <cell r="C9695">
            <v>0</v>
          </cell>
          <cell r="D9695">
            <v>1.4415</v>
          </cell>
          <cell r="E9695">
            <v>1.4415</v>
          </cell>
        </row>
        <row r="9696">
          <cell r="A9696" t="str">
            <v>725000004</v>
          </cell>
          <cell r="B9696" t="str">
            <v>14G1,0MM², STEUERLEITUNG</v>
          </cell>
          <cell r="C9696">
            <v>0</v>
          </cell>
          <cell r="D9696">
            <v>1.8242553191489361</v>
          </cell>
          <cell r="E9696">
            <v>1.8242553191489361</v>
          </cell>
        </row>
        <row r="9697">
          <cell r="A9697" t="str">
            <v>725000005</v>
          </cell>
          <cell r="B9697" t="str">
            <v>18G1,0MM², STEUERLEITUNG</v>
          </cell>
          <cell r="C9697">
            <v>0</v>
          </cell>
          <cell r="D9697">
            <v>2.7584</v>
          </cell>
          <cell r="E9697">
            <v>2.7584</v>
          </cell>
        </row>
        <row r="9698">
          <cell r="A9698" t="str">
            <v>725000006</v>
          </cell>
          <cell r="B9698" t="str">
            <v>18G1,5MM², STEUERLEITUNG</v>
          </cell>
          <cell r="C9698">
            <v>0</v>
          </cell>
          <cell r="D9698">
            <v>2.1313333333333331</v>
          </cell>
          <cell r="E9698">
            <v>2.1313333333333331</v>
          </cell>
        </row>
        <row r="9699">
          <cell r="A9699" t="str">
            <v>725000007</v>
          </cell>
          <cell r="B9699" t="str">
            <v>14G1,5MM², STEUERLEITUNG</v>
          </cell>
          <cell r="C9699">
            <v>0</v>
          </cell>
          <cell r="D9699">
            <v>2.2564215686274509</v>
          </cell>
          <cell r="E9699">
            <v>2.2564215686274509</v>
          </cell>
        </row>
        <row r="9700">
          <cell r="A9700" t="str">
            <v>725000009</v>
          </cell>
          <cell r="B9700" t="str">
            <v>25G1,0MM², STEUERLEITUNG</v>
          </cell>
          <cell r="C9700">
            <v>0</v>
          </cell>
          <cell r="D9700">
            <v>3.4876999999999998</v>
          </cell>
          <cell r="E9700">
            <v>3.4876999999999998</v>
          </cell>
        </row>
        <row r="9701">
          <cell r="A9701" t="str">
            <v>725000010</v>
          </cell>
          <cell r="B9701" t="str">
            <v>25G1,5MM², STEUERLEITUNG</v>
          </cell>
          <cell r="C9701">
            <v>0</v>
          </cell>
          <cell r="D9701">
            <v>3.48</v>
          </cell>
          <cell r="E9701">
            <v>3.48</v>
          </cell>
        </row>
        <row r="9702">
          <cell r="A9702" t="str">
            <v>725000011</v>
          </cell>
          <cell r="B9702" t="str">
            <v>3G0,5 MM², STEUERLEITUNG</v>
          </cell>
          <cell r="C9702">
            <v>0</v>
          </cell>
          <cell r="D9702">
            <v>0.11799999999999999</v>
          </cell>
          <cell r="E9702">
            <v>0.11799999999999999</v>
          </cell>
        </row>
        <row r="9703">
          <cell r="A9703" t="str">
            <v>725000012</v>
          </cell>
          <cell r="B9703" t="str">
            <v>3G1,0MM², STEUERLEITUNG</v>
          </cell>
          <cell r="C9703">
            <v>0</v>
          </cell>
          <cell r="D9703">
            <v>0.8739285714285715</v>
          </cell>
          <cell r="E9703">
            <v>0.8739285714285715</v>
          </cell>
        </row>
        <row r="9704">
          <cell r="A9704" t="str">
            <v>725000013</v>
          </cell>
          <cell r="B9704" t="str">
            <v>25G2,5MM², STEUERLEITUNG</v>
          </cell>
          <cell r="C9704">
            <v>0</v>
          </cell>
          <cell r="D9704">
            <v>0.85</v>
          </cell>
          <cell r="E9704">
            <v>0.85</v>
          </cell>
        </row>
        <row r="9705">
          <cell r="A9705" t="str">
            <v>725000014</v>
          </cell>
          <cell r="B9705" t="str">
            <v>4G1,0MM², STEUERLEITUNG</v>
          </cell>
          <cell r="C9705">
            <v>0</v>
          </cell>
          <cell r="D9705">
            <v>0.35612359550561801</v>
          </cell>
          <cell r="E9705">
            <v>0.35612359550561801</v>
          </cell>
        </row>
        <row r="9706">
          <cell r="A9706" t="str">
            <v>725000015</v>
          </cell>
          <cell r="B9706" t="str">
            <v>4G1,5mm², Steuerleitung</v>
          </cell>
          <cell r="C9706">
            <v>0</v>
          </cell>
          <cell r="D9706">
            <v>1.0256000000000001</v>
          </cell>
          <cell r="E9706">
            <v>1.0256000000000001</v>
          </cell>
        </row>
        <row r="9707">
          <cell r="A9707" t="str">
            <v>725000016</v>
          </cell>
          <cell r="B9707" t="str">
            <v>5G1,5MM², STEUERLEITUNG</v>
          </cell>
          <cell r="C9707">
            <v>0</v>
          </cell>
          <cell r="D9707">
            <v>0.90616666666666679</v>
          </cell>
          <cell r="E9707">
            <v>0.90616666666666679</v>
          </cell>
        </row>
        <row r="9708">
          <cell r="A9708" t="str">
            <v>725000017</v>
          </cell>
          <cell r="B9708" t="str">
            <v>7G1,0MM², STEUERLEITUNG</v>
          </cell>
          <cell r="C9708">
            <v>0</v>
          </cell>
          <cell r="D9708">
            <v>0.98901960784313736</v>
          </cell>
          <cell r="E9708">
            <v>0.98901960784313736</v>
          </cell>
        </row>
        <row r="9709">
          <cell r="A9709" t="str">
            <v>725000018</v>
          </cell>
          <cell r="B9709" t="str">
            <v>5G16MM², STEUERLEITUNG VDE 0293-308,</v>
          </cell>
          <cell r="C9709">
            <v>0</v>
          </cell>
          <cell r="D9709">
            <v>9.2200000000000006</v>
          </cell>
          <cell r="E9709">
            <v>9.2200000000000006</v>
          </cell>
        </row>
        <row r="9710">
          <cell r="A9710" t="str">
            <v>725000019</v>
          </cell>
          <cell r="B9710" t="str">
            <v>8G1MM², STEUERLEITUNG</v>
          </cell>
          <cell r="C9710">
            <v>0</v>
          </cell>
          <cell r="D9710">
            <v>1.0619791666666665</v>
          </cell>
          <cell r="E9710">
            <v>1.0619791666666665</v>
          </cell>
        </row>
        <row r="9711">
          <cell r="A9711" t="str">
            <v>725000020</v>
          </cell>
          <cell r="B9711" t="str">
            <v>8G2,5MM², STEUERLEITUNG</v>
          </cell>
          <cell r="C9711">
            <v>0</v>
          </cell>
          <cell r="D9711">
            <v>1.07</v>
          </cell>
          <cell r="E9711">
            <v>1.07</v>
          </cell>
        </row>
        <row r="9712">
          <cell r="A9712" t="str">
            <v>725000026</v>
          </cell>
          <cell r="B9712" t="str">
            <v>25G0,5MM², STEUERLEITUNG</v>
          </cell>
          <cell r="C9712"/>
          <cell r="D9712">
            <v>0.69699999999999995</v>
          </cell>
          <cell r="E9712">
            <v>0.69699999999999995</v>
          </cell>
        </row>
        <row r="9713">
          <cell r="A9713" t="str">
            <v>725000027</v>
          </cell>
          <cell r="B9713" t="str">
            <v>34G1,0MM², STEUERLEITUNG</v>
          </cell>
          <cell r="C9713">
            <v>0</v>
          </cell>
          <cell r="D9713">
            <v>4.8966000000000003</v>
          </cell>
          <cell r="E9713">
            <v>4.8966000000000003</v>
          </cell>
        </row>
        <row r="9714">
          <cell r="A9714" t="str">
            <v>725000028</v>
          </cell>
          <cell r="B9714" t="str">
            <v>5G6,0MM², STEUERLEITUNG</v>
          </cell>
          <cell r="C9714">
            <v>0</v>
          </cell>
          <cell r="D9714">
            <v>4.1726000000000001</v>
          </cell>
          <cell r="E9714">
            <v>4.1726000000000001</v>
          </cell>
        </row>
        <row r="9715">
          <cell r="A9715" t="str">
            <v>725000031</v>
          </cell>
          <cell r="B9715" t="str">
            <v>3G0,75MM², STEUERLEITUNG</v>
          </cell>
          <cell r="C9715"/>
          <cell r="D9715">
            <v>0.13200000000000001</v>
          </cell>
          <cell r="E9715">
            <v>0.13200000000000001</v>
          </cell>
        </row>
        <row r="9716">
          <cell r="A9716" t="str">
            <v>725000035</v>
          </cell>
          <cell r="B9716" t="str">
            <v>5G1,0MM², STEUERLEITUNG</v>
          </cell>
          <cell r="C9716">
            <v>0</v>
          </cell>
          <cell r="D9716">
            <v>0.64976666666666671</v>
          </cell>
          <cell r="E9716">
            <v>0.64976666666666671</v>
          </cell>
        </row>
        <row r="9717">
          <cell r="A9717" t="str">
            <v>725000036</v>
          </cell>
          <cell r="B9717" t="str">
            <v>5G1,0MM², STEUERLEITUNG</v>
          </cell>
          <cell r="C9717">
            <v>0</v>
          </cell>
          <cell r="D9717">
            <v>1.5934999999999999</v>
          </cell>
          <cell r="E9717">
            <v>1.5934999999999999</v>
          </cell>
        </row>
        <row r="9718">
          <cell r="A9718" t="str">
            <v>725000037</v>
          </cell>
          <cell r="B9718" t="str">
            <v>10G1,0MM², STEUERLEITUNG</v>
          </cell>
          <cell r="C9718">
            <v>0</v>
          </cell>
          <cell r="D9718">
            <v>1.1665000000000001</v>
          </cell>
          <cell r="E9718">
            <v>1.1665000000000001</v>
          </cell>
        </row>
        <row r="9719">
          <cell r="A9719" t="str">
            <v>725000040</v>
          </cell>
          <cell r="B9719" t="str">
            <v>3G1,5MM², STEUERLEITUNG</v>
          </cell>
          <cell r="C9719">
            <v>0</v>
          </cell>
          <cell r="D9719">
            <v>0.41825623885918006</v>
          </cell>
          <cell r="E9719">
            <v>0.41825623885918006</v>
          </cell>
        </row>
        <row r="9720">
          <cell r="A9720" t="str">
            <v>725000041</v>
          </cell>
          <cell r="B9720" t="str">
            <v>7G1,5MM², STEUERLEITUNG</v>
          </cell>
          <cell r="C9720">
            <v>0</v>
          </cell>
          <cell r="D9720">
            <v>1.3542000000000001</v>
          </cell>
          <cell r="E9720">
            <v>1.3542000000000001</v>
          </cell>
        </row>
        <row r="9721">
          <cell r="A9721" t="str">
            <v>725000044</v>
          </cell>
          <cell r="B9721" t="str">
            <v>3G4MM², STEUERLEITUNG</v>
          </cell>
          <cell r="C9721"/>
          <cell r="D9721"/>
          <cell r="E9721"/>
        </row>
        <row r="9722">
          <cell r="A9722" t="str">
            <v>725000045</v>
          </cell>
          <cell r="B9722" t="str">
            <v>3G2,5MM², STEUERLEITUNG</v>
          </cell>
          <cell r="C9722">
            <v>0</v>
          </cell>
          <cell r="D9722">
            <v>0.56856666666666666</v>
          </cell>
          <cell r="E9722">
            <v>0.56856666666666666</v>
          </cell>
        </row>
        <row r="9723">
          <cell r="A9723" t="str">
            <v>725000046</v>
          </cell>
          <cell r="B9723" t="str">
            <v>4G2,5MM², STEUERLEITUNG</v>
          </cell>
          <cell r="C9723">
            <v>0</v>
          </cell>
          <cell r="D9723">
            <v>0.83115000000000006</v>
          </cell>
          <cell r="E9723">
            <v>0.83115000000000006</v>
          </cell>
        </row>
        <row r="9724">
          <cell r="A9724" t="str">
            <v>725000047</v>
          </cell>
          <cell r="B9724" t="str">
            <v>5G2,5MM², STEUERLEITUNG</v>
          </cell>
          <cell r="C9724">
            <v>0</v>
          </cell>
          <cell r="D9724">
            <v>1.4157999999999999</v>
          </cell>
          <cell r="E9724">
            <v>1.4157999999999999</v>
          </cell>
        </row>
        <row r="9725">
          <cell r="A9725" t="str">
            <v>725000048</v>
          </cell>
          <cell r="B9725" t="str">
            <v>7G2,5MM², STEUERLEITUNG</v>
          </cell>
          <cell r="C9725">
            <v>0</v>
          </cell>
          <cell r="D9725">
            <v>2.2629999999999999</v>
          </cell>
          <cell r="E9725">
            <v>2.2629999999999999</v>
          </cell>
        </row>
        <row r="9726">
          <cell r="A9726" t="str">
            <v>725000049</v>
          </cell>
          <cell r="B9726" t="str">
            <v>12G2,5MM², STEUERLEITUNG</v>
          </cell>
          <cell r="C9726">
            <v>0</v>
          </cell>
          <cell r="D9726">
            <v>3.3933</v>
          </cell>
          <cell r="E9726">
            <v>3.3933</v>
          </cell>
        </row>
        <row r="9727">
          <cell r="A9727" t="str">
            <v>725000050</v>
          </cell>
          <cell r="B9727" t="str">
            <v>4G4,0MM², STEUERLEITUNG</v>
          </cell>
          <cell r="C9727">
            <v>0</v>
          </cell>
          <cell r="D9727">
            <v>1.7425999999999999</v>
          </cell>
          <cell r="E9727">
            <v>1.7425999999999999</v>
          </cell>
        </row>
        <row r="9728">
          <cell r="A9728" t="str">
            <v>725000051</v>
          </cell>
          <cell r="B9728" t="str">
            <v>5G4,0MM², STEUERLEITUNG</v>
          </cell>
          <cell r="C9728">
            <v>0</v>
          </cell>
          <cell r="D9728">
            <v>1.5358181818181817</v>
          </cell>
          <cell r="E9728">
            <v>1.5358181818181817</v>
          </cell>
        </row>
        <row r="9729">
          <cell r="A9729" t="str">
            <v>725000052</v>
          </cell>
          <cell r="B9729" t="str">
            <v>4G10,0MM², STEUERLEITUNG</v>
          </cell>
          <cell r="C9729">
            <v>0</v>
          </cell>
          <cell r="D9729">
            <v>2.9702500000000001</v>
          </cell>
          <cell r="E9729">
            <v>2.9702500000000001</v>
          </cell>
        </row>
        <row r="9730">
          <cell r="A9730" t="str">
            <v>725000053</v>
          </cell>
          <cell r="B9730" t="str">
            <v>5G10,0MM², STEUERLEITUNG</v>
          </cell>
          <cell r="C9730">
            <v>0</v>
          </cell>
          <cell r="D9730">
            <v>3.9295714285714287</v>
          </cell>
          <cell r="E9730">
            <v>3.9295714285714287</v>
          </cell>
        </row>
        <row r="9731">
          <cell r="A9731" t="str">
            <v>725000054</v>
          </cell>
          <cell r="B9731" t="str">
            <v>4G1,5MM² CY, STEUERLEITUNG GESCHIRMT</v>
          </cell>
          <cell r="C9731">
            <v>0</v>
          </cell>
          <cell r="D9731">
            <v>1.45</v>
          </cell>
          <cell r="E9731">
            <v>1.45</v>
          </cell>
        </row>
        <row r="9732">
          <cell r="A9732" t="str">
            <v>725000055</v>
          </cell>
          <cell r="B9732" t="str">
            <v>4G0,5MM², STEUERLEITUNG</v>
          </cell>
          <cell r="C9732">
            <v>0</v>
          </cell>
          <cell r="D9732">
            <v>0.11899999999999999</v>
          </cell>
          <cell r="E9732">
            <v>0.11899999999999999</v>
          </cell>
        </row>
        <row r="9733">
          <cell r="A9733" t="str">
            <v>725000056</v>
          </cell>
          <cell r="B9733" t="str">
            <v>4G6,0MM², STEUERLEITUNG</v>
          </cell>
          <cell r="C9733">
            <v>0</v>
          </cell>
          <cell r="D9733">
            <v>1.8732666666666666</v>
          </cell>
          <cell r="E9733">
            <v>1.8732666666666666</v>
          </cell>
        </row>
        <row r="9734">
          <cell r="A9734" t="str">
            <v>725000057</v>
          </cell>
          <cell r="B9734" t="str">
            <v>12G4,0MM², STEUERLEITUNG</v>
          </cell>
          <cell r="C9734">
            <v>0</v>
          </cell>
          <cell r="D9734">
            <v>5.5291499999999996</v>
          </cell>
          <cell r="E9734">
            <v>5.5291499999999996</v>
          </cell>
        </row>
        <row r="9735">
          <cell r="A9735" t="str">
            <v>725000058</v>
          </cell>
          <cell r="B9735" t="str">
            <v>12G1,0MM² CY, STEUERLEITUNG GESCHIRMT</v>
          </cell>
          <cell r="C9735">
            <v>0</v>
          </cell>
          <cell r="D9735">
            <v>1.7904</v>
          </cell>
          <cell r="E9735">
            <v>1.7904</v>
          </cell>
        </row>
        <row r="9736">
          <cell r="A9736" t="str">
            <v>725000060</v>
          </cell>
          <cell r="B9736" t="str">
            <v>7G4,0MM², STEUERLEITUNG</v>
          </cell>
          <cell r="C9736">
            <v>0</v>
          </cell>
          <cell r="D9736">
            <v>1.98848</v>
          </cell>
          <cell r="E9736">
            <v>1.98848</v>
          </cell>
        </row>
        <row r="9737">
          <cell r="A9737" t="str">
            <v>725000061</v>
          </cell>
          <cell r="B9737" t="str">
            <v>7G1,0MM² CY, STEUERLEITUNG GESCHIRMT</v>
          </cell>
          <cell r="C9737">
            <v>0</v>
          </cell>
          <cell r="D9737">
            <v>0.94599999999999995</v>
          </cell>
          <cell r="E9737">
            <v>0.94599999999999995</v>
          </cell>
        </row>
        <row r="9738">
          <cell r="A9738" t="str">
            <v>725000152</v>
          </cell>
          <cell r="B9738" t="str">
            <v xml:space="preserve">3G1 mm², Steuerleitung Halogenfrei </v>
          </cell>
          <cell r="C9738"/>
          <cell r="D9738"/>
          <cell r="E9738"/>
        </row>
        <row r="9739">
          <cell r="A9739" t="str">
            <v>725000154</v>
          </cell>
          <cell r="B9739" t="str">
            <v xml:space="preserve">5G1 mm², Steuerleitung Halogenfrei </v>
          </cell>
          <cell r="C9739">
            <v>0</v>
          </cell>
          <cell r="D9739">
            <v>0.85677083333333337</v>
          </cell>
          <cell r="E9739">
            <v>0.85677083333333337</v>
          </cell>
        </row>
        <row r="9740">
          <cell r="A9740" t="str">
            <v>725000155</v>
          </cell>
          <cell r="B9740" t="str">
            <v xml:space="preserve">7G1 mm², Steuerleitung Halogenfrei </v>
          </cell>
          <cell r="C9740">
            <v>0</v>
          </cell>
          <cell r="D9740">
            <v>1.13368</v>
          </cell>
          <cell r="E9740">
            <v>1.13368</v>
          </cell>
        </row>
        <row r="9741">
          <cell r="A9741" t="str">
            <v>725000156</v>
          </cell>
          <cell r="B9741" t="str">
            <v xml:space="preserve">8G1 mm², Steuerleitung Halogenfrei </v>
          </cell>
          <cell r="C9741">
            <v>0</v>
          </cell>
          <cell r="D9741">
            <v>1.4502105263157894</v>
          </cell>
          <cell r="E9741">
            <v>1.4502105263157894</v>
          </cell>
        </row>
        <row r="9742">
          <cell r="A9742" t="str">
            <v>725000157</v>
          </cell>
          <cell r="B9742" t="str">
            <v xml:space="preserve">12G1 mm², Steuerleitung Halogenfrei </v>
          </cell>
          <cell r="C9742">
            <v>0</v>
          </cell>
          <cell r="D9742">
            <v>1.96732</v>
          </cell>
          <cell r="E9742">
            <v>1.96732</v>
          </cell>
        </row>
        <row r="9743">
          <cell r="A9743" t="str">
            <v>725000158</v>
          </cell>
          <cell r="B9743" t="str">
            <v>18G1 mm², Steuerleitung Halogenfrei</v>
          </cell>
          <cell r="C9743">
            <v>0</v>
          </cell>
          <cell r="D9743">
            <v>0</v>
          </cell>
          <cell r="E9743">
            <v>0</v>
          </cell>
        </row>
        <row r="9744">
          <cell r="A9744" t="str">
            <v>725000159</v>
          </cell>
          <cell r="B9744" t="str">
            <v>25G1 mm², Steuerleitung Halogenfrei</v>
          </cell>
          <cell r="C9744">
            <v>0</v>
          </cell>
          <cell r="D9744">
            <v>0</v>
          </cell>
          <cell r="E9744">
            <v>0</v>
          </cell>
        </row>
        <row r="9745">
          <cell r="A9745" t="str">
            <v>725000160</v>
          </cell>
          <cell r="B9745" t="str">
            <v>3G1,5 mm², Steuerleitung Halogenfrei</v>
          </cell>
          <cell r="C9745"/>
          <cell r="D9745"/>
          <cell r="E9745"/>
        </row>
        <row r="9746">
          <cell r="A9746" t="str">
            <v>725000161</v>
          </cell>
          <cell r="B9746" t="str">
            <v>4G1,5 mm², Steuerleitung Halogenfrei</v>
          </cell>
          <cell r="C9746">
            <v>0</v>
          </cell>
          <cell r="D9746">
            <v>0.92166000000000003</v>
          </cell>
          <cell r="E9746">
            <v>0.92166000000000003</v>
          </cell>
        </row>
        <row r="9747">
          <cell r="A9747" t="str">
            <v>725000163</v>
          </cell>
          <cell r="B9747" t="str">
            <v>7G1,5 mm², Steuerleitung Halogenfrei</v>
          </cell>
          <cell r="C9747">
            <v>0</v>
          </cell>
          <cell r="D9747">
            <v>1.54878</v>
          </cell>
          <cell r="E9747">
            <v>1.54878</v>
          </cell>
        </row>
        <row r="9748">
          <cell r="A9748" t="str">
            <v>725000164</v>
          </cell>
          <cell r="B9748" t="str">
            <v>12G1,5 mm², Steuerleitung Halogenfrei</v>
          </cell>
          <cell r="C9748">
            <v>0</v>
          </cell>
          <cell r="D9748">
            <v>2.6529699999999998</v>
          </cell>
          <cell r="E9748">
            <v>2.6529699999999998</v>
          </cell>
        </row>
        <row r="9749">
          <cell r="A9749" t="str">
            <v>725000165</v>
          </cell>
          <cell r="B9749" t="str">
            <v>5G2,5 mm², Steuerleitung Halogenfrei</v>
          </cell>
          <cell r="C9749"/>
          <cell r="D9749"/>
          <cell r="E9749"/>
        </row>
        <row r="9750">
          <cell r="A9750" t="str">
            <v>725000166</v>
          </cell>
          <cell r="B9750" t="str">
            <v>7G2,5 mm², Steuerleitung Halogenfrei</v>
          </cell>
          <cell r="C9750">
            <v>0</v>
          </cell>
          <cell r="D9750">
            <v>2.4864600000000001</v>
          </cell>
          <cell r="E9750">
            <v>2.4864600000000001</v>
          </cell>
        </row>
        <row r="9751">
          <cell r="A9751" t="str">
            <v>725000169</v>
          </cell>
          <cell r="B9751" t="str">
            <v>12G2,5 mm², Steuerleitung Halogenfrei</v>
          </cell>
          <cell r="C9751">
            <v>0</v>
          </cell>
          <cell r="D9751">
            <v>0</v>
          </cell>
          <cell r="E9751">
            <v>0</v>
          </cell>
        </row>
        <row r="9752">
          <cell r="A9752" t="str">
            <v>725000170</v>
          </cell>
          <cell r="B9752" t="str">
            <v>5G4 mm², Steuerleitung Halogenfrei</v>
          </cell>
          <cell r="C9752">
            <v>0</v>
          </cell>
          <cell r="D9752">
            <v>0</v>
          </cell>
          <cell r="E9752">
            <v>0</v>
          </cell>
        </row>
        <row r="9753">
          <cell r="A9753" t="str">
            <v>725000171</v>
          </cell>
          <cell r="B9753" t="str">
            <v>5G6 mm², Steuerleitung Halogenfrei</v>
          </cell>
          <cell r="C9753">
            <v>0</v>
          </cell>
          <cell r="D9753">
            <v>0</v>
          </cell>
          <cell r="E9753">
            <v>0</v>
          </cell>
        </row>
        <row r="9754">
          <cell r="A9754" t="str">
            <v>725000172</v>
          </cell>
          <cell r="B9754" t="str">
            <v>5G10 mm², Steuerleitung Halogenfrei</v>
          </cell>
          <cell r="C9754">
            <v>0</v>
          </cell>
          <cell r="D9754">
            <v>0</v>
          </cell>
          <cell r="E9754">
            <v>0</v>
          </cell>
        </row>
        <row r="9755">
          <cell r="A9755" t="str">
            <v>725000180</v>
          </cell>
          <cell r="B9755" t="str">
            <v xml:space="preserve">4G1,5 mm², Multiflex 512-Pur grau </v>
          </cell>
          <cell r="C9755"/>
          <cell r="D9755"/>
          <cell r="E9755"/>
        </row>
        <row r="9756">
          <cell r="A9756" t="str">
            <v>725000181</v>
          </cell>
          <cell r="B9756" t="str">
            <v>7G1,5 mm², Multiflex 512-Pur grau</v>
          </cell>
          <cell r="C9756"/>
          <cell r="D9756"/>
          <cell r="E9756"/>
        </row>
        <row r="9757">
          <cell r="A9757" t="str">
            <v>725000182</v>
          </cell>
          <cell r="B9757" t="str">
            <v>3G1,5 mm², Multiflex 512-Pur grau</v>
          </cell>
          <cell r="C9757"/>
          <cell r="D9757"/>
          <cell r="E9757"/>
        </row>
        <row r="9758">
          <cell r="A9758" t="str">
            <v>725001001</v>
          </cell>
          <cell r="B9758" t="str">
            <v>GUMMIKABEL  H07RN-F3G1,5</v>
          </cell>
          <cell r="C9758">
            <v>0</v>
          </cell>
          <cell r="D9758">
            <v>0.61009999999999998</v>
          </cell>
          <cell r="E9758">
            <v>0.61009999999999998</v>
          </cell>
        </row>
        <row r="9759">
          <cell r="A9759" t="str">
            <v>725001002</v>
          </cell>
          <cell r="B9759" t="str">
            <v>GUMMIKABEL  H07RN-F5G2,5</v>
          </cell>
          <cell r="C9759">
            <v>0</v>
          </cell>
          <cell r="D9759">
            <v>1.5427999999999999</v>
          </cell>
          <cell r="E9759">
            <v>1.5427999999999999</v>
          </cell>
        </row>
        <row r="9760">
          <cell r="A9760" t="str">
            <v>725001003</v>
          </cell>
          <cell r="B9760" t="str">
            <v>GUMMIKABEL  H07RN-F4G4</v>
          </cell>
          <cell r="C9760"/>
          <cell r="D9760">
            <v>2.5</v>
          </cell>
          <cell r="E9760">
            <v>2.5</v>
          </cell>
        </row>
        <row r="9761">
          <cell r="A9761" t="str">
            <v>725001004</v>
          </cell>
          <cell r="B9761" t="str">
            <v>GUMMIKABEL H07RN-F 5G6</v>
          </cell>
          <cell r="C9761">
            <v>0</v>
          </cell>
          <cell r="D9761">
            <v>3.4548000000000001</v>
          </cell>
          <cell r="E9761">
            <v>3.4548000000000001</v>
          </cell>
        </row>
        <row r="9762">
          <cell r="A9762" t="str">
            <v>725002001</v>
          </cell>
          <cell r="B9762" t="str">
            <v>4G1,5MM², STEUERLEITUNG VDE 0293-308</v>
          </cell>
          <cell r="C9762">
            <v>0</v>
          </cell>
          <cell r="D9762">
            <v>0.34279999999999999</v>
          </cell>
          <cell r="E9762">
            <v>0.34279999999999999</v>
          </cell>
        </row>
        <row r="9763">
          <cell r="A9763" t="str">
            <v>725002002</v>
          </cell>
          <cell r="B9763" t="str">
            <v>5G10MM², STEUERLEITUNG UL/CSA, 600V</v>
          </cell>
          <cell r="C9763">
            <v>0</v>
          </cell>
          <cell r="D9763">
            <v>6.8562000000000003</v>
          </cell>
          <cell r="E9763">
            <v>6.8562000000000003</v>
          </cell>
        </row>
        <row r="9764">
          <cell r="A9764" t="str">
            <v>725002005</v>
          </cell>
          <cell r="B9764" t="str">
            <v>4G16MM², STEUERLEITUNG VDE 0293-308,</v>
          </cell>
          <cell r="C9764"/>
          <cell r="D9764">
            <v>4.51</v>
          </cell>
          <cell r="E9764">
            <v>4.51</v>
          </cell>
        </row>
        <row r="9765">
          <cell r="A9765" t="str">
            <v>725002006</v>
          </cell>
          <cell r="B9765" t="str">
            <v>2X0,5MM², STEUERLEITUNG VDE 0293-308, BN/BU</v>
          </cell>
          <cell r="C9765">
            <v>0</v>
          </cell>
          <cell r="D9765">
            <v>0.36525000000000002</v>
          </cell>
          <cell r="E9765">
            <v>0.36525000000000002</v>
          </cell>
        </row>
        <row r="9766">
          <cell r="A9766" t="str">
            <v>725002007</v>
          </cell>
          <cell r="B9766" t="str">
            <v>3X0,5MM², STEUERLEITUNG VDE 0293-308, BN/SW/GR</v>
          </cell>
          <cell r="C9766">
            <v>0</v>
          </cell>
          <cell r="D9766">
            <v>0.33289999999999997</v>
          </cell>
          <cell r="E9766">
            <v>0.33289999999999997</v>
          </cell>
        </row>
        <row r="9767">
          <cell r="A9767" t="str">
            <v>725002045</v>
          </cell>
          <cell r="B9767" t="str">
            <v>5G1,5MM²/AWG16, STEUERLEITUNG UL/CSA 600V</v>
          </cell>
          <cell r="C9767">
            <v>0</v>
          </cell>
          <cell r="D9767">
            <v>1.4453846153846153</v>
          </cell>
          <cell r="E9767">
            <v>1.4453846153846153</v>
          </cell>
        </row>
        <row r="9768">
          <cell r="A9768" t="str">
            <v>725002046</v>
          </cell>
          <cell r="B9768" t="str">
            <v>5G4MM²/AWG12, STEUERLEITUNG UL/CSA 600V</v>
          </cell>
          <cell r="C9768">
            <v>0</v>
          </cell>
          <cell r="D9768">
            <v>3.1144587628865978</v>
          </cell>
          <cell r="E9768">
            <v>3.1144587628865978</v>
          </cell>
        </row>
        <row r="9769">
          <cell r="A9769" t="str">
            <v>725002047</v>
          </cell>
          <cell r="B9769" t="str">
            <v>4G2,5MM²/AWG14, STEUERLEITUNG UL/CSA 600V</v>
          </cell>
          <cell r="C9769">
            <v>0</v>
          </cell>
          <cell r="D9769">
            <v>1.627643769968051</v>
          </cell>
          <cell r="E9769">
            <v>1.627643769968051</v>
          </cell>
        </row>
        <row r="9770">
          <cell r="A9770" t="str">
            <v>725002048</v>
          </cell>
          <cell r="B9770" t="str">
            <v>12G1MM²/AWG18, STEUERLEITUNG UL/CSA 600V</v>
          </cell>
          <cell r="C9770">
            <v>0</v>
          </cell>
          <cell r="D9770">
            <v>2.2608094435075885</v>
          </cell>
          <cell r="E9770">
            <v>2.2608094435075885</v>
          </cell>
        </row>
        <row r="9771">
          <cell r="A9771" t="str">
            <v>725002049</v>
          </cell>
          <cell r="B9771" t="str">
            <v>3G1,5MM²/ AWG16, STEUERLEITUNG UL/CSA/HAR, 600V</v>
          </cell>
          <cell r="C9771">
            <v>0</v>
          </cell>
          <cell r="D9771">
            <v>1.39045</v>
          </cell>
          <cell r="E9771">
            <v>1.39045</v>
          </cell>
        </row>
        <row r="9772">
          <cell r="A9772" t="str">
            <v>725002050</v>
          </cell>
          <cell r="B9772" t="str">
            <v>4G1,5MM²/ AWG16, STEUERLEITUNG UL/CSA/HAR, 600V</v>
          </cell>
          <cell r="C9772">
            <v>0</v>
          </cell>
          <cell r="D9772">
            <v>0.98382000000000003</v>
          </cell>
          <cell r="E9772">
            <v>0.98382000000000003</v>
          </cell>
        </row>
        <row r="9773">
          <cell r="A9773" t="str">
            <v>725002051</v>
          </cell>
          <cell r="B9773" t="str">
            <v>3G1,0MM²/ AWG18, STEUERLEITUNG UL/CSA/HAR, 600V</v>
          </cell>
          <cell r="C9773">
            <v>0</v>
          </cell>
          <cell r="D9773">
            <v>0.42599999999999999</v>
          </cell>
          <cell r="E9773">
            <v>0.42599999999999999</v>
          </cell>
        </row>
        <row r="9774">
          <cell r="A9774" t="str">
            <v>725002052</v>
          </cell>
          <cell r="B9774" t="str">
            <v>4G0,5MM²/ AWG20, STEUERLEITUNG UL/CSA/HAR, 600V</v>
          </cell>
          <cell r="C9774">
            <v>0</v>
          </cell>
          <cell r="D9774">
            <v>0.71609999999999996</v>
          </cell>
          <cell r="E9774">
            <v>0.71609999999999996</v>
          </cell>
        </row>
        <row r="9775">
          <cell r="A9775" t="str">
            <v>725002053</v>
          </cell>
          <cell r="B9775" t="str">
            <v>7X1,5MM²/ AWG16, STEUERLEITUNG UL/CSA/HAR, 600V</v>
          </cell>
          <cell r="C9775">
            <v>0</v>
          </cell>
          <cell r="D9775">
            <v>1.7194888888888888</v>
          </cell>
          <cell r="E9775">
            <v>1.7194888888888888</v>
          </cell>
        </row>
        <row r="9776">
          <cell r="A9776" t="str">
            <v>725002054</v>
          </cell>
          <cell r="B9776" t="str">
            <v>12X1,5MM²/ AWG16, STEUERLEITUNG UL/CSA/HAR, 600V</v>
          </cell>
          <cell r="C9776">
            <v>0</v>
          </cell>
          <cell r="D9776">
            <v>2.5964999999999998</v>
          </cell>
          <cell r="E9776">
            <v>2.5964999999999998</v>
          </cell>
        </row>
        <row r="9777">
          <cell r="A9777" t="str">
            <v>725002055</v>
          </cell>
          <cell r="B9777" t="str">
            <v>5X1,0MM²/ AWG18, STEUERLEITUNG UL/CSA/HAR, 600V</v>
          </cell>
          <cell r="C9777">
            <v>0</v>
          </cell>
          <cell r="D9777">
            <v>0.74019999999999997</v>
          </cell>
          <cell r="E9777">
            <v>0.74019999999999997</v>
          </cell>
        </row>
        <row r="9778">
          <cell r="A9778" t="str">
            <v>725002056</v>
          </cell>
          <cell r="B9778" t="str">
            <v>18X1,0MM²/ AWG18, STEUERLEITUNG UL/CSA/HAR, 600V</v>
          </cell>
          <cell r="C9778"/>
          <cell r="D9778">
            <v>2.7385000000000002</v>
          </cell>
          <cell r="E9778">
            <v>2.7385000000000002</v>
          </cell>
        </row>
        <row r="9779">
          <cell r="A9779" t="str">
            <v>725002057</v>
          </cell>
          <cell r="B9779" t="str">
            <v>7G2,5MM²/AWG14, STEUERLEITUNG UL/CSA, 600V</v>
          </cell>
          <cell r="C9779">
            <v>0</v>
          </cell>
          <cell r="D9779">
            <v>2.2332999999999998</v>
          </cell>
          <cell r="E9779">
            <v>2.2332999999999998</v>
          </cell>
        </row>
        <row r="9780">
          <cell r="A9780" t="str">
            <v>725002058</v>
          </cell>
          <cell r="B9780" t="str">
            <v>5G35MM²/ AWG2, STEUERLEITUNG UL/CSA</v>
          </cell>
          <cell r="C9780"/>
          <cell r="D9780">
            <v>21.113299999999999</v>
          </cell>
          <cell r="E9780">
            <v>21.113299999999999</v>
          </cell>
        </row>
        <row r="9781">
          <cell r="A9781" t="str">
            <v>725002059</v>
          </cell>
          <cell r="B9781" t="str">
            <v>5G10MM²/AWG8, STEUERLEITUNG UL/CSA 600V</v>
          </cell>
          <cell r="C9781">
            <v>0</v>
          </cell>
          <cell r="D9781">
            <v>6.1044444444444439</v>
          </cell>
          <cell r="E9781">
            <v>6.1044444444444439</v>
          </cell>
        </row>
        <row r="9782">
          <cell r="A9782" t="str">
            <v>725002060</v>
          </cell>
          <cell r="B9782" t="str">
            <v>PUR/TPE Steuerleitung  H07BQ-F  orange 3 G 1,5 mm²</v>
          </cell>
          <cell r="C9782">
            <v>0</v>
          </cell>
          <cell r="D9782">
            <v>1.2727999999999999</v>
          </cell>
          <cell r="E9782">
            <v>1.2727999999999999</v>
          </cell>
        </row>
        <row r="9783">
          <cell r="A9783" t="str">
            <v>725002100</v>
          </cell>
          <cell r="B9783" t="str">
            <v>4G1,5MM²/ AWG16 CY,STEUERLEITUNG GESCHIRMT,UL/CSA</v>
          </cell>
          <cell r="C9783">
            <v>0</v>
          </cell>
          <cell r="D9783">
            <v>1.8382000000000001</v>
          </cell>
          <cell r="E9783">
            <v>1.8382000000000001</v>
          </cell>
        </row>
        <row r="9784">
          <cell r="A9784" t="str">
            <v>725003003</v>
          </cell>
          <cell r="B9784" t="str">
            <v>3G1,0MM², MULTISPEED® 500-PVC UL/CSA,</v>
          </cell>
          <cell r="C9784">
            <v>0</v>
          </cell>
          <cell r="D9784">
            <v>0.95525000000000004</v>
          </cell>
          <cell r="E9784">
            <v>0.95525000000000004</v>
          </cell>
        </row>
        <row r="9785">
          <cell r="A9785" t="str">
            <v>725003004</v>
          </cell>
          <cell r="B9785" t="str">
            <v>4G1,5MM², MULTISPEED® 500-PVC UL/CSA,</v>
          </cell>
          <cell r="C9785">
            <v>0</v>
          </cell>
          <cell r="D9785">
            <v>1.821</v>
          </cell>
          <cell r="E9785">
            <v>1.821</v>
          </cell>
        </row>
        <row r="9786">
          <cell r="A9786" t="str">
            <v>725003005</v>
          </cell>
          <cell r="B9786" t="str">
            <v>12G1,0MM², MULTISPEED® 500-PVC UL/CSA,</v>
          </cell>
          <cell r="C9786">
            <v>0</v>
          </cell>
          <cell r="D9786">
            <v>3.39</v>
          </cell>
          <cell r="E9786">
            <v>3.39</v>
          </cell>
        </row>
        <row r="9787">
          <cell r="A9787" t="str">
            <v>725003006</v>
          </cell>
          <cell r="B9787" t="str">
            <v>18G1,0MM², MULTISPEED® 500-PVC UL/CSA,</v>
          </cell>
          <cell r="C9787">
            <v>0</v>
          </cell>
          <cell r="D9787">
            <v>2.3111000000000002</v>
          </cell>
          <cell r="E9787">
            <v>2.3111000000000002</v>
          </cell>
        </row>
        <row r="9788">
          <cell r="A9788" t="str">
            <v>725003010</v>
          </cell>
          <cell r="B9788" t="str">
            <v>25G0,34 DATENLEITUNG</v>
          </cell>
          <cell r="C9788">
            <v>0</v>
          </cell>
          <cell r="D9788">
            <v>2.4666999999999999</v>
          </cell>
          <cell r="E9788">
            <v>2.4666999999999999</v>
          </cell>
        </row>
        <row r="9789">
          <cell r="A9789" t="str">
            <v>726000001</v>
          </cell>
          <cell r="B9789" t="str">
            <v>5X2X0,75mm², PAAR-TRONIC LiYCY(TP) DIN 47100</v>
          </cell>
          <cell r="C9789">
            <v>0</v>
          </cell>
          <cell r="D9789">
            <v>1.3351</v>
          </cell>
          <cell r="E9789">
            <v>1.3351</v>
          </cell>
        </row>
        <row r="9790">
          <cell r="A9790" t="str">
            <v>726000004</v>
          </cell>
          <cell r="B9790" t="str">
            <v>3x0,34MM², UNITRONIC LiYY, DIN4700 WS/BN/GN</v>
          </cell>
          <cell r="C9790">
            <v>0</v>
          </cell>
          <cell r="D9790">
            <v>0.15759999999999999</v>
          </cell>
          <cell r="E9790">
            <v>0.15759999999999999</v>
          </cell>
        </row>
        <row r="9791">
          <cell r="A9791" t="str">
            <v>726000005</v>
          </cell>
          <cell r="B9791" t="str">
            <v>3X0,75MM², UNITRONIC LiYY, DIN4700 WS/BN/GN</v>
          </cell>
          <cell r="C9791">
            <v>0</v>
          </cell>
          <cell r="D9791">
            <v>0.222</v>
          </cell>
          <cell r="E9791">
            <v>0.222</v>
          </cell>
        </row>
        <row r="9792">
          <cell r="A9792" t="str">
            <v>726000006</v>
          </cell>
          <cell r="B9792" t="str">
            <v>1X2X0,64MM²,UNITRONIC® BUS PB FC, UL/CSA CMG</v>
          </cell>
          <cell r="C9792">
            <v>0</v>
          </cell>
          <cell r="D9792">
            <v>1.0828888888888888</v>
          </cell>
          <cell r="E9792">
            <v>1.0828888888888888</v>
          </cell>
        </row>
        <row r="9793">
          <cell r="A9793" t="str">
            <v>726000007</v>
          </cell>
          <cell r="B9793" t="str">
            <v>2X2X0,5MM², UNITRONIC LiYCY(TP), DIN4700</v>
          </cell>
          <cell r="C9793">
            <v>0</v>
          </cell>
          <cell r="D9793">
            <v>0.62280000000000002</v>
          </cell>
          <cell r="E9793">
            <v>0.62280000000000002</v>
          </cell>
        </row>
        <row r="9794">
          <cell r="A9794" t="str">
            <v>726000008</v>
          </cell>
          <cell r="B9794" t="str">
            <v>2X1,5MM², ASI-BUS (GELB) EPDM</v>
          </cell>
          <cell r="C9794">
            <v>0</v>
          </cell>
          <cell r="D9794">
            <v>2.141</v>
          </cell>
          <cell r="E9794">
            <v>2.141</v>
          </cell>
        </row>
        <row r="9795">
          <cell r="A9795" t="str">
            <v>726000009</v>
          </cell>
          <cell r="B9795" t="str">
            <v>2X1,5MM², ASI-BUS  (SCHWARZ) EPDM</v>
          </cell>
          <cell r="C9795">
            <v>0</v>
          </cell>
          <cell r="D9795">
            <v>1.4056521739130434</v>
          </cell>
          <cell r="E9795">
            <v>1.4056521739130434</v>
          </cell>
        </row>
        <row r="9796">
          <cell r="A9796" t="str">
            <v>726000010</v>
          </cell>
          <cell r="B9796" t="str">
            <v>1X2X0,5MM²,  CAN-BUS-LEITUNG</v>
          </cell>
          <cell r="C9796">
            <v>0</v>
          </cell>
          <cell r="D9796">
            <v>1.31</v>
          </cell>
          <cell r="E9796">
            <v>1.31</v>
          </cell>
        </row>
        <row r="9797">
          <cell r="A9797" t="str">
            <v>726000011</v>
          </cell>
          <cell r="B9797" t="str">
            <v>1X2X0,75MM², CAN-BUS-LEITUNG</v>
          </cell>
          <cell r="C9797"/>
          <cell r="D9797">
            <v>0.41599999999999998</v>
          </cell>
          <cell r="E9797">
            <v>0.41599999999999998</v>
          </cell>
        </row>
        <row r="9798">
          <cell r="A9798" t="str">
            <v>726000012</v>
          </cell>
          <cell r="B9798" t="str">
            <v>UNITRONIC® SENSOR FD UL/CSA LIF9Y11Y</v>
          </cell>
          <cell r="C9798">
            <v>0</v>
          </cell>
          <cell r="D9798">
            <v>1.26065</v>
          </cell>
          <cell r="E9798">
            <v>1.26065</v>
          </cell>
        </row>
        <row r="9799">
          <cell r="A9799" t="str">
            <v>726000013</v>
          </cell>
          <cell r="B9799" t="str">
            <v>UNITRONIC® LAN 600 MHz - CAT.7 4X2XAWG23</v>
          </cell>
          <cell r="C9799">
            <v>0</v>
          </cell>
          <cell r="D9799">
            <v>0.75590000000000002</v>
          </cell>
          <cell r="E9799">
            <v>0.75590000000000002</v>
          </cell>
        </row>
        <row r="9800">
          <cell r="A9800" t="str">
            <v>726000014</v>
          </cell>
          <cell r="B9800" t="str">
            <v>SAFTEY BUS KABEL 3X0,75 (PILZ)</v>
          </cell>
          <cell r="C9800"/>
          <cell r="D9800">
            <v>1.2</v>
          </cell>
          <cell r="E9800">
            <v>1.2</v>
          </cell>
        </row>
        <row r="9801">
          <cell r="A9801" t="str">
            <v>726000015</v>
          </cell>
          <cell r="B9801" t="str">
            <v>2X2XAWG22/7, PROFINET ETHERLINE® 2-paarig CAT.5/5e</v>
          </cell>
          <cell r="C9801">
            <v>0</v>
          </cell>
          <cell r="D9801">
            <v>1.78</v>
          </cell>
          <cell r="E9801">
            <v>1.78</v>
          </cell>
        </row>
        <row r="9802">
          <cell r="A9802" t="str">
            <v>726000016</v>
          </cell>
          <cell r="B9802" t="str">
            <v>2X2XAWG22/7, PROFINET ETHERLINE®</v>
          </cell>
          <cell r="C9802">
            <v>0</v>
          </cell>
          <cell r="D9802">
            <v>2.1426666666666665</v>
          </cell>
          <cell r="E9802">
            <v>2.1426666666666665</v>
          </cell>
        </row>
        <row r="9803">
          <cell r="A9803" t="str">
            <v>726000017</v>
          </cell>
          <cell r="B9803" t="str">
            <v>INDUSTRIAL ETHERNET FASTCONNECT STRIPPING TOOL</v>
          </cell>
          <cell r="C9803">
            <v>0</v>
          </cell>
          <cell r="D9803">
            <v>50.85</v>
          </cell>
          <cell r="E9803">
            <v>50.85</v>
          </cell>
        </row>
        <row r="9804">
          <cell r="A9804" t="str">
            <v>726000018</v>
          </cell>
          <cell r="B9804" t="str">
            <v>PROFINET STECKVERBINDER RJ45/90°</v>
          </cell>
          <cell r="C9804">
            <v>0</v>
          </cell>
          <cell r="D9804">
            <v>11.92</v>
          </cell>
          <cell r="E9804">
            <v>11.92</v>
          </cell>
        </row>
        <row r="9805">
          <cell r="A9805" t="str">
            <v>726000019</v>
          </cell>
          <cell r="B9805" t="str">
            <v>PROFIBUS FASTCONNECT STRIPPING TOOL</v>
          </cell>
          <cell r="C9805">
            <v>0</v>
          </cell>
          <cell r="D9805">
            <v>45.9</v>
          </cell>
          <cell r="E9805">
            <v>45.9</v>
          </cell>
        </row>
        <row r="9806">
          <cell r="A9806" t="str">
            <v>726000020</v>
          </cell>
          <cell r="B9806" t="str">
            <v>PROFINET STECKVERBINDER RJ45/180°</v>
          </cell>
          <cell r="C9806">
            <v>0</v>
          </cell>
          <cell r="D9806">
            <v>14.02</v>
          </cell>
          <cell r="E9806">
            <v>14.02</v>
          </cell>
        </row>
        <row r="9807">
          <cell r="A9807" t="str">
            <v>726000021</v>
          </cell>
          <cell r="B9807" t="str">
            <v>KABELTROMMEL D=500MM UL,CSA, SCHLEPPK. GRÜN</v>
          </cell>
          <cell r="C9807">
            <v>0</v>
          </cell>
          <cell r="D9807">
            <v>989.4</v>
          </cell>
          <cell r="E9807">
            <v>989.4</v>
          </cell>
        </row>
        <row r="9808">
          <cell r="A9808" t="str">
            <v>726000022</v>
          </cell>
          <cell r="B9808" t="str">
            <v>2X2,5MM², ASI-BUS (GELB) LD FD P</v>
          </cell>
          <cell r="C9808"/>
          <cell r="D9808"/>
          <cell r="E9808"/>
        </row>
        <row r="9809">
          <cell r="A9809" t="str">
            <v>726000023</v>
          </cell>
          <cell r="B9809" t="str">
            <v>2X2,5MM², ASI-BUS (SCHWARZ) LD FD P</v>
          </cell>
          <cell r="C9809"/>
          <cell r="D9809"/>
          <cell r="E9809"/>
        </row>
        <row r="9810">
          <cell r="A9810" t="str">
            <v>726000024</v>
          </cell>
          <cell r="B9810" t="str">
            <v>UNITRONIC® SENSOR FD UL/CSA LIF9Y11Y</v>
          </cell>
          <cell r="C9810">
            <v>0</v>
          </cell>
          <cell r="D9810">
            <v>0.64934000000000003</v>
          </cell>
          <cell r="E9810">
            <v>0.64934000000000003</v>
          </cell>
        </row>
        <row r="9811">
          <cell r="A9811" t="str">
            <v>726001000</v>
          </cell>
          <cell r="B9811" t="str">
            <v>Patchkabel Cat6A 4P26 S/FTP 2xRJ45 0,5m grau</v>
          </cell>
          <cell r="C9811">
            <v>0</v>
          </cell>
          <cell r="D9811">
            <v>3.2238815789473683</v>
          </cell>
          <cell r="E9811">
            <v>3.2238815789473683</v>
          </cell>
        </row>
        <row r="9812">
          <cell r="A9812" t="str">
            <v>726001001</v>
          </cell>
          <cell r="B9812" t="str">
            <v>Patchkabel Cat6A 4P26 S/FTP 2xRJ45 3,0m grau</v>
          </cell>
          <cell r="C9812">
            <v>0</v>
          </cell>
          <cell r="D9812">
            <v>5.88</v>
          </cell>
          <cell r="E9812">
            <v>5.88</v>
          </cell>
        </row>
        <row r="9813">
          <cell r="A9813" t="str">
            <v>726001002</v>
          </cell>
          <cell r="B9813" t="str">
            <v>Patchkabel Cat6A 4P26 S/FTP 2xRJ45 5,0m grau</v>
          </cell>
          <cell r="C9813">
            <v>0</v>
          </cell>
          <cell r="D9813">
            <v>7.87</v>
          </cell>
          <cell r="E9813">
            <v>7.87</v>
          </cell>
        </row>
        <row r="9814">
          <cell r="A9814" t="str">
            <v>726001003</v>
          </cell>
          <cell r="B9814" t="str">
            <v>Patchkabel Cat6A 4P26 S/FTP 2xRJ45 10,0m grau</v>
          </cell>
          <cell r="C9814">
            <v>0</v>
          </cell>
          <cell r="D9814">
            <v>12.87</v>
          </cell>
          <cell r="E9814">
            <v>12.87</v>
          </cell>
        </row>
        <row r="9815">
          <cell r="A9815" t="str">
            <v>726001004</v>
          </cell>
          <cell r="B9815" t="str">
            <v>Patchkabel Cat6A 4P26 S/FTP 2xRJ45 15,0m grau</v>
          </cell>
          <cell r="C9815">
            <v>0</v>
          </cell>
          <cell r="D9815">
            <v>18.43</v>
          </cell>
          <cell r="E9815">
            <v>18.43</v>
          </cell>
        </row>
        <row r="9816">
          <cell r="A9816" t="str">
            <v>726001005</v>
          </cell>
          <cell r="B9816" t="str">
            <v>Patchkabel Cat6A 4P26 S/FTP 2xRJ45 20,0m grau</v>
          </cell>
          <cell r="C9816">
            <v>0</v>
          </cell>
          <cell r="D9816">
            <v>23.61</v>
          </cell>
          <cell r="E9816">
            <v>23.61</v>
          </cell>
        </row>
        <row r="9817">
          <cell r="A9817" t="str">
            <v>726001006</v>
          </cell>
          <cell r="B9817" t="str">
            <v>Patchkabel Cat6A 4P26 S/FTP 2xRJ45 25,0m grau</v>
          </cell>
          <cell r="C9817"/>
          <cell r="D9817">
            <v>28.81</v>
          </cell>
          <cell r="E9817">
            <v>28.81</v>
          </cell>
        </row>
        <row r="9818">
          <cell r="A9818" t="str">
            <v>726001007</v>
          </cell>
          <cell r="B9818" t="str">
            <v>Patchkabel Cat6A 4P26 S/FTP 2xRJ45 1,0m grau</v>
          </cell>
          <cell r="C9818">
            <v>0</v>
          </cell>
          <cell r="D9818">
            <v>3.86</v>
          </cell>
          <cell r="E9818">
            <v>3.86</v>
          </cell>
        </row>
        <row r="9819">
          <cell r="A9819" t="str">
            <v>726001008</v>
          </cell>
          <cell r="B9819" t="str">
            <v>Patchkabel Cat6A 4P26 S/FTP 2xRJ45 7,5m grau</v>
          </cell>
          <cell r="C9819">
            <v>0</v>
          </cell>
          <cell r="D9819">
            <v>10.36</v>
          </cell>
          <cell r="E9819">
            <v>10.36</v>
          </cell>
        </row>
        <row r="9820">
          <cell r="A9820" t="str">
            <v>726001009</v>
          </cell>
          <cell r="B9820" t="str">
            <v>Patchkabel Cat6A 4P26 S/FTP 2xRJ45 2,0m grau</v>
          </cell>
          <cell r="C9820">
            <v>0</v>
          </cell>
          <cell r="D9820">
            <v>4.8499999999999996</v>
          </cell>
          <cell r="E9820">
            <v>4.8499999999999996</v>
          </cell>
        </row>
        <row r="9821">
          <cell r="A9821" t="str">
            <v>726001020</v>
          </cell>
          <cell r="B9821" t="str">
            <v>Patchkabel Cat6A 4P26 S/FTP 2xRJ45 0,5m blau</v>
          </cell>
          <cell r="C9821">
            <v>0</v>
          </cell>
          <cell r="D9821">
            <v>3.63</v>
          </cell>
          <cell r="E9821">
            <v>3.63</v>
          </cell>
        </row>
        <row r="9822">
          <cell r="A9822" t="str">
            <v>726001040</v>
          </cell>
          <cell r="B9822" t="str">
            <v>Patchkabel Cat6A 4P26 S/FTP 2xRJ45 0,5m grün</v>
          </cell>
          <cell r="C9822">
            <v>0</v>
          </cell>
          <cell r="D9822">
            <v>3.2</v>
          </cell>
          <cell r="E9822">
            <v>3.2</v>
          </cell>
        </row>
        <row r="9823">
          <cell r="A9823" t="str">
            <v>726001041</v>
          </cell>
          <cell r="B9823" t="str">
            <v>Patchkabel Cat6A 4P26 S/FTP 2xRJ45 1,0m grün</v>
          </cell>
          <cell r="C9823">
            <v>0</v>
          </cell>
          <cell r="D9823">
            <v>3.67</v>
          </cell>
          <cell r="E9823">
            <v>3.67</v>
          </cell>
        </row>
        <row r="9824">
          <cell r="A9824" t="str">
            <v>726001042</v>
          </cell>
          <cell r="B9824" t="str">
            <v>Patchkabel Cat6A 4P26 S/FTP 2xRJ45 1,5m grün</v>
          </cell>
          <cell r="C9824">
            <v>0</v>
          </cell>
          <cell r="D9824">
            <v>4.74</v>
          </cell>
          <cell r="E9824">
            <v>4.74</v>
          </cell>
        </row>
        <row r="9825">
          <cell r="A9825" t="str">
            <v>726001043</v>
          </cell>
          <cell r="B9825" t="str">
            <v>Patchkabel Cat6A 4P26 S/FTP 2xRJ45 2,0m grün</v>
          </cell>
          <cell r="C9825">
            <v>0</v>
          </cell>
          <cell r="D9825">
            <v>5.24</v>
          </cell>
          <cell r="E9825">
            <v>5.24</v>
          </cell>
        </row>
        <row r="9826">
          <cell r="A9826" t="str">
            <v>726001044</v>
          </cell>
          <cell r="B9826" t="str">
            <v>Patchkabel Cat6A 4P26 S/FTP 2xRJ45 3,0m grün</v>
          </cell>
          <cell r="C9826">
            <v>0</v>
          </cell>
          <cell r="D9826">
            <v>4.1585714285714284</v>
          </cell>
          <cell r="E9826">
            <v>4.1585714285714284</v>
          </cell>
        </row>
        <row r="9827">
          <cell r="A9827" t="str">
            <v>726001045</v>
          </cell>
          <cell r="B9827" t="str">
            <v>Patchkabel Cat6A 4P26 S/FTP 2xRJ45 5,0m grün</v>
          </cell>
          <cell r="C9827">
            <v>0</v>
          </cell>
          <cell r="D9827">
            <v>11.5</v>
          </cell>
          <cell r="E9827">
            <v>11.5</v>
          </cell>
        </row>
        <row r="9828">
          <cell r="A9828" t="str">
            <v>726001046</v>
          </cell>
          <cell r="B9828" t="str">
            <v>Patchkabel Cat6A 4P26 S/FTP 2xRJ45 10m grün</v>
          </cell>
          <cell r="C9828">
            <v>0</v>
          </cell>
          <cell r="D9828">
            <v>15.45</v>
          </cell>
          <cell r="E9828">
            <v>15.45</v>
          </cell>
        </row>
        <row r="9829">
          <cell r="A9829" t="str">
            <v>726001047</v>
          </cell>
          <cell r="B9829" t="str">
            <v>Patchkabel Cat6A 4P26 S/FTP 2xRJ45 15m grün</v>
          </cell>
          <cell r="C9829">
            <v>0</v>
          </cell>
          <cell r="D9829">
            <v>20.36</v>
          </cell>
          <cell r="E9829">
            <v>20.36</v>
          </cell>
        </row>
        <row r="9830">
          <cell r="A9830" t="str">
            <v>726001048</v>
          </cell>
          <cell r="B9830" t="str">
            <v>Patchkabel Cat6A 4P26 S/FTP 2xRJ45 20m grün</v>
          </cell>
          <cell r="C9830">
            <v>0</v>
          </cell>
          <cell r="D9830">
            <v>26.49</v>
          </cell>
          <cell r="E9830">
            <v>26.49</v>
          </cell>
        </row>
        <row r="9831">
          <cell r="A9831" t="str">
            <v>726001049</v>
          </cell>
          <cell r="B9831" t="str">
            <v>Patchkabel Cat6A 4P26 S/FTP 2xRJ45 25m grün</v>
          </cell>
          <cell r="C9831">
            <v>0</v>
          </cell>
          <cell r="D9831">
            <v>32.74133333333333</v>
          </cell>
          <cell r="E9831">
            <v>32.74133333333333</v>
          </cell>
        </row>
        <row r="9832">
          <cell r="A9832" t="str">
            <v>726001050</v>
          </cell>
          <cell r="B9832" t="str">
            <v>Patchkabel Cat6A 4P26 S/FTP 2xRJ45 30m grün</v>
          </cell>
          <cell r="C9832">
            <v>0</v>
          </cell>
          <cell r="D9832">
            <v>33</v>
          </cell>
          <cell r="E9832">
            <v>33</v>
          </cell>
        </row>
        <row r="9833">
          <cell r="A9833" t="str">
            <v>726001051</v>
          </cell>
          <cell r="B9833" t="str">
            <v>Patchkabel Cat6A 4P26 S/FTP 2xRJ45 35m grün</v>
          </cell>
          <cell r="C9833">
            <v>0</v>
          </cell>
          <cell r="D9833">
            <v>37</v>
          </cell>
          <cell r="E9833">
            <v>37</v>
          </cell>
        </row>
        <row r="9834">
          <cell r="A9834" t="str">
            <v>726001052</v>
          </cell>
          <cell r="B9834" t="str">
            <v>Patchkabel Cat6A 4P26 S/FTP 2xRJ45 40m grün</v>
          </cell>
          <cell r="C9834">
            <v>0</v>
          </cell>
          <cell r="D9834">
            <v>17.57</v>
          </cell>
          <cell r="E9834">
            <v>17.57</v>
          </cell>
        </row>
        <row r="9835">
          <cell r="A9835" t="str">
            <v>726001053</v>
          </cell>
          <cell r="B9835" t="str">
            <v>Patchkabel Cat6A 4P26 S/FTP 2xRJ45 45m grün</v>
          </cell>
          <cell r="C9835">
            <v>0</v>
          </cell>
          <cell r="D9835">
            <v>44.4</v>
          </cell>
          <cell r="E9835">
            <v>44.4</v>
          </cell>
        </row>
        <row r="9836">
          <cell r="A9836" t="str">
            <v>726001054</v>
          </cell>
          <cell r="B9836" t="str">
            <v>Patchkabel Cat6A 4P26 S/FTP 2xRJ45 50m grün</v>
          </cell>
          <cell r="C9836">
            <v>0</v>
          </cell>
          <cell r="D9836">
            <v>62.67</v>
          </cell>
          <cell r="E9836">
            <v>62.67</v>
          </cell>
        </row>
        <row r="9837">
          <cell r="A9837" t="str">
            <v>726001055</v>
          </cell>
          <cell r="B9837" t="str">
            <v>Patchkabel Cat6A 4P26 S/FTP 2xRJ45 55m grün</v>
          </cell>
          <cell r="C9837">
            <v>0</v>
          </cell>
          <cell r="D9837">
            <v>52.5</v>
          </cell>
          <cell r="E9837">
            <v>52.5</v>
          </cell>
        </row>
        <row r="9838">
          <cell r="A9838" t="str">
            <v>726001056</v>
          </cell>
          <cell r="B9838" t="str">
            <v>Patchkabel Cat6A 4P26 S/FTP 2xRJ45 60m grün</v>
          </cell>
          <cell r="C9838">
            <v>0</v>
          </cell>
          <cell r="D9838">
            <v>60.1</v>
          </cell>
          <cell r="E9838">
            <v>60.1</v>
          </cell>
        </row>
        <row r="9839">
          <cell r="A9839" t="str">
            <v>726001057</v>
          </cell>
          <cell r="B9839" t="str">
            <v>Patchkabel Cat6A 4P26 S/FTP 2xRJ45 65m grün</v>
          </cell>
          <cell r="C9839">
            <v>0</v>
          </cell>
          <cell r="D9839">
            <v>67.75</v>
          </cell>
          <cell r="E9839">
            <v>67.75</v>
          </cell>
        </row>
        <row r="9840">
          <cell r="A9840" t="str">
            <v>726001060</v>
          </cell>
          <cell r="B9840" t="str">
            <v>Patchkabel Cat6A 4P26 S/FTP 2xRJ45 85m grün</v>
          </cell>
          <cell r="C9840">
            <v>0</v>
          </cell>
          <cell r="D9840">
            <v>82</v>
          </cell>
          <cell r="E9840">
            <v>82</v>
          </cell>
        </row>
        <row r="9841">
          <cell r="A9841" t="str">
            <v>726001061</v>
          </cell>
          <cell r="B9841" t="str">
            <v>Patchkabel Cat6A 4P26 S/FTP 2xRJ45 95m grün</v>
          </cell>
          <cell r="C9841">
            <v>0</v>
          </cell>
          <cell r="D9841">
            <v>101.04</v>
          </cell>
          <cell r="E9841">
            <v>101.04</v>
          </cell>
        </row>
        <row r="9842">
          <cell r="A9842" t="str">
            <v>726002001</v>
          </cell>
          <cell r="B9842" t="str">
            <v xml:space="preserve">DIGITUS HDMI ULTRA HIGH SPEED KABEL 2M </v>
          </cell>
          <cell r="C9842"/>
          <cell r="D9842">
            <v>5.99</v>
          </cell>
          <cell r="E9842">
            <v>5.99</v>
          </cell>
        </row>
        <row r="9843">
          <cell r="A9843" t="str">
            <v>727000002</v>
          </cell>
          <cell r="B9843" t="str">
            <v>WERMA-SIGNALHUPE 24V/70MA 98DB IP33</v>
          </cell>
          <cell r="C9843"/>
          <cell r="D9843">
            <v>24.76</v>
          </cell>
          <cell r="E9843">
            <v>24.76</v>
          </cell>
        </row>
        <row r="9844">
          <cell r="A9844" t="str">
            <v>727000003</v>
          </cell>
          <cell r="B9844" t="str">
            <v>WERMA-MEHRTONSIRENE 24VDC ROT 32 TÖNE</v>
          </cell>
          <cell r="C9844">
            <v>0</v>
          </cell>
          <cell r="D9844">
            <v>52.44</v>
          </cell>
          <cell r="E9844">
            <v>52.44</v>
          </cell>
        </row>
        <row r="9845">
          <cell r="A9845" t="str">
            <v>727000009</v>
          </cell>
          <cell r="B9845" t="str">
            <v xml:space="preserve">WERMA-LEUCHTEN - FUSS FÜR ROHR </v>
          </cell>
          <cell r="C9845">
            <v>0</v>
          </cell>
          <cell r="D9845">
            <v>6.31</v>
          </cell>
          <cell r="E9845">
            <v>6.31</v>
          </cell>
        </row>
        <row r="9846">
          <cell r="A9846" t="str">
            <v>727000010</v>
          </cell>
          <cell r="B9846" t="str">
            <v xml:space="preserve">WERMA-LEUCHTEN - ROHR 25 MM ALU ELOXIERT </v>
          </cell>
          <cell r="C9846">
            <v>0</v>
          </cell>
          <cell r="D9846">
            <v>5.61</v>
          </cell>
          <cell r="E9846">
            <v>5.61</v>
          </cell>
        </row>
        <row r="9847">
          <cell r="A9847" t="str">
            <v>727000011</v>
          </cell>
          <cell r="B9847" t="str">
            <v xml:space="preserve">WERMA-LED-DAUERLEUCHTE GELB TYP829XVA-C35  </v>
          </cell>
          <cell r="C9847"/>
          <cell r="D9847">
            <v>146.02000000000001</v>
          </cell>
          <cell r="E9847">
            <v>146.02000000000001</v>
          </cell>
        </row>
        <row r="9848">
          <cell r="A9848" t="str">
            <v>727000012</v>
          </cell>
          <cell r="B9848" t="str">
            <v xml:space="preserve">Midi TwinLIGHT 12/24VAC/DC YE </v>
          </cell>
          <cell r="C9848">
            <v>0</v>
          </cell>
          <cell r="D9848">
            <v>90.13</v>
          </cell>
          <cell r="E9848">
            <v>90.13</v>
          </cell>
        </row>
        <row r="9849">
          <cell r="A9849" t="str">
            <v>727000013</v>
          </cell>
          <cell r="B9849" t="str">
            <v>Midi Adapter Kabelverschraubung GY</v>
          </cell>
          <cell r="C9849">
            <v>0</v>
          </cell>
          <cell r="D9849">
            <v>12.76</v>
          </cell>
          <cell r="E9849">
            <v>12.76</v>
          </cell>
        </row>
        <row r="9850">
          <cell r="A9850" t="str">
            <v>727000019</v>
          </cell>
          <cell r="B9850" t="str">
            <v>WERMA-BLITZLEUCHTE ROT 24V/250 mA</v>
          </cell>
          <cell r="C9850">
            <v>0</v>
          </cell>
          <cell r="D9850">
            <v>96.1</v>
          </cell>
          <cell r="E9850">
            <v>96.1</v>
          </cell>
        </row>
        <row r="9851">
          <cell r="A9851" t="str">
            <v>727000020</v>
          </cell>
          <cell r="B9851" t="str">
            <v>WERMA-BLITZLEUCHTE GELB 24V/300mA TYP:828</v>
          </cell>
          <cell r="C9851">
            <v>0</v>
          </cell>
          <cell r="D9851">
            <v>81.459999999999994</v>
          </cell>
          <cell r="E9851">
            <v>81.459999999999994</v>
          </cell>
        </row>
        <row r="9852">
          <cell r="A9852" t="str">
            <v>727000021</v>
          </cell>
          <cell r="B9852" t="str">
            <v>DAUERLEUCHTE GELB 24V/15W TYP:826</v>
          </cell>
          <cell r="C9852">
            <v>0</v>
          </cell>
          <cell r="D9852">
            <v>28.48</v>
          </cell>
          <cell r="E9852">
            <v>28.48</v>
          </cell>
        </row>
        <row r="9853">
          <cell r="A9853" t="str">
            <v>727000022</v>
          </cell>
          <cell r="B9853" t="str">
            <v>WERMA-DAUERLEUCHTE ROT 24V TYP:826 MIT WINKEL</v>
          </cell>
          <cell r="C9853"/>
          <cell r="D9853">
            <v>36.86</v>
          </cell>
          <cell r="E9853">
            <v>36.86</v>
          </cell>
        </row>
        <row r="9854">
          <cell r="A9854" t="str">
            <v>727000023</v>
          </cell>
          <cell r="B9854" t="str">
            <v>WERMA-BLINKLEUCHTE GELB 24V/500MA TYP:827</v>
          </cell>
          <cell r="C9854">
            <v>0</v>
          </cell>
          <cell r="D9854">
            <v>103.09</v>
          </cell>
          <cell r="E9854">
            <v>103.09</v>
          </cell>
        </row>
        <row r="9855">
          <cell r="A9855" t="str">
            <v>727000024</v>
          </cell>
          <cell r="B9855" t="str">
            <v xml:space="preserve">WERMA-RUNDUMSIGNALLEUCHTE GELB 24V/1,6 A MIT </v>
          </cell>
          <cell r="C9855"/>
          <cell r="D9855">
            <v>99.93</v>
          </cell>
          <cell r="E9855">
            <v>99.93</v>
          </cell>
        </row>
        <row r="9856">
          <cell r="A9856" t="str">
            <v>727000025</v>
          </cell>
          <cell r="B9856" t="str">
            <v xml:space="preserve">WERMA-BEFESTIGUNGSWINKEL FÜR LEUCHTEN </v>
          </cell>
          <cell r="C9856">
            <v>0</v>
          </cell>
          <cell r="D9856">
            <v>9.66</v>
          </cell>
          <cell r="E9856">
            <v>9.66</v>
          </cell>
        </row>
        <row r="9857">
          <cell r="A9857" t="str">
            <v>727000026</v>
          </cell>
          <cell r="B9857" t="str">
            <v>GLÜHLAMPE BA15d  24V/15W FÜR DAUERLEUCHTE TYP 826</v>
          </cell>
          <cell r="C9857">
            <v>0</v>
          </cell>
          <cell r="D9857">
            <v>4.53</v>
          </cell>
          <cell r="E9857">
            <v>4.53</v>
          </cell>
        </row>
        <row r="9858">
          <cell r="A9858" t="str">
            <v>727000051</v>
          </cell>
          <cell r="B9858" t="str">
            <v>HALOGENSTRAHLER 230V/500W</v>
          </cell>
          <cell r="C9858"/>
          <cell r="D9858">
            <v>7</v>
          </cell>
          <cell r="E9858">
            <v>7</v>
          </cell>
        </row>
        <row r="9859">
          <cell r="A9859" t="str">
            <v>727000052</v>
          </cell>
          <cell r="B9859" t="str">
            <v>OSRAM-HALOGEN-GLÜHLAMPE 200 W</v>
          </cell>
          <cell r="C9859"/>
          <cell r="D9859">
            <v>3.73</v>
          </cell>
          <cell r="E9859">
            <v>3.73</v>
          </cell>
        </row>
        <row r="9860">
          <cell r="A9860" t="str">
            <v>727000053</v>
          </cell>
          <cell r="B9860" t="str">
            <v>LED-Strahler, 50W, 5250lm, 3000K, IP65</v>
          </cell>
          <cell r="C9860">
            <v>0</v>
          </cell>
          <cell r="D9860">
            <v>55.41</v>
          </cell>
          <cell r="E9860">
            <v>55.41</v>
          </cell>
        </row>
        <row r="9861">
          <cell r="A9861" t="str">
            <v>727001000</v>
          </cell>
          <cell r="B9861" t="str">
            <v xml:space="preserve">WERMA-ANSCHLUSSELEMENT FÜR ROHRM. KOMBISIGN 70 </v>
          </cell>
          <cell r="C9861">
            <v>0</v>
          </cell>
          <cell r="D9861">
            <v>19.239999999999998</v>
          </cell>
          <cell r="E9861">
            <v>19.239999999999998</v>
          </cell>
        </row>
        <row r="9862">
          <cell r="A9862" t="str">
            <v>727001001</v>
          </cell>
          <cell r="B9862" t="str">
            <v xml:space="preserve">WERMA-AS INTERFACE ELEMENT KOMBISIGN 70 </v>
          </cell>
          <cell r="C9862">
            <v>0</v>
          </cell>
          <cell r="D9862">
            <v>110.55</v>
          </cell>
          <cell r="E9862">
            <v>110.55</v>
          </cell>
        </row>
        <row r="9863">
          <cell r="A9863" t="str">
            <v>727001002</v>
          </cell>
          <cell r="B9863" t="str">
            <v>WERMA-LED-DAUERLICHTELEM. GELB KOMBISIGN 70MM</v>
          </cell>
          <cell r="C9863">
            <v>0</v>
          </cell>
          <cell r="D9863">
            <v>33.51</v>
          </cell>
          <cell r="E9863">
            <v>33.51</v>
          </cell>
        </row>
        <row r="9864">
          <cell r="A9864" t="str">
            <v>727001003</v>
          </cell>
          <cell r="B9864" t="str">
            <v>WERMA-LED-DAUERLICHTELEM. KLAR KOMBISIGN 70MM</v>
          </cell>
          <cell r="C9864">
            <v>0</v>
          </cell>
          <cell r="D9864">
            <v>52.91</v>
          </cell>
          <cell r="E9864">
            <v>52.91</v>
          </cell>
        </row>
        <row r="9865">
          <cell r="A9865" t="str">
            <v>727001004</v>
          </cell>
          <cell r="B9865" t="str">
            <v>WERMA-LED-DAUERLICHTELEM.BLAU KOMBISIGN 70</v>
          </cell>
          <cell r="C9865">
            <v>0</v>
          </cell>
          <cell r="D9865">
            <v>52.91</v>
          </cell>
          <cell r="E9865">
            <v>52.91</v>
          </cell>
        </row>
        <row r="9866">
          <cell r="A9866" t="str">
            <v>727001005</v>
          </cell>
          <cell r="B9866" t="str">
            <v>WERMA-LED-DAUERLICHTELEM.GRUEN KOMBISIGN 70</v>
          </cell>
          <cell r="C9866">
            <v>0</v>
          </cell>
          <cell r="D9866">
            <v>33.51</v>
          </cell>
          <cell r="E9866">
            <v>33.51</v>
          </cell>
        </row>
        <row r="9867">
          <cell r="A9867" t="str">
            <v>727001006</v>
          </cell>
          <cell r="B9867" t="str">
            <v>WERMA-LED-DAUERLICHTELEM.ROT KOMBISIGN 70</v>
          </cell>
          <cell r="C9867">
            <v>0</v>
          </cell>
          <cell r="D9867">
            <v>33.51</v>
          </cell>
          <cell r="E9867">
            <v>33.51</v>
          </cell>
        </row>
        <row r="9868">
          <cell r="A9868" t="str">
            <v>727001007</v>
          </cell>
          <cell r="B9868" t="str">
            <v>WERMA-SUMMERELEMENT DAUERTON 24V KOMBISIGN 70</v>
          </cell>
          <cell r="C9868">
            <v>0</v>
          </cell>
          <cell r="D9868">
            <v>35.299999999999997</v>
          </cell>
          <cell r="E9868">
            <v>35.299999999999997</v>
          </cell>
        </row>
        <row r="9869">
          <cell r="A9869" t="str">
            <v>727001010</v>
          </cell>
          <cell r="B9869" t="str">
            <v>WERMA-FUß INTEGRIERTEM ROHR L=110MM KOMBISIGN 70</v>
          </cell>
          <cell r="C9869">
            <v>0</v>
          </cell>
          <cell r="D9869">
            <v>15.41</v>
          </cell>
          <cell r="E9869">
            <v>15.41</v>
          </cell>
        </row>
        <row r="9870">
          <cell r="A9870" t="str">
            <v>727001011</v>
          </cell>
          <cell r="B9870" t="str">
            <v>WERMA-WINKEL FÜR BODENMONTAGE KOMBISIGN 50+70</v>
          </cell>
          <cell r="C9870">
            <v>0</v>
          </cell>
          <cell r="D9870">
            <v>9.9499999999999993</v>
          </cell>
          <cell r="E9870">
            <v>9.9499999999999993</v>
          </cell>
        </row>
        <row r="9871">
          <cell r="A9871" t="str">
            <v>727001012</v>
          </cell>
          <cell r="B9871" t="str">
            <v>WERMA-ANSCHLUSSELEMT BODENMONT KOMBISIGN 70</v>
          </cell>
          <cell r="C9871">
            <v>0</v>
          </cell>
          <cell r="D9871">
            <v>19.239999999999998</v>
          </cell>
          <cell r="E9871">
            <v>19.239999999999998</v>
          </cell>
        </row>
        <row r="9872">
          <cell r="A9872" t="str">
            <v>727001050</v>
          </cell>
          <cell r="B9872" t="str">
            <v>ANSCHLUSSELEMENT MIT DECKEL ROHRMONTAGE MIT</v>
          </cell>
          <cell r="C9872">
            <v>0</v>
          </cell>
          <cell r="D9872">
            <v>29.47</v>
          </cell>
          <cell r="E9872">
            <v>29.47</v>
          </cell>
        </row>
        <row r="9873">
          <cell r="A9873" t="str">
            <v>727001051</v>
          </cell>
          <cell r="B9873" t="str">
            <v>ROHR MIT FUSS L=100MM ZUBEHÖR SIGNALSÄULE_D=70</v>
          </cell>
          <cell r="C9873">
            <v>0</v>
          </cell>
          <cell r="D9873">
            <v>26.14</v>
          </cell>
          <cell r="E9873">
            <v>26.14</v>
          </cell>
        </row>
        <row r="9874">
          <cell r="A9874" t="str">
            <v>727001052</v>
          </cell>
          <cell r="B9874" t="str">
            <v>ANSCHLUSSELEMENT MIT DECKEL-BODEN-WINKELMONTAGE</v>
          </cell>
          <cell r="C9874">
            <v>0</v>
          </cell>
          <cell r="D9874">
            <v>29.02</v>
          </cell>
          <cell r="E9874">
            <v>29.02</v>
          </cell>
        </row>
        <row r="9875">
          <cell r="A9875" t="str">
            <v>727001053</v>
          </cell>
          <cell r="B9875" t="str">
            <v>WINKEL FÜR SOCKELMONTAGE, ZUBEHÖR FÜR SIGNALSÄULE</v>
          </cell>
          <cell r="C9875">
            <v>0</v>
          </cell>
          <cell r="D9875">
            <v>12.6</v>
          </cell>
          <cell r="E9875">
            <v>12.6</v>
          </cell>
        </row>
        <row r="9876">
          <cell r="A9876" t="str">
            <v>727001060</v>
          </cell>
          <cell r="B9876" t="str">
            <v>DAUERLICHTELEMENT-LED_ROT_AC/DC 24V_D=70MM</v>
          </cell>
          <cell r="C9876">
            <v>0</v>
          </cell>
          <cell r="D9876">
            <v>50.87</v>
          </cell>
          <cell r="E9876">
            <v>50.87</v>
          </cell>
        </row>
        <row r="9877">
          <cell r="A9877" t="str">
            <v>727001061</v>
          </cell>
          <cell r="B9877" t="str">
            <v>DAUERLICHTELEMENT-LED_GRÜN_AC/DC 24V_D=70MM</v>
          </cell>
          <cell r="C9877">
            <v>0</v>
          </cell>
          <cell r="D9877">
            <v>49.95</v>
          </cell>
          <cell r="E9877">
            <v>49.95</v>
          </cell>
        </row>
        <row r="9878">
          <cell r="A9878" t="str">
            <v>727001062</v>
          </cell>
          <cell r="B9878" t="str">
            <v>DAUERLICHTELEMENT-LED_GELB_AC/DC 24V_D=70MM</v>
          </cell>
          <cell r="C9878">
            <v>0</v>
          </cell>
          <cell r="D9878">
            <v>49.95</v>
          </cell>
          <cell r="E9878">
            <v>49.95</v>
          </cell>
        </row>
        <row r="9879">
          <cell r="A9879" t="str">
            <v>727001063</v>
          </cell>
          <cell r="B9879" t="str">
            <v>DAUERLICHTELEMENT-LED_BLAU_AC/DC 24V_D=70MM</v>
          </cell>
          <cell r="C9879">
            <v>0</v>
          </cell>
          <cell r="D9879">
            <v>53.55</v>
          </cell>
          <cell r="E9879">
            <v>53.55</v>
          </cell>
        </row>
        <row r="9880">
          <cell r="A9880" t="str">
            <v>727001065</v>
          </cell>
          <cell r="B9880" t="str">
            <v>SIRENENELEMENT_8-TÖNE, SCHWARZ_AC/DC 24V_D=70MM</v>
          </cell>
          <cell r="C9880">
            <v>0</v>
          </cell>
          <cell r="D9880">
            <v>72.45</v>
          </cell>
          <cell r="E9880">
            <v>72.45</v>
          </cell>
        </row>
        <row r="9881">
          <cell r="A9881" t="str">
            <v>727001100</v>
          </cell>
          <cell r="B9881" t="str">
            <v>WERMA-DAUERLEUCHTE, ROT BWM 12-230VAC/DC</v>
          </cell>
          <cell r="C9881">
            <v>0</v>
          </cell>
          <cell r="D9881">
            <v>50.67</v>
          </cell>
          <cell r="E9881">
            <v>50.67</v>
          </cell>
        </row>
        <row r="9882">
          <cell r="A9882" t="str">
            <v>727001101</v>
          </cell>
          <cell r="B9882" t="str">
            <v>WERMA-LED-LAMPE, ROT</v>
          </cell>
          <cell r="C9882">
            <v>0</v>
          </cell>
          <cell r="D9882">
            <v>75.739999999999995</v>
          </cell>
          <cell r="E9882">
            <v>75.739999999999995</v>
          </cell>
        </row>
        <row r="9883">
          <cell r="A9883" t="str">
            <v>727001102</v>
          </cell>
          <cell r="B9883" t="str">
            <v>WERMA-DAUERLEUCHTE, GRÜN BWM 12-230VAC/DC</v>
          </cell>
          <cell r="C9883">
            <v>0</v>
          </cell>
          <cell r="D9883">
            <v>50.67</v>
          </cell>
          <cell r="E9883">
            <v>50.67</v>
          </cell>
        </row>
        <row r="9884">
          <cell r="A9884" t="str">
            <v>727001103</v>
          </cell>
          <cell r="B9884" t="str">
            <v>WERMA-LED-LAMPE, GRÜN</v>
          </cell>
          <cell r="C9884">
            <v>0</v>
          </cell>
          <cell r="D9884">
            <v>116.32</v>
          </cell>
          <cell r="E9884">
            <v>116.32</v>
          </cell>
        </row>
        <row r="9885">
          <cell r="A9885" t="str">
            <v>727001106</v>
          </cell>
          <cell r="B9885" t="str">
            <v>WERMA-MEHRTONSIRENE WM 32 TÖNE</v>
          </cell>
          <cell r="C9885">
            <v>0</v>
          </cell>
          <cell r="D9885">
            <v>101.24</v>
          </cell>
          <cell r="E9885">
            <v>101.24</v>
          </cell>
        </row>
        <row r="9886">
          <cell r="A9886" t="str">
            <v>727001110</v>
          </cell>
          <cell r="B9886" t="str">
            <v>WERMA-MONTAGEBÜGEL 3-STUFIG MIT ZUBEHÖR</v>
          </cell>
          <cell r="C9886">
            <v>0</v>
          </cell>
          <cell r="D9886">
            <v>30.66</v>
          </cell>
          <cell r="E9886">
            <v>30.66</v>
          </cell>
        </row>
        <row r="9887">
          <cell r="A9887" t="str">
            <v>727001111</v>
          </cell>
          <cell r="B9887" t="str">
            <v>WERMA-MONTAGEBÜGEL 2-STUFIG MIT ZUBEHÖR</v>
          </cell>
          <cell r="C9887">
            <v>0</v>
          </cell>
          <cell r="D9887">
            <v>21.67</v>
          </cell>
          <cell r="E9887">
            <v>21.67</v>
          </cell>
        </row>
        <row r="9888">
          <cell r="A9888" t="str">
            <v>727001112</v>
          </cell>
          <cell r="B9888" t="str">
            <v>BESCHRIFTUNGSTAFEL KPL. F. 1-5 STUFIGE SIGNALSÄULE</v>
          </cell>
          <cell r="C9888">
            <v>0</v>
          </cell>
          <cell r="D9888">
            <v>44.68</v>
          </cell>
          <cell r="E9888">
            <v>44.68</v>
          </cell>
        </row>
        <row r="9889">
          <cell r="A9889" t="str">
            <v>727002001</v>
          </cell>
          <cell r="B9889" t="str">
            <v>WAND-UND DECKENLEUCHTE LED/15W-4000K, 2050 LM</v>
          </cell>
          <cell r="C9889">
            <v>0</v>
          </cell>
          <cell r="D9889">
            <v>71.040000000000006</v>
          </cell>
          <cell r="E9889">
            <v>71.040000000000006</v>
          </cell>
        </row>
        <row r="9890">
          <cell r="A9890" t="str">
            <v>728000004</v>
          </cell>
          <cell r="B9890" t="str">
            <v>MODULAR-ADAPTER F. VISOLUX-SC99 POLIGE BUCHSE 8P8C</v>
          </cell>
          <cell r="C9890"/>
          <cell r="D9890">
            <v>3.73</v>
          </cell>
          <cell r="E9890">
            <v>3.73</v>
          </cell>
        </row>
        <row r="9891">
          <cell r="A9891" t="str">
            <v>728000005</v>
          </cell>
          <cell r="B9891" t="str">
            <v>SUB-D BUCHSE 15-POLIG LÖTVERSION 10115B</v>
          </cell>
          <cell r="C9891"/>
          <cell r="D9891">
            <v>0.92</v>
          </cell>
          <cell r="E9891">
            <v>0.92</v>
          </cell>
        </row>
        <row r="9892">
          <cell r="A9892" t="str">
            <v>728000006</v>
          </cell>
          <cell r="B9892" t="str">
            <v>SUB-D BUCHSE 9-POLIG LÖTVERSION 10009 B</v>
          </cell>
          <cell r="C9892"/>
          <cell r="D9892">
            <v>0.2</v>
          </cell>
          <cell r="E9892">
            <v>0.2</v>
          </cell>
        </row>
        <row r="9893">
          <cell r="A9893" t="str">
            <v>728000007</v>
          </cell>
          <cell r="B9893" t="str">
            <v>SUB-D STECKER 9-POLIG LÖTVERSION 10009 S</v>
          </cell>
          <cell r="C9893"/>
          <cell r="D9893">
            <v>0.2</v>
          </cell>
          <cell r="E9893">
            <v>0.2</v>
          </cell>
        </row>
        <row r="9894">
          <cell r="A9894" t="str">
            <v>728000008</v>
          </cell>
          <cell r="B9894" t="str">
            <v>SUB-D HAUBE KUNSTSTOFF METALLISIERT 9-POL. 10009 H</v>
          </cell>
          <cell r="C9894"/>
          <cell r="D9894">
            <v>0.31</v>
          </cell>
          <cell r="E9894">
            <v>0.31</v>
          </cell>
        </row>
        <row r="9895">
          <cell r="A9895" t="str">
            <v>728000009</v>
          </cell>
          <cell r="B9895" t="str">
            <v>SUB-D STECKER 25-POLIG AUG2 LÖTKELCHANSCHLUSS</v>
          </cell>
          <cell r="C9895">
            <v>0</v>
          </cell>
          <cell r="D9895">
            <v>2.23</v>
          </cell>
          <cell r="E9895">
            <v>2.23</v>
          </cell>
        </row>
        <row r="9896">
          <cell r="A9896" t="str">
            <v>728000010</v>
          </cell>
          <cell r="B9896" t="str">
            <v>GEHÄUSE Harting0967..(F115.900) MIT</v>
          </cell>
          <cell r="C9896">
            <v>0</v>
          </cell>
          <cell r="D9896">
            <v>1.96</v>
          </cell>
          <cell r="E9896">
            <v>1.96</v>
          </cell>
        </row>
        <row r="9897">
          <cell r="A9897" t="str">
            <v>728000100</v>
          </cell>
          <cell r="B9897" t="str">
            <v xml:space="preserve">AP-GEHÄUSE IP44 FÜR 2X E-DAT MODUL CAT.6a 8(8) </v>
          </cell>
          <cell r="C9897">
            <v>0</v>
          </cell>
          <cell r="D9897">
            <v>19.68</v>
          </cell>
          <cell r="E9897">
            <v>19.68</v>
          </cell>
        </row>
        <row r="9898">
          <cell r="A9898" t="str">
            <v>728000101</v>
          </cell>
          <cell r="B9898" t="str">
            <v>E-DAT MODUL CAT.6 8(8) BUCHSE</v>
          </cell>
          <cell r="C9898">
            <v>0</v>
          </cell>
          <cell r="D9898">
            <v>3.87</v>
          </cell>
          <cell r="E9898">
            <v>3.87</v>
          </cell>
        </row>
        <row r="9899">
          <cell r="A9899" t="str">
            <v>728000102</v>
          </cell>
          <cell r="B9899" t="str">
            <v>E-DAT MODUL REG 8(8) IP20, BUCHSE</v>
          </cell>
          <cell r="C9899">
            <v>0</v>
          </cell>
          <cell r="D9899">
            <v>12.43</v>
          </cell>
          <cell r="E9899">
            <v>12.43</v>
          </cell>
        </row>
        <row r="9900">
          <cell r="A9900" t="str">
            <v>729000001</v>
          </cell>
          <cell r="B9900" t="str">
            <v>CEE-STECKER 380V/16A</v>
          </cell>
          <cell r="C9900">
            <v>0</v>
          </cell>
          <cell r="D9900">
            <v>3.93</v>
          </cell>
          <cell r="E9900">
            <v>3.93</v>
          </cell>
        </row>
        <row r="9901">
          <cell r="A9901" t="str">
            <v>729000002</v>
          </cell>
          <cell r="B9901" t="str">
            <v>CEE-KUPPLUNG 380V/16A</v>
          </cell>
          <cell r="C9901"/>
          <cell r="D9901">
            <v>3.46</v>
          </cell>
          <cell r="E9901">
            <v>3.46</v>
          </cell>
        </row>
        <row r="9902">
          <cell r="A9902" t="str">
            <v>729000003</v>
          </cell>
          <cell r="B9902" t="str">
            <v>CEE-STECKER 400V/32A</v>
          </cell>
          <cell r="C9902">
            <v>0</v>
          </cell>
          <cell r="D9902">
            <v>5.75</v>
          </cell>
          <cell r="E9902">
            <v>5.75</v>
          </cell>
        </row>
        <row r="9903">
          <cell r="A9903" t="str">
            <v>729000004</v>
          </cell>
          <cell r="B9903" t="str">
            <v>CEE-KUPPLUNG 380V/32A</v>
          </cell>
          <cell r="C9903">
            <v>0</v>
          </cell>
          <cell r="D9903">
            <v>6.95</v>
          </cell>
          <cell r="E9903">
            <v>6.95</v>
          </cell>
        </row>
        <row r="9904">
          <cell r="A9904" t="str">
            <v>729000005</v>
          </cell>
          <cell r="B9904" t="str">
            <v>SCHUKO-STECKER 220V PVC,SCHLAGFEST, GRAU</v>
          </cell>
          <cell r="C9904">
            <v>0</v>
          </cell>
          <cell r="D9904">
            <v>1.81</v>
          </cell>
          <cell r="E9904">
            <v>1.81</v>
          </cell>
        </row>
        <row r="9905">
          <cell r="A9905" t="str">
            <v>729000006</v>
          </cell>
          <cell r="B9905" t="str">
            <v>SCHUKO-KUPPLUNG 220V PVC,SCHLAGFEST, GRAU 3200516</v>
          </cell>
          <cell r="C9905"/>
          <cell r="D9905">
            <v>2.89</v>
          </cell>
          <cell r="E9905">
            <v>2.89</v>
          </cell>
        </row>
        <row r="9906">
          <cell r="A9906" t="str">
            <v>729000007</v>
          </cell>
          <cell r="B9906" t="str">
            <v>MERTEN VOLLGUMMI-SCHUKOSTECKER 123551</v>
          </cell>
          <cell r="C9906"/>
          <cell r="D9906">
            <v>2.89</v>
          </cell>
          <cell r="E9906">
            <v>2.89</v>
          </cell>
        </row>
        <row r="9907">
          <cell r="A9907" t="str">
            <v>729000008</v>
          </cell>
          <cell r="B9907" t="str">
            <v>MERTEN-VOLGUMMI-SCHUKOKUPPLUNG 173051</v>
          </cell>
          <cell r="C9907"/>
          <cell r="D9907">
            <v>4.6100000000000003</v>
          </cell>
          <cell r="E9907">
            <v>4.6100000000000003</v>
          </cell>
        </row>
        <row r="9908">
          <cell r="A9908" t="str">
            <v>729000010</v>
          </cell>
          <cell r="B9908" t="str">
            <v>STECKDOSENLEISTE 7-F.16A/3600W</v>
          </cell>
          <cell r="C9908"/>
          <cell r="D9908">
            <v>56.87</v>
          </cell>
          <cell r="E9908">
            <v>56.87</v>
          </cell>
        </row>
        <row r="9909">
          <cell r="A9909" t="str">
            <v>729000011</v>
          </cell>
          <cell r="B9909" t="str">
            <v>SCHUKO STECKDOSE 3-FACH, 2300/3 EBW-53</v>
          </cell>
          <cell r="C9909">
            <v>0</v>
          </cell>
          <cell r="D9909">
            <v>46.34</v>
          </cell>
          <cell r="E9909">
            <v>46.34</v>
          </cell>
        </row>
        <row r="9910">
          <cell r="A9910" t="str">
            <v>729000012</v>
          </cell>
          <cell r="B9910" t="str">
            <v>SCHUKO STECKDOSE 2-FACH WAAGRECHT, 20/2 EWN-53</v>
          </cell>
          <cell r="C9910">
            <v>0</v>
          </cell>
          <cell r="D9910">
            <v>23.13</v>
          </cell>
          <cell r="E9910">
            <v>23.13</v>
          </cell>
        </row>
        <row r="9911">
          <cell r="A9911" t="str">
            <v>729002001</v>
          </cell>
          <cell r="B9911" t="str">
            <v xml:space="preserve">TELEFONANSCHLUSSDOSE TAE 3X6 NFN AP AUFPUTZ  </v>
          </cell>
          <cell r="C9911"/>
          <cell r="D9911">
            <v>1.3427</v>
          </cell>
          <cell r="E9911">
            <v>1.3427</v>
          </cell>
        </row>
        <row r="9912">
          <cell r="A9912" t="str">
            <v>731000002</v>
          </cell>
          <cell r="B9912" t="str">
            <v>***731000005 VERWENDEN*** SCHRUMPFSCHL. HHSB95</v>
          </cell>
          <cell r="C9912">
            <v>0</v>
          </cell>
          <cell r="D9912">
            <v>2.3149999999999999</v>
          </cell>
          <cell r="E9912">
            <v>2.3149999999999999</v>
          </cell>
        </row>
        <row r="9913">
          <cell r="A9913" t="str">
            <v>731000003</v>
          </cell>
          <cell r="B9913" t="str">
            <v>SCHRUMPFSCHLAUCH HIS 19/9 SCHW 5m</v>
          </cell>
          <cell r="C9913">
            <v>0</v>
          </cell>
          <cell r="D9913">
            <v>15.05</v>
          </cell>
          <cell r="E9913">
            <v>15.05</v>
          </cell>
        </row>
        <row r="9914">
          <cell r="A9914" t="str">
            <v>731000004</v>
          </cell>
          <cell r="B9914" t="str">
            <v>SCHRUMPFSCHLAUCH 2:1 HIS-PACK-25.4/12.7 PO-X BK 5</v>
          </cell>
          <cell r="C9914"/>
          <cell r="D9914">
            <v>15.7</v>
          </cell>
          <cell r="E9914">
            <v>15.7</v>
          </cell>
        </row>
        <row r="9915">
          <cell r="A9915" t="str">
            <v>731000005</v>
          </cell>
          <cell r="B9915" t="str">
            <v>SCHRUMPFSCHLAUCH PSB-SW95 9,5MM SCHWARZ 10M</v>
          </cell>
          <cell r="C9915">
            <v>0</v>
          </cell>
          <cell r="D9915">
            <v>1.091</v>
          </cell>
          <cell r="E9915">
            <v>1.091</v>
          </cell>
        </row>
        <row r="9916">
          <cell r="A9916" t="str">
            <v>731000006</v>
          </cell>
          <cell r="B9916" t="str">
            <v>SCHRUMPFSCHLAUCH PSB-SW64 6,4MM SCHWARZ 10M</v>
          </cell>
          <cell r="C9916">
            <v>0</v>
          </cell>
          <cell r="D9916">
            <v>0.499</v>
          </cell>
          <cell r="E9916">
            <v>0.499</v>
          </cell>
        </row>
        <row r="9917">
          <cell r="A9917" t="str">
            <v>731000007</v>
          </cell>
          <cell r="B9917" t="str">
            <v>SCHRUMPFSCHLAUCH-ABROLLBOX SRS1 SB/25.4-12.7 4M</v>
          </cell>
          <cell r="C9917">
            <v>0</v>
          </cell>
          <cell r="D9917">
            <v>22.86</v>
          </cell>
          <cell r="E9917">
            <v>22.86</v>
          </cell>
        </row>
        <row r="9918">
          <cell r="A9918" t="str">
            <v>731000008</v>
          </cell>
          <cell r="B9918" t="str">
            <v>SCHRUMPFSCHLAUCH 2:1 2,7MM GRÜN/GELB 50M ROLLE</v>
          </cell>
          <cell r="C9918">
            <v>0</v>
          </cell>
          <cell r="D9918">
            <v>283.5</v>
          </cell>
          <cell r="E9918">
            <v>283.5</v>
          </cell>
        </row>
        <row r="9919">
          <cell r="A9919" t="str">
            <v>731000009</v>
          </cell>
          <cell r="B9919" t="str">
            <v>SCHRUMPFSCHLAUCH TF21-9.5/4.8-PO-X-GRÜN/GELB</v>
          </cell>
          <cell r="C9919">
            <v>0</v>
          </cell>
          <cell r="D9919">
            <v>121</v>
          </cell>
          <cell r="E9919">
            <v>121</v>
          </cell>
        </row>
        <row r="9920">
          <cell r="A9920" t="str">
            <v>790000001</v>
          </cell>
          <cell r="B9920" t="str">
            <v>ASI-KOMPAKTM.K60 4DI/4DO M12 KPL.</v>
          </cell>
          <cell r="C9920">
            <v>21</v>
          </cell>
          <cell r="D9920">
            <v>101.78</v>
          </cell>
          <cell r="E9920">
            <v>122.78</v>
          </cell>
        </row>
        <row r="9921">
          <cell r="A9921" t="str">
            <v>790000002</v>
          </cell>
          <cell r="B9921" t="str">
            <v>ASI-MODUL F90 4E/4A (IP20) KPL. FÜR SCHNITTSTELLEN</v>
          </cell>
          <cell r="C9921">
            <v>9</v>
          </cell>
          <cell r="D9921">
            <v>108.04625752728896</v>
          </cell>
          <cell r="E9921">
            <v>117.04625752728896</v>
          </cell>
        </row>
        <row r="9922">
          <cell r="A9922" t="str">
            <v>790000003</v>
          </cell>
          <cell r="B9922" t="str">
            <v>ASI NOT-AUS IN 1FACH-GEHÄUSE.</v>
          </cell>
          <cell r="C9922">
            <v>15</v>
          </cell>
          <cell r="D9922">
            <v>168.71305366074415</v>
          </cell>
          <cell r="E9922">
            <v>183.71305366074415</v>
          </cell>
        </row>
        <row r="9923">
          <cell r="A9923" t="str">
            <v>790000004</v>
          </cell>
          <cell r="B9923" t="str">
            <v>SIRIUS ACT TABLEAU 2 FACH LDT KL+ LDT GE KPL.(ASI)</v>
          </cell>
          <cell r="C9923">
            <v>23</v>
          </cell>
          <cell r="D9923">
            <v>73.569999999999993</v>
          </cell>
          <cell r="E9923">
            <v>96.57</v>
          </cell>
        </row>
        <row r="9924">
          <cell r="A9924" t="str">
            <v>790000005</v>
          </cell>
          <cell r="B9924" t="str">
            <v>SIRIUS ACT TABLEAU 1 FACH LDT GN KPL.(ASI)</v>
          </cell>
          <cell r="C9924">
            <v>11.5</v>
          </cell>
          <cell r="D9924">
            <v>32.700000000000003</v>
          </cell>
          <cell r="E9924">
            <v>46.7</v>
          </cell>
        </row>
        <row r="9925">
          <cell r="A9925" t="str">
            <v>790000006</v>
          </cell>
          <cell r="B9925" t="str">
            <v>WERMA LED 1-FACHSÄULE (GE) &lt;STÖRUNG&gt;</v>
          </cell>
          <cell r="C9925">
            <v>7.83</v>
          </cell>
          <cell r="D9925">
            <v>68.400000000000006</v>
          </cell>
          <cell r="E9925">
            <v>91.73</v>
          </cell>
        </row>
        <row r="9926">
          <cell r="A9926" t="str">
            <v>790000007</v>
          </cell>
          <cell r="B9926" t="str">
            <v>SIRIUS ACT TABLEAU 1 FACH LDT BLAU (ASI),</v>
          </cell>
          <cell r="C9926">
            <v>18.5</v>
          </cell>
          <cell r="D9926">
            <v>59.18</v>
          </cell>
          <cell r="E9926">
            <v>77.680000000000007</v>
          </cell>
        </row>
        <row r="9927">
          <cell r="A9927" t="str">
            <v>790000008</v>
          </cell>
          <cell r="B9927" t="str">
            <v>ASI-TABLEAU 6-F.KPL. (LDT-GE+LDT-KL+PDT-GELB+PLD</v>
          </cell>
          <cell r="C9927">
            <v>47.5</v>
          </cell>
          <cell r="D9927">
            <v>159.62</v>
          </cell>
          <cell r="E9927">
            <v>207.12</v>
          </cell>
        </row>
        <row r="9928">
          <cell r="A9928" t="str">
            <v>790000009</v>
          </cell>
          <cell r="B9928" t="str">
            <v>WERMA LED 4-FACHSÄULE (GN+RD+GE+HUPE)</v>
          </cell>
          <cell r="C9928">
            <v>7.5</v>
          </cell>
          <cell r="D9928">
            <v>150.71114070078909</v>
          </cell>
          <cell r="E9928">
            <v>158.21114070078906</v>
          </cell>
        </row>
        <row r="9929">
          <cell r="A9929" t="str">
            <v>790000010</v>
          </cell>
          <cell r="B9929" t="str">
            <v>WERMA LED 4-FACHSÄULE (GN+BL+WS+HUPE)</v>
          </cell>
          <cell r="C9929">
            <v>7.83</v>
          </cell>
          <cell r="D9929">
            <v>209.28</v>
          </cell>
          <cell r="E9929">
            <v>217.11</v>
          </cell>
        </row>
        <row r="9930">
          <cell r="A9930" t="str">
            <v>790000011</v>
          </cell>
          <cell r="B9930" t="str">
            <v>SIEMENS LED 4-FACH SIGNALSÄULE (ROT+GN+GE+HUPE)</v>
          </cell>
          <cell r="C9930">
            <v>10</v>
          </cell>
          <cell r="D9930">
            <v>204.01</v>
          </cell>
          <cell r="E9930">
            <v>214.01000000000002</v>
          </cell>
        </row>
        <row r="9931">
          <cell r="A9931" t="str">
            <v>790000012</v>
          </cell>
          <cell r="B9931" t="str">
            <v>SIEMENS LED 2-FACH SIGNALSÄULE (GE+BL),</v>
          </cell>
          <cell r="C9931">
            <v>10</v>
          </cell>
          <cell r="D9931">
            <v>106.64319999999999</v>
          </cell>
          <cell r="E9931">
            <v>116.64319999999999</v>
          </cell>
        </row>
        <row r="9932">
          <cell r="A9932" t="str">
            <v>790000013</v>
          </cell>
          <cell r="B9932" t="str">
            <v>WERMA 2-FACH AMPELSÄULE (RT+GN) KPL.</v>
          </cell>
          <cell r="C9932">
            <v>7.5</v>
          </cell>
          <cell r="D9932">
            <v>0</v>
          </cell>
          <cell r="E9932">
            <v>7.5</v>
          </cell>
        </row>
        <row r="9933">
          <cell r="A9933" t="str">
            <v>790000014</v>
          </cell>
          <cell r="B9933" t="str">
            <v>WERMA 3-FACH AMPELSÄULE (RT+GN+SIRENE) KPL.</v>
          </cell>
          <cell r="C9933">
            <v>7.83</v>
          </cell>
          <cell r="D9933">
            <v>425.3</v>
          </cell>
          <cell r="E9933">
            <v>433.13</v>
          </cell>
        </row>
        <row r="9934">
          <cell r="A9934" t="str">
            <v>790000015</v>
          </cell>
          <cell r="B9934" t="str">
            <v>WERMA LED 3-FACHSÄULE (GN+GE+HUPE)</v>
          </cell>
          <cell r="C9934">
            <v>10</v>
          </cell>
          <cell r="D9934">
            <v>121.43</v>
          </cell>
          <cell r="E9934">
            <v>131.43</v>
          </cell>
        </row>
        <row r="9935">
          <cell r="A9935" t="str">
            <v>790000020</v>
          </cell>
          <cell r="B9935" t="str">
            <v>SIRIUS ACT TABLEAU 2 FACH "LDT-GE+NA" KPL.</v>
          </cell>
          <cell r="C9935">
            <v>0</v>
          </cell>
          <cell r="D9935">
            <v>80.989999999999995</v>
          </cell>
          <cell r="E9935">
            <v>80.989999999999995</v>
          </cell>
        </row>
        <row r="9936">
          <cell r="A9936" t="str">
            <v>790000021</v>
          </cell>
          <cell r="B9936" t="str">
            <v>SIRIUS ACT TABLEAU 1 FACH "LDT GRÜN" KPL.</v>
          </cell>
          <cell r="C9936">
            <v>0</v>
          </cell>
          <cell r="D9936">
            <v>40.11</v>
          </cell>
          <cell r="E9936">
            <v>40.11</v>
          </cell>
        </row>
        <row r="9937">
          <cell r="A9937" t="str">
            <v>790000022</v>
          </cell>
          <cell r="B9937" t="str">
            <v>TABLEAU 2 FACH ACT-LDT GRÜN+8-STUFENSCHALTER</v>
          </cell>
          <cell r="C9937">
            <v>18.5</v>
          </cell>
          <cell r="D9937">
            <v>60.82</v>
          </cell>
          <cell r="E9937">
            <v>79.319999999999993</v>
          </cell>
        </row>
        <row r="9938">
          <cell r="A9938" t="str">
            <v>790000023</v>
          </cell>
          <cell r="B9938" t="str">
            <v>SIRIUS ACT TABLEAU 1 FACH "LDT KLAR" KPL.</v>
          </cell>
          <cell r="C9938">
            <v>7.5</v>
          </cell>
          <cell r="D9938">
            <v>17.73</v>
          </cell>
          <cell r="E9938">
            <v>26.23</v>
          </cell>
        </row>
        <row r="9939">
          <cell r="A9939" t="str">
            <v>790000024</v>
          </cell>
          <cell r="B9939" t="str">
            <v>SIRIUS ACT TABLEAU 1 FACH "LDT BLAU" KPL.</v>
          </cell>
          <cell r="C9939">
            <v>0</v>
          </cell>
          <cell r="D9939">
            <v>28.14</v>
          </cell>
          <cell r="E9939">
            <v>28.14</v>
          </cell>
        </row>
        <row r="9940">
          <cell r="A9940" t="str">
            <v>790000025</v>
          </cell>
          <cell r="B9940" t="str">
            <v>SIRIUS ACT TABLEAU 1 FACH "NOT-HALT" KPL. MIT HALT</v>
          </cell>
          <cell r="C9940">
            <v>16</v>
          </cell>
          <cell r="D9940">
            <v>60.09</v>
          </cell>
          <cell r="E9940">
            <v>76.09</v>
          </cell>
        </row>
        <row r="9941">
          <cell r="A9941" t="str">
            <v>790000026</v>
          </cell>
          <cell r="B9941" t="str">
            <v>SIRIUS ACT TABLEAU 1 FACH "DT GRÜN" KPL.</v>
          </cell>
          <cell r="C9941">
            <v>0</v>
          </cell>
          <cell r="D9941">
            <v>22.84</v>
          </cell>
          <cell r="E9941">
            <v>22.84</v>
          </cell>
        </row>
        <row r="9942">
          <cell r="A9942" t="str">
            <v>790000027</v>
          </cell>
          <cell r="B9942" t="str">
            <v>SIRIUS ACT TABLEAU 3 FACH 3 x LDT-BL-NO</v>
          </cell>
          <cell r="C9942">
            <v>23.499999999999996</v>
          </cell>
          <cell r="D9942">
            <v>85.856748923945247</v>
          </cell>
          <cell r="E9942">
            <v>109.35674892394525</v>
          </cell>
        </row>
        <row r="9943">
          <cell r="A9943" t="str">
            <v>790000028</v>
          </cell>
          <cell r="B9943" t="str">
            <v>TABLEAU 8 FACH KPL. IN RITTAL KX , 300X300X120</v>
          </cell>
          <cell r="C9943">
            <v>165</v>
          </cell>
          <cell r="D9943">
            <v>217.29</v>
          </cell>
          <cell r="E9943">
            <v>382.29</v>
          </cell>
        </row>
        <row r="9944">
          <cell r="A9944" t="str">
            <v>790000029</v>
          </cell>
          <cell r="B9944" t="str">
            <v>TABLEAU 6 FACH KPL. (LM-GN+LM-YE+LM-RD+BLIND+2x</v>
          </cell>
          <cell r="C9944">
            <v>32.5</v>
          </cell>
          <cell r="D9944">
            <v>65.617403909897973</v>
          </cell>
          <cell r="E9944">
            <v>98.117403909897973</v>
          </cell>
        </row>
        <row r="9945">
          <cell r="A9945" t="str">
            <v>790000030</v>
          </cell>
          <cell r="B9945" t="str">
            <v>TABLEAU 4 FACH KPL.(LDT-BLAU_LDT-KLAR_PDT-GE-LED</v>
          </cell>
          <cell r="C9945">
            <v>17.5</v>
          </cell>
          <cell r="D9945">
            <v>91.44256482669573</v>
          </cell>
          <cell r="E9945">
            <v>108.94256482669574</v>
          </cell>
        </row>
        <row r="9946">
          <cell r="A9946" t="str">
            <v>790000031</v>
          </cell>
          <cell r="B9946" t="str">
            <v>NOT-AUS TABLEAU 1 FACH M.SCHUTZKRAGEN 2NC/1NO KPL.</v>
          </cell>
          <cell r="C9946">
            <v>17.5</v>
          </cell>
          <cell r="D9946">
            <v>35.584760203139425</v>
          </cell>
          <cell r="E9946">
            <v>53.084760203139425</v>
          </cell>
        </row>
        <row r="9947">
          <cell r="A9947" t="str">
            <v>790000032</v>
          </cell>
          <cell r="B9947" t="str">
            <v>SIRIUS-ACT TABLEAU 2 F "LDT GRÜN"+8-STUFENSCHALTER</v>
          </cell>
          <cell r="C9947">
            <v>15</v>
          </cell>
          <cell r="D9947">
            <v>60.095100000000002</v>
          </cell>
          <cell r="E9947">
            <v>75.095100000000002</v>
          </cell>
        </row>
        <row r="9948">
          <cell r="A9948" t="str">
            <v>790000033</v>
          </cell>
          <cell r="B9948" t="str">
            <v>SIRIUS ACT TABLEAU 6 F "LM-GN+BLIND+LDT-GE+LDT-BL</v>
          </cell>
          <cell r="C9948">
            <v>0</v>
          </cell>
          <cell r="D9948">
            <v>91.33</v>
          </cell>
          <cell r="E9948">
            <v>91.33</v>
          </cell>
        </row>
        <row r="9949">
          <cell r="A9949" t="str">
            <v>790000034</v>
          </cell>
          <cell r="B9949" t="str">
            <v>SIRIUS ACT TABLEAU 4 FACH, DT-BL+LDT-GN+DT-SW+NA</v>
          </cell>
          <cell r="C9949"/>
          <cell r="D9949">
            <v>63.05</v>
          </cell>
          <cell r="E9949">
            <v>63.05</v>
          </cell>
        </row>
        <row r="9950">
          <cell r="A9950" t="str">
            <v>790000035</v>
          </cell>
          <cell r="B9950" t="str">
            <v>SIRIUS ACT TABLEAU 2 FACH "LDT-BL+LDT-GN" KPL.</v>
          </cell>
          <cell r="C9950">
            <v>0</v>
          </cell>
          <cell r="D9950">
            <v>37.28</v>
          </cell>
          <cell r="E9950">
            <v>37.28</v>
          </cell>
        </row>
        <row r="9951">
          <cell r="A9951" t="str">
            <v>790000036</v>
          </cell>
          <cell r="B9951" t="str">
            <v>SIRIUS ACT TABLEAU 1 FACH "NOT-AUS" KPL.</v>
          </cell>
          <cell r="C9951">
            <v>0</v>
          </cell>
          <cell r="D9951">
            <v>36.29</v>
          </cell>
          <cell r="E9951">
            <v>36.29</v>
          </cell>
        </row>
        <row r="9952">
          <cell r="A9952" t="str">
            <v>790000037</v>
          </cell>
          <cell r="B9952" t="str">
            <v>SIRIUS ACT TABLEAU 6 F "5x LDT-CL+NA"</v>
          </cell>
          <cell r="C9952">
            <v>0</v>
          </cell>
          <cell r="D9952">
            <v>148.38999999999999</v>
          </cell>
          <cell r="E9952">
            <v>148.38999999999999</v>
          </cell>
        </row>
        <row r="9953">
          <cell r="A9953" t="str">
            <v>790000038</v>
          </cell>
          <cell r="B9953" t="str">
            <v>SIRIUS ACT TABLEAU 2 F "LM-GN+LDT-KL"</v>
          </cell>
          <cell r="C9953">
            <v>0</v>
          </cell>
          <cell r="D9953">
            <v>32.25</v>
          </cell>
          <cell r="E9953">
            <v>32.25</v>
          </cell>
        </row>
        <row r="9954">
          <cell r="A9954" t="str">
            <v>790000039</v>
          </cell>
          <cell r="B9954" t="str">
            <v>SIRIUS ACT TABLEAU 2 FACH "LDT-KL+NA" KPL.</v>
          </cell>
          <cell r="C9954">
            <v>0</v>
          </cell>
          <cell r="D9954">
            <v>74.591248759182051</v>
          </cell>
          <cell r="E9954">
            <v>74.591248759182051</v>
          </cell>
        </row>
        <row r="9955">
          <cell r="A9955" t="str">
            <v>790000040</v>
          </cell>
          <cell r="B9955" t="str">
            <v>SIRIUS ACT TABLEAU 3 FACH "LDT-BL+LDT-KL+NA" KPL.</v>
          </cell>
          <cell r="C9955">
            <v>0</v>
          </cell>
          <cell r="D9955">
            <v>89.92668918918919</v>
          </cell>
          <cell r="E9955">
            <v>89.92668918918919</v>
          </cell>
        </row>
        <row r="9956">
          <cell r="A9956" t="str">
            <v>790000041</v>
          </cell>
          <cell r="B9956" t="str">
            <v>SIRIUS ACT TABLEAU 4 F "LDT-BL+LDT-BL+LDT-KL+NA"</v>
          </cell>
          <cell r="C9956">
            <v>0</v>
          </cell>
          <cell r="D9956">
            <v>126.48</v>
          </cell>
          <cell r="E9956">
            <v>126.48</v>
          </cell>
        </row>
        <row r="9957">
          <cell r="A9957" t="str">
            <v>790000042</v>
          </cell>
          <cell r="B9957" t="str">
            <v>SIRIUS ACT TABLEAU 6 F "LM-GN+DT-WS+DT-SW+</v>
          </cell>
          <cell r="C9957">
            <v>0</v>
          </cell>
          <cell r="D9957">
            <v>148.69999999999999</v>
          </cell>
          <cell r="E9957">
            <v>148.69999999999999</v>
          </cell>
        </row>
        <row r="9958">
          <cell r="A9958" t="str">
            <v>790000043</v>
          </cell>
          <cell r="B9958" t="str">
            <v>SIRIUS ACT TABLEAU 2 FACH "LDT-GN+DT-SW" KPL.</v>
          </cell>
          <cell r="C9958">
            <v>0</v>
          </cell>
          <cell r="D9958">
            <v>31.64</v>
          </cell>
          <cell r="E9958">
            <v>31.64</v>
          </cell>
        </row>
        <row r="9959">
          <cell r="A9959" t="str">
            <v>790000044</v>
          </cell>
          <cell r="B9959" t="str">
            <v>SIRIUS ACT TABLEAU 6 F "3xKN+3xLDT-KLAR"</v>
          </cell>
          <cell r="C9959">
            <v>0</v>
          </cell>
          <cell r="D9959">
            <v>140.83000000000001</v>
          </cell>
          <cell r="E9959">
            <v>140.83000000000001</v>
          </cell>
        </row>
        <row r="9960">
          <cell r="A9960" t="str">
            <v>790000045</v>
          </cell>
          <cell r="B9960" t="str">
            <v>SIRIUS ACT TABLEAU  4 F "DT-GN+LDT-BL+DT-WS</v>
          </cell>
          <cell r="C9960">
            <v>0</v>
          </cell>
          <cell r="D9960">
            <v>108.35</v>
          </cell>
          <cell r="E9960">
            <v>108.35</v>
          </cell>
        </row>
        <row r="9961">
          <cell r="A9961" t="str">
            <v>790000046</v>
          </cell>
          <cell r="B9961" t="str">
            <v>SIRIUS ACT TABLEAU 6 F "LM-GN+DT-GN+LDT-BL+</v>
          </cell>
          <cell r="C9961"/>
          <cell r="D9961">
            <v>148.69999999999999</v>
          </cell>
          <cell r="E9961">
            <v>148.69999999999999</v>
          </cell>
        </row>
        <row r="9962">
          <cell r="A9962" t="str">
            <v>790000047</v>
          </cell>
          <cell r="B9962" t="str">
            <v>SIRIUS ACT TABLEAU 4 F "LM-GN+PDT-GE+LDT-KL+</v>
          </cell>
          <cell r="C9962">
            <v>0</v>
          </cell>
          <cell r="D9962">
            <v>135.41999999999999</v>
          </cell>
          <cell r="E9962">
            <v>135.41999999999999</v>
          </cell>
        </row>
        <row r="9963">
          <cell r="A9963" t="str">
            <v>790000048</v>
          </cell>
          <cell r="B9963" t="str">
            <v>SIRIUS ACT TABLEAU 4 F "BLIND+PDT-GE+LDT-KL+</v>
          </cell>
          <cell r="C9963">
            <v>0</v>
          </cell>
          <cell r="D9963">
            <v>129.44</v>
          </cell>
          <cell r="E9963">
            <v>129.44</v>
          </cell>
        </row>
        <row r="9964">
          <cell r="A9964" t="str">
            <v>790000049</v>
          </cell>
          <cell r="B9964" t="str">
            <v>SIRIUS ACT TABLEAU 6 F "3xLDT-GN+LDT-BL+LDT-KL+NA"</v>
          </cell>
          <cell r="C9964">
            <v>30</v>
          </cell>
          <cell r="D9964">
            <v>174</v>
          </cell>
          <cell r="E9964">
            <v>204</v>
          </cell>
        </row>
        <row r="9965">
          <cell r="A9965" t="str">
            <v>790000050</v>
          </cell>
          <cell r="B9965" t="str">
            <v>SIRIUS ACT TABLEAU 2 F "LM-GN+LDT-KL"</v>
          </cell>
          <cell r="C9965">
            <v>10</v>
          </cell>
          <cell r="D9965">
            <v>24.32</v>
          </cell>
          <cell r="E9965">
            <v>34.32</v>
          </cell>
        </row>
        <row r="9966">
          <cell r="A9966" t="str">
            <v>790000051</v>
          </cell>
          <cell r="B9966" t="str">
            <v>SIRIUS ACT TABLEAU 4 F "LM-GN+LM-GB+LDT-BL+LDT-BL"</v>
          </cell>
          <cell r="C9966">
            <v>0</v>
          </cell>
          <cell r="D9966">
            <v>67.709999999999994</v>
          </cell>
          <cell r="E9966">
            <v>67.709999999999994</v>
          </cell>
        </row>
        <row r="9967">
          <cell r="A9967" t="str">
            <v>790000052</v>
          </cell>
          <cell r="B9967" t="str">
            <v>SIRIUS ACT TABLEAU 2 F "NA+LDT-KL" KPL.</v>
          </cell>
          <cell r="C9967">
            <v>0</v>
          </cell>
          <cell r="D9967">
            <v>58.32</v>
          </cell>
          <cell r="E9967">
            <v>58.32</v>
          </cell>
        </row>
        <row r="9968">
          <cell r="A9968" t="str">
            <v>790000053</v>
          </cell>
          <cell r="B9968" t="str">
            <v>SIRIUS ACT TABLEAU 6 F "2xKN+DT-WS+DT-SW+LM-GE+SU</v>
          </cell>
          <cell r="C9968"/>
          <cell r="D9968">
            <v>156.41</v>
          </cell>
          <cell r="E9968">
            <v>156.41</v>
          </cell>
        </row>
        <row r="9969">
          <cell r="A9969" t="str">
            <v>790000054</v>
          </cell>
          <cell r="B9969" t="str">
            <v>SIRIUS ACT TABLEAU 4 F "KN 0-1+DT-BL+LDT-KL+NA"</v>
          </cell>
          <cell r="C9969"/>
          <cell r="D9969">
            <v>13.92</v>
          </cell>
          <cell r="E9969">
            <v>13.92</v>
          </cell>
        </row>
        <row r="9970">
          <cell r="A9970" t="str">
            <v>790000055</v>
          </cell>
          <cell r="B9970" t="str">
            <v>SIRIUS ACT TABLEAU 1 FACH "KN-RAST LED GRÜN" KPL.</v>
          </cell>
          <cell r="C9970"/>
          <cell r="D9970">
            <v>35.4</v>
          </cell>
          <cell r="E9970">
            <v>34.4</v>
          </cell>
        </row>
        <row r="9971">
          <cell r="A9971" t="str">
            <v>790000056</v>
          </cell>
          <cell r="B9971" t="str">
            <v>Sirius Act Tableau 4 F. "Ldt-bl+Dt-sw+Ldt-kl+Na"</v>
          </cell>
          <cell r="C9971"/>
          <cell r="D9971">
            <v>126.48</v>
          </cell>
          <cell r="E9971">
            <v>126.48</v>
          </cell>
        </row>
        <row r="9972">
          <cell r="A9972" t="str">
            <v>790000057</v>
          </cell>
          <cell r="B9972" t="str">
            <v>Sirius act Tableau 4 F "LM-GN+PDT-GE+LDT-BL+</v>
          </cell>
          <cell r="C9972">
            <v>0</v>
          </cell>
          <cell r="D9972">
            <v>117.1</v>
          </cell>
          <cell r="E9972">
            <v>117.1</v>
          </cell>
        </row>
        <row r="9973">
          <cell r="A9973" t="str">
            <v>790000058</v>
          </cell>
          <cell r="B9973" t="str">
            <v>Sirius act Tableau 4 F "LM-GN+PDT-GE+LDT-BL+BLIND</v>
          </cell>
          <cell r="C9973"/>
          <cell r="D9973">
            <v>6.63</v>
          </cell>
          <cell r="E9973">
            <v>6.63</v>
          </cell>
        </row>
        <row r="9974">
          <cell r="A9974" t="str">
            <v>790000059</v>
          </cell>
          <cell r="B9974" t="str">
            <v>Sirius act Tableau 1 F "DT-Weiss"</v>
          </cell>
          <cell r="C9974">
            <v>0</v>
          </cell>
          <cell r="D9974">
            <v>26.86</v>
          </cell>
          <cell r="E9974">
            <v>26.86</v>
          </cell>
        </row>
        <row r="9975">
          <cell r="A9975" t="str">
            <v>790000060</v>
          </cell>
          <cell r="B9975" t="str">
            <v xml:space="preserve">Sirius act Tableau 3 F "DT-gr, DT-sw,  DT-ws" </v>
          </cell>
          <cell r="C9975">
            <v>0</v>
          </cell>
          <cell r="D9975">
            <v>48.68</v>
          </cell>
          <cell r="E9975">
            <v>48.68</v>
          </cell>
        </row>
        <row r="9976">
          <cell r="A9976" t="str">
            <v>790000061</v>
          </cell>
          <cell r="B9976" t="str">
            <v>Sirius act Tableau 4 F "LM-GN+PDT-GE+LDT-BL+DT-WH"</v>
          </cell>
          <cell r="C9976">
            <v>0</v>
          </cell>
          <cell r="D9976">
            <v>90.81</v>
          </cell>
          <cell r="E9976">
            <v>90.81</v>
          </cell>
        </row>
        <row r="9977">
          <cell r="A9977" t="str">
            <v>790000062</v>
          </cell>
          <cell r="B9977" t="str">
            <v xml:space="preserve">Sirius act Tableau 3 F "Kn-sw,  DT-ws, Not-Halt" </v>
          </cell>
          <cell r="C9977">
            <v>0</v>
          </cell>
          <cell r="D9977">
            <v>71.27</v>
          </cell>
          <cell r="E9977">
            <v>71.27</v>
          </cell>
        </row>
        <row r="9978">
          <cell r="A9978" t="str">
            <v>790000063</v>
          </cell>
          <cell r="B9978" t="str">
            <v xml:space="preserve">Sirius act Tableau 1 F "Kn-sw 1-0-2 tastend" </v>
          </cell>
          <cell r="C9978">
            <v>0</v>
          </cell>
          <cell r="D9978">
            <v>33.19</v>
          </cell>
          <cell r="E9978">
            <v>33.19</v>
          </cell>
        </row>
        <row r="9979">
          <cell r="A9979" t="str">
            <v>790000064</v>
          </cell>
          <cell r="B9979" t="str">
            <v xml:space="preserve">Sirius act Tableau 6 F "Kn-gn+Kn-ws+kn-sw+blind+ </v>
          </cell>
          <cell r="C9979"/>
          <cell r="D9979">
            <v>9.8699999999999992</v>
          </cell>
          <cell r="E9979">
            <v>9.8699999999999992</v>
          </cell>
        </row>
        <row r="9980">
          <cell r="A9980" t="str">
            <v>790000065</v>
          </cell>
          <cell r="B9980" t="str">
            <v>Bedientableau 8-Fach in KX</v>
          </cell>
          <cell r="C9980"/>
          <cell r="D9980">
            <v>16.87</v>
          </cell>
          <cell r="E9980">
            <v>16.87</v>
          </cell>
        </row>
        <row r="9981">
          <cell r="A9981" t="str">
            <v>790000066</v>
          </cell>
          <cell r="B9981" t="str">
            <v>SIGNUM PILZDRUCKTASTER"NOTAUS" KPL. [BT]</v>
          </cell>
          <cell r="C9981"/>
          <cell r="D9981">
            <v>20.75</v>
          </cell>
          <cell r="E9981">
            <v>20.75</v>
          </cell>
        </row>
        <row r="9982">
          <cell r="A9982" t="str">
            <v>790000067</v>
          </cell>
          <cell r="B9982" t="str">
            <v>SIGNUM PILZDRUCKTASTER BELEUCHTBAR GELB (BT) KPL.</v>
          </cell>
          <cell r="C9982"/>
          <cell r="D9982">
            <v>23.9</v>
          </cell>
          <cell r="E9982">
            <v>23.9</v>
          </cell>
        </row>
        <row r="9983">
          <cell r="A9983" t="str">
            <v>790000070</v>
          </cell>
          <cell r="B9983" t="str">
            <v>SIGNUM KNEBELSCHALTER 1-0-2,TAST,KPL.(BT)</v>
          </cell>
          <cell r="C9983"/>
          <cell r="D9983">
            <v>11.91</v>
          </cell>
          <cell r="E9983">
            <v>11.91</v>
          </cell>
        </row>
        <row r="9984">
          <cell r="A9984" t="str">
            <v>790000071</v>
          </cell>
          <cell r="B9984" t="str">
            <v>SIGNUM KNEBELSCHALTER 0-1 RASTEND KPL. FÜR BT</v>
          </cell>
          <cell r="C9984">
            <v>0</v>
          </cell>
          <cell r="D9984">
            <v>8.7200000000000006</v>
          </cell>
          <cell r="E9984">
            <v>8.7200000000000006</v>
          </cell>
        </row>
        <row r="9985">
          <cell r="A9985" t="str">
            <v>790000101</v>
          </cell>
          <cell r="B9985" t="str">
            <v>SIGNUM LEUCHTDRUCKTASTER GELB KPL. FÜR</v>
          </cell>
          <cell r="C9985"/>
          <cell r="D9985">
            <v>14.036</v>
          </cell>
          <cell r="E9985">
            <v>14.036</v>
          </cell>
        </row>
        <row r="9986">
          <cell r="A9986" t="str">
            <v>790000102</v>
          </cell>
          <cell r="B9986" t="str">
            <v>SIGNUM LEUCHTDRUCKTASTER GRÜN KPL. FÜR</v>
          </cell>
          <cell r="C9986">
            <v>0</v>
          </cell>
          <cell r="D9986">
            <v>15.127685589416277</v>
          </cell>
          <cell r="E9986">
            <v>15.127685589416277</v>
          </cell>
        </row>
        <row r="9987">
          <cell r="A9987" t="str">
            <v>790000103</v>
          </cell>
          <cell r="B9987" t="str">
            <v>SIGNUM LEUCHTDRUCKTASTER BLAU KPL. FÜR</v>
          </cell>
          <cell r="C9987">
            <v>0</v>
          </cell>
          <cell r="D9987">
            <v>14.979202077549024</v>
          </cell>
          <cell r="E9987">
            <v>14.979202077549024</v>
          </cell>
        </row>
        <row r="9988">
          <cell r="A9988" t="str">
            <v>790000104</v>
          </cell>
          <cell r="B9988" t="str">
            <v>SIGNUM LEUCHTDRUCKTASTER KLAR KPL. FÜR</v>
          </cell>
          <cell r="C9988">
            <v>0</v>
          </cell>
          <cell r="D9988">
            <v>14.858779015021815</v>
          </cell>
          <cell r="E9988">
            <v>14.858779015021815</v>
          </cell>
        </row>
        <row r="9989">
          <cell r="A9989" t="str">
            <v>790000105</v>
          </cell>
          <cell r="B9989" t="str">
            <v>SIGNUM LEUCHTDRUCKTASTER ROT KPL. FÜR</v>
          </cell>
          <cell r="C9989"/>
          <cell r="D9989">
            <v>13.606</v>
          </cell>
          <cell r="E9989">
            <v>13.606</v>
          </cell>
        </row>
        <row r="9990">
          <cell r="A9990" t="str">
            <v>790000109</v>
          </cell>
          <cell r="B9990" t="str">
            <v>SIGNUM PILZDRUCKTASTER BELEUCHTBAR  GELB KPL.</v>
          </cell>
          <cell r="C9990"/>
          <cell r="D9990">
            <v>23.216000000000001</v>
          </cell>
          <cell r="E9990">
            <v>23.216000000000001</v>
          </cell>
        </row>
        <row r="9991">
          <cell r="A9991" t="str">
            <v>790000110</v>
          </cell>
          <cell r="B9991" t="str">
            <v>SIGNUM DRUCKTASTER SCHWARZ (Ö) KPL. FÜR</v>
          </cell>
          <cell r="C9991">
            <v>0</v>
          </cell>
          <cell r="D9991">
            <v>6.6943896909787792</v>
          </cell>
          <cell r="E9991">
            <v>6.6943896909787792</v>
          </cell>
        </row>
        <row r="9992">
          <cell r="A9992" t="str">
            <v>790000111</v>
          </cell>
          <cell r="B9992" t="str">
            <v>SIGNUM DRUCKTASTER SCHWARZ (S) KPL. FÜR</v>
          </cell>
          <cell r="C9992"/>
          <cell r="D9992">
            <v>6.5359999999999996</v>
          </cell>
          <cell r="E9992">
            <v>6.5359999999999996</v>
          </cell>
        </row>
        <row r="9993">
          <cell r="A9993" t="str">
            <v>790000112</v>
          </cell>
          <cell r="B9993" t="str">
            <v>SIGNUM DRUCKTASTER GRÜN KPL. FÜR SCHALTSCHRANK</v>
          </cell>
          <cell r="C9993">
            <v>0</v>
          </cell>
          <cell r="D9993">
            <v>7.0440492257799159</v>
          </cell>
          <cell r="E9993">
            <v>7.0440492257799159</v>
          </cell>
        </row>
        <row r="9994">
          <cell r="A9994" t="str">
            <v>790000113</v>
          </cell>
          <cell r="B9994" t="str">
            <v>SIGNUM DRUCKTASTER WEISS KPL. FÜR SCHALTSCHRANK</v>
          </cell>
          <cell r="C9994">
            <v>0</v>
          </cell>
          <cell r="D9994">
            <v>7.0379633671940578</v>
          </cell>
          <cell r="E9994">
            <v>7.0379633671940578</v>
          </cell>
        </row>
        <row r="9995">
          <cell r="A9995" t="str">
            <v>790000119</v>
          </cell>
          <cell r="B9995" t="str">
            <v>SIGNUM PILZDRUCKTASTER"NOTAUS" KPL. FÜR</v>
          </cell>
          <cell r="C9995">
            <v>0</v>
          </cell>
          <cell r="D9995">
            <v>22.280112304687499</v>
          </cell>
          <cell r="E9995">
            <v>22.280112304687499</v>
          </cell>
        </row>
        <row r="9996">
          <cell r="A9996" t="str">
            <v>790000120</v>
          </cell>
          <cell r="B9996" t="str">
            <v>SIGNUM LEUCHTMELDER LINSE GELB KPL. FÜR</v>
          </cell>
          <cell r="C9996">
            <v>0</v>
          </cell>
          <cell r="D9996">
            <v>10.842774346812728</v>
          </cell>
          <cell r="E9996">
            <v>10.842774346812728</v>
          </cell>
        </row>
        <row r="9997">
          <cell r="A9997" t="str">
            <v>790000121</v>
          </cell>
          <cell r="B9997" t="str">
            <v>SIGNUM LEUCHTMELDER LINSE GRÜN KPL. FÜR</v>
          </cell>
          <cell r="C9997">
            <v>0</v>
          </cell>
          <cell r="D9997">
            <v>10.51768558941628</v>
          </cell>
          <cell r="E9997">
            <v>10.51768558941628</v>
          </cell>
        </row>
        <row r="9998">
          <cell r="A9998" t="str">
            <v>790000122</v>
          </cell>
          <cell r="B9998" t="str">
            <v>SIGNUM LEUCHTMELDER LINSE BLAU KPL. FÜR</v>
          </cell>
          <cell r="C9998">
            <v>0</v>
          </cell>
          <cell r="D9998">
            <v>10.635313188660136</v>
          </cell>
          <cell r="E9998">
            <v>10.635313188660136</v>
          </cell>
        </row>
        <row r="9999">
          <cell r="A9999" t="str">
            <v>790000123</v>
          </cell>
          <cell r="B9999" t="str">
            <v>SIGNUM LEUCHTMELDER LINSE ROT KPL. FÜR</v>
          </cell>
          <cell r="C9999"/>
          <cell r="D9999"/>
          <cell r="E9999"/>
        </row>
        <row r="10000">
          <cell r="A10000" t="str">
            <v>790000130</v>
          </cell>
          <cell r="B10000" t="str">
            <v>AKUSTISCHER MELDERKPL. FÜR SCHALTSCHRANK</v>
          </cell>
          <cell r="C10000">
            <v>0</v>
          </cell>
          <cell r="D10000">
            <v>18.297602944788181</v>
          </cell>
          <cell r="E10000">
            <v>18.297602944788181</v>
          </cell>
        </row>
        <row r="10001">
          <cell r="A10001" t="str">
            <v>790000134</v>
          </cell>
          <cell r="B10001" t="str">
            <v>SIGNUM SCHLÜSSELSCHALTER 0-1 RASTEND KPL. FÜR</v>
          </cell>
          <cell r="C10001">
            <v>0</v>
          </cell>
          <cell r="D10001">
            <v>15.697685589416279</v>
          </cell>
          <cell r="E10001">
            <v>15.697685589416279</v>
          </cell>
        </row>
        <row r="10002">
          <cell r="A10002" t="str">
            <v>790000135</v>
          </cell>
          <cell r="B10002" t="str">
            <v>SIGNUM KNEBELSCHALTER 0-1 RASTEND KPL. FÜR</v>
          </cell>
          <cell r="C10002"/>
          <cell r="D10002">
            <v>8.516</v>
          </cell>
          <cell r="E10002">
            <v>8.516</v>
          </cell>
        </row>
        <row r="10003">
          <cell r="A10003" t="str">
            <v>790000136</v>
          </cell>
          <cell r="B10003" t="str">
            <v>SIGNUM KNEBELSCHALTER 1-0-2,RAST KPL. FÜR</v>
          </cell>
          <cell r="C10003"/>
          <cell r="D10003">
            <v>8.7360000000000007</v>
          </cell>
          <cell r="E10003">
            <v>8.7360000000000007</v>
          </cell>
        </row>
        <row r="10004">
          <cell r="A10004" t="str">
            <v>790000137</v>
          </cell>
          <cell r="B10004" t="str">
            <v>TASTER SCHWARZ AUF IVS-HUTSCHIENEADAPETER</v>
          </cell>
          <cell r="C10004"/>
          <cell r="D10004">
            <v>9.6059999999999999</v>
          </cell>
          <cell r="E10004">
            <v>9.6059999999999999</v>
          </cell>
        </row>
        <row r="10005">
          <cell r="A10005" t="str">
            <v>790000138</v>
          </cell>
          <cell r="B10005" t="str">
            <v>SIGNUM KNEBELSCHALTER 1-0-2,TAST KPL. FÜR</v>
          </cell>
          <cell r="C10005">
            <v>0</v>
          </cell>
          <cell r="D10005">
            <v>12.347685589416278</v>
          </cell>
          <cell r="E10005">
            <v>12.347685589416278</v>
          </cell>
        </row>
        <row r="10006">
          <cell r="A10006" t="str">
            <v>790000200</v>
          </cell>
          <cell r="B10006" t="str">
            <v>STANDARDSTEUERUNG V2.0</v>
          </cell>
          <cell r="C10006">
            <v>212.5</v>
          </cell>
          <cell r="D10006">
            <v>751.05435651202708</v>
          </cell>
          <cell r="E10006">
            <v>963.55435651202708</v>
          </cell>
        </row>
        <row r="10007">
          <cell r="A10007" t="str">
            <v>790000201</v>
          </cell>
          <cell r="B10007" t="str">
            <v>STEUERUNG 0,12 KW/ RR_DRA KPL.</v>
          </cell>
          <cell r="C10007">
            <v>255</v>
          </cell>
          <cell r="D10007">
            <v>276.73130128253757</v>
          </cell>
          <cell r="E10007">
            <v>531.73130128253763</v>
          </cell>
        </row>
        <row r="10008">
          <cell r="A10008" t="str">
            <v>790000202</v>
          </cell>
          <cell r="B10008" t="str">
            <v>STEUERUNG 0,18KW/RR_DRA KPL.</v>
          </cell>
          <cell r="C10008">
            <v>180</v>
          </cell>
          <cell r="D10008">
            <v>273.18130128253756</v>
          </cell>
          <cell r="E10008">
            <v>453.1813012825375</v>
          </cell>
        </row>
        <row r="10009">
          <cell r="A10009" t="str">
            <v>790000203</v>
          </cell>
          <cell r="B10009" t="str">
            <v>Standardsteuerung V3.0 -BG</v>
          </cell>
          <cell r="C10009">
            <v>271</v>
          </cell>
          <cell r="D10009">
            <v>1024.3599999999999</v>
          </cell>
          <cell r="E10009">
            <v>1295.3599999999999</v>
          </cell>
        </row>
        <row r="10010">
          <cell r="A10010" t="str">
            <v>790000204</v>
          </cell>
          <cell r="B10010" t="str">
            <v>STANDARD-STEUERUNG 0,12 KW NH-PM/F40-FLYER KPL.</v>
          </cell>
          <cell r="C10010">
            <v>451</v>
          </cell>
          <cell r="D10010">
            <v>730.75</v>
          </cell>
          <cell r="E10010">
            <v>1181.75</v>
          </cell>
        </row>
        <row r="10011">
          <cell r="A10011" t="str">
            <v>790000205</v>
          </cell>
          <cell r="B10011" t="str">
            <v>1 FLYER F40/NH-PM KPL. MIT SENSORIK UND INSTAMAT</v>
          </cell>
          <cell r="C10011">
            <v>829.08</v>
          </cell>
          <cell r="D10011">
            <v>2102.89</v>
          </cell>
          <cell r="E10011">
            <v>2931.97</v>
          </cell>
        </row>
        <row r="10012">
          <cell r="A10012" t="str">
            <v>790000210</v>
          </cell>
          <cell r="B10012" t="str">
            <v>STEUERUNG EIN/AUSFAHRT LADESCHLEIFE (2 AFS 0,55KW)</v>
          </cell>
          <cell r="C10012">
            <v>480</v>
          </cell>
          <cell r="D10012">
            <v>1073.1293334262432</v>
          </cell>
          <cell r="E10012">
            <v>1553.1293334262432</v>
          </cell>
        </row>
        <row r="10013">
          <cell r="A10013" t="str">
            <v>790000211</v>
          </cell>
          <cell r="B10013" t="str">
            <v>STEUERUNG DOPPELBÜGEL KPL.VIPA</v>
          </cell>
          <cell r="C10013">
            <v>150</v>
          </cell>
          <cell r="D10013">
            <v>1035.4902474122935</v>
          </cell>
          <cell r="E10013">
            <v>1185.4902474122935</v>
          </cell>
        </row>
        <row r="10014">
          <cell r="A10014" t="str">
            <v>790000212</v>
          </cell>
          <cell r="B10014" t="str">
            <v>STEUERUNG DOPPELBÜGEL KPL.VIPA-CPU115DP</v>
          </cell>
          <cell r="C10014">
            <v>150</v>
          </cell>
          <cell r="D10014">
            <v>957.72149999999999</v>
          </cell>
          <cell r="E10014">
            <v>1107.7215000000001</v>
          </cell>
        </row>
        <row r="10015">
          <cell r="A10015" t="str">
            <v>790000213</v>
          </cell>
          <cell r="B10015" t="str">
            <v>DB AUTOMATISIERUNG FÜR DOPPELBÜGELERKENNUNG KPL:</v>
          </cell>
          <cell r="C10015">
            <v>39.67</v>
          </cell>
          <cell r="D10015">
            <v>659.98</v>
          </cell>
          <cell r="E10015">
            <v>699.64</v>
          </cell>
        </row>
        <row r="10016">
          <cell r="A10016" t="str">
            <v>790000220</v>
          </cell>
          <cell r="B10016" t="str">
            <v>STEUERUNG LADESCHLEIFE 2 REIBRADANTRIEB KPL.</v>
          </cell>
          <cell r="C10016">
            <v>335</v>
          </cell>
          <cell r="D10016">
            <v>1543.26</v>
          </cell>
          <cell r="E10016">
            <v>1878.26</v>
          </cell>
        </row>
        <row r="10017">
          <cell r="A10017" t="str">
            <v>790000300</v>
          </cell>
          <cell r="B10017" t="str">
            <v>BEDIENTABLEAU -1- FÜR VERLADESCHLEIFE =A1+P1</v>
          </cell>
          <cell r="C10017">
            <v>15</v>
          </cell>
          <cell r="D10017">
            <v>54.329063583204551</v>
          </cell>
          <cell r="E10017">
            <v>69.329063583204544</v>
          </cell>
        </row>
        <row r="10018">
          <cell r="A10018" t="str">
            <v>790000301</v>
          </cell>
          <cell r="B10018" t="str">
            <v>BEDIENTABLEAU -2- FÜR VERLADESCHLEIFE =A1+P2</v>
          </cell>
          <cell r="C10018">
            <v>15</v>
          </cell>
          <cell r="D10018">
            <v>57.561976902623726</v>
          </cell>
          <cell r="E10018">
            <v>72.561976902623726</v>
          </cell>
        </row>
        <row r="10019">
          <cell r="A10019" t="str">
            <v>790000302</v>
          </cell>
          <cell r="B10019" t="str">
            <v>BEDIENTABLEAU -3- FÜR VERLADESCHLEIFE =A1+P4</v>
          </cell>
          <cell r="C10019">
            <v>15</v>
          </cell>
          <cell r="D10019">
            <v>55.928340538987364</v>
          </cell>
          <cell r="E10019">
            <v>70.928340538987356</v>
          </cell>
        </row>
        <row r="10020">
          <cell r="A10020" t="str">
            <v>790000320</v>
          </cell>
          <cell r="B10020" t="str">
            <v>BEDIENTABLEAU 1-F " BEREICHSHALT"PILZDRUCK/</v>
          </cell>
          <cell r="C10020">
            <v>12.5</v>
          </cell>
          <cell r="D10020">
            <v>33.528916416157173</v>
          </cell>
          <cell r="E10020">
            <v>46.02891641615718</v>
          </cell>
        </row>
        <row r="10021">
          <cell r="A10021" t="str">
            <v>790000400</v>
          </cell>
          <cell r="B10021" t="str">
            <v>RITTALGEHÄUSE FÜR SIMATIC HMI TP1500 PANEL KPL.</v>
          </cell>
          <cell r="C10021"/>
          <cell r="D10021"/>
          <cell r="E10021"/>
        </row>
        <row r="10022">
          <cell r="A10022" t="str">
            <v>790000500</v>
          </cell>
          <cell r="B10022" t="str">
            <v>UNTERVERTEILER 1000X1300X300 MM KPL.</v>
          </cell>
          <cell r="C10022">
            <v>540</v>
          </cell>
          <cell r="D10022">
            <v>558.76736652637351</v>
          </cell>
          <cell r="E10022">
            <v>1098.7673665263735</v>
          </cell>
        </row>
        <row r="10023">
          <cell r="A10023" t="str">
            <v>790000501</v>
          </cell>
          <cell r="B10023" t="str">
            <v>UNTERVERTEILER 760x760x300 KPL</v>
          </cell>
          <cell r="C10023">
            <v>540</v>
          </cell>
          <cell r="D10023">
            <v>658.71712578693223</v>
          </cell>
          <cell r="E10023">
            <v>1198.7171257869322</v>
          </cell>
        </row>
        <row r="10024">
          <cell r="A10024" t="str">
            <v>790000502</v>
          </cell>
          <cell r="B10024" t="str">
            <v>UNTERVERTEILER 800x400x155 KPL ET200S 4x0,55KW</v>
          </cell>
          <cell r="C10024">
            <v>250</v>
          </cell>
          <cell r="D10024">
            <v>824.56446886122399</v>
          </cell>
          <cell r="E10024">
            <v>1074.564468861224</v>
          </cell>
        </row>
        <row r="10025">
          <cell r="A10025" t="str">
            <v>790000530</v>
          </cell>
          <cell r="B10025" t="str">
            <v>ASI PROFIBUS GATEWAY+NETZT.KPL</v>
          </cell>
          <cell r="C10025">
            <v>20</v>
          </cell>
          <cell r="D10025">
            <v>700.42</v>
          </cell>
          <cell r="E10025">
            <v>720.42</v>
          </cell>
        </row>
        <row r="10026">
          <cell r="A10026" t="str">
            <v>790000550</v>
          </cell>
          <cell r="B10026" t="str">
            <v>ASI PROFINET GATEWAY+NETZT.KPL</v>
          </cell>
          <cell r="C10026"/>
          <cell r="D10026">
            <v>579.16</v>
          </cell>
          <cell r="E10026">
            <v>579.16</v>
          </cell>
        </row>
        <row r="10027">
          <cell r="A10027" t="str">
            <v>790000570</v>
          </cell>
          <cell r="B10027" t="str">
            <v>ET200 POWERMODUL KPL.</v>
          </cell>
          <cell r="C10027"/>
          <cell r="D10027">
            <v>12.32</v>
          </cell>
          <cell r="E10027">
            <v>12.32</v>
          </cell>
        </row>
        <row r="10028">
          <cell r="A10028" t="str">
            <v>790000571</v>
          </cell>
          <cell r="B10028" t="str">
            <v>ET200 EINGANGSKARTE KPL.</v>
          </cell>
          <cell r="C10028"/>
          <cell r="D10028">
            <v>20.812000000000001</v>
          </cell>
          <cell r="E10028">
            <v>20.812000000000001</v>
          </cell>
        </row>
        <row r="10029">
          <cell r="A10029" t="str">
            <v>790000572</v>
          </cell>
          <cell r="B10029" t="str">
            <v>ET200 AUSGANGSKARTE KPL.</v>
          </cell>
          <cell r="C10029"/>
          <cell r="D10029">
            <v>26.161999999999999</v>
          </cell>
          <cell r="E10029">
            <v>26.161999999999999</v>
          </cell>
        </row>
        <row r="10030">
          <cell r="A10030" t="str">
            <v>790000573</v>
          </cell>
          <cell r="B10030" t="str">
            <v>ET200 ZÄHLERKARTE KPL.</v>
          </cell>
          <cell r="C10030"/>
          <cell r="D10030">
            <v>124.372</v>
          </cell>
          <cell r="E10030">
            <v>124.372</v>
          </cell>
        </row>
        <row r="10031">
          <cell r="A10031" t="str">
            <v>790000600</v>
          </cell>
          <cell r="B10031" t="str">
            <v>SCHALTSCHRANK 2000x800x400 KPL.</v>
          </cell>
          <cell r="C10031">
            <v>1740</v>
          </cell>
          <cell r="D10031">
            <v>1306.9085227077351</v>
          </cell>
          <cell r="E10031">
            <v>3046.9085227077353</v>
          </cell>
        </row>
        <row r="10032">
          <cell r="A10032" t="str">
            <v>790000601</v>
          </cell>
          <cell r="B10032" t="str">
            <v>SIGNUM LEUCHTMELDER LINSE GELB KPL.</v>
          </cell>
          <cell r="C10032"/>
          <cell r="D10032">
            <v>10.026</v>
          </cell>
          <cell r="E10032">
            <v>10.026</v>
          </cell>
        </row>
        <row r="10033">
          <cell r="A10033" t="str">
            <v>790000602</v>
          </cell>
          <cell r="B10033" t="str">
            <v>SCHALTSCHRANK H=2000/T=500 KOMPLETT</v>
          </cell>
          <cell r="C10033">
            <v>1740</v>
          </cell>
          <cell r="D10033">
            <v>1006.0659193811466</v>
          </cell>
          <cell r="E10033">
            <v>2746.0659193811466</v>
          </cell>
        </row>
        <row r="10034">
          <cell r="A10034" t="str">
            <v>790000700</v>
          </cell>
          <cell r="B10034" t="str">
            <v>KLEMMKASTEN 300X300X120 KPL. (15XM25 VERSCHR.)</v>
          </cell>
          <cell r="C10034">
            <v>24</v>
          </cell>
          <cell r="D10034">
            <v>142.96</v>
          </cell>
          <cell r="E10034">
            <v>166.96</v>
          </cell>
        </row>
        <row r="10035">
          <cell r="A10035" t="str">
            <v>790000701</v>
          </cell>
          <cell r="B10035" t="str">
            <v>KLEMMKASTEN 300X400X120 KPL.</v>
          </cell>
          <cell r="C10035">
            <v>30</v>
          </cell>
          <cell r="D10035">
            <v>114.6709</v>
          </cell>
          <cell r="E10035">
            <v>144.67089999999999</v>
          </cell>
        </row>
        <row r="10036">
          <cell r="A10036" t="str">
            <v>790000702</v>
          </cell>
          <cell r="B10036" t="str">
            <v>KLEMMKASTEN 300X300X120 KPL.(6XM25+3XM16</v>
          </cell>
          <cell r="C10036">
            <v>22.5</v>
          </cell>
          <cell r="D10036">
            <v>104.59145878954736</v>
          </cell>
          <cell r="E10036">
            <v>127.09145878954735</v>
          </cell>
        </row>
        <row r="10037">
          <cell r="A10037" t="str">
            <v>790000703</v>
          </cell>
          <cell r="B10037" t="str">
            <v>KLEMMKASTEN 300X200X80 KPL.(5XM25+5XM16</v>
          </cell>
          <cell r="C10037">
            <v>21</v>
          </cell>
          <cell r="D10037">
            <v>93.67</v>
          </cell>
          <cell r="E10037">
            <v>114.67</v>
          </cell>
        </row>
        <row r="10038">
          <cell r="A10038" t="str">
            <v>790000800</v>
          </cell>
          <cell r="B10038" t="str">
            <v>MATRIX 400-600 KPL. [TEILE SCANNER]</v>
          </cell>
          <cell r="C10038">
            <v>0</v>
          </cell>
          <cell r="D10038">
            <v>3951.91</v>
          </cell>
          <cell r="E10038">
            <v>3951.91</v>
          </cell>
        </row>
        <row r="10039">
          <cell r="A10039" t="str">
            <v>790000801</v>
          </cell>
          <cell r="B10039" t="str">
            <v>SYMBOL HANDHELD LASER SCANNERKPL. (PDA)</v>
          </cell>
          <cell r="C10039"/>
          <cell r="D10039">
            <v>1405.05</v>
          </cell>
          <cell r="E10039">
            <v>1405.05</v>
          </cell>
        </row>
        <row r="10040">
          <cell r="A10040" t="str">
            <v>790000802</v>
          </cell>
          <cell r="B10040" t="str">
            <v>TISCHSCANNER MAGELLAN 3300HSI KPL.</v>
          </cell>
          <cell r="C10040"/>
          <cell r="D10040">
            <v>494.6</v>
          </cell>
          <cell r="E10040">
            <v>494.6</v>
          </cell>
        </row>
        <row r="10041">
          <cell r="A10041" t="str">
            <v>790000803</v>
          </cell>
          <cell r="B10041" t="str">
            <v>LEUZE FUNK HANDSCANNER KPL.</v>
          </cell>
          <cell r="C10041">
            <v>125</v>
          </cell>
          <cell r="D10041">
            <v>2785.99</v>
          </cell>
          <cell r="E10041">
            <v>2910.99</v>
          </cell>
        </row>
        <row r="10042">
          <cell r="A10042" t="str">
            <v>790000810</v>
          </cell>
          <cell r="B10042" t="str">
            <v>E-Teile (Kabel) für Scanner CLV62x Ethernet</v>
          </cell>
          <cell r="C10042">
            <v>0</v>
          </cell>
          <cell r="D10042">
            <v>665.92417035039455</v>
          </cell>
          <cell r="E10042">
            <v>665.92417035039455</v>
          </cell>
        </row>
        <row r="10043">
          <cell r="A10043" t="str">
            <v>790000811</v>
          </cell>
          <cell r="B10043" t="str">
            <v>SCANNER CLV650 [MASTER] ETHERNET KPL. [KLEIDUNG]</v>
          </cell>
          <cell r="C10043"/>
          <cell r="D10043">
            <v>1738.3643999999999</v>
          </cell>
          <cell r="E10043">
            <v>1738.3643999999999</v>
          </cell>
        </row>
        <row r="10044">
          <cell r="A10044" t="str">
            <v>790000812</v>
          </cell>
          <cell r="B10044" t="str">
            <v>SCANNER CLV650-SLAVE [CAN-SCHNITTSTELLE] KPL.</v>
          </cell>
          <cell r="C10044"/>
          <cell r="D10044">
            <v>1621.8444</v>
          </cell>
          <cell r="E10044">
            <v>1621.8444</v>
          </cell>
        </row>
        <row r="10045">
          <cell r="A10045" t="str">
            <v>790000813</v>
          </cell>
          <cell r="B10045" t="str">
            <v>SCANNER CLV622 SHORTRANGE ETHERNET KPL.</v>
          </cell>
          <cell r="C10045">
            <v>0</v>
          </cell>
          <cell r="D10045">
            <v>701.27</v>
          </cell>
          <cell r="E10045">
            <v>701.27</v>
          </cell>
        </row>
        <row r="10046">
          <cell r="A10046" t="str">
            <v>790001001</v>
          </cell>
          <cell r="B10046" t="str">
            <v>SICHERHEITS-LICHTVORHANG. KPL.KEYENCE</v>
          </cell>
          <cell r="C10046"/>
          <cell r="D10046">
            <v>1513</v>
          </cell>
          <cell r="E10046">
            <v>1513</v>
          </cell>
        </row>
        <row r="10047">
          <cell r="A10047" t="str">
            <v>790001020</v>
          </cell>
          <cell r="B10047" t="str">
            <v>UMRICHTER MC07B0008-5A3-4-SO 0,75KW/3X380V</v>
          </cell>
          <cell r="C10047"/>
          <cell r="D10047">
            <v>315</v>
          </cell>
          <cell r="E10047">
            <v>315</v>
          </cell>
        </row>
        <row r="10048">
          <cell r="A10048" t="str">
            <v>790002000</v>
          </cell>
          <cell r="B10048" t="str">
            <v>KABELFÜHRUNGSSATZ FÜR HATER SIRIUS ACT TABLEAU</v>
          </cell>
          <cell r="C10048">
            <v>0</v>
          </cell>
          <cell r="D10048">
            <v>0.26179999999999998</v>
          </cell>
          <cell r="E10048">
            <v>0.26179999999999998</v>
          </cell>
        </row>
        <row r="10049">
          <cell r="A10049" t="str">
            <v>790002020</v>
          </cell>
          <cell r="B10049" t="str">
            <v>SIRIUS ACT TABLEAU 2 FACH "LDT-GE+NA" KPL. (HALTER</v>
          </cell>
          <cell r="C10049">
            <v>22.333300000000001</v>
          </cell>
          <cell r="D10049">
            <v>127.471</v>
          </cell>
          <cell r="E10049">
            <v>149.80430000000001</v>
          </cell>
        </row>
        <row r="10050">
          <cell r="A10050" t="str">
            <v>790002021</v>
          </cell>
          <cell r="B10050" t="str">
            <v xml:space="preserve">SIRIUS ACT TABLEAU 1 FACH "LDT-GN" KPL. </v>
          </cell>
          <cell r="C10050">
            <v>10.5</v>
          </cell>
          <cell r="D10050">
            <v>53.44</v>
          </cell>
          <cell r="E10050">
            <v>63.94</v>
          </cell>
        </row>
        <row r="10051">
          <cell r="A10051" t="str">
            <v>790002022</v>
          </cell>
          <cell r="B10051" t="str">
            <v xml:space="preserve">SIRIUS ACT TABLEAU 1 FACH "LDT-GN" KPL. </v>
          </cell>
          <cell r="C10051">
            <v>15.83</v>
          </cell>
          <cell r="D10051">
            <v>38.520000000000003</v>
          </cell>
          <cell r="E10051">
            <v>54.35</v>
          </cell>
        </row>
        <row r="10052">
          <cell r="A10052" t="str">
            <v>790002023</v>
          </cell>
          <cell r="B10052" t="str">
            <v>TABLEAU 6- FACH KPL. "NA+DT-WS+ LDT-BL+ DT-GN</v>
          </cell>
          <cell r="C10052">
            <v>21</v>
          </cell>
          <cell r="D10052">
            <v>104.3</v>
          </cell>
          <cell r="E10052">
            <v>125.3</v>
          </cell>
        </row>
        <row r="10053">
          <cell r="A10053" t="str">
            <v>790002024</v>
          </cell>
          <cell r="B10053" t="str">
            <v>TABLEAU 2-F (LDT-GN+8-STUFENSCH) KPL. INCL. HALTER</v>
          </cell>
          <cell r="C10053">
            <v>69</v>
          </cell>
          <cell r="D10053">
            <v>96.23</v>
          </cell>
          <cell r="E10053">
            <v>165.23</v>
          </cell>
        </row>
        <row r="10054">
          <cell r="A10054" t="str">
            <v>790003001</v>
          </cell>
          <cell r="B10054" t="str">
            <v>LEISTUNGSABGANG 400V LSS-10A+HS+HS-7,5KW+KL)</v>
          </cell>
          <cell r="C10054">
            <v>24</v>
          </cell>
          <cell r="D10054">
            <v>213.35</v>
          </cell>
          <cell r="E10054">
            <v>237.35</v>
          </cell>
        </row>
        <row r="10055">
          <cell r="A10055" t="str">
            <v>790003002</v>
          </cell>
          <cell r="B10055" t="str">
            <v>LEISTUNGSABGANG 400V LSS-16A+HS+HS-7,5KW+KL)</v>
          </cell>
          <cell r="C10055">
            <v>24</v>
          </cell>
          <cell r="D10055">
            <v>207.99</v>
          </cell>
          <cell r="E10055">
            <v>231.99</v>
          </cell>
        </row>
        <row r="10056">
          <cell r="A10056" t="str">
            <v>790003003</v>
          </cell>
          <cell r="B10056" t="str">
            <v>LEISTUNGSABGANG 400V LSS-25A+HS+HS-15KW+KL)</v>
          </cell>
          <cell r="C10056">
            <v>24</v>
          </cell>
          <cell r="D10056">
            <v>287.69</v>
          </cell>
          <cell r="E10056">
            <v>311.69</v>
          </cell>
        </row>
        <row r="10057">
          <cell r="A10057" t="str">
            <v>790003004</v>
          </cell>
          <cell r="B10057" t="str">
            <v>LEISTUNGSABGANG 400V LSS-32A+HS+HS-15KW+KL)</v>
          </cell>
          <cell r="C10057">
            <v>24</v>
          </cell>
          <cell r="D10057">
            <v>289.08</v>
          </cell>
          <cell r="E10057">
            <v>313.08</v>
          </cell>
        </row>
        <row r="10058">
          <cell r="A10058" t="str">
            <v>790004001</v>
          </cell>
          <cell r="B10058" t="str">
            <v>VERSORGUNGSABGANG DC 24 V 4X10A+KL)</v>
          </cell>
          <cell r="C10058">
            <v>16</v>
          </cell>
          <cell r="D10058">
            <v>99.41</v>
          </cell>
          <cell r="E10058">
            <v>115.41</v>
          </cell>
        </row>
        <row r="10059">
          <cell r="A10059" t="str">
            <v>790008001</v>
          </cell>
          <cell r="B10059" t="str">
            <v>HARTING HAN Q8/0 BUCHSE CRIMP KPL. FÜR SEW MOVIMOT</v>
          </cell>
          <cell r="C10059"/>
          <cell r="D10059">
            <v>32.299999999999997</v>
          </cell>
          <cell r="E10059">
            <v>32.299999999999997</v>
          </cell>
        </row>
        <row r="10060">
          <cell r="A10060" t="str">
            <v>790008100</v>
          </cell>
          <cell r="B10060" t="str">
            <v>SPS S7-1500, CPU S7-1515-2</v>
          </cell>
          <cell r="C10060">
            <v>0</v>
          </cell>
          <cell r="D10060">
            <v>2228.56</v>
          </cell>
          <cell r="E10060">
            <v>2228.56</v>
          </cell>
        </row>
        <row r="10061">
          <cell r="A10061" t="str">
            <v>790008101</v>
          </cell>
          <cell r="B10061" t="str">
            <v>SPS S7-1500, CPU S7-1517-3</v>
          </cell>
          <cell r="C10061">
            <v>0</v>
          </cell>
          <cell r="D10061">
            <v>4436.8999999999996</v>
          </cell>
          <cell r="E10061">
            <v>4436.8999999999996</v>
          </cell>
        </row>
        <row r="10062">
          <cell r="A10062" t="str">
            <v>790009001</v>
          </cell>
          <cell r="B10062" t="str">
            <v>ET 200SP KPL. (IM151+2xDI8+2xDO8)</v>
          </cell>
          <cell r="C10062">
            <v>0</v>
          </cell>
          <cell r="D10062">
            <v>520.84</v>
          </cell>
          <cell r="E10062">
            <v>520.84</v>
          </cell>
        </row>
        <row r="10063">
          <cell r="A10063" t="str">
            <v>790009002</v>
          </cell>
          <cell r="B10063" t="str">
            <v>ET 200SP KPL. (IM151+5xDI8+6xDO8)</v>
          </cell>
          <cell r="C10063">
            <v>0</v>
          </cell>
          <cell r="D10063">
            <v>774.23055032317632</v>
          </cell>
          <cell r="E10063">
            <v>774.23055032317632</v>
          </cell>
        </row>
        <row r="10064">
          <cell r="A10064" t="str">
            <v>790009400</v>
          </cell>
          <cell r="B10064" t="str">
            <v>ET200S KPL. (IM151+2xDI8+2xDO8)</v>
          </cell>
          <cell r="C10064"/>
          <cell r="D10064"/>
          <cell r="E10064"/>
        </row>
        <row r="10065">
          <cell r="A10065" t="str">
            <v>790009500</v>
          </cell>
          <cell r="B10065" t="str">
            <v>SLIO KPL. (PN-DEVICE+2xDI8+2xDO8)</v>
          </cell>
          <cell r="C10065">
            <v>0</v>
          </cell>
          <cell r="D10065">
            <v>383.49</v>
          </cell>
          <cell r="E10065">
            <v>383.49</v>
          </cell>
        </row>
        <row r="10066">
          <cell r="A10066" t="str">
            <v>790009501</v>
          </cell>
          <cell r="B10066" t="str">
            <v>SLIO KPL. (PN-DEV.+1xPM+5xDI8+6xDO8+5x24V+11x0V)</v>
          </cell>
          <cell r="C10066">
            <v>0</v>
          </cell>
          <cell r="D10066">
            <v>738.51</v>
          </cell>
          <cell r="E10066">
            <v>738.51</v>
          </cell>
        </row>
        <row r="10067">
          <cell r="A10067" t="str">
            <v>790009510</v>
          </cell>
          <cell r="B10067" t="str">
            <v>SLIO KPL. (PN-DEV.+1xPM24V+4xDI4+4xDO4+2x24V+2x0V)</v>
          </cell>
          <cell r="C10067">
            <v>0</v>
          </cell>
          <cell r="D10067">
            <v>520.74</v>
          </cell>
          <cell r="E10067">
            <v>520.74</v>
          </cell>
        </row>
        <row r="10068">
          <cell r="A10068" t="str">
            <v>790009511</v>
          </cell>
          <cell r="B10068" t="str">
            <v>SLIO KPL. (PN-DEVICE+14xDI4+14xDO4)</v>
          </cell>
          <cell r="C10068">
            <v>0</v>
          </cell>
          <cell r="D10068">
            <v>975.15</v>
          </cell>
          <cell r="E10068">
            <v>975.15</v>
          </cell>
        </row>
        <row r="10069">
          <cell r="A10069" t="str">
            <v>790009520</v>
          </cell>
          <cell r="B10069" t="str">
            <v>SLIO KPL. 2xDI4</v>
          </cell>
          <cell r="C10069">
            <v>0</v>
          </cell>
          <cell r="D10069">
            <v>69.12</v>
          </cell>
          <cell r="E10069">
            <v>69.12</v>
          </cell>
        </row>
        <row r="10070">
          <cell r="A10070" t="str">
            <v>790009530</v>
          </cell>
          <cell r="B10070" t="str">
            <v>SLIO KPL. 2xDO4)</v>
          </cell>
          <cell r="C10070">
            <v>0</v>
          </cell>
          <cell r="D10070">
            <v>56.72</v>
          </cell>
          <cell r="E10070">
            <v>56.72</v>
          </cell>
        </row>
        <row r="10071">
          <cell r="A10071" t="str">
            <v>790011000</v>
          </cell>
          <cell r="B10071" t="str">
            <v>ANLAGENRECHNER, VISUALISIERUNG</v>
          </cell>
          <cell r="C10071">
            <v>480</v>
          </cell>
          <cell r="D10071">
            <v>1766.53</v>
          </cell>
          <cell r="E10071">
            <v>2246.5300000000002</v>
          </cell>
        </row>
        <row r="10072">
          <cell r="A10072" t="str">
            <v>790011001</v>
          </cell>
          <cell r="B10072" t="str">
            <v>NETZWERK-/ UND FERNWARTUNGSMODUL KPL.</v>
          </cell>
          <cell r="C10072">
            <v>0</v>
          </cell>
          <cell r="D10072">
            <v>679.15</v>
          </cell>
          <cell r="E10072">
            <v>679.15</v>
          </cell>
        </row>
        <row r="10073">
          <cell r="A10073" t="str">
            <v>790011002</v>
          </cell>
          <cell r="B10073" t="str">
            <v>LINDY KVM EXTENDER RECEIVER + TRANSMITTER KPL</v>
          </cell>
          <cell r="C10073">
            <v>0</v>
          </cell>
          <cell r="D10073">
            <v>481.98</v>
          </cell>
          <cell r="E10073">
            <v>481.98</v>
          </cell>
        </row>
        <row r="10074">
          <cell r="A10074" t="str">
            <v>790015002</v>
          </cell>
          <cell r="B10074" t="str">
            <v>Befestigung Kabelpr.200/60 an Sigma-Träger -BG</v>
          </cell>
          <cell r="C10074">
            <v>21.75</v>
          </cell>
          <cell r="D10074">
            <v>18.329999999999998</v>
          </cell>
          <cell r="E10074">
            <v>40.08</v>
          </cell>
        </row>
        <row r="10075">
          <cell r="A10075" t="str">
            <v>790015007</v>
          </cell>
          <cell r="B10075" t="str">
            <v>Befestigung Kabelpr.200/60 an IPE-Träger - BG</v>
          </cell>
          <cell r="C10075">
            <v>13.25</v>
          </cell>
          <cell r="D10075">
            <v>0.22</v>
          </cell>
          <cell r="E10075">
            <v>20.97</v>
          </cell>
        </row>
        <row r="10076">
          <cell r="A10076" t="str">
            <v>790300002</v>
          </cell>
          <cell r="B10076" t="str">
            <v xml:space="preserve">EXACT12 BLINDPLATTE </v>
          </cell>
          <cell r="C10076">
            <v>0</v>
          </cell>
          <cell r="D10076">
            <v>2.35</v>
          </cell>
          <cell r="E10076">
            <v>2.35</v>
          </cell>
        </row>
        <row r="10077">
          <cell r="A10077" t="str">
            <v>790301001</v>
          </cell>
          <cell r="B10077" t="str">
            <v>BEFESTIGUNGSSATZ FÜR SCHALTSCHRANK-KABELDURCH</v>
          </cell>
          <cell r="C10077">
            <v>0</v>
          </cell>
          <cell r="D10077">
            <v>0.48520000000000002</v>
          </cell>
          <cell r="E10077">
            <v>0.48520000000000002</v>
          </cell>
        </row>
        <row r="10078">
          <cell r="A10078" t="str">
            <v>790301002</v>
          </cell>
          <cell r="B10078" t="str">
            <v>Befestigungssatz für Exact 12</v>
          </cell>
          <cell r="C10078">
            <v>0</v>
          </cell>
          <cell r="D10078">
            <v>0.13719999999999999</v>
          </cell>
          <cell r="E10078">
            <v>0.13719999999999999</v>
          </cell>
        </row>
        <row r="10079">
          <cell r="A10079" t="str">
            <v>790302001</v>
          </cell>
          <cell r="B10079" t="str">
            <v>EXACT12  8xM12-5 POLIG, RÜCKS.STECKB.FEDERK., KPL.</v>
          </cell>
          <cell r="C10079">
            <v>0</v>
          </cell>
          <cell r="D10079">
            <v>54.661809374999997</v>
          </cell>
          <cell r="E10079">
            <v>54.661809374999997</v>
          </cell>
        </row>
        <row r="10080">
          <cell r="A10080" t="str">
            <v>790302002</v>
          </cell>
          <cell r="B10080" t="str">
            <v>EXACT12  8xM12-5 polig, rückseitig Federkraftk -BG</v>
          </cell>
          <cell r="C10080">
            <v>0</v>
          </cell>
          <cell r="D10080">
            <v>36.851209375000003</v>
          </cell>
          <cell r="E10080">
            <v>36.851209375000003</v>
          </cell>
        </row>
        <row r="10081">
          <cell r="A10081" t="str">
            <v>790302003</v>
          </cell>
          <cell r="B10081" t="str">
            <v>EXACT12  BLINPLATTE KPL.</v>
          </cell>
          <cell r="C10081">
            <v>0</v>
          </cell>
          <cell r="D10081">
            <v>1.66</v>
          </cell>
          <cell r="E10081">
            <v>1.66</v>
          </cell>
        </row>
        <row r="10082">
          <cell r="A10082" t="str">
            <v>790302100</v>
          </cell>
          <cell r="B10082" t="str">
            <v>KEL-ER 24/10 Kabeldurchführungsleite, schwarz -BG</v>
          </cell>
          <cell r="C10082">
            <v>0</v>
          </cell>
          <cell r="D10082">
            <v>17.385200000000001</v>
          </cell>
          <cell r="E10082">
            <v>17.385200000000001</v>
          </cell>
        </row>
        <row r="10083">
          <cell r="A10083" t="str">
            <v>790302110</v>
          </cell>
          <cell r="B10083" t="str">
            <v>KEL-24/4 KABELEINFÜHRUNGSLEISTE, SCHWARZ KPL.</v>
          </cell>
          <cell r="C10083">
            <v>0</v>
          </cell>
          <cell r="D10083">
            <v>22.22</v>
          </cell>
          <cell r="E10083">
            <v>22.22</v>
          </cell>
        </row>
        <row r="10084">
          <cell r="A10084" t="str">
            <v>790304000</v>
          </cell>
          <cell r="B10084" t="str">
            <v>BEFESTIGUNGSSATZ FÜR SOLID67 BAUGRUPPEN</v>
          </cell>
          <cell r="C10084">
            <v>0</v>
          </cell>
          <cell r="D10084">
            <v>0.05</v>
          </cell>
          <cell r="E10084">
            <v>0.05</v>
          </cell>
        </row>
        <row r="10085">
          <cell r="A10085" t="str">
            <v>790304001</v>
          </cell>
          <cell r="B10085" t="str">
            <v>SOLID67 DIO16 KPL.</v>
          </cell>
          <cell r="C10085">
            <v>0</v>
          </cell>
          <cell r="D10085">
            <v>211.52</v>
          </cell>
          <cell r="E10085">
            <v>211.52</v>
          </cell>
        </row>
        <row r="10086">
          <cell r="A10086" t="str">
            <v>790600001</v>
          </cell>
          <cell r="B10086" t="str">
            <v>TURCK_TBENS1_BEFESETIGUNGSSATZ</v>
          </cell>
          <cell r="C10086">
            <v>0.25</v>
          </cell>
          <cell r="D10086">
            <v>6.3E-2</v>
          </cell>
          <cell r="E10086">
            <v>0.313</v>
          </cell>
        </row>
        <row r="10087">
          <cell r="A10087" t="str">
            <v>790600002</v>
          </cell>
          <cell r="B10087" t="str">
            <v>TURCK_TBENS1_8DXP KPL.</v>
          </cell>
          <cell r="C10087">
            <v>10.75</v>
          </cell>
          <cell r="D10087">
            <v>105.73</v>
          </cell>
          <cell r="E10087">
            <v>116.48</v>
          </cell>
        </row>
        <row r="10088">
          <cell r="A10088" t="str">
            <v>790600003</v>
          </cell>
          <cell r="B10088" t="str">
            <v>TURCK_TBENS1_4DI/4DO KPL.</v>
          </cell>
          <cell r="C10088">
            <v>8</v>
          </cell>
          <cell r="D10088">
            <v>92.15</v>
          </cell>
          <cell r="E10088">
            <v>100.15</v>
          </cell>
        </row>
        <row r="10089">
          <cell r="A10089" t="str">
            <v>790700001</v>
          </cell>
          <cell r="B10089" t="str">
            <v>Netzwerk Anschlussdose RJ45 AP - BG</v>
          </cell>
          <cell r="C10089">
            <v>2.5</v>
          </cell>
          <cell r="D10089">
            <v>23.61</v>
          </cell>
          <cell r="E10089">
            <v>26.11</v>
          </cell>
        </row>
        <row r="10090">
          <cell r="A10090" t="str">
            <v>790711550</v>
          </cell>
          <cell r="B10090" t="str">
            <v>E-Teile für Cognex Barcode Reader -BG</v>
          </cell>
          <cell r="C10090">
            <v>58</v>
          </cell>
          <cell r="D10090">
            <v>67.7</v>
          </cell>
          <cell r="E10090">
            <v>125.7</v>
          </cell>
        </row>
        <row r="10091">
          <cell r="A10091" t="str">
            <v>790800001</v>
          </cell>
          <cell r="B10091" t="str">
            <v>VX-SCHALTSCHRANK 800x1800X400MM KPL.</v>
          </cell>
          <cell r="C10091">
            <v>127.5</v>
          </cell>
          <cell r="D10091">
            <v>700.33</v>
          </cell>
          <cell r="E10091">
            <v>827.83</v>
          </cell>
        </row>
        <row r="10092">
          <cell r="A10092" t="str">
            <v>790800002</v>
          </cell>
          <cell r="B10092" t="str">
            <v>VX-SCHALTSCHRANK 1200x1800X400MM KPL.</v>
          </cell>
          <cell r="C10092">
            <v>127.5</v>
          </cell>
          <cell r="D10092">
            <v>866.59</v>
          </cell>
          <cell r="E10092">
            <v>994.09</v>
          </cell>
        </row>
        <row r="10093">
          <cell r="A10093" t="str">
            <v>790800100</v>
          </cell>
          <cell r="B10093" t="str">
            <v>VX-SCHALTSCHRANK 600x2000X400MM KPL.</v>
          </cell>
          <cell r="C10093">
            <v>127.5</v>
          </cell>
          <cell r="D10093">
            <v>635.54999999999995</v>
          </cell>
          <cell r="E10093">
            <v>763.05</v>
          </cell>
        </row>
        <row r="10094">
          <cell r="A10094" t="str">
            <v>790800101</v>
          </cell>
          <cell r="B10094" t="str">
            <v>VX-SCHALTSCHRANK 800x2000X400MM KPL.</v>
          </cell>
          <cell r="C10094">
            <v>135.5</v>
          </cell>
          <cell r="D10094">
            <v>871.35</v>
          </cell>
          <cell r="E10094">
            <v>1006.85</v>
          </cell>
        </row>
        <row r="10095">
          <cell r="A10095" t="str">
            <v>790800102</v>
          </cell>
          <cell r="B10095" t="str">
            <v>VX-SCHALTSCHRANK 1200x2000X400MM KPL.</v>
          </cell>
          <cell r="C10095">
            <v>135.5</v>
          </cell>
          <cell r="D10095">
            <v>1153.77</v>
          </cell>
          <cell r="E10095">
            <v>1289.27</v>
          </cell>
        </row>
        <row r="10096">
          <cell r="A10096" t="str">
            <v>790800111</v>
          </cell>
          <cell r="B10096" t="str">
            <v>VX-ANREIH-SCHALTSCHRANK 800x2000X400MM KPL.</v>
          </cell>
          <cell r="C10096">
            <v>135.5</v>
          </cell>
          <cell r="D10096">
            <v>992.44407233285244</v>
          </cell>
          <cell r="E10096">
            <v>1127.9440723328523</v>
          </cell>
        </row>
        <row r="10097">
          <cell r="A10097" t="str">
            <v>790800112</v>
          </cell>
          <cell r="B10097" t="str">
            <v>VX-ANREIH-SCHALTSCHRANK1200x2000X400MM KPL.</v>
          </cell>
          <cell r="C10097">
            <v>127.5</v>
          </cell>
          <cell r="D10097">
            <v>963.37</v>
          </cell>
          <cell r="E10097">
            <v>1090.8699999999999</v>
          </cell>
        </row>
        <row r="10098">
          <cell r="A10098" t="str">
            <v>790800201</v>
          </cell>
          <cell r="B10098" t="str">
            <v>VX-SCHALTSCHRANK 800x2000X500MM KPL.</v>
          </cell>
          <cell r="C10098">
            <v>135.5</v>
          </cell>
          <cell r="D10098">
            <v>720.57</v>
          </cell>
          <cell r="E10098">
            <v>856.07</v>
          </cell>
        </row>
        <row r="10099">
          <cell r="A10099" t="str">
            <v>790800202</v>
          </cell>
          <cell r="B10099" t="str">
            <v>VX-SCHALTSCHRANK 1200x2000X500MM KPL.</v>
          </cell>
          <cell r="C10099">
            <v>135.5</v>
          </cell>
          <cell r="D10099">
            <v>898.63</v>
          </cell>
          <cell r="E10099">
            <v>1034.1300000000001</v>
          </cell>
        </row>
        <row r="10100">
          <cell r="A10100" t="str">
            <v>790801001</v>
          </cell>
          <cell r="B10100" t="str">
            <v>BUSGEHÄUSE KPL. MIT ET 200SP+KDP/X (8 RSM-direct)</v>
          </cell>
          <cell r="C10100">
            <v>527</v>
          </cell>
          <cell r="D10100">
            <v>2052.2600000000002</v>
          </cell>
          <cell r="E10100">
            <v>2579.2600000000002</v>
          </cell>
        </row>
        <row r="10101">
          <cell r="A10101" t="str">
            <v>790801002</v>
          </cell>
          <cell r="B10101" t="str">
            <v>BUSGEHÄUSE KPL. MIT ET 200SP (6 RSM)</v>
          </cell>
          <cell r="C10101">
            <v>335</v>
          </cell>
          <cell r="D10101">
            <v>1695.45</v>
          </cell>
          <cell r="E10101">
            <v>2030.45</v>
          </cell>
        </row>
        <row r="10102">
          <cell r="A10102" t="str">
            <v>790801003</v>
          </cell>
          <cell r="B10102" t="str">
            <v>BUSGEHÄUSE KPL. 400VAC/2xMOTOR/24VDC/ET200SP</v>
          </cell>
          <cell r="C10102">
            <v>202</v>
          </cell>
          <cell r="D10102">
            <v>1752.81</v>
          </cell>
          <cell r="E10102">
            <v>1954.81</v>
          </cell>
        </row>
        <row r="10103">
          <cell r="A10103" t="str">
            <v>790801500</v>
          </cell>
          <cell r="B10103" t="str">
            <v>BUSGEHÄUSE KPL. ET 200SP, EXACT-ST</v>
          </cell>
          <cell r="C10103">
            <v>207</v>
          </cell>
          <cell r="D10103">
            <v>850.92</v>
          </cell>
          <cell r="E10103">
            <v>1057.92</v>
          </cell>
        </row>
        <row r="10104">
          <cell r="A10104" t="str">
            <v>790801501</v>
          </cell>
          <cell r="B10104" t="str">
            <v>Busverteiler kpl. ET 200SP DI+DQ, Exact -BG</v>
          </cell>
          <cell r="C10104">
            <v>567</v>
          </cell>
          <cell r="D10104">
            <v>1412.96</v>
          </cell>
          <cell r="E10104">
            <v>1979.96</v>
          </cell>
        </row>
        <row r="10105">
          <cell r="A10105" t="str">
            <v>790801502</v>
          </cell>
          <cell r="B10105" t="str">
            <v>Busverteiler kpl. ET 200SP DI+DQ, Exact (HF) -BG</v>
          </cell>
          <cell r="C10105">
            <v>657</v>
          </cell>
          <cell r="D10105">
            <v>1331.34</v>
          </cell>
          <cell r="E10105">
            <v>1988.34</v>
          </cell>
        </row>
        <row r="10106">
          <cell r="A10106" t="str">
            <v>790810203</v>
          </cell>
          <cell r="B10106" t="str">
            <v>AX-KOMPAKT-SCHALTSCHRANK BEARBEITET 700X500X250</v>
          </cell>
          <cell r="C10106">
            <v>0</v>
          </cell>
          <cell r="D10106">
            <v>186.8</v>
          </cell>
          <cell r="E10106">
            <v>186.8</v>
          </cell>
        </row>
        <row r="10107">
          <cell r="A10107" t="str">
            <v>790810207</v>
          </cell>
          <cell r="B10107" t="str">
            <v>AX-KOMPAKT-SCHALTSCHRANK BEARBEITET 760X760X300</v>
          </cell>
          <cell r="C10107">
            <v>0</v>
          </cell>
          <cell r="D10107">
            <v>197.7</v>
          </cell>
          <cell r="E10107">
            <v>197.7</v>
          </cell>
        </row>
        <row r="10108">
          <cell r="A10108" t="str">
            <v>790810208</v>
          </cell>
          <cell r="B10108" t="str">
            <v>AX-KOMPAKT-SCHALTSCHRANK BEARBEITET 760X760X300</v>
          </cell>
          <cell r="C10108">
            <v>0</v>
          </cell>
          <cell r="D10108">
            <v>0</v>
          </cell>
          <cell r="E10108">
            <v>0</v>
          </cell>
        </row>
        <row r="10109">
          <cell r="A10109" t="str">
            <v>790810209</v>
          </cell>
          <cell r="B10109" t="str">
            <v>AX-KOMPAKT-SCHALTSCHRANK BEARBEITET 1000X760X300</v>
          </cell>
          <cell r="C10109">
            <v>0</v>
          </cell>
          <cell r="D10109">
            <v>299.89999999999998</v>
          </cell>
          <cell r="E10109">
            <v>299.89999999999998</v>
          </cell>
        </row>
        <row r="10110">
          <cell r="A10110" t="str">
            <v>790810210</v>
          </cell>
          <cell r="B10110" t="str">
            <v>AX-KOMPAKT-SCHALTSCHRANK BEARBEITET 1000X760X300</v>
          </cell>
          <cell r="C10110">
            <v>0</v>
          </cell>
          <cell r="D10110">
            <v>308.2</v>
          </cell>
          <cell r="E10110">
            <v>308.2</v>
          </cell>
        </row>
        <row r="10111">
          <cell r="A10111" t="str">
            <v>790810501</v>
          </cell>
          <cell r="B10111" t="str">
            <v>KX Bus-Gehäuse KX Bearbeitet 800X300X155</v>
          </cell>
          <cell r="C10111">
            <v>0</v>
          </cell>
          <cell r="D10111">
            <v>217.11304347826086</v>
          </cell>
          <cell r="E10111">
            <v>217.11304347826086</v>
          </cell>
        </row>
        <row r="10112">
          <cell r="A10112" t="str">
            <v>790820200_A</v>
          </cell>
          <cell r="B10112" t="str">
            <v xml:space="preserve">ERWEITERUNG INTEGR-PUTZMASCHINE/FLYER ERWEITERUNG </v>
          </cell>
          <cell r="C10112">
            <v>223.33</v>
          </cell>
          <cell r="D10112">
            <v>543.88</v>
          </cell>
          <cell r="E10112">
            <v>767.21</v>
          </cell>
        </row>
        <row r="10113">
          <cell r="A10113" t="str">
            <v>790820207_A</v>
          </cell>
          <cell r="B10113" t="str">
            <v>UNTERVERTEILER 760x760x300 VARIANTE A</v>
          </cell>
          <cell r="C10113">
            <v>1171</v>
          </cell>
          <cell r="D10113">
            <v>1617.53</v>
          </cell>
          <cell r="E10113">
            <v>2788.53</v>
          </cell>
        </row>
        <row r="10114">
          <cell r="A10114" t="str">
            <v>790820207_C</v>
          </cell>
          <cell r="B10114" t="str">
            <v>UNTERVERTEILER 760x760x300 VARIANTE C</v>
          </cell>
          <cell r="C10114">
            <v>1290</v>
          </cell>
          <cell r="D10114">
            <v>1860.59</v>
          </cell>
          <cell r="E10114">
            <v>3150.59</v>
          </cell>
        </row>
        <row r="10115">
          <cell r="A10115" t="str">
            <v>790820207_D</v>
          </cell>
          <cell r="B10115" t="str">
            <v>UNTERVERTEILER 760x760x300 VARIANTE D</v>
          </cell>
          <cell r="C10115">
            <v>1065</v>
          </cell>
          <cell r="D10115">
            <v>1700.48</v>
          </cell>
          <cell r="E10115">
            <v>2765.48</v>
          </cell>
        </row>
        <row r="10116">
          <cell r="A10116" t="str">
            <v>790820208</v>
          </cell>
          <cell r="B10116" t="str">
            <v>UNTERVERTEILER 760x760x300 KPL. GRUNDAUSSTATTUNG</v>
          </cell>
          <cell r="C10116">
            <v>500</v>
          </cell>
          <cell r="D10116">
            <v>556.86</v>
          </cell>
          <cell r="E10116">
            <v>1056.8599999999999</v>
          </cell>
        </row>
        <row r="10117">
          <cell r="A10117" t="str">
            <v>790820208_A</v>
          </cell>
          <cell r="B10117" t="str">
            <v>UNTERVERTEILER 760x760x300 KPL. 1 FLYER F40 MIT PM</v>
          </cell>
          <cell r="C10117">
            <v>1278.5</v>
          </cell>
          <cell r="D10117">
            <v>1402.99</v>
          </cell>
          <cell r="E10117">
            <v>2681.49</v>
          </cell>
        </row>
        <row r="10118">
          <cell r="A10118" t="str">
            <v>790820208_D</v>
          </cell>
          <cell r="B10118" t="str">
            <v>UNTERVERTEILER 760x760x300 KPL. 5 RSM FLEX-A</v>
          </cell>
          <cell r="C10118">
            <v>1737</v>
          </cell>
          <cell r="D10118">
            <v>1293.96</v>
          </cell>
          <cell r="E10118">
            <v>3030.96</v>
          </cell>
        </row>
        <row r="10119">
          <cell r="A10119" t="str">
            <v>790820209</v>
          </cell>
          <cell r="B10119" t="str">
            <v>UNTERVERTEILER 1000x760x300 STECKBBAR GRUNDAUSSTAT</v>
          </cell>
          <cell r="C10119">
            <v>564</v>
          </cell>
          <cell r="D10119">
            <v>839.74</v>
          </cell>
          <cell r="E10119">
            <v>1403.74</v>
          </cell>
        </row>
        <row r="10120">
          <cell r="A10120" t="str">
            <v>790820209_A</v>
          </cell>
          <cell r="B10120" t="str">
            <v>UNTERVERTEILER 1000x760x300 VARIANTE A</v>
          </cell>
          <cell r="C10120">
            <v>1267</v>
          </cell>
          <cell r="D10120">
            <v>2301.5700000000002</v>
          </cell>
          <cell r="E10120">
            <v>3568.57</v>
          </cell>
        </row>
        <row r="10121">
          <cell r="A10121" t="str">
            <v>790820209_AA</v>
          </cell>
          <cell r="B10121" t="str">
            <v>UNTERVERTEILER 1000x760x300 VARIANTE AA</v>
          </cell>
          <cell r="C10121">
            <v>1286.5</v>
          </cell>
          <cell r="D10121">
            <v>1643.31</v>
          </cell>
          <cell r="E10121">
            <v>2929.81</v>
          </cell>
        </row>
        <row r="10122">
          <cell r="A10122" t="str">
            <v>790820209_AB</v>
          </cell>
          <cell r="B10122" t="str">
            <v>UNTERVERTEILER 1000x760x300 VARIANTE AA</v>
          </cell>
          <cell r="C10122">
            <v>1297.5</v>
          </cell>
          <cell r="D10122">
            <v>2160.59</v>
          </cell>
          <cell r="E10122">
            <v>3458.09</v>
          </cell>
        </row>
        <row r="10123">
          <cell r="A10123" t="str">
            <v>790820209_B</v>
          </cell>
          <cell r="B10123" t="str">
            <v>UNTERVERTEILER 1000x760x300 VARIANTE B</v>
          </cell>
          <cell r="C10123">
            <v>575.33000000000004</v>
          </cell>
          <cell r="D10123">
            <v>1736.77</v>
          </cell>
          <cell r="E10123">
            <v>2312.1</v>
          </cell>
        </row>
        <row r="10124">
          <cell r="A10124" t="str">
            <v>790820209_C</v>
          </cell>
          <cell r="B10124" t="str">
            <v>UNTERVERTEILER 1000x760x300 VARIANTE B</v>
          </cell>
          <cell r="C10124">
            <v>2045.5</v>
          </cell>
          <cell r="D10124">
            <v>3059.28</v>
          </cell>
          <cell r="E10124">
            <v>5104.78</v>
          </cell>
        </row>
        <row r="10125">
          <cell r="A10125" t="str">
            <v>790820209_D</v>
          </cell>
          <cell r="B10125" t="str">
            <v>UNTERVERTEILER 1000x760x300 VARIANTE D</v>
          </cell>
          <cell r="C10125">
            <v>1415</v>
          </cell>
          <cell r="D10125">
            <v>2208.69</v>
          </cell>
          <cell r="E10125">
            <v>3623.69</v>
          </cell>
        </row>
        <row r="10126">
          <cell r="A10126" t="str">
            <v>790820209_E</v>
          </cell>
          <cell r="B10126" t="str">
            <v>UNTERVERTEILER 1000x760x300 VARIANTE E</v>
          </cell>
          <cell r="C10126">
            <v>1723</v>
          </cell>
          <cell r="D10126">
            <v>2348.33</v>
          </cell>
          <cell r="E10126">
            <v>4071.33</v>
          </cell>
        </row>
        <row r="10127">
          <cell r="A10127" t="str">
            <v>790820210</v>
          </cell>
          <cell r="B10127" t="str">
            <v>UNTERVERTEILER 1000x760x300 KPL. GRUNDAUSSTATTUNG</v>
          </cell>
          <cell r="C10127">
            <v>340</v>
          </cell>
          <cell r="D10127">
            <v>774.14</v>
          </cell>
          <cell r="E10127">
            <v>1114.1400000000001</v>
          </cell>
        </row>
        <row r="10128">
          <cell r="A10128" t="str">
            <v>790820210_A</v>
          </cell>
          <cell r="B10128" t="str">
            <v>UNTERVERTEILER 1000x760x300 KPL. 2 FLYER/INTEGR.PM</v>
          </cell>
          <cell r="C10128">
            <v>1524</v>
          </cell>
          <cell r="D10128">
            <v>2322.27</v>
          </cell>
          <cell r="E10128">
            <v>3846.27</v>
          </cell>
        </row>
        <row r="10129">
          <cell r="A10129" t="str">
            <v>790820210_D</v>
          </cell>
          <cell r="B10129" t="str">
            <v>UNTERVERTEILER 1000x760x300 KPL. PM-NEUENHAUSER</v>
          </cell>
          <cell r="C10129">
            <v>1563.5</v>
          </cell>
          <cell r="D10129">
            <v>2158.4299999999998</v>
          </cell>
          <cell r="E10129">
            <v>3721.93</v>
          </cell>
        </row>
        <row r="10130">
          <cell r="A10130" t="str">
            <v>790820210_F</v>
          </cell>
          <cell r="B10130" t="str">
            <v>UNTERVERTEILER 1000x760x300 KPL. 10 RSM FA</v>
          </cell>
          <cell r="C10130">
            <v>1876</v>
          </cell>
          <cell r="D10130">
            <v>2180.42</v>
          </cell>
          <cell r="E10130">
            <v>4056.42</v>
          </cell>
        </row>
        <row r="10131">
          <cell r="A10131" t="str">
            <v>790820210_G</v>
          </cell>
          <cell r="B10131" t="str">
            <v>UNTERVERTEILER 1000x760x300 5 RSM PREMIUM</v>
          </cell>
          <cell r="C10131">
            <v>1738</v>
          </cell>
          <cell r="D10131">
            <v>2823.77</v>
          </cell>
          <cell r="E10131">
            <v>4561.7700000000004</v>
          </cell>
        </row>
        <row r="10132">
          <cell r="A10132" t="str">
            <v>790820300</v>
          </cell>
          <cell r="B10132" t="str">
            <v>UNTERVERTEILER 1400X2000X400 kpl. 4 RSM DIRECT</v>
          </cell>
          <cell r="C10132">
            <v>4727</v>
          </cell>
          <cell r="D10132">
            <v>5999.39</v>
          </cell>
          <cell r="E10132">
            <v>10726.39</v>
          </cell>
        </row>
        <row r="10133">
          <cell r="A10133" t="str">
            <v>790820301</v>
          </cell>
          <cell r="B10133" t="str">
            <v>UNTERVERTEILER 1400X2000X400 kpl. 8 RSM DIRECT</v>
          </cell>
          <cell r="C10133">
            <v>6789</v>
          </cell>
          <cell r="D10133">
            <v>7577.72</v>
          </cell>
          <cell r="E10133">
            <v>14366.72</v>
          </cell>
        </row>
        <row r="10134">
          <cell r="A10134" t="str">
            <v>790820302</v>
          </cell>
          <cell r="B10134" t="str">
            <v>UNTERVERTEILER 2000X2100X400 kpl. 12 RSM DIRECT</v>
          </cell>
          <cell r="C10134">
            <v>7429</v>
          </cell>
          <cell r="D10134">
            <v>9125.58</v>
          </cell>
          <cell r="E10134">
            <v>16554.580000000002</v>
          </cell>
        </row>
        <row r="10135">
          <cell r="A10135" t="str">
            <v>790820303</v>
          </cell>
          <cell r="B10135" t="str">
            <v>UNTERVERTEILER 1200X2000X400 kpl. 10 RSM FA</v>
          </cell>
          <cell r="C10135">
            <v>2662.5</v>
          </cell>
          <cell r="D10135">
            <v>3343.83</v>
          </cell>
          <cell r="E10135">
            <v>6006.33</v>
          </cell>
        </row>
        <row r="10136">
          <cell r="A10136" t="str">
            <v>790820400</v>
          </cell>
          <cell r="B10136" t="str">
            <v xml:space="preserve">Unterverteiler 1 800x2100x400 -BG </v>
          </cell>
          <cell r="C10136">
            <v>4053.5</v>
          </cell>
          <cell r="D10136">
            <v>5271.39</v>
          </cell>
          <cell r="E10136">
            <v>9324.89</v>
          </cell>
        </row>
        <row r="10137">
          <cell r="A10137" t="str">
            <v>7908210207_A</v>
          </cell>
          <cell r="B10137" t="str">
            <v>UNTERVERTEILER 760x760x300 VARIANTE A</v>
          </cell>
          <cell r="C10137">
            <v>560</v>
          </cell>
          <cell r="D10137">
            <v>1383.97</v>
          </cell>
          <cell r="E10137">
            <v>1943.97</v>
          </cell>
        </row>
        <row r="10138">
          <cell r="A10138" t="str">
            <v>790821100</v>
          </cell>
          <cell r="B10138" t="str">
            <v>SCHALTSCHRANK 800x2000x400 kpl.</v>
          </cell>
          <cell r="C10138">
            <v>2314</v>
          </cell>
          <cell r="D10138">
            <v>2980.52</v>
          </cell>
          <cell r="E10138">
            <v>5294.52</v>
          </cell>
        </row>
        <row r="10139">
          <cell r="A10139" t="str">
            <v>790821101</v>
          </cell>
          <cell r="B10139" t="str">
            <v>SCHALTSCHRANK 1600x2000x400 KPL.</v>
          </cell>
          <cell r="C10139">
            <v>4529.5</v>
          </cell>
          <cell r="D10139">
            <v>4796.78</v>
          </cell>
          <cell r="E10139">
            <v>9326.2800000000007</v>
          </cell>
        </row>
        <row r="10140">
          <cell r="A10140" t="str">
            <v>790821102</v>
          </cell>
          <cell r="B10140" t="str">
            <v>SCHALTSCHRANK 2000X2000X400 KPL.</v>
          </cell>
          <cell r="C10140">
            <v>5081</v>
          </cell>
          <cell r="D10140">
            <v>5887.13</v>
          </cell>
          <cell r="E10140">
            <v>10968.13</v>
          </cell>
        </row>
        <row r="10141">
          <cell r="A10141" t="str">
            <v>790821103</v>
          </cell>
          <cell r="B10141" t="str">
            <v>SCHALTSCHRANK 1200x2000x400 KPL.</v>
          </cell>
          <cell r="C10141">
            <v>5118</v>
          </cell>
          <cell r="D10141">
            <v>3997.92</v>
          </cell>
          <cell r="E10141">
            <v>9115.92</v>
          </cell>
        </row>
        <row r="10142">
          <cell r="A10142" t="str">
            <v>790821104</v>
          </cell>
          <cell r="B10142" t="str">
            <v>SCHALTSCHRANK 2400X2000X400 KPL.</v>
          </cell>
          <cell r="C10142">
            <v>5081</v>
          </cell>
          <cell r="D10142">
            <v>5923.96</v>
          </cell>
          <cell r="E10142">
            <v>11004.96</v>
          </cell>
        </row>
        <row r="10143">
          <cell r="A10143" t="str">
            <v>790821105</v>
          </cell>
          <cell r="B10143" t="str">
            <v>SCHALTSCHRANK 1x600x2000x400 KPL.</v>
          </cell>
          <cell r="C10143">
            <v>1776.5</v>
          </cell>
          <cell r="D10143">
            <v>2644.69</v>
          </cell>
          <cell r="E10143">
            <v>4421.1899999999996</v>
          </cell>
        </row>
        <row r="10144">
          <cell r="A10144" t="str">
            <v>790821106</v>
          </cell>
          <cell r="B10144" t="str">
            <v>SCHALTSCHRANK 2000X2100X400 (HGF) -BG</v>
          </cell>
          <cell r="C10144">
            <v>7781</v>
          </cell>
          <cell r="D10144">
            <v>12827.92</v>
          </cell>
          <cell r="E10144">
            <v>20608.919999999998</v>
          </cell>
        </row>
        <row r="10145">
          <cell r="A10145" t="str">
            <v>790821107</v>
          </cell>
          <cell r="B10145" t="str">
            <v>SCHALTSCHRANK 2000X2100X400 (HGF) -BG</v>
          </cell>
          <cell r="C10145"/>
          <cell r="D10145"/>
          <cell r="E10145"/>
        </row>
        <row r="10146">
          <cell r="A10146" t="str">
            <v>790821200</v>
          </cell>
          <cell r="B10146" t="str">
            <v>KOMPAKTSCHALTSCHRANK 1000x1000x300 KPL CIRCUIT-A</v>
          </cell>
          <cell r="C10146">
            <v>1396.5</v>
          </cell>
          <cell r="D10146">
            <v>4120.17</v>
          </cell>
          <cell r="E10146">
            <v>5516.67</v>
          </cell>
        </row>
        <row r="10147">
          <cell r="A10147" t="str">
            <v>790821400</v>
          </cell>
          <cell r="B10147" t="str">
            <v>Steuerung für Parastocking manuell -BG</v>
          </cell>
          <cell r="C10147">
            <v>229.5</v>
          </cell>
          <cell r="D10147">
            <v>331.26</v>
          </cell>
          <cell r="E10147">
            <v>560.76</v>
          </cell>
        </row>
        <row r="10148">
          <cell r="A10148" t="str">
            <v>790821401</v>
          </cell>
          <cell r="B10148" t="str">
            <v>Steuerung für Parastocking motorisch -BG</v>
          </cell>
          <cell r="C10148">
            <v>259.5</v>
          </cell>
          <cell r="D10148">
            <v>593.14</v>
          </cell>
          <cell r="E10148">
            <v>852.64</v>
          </cell>
        </row>
        <row r="10149">
          <cell r="A10149" t="str">
            <v>790823001</v>
          </cell>
          <cell r="B10149" t="str">
            <v>Elektrik f. Parastocking manuell - BG</v>
          </cell>
          <cell r="C10149">
            <v>861.83</v>
          </cell>
          <cell r="D10149">
            <v>657.17</v>
          </cell>
          <cell r="E10149">
            <v>1547.34</v>
          </cell>
        </row>
        <row r="10150">
          <cell r="A10150" t="str">
            <v>790823010</v>
          </cell>
          <cell r="B10150" t="str">
            <v xml:space="preserve">Elektrik f. Standardsteuerung -BG  </v>
          </cell>
          <cell r="C10150">
            <v>844.77</v>
          </cell>
          <cell r="D10150">
            <v>1406.9</v>
          </cell>
          <cell r="E10150">
            <v>2251.67</v>
          </cell>
        </row>
        <row r="10151">
          <cell r="A10151" t="str">
            <v>790823020</v>
          </cell>
          <cell r="B10151" t="str">
            <v>Elektrik für Parastocking motorisch -BG</v>
          </cell>
          <cell r="C10151">
            <v>1139.58</v>
          </cell>
          <cell r="D10151">
            <v>1801.23</v>
          </cell>
          <cell r="E10151">
            <v>2963.81</v>
          </cell>
        </row>
        <row r="10152">
          <cell r="A10152" t="str">
            <v>7909000004</v>
          </cell>
          <cell r="B10152" t="str">
            <v>******nicht verwenden******</v>
          </cell>
          <cell r="C10152"/>
          <cell r="D10152">
            <v>1415.85</v>
          </cell>
          <cell r="E10152">
            <v>1415.85</v>
          </cell>
        </row>
        <row r="10153">
          <cell r="A10153" t="str">
            <v>790900001</v>
          </cell>
          <cell r="B10153" t="str">
            <v>INSTALLATIONSMATERIAL F</v>
          </cell>
          <cell r="C10153"/>
          <cell r="D10153">
            <v>94.074200000000005</v>
          </cell>
          <cell r="E10153">
            <v>94.074200000000005</v>
          </cell>
        </row>
        <row r="10154">
          <cell r="A10154" t="str">
            <v>790900002</v>
          </cell>
          <cell r="B10154" t="str">
            <v>BEFESTIGUNG UNTERVERTEILER AN DRT KPL.</v>
          </cell>
          <cell r="C10154">
            <v>0</v>
          </cell>
          <cell r="D10154">
            <v>79.816999999999993</v>
          </cell>
          <cell r="E10154">
            <v>79.816999999999993</v>
          </cell>
        </row>
        <row r="10155">
          <cell r="A10155" t="str">
            <v>790900003</v>
          </cell>
          <cell r="B10155" t="str">
            <v>BEFESTIGUNG KLEMMKASTEN AN DRT KPL.</v>
          </cell>
          <cell r="C10155">
            <v>0</v>
          </cell>
          <cell r="D10155">
            <v>25.012466666666668</v>
          </cell>
          <cell r="E10155">
            <v>25.012466666666668</v>
          </cell>
        </row>
        <row r="10156">
          <cell r="A10156" t="str">
            <v>790900100</v>
          </cell>
          <cell r="B10156" t="str">
            <v>ZUBEHÖR FÜR ANLAGENERDUNG 6mm²</v>
          </cell>
          <cell r="C10156">
            <v>0.5</v>
          </cell>
          <cell r="D10156">
            <v>2.54</v>
          </cell>
          <cell r="E10156">
            <v>3.04</v>
          </cell>
        </row>
        <row r="10157">
          <cell r="A10157" t="str">
            <v>790900101</v>
          </cell>
          <cell r="B10157" t="str">
            <v>ZUBEHÖR FÜR ANLAGENERDUNG 16mm²</v>
          </cell>
          <cell r="C10157"/>
          <cell r="D10157">
            <v>2.6610999999999998</v>
          </cell>
          <cell r="E10157">
            <v>2.6610999999999998</v>
          </cell>
        </row>
        <row r="10158">
          <cell r="A10158" t="str">
            <v>790901001</v>
          </cell>
          <cell r="B10158" t="str">
            <v>Installationsmaterial f. Ladeschleife, 1 RRA -BG</v>
          </cell>
          <cell r="C10158"/>
          <cell r="D10158"/>
          <cell r="E10158"/>
        </row>
        <row r="10159">
          <cell r="A10159" t="str">
            <v>790901002</v>
          </cell>
          <cell r="B10159" t="str">
            <v>Installationsmat. für Parastocking motorisch -BG</v>
          </cell>
          <cell r="C10159">
            <v>1120.08</v>
          </cell>
          <cell r="D10159">
            <v>1535.1</v>
          </cell>
          <cell r="E10159">
            <v>2678.18</v>
          </cell>
        </row>
        <row r="10160">
          <cell r="A10160" t="str">
            <v>790901004</v>
          </cell>
          <cell r="B10160" t="str">
            <v>Installations-/ Verbrauchsmaterial allgemein</v>
          </cell>
          <cell r="C10160">
            <v>60</v>
          </cell>
          <cell r="D10160">
            <v>431.03</v>
          </cell>
          <cell r="E10160">
            <v>491.03</v>
          </cell>
        </row>
        <row r="10161">
          <cell r="A10161" t="str">
            <v>790902001</v>
          </cell>
          <cell r="B10161" t="str">
            <v>E-Teile für SEW Motor ASE1/HAN10ES - BG</v>
          </cell>
          <cell r="C10161">
            <v>37</v>
          </cell>
          <cell r="D10161">
            <v>17.72</v>
          </cell>
          <cell r="E10161">
            <v>54.72</v>
          </cell>
        </row>
        <row r="10162">
          <cell r="A10162" t="str">
            <v>795010001</v>
          </cell>
          <cell r="B10162" t="str">
            <v>KABELPRITSCHE KPL. SPINNEREI BEREICH PM</v>
          </cell>
          <cell r="C10162">
            <v>185</v>
          </cell>
          <cell r="D10162">
            <v>1386.42</v>
          </cell>
          <cell r="E10162">
            <v>1571.42</v>
          </cell>
        </row>
        <row r="10163">
          <cell r="A10163" t="str">
            <v>795010002</v>
          </cell>
          <cell r="B10163" t="str">
            <v>KABELPRITSCHE KPL. SPINNEREI BEREICH PM "OPTION"</v>
          </cell>
          <cell r="C10163"/>
          <cell r="D10163"/>
          <cell r="E10163"/>
        </row>
        <row r="10164">
          <cell r="A10164" t="str">
            <v>795010150</v>
          </cell>
          <cell r="B10164" t="str">
            <v>KABELPRITSCHE KPL. SPINNEREI VERBINDUNGS-/BEGEGNUN</v>
          </cell>
          <cell r="C10164">
            <v>108</v>
          </cell>
          <cell r="D10164">
            <v>254.73</v>
          </cell>
          <cell r="E10164">
            <v>362.73</v>
          </cell>
        </row>
        <row r="10165">
          <cell r="A10165" t="str">
            <v>795010151</v>
          </cell>
          <cell r="B10165" t="str">
            <v>KABELPRITSCHE KPL. SPINNEREI PUFFER</v>
          </cell>
          <cell r="C10165">
            <v>111</v>
          </cell>
          <cell r="D10165">
            <v>635.67999999999995</v>
          </cell>
          <cell r="E10165">
            <v>746.68</v>
          </cell>
        </row>
        <row r="10166">
          <cell r="A10166" t="str">
            <v>795010201</v>
          </cell>
          <cell r="B10166" t="str">
            <v>KABELPRITSCHE KPL. SPINNEREI BEREICH 1-FLYER</v>
          </cell>
          <cell r="C10166">
            <v>351.5</v>
          </cell>
          <cell r="D10166">
            <v>968.57</v>
          </cell>
          <cell r="E10166">
            <v>1320.07</v>
          </cell>
        </row>
        <row r="10167">
          <cell r="A10167" t="str">
            <v>795010202</v>
          </cell>
          <cell r="B10167" t="str">
            <v>KABELPRITSCHE KPL. SPINNEREI BEREICH 2-FLYER</v>
          </cell>
          <cell r="C10167">
            <v>0</v>
          </cell>
          <cell r="D10167">
            <v>1387.03</v>
          </cell>
          <cell r="E10167">
            <v>1387.03</v>
          </cell>
        </row>
        <row r="10168">
          <cell r="A10168" t="str">
            <v>795010400</v>
          </cell>
          <cell r="B10168" t="str">
            <v>KABELPRITSCHE KPL. SPINNEREI RSM FLEX-A</v>
          </cell>
          <cell r="C10168">
            <v>55.5</v>
          </cell>
          <cell r="D10168">
            <v>85.99</v>
          </cell>
          <cell r="E10168">
            <v>141.49</v>
          </cell>
        </row>
        <row r="10169">
          <cell r="A10169" t="str">
            <v>795010410</v>
          </cell>
          <cell r="B10169" t="str">
            <v>KABELPRITSCHE KPL. RSM-FA PREMIUM</v>
          </cell>
          <cell r="C10169">
            <v>111</v>
          </cell>
          <cell r="D10169">
            <v>430.75</v>
          </cell>
          <cell r="E10169">
            <v>541.75</v>
          </cell>
        </row>
        <row r="10170">
          <cell r="A10170" t="str">
            <v>795010450</v>
          </cell>
          <cell r="B10170" t="str">
            <v>KABELPRITSCHE KPL. RSM-DIRECT</v>
          </cell>
          <cell r="C10170">
            <v>148</v>
          </cell>
          <cell r="D10170">
            <v>451</v>
          </cell>
          <cell r="E10170">
            <v>599</v>
          </cell>
        </row>
        <row r="10171">
          <cell r="A10171" t="str">
            <v>795010600</v>
          </cell>
          <cell r="B10171" t="str">
            <v>KABELPRITSCHE KPL. SPINNEREI</v>
          </cell>
          <cell r="C10171">
            <v>1692</v>
          </cell>
          <cell r="D10171">
            <v>3010.12</v>
          </cell>
          <cell r="E10171">
            <v>4702.12</v>
          </cell>
        </row>
        <row r="10172">
          <cell r="A10172" t="str">
            <v>795011001</v>
          </cell>
          <cell r="B10172" t="str">
            <v xml:space="preserve">SENSORIK KPL. SPINNEREI PM </v>
          </cell>
          <cell r="C10172">
            <v>85.5</v>
          </cell>
          <cell r="D10172">
            <v>517.9</v>
          </cell>
          <cell r="E10172">
            <v>608.9</v>
          </cell>
        </row>
        <row r="10173">
          <cell r="A10173" t="str">
            <v>795011002</v>
          </cell>
          <cell r="B10173" t="str">
            <v>SENSORIK KPL. SPINNEREI PM "OPTION"</v>
          </cell>
          <cell r="C10173"/>
          <cell r="D10173"/>
          <cell r="E10173"/>
        </row>
        <row r="10174">
          <cell r="A10174" t="str">
            <v>795011150</v>
          </cell>
          <cell r="B10174" t="str">
            <v>SENSORIK KPL. SPINNEREI VERBINDUNGS-/BEGEGNUNGSSTR</v>
          </cell>
          <cell r="C10174">
            <v>0</v>
          </cell>
          <cell r="D10174">
            <v>113.3</v>
          </cell>
          <cell r="E10174">
            <v>113.3</v>
          </cell>
        </row>
        <row r="10175">
          <cell r="A10175" t="str">
            <v>795011201</v>
          </cell>
          <cell r="B10175" t="str">
            <v>SENSORIK KPL. SPINNEREI 1-FLYER</v>
          </cell>
          <cell r="C10175">
            <v>85</v>
          </cell>
          <cell r="D10175">
            <v>388.57</v>
          </cell>
          <cell r="E10175">
            <v>473.57</v>
          </cell>
        </row>
        <row r="10176">
          <cell r="A10176" t="str">
            <v>795011202</v>
          </cell>
          <cell r="B10176" t="str">
            <v>SENSORIK KPL. SPINNEREI 2-FLYER</v>
          </cell>
          <cell r="C10176">
            <v>108</v>
          </cell>
          <cell r="D10176">
            <v>320.42</v>
          </cell>
          <cell r="E10176">
            <v>428.42</v>
          </cell>
        </row>
        <row r="10177">
          <cell r="A10177" t="str">
            <v>795011401</v>
          </cell>
          <cell r="B10177" t="str">
            <v>SENSORIK KPL. SPINNEREI FLEX-A, 5-RSM</v>
          </cell>
          <cell r="C10177">
            <v>0</v>
          </cell>
          <cell r="D10177">
            <v>135.96</v>
          </cell>
          <cell r="E10177">
            <v>135.96</v>
          </cell>
        </row>
        <row r="10178">
          <cell r="A10178" t="str">
            <v>795012001</v>
          </cell>
          <cell r="B10178" t="str">
            <v xml:space="preserve">INSTALLATIONSMATERIAL SPINNEREI PM </v>
          </cell>
          <cell r="C10178">
            <v>8.33</v>
          </cell>
          <cell r="D10178">
            <v>45.66</v>
          </cell>
          <cell r="E10178">
            <v>53.99</v>
          </cell>
        </row>
        <row r="10179">
          <cell r="A10179" t="str">
            <v>795012201</v>
          </cell>
          <cell r="B10179" t="str">
            <v xml:space="preserve">INSTALLATIONSMATERIAL SPINNEREI 1 FLYER ODER </v>
          </cell>
          <cell r="C10179">
            <v>11.67</v>
          </cell>
          <cell r="D10179">
            <v>47.3</v>
          </cell>
          <cell r="E10179">
            <v>58.97</v>
          </cell>
        </row>
        <row r="10180">
          <cell r="A10180" t="str">
            <v>795012202</v>
          </cell>
          <cell r="B10180" t="str">
            <v xml:space="preserve">INSTALLATIONSMATERIAL SPINNEREI 2 FLYER </v>
          </cell>
          <cell r="C10180">
            <v>7</v>
          </cell>
          <cell r="D10180">
            <v>66.66</v>
          </cell>
          <cell r="E10180">
            <v>73.66</v>
          </cell>
        </row>
        <row r="10181">
          <cell r="A10181" t="str">
            <v>795012400</v>
          </cell>
          <cell r="B10181" t="str">
            <v>INSTALLATIONSMATERIAL SPINNEREI 5 RSM FLEX-A</v>
          </cell>
          <cell r="C10181">
            <v>11.67</v>
          </cell>
          <cell r="D10181">
            <v>48.64</v>
          </cell>
          <cell r="E10181">
            <v>60.31</v>
          </cell>
        </row>
        <row r="10182">
          <cell r="A10182" t="str">
            <v>795012450</v>
          </cell>
          <cell r="B10182" t="str">
            <v>INSTALLATIONSMATERIAL SPINNEREI RSM DIRECT</v>
          </cell>
          <cell r="C10182">
            <v>11.67</v>
          </cell>
          <cell r="D10182">
            <v>48.59</v>
          </cell>
          <cell r="E10182">
            <v>60.26</v>
          </cell>
        </row>
        <row r="10183">
          <cell r="A10183" t="str">
            <v>795013001</v>
          </cell>
          <cell r="B10183" t="str">
            <v>KABEL KPL. SPINNEREI PM</v>
          </cell>
          <cell r="C10183">
            <v>108</v>
          </cell>
          <cell r="D10183">
            <v>222.83</v>
          </cell>
          <cell r="E10183">
            <v>330.83</v>
          </cell>
        </row>
        <row r="10184">
          <cell r="A10184" t="str">
            <v>795013002</v>
          </cell>
          <cell r="B10184" t="str">
            <v>KABEL "OPTION"</v>
          </cell>
          <cell r="C10184">
            <v>0</v>
          </cell>
          <cell r="D10184">
            <v>0</v>
          </cell>
          <cell r="E10184">
            <v>0</v>
          </cell>
        </row>
        <row r="10185">
          <cell r="A10185" t="str">
            <v>795013004</v>
          </cell>
          <cell r="B10185" t="str">
            <v>KABEL "OPTION"</v>
          </cell>
          <cell r="C10185">
            <v>0</v>
          </cell>
          <cell r="D10185">
            <v>0</v>
          </cell>
          <cell r="E10185">
            <v>0</v>
          </cell>
        </row>
        <row r="10186">
          <cell r="A10186" t="str">
            <v>795013150</v>
          </cell>
          <cell r="B10186" t="str">
            <v>KABEL KPL. SPINNEREI VERBINDUNGS-/BEGEGNUNGSSTRE</v>
          </cell>
          <cell r="C10186">
            <v>180</v>
          </cell>
          <cell r="D10186">
            <v>195.89</v>
          </cell>
          <cell r="E10186">
            <v>375.89</v>
          </cell>
        </row>
        <row r="10187">
          <cell r="A10187" t="str">
            <v>795013201</v>
          </cell>
          <cell r="B10187" t="str">
            <v>KABEL KPL. SPINNEREI 1-FLYER</v>
          </cell>
          <cell r="C10187">
            <v>108</v>
          </cell>
          <cell r="D10187">
            <v>244.16</v>
          </cell>
          <cell r="E10187">
            <v>352.16</v>
          </cell>
        </row>
        <row r="10188">
          <cell r="A10188" t="str">
            <v>795013202</v>
          </cell>
          <cell r="B10188" t="str">
            <v>KABEL KPL. SPINNEREI 2-FLYER</v>
          </cell>
          <cell r="C10188">
            <v>216</v>
          </cell>
          <cell r="D10188">
            <v>419.28</v>
          </cell>
          <cell r="E10188">
            <v>635.28</v>
          </cell>
        </row>
        <row r="10189">
          <cell r="A10189" t="str">
            <v>795013400</v>
          </cell>
          <cell r="B10189" t="str">
            <v>KABEL KPL. SPINNEREI 5-RSM FLEX-A</v>
          </cell>
          <cell r="C10189">
            <v>108</v>
          </cell>
          <cell r="D10189">
            <v>115.24</v>
          </cell>
          <cell r="E10189">
            <v>223.24</v>
          </cell>
        </row>
        <row r="10190">
          <cell r="A10190" t="str">
            <v>795014001</v>
          </cell>
          <cell r="B10190" t="str">
            <v>VERBINDUNGSLEITUNGEN KPL. SPINNEREI PUTZMASCHINE</v>
          </cell>
          <cell r="C10190">
            <v>297</v>
          </cell>
          <cell r="D10190">
            <v>345.57</v>
          </cell>
          <cell r="E10190">
            <v>642.57000000000005</v>
          </cell>
        </row>
        <row r="10191">
          <cell r="A10191" t="str">
            <v>795014150</v>
          </cell>
          <cell r="B10191" t="str">
            <v>VERBINDUNGSLEITUNGEN KPL. SPINNEREI VERBINDUNGS-/</v>
          </cell>
          <cell r="C10191">
            <v>54</v>
          </cell>
          <cell r="D10191">
            <v>86.83</v>
          </cell>
          <cell r="E10191">
            <v>140.83000000000001</v>
          </cell>
        </row>
        <row r="10192">
          <cell r="A10192" t="str">
            <v>795014201</v>
          </cell>
          <cell r="B10192" t="str">
            <v>VERBINDUNGSLEITUNGEN KPL. SPINNEREI 1-FLYER</v>
          </cell>
          <cell r="C10192">
            <v>108</v>
          </cell>
          <cell r="D10192">
            <v>287.76</v>
          </cell>
          <cell r="E10192">
            <v>395.76</v>
          </cell>
        </row>
        <row r="10193">
          <cell r="A10193" t="str">
            <v>795014202</v>
          </cell>
          <cell r="B10193" t="str">
            <v>VERBINDUNGSLEITUNGEN KPL. SPINNEREI 2-FLYER</v>
          </cell>
          <cell r="C10193">
            <v>216</v>
          </cell>
          <cell r="D10193">
            <v>512.71</v>
          </cell>
          <cell r="E10193">
            <v>728.71</v>
          </cell>
        </row>
        <row r="10194">
          <cell r="A10194" t="str">
            <v>795014401</v>
          </cell>
          <cell r="B10194" t="str">
            <v>VERBINDUNGSLEITUNGEN KPL. SPINNEREI FLEX-A 5-RSM</v>
          </cell>
          <cell r="C10194">
            <v>72</v>
          </cell>
          <cell r="D10194">
            <v>104.53</v>
          </cell>
          <cell r="E10194">
            <v>176.53</v>
          </cell>
        </row>
        <row r="10195">
          <cell r="A10195" t="str">
            <v>798000001</v>
          </cell>
          <cell r="B10195" t="str">
            <v>GLÜHLAMPE MATT 60 WATT, E27</v>
          </cell>
          <cell r="C10195"/>
          <cell r="D10195">
            <v>0.43</v>
          </cell>
          <cell r="E10195">
            <v>0.43</v>
          </cell>
        </row>
        <row r="10196">
          <cell r="A10196" t="str">
            <v>798000002</v>
          </cell>
          <cell r="B10196" t="str">
            <v>KALTLICHTREFLEKTOR 12V/20W/38Ø 44860 WFL</v>
          </cell>
          <cell r="C10196"/>
          <cell r="D10196">
            <v>1.47</v>
          </cell>
          <cell r="E10196">
            <v>1.47</v>
          </cell>
        </row>
        <row r="10197">
          <cell r="A10197" t="str">
            <v>798000003</v>
          </cell>
          <cell r="B10197" t="str">
            <v>OSRAM-HALOGENL M. ALUREFLEKTOR 12V/20W/8Ø  41930SP</v>
          </cell>
          <cell r="C10197"/>
          <cell r="D10197">
            <v>5.62</v>
          </cell>
          <cell r="E10197">
            <v>5.62</v>
          </cell>
        </row>
        <row r="10198">
          <cell r="A10198" t="str">
            <v>798000004</v>
          </cell>
          <cell r="B10198" t="str">
            <v xml:space="preserve">OSRAM DULUX L18/21-840 KOMPAKTLEUCHTSTOFFLAMPE </v>
          </cell>
          <cell r="C10198"/>
          <cell r="D10198">
            <v>4.26</v>
          </cell>
          <cell r="E10198">
            <v>4.26</v>
          </cell>
        </row>
        <row r="10199">
          <cell r="A10199" t="str">
            <v>798000005</v>
          </cell>
          <cell r="B10199" t="str">
            <v>QUECKSILBERDAMPFLAMPE HQL400 W; E40</v>
          </cell>
          <cell r="C10199"/>
          <cell r="D10199">
            <v>13.15</v>
          </cell>
          <cell r="E10199">
            <v>13.15</v>
          </cell>
        </row>
        <row r="10200">
          <cell r="A10200" t="str">
            <v>798000006</v>
          </cell>
          <cell r="B10200" t="str">
            <v>LEUCHSTOFFLAMPE TL-D 58/840 SUPER 80 NEUTRAL WEISS</v>
          </cell>
          <cell r="C10200"/>
          <cell r="D10200">
            <v>1.57</v>
          </cell>
          <cell r="E10200">
            <v>1.57</v>
          </cell>
        </row>
        <row r="10201">
          <cell r="A10201" t="str">
            <v>798000007</v>
          </cell>
          <cell r="B10201" t="str">
            <v>HALOLUX CERAM-GLÜHLAMPE 100W/230V, B15D, KLAR</v>
          </cell>
          <cell r="C10201"/>
          <cell r="D10201">
            <v>8.14</v>
          </cell>
          <cell r="E10201">
            <v>8.14</v>
          </cell>
        </row>
        <row r="10202">
          <cell r="A10202" t="str">
            <v>798000008</v>
          </cell>
          <cell r="B10202" t="str">
            <v>HALOLUX CERAM-GLÜHLAMPE 100W/230V, B15D, MATT</v>
          </cell>
          <cell r="C10202"/>
          <cell r="D10202">
            <v>8.14</v>
          </cell>
          <cell r="E10202">
            <v>8.14</v>
          </cell>
        </row>
        <row r="10203">
          <cell r="A10203" t="str">
            <v>798000010</v>
          </cell>
          <cell r="B10203" t="str">
            <v xml:space="preserve">LEUCHSTOFFLAMPE TL-D 15/840, NEUTRALWEISS </v>
          </cell>
          <cell r="C10203"/>
          <cell r="D10203">
            <v>5.56</v>
          </cell>
          <cell r="E10203">
            <v>5.56</v>
          </cell>
        </row>
        <row r="10204">
          <cell r="A10204" t="str">
            <v>798000011</v>
          </cell>
          <cell r="B10204" t="str">
            <v xml:space="preserve">LEUCHSTOFFLAMPE TL-D 18/840, NEUTRALWEISS </v>
          </cell>
          <cell r="C10204"/>
          <cell r="D10204">
            <v>1.7</v>
          </cell>
          <cell r="E10204">
            <v>1.7</v>
          </cell>
        </row>
        <row r="10205">
          <cell r="A10205" t="str">
            <v>798000012</v>
          </cell>
          <cell r="B10205" t="str">
            <v>DULUX EL LONGLIFE  ENERGIESPARLAMPE 20W, E27</v>
          </cell>
          <cell r="C10205"/>
          <cell r="D10205">
            <v>7.74</v>
          </cell>
          <cell r="E10205">
            <v>7.74</v>
          </cell>
        </row>
        <row r="10206">
          <cell r="A10206" t="str">
            <v>798000018</v>
          </cell>
          <cell r="B10206" t="str">
            <v>VORSCHALTGERÄT TRIDONIC EC40A5 FÜR 2X18W</v>
          </cell>
          <cell r="C10206"/>
          <cell r="D10206">
            <v>4.76</v>
          </cell>
          <cell r="E10206">
            <v>4.76</v>
          </cell>
        </row>
        <row r="10207">
          <cell r="A10207" t="str">
            <v>798000019</v>
          </cell>
          <cell r="B10207" t="str">
            <v>OSRAM STARTER ST111 FÜR EINZELSCHALTUNG</v>
          </cell>
          <cell r="C10207"/>
          <cell r="D10207">
            <v>0.38</v>
          </cell>
          <cell r="E10207">
            <v>0.38</v>
          </cell>
        </row>
        <row r="10208">
          <cell r="A10208" t="str">
            <v>798000020</v>
          </cell>
          <cell r="B10208" t="str">
            <v>OSRAM STARTER ST151 FÜR REIHENSCHALTUNG</v>
          </cell>
          <cell r="C10208"/>
          <cell r="D10208">
            <v>0.51</v>
          </cell>
          <cell r="E10208">
            <v>0.51</v>
          </cell>
        </row>
        <row r="10209">
          <cell r="A10209" t="str">
            <v>798000040</v>
          </cell>
          <cell r="B10209" t="str">
            <v>GEBRO-STECKDOSENLEISTE 3-FACH OHNE KABEL</v>
          </cell>
          <cell r="C10209"/>
          <cell r="D10209">
            <v>2.02</v>
          </cell>
          <cell r="E10209">
            <v>2.02</v>
          </cell>
        </row>
        <row r="10210">
          <cell r="A10210" t="str">
            <v>798000042</v>
          </cell>
          <cell r="B10210" t="str">
            <v>WECHSELSCHALTER AP BUJ 2601/6WS (DIN 933)</v>
          </cell>
          <cell r="C10210"/>
          <cell r="D10210">
            <v>5.42</v>
          </cell>
          <cell r="E10210">
            <v>5.42</v>
          </cell>
        </row>
        <row r="10211">
          <cell r="A10211" t="str">
            <v>798000050</v>
          </cell>
          <cell r="B10211" t="str">
            <v>B&amp;J STECKDOSENEINSATZ 20 EUC-214 (DIN 933)</v>
          </cell>
          <cell r="C10211"/>
          <cell r="D10211">
            <v>3.82</v>
          </cell>
          <cell r="E10211">
            <v>3.82</v>
          </cell>
        </row>
        <row r="10212">
          <cell r="A10212" t="str">
            <v>798000060</v>
          </cell>
          <cell r="B10212" t="str">
            <v>B&amp;J RAHMEN 1-FACH REFLEX-SI ALPINWEISS 2511-214</v>
          </cell>
          <cell r="C10212"/>
          <cell r="D10212">
            <v>1.24</v>
          </cell>
          <cell r="E10212">
            <v>1.24</v>
          </cell>
        </row>
        <row r="10213">
          <cell r="A10213" t="str">
            <v>798000061</v>
          </cell>
          <cell r="B10213" t="str">
            <v>B&amp;J RAHMEN 2-FACH REFLEX-SI ALPINWEISS 2512-214</v>
          </cell>
          <cell r="C10213"/>
          <cell r="D10213">
            <v>1.24</v>
          </cell>
          <cell r="E10213">
            <v>1.24</v>
          </cell>
        </row>
        <row r="10214">
          <cell r="A10214" t="str">
            <v>798000100</v>
          </cell>
          <cell r="B10214" t="str">
            <v>JUNG SCHUKOSTECKDOSE CD520WW</v>
          </cell>
          <cell r="C10214">
            <v>0</v>
          </cell>
          <cell r="D10214">
            <v>2.2200000000000002</v>
          </cell>
          <cell r="E10214">
            <v>2.2200000000000002</v>
          </cell>
        </row>
        <row r="10215">
          <cell r="A10215" t="str">
            <v>798000101</v>
          </cell>
          <cell r="B10215" t="str">
            <v>JUNG UNIVERSALSCHALTER 506U</v>
          </cell>
          <cell r="C10215"/>
          <cell r="D10215">
            <v>3.14</v>
          </cell>
          <cell r="E10215">
            <v>3.14</v>
          </cell>
        </row>
        <row r="10216">
          <cell r="A10216" t="str">
            <v>798000102</v>
          </cell>
          <cell r="B10216" t="str">
            <v>JUNG TASTER 531U</v>
          </cell>
          <cell r="C10216"/>
          <cell r="D10216">
            <v>3.55</v>
          </cell>
          <cell r="E10216">
            <v>3.55</v>
          </cell>
        </row>
        <row r="10217">
          <cell r="A10217" t="str">
            <v>798000103</v>
          </cell>
          <cell r="B10217" t="str">
            <v>JUNG DOPPELWECHSEL 509U</v>
          </cell>
          <cell r="C10217"/>
          <cell r="D10217">
            <v>9.64</v>
          </cell>
          <cell r="E10217">
            <v>9.64</v>
          </cell>
        </row>
        <row r="10218">
          <cell r="A10218" t="str">
            <v>798000104</v>
          </cell>
          <cell r="B10218" t="str">
            <v>JUNG WECHSEL 806NAW</v>
          </cell>
          <cell r="C10218">
            <v>0</v>
          </cell>
          <cell r="D10218">
            <v>8.32</v>
          </cell>
          <cell r="E10218">
            <v>8.32</v>
          </cell>
        </row>
        <row r="10219">
          <cell r="A10219" t="str">
            <v>798000105</v>
          </cell>
          <cell r="B10219" t="str">
            <v>JUNG KOMBINATION SCHUKOSTECKDOSE+WECHSEL 876NAW</v>
          </cell>
          <cell r="C10219">
            <v>0</v>
          </cell>
          <cell r="D10219">
            <v>24.27</v>
          </cell>
          <cell r="E10219">
            <v>24.27</v>
          </cell>
        </row>
        <row r="10220">
          <cell r="A10220" t="str">
            <v>798000106</v>
          </cell>
          <cell r="B10220" t="str">
            <v>JUNG EINSATZ 893-2 M20X1,5 VERSCHRAUBUNG</v>
          </cell>
          <cell r="C10220">
            <v>0</v>
          </cell>
          <cell r="D10220">
            <v>2.57</v>
          </cell>
          <cell r="E10220">
            <v>2.57</v>
          </cell>
        </row>
        <row r="10221">
          <cell r="A10221" t="str">
            <v>798000110</v>
          </cell>
          <cell r="B10221" t="str">
            <v>JUNG WIPPE (UNIVERSAL) CD590WW</v>
          </cell>
          <cell r="C10221"/>
          <cell r="D10221">
            <v>2.75</v>
          </cell>
          <cell r="E10221">
            <v>2.75</v>
          </cell>
        </row>
        <row r="10222">
          <cell r="A10222" t="str">
            <v>798000111</v>
          </cell>
          <cell r="B10222" t="str">
            <v>JUNG WIPPE (SERIENSCH) CD595WW</v>
          </cell>
          <cell r="C10222"/>
          <cell r="D10222">
            <v>3.79</v>
          </cell>
          <cell r="E10222">
            <v>3.79</v>
          </cell>
        </row>
        <row r="10223">
          <cell r="A10223" t="str">
            <v>798000120</v>
          </cell>
          <cell r="B10223" t="str">
            <v>JUNG RAHMEN  1-FACH CD581WW</v>
          </cell>
          <cell r="C10223"/>
          <cell r="D10223">
            <v>2.0499999999999998</v>
          </cell>
          <cell r="E10223">
            <v>2.0499999999999998</v>
          </cell>
        </row>
        <row r="10224">
          <cell r="A10224" t="str">
            <v>798000121</v>
          </cell>
          <cell r="B10224" t="str">
            <v>JUNG RAHMEN  2-FACH CD582WW</v>
          </cell>
          <cell r="C10224"/>
          <cell r="D10224">
            <v>3.35</v>
          </cell>
          <cell r="E10224">
            <v>3.35</v>
          </cell>
        </row>
        <row r="10225">
          <cell r="A10225" t="str">
            <v>798000122</v>
          </cell>
          <cell r="B10225" t="str">
            <v>JUNG RAHMEN  3-FACH CD583WW</v>
          </cell>
          <cell r="C10225"/>
          <cell r="D10225">
            <v>4.3499999999999996</v>
          </cell>
          <cell r="E10225">
            <v>4.3499999999999996</v>
          </cell>
        </row>
        <row r="10226">
          <cell r="A10226" t="str">
            <v>798000200</v>
          </cell>
          <cell r="B10226" t="str">
            <v>HOHLWANDDOSE  9068- 03</v>
          </cell>
          <cell r="C10226">
            <v>0</v>
          </cell>
          <cell r="D10226">
            <v>1.5329999999999999</v>
          </cell>
          <cell r="E10226">
            <v>1.5329999999999999</v>
          </cell>
        </row>
        <row r="10227">
          <cell r="A10227" t="str">
            <v>798001001</v>
          </cell>
          <cell r="B10227" t="str">
            <v>1PROT DATENANSCHLUSSDOSE Cat6a 2xRJ45S, KABE-SENKR</v>
          </cell>
          <cell r="C10227">
            <v>0</v>
          </cell>
          <cell r="D10227">
            <v>6.72</v>
          </cell>
          <cell r="E10227">
            <v>6.72</v>
          </cell>
        </row>
        <row r="10228">
          <cell r="A10228" t="str">
            <v>798001002</v>
          </cell>
          <cell r="B10228" t="str">
            <v>AUTOMATENKASTEN 1-REIHIG AK 03</v>
          </cell>
          <cell r="C10228"/>
          <cell r="D10228">
            <v>12.73</v>
          </cell>
          <cell r="E10228">
            <v>12.73</v>
          </cell>
        </row>
        <row r="10229">
          <cell r="A10229" t="str">
            <v>798001003</v>
          </cell>
          <cell r="B10229" t="str">
            <v>DIGITALSCHALTUHR TR610, THEBEN</v>
          </cell>
          <cell r="C10229"/>
          <cell r="D10229">
            <v>43.55</v>
          </cell>
          <cell r="E10229">
            <v>43.55</v>
          </cell>
        </row>
        <row r="10230">
          <cell r="A10230" t="str">
            <v>798004001</v>
          </cell>
          <cell r="B10230" t="str">
            <v>COMPACT-VERBINDUNGSKLEMME 3-LEITER MIT HEBEL</v>
          </cell>
          <cell r="C10230">
            <v>0</v>
          </cell>
          <cell r="D10230">
            <v>0.28899999999999998</v>
          </cell>
          <cell r="E10230">
            <v>0.28899999999999998</v>
          </cell>
        </row>
        <row r="10231">
          <cell r="A10231" t="str">
            <v>799000001</v>
          </cell>
          <cell r="B10231" t="str">
            <v xml:space="preserve">ADERENDHÜLSEN-CRIMPZANGE PZ40,5-4MM  </v>
          </cell>
          <cell r="C10231"/>
          <cell r="D10231">
            <v>77.099999999999994</v>
          </cell>
          <cell r="E10231">
            <v>77.099999999999994</v>
          </cell>
        </row>
        <row r="10232">
          <cell r="A10232" t="str">
            <v>799000002</v>
          </cell>
          <cell r="B10232" t="str">
            <v>AUTOMAT.ABISOLIERZANGE 0,25-6MM, GLAS</v>
          </cell>
          <cell r="C10232"/>
          <cell r="D10232">
            <v>39.880000000000003</v>
          </cell>
          <cell r="E10232">
            <v>39.880000000000003</v>
          </cell>
        </row>
        <row r="10233">
          <cell r="A10233" t="str">
            <v>799000003</v>
          </cell>
          <cell r="B10233" t="str">
            <v>ADERENDHÜLSEN-CRIMPZANGE 0,25-6MM</v>
          </cell>
          <cell r="C10233">
            <v>0</v>
          </cell>
          <cell r="D10233">
            <v>12.59</v>
          </cell>
          <cell r="E10233">
            <v>12.59</v>
          </cell>
        </row>
        <row r="10234">
          <cell r="A10234" t="str">
            <v>799000004</v>
          </cell>
          <cell r="B10234" t="str">
            <v>Crimpzange für Aderendhülsen 16 mm2</v>
          </cell>
          <cell r="C10234">
            <v>0</v>
          </cell>
          <cell r="D10234">
            <v>113</v>
          </cell>
          <cell r="E10234">
            <v>113</v>
          </cell>
        </row>
        <row r="10235">
          <cell r="A10235" t="str">
            <v>799000005</v>
          </cell>
          <cell r="B10235" t="str">
            <v>KLAUKE PRESSZANGE K05</v>
          </cell>
          <cell r="C10235"/>
          <cell r="D10235">
            <v>22.1</v>
          </cell>
          <cell r="E10235">
            <v>22.1</v>
          </cell>
        </row>
        <row r="10236">
          <cell r="A10236" t="str">
            <v>799000006</v>
          </cell>
          <cell r="B10236" t="str">
            <v>UNIVERSALSCHERE CUT-1105; GLAS</v>
          </cell>
          <cell r="C10236"/>
          <cell r="D10236">
            <v>25.4</v>
          </cell>
          <cell r="E10236">
            <v>25.4</v>
          </cell>
        </row>
        <row r="10237">
          <cell r="A10237" t="str">
            <v>799000007</v>
          </cell>
          <cell r="B10237" t="str">
            <v>KLINGENSCHÄRFER CUT-0020; GLAS</v>
          </cell>
          <cell r="C10237"/>
          <cell r="D10237">
            <v>5.75</v>
          </cell>
          <cell r="E10237">
            <v>5.75</v>
          </cell>
        </row>
        <row r="10238">
          <cell r="A10238" t="str">
            <v>799000008</v>
          </cell>
          <cell r="B10238" t="str">
            <v>SCHRAUBENDREHER SZF 1 - 0,6X3, 5</v>
          </cell>
          <cell r="C10238">
            <v>0</v>
          </cell>
          <cell r="D10238">
            <v>4.8499999999999996</v>
          </cell>
          <cell r="E10238">
            <v>4.8499999999999996</v>
          </cell>
        </row>
        <row r="10239">
          <cell r="A10239" t="str">
            <v>799000009</v>
          </cell>
          <cell r="B10239" t="str">
            <v>SCHRAUBENDREHER SIRIUS 3,0x0,5x100 TEILISOLIERT</v>
          </cell>
          <cell r="C10239">
            <v>0</v>
          </cell>
          <cell r="D10239">
            <v>3.02</v>
          </cell>
          <cell r="E10239">
            <v>3.02</v>
          </cell>
        </row>
        <row r="10240">
          <cell r="A10240" t="str">
            <v>799001001</v>
          </cell>
          <cell r="B10240" t="str">
            <v>WERKSTATTWAGEN TOOLCAR 8</v>
          </cell>
          <cell r="C10240">
            <v>0</v>
          </cell>
          <cell r="D10240">
            <v>693.88</v>
          </cell>
          <cell r="E10240">
            <v>693.88</v>
          </cell>
        </row>
        <row r="10241">
          <cell r="A10241" t="str">
            <v>799001002</v>
          </cell>
          <cell r="B10241" t="str">
            <v>HARTSCHAUMEINSATZ RATSCHEN-RINGSCHLÜSSEL-SATZ 0</v>
          </cell>
          <cell r="C10241">
            <v>0</v>
          </cell>
          <cell r="D10241">
            <v>11.85</v>
          </cell>
          <cell r="E10241">
            <v>11.85</v>
          </cell>
        </row>
        <row r="10242">
          <cell r="A10242" t="str">
            <v>799001003</v>
          </cell>
          <cell r="B10242" t="str">
            <v>MAULSCHLÜSSEL / RATSCHEN-RINGSCHLÜSSEL 8MM</v>
          </cell>
          <cell r="C10242">
            <v>0</v>
          </cell>
          <cell r="D10242">
            <v>7.27</v>
          </cell>
          <cell r="E10242">
            <v>7.27</v>
          </cell>
        </row>
        <row r="10243">
          <cell r="A10243" t="str">
            <v>799001004</v>
          </cell>
          <cell r="B10243" t="str">
            <v>MAULSCHLÜSSEL / RATSCHEN-RINGSCHLÜSSEL 10MM</v>
          </cell>
          <cell r="C10243">
            <v>0</v>
          </cell>
          <cell r="D10243">
            <v>7.65</v>
          </cell>
          <cell r="E10243">
            <v>7.65</v>
          </cell>
        </row>
        <row r="10244">
          <cell r="A10244" t="str">
            <v>799001005</v>
          </cell>
          <cell r="B10244" t="str">
            <v>MAULSCHLÜSSEL / RATSCHEN-RINGSCHLÜSSEL 13MM</v>
          </cell>
          <cell r="C10244">
            <v>0</v>
          </cell>
          <cell r="D10244">
            <v>5.75</v>
          </cell>
          <cell r="E10244">
            <v>5.75</v>
          </cell>
        </row>
        <row r="10245">
          <cell r="A10245" t="str">
            <v>799001006</v>
          </cell>
          <cell r="B10245" t="str">
            <v>MAULSCHLÜSSEL / RATSCHEN-RINGSCHLÜSSEL 17MM</v>
          </cell>
          <cell r="C10245">
            <v>0</v>
          </cell>
          <cell r="D10245">
            <v>10.35</v>
          </cell>
          <cell r="E10245">
            <v>10.35</v>
          </cell>
        </row>
        <row r="10246">
          <cell r="A10246" t="str">
            <v>799001010</v>
          </cell>
          <cell r="B10246" t="str">
            <v>RING-MAULSCHLÜSSEL 6MM</v>
          </cell>
          <cell r="C10246">
            <v>0</v>
          </cell>
          <cell r="D10246">
            <v>1.87</v>
          </cell>
          <cell r="E10246">
            <v>1.87</v>
          </cell>
        </row>
        <row r="10247">
          <cell r="A10247" t="str">
            <v>799001011</v>
          </cell>
          <cell r="B10247" t="str">
            <v>RING-MAULSCHLÜSSEL 7MM</v>
          </cell>
          <cell r="C10247">
            <v>0</v>
          </cell>
          <cell r="D10247">
            <v>1.85</v>
          </cell>
          <cell r="E10247">
            <v>1.85</v>
          </cell>
        </row>
        <row r="10248">
          <cell r="A10248" t="str">
            <v>799001012</v>
          </cell>
          <cell r="B10248" t="str">
            <v>RING-MAULSCHLÜSSEL 11MM</v>
          </cell>
          <cell r="C10248">
            <v>0</v>
          </cell>
          <cell r="D10248">
            <v>2</v>
          </cell>
          <cell r="E10248">
            <v>2</v>
          </cell>
        </row>
        <row r="10249">
          <cell r="A10249" t="str">
            <v>799001013</v>
          </cell>
          <cell r="B10249" t="str">
            <v>RING-MAULSCHLÜSSEL 14MM</v>
          </cell>
          <cell r="C10249">
            <v>0</v>
          </cell>
          <cell r="D10249">
            <v>2.61</v>
          </cell>
          <cell r="E10249">
            <v>2.61</v>
          </cell>
        </row>
        <row r="10250">
          <cell r="A10250" t="str">
            <v>799001014</v>
          </cell>
          <cell r="B10250" t="str">
            <v>RING-MAULSCHLÜSSEL 16MM</v>
          </cell>
          <cell r="C10250">
            <v>0</v>
          </cell>
          <cell r="D10250">
            <v>3.11</v>
          </cell>
          <cell r="E10250">
            <v>3.11</v>
          </cell>
        </row>
        <row r="10251">
          <cell r="A10251" t="str">
            <v>799001015</v>
          </cell>
          <cell r="B10251" t="str">
            <v>RING-MAULSCHLÜSSEL 18MM</v>
          </cell>
          <cell r="C10251">
            <v>0</v>
          </cell>
          <cell r="D10251">
            <v>3.31</v>
          </cell>
          <cell r="E10251">
            <v>3.31</v>
          </cell>
        </row>
        <row r="10252">
          <cell r="A10252" t="str">
            <v>799001016</v>
          </cell>
          <cell r="B10252" t="str">
            <v>RING-MAULSCHLÜSSEL 19MM</v>
          </cell>
          <cell r="C10252">
            <v>0</v>
          </cell>
          <cell r="D10252">
            <v>3.68</v>
          </cell>
          <cell r="E10252">
            <v>3.68</v>
          </cell>
        </row>
        <row r="10253">
          <cell r="A10253" t="str">
            <v>799001020</v>
          </cell>
          <cell r="B10253" t="str">
            <v>HARTSCHAUMEINSATZ STECKSCHLÜSSEL-SORTIMENT 3/8" 23</v>
          </cell>
          <cell r="C10253">
            <v>0</v>
          </cell>
          <cell r="D10253">
            <v>131.86000000000001</v>
          </cell>
          <cell r="E10253">
            <v>131.86000000000001</v>
          </cell>
        </row>
        <row r="10254">
          <cell r="A10254" t="str">
            <v>799001030</v>
          </cell>
          <cell r="B10254" t="str">
            <v>HARTSCHAUMEINSATZ STECKSCHLÜSSEL-SATZ VOLLISOLI. 6</v>
          </cell>
          <cell r="C10254">
            <v>0</v>
          </cell>
          <cell r="D10254">
            <v>51.98</v>
          </cell>
          <cell r="E10254">
            <v>51.98</v>
          </cell>
        </row>
        <row r="10255">
          <cell r="A10255" t="str">
            <v>799001031</v>
          </cell>
          <cell r="B10255" t="str">
            <v>HARTSCHAUMEINSATZ MICRO-SCHRAUBENDREHER-</v>
          </cell>
          <cell r="C10255">
            <v>0</v>
          </cell>
          <cell r="D10255">
            <v>40.28</v>
          </cell>
          <cell r="E10255">
            <v>40.28</v>
          </cell>
        </row>
        <row r="10256">
          <cell r="A10256" t="str">
            <v>799001032</v>
          </cell>
          <cell r="B10256" t="str">
            <v>HARTSCHAUMEINSATZ SCHRAUBENDREHER-SORTIMENT</v>
          </cell>
          <cell r="C10256">
            <v>0</v>
          </cell>
          <cell r="D10256">
            <v>11.85</v>
          </cell>
          <cell r="E10256">
            <v>11.85</v>
          </cell>
        </row>
        <row r="10257">
          <cell r="A10257" t="str">
            <v>799001033</v>
          </cell>
          <cell r="B10257" t="str">
            <v>ELEKTRIKER-SCHRAUBENDREHER VOLLISOLIERT 0</v>
          </cell>
          <cell r="C10257">
            <v>0</v>
          </cell>
          <cell r="D10257">
            <v>8.2100000000000009</v>
          </cell>
          <cell r="E10257">
            <v>8.2100000000000009</v>
          </cell>
        </row>
        <row r="10258">
          <cell r="A10258" t="str">
            <v>799001034</v>
          </cell>
          <cell r="B10258" t="str">
            <v>ELEKTRIKER-SCHRAUBENDREHER-SATZ VOLLISOLIERT</v>
          </cell>
          <cell r="C10258">
            <v>0</v>
          </cell>
          <cell r="D10258">
            <v>24.62</v>
          </cell>
          <cell r="E10258">
            <v>24.62</v>
          </cell>
        </row>
        <row r="10259">
          <cell r="A10259" t="str">
            <v>799001035</v>
          </cell>
          <cell r="B10259" t="str">
            <v>SCHRAUBENDREHER-SATZ FÜR PHILLIPS MIT KRAFTFORM-</v>
          </cell>
          <cell r="C10259">
            <v>0</v>
          </cell>
          <cell r="D10259">
            <v>17.78</v>
          </cell>
          <cell r="E10259">
            <v>17.78</v>
          </cell>
        </row>
        <row r="10260">
          <cell r="A10260" t="str">
            <v>799001036</v>
          </cell>
          <cell r="B10260" t="str">
            <v>SCHRAUBENDREHER MIT SCHLAGKAPPE KRAFTFORM-</v>
          </cell>
          <cell r="C10260">
            <v>0</v>
          </cell>
          <cell r="D10260">
            <v>4.03</v>
          </cell>
          <cell r="E10260">
            <v>4.03</v>
          </cell>
        </row>
        <row r="10261">
          <cell r="A10261" t="str">
            <v>799001037</v>
          </cell>
          <cell r="B10261" t="str">
            <v>ELEKTRIKER-SCHRAUBENDREHER VOLLISOLIERT</v>
          </cell>
          <cell r="C10261">
            <v>0</v>
          </cell>
          <cell r="D10261">
            <v>8.51</v>
          </cell>
          <cell r="E10261">
            <v>8.51</v>
          </cell>
        </row>
        <row r="10262">
          <cell r="A10262" t="str">
            <v>799001050</v>
          </cell>
          <cell r="B10262" t="str">
            <v>HARTSCHAUMEINSATZ ABISOLIERWERKZEUG-SORTIMENT 0</v>
          </cell>
          <cell r="C10262">
            <v>0</v>
          </cell>
          <cell r="D10262">
            <v>10.52</v>
          </cell>
          <cell r="E10262">
            <v>10.52</v>
          </cell>
        </row>
        <row r="10263">
          <cell r="A10263" t="str">
            <v>799001052</v>
          </cell>
          <cell r="B10263" t="str">
            <v>HARTSCHAUMEINSATZ CRIMPZANGE-/ BEHÄLTER-</v>
          </cell>
          <cell r="C10263">
            <v>0</v>
          </cell>
          <cell r="D10263">
            <v>81.7</v>
          </cell>
          <cell r="E10263">
            <v>81.7</v>
          </cell>
        </row>
        <row r="10264">
          <cell r="A10264" t="str">
            <v>799001053</v>
          </cell>
          <cell r="B10264" t="str">
            <v>HARTSCHAUMEINSATZ ZANGEN-SORTIMENT 0</v>
          </cell>
          <cell r="C10264">
            <v>0</v>
          </cell>
          <cell r="D10264">
            <v>10.52</v>
          </cell>
          <cell r="E10264">
            <v>10.52</v>
          </cell>
        </row>
        <row r="10265">
          <cell r="A10265" t="str">
            <v>799001060</v>
          </cell>
          <cell r="B10265" t="str">
            <v>ABISOLIERZANGE 6MM²</v>
          </cell>
          <cell r="C10265">
            <v>0</v>
          </cell>
          <cell r="D10265">
            <v>52.5</v>
          </cell>
          <cell r="E10265">
            <v>52.5</v>
          </cell>
        </row>
        <row r="10266">
          <cell r="A10266" t="str">
            <v>799001061</v>
          </cell>
          <cell r="B10266" t="str">
            <v>SEITENSCHNEIDER VERCHROMT VDE-ISOLIERT 140MM</v>
          </cell>
          <cell r="C10266">
            <v>0</v>
          </cell>
          <cell r="D10266">
            <v>14.17</v>
          </cell>
          <cell r="E10266">
            <v>14.17</v>
          </cell>
        </row>
        <row r="10267">
          <cell r="A10267" t="str">
            <v>799001062</v>
          </cell>
          <cell r="B10267" t="str">
            <v>WASSERPUMPENZANGE ALLIGATOR VDE-GRIFFHÜLLEN 250MM</v>
          </cell>
          <cell r="C10267">
            <v>0</v>
          </cell>
          <cell r="D10267">
            <v>18.760000000000002</v>
          </cell>
          <cell r="E10267">
            <v>18.760000000000002</v>
          </cell>
        </row>
        <row r="10268">
          <cell r="A10268" t="str">
            <v>799001063</v>
          </cell>
          <cell r="B10268" t="str">
            <v>FLACHRUNDZANGE GERADE VDE-ISOLIERT 200MM</v>
          </cell>
          <cell r="C10268">
            <v>0</v>
          </cell>
          <cell r="D10268">
            <v>16.8</v>
          </cell>
          <cell r="E10268">
            <v>16.8</v>
          </cell>
        </row>
        <row r="10269">
          <cell r="A10269" t="str">
            <v>799001064</v>
          </cell>
          <cell r="B10269" t="str">
            <v>KOMBIZANGE VERCHROMT VDE-ISOLIERT 180MM</v>
          </cell>
          <cell r="C10269">
            <v>0</v>
          </cell>
          <cell r="D10269">
            <v>13.29</v>
          </cell>
          <cell r="E10269">
            <v>13.29</v>
          </cell>
        </row>
        <row r="10270">
          <cell r="A10270" t="str">
            <v>799001065</v>
          </cell>
          <cell r="B10270" t="str">
            <v>MECHANIKERZANGE VERCHROMT OVAL-SPITZ 40°</v>
          </cell>
          <cell r="C10270">
            <v>0</v>
          </cell>
          <cell r="D10270">
            <v>28.73</v>
          </cell>
          <cell r="E10270">
            <v>28.73</v>
          </cell>
        </row>
        <row r="10271">
          <cell r="A10271" t="str">
            <v>799001066</v>
          </cell>
          <cell r="B10271" t="str">
            <v>ALLZWECKSCHERE 200MM</v>
          </cell>
          <cell r="C10271">
            <v>0</v>
          </cell>
          <cell r="D10271">
            <v>42.77</v>
          </cell>
          <cell r="E10271">
            <v>42.77</v>
          </cell>
        </row>
        <row r="10272">
          <cell r="A10272" t="str">
            <v>799001067</v>
          </cell>
          <cell r="B10272" t="str">
            <v>ELEKTRONIKZANGE-SORTIMENT 4-TEILIG 4</v>
          </cell>
          <cell r="C10272">
            <v>0</v>
          </cell>
          <cell r="D10272">
            <v>38.229999999999997</v>
          </cell>
          <cell r="E10272">
            <v>38.229999999999997</v>
          </cell>
        </row>
        <row r="10273">
          <cell r="A10273" t="str">
            <v>799001068</v>
          </cell>
          <cell r="B10273" t="str">
            <v>ELEKTRONIK-SEITENSCHNEIDER SUPER KRIPS GRIFFE ABL.</v>
          </cell>
          <cell r="C10273">
            <v>0</v>
          </cell>
          <cell r="D10273">
            <v>12.96</v>
          </cell>
          <cell r="E10273">
            <v>12.96</v>
          </cell>
        </row>
        <row r="10274">
          <cell r="A10274" t="str">
            <v>799001069</v>
          </cell>
          <cell r="B10274" t="str">
            <v>CRIMPZANGE FÜR ADERENDHÜLSEN PZ4</v>
          </cell>
          <cell r="C10274">
            <v>0</v>
          </cell>
          <cell r="D10274">
            <v>123.12</v>
          </cell>
          <cell r="E10274">
            <v>123.12</v>
          </cell>
        </row>
        <row r="10275">
          <cell r="A10275" t="str">
            <v>799001070</v>
          </cell>
          <cell r="B10275" t="str">
            <v>CRIMPZANGE FÜR ADERENDHÜLSEN 10MM</v>
          </cell>
          <cell r="C10275">
            <v>0</v>
          </cell>
          <cell r="D10275">
            <v>126.96</v>
          </cell>
          <cell r="E10275">
            <v>126.96</v>
          </cell>
        </row>
        <row r="10276">
          <cell r="A10276" t="str">
            <v>799001080</v>
          </cell>
          <cell r="B10276" t="str">
            <v>SCHLOSSERHAMMER MIT STIELSCHUTZKRAGEN 600g</v>
          </cell>
          <cell r="C10276">
            <v>0</v>
          </cell>
          <cell r="D10276">
            <v>8.2799999999999994</v>
          </cell>
          <cell r="E10276">
            <v>8.2799999999999994</v>
          </cell>
        </row>
        <row r="10277">
          <cell r="A10277" t="str">
            <v>799001081</v>
          </cell>
          <cell r="B10277" t="str">
            <v>SELBSTSCHLAGENDER KÖRNER MIT SPITZE 130</v>
          </cell>
          <cell r="C10277">
            <v>0</v>
          </cell>
          <cell r="D10277">
            <v>12.84</v>
          </cell>
          <cell r="E10277">
            <v>12.84</v>
          </cell>
        </row>
        <row r="10278">
          <cell r="A10278" t="str">
            <v>799001082</v>
          </cell>
          <cell r="B10278" t="str">
            <v xml:space="preserve">SCHALTSCHRANK-SCHLÜSSEL </v>
          </cell>
          <cell r="C10278">
            <v>0</v>
          </cell>
          <cell r="D10278">
            <v>11.22</v>
          </cell>
          <cell r="E10278">
            <v>11.22</v>
          </cell>
        </row>
        <row r="10279">
          <cell r="A10279" t="str">
            <v>799001083</v>
          </cell>
          <cell r="B10279" t="str">
            <v xml:space="preserve">6-KANT-WINKELSCHRAUBENDREHER-SATZ MIT HALTEKUGEL </v>
          </cell>
          <cell r="C10279">
            <v>0</v>
          </cell>
          <cell r="D10279">
            <v>14.95</v>
          </cell>
          <cell r="E10279">
            <v>14.95</v>
          </cell>
        </row>
        <row r="10280">
          <cell r="A10280" t="str">
            <v>799001084</v>
          </cell>
          <cell r="B10280" t="str">
            <v>HAND-ENTGRATER 90° 12,4MM</v>
          </cell>
          <cell r="C10280">
            <v>0</v>
          </cell>
          <cell r="D10280">
            <v>16.11</v>
          </cell>
          <cell r="E10280">
            <v>16.11</v>
          </cell>
        </row>
        <row r="10281">
          <cell r="A10281" t="str">
            <v>799001085</v>
          </cell>
          <cell r="B10281" t="str">
            <v>SCHALTSCHRANK-WASSERWAAGE MIT MAGNET 250MM</v>
          </cell>
          <cell r="C10281">
            <v>0</v>
          </cell>
          <cell r="D10281">
            <v>10.210000000000001</v>
          </cell>
          <cell r="E10281">
            <v>10.210000000000001</v>
          </cell>
        </row>
        <row r="10282">
          <cell r="A10282" t="str">
            <v>799001086</v>
          </cell>
          <cell r="B10282" t="str">
            <v>DURCHGANGSLOCH-MASCHINE-GEWINDEBOHRER +</v>
          </cell>
          <cell r="C10282">
            <v>0</v>
          </cell>
          <cell r="D10282">
            <v>111.89</v>
          </cell>
          <cell r="E10282">
            <v>111.89</v>
          </cell>
        </row>
        <row r="10283">
          <cell r="A10283" t="str">
            <v>799001087</v>
          </cell>
          <cell r="B10283" t="str">
            <v>HARTSCHAUMEINSATZ MESSWERKZEUG-SORTIMENT 0</v>
          </cell>
          <cell r="C10283">
            <v>0</v>
          </cell>
          <cell r="D10283">
            <v>12.2</v>
          </cell>
          <cell r="E10283">
            <v>12.2</v>
          </cell>
        </row>
        <row r="10284">
          <cell r="A10284" t="str">
            <v>799001088</v>
          </cell>
          <cell r="B10284" t="str">
            <v>MESSSCHIEBER 150MM</v>
          </cell>
          <cell r="C10284">
            <v>0</v>
          </cell>
          <cell r="D10284">
            <v>22.68</v>
          </cell>
          <cell r="E10284">
            <v>22.68</v>
          </cell>
        </row>
        <row r="10285">
          <cell r="A10285" t="str">
            <v>799001089</v>
          </cell>
          <cell r="B10285" t="str">
            <v>ANSCHLAGWINKEL GENAUIGKEIT 2 150X100MM</v>
          </cell>
          <cell r="C10285">
            <v>0</v>
          </cell>
          <cell r="D10285">
            <v>16.32</v>
          </cell>
          <cell r="E10285">
            <v>16.32</v>
          </cell>
        </row>
        <row r="10286">
          <cell r="A10286" t="str">
            <v>799001090</v>
          </cell>
          <cell r="B10286" t="str">
            <v>GERADE HARTMETALL-REISSNADEL</v>
          </cell>
          <cell r="C10286">
            <v>0</v>
          </cell>
          <cell r="D10286">
            <v>2.68</v>
          </cell>
          <cell r="E10286">
            <v>2.68</v>
          </cell>
        </row>
        <row r="10287">
          <cell r="A10287" t="str">
            <v>799001091</v>
          </cell>
          <cell r="B10287" t="str">
            <v>HARTSCHAUMEINSATZ WERKSTATTFEILEN-SORTIMENT 7</v>
          </cell>
          <cell r="C10287">
            <v>0</v>
          </cell>
          <cell r="D10287">
            <v>38.61</v>
          </cell>
          <cell r="E10287">
            <v>38.61</v>
          </cell>
        </row>
        <row r="10288">
          <cell r="A10288" t="str">
            <v>799001092</v>
          </cell>
          <cell r="B10288" t="str">
            <v>HARTSCHAUMEINSATZ FÜR WERKZEUGSÄTZE 915120</v>
          </cell>
          <cell r="C10288">
            <v>0</v>
          </cell>
          <cell r="D10288">
            <v>9.8800000000000008</v>
          </cell>
          <cell r="E10288">
            <v>9.8800000000000008</v>
          </cell>
        </row>
        <row r="10289">
          <cell r="A10289" t="str">
            <v>799001093</v>
          </cell>
          <cell r="B10289" t="str">
            <v>UNIVERSAL-MESSER MIT 3 KLINGEN 18MM</v>
          </cell>
          <cell r="C10289">
            <v>0</v>
          </cell>
          <cell r="D10289">
            <v>6.78</v>
          </cell>
          <cell r="E10289">
            <v>6.78</v>
          </cell>
        </row>
        <row r="10290">
          <cell r="A10290" t="str">
            <v>799001094</v>
          </cell>
          <cell r="B10290" t="str">
            <v>UNIVERSAL-MESSER MIT 3 KLINGEN 9MM</v>
          </cell>
          <cell r="C10290">
            <v>0</v>
          </cell>
          <cell r="D10290">
            <v>4.0599999999999996</v>
          </cell>
          <cell r="E10290">
            <v>4.0599999999999996</v>
          </cell>
        </row>
        <row r="10291">
          <cell r="A10291" t="str">
            <v>799001095</v>
          </cell>
          <cell r="B10291" t="str">
            <v>ABMANTELMESSER MIT HAKENKLINGE  8-28MM</v>
          </cell>
          <cell r="C10291">
            <v>0</v>
          </cell>
          <cell r="D10291">
            <v>8.6</v>
          </cell>
          <cell r="E10291">
            <v>8.6</v>
          </cell>
        </row>
        <row r="10292">
          <cell r="A10292" t="str">
            <v>799001096</v>
          </cell>
          <cell r="B10292" t="str">
            <v>BITS-SORTIMENT UNIVERSAL 30TEILIG</v>
          </cell>
          <cell r="C10292">
            <v>0</v>
          </cell>
          <cell r="D10292">
            <v>31.77</v>
          </cell>
          <cell r="E10292">
            <v>31.77</v>
          </cell>
        </row>
        <row r="10293">
          <cell r="A10293" t="str">
            <v>799001097</v>
          </cell>
          <cell r="B10293" t="str">
            <v>VOLLSICHT-SCHUTZBRILLE CLEAR</v>
          </cell>
          <cell r="C10293">
            <v>0</v>
          </cell>
          <cell r="D10293">
            <v>8.19</v>
          </cell>
          <cell r="E10293">
            <v>8.19</v>
          </cell>
        </row>
        <row r="10294">
          <cell r="A10294" t="str">
            <v>799001098</v>
          </cell>
          <cell r="B10294" t="str">
            <v>KUNSTSTOFF-SEITENSCHNEIDER 45° ABGEW. 150MM</v>
          </cell>
          <cell r="C10294">
            <v>0</v>
          </cell>
          <cell r="D10294">
            <v>19.8</v>
          </cell>
          <cell r="E10294">
            <v>19.8</v>
          </cell>
        </row>
        <row r="10295">
          <cell r="A10295" t="str">
            <v>799001099</v>
          </cell>
          <cell r="B10295" t="str">
            <v xml:space="preserve">DRIVER-HANDSCHUH-PAAR </v>
          </cell>
          <cell r="C10295">
            <v>0</v>
          </cell>
          <cell r="D10295">
            <v>6.44</v>
          </cell>
          <cell r="E10295">
            <v>6.44</v>
          </cell>
        </row>
        <row r="10296">
          <cell r="A10296" t="str">
            <v>799001100</v>
          </cell>
          <cell r="B10296" t="str">
            <v xml:space="preserve">DRIVER-HANDSCHUH-PAAR </v>
          </cell>
          <cell r="C10296">
            <v>0</v>
          </cell>
          <cell r="D10296">
            <v>6.44</v>
          </cell>
          <cell r="E10296">
            <v>6.44</v>
          </cell>
        </row>
        <row r="10297">
          <cell r="A10297" t="str">
            <v>799001101</v>
          </cell>
          <cell r="B10297" t="str">
            <v>INDUSTRIE PAPIERWISCHTÜCHER</v>
          </cell>
          <cell r="C10297">
            <v>0</v>
          </cell>
          <cell r="D10297">
            <v>24.8</v>
          </cell>
          <cell r="E10297">
            <v>24.8</v>
          </cell>
        </row>
        <row r="10298">
          <cell r="A10298" t="str">
            <v>799001102</v>
          </cell>
          <cell r="B10298" t="str">
            <v>PLASTIKÖLER MIT AUSLAUFROHR 250ML</v>
          </cell>
          <cell r="C10298">
            <v>0</v>
          </cell>
          <cell r="D10298">
            <v>2.46</v>
          </cell>
          <cell r="E10298">
            <v>2.46</v>
          </cell>
        </row>
        <row r="10299">
          <cell r="A10299" t="str">
            <v>799001104</v>
          </cell>
          <cell r="B10299" t="str">
            <v>LANGE PAPIERSCHERE 250ML</v>
          </cell>
          <cell r="C10299">
            <v>0</v>
          </cell>
          <cell r="D10299">
            <v>6.38</v>
          </cell>
          <cell r="E10299">
            <v>6.38</v>
          </cell>
        </row>
        <row r="10300">
          <cell r="A10300" t="str">
            <v>799001105</v>
          </cell>
          <cell r="B10300" t="str">
            <v>KLEBER</v>
          </cell>
          <cell r="C10300">
            <v>0</v>
          </cell>
          <cell r="D10300">
            <v>10.53</v>
          </cell>
          <cell r="E10300">
            <v>10.53</v>
          </cell>
        </row>
        <row r="10301">
          <cell r="A10301" t="str">
            <v>799001106</v>
          </cell>
          <cell r="B10301" t="str">
            <v>UNIVERSAL-TUBENSCHREIBER B</v>
          </cell>
          <cell r="C10301">
            <v>0</v>
          </cell>
          <cell r="D10301">
            <v>3.12</v>
          </cell>
          <cell r="E10301">
            <v>3.12</v>
          </cell>
        </row>
        <row r="10302">
          <cell r="A10302" t="str">
            <v>799001108</v>
          </cell>
          <cell r="B10302" t="str">
            <v>UNIVERSAL-TUBENSCHREIBER R</v>
          </cell>
          <cell r="C10302">
            <v>0</v>
          </cell>
          <cell r="D10302">
            <v>3.12</v>
          </cell>
          <cell r="E10302">
            <v>3.12</v>
          </cell>
        </row>
        <row r="10303">
          <cell r="A10303" t="str">
            <v>799001109</v>
          </cell>
          <cell r="B10303" t="str">
            <v>UNIVERSAL-TUBENSCHREIBER Y</v>
          </cell>
          <cell r="C10303">
            <v>0</v>
          </cell>
          <cell r="D10303">
            <v>3.12</v>
          </cell>
          <cell r="E10303">
            <v>3.12</v>
          </cell>
        </row>
        <row r="10304">
          <cell r="A10304" t="str">
            <v>799001110</v>
          </cell>
          <cell r="B10304" t="str">
            <v>PERMANENTMARKER EDDING 3000BL</v>
          </cell>
          <cell r="C10304">
            <v>0</v>
          </cell>
          <cell r="D10304">
            <v>1.56</v>
          </cell>
          <cell r="E10304">
            <v>1.56</v>
          </cell>
        </row>
        <row r="10305">
          <cell r="A10305" t="str">
            <v>799001150</v>
          </cell>
          <cell r="B10305" t="str">
            <v>PRÄZISIONS-KEGELSENKER 90° 10MM</v>
          </cell>
          <cell r="C10305">
            <v>0</v>
          </cell>
          <cell r="D10305">
            <v>7.04</v>
          </cell>
          <cell r="E10305">
            <v>7.04</v>
          </cell>
        </row>
        <row r="10306">
          <cell r="A10306" t="str">
            <v>799001151</v>
          </cell>
          <cell r="B10306" t="str">
            <v>BLECHBOHRER HSS EINSEITIG 5,2MM</v>
          </cell>
          <cell r="C10306">
            <v>0</v>
          </cell>
          <cell r="D10306">
            <v>0.87</v>
          </cell>
          <cell r="E10306">
            <v>0.87</v>
          </cell>
        </row>
        <row r="10307">
          <cell r="A10307" t="str">
            <v>799001152</v>
          </cell>
          <cell r="B10307" t="str">
            <v>BLECHBOHRER HSS EINSEITIG 8,1MM</v>
          </cell>
          <cell r="C10307">
            <v>0</v>
          </cell>
          <cell r="D10307">
            <v>2.2400000000000002</v>
          </cell>
          <cell r="E10307">
            <v>2.2400000000000002</v>
          </cell>
        </row>
        <row r="10308">
          <cell r="A10308" t="str">
            <v>799001200</v>
          </cell>
          <cell r="B10308" t="str">
            <v>MULTIMETER MM 1-3</v>
          </cell>
          <cell r="C10308">
            <v>0</v>
          </cell>
          <cell r="D10308">
            <v>90.9</v>
          </cell>
          <cell r="E10308">
            <v>90.9</v>
          </cell>
        </row>
        <row r="10309">
          <cell r="A10309" t="str">
            <v>799001201</v>
          </cell>
          <cell r="B10309" t="str">
            <v>SPANNUNGSPRÜFER DUSPOL DIGITAL</v>
          </cell>
          <cell r="C10309">
            <v>0</v>
          </cell>
          <cell r="D10309">
            <v>83.07</v>
          </cell>
          <cell r="E10309">
            <v>83.07</v>
          </cell>
        </row>
        <row r="10310">
          <cell r="A10310" t="str">
            <v>799001202</v>
          </cell>
          <cell r="B10310" t="str">
            <v>SPANNUNGSPRÜFER DUSPOL ANALOG</v>
          </cell>
          <cell r="C10310">
            <v>0</v>
          </cell>
          <cell r="D10310">
            <v>46.2</v>
          </cell>
          <cell r="E10310">
            <v>46.2</v>
          </cell>
        </row>
        <row r="10311">
          <cell r="A10311" t="str">
            <v>799001220</v>
          </cell>
          <cell r="B10311" t="str">
            <v>AKKU-BOHRSCHRAUBER BS12C2</v>
          </cell>
          <cell r="C10311">
            <v>0</v>
          </cell>
          <cell r="D10311">
            <v>141.96</v>
          </cell>
          <cell r="E10311">
            <v>141.96</v>
          </cell>
        </row>
        <row r="10312">
          <cell r="A10312" t="str">
            <v>799001230</v>
          </cell>
          <cell r="B10312" t="str">
            <v>DREHMOMENTSCHLÜSSELSET TURCK LINE + BUS</v>
          </cell>
          <cell r="C10312">
            <v>0</v>
          </cell>
          <cell r="D10312">
            <v>106.45</v>
          </cell>
          <cell r="E10312">
            <v>106.45</v>
          </cell>
        </row>
        <row r="10313">
          <cell r="A10313" t="str">
            <v>799001300</v>
          </cell>
          <cell r="B10313" t="str">
            <v>STUFENBOHRER METRISCH M12-M40</v>
          </cell>
          <cell r="C10313">
            <v>0</v>
          </cell>
          <cell r="D10313">
            <v>112.8</v>
          </cell>
          <cell r="E10313">
            <v>112.8</v>
          </cell>
        </row>
        <row r="10314">
          <cell r="A10314" t="str">
            <v>799001301</v>
          </cell>
          <cell r="B10314" t="str">
            <v xml:space="preserve">RUNDLOCHER  M. EINSPANNZAPFEN GRÖSSE Ø=16.2MM </v>
          </cell>
          <cell r="C10314">
            <v>0</v>
          </cell>
          <cell r="D10314">
            <v>0</v>
          </cell>
          <cell r="E10314">
            <v>0</v>
          </cell>
        </row>
        <row r="10315">
          <cell r="A10315" t="str">
            <v>799001302</v>
          </cell>
          <cell r="B10315" t="str">
            <v>RUNDLOCHER M. GRÖSSE Ø=20,2MM GEWINDE Ø=9,5</v>
          </cell>
          <cell r="C10315">
            <v>0</v>
          </cell>
          <cell r="D10315">
            <v>53.72</v>
          </cell>
          <cell r="E10315">
            <v>53.72</v>
          </cell>
        </row>
        <row r="10316">
          <cell r="A10316" t="str">
            <v>799001303</v>
          </cell>
          <cell r="B10316" t="str">
            <v>RUNDLOCHER M. GRÖSSE Ø=22,5MM GEWINDE Ø=9,5</v>
          </cell>
          <cell r="C10316">
            <v>0</v>
          </cell>
          <cell r="D10316">
            <v>0</v>
          </cell>
          <cell r="E10316">
            <v>0</v>
          </cell>
        </row>
        <row r="10317">
          <cell r="A10317" t="str">
            <v>799001304</v>
          </cell>
          <cell r="B10317" t="str">
            <v>RUNDLOCHER M. GRÖSSE Ø=25,2MM GEWINDE Ø=9,5</v>
          </cell>
          <cell r="C10317">
            <v>0</v>
          </cell>
          <cell r="D10317">
            <v>50.59</v>
          </cell>
          <cell r="E10317">
            <v>50.59</v>
          </cell>
        </row>
        <row r="10318">
          <cell r="A10318" t="str">
            <v>799001305</v>
          </cell>
          <cell r="B10318" t="str">
            <v xml:space="preserve">RUNDLOCHER  M. EINSPANNZAPFEN GRÖSSE Ø=32,2MM </v>
          </cell>
          <cell r="C10318">
            <v>0</v>
          </cell>
          <cell r="D10318">
            <v>0</v>
          </cell>
          <cell r="E10318">
            <v>0</v>
          </cell>
        </row>
        <row r="10319">
          <cell r="A10319" t="str">
            <v>799001310</v>
          </cell>
          <cell r="B10319" t="str">
            <v>BETÄTIGUNGSSCHRAUBE F. HANDPUMPE L=100MM</v>
          </cell>
          <cell r="C10319">
            <v>0</v>
          </cell>
          <cell r="D10319">
            <v>29.23</v>
          </cell>
          <cell r="E10319">
            <v>29.23</v>
          </cell>
        </row>
        <row r="10320">
          <cell r="A10320" t="str">
            <v>799001311</v>
          </cell>
          <cell r="B10320" t="str">
            <v>BETÄTIGUNGSSCHRAUBE F. RUNDLOCHER SCHRAUBENL. 87MM</v>
          </cell>
          <cell r="C10320">
            <v>0</v>
          </cell>
          <cell r="D10320">
            <v>9.83</v>
          </cell>
          <cell r="E10320">
            <v>9.83</v>
          </cell>
        </row>
        <row r="10321">
          <cell r="A10321" t="str">
            <v>799001312</v>
          </cell>
          <cell r="B10321" t="str">
            <v>REDUZIERHÜLSE F. STANZP. 19-19,5 LÄNGE=4MM</v>
          </cell>
          <cell r="C10321">
            <v>0</v>
          </cell>
          <cell r="D10321">
            <v>15.4</v>
          </cell>
          <cell r="E10321">
            <v>15.4</v>
          </cell>
        </row>
        <row r="10322">
          <cell r="A10322" t="str">
            <v>799100001</v>
          </cell>
          <cell r="B10322" t="str">
            <v>MS-SQL-2005</v>
          </cell>
          <cell r="C10322"/>
          <cell r="D10322">
            <v>1500</v>
          </cell>
          <cell r="E10322">
            <v>1500</v>
          </cell>
        </row>
        <row r="10323">
          <cell r="A10323" t="str">
            <v>799999996</v>
          </cell>
          <cell r="B10323" t="str">
            <v>CMS-MARK-WIN UPDATE/ERSATZ</v>
          </cell>
          <cell r="C10323"/>
          <cell r="D10323">
            <v>80.3</v>
          </cell>
          <cell r="E10323">
            <v>80.3</v>
          </cell>
        </row>
        <row r="10324">
          <cell r="A10324" t="str">
            <v>799999997</v>
          </cell>
          <cell r="B10324" t="str">
            <v>PSS VORORT-INBETRIEBNAHME</v>
          </cell>
          <cell r="C10324"/>
          <cell r="D10324">
            <v>97.15</v>
          </cell>
          <cell r="E10324">
            <v>97.15</v>
          </cell>
        </row>
        <row r="10325">
          <cell r="A10325" t="str">
            <v>799999998</v>
          </cell>
          <cell r="B10325" t="str">
            <v>PSS PROGRAMMERSTELLUNG</v>
          </cell>
          <cell r="C10325"/>
          <cell r="D10325">
            <v>2910</v>
          </cell>
          <cell r="E10325">
            <v>2910</v>
          </cell>
        </row>
        <row r="10326">
          <cell r="A10326" t="str">
            <v>799999999</v>
          </cell>
          <cell r="B10326" t="str">
            <v>E-Artikel Allgemein laut besch</v>
          </cell>
          <cell r="C10326">
            <v>0</v>
          </cell>
          <cell r="D10326">
            <v>1E-3</v>
          </cell>
          <cell r="E10326">
            <v>1E-3</v>
          </cell>
        </row>
        <row r="10327">
          <cell r="A10327" t="str">
            <v>821002010</v>
          </cell>
          <cell r="B10327" t="str">
            <v>BODENSÄULE R 1" KPL. L=2300 00, KPL. (FÜR DRT 80</v>
          </cell>
          <cell r="C10327">
            <v>0</v>
          </cell>
          <cell r="D10327">
            <v>16.320494569835066</v>
          </cell>
          <cell r="E10327">
            <v>16.320494569835066</v>
          </cell>
        </row>
        <row r="10328">
          <cell r="A10328" t="str">
            <v>821002015</v>
          </cell>
          <cell r="B10328" t="str">
            <v>BODENSÄULE R 1" KPL. L=2400 00, KPL. (FÜR RT 80/</v>
          </cell>
          <cell r="C10328"/>
          <cell r="D10328">
            <v>16.713200000000001</v>
          </cell>
          <cell r="E10328">
            <v>16.713200000000001</v>
          </cell>
        </row>
        <row r="10329">
          <cell r="A10329" t="str">
            <v>821004003</v>
          </cell>
          <cell r="B10329" t="str">
            <v>ROHR R 1" L=2400 FÜR EINHEITENMIT DRT UWREITEN</v>
          </cell>
          <cell r="C10329">
            <v>0</v>
          </cell>
          <cell r="D10329">
            <v>8.9</v>
          </cell>
          <cell r="E10329">
            <v>8.9</v>
          </cell>
        </row>
        <row r="10330">
          <cell r="A10330" t="str">
            <v>821004023</v>
          </cell>
          <cell r="B10330" t="str">
            <v>BODENSÄULE R 2" MIT FUSSPLATTEL=4001-5000</v>
          </cell>
          <cell r="C10330"/>
          <cell r="D10330">
            <v>71.409599999999998</v>
          </cell>
          <cell r="E10330">
            <v>71.409599999999998</v>
          </cell>
        </row>
        <row r="10331">
          <cell r="A10331" t="str">
            <v>821004024</v>
          </cell>
          <cell r="B10331" t="str">
            <v>BODENSÄULE R 2" MIT FUSSPLATTEL=3001-3500, KPL.</v>
          </cell>
          <cell r="C10331">
            <v>0</v>
          </cell>
          <cell r="D10331">
            <v>63.463684652173619</v>
          </cell>
          <cell r="E10331">
            <v>63.463684652173619</v>
          </cell>
        </row>
        <row r="10332">
          <cell r="A10332" t="str">
            <v>821004025</v>
          </cell>
          <cell r="B10332" t="str">
            <v>BODENSÄULE R 2" MIT FUSSPLATTEL=2001-3000, KPL.</v>
          </cell>
          <cell r="C10332">
            <v>0</v>
          </cell>
          <cell r="D10332">
            <v>52.763684652173609</v>
          </cell>
          <cell r="E10332">
            <v>52.763684652173609</v>
          </cell>
        </row>
        <row r="10333">
          <cell r="A10333" t="str">
            <v>821004026</v>
          </cell>
          <cell r="B10333" t="str">
            <v>BODENSÄULE R 2" MIT FUSSPLATTEL=3501-4000, KPL.</v>
          </cell>
          <cell r="C10333"/>
          <cell r="D10333">
            <v>67.1096</v>
          </cell>
          <cell r="E10333">
            <v>67.1096</v>
          </cell>
        </row>
        <row r="10334">
          <cell r="A10334" t="str">
            <v>821004029</v>
          </cell>
          <cell r="B10334" t="str">
            <v>SPANNPRATZE MITTIG KPL. T=5-18MM</v>
          </cell>
          <cell r="C10334">
            <v>0</v>
          </cell>
          <cell r="D10334">
            <v>2.8126000000000002</v>
          </cell>
          <cell r="E10334">
            <v>2.8126000000000002</v>
          </cell>
        </row>
        <row r="10335">
          <cell r="A10335" t="str">
            <v>821004036</v>
          </cell>
          <cell r="B10335" t="str">
            <v>ROHR 1" (33,7X2,6) M. FL. 120X50 (1M) [821006007]</v>
          </cell>
          <cell r="C10335">
            <v>0</v>
          </cell>
          <cell r="D10335">
            <v>8</v>
          </cell>
          <cell r="E10335">
            <v>8</v>
          </cell>
        </row>
        <row r="10336">
          <cell r="A10336" t="str">
            <v>821004037</v>
          </cell>
          <cell r="B10336" t="str">
            <v>ROHR 1" MIT FLANSCH 300X60 (1M) [821006007]</v>
          </cell>
          <cell r="C10336"/>
          <cell r="D10336">
            <v>8</v>
          </cell>
          <cell r="E10336">
            <v>8</v>
          </cell>
        </row>
        <row r="10337">
          <cell r="A10337" t="str">
            <v>821004038</v>
          </cell>
          <cell r="B10337" t="str">
            <v>WANDFLANSCH KPL. (STABILISIERUNG)</v>
          </cell>
          <cell r="C10337">
            <v>0</v>
          </cell>
          <cell r="D10337">
            <v>5.3848000000000003</v>
          </cell>
          <cell r="E10337">
            <v>5.3848000000000003</v>
          </cell>
        </row>
        <row r="10338">
          <cell r="A10338" t="str">
            <v>821004051</v>
          </cell>
          <cell r="B10338" t="str">
            <v>HALTEARM FÜR BODENSÄULE R 2" 1-ARMIG KPL.</v>
          </cell>
          <cell r="C10338">
            <v>0</v>
          </cell>
          <cell r="D10338">
            <v>33.978985714285713</v>
          </cell>
          <cell r="E10338">
            <v>33.978985714285713</v>
          </cell>
        </row>
        <row r="10339">
          <cell r="A10339" t="str">
            <v>821004052</v>
          </cell>
          <cell r="B10339" t="str">
            <v>HALTEARM FÜR BODENSÄULE R 2" 2-ARMIG 180° KPL.</v>
          </cell>
          <cell r="C10339">
            <v>0</v>
          </cell>
          <cell r="D10339">
            <v>25.728400000000001</v>
          </cell>
          <cell r="E10339">
            <v>25.728400000000001</v>
          </cell>
        </row>
        <row r="10340">
          <cell r="A10340" t="str">
            <v>821004053</v>
          </cell>
          <cell r="B10340" t="str">
            <v>HALTEARM FÜR BODENSÄULE R 2" 3-ARMIG KPL.</v>
          </cell>
          <cell r="C10340">
            <v>0</v>
          </cell>
          <cell r="D10340">
            <v>31.328399999999998</v>
          </cell>
          <cell r="E10340">
            <v>31.328399999999998</v>
          </cell>
        </row>
        <row r="10341">
          <cell r="A10341" t="str">
            <v>821004054</v>
          </cell>
          <cell r="B10341" t="str">
            <v>HALTEARM FÜR BODENSÄULE R 2" 2-ARMIG 90° KPL.</v>
          </cell>
          <cell r="C10341">
            <v>0</v>
          </cell>
          <cell r="D10341">
            <v>65.1297</v>
          </cell>
          <cell r="E10341">
            <v>65.1297</v>
          </cell>
        </row>
        <row r="10342">
          <cell r="A10342" t="str">
            <v>821004058</v>
          </cell>
          <cell r="B10342" t="str">
            <v>SPANNPRATZE SELBSTSICHERND KPL.</v>
          </cell>
          <cell r="C10342">
            <v>0</v>
          </cell>
          <cell r="D10342">
            <v>2.0134972501091224</v>
          </cell>
          <cell r="E10342">
            <v>2.0134972501091224</v>
          </cell>
        </row>
        <row r="10343">
          <cell r="A10343" t="str">
            <v>821004059</v>
          </cell>
          <cell r="B10343" t="str">
            <v>SPANNPRATZE 45 ABHÄNGUNG LINKS, KPL.</v>
          </cell>
          <cell r="C10343"/>
          <cell r="D10343">
            <v>1.3998999999999999</v>
          </cell>
          <cell r="E10343">
            <v>1.3998999999999999</v>
          </cell>
        </row>
        <row r="10344">
          <cell r="A10344" t="str">
            <v>821004060</v>
          </cell>
          <cell r="B10344" t="str">
            <v>SPANNPRATZE 45 ABHÄNGUNG RECHTS, KPL.</v>
          </cell>
          <cell r="C10344"/>
          <cell r="D10344">
            <v>1.3998999999999999</v>
          </cell>
          <cell r="E10344">
            <v>1.3998999999999999</v>
          </cell>
        </row>
        <row r="10345">
          <cell r="A10345" t="str">
            <v>821004070</v>
          </cell>
          <cell r="B10345" t="str">
            <v>ANLAGENSCHILD KPL. --&gt;wenn Lagerbestand</v>
          </cell>
          <cell r="C10345">
            <v>0</v>
          </cell>
          <cell r="D10345">
            <v>28.3</v>
          </cell>
          <cell r="E10345">
            <v>28.3</v>
          </cell>
        </row>
        <row r="10346">
          <cell r="A10346" t="str">
            <v>821004071</v>
          </cell>
          <cell r="B10346" t="str">
            <v>ANLAGENSCHILD KPL.</v>
          </cell>
          <cell r="C10346">
            <v>0</v>
          </cell>
          <cell r="D10346">
            <v>4.3171999999999997</v>
          </cell>
          <cell r="E10346">
            <v>4.3171999999999997</v>
          </cell>
        </row>
        <row r="10347">
          <cell r="A10347" t="str">
            <v>821004111</v>
          </cell>
          <cell r="B10347" t="str">
            <v>ASV ROHRKLEMME D=32 KPL.</v>
          </cell>
          <cell r="C10347">
            <v>2.7500000000000004</v>
          </cell>
          <cell r="D10347">
            <v>1.61</v>
          </cell>
          <cell r="E10347">
            <v>4.3600000000000003</v>
          </cell>
        </row>
        <row r="10348">
          <cell r="A10348" t="str">
            <v>821004112</v>
          </cell>
          <cell r="B10348" t="str">
            <v>SPANNPRATZE MITTIG T=5-11MM KPL.</v>
          </cell>
          <cell r="C10348">
            <v>0</v>
          </cell>
          <cell r="D10348">
            <v>1.43</v>
          </cell>
          <cell r="E10348">
            <v>1.43</v>
          </cell>
        </row>
        <row r="10349">
          <cell r="A10349" t="str">
            <v>821004114</v>
          </cell>
          <cell r="B10349" t="str">
            <v xml:space="preserve">Bodensäule 2" </v>
          </cell>
          <cell r="C10349"/>
          <cell r="D10349"/>
          <cell r="E10349"/>
        </row>
        <row r="10350">
          <cell r="A10350" t="str">
            <v>821004115</v>
          </cell>
          <cell r="B10350" t="str">
            <v>BODENSÄULE R 2" MIT FUSSPLATTESCHWEISSTEIL</v>
          </cell>
          <cell r="C10350">
            <v>0</v>
          </cell>
          <cell r="D10350">
            <v>48.4</v>
          </cell>
          <cell r="E10350">
            <v>48.4</v>
          </cell>
        </row>
        <row r="10351">
          <cell r="A10351" t="str">
            <v>821004116</v>
          </cell>
          <cell r="B10351" t="str">
            <v>BODENSÄULE R 2" MIT FUSSPLATTESCHWEISSTEIL L=2300</v>
          </cell>
          <cell r="C10351">
            <v>0</v>
          </cell>
          <cell r="D10351">
            <v>45.6</v>
          </cell>
          <cell r="E10351">
            <v>45.6</v>
          </cell>
        </row>
        <row r="10352">
          <cell r="A10352" t="str">
            <v>821004117</v>
          </cell>
          <cell r="B10352" t="str">
            <v>BODENSÄULE R 2" MIT FUSSPLATTESCHWEISSTEIL</v>
          </cell>
          <cell r="C10352">
            <v>0</v>
          </cell>
          <cell r="D10352">
            <v>59.1</v>
          </cell>
          <cell r="E10352">
            <v>59.1</v>
          </cell>
        </row>
        <row r="10353">
          <cell r="A10353" t="str">
            <v>821004118</v>
          </cell>
          <cell r="B10353" t="str">
            <v>BODENSÄULE R 2" MIT FUSSPLATTESCHWEISSTEIL</v>
          </cell>
          <cell r="C10353"/>
          <cell r="D10353">
            <v>67.5</v>
          </cell>
          <cell r="E10353">
            <v>67.5</v>
          </cell>
        </row>
        <row r="10354">
          <cell r="A10354" t="str">
            <v>821004120</v>
          </cell>
          <cell r="B10354" t="str">
            <v>SPANNPRATZE  ST - KH 8-11 KPL.SELBSTSICHERND</v>
          </cell>
          <cell r="C10354">
            <v>0</v>
          </cell>
          <cell r="D10354">
            <v>2.2309000000000001</v>
          </cell>
          <cell r="E10354">
            <v>2.2309000000000001</v>
          </cell>
        </row>
        <row r="10355">
          <cell r="A10355" t="str">
            <v>821004122</v>
          </cell>
          <cell r="B10355" t="str">
            <v>TRÄGERKLAMMER IPE 180-200 FÜR1"</v>
          </cell>
          <cell r="C10355"/>
          <cell r="D10355">
            <v>260.16609999999997</v>
          </cell>
          <cell r="E10355">
            <v>260.16609999999997</v>
          </cell>
        </row>
        <row r="10356">
          <cell r="A10356" t="str">
            <v>821004123</v>
          </cell>
          <cell r="B10356" t="str">
            <v>TRÄGERKLAMMER IPE 120-140 FÜR3/4"</v>
          </cell>
          <cell r="C10356"/>
          <cell r="D10356">
            <v>3.4661</v>
          </cell>
          <cell r="E10356">
            <v>3.4661</v>
          </cell>
        </row>
        <row r="10357">
          <cell r="A10357" t="str">
            <v>821004124</v>
          </cell>
          <cell r="B10357" t="str">
            <v>TRÄGERKLAMMER IPE 160 FÜR 1"</v>
          </cell>
          <cell r="C10357"/>
          <cell r="D10357">
            <v>260.14190000000002</v>
          </cell>
          <cell r="E10357">
            <v>260.14190000000002</v>
          </cell>
        </row>
        <row r="10358">
          <cell r="A10358" t="str">
            <v>821004125</v>
          </cell>
          <cell r="B10358" t="str">
            <v>TRÄGERKLAMMER IPE 220-240 FÜR1"</v>
          </cell>
          <cell r="C10358"/>
          <cell r="D10358">
            <v>260.34089999999998</v>
          </cell>
          <cell r="E10358">
            <v>260.34089999999998</v>
          </cell>
        </row>
        <row r="10359">
          <cell r="A10359" t="str">
            <v>821004126</v>
          </cell>
          <cell r="B10359" t="str">
            <v>TRÄGERKLAMMER IPE 270 FÜR 1"</v>
          </cell>
          <cell r="C10359"/>
          <cell r="D10359">
            <v>260.1771</v>
          </cell>
          <cell r="E10359">
            <v>260.1771</v>
          </cell>
        </row>
        <row r="10360">
          <cell r="A10360" t="str">
            <v>821004127</v>
          </cell>
          <cell r="B10360" t="str">
            <v>TRÄGERKLAMMER IPE 80-100 FÜR 3/4"</v>
          </cell>
          <cell r="C10360"/>
          <cell r="D10360">
            <v>3.4419</v>
          </cell>
          <cell r="E10360">
            <v>3.4419</v>
          </cell>
        </row>
        <row r="10361">
          <cell r="A10361" t="str">
            <v>821004128</v>
          </cell>
          <cell r="B10361" t="str">
            <v>TRÄGERKLAMMER IPE 160-180 FÜR3/4"</v>
          </cell>
          <cell r="C10361"/>
          <cell r="D10361">
            <v>260.14190000000002</v>
          </cell>
          <cell r="E10361">
            <v>260.14190000000002</v>
          </cell>
        </row>
        <row r="10362">
          <cell r="A10362" t="str">
            <v>821004129</v>
          </cell>
          <cell r="B10362" t="str">
            <v>TRÄGERKLAMMER IPE 200 FÜR 3/4"</v>
          </cell>
          <cell r="C10362"/>
          <cell r="D10362">
            <v>260.16609999999997</v>
          </cell>
          <cell r="E10362">
            <v>260.16609999999997</v>
          </cell>
        </row>
        <row r="10363">
          <cell r="A10363" t="str">
            <v>821004130</v>
          </cell>
          <cell r="B10363" t="str">
            <v>TRÄGERKLAMMER IPE 220-240 FÜR3/4"</v>
          </cell>
          <cell r="C10363"/>
          <cell r="D10363">
            <v>260.34089999999998</v>
          </cell>
          <cell r="E10363">
            <v>260.34089999999998</v>
          </cell>
        </row>
        <row r="10364">
          <cell r="A10364" t="str">
            <v>821004131</v>
          </cell>
          <cell r="B10364" t="str">
            <v>TRÄGERKLAMMER IPE 80-100 FÜR 1"</v>
          </cell>
          <cell r="C10364"/>
          <cell r="D10364">
            <v>260.14190000000002</v>
          </cell>
          <cell r="E10364">
            <v>260.14190000000002</v>
          </cell>
        </row>
        <row r="10365">
          <cell r="A10365" t="str">
            <v>821004132</v>
          </cell>
          <cell r="B10365" t="str">
            <v>TRÄGERKLAMMER IPE 120-140 FÜR1"</v>
          </cell>
          <cell r="C10365"/>
          <cell r="D10365">
            <v>260.16609999999997</v>
          </cell>
          <cell r="E10365">
            <v>260.16609999999997</v>
          </cell>
        </row>
        <row r="10366">
          <cell r="A10366" t="str">
            <v>821004133</v>
          </cell>
          <cell r="B10366" t="str">
            <v>ABHÄNGER AN C-PROFIL FÜR 3/4"ROHR</v>
          </cell>
          <cell r="C10366"/>
          <cell r="D10366">
            <v>15</v>
          </cell>
          <cell r="E10366">
            <v>15</v>
          </cell>
        </row>
        <row r="10367">
          <cell r="A10367" t="str">
            <v>821004134</v>
          </cell>
          <cell r="B10367" t="str">
            <v>ABHÄNGER FÖRDERER FÜR 3/4" ROHR</v>
          </cell>
          <cell r="C10367"/>
          <cell r="D10367">
            <v>12</v>
          </cell>
          <cell r="E10367">
            <v>12</v>
          </cell>
        </row>
        <row r="10368">
          <cell r="A10368" t="str">
            <v>821004135</v>
          </cell>
          <cell r="B10368" t="str">
            <v>EINSTELLBARER WINKELABHÄNGER FÜR 3/4" ROHR</v>
          </cell>
          <cell r="C10368"/>
          <cell r="D10368">
            <v>14</v>
          </cell>
          <cell r="E10368">
            <v>14</v>
          </cell>
        </row>
        <row r="10369">
          <cell r="A10369" t="str">
            <v>821004136</v>
          </cell>
          <cell r="B10369" t="str">
            <v>WINKELABHÄNGER AM PROFIL 3/4"ROHR</v>
          </cell>
          <cell r="C10369"/>
          <cell r="D10369">
            <v>12</v>
          </cell>
          <cell r="E10369">
            <v>12</v>
          </cell>
        </row>
        <row r="10370">
          <cell r="A10370" t="str">
            <v>821004140</v>
          </cell>
          <cell r="B10370" t="str">
            <v>BODENSÄULE R 2" MIT FUSSPLATTESCHWEISSTEIL</v>
          </cell>
          <cell r="C10370">
            <v>0</v>
          </cell>
          <cell r="D10370">
            <v>63.2</v>
          </cell>
          <cell r="E10370">
            <v>63.2</v>
          </cell>
        </row>
        <row r="10371">
          <cell r="A10371" t="str">
            <v>821004200</v>
          </cell>
          <cell r="B10371" t="str">
            <v>CAD - BODENSÄULE R 1" - BODENPLATTE KPL.</v>
          </cell>
          <cell r="C10371">
            <v>0</v>
          </cell>
          <cell r="D10371">
            <v>8.8755000000000006</v>
          </cell>
          <cell r="E10371">
            <v>8.8755000000000006</v>
          </cell>
        </row>
        <row r="10372">
          <cell r="A10372" t="str">
            <v>821004200_</v>
          </cell>
          <cell r="B10372" t="str">
            <v>BODENSÄULE R 1" MM MIT BODENPLATTE KPL.</v>
          </cell>
          <cell r="C10372"/>
          <cell r="D10372"/>
          <cell r="E10372"/>
        </row>
        <row r="10373">
          <cell r="A10373" t="str">
            <v>821004201</v>
          </cell>
          <cell r="B10373" t="str">
            <v>CAD - BODENSÄULE R 2" - DURCHSTECKANKER KPL.</v>
          </cell>
          <cell r="C10373">
            <v>0</v>
          </cell>
          <cell r="D10373">
            <v>6.7476799999999999</v>
          </cell>
          <cell r="E10373">
            <v>6.7476799999999999</v>
          </cell>
        </row>
        <row r="10374">
          <cell r="A10374" t="str">
            <v>821004201_</v>
          </cell>
          <cell r="B10374" t="str">
            <v>BODENSÄULE R 2" MIT DURCHSTECKANKER KPL.</v>
          </cell>
          <cell r="C10374"/>
          <cell r="D10374"/>
          <cell r="E10374"/>
        </row>
        <row r="10375">
          <cell r="A10375" t="str">
            <v>821004202</v>
          </cell>
          <cell r="B10375" t="str">
            <v>CAD - ROHRABH. 1" NICHT GEQUETSCHT -</v>
          </cell>
          <cell r="C10375">
            <v>0</v>
          </cell>
          <cell r="D10375">
            <v>0.22166</v>
          </cell>
          <cell r="E10375">
            <v>0.22166</v>
          </cell>
        </row>
        <row r="10376">
          <cell r="A10376" t="str">
            <v>821004202_</v>
          </cell>
          <cell r="B10376" t="str">
            <v xml:space="preserve">ROHRABH. 1" NICHT GEQUETSCHT M. MONTAGEELEMENTE </v>
          </cell>
          <cell r="C10376"/>
          <cell r="D10376"/>
          <cell r="E10376"/>
        </row>
        <row r="10377">
          <cell r="A10377" t="str">
            <v>821004203</v>
          </cell>
          <cell r="B10377" t="str">
            <v xml:space="preserve">CAD - ROHRABHÄNGER 1" EINSEITIG GEQUETSCHT -  </v>
          </cell>
          <cell r="C10377">
            <v>0</v>
          </cell>
          <cell r="D10377">
            <v>0.26402330501775489</v>
          </cell>
          <cell r="E10377">
            <v>0.26402330501775489</v>
          </cell>
        </row>
        <row r="10378">
          <cell r="A10378" t="str">
            <v>821004203_</v>
          </cell>
          <cell r="B10378" t="str">
            <v>ROHRABH. 1" EINS. GEQUETSCHT M. MONTAGEELEMENTE</v>
          </cell>
          <cell r="C10378">
            <v>0</v>
          </cell>
          <cell r="D10378">
            <v>9.3800000000000008</v>
          </cell>
          <cell r="E10378">
            <v>9.3800000000000008</v>
          </cell>
        </row>
        <row r="10379">
          <cell r="A10379" t="str">
            <v>821004204</v>
          </cell>
          <cell r="B10379" t="str">
            <v xml:space="preserve">CAD - ROHRABHÄNGER 1" BEIDSEITIG GEQUETSCHT - </v>
          </cell>
          <cell r="C10379">
            <v>0</v>
          </cell>
          <cell r="D10379">
            <v>0.15670073279831581</v>
          </cell>
          <cell r="E10379">
            <v>0.15670073279831581</v>
          </cell>
        </row>
        <row r="10380">
          <cell r="A10380" t="str">
            <v>821004204_</v>
          </cell>
          <cell r="B10380" t="str">
            <v>ROHRABH. 1" BEIDSEITIG GEQUETSCHT M. MONTAGEELEMEN</v>
          </cell>
          <cell r="C10380"/>
          <cell r="D10380"/>
          <cell r="E10380"/>
        </row>
        <row r="10381">
          <cell r="A10381" t="str">
            <v>821006001</v>
          </cell>
          <cell r="B10381" t="str">
            <v>BODENPLATTE FÜR 1" ROHR</v>
          </cell>
          <cell r="C10381">
            <v>0</v>
          </cell>
          <cell r="D10381">
            <v>2.2400000000000002</v>
          </cell>
          <cell r="E10381">
            <v>2.2400000000000002</v>
          </cell>
        </row>
        <row r="10382">
          <cell r="A10382" t="str">
            <v>821006002</v>
          </cell>
          <cell r="B10382" t="str">
            <v>WINKELBODENPLATTE</v>
          </cell>
          <cell r="C10382"/>
          <cell r="D10382"/>
          <cell r="E10382"/>
        </row>
        <row r="10383">
          <cell r="A10383" t="str">
            <v>821006003</v>
          </cell>
          <cell r="B10383" t="str">
            <v>PLATTE FÜR BODENPLATTE FÜR 1"ROHR</v>
          </cell>
          <cell r="C10383">
            <v>0</v>
          </cell>
          <cell r="D10383">
            <v>1.6</v>
          </cell>
          <cell r="E10383">
            <v>1.6</v>
          </cell>
        </row>
        <row r="10384">
          <cell r="A10384" t="str">
            <v>821006004</v>
          </cell>
          <cell r="B10384" t="str">
            <v>MUFFE FÜR 1" ROHR L=60</v>
          </cell>
          <cell r="C10384">
            <v>0</v>
          </cell>
          <cell r="D10384">
            <v>1.06</v>
          </cell>
          <cell r="E10384">
            <v>1.06</v>
          </cell>
        </row>
        <row r="10385">
          <cell r="A10385" t="str">
            <v>821006005</v>
          </cell>
          <cell r="B10385" t="str">
            <v>FLANSCH 120X50X10 M.SCHWEISSUNG AN ABHÄNGEROHR</v>
          </cell>
          <cell r="C10385">
            <v>0</v>
          </cell>
          <cell r="D10385">
            <v>3.7</v>
          </cell>
          <cell r="E10385">
            <v>3.7</v>
          </cell>
        </row>
        <row r="10386">
          <cell r="A10386" t="str">
            <v>821006006</v>
          </cell>
          <cell r="B10386" t="str">
            <v>FLANSCH 300X60X10 M.SCHWEISSUNG AN ABHÄNGEROHR</v>
          </cell>
          <cell r="C10386">
            <v>0</v>
          </cell>
          <cell r="D10386">
            <v>6.8</v>
          </cell>
          <cell r="E10386">
            <v>6.8</v>
          </cell>
        </row>
        <row r="10387">
          <cell r="A10387" t="str">
            <v>821006007</v>
          </cell>
          <cell r="B10387" t="str">
            <v>ROHR R 1" RAL=_______________</v>
          </cell>
          <cell r="C10387">
            <v>0</v>
          </cell>
          <cell r="D10387">
            <v>3</v>
          </cell>
          <cell r="E10387">
            <v>3</v>
          </cell>
        </row>
        <row r="10388">
          <cell r="A10388" t="str">
            <v>821006008</v>
          </cell>
          <cell r="B10388" t="str">
            <v>WINKEL STAHL PFOFIL 30X30X4FÜR SCHRAUBTRÄGER</v>
          </cell>
          <cell r="C10388">
            <v>0</v>
          </cell>
          <cell r="D10388">
            <v>2.71</v>
          </cell>
          <cell r="E10388">
            <v>2.71</v>
          </cell>
        </row>
        <row r="10389">
          <cell r="A10389" t="str">
            <v>821006009</v>
          </cell>
          <cell r="B10389" t="str">
            <v>FLANSCH 120X40X5 M. SCHWEIßUNGAN ABHÄNGEROHR R1"</v>
          </cell>
          <cell r="C10389">
            <v>0</v>
          </cell>
          <cell r="D10389">
            <v>3.7</v>
          </cell>
          <cell r="E10389">
            <v>3.7</v>
          </cell>
        </row>
        <row r="10390">
          <cell r="A10390" t="str">
            <v>821006010</v>
          </cell>
          <cell r="B10390" t="str">
            <v>HALBSCHELLE FÜR ANLAGENSCHILD</v>
          </cell>
          <cell r="C10390">
            <v>0</v>
          </cell>
          <cell r="D10390">
            <v>6.02</v>
          </cell>
          <cell r="E10390">
            <v>6.02</v>
          </cell>
        </row>
        <row r="10391">
          <cell r="A10391" t="str">
            <v>821006011</v>
          </cell>
          <cell r="B10391" t="str">
            <v>EINSTECKRAHMEN FÜR ANLAGENSCHILD</v>
          </cell>
          <cell r="C10391">
            <v>0</v>
          </cell>
          <cell r="D10391">
            <v>17.95</v>
          </cell>
          <cell r="E10391">
            <v>17.95</v>
          </cell>
        </row>
        <row r="10392">
          <cell r="A10392" t="str">
            <v>821006021</v>
          </cell>
          <cell r="B10392" t="str">
            <v>ROHR 1"  FÜR BODENSÄULE L=2300</v>
          </cell>
          <cell r="C10392">
            <v>0</v>
          </cell>
          <cell r="D10392">
            <v>8.4499999999999993</v>
          </cell>
          <cell r="E10392">
            <v>8.4499999999999993</v>
          </cell>
        </row>
        <row r="10393">
          <cell r="A10393" t="str">
            <v>821006022</v>
          </cell>
          <cell r="B10393" t="str">
            <v>BODENSÄULE R 2" MIT FUSSPLATTEKPL. L=2300</v>
          </cell>
          <cell r="C10393">
            <v>0</v>
          </cell>
          <cell r="D10393">
            <v>49.963684652173619</v>
          </cell>
          <cell r="E10393">
            <v>49.963684652173619</v>
          </cell>
        </row>
        <row r="10394">
          <cell r="A10394" t="str">
            <v>821006022G</v>
          </cell>
          <cell r="B10394" t="str">
            <v>BODENSÄULE R 2" MIT FUSSPLATTEL=2300ohne</v>
          </cell>
          <cell r="C10394">
            <v>0</v>
          </cell>
          <cell r="D10394">
            <v>19.7</v>
          </cell>
          <cell r="E10394">
            <v>19.7</v>
          </cell>
        </row>
        <row r="10395">
          <cell r="A10395" t="str">
            <v>821006024</v>
          </cell>
          <cell r="B10395" t="str">
            <v>WANDKONSOLE EINZELTEIL</v>
          </cell>
          <cell r="C10395">
            <v>0</v>
          </cell>
          <cell r="D10395">
            <v>46.96</v>
          </cell>
          <cell r="E10395">
            <v>46.96</v>
          </cell>
        </row>
        <row r="10396">
          <cell r="A10396" t="str">
            <v>821006026</v>
          </cell>
          <cell r="B10396" t="str">
            <v>ROHR R 1" 33,7 x 2,6</v>
          </cell>
          <cell r="C10396">
            <v>0</v>
          </cell>
          <cell r="D10396">
            <v>5.4262804653094321</v>
          </cell>
          <cell r="E10396">
            <v>5.4262804653094321</v>
          </cell>
        </row>
        <row r="10397">
          <cell r="A10397" t="str">
            <v>821006026G 7035G</v>
          </cell>
          <cell r="B10397" t="str">
            <v>ROHR R 1" L=6000</v>
          </cell>
          <cell r="C10397">
            <v>0</v>
          </cell>
          <cell r="D10397">
            <v>9.6</v>
          </cell>
          <cell r="E10397">
            <v>9.6</v>
          </cell>
        </row>
        <row r="10398">
          <cell r="A10398" t="str">
            <v>821006027</v>
          </cell>
          <cell r="B10398" t="str">
            <v xml:space="preserve">ROHR R 1" 33,7 x 4       </v>
          </cell>
          <cell r="C10398">
            <v>0</v>
          </cell>
          <cell r="D10398">
            <v>8.6</v>
          </cell>
          <cell r="E10398">
            <v>8.6</v>
          </cell>
        </row>
        <row r="10399">
          <cell r="A10399" t="str">
            <v>821006029</v>
          </cell>
          <cell r="B10399" t="str">
            <v>SPANNPRATZE MITTIG T=5-18MM EINZELTEIL</v>
          </cell>
          <cell r="C10399">
            <v>0</v>
          </cell>
          <cell r="D10399">
            <v>2.4149110974862045</v>
          </cell>
          <cell r="E10399">
            <v>2.4149110974862045</v>
          </cell>
        </row>
        <row r="10400">
          <cell r="A10400" t="str">
            <v>821006031</v>
          </cell>
          <cell r="B10400" t="str">
            <v>WANDFLANSCH EINZELTEIL - BG</v>
          </cell>
          <cell r="C10400">
            <v>0</v>
          </cell>
          <cell r="D10400">
            <v>5.95</v>
          </cell>
          <cell r="E10400">
            <v>5.95</v>
          </cell>
        </row>
        <row r="10401">
          <cell r="A10401" t="str">
            <v>821006033</v>
          </cell>
          <cell r="B10401" t="str">
            <v>PLATTE FÜR WANDFLANSCH ET</v>
          </cell>
          <cell r="C10401"/>
          <cell r="D10401">
            <v>2.2000000000000002</v>
          </cell>
          <cell r="E10401">
            <v>2.2000000000000002</v>
          </cell>
        </row>
        <row r="10402">
          <cell r="A10402" t="str">
            <v>821006034</v>
          </cell>
          <cell r="B10402" t="str">
            <v>ROHR R 1" 33,7 x 2,6 einseitig gequetscht</v>
          </cell>
          <cell r="C10402">
            <v>0</v>
          </cell>
          <cell r="D10402">
            <v>6.82</v>
          </cell>
          <cell r="E10402">
            <v>6.82</v>
          </cell>
        </row>
        <row r="10403">
          <cell r="A10403" t="str">
            <v>821006035</v>
          </cell>
          <cell r="B10403" t="str">
            <v>ROHR R 1" 33,7 x 2,6 beidseitig gequetscht</v>
          </cell>
          <cell r="C10403">
            <v>0</v>
          </cell>
          <cell r="D10403">
            <v>6.13</v>
          </cell>
          <cell r="E10403">
            <v>6.13</v>
          </cell>
        </row>
        <row r="10404">
          <cell r="A10404" t="str">
            <v>821006036</v>
          </cell>
          <cell r="B10404" t="str">
            <v>T-ABHÄNGER MIT FLANSCH-ROHR</v>
          </cell>
          <cell r="C10404">
            <v>0</v>
          </cell>
          <cell r="D10404">
            <v>18.8</v>
          </cell>
          <cell r="E10404">
            <v>18.8</v>
          </cell>
        </row>
        <row r="10405">
          <cell r="A10405" t="str">
            <v>821006038</v>
          </cell>
          <cell r="B10405" t="str">
            <v>ROHR R 1" [821006026 GEQ.EINSEITIG]</v>
          </cell>
          <cell r="C10405">
            <v>0</v>
          </cell>
          <cell r="D10405">
            <v>3.2</v>
          </cell>
          <cell r="E10405">
            <v>3.2</v>
          </cell>
        </row>
        <row r="10406">
          <cell r="A10406" t="str">
            <v>821006038G</v>
          </cell>
          <cell r="B10406" t="str">
            <v>ROHR R 1" EINSEITIG GEQUETSCHT</v>
          </cell>
          <cell r="C10406">
            <v>0</v>
          </cell>
          <cell r="D10406">
            <v>1.3</v>
          </cell>
          <cell r="E10406">
            <v>1.3</v>
          </cell>
        </row>
        <row r="10407">
          <cell r="A10407" t="str">
            <v>821006039</v>
          </cell>
          <cell r="B10407" t="str">
            <v>ROHR R 1" [821006026 GEQ.ZWEISEITIG]</v>
          </cell>
          <cell r="C10407">
            <v>0</v>
          </cell>
          <cell r="D10407">
            <v>3.2</v>
          </cell>
          <cell r="E10407">
            <v>3.2</v>
          </cell>
        </row>
        <row r="10408">
          <cell r="A10408" t="str">
            <v>821006040</v>
          </cell>
          <cell r="B10408" t="str">
            <v>QUETSCHUNG FÜR ROHRE 1" (ZU 821006038/..039)</v>
          </cell>
          <cell r="C10408">
            <v>0</v>
          </cell>
          <cell r="D10408">
            <v>1.7</v>
          </cell>
          <cell r="E10408">
            <v>1.7</v>
          </cell>
        </row>
        <row r="10409">
          <cell r="A10409" t="str">
            <v>821006041</v>
          </cell>
          <cell r="B10409" t="str">
            <v>WINKEL 60X60X6 LÄNGE</v>
          </cell>
          <cell r="C10409">
            <v>0</v>
          </cell>
          <cell r="D10409">
            <v>10.5</v>
          </cell>
          <cell r="E10409">
            <v>10.5</v>
          </cell>
        </row>
        <row r="10410">
          <cell r="A10410" t="str">
            <v>821006042</v>
          </cell>
          <cell r="B10410" t="str">
            <v xml:space="preserve">WINKEL 60X60X6X60 </v>
          </cell>
          <cell r="C10410">
            <v>0</v>
          </cell>
          <cell r="D10410">
            <v>1.9</v>
          </cell>
          <cell r="E10410">
            <v>1.9</v>
          </cell>
        </row>
        <row r="10411">
          <cell r="A10411" t="str">
            <v>821006043</v>
          </cell>
          <cell r="B10411" t="str">
            <v>WINKEL 60X60X6X300</v>
          </cell>
          <cell r="C10411">
            <v>0</v>
          </cell>
          <cell r="D10411">
            <v>26.9</v>
          </cell>
          <cell r="E10411">
            <v>26.9</v>
          </cell>
        </row>
        <row r="10412">
          <cell r="A10412" t="str">
            <v>821006044</v>
          </cell>
          <cell r="B10412" t="str">
            <v>ROHR R 1" 33,7 x 2,6 mit Flansch 120x40x5 mm</v>
          </cell>
          <cell r="C10412"/>
          <cell r="D10412"/>
          <cell r="E10412"/>
        </row>
        <row r="10413">
          <cell r="A10413" t="str">
            <v>821006045</v>
          </cell>
          <cell r="B10413" t="str">
            <v>ROHR R 1" 33,7 x 2,6 mit Flansch 120x50x10 mm</v>
          </cell>
          <cell r="C10413">
            <v>0</v>
          </cell>
          <cell r="D10413">
            <v>0</v>
          </cell>
          <cell r="E10413">
            <v>0</v>
          </cell>
        </row>
        <row r="10414">
          <cell r="A10414" t="str">
            <v>821006046</v>
          </cell>
          <cell r="B10414" t="str">
            <v>ROHR R 1" 33,7 x 2,6 mit Flansch 300x60x10 mm</v>
          </cell>
          <cell r="C10414"/>
          <cell r="D10414"/>
          <cell r="E10414"/>
        </row>
        <row r="10415">
          <cell r="A10415" t="str">
            <v>821006050</v>
          </cell>
          <cell r="B10415" t="str">
            <v>ROHR R 2" 60,3 x 3,6</v>
          </cell>
          <cell r="C10415"/>
          <cell r="D10415">
            <v>13.6</v>
          </cell>
          <cell r="E10415">
            <v>13.6</v>
          </cell>
        </row>
        <row r="10416">
          <cell r="A10416" t="str">
            <v>821006051</v>
          </cell>
          <cell r="B10416" t="str">
            <v>BODENSÄULE R 2" 60,3 MIT FUSSPLATTE</v>
          </cell>
          <cell r="C10416">
            <v>0</v>
          </cell>
          <cell r="D10416">
            <v>25.5</v>
          </cell>
          <cell r="E10416">
            <v>25.5</v>
          </cell>
        </row>
        <row r="10417">
          <cell r="A10417" t="str">
            <v>821006058</v>
          </cell>
          <cell r="B10417" t="str">
            <v>SPANNPRATZE SELBSTSICHERND EINZELTEIL</v>
          </cell>
          <cell r="C10417">
            <v>0</v>
          </cell>
          <cell r="D10417">
            <v>1.34</v>
          </cell>
          <cell r="E10417">
            <v>1.34</v>
          </cell>
        </row>
        <row r="10418">
          <cell r="A10418" t="str">
            <v>821006059</v>
          </cell>
          <cell r="B10418" t="str">
            <v>SPANNPRATZE FÜR 45-ABHÄNGUNGLINKS EINZELTEIL</v>
          </cell>
          <cell r="C10418">
            <v>0</v>
          </cell>
          <cell r="D10418">
            <v>1.17</v>
          </cell>
          <cell r="E10418">
            <v>1.17</v>
          </cell>
        </row>
        <row r="10419">
          <cell r="A10419" t="str">
            <v>821006060</v>
          </cell>
          <cell r="B10419" t="str">
            <v>SPANNPRATZE FÜR 45-ABHÄNGUNGRECHTS EINZELTEIL</v>
          </cell>
          <cell r="C10419">
            <v>0</v>
          </cell>
          <cell r="D10419">
            <v>1.17</v>
          </cell>
          <cell r="E10419">
            <v>1.17</v>
          </cell>
        </row>
        <row r="10420">
          <cell r="A10420" t="str">
            <v>821006061</v>
          </cell>
          <cell r="B10420" t="str">
            <v>HALTEARM FÜR BODENSÄULE R 2" 1-ARMIG SCHWEISSTEIL</v>
          </cell>
          <cell r="C10420">
            <v>0</v>
          </cell>
          <cell r="D10420">
            <v>33</v>
          </cell>
          <cell r="E10420">
            <v>33</v>
          </cell>
        </row>
        <row r="10421">
          <cell r="A10421" t="str">
            <v>821006062</v>
          </cell>
          <cell r="B10421" t="str">
            <v>HALTEARM FÜR BODENSÄULE R 2" 2-ARMIG 180</v>
          </cell>
          <cell r="C10421">
            <v>0</v>
          </cell>
          <cell r="D10421">
            <v>58.1</v>
          </cell>
          <cell r="E10421">
            <v>58.1</v>
          </cell>
        </row>
        <row r="10422">
          <cell r="A10422" t="str">
            <v>821006063</v>
          </cell>
          <cell r="B10422" t="str">
            <v>HALTEARM FÜR BODENSÄULE R 2" 3-ARMIG 90/180</v>
          </cell>
          <cell r="C10422">
            <v>0</v>
          </cell>
          <cell r="D10422">
            <v>85.73</v>
          </cell>
          <cell r="E10422">
            <v>85.73</v>
          </cell>
        </row>
        <row r="10423">
          <cell r="A10423" t="str">
            <v>821006064</v>
          </cell>
          <cell r="B10423" t="str">
            <v>HALTEARM FÜR BODENSÄULE R 2"2-ARMIG 90</v>
          </cell>
          <cell r="C10423">
            <v>0</v>
          </cell>
          <cell r="D10423">
            <v>64.95</v>
          </cell>
          <cell r="E10423">
            <v>64.95</v>
          </cell>
        </row>
        <row r="10424">
          <cell r="A10424" t="str">
            <v>821006065</v>
          </cell>
          <cell r="B10424" t="str">
            <v>SPANNPRATZE MITTIG 5-11MM, ET</v>
          </cell>
          <cell r="C10424">
            <v>0</v>
          </cell>
          <cell r="D10424">
            <v>1.7281236687096302</v>
          </cell>
          <cell r="E10424">
            <v>1.7281236687096302</v>
          </cell>
        </row>
        <row r="10425">
          <cell r="A10425" t="str">
            <v>821006071</v>
          </cell>
          <cell r="B10425" t="str">
            <v>ASV ROHRKLEMME D=32 BEARBEITET</v>
          </cell>
          <cell r="C10425">
            <v>0</v>
          </cell>
          <cell r="D10425">
            <v>1.5</v>
          </cell>
          <cell r="E10425">
            <v>1.5</v>
          </cell>
        </row>
        <row r="10426">
          <cell r="A10426" t="str">
            <v>821006072</v>
          </cell>
          <cell r="B10426" t="str">
            <v>L-PROFIL MIT BOHRUNGEN UND STEGAUSBRÜCHEN</v>
          </cell>
          <cell r="C10426"/>
          <cell r="D10426"/>
          <cell r="E10426"/>
        </row>
        <row r="10427">
          <cell r="A10427" t="str">
            <v>821006077</v>
          </cell>
          <cell r="B10427" t="str">
            <v>ROHR R 2" (60,3 x 3,6) L=2001-3000</v>
          </cell>
          <cell r="C10427"/>
          <cell r="D10427">
            <v>0.01</v>
          </cell>
          <cell r="E10427">
            <v>0.01</v>
          </cell>
        </row>
        <row r="10428">
          <cell r="A10428" t="str">
            <v>821006078</v>
          </cell>
          <cell r="B10428" t="str">
            <v>FUSSPLATTE</v>
          </cell>
          <cell r="C10428"/>
          <cell r="D10428">
            <v>21</v>
          </cell>
          <cell r="E10428">
            <v>21</v>
          </cell>
        </row>
        <row r="10429">
          <cell r="A10429" t="str">
            <v>821006081</v>
          </cell>
          <cell r="B10429" t="str">
            <v>SPANNPRATZE ST - KH 8-11</v>
          </cell>
          <cell r="C10429">
            <v>0</v>
          </cell>
          <cell r="D10429">
            <v>1.56</v>
          </cell>
          <cell r="E10429">
            <v>1.56</v>
          </cell>
        </row>
        <row r="10430">
          <cell r="A10430" t="str">
            <v>821006084</v>
          </cell>
          <cell r="B10430" t="str">
            <v>AUSSENKLEMME 136 FÜR TRÄGERKLAMMER 3/4"</v>
          </cell>
          <cell r="C10430"/>
          <cell r="D10430">
            <v>130</v>
          </cell>
          <cell r="E10430">
            <v>130</v>
          </cell>
        </row>
        <row r="10431">
          <cell r="A10431" t="str">
            <v>821006085</v>
          </cell>
          <cell r="B10431" t="str">
            <v>AUSSENKLEMME 88 FÜR TRÄGERKLAMMER 3/4"</v>
          </cell>
          <cell r="C10431">
            <v>0</v>
          </cell>
          <cell r="D10431">
            <v>1.75</v>
          </cell>
          <cell r="E10431">
            <v>1.75</v>
          </cell>
        </row>
        <row r="10432">
          <cell r="A10432" t="str">
            <v>821006086</v>
          </cell>
          <cell r="B10432" t="str">
            <v>INNENKLEMME 106 FÜR TRÄGERKLAMMER 3/4"</v>
          </cell>
          <cell r="C10432"/>
          <cell r="D10432">
            <v>130</v>
          </cell>
          <cell r="E10432">
            <v>130</v>
          </cell>
        </row>
        <row r="10433">
          <cell r="A10433" t="str">
            <v>821006087</v>
          </cell>
          <cell r="B10433" t="str">
            <v>INNENKLEMME 106 FÜR TRÄGERKLAMMER 1"</v>
          </cell>
          <cell r="C10433"/>
          <cell r="D10433">
            <v>130</v>
          </cell>
          <cell r="E10433">
            <v>130</v>
          </cell>
        </row>
        <row r="10434">
          <cell r="A10434" t="str">
            <v>821006088</v>
          </cell>
          <cell r="B10434" t="str">
            <v>AUSSENKLEMME 136 FÜR TRÄGERKLAMMER 1"</v>
          </cell>
          <cell r="C10434"/>
          <cell r="D10434">
            <v>130</v>
          </cell>
          <cell r="E10434">
            <v>130</v>
          </cell>
        </row>
        <row r="10435">
          <cell r="A10435" t="str">
            <v>821006089</v>
          </cell>
          <cell r="B10435" t="str">
            <v>INNENKLEMME 72 FÜR TRÄGERKLAMMER 3/4"</v>
          </cell>
          <cell r="C10435">
            <v>0</v>
          </cell>
          <cell r="D10435">
            <v>1.55</v>
          </cell>
          <cell r="E10435">
            <v>1.55</v>
          </cell>
        </row>
        <row r="10436">
          <cell r="A10436" t="str">
            <v>821006090</v>
          </cell>
          <cell r="B10436" t="str">
            <v>INNENKLEMME 78 FÜR TRÄGERKLAMMER 1"</v>
          </cell>
          <cell r="C10436"/>
          <cell r="D10436">
            <v>130</v>
          </cell>
          <cell r="E10436">
            <v>130</v>
          </cell>
        </row>
        <row r="10437">
          <cell r="A10437" t="str">
            <v>821006091</v>
          </cell>
          <cell r="B10437" t="str">
            <v>AUSSENKLEMME 88 FÜR TRÄGERKLAMMER 1"</v>
          </cell>
          <cell r="C10437"/>
          <cell r="D10437">
            <v>130</v>
          </cell>
          <cell r="E10437">
            <v>130</v>
          </cell>
        </row>
        <row r="10438">
          <cell r="A10438" t="str">
            <v>821006092</v>
          </cell>
          <cell r="B10438" t="str">
            <v>KLAMMER FÜR KLAMMERBESFESTIGUNG APS-KASTENPROFIL</v>
          </cell>
          <cell r="C10438">
            <v>0</v>
          </cell>
          <cell r="D10438">
            <v>15</v>
          </cell>
          <cell r="E10438">
            <v>15</v>
          </cell>
        </row>
        <row r="10439">
          <cell r="A10439" t="str">
            <v>821006200</v>
          </cell>
          <cell r="B10439" t="str">
            <v>BODENPLATTE FÜR BODENSÄULE R 1" KPL.</v>
          </cell>
          <cell r="C10439">
            <v>0</v>
          </cell>
          <cell r="D10439">
            <v>7.84</v>
          </cell>
          <cell r="E10439">
            <v>7.84</v>
          </cell>
        </row>
        <row r="10440">
          <cell r="A10440" t="str">
            <v>821064079</v>
          </cell>
          <cell r="B10440" t="str">
            <v>RÜCKLAUFSPERRE FÜR ST</v>
          </cell>
          <cell r="C10440">
            <v>1.5</v>
          </cell>
          <cell r="D10440">
            <v>3.6802000000000001</v>
          </cell>
          <cell r="E10440">
            <v>7.6802000000000001</v>
          </cell>
        </row>
        <row r="10441">
          <cell r="A10441" t="str">
            <v>821064080</v>
          </cell>
          <cell r="B10441" t="str">
            <v>RÜCKLAUFSPERRE FÜR AP110</v>
          </cell>
          <cell r="C10441">
            <v>5.5000000000000009</v>
          </cell>
          <cell r="D10441">
            <v>7.4665975361448265</v>
          </cell>
          <cell r="E10441">
            <v>14.466597536144826</v>
          </cell>
        </row>
        <row r="10442">
          <cell r="A10442" t="str">
            <v>821064081</v>
          </cell>
          <cell r="B10442" t="str">
            <v>RÜCKLAUFSPERRE PARASTOCKING EIN/AUSFAHRT 1 WEICHE</v>
          </cell>
          <cell r="C10442">
            <v>16.5</v>
          </cell>
          <cell r="D10442">
            <v>173.85480000000001</v>
          </cell>
          <cell r="E10442">
            <v>190.35480000000001</v>
          </cell>
        </row>
        <row r="10443">
          <cell r="A10443" t="str">
            <v>821064089</v>
          </cell>
          <cell r="B10443" t="str">
            <v>RÜCKLAUFSPERRE FÜR  AP UND APS</v>
          </cell>
          <cell r="C10443">
            <v>2</v>
          </cell>
          <cell r="D10443">
            <v>20.9116</v>
          </cell>
          <cell r="E10443">
            <v>22.9116</v>
          </cell>
        </row>
        <row r="10444">
          <cell r="A10444" t="str">
            <v>821064090</v>
          </cell>
          <cell r="B10444" t="str">
            <v>ANSCHLAG AP FÜR SPULENZUG</v>
          </cell>
          <cell r="C10444"/>
          <cell r="D10444"/>
          <cell r="E10444"/>
        </row>
        <row r="10445">
          <cell r="A10445" t="str">
            <v>821066001</v>
          </cell>
          <cell r="B10445" t="str">
            <v>ROHRSCHELLE FÜR RÜCKLAUFSPERRE</v>
          </cell>
          <cell r="C10445">
            <v>0</v>
          </cell>
          <cell r="D10445">
            <v>1</v>
          </cell>
          <cell r="E10445">
            <v>1</v>
          </cell>
        </row>
        <row r="10446">
          <cell r="A10446" t="str">
            <v>821066002</v>
          </cell>
          <cell r="B10446" t="str">
            <v>STOPPERBÜGEL FÜR RÜCKLAUFSPERRE</v>
          </cell>
          <cell r="C10446">
            <v>0</v>
          </cell>
          <cell r="D10446">
            <v>2.5299999999999998</v>
          </cell>
          <cell r="E10446">
            <v>2.5299999999999998</v>
          </cell>
        </row>
        <row r="10447">
          <cell r="A10447" t="str">
            <v>821066003</v>
          </cell>
          <cell r="B10447" t="str">
            <v>SECHSKANT SCHRAUBE BEARBEITETFÜR RÜCKLAUFSPERRE</v>
          </cell>
          <cell r="C10447">
            <v>1.5</v>
          </cell>
          <cell r="D10447">
            <v>0.12870000000000001</v>
          </cell>
          <cell r="E10447">
            <v>4.1287000000000003</v>
          </cell>
        </row>
        <row r="10448">
          <cell r="A10448" t="str">
            <v>821066004</v>
          </cell>
          <cell r="B10448" t="str">
            <v>STOPPERBÜGEL FÜR RÜCKLAUFSPERRE AP110</v>
          </cell>
          <cell r="C10448">
            <v>0</v>
          </cell>
          <cell r="D10448">
            <v>4.47</v>
          </cell>
          <cell r="E10448">
            <v>4.47</v>
          </cell>
        </row>
        <row r="10449">
          <cell r="A10449" t="str">
            <v>821066005</v>
          </cell>
          <cell r="B10449" t="str">
            <v>LAGERBLOCK FÜR RÜCKLAUFSPERRE AP110</v>
          </cell>
          <cell r="C10449">
            <v>0</v>
          </cell>
          <cell r="D10449">
            <v>6.5661290322580639</v>
          </cell>
          <cell r="E10449">
            <v>6.5661290322580639</v>
          </cell>
        </row>
        <row r="10450">
          <cell r="A10450" t="str">
            <v>821066006</v>
          </cell>
          <cell r="B10450" t="str">
            <v>HEBEL FÜR RÜCKLAUFSPERRE PARASTOCKING 1 WEICHE</v>
          </cell>
          <cell r="C10450">
            <v>0</v>
          </cell>
          <cell r="D10450">
            <v>12.2</v>
          </cell>
          <cell r="E10450">
            <v>12.2</v>
          </cell>
        </row>
        <row r="10451">
          <cell r="A10451" t="str">
            <v>821066007</v>
          </cell>
          <cell r="B10451" t="str">
            <v>ZYLINDER-HALTEPLATTE FÜR RÜCKLFSPERRE</v>
          </cell>
          <cell r="C10451">
            <v>0</v>
          </cell>
          <cell r="D10451">
            <v>17.97</v>
          </cell>
          <cell r="E10451">
            <v>17.97</v>
          </cell>
        </row>
        <row r="10452">
          <cell r="A10452" t="str">
            <v>821066008</v>
          </cell>
          <cell r="B10452" t="str">
            <v>DRUCKPLATTE FÜR RÜCKLAUFSPERREPARASTOCKING 1</v>
          </cell>
          <cell r="C10452">
            <v>0</v>
          </cell>
          <cell r="D10452">
            <v>6.87</v>
          </cell>
          <cell r="E10452">
            <v>6.87</v>
          </cell>
        </row>
        <row r="10453">
          <cell r="A10453" t="str">
            <v>821066009</v>
          </cell>
          <cell r="B10453" t="str">
            <v>DISTANZ FÜR RÜCKLAUFSPERRE PARASTOCKING 1 WEICHE</v>
          </cell>
          <cell r="C10453">
            <v>0</v>
          </cell>
          <cell r="D10453">
            <v>4</v>
          </cell>
          <cell r="E10453">
            <v>4</v>
          </cell>
        </row>
        <row r="10454">
          <cell r="A10454" t="str">
            <v>821066010</v>
          </cell>
          <cell r="B10454" t="str">
            <v>STOPPERBÜGEL FÜR RÜCKLAUFSPERRE AP110 KPL.</v>
          </cell>
          <cell r="C10454">
            <v>1</v>
          </cell>
          <cell r="D10454">
            <v>3.6417072398190045</v>
          </cell>
          <cell r="E10454">
            <v>6.1417072398190049</v>
          </cell>
        </row>
        <row r="10455">
          <cell r="A10455" t="str">
            <v>821066020</v>
          </cell>
          <cell r="B10455" t="str">
            <v>GRUNDPLATTE FÜR RÜCKLAUFSPERRE</v>
          </cell>
          <cell r="C10455">
            <v>0</v>
          </cell>
          <cell r="D10455">
            <v>7.5</v>
          </cell>
          <cell r="E10455">
            <v>7.5</v>
          </cell>
        </row>
        <row r="10456">
          <cell r="A10456" t="str">
            <v>821066021</v>
          </cell>
          <cell r="B10456" t="str">
            <v>SCHLEPPSEGMENT FÜR RÜCKLAUFSPERRE</v>
          </cell>
          <cell r="C10456">
            <v>0</v>
          </cell>
          <cell r="D10456">
            <v>6</v>
          </cell>
          <cell r="E10456">
            <v>6</v>
          </cell>
        </row>
        <row r="10457">
          <cell r="A10457" t="str">
            <v>821066022</v>
          </cell>
          <cell r="B10457" t="str">
            <v>STOSSKANTE FÜR RÜCKLAUFSPERRE</v>
          </cell>
          <cell r="C10457">
            <v>0</v>
          </cell>
          <cell r="D10457">
            <v>6</v>
          </cell>
          <cell r="E10457">
            <v>6</v>
          </cell>
        </row>
        <row r="10458">
          <cell r="A10458" t="str">
            <v>821081001</v>
          </cell>
          <cell r="B10458" t="str">
            <v>SCHRAUBTRÄGER ST FÜR BG</v>
          </cell>
          <cell r="C10458">
            <v>0</v>
          </cell>
          <cell r="D10458">
            <v>5.25</v>
          </cell>
          <cell r="E10458">
            <v>5.25</v>
          </cell>
        </row>
        <row r="10459">
          <cell r="A10459" t="str">
            <v>821084000</v>
          </cell>
          <cell r="B10459" t="str">
            <v>SCHRAUBTRÄGER ST</v>
          </cell>
          <cell r="C10459">
            <v>0</v>
          </cell>
          <cell r="D10459">
            <v>45</v>
          </cell>
          <cell r="E10459">
            <v>45</v>
          </cell>
        </row>
        <row r="10460">
          <cell r="A10460" t="str">
            <v>821084000_</v>
          </cell>
          <cell r="B10460" t="str">
            <v>SCHRAUBTRÄGER ST VERLÄNGERUNG UNTEN L1</v>
          </cell>
          <cell r="C10460"/>
          <cell r="D10460"/>
          <cell r="E10460"/>
        </row>
        <row r="10461">
          <cell r="A10461" t="str">
            <v>821084001</v>
          </cell>
          <cell r="B10461" t="str">
            <v>SCHRAUBTRÄGER ST L=0-1000</v>
          </cell>
          <cell r="C10461">
            <v>0</v>
          </cell>
          <cell r="D10461">
            <v>7.5</v>
          </cell>
          <cell r="E10461">
            <v>7.5</v>
          </cell>
        </row>
        <row r="10462">
          <cell r="A10462" t="str">
            <v>821084001_</v>
          </cell>
          <cell r="B10462" t="str">
            <v>SCHRAUBTRÄGER ST VERLÄNGERUNG OBEN L3</v>
          </cell>
          <cell r="C10462"/>
          <cell r="D10462"/>
          <cell r="E10462"/>
        </row>
        <row r="10463">
          <cell r="A10463" t="str">
            <v>821084001G</v>
          </cell>
          <cell r="B10463" t="str">
            <v>ST GEBRAUCHT</v>
          </cell>
          <cell r="C10463">
            <v>0</v>
          </cell>
          <cell r="D10463">
            <v>1</v>
          </cell>
          <cell r="E10463">
            <v>1</v>
          </cell>
        </row>
        <row r="10464">
          <cell r="A10464" t="str">
            <v>821084002</v>
          </cell>
          <cell r="B10464" t="str">
            <v>SCHRAUBTRÄGER ST L=1001-2000</v>
          </cell>
          <cell r="C10464">
            <v>0</v>
          </cell>
          <cell r="D10464">
            <v>14.95</v>
          </cell>
          <cell r="E10464">
            <v>14.95</v>
          </cell>
        </row>
        <row r="10465">
          <cell r="A10465" t="str">
            <v>821084003</v>
          </cell>
          <cell r="B10465" t="str">
            <v>SCHRAUBTRÄGER ST L=2001-3000</v>
          </cell>
          <cell r="C10465">
            <v>0</v>
          </cell>
          <cell r="D10465">
            <v>22.45</v>
          </cell>
          <cell r="E10465">
            <v>22.45</v>
          </cell>
        </row>
        <row r="10466">
          <cell r="A10466" t="str">
            <v>821084003G 5018</v>
          </cell>
          <cell r="B10466" t="str">
            <v>SCHRAUBTRÄGER ST L=2001-3000GEBRAUCHT</v>
          </cell>
          <cell r="C10466">
            <v>0</v>
          </cell>
          <cell r="D10466">
            <v>9.75</v>
          </cell>
          <cell r="E10466">
            <v>9.75</v>
          </cell>
        </row>
        <row r="10467">
          <cell r="A10467" t="str">
            <v>821084004</v>
          </cell>
          <cell r="B10467" t="str">
            <v>SCHRAUBTRÄGER ST L=3001-4000</v>
          </cell>
          <cell r="C10467">
            <v>0</v>
          </cell>
          <cell r="D10467">
            <v>29.9</v>
          </cell>
          <cell r="E10467">
            <v>29.9</v>
          </cell>
        </row>
        <row r="10468">
          <cell r="A10468" t="str">
            <v>821084004G 5018</v>
          </cell>
          <cell r="B10468" t="str">
            <v>SCHRAUBTRÄGER ST L=3001-4000GEBRAUCHT</v>
          </cell>
          <cell r="C10468">
            <v>0</v>
          </cell>
          <cell r="D10468">
            <v>12</v>
          </cell>
          <cell r="E10468">
            <v>12</v>
          </cell>
        </row>
        <row r="10469">
          <cell r="A10469" t="str">
            <v>821084005</v>
          </cell>
          <cell r="B10469" t="str">
            <v>SCHRAUBTRÄGER ST L=4001-5000</v>
          </cell>
          <cell r="C10469">
            <v>0</v>
          </cell>
          <cell r="D10469">
            <v>37.4</v>
          </cell>
          <cell r="E10469">
            <v>37.4</v>
          </cell>
        </row>
        <row r="10470">
          <cell r="A10470" t="str">
            <v>821084005G 5018</v>
          </cell>
          <cell r="B10470" t="str">
            <v>SCHRAUBTRÄGER ST L=4001-5000GEBRAUCHT</v>
          </cell>
          <cell r="C10470">
            <v>0</v>
          </cell>
          <cell r="D10470">
            <v>15</v>
          </cell>
          <cell r="E10470">
            <v>15</v>
          </cell>
        </row>
        <row r="10471">
          <cell r="A10471" t="str">
            <v>821084006</v>
          </cell>
          <cell r="B10471" t="str">
            <v>SCHRAUBTRÄGER ST L=5001-6000</v>
          </cell>
          <cell r="C10471">
            <v>0</v>
          </cell>
          <cell r="D10471">
            <v>44.85</v>
          </cell>
          <cell r="E10471">
            <v>44.85</v>
          </cell>
        </row>
        <row r="10472">
          <cell r="A10472" t="str">
            <v>821084006G 2000</v>
          </cell>
          <cell r="B10472" t="str">
            <v>SCHRAUBTRÄGER ST L=5001-6000GEBRAUCHT</v>
          </cell>
          <cell r="C10472">
            <v>0</v>
          </cell>
          <cell r="D10472">
            <v>20</v>
          </cell>
          <cell r="E10472">
            <v>20</v>
          </cell>
        </row>
        <row r="10473">
          <cell r="A10473" t="str">
            <v>821084006G 9006</v>
          </cell>
          <cell r="B10473" t="str">
            <v>SCHRAUBTRÄGER ST L=5001-6000GEBRAUCHT</v>
          </cell>
          <cell r="C10473">
            <v>0</v>
          </cell>
          <cell r="D10473">
            <v>20</v>
          </cell>
          <cell r="E10473">
            <v>20</v>
          </cell>
        </row>
        <row r="10474">
          <cell r="A10474" t="str">
            <v>821084007</v>
          </cell>
          <cell r="B10474" t="str">
            <v>SCHRAUBTRÄGER ST MIT MUFFE</v>
          </cell>
          <cell r="C10474"/>
          <cell r="D10474">
            <v>7.45</v>
          </cell>
          <cell r="E10474">
            <v>7.45</v>
          </cell>
        </row>
        <row r="10475">
          <cell r="A10475" t="str">
            <v>821084022</v>
          </cell>
          <cell r="B10475" t="str">
            <v>SCHRAUBTRÄGER BOGEN STB R 175/45 R-400</v>
          </cell>
          <cell r="C10475">
            <v>0</v>
          </cell>
          <cell r="D10475">
            <v>28.3</v>
          </cell>
          <cell r="E10475">
            <v>28.3</v>
          </cell>
        </row>
        <row r="10476">
          <cell r="A10476" t="str">
            <v>821084023</v>
          </cell>
          <cell r="B10476" t="str">
            <v>SCHRAUBTRÄGER BOGEN STB R 175/45 L-400</v>
          </cell>
          <cell r="C10476">
            <v>0</v>
          </cell>
          <cell r="D10476">
            <v>28.3</v>
          </cell>
          <cell r="E10476">
            <v>28.3</v>
          </cell>
        </row>
        <row r="10477">
          <cell r="A10477" t="str">
            <v>821084024</v>
          </cell>
          <cell r="B10477" t="str">
            <v>SCHRAUBTRÄGER BOGEN STB R 175/90</v>
          </cell>
          <cell r="C10477">
            <v>0</v>
          </cell>
          <cell r="D10477">
            <v>23.4</v>
          </cell>
          <cell r="E10477">
            <v>23.4</v>
          </cell>
        </row>
        <row r="10478">
          <cell r="A10478" t="str">
            <v>821084033</v>
          </cell>
          <cell r="B10478" t="str">
            <v>SCHRAUBTRÄGER BOGEN STB R 400/180 800</v>
          </cell>
          <cell r="C10478">
            <v>0</v>
          </cell>
          <cell r="D10478">
            <v>86</v>
          </cell>
          <cell r="E10478">
            <v>86</v>
          </cell>
        </row>
        <row r="10479">
          <cell r="A10479" t="str">
            <v>821084034</v>
          </cell>
          <cell r="B10479" t="str">
            <v>SCHRAUBTRÄGER BOGEN STB R 175/180 800</v>
          </cell>
          <cell r="C10479">
            <v>0</v>
          </cell>
          <cell r="D10479">
            <v>56.5</v>
          </cell>
          <cell r="E10479">
            <v>56.5</v>
          </cell>
        </row>
        <row r="10480">
          <cell r="A10480" t="str">
            <v>821084036</v>
          </cell>
          <cell r="B10480" t="str">
            <v>SCHRAUBTRÄGER BOGEN STB R 175/180 600</v>
          </cell>
          <cell r="C10480">
            <v>0</v>
          </cell>
          <cell r="D10480">
            <v>56.5</v>
          </cell>
          <cell r="E10480">
            <v>56.5</v>
          </cell>
        </row>
        <row r="10481">
          <cell r="A10481" t="str">
            <v>821084038</v>
          </cell>
          <cell r="B10481" t="str">
            <v>SCHRAUBTRÄGER BOGEN STB R 175/180 400</v>
          </cell>
          <cell r="C10481">
            <v>0</v>
          </cell>
          <cell r="D10481">
            <v>56.5</v>
          </cell>
          <cell r="E10481">
            <v>56.5</v>
          </cell>
        </row>
        <row r="10482">
          <cell r="A10482" t="str">
            <v>821084050</v>
          </cell>
          <cell r="B10482" t="str">
            <v>SCHRAUBTRÄGER MIT LEITBLECH STL</v>
          </cell>
          <cell r="C10482">
            <v>0</v>
          </cell>
          <cell r="D10482">
            <v>13.2</v>
          </cell>
          <cell r="E10482">
            <v>13.2</v>
          </cell>
        </row>
        <row r="10483">
          <cell r="A10483" t="str">
            <v>821084051</v>
          </cell>
          <cell r="B10483" t="str">
            <v>SCHRAUBTRÄGER MIT LEITBLECH STL L=0-1000</v>
          </cell>
          <cell r="C10483">
            <v>0</v>
          </cell>
          <cell r="D10483">
            <v>8.8000000000000007</v>
          </cell>
          <cell r="E10483">
            <v>8.8000000000000007</v>
          </cell>
        </row>
        <row r="10484">
          <cell r="A10484" t="str">
            <v>821084052</v>
          </cell>
          <cell r="B10484" t="str">
            <v>SCHRAUBTRÄGER MIT LEITBLECH STL L=1001-2000</v>
          </cell>
          <cell r="C10484">
            <v>0</v>
          </cell>
          <cell r="D10484">
            <v>17.600000000000001</v>
          </cell>
          <cell r="E10484">
            <v>17.600000000000001</v>
          </cell>
        </row>
        <row r="10485">
          <cell r="A10485" t="str">
            <v>821084053</v>
          </cell>
          <cell r="B10485" t="str">
            <v>SCHRAUBTRÄGER MIT LEITBLECH STL L=2001-3000</v>
          </cell>
          <cell r="C10485">
            <v>0</v>
          </cell>
          <cell r="D10485">
            <v>26.4</v>
          </cell>
          <cell r="E10485">
            <v>26.4</v>
          </cell>
        </row>
        <row r="10486">
          <cell r="A10486" t="str">
            <v>821084054</v>
          </cell>
          <cell r="B10486" t="str">
            <v>SCHRAUBTRÄGER MIT LEITBLECH STL L=3001-4000</v>
          </cell>
          <cell r="C10486">
            <v>0</v>
          </cell>
          <cell r="D10486">
            <v>35.200000000000003</v>
          </cell>
          <cell r="E10486">
            <v>35.200000000000003</v>
          </cell>
        </row>
        <row r="10487">
          <cell r="A10487" t="str">
            <v>821084055</v>
          </cell>
          <cell r="B10487" t="str">
            <v>SCHRAUBTRÄGER MIT LEITBLECH STL L=4001-5000</v>
          </cell>
          <cell r="C10487">
            <v>0</v>
          </cell>
          <cell r="D10487">
            <v>44</v>
          </cell>
          <cell r="E10487">
            <v>44</v>
          </cell>
        </row>
        <row r="10488">
          <cell r="A10488" t="str">
            <v>821084055G 7035</v>
          </cell>
          <cell r="B10488" t="str">
            <v>SCHRAUBTRÄGER MIT LEITBLECH STL L=4001-5000</v>
          </cell>
          <cell r="C10488">
            <v>0</v>
          </cell>
          <cell r="D10488">
            <v>38.25</v>
          </cell>
          <cell r="E10488">
            <v>38.25</v>
          </cell>
        </row>
        <row r="10489">
          <cell r="A10489" t="str">
            <v>821084055G 9006</v>
          </cell>
          <cell r="B10489" t="str">
            <v>SCHRAUBTRÄGER MIT LEITBLECH STL L=4001-5000</v>
          </cell>
          <cell r="C10489">
            <v>0</v>
          </cell>
          <cell r="D10489">
            <v>38.25</v>
          </cell>
          <cell r="E10489">
            <v>38.25</v>
          </cell>
        </row>
        <row r="10490">
          <cell r="A10490" t="str">
            <v>821084056</v>
          </cell>
          <cell r="B10490" t="str">
            <v>SCHRAUBTRÄGER MIT LEITBLECH STL L=5001-6000</v>
          </cell>
          <cell r="C10490">
            <v>0</v>
          </cell>
          <cell r="D10490">
            <v>52.8</v>
          </cell>
          <cell r="E10490">
            <v>52.8</v>
          </cell>
        </row>
        <row r="10491">
          <cell r="A10491" t="str">
            <v>821084056G 2000</v>
          </cell>
          <cell r="B10491" t="str">
            <v>SCHRAUBTRÄGER MIT LEITBLECH STL L=5001-6000</v>
          </cell>
          <cell r="C10491">
            <v>0</v>
          </cell>
          <cell r="D10491">
            <v>22.95</v>
          </cell>
          <cell r="E10491">
            <v>22.95</v>
          </cell>
        </row>
        <row r="10492">
          <cell r="A10492" t="str">
            <v>821084056G 5018</v>
          </cell>
          <cell r="B10492" t="str">
            <v>SCHRAUBTRÄGER MIT LEITBLECH STL L=5001-6000</v>
          </cell>
          <cell r="C10492">
            <v>0</v>
          </cell>
          <cell r="D10492">
            <v>22.95</v>
          </cell>
          <cell r="E10492">
            <v>22.95</v>
          </cell>
        </row>
        <row r="10493">
          <cell r="A10493" t="str">
            <v>821084057</v>
          </cell>
          <cell r="B10493" t="str">
            <v>SCHRAUBTRÄGER MIT LEITBLECH STL MIT MUFFE</v>
          </cell>
          <cell r="C10493"/>
          <cell r="D10493">
            <v>8.8000000000000007</v>
          </cell>
          <cell r="E10493">
            <v>8.8000000000000007</v>
          </cell>
        </row>
        <row r="10494">
          <cell r="A10494" t="str">
            <v>821084060</v>
          </cell>
          <cell r="B10494" t="str">
            <v>ENDPLATTE FÜR SCHRAUBTRÄGER SCHRAUBBAR KPL.</v>
          </cell>
          <cell r="C10494">
            <v>0</v>
          </cell>
          <cell r="D10494">
            <v>5.5289999999999999</v>
          </cell>
          <cell r="E10494">
            <v>5.5289999999999999</v>
          </cell>
        </row>
        <row r="10495">
          <cell r="A10495" t="str">
            <v>821084063</v>
          </cell>
          <cell r="B10495" t="str">
            <v>SCHRAUBTRÄGER BOGEN MIT LEITBLECH STBL R 400/45</v>
          </cell>
          <cell r="C10495">
            <v>0</v>
          </cell>
          <cell r="D10495">
            <v>38.4</v>
          </cell>
          <cell r="E10495">
            <v>38.4</v>
          </cell>
        </row>
        <row r="10496">
          <cell r="A10496" t="str">
            <v>821084064</v>
          </cell>
          <cell r="B10496" t="str">
            <v>SCHRAUBTRÄGER BOGEN MIT LEITBLECH STBL R 400/45</v>
          </cell>
          <cell r="C10496">
            <v>0</v>
          </cell>
          <cell r="D10496">
            <v>38.4</v>
          </cell>
          <cell r="E10496">
            <v>38.4</v>
          </cell>
        </row>
        <row r="10497">
          <cell r="A10497" t="str">
            <v>821084065</v>
          </cell>
          <cell r="B10497" t="str">
            <v>SCHRAUBTRÄGER BOGEN MIT LEITBLECH STBL R 400/90</v>
          </cell>
          <cell r="C10497">
            <v>0</v>
          </cell>
          <cell r="D10497">
            <v>38.4</v>
          </cell>
          <cell r="E10497">
            <v>38.4</v>
          </cell>
        </row>
        <row r="10498">
          <cell r="A10498" t="str">
            <v>821084065G 5018</v>
          </cell>
          <cell r="B10498" t="str">
            <v>SCHRAUBTRÄGER BOGEN MIT LEITBLECH STBL R 400/90</v>
          </cell>
          <cell r="C10498">
            <v>0</v>
          </cell>
          <cell r="D10498">
            <v>15</v>
          </cell>
          <cell r="E10498">
            <v>15</v>
          </cell>
        </row>
        <row r="10499">
          <cell r="A10499" t="str">
            <v>821084116</v>
          </cell>
          <cell r="B10499" t="str">
            <v>SCHRAUBTRÄGER BOGEN MIT LEITBLECH STBL R 650/90</v>
          </cell>
          <cell r="C10499">
            <v>0</v>
          </cell>
          <cell r="D10499">
            <v>46.2</v>
          </cell>
          <cell r="E10499">
            <v>46.2</v>
          </cell>
        </row>
        <row r="10500">
          <cell r="A10500" t="str">
            <v>821084116G</v>
          </cell>
          <cell r="B10500" t="str">
            <v>SCHRAUBTRÄGER BOGEN MIT LEITBLECH STBL R 650/90</v>
          </cell>
          <cell r="C10500">
            <v>0</v>
          </cell>
          <cell r="D10500">
            <v>11</v>
          </cell>
          <cell r="E10500">
            <v>11</v>
          </cell>
        </row>
        <row r="10501">
          <cell r="A10501" t="str">
            <v>821084116G 5018</v>
          </cell>
          <cell r="B10501" t="str">
            <v>SCHRAUBTRÄGER BOGEN MIT LEITBLECH STBL R 650/90</v>
          </cell>
          <cell r="C10501">
            <v>0</v>
          </cell>
          <cell r="D10501">
            <v>11</v>
          </cell>
          <cell r="E10501">
            <v>11</v>
          </cell>
        </row>
        <row r="10502">
          <cell r="A10502" t="str">
            <v>821084123</v>
          </cell>
          <cell r="B10502" t="str">
            <v>SCHRAUBTRÄGER BOGEN MIT LEITBLECH STBL R 650/45</v>
          </cell>
          <cell r="C10502">
            <v>0</v>
          </cell>
          <cell r="D10502">
            <v>37.799999999999997</v>
          </cell>
          <cell r="E10502">
            <v>37.799999999999997</v>
          </cell>
        </row>
        <row r="10503">
          <cell r="A10503" t="str">
            <v>821084123G 2000</v>
          </cell>
          <cell r="B10503" t="str">
            <v>SCHRAUBTRÄGER BOGEN MIT LEITBLECH STBLR 650/45</v>
          </cell>
          <cell r="C10503">
            <v>0</v>
          </cell>
          <cell r="D10503">
            <v>11</v>
          </cell>
          <cell r="E10503">
            <v>11</v>
          </cell>
        </row>
        <row r="10504">
          <cell r="A10504" t="str">
            <v>821084123G 5018</v>
          </cell>
          <cell r="B10504" t="str">
            <v>SCHRAUBTRÄGER BOGEN MIT LEITBLECH STBLR 650/45</v>
          </cell>
          <cell r="C10504">
            <v>0</v>
          </cell>
          <cell r="D10504">
            <v>11</v>
          </cell>
          <cell r="E10504">
            <v>11</v>
          </cell>
        </row>
        <row r="10505">
          <cell r="A10505" t="str">
            <v>821084124</v>
          </cell>
          <cell r="B10505" t="str">
            <v>SCHRAUBTRÄGER BOGEN MIT LEITBLECH STBL R 650/45</v>
          </cell>
          <cell r="C10505">
            <v>0</v>
          </cell>
          <cell r="D10505">
            <v>37.799999999999997</v>
          </cell>
          <cell r="E10505">
            <v>37.799999999999997</v>
          </cell>
        </row>
        <row r="10506">
          <cell r="A10506" t="str">
            <v>821084124G 5018</v>
          </cell>
          <cell r="B10506" t="str">
            <v>SCHRAUBTRÄGER BOGEN MIT LEITBLECH STBL R 650/45</v>
          </cell>
          <cell r="C10506">
            <v>0</v>
          </cell>
          <cell r="D10506">
            <v>11</v>
          </cell>
          <cell r="E10506">
            <v>11</v>
          </cell>
        </row>
        <row r="10507">
          <cell r="A10507" t="str">
            <v>821084130</v>
          </cell>
          <cell r="B10507" t="str">
            <v>SCHRAUBTRÄGER FÜR AFS 0-6000 Siehe 821084001</v>
          </cell>
          <cell r="C10507">
            <v>0</v>
          </cell>
          <cell r="D10507">
            <v>11.088607594936708</v>
          </cell>
          <cell r="E10507">
            <v>11.088607594936708</v>
          </cell>
        </row>
        <row r="10508">
          <cell r="A10508" t="str">
            <v>821084131</v>
          </cell>
          <cell r="B10508" t="str">
            <v>SCHRAUBTRÄGER L=6000 VERSTÄRKT</v>
          </cell>
          <cell r="C10508">
            <v>0</v>
          </cell>
          <cell r="D10508">
            <v>118.5</v>
          </cell>
          <cell r="E10508">
            <v>118.5</v>
          </cell>
        </row>
        <row r="10509">
          <cell r="A10509" t="str">
            <v>821084132</v>
          </cell>
          <cell r="B10509" t="str">
            <v>STBL R650/90 VERSTÄRKT</v>
          </cell>
          <cell r="C10509">
            <v>0</v>
          </cell>
          <cell r="D10509">
            <v>58.5</v>
          </cell>
          <cell r="E10509">
            <v>58.5</v>
          </cell>
        </row>
        <row r="10510">
          <cell r="A10510" t="str">
            <v>821084200</v>
          </cell>
          <cell r="B10510" t="str">
            <v>AFS SCHRAUBTRÄGER FÖRDERSTRECKE</v>
          </cell>
          <cell r="C10510">
            <v>0</v>
          </cell>
          <cell r="D10510">
            <v>36.4</v>
          </cell>
          <cell r="E10510">
            <v>36.4</v>
          </cell>
        </row>
        <row r="10511">
          <cell r="A10511" t="str">
            <v>821084200_</v>
          </cell>
          <cell r="B10511" t="str">
            <v>AFS SCHRAUBTRÄGER VERL.  MOTORSTATION L4</v>
          </cell>
          <cell r="C10511"/>
          <cell r="D10511"/>
          <cell r="E10511"/>
        </row>
        <row r="10512">
          <cell r="A10512" t="str">
            <v>821084201</v>
          </cell>
          <cell r="B10512" t="str">
            <v>AFS SCHRAUBTRÄGER MOTORSTATION</v>
          </cell>
          <cell r="C10512">
            <v>0</v>
          </cell>
          <cell r="D10512">
            <v>62.300861843823455</v>
          </cell>
          <cell r="E10512">
            <v>62.300861843823455</v>
          </cell>
        </row>
        <row r="10513">
          <cell r="A10513" t="str">
            <v>821084201_</v>
          </cell>
          <cell r="B10513" t="str">
            <v>AFS SCHRAUBTRÄGER MOTORSTATION L2</v>
          </cell>
          <cell r="C10513"/>
          <cell r="D10513"/>
          <cell r="E10513"/>
        </row>
        <row r="10514">
          <cell r="A10514" t="str">
            <v>821086007</v>
          </cell>
          <cell r="B10514" t="str">
            <v>STEG F. WEICHEN UND BÖGEN--&gt; (824 046 008)</v>
          </cell>
          <cell r="C10514"/>
          <cell r="D10514"/>
          <cell r="E10514"/>
        </row>
        <row r="10515">
          <cell r="A10515" t="str">
            <v>821086008</v>
          </cell>
          <cell r="B10515" t="str">
            <v>STEG FÜR SCHRAUBTRÄGER</v>
          </cell>
          <cell r="C10515">
            <v>0</v>
          </cell>
          <cell r="D10515">
            <v>0.08</v>
          </cell>
          <cell r="E10515">
            <v>0.08</v>
          </cell>
        </row>
        <row r="10516">
          <cell r="A10516" t="str">
            <v>821086011</v>
          </cell>
          <cell r="B10516" t="str">
            <v>ENDPLATTE L-PROFIL FÜR SCHRAUBTRÄGER</v>
          </cell>
          <cell r="C10516"/>
          <cell r="D10516"/>
          <cell r="E10516"/>
        </row>
        <row r="10517">
          <cell r="A10517" t="str">
            <v>821086012</v>
          </cell>
          <cell r="B10517" t="str">
            <v>ENDPLATTE FÜR SCHRAUBTRÄGER SCHWEISSTEIL</v>
          </cell>
          <cell r="C10517">
            <v>0</v>
          </cell>
          <cell r="D10517">
            <v>5.5</v>
          </cell>
          <cell r="E10517">
            <v>5.5</v>
          </cell>
        </row>
        <row r="10518">
          <cell r="A10518" t="str">
            <v>821086013</v>
          </cell>
          <cell r="B10518" t="str">
            <v>PLATTE ENDPLATTE FÜR SCHRAUBTRBBAR)</v>
          </cell>
          <cell r="C10518"/>
          <cell r="D10518"/>
          <cell r="E10518"/>
        </row>
        <row r="10519">
          <cell r="A10519" t="str">
            <v>821086015</v>
          </cell>
          <cell r="B10519" t="str">
            <v>AFS SCHRAUBTRÄGER FÖRDERSTRECKE L=5001-6000</v>
          </cell>
          <cell r="C10519">
            <v>0</v>
          </cell>
          <cell r="D10519">
            <v>73.3</v>
          </cell>
          <cell r="E10519">
            <v>73.3</v>
          </cell>
        </row>
        <row r="10520">
          <cell r="A10520" t="str">
            <v>821086016</v>
          </cell>
          <cell r="B10520" t="str">
            <v>AFS SCHRAUBTRÄGER MOTORSTATION</v>
          </cell>
          <cell r="C10520">
            <v>0</v>
          </cell>
          <cell r="D10520">
            <v>84.3</v>
          </cell>
          <cell r="E10520">
            <v>84.3</v>
          </cell>
        </row>
        <row r="10521">
          <cell r="A10521" t="str">
            <v>821086018</v>
          </cell>
          <cell r="B10521" t="str">
            <v>AFS SCHRAUBTRÄGER KURZ MOTORSTATION</v>
          </cell>
          <cell r="C10521">
            <v>0</v>
          </cell>
          <cell r="D10521">
            <v>96.333749999999995</v>
          </cell>
          <cell r="E10521">
            <v>96.333749999999995</v>
          </cell>
        </row>
        <row r="10522">
          <cell r="A10522" t="str">
            <v>821086019</v>
          </cell>
          <cell r="B10522" t="str">
            <v>gerade EL = 1300mm</v>
          </cell>
          <cell r="C10522">
            <v>0</v>
          </cell>
          <cell r="D10522">
            <v>0</v>
          </cell>
          <cell r="E10522">
            <v>0</v>
          </cell>
        </row>
        <row r="10523">
          <cell r="A10523" t="str">
            <v>821086020</v>
          </cell>
          <cell r="B10523" t="str">
            <v>gerade EL &gt; 1300mm</v>
          </cell>
          <cell r="C10523"/>
          <cell r="D10523"/>
          <cell r="E10523"/>
        </row>
        <row r="10524">
          <cell r="A10524" t="str">
            <v>821086023</v>
          </cell>
          <cell r="B10524" t="str">
            <v>AFS-SCHRÄG 26°/30° EINFACH</v>
          </cell>
          <cell r="C10524">
            <v>0</v>
          </cell>
          <cell r="D10524">
            <v>0</v>
          </cell>
          <cell r="E10524">
            <v>0</v>
          </cell>
        </row>
        <row r="10525">
          <cell r="A10525" t="str">
            <v>821086025</v>
          </cell>
          <cell r="B10525" t="str">
            <v>AFS-SCHRÄG 26°/30° KPL.  MIT VERLÄNGERUNG OBEN L3</v>
          </cell>
          <cell r="C10525"/>
          <cell r="D10525"/>
          <cell r="E10525"/>
        </row>
        <row r="10526">
          <cell r="A10526" t="str">
            <v>821086027</v>
          </cell>
          <cell r="B10526" t="str">
            <v>AFS-SCHRÄG 26°/30° KPL.  MIT VERLÄNGERUNG UNTEN L1</v>
          </cell>
          <cell r="C10526"/>
          <cell r="D10526"/>
          <cell r="E10526"/>
        </row>
        <row r="10527">
          <cell r="A10527" t="str">
            <v>821086029</v>
          </cell>
          <cell r="B10527" t="str">
            <v>AFS-SCHRÄG 26°/ 30° KPL.  MIT VERL. L3 U.ND L1</v>
          </cell>
          <cell r="C10527"/>
          <cell r="D10527"/>
          <cell r="E10527"/>
        </row>
        <row r="10528">
          <cell r="A10528" t="str">
            <v>821094015</v>
          </cell>
          <cell r="B10528" t="str">
            <v>PASSTEIL-WINKELSTOSS AP60</v>
          </cell>
          <cell r="C10528">
            <v>2.5</v>
          </cell>
          <cell r="D10528">
            <v>0.44479999999999997</v>
          </cell>
          <cell r="E10528">
            <v>2.9447999999999999</v>
          </cell>
        </row>
        <row r="10529">
          <cell r="A10529" t="str">
            <v>821094040</v>
          </cell>
          <cell r="B10529" t="str">
            <v>ALUPROFILBOGEN APB 60 R 515/90 650</v>
          </cell>
          <cell r="C10529">
            <v>2.5</v>
          </cell>
          <cell r="D10529">
            <v>8.4105000000000008</v>
          </cell>
          <cell r="E10529">
            <v>20.910499999999999</v>
          </cell>
        </row>
        <row r="10530">
          <cell r="A10530" t="str">
            <v>821094100</v>
          </cell>
          <cell r="B10530" t="str">
            <v>ALUPROFILBOGEN APB 60 R 400/90 500</v>
          </cell>
          <cell r="C10530">
            <v>2.5</v>
          </cell>
          <cell r="D10530">
            <v>7.476</v>
          </cell>
          <cell r="E10530">
            <v>19.976000000000003</v>
          </cell>
        </row>
        <row r="10531">
          <cell r="A10531" t="str">
            <v>821094101</v>
          </cell>
          <cell r="B10531" t="str">
            <v>ALUPROFILBOGEN APB 60 R 515/90 810</v>
          </cell>
          <cell r="C10531">
            <v>2.5</v>
          </cell>
          <cell r="D10531">
            <v>14.49</v>
          </cell>
          <cell r="E10531">
            <v>26.99</v>
          </cell>
        </row>
        <row r="10532">
          <cell r="A10532" t="str">
            <v>821096001</v>
          </cell>
          <cell r="B10532" t="str">
            <v>ALUPROFIL AP60</v>
          </cell>
          <cell r="C10532">
            <v>0</v>
          </cell>
          <cell r="D10532">
            <v>8.2799999999999994</v>
          </cell>
          <cell r="E10532">
            <v>8.2799999999999994</v>
          </cell>
        </row>
        <row r="10533">
          <cell r="A10533" t="str">
            <v>821104015</v>
          </cell>
          <cell r="B10533" t="str">
            <v>PASSTEIL-WINKELSTOSS AP110</v>
          </cell>
          <cell r="C10533">
            <v>1.5</v>
          </cell>
          <cell r="D10533">
            <v>1.2227600000000001</v>
          </cell>
          <cell r="E10533">
            <v>5.2227600000000001</v>
          </cell>
        </row>
        <row r="10534">
          <cell r="A10534" t="str">
            <v>821104016</v>
          </cell>
          <cell r="B10534" t="str">
            <v>ALUPROFIL BEARBEITET FÜR APBV 110 - 10°</v>
          </cell>
          <cell r="C10534">
            <v>5</v>
          </cell>
          <cell r="D10534">
            <v>1.6777200000000001</v>
          </cell>
          <cell r="E10534">
            <v>6.6777200000000008</v>
          </cell>
        </row>
        <row r="10535">
          <cell r="A10535" t="str">
            <v>821104017</v>
          </cell>
          <cell r="B10535" t="str">
            <v>ALUPROFILBOGEN AUSSEN VERTIKAL APBV 110 - 10° KPL.</v>
          </cell>
          <cell r="C10535">
            <v>16</v>
          </cell>
          <cell r="D10535">
            <v>2.8204471818229342</v>
          </cell>
          <cell r="E10535">
            <v>19.820447181822932</v>
          </cell>
        </row>
        <row r="10536">
          <cell r="A10536" t="str">
            <v>821104018</v>
          </cell>
          <cell r="B10536" t="str">
            <v>ALUPROFIL BEARBEITET FÜR APBV 110 - 10°</v>
          </cell>
          <cell r="C10536">
            <v>3</v>
          </cell>
          <cell r="D10536">
            <v>4.0919999999999996</v>
          </cell>
          <cell r="E10536">
            <v>7.0919999999999996</v>
          </cell>
        </row>
        <row r="10537">
          <cell r="A10537" t="str">
            <v>821104019</v>
          </cell>
          <cell r="B10537" t="str">
            <v>ALUPROFILBOGEN INNEN VERTIKAL APBV 110 - 10° KPL.</v>
          </cell>
          <cell r="C10537">
            <v>16.5</v>
          </cell>
          <cell r="D10537">
            <v>13.8</v>
          </cell>
          <cell r="E10537">
            <v>30.3</v>
          </cell>
        </row>
        <row r="10538">
          <cell r="A10538" t="str">
            <v>821104021</v>
          </cell>
          <cell r="B10538" t="str">
            <v>ALUPROFILBOGEN APB 110 R 400/45 400</v>
          </cell>
          <cell r="C10538">
            <v>2.5</v>
          </cell>
          <cell r="D10538">
            <v>10.23</v>
          </cell>
          <cell r="E10538">
            <v>22.73</v>
          </cell>
        </row>
        <row r="10539">
          <cell r="A10539" t="str">
            <v>821104022</v>
          </cell>
          <cell r="B10539" t="str">
            <v>ALUPROFILBOGEN APB 110 R 400/90 500</v>
          </cell>
          <cell r="C10539">
            <v>2.5</v>
          </cell>
          <cell r="D10539">
            <v>12.276</v>
          </cell>
          <cell r="E10539">
            <v>24.776000000000003</v>
          </cell>
        </row>
        <row r="10540">
          <cell r="A10540" t="str">
            <v>821104024</v>
          </cell>
          <cell r="B10540" t="str">
            <v>ALUPROFILBOGEN APB 110 R 400/67,5 339</v>
          </cell>
          <cell r="C10540">
            <v>2.5</v>
          </cell>
          <cell r="D10540">
            <v>6.7489999999999997</v>
          </cell>
          <cell r="E10540">
            <v>19.248999999999999</v>
          </cell>
        </row>
        <row r="10541">
          <cell r="A10541" t="str">
            <v>821104025</v>
          </cell>
          <cell r="B10541" t="str">
            <v>ALUPROFILBOGEN APB 110 R 550/22,5 84</v>
          </cell>
          <cell r="C10541">
            <v>2.5</v>
          </cell>
          <cell r="D10541">
            <v>7.6725000000000003</v>
          </cell>
          <cell r="E10541">
            <v>10.172499999999999</v>
          </cell>
        </row>
        <row r="10542">
          <cell r="A10542" t="str">
            <v>821104026</v>
          </cell>
          <cell r="B10542" t="str">
            <v>ALUPROFILBOGEN APB 110 R 550/45 232</v>
          </cell>
          <cell r="C10542">
            <v>2</v>
          </cell>
          <cell r="D10542">
            <v>8.7248000000000001</v>
          </cell>
          <cell r="E10542">
            <v>10.7248</v>
          </cell>
        </row>
        <row r="10543">
          <cell r="A10543" t="str">
            <v>821104027</v>
          </cell>
          <cell r="B10543" t="str">
            <v>ALUPROFILBOGEN APB 110 R 550/67,5 432</v>
          </cell>
          <cell r="C10543">
            <v>2.5</v>
          </cell>
          <cell r="D10543">
            <v>11.253</v>
          </cell>
          <cell r="E10543">
            <v>23.753</v>
          </cell>
        </row>
        <row r="10544">
          <cell r="A10544" t="str">
            <v>821104028</v>
          </cell>
          <cell r="B10544" t="str">
            <v>ALUPROFILBOGEN APB 110 R 550/67,5 420</v>
          </cell>
          <cell r="C10544">
            <v>2.5</v>
          </cell>
          <cell r="D10544">
            <v>10.23</v>
          </cell>
          <cell r="E10544">
            <v>22.73</v>
          </cell>
        </row>
        <row r="10545">
          <cell r="A10545" t="str">
            <v>821104029</v>
          </cell>
          <cell r="B10545" t="str">
            <v>ALUPROFILBOGEN APB 110 R 550/45 191</v>
          </cell>
          <cell r="C10545">
            <v>2.5</v>
          </cell>
          <cell r="D10545">
            <v>7.94</v>
          </cell>
          <cell r="E10545">
            <v>20.439999999999998</v>
          </cell>
        </row>
        <row r="10546">
          <cell r="A10546" t="str">
            <v>821104030</v>
          </cell>
          <cell r="B10546" t="str">
            <v>ALUPROFILBOGEN APB 110 R 500/90 550</v>
          </cell>
          <cell r="C10546">
            <v>2.5</v>
          </cell>
          <cell r="D10546">
            <v>9.5280000000000005</v>
          </cell>
          <cell r="E10546">
            <v>22.028000000000002</v>
          </cell>
        </row>
        <row r="10547">
          <cell r="A10547" t="str">
            <v>821104031</v>
          </cell>
          <cell r="B10547" t="str">
            <v>ALUPROFILBOGEN APB 110 R 630/45 400</v>
          </cell>
          <cell r="C10547">
            <v>2.5</v>
          </cell>
          <cell r="D10547">
            <v>12.276</v>
          </cell>
          <cell r="E10547">
            <v>24.776000000000003</v>
          </cell>
        </row>
        <row r="10548">
          <cell r="A10548" t="str">
            <v>821104033</v>
          </cell>
          <cell r="B10548" t="str">
            <v>ALUPROFILBOGEN APB 110 R 630/90 - 800/800</v>
          </cell>
          <cell r="C10548">
            <v>2.5</v>
          </cell>
          <cell r="D10548">
            <v>15.345000000000001</v>
          </cell>
          <cell r="E10548">
            <v>27.845000000000002</v>
          </cell>
        </row>
        <row r="10549">
          <cell r="A10549" t="str">
            <v>821104034</v>
          </cell>
          <cell r="B10549" t="str">
            <v>ALUPROFILBOGEN APB 110 R 630/90 - 850/890</v>
          </cell>
          <cell r="C10549">
            <v>2.5</v>
          </cell>
          <cell r="D10549">
            <v>15.88</v>
          </cell>
          <cell r="E10549">
            <v>28.38</v>
          </cell>
        </row>
        <row r="10550">
          <cell r="A10550" t="str">
            <v>821104035</v>
          </cell>
          <cell r="B10550" t="str">
            <v>ALUPROFILBOGEN APB 110 R 630/90 - 850/870</v>
          </cell>
          <cell r="C10550">
            <v>2.5</v>
          </cell>
          <cell r="D10550">
            <v>16.367999999999999</v>
          </cell>
          <cell r="E10550">
            <v>28.867999999999999</v>
          </cell>
        </row>
        <row r="10551">
          <cell r="A10551" t="str">
            <v>821104036</v>
          </cell>
          <cell r="B10551" t="str">
            <v>ALUPROFILBOGEN APB 110 R 630/90 - 700/700</v>
          </cell>
          <cell r="C10551">
            <v>2.5</v>
          </cell>
          <cell r="D10551">
            <v>12.704000000000001</v>
          </cell>
          <cell r="E10551">
            <v>25.204000000000001</v>
          </cell>
        </row>
        <row r="10552">
          <cell r="A10552" t="str">
            <v>821104037</v>
          </cell>
          <cell r="B10552" t="str">
            <v>ALUPROFILBOGEN APB 110 R 550/45 205</v>
          </cell>
          <cell r="C10552">
            <v>2.5</v>
          </cell>
          <cell r="D10552">
            <v>6.3520000000000003</v>
          </cell>
          <cell r="E10552">
            <v>18.852</v>
          </cell>
        </row>
        <row r="10553">
          <cell r="A10553" t="str">
            <v>821104038</v>
          </cell>
          <cell r="B10553" t="str">
            <v xml:space="preserve">ALUPROFILBOGEN APBW 110 DRSW R 400/45 - 140 </v>
          </cell>
          <cell r="C10553">
            <v>1.75</v>
          </cell>
          <cell r="D10553">
            <v>7.6725000000000003</v>
          </cell>
          <cell r="E10553">
            <v>9.4224999999999994</v>
          </cell>
        </row>
        <row r="10554">
          <cell r="A10554" t="str">
            <v>821104039</v>
          </cell>
          <cell r="B10554" t="str">
            <v>ALUPROFILBOGEN APBW 110 DRSW R 550/45 - 194</v>
          </cell>
          <cell r="C10554">
            <v>2.5</v>
          </cell>
          <cell r="D10554">
            <v>8.7685728899999997</v>
          </cell>
          <cell r="E10554">
            <v>21.268572889999998</v>
          </cell>
        </row>
        <row r="10555">
          <cell r="A10555" t="str">
            <v>821104040</v>
          </cell>
          <cell r="B10555" t="str">
            <v>ALUPROFILBOGEN APB 110 R 650/90 L=180</v>
          </cell>
          <cell r="C10555">
            <v>2.5</v>
          </cell>
          <cell r="D10555">
            <v>12.227600000000001</v>
          </cell>
          <cell r="E10555">
            <v>24.727599999999999</v>
          </cell>
        </row>
        <row r="10556">
          <cell r="A10556" t="str">
            <v>821104041</v>
          </cell>
          <cell r="B10556" t="str">
            <v>ALUPROFILBOGEN APB 110 R 630/90 - 850/690</v>
          </cell>
          <cell r="C10556">
            <v>2.5</v>
          </cell>
          <cell r="D10556">
            <v>11.116</v>
          </cell>
          <cell r="E10556">
            <v>23.616</v>
          </cell>
        </row>
        <row r="10557">
          <cell r="A10557" t="str">
            <v>821104042</v>
          </cell>
          <cell r="B10557" t="str">
            <v>ALUPROFILBOGEN APB 110 R 630/90 - 800/1300</v>
          </cell>
          <cell r="C10557">
            <v>2.5</v>
          </cell>
          <cell r="D10557">
            <v>15.88</v>
          </cell>
          <cell r="E10557">
            <v>28.38</v>
          </cell>
        </row>
        <row r="10558">
          <cell r="A10558" t="str">
            <v>821104043</v>
          </cell>
          <cell r="B10558" t="str">
            <v>ALUPROFILBOGEN APB 110 R 650/180 - 1300/800</v>
          </cell>
          <cell r="C10558">
            <v>2.5</v>
          </cell>
          <cell r="D10558">
            <v>27.620999999999999</v>
          </cell>
          <cell r="E10558">
            <v>40.121000000000002</v>
          </cell>
        </row>
        <row r="10559">
          <cell r="A10559" t="str">
            <v>821104044</v>
          </cell>
          <cell r="B10559" t="str">
            <v>ZWISCHENSTÜCK AP 110 ZS 120</v>
          </cell>
          <cell r="C10559">
            <v>6</v>
          </cell>
          <cell r="D10559">
            <v>0.85199999999999998</v>
          </cell>
          <cell r="E10559">
            <v>6.8520000000000003</v>
          </cell>
        </row>
        <row r="10560">
          <cell r="A10560" t="str">
            <v>821104057</v>
          </cell>
          <cell r="B10560" t="str">
            <v>ZWISCHENSTÜCK AP 110 ZS 40</v>
          </cell>
          <cell r="C10560">
            <v>6</v>
          </cell>
          <cell r="D10560">
            <v>0.28399999999999997</v>
          </cell>
          <cell r="E10560">
            <v>6.2839999999999998</v>
          </cell>
        </row>
        <row r="10561">
          <cell r="A10561" t="str">
            <v>821104058</v>
          </cell>
          <cell r="B10561" t="str">
            <v>ZWISCHENSTÜCK AP 110 ZS 70</v>
          </cell>
          <cell r="C10561">
            <v>6</v>
          </cell>
          <cell r="D10561">
            <v>0.497</v>
          </cell>
          <cell r="E10561">
            <v>6.4969999999999999</v>
          </cell>
        </row>
        <row r="10562">
          <cell r="A10562" t="str">
            <v>821104059</v>
          </cell>
          <cell r="B10562" t="str">
            <v>ZWISCHENSTÜCK AP 110 ZS 90</v>
          </cell>
          <cell r="C10562">
            <v>1</v>
          </cell>
          <cell r="D10562">
            <v>7.1459999999999999</v>
          </cell>
          <cell r="E10562">
            <v>13.146000000000001</v>
          </cell>
        </row>
        <row r="10563">
          <cell r="A10563" t="str">
            <v>821104060</v>
          </cell>
          <cell r="B10563" t="str">
            <v>ZWISCHENSTÜCK AP 110 ZS 680</v>
          </cell>
          <cell r="C10563">
            <v>1</v>
          </cell>
          <cell r="D10563">
            <v>6.9564000000000004</v>
          </cell>
          <cell r="E10563">
            <v>12.9564</v>
          </cell>
        </row>
        <row r="10564">
          <cell r="A10564" t="str">
            <v>821104061</v>
          </cell>
          <cell r="B10564" t="str">
            <v>ZWISCHENSTÜCK AP 110 ZS 880</v>
          </cell>
          <cell r="C10564">
            <v>6</v>
          </cell>
          <cell r="D10564">
            <v>6.2480000000000002</v>
          </cell>
          <cell r="E10564">
            <v>12.247999999999999</v>
          </cell>
        </row>
        <row r="10565">
          <cell r="A10565" t="str">
            <v>821104062</v>
          </cell>
          <cell r="B10565" t="str">
            <v>ZWISCHENSTÜCK AP 110 ZS 360</v>
          </cell>
          <cell r="C10565">
            <v>6</v>
          </cell>
          <cell r="D10565">
            <v>2.556</v>
          </cell>
          <cell r="E10565">
            <v>8.5559999999999992</v>
          </cell>
        </row>
        <row r="10566">
          <cell r="A10566" t="str">
            <v>821104065</v>
          </cell>
          <cell r="B10566" t="str">
            <v>ALUPROFILBOGEN APB 110 R 550/67,5 L=185/170</v>
          </cell>
          <cell r="C10566">
            <v>2.5</v>
          </cell>
          <cell r="D10566">
            <v>8.734</v>
          </cell>
          <cell r="E10566">
            <v>21.234000000000002</v>
          </cell>
        </row>
        <row r="10567">
          <cell r="A10567" t="str">
            <v>821104066</v>
          </cell>
          <cell r="B10567" t="str">
            <v>ALUPROFILBOGEN APB 110 R 550/90-605-900</v>
          </cell>
          <cell r="C10567">
            <v>2.5</v>
          </cell>
          <cell r="D10567">
            <v>15.345000000000001</v>
          </cell>
          <cell r="E10567">
            <v>27.844999999999999</v>
          </cell>
        </row>
        <row r="10568">
          <cell r="A10568" t="str">
            <v>821104067</v>
          </cell>
          <cell r="B10568" t="str">
            <v>ALUPROFILBOGEN APB 110 R 450/90/90 1200</v>
          </cell>
          <cell r="C10568">
            <v>17.5</v>
          </cell>
          <cell r="D10568">
            <v>14.342000000000001</v>
          </cell>
          <cell r="E10568">
            <v>31.841999999999999</v>
          </cell>
        </row>
        <row r="10569">
          <cell r="A10569" t="str">
            <v>821104068</v>
          </cell>
          <cell r="B10569" t="str">
            <v>ALUPROFILBOGEN APB 110 R 450/180-600</v>
          </cell>
          <cell r="C10569">
            <v>2.5</v>
          </cell>
          <cell r="D10569">
            <v>16.277000000000001</v>
          </cell>
          <cell r="E10569">
            <v>28.777000000000001</v>
          </cell>
        </row>
        <row r="10570">
          <cell r="A10570" t="str">
            <v>821104069</v>
          </cell>
          <cell r="B10570" t="str">
            <v>ALUPROFILBOGEN APB 60 R 550/180-700</v>
          </cell>
          <cell r="C10570">
            <v>17.5</v>
          </cell>
          <cell r="D10570">
            <v>12.954800000000001</v>
          </cell>
          <cell r="E10570">
            <v>30.454799999999999</v>
          </cell>
        </row>
        <row r="10571">
          <cell r="A10571" t="str">
            <v>821104075</v>
          </cell>
          <cell r="B10571" t="str">
            <v>ALUPROFILBOGEN APB 110 R 550/22.5</v>
          </cell>
          <cell r="C10571">
            <v>2.5</v>
          </cell>
          <cell r="D10571">
            <v>7.5430000000000001</v>
          </cell>
          <cell r="E10571">
            <v>20.042999999999999</v>
          </cell>
        </row>
        <row r="10572">
          <cell r="A10572" t="str">
            <v>821104100</v>
          </cell>
          <cell r="B10572" t="str">
            <v>ALUPROFILBOGEN APB 110 R 550/67,5 - 862</v>
          </cell>
          <cell r="C10572">
            <v>17.5</v>
          </cell>
          <cell r="D10572">
            <v>9.23</v>
          </cell>
          <cell r="E10572">
            <v>26.73</v>
          </cell>
        </row>
        <row r="10573">
          <cell r="A10573" t="str">
            <v>821104101</v>
          </cell>
          <cell r="B10573" t="str">
            <v>ALUPROFILBOGEN APB 110 R 550/67,5 - 660</v>
          </cell>
          <cell r="C10573">
            <v>17.5</v>
          </cell>
          <cell r="D10573">
            <v>10.65</v>
          </cell>
          <cell r="E10573">
            <v>28.15</v>
          </cell>
        </row>
        <row r="10574">
          <cell r="A10574" t="str">
            <v>821104102</v>
          </cell>
          <cell r="B10574" t="str">
            <v>ALUPROFILBOGEN APB 110 R 630/90 - 1040</v>
          </cell>
          <cell r="C10574">
            <v>17.5</v>
          </cell>
          <cell r="D10574">
            <v>14.2</v>
          </cell>
          <cell r="E10574">
            <v>31.7</v>
          </cell>
        </row>
        <row r="10575">
          <cell r="A10575" t="str">
            <v>821104103</v>
          </cell>
          <cell r="B10575" t="str">
            <v>ALUPROFILBOGEN APB 110 R 550/45 - 274</v>
          </cell>
          <cell r="C10575">
            <v>17.5</v>
          </cell>
          <cell r="D10575">
            <v>7.81</v>
          </cell>
          <cell r="E10575">
            <v>25.31</v>
          </cell>
        </row>
        <row r="10576">
          <cell r="A10576" t="str">
            <v>821104104</v>
          </cell>
          <cell r="B10576" t="str">
            <v>ALUPROFILBOGEN APB 110 R 550/67,5 - 417</v>
          </cell>
          <cell r="C10576">
            <v>17.5</v>
          </cell>
          <cell r="D10576">
            <v>9.23</v>
          </cell>
          <cell r="E10576">
            <v>26.73</v>
          </cell>
        </row>
        <row r="10577">
          <cell r="A10577" t="str">
            <v>821104105</v>
          </cell>
          <cell r="B10577" t="str">
            <v>ALUPROFILBOGEN APB 110 R 630/90 - 1240</v>
          </cell>
          <cell r="C10577">
            <v>17.5</v>
          </cell>
          <cell r="D10577">
            <v>14.2</v>
          </cell>
          <cell r="E10577">
            <v>31.7</v>
          </cell>
        </row>
        <row r="10578">
          <cell r="A10578" t="str">
            <v>821104106</v>
          </cell>
          <cell r="B10578" t="str">
            <v>ALUPROFILBOGEN APB 110 R 550/67,5°</v>
          </cell>
          <cell r="C10578">
            <v>17.5</v>
          </cell>
          <cell r="D10578">
            <v>14.2</v>
          </cell>
          <cell r="E10578">
            <v>31.7</v>
          </cell>
        </row>
        <row r="10579">
          <cell r="A10579" t="str">
            <v>821104107</v>
          </cell>
          <cell r="B10579" t="str">
            <v>ALUPROFILBOGEN APB 110 R 630/90 - 800/700</v>
          </cell>
          <cell r="C10579">
            <v>2.5</v>
          </cell>
          <cell r="D10579">
            <v>11.91</v>
          </cell>
          <cell r="E10579">
            <v>24.41</v>
          </cell>
        </row>
        <row r="10580">
          <cell r="A10580" t="str">
            <v>821106001</v>
          </cell>
          <cell r="B10580" t="str">
            <v>ALUPROFIL AP110</v>
          </cell>
          <cell r="C10580">
            <v>0</v>
          </cell>
          <cell r="D10580">
            <v>10.23</v>
          </cell>
          <cell r="E10580">
            <v>10.23</v>
          </cell>
        </row>
        <row r="10581">
          <cell r="A10581" t="str">
            <v>821106001NE</v>
          </cell>
          <cell r="B10581" t="str">
            <v>ALUPROFIL AP110 (NICHT ELOXIERT)</v>
          </cell>
          <cell r="C10581">
            <v>0</v>
          </cell>
          <cell r="D10581">
            <v>6.62</v>
          </cell>
          <cell r="E10581">
            <v>6.62</v>
          </cell>
        </row>
        <row r="10582">
          <cell r="A10582" t="str">
            <v>821106002</v>
          </cell>
          <cell r="B10582" t="str">
            <v>ALUPROFIL APG 110</v>
          </cell>
          <cell r="C10582">
            <v>0</v>
          </cell>
          <cell r="D10582">
            <v>10.88</v>
          </cell>
          <cell r="E10582">
            <v>10.88</v>
          </cell>
        </row>
        <row r="10583">
          <cell r="A10583" t="str">
            <v>821106004</v>
          </cell>
          <cell r="B10583" t="str">
            <v>APS 110 KASTENPROFIL F. SCHWERLAST (ROH) -</v>
          </cell>
          <cell r="C10583">
            <v>0</v>
          </cell>
          <cell r="D10583">
            <v>10.72</v>
          </cell>
          <cell r="E10583">
            <v>10.72</v>
          </cell>
        </row>
        <row r="10584">
          <cell r="A10584" t="str">
            <v>821106004H</v>
          </cell>
          <cell r="B10584" t="str">
            <v>APS 110 KASTENPROFIL F. SCHWERLAST</v>
          </cell>
          <cell r="C10584">
            <v>0</v>
          </cell>
          <cell r="D10584">
            <v>10.72</v>
          </cell>
          <cell r="E10584">
            <v>10.72</v>
          </cell>
        </row>
        <row r="10585">
          <cell r="A10585" t="str">
            <v>821114001</v>
          </cell>
          <cell r="B10585" t="str">
            <v>TRAPEZVERBINDUNG TV 80 - BG</v>
          </cell>
          <cell r="C10585">
            <v>0</v>
          </cell>
          <cell r="D10585">
            <v>1.1440592790441655</v>
          </cell>
          <cell r="E10585">
            <v>1.1440592790441655</v>
          </cell>
        </row>
        <row r="10586">
          <cell r="A10586" t="str">
            <v>821114002</v>
          </cell>
          <cell r="B10586" t="str">
            <v>TRAPEZVERBINDUNG TV-S 80 VERSTÄRKT 80 MM</v>
          </cell>
          <cell r="C10586">
            <v>0</v>
          </cell>
          <cell r="D10586">
            <v>0.95979999999999999</v>
          </cell>
          <cell r="E10586">
            <v>0.95979999999999999</v>
          </cell>
        </row>
        <row r="10587">
          <cell r="A10587" t="str">
            <v>821114004</v>
          </cell>
          <cell r="B10587" t="str">
            <v>TRAPEZVERBINDUNG TV 50</v>
          </cell>
          <cell r="C10587">
            <v>0</v>
          </cell>
          <cell r="D10587">
            <v>0.98160000000000003</v>
          </cell>
          <cell r="E10587">
            <v>0.98160000000000003</v>
          </cell>
        </row>
        <row r="10588">
          <cell r="A10588" t="str">
            <v>821114006</v>
          </cell>
          <cell r="B10588" t="str">
            <v>TRAPEZVERBINDUNG TV-BG 110 FÜR SCHRÄGSTRECKE &lt; 10°</v>
          </cell>
          <cell r="C10588">
            <v>11.999999999999998</v>
          </cell>
          <cell r="D10588">
            <v>4.0239200000000004</v>
          </cell>
          <cell r="E10588">
            <v>33.523919999999997</v>
          </cell>
        </row>
        <row r="10589">
          <cell r="A10589" t="str">
            <v>821114007</v>
          </cell>
          <cell r="B10589" t="str">
            <v>KULISSENSTEIN MIT CLIFASTIFT M6X20</v>
          </cell>
          <cell r="C10589">
            <v>0</v>
          </cell>
          <cell r="D10589">
            <v>1.06</v>
          </cell>
          <cell r="E10589">
            <v>1.06</v>
          </cell>
        </row>
        <row r="10590">
          <cell r="A10590" t="str">
            <v>821114008</v>
          </cell>
          <cell r="B10590" t="str">
            <v>KULISSENSTEIN MIT CLIFASTIFT M6X30</v>
          </cell>
          <cell r="C10590">
            <v>0</v>
          </cell>
          <cell r="D10590">
            <v>1.06</v>
          </cell>
          <cell r="E10590">
            <v>1.06</v>
          </cell>
        </row>
        <row r="10591">
          <cell r="A10591" t="str">
            <v>821114009</v>
          </cell>
          <cell r="B10591" t="str">
            <v>KULISSENSTEIN MIT CLIFASTIFT M8x30</v>
          </cell>
          <cell r="C10591">
            <v>0</v>
          </cell>
          <cell r="D10591">
            <v>1.3154266666666665</v>
          </cell>
          <cell r="E10591">
            <v>1.3154266666666665</v>
          </cell>
        </row>
        <row r="10592">
          <cell r="A10592" t="str">
            <v>821114010</v>
          </cell>
          <cell r="B10592" t="str">
            <v>ENDPLATTE ALU-PROFIL AP SCHRAUBBAR</v>
          </cell>
          <cell r="C10592">
            <v>0</v>
          </cell>
          <cell r="D10592">
            <v>4.3225457000033032</v>
          </cell>
          <cell r="E10592">
            <v>4.3225457000033032</v>
          </cell>
        </row>
        <row r="10593">
          <cell r="A10593" t="str">
            <v>821114011</v>
          </cell>
          <cell r="B10593" t="str">
            <v>ANSCHLAG AP-ENDE FÜR SPULENZUG</v>
          </cell>
          <cell r="C10593">
            <v>1.25</v>
          </cell>
          <cell r="D10593">
            <v>1.2616183333333333</v>
          </cell>
          <cell r="E10593">
            <v>2.5116183333333333</v>
          </cell>
        </row>
        <row r="10594">
          <cell r="A10594" t="str">
            <v>821114013</v>
          </cell>
          <cell r="B10594" t="str">
            <v>SPANNPRATZE MITTIG 5-10 MM MITTRAPEZSTEIN, KPL.</v>
          </cell>
          <cell r="C10594">
            <v>0</v>
          </cell>
          <cell r="D10594">
            <v>3.6970628112459702</v>
          </cell>
          <cell r="E10594">
            <v>3.6970628112459702</v>
          </cell>
        </row>
        <row r="10595">
          <cell r="A10595" t="str">
            <v>821114015</v>
          </cell>
          <cell r="B10595" t="str">
            <v>TRAPEZVERBINDUNG TV-A FÜR AP110 / AP60 KPL.</v>
          </cell>
          <cell r="C10595">
            <v>0</v>
          </cell>
          <cell r="D10595">
            <v>7.4467407371225871</v>
          </cell>
          <cell r="E10595">
            <v>7.4467407371225871</v>
          </cell>
        </row>
        <row r="10596">
          <cell r="A10596" t="str">
            <v>821114016</v>
          </cell>
          <cell r="B10596" t="str">
            <v>TRAPEZVERBINDUNG TV-A FÜR AP60/ AP 60 KPL.</v>
          </cell>
          <cell r="C10596"/>
          <cell r="D10596">
            <v>4.4631999999999996</v>
          </cell>
          <cell r="E10596">
            <v>4.4631999999999996</v>
          </cell>
        </row>
        <row r="10597">
          <cell r="A10597" t="str">
            <v>821114017</v>
          </cell>
          <cell r="B10597" t="str">
            <v>TRAPEZVERBINDUNG TV-A FÜR AP110 / ST KPL.</v>
          </cell>
          <cell r="C10597">
            <v>0</v>
          </cell>
          <cell r="D10597">
            <v>4.0121000000000002</v>
          </cell>
          <cell r="E10597">
            <v>4.0121000000000002</v>
          </cell>
        </row>
        <row r="10598">
          <cell r="A10598" t="str">
            <v>821114018</v>
          </cell>
          <cell r="B10598" t="str">
            <v>HALBSCHELLE 1" 45 LINKS KPL.</v>
          </cell>
          <cell r="C10598">
            <v>0</v>
          </cell>
          <cell r="D10598">
            <v>2.4376500000000001</v>
          </cell>
          <cell r="E10598">
            <v>2.4376500000000001</v>
          </cell>
        </row>
        <row r="10599">
          <cell r="A10599" t="str">
            <v>821114019</v>
          </cell>
          <cell r="B10599" t="str">
            <v>ROHRSCHELLE 1" FÜR ALU-PROFIL AP - BG</v>
          </cell>
          <cell r="C10599">
            <v>0</v>
          </cell>
          <cell r="D10599">
            <v>4.3624676437472338</v>
          </cell>
          <cell r="E10599">
            <v>4.3624676437472338</v>
          </cell>
        </row>
        <row r="10600">
          <cell r="A10600" t="str">
            <v>821114023</v>
          </cell>
          <cell r="B10600" t="str">
            <v>TRAPEZSTEIN MIT CLIFASTIFT M6X20</v>
          </cell>
          <cell r="C10600">
            <v>0</v>
          </cell>
          <cell r="D10600">
            <v>0.81</v>
          </cell>
          <cell r="E10600">
            <v>0.81</v>
          </cell>
        </row>
        <row r="10601">
          <cell r="A10601" t="str">
            <v>821114025</v>
          </cell>
          <cell r="B10601" t="str">
            <v>TRAPEZSTEIN MIT CLIFASTIFT M8X30 L=42</v>
          </cell>
          <cell r="C10601">
            <v>0</v>
          </cell>
          <cell r="D10601">
            <v>0.97542666666666678</v>
          </cell>
          <cell r="E10601">
            <v>0.97542666666666678</v>
          </cell>
        </row>
        <row r="10602">
          <cell r="A10602" t="str">
            <v>821114027</v>
          </cell>
          <cell r="B10602" t="str">
            <v>WINKELABHÄNGER FÜR AP KPL.</v>
          </cell>
          <cell r="C10602">
            <v>0</v>
          </cell>
          <cell r="D10602">
            <v>10.6401</v>
          </cell>
          <cell r="E10602">
            <v>10.6401</v>
          </cell>
        </row>
        <row r="10603">
          <cell r="A10603" t="str">
            <v>821114028</v>
          </cell>
          <cell r="B10603" t="str">
            <v>BOGENSCHELLE FÜR AP KPL. MIT KULISSENSTEIN</v>
          </cell>
          <cell r="C10603">
            <v>0</v>
          </cell>
          <cell r="D10603">
            <v>2.9841500000000001</v>
          </cell>
          <cell r="E10603">
            <v>2.9841500000000001</v>
          </cell>
        </row>
        <row r="10604">
          <cell r="A10604" t="str">
            <v>821114029</v>
          </cell>
          <cell r="B10604" t="str">
            <v>BOGENSCHELLE FÜR AP KPL. MIT TRAPEZSTEIN L=25</v>
          </cell>
          <cell r="C10604">
            <v>0</v>
          </cell>
          <cell r="D10604">
            <v>2.6504689455414656</v>
          </cell>
          <cell r="E10604">
            <v>2.6504689455414656</v>
          </cell>
        </row>
        <row r="10605">
          <cell r="A10605" t="str">
            <v>821114033</v>
          </cell>
          <cell r="B10605" t="str">
            <v>WINKELADAPTER I - SCHWEISSTEIL</v>
          </cell>
          <cell r="C10605">
            <v>0</v>
          </cell>
          <cell r="D10605">
            <v>8.4</v>
          </cell>
          <cell r="E10605">
            <v>8.4</v>
          </cell>
        </row>
        <row r="10606">
          <cell r="A10606" t="str">
            <v>821114034</v>
          </cell>
          <cell r="B10606" t="str">
            <v>TRAPEZVERBINDUNG TV-BG 60 FÜR SCHRÄGSTRECKE &lt; 10°</v>
          </cell>
          <cell r="C10606">
            <v>31.5</v>
          </cell>
          <cell r="D10606">
            <v>2.968</v>
          </cell>
          <cell r="E10606">
            <v>34.468000000000004</v>
          </cell>
        </row>
        <row r="10607">
          <cell r="A10607" t="str">
            <v>821114035</v>
          </cell>
          <cell r="B10607" t="str">
            <v>TRAPEZVERBINDUNGSELEMENT FÜR LAENGENAUSGLEICH</v>
          </cell>
          <cell r="C10607">
            <v>0</v>
          </cell>
          <cell r="D10607">
            <v>1.7999999999999999E-2</v>
          </cell>
          <cell r="E10607">
            <v>1.7999999999999999E-2</v>
          </cell>
        </row>
        <row r="10608">
          <cell r="A10608" t="str">
            <v>821114036</v>
          </cell>
          <cell r="B10608" t="str">
            <v>HALBSCHELLE 1" 45 RECHTS KPL.</v>
          </cell>
          <cell r="C10608">
            <v>0</v>
          </cell>
          <cell r="D10608">
            <v>2.4376500000000001</v>
          </cell>
          <cell r="E10608">
            <v>2.4376500000000001</v>
          </cell>
        </row>
        <row r="10609">
          <cell r="A10609" t="str">
            <v>821114037</v>
          </cell>
          <cell r="B10609" t="str">
            <v>TRAPEZVERBINDUNG TV-SW II  FÜR SW-SW</v>
          </cell>
          <cell r="C10609">
            <v>0</v>
          </cell>
          <cell r="D10609">
            <v>0.96199999999999997</v>
          </cell>
          <cell r="E10609">
            <v>0.96199999999999997</v>
          </cell>
        </row>
        <row r="10610">
          <cell r="A10610" t="str">
            <v>821114038</v>
          </cell>
          <cell r="B10610" t="str">
            <v>TRAPEZVERBINDUNG TV-SW III FÜR SW-AP110-SW</v>
          </cell>
          <cell r="C10610">
            <v>0</v>
          </cell>
          <cell r="D10610">
            <v>1.1326000000000001</v>
          </cell>
          <cell r="E10610">
            <v>1.1326000000000001</v>
          </cell>
        </row>
        <row r="10611">
          <cell r="A10611" t="str">
            <v>821114039</v>
          </cell>
          <cell r="B10611" t="str">
            <v>TRAPEZVERBINDUNG TV-SW I FÜR SW-AP110</v>
          </cell>
          <cell r="C10611">
            <v>0</v>
          </cell>
          <cell r="D10611">
            <v>1.1058183333333333</v>
          </cell>
          <cell r="E10611">
            <v>1.1058183333333333</v>
          </cell>
        </row>
        <row r="10612">
          <cell r="A10612" t="str">
            <v>821114040</v>
          </cell>
          <cell r="B10612" t="str">
            <v>VERBINDUNG-SET KOPPLUNG  ST/ST (OHNE MUFFE)</v>
          </cell>
          <cell r="C10612">
            <v>0</v>
          </cell>
          <cell r="D10612">
            <v>1.6879999999999999</v>
          </cell>
          <cell r="E10612">
            <v>1.6879999999999999</v>
          </cell>
        </row>
        <row r="10613">
          <cell r="A10613" t="str">
            <v>821114041</v>
          </cell>
          <cell r="B10613" t="str">
            <v>KULISSENSTEIN MIT CLIFASTIFT M8X34 KPL. FÜR APS</v>
          </cell>
          <cell r="C10613">
            <v>0</v>
          </cell>
          <cell r="D10613">
            <v>1.4</v>
          </cell>
          <cell r="E10613">
            <v>1.4</v>
          </cell>
        </row>
        <row r="10614">
          <cell r="A10614" t="str">
            <v>821114042</v>
          </cell>
          <cell r="B10614" t="str">
            <v>TRAPEZSTEIN MIT CLIFASTIFT M8X34 F. APS</v>
          </cell>
          <cell r="C10614">
            <v>0</v>
          </cell>
          <cell r="D10614">
            <v>1.1254266666666666</v>
          </cell>
          <cell r="E10614">
            <v>1.1254266666666666</v>
          </cell>
        </row>
        <row r="10615">
          <cell r="A10615" t="str">
            <v>821114043</v>
          </cell>
          <cell r="B10615" t="str">
            <v>TRAPEZVERBINDUNG TV KPL. FÜR APS 110 LANG</v>
          </cell>
          <cell r="C10615">
            <v>0</v>
          </cell>
          <cell r="D10615">
            <v>2.0583999999999998</v>
          </cell>
          <cell r="E10615">
            <v>2.0583999999999998</v>
          </cell>
        </row>
        <row r="10616">
          <cell r="A10616" t="str">
            <v>821114049</v>
          </cell>
          <cell r="B10616" t="str">
            <v>ROHRSCHELLE F. APS, KPL. (M. 4 BOHRUNGEN)</v>
          </cell>
          <cell r="C10616">
            <v>0</v>
          </cell>
          <cell r="D10616">
            <v>7.0891999999999999</v>
          </cell>
          <cell r="E10616">
            <v>7.0891999999999999</v>
          </cell>
        </row>
        <row r="10617">
          <cell r="A10617" t="str">
            <v>821114061</v>
          </cell>
          <cell r="B10617" t="str">
            <v>ABHÄNGUNG FÜR SW AN DRT</v>
          </cell>
          <cell r="C10617">
            <v>0</v>
          </cell>
          <cell r="D10617">
            <v>1.974779116414932</v>
          </cell>
          <cell r="E10617">
            <v>1.974779116414932</v>
          </cell>
        </row>
        <row r="10618">
          <cell r="A10618" t="str">
            <v>821114062</v>
          </cell>
          <cell r="B10618" t="str">
            <v>TRAPEZVERBINDUNG TV-SW IV FÜR ANSCHLUSS SW-AP60</v>
          </cell>
          <cell r="C10618">
            <v>0</v>
          </cell>
          <cell r="D10618">
            <v>5.45</v>
          </cell>
          <cell r="E10618">
            <v>5.45</v>
          </cell>
        </row>
        <row r="10619">
          <cell r="A10619" t="str">
            <v>821114064</v>
          </cell>
          <cell r="B10619" t="str">
            <v>PLATTE KULISSENSTEIN M6</v>
          </cell>
          <cell r="C10619">
            <v>0</v>
          </cell>
          <cell r="D10619">
            <v>0</v>
          </cell>
          <cell r="E10619">
            <v>0</v>
          </cell>
        </row>
        <row r="10620">
          <cell r="A10620" t="str">
            <v>821114065</v>
          </cell>
          <cell r="B10620" t="str">
            <v>PLATTE KULISSENSTEIN M8</v>
          </cell>
          <cell r="C10620">
            <v>0</v>
          </cell>
          <cell r="D10620">
            <v>0.1420809409714659</v>
          </cell>
          <cell r="E10620">
            <v>0.1420809409714659</v>
          </cell>
        </row>
        <row r="10621">
          <cell r="A10621" t="str">
            <v>821114067</v>
          </cell>
          <cell r="B10621" t="str">
            <v>TRAPEZVERBINDUNG TV-SW IV FÜRSW-ALU+ST</v>
          </cell>
          <cell r="C10621">
            <v>0</v>
          </cell>
          <cell r="D10621">
            <v>6.1833</v>
          </cell>
          <cell r="E10621">
            <v>6.1833</v>
          </cell>
        </row>
        <row r="10622">
          <cell r="A10622" t="str">
            <v>821114069</v>
          </cell>
          <cell r="B10622" t="str">
            <v>TRAPEZSTEIN MIT CLIFASTIFT M8X40</v>
          </cell>
          <cell r="C10622">
            <v>0</v>
          </cell>
          <cell r="D10622">
            <v>1.83</v>
          </cell>
          <cell r="E10622">
            <v>1.83</v>
          </cell>
        </row>
        <row r="10623">
          <cell r="A10623" t="str">
            <v>821114075</v>
          </cell>
          <cell r="B10623" t="str">
            <v>TRAPEZVERBINDUNG TV-BG 110 FÜR SCHRÄGSTRECKE 8°</v>
          </cell>
          <cell r="C10623">
            <v>11.999999999999998</v>
          </cell>
          <cell r="D10623">
            <v>2.9123199999999998</v>
          </cell>
          <cell r="E10623">
            <v>32.412320000000001</v>
          </cell>
        </row>
        <row r="10624">
          <cell r="A10624" t="str">
            <v>821114076</v>
          </cell>
          <cell r="B10624" t="str">
            <v>BOGENSCHELLE FÜR AP KPL. MIT TRAPEZSTEIN L=42</v>
          </cell>
          <cell r="C10624">
            <v>0</v>
          </cell>
          <cell r="D10624">
            <v>2.6462338218736168</v>
          </cell>
          <cell r="E10624">
            <v>2.6462338218736168</v>
          </cell>
        </row>
        <row r="10625">
          <cell r="A10625" t="str">
            <v>821114080</v>
          </cell>
          <cell r="B10625" t="str">
            <v>TRAPEZSTEIN L=25 MIT CLIFASTIFT TS M8X30 F. APB</v>
          </cell>
          <cell r="C10625">
            <v>0</v>
          </cell>
          <cell r="D10625">
            <v>0.98152975266430198</v>
          </cell>
          <cell r="E10625">
            <v>0.98152975266430198</v>
          </cell>
        </row>
        <row r="10626">
          <cell r="A10626" t="str">
            <v>821114081</v>
          </cell>
          <cell r="B10626" t="str">
            <v>TRAPEZSTEIN MIT GEWINDESTIFT M8X30 F. APB KPL.</v>
          </cell>
          <cell r="C10626"/>
          <cell r="D10626">
            <v>1.131</v>
          </cell>
          <cell r="E10626">
            <v>1.131</v>
          </cell>
        </row>
        <row r="10627">
          <cell r="A10627" t="str">
            <v>821114082</v>
          </cell>
          <cell r="B10627" t="str">
            <v>TRAPEZSTEIN MIT GEWINDESTIFT M8X6 F.</v>
          </cell>
          <cell r="C10627"/>
          <cell r="D10627">
            <v>2.3191999999999999</v>
          </cell>
          <cell r="E10627">
            <v>2.3191999999999999</v>
          </cell>
        </row>
        <row r="10628">
          <cell r="A10628" t="str">
            <v>821114083</v>
          </cell>
          <cell r="B10628" t="str">
            <v>TRAPEZVERBINDUNG ADAPTER AP60/AP110</v>
          </cell>
          <cell r="C10628">
            <v>1.5</v>
          </cell>
          <cell r="D10628">
            <v>2.8521999999999998</v>
          </cell>
          <cell r="E10628">
            <v>4.3521999999999998</v>
          </cell>
        </row>
        <row r="10629">
          <cell r="A10629" t="str">
            <v>821114084</v>
          </cell>
          <cell r="B10629" t="str">
            <v>BOGENSCHELLE FÜR AP MV 20 MM KPL. M. KULISSENSTEIN</v>
          </cell>
          <cell r="C10629">
            <v>0</v>
          </cell>
          <cell r="D10629">
            <v>27.149280000000001</v>
          </cell>
          <cell r="E10629">
            <v>27.149280000000001</v>
          </cell>
        </row>
        <row r="10630">
          <cell r="A10630" t="str">
            <v>821114085</v>
          </cell>
          <cell r="B10630" t="str">
            <v>BOGENSCHELLE FÜR AP MV 20 MM KPL. MIT TRAPEZSTEIN</v>
          </cell>
          <cell r="C10630">
            <v>0</v>
          </cell>
          <cell r="D10630">
            <v>26.809280000000001</v>
          </cell>
          <cell r="E10630">
            <v>26.809280000000001</v>
          </cell>
        </row>
        <row r="10631">
          <cell r="A10631" t="str">
            <v>821116001</v>
          </cell>
          <cell r="B10631" t="str">
            <v>TRAPEZVERBINDUNGSELEMENT (2 BOHRUNGEN)</v>
          </cell>
          <cell r="C10631">
            <v>0</v>
          </cell>
          <cell r="D10631">
            <v>1.0915135790408625</v>
          </cell>
          <cell r="E10631">
            <v>1.0915135790408625</v>
          </cell>
        </row>
        <row r="10632">
          <cell r="A10632" t="str">
            <v>821116004</v>
          </cell>
          <cell r="B10632" t="str">
            <v>TRAPEZVERBINDUNGSELEMENT FÜR KURVENSTÜCKE</v>
          </cell>
          <cell r="C10632">
            <v>0</v>
          </cell>
          <cell r="D10632">
            <v>0.9512222222222223</v>
          </cell>
          <cell r="E10632">
            <v>0.9512222222222223</v>
          </cell>
        </row>
        <row r="10633">
          <cell r="A10633" t="str">
            <v>821116005</v>
          </cell>
          <cell r="B10633" t="str">
            <v>TRAPEZABHÄNGER</v>
          </cell>
          <cell r="C10633">
            <v>2.5</v>
          </cell>
          <cell r="D10633">
            <v>1.1100000000000001</v>
          </cell>
          <cell r="E10633">
            <v>3.61</v>
          </cell>
        </row>
        <row r="10634">
          <cell r="A10634" t="str">
            <v>821116006</v>
          </cell>
          <cell r="B10634" t="str">
            <v>VERBINDUNGSELEMENT WINKELSTOSS1</v>
          </cell>
          <cell r="C10634">
            <v>2.5</v>
          </cell>
          <cell r="D10634">
            <v>0.76</v>
          </cell>
          <cell r="E10634">
            <v>8.26</v>
          </cell>
        </row>
        <row r="10635">
          <cell r="A10635" t="str">
            <v>821116007</v>
          </cell>
          <cell r="B10635" t="str">
            <v>VERBINDUNGSELEMENT WINKELSTOSS2</v>
          </cell>
          <cell r="C10635">
            <v>2.5</v>
          </cell>
          <cell r="D10635">
            <v>0.76</v>
          </cell>
          <cell r="E10635">
            <v>8.26</v>
          </cell>
        </row>
        <row r="10636">
          <cell r="A10636" t="str">
            <v>821116008</v>
          </cell>
          <cell r="B10636" t="str">
            <v>KULISSENMUTTER M5</v>
          </cell>
          <cell r="C10636">
            <v>0</v>
          </cell>
          <cell r="D10636">
            <v>1.45</v>
          </cell>
          <cell r="E10636">
            <v>1.45</v>
          </cell>
        </row>
        <row r="10637">
          <cell r="A10637" t="str">
            <v>821116009</v>
          </cell>
          <cell r="B10637" t="str">
            <v>MONTAGEPLATTE AP 110 - LAMAG</v>
          </cell>
          <cell r="C10637">
            <v>0</v>
          </cell>
          <cell r="D10637">
            <v>6.45</v>
          </cell>
          <cell r="E10637">
            <v>6.45</v>
          </cell>
        </row>
        <row r="10638">
          <cell r="A10638" t="str">
            <v>821116010</v>
          </cell>
          <cell r="B10638" t="str">
            <v>ENDPLATTE SCHWEISSTEIL (SCHRAUBBAR) FÜR AP</v>
          </cell>
          <cell r="C10638">
            <v>0</v>
          </cell>
          <cell r="D10638">
            <v>4.2479555555555555</v>
          </cell>
          <cell r="E10638">
            <v>4.2479555555555555</v>
          </cell>
        </row>
        <row r="10639">
          <cell r="A10639" t="str">
            <v>821116011</v>
          </cell>
          <cell r="B10639" t="str">
            <v>SPANNPRATZE SP-R (RUNDLOCH)</v>
          </cell>
          <cell r="C10639">
            <v>0</v>
          </cell>
          <cell r="D10639">
            <v>0.69</v>
          </cell>
          <cell r="E10639">
            <v>0.69</v>
          </cell>
        </row>
        <row r="10640">
          <cell r="A10640" t="str">
            <v>821116012</v>
          </cell>
          <cell r="B10640" t="str">
            <v>SPANNPRATZE SP-L (LANGLOCH)</v>
          </cell>
          <cell r="C10640">
            <v>0</v>
          </cell>
          <cell r="D10640">
            <v>0.49</v>
          </cell>
          <cell r="E10640">
            <v>0.49</v>
          </cell>
        </row>
        <row r="10641">
          <cell r="A10641" t="str">
            <v>821116013</v>
          </cell>
          <cell r="B10641" t="str">
            <v>PLATTE FÜR ENDPLATTE (SCHRAUBBAR) FÜR AP</v>
          </cell>
          <cell r="C10641">
            <v>0</v>
          </cell>
          <cell r="D10641">
            <v>1.05</v>
          </cell>
          <cell r="E10641">
            <v>1.05</v>
          </cell>
        </row>
        <row r="10642">
          <cell r="A10642" t="str">
            <v>821116014</v>
          </cell>
          <cell r="B10642" t="str">
            <v>SPANNPRATZE SP-L (LANGLOCH)</v>
          </cell>
          <cell r="C10642"/>
          <cell r="D10642"/>
          <cell r="E10642"/>
        </row>
        <row r="10643">
          <cell r="A10643" t="str">
            <v>821116015</v>
          </cell>
          <cell r="B10643" t="str">
            <v>TRAPEZVERBINDUNG ADAPTER AP60/AP110</v>
          </cell>
          <cell r="C10643">
            <v>0</v>
          </cell>
          <cell r="D10643">
            <v>6.1830271580817247</v>
          </cell>
          <cell r="E10643">
            <v>6.1830271580817247</v>
          </cell>
        </row>
        <row r="10644">
          <cell r="A10644" t="str">
            <v>821116016</v>
          </cell>
          <cell r="B10644" t="str">
            <v>TRAPEZVERBUNDUNG ADAPTER AP60/ST</v>
          </cell>
          <cell r="C10644">
            <v>0</v>
          </cell>
          <cell r="D10644">
            <v>3.1</v>
          </cell>
          <cell r="E10644">
            <v>3.1</v>
          </cell>
        </row>
        <row r="10645">
          <cell r="A10645" t="str">
            <v>821116017</v>
          </cell>
          <cell r="B10645" t="str">
            <v>TRAPEZVERBINDUNG ADAPTER AP110/ST</v>
          </cell>
          <cell r="C10645">
            <v>0</v>
          </cell>
          <cell r="D10645">
            <v>2.7615135790408623</v>
          </cell>
          <cell r="E10645">
            <v>2.7615135790408623</v>
          </cell>
        </row>
        <row r="10646">
          <cell r="A10646" t="str">
            <v>821116018</v>
          </cell>
          <cell r="B10646" t="str">
            <v>HALBSCHELLE 1" LINKS</v>
          </cell>
          <cell r="C10646">
            <v>0</v>
          </cell>
          <cell r="D10646">
            <v>1.1000000000000001</v>
          </cell>
          <cell r="E10646">
            <v>1.1000000000000001</v>
          </cell>
        </row>
        <row r="10647">
          <cell r="A10647" t="str">
            <v>821116019</v>
          </cell>
          <cell r="B10647" t="str">
            <v>TRAPEZLASCHE FÜR ENDPLATTE (SCHRAUBBAR) FÜR AP</v>
          </cell>
          <cell r="C10647">
            <v>0</v>
          </cell>
          <cell r="D10647">
            <v>0.28000000000000003</v>
          </cell>
          <cell r="E10647">
            <v>0.28000000000000003</v>
          </cell>
        </row>
        <row r="10648">
          <cell r="A10648" t="str">
            <v>821116021</v>
          </cell>
          <cell r="B10648" t="str">
            <v>HALBSCHELLE 1" RECHTS</v>
          </cell>
          <cell r="C10648">
            <v>0</v>
          </cell>
          <cell r="D10648">
            <v>1.1000000000000001</v>
          </cell>
          <cell r="E10648">
            <v>1.1000000000000001</v>
          </cell>
        </row>
        <row r="10649">
          <cell r="A10649" t="str">
            <v>821116022</v>
          </cell>
          <cell r="B10649" t="str">
            <v>VERBINDUNGSELEMENT ALU-WEICHE SW I</v>
          </cell>
          <cell r="C10649">
            <v>0</v>
          </cell>
          <cell r="D10649">
            <v>0.91477333333333344</v>
          </cell>
          <cell r="E10649">
            <v>0.91477333333333344</v>
          </cell>
        </row>
        <row r="10650">
          <cell r="A10650" t="str">
            <v>821116023</v>
          </cell>
          <cell r="B10650" t="str">
            <v>VERBINDUNGSELEMENT ALU-WEICHE SW II</v>
          </cell>
          <cell r="C10650">
            <v>0</v>
          </cell>
          <cell r="D10650">
            <v>0.92477333333333345</v>
          </cell>
          <cell r="E10650">
            <v>0.92477333333333345</v>
          </cell>
        </row>
        <row r="10651">
          <cell r="A10651" t="str">
            <v>821116024</v>
          </cell>
          <cell r="B10651" t="str">
            <v>VERBINDUNGSELEMENT ALU-WEICHE SW III</v>
          </cell>
          <cell r="C10651">
            <v>0</v>
          </cell>
          <cell r="D10651">
            <v>1.3138000000000001</v>
          </cell>
          <cell r="E10651">
            <v>1.3138000000000001</v>
          </cell>
        </row>
        <row r="10652">
          <cell r="A10652" t="str">
            <v>821116025</v>
          </cell>
          <cell r="B10652" t="str">
            <v>BOGENSCHELLE FÜR AP</v>
          </cell>
          <cell r="C10652">
            <v>0</v>
          </cell>
          <cell r="D10652">
            <v>1.6</v>
          </cell>
          <cell r="E10652">
            <v>1.6</v>
          </cell>
        </row>
        <row r="10653">
          <cell r="A10653" t="str">
            <v>821116026</v>
          </cell>
          <cell r="B10653" t="str">
            <v>TELESKOPABHÄNGER 1000 - 1500</v>
          </cell>
          <cell r="C10653"/>
          <cell r="D10653">
            <v>20.25</v>
          </cell>
          <cell r="E10653">
            <v>20.25</v>
          </cell>
        </row>
        <row r="10654">
          <cell r="A10654" t="str">
            <v>821116028</v>
          </cell>
          <cell r="B10654" t="str">
            <v>TELESKOPABHÄNGER 2500 - 4500</v>
          </cell>
          <cell r="C10654">
            <v>0</v>
          </cell>
          <cell r="D10654">
            <v>30.7</v>
          </cell>
          <cell r="E10654">
            <v>30.7</v>
          </cell>
        </row>
        <row r="10655">
          <cell r="A10655" t="str">
            <v>821116030</v>
          </cell>
          <cell r="B10655" t="str">
            <v>TRAPEZVERBINDUNGSELEMENT (4 BOHRUNGEN) APS 110</v>
          </cell>
          <cell r="C10655">
            <v>0</v>
          </cell>
          <cell r="D10655">
            <v>2.3849999999999998</v>
          </cell>
          <cell r="E10655">
            <v>2.3849999999999998</v>
          </cell>
        </row>
        <row r="10656">
          <cell r="A10656" t="str">
            <v>821116034</v>
          </cell>
          <cell r="B10656" t="str">
            <v>ROHRSCHELLE F. APS (M.BOHRUNGEN)</v>
          </cell>
          <cell r="C10656">
            <v>0</v>
          </cell>
          <cell r="D10656">
            <v>3.19</v>
          </cell>
          <cell r="E10656">
            <v>3.19</v>
          </cell>
        </row>
        <row r="10657">
          <cell r="A10657" t="str">
            <v>821116038</v>
          </cell>
          <cell r="B10657" t="str">
            <v>TRAPEZSTEIN MIT 4X CLIFASTIFT M8X34 FÜR APS</v>
          </cell>
          <cell r="C10657">
            <v>0</v>
          </cell>
          <cell r="D10657">
            <v>3.8</v>
          </cell>
          <cell r="E10657">
            <v>3.8</v>
          </cell>
        </row>
        <row r="10658">
          <cell r="A10658" t="str">
            <v>821116047</v>
          </cell>
          <cell r="B10658" t="str">
            <v>ISO-PROFIL L=24 FÜR TV-SW IIII</v>
          </cell>
          <cell r="C10658"/>
          <cell r="D10658">
            <v>0</v>
          </cell>
          <cell r="E10658">
            <v>0</v>
          </cell>
        </row>
        <row r="10659">
          <cell r="A10659" t="str">
            <v>821116048</v>
          </cell>
          <cell r="B10659" t="str">
            <v>TRAPEZVERBINDER FÜR TV-SW IIII</v>
          </cell>
          <cell r="C10659">
            <v>0</v>
          </cell>
          <cell r="D10659">
            <v>0.99</v>
          </cell>
          <cell r="E10659">
            <v>0.99</v>
          </cell>
        </row>
        <row r="10660">
          <cell r="A10660" t="str">
            <v>821116049</v>
          </cell>
          <cell r="B10660" t="str">
            <v>STEG FÜR TRAPEZVERBINDER FÜR TV-SW IV</v>
          </cell>
          <cell r="C10660">
            <v>0</v>
          </cell>
          <cell r="D10660">
            <v>1</v>
          </cell>
          <cell r="E10660">
            <v>1</v>
          </cell>
        </row>
        <row r="10661">
          <cell r="A10661" t="str">
            <v>821116052</v>
          </cell>
          <cell r="B10661" t="str">
            <v>PLATTE FÜR TRAPEZSTEIN MIT CLIFASTIFT M6</v>
          </cell>
          <cell r="C10661"/>
          <cell r="D10661"/>
          <cell r="E10661"/>
        </row>
        <row r="10662">
          <cell r="A10662" t="str">
            <v>821116053</v>
          </cell>
          <cell r="B10662" t="str">
            <v>PLATTE FÜR TRAPEZSTEIN MIT CLIFASTIFT M8</v>
          </cell>
          <cell r="C10662">
            <v>0</v>
          </cell>
          <cell r="D10662">
            <v>0.1421</v>
          </cell>
          <cell r="E10662">
            <v>0.1421</v>
          </cell>
        </row>
        <row r="10663">
          <cell r="A10663" t="str">
            <v>821116054</v>
          </cell>
          <cell r="B10663" t="str">
            <v>STEG FÜR WINKELADAPTER 1</v>
          </cell>
          <cell r="C10663"/>
          <cell r="D10663"/>
          <cell r="E10663"/>
        </row>
        <row r="10664">
          <cell r="A10664" t="str">
            <v>821116055</v>
          </cell>
          <cell r="B10664" t="str">
            <v>PLATTE FÜR WINKELADAPTER 1</v>
          </cell>
          <cell r="C10664"/>
          <cell r="D10664"/>
          <cell r="E10664"/>
        </row>
        <row r="10665">
          <cell r="A10665" t="str">
            <v>821116056</v>
          </cell>
          <cell r="B10665" t="str">
            <v>ISO-PROFILTRAPEZVERBINDUNGSELEMENT L=80</v>
          </cell>
          <cell r="C10665"/>
          <cell r="D10665"/>
          <cell r="E10665"/>
        </row>
        <row r="10666">
          <cell r="A10666" t="str">
            <v>821116058</v>
          </cell>
          <cell r="B10666" t="str">
            <v>WINKEL FÜR TRAPEZVERBINDER ADAPTER AP60/ST</v>
          </cell>
          <cell r="C10666">
            <v>1.5</v>
          </cell>
          <cell r="D10666">
            <v>1.7469430051813473</v>
          </cell>
          <cell r="E10666">
            <v>8.2469430051813468</v>
          </cell>
        </row>
        <row r="10667">
          <cell r="A10667" t="str">
            <v>821116059</v>
          </cell>
          <cell r="B10667" t="str">
            <v>AP-Montageelementprofil kurz</v>
          </cell>
          <cell r="C10667">
            <v>0</v>
          </cell>
          <cell r="D10667">
            <v>0</v>
          </cell>
          <cell r="E10667">
            <v>0</v>
          </cell>
        </row>
        <row r="10668">
          <cell r="A10668" t="str">
            <v>821116060</v>
          </cell>
          <cell r="B10668" t="str">
            <v>AP-MONTAGEELEMENTPROFIL LANG</v>
          </cell>
          <cell r="C10668"/>
          <cell r="D10668"/>
          <cell r="E10668"/>
        </row>
        <row r="10669">
          <cell r="A10669" t="str">
            <v>821116061</v>
          </cell>
          <cell r="B10669" t="str">
            <v>VERBINDUNGSELEMENT ALU-WEICHE SW IV</v>
          </cell>
          <cell r="C10669">
            <v>0</v>
          </cell>
          <cell r="D10669">
            <v>4.380568888888889</v>
          </cell>
          <cell r="E10669">
            <v>4.380568888888889</v>
          </cell>
        </row>
        <row r="10670">
          <cell r="A10670" t="str">
            <v>821116062</v>
          </cell>
          <cell r="B10670" t="str">
            <v>TV-ELEMENT / SW-SCHRAUBTRÄGERROHR</v>
          </cell>
          <cell r="C10670">
            <v>0</v>
          </cell>
          <cell r="D10670">
            <v>1.6205688888888887</v>
          </cell>
          <cell r="E10670">
            <v>1.6205688888888887</v>
          </cell>
        </row>
        <row r="10671">
          <cell r="A10671" t="str">
            <v>821116064</v>
          </cell>
          <cell r="B10671" t="str">
            <v>PLATTE FÜR KULISSENSTEIN MIT GEWINDESTIFT M8X40</v>
          </cell>
          <cell r="C10671"/>
          <cell r="D10671"/>
          <cell r="E10671"/>
        </row>
        <row r="10672">
          <cell r="A10672" t="str">
            <v>821116067</v>
          </cell>
          <cell r="B10672" t="str">
            <v>SENSORHALTER FÜR M18 SENSORENALU ODER STAHL</v>
          </cell>
          <cell r="C10672">
            <v>0</v>
          </cell>
          <cell r="D10672">
            <v>1.5</v>
          </cell>
          <cell r="E10672">
            <v>1.5</v>
          </cell>
        </row>
        <row r="10673">
          <cell r="A10673" t="str">
            <v>821116075</v>
          </cell>
          <cell r="B10673" t="str">
            <v>VERBINDUNGSWINKEL 1 / 4° F. SCHRÄGSTRECKE 8°</v>
          </cell>
          <cell r="C10673">
            <v>2.5</v>
          </cell>
          <cell r="D10673">
            <v>0.76</v>
          </cell>
          <cell r="E10673">
            <v>8.26</v>
          </cell>
        </row>
        <row r="10674">
          <cell r="A10674" t="str">
            <v>821116076</v>
          </cell>
          <cell r="B10674" t="str">
            <v>VERBINDUNGSWINKEL 2 / 4° F. SCHRÄGSTRECKE 8°</v>
          </cell>
          <cell r="C10674">
            <v>2.5</v>
          </cell>
          <cell r="D10674">
            <v>0.76</v>
          </cell>
          <cell r="E10674">
            <v>8.26</v>
          </cell>
        </row>
        <row r="10675">
          <cell r="A10675" t="str">
            <v>821116077</v>
          </cell>
          <cell r="B10675" t="str">
            <v>PASSTEIL WINKELSTOSS AP110 F. SCHRÄGSTRECKE 8°</v>
          </cell>
          <cell r="C10675">
            <v>1.5</v>
          </cell>
          <cell r="D10675">
            <v>0.66696</v>
          </cell>
          <cell r="E10675">
            <v>4.6669599999999996</v>
          </cell>
        </row>
        <row r="10676">
          <cell r="A10676" t="str">
            <v>821116078</v>
          </cell>
          <cell r="B10676" t="str">
            <v>VERBINDER WEICHE SW ZU GÄRTNER ALU SCHIENE</v>
          </cell>
          <cell r="C10676"/>
          <cell r="D10676">
            <v>15</v>
          </cell>
          <cell r="E10676">
            <v>15</v>
          </cell>
        </row>
        <row r="10677">
          <cell r="A10677" t="str">
            <v>821116079</v>
          </cell>
          <cell r="B10677" t="str">
            <v>VERBINDER AP(G)110 ZU GÄRTNER ALU SCHIENE</v>
          </cell>
          <cell r="C10677"/>
          <cell r="D10677">
            <v>15</v>
          </cell>
          <cell r="E10677">
            <v>15</v>
          </cell>
        </row>
        <row r="10678">
          <cell r="A10678" t="str">
            <v>821116080</v>
          </cell>
          <cell r="B10678" t="str">
            <v>PLATTE F. APB FÜR TRAPEZSTEIN MIT CLIFASTIFT M8X30</v>
          </cell>
          <cell r="C10678">
            <v>0</v>
          </cell>
          <cell r="D10678">
            <v>0.06</v>
          </cell>
          <cell r="E10678">
            <v>0.06</v>
          </cell>
        </row>
        <row r="10679">
          <cell r="A10679" t="str">
            <v>821116081</v>
          </cell>
          <cell r="B10679" t="str">
            <v>PLATTE F. APB FÜR TRAPEZSTEIN ASYMM. M.</v>
          </cell>
          <cell r="C10679">
            <v>0</v>
          </cell>
          <cell r="D10679">
            <v>0.95</v>
          </cell>
          <cell r="E10679">
            <v>0.95</v>
          </cell>
        </row>
        <row r="10680">
          <cell r="A10680" t="str">
            <v>821116082</v>
          </cell>
          <cell r="B10680" t="str">
            <v>BOGENSCHELLE FÜR AP + ZENTRIERUNG</v>
          </cell>
          <cell r="C10680">
            <v>1</v>
          </cell>
          <cell r="D10680">
            <v>1.37</v>
          </cell>
          <cell r="E10680">
            <v>4.87</v>
          </cell>
        </row>
        <row r="10681">
          <cell r="A10681" t="str">
            <v>821116083</v>
          </cell>
          <cell r="B10681" t="str">
            <v>PLATTE F. TRAPEZSTEIN M. GEWINDESTIFT M8X6 F.</v>
          </cell>
          <cell r="C10681"/>
          <cell r="D10681">
            <v>2.2000000000000002</v>
          </cell>
          <cell r="E10681">
            <v>2.2000000000000002</v>
          </cell>
        </row>
        <row r="10682">
          <cell r="A10682" t="str">
            <v>821116084</v>
          </cell>
          <cell r="B10682" t="str">
            <v>TRAPEZSTEIN OBEN FÜR TRAPEZVERBINDUNG AP60/AP110</v>
          </cell>
          <cell r="C10682">
            <v>0.5</v>
          </cell>
          <cell r="D10682">
            <v>1.01</v>
          </cell>
          <cell r="E10682">
            <v>1.51</v>
          </cell>
        </row>
        <row r="10683">
          <cell r="A10683" t="str">
            <v>821116085</v>
          </cell>
          <cell r="B10683" t="str">
            <v>DISTANZKLOTZ FÜR TRAPEZVERBINDUNG AP60/AP110</v>
          </cell>
          <cell r="C10683"/>
          <cell r="D10683">
            <v>1.9</v>
          </cell>
          <cell r="E10683">
            <v>1.9</v>
          </cell>
        </row>
        <row r="10684">
          <cell r="A10684" t="str">
            <v>821116086</v>
          </cell>
          <cell r="B10684" t="str">
            <v>TRAPEZSTEIN UNTEN FÜR TRAPEZVERBINDUNG AP60/AP110</v>
          </cell>
          <cell r="C10684">
            <v>0.5</v>
          </cell>
          <cell r="D10684">
            <v>1.01</v>
          </cell>
          <cell r="E10684">
            <v>1.51</v>
          </cell>
        </row>
        <row r="10685">
          <cell r="A10685" t="str">
            <v>821116087</v>
          </cell>
          <cell r="B10685" t="str">
            <v>KULISSENSTEIN MIT M6-GEWINDE</v>
          </cell>
          <cell r="C10685">
            <v>0</v>
          </cell>
          <cell r="D10685">
            <v>1.69</v>
          </cell>
          <cell r="E10685">
            <v>1.69</v>
          </cell>
        </row>
        <row r="10686">
          <cell r="A10686" t="str">
            <v>821116088</v>
          </cell>
          <cell r="B10686" t="str">
            <v>TRAPEZVERBINDER 80 FÜR APBV 110 - 10°</v>
          </cell>
          <cell r="C10686">
            <v>2</v>
          </cell>
          <cell r="D10686">
            <v>1.1006303637551731</v>
          </cell>
          <cell r="E10686">
            <v>3.1006303637551733</v>
          </cell>
        </row>
        <row r="10687">
          <cell r="A10687" t="str">
            <v>821116089</v>
          </cell>
          <cell r="B10687" t="str">
            <v>BOGENSCHELLE FÜR AP MIT MONAGEVERSATZ 20 MM</v>
          </cell>
          <cell r="C10687">
            <v>0</v>
          </cell>
          <cell r="D10687">
            <v>25.75</v>
          </cell>
          <cell r="E10687">
            <v>25.75</v>
          </cell>
        </row>
        <row r="10688">
          <cell r="A10688" t="str">
            <v>821116090</v>
          </cell>
          <cell r="B10688" t="str">
            <v>TRAPEZVERBINDER 50 FÜR APBV 110 - 10°</v>
          </cell>
          <cell r="C10688">
            <v>0</v>
          </cell>
          <cell r="D10688">
            <v>4.6100000000000003</v>
          </cell>
          <cell r="E10688">
            <v>4.6100000000000003</v>
          </cell>
        </row>
        <row r="10689">
          <cell r="A10689" t="str">
            <v>821126001</v>
          </cell>
          <cell r="B10689" t="str">
            <v>T-PROFIL - KUNSTSTOFF FÜR GLEITLEISTEN F.</v>
          </cell>
          <cell r="C10689">
            <v>0</v>
          </cell>
          <cell r="D10689">
            <v>7.52</v>
          </cell>
          <cell r="E10689">
            <v>7.52</v>
          </cell>
        </row>
        <row r="10690">
          <cell r="A10690" t="str">
            <v>821126002</v>
          </cell>
          <cell r="B10690" t="str">
            <v>TROLLEYFÜHRUNGSPROFIL FÜR AP110, AP60, APS</v>
          </cell>
          <cell r="C10690">
            <v>0</v>
          </cell>
          <cell r="D10690">
            <v>18.149999999999999</v>
          </cell>
          <cell r="E10690">
            <v>18.149999999999999</v>
          </cell>
        </row>
        <row r="10691">
          <cell r="A10691" t="str">
            <v>821126003</v>
          </cell>
          <cell r="B10691" t="str">
            <v xml:space="preserve">EINLAUF TROLLEYFÜHRUNG FÜR AP110, AP60, APS </v>
          </cell>
          <cell r="C10691">
            <v>2.5</v>
          </cell>
          <cell r="D10691">
            <v>36.299999999999997</v>
          </cell>
          <cell r="E10691">
            <v>43.8</v>
          </cell>
        </row>
        <row r="10692">
          <cell r="A10692" t="str">
            <v>821204021</v>
          </cell>
          <cell r="B10692" t="str">
            <v>GATTERTRÄGER G33 SPINNFELDSCHIENENAB.1305 KPL.</v>
          </cell>
          <cell r="C10692"/>
          <cell r="D10692">
            <v>25.6965</v>
          </cell>
          <cell r="E10692">
            <v>25.6965</v>
          </cell>
        </row>
        <row r="10693">
          <cell r="A10693" t="str">
            <v>821204022</v>
          </cell>
          <cell r="B10693" t="str">
            <v>GATTERTRÄGER G33 2 SSÄULEN646 SCHIENENAB.1305 KPL.</v>
          </cell>
          <cell r="C10693"/>
          <cell r="D10693">
            <v>26.398</v>
          </cell>
          <cell r="E10693">
            <v>26.398</v>
          </cell>
        </row>
        <row r="10694">
          <cell r="A10694" t="str">
            <v>821204023</v>
          </cell>
          <cell r="B10694" t="str">
            <v>GATTERTRÄGER G33 2 SÄULEN646 GERÜSTANB. KPL.</v>
          </cell>
          <cell r="C10694">
            <v>0</v>
          </cell>
          <cell r="D10694">
            <v>8.9450000000000003</v>
          </cell>
          <cell r="E10694">
            <v>8.9450000000000003</v>
          </cell>
        </row>
        <row r="10695">
          <cell r="A10695" t="str">
            <v>821204024</v>
          </cell>
          <cell r="B10695" t="str">
            <v>GATTERTRÄGER ENDBOGEN KPL.</v>
          </cell>
          <cell r="C10695">
            <v>0</v>
          </cell>
          <cell r="D10695">
            <v>37.961003566818178</v>
          </cell>
          <cell r="E10695">
            <v>37.961003566818178</v>
          </cell>
        </row>
        <row r="10696">
          <cell r="A10696" t="str">
            <v>821204027</v>
          </cell>
          <cell r="B10696" t="str">
            <v>GATTERTRÄGER G33 SPINNF. 6 STR. 280/730/1380</v>
          </cell>
          <cell r="C10696"/>
          <cell r="D10696">
            <v>31.586500000000001</v>
          </cell>
          <cell r="E10696">
            <v>31.586500000000001</v>
          </cell>
        </row>
        <row r="10697">
          <cell r="A10697" t="str">
            <v>821204032</v>
          </cell>
          <cell r="B10697" t="str">
            <v>GATTERTRÄGER G33 1 SÄULE SPINN6 STRECKEN</v>
          </cell>
          <cell r="C10697"/>
          <cell r="D10697">
            <v>31.586500000000001</v>
          </cell>
          <cell r="E10697">
            <v>31.586500000000001</v>
          </cell>
        </row>
        <row r="10698">
          <cell r="A10698" t="str">
            <v>821204033</v>
          </cell>
          <cell r="B10698" t="str">
            <v>STAHL-V M.FADENSCHUTZ, STAUBKAPPE KPL. (GEW.</v>
          </cell>
          <cell r="C10698">
            <v>0.75</v>
          </cell>
          <cell r="D10698">
            <v>2.6362000000000001</v>
          </cell>
          <cell r="E10698">
            <v>3.3862000000000001</v>
          </cell>
        </row>
        <row r="10699">
          <cell r="A10699" t="str">
            <v>821204035</v>
          </cell>
          <cell r="B10699" t="str">
            <v>GATTERTRÄGER 1/2 G33 2 SÄULEN646SCHIENENAB.1305</v>
          </cell>
          <cell r="C10699"/>
          <cell r="D10699">
            <v>27.8505</v>
          </cell>
          <cell r="E10699">
            <v>27.8505</v>
          </cell>
        </row>
        <row r="10700">
          <cell r="A10700" t="str">
            <v>821204036</v>
          </cell>
          <cell r="B10700" t="str">
            <v>GATTERTRÄGER 1/2 G33 1 SÄULE,SPINNFELD</v>
          </cell>
          <cell r="C10700"/>
          <cell r="D10700">
            <v>23.248999999999999</v>
          </cell>
          <cell r="E10700">
            <v>23.248999999999999</v>
          </cell>
        </row>
        <row r="10701">
          <cell r="A10701" t="str">
            <v>821204037</v>
          </cell>
          <cell r="B10701" t="str">
            <v>GATTERTRÄGER 1/2 G33, 1 SÄULESPINNF.</v>
          </cell>
          <cell r="C10701"/>
          <cell r="D10701">
            <v>22.548999999999999</v>
          </cell>
          <cell r="E10701">
            <v>22.548999999999999</v>
          </cell>
        </row>
        <row r="10702">
          <cell r="A10702" t="str">
            <v>821204038</v>
          </cell>
          <cell r="B10702" t="str">
            <v>GATTERTRÄGER 1/2 G35, 2 SÄULEN720,</v>
          </cell>
          <cell r="C10702"/>
          <cell r="D10702">
            <v>24.400500000000001</v>
          </cell>
          <cell r="E10702">
            <v>24.400500000000001</v>
          </cell>
        </row>
        <row r="10703">
          <cell r="A10703" t="str">
            <v>821204039</v>
          </cell>
          <cell r="B10703" t="str">
            <v>GATTERTRÄGER G35, 2 SÄULEN 720 SCHIENENABST.1620</v>
          </cell>
          <cell r="C10703">
            <v>0</v>
          </cell>
          <cell r="D10703">
            <v>13.20037915257411</v>
          </cell>
          <cell r="E10703">
            <v>13.20037915257411</v>
          </cell>
        </row>
        <row r="10704">
          <cell r="A10704" t="str">
            <v>821204040</v>
          </cell>
          <cell r="B10704" t="str">
            <v>GATTERTRÄGER G35, 2 SÄULEN 720GERÜSTANBINDUNG KPL.</v>
          </cell>
          <cell r="C10704"/>
          <cell r="D10704">
            <v>9.0129999999999999</v>
          </cell>
          <cell r="E10704">
            <v>9.0129999999999999</v>
          </cell>
        </row>
        <row r="10705">
          <cell r="A10705" t="str">
            <v>821204041</v>
          </cell>
          <cell r="B10705" t="str">
            <v>GATTERTRÄGER G33, 1 SÄULE SPINNFELD</v>
          </cell>
          <cell r="C10705">
            <v>0</v>
          </cell>
          <cell r="D10705">
            <v>26.68287915257411</v>
          </cell>
          <cell r="E10705">
            <v>26.68287915257411</v>
          </cell>
        </row>
        <row r="10706">
          <cell r="A10706" t="str">
            <v>821204042</v>
          </cell>
          <cell r="B10706" t="str">
            <v>GATTERTRÄGER G35-b, 2 SÄULEN 720</v>
          </cell>
          <cell r="C10706">
            <v>0</v>
          </cell>
          <cell r="D10706">
            <v>21.14376</v>
          </cell>
          <cell r="E10706">
            <v>21.14376</v>
          </cell>
        </row>
        <row r="10707">
          <cell r="A10707" t="str">
            <v>821204043</v>
          </cell>
          <cell r="B10707" t="str">
            <v>GATTERTRÄGER G33-b, 1 SÄULE SPINNFELD</v>
          </cell>
          <cell r="C10707">
            <v>0</v>
          </cell>
          <cell r="D10707">
            <v>20.512</v>
          </cell>
          <cell r="E10707">
            <v>20.512</v>
          </cell>
        </row>
        <row r="10708">
          <cell r="A10708" t="str">
            <v>821204044</v>
          </cell>
          <cell r="B10708" t="str">
            <v>GATTERTRÄGER DIREKT 8-STRECKENEINFAHRT, KPL.</v>
          </cell>
          <cell r="C10708"/>
          <cell r="D10708">
            <v>10.591100000000001</v>
          </cell>
          <cell r="E10708">
            <v>10.591100000000001</v>
          </cell>
        </row>
        <row r="10709">
          <cell r="A10709" t="str">
            <v>821204045</v>
          </cell>
          <cell r="B10709" t="str">
            <v>GATTERTRÄGER DIREKT 8-STRECKENEINFAHRT, KPL.</v>
          </cell>
          <cell r="C10709"/>
          <cell r="D10709">
            <v>10.0215</v>
          </cell>
          <cell r="E10709">
            <v>10.0215</v>
          </cell>
        </row>
        <row r="10710">
          <cell r="A10710" t="str">
            <v>821204046</v>
          </cell>
          <cell r="B10710" t="str">
            <v>GATTERTRÄGER DIREKT K42 STRECKENEINFAHRT 1, KPL.</v>
          </cell>
          <cell r="C10710">
            <v>0</v>
          </cell>
          <cell r="D10710">
            <v>9.74</v>
          </cell>
          <cell r="E10710">
            <v>9.74</v>
          </cell>
        </row>
        <row r="10711">
          <cell r="A10711" t="str">
            <v>821204047</v>
          </cell>
          <cell r="B10711" t="str">
            <v>GATTERTRÄGER DIREKT K42 STRECKENEINFAHRT 2, KPL.</v>
          </cell>
          <cell r="C10711">
            <v>0</v>
          </cell>
          <cell r="D10711">
            <v>9.9499999999999993</v>
          </cell>
          <cell r="E10711">
            <v>9.9499999999999993</v>
          </cell>
        </row>
        <row r="10712">
          <cell r="A10712" t="str">
            <v>821204048</v>
          </cell>
          <cell r="B10712" t="str">
            <v>GATTERTRÄGER DIREKT K42 STRECKENEINFAHRT 3, KPL.</v>
          </cell>
          <cell r="C10712">
            <v>0</v>
          </cell>
          <cell r="D10712">
            <v>9.64</v>
          </cell>
          <cell r="E10712">
            <v>9.64</v>
          </cell>
        </row>
        <row r="10713">
          <cell r="A10713" t="str">
            <v>821204100</v>
          </cell>
          <cell r="B10713" t="str">
            <v xml:space="preserve">KALKULATIONS-BG SPINNEREI KLEINTEILE FAHRSTRECKE </v>
          </cell>
          <cell r="C10713"/>
          <cell r="D10713"/>
          <cell r="E10713"/>
        </row>
        <row r="10714">
          <cell r="A10714" t="str">
            <v>821206023</v>
          </cell>
          <cell r="B10714" t="str">
            <v>KURVENSCHEIBE 25</v>
          </cell>
          <cell r="C10714">
            <v>0</v>
          </cell>
          <cell r="D10714">
            <v>23</v>
          </cell>
          <cell r="E10714">
            <v>23</v>
          </cell>
        </row>
        <row r="10715">
          <cell r="A10715" t="str">
            <v>821206032</v>
          </cell>
          <cell r="B10715" t="str">
            <v>ANSCHLAGPLATTE RECHTS</v>
          </cell>
          <cell r="C10715">
            <v>4.9166666666666661</v>
          </cell>
          <cell r="D10715">
            <v>8.1000000000000003E-2</v>
          </cell>
          <cell r="E10715">
            <v>12.914333333333333</v>
          </cell>
        </row>
        <row r="10716">
          <cell r="A10716" t="str">
            <v>821206033</v>
          </cell>
          <cell r="B10716" t="str">
            <v>ANSCHLAGPLATTE LINKS</v>
          </cell>
          <cell r="C10716">
            <v>6.666666666666667</v>
          </cell>
          <cell r="D10716">
            <v>0.24299999999999999</v>
          </cell>
          <cell r="E10716">
            <v>14.826333333333334</v>
          </cell>
        </row>
        <row r="10717">
          <cell r="A10717" t="str">
            <v>821206034</v>
          </cell>
          <cell r="B10717" t="str">
            <v>FÜHRUNGSPROFIL FÜR RSM-UMFAHRUNG</v>
          </cell>
          <cell r="C10717">
            <v>0</v>
          </cell>
          <cell r="D10717">
            <v>21.89</v>
          </cell>
          <cell r="E10717">
            <v>21.89</v>
          </cell>
        </row>
        <row r="10718">
          <cell r="A10718" t="str">
            <v>821206051</v>
          </cell>
          <cell r="B10718" t="str">
            <v>GATTERTRÄGER G33 1 SÄULE SPINNF. SCHIENENAB. 1305</v>
          </cell>
          <cell r="C10718">
            <v>0</v>
          </cell>
          <cell r="D10718">
            <v>23.2</v>
          </cell>
          <cell r="E10718">
            <v>23.2</v>
          </cell>
        </row>
        <row r="10719">
          <cell r="A10719" t="str">
            <v>821206052</v>
          </cell>
          <cell r="B10719" t="str">
            <v>GATTERTRÄGER G33, 2 SÄULEN646 SCHIENENAB. 1305</v>
          </cell>
          <cell r="C10719">
            <v>0</v>
          </cell>
          <cell r="D10719">
            <v>23.3</v>
          </cell>
          <cell r="E10719">
            <v>23.3</v>
          </cell>
        </row>
        <row r="10720">
          <cell r="A10720" t="str">
            <v>821206053</v>
          </cell>
          <cell r="B10720" t="str">
            <v>GATTERTRÄGER G33, 2 SÄULEN646 GERÜSTANB.</v>
          </cell>
          <cell r="C10720">
            <v>0</v>
          </cell>
          <cell r="D10720">
            <v>7.81</v>
          </cell>
          <cell r="E10720">
            <v>7.81</v>
          </cell>
        </row>
        <row r="10721">
          <cell r="A10721" t="str">
            <v>821206054</v>
          </cell>
          <cell r="B10721" t="str">
            <v>WINKEL F. GATTERTRÄGER G33 ENDBOGEN</v>
          </cell>
          <cell r="C10721">
            <v>0</v>
          </cell>
          <cell r="D10721">
            <v>4.7</v>
          </cell>
          <cell r="E10721">
            <v>4.7</v>
          </cell>
        </row>
        <row r="10722">
          <cell r="A10722" t="str">
            <v>821206059</v>
          </cell>
          <cell r="B10722" t="str">
            <v>GATTERTRÄGER G33 SPINNFELD6 STRECKEN 200/660/1120</v>
          </cell>
          <cell r="C10722"/>
          <cell r="D10722">
            <v>25.3</v>
          </cell>
          <cell r="E10722">
            <v>25.3</v>
          </cell>
        </row>
        <row r="10723">
          <cell r="A10723" t="str">
            <v>821206060</v>
          </cell>
          <cell r="B10723" t="str">
            <v>GATTERTRÄGER K40 2 SÄULEN 600SCHIENENABSTAND 1305</v>
          </cell>
          <cell r="C10723"/>
          <cell r="D10723"/>
          <cell r="E10723"/>
        </row>
        <row r="10724">
          <cell r="A10724" t="str">
            <v>821206066</v>
          </cell>
          <cell r="B10724" t="str">
            <v>GATTERTRÄGER G33 SPINNFELD 6STRECKEN 264/746/1380</v>
          </cell>
          <cell r="C10724"/>
          <cell r="D10724">
            <v>25.3</v>
          </cell>
          <cell r="E10724">
            <v>25.3</v>
          </cell>
        </row>
        <row r="10725">
          <cell r="A10725" t="str">
            <v>821206067</v>
          </cell>
          <cell r="B10725" t="str">
            <v>ROLLENTRAEGER FÜR STAHL-V MITGEWINDE M8</v>
          </cell>
          <cell r="C10725">
            <v>0</v>
          </cell>
          <cell r="D10725">
            <v>0.43</v>
          </cell>
          <cell r="E10725">
            <v>0.43</v>
          </cell>
        </row>
        <row r="10726">
          <cell r="A10726" t="str">
            <v>821206068</v>
          </cell>
          <cell r="B10726" t="str">
            <v>LINSENKOPFSCHRAUBE L=22 FÜR STAHL-V MIT GEWINDE M8</v>
          </cell>
          <cell r="C10726">
            <v>0.58330000000000004</v>
          </cell>
          <cell r="D10726">
            <v>0.32540000000000002</v>
          </cell>
          <cell r="E10726">
            <v>0.90869999999999995</v>
          </cell>
        </row>
        <row r="10727">
          <cell r="A10727" t="str">
            <v>821206069</v>
          </cell>
          <cell r="B10727" t="str">
            <v>GATTERTRÄGER HOWA SPINNFELD SCHIENENABSTAND</v>
          </cell>
          <cell r="C10727"/>
          <cell r="D10727">
            <v>23.2</v>
          </cell>
          <cell r="E10727">
            <v>23.2</v>
          </cell>
        </row>
        <row r="10728">
          <cell r="A10728" t="str">
            <v>821206070</v>
          </cell>
          <cell r="B10728" t="str">
            <v>GATTERTRÄGER 1/2 G33 2 SÄULEN646SCHIENENAB.1305</v>
          </cell>
          <cell r="C10728"/>
          <cell r="D10728">
            <v>25.7</v>
          </cell>
          <cell r="E10728">
            <v>25.7</v>
          </cell>
        </row>
        <row r="10729">
          <cell r="A10729" t="str">
            <v>821206071</v>
          </cell>
          <cell r="B10729" t="str">
            <v>GATTERTRÄGER 1/2 G33 1 SÄULE,SPINNFELD</v>
          </cell>
          <cell r="C10729"/>
          <cell r="D10729">
            <v>21.7</v>
          </cell>
          <cell r="E10729">
            <v>21.7</v>
          </cell>
        </row>
        <row r="10730">
          <cell r="A10730" t="str">
            <v>821206072</v>
          </cell>
          <cell r="B10730" t="str">
            <v>GATTERTRÄGER 1/2 G33, 1 SÄULESPINNF.</v>
          </cell>
          <cell r="C10730">
            <v>0</v>
          </cell>
          <cell r="D10730">
            <v>21</v>
          </cell>
          <cell r="E10730">
            <v>21</v>
          </cell>
        </row>
        <row r="10731">
          <cell r="A10731" t="str">
            <v>821206073</v>
          </cell>
          <cell r="B10731" t="str">
            <v>GATTERTRÄGER 1/2 G35, 2 SÄULEN720,</v>
          </cell>
          <cell r="C10731"/>
          <cell r="D10731">
            <v>16.3</v>
          </cell>
          <cell r="E10731">
            <v>16.3</v>
          </cell>
        </row>
        <row r="10732">
          <cell r="A10732" t="str">
            <v>821206074</v>
          </cell>
          <cell r="B10732" t="str">
            <v>GATTERTRÄGER G35, 2 SÄULEN720 SCHIENENABST.1620</v>
          </cell>
          <cell r="C10732">
            <v>0</v>
          </cell>
          <cell r="D10732">
            <v>10.45</v>
          </cell>
          <cell r="E10732">
            <v>10.45</v>
          </cell>
        </row>
        <row r="10733">
          <cell r="A10733" t="str">
            <v>821206075</v>
          </cell>
          <cell r="B10733" t="str">
            <v>GATTERTRÄGER G35, 2 SÄULEN 720GERÜSTANBINDUNG</v>
          </cell>
          <cell r="C10733"/>
          <cell r="D10733">
            <v>7.81</v>
          </cell>
          <cell r="E10733">
            <v>7.81</v>
          </cell>
        </row>
        <row r="10734">
          <cell r="A10734" t="str">
            <v>821206076</v>
          </cell>
          <cell r="B10734" t="str">
            <v>GATTERTRÄGER G33, 1 SÄULESPINNF., SCHIENENABST.</v>
          </cell>
          <cell r="C10734">
            <v>0</v>
          </cell>
          <cell r="D10734">
            <v>24.5</v>
          </cell>
          <cell r="E10734">
            <v>24.5</v>
          </cell>
        </row>
        <row r="10735">
          <cell r="A10735" t="str">
            <v>821206077</v>
          </cell>
          <cell r="B10735" t="str">
            <v>WINKEL F. GATTERTRÄGER ENDBOGEN</v>
          </cell>
          <cell r="C10735"/>
          <cell r="D10735">
            <v>6.8</v>
          </cell>
          <cell r="E10735">
            <v>6.8</v>
          </cell>
        </row>
        <row r="10736">
          <cell r="A10736" t="str">
            <v>821206078</v>
          </cell>
          <cell r="B10736" t="str">
            <v>GATTERTRÄGER G35-b, 2 SÄULEN 720 SCHIENENABST.1620</v>
          </cell>
          <cell r="C10736">
            <v>0</v>
          </cell>
          <cell r="D10736">
            <v>12.62</v>
          </cell>
          <cell r="E10736">
            <v>12.62</v>
          </cell>
        </row>
        <row r="10737">
          <cell r="A10737" t="str">
            <v>821206079</v>
          </cell>
          <cell r="B10737" t="str">
            <v>GATTERTRÄGER G33-b, 1 SÄULESPINNF., SCHIENENABST.</v>
          </cell>
          <cell r="C10737">
            <v>0</v>
          </cell>
          <cell r="D10737">
            <v>12.46</v>
          </cell>
          <cell r="E10737">
            <v>12.46</v>
          </cell>
        </row>
        <row r="10738">
          <cell r="A10738" t="str">
            <v>821206080</v>
          </cell>
          <cell r="B10738" t="str">
            <v>GATTERTRÄGER DIREKT 8-STRECKENEINFAHRT --&gt;</v>
          </cell>
          <cell r="C10738">
            <v>0</v>
          </cell>
          <cell r="D10738">
            <v>40.659999999999997</v>
          </cell>
          <cell r="E10738">
            <v>40.659999999999997</v>
          </cell>
        </row>
        <row r="10739">
          <cell r="A10739" t="str">
            <v>821206081</v>
          </cell>
          <cell r="B10739" t="str">
            <v>GATTERTRÄGER DIREKT 8-STRECKENEINFAHRT</v>
          </cell>
          <cell r="C10739">
            <v>0</v>
          </cell>
          <cell r="D10739">
            <v>29.27</v>
          </cell>
          <cell r="E10739">
            <v>29.27</v>
          </cell>
        </row>
        <row r="10740">
          <cell r="A10740" t="str">
            <v>821206082</v>
          </cell>
          <cell r="B10740" t="str">
            <v>GATTERTRÄGER DIREKT K42 STRECKENEINFAHRT 1</v>
          </cell>
          <cell r="C10740">
            <v>0</v>
          </cell>
          <cell r="D10740">
            <v>8.31</v>
          </cell>
          <cell r="E10740">
            <v>8.31</v>
          </cell>
        </row>
        <row r="10741">
          <cell r="A10741" t="str">
            <v>821206083</v>
          </cell>
          <cell r="B10741" t="str">
            <v>GATTERTRÄGER DIREKT K42 STRECKENEINFAHRT 2</v>
          </cell>
          <cell r="C10741">
            <v>0</v>
          </cell>
          <cell r="D10741">
            <v>8.61</v>
          </cell>
          <cell r="E10741">
            <v>8.61</v>
          </cell>
        </row>
        <row r="10742">
          <cell r="A10742" t="str">
            <v>821206084</v>
          </cell>
          <cell r="B10742" t="str">
            <v>GATTERTRÄGER DIREKT K42 STRECKENEINFAHRT 3</v>
          </cell>
          <cell r="C10742">
            <v>0</v>
          </cell>
          <cell r="D10742">
            <v>8.61</v>
          </cell>
          <cell r="E10742">
            <v>8.61</v>
          </cell>
        </row>
        <row r="10743">
          <cell r="A10743" t="str">
            <v>821206085</v>
          </cell>
          <cell r="B10743" t="str">
            <v>GATTERTRÄGER-b SCHIENENABSTAND 1620</v>
          </cell>
          <cell r="C10743">
            <v>0</v>
          </cell>
          <cell r="D10743">
            <v>19.600000000000001</v>
          </cell>
          <cell r="E10743">
            <v>19.600000000000001</v>
          </cell>
        </row>
        <row r="10744">
          <cell r="A10744" t="str">
            <v>821214100</v>
          </cell>
          <cell r="B10744" t="str">
            <v>SCHRÄGSTRECKE 8° AP 60, H=50, L=560</v>
          </cell>
          <cell r="C10744">
            <v>19</v>
          </cell>
          <cell r="D10744">
            <v>8.4440000000000008</v>
          </cell>
          <cell r="E10744">
            <v>44.944000000000003</v>
          </cell>
        </row>
        <row r="10745">
          <cell r="A10745" t="str">
            <v>821216100</v>
          </cell>
          <cell r="B10745" t="str">
            <v>AP 60 KPL. FÜR SCHRÄGSTRECKE 8° - H=50, L=560</v>
          </cell>
          <cell r="C10745">
            <v>12.5</v>
          </cell>
          <cell r="D10745">
            <v>3.3359999999999999</v>
          </cell>
          <cell r="E10745">
            <v>15.836</v>
          </cell>
        </row>
        <row r="10746">
          <cell r="A10746" t="str">
            <v>821216105</v>
          </cell>
          <cell r="B10746" t="str">
            <v>???</v>
          </cell>
          <cell r="C10746"/>
          <cell r="D10746"/>
          <cell r="E10746"/>
        </row>
        <row r="10747">
          <cell r="A10747" t="str">
            <v>821236007</v>
          </cell>
          <cell r="B10747" t="str">
            <v>ANSCHRAUBPLATTE FÜR GATTERTRÄGER</v>
          </cell>
          <cell r="C10747"/>
          <cell r="D10747">
            <v>2</v>
          </cell>
          <cell r="E10747">
            <v>2</v>
          </cell>
        </row>
        <row r="10748">
          <cell r="A10748" t="str">
            <v>821236008</v>
          </cell>
          <cell r="B10748" t="str">
            <v>HALTEPLATTE FÜR SEILZUGHALTERAN GATTERTRÄGER</v>
          </cell>
          <cell r="C10748"/>
          <cell r="D10748">
            <v>7.5</v>
          </cell>
          <cell r="E10748">
            <v>7.5</v>
          </cell>
        </row>
        <row r="10749">
          <cell r="A10749" t="str">
            <v>821332001</v>
          </cell>
          <cell r="B10749" t="str">
            <v>EINHÄNGESCHIENE KPL. (L=500)</v>
          </cell>
          <cell r="C10749">
            <v>48.75</v>
          </cell>
          <cell r="D10749">
            <v>54.727600000000002</v>
          </cell>
          <cell r="E10749">
            <v>103.4776</v>
          </cell>
        </row>
        <row r="10750">
          <cell r="A10750" t="str">
            <v>821332002</v>
          </cell>
          <cell r="B10750" t="str">
            <v>EINHÄNGESCHIENE KPL. (L=1000)</v>
          </cell>
          <cell r="C10750">
            <v>39.25</v>
          </cell>
          <cell r="D10750">
            <v>120.56547666666667</v>
          </cell>
          <cell r="E10750">
            <v>169.81547666666668</v>
          </cell>
        </row>
        <row r="10751">
          <cell r="A10751" t="str">
            <v>821332003</v>
          </cell>
          <cell r="B10751" t="str">
            <v>EINHÄNGESCHIENE KPL. (L=2000)</v>
          </cell>
          <cell r="C10751">
            <v>42.5</v>
          </cell>
          <cell r="D10751">
            <v>83.207440000000005</v>
          </cell>
          <cell r="E10751">
            <v>133.20743999999999</v>
          </cell>
        </row>
        <row r="10752">
          <cell r="A10752" t="str">
            <v>821332004</v>
          </cell>
          <cell r="B10752" t="str">
            <v>EINHÄNGESCHIENE, ENDSTÜCK KPL.</v>
          </cell>
          <cell r="C10752">
            <v>8.5</v>
          </cell>
          <cell r="D10752">
            <v>76.557093333333327</v>
          </cell>
          <cell r="E10752">
            <v>90.057093333333327</v>
          </cell>
        </row>
        <row r="10753">
          <cell r="A10753" t="str">
            <v>821332005</v>
          </cell>
          <cell r="B10753" t="str">
            <v>EINHÄNGESCHIENE - 180 BOGEN-ANSCHLUSS, KPL.</v>
          </cell>
          <cell r="C10753">
            <v>10</v>
          </cell>
          <cell r="D10753">
            <v>16.218119999999999</v>
          </cell>
          <cell r="E10753">
            <v>31.218120000000003</v>
          </cell>
        </row>
        <row r="10754">
          <cell r="A10754" t="str">
            <v>821332006</v>
          </cell>
          <cell r="B10754" t="str">
            <v>EINHÄNGESCHIENE, ENDSTÜCK KPL.</v>
          </cell>
          <cell r="C10754">
            <v>9</v>
          </cell>
          <cell r="D10754">
            <v>23.186</v>
          </cell>
          <cell r="E10754">
            <v>32.186</v>
          </cell>
        </row>
        <row r="10755">
          <cell r="A10755" t="str">
            <v>821334001</v>
          </cell>
          <cell r="B10755" t="str">
            <v>HAKEN KPL. SCHWEISSTEIL</v>
          </cell>
          <cell r="C10755">
            <v>0</v>
          </cell>
          <cell r="D10755">
            <v>23.45</v>
          </cell>
          <cell r="E10755">
            <v>23.45</v>
          </cell>
        </row>
        <row r="10756">
          <cell r="A10756" t="str">
            <v>821336001</v>
          </cell>
          <cell r="B10756" t="str">
            <v>EINHÄNGESCHIENE - EINHÄNGETEIL=2000</v>
          </cell>
          <cell r="C10756">
            <v>5</v>
          </cell>
          <cell r="D10756">
            <v>16.419920000000001</v>
          </cell>
          <cell r="E10756">
            <v>26.419920000000001</v>
          </cell>
        </row>
        <row r="10757">
          <cell r="A10757" t="str">
            <v>821336002</v>
          </cell>
          <cell r="B10757" t="str">
            <v>EINHÄNGESCHIENE - ENDSTÜCK</v>
          </cell>
          <cell r="C10757">
            <v>2.5</v>
          </cell>
          <cell r="D10757">
            <v>1.57542</v>
          </cell>
          <cell r="E10757">
            <v>9.0754199999999994</v>
          </cell>
        </row>
        <row r="10758">
          <cell r="A10758" t="str">
            <v>821336003</v>
          </cell>
          <cell r="B10758" t="str">
            <v>EINHÄNGESCHIENE - FÜHRUNGSPLATTE MIT SENKUNG</v>
          </cell>
          <cell r="C10758">
            <v>0</v>
          </cell>
          <cell r="D10758">
            <v>36.26</v>
          </cell>
          <cell r="E10758">
            <v>36.26</v>
          </cell>
        </row>
        <row r="10759">
          <cell r="A10759" t="str">
            <v>821336004</v>
          </cell>
          <cell r="B10759" t="str">
            <v>EINHÄNGESCHIENE - FÜHRUNGSPLATTE MIT GEWINDE</v>
          </cell>
          <cell r="C10759">
            <v>0</v>
          </cell>
          <cell r="D10759">
            <v>36.26</v>
          </cell>
          <cell r="E10759">
            <v>36.26</v>
          </cell>
        </row>
        <row r="10760">
          <cell r="A10760" t="str">
            <v>821336005</v>
          </cell>
          <cell r="B10760" t="str">
            <v>EINHÄNGESCHIENE - GEWINDEBUCHSE</v>
          </cell>
          <cell r="C10760">
            <v>0</v>
          </cell>
          <cell r="D10760">
            <v>4.5</v>
          </cell>
          <cell r="E10760">
            <v>4.5</v>
          </cell>
        </row>
        <row r="10761">
          <cell r="A10761" t="str">
            <v>821336006</v>
          </cell>
          <cell r="B10761" t="str">
            <v>EINHÄNGESCHIENE - ANSCHLUSSSTÜCK</v>
          </cell>
          <cell r="C10761">
            <v>1.5</v>
          </cell>
          <cell r="D10761">
            <v>1.57542</v>
          </cell>
          <cell r="E10761">
            <v>8.0754199999999994</v>
          </cell>
        </row>
        <row r="10762">
          <cell r="A10762" t="str">
            <v>821336007</v>
          </cell>
          <cell r="B10762" t="str">
            <v>HAKEN FÜR EINHÄNGESCHIENE</v>
          </cell>
          <cell r="C10762">
            <v>4.5</v>
          </cell>
          <cell r="D10762">
            <v>23.89</v>
          </cell>
          <cell r="E10762">
            <v>30.89</v>
          </cell>
        </row>
        <row r="10763">
          <cell r="A10763" t="str">
            <v>821336008</v>
          </cell>
          <cell r="B10763" t="str">
            <v>EINHÄNGESCHIENE - TRAPEZ-ABHÄNGER, 3XM8, M6</v>
          </cell>
          <cell r="C10763">
            <v>3.25</v>
          </cell>
          <cell r="D10763">
            <v>1.0900000000000001</v>
          </cell>
          <cell r="E10763">
            <v>6.84</v>
          </cell>
        </row>
        <row r="10764">
          <cell r="A10764" t="str">
            <v>821336009</v>
          </cell>
          <cell r="B10764" t="str">
            <v>EINHÄNGESCHIENE - EINHÄNGETEILL=1000</v>
          </cell>
          <cell r="C10764">
            <v>4</v>
          </cell>
          <cell r="D10764">
            <v>10.92564</v>
          </cell>
          <cell r="E10764">
            <v>19.925639999999998</v>
          </cell>
        </row>
        <row r="10765">
          <cell r="A10765" t="str">
            <v>821336010</v>
          </cell>
          <cell r="B10765" t="str">
            <v>EINHÄNGESCHIENE - EINHÄNGETEILL=500</v>
          </cell>
          <cell r="C10765">
            <v>6.5</v>
          </cell>
          <cell r="D10765">
            <v>3.55</v>
          </cell>
          <cell r="E10765">
            <v>10.050000000000001</v>
          </cell>
        </row>
        <row r="10766">
          <cell r="A10766" t="str">
            <v>821404001</v>
          </cell>
          <cell r="B10766" t="str">
            <v>VERBINDUNGSELEMENT 90/45LG F. STRUKTURPROFIL - BG</v>
          </cell>
          <cell r="C10766">
            <v>4.5</v>
          </cell>
          <cell r="D10766">
            <v>2.4632000000000001</v>
          </cell>
          <cell r="E10766">
            <v>6.9631999999999996</v>
          </cell>
        </row>
        <row r="10767">
          <cell r="A10767" t="str">
            <v>821404002</v>
          </cell>
          <cell r="B10767" t="str">
            <v>VERBINDUNGSELEMENT 90/280LG F. STRUKTURPROFIL,</v>
          </cell>
          <cell r="C10767">
            <v>6.8333000000000004</v>
          </cell>
          <cell r="D10767">
            <v>5.3520000000000003</v>
          </cell>
          <cell r="E10767">
            <v>12.1853</v>
          </cell>
        </row>
        <row r="10768">
          <cell r="A10768" t="str">
            <v>821404003</v>
          </cell>
          <cell r="B10768" t="str">
            <v>VERBINDUNGSELEMENT 180/280LG F. STRUKTURPROFIL,</v>
          </cell>
          <cell r="C10768">
            <v>5</v>
          </cell>
          <cell r="D10768">
            <v>9.2574000000000005</v>
          </cell>
          <cell r="E10768">
            <v>19.257400000000001</v>
          </cell>
        </row>
        <row r="10769">
          <cell r="A10769" t="str">
            <v>821404004</v>
          </cell>
          <cell r="B10769" t="str">
            <v>VERBINDUNGSELEMENT 180/45LG F. STRUKTURPROFIL - BG</v>
          </cell>
          <cell r="C10769">
            <v>2.5</v>
          </cell>
          <cell r="D10769">
            <v>2.2679</v>
          </cell>
          <cell r="E10769">
            <v>9.7678999999999991</v>
          </cell>
        </row>
        <row r="10770">
          <cell r="A10770" t="str">
            <v>821404005</v>
          </cell>
          <cell r="B10770" t="str">
            <v>VERBINDUNGSELEMENT 90/45LG -DREHBAR F.</v>
          </cell>
          <cell r="C10770">
            <v>3.625</v>
          </cell>
          <cell r="D10770">
            <v>3.0928</v>
          </cell>
          <cell r="E10770">
            <v>6.7178000000000004</v>
          </cell>
        </row>
        <row r="10771">
          <cell r="A10771" t="str">
            <v>821406001</v>
          </cell>
          <cell r="B10771" t="str">
            <v>HFS GERÜSTPROFIL - ALMGSI 0,5-F25 --&gt; 829526000</v>
          </cell>
          <cell r="C10771">
            <v>0</v>
          </cell>
          <cell r="D10771">
            <v>20.28</v>
          </cell>
          <cell r="E10771">
            <v>20.28</v>
          </cell>
        </row>
        <row r="10772">
          <cell r="A10772" t="str">
            <v>821406002</v>
          </cell>
          <cell r="B10772" t="str">
            <v>HFS GERÜSTPROFIL L=679 MM</v>
          </cell>
          <cell r="C10772"/>
          <cell r="D10772"/>
          <cell r="E10772"/>
        </row>
        <row r="10773">
          <cell r="A10773" t="str">
            <v>821406010</v>
          </cell>
          <cell r="B10773" t="str">
            <v>PROFIL 90 FÜR STRUKTURPROFIL-VERBINDUNGSELEMENT</v>
          </cell>
          <cell r="C10773">
            <v>0</v>
          </cell>
          <cell r="D10773">
            <v>7.92</v>
          </cell>
          <cell r="E10773">
            <v>7.92</v>
          </cell>
        </row>
        <row r="10774">
          <cell r="A10774" t="str">
            <v>821406011</v>
          </cell>
          <cell r="B10774" t="str">
            <v>VERBINDUNGSELEMENT 90/45LG F. STRUKTURPROFIL</v>
          </cell>
          <cell r="C10774">
            <v>4.5</v>
          </cell>
          <cell r="D10774">
            <v>0.35639999999999999</v>
          </cell>
          <cell r="E10774">
            <v>4.8564000000000007</v>
          </cell>
        </row>
        <row r="10775">
          <cell r="A10775" t="str">
            <v>821406012</v>
          </cell>
          <cell r="B10775" t="str">
            <v>VERBINDUNGSELEMENT 90/280LG F. STRUKTURPROFIL</v>
          </cell>
          <cell r="C10775">
            <v>1</v>
          </cell>
          <cell r="D10775">
            <v>9.1267999999999994</v>
          </cell>
          <cell r="E10775">
            <v>12.626799999999999</v>
          </cell>
        </row>
        <row r="10776">
          <cell r="A10776" t="str">
            <v>821406020</v>
          </cell>
          <cell r="B10776" t="str">
            <v>PROFIL 180 FÜR STRUKTURPROFIL-VERBINDUNGSELEMENT</v>
          </cell>
          <cell r="C10776">
            <v>0</v>
          </cell>
          <cell r="D10776">
            <v>7.98</v>
          </cell>
          <cell r="E10776">
            <v>7.98</v>
          </cell>
        </row>
        <row r="10777">
          <cell r="A10777" t="str">
            <v>821406021</v>
          </cell>
          <cell r="B10777" t="str">
            <v>VERBINDUNGSELEMENT 180/280LG F. STRUKTURPROFIL</v>
          </cell>
          <cell r="C10777">
            <v>5</v>
          </cell>
          <cell r="D10777">
            <v>2.3142</v>
          </cell>
          <cell r="E10777">
            <v>12.3142</v>
          </cell>
        </row>
        <row r="10778">
          <cell r="A10778" t="str">
            <v>821406022</v>
          </cell>
          <cell r="B10778" t="str">
            <v>VERBINDUNGSELEMENT 90/45LG - DREHBAR F.</v>
          </cell>
          <cell r="C10778">
            <v>6.5</v>
          </cell>
          <cell r="D10778">
            <v>0.35639999999999999</v>
          </cell>
          <cell r="E10778">
            <v>9.3564000000000007</v>
          </cell>
        </row>
        <row r="10779">
          <cell r="A10779" t="str">
            <v>821406024</v>
          </cell>
          <cell r="B10779" t="str">
            <v>VERBINDUNGSELEMENT 180/45LG FÜR STRUKTURPROFIL</v>
          </cell>
          <cell r="C10779">
            <v>2.5</v>
          </cell>
          <cell r="D10779">
            <v>0.35909999999999997</v>
          </cell>
          <cell r="E10779">
            <v>7.8590999999999998</v>
          </cell>
        </row>
        <row r="10780">
          <cell r="A10780" t="str">
            <v>821406031</v>
          </cell>
          <cell r="B10780" t="str">
            <v>HFS ABDECKKAPPE FÜR GERÜSTPROFIL 120X60</v>
          </cell>
          <cell r="C10780">
            <v>0</v>
          </cell>
          <cell r="D10780">
            <v>1.233501872659176</v>
          </cell>
          <cell r="E10780">
            <v>1.233501872659176</v>
          </cell>
        </row>
        <row r="10781">
          <cell r="A10781" t="str">
            <v>821414004</v>
          </cell>
          <cell r="B10781" t="str">
            <v>UMFAHR.BOGEN 800 R-ENDE KPL.</v>
          </cell>
          <cell r="C10781">
            <v>23.333333333333332</v>
          </cell>
          <cell r="D10781">
            <v>276.25214432350168</v>
          </cell>
          <cell r="E10781">
            <v>325.00214432350162</v>
          </cell>
        </row>
        <row r="10782">
          <cell r="A10782" t="str">
            <v>821414005</v>
          </cell>
          <cell r="B10782" t="str">
            <v>UMFAHR.BOGEN 800 R-R 180° KPL.</v>
          </cell>
          <cell r="C10782">
            <v>50.666666666666671</v>
          </cell>
          <cell r="D10782">
            <v>717.90777064246561</v>
          </cell>
          <cell r="E10782">
            <v>793.99110397579886</v>
          </cell>
        </row>
        <row r="10783">
          <cell r="A10783" t="str">
            <v>821414007</v>
          </cell>
          <cell r="B10783" t="str">
            <v>UMFAHR.BOGEN 800 R-G KPL.</v>
          </cell>
          <cell r="C10783">
            <v>29.333333333333336</v>
          </cell>
          <cell r="D10783">
            <v>210.41388532123278</v>
          </cell>
          <cell r="E10783">
            <v>265.16388532123278</v>
          </cell>
        </row>
        <row r="10784">
          <cell r="A10784" t="str">
            <v>821414008</v>
          </cell>
          <cell r="B10784" t="str">
            <v>UMFAHR.BOGEN 800 R-R 90° KPL.</v>
          </cell>
          <cell r="C10784">
            <v>18.666666666666664</v>
          </cell>
          <cell r="D10784">
            <v>182.59467710253992</v>
          </cell>
          <cell r="E10784">
            <v>226.6780104358732</v>
          </cell>
        </row>
        <row r="10785">
          <cell r="A10785" t="str">
            <v>821414013</v>
          </cell>
          <cell r="B10785" t="str">
            <v>MODULFÜHRUNG 800 KPL.</v>
          </cell>
          <cell r="C10785">
            <v>3.8333333333333335</v>
          </cell>
          <cell r="D10785">
            <v>2.361050831442622</v>
          </cell>
          <cell r="E10785">
            <v>14.11105083144262</v>
          </cell>
        </row>
        <row r="10786">
          <cell r="A10786" t="str">
            <v>821414014</v>
          </cell>
          <cell r="B10786" t="str">
            <v>HFS NT EINLAUFCLIP STRECKE KPL.</v>
          </cell>
          <cell r="C10786"/>
          <cell r="D10786">
            <v>14.759600000000001</v>
          </cell>
          <cell r="E10786">
            <v>14.759600000000001</v>
          </cell>
        </row>
        <row r="10787">
          <cell r="A10787" t="str">
            <v>821414016</v>
          </cell>
          <cell r="B10787" t="str">
            <v>ANBAUTEILE 800 R-R 90° KPL.</v>
          </cell>
          <cell r="C10787"/>
          <cell r="D10787">
            <v>6.0476000000000001</v>
          </cell>
          <cell r="E10787">
            <v>6.0476000000000001</v>
          </cell>
        </row>
        <row r="10788">
          <cell r="A10788" t="str">
            <v>821416001</v>
          </cell>
          <cell r="B10788" t="str">
            <v>HFS LAUFPROFIL</v>
          </cell>
          <cell r="C10788"/>
          <cell r="D10788"/>
          <cell r="E10788"/>
        </row>
        <row r="10789">
          <cell r="A10789" t="str">
            <v>821416002</v>
          </cell>
          <cell r="B10789" t="str">
            <v>HFS GLEITPROFIL H=5</v>
          </cell>
          <cell r="C10789">
            <v>0</v>
          </cell>
          <cell r="D10789">
            <v>6.3</v>
          </cell>
          <cell r="E10789">
            <v>6.3</v>
          </cell>
        </row>
        <row r="10790">
          <cell r="A10790" t="str">
            <v>821416003</v>
          </cell>
          <cell r="B10790" t="str">
            <v>HFS KRALLENSTAHLBANDHALTER</v>
          </cell>
          <cell r="C10790">
            <v>0</v>
          </cell>
          <cell r="D10790">
            <v>4.1399999999999997</v>
          </cell>
          <cell r="E10790">
            <v>4.1399999999999997</v>
          </cell>
        </row>
        <row r="10791">
          <cell r="A10791" t="str">
            <v>821416006</v>
          </cell>
          <cell r="B10791" t="str">
            <v>STAHLBAND 30 TOL+0/-0.3X0,4ARRONDIERTE KANTEN,</v>
          </cell>
          <cell r="C10791">
            <v>0</v>
          </cell>
          <cell r="D10791">
            <v>1.07</v>
          </cell>
          <cell r="E10791">
            <v>1.07</v>
          </cell>
        </row>
        <row r="10792">
          <cell r="A10792" t="str">
            <v>821416007</v>
          </cell>
          <cell r="B10792" t="str">
            <v>HFS KRALLENSTAHLBANDHALTER 100</v>
          </cell>
          <cell r="C10792">
            <v>0</v>
          </cell>
          <cell r="D10792">
            <v>8.2200000000000006</v>
          </cell>
          <cell r="E10792">
            <v>8.2200000000000006</v>
          </cell>
        </row>
        <row r="10793">
          <cell r="A10793" t="str">
            <v>821416010</v>
          </cell>
          <cell r="B10793" t="str">
            <v>ABDECKBLECH UMLENKRAD HFS</v>
          </cell>
          <cell r="C10793">
            <v>0</v>
          </cell>
          <cell r="D10793">
            <v>125</v>
          </cell>
          <cell r="E10793">
            <v>125</v>
          </cell>
        </row>
        <row r="10794">
          <cell r="A10794" t="str">
            <v>821416011</v>
          </cell>
          <cell r="B10794" t="str">
            <v>HFS GLEITSCHIENEN-PROFIL F.ETF- ETAGENFÖRDERER</v>
          </cell>
          <cell r="C10794">
            <v>0</v>
          </cell>
          <cell r="D10794">
            <v>48.75</v>
          </cell>
          <cell r="E10794">
            <v>48.75</v>
          </cell>
        </row>
        <row r="10795">
          <cell r="A10795" t="str">
            <v>821416012</v>
          </cell>
          <cell r="B10795" t="str">
            <v>HFS NT TRÄGERPROFIL</v>
          </cell>
          <cell r="C10795">
            <v>0</v>
          </cell>
          <cell r="D10795">
            <v>0</v>
          </cell>
          <cell r="E10795">
            <v>0</v>
          </cell>
        </row>
        <row r="10796">
          <cell r="A10796" t="str">
            <v>821416013</v>
          </cell>
          <cell r="B10796" t="str">
            <v>HFS NT LAUFSCHIENE ELOXIERT F25</v>
          </cell>
          <cell r="C10796">
            <v>0</v>
          </cell>
          <cell r="D10796">
            <v>9.34</v>
          </cell>
          <cell r="E10796">
            <v>9.34</v>
          </cell>
        </row>
        <row r="10797">
          <cell r="A10797" t="str">
            <v>821416014</v>
          </cell>
          <cell r="B10797" t="str">
            <v>FÜHRUNGSPROFIL</v>
          </cell>
          <cell r="C10797">
            <v>0</v>
          </cell>
          <cell r="D10797">
            <v>0</v>
          </cell>
          <cell r="E10797">
            <v>0</v>
          </cell>
        </row>
        <row r="10798">
          <cell r="A10798" t="str">
            <v>821416015</v>
          </cell>
          <cell r="B10798" t="str">
            <v>TRÄGER MOT./UML. 800 AUS 821416123 GEFERTIGT</v>
          </cell>
          <cell r="C10798">
            <v>0</v>
          </cell>
          <cell r="D10798">
            <v>475</v>
          </cell>
          <cell r="E10798">
            <v>475</v>
          </cell>
        </row>
        <row r="10799">
          <cell r="A10799" t="str">
            <v>821416017</v>
          </cell>
          <cell r="B10799" t="str">
            <v>ANTRIEBSWELLE 800</v>
          </cell>
          <cell r="C10799">
            <v>0</v>
          </cell>
          <cell r="D10799">
            <v>127.7</v>
          </cell>
          <cell r="E10799">
            <v>127.7</v>
          </cell>
        </row>
        <row r="10800">
          <cell r="A10800" t="str">
            <v>821416018</v>
          </cell>
          <cell r="B10800" t="str">
            <v>DISTANZSCHEIBE 800</v>
          </cell>
          <cell r="C10800">
            <v>0</v>
          </cell>
          <cell r="D10800">
            <v>16</v>
          </cell>
          <cell r="E10800">
            <v>16</v>
          </cell>
        </row>
        <row r="10801">
          <cell r="A10801" t="str">
            <v>821416019</v>
          </cell>
          <cell r="B10801" t="str">
            <v>NUTENSTEIN L=800</v>
          </cell>
          <cell r="C10801">
            <v>0</v>
          </cell>
          <cell r="D10801">
            <v>10.4</v>
          </cell>
          <cell r="E10801">
            <v>10.4</v>
          </cell>
        </row>
        <row r="10802">
          <cell r="A10802" t="str">
            <v>821416020</v>
          </cell>
          <cell r="B10802" t="str">
            <v>RAD 800 ROHGUSS M. BUCHSE(eingegossen 514 203 601)</v>
          </cell>
          <cell r="C10802">
            <v>0</v>
          </cell>
          <cell r="D10802">
            <v>197</v>
          </cell>
          <cell r="E10802">
            <v>197</v>
          </cell>
        </row>
        <row r="10803">
          <cell r="A10803" t="str">
            <v>821416022</v>
          </cell>
          <cell r="B10803" t="str">
            <v>HFS UMLENKRAD 800 BEARBEITET</v>
          </cell>
          <cell r="C10803"/>
          <cell r="D10803"/>
          <cell r="E10803"/>
        </row>
        <row r="10804">
          <cell r="A10804" t="str">
            <v>821416024</v>
          </cell>
          <cell r="B10804" t="str">
            <v>LAGERZAPFEN F. SPANNSTATION</v>
          </cell>
          <cell r="C10804">
            <v>0</v>
          </cell>
          <cell r="D10804">
            <v>32.299999999999997</v>
          </cell>
          <cell r="E10804">
            <v>32.299999999999997</v>
          </cell>
        </row>
        <row r="10805">
          <cell r="A10805" t="str">
            <v>821416025</v>
          </cell>
          <cell r="B10805" t="str">
            <v>RUNDFÜHRUNG F. SPANNST.</v>
          </cell>
          <cell r="C10805">
            <v>0</v>
          </cell>
          <cell r="D10805">
            <v>25.66</v>
          </cell>
          <cell r="E10805">
            <v>25.66</v>
          </cell>
        </row>
        <row r="10806">
          <cell r="A10806" t="str">
            <v>821416026</v>
          </cell>
          <cell r="B10806" t="str">
            <v>HALTEPLATTE F. SPANNST.</v>
          </cell>
          <cell r="C10806">
            <v>0</v>
          </cell>
          <cell r="D10806">
            <v>33.450000000000003</v>
          </cell>
          <cell r="E10806">
            <v>33.450000000000003</v>
          </cell>
        </row>
        <row r="10807">
          <cell r="A10807" t="str">
            <v>821416027</v>
          </cell>
          <cell r="B10807" t="str">
            <v>FÜHRUNGSPLATTE SPANNSTATION</v>
          </cell>
          <cell r="C10807">
            <v>0</v>
          </cell>
          <cell r="D10807">
            <v>78</v>
          </cell>
          <cell r="E10807">
            <v>78</v>
          </cell>
        </row>
        <row r="10808">
          <cell r="A10808" t="str">
            <v>821416028</v>
          </cell>
          <cell r="B10808" t="str">
            <v>LINEARFÜHRUNG SPANNST.</v>
          </cell>
          <cell r="C10808">
            <v>0</v>
          </cell>
          <cell r="D10808">
            <v>58.5</v>
          </cell>
          <cell r="E10808">
            <v>58.5</v>
          </cell>
        </row>
        <row r="10809">
          <cell r="A10809" t="str">
            <v>821416029</v>
          </cell>
          <cell r="B10809" t="str">
            <v>FEDERHÜLSE F. SPANNST.</v>
          </cell>
          <cell r="C10809">
            <v>0</v>
          </cell>
          <cell r="D10809">
            <v>5.0999999999999996</v>
          </cell>
          <cell r="E10809">
            <v>5.0999999999999996</v>
          </cell>
        </row>
        <row r="10810">
          <cell r="A10810" t="str">
            <v>821416032</v>
          </cell>
          <cell r="B10810" t="str">
            <v>GEGENFLANSCH SPANNST.</v>
          </cell>
          <cell r="C10810">
            <v>0</v>
          </cell>
          <cell r="D10810">
            <v>65</v>
          </cell>
          <cell r="E10810">
            <v>65</v>
          </cell>
        </row>
        <row r="10811">
          <cell r="A10811" t="str">
            <v>821416034</v>
          </cell>
          <cell r="B10811" t="str">
            <v>HFS NT FÜHRUNG F. SPANNSTATION</v>
          </cell>
          <cell r="C10811">
            <v>0</v>
          </cell>
          <cell r="D10811">
            <v>13</v>
          </cell>
          <cell r="E10811">
            <v>13</v>
          </cell>
        </row>
        <row r="10812">
          <cell r="A10812" t="str">
            <v>821416038</v>
          </cell>
          <cell r="B10812" t="str">
            <v>TRÄGER SPANNSTATION 800 AUS 821416122 GEFERTIGT</v>
          </cell>
          <cell r="C10812">
            <v>0</v>
          </cell>
          <cell r="D10812">
            <v>492.1</v>
          </cell>
          <cell r="E10812">
            <v>492.1</v>
          </cell>
        </row>
        <row r="10813">
          <cell r="A10813" t="str">
            <v>821416039</v>
          </cell>
          <cell r="B10813" t="str">
            <v>DISTANZHÜLSE</v>
          </cell>
          <cell r="C10813">
            <v>0</v>
          </cell>
          <cell r="D10813">
            <v>3.7456896551724137</v>
          </cell>
          <cell r="E10813">
            <v>3.7456896551724137</v>
          </cell>
        </row>
        <row r="10814">
          <cell r="A10814" t="str">
            <v>821416050</v>
          </cell>
          <cell r="B10814" t="str">
            <v>UMFAHRUNGSBOGEN R-G</v>
          </cell>
          <cell r="C10814">
            <v>6</v>
          </cell>
          <cell r="D10814">
            <v>11.433675439654643</v>
          </cell>
          <cell r="E10814">
            <v>32.433675439654643</v>
          </cell>
        </row>
        <row r="10815">
          <cell r="A10815" t="str">
            <v>821416051</v>
          </cell>
          <cell r="B10815" t="str">
            <v xml:space="preserve">UMFAHRUNGSBOGEN R-ENDE F. 800-ER KREISEL </v>
          </cell>
          <cell r="C10815">
            <v>6</v>
          </cell>
          <cell r="D10815">
            <v>88.705609881578141</v>
          </cell>
          <cell r="E10815">
            <v>109.70560988157814</v>
          </cell>
        </row>
        <row r="10816">
          <cell r="A10816" t="str">
            <v>821416052</v>
          </cell>
          <cell r="B10816" t="str">
            <v>UMFAHRUNGSBOGEN R-R 90°</v>
          </cell>
          <cell r="C10816">
            <v>6</v>
          </cell>
          <cell r="D10816">
            <v>88.705609881578141</v>
          </cell>
          <cell r="E10816">
            <v>109.70560988157814</v>
          </cell>
        </row>
        <row r="10817">
          <cell r="A10817" t="str">
            <v>821416055</v>
          </cell>
          <cell r="B10817" t="str">
            <v>UMFAHRUNGSBOGEN R-R 180°</v>
          </cell>
          <cell r="C10817">
            <v>6</v>
          </cell>
          <cell r="D10817">
            <v>85.703675439654631</v>
          </cell>
          <cell r="E10817">
            <v>106.70367543965465</v>
          </cell>
        </row>
        <row r="10818">
          <cell r="A10818" t="str">
            <v>821416056</v>
          </cell>
          <cell r="B10818" t="str">
            <v>FÜHRUNGSGERADE</v>
          </cell>
          <cell r="C10818">
            <v>0</v>
          </cell>
          <cell r="D10818">
            <v>4.5</v>
          </cell>
          <cell r="E10818">
            <v>4.5</v>
          </cell>
        </row>
        <row r="10819">
          <cell r="A10819" t="str">
            <v>821416058</v>
          </cell>
          <cell r="B10819" t="str">
            <v>HALTER UMFAHRUNGSBOGEN</v>
          </cell>
          <cell r="C10819">
            <v>0</v>
          </cell>
          <cell r="D10819">
            <v>9.5</v>
          </cell>
          <cell r="E10819">
            <v>9.5</v>
          </cell>
        </row>
        <row r="10820">
          <cell r="A10820" t="str">
            <v>821416062</v>
          </cell>
          <cell r="B10820" t="str">
            <v>LEISTE FÜR MODULFÜHRUNG 800</v>
          </cell>
          <cell r="C10820">
            <v>3.8333333333333335</v>
          </cell>
          <cell r="D10820">
            <v>2.251450831442622</v>
          </cell>
          <cell r="E10820">
            <v>14.00145083144262</v>
          </cell>
        </row>
        <row r="10821">
          <cell r="A10821" t="str">
            <v>821416063</v>
          </cell>
          <cell r="B10821" t="str">
            <v>EINLAUFCLIP LINKS</v>
          </cell>
          <cell r="C10821">
            <v>0</v>
          </cell>
          <cell r="D10821">
            <v>7.25</v>
          </cell>
          <cell r="E10821">
            <v>7.25</v>
          </cell>
        </row>
        <row r="10822">
          <cell r="A10822" t="str">
            <v>821416064</v>
          </cell>
          <cell r="B10822" t="str">
            <v>EINLAUFCLIP RECHTS</v>
          </cell>
          <cell r="C10822">
            <v>0</v>
          </cell>
          <cell r="D10822">
            <v>7.25</v>
          </cell>
          <cell r="E10822">
            <v>7.25</v>
          </cell>
        </row>
        <row r="10823">
          <cell r="A10823" t="str">
            <v>821416065</v>
          </cell>
          <cell r="B10823" t="str">
            <v>LAUFSCHIENEN ENDSTÜCK RECHTS</v>
          </cell>
          <cell r="C10823">
            <v>10.75</v>
          </cell>
          <cell r="D10823">
            <v>3.1288999999999998</v>
          </cell>
          <cell r="E10823">
            <v>21.795566666666666</v>
          </cell>
        </row>
        <row r="10824">
          <cell r="A10824" t="str">
            <v>821416066</v>
          </cell>
          <cell r="B10824" t="str">
            <v>LAUFSCHIENEN ENDSTÜCK LINKS</v>
          </cell>
          <cell r="C10824">
            <v>10.75</v>
          </cell>
          <cell r="D10824">
            <v>3.1288999999999998</v>
          </cell>
          <cell r="E10824">
            <v>21.795566666666666</v>
          </cell>
        </row>
        <row r="10825">
          <cell r="A10825" t="str">
            <v>821416080</v>
          </cell>
          <cell r="B10825" t="str">
            <v>GLEITPROFIL FÜR STAHLBAND</v>
          </cell>
          <cell r="C10825">
            <v>0</v>
          </cell>
          <cell r="D10825">
            <v>6.35</v>
          </cell>
          <cell r="E10825">
            <v>6.35</v>
          </cell>
        </row>
        <row r="10826">
          <cell r="A10826" t="str">
            <v>821416081</v>
          </cell>
          <cell r="B10826" t="str">
            <v>NUTENSTEIN L=628 F. ANBAUTEILE</v>
          </cell>
          <cell r="C10826"/>
          <cell r="D10826">
            <v>9.7100000000000009</v>
          </cell>
          <cell r="E10826">
            <v>9.7100000000000009</v>
          </cell>
        </row>
        <row r="10827">
          <cell r="A10827" t="str">
            <v>821416104</v>
          </cell>
          <cell r="B10827" t="str">
            <v>STÜTZRING F. SPANNST.</v>
          </cell>
          <cell r="C10827">
            <v>0</v>
          </cell>
          <cell r="D10827">
            <v>9</v>
          </cell>
          <cell r="E10827">
            <v>9</v>
          </cell>
        </row>
        <row r="10828">
          <cell r="A10828" t="str">
            <v>821416115</v>
          </cell>
          <cell r="B10828" t="str">
            <v>GEWINDESTANGE M12X260 - 800</v>
          </cell>
          <cell r="C10828">
            <v>0.5</v>
          </cell>
          <cell r="D10828">
            <v>0.47520000000000001</v>
          </cell>
          <cell r="E10828">
            <v>3.4752000000000005</v>
          </cell>
        </row>
        <row r="10829">
          <cell r="A10829" t="str">
            <v>821416116</v>
          </cell>
          <cell r="B10829" t="str">
            <v>GEWINDESTANGE M12X150 - 800</v>
          </cell>
          <cell r="C10829">
            <v>1</v>
          </cell>
          <cell r="D10829">
            <v>0.2772</v>
          </cell>
          <cell r="E10829">
            <v>3.7772000000000001</v>
          </cell>
        </row>
        <row r="10830">
          <cell r="A10830" t="str">
            <v>821416122</v>
          </cell>
          <cell r="B10830" t="str">
            <v>TRÄGER SPANNST. - ROHTEIL</v>
          </cell>
          <cell r="C10830">
            <v>0</v>
          </cell>
          <cell r="D10830">
            <v>235.9</v>
          </cell>
          <cell r="E10830">
            <v>235.9</v>
          </cell>
        </row>
        <row r="10831">
          <cell r="A10831" t="str">
            <v>821416123</v>
          </cell>
          <cell r="B10831" t="str">
            <v>TRÄGER MOT./UML. - ROHTEIL</v>
          </cell>
          <cell r="C10831"/>
          <cell r="D10831">
            <v>218.8</v>
          </cell>
          <cell r="E10831">
            <v>218.8</v>
          </cell>
        </row>
        <row r="10832">
          <cell r="A10832" t="str">
            <v>821422001</v>
          </cell>
          <cell r="B10832" t="str">
            <v>HFS ANTRIEBSSTATION MIT MOTOR 0,55 kW</v>
          </cell>
          <cell r="C10832"/>
          <cell r="D10832"/>
          <cell r="E10832"/>
        </row>
        <row r="10833">
          <cell r="A10833" t="str">
            <v>821422012</v>
          </cell>
          <cell r="B10833" t="str">
            <v>HFS DIREKTANTRIEB M.MOTOR 0,25KW 50HZ</v>
          </cell>
          <cell r="C10833"/>
          <cell r="D10833"/>
          <cell r="E10833"/>
        </row>
        <row r="10834">
          <cell r="A10834" t="str">
            <v>821422013</v>
          </cell>
          <cell r="B10834" t="str">
            <v>HFS DIREKTANTRIEB M.MOTOR 0,9KW 60HZ</v>
          </cell>
          <cell r="C10834">
            <v>170.5</v>
          </cell>
          <cell r="D10834">
            <v>1484.8319564020264</v>
          </cell>
          <cell r="E10834">
            <v>1663.2486230686927</v>
          </cell>
        </row>
        <row r="10835">
          <cell r="A10835" t="str">
            <v>821422016</v>
          </cell>
          <cell r="B10835" t="str">
            <v>HFS DIREKTANTRIEB M.MOTOR 0,75KW 50HZ</v>
          </cell>
          <cell r="C10835">
            <v>170.5</v>
          </cell>
          <cell r="D10835">
            <v>1405.4051564020263</v>
          </cell>
          <cell r="E10835">
            <v>1583.8218230686928</v>
          </cell>
        </row>
        <row r="10836">
          <cell r="A10836" t="str">
            <v>821426001</v>
          </cell>
          <cell r="B10836" t="str">
            <v>HFS ANTRIEBSRAD 200</v>
          </cell>
          <cell r="C10836">
            <v>0</v>
          </cell>
          <cell r="D10836">
            <v>42.37</v>
          </cell>
          <cell r="E10836">
            <v>42.37</v>
          </cell>
        </row>
        <row r="10837">
          <cell r="A10837" t="str">
            <v>821426002</v>
          </cell>
          <cell r="B10837" t="str">
            <v>REIBBELAG 5-SPURIG</v>
          </cell>
          <cell r="C10837">
            <v>0</v>
          </cell>
          <cell r="D10837">
            <v>3.5</v>
          </cell>
          <cell r="E10837">
            <v>3.5</v>
          </cell>
        </row>
        <row r="10838">
          <cell r="A10838" t="str">
            <v>821426004</v>
          </cell>
          <cell r="B10838" t="str">
            <v>HFS MOTORWELLE</v>
          </cell>
          <cell r="C10838">
            <v>0</v>
          </cell>
          <cell r="D10838">
            <v>143.75</v>
          </cell>
          <cell r="E10838">
            <v>143.75</v>
          </cell>
        </row>
        <row r="10839">
          <cell r="A10839" t="str">
            <v>821426005</v>
          </cell>
          <cell r="B10839" t="str">
            <v>HFS MOTORPLATTE</v>
          </cell>
          <cell r="C10839"/>
          <cell r="D10839"/>
          <cell r="E10839"/>
        </row>
        <row r="10840">
          <cell r="A10840" t="str">
            <v>821426010</v>
          </cell>
          <cell r="B10840" t="str">
            <v>HFS STAHLBAND 50X0.4 ARRONDIERTE KANTEN, WS=4310,</v>
          </cell>
          <cell r="C10840">
            <v>0</v>
          </cell>
          <cell r="D10840">
            <v>6.7</v>
          </cell>
          <cell r="E10840">
            <v>6.7</v>
          </cell>
        </row>
        <row r="10841">
          <cell r="A10841" t="str">
            <v>821426011</v>
          </cell>
          <cell r="B10841" t="str">
            <v>STAHLBAND 50</v>
          </cell>
          <cell r="C10841">
            <v>0</v>
          </cell>
          <cell r="D10841">
            <v>2.4074800000000001</v>
          </cell>
          <cell r="E10841">
            <v>12.974135</v>
          </cell>
        </row>
        <row r="10842">
          <cell r="A10842" t="str">
            <v>821426105</v>
          </cell>
          <cell r="B10842" t="str">
            <v>HFS BANDFÜHRUNGSSEGMENT LANGFÜR EINZELRADANTRIEB</v>
          </cell>
          <cell r="C10842">
            <v>1.5</v>
          </cell>
          <cell r="D10842">
            <v>2.79</v>
          </cell>
          <cell r="E10842">
            <v>6.79</v>
          </cell>
        </row>
        <row r="10843">
          <cell r="A10843" t="str">
            <v>821426106</v>
          </cell>
          <cell r="B10843" t="str">
            <v>HFS BANDFÜHRUNGSSEGMENT KURZFÜR EINZELRADANTRIEB</v>
          </cell>
          <cell r="C10843">
            <v>1</v>
          </cell>
          <cell r="D10843">
            <v>3.5</v>
          </cell>
          <cell r="E10843">
            <v>7</v>
          </cell>
        </row>
        <row r="10844">
          <cell r="A10844" t="str">
            <v>821426109</v>
          </cell>
          <cell r="B10844" t="str">
            <v>HFS HOHLWELLE F.DIREKTANTRIEB</v>
          </cell>
          <cell r="C10844">
            <v>0</v>
          </cell>
          <cell r="D10844">
            <v>61.36</v>
          </cell>
          <cell r="E10844">
            <v>61.36</v>
          </cell>
        </row>
        <row r="10845">
          <cell r="A10845" t="str">
            <v>821426110</v>
          </cell>
          <cell r="B10845" t="str">
            <v>HFS SCHEIBE F.DIREKTANTRIEB</v>
          </cell>
          <cell r="C10845">
            <v>0</v>
          </cell>
          <cell r="D10845">
            <v>5.55</v>
          </cell>
          <cell r="E10845">
            <v>5.55</v>
          </cell>
        </row>
        <row r="10846">
          <cell r="A10846" t="str">
            <v>821426111</v>
          </cell>
          <cell r="B10846" t="str">
            <v>HFS UMLENKRAD 800 F.DIREKTANTRIEB</v>
          </cell>
          <cell r="C10846">
            <v>0</v>
          </cell>
          <cell r="D10846">
            <v>250</v>
          </cell>
          <cell r="E10846">
            <v>250</v>
          </cell>
        </row>
        <row r="10847">
          <cell r="A10847" t="str">
            <v>821426112</v>
          </cell>
          <cell r="B10847" t="str">
            <v>HFS MOTORTRÄGER F.DIREKTANTRIEB</v>
          </cell>
          <cell r="C10847">
            <v>0</v>
          </cell>
          <cell r="D10847">
            <v>358</v>
          </cell>
          <cell r="E10847">
            <v>358</v>
          </cell>
        </row>
        <row r="10848">
          <cell r="A10848" t="str">
            <v>821426115</v>
          </cell>
          <cell r="B10848" t="str">
            <v>HFS MOTORPLATTE F. DIREKTANTRIEB</v>
          </cell>
          <cell r="C10848">
            <v>0</v>
          </cell>
          <cell r="D10848">
            <v>115</v>
          </cell>
          <cell r="E10848">
            <v>115</v>
          </cell>
        </row>
        <row r="10849">
          <cell r="A10849" t="str">
            <v>821426116</v>
          </cell>
          <cell r="B10849" t="str">
            <v>HFS STELLSCHRAUBE F. DIREKTANTRIEB</v>
          </cell>
          <cell r="C10849">
            <v>0</v>
          </cell>
          <cell r="D10849">
            <v>38.5</v>
          </cell>
          <cell r="E10849">
            <v>38.5</v>
          </cell>
        </row>
        <row r="10850">
          <cell r="A10850" t="str">
            <v>821426117</v>
          </cell>
          <cell r="B10850" t="str">
            <v>HFS ZWISCHENPLATTE F. DIREKTANTRIEB</v>
          </cell>
          <cell r="C10850">
            <v>0</v>
          </cell>
          <cell r="D10850">
            <v>2.4300000000000002</v>
          </cell>
          <cell r="E10850">
            <v>2.4300000000000002</v>
          </cell>
        </row>
        <row r="10851">
          <cell r="A10851" t="str">
            <v>821432001</v>
          </cell>
          <cell r="B10851" t="str">
            <v>HFS RAD 800 KPL.</v>
          </cell>
          <cell r="C10851"/>
          <cell r="D10851"/>
          <cell r="E10851"/>
        </row>
        <row r="10852">
          <cell r="A10852" t="str">
            <v>821432002</v>
          </cell>
          <cell r="B10852" t="str">
            <v>HFS WEICHE BEWEGLICH - HUB LANG</v>
          </cell>
          <cell r="C10852">
            <v>12.291700000000001</v>
          </cell>
          <cell r="D10852">
            <v>155.00129999999999</v>
          </cell>
          <cell r="E10852">
            <v>167.29300000000001</v>
          </cell>
        </row>
        <row r="10853">
          <cell r="A10853" t="str">
            <v>821432003</v>
          </cell>
          <cell r="B10853" t="str">
            <v>HFS WEICHE BEWEGLICH - HUB KURZ</v>
          </cell>
          <cell r="C10853">
            <v>12.291700000000001</v>
          </cell>
          <cell r="D10853">
            <v>155.2013</v>
          </cell>
          <cell r="E10853">
            <v>167.49299999999999</v>
          </cell>
        </row>
        <row r="10854">
          <cell r="A10854" t="str">
            <v>821432004</v>
          </cell>
          <cell r="B10854" t="str">
            <v>HFS WEICHE BEWEGLICH - HUB KURZ</v>
          </cell>
          <cell r="C10854"/>
          <cell r="D10854"/>
          <cell r="E10854"/>
        </row>
        <row r="10855">
          <cell r="A10855" t="str">
            <v>821434001</v>
          </cell>
          <cell r="B10855" t="str">
            <v>HFS WEICHENFÜHRUNGSBOGEN 90° KPL. - BEWEGL.</v>
          </cell>
          <cell r="C10855"/>
          <cell r="D10855"/>
          <cell r="E10855"/>
        </row>
        <row r="10856">
          <cell r="A10856" t="str">
            <v>821434002</v>
          </cell>
          <cell r="B10856" t="str">
            <v>HFS WEICHENFÜHRUNGSBOGEN 180° KPL. - BEWEGL.</v>
          </cell>
          <cell r="C10856"/>
          <cell r="D10856"/>
          <cell r="E10856"/>
        </row>
        <row r="10857">
          <cell r="A10857" t="str">
            <v>821434003</v>
          </cell>
          <cell r="B10857" t="str">
            <v>HFS WEICHENFÜHRUNGSBOGEN 90° KPL. - FEST</v>
          </cell>
          <cell r="C10857"/>
          <cell r="D10857"/>
          <cell r="E10857"/>
        </row>
        <row r="10858">
          <cell r="A10858" t="str">
            <v>821434004</v>
          </cell>
          <cell r="B10858" t="str">
            <v>HFS WEICHENFÜHRUNGSBOGEN 180° KPL. - FEST</v>
          </cell>
          <cell r="C10858"/>
          <cell r="D10858"/>
          <cell r="E10858"/>
        </row>
        <row r="10859">
          <cell r="A10859" t="str">
            <v>821434006</v>
          </cell>
          <cell r="B10859" t="str">
            <v>HFS LP ENDSTÜCK LI KPL. RAD 800</v>
          </cell>
          <cell r="C10859"/>
          <cell r="D10859"/>
          <cell r="E10859"/>
        </row>
        <row r="10860">
          <cell r="A10860" t="str">
            <v>821434007</v>
          </cell>
          <cell r="B10860" t="str">
            <v>HFS LP ENDSTÜCK RE KPL. RAD 800</v>
          </cell>
          <cell r="C10860"/>
          <cell r="D10860"/>
          <cell r="E10860"/>
        </row>
        <row r="10861">
          <cell r="A10861" t="str">
            <v>821434008</v>
          </cell>
          <cell r="B10861" t="str">
            <v>HFS LP ENDSTÜCK LI KPL. SEPARATOR</v>
          </cell>
          <cell r="C10861"/>
          <cell r="D10861"/>
          <cell r="E10861"/>
        </row>
        <row r="10862">
          <cell r="A10862" t="str">
            <v>821434009</v>
          </cell>
          <cell r="B10862" t="str">
            <v>HFS LP ENDSTÜCK RE KPL. SEPARATOR</v>
          </cell>
          <cell r="C10862"/>
          <cell r="D10862"/>
          <cell r="E10862"/>
        </row>
        <row r="10863">
          <cell r="A10863" t="str">
            <v>821434012</v>
          </cell>
          <cell r="B10863" t="str">
            <v>HFS WEGEVENT.5/2 KPL.F.WEICHE</v>
          </cell>
          <cell r="C10863">
            <v>12</v>
          </cell>
          <cell r="D10863">
            <v>96.248800000000003</v>
          </cell>
          <cell r="E10863">
            <v>108.2488</v>
          </cell>
        </row>
        <row r="10864">
          <cell r="A10864" t="str">
            <v>821434026</v>
          </cell>
          <cell r="B10864" t="str">
            <v>HFS WEICHENFÜHRUNGSHALTER 90° KPL.</v>
          </cell>
          <cell r="C10864">
            <v>12.5</v>
          </cell>
          <cell r="D10864">
            <v>2.4500000000000002</v>
          </cell>
          <cell r="E10864">
            <v>14.95</v>
          </cell>
        </row>
        <row r="10865">
          <cell r="A10865" t="str">
            <v>821434045</v>
          </cell>
          <cell r="B10865" t="str">
            <v xml:space="preserve">UMLENKRAD 800 KPL. ÜBERARBEIT.ERSATZTEIL HFS  </v>
          </cell>
          <cell r="C10865">
            <v>0</v>
          </cell>
          <cell r="D10865">
            <v>465</v>
          </cell>
          <cell r="E10865">
            <v>465</v>
          </cell>
        </row>
        <row r="10866">
          <cell r="A10866" t="str">
            <v>821434046</v>
          </cell>
          <cell r="B10866" t="str">
            <v>UMLENKUNG KPL. Z=13 - ERSATZTEILGRUPPE - MEWA</v>
          </cell>
          <cell r="C10866"/>
          <cell r="D10866">
            <v>75.900000000000006</v>
          </cell>
          <cell r="E10866">
            <v>75.900000000000006</v>
          </cell>
        </row>
        <row r="10867">
          <cell r="A10867" t="str">
            <v>821436001</v>
          </cell>
          <cell r="B10867" t="str">
            <v>HFS UMLENKRAD 800</v>
          </cell>
          <cell r="C10867"/>
          <cell r="D10867"/>
          <cell r="E10867"/>
        </row>
        <row r="10868">
          <cell r="A10868" t="str">
            <v>821436002</v>
          </cell>
          <cell r="B10868" t="str">
            <v>LAGERBOCK HFS</v>
          </cell>
          <cell r="C10868"/>
          <cell r="D10868">
            <v>165</v>
          </cell>
          <cell r="E10868">
            <v>165</v>
          </cell>
        </row>
        <row r="10869">
          <cell r="A10869" t="str">
            <v>821436003</v>
          </cell>
          <cell r="B10869" t="str">
            <v>SÄULENHALTER FÜR SEPARATOR - HFS</v>
          </cell>
          <cell r="C10869"/>
          <cell r="D10869">
            <v>15</v>
          </cell>
          <cell r="E10869">
            <v>15</v>
          </cell>
        </row>
        <row r="10870">
          <cell r="A10870" t="str">
            <v>821436004</v>
          </cell>
          <cell r="B10870" t="str">
            <v>BT-EINFÜHRUNG RECHTS - HFS</v>
          </cell>
          <cell r="C10870"/>
          <cell r="D10870">
            <v>15</v>
          </cell>
          <cell r="E10870">
            <v>15</v>
          </cell>
        </row>
        <row r="10871">
          <cell r="A10871" t="str">
            <v>821436005</v>
          </cell>
          <cell r="B10871" t="str">
            <v>SENSORHALTER - HFS</v>
          </cell>
          <cell r="C10871"/>
          <cell r="D10871">
            <v>96.15</v>
          </cell>
          <cell r="E10871"/>
        </row>
        <row r="10872">
          <cell r="A10872" t="str">
            <v>821436006</v>
          </cell>
          <cell r="B10872" t="str">
            <v>HFS BANDFÜHRUNGSELEMENT LANG(PP GF 20%)</v>
          </cell>
          <cell r="C10872">
            <v>0</v>
          </cell>
          <cell r="D10872">
            <v>2.79</v>
          </cell>
          <cell r="E10872">
            <v>2.79</v>
          </cell>
        </row>
        <row r="10873">
          <cell r="A10873" t="str">
            <v>821436007</v>
          </cell>
          <cell r="B10873" t="str">
            <v>REIBBELAG 3-SPURIG</v>
          </cell>
          <cell r="C10873">
            <v>0</v>
          </cell>
          <cell r="D10873">
            <v>1.48</v>
          </cell>
          <cell r="E10873">
            <v>1.48</v>
          </cell>
        </row>
        <row r="10874">
          <cell r="A10874" t="str">
            <v>821436008</v>
          </cell>
          <cell r="B10874" t="str">
            <v>INITIATORHALTER FÜR SEPARATOR - HFS</v>
          </cell>
          <cell r="C10874"/>
          <cell r="D10874"/>
          <cell r="E10874"/>
        </row>
        <row r="10875">
          <cell r="A10875" t="str">
            <v>821436009</v>
          </cell>
          <cell r="B10875" t="str">
            <v>HFS PFORTE (SEPARATOR)</v>
          </cell>
          <cell r="C10875">
            <v>0</v>
          </cell>
          <cell r="D10875">
            <v>11.36</v>
          </cell>
          <cell r="E10875">
            <v>0</v>
          </cell>
        </row>
        <row r="10876">
          <cell r="A10876" t="str">
            <v>821436010</v>
          </cell>
          <cell r="B10876" t="str">
            <v>HFS WECHSELSCHIENE</v>
          </cell>
          <cell r="C10876">
            <v>0</v>
          </cell>
          <cell r="D10876">
            <v>10</v>
          </cell>
          <cell r="E10876">
            <v>10</v>
          </cell>
        </row>
        <row r="10877">
          <cell r="A10877" t="str">
            <v>821436011</v>
          </cell>
          <cell r="B10877" t="str">
            <v>HFS SPREIZCLIP</v>
          </cell>
          <cell r="C10877">
            <v>0</v>
          </cell>
          <cell r="D10877">
            <v>0.05</v>
          </cell>
          <cell r="E10877">
            <v>0.05</v>
          </cell>
        </row>
        <row r="10878">
          <cell r="A10878" t="str">
            <v>821436012</v>
          </cell>
          <cell r="B10878" t="str">
            <v>HFS STEUERSCHIEBER F. SCHIEBEWEICHE</v>
          </cell>
          <cell r="C10878">
            <v>0</v>
          </cell>
          <cell r="D10878">
            <v>17.86</v>
          </cell>
          <cell r="E10878">
            <v>0</v>
          </cell>
        </row>
        <row r="10879">
          <cell r="A10879" t="str">
            <v>821436013</v>
          </cell>
          <cell r="B10879" t="str">
            <v>HFS SÄULENFÜHRUNG F. SCHIEBEWEICHE</v>
          </cell>
          <cell r="C10879">
            <v>0</v>
          </cell>
          <cell r="D10879">
            <v>68.400000000000006</v>
          </cell>
          <cell r="E10879">
            <v>68.400000000000006</v>
          </cell>
        </row>
        <row r="10880">
          <cell r="A10880" t="str">
            <v>821436014</v>
          </cell>
          <cell r="B10880" t="str">
            <v>HFS RAMPE</v>
          </cell>
          <cell r="C10880">
            <v>0</v>
          </cell>
          <cell r="D10880">
            <v>10</v>
          </cell>
          <cell r="E10880">
            <v>10</v>
          </cell>
        </row>
        <row r="10881">
          <cell r="A10881" t="str">
            <v>821436015</v>
          </cell>
          <cell r="B10881" t="str">
            <v>HFS FÜHRUNGSBOGENHALTER</v>
          </cell>
          <cell r="C10881">
            <v>0</v>
          </cell>
          <cell r="D10881">
            <v>0.01</v>
          </cell>
          <cell r="E10881">
            <v>0.01</v>
          </cell>
        </row>
        <row r="10882">
          <cell r="A10882" t="str">
            <v>821436017</v>
          </cell>
          <cell r="B10882" t="str">
            <v>WEICHENGRUNDKÖRPER HFS (SCHIEBEWEICHE)</v>
          </cell>
          <cell r="C10882">
            <v>1</v>
          </cell>
          <cell r="D10882">
            <v>0</v>
          </cell>
          <cell r="E10882">
            <v>3.5</v>
          </cell>
        </row>
        <row r="10883">
          <cell r="A10883" t="str">
            <v>821436018</v>
          </cell>
          <cell r="B10883" t="str">
            <v>HFS EINSTECKLEISTE F. WEICHE</v>
          </cell>
          <cell r="C10883">
            <v>0</v>
          </cell>
          <cell r="D10883">
            <v>8.65</v>
          </cell>
          <cell r="E10883">
            <v>8.65</v>
          </cell>
        </row>
        <row r="10884">
          <cell r="A10884" t="str">
            <v>821436019</v>
          </cell>
          <cell r="B10884" t="str">
            <v>HFS WEICHENSÄULE</v>
          </cell>
          <cell r="C10884"/>
          <cell r="D10884">
            <v>5.8</v>
          </cell>
          <cell r="E10884">
            <v>5.8</v>
          </cell>
        </row>
        <row r="10885">
          <cell r="A10885" t="str">
            <v>821436020</v>
          </cell>
          <cell r="B10885" t="str">
            <v>HFS ZYLINDERJOCH F. WEICHE</v>
          </cell>
          <cell r="C10885"/>
          <cell r="D10885">
            <v>4.9000000000000004</v>
          </cell>
          <cell r="E10885">
            <v>4.9000000000000004</v>
          </cell>
        </row>
        <row r="10886">
          <cell r="A10886" t="str">
            <v>821436021</v>
          </cell>
          <cell r="B10886" t="str">
            <v>HFS ANSCHLAGHÜLSE L=22,6 FÜR WEICHE</v>
          </cell>
          <cell r="C10886">
            <v>0</v>
          </cell>
          <cell r="D10886">
            <v>3.4</v>
          </cell>
          <cell r="E10886">
            <v>3.4</v>
          </cell>
        </row>
        <row r="10887">
          <cell r="A10887" t="str">
            <v>821436022</v>
          </cell>
          <cell r="B10887" t="str">
            <v>HFS ANSCHLAGHÜLSE L=45 FÜR WEICHE</v>
          </cell>
          <cell r="C10887"/>
          <cell r="D10887">
            <v>3.7</v>
          </cell>
          <cell r="E10887">
            <v>3.7</v>
          </cell>
        </row>
        <row r="10888">
          <cell r="A10888" t="str">
            <v>821436023</v>
          </cell>
          <cell r="B10888" t="str">
            <v>HFS ANSCHLAGHÜLSE L=20,8 FÜR WEICHE</v>
          </cell>
          <cell r="C10888"/>
          <cell r="D10888">
            <v>10</v>
          </cell>
          <cell r="E10888">
            <v>10</v>
          </cell>
        </row>
        <row r="10889">
          <cell r="A10889" t="str">
            <v>821436024</v>
          </cell>
          <cell r="B10889" t="str">
            <v>HFS WEICHENFÜHRUNGSBOGENHALTER</v>
          </cell>
          <cell r="C10889"/>
          <cell r="D10889">
            <v>13</v>
          </cell>
          <cell r="E10889">
            <v>13</v>
          </cell>
        </row>
        <row r="10890">
          <cell r="A10890" t="str">
            <v>821436025</v>
          </cell>
          <cell r="B10890" t="str">
            <v>HFS WEICHENFÜHRUNGSBOGEN  90° BEWEGLICH</v>
          </cell>
          <cell r="C10890">
            <v>11.999999999999998</v>
          </cell>
          <cell r="D10890">
            <v>3.4372743265728105</v>
          </cell>
          <cell r="E10890">
            <v>19.937274326572812</v>
          </cell>
        </row>
        <row r="10891">
          <cell r="A10891" t="str">
            <v>821436026</v>
          </cell>
          <cell r="B10891" t="str">
            <v>HFS FÜHRUNGSGERADE</v>
          </cell>
          <cell r="C10891">
            <v>0</v>
          </cell>
          <cell r="D10891">
            <v>5.5</v>
          </cell>
          <cell r="E10891">
            <v>5.5</v>
          </cell>
        </row>
        <row r="10892">
          <cell r="A10892" t="str">
            <v>821436027</v>
          </cell>
          <cell r="B10892" t="str">
            <v>HFS WEICHENFÜHRUNGSBOGEN 180° - BEWEGLICH</v>
          </cell>
          <cell r="C10892"/>
          <cell r="D10892"/>
          <cell r="E10892"/>
        </row>
        <row r="10893">
          <cell r="A10893" t="str">
            <v>821436028</v>
          </cell>
          <cell r="B10893" t="str">
            <v>HFS WEICHENFÜHRUNGSBOGEN  90° - FEST</v>
          </cell>
          <cell r="C10893">
            <v>12.5</v>
          </cell>
          <cell r="D10893">
            <v>4.79</v>
          </cell>
          <cell r="E10893">
            <v>21.29</v>
          </cell>
        </row>
        <row r="10894">
          <cell r="A10894" t="str">
            <v>821436029</v>
          </cell>
          <cell r="B10894" t="str">
            <v>HFS WEICHENFÜHRUNGSBOGEN 180° - FEST</v>
          </cell>
          <cell r="C10894">
            <v>16</v>
          </cell>
          <cell r="D10894">
            <v>3.44</v>
          </cell>
          <cell r="E10894">
            <v>25.44</v>
          </cell>
        </row>
        <row r="10895">
          <cell r="A10895" t="str">
            <v>821436030</v>
          </cell>
          <cell r="B10895" t="str">
            <v>HFS FÜHRUNGSBOGEN 180°</v>
          </cell>
          <cell r="C10895">
            <v>16</v>
          </cell>
          <cell r="D10895">
            <v>5.843366355173778</v>
          </cell>
          <cell r="E10895">
            <v>27.843366355173778</v>
          </cell>
        </row>
        <row r="10896">
          <cell r="A10896" t="str">
            <v>821436031</v>
          </cell>
          <cell r="B10896" t="str">
            <v>BT-EINFÜHRUNG LINKS - HFS</v>
          </cell>
          <cell r="C10896"/>
          <cell r="D10896">
            <v>20</v>
          </cell>
          <cell r="E10896">
            <v>20</v>
          </cell>
        </row>
        <row r="10897">
          <cell r="A10897" t="str">
            <v>821436032</v>
          </cell>
          <cell r="B10897" t="str">
            <v>HFS WEICHENSCHLÜSSEL - MEWA</v>
          </cell>
          <cell r="C10897">
            <v>0.5</v>
          </cell>
          <cell r="D10897">
            <v>12</v>
          </cell>
          <cell r="E10897">
            <v>12.5</v>
          </cell>
        </row>
        <row r="10898">
          <cell r="A10898" t="str">
            <v>821436034</v>
          </cell>
          <cell r="B10898" t="str">
            <v>EINLAUFCLIP RAD-STRECKE HFS</v>
          </cell>
          <cell r="C10898">
            <v>0</v>
          </cell>
          <cell r="D10898">
            <v>6.5</v>
          </cell>
          <cell r="E10898">
            <v>6.5</v>
          </cell>
        </row>
        <row r="10899">
          <cell r="A10899" t="str">
            <v>821436035</v>
          </cell>
          <cell r="B10899" t="str">
            <v>HFS LAUFPROFILENDSTÜCK RECHTS FÜR SEPARATOR</v>
          </cell>
          <cell r="C10899"/>
          <cell r="D10899"/>
          <cell r="E10899"/>
        </row>
        <row r="10900">
          <cell r="A10900" t="str">
            <v>821436036</v>
          </cell>
          <cell r="B10900" t="str">
            <v>HFS GLEITPROFIL RECHTS FÜR SEPARATOR</v>
          </cell>
          <cell r="C10900"/>
          <cell r="D10900"/>
          <cell r="E10900"/>
        </row>
        <row r="10901">
          <cell r="A10901" t="str">
            <v>821436037</v>
          </cell>
          <cell r="B10901" t="str">
            <v>HFS LAUFPROFILENDSTÜCK LINKS FÜR SEPARATOR</v>
          </cell>
          <cell r="C10901">
            <v>0</v>
          </cell>
          <cell r="D10901">
            <v>0</v>
          </cell>
          <cell r="E10901">
            <v>0</v>
          </cell>
        </row>
        <row r="10902">
          <cell r="A10902" t="str">
            <v>821436038</v>
          </cell>
          <cell r="B10902" t="str">
            <v>HFS GLEITPROFIL LINKS FÜR SEPARATOR</v>
          </cell>
          <cell r="C10902">
            <v>4</v>
          </cell>
          <cell r="D10902">
            <v>2.06</v>
          </cell>
          <cell r="E10902">
            <v>11.06</v>
          </cell>
        </row>
        <row r="10903">
          <cell r="A10903" t="str">
            <v>821436039</v>
          </cell>
          <cell r="B10903" t="str">
            <v>HFS LP ENDSTÜCK RE FÜR RAD 800</v>
          </cell>
          <cell r="C10903"/>
          <cell r="D10903"/>
          <cell r="E10903"/>
        </row>
        <row r="10904">
          <cell r="A10904" t="str">
            <v>821436040</v>
          </cell>
          <cell r="B10904" t="str">
            <v>HFS LP ENDSTÜCK LI FÜR RAD 800</v>
          </cell>
          <cell r="C10904"/>
          <cell r="D10904"/>
          <cell r="E10904"/>
        </row>
        <row r="10905">
          <cell r="A10905" t="str">
            <v>821436042</v>
          </cell>
          <cell r="B10905" t="str">
            <v>HFS UMLENKWELLE FÜR UMLENKRAD800</v>
          </cell>
          <cell r="C10905">
            <v>0</v>
          </cell>
          <cell r="D10905">
            <v>70</v>
          </cell>
          <cell r="E10905">
            <v>70</v>
          </cell>
        </row>
        <row r="10906">
          <cell r="A10906" t="str">
            <v>821436043</v>
          </cell>
          <cell r="B10906" t="str">
            <v>HFS LP MIT WEICHEN/SEP-BEARBEITUNG L=1M</v>
          </cell>
          <cell r="C10906"/>
          <cell r="D10906"/>
          <cell r="E10906"/>
        </row>
        <row r="10907">
          <cell r="A10907" t="str">
            <v>821436047</v>
          </cell>
          <cell r="B10907" t="str">
            <v>HALTER FÜR ANSCHLAG HFS</v>
          </cell>
          <cell r="C10907"/>
          <cell r="D10907"/>
          <cell r="E10907"/>
        </row>
        <row r="10908">
          <cell r="A10908" t="str">
            <v>821436048</v>
          </cell>
          <cell r="B10908" t="str">
            <v>ANSCHLAG FÜR BT HFS</v>
          </cell>
          <cell r="C10908"/>
          <cell r="D10908"/>
          <cell r="E10908"/>
        </row>
        <row r="10909">
          <cell r="A10909" t="str">
            <v>821436052</v>
          </cell>
          <cell r="B10909" t="str">
            <v>HFS WEICHENFÜHRUNGSBOGEN 180° FEST-FEST</v>
          </cell>
          <cell r="C10909">
            <v>16</v>
          </cell>
          <cell r="D10909">
            <v>3.44</v>
          </cell>
          <cell r="E10909">
            <v>19.440000000000001</v>
          </cell>
        </row>
        <row r="10910">
          <cell r="A10910" t="str">
            <v>821436053</v>
          </cell>
          <cell r="B10910" t="str">
            <v>HFS WEICHENFÜHRUNGSBOGEN 180° BEWEGL.-FEST</v>
          </cell>
          <cell r="C10910"/>
          <cell r="D10910"/>
          <cell r="E10910"/>
        </row>
        <row r="10911">
          <cell r="A10911" t="str">
            <v>821436056</v>
          </cell>
          <cell r="B10911" t="str">
            <v>BANDFÜHRUNGSELEMENT KURZ(PP)</v>
          </cell>
          <cell r="C10911">
            <v>0</v>
          </cell>
          <cell r="D10911">
            <v>3.5</v>
          </cell>
          <cell r="E10911">
            <v>3.5</v>
          </cell>
        </row>
        <row r="10912">
          <cell r="A10912" t="str">
            <v>821436058</v>
          </cell>
          <cell r="B10912" t="str">
            <v xml:space="preserve">HFS WEICHENFÜHRUNGSBOGEN 90° </v>
          </cell>
          <cell r="C10912">
            <v>12.5</v>
          </cell>
          <cell r="D10912">
            <v>1.72</v>
          </cell>
          <cell r="E10912">
            <v>14.22</v>
          </cell>
        </row>
        <row r="10913">
          <cell r="A10913" t="str">
            <v>821436060</v>
          </cell>
          <cell r="B10913" t="str">
            <v xml:space="preserve">HFS WEICHENFÜHRUNGSBOGEN 90° R-R-R </v>
          </cell>
          <cell r="C10913">
            <v>15</v>
          </cell>
          <cell r="D10913">
            <v>1.72</v>
          </cell>
          <cell r="E10913">
            <v>16.72</v>
          </cell>
        </row>
        <row r="10914">
          <cell r="A10914" t="str">
            <v>821436065</v>
          </cell>
          <cell r="B10914" t="str">
            <v>AUFSATZ MONTAGEPLATTE SCHENKELWEICHE</v>
          </cell>
          <cell r="C10914">
            <v>0</v>
          </cell>
          <cell r="D10914">
            <v>52</v>
          </cell>
          <cell r="E10914">
            <v>52</v>
          </cell>
        </row>
        <row r="10915">
          <cell r="A10915" t="str">
            <v>821436072</v>
          </cell>
          <cell r="B10915" t="str">
            <v>HFS KNEBEL FÜR WEICHENSCHLÜSSEL</v>
          </cell>
          <cell r="C10915">
            <v>0</v>
          </cell>
          <cell r="D10915">
            <v>1.5</v>
          </cell>
          <cell r="E10915">
            <v>1.5</v>
          </cell>
        </row>
        <row r="10916">
          <cell r="A10916" t="str">
            <v>821436073</v>
          </cell>
          <cell r="B10916" t="str">
            <v>HFS ZAPFEN FÜR WEICHENSCHLÜSSEL</v>
          </cell>
          <cell r="C10916">
            <v>0</v>
          </cell>
          <cell r="D10916">
            <v>10.5</v>
          </cell>
          <cell r="E10916">
            <v>10.5</v>
          </cell>
        </row>
        <row r="10917">
          <cell r="A10917" t="str">
            <v>821436101</v>
          </cell>
          <cell r="B10917" t="str">
            <v>MONTAGEPLATTE SCHENKELWEICHE</v>
          </cell>
          <cell r="C10917">
            <v>0</v>
          </cell>
          <cell r="D10917">
            <v>45.63</v>
          </cell>
          <cell r="E10917">
            <v>45.63</v>
          </cell>
        </row>
        <row r="10918">
          <cell r="A10918" t="str">
            <v>821436102</v>
          </cell>
          <cell r="B10918" t="str">
            <v>WEICHENSCHENKEL SCHENKELWEICHE</v>
          </cell>
          <cell r="C10918">
            <v>0</v>
          </cell>
          <cell r="D10918">
            <v>88.642857142857139</v>
          </cell>
          <cell r="E10918">
            <v>88.642857142857139</v>
          </cell>
        </row>
        <row r="10919">
          <cell r="A10919" t="str">
            <v>821436103</v>
          </cell>
          <cell r="B10919" t="str">
            <v>ANSCHLAGHÜLSE SCHENKELWEICHE</v>
          </cell>
          <cell r="C10919">
            <v>0</v>
          </cell>
          <cell r="D10919">
            <v>7.67</v>
          </cell>
          <cell r="E10919">
            <v>7.67</v>
          </cell>
        </row>
        <row r="10920">
          <cell r="A10920" t="str">
            <v>821436105</v>
          </cell>
          <cell r="B10920" t="str">
            <v>HFS NT AUFSATZ 2.0 F. SCHENKEL</v>
          </cell>
          <cell r="C10920"/>
          <cell r="D10920">
            <v>32.340000000000003</v>
          </cell>
          <cell r="E10920">
            <v>32.340000000000003</v>
          </cell>
        </row>
        <row r="10921">
          <cell r="A10921" t="str">
            <v>821436106</v>
          </cell>
          <cell r="B10921" t="str">
            <v>HFS NT ACHSE F. SCHENKELWEICHE</v>
          </cell>
          <cell r="C10921">
            <v>0</v>
          </cell>
          <cell r="D10921">
            <v>20</v>
          </cell>
          <cell r="E10921">
            <v>20</v>
          </cell>
        </row>
        <row r="10922">
          <cell r="A10922" t="str">
            <v>821436117</v>
          </cell>
          <cell r="B10922" t="str">
            <v>ZAHNRAD FÜR UMLENKUNG - BEARBEITET - Z=13 - MEWA</v>
          </cell>
          <cell r="C10922"/>
          <cell r="D10922"/>
          <cell r="E10922"/>
        </row>
        <row r="10923">
          <cell r="A10923" t="str">
            <v>821436118</v>
          </cell>
          <cell r="B10923" t="str">
            <v>UMLENKBOLZEN FÜR ZAHNRAD - Z=13 - MEWA</v>
          </cell>
          <cell r="C10923"/>
          <cell r="D10923"/>
          <cell r="E10923"/>
        </row>
        <row r="10924">
          <cell r="A10924" t="str">
            <v>821446001</v>
          </cell>
          <cell r="B10924" t="str">
            <v>HFS UMLENKRAD 200 F. ZU-/ABFÜHRSTRECKE ETF</v>
          </cell>
          <cell r="C10924"/>
          <cell r="D10924">
            <v>367</v>
          </cell>
          <cell r="E10924">
            <v>367</v>
          </cell>
        </row>
        <row r="10925">
          <cell r="A10925" t="str">
            <v>821446002</v>
          </cell>
          <cell r="B10925" t="str">
            <v>HFS UMLENKWELLE F. UMLENKRAD 200</v>
          </cell>
          <cell r="C10925">
            <v>0</v>
          </cell>
          <cell r="D10925">
            <v>76</v>
          </cell>
          <cell r="E10925">
            <v>76</v>
          </cell>
        </row>
        <row r="10926">
          <cell r="A10926" t="str">
            <v>821446003</v>
          </cell>
          <cell r="B10926" t="str">
            <v>HFS DISTANZRING F. UMLENKRAD 200</v>
          </cell>
          <cell r="C10926">
            <v>0</v>
          </cell>
          <cell r="D10926">
            <v>6.5</v>
          </cell>
          <cell r="E10926">
            <v>6.5</v>
          </cell>
        </row>
        <row r="10927">
          <cell r="A10927" t="str">
            <v>821462001</v>
          </cell>
          <cell r="B10927" t="str">
            <v>SEPARATOR LINKS KPL. - HFS</v>
          </cell>
          <cell r="C10927"/>
          <cell r="D10927"/>
          <cell r="E10927"/>
        </row>
        <row r="10928">
          <cell r="A10928" t="str">
            <v>821462002</v>
          </cell>
          <cell r="B10928" t="str">
            <v>SEPARATOR RECHTS KPL. - HFS</v>
          </cell>
          <cell r="C10928"/>
          <cell r="D10928"/>
          <cell r="E10928"/>
        </row>
        <row r="10929">
          <cell r="A10929" t="str">
            <v>821462003</v>
          </cell>
          <cell r="B10929" t="str">
            <v>INDUKTIVES SCHALTELEMENT KPL. - HFS</v>
          </cell>
          <cell r="C10929"/>
          <cell r="D10929"/>
          <cell r="E10929"/>
        </row>
        <row r="10930">
          <cell r="A10930" t="str">
            <v>821462005</v>
          </cell>
          <cell r="B10930" t="str">
            <v>STRECKENBEARBEITUNG KPL. f. SEPARATOR - HFS</v>
          </cell>
          <cell r="C10930"/>
          <cell r="D10930"/>
          <cell r="E10930"/>
        </row>
        <row r="10931">
          <cell r="A10931" t="str">
            <v>821466001</v>
          </cell>
          <cell r="B10931" t="str">
            <v>STRECKENBEARBEITUNG FÜR SEPARATOR - HFS</v>
          </cell>
          <cell r="C10931"/>
          <cell r="D10931"/>
          <cell r="E10931"/>
        </row>
        <row r="10932">
          <cell r="A10932" t="str">
            <v>821466002</v>
          </cell>
          <cell r="B10932" t="str">
            <v>8ZYLINDERHALTER FÜR SEPARATOR - HFS</v>
          </cell>
          <cell r="C10932"/>
          <cell r="D10932">
            <v>37</v>
          </cell>
          <cell r="E10932">
            <v>37</v>
          </cell>
        </row>
        <row r="10933">
          <cell r="A10933" t="str">
            <v>821466003</v>
          </cell>
          <cell r="B10933" t="str">
            <v>SEPARATORSÄULE - HFS</v>
          </cell>
          <cell r="C10933"/>
          <cell r="D10933">
            <v>8.9</v>
          </cell>
          <cell r="E10933"/>
        </row>
        <row r="10934">
          <cell r="A10934" t="str">
            <v>821466005</v>
          </cell>
          <cell r="B10934" t="str">
            <v>HFS ANSCHLAGHÜLSE FEST L=62,5 FÜR SEPARATOR</v>
          </cell>
          <cell r="C10934"/>
          <cell r="D10934">
            <v>10</v>
          </cell>
          <cell r="E10934">
            <v>10</v>
          </cell>
        </row>
        <row r="10935">
          <cell r="A10935" t="str">
            <v>821466008</v>
          </cell>
          <cell r="B10935" t="str">
            <v>SENSORHALTER FÜR SEPARATOR - HFS</v>
          </cell>
          <cell r="C10935">
            <v>0</v>
          </cell>
          <cell r="D10935">
            <v>55.4</v>
          </cell>
          <cell r="E10935">
            <v>55.4</v>
          </cell>
        </row>
        <row r="10936">
          <cell r="A10936" t="str">
            <v>821466009</v>
          </cell>
          <cell r="B10936" t="str">
            <v>ANSCHLAGLEISTE - HFS</v>
          </cell>
          <cell r="C10936"/>
          <cell r="D10936"/>
          <cell r="E10936"/>
        </row>
        <row r="10937">
          <cell r="A10937" t="str">
            <v>821466010</v>
          </cell>
          <cell r="B10937" t="str">
            <v>BOLZEN FÜR SEPARATOR - HFS</v>
          </cell>
          <cell r="C10937"/>
          <cell r="D10937">
            <v>9.5</v>
          </cell>
          <cell r="E10937"/>
        </row>
        <row r="10938">
          <cell r="A10938" t="str">
            <v>821716001</v>
          </cell>
          <cell r="B10938" t="str">
            <v>APS 110 ALUPROFIL ELOXIERT</v>
          </cell>
          <cell r="C10938">
            <v>0</v>
          </cell>
          <cell r="D10938">
            <v>19.304087858450274</v>
          </cell>
          <cell r="E10938">
            <v>19.304087858450274</v>
          </cell>
        </row>
        <row r="10939">
          <cell r="A10939" t="str">
            <v>821716017</v>
          </cell>
          <cell r="B10939" t="str">
            <v>APSB 110 R 550/45°-R-232</v>
          </cell>
          <cell r="C10939">
            <v>6</v>
          </cell>
          <cell r="D10939">
            <v>23.261923076923075</v>
          </cell>
          <cell r="E10939">
            <v>39.261923076923075</v>
          </cell>
        </row>
        <row r="10940">
          <cell r="A10940" t="str">
            <v>821716018</v>
          </cell>
          <cell r="B10940" t="str">
            <v>APSB 110 R 550/45°-L-232</v>
          </cell>
          <cell r="C10940">
            <v>6</v>
          </cell>
          <cell r="D10940">
            <v>20.365423076923076</v>
          </cell>
          <cell r="E10940">
            <v>36.365423076923072</v>
          </cell>
        </row>
        <row r="10941">
          <cell r="A10941" t="str">
            <v>821716021</v>
          </cell>
          <cell r="B10941" t="str">
            <v>APSB R630/45° - R/L-400</v>
          </cell>
          <cell r="C10941">
            <v>6</v>
          </cell>
          <cell r="D10941">
            <v>23.261923076923075</v>
          </cell>
          <cell r="E10941">
            <v>39.261923076923075</v>
          </cell>
        </row>
        <row r="10942">
          <cell r="A10942" t="str">
            <v>821716022</v>
          </cell>
          <cell r="B10942" t="str">
            <v>APSB R630/45° - L-400 --&gt; 821716021</v>
          </cell>
          <cell r="C10942">
            <v>6</v>
          </cell>
          <cell r="D10942">
            <v>23.261923076923075</v>
          </cell>
          <cell r="E10942">
            <v>39.261923076923075</v>
          </cell>
        </row>
        <row r="10943">
          <cell r="A10943" t="str">
            <v>821716023</v>
          </cell>
          <cell r="B10943" t="str">
            <v>APSB R630/90° - 800</v>
          </cell>
          <cell r="C10943">
            <v>7.5</v>
          </cell>
          <cell r="D10943">
            <v>202.82</v>
          </cell>
          <cell r="E10943">
            <v>212.94499999999999</v>
          </cell>
        </row>
        <row r="10944">
          <cell r="A10944" t="str">
            <v>821716023_H</v>
          </cell>
          <cell r="B10944" t="str">
            <v xml:space="preserve">APSB R630/90° - 800 </v>
          </cell>
          <cell r="C10944"/>
          <cell r="D10944"/>
          <cell r="E10944"/>
        </row>
        <row r="10945">
          <cell r="A10945" t="str">
            <v>821716029</v>
          </cell>
          <cell r="B10945" t="str">
            <v>APSB R650/90°-800 alte Vers.821716023 SOEX</v>
          </cell>
          <cell r="C10945">
            <v>6</v>
          </cell>
          <cell r="D10945">
            <v>31.372123076923078</v>
          </cell>
          <cell r="E10945">
            <v>47.372123076923074</v>
          </cell>
        </row>
        <row r="10946">
          <cell r="A10946" t="str">
            <v>821716030</v>
          </cell>
          <cell r="B10946" t="str">
            <v>APSB R650/45°-R-400 alte Vers.821716021 SOEX</v>
          </cell>
          <cell r="C10946">
            <v>6</v>
          </cell>
          <cell r="D10946">
            <v>23.261923076923075</v>
          </cell>
          <cell r="E10946">
            <v>39.261923076923075</v>
          </cell>
        </row>
        <row r="10947">
          <cell r="A10947" t="str">
            <v>821716031</v>
          </cell>
          <cell r="B10947" t="str">
            <v>APSB R650/45°-L-400 alte Vers.821716022 SOEX</v>
          </cell>
          <cell r="C10947">
            <v>6</v>
          </cell>
          <cell r="D10947">
            <v>25.192923076923076</v>
          </cell>
          <cell r="E10947">
            <v>41.192923076923073</v>
          </cell>
        </row>
        <row r="10948">
          <cell r="A10948" t="str">
            <v>821716101</v>
          </cell>
          <cell r="B10948" t="str">
            <v>APSB R630/45° - R-400</v>
          </cell>
          <cell r="C10948">
            <v>7.5</v>
          </cell>
          <cell r="D10948">
            <v>132.99</v>
          </cell>
          <cell r="E10948">
            <v>153.49</v>
          </cell>
        </row>
        <row r="10949">
          <cell r="A10949" t="str">
            <v>821716103</v>
          </cell>
          <cell r="B10949" t="str">
            <v>APSB R550/22,5° - R-228</v>
          </cell>
          <cell r="C10949">
            <v>7.5</v>
          </cell>
          <cell r="D10949">
            <v>98.47</v>
          </cell>
          <cell r="E10949">
            <v>118.97</v>
          </cell>
        </row>
        <row r="10950">
          <cell r="A10950" t="str">
            <v>821716104</v>
          </cell>
          <cell r="B10950" t="str">
            <v>APSB R550/22,5° - L-228</v>
          </cell>
          <cell r="C10950">
            <v>7.5</v>
          </cell>
          <cell r="D10950">
            <v>129.12</v>
          </cell>
          <cell r="E10950">
            <v>149.62</v>
          </cell>
        </row>
        <row r="10951">
          <cell r="A10951" t="str">
            <v>821716901</v>
          </cell>
          <cell r="B10951" t="str">
            <v>APSB R630/45° - R-400</v>
          </cell>
          <cell r="C10951"/>
          <cell r="D10951"/>
          <cell r="E10951"/>
        </row>
        <row r="10952">
          <cell r="A10952" t="str">
            <v>821716903</v>
          </cell>
          <cell r="B10952" t="str">
            <v>APSB R550/22,5° - R-228</v>
          </cell>
          <cell r="C10952"/>
          <cell r="D10952"/>
          <cell r="E10952"/>
        </row>
        <row r="10953">
          <cell r="A10953" t="str">
            <v>821716904</v>
          </cell>
          <cell r="B10953" t="str">
            <v>APSB R550/22,5° - L-228</v>
          </cell>
          <cell r="C10953"/>
          <cell r="D10953"/>
          <cell r="E10953"/>
        </row>
        <row r="10954">
          <cell r="A10954" t="str">
            <v>821716923</v>
          </cell>
          <cell r="B10954" t="str">
            <v xml:space="preserve">APSB R630/90° - 800 </v>
          </cell>
          <cell r="C10954"/>
          <cell r="D10954"/>
          <cell r="E10954"/>
        </row>
        <row r="10955">
          <cell r="A10955" t="str">
            <v>821716929</v>
          </cell>
          <cell r="B10955" t="str">
            <v>APSB R650/90°-800 alte Vers.821716023 SOEX</v>
          </cell>
          <cell r="C10955"/>
          <cell r="D10955"/>
          <cell r="E10955"/>
        </row>
        <row r="10956">
          <cell r="A10956" t="str">
            <v>821716930</v>
          </cell>
          <cell r="B10956" t="str">
            <v>APSB R650/45°-R-400 alte Vers.821716021 SOEX</v>
          </cell>
          <cell r="C10956"/>
          <cell r="D10956"/>
          <cell r="E10956"/>
        </row>
        <row r="10957">
          <cell r="A10957" t="str">
            <v>821716931</v>
          </cell>
          <cell r="B10957" t="str">
            <v>APSB R650/45°-L-400 alte Vers.821716022 SOEX</v>
          </cell>
          <cell r="C10957"/>
          <cell r="D10957"/>
          <cell r="E10957"/>
        </row>
        <row r="10958">
          <cell r="A10958" t="str">
            <v>821726001</v>
          </cell>
          <cell r="B10958" t="str">
            <v>APS 110 ALUPROFIL MIT AUSSPARUNG F. EINLEGEBLECH</v>
          </cell>
          <cell r="C10958">
            <v>0</v>
          </cell>
          <cell r="D10958">
            <v>19.130001384466286</v>
          </cell>
          <cell r="E10958">
            <v>19.130001384466286</v>
          </cell>
        </row>
        <row r="10959">
          <cell r="A10959" t="str">
            <v>822004001</v>
          </cell>
          <cell r="B10959" t="str">
            <v>KF UMLENKLASCHE, KPL. F.SCHRÄGFÖRDERER</v>
          </cell>
          <cell r="C10959">
            <v>9.9166666666666661</v>
          </cell>
          <cell r="D10959">
            <v>8.8432999999999993</v>
          </cell>
          <cell r="E10959">
            <v>26.676633333333331</v>
          </cell>
        </row>
        <row r="10960">
          <cell r="A10960" t="str">
            <v>822004100</v>
          </cell>
          <cell r="B10960" t="str">
            <v xml:space="preserve">FÖRDERERSCHILD ANLAUFWARNUNG KPL. - A5-QUER </v>
          </cell>
          <cell r="C10960">
            <v>0</v>
          </cell>
          <cell r="D10960">
            <v>0</v>
          </cell>
          <cell r="E10960">
            <v>0</v>
          </cell>
        </row>
        <row r="10961">
          <cell r="A10961" t="str">
            <v>822004101</v>
          </cell>
          <cell r="B10961" t="str">
            <v>FÖRDERERSCHILD ANLAUFWARNUNG KPL. - A5-HOCH</v>
          </cell>
          <cell r="C10961"/>
          <cell r="D10961"/>
          <cell r="E10961"/>
        </row>
        <row r="10962">
          <cell r="A10962" t="str">
            <v>822006001</v>
          </cell>
          <cell r="B10962" t="str">
            <v>KF UMLENKSCHUH F.SCHRÄGFÖRDERER</v>
          </cell>
          <cell r="C10962">
            <v>0</v>
          </cell>
          <cell r="D10962">
            <v>7.5</v>
          </cell>
          <cell r="E10962">
            <v>7.5</v>
          </cell>
        </row>
        <row r="10963">
          <cell r="A10963" t="str">
            <v>822006002</v>
          </cell>
          <cell r="B10963" t="str">
            <v>KF UMLENKSCHUH F.SCHRÄGFÖRDERER</v>
          </cell>
          <cell r="C10963">
            <v>4.416666666666667</v>
          </cell>
          <cell r="D10963">
            <v>1.2375</v>
          </cell>
          <cell r="E10963">
            <v>13.570833333333333</v>
          </cell>
        </row>
        <row r="10964">
          <cell r="A10964" t="str">
            <v>822006003</v>
          </cell>
          <cell r="B10964" t="str">
            <v>KF GLEITTELLER F.SCHRÄGFÖRDERER</v>
          </cell>
          <cell r="C10964"/>
          <cell r="D10964">
            <v>16.36</v>
          </cell>
          <cell r="E10964">
            <v>16.36</v>
          </cell>
        </row>
        <row r="10965">
          <cell r="A10965" t="str">
            <v>822006004</v>
          </cell>
          <cell r="B10965" t="str">
            <v>KF KONTERPLATTE F.SCHRÄGFÖRDERER</v>
          </cell>
          <cell r="C10965"/>
          <cell r="D10965">
            <v>14.12</v>
          </cell>
          <cell r="E10965">
            <v>14.12</v>
          </cell>
        </row>
        <row r="10966">
          <cell r="A10966" t="str">
            <v>822006100</v>
          </cell>
          <cell r="B10966" t="str">
            <v>SCHILD ÜBERPRÜFUNG KETTENSPANNUNG</v>
          </cell>
          <cell r="C10966">
            <v>0</v>
          </cell>
          <cell r="D10966">
            <v>0.35</v>
          </cell>
          <cell r="E10966">
            <v>0.35</v>
          </cell>
        </row>
        <row r="10967">
          <cell r="A10967" t="str">
            <v>822012001</v>
          </cell>
          <cell r="B10967" t="str">
            <v>RA1 REIBRADANTRIEB GRUNDMODELL</v>
          </cell>
          <cell r="C10967">
            <v>5</v>
          </cell>
          <cell r="D10967">
            <v>75.935400000000001</v>
          </cell>
          <cell r="E10967">
            <v>80.935400000000001</v>
          </cell>
        </row>
        <row r="10968">
          <cell r="A10968" t="str">
            <v>822012002</v>
          </cell>
          <cell r="B10968" t="str">
            <v>RA2/180 REIBRADANTRIEB GRUNDMODELL 180,</v>
          </cell>
          <cell r="C10968">
            <v>5</v>
          </cell>
          <cell r="D10968">
            <v>122.5513</v>
          </cell>
          <cell r="E10968">
            <v>127.5513</v>
          </cell>
        </row>
        <row r="10969">
          <cell r="A10969" t="str">
            <v>822012003</v>
          </cell>
          <cell r="B10969" t="str">
            <v>RA2/200 REIBRADANTRIEB GRUNDMODELL 200,</v>
          </cell>
          <cell r="C10969">
            <v>5</v>
          </cell>
          <cell r="D10969">
            <v>120.1053</v>
          </cell>
          <cell r="E10969">
            <v>125.1053</v>
          </cell>
        </row>
        <row r="10970">
          <cell r="A10970" t="str">
            <v>822012050</v>
          </cell>
          <cell r="B10970" t="str">
            <v>RA1 AP110 ST-V SEW-ANTR.PNEUMATIK KPL.</v>
          </cell>
          <cell r="C10970">
            <v>27</v>
          </cell>
          <cell r="D10970">
            <v>411.31020000000001</v>
          </cell>
          <cell r="E10970">
            <v>438.31020000000001</v>
          </cell>
        </row>
        <row r="10971">
          <cell r="A10971" t="str">
            <v>822012051</v>
          </cell>
          <cell r="B10971" t="str">
            <v>RA1 AP110 ST-V SEW-ANTR.PNEUMATIKZYLINDER KPL.</v>
          </cell>
          <cell r="C10971">
            <v>17.5</v>
          </cell>
          <cell r="D10971">
            <v>378.02115323393781</v>
          </cell>
          <cell r="E10971">
            <v>398.02115323393781</v>
          </cell>
        </row>
        <row r="10972">
          <cell r="A10972" t="str">
            <v>822012052</v>
          </cell>
          <cell r="B10972" t="str">
            <v>RA1 AP110 ST-V SEW-ANTR.STARRKPL.</v>
          </cell>
          <cell r="C10972">
            <v>75</v>
          </cell>
          <cell r="D10972">
            <v>362.57900000000001</v>
          </cell>
          <cell r="E10972">
            <v>437.57900000000001</v>
          </cell>
        </row>
        <row r="10973">
          <cell r="A10973" t="str">
            <v>822012070</v>
          </cell>
          <cell r="B10973" t="str">
            <v>RA1 AP60 ST-V SEW-ANTR.PNEUMATIK KOMPLETT KPL.</v>
          </cell>
          <cell r="C10973">
            <v>31</v>
          </cell>
          <cell r="D10973">
            <v>386.7242</v>
          </cell>
          <cell r="E10973">
            <v>417.7242</v>
          </cell>
        </row>
        <row r="10974">
          <cell r="A10974" t="str">
            <v>822012071</v>
          </cell>
          <cell r="B10974" t="str">
            <v>RA1 AP60 ST-V SEW-ANTR.PNEUMATIKZYLINDER KPL.</v>
          </cell>
          <cell r="C10974">
            <v>18.833333333333332</v>
          </cell>
          <cell r="D10974">
            <v>366.93671037679491</v>
          </cell>
          <cell r="E10974">
            <v>391.18671037679496</v>
          </cell>
        </row>
        <row r="10975">
          <cell r="A10975" t="str">
            <v>822012072</v>
          </cell>
          <cell r="B10975" t="str">
            <v>RA1 AP60 ST-V SEW-ANTR.STARRKPL.</v>
          </cell>
          <cell r="C10975">
            <v>36</v>
          </cell>
          <cell r="D10975">
            <v>337.99299999999999</v>
          </cell>
          <cell r="E10975">
            <v>373.99299999999999</v>
          </cell>
        </row>
        <row r="10976">
          <cell r="A10976" t="str">
            <v>822012076</v>
          </cell>
          <cell r="B10976" t="str">
            <v>RA1 AP60 ST-V SEW-ANTR. PNEUMATIKZYLINDER</v>
          </cell>
          <cell r="C10976">
            <v>23.666699999999999</v>
          </cell>
          <cell r="D10976">
            <v>344.90620000000001</v>
          </cell>
          <cell r="E10976">
            <v>368.5729</v>
          </cell>
        </row>
        <row r="10977">
          <cell r="A10977" t="str">
            <v>822012110</v>
          </cell>
          <cell r="B10977" t="str">
            <v>RA2/180 AP110 ST-V SEW-ANTR.PNEUM. KPL.</v>
          </cell>
          <cell r="C10977">
            <v>22.5</v>
          </cell>
          <cell r="D10977">
            <v>550.46280000000002</v>
          </cell>
          <cell r="E10977">
            <v>572.96280000000002</v>
          </cell>
        </row>
        <row r="10978">
          <cell r="A10978" t="str">
            <v>822012120</v>
          </cell>
          <cell r="B10978" t="str">
            <v>RA2/200 AP110 ST-V SEW-ANTR.PNNEUMATIK KOMPLETT</v>
          </cell>
          <cell r="C10978">
            <v>20</v>
          </cell>
          <cell r="D10978">
            <v>548.01679999999999</v>
          </cell>
          <cell r="E10978">
            <v>568.01679999999999</v>
          </cell>
        </row>
        <row r="10979">
          <cell r="A10979" t="str">
            <v>822012181</v>
          </cell>
          <cell r="B10979" t="str">
            <v>RA1 GRUNDMODELL FÜR N_MOTOR</v>
          </cell>
          <cell r="C10979">
            <v>20.833333333333332</v>
          </cell>
          <cell r="D10979">
            <v>56.4345</v>
          </cell>
          <cell r="E10979">
            <v>77.267833333333328</v>
          </cell>
        </row>
        <row r="10980">
          <cell r="A10980" t="str">
            <v>822012182</v>
          </cell>
          <cell r="B10980" t="str">
            <v>RA2 GRUNDMODELL 180 FÜR N_MOTOR</v>
          </cell>
          <cell r="C10980">
            <v>10.833299999999999</v>
          </cell>
          <cell r="D10980">
            <v>103.0192</v>
          </cell>
          <cell r="E10980">
            <v>113.85250000000001</v>
          </cell>
        </row>
        <row r="10981">
          <cell r="A10981" t="str">
            <v>822012183</v>
          </cell>
          <cell r="B10981" t="str">
            <v>RA2 GRUNDMODELL 200 FÜR N_MOTOR</v>
          </cell>
          <cell r="C10981">
            <v>10.833299999999999</v>
          </cell>
          <cell r="D10981">
            <v>100.5292</v>
          </cell>
          <cell r="E10981">
            <v>111.3625</v>
          </cell>
        </row>
        <row r="10982">
          <cell r="A10982" t="str">
            <v>822012184</v>
          </cell>
          <cell r="B10982" t="str">
            <v>RA1 AP110 ST-V N_ANTR. I=60, 50HZ, PNEUM.</v>
          </cell>
          <cell r="C10982">
            <v>42.25</v>
          </cell>
          <cell r="D10982">
            <v>314.55259452458728</v>
          </cell>
          <cell r="E10982">
            <v>364.71926119125396</v>
          </cell>
        </row>
        <row r="10983">
          <cell r="A10983" t="str">
            <v>822012185</v>
          </cell>
          <cell r="B10983" t="str">
            <v>RA1 AP110 ST-V N_ANTR. PNEUM.ZYL. I=60, 50HZ</v>
          </cell>
          <cell r="C10983">
            <v>42.25</v>
          </cell>
          <cell r="D10983">
            <v>281.47058486564868</v>
          </cell>
          <cell r="E10983">
            <v>331.6372515323153</v>
          </cell>
        </row>
        <row r="10984">
          <cell r="A10984" t="str">
            <v>822012186</v>
          </cell>
          <cell r="B10984" t="str">
            <v>RA1 AP110 ST-V N_ANTR.STARRKPL. I=60, 50HZ</v>
          </cell>
          <cell r="C10984">
            <v>40.249999999999993</v>
          </cell>
          <cell r="D10984">
            <v>264.58263163171085</v>
          </cell>
          <cell r="E10984">
            <v>315.24929829837754</v>
          </cell>
        </row>
        <row r="10985">
          <cell r="A10985" t="str">
            <v>822012193</v>
          </cell>
          <cell r="B10985" t="str">
            <v>RA1,N_ANTRIEB,</v>
          </cell>
          <cell r="C10985">
            <v>42.333333333333329</v>
          </cell>
          <cell r="D10985">
            <v>287.34991343707725</v>
          </cell>
          <cell r="E10985">
            <v>332.18324677041056</v>
          </cell>
        </row>
        <row r="10986">
          <cell r="A10986" t="str">
            <v>822012194</v>
          </cell>
          <cell r="B10986" t="str">
            <v>RA1, N_ANTRIEB,AP60,ST-V,GEGENRAD 2(BLICKLE) STARR</v>
          </cell>
          <cell r="C10986">
            <v>45.833333333333329</v>
          </cell>
          <cell r="D10986">
            <v>270.46196020313943</v>
          </cell>
          <cell r="E10986">
            <v>321.2952935364728</v>
          </cell>
        </row>
        <row r="10987">
          <cell r="A10987" t="str">
            <v>822012198</v>
          </cell>
          <cell r="B10987" t="str">
            <v>RA2/180 AP110 ST-V N_ANTR.I=60 PNEUM. KPL.</v>
          </cell>
          <cell r="C10987">
            <v>36.166666666666664</v>
          </cell>
          <cell r="D10987">
            <v>433.23722454293454</v>
          </cell>
          <cell r="E10987">
            <v>474.82055787626786</v>
          </cell>
        </row>
        <row r="10988">
          <cell r="A10988" t="str">
            <v>822012199</v>
          </cell>
          <cell r="B10988" t="str">
            <v xml:space="preserve">RA2/200 AP110 ST-V N_ANTR.,I=80, 50HZ PNEUM. KPL. </v>
          </cell>
          <cell r="C10988">
            <v>33.666666666666664</v>
          </cell>
          <cell r="D10988">
            <v>447.14722454293451</v>
          </cell>
          <cell r="E10988">
            <v>486.23055787626788</v>
          </cell>
        </row>
        <row r="10989">
          <cell r="A10989" t="str">
            <v>822012207</v>
          </cell>
          <cell r="B10989" t="str">
            <v>RA2/200 AP110 ST-V N_ANTRIEB,I=60, 50HZ, PNEUM KPL</v>
          </cell>
          <cell r="C10989">
            <v>33.666666666666664</v>
          </cell>
          <cell r="D10989">
            <v>430.74722454293448</v>
          </cell>
          <cell r="E10989">
            <v>469.83055787626779</v>
          </cell>
        </row>
        <row r="10990">
          <cell r="A10990" t="str">
            <v>822012214</v>
          </cell>
          <cell r="B10990" t="str">
            <v>RA1 AP110 ST-V N_ANTR. I=80, 50HZ,  PNEUM.</v>
          </cell>
          <cell r="C10990">
            <v>42.25</v>
          </cell>
          <cell r="D10990">
            <v>330.95259452458731</v>
          </cell>
          <cell r="E10990">
            <v>381.11926119125394</v>
          </cell>
        </row>
        <row r="10991">
          <cell r="A10991" t="str">
            <v>822012215</v>
          </cell>
          <cell r="B10991" t="str">
            <v>RA1 AP110 ST-V N_ANTR. I=60, 60HZ,  PNEUM.</v>
          </cell>
          <cell r="C10991">
            <v>42.25</v>
          </cell>
          <cell r="D10991">
            <v>358.55259452458728</v>
          </cell>
          <cell r="E10991">
            <v>408.71926119125396</v>
          </cell>
        </row>
        <row r="10992">
          <cell r="A10992" t="str">
            <v>822012216</v>
          </cell>
          <cell r="B10992" t="str">
            <v>RA1 AP110 ST-V N_ANTR. I=80, 60HZ,  PNEUM.</v>
          </cell>
          <cell r="C10992">
            <v>42.25</v>
          </cell>
          <cell r="D10992">
            <v>358.55259452458728</v>
          </cell>
          <cell r="E10992">
            <v>408.71926119125396</v>
          </cell>
        </row>
        <row r="10993">
          <cell r="A10993" t="str">
            <v>822012217</v>
          </cell>
          <cell r="B10993" t="str">
            <v>RA1 AP110 ST-V N_ANTR. PNEUM.ZYL. I=60, 60HZ</v>
          </cell>
          <cell r="C10993">
            <v>42.25</v>
          </cell>
          <cell r="D10993">
            <v>325.47058486564868</v>
          </cell>
          <cell r="E10993">
            <v>375.63725153231536</v>
          </cell>
        </row>
        <row r="10994">
          <cell r="A10994" t="str">
            <v>822012220</v>
          </cell>
          <cell r="B10994" t="str">
            <v>RA1 AP110 ST-V N_ANTR.STARRKPL. I=60, 60HZ</v>
          </cell>
          <cell r="C10994">
            <v>40.249999999999993</v>
          </cell>
          <cell r="D10994">
            <v>308.58263163171085</v>
          </cell>
          <cell r="E10994">
            <v>359.24929829837754</v>
          </cell>
        </row>
        <row r="10995">
          <cell r="A10995" t="str">
            <v>822012235</v>
          </cell>
          <cell r="B10995" t="str">
            <v>RA1,N_ANTRIEB,</v>
          </cell>
          <cell r="C10995">
            <v>42.333333333333329</v>
          </cell>
          <cell r="D10995">
            <v>331.34991343707719</v>
          </cell>
          <cell r="E10995">
            <v>376.18324677041056</v>
          </cell>
        </row>
        <row r="10996">
          <cell r="A10996" t="str">
            <v>822012238</v>
          </cell>
          <cell r="B10996" t="str">
            <v>RA2/200 AP110 ST-V N_ANTR. I=60, 60HZ, PNEUM. KPL.</v>
          </cell>
          <cell r="C10996">
            <v>33.666666666666664</v>
          </cell>
          <cell r="D10996">
            <v>474.74722454293453</v>
          </cell>
          <cell r="E10996">
            <v>513.8305578762679</v>
          </cell>
        </row>
        <row r="10997">
          <cell r="A10997" t="str">
            <v>822012239</v>
          </cell>
          <cell r="B10997" t="str">
            <v>RA2/200 AP110 ST-V N_ANTR. I=80, 60HZ, PNEUM. KPL.</v>
          </cell>
          <cell r="C10997">
            <v>33.666666666666664</v>
          </cell>
          <cell r="D10997">
            <v>474.74722454293453</v>
          </cell>
          <cell r="E10997">
            <v>513.8305578762679</v>
          </cell>
        </row>
        <row r="10998">
          <cell r="A10998" t="str">
            <v>822012300</v>
          </cell>
          <cell r="B10998" t="str">
            <v>RA1 AP110 ST-V F. N_ANTR. PNEUM. KPL.</v>
          </cell>
          <cell r="C10998">
            <v>42.25</v>
          </cell>
          <cell r="D10998">
            <v>204.55259452458728</v>
          </cell>
          <cell r="E10998">
            <v>254.71926119125396</v>
          </cell>
        </row>
        <row r="10999">
          <cell r="A10999" t="str">
            <v>822012305</v>
          </cell>
          <cell r="B10999" t="str">
            <v>RA1 AP110 ST-V F. N_ANTR. PNEUM.ZYL. KPL.</v>
          </cell>
          <cell r="C10999">
            <v>42.25</v>
          </cell>
          <cell r="D10999">
            <v>171.47058486564868</v>
          </cell>
          <cell r="E10999">
            <v>221.63725153231536</v>
          </cell>
        </row>
        <row r="11000">
          <cell r="A11000" t="str">
            <v>822012310</v>
          </cell>
          <cell r="B11000" t="str">
            <v>RA1 AP110 ST-V F. N_ANTR. STARR KPL.</v>
          </cell>
          <cell r="C11000">
            <v>40.249999999999993</v>
          </cell>
          <cell r="D11000">
            <v>154.58263163171085</v>
          </cell>
          <cell r="E11000">
            <v>205.24929829837754</v>
          </cell>
        </row>
        <row r="11001">
          <cell r="A11001" t="str">
            <v>822012330</v>
          </cell>
          <cell r="B11001" t="str">
            <v>RA1 AP60 ST-V N_ANTRIEB STARR KPL.</v>
          </cell>
          <cell r="C11001">
            <v>36.833300000000001</v>
          </cell>
          <cell r="D11001">
            <v>159.64070000000001</v>
          </cell>
          <cell r="E11001">
            <v>196.47399999999999</v>
          </cell>
        </row>
        <row r="11002">
          <cell r="A11002" t="str">
            <v>822012340</v>
          </cell>
          <cell r="B11002" t="str">
            <v>RA1 AP60 ST-V F. N_ANTR. PNEUM.ZYL. KPL.</v>
          </cell>
          <cell r="C11002">
            <v>42.333300000000001</v>
          </cell>
          <cell r="D11002">
            <v>177.50989999999999</v>
          </cell>
          <cell r="E11002">
            <v>219.8432</v>
          </cell>
        </row>
        <row r="11003">
          <cell r="A11003" t="str">
            <v>822012345</v>
          </cell>
          <cell r="B11003" t="str">
            <v>RA1 AP60 ST-V F. N_ANTR. STARR KPL. GEGENRAD 2</v>
          </cell>
          <cell r="C11003">
            <v>42.333300000000001</v>
          </cell>
          <cell r="D11003">
            <v>273.99209999999999</v>
          </cell>
          <cell r="E11003">
            <v>316.3254</v>
          </cell>
        </row>
        <row r="11004">
          <cell r="A11004" t="str">
            <v>822012400</v>
          </cell>
          <cell r="B11004" t="str">
            <v>RA2/180 AP110 ST-V F. N_ANTR. PNEUM. KPL.</v>
          </cell>
          <cell r="C11004">
            <v>28.333300000000001</v>
          </cell>
          <cell r="D11004">
            <v>317.46980000000002</v>
          </cell>
          <cell r="E11004">
            <v>345.80309999999997</v>
          </cell>
        </row>
        <row r="11005">
          <cell r="A11005" t="str">
            <v>822012410</v>
          </cell>
          <cell r="B11005" t="str">
            <v>RA2/200 AP110 ST-V F. N_ANTR. PNEUM. KPL.</v>
          </cell>
          <cell r="C11005">
            <v>33.666666666666664</v>
          </cell>
          <cell r="D11005">
            <v>320.74722454293453</v>
          </cell>
          <cell r="E11005">
            <v>359.83055787626785</v>
          </cell>
        </row>
        <row r="11006">
          <cell r="A11006" t="str">
            <v>822012501</v>
          </cell>
          <cell r="B11006" t="str">
            <v>RA1-a FÜR AP110 ST-V N_ANTRIEB, B-PNEUM. KPL.</v>
          </cell>
          <cell r="C11006">
            <v>40.25</v>
          </cell>
          <cell r="D11006">
            <v>170.7890430638607</v>
          </cell>
          <cell r="E11006">
            <v>243.03904306386073</v>
          </cell>
        </row>
        <row r="11007">
          <cell r="A11007" t="str">
            <v>822012502</v>
          </cell>
          <cell r="B11007" t="str">
            <v>RA1-a FÜR AP110 ST-V N_ANTRIEB, B-PNEUM.ZYL.</v>
          </cell>
          <cell r="C11007">
            <v>39.25</v>
          </cell>
          <cell r="D11007">
            <v>139.9850470340094</v>
          </cell>
          <cell r="E11007">
            <v>211.7350470340094</v>
          </cell>
        </row>
        <row r="11008">
          <cell r="A11008" t="str">
            <v>822012503</v>
          </cell>
          <cell r="B11008" t="str">
            <v>RA1-a FÜR AP110 ST-V N_ANTRIEB, STARR KPL.</v>
          </cell>
          <cell r="C11008">
            <v>38.75</v>
          </cell>
          <cell r="D11008">
            <v>105.09365745772234</v>
          </cell>
          <cell r="E11008">
            <v>173.84365745772232</v>
          </cell>
        </row>
        <row r="11009">
          <cell r="A11009" t="str">
            <v>822012504</v>
          </cell>
          <cell r="B11009" t="str">
            <v>RA1-b FÜR AP110 TR-V N_ANTRIEB, B-PNEUM. KPL.</v>
          </cell>
          <cell r="C11009">
            <v>109.5</v>
          </cell>
          <cell r="D11009">
            <v>127.20943377983336</v>
          </cell>
          <cell r="E11009">
            <v>344.20943377983338</v>
          </cell>
        </row>
        <row r="11010">
          <cell r="A11010" t="str">
            <v>822012505</v>
          </cell>
          <cell r="B11010" t="str">
            <v>RA1-b FÜR AP110 TR-V N_ANTRIEB, B-PNEUM.ZYL.</v>
          </cell>
          <cell r="C11010">
            <v>62.249999999999993</v>
          </cell>
          <cell r="D11010">
            <v>105.98379784986582</v>
          </cell>
          <cell r="E11010">
            <v>224.48379784986582</v>
          </cell>
        </row>
        <row r="11011">
          <cell r="A11011" t="str">
            <v>822012506</v>
          </cell>
          <cell r="B11011" t="str">
            <v>RA1-b/d FÜR AP110 TR-V N_ANTRIEB, STARR KPL.</v>
          </cell>
          <cell r="C11011">
            <v>62.249999999999993</v>
          </cell>
          <cell r="D11011">
            <v>70.297166889916681</v>
          </cell>
          <cell r="E11011">
            <v>188.29716688991667</v>
          </cell>
        </row>
        <row r="11012">
          <cell r="A11012" t="str">
            <v>822012507</v>
          </cell>
          <cell r="B11012" t="str">
            <v>RA1-d FÜR AP110 TR-V N_ANTRIEB, S-PNEUM. KPL.</v>
          </cell>
          <cell r="C11012">
            <v>63.249999999999993</v>
          </cell>
          <cell r="D11012">
            <v>129.74492842837822</v>
          </cell>
          <cell r="E11012">
            <v>251.24492842837824</v>
          </cell>
        </row>
        <row r="11013">
          <cell r="A11013" t="str">
            <v>822012508</v>
          </cell>
          <cell r="B11013" t="str">
            <v>RA1-d FÜR AP110 TR-V N_ANTRIEB, S-PNEUM.ZYL.</v>
          </cell>
          <cell r="C11013">
            <v>73.75</v>
          </cell>
          <cell r="D11013">
            <v>105.31052842837822</v>
          </cell>
          <cell r="E11013">
            <v>239.31052842837823</v>
          </cell>
        </row>
        <row r="11014">
          <cell r="A11014" t="str">
            <v>822012511</v>
          </cell>
          <cell r="B11014" t="str">
            <v>RA1-a FÜR AP60 ST-V N_ANTRIEB, B-PNEUM. KPL.</v>
          </cell>
          <cell r="C11014">
            <v>39.25</v>
          </cell>
          <cell r="D11014">
            <v>160.40872306386069</v>
          </cell>
          <cell r="E11014">
            <v>229.15872306386072</v>
          </cell>
        </row>
        <row r="11015">
          <cell r="A11015" t="str">
            <v>822012512</v>
          </cell>
          <cell r="B11015" t="str">
            <v>RA1-a FÜR AP60 ST-V N_ANTRIEB, B-PNEUM.ZYL.</v>
          </cell>
          <cell r="C11015">
            <v>45.749999999999993</v>
          </cell>
          <cell r="D11015">
            <v>129.60472703400939</v>
          </cell>
          <cell r="E11015">
            <v>204.85472703400941</v>
          </cell>
        </row>
        <row r="11016">
          <cell r="A11016" t="str">
            <v>822012513</v>
          </cell>
          <cell r="B11016" t="str">
            <v>RA1-a FÜR AP60 ST-V N_ANTRIEB, STARR KPL.</v>
          </cell>
          <cell r="C11016">
            <v>6</v>
          </cell>
          <cell r="D11016">
            <v>97.232200000000006</v>
          </cell>
          <cell r="E11016">
            <v>103.23220000000001</v>
          </cell>
        </row>
        <row r="11017">
          <cell r="A11017" t="str">
            <v>822012514</v>
          </cell>
          <cell r="B11017" t="str">
            <v>RA1-b FÜR AP60 TR-V N_ANTRIEB, B-PNEUM. KPL.</v>
          </cell>
          <cell r="C11017">
            <v>11.566700000000001</v>
          </cell>
          <cell r="D11017">
            <v>156.78960000000001</v>
          </cell>
          <cell r="E11017">
            <v>168.3563</v>
          </cell>
        </row>
        <row r="11018">
          <cell r="A11018" t="str">
            <v>822012515</v>
          </cell>
          <cell r="B11018" t="str">
            <v>RA1-b FÜR AP60 TR-V N_ANTRIEB, B-PNEUM.ZYL.</v>
          </cell>
          <cell r="C11018">
            <v>24.916666666666664</v>
          </cell>
          <cell r="D11018">
            <v>109.57911646779452</v>
          </cell>
          <cell r="E11018">
            <v>154.91244980112788</v>
          </cell>
        </row>
        <row r="11019">
          <cell r="A11019" t="str">
            <v>822012516</v>
          </cell>
          <cell r="B11019" t="str">
            <v>RA1-b FÜR AP60 TR-V N_ANTRIEB, STARR KPL.</v>
          </cell>
          <cell r="C11019">
            <v>11.566700000000001</v>
          </cell>
          <cell r="D11019">
            <v>67.083299999999994</v>
          </cell>
          <cell r="E11019">
            <v>78.650000000000006</v>
          </cell>
        </row>
        <row r="11020">
          <cell r="A11020" t="str">
            <v>822012517</v>
          </cell>
          <cell r="B11020" t="str">
            <v>RA1-d FÜR AP60 TR-V N_ANTRIEB, S-PNEUM. KPL.</v>
          </cell>
          <cell r="C11020">
            <v>52.416666666666671</v>
          </cell>
          <cell r="D11020">
            <v>129.03033333333332</v>
          </cell>
          <cell r="E11020">
            <v>182.77733333333333</v>
          </cell>
        </row>
        <row r="11021">
          <cell r="A11021" t="str">
            <v>822012518</v>
          </cell>
          <cell r="B11021" t="str">
            <v>RA1-d FÜR AP60 TR-V N_ANTRIEB, S-PNEUM.ZYL.</v>
          </cell>
          <cell r="C11021">
            <v>59.916666666666664</v>
          </cell>
          <cell r="D11021">
            <v>101.96366666666665</v>
          </cell>
          <cell r="E11021">
            <v>163.22766666666666</v>
          </cell>
        </row>
        <row r="11022">
          <cell r="A11022" t="str">
            <v>822012519</v>
          </cell>
          <cell r="B11022" t="str">
            <v>RA1-d FÜR AP60 TR-V N_ANTRIEB, STARR KPL.</v>
          </cell>
          <cell r="C11022">
            <v>51.416666666666671</v>
          </cell>
          <cell r="D11022">
            <v>69.582333333333324</v>
          </cell>
          <cell r="E11022">
            <v>122.24633333333333</v>
          </cell>
        </row>
        <row r="11023">
          <cell r="A11023" t="str">
            <v>822012521</v>
          </cell>
          <cell r="B11023" t="str">
            <v>RA1-c FÜR AP110 TR-V SIEM.-ANTRIEB, S-PNEUM. KPL.</v>
          </cell>
          <cell r="C11023">
            <v>63.249999999999993</v>
          </cell>
          <cell r="D11023">
            <v>128.84289692272694</v>
          </cell>
          <cell r="E11023">
            <v>249.34289692272696</v>
          </cell>
        </row>
        <row r="11024">
          <cell r="A11024" t="str">
            <v>822012522</v>
          </cell>
          <cell r="B11024" t="str">
            <v>RA1-c FÜR AP110 TR-V SIEM.-ANTRIEB, S-PNEUM.ZYL.</v>
          </cell>
          <cell r="C11024">
            <v>73.75</v>
          </cell>
          <cell r="D11024">
            <v>104.40849692272694</v>
          </cell>
          <cell r="E11024">
            <v>237.40849692272695</v>
          </cell>
        </row>
        <row r="11025">
          <cell r="A11025" t="str">
            <v>822012523</v>
          </cell>
          <cell r="B11025" t="str">
            <v>RA1-c FÜR AP110 TR-V SIEM.-ANTRIEB, STARR KPL.</v>
          </cell>
          <cell r="C11025">
            <v>62.249999999999993</v>
          </cell>
          <cell r="D11025">
            <v>69.395135384265387</v>
          </cell>
          <cell r="E11025">
            <v>186.39513538426539</v>
          </cell>
        </row>
        <row r="11026">
          <cell r="A11026" t="str">
            <v>822012531</v>
          </cell>
          <cell r="B11026" t="str">
            <v>RA1-c FÜR AP60 TR-V SIEM.-ANTRIEB, S-PNEUM. KPL.</v>
          </cell>
          <cell r="C11026">
            <v>52.416666666666671</v>
          </cell>
          <cell r="D11026">
            <v>128.14400000000001</v>
          </cell>
          <cell r="E11026">
            <v>181.858</v>
          </cell>
        </row>
        <row r="11027">
          <cell r="A11027" t="str">
            <v>822012532</v>
          </cell>
          <cell r="B11027" t="str">
            <v>RA1-c FÜR AP60 TR-V SIEM.-ANTRIEB, S-PNEUM.ZYL.</v>
          </cell>
          <cell r="C11027">
            <v>59.916666666666664</v>
          </cell>
          <cell r="D11027">
            <v>101.07766666666666</v>
          </cell>
          <cell r="E11027">
            <v>162.30833333333331</v>
          </cell>
        </row>
        <row r="11028">
          <cell r="A11028" t="str">
            <v>822012533</v>
          </cell>
          <cell r="B11028" t="str">
            <v>RA1-c FÜR AP60 TR-V SIEM.-ANTRIEB, STARR KPL.</v>
          </cell>
          <cell r="C11028">
            <v>51.416666666666671</v>
          </cell>
          <cell r="D11028">
            <v>68.696333333333342</v>
          </cell>
          <cell r="E11028">
            <v>121.32666666666667</v>
          </cell>
        </row>
        <row r="11029">
          <cell r="A11029" t="str">
            <v>822012541</v>
          </cell>
          <cell r="B11029" t="str">
            <v>RA2-b/200 FÜR AP110 TR-V N_ANTRIEB, B-PNEUM.</v>
          </cell>
          <cell r="C11029">
            <v>37.166666666666664</v>
          </cell>
          <cell r="D11029">
            <v>233.2663897937849</v>
          </cell>
          <cell r="E11029">
            <v>293.34972312711824</v>
          </cell>
        </row>
        <row r="11030">
          <cell r="A11030" t="str">
            <v>822012543</v>
          </cell>
          <cell r="B11030" t="str">
            <v>RA2-c/200 FÜR AP110 TR-V SIEM.-ANTRIEB, S-PNEUM.</v>
          </cell>
          <cell r="C11030">
            <v>66.666666666666671</v>
          </cell>
          <cell r="D11030">
            <v>212.9860831881202</v>
          </cell>
          <cell r="E11030">
            <v>321.56941652145355</v>
          </cell>
        </row>
        <row r="11031">
          <cell r="A11031" t="str">
            <v>822012544</v>
          </cell>
          <cell r="B11031" t="str">
            <v>RA2-c/255 FÜR AP110 TR-V SIEM.-ANTRIEB, S-PNEUM.</v>
          </cell>
          <cell r="C11031">
            <v>68.166666666666671</v>
          </cell>
          <cell r="D11031">
            <v>213.13633333333334</v>
          </cell>
          <cell r="E11031">
            <v>282.70033333333333</v>
          </cell>
        </row>
        <row r="11032">
          <cell r="A11032" t="str">
            <v>822012545</v>
          </cell>
          <cell r="B11032" t="str">
            <v>RA2-d/200 FÜR AP110 TR-V N_ANTRIEB, S-PNEUM.</v>
          </cell>
          <cell r="C11032">
            <v>65.666666666666671</v>
          </cell>
          <cell r="D11032">
            <v>217.88811469377151</v>
          </cell>
          <cell r="E11032">
            <v>324.47144802710483</v>
          </cell>
        </row>
        <row r="11033">
          <cell r="A11033" t="str">
            <v>822012551</v>
          </cell>
          <cell r="B11033" t="str">
            <v>RA2-b/200 FÜR AP60 TR-V N_ANTRIEB, B-PNEUM.</v>
          </cell>
          <cell r="C11033">
            <v>18.866700000000002</v>
          </cell>
          <cell r="D11033">
            <v>202.9725</v>
          </cell>
          <cell r="E11033">
            <v>221.83920000000001</v>
          </cell>
        </row>
        <row r="11034">
          <cell r="A11034" t="str">
            <v>822012552</v>
          </cell>
          <cell r="B11034" t="str">
            <v>RA2-b/255 FÜR AP60 TR-V N_ANTRIEB, B-PNEUM.</v>
          </cell>
          <cell r="C11034">
            <v>36.166666666666664</v>
          </cell>
          <cell r="D11034">
            <v>214.59136754077613</v>
          </cell>
          <cell r="E11034">
            <v>271.17470087410953</v>
          </cell>
        </row>
        <row r="11035">
          <cell r="A11035" t="str">
            <v>822012553</v>
          </cell>
          <cell r="B11035" t="str">
            <v>RA2-c/200 FÜR AP60 TR-V SIEM.-ANTRIEB, S-PNEUM.</v>
          </cell>
          <cell r="C11035">
            <v>65.666666666666671</v>
          </cell>
          <cell r="D11035">
            <v>183.77566666666664</v>
          </cell>
          <cell r="E11035">
            <v>250.75633333333334</v>
          </cell>
        </row>
        <row r="11036">
          <cell r="A11036" t="str">
            <v>822012554</v>
          </cell>
          <cell r="B11036" t="str">
            <v>RA2-c/255 FÜR AP60 TR-V SIEM.-ANTRIEB, S-PNEUM.</v>
          </cell>
          <cell r="C11036">
            <v>65.666666666666671</v>
          </cell>
          <cell r="D11036">
            <v>188.25608318812021</v>
          </cell>
          <cell r="E11036">
            <v>293.33941652145359</v>
          </cell>
        </row>
        <row r="11037">
          <cell r="A11037" t="str">
            <v>822012555</v>
          </cell>
          <cell r="B11037" t="str">
            <v>RA2-d/200 FÜR AP60 TR-V N_ANTRIEB, S-PNEUM.</v>
          </cell>
          <cell r="C11037">
            <v>65.666666666666671</v>
          </cell>
          <cell r="D11037">
            <v>184.67766666666668</v>
          </cell>
          <cell r="E11037">
            <v>251.70833333333331</v>
          </cell>
        </row>
        <row r="11038">
          <cell r="A11038" t="str">
            <v>822012556</v>
          </cell>
          <cell r="B11038" t="str">
            <v>RA2-d/255 FÜR AP60 TR-V N_ANTRIEB, S-PNEUM.</v>
          </cell>
          <cell r="C11038">
            <v>65.666666666666671</v>
          </cell>
          <cell r="D11038">
            <v>188.768</v>
          </cell>
          <cell r="E11038">
            <v>255.79866666666666</v>
          </cell>
        </row>
        <row r="11039">
          <cell r="A11039" t="str">
            <v>822012560</v>
          </cell>
          <cell r="B11039" t="str">
            <v>RA1-e FÜR AP110 TR-V N_ANTRIEB, S-PNEUM. KPL.</v>
          </cell>
          <cell r="C11039">
            <v>63.249999999999993</v>
          </cell>
          <cell r="D11039">
            <v>133.49492842837822</v>
          </cell>
          <cell r="E11039">
            <v>254.99492842837822</v>
          </cell>
        </row>
        <row r="11040">
          <cell r="A11040" t="str">
            <v>822012561</v>
          </cell>
          <cell r="B11040" t="str">
            <v>RA1-e FÜR AP110 TR-V N_ANTRIEB, S-PNEUM.ZYL.</v>
          </cell>
          <cell r="C11040">
            <v>73.75</v>
          </cell>
          <cell r="D11040">
            <v>109.06052842837822</v>
          </cell>
          <cell r="E11040">
            <v>243.06052842837821</v>
          </cell>
        </row>
        <row r="11041">
          <cell r="A11041" t="str">
            <v>822012562</v>
          </cell>
          <cell r="B11041" t="str">
            <v>RA1-e FÜR AP110 TR-V N_ANTRIEB, STARR KPL.</v>
          </cell>
          <cell r="C11041">
            <v>62.249999999999993</v>
          </cell>
          <cell r="D11041">
            <v>74.047166889916681</v>
          </cell>
          <cell r="E11041">
            <v>192.0471668899167</v>
          </cell>
        </row>
        <row r="11042">
          <cell r="A11042" t="str">
            <v>822012563</v>
          </cell>
          <cell r="B11042" t="str">
            <v>RA1-e FÜR AP60 TR-V N_ANTRIEB, S-PNEUM. KPL.</v>
          </cell>
          <cell r="C11042">
            <v>54.916666666666671</v>
          </cell>
          <cell r="D11042">
            <v>132.78033333333332</v>
          </cell>
          <cell r="E11042">
            <v>189.02733333333333</v>
          </cell>
        </row>
        <row r="11043">
          <cell r="A11043" t="str">
            <v>822012564</v>
          </cell>
          <cell r="B11043" t="str">
            <v>RA1-e FÜR AP60 TR-V N_ANTRIEB, S-PNEUM.ZYL.</v>
          </cell>
          <cell r="C11043">
            <v>59.916666666666664</v>
          </cell>
          <cell r="D11043">
            <v>106.10877012323</v>
          </cell>
          <cell r="E11043">
            <v>206.44210345656333</v>
          </cell>
        </row>
        <row r="11044">
          <cell r="A11044" t="str">
            <v>822012565</v>
          </cell>
          <cell r="B11044" t="str">
            <v>RA1-e FÜR AP60 TR-V N_ANTRIEB, STARR KPL.</v>
          </cell>
          <cell r="C11044">
            <v>51.416666666666671</v>
          </cell>
          <cell r="D11044">
            <v>73.73240858476845</v>
          </cell>
          <cell r="E11044">
            <v>162.56574191810179</v>
          </cell>
        </row>
        <row r="11045">
          <cell r="A11045" t="str">
            <v>822012566</v>
          </cell>
          <cell r="B11045" t="str">
            <v>RA2-e/200 FÜR AP110 TR-V N_ANTRIEB, S-PNEUM.</v>
          </cell>
          <cell r="C11045">
            <v>67.166666666666671</v>
          </cell>
          <cell r="D11045">
            <v>217.63811469377151</v>
          </cell>
          <cell r="E11045">
            <v>328.22144802710483</v>
          </cell>
        </row>
        <row r="11046">
          <cell r="A11046" t="str">
            <v>822012568</v>
          </cell>
          <cell r="B11046" t="str">
            <v>RA2-e/200 FÜR AP60 TR-V N_ANTRIEB, S-PNEUM.</v>
          </cell>
          <cell r="C11046">
            <v>65.666666666666671</v>
          </cell>
          <cell r="D11046">
            <v>188.42766666666668</v>
          </cell>
          <cell r="E11046">
            <v>255.45833333333331</v>
          </cell>
        </row>
        <row r="11047">
          <cell r="A11047" t="str">
            <v>822012569</v>
          </cell>
          <cell r="B11047" t="str">
            <v>RA2-e/255 FÜR AP60 TR-V N_ANTRIEB, S-PNEUM.</v>
          </cell>
          <cell r="C11047">
            <v>65.666666666666671</v>
          </cell>
          <cell r="D11047">
            <v>192.90811469377152</v>
          </cell>
          <cell r="E11047">
            <v>299.49144802710487</v>
          </cell>
        </row>
        <row r="11048">
          <cell r="A11048" t="str">
            <v>822012580</v>
          </cell>
          <cell r="B11048" t="str">
            <v>RA1-b FÜR LADESCHLEIFE KPL.</v>
          </cell>
          <cell r="C11048">
            <v>62.916666666666664</v>
          </cell>
          <cell r="D11048">
            <v>110.89350152246905</v>
          </cell>
          <cell r="E11048">
            <v>211.72683485580239</v>
          </cell>
        </row>
        <row r="11049">
          <cell r="A11049" t="str">
            <v>822012600</v>
          </cell>
          <cell r="B11049" t="str">
            <v>RA1-f FÜR AP110 TR-V SIEM.-ANTRIEB, S-PNEUM. KPL.</v>
          </cell>
          <cell r="C11049"/>
          <cell r="D11049"/>
          <cell r="E11049"/>
        </row>
        <row r="11050">
          <cell r="A11050" t="str">
            <v>822012601</v>
          </cell>
          <cell r="B11050" t="str">
            <v>RA1-f FÜR AP110 TR-V SIEM.-ANTRIEB, S-PNEUM.ZYL.</v>
          </cell>
          <cell r="C11050"/>
          <cell r="D11050"/>
          <cell r="E11050"/>
        </row>
        <row r="11051">
          <cell r="A11051" t="str">
            <v>822012602</v>
          </cell>
          <cell r="B11051" t="str">
            <v>RA1-f FÜR AP110 TR-V SIEM.-ANTRIEB, STARR KPL.</v>
          </cell>
          <cell r="C11051"/>
          <cell r="D11051"/>
          <cell r="E11051"/>
        </row>
        <row r="11052">
          <cell r="A11052" t="str">
            <v>822012603</v>
          </cell>
          <cell r="B11052" t="str">
            <v>RA1-f FÜR AP60 TR-V SIEM.-ANTRIEB, S-PNEUM. KPL.</v>
          </cell>
          <cell r="C11052"/>
          <cell r="D11052"/>
          <cell r="E11052"/>
        </row>
        <row r="11053">
          <cell r="A11053" t="str">
            <v>822012604</v>
          </cell>
          <cell r="B11053" t="str">
            <v>RA1-f FÜR AP60 TR-V SIEM.-ANTRIEB, S-PNEUM.ZYL.</v>
          </cell>
          <cell r="C11053"/>
          <cell r="D11053"/>
          <cell r="E11053"/>
        </row>
        <row r="11054">
          <cell r="A11054" t="str">
            <v>822012605</v>
          </cell>
          <cell r="B11054" t="str">
            <v>RA1-f FÜR AP60 TR-V SIEM.-ANTRIEB, STARR KPL.</v>
          </cell>
          <cell r="C11054"/>
          <cell r="D11054"/>
          <cell r="E11054"/>
        </row>
        <row r="11055">
          <cell r="A11055" t="str">
            <v>822012606</v>
          </cell>
          <cell r="B11055" t="str">
            <v>RA2-f/200 FÜR AP110 TR-V SIEM.-ANTRIEB, S-PNEUM.</v>
          </cell>
          <cell r="C11055"/>
          <cell r="D11055"/>
          <cell r="E11055"/>
        </row>
        <row r="11056">
          <cell r="A11056" t="str">
            <v>822012607</v>
          </cell>
          <cell r="B11056" t="str">
            <v>RA2-f/255 FÜR AP110 TR-V SIEM.-ANTRIEB, S-PNEUM.</v>
          </cell>
          <cell r="C11056"/>
          <cell r="D11056"/>
          <cell r="E11056"/>
        </row>
        <row r="11057">
          <cell r="A11057" t="str">
            <v>822012608</v>
          </cell>
          <cell r="B11057" t="str">
            <v>RA2-f/200 FÜR AP60 TR-V SIEM.-ANTRIEB, S-PNEUM.</v>
          </cell>
          <cell r="C11057"/>
          <cell r="D11057"/>
          <cell r="E11057"/>
        </row>
        <row r="11058">
          <cell r="A11058" t="str">
            <v>822012609</v>
          </cell>
          <cell r="B11058" t="str">
            <v>RA2-f/255 FÜR AP60 TR-V SIEM.-ANTRIEB, S-PNEUM.</v>
          </cell>
          <cell r="C11058"/>
          <cell r="D11058"/>
          <cell r="E11058"/>
        </row>
        <row r="11059">
          <cell r="A11059" t="str">
            <v>822012620</v>
          </cell>
          <cell r="B11059" t="str">
            <v>RA1-g FÜR AP110 TR-V N_ANTRIEB, S-PNEUM. KPL.</v>
          </cell>
          <cell r="C11059">
            <v>43.4</v>
          </cell>
          <cell r="D11059">
            <v>187.84526098679461</v>
          </cell>
          <cell r="E11059">
            <v>243.24526098679459</v>
          </cell>
        </row>
        <row r="11060">
          <cell r="A11060" t="str">
            <v>822012621</v>
          </cell>
          <cell r="B11060" t="str">
            <v>RA1-g FÜR AP110 TR-V N_ANTRIEB, S-PNEUM.ZYL.</v>
          </cell>
          <cell r="C11060">
            <v>53.15</v>
          </cell>
          <cell r="D11060">
            <v>160.27554662975294</v>
          </cell>
          <cell r="E11060">
            <v>226.42554662975294</v>
          </cell>
        </row>
        <row r="11061">
          <cell r="A11061" t="str">
            <v>822012622</v>
          </cell>
          <cell r="B11061" t="str">
            <v>RA1-g FÜR AP110 TR-V N_ANTRIEB, STARR KPL.</v>
          </cell>
          <cell r="C11061">
            <v>42.65</v>
          </cell>
          <cell r="D11061">
            <v>110.7705</v>
          </cell>
          <cell r="E11061">
            <v>162.9205</v>
          </cell>
        </row>
        <row r="11062">
          <cell r="A11062" t="str">
            <v>822012623</v>
          </cell>
          <cell r="B11062" t="str">
            <v>RA1-g FÜR AP60 TR-V N_ANTRIEB, S-PNEUM. KPL.</v>
          </cell>
          <cell r="C11062"/>
          <cell r="D11062"/>
          <cell r="E11062"/>
        </row>
        <row r="11063">
          <cell r="A11063" t="str">
            <v>822012624</v>
          </cell>
          <cell r="B11063" t="str">
            <v>RA1-g FÜR AP60 TR-V N_ANTRIEB, S-PNEUM.ZYL.</v>
          </cell>
          <cell r="C11063">
            <v>48.85</v>
          </cell>
          <cell r="D11063">
            <v>131.16999999999999</v>
          </cell>
          <cell r="E11063">
            <v>206.02</v>
          </cell>
        </row>
        <row r="11064">
          <cell r="A11064" t="str">
            <v>822012625</v>
          </cell>
          <cell r="B11064" t="str">
            <v>RA1-g FÜR AP60 TR-V N_ANTRIEB, STARR KPL.</v>
          </cell>
          <cell r="C11064">
            <v>39.6</v>
          </cell>
          <cell r="D11064">
            <v>94.78</v>
          </cell>
          <cell r="E11064">
            <v>156.38</v>
          </cell>
        </row>
        <row r="11065">
          <cell r="A11065" t="str">
            <v>822012626</v>
          </cell>
          <cell r="B11065" t="str">
            <v>RA2-g/200 FÜR AP110 TR-V N_ANTRIEB, S-PNEUM.</v>
          </cell>
          <cell r="C11065">
            <v>47.05</v>
          </cell>
          <cell r="D11065">
            <v>292.59879999999998</v>
          </cell>
          <cell r="E11065">
            <v>370.14879999999999</v>
          </cell>
        </row>
        <row r="11066">
          <cell r="A11066" t="str">
            <v>822012627</v>
          </cell>
          <cell r="B11066" t="str">
            <v>RA2-g/255 FÜR AP110 TR-V N_ANTRIEB, S-PNEUM.</v>
          </cell>
          <cell r="C11066"/>
          <cell r="D11066"/>
          <cell r="E11066"/>
        </row>
        <row r="11067">
          <cell r="A11067" t="str">
            <v>822012628</v>
          </cell>
          <cell r="B11067" t="str">
            <v>RA2-g/200 FÜR AP60 TR-V N_ANTRIEB, S-PNEUM.</v>
          </cell>
          <cell r="C11067"/>
          <cell r="D11067"/>
          <cell r="E11067"/>
        </row>
        <row r="11068">
          <cell r="A11068" t="str">
            <v>822012629</v>
          </cell>
          <cell r="B11068" t="str">
            <v>RA2-g/255 FÜR AP60 TR-V N_ANTRIEB, S-PNEUM.</v>
          </cell>
          <cell r="C11068"/>
          <cell r="D11068"/>
          <cell r="E11068"/>
        </row>
        <row r="11069">
          <cell r="A11069" t="str">
            <v>822014002</v>
          </cell>
          <cell r="B11069" t="str">
            <v>RA1 RADSATZ FÜR AP110/ST-V</v>
          </cell>
          <cell r="C11069">
            <v>5</v>
          </cell>
          <cell r="D11069">
            <v>117.33759999999999</v>
          </cell>
          <cell r="E11069">
            <v>122.33759999999999</v>
          </cell>
        </row>
        <row r="11070">
          <cell r="A11070" t="str">
            <v>822014004</v>
          </cell>
          <cell r="B11070" t="str">
            <v>RA1 RADSATZ AP60/ST-V - GEGENRAD2</v>
          </cell>
          <cell r="C11070">
            <v>13.666700000000001</v>
          </cell>
          <cell r="D11070">
            <v>83.897000000000006</v>
          </cell>
          <cell r="E11070">
            <v>97.563699999999997</v>
          </cell>
        </row>
        <row r="11071">
          <cell r="A11071" t="str">
            <v>822014006</v>
          </cell>
          <cell r="B11071" t="str">
            <v>RA1 RADSATZ ST/ST-V</v>
          </cell>
          <cell r="C11071"/>
          <cell r="D11071">
            <v>141.08709999999999</v>
          </cell>
          <cell r="E11071">
            <v>141.08709999999999</v>
          </cell>
        </row>
        <row r="11072">
          <cell r="A11072" t="str">
            <v>822014007</v>
          </cell>
          <cell r="B11072" t="str">
            <v>RA2 RADSATZ FÜR AP110/ST-V KPL.</v>
          </cell>
          <cell r="C11072">
            <v>5</v>
          </cell>
          <cell r="D11072">
            <v>208.87520000000001</v>
          </cell>
          <cell r="E11072">
            <v>213.87520000000001</v>
          </cell>
        </row>
        <row r="11073">
          <cell r="A11073" t="str">
            <v>822014009</v>
          </cell>
          <cell r="B11073" t="str">
            <v>RA2 RADSATZ STAHLTRÄGER/ST-V</v>
          </cell>
          <cell r="C11073"/>
          <cell r="D11073">
            <v>256.3064</v>
          </cell>
          <cell r="E11073">
            <v>256.3064</v>
          </cell>
        </row>
        <row r="11074">
          <cell r="A11074" t="str">
            <v>822014011</v>
          </cell>
          <cell r="B11074" t="str">
            <v>RA1 PNEUMATIKZYLINDER, KPL.</v>
          </cell>
          <cell r="C11074">
            <v>5</v>
          </cell>
          <cell r="D11074">
            <v>31.621053233937801</v>
          </cell>
          <cell r="E11074">
            <v>39.121053233937801</v>
          </cell>
        </row>
        <row r="11075">
          <cell r="A11075" t="str">
            <v>822014012</v>
          </cell>
          <cell r="B11075" t="str">
            <v>RA1 PNEUMATIK, KPL.</v>
          </cell>
          <cell r="C11075">
            <v>5</v>
          </cell>
          <cell r="D11075">
            <v>64.703062892876432</v>
          </cell>
          <cell r="E11075">
            <v>72.203062892876432</v>
          </cell>
        </row>
        <row r="11076">
          <cell r="A11076" t="str">
            <v>822014013</v>
          </cell>
          <cell r="B11076" t="str">
            <v>RA1 STARR, KPL.</v>
          </cell>
          <cell r="C11076">
            <v>5</v>
          </cell>
          <cell r="D11076">
            <v>11.6607</v>
          </cell>
          <cell r="E11076">
            <v>16.660699999999999</v>
          </cell>
        </row>
        <row r="11077">
          <cell r="A11077" t="str">
            <v>822014015</v>
          </cell>
          <cell r="B11077" t="str">
            <v>RA2 RADSATZ BEI AP60/ST-V - GEGENRAD 1</v>
          </cell>
          <cell r="C11077">
            <v>19.833300000000001</v>
          </cell>
          <cell r="D11077">
            <v>180.59819999999999</v>
          </cell>
          <cell r="E11077">
            <v>200.4315</v>
          </cell>
        </row>
        <row r="11078">
          <cell r="A11078" t="str">
            <v>822014016</v>
          </cell>
          <cell r="B11078" t="str">
            <v>RA2 RADSATZ AP60/ST-V - GEGENRAD2</v>
          </cell>
          <cell r="C11078">
            <v>15.166700000000001</v>
          </cell>
          <cell r="D11078">
            <v>163.17400000000001</v>
          </cell>
          <cell r="E11078">
            <v>178.3407</v>
          </cell>
        </row>
        <row r="11079">
          <cell r="A11079" t="str">
            <v>822014019</v>
          </cell>
          <cell r="B11079" t="str">
            <v>RA1 RADSATZ AP60/ST-V - GEGENRAD 1</v>
          </cell>
          <cell r="C11079">
            <v>21</v>
          </cell>
          <cell r="D11079">
            <v>92.751599999999996</v>
          </cell>
          <cell r="E11079">
            <v>113.7516</v>
          </cell>
        </row>
        <row r="11080">
          <cell r="A11080" t="str">
            <v>822014020</v>
          </cell>
          <cell r="B11080" t="str">
            <v>RA2 PNEUMATIK-VENTILE, KPL.</v>
          </cell>
          <cell r="C11080">
            <v>5</v>
          </cell>
          <cell r="D11080">
            <v>65.628399999999999</v>
          </cell>
          <cell r="E11080">
            <v>70.628399999999999</v>
          </cell>
        </row>
        <row r="11081">
          <cell r="A11081" t="str">
            <v>822014051</v>
          </cell>
          <cell r="B11081" t="str">
            <v>RADSATZ BEI AP110, ST-V, N_MOTOR, BLICKLE RAD,</v>
          </cell>
          <cell r="C11081">
            <v>8.9166666666666661</v>
          </cell>
          <cell r="D11081">
            <v>83.048371428571429</v>
          </cell>
          <cell r="E11081">
            <v>97.381704761904757</v>
          </cell>
        </row>
        <row r="11082">
          <cell r="A11082" t="str">
            <v>822014052</v>
          </cell>
          <cell r="B11082" t="str">
            <v>RADSATZ BEI AP110, ST-V, N_MOTOR, BLICKLE RAD,</v>
          </cell>
          <cell r="C11082">
            <v>5</v>
          </cell>
          <cell r="D11082">
            <v>148.62119999999999</v>
          </cell>
          <cell r="E11082">
            <v>153.62119999999999</v>
          </cell>
        </row>
        <row r="11083">
          <cell r="A11083" t="str">
            <v>822014053</v>
          </cell>
          <cell r="B11083" t="str">
            <v>RADSATZ BEI AP60, ST-V, N_MOTOR, BLICKLE RAD,</v>
          </cell>
          <cell r="C11083">
            <v>9</v>
          </cell>
          <cell r="D11083">
            <v>87.107100000000003</v>
          </cell>
          <cell r="E11083">
            <v>96.107100000000003</v>
          </cell>
        </row>
        <row r="11084">
          <cell r="A11084" t="str">
            <v>822014055</v>
          </cell>
          <cell r="B11084" t="str">
            <v>RADSATZ BEI AP60, ST-V, N_GETR.MOT. RA1</v>
          </cell>
          <cell r="C11084">
            <v>9</v>
          </cell>
          <cell r="D11084">
            <v>89.208500000000001</v>
          </cell>
          <cell r="E11084">
            <v>98.208500000000001</v>
          </cell>
        </row>
        <row r="11085">
          <cell r="A11085" t="str">
            <v>822014063</v>
          </cell>
          <cell r="B11085" t="str">
            <v>HALTERUNG FÜR GEGENRAD 2 (BLICKLE) RRA ST-V AP60</v>
          </cell>
          <cell r="C11085">
            <v>0</v>
          </cell>
          <cell r="D11085">
            <v>9</v>
          </cell>
          <cell r="E11085">
            <v>9</v>
          </cell>
        </row>
        <row r="11086">
          <cell r="A11086" t="str">
            <v>822014500</v>
          </cell>
          <cell r="B11086" t="str">
            <v>RA1-a FÜR AP110 ST-V N_ANTRIEB</v>
          </cell>
          <cell r="C11086">
            <v>29.25</v>
          </cell>
          <cell r="D11086">
            <v>99.986857457722323</v>
          </cell>
          <cell r="E11086">
            <v>156.73685745772232</v>
          </cell>
        </row>
        <row r="11087">
          <cell r="A11087" t="str">
            <v>822014501</v>
          </cell>
          <cell r="B11087" t="str">
            <v>RA1-a PNEUMATIK, KPL.</v>
          </cell>
          <cell r="C11087">
            <v>5</v>
          </cell>
          <cell r="D11087">
            <v>70.47128560613838</v>
          </cell>
          <cell r="E11087">
            <v>77.97128560613838</v>
          </cell>
        </row>
        <row r="11088">
          <cell r="A11088" t="str">
            <v>822014502</v>
          </cell>
          <cell r="B11088" t="str">
            <v>RA1-a PNEUMATIKZYLINDER, KPL.</v>
          </cell>
          <cell r="C11088">
            <v>5</v>
          </cell>
          <cell r="D11088">
            <v>39.667289576287054</v>
          </cell>
          <cell r="E11088">
            <v>47.167289576287054</v>
          </cell>
        </row>
        <row r="11089">
          <cell r="A11089" t="str">
            <v>822014503</v>
          </cell>
          <cell r="B11089" t="str">
            <v>RA1-a STARR, KPL.</v>
          </cell>
          <cell r="C11089">
            <v>1</v>
          </cell>
          <cell r="D11089">
            <v>4.7759</v>
          </cell>
          <cell r="E11089">
            <v>6.2759</v>
          </cell>
        </row>
        <row r="11090">
          <cell r="A11090" t="str">
            <v>822014504</v>
          </cell>
          <cell r="B11090" t="str">
            <v>RA1-b PNEUMATIK, KPL.</v>
          </cell>
          <cell r="C11090">
            <v>5</v>
          </cell>
          <cell r="D11090">
            <v>96.248518020546229</v>
          </cell>
          <cell r="E11090">
            <v>103.74851802054624</v>
          </cell>
        </row>
        <row r="11091">
          <cell r="A11091" t="str">
            <v>822014505</v>
          </cell>
          <cell r="B11091" t="str">
            <v>RA1-b PNEUMATIKZYLINDER, KPL.--&gt;822014508</v>
          </cell>
          <cell r="C11091">
            <v>0</v>
          </cell>
          <cell r="D11091">
            <v>54.006840915383115</v>
          </cell>
          <cell r="E11091">
            <v>54.006840915383115</v>
          </cell>
        </row>
        <row r="11092">
          <cell r="A11092" t="str">
            <v>822014506</v>
          </cell>
          <cell r="B11092" t="str">
            <v>RA1-b/c/d/e/f/g STARR, KPL.</v>
          </cell>
          <cell r="C11092">
            <v>1.5</v>
          </cell>
          <cell r="D11092">
            <v>7.0298999999999996</v>
          </cell>
          <cell r="E11092">
            <v>8.5298999999999996</v>
          </cell>
        </row>
        <row r="11093">
          <cell r="A11093" t="str">
            <v>822014507</v>
          </cell>
          <cell r="B11093" t="str">
            <v>RA1-b/d FÜR AP110 TR-V N_ANTRIEB</v>
          </cell>
          <cell r="C11093">
            <v>52.25</v>
          </cell>
          <cell r="D11093">
            <v>63.039333333333332</v>
          </cell>
          <cell r="E11093">
            <v>117.081</v>
          </cell>
        </row>
        <row r="11094">
          <cell r="A11094" t="str">
            <v>822014508</v>
          </cell>
          <cell r="B11094" t="str">
            <v>RA1-b PNEUMATIKZYLINDER, KPL.</v>
          </cell>
          <cell r="C11094">
            <v>5</v>
          </cell>
          <cell r="D11094">
            <v>42.213630959949143</v>
          </cell>
          <cell r="E11094">
            <v>49.713630959949143</v>
          </cell>
        </row>
        <row r="11095">
          <cell r="A11095" t="str">
            <v>822014510</v>
          </cell>
          <cell r="B11095" t="str">
            <v>RA1-a FÜR AP60 ST-V N_ANTRIEB</v>
          </cell>
          <cell r="C11095">
            <v>0.5</v>
          </cell>
          <cell r="D11095">
            <v>92.625399999999999</v>
          </cell>
          <cell r="E11095">
            <v>93.125399999999999</v>
          </cell>
        </row>
        <row r="11096">
          <cell r="A11096" t="str">
            <v>822014511</v>
          </cell>
          <cell r="B11096" t="str">
            <v>RA1-b FÜR AP60 TR-V N_ANTRIEB</v>
          </cell>
          <cell r="C11096">
            <v>6.5667</v>
          </cell>
          <cell r="D11096">
            <v>60.216999999999999</v>
          </cell>
          <cell r="E11096">
            <v>66.783699999999996</v>
          </cell>
        </row>
        <row r="11097">
          <cell r="A11097" t="str">
            <v>822014512</v>
          </cell>
          <cell r="B11097" t="str">
            <v>RA1-d FÜR AP60 TR-V N_ANTRIEB</v>
          </cell>
          <cell r="C11097">
            <v>41.416666666666664</v>
          </cell>
          <cell r="D11097">
            <v>62.274666666666661</v>
          </cell>
          <cell r="E11097">
            <v>104.87166666666666</v>
          </cell>
        </row>
        <row r="11098">
          <cell r="A11098" t="str">
            <v>822014520</v>
          </cell>
          <cell r="B11098" t="str">
            <v>RA1-c FÜR AP110 TR-V SIEM.-ANTRIEB</v>
          </cell>
          <cell r="C11098">
            <v>52.25</v>
          </cell>
          <cell r="D11098">
            <v>62.137333333333331</v>
          </cell>
          <cell r="E11098">
            <v>116.14566666666667</v>
          </cell>
        </row>
        <row r="11099">
          <cell r="A11099" t="str">
            <v>822014521</v>
          </cell>
          <cell r="B11099" t="str">
            <v>RA1-c/d/e/f/g S-PNEUMATIK, KPL.</v>
          </cell>
          <cell r="C11099">
            <v>4.75</v>
          </cell>
          <cell r="D11099">
            <v>82.236220000000003</v>
          </cell>
          <cell r="E11099">
            <v>89.486220000000003</v>
          </cell>
        </row>
        <row r="11100">
          <cell r="A11100" t="str">
            <v>822014522</v>
          </cell>
          <cell r="B11100" t="str">
            <v>RA1-c/d/e/f/g S-PNEUMATIKZYLINDER, KPL.</v>
          </cell>
          <cell r="C11100">
            <v>4</v>
          </cell>
          <cell r="D11100">
            <v>41.337220000000002</v>
          </cell>
          <cell r="E11100">
            <v>46.837220000000002</v>
          </cell>
        </row>
        <row r="11101">
          <cell r="A11101" t="str">
            <v>822014524</v>
          </cell>
          <cell r="B11101" t="str">
            <v>RA1-c/d/e/f/g FEDERRÜCKSTELLUNG, KPL.</v>
          </cell>
          <cell r="C11101">
            <v>4</v>
          </cell>
          <cell r="D11101">
            <v>13.329285642958329</v>
          </cell>
          <cell r="E11101">
            <v>19.329285642958329</v>
          </cell>
        </row>
        <row r="11102">
          <cell r="A11102" t="str">
            <v>822014530</v>
          </cell>
          <cell r="B11102" t="str">
            <v>RA1-c FÜR AP60 TR-V SIEM.-ANTRIEB</v>
          </cell>
          <cell r="C11102">
            <v>41.416666666666664</v>
          </cell>
          <cell r="D11102">
            <v>61.388333333333335</v>
          </cell>
          <cell r="E11102">
            <v>103.95233333333331</v>
          </cell>
        </row>
        <row r="11103">
          <cell r="A11103" t="str">
            <v>822014537</v>
          </cell>
          <cell r="B11103" t="str">
            <v>RA-ZWANGSFÜHRUNG AN AP FÜR ST-V, KPL.</v>
          </cell>
          <cell r="C11103">
            <v>0</v>
          </cell>
          <cell r="D11103">
            <v>22.439</v>
          </cell>
          <cell r="E11103">
            <v>22.439</v>
          </cell>
        </row>
        <row r="11104">
          <cell r="A11104" t="str">
            <v>822014541</v>
          </cell>
          <cell r="B11104" t="str">
            <v>RA2-b/200 FÜR AP110 TR-V N_ANTRIEB</v>
          </cell>
          <cell r="C11104">
            <v>14.8667</v>
          </cell>
          <cell r="D11104">
            <v>100.38549999999999</v>
          </cell>
          <cell r="E11104">
            <v>115.2522</v>
          </cell>
        </row>
        <row r="11105">
          <cell r="A11105" t="str">
            <v>822014543</v>
          </cell>
          <cell r="B11105" t="str">
            <v>RA2-c/200 FÜR AP110 TR-V SIEM.-ANTRIEB</v>
          </cell>
          <cell r="C11105">
            <v>56.666666666666671</v>
          </cell>
          <cell r="D11105">
            <v>116.21033333333332</v>
          </cell>
          <cell r="E11105">
            <v>174.12433333333331</v>
          </cell>
        </row>
        <row r="11106">
          <cell r="A11106" t="str">
            <v>822014544</v>
          </cell>
          <cell r="B11106" t="str">
            <v>RA2-c/255 FÜR AP110 TR-V SIEM.-ANTRIEB</v>
          </cell>
          <cell r="C11106">
            <v>57.166666666666671</v>
          </cell>
          <cell r="D11106">
            <v>120.39066666666668</v>
          </cell>
          <cell r="E11106">
            <v>178.80466666666666</v>
          </cell>
        </row>
        <row r="11107">
          <cell r="A11107" t="str">
            <v>822014545</v>
          </cell>
          <cell r="B11107" t="str">
            <v>RA2-d/200 FÜR AP110 TR-V N_ANTRIEB</v>
          </cell>
          <cell r="C11107">
            <v>56.666666666666671</v>
          </cell>
          <cell r="D11107">
            <v>116.392</v>
          </cell>
          <cell r="E11107">
            <v>174.27266666666668</v>
          </cell>
        </row>
        <row r="11108">
          <cell r="A11108" t="str">
            <v>822014546</v>
          </cell>
          <cell r="B11108" t="str">
            <v>RA2-b/200 PNEUMATIK, KPL.</v>
          </cell>
          <cell r="C11108">
            <v>5</v>
          </cell>
          <cell r="D11108">
            <v>127.51851802054624</v>
          </cell>
          <cell r="E11108">
            <v>135.01851802054622</v>
          </cell>
        </row>
        <row r="11109">
          <cell r="A11109" t="str">
            <v>822014547</v>
          </cell>
          <cell r="B11109" t="str">
            <v>RA2-b/255 PNEUMATIK, KPL.</v>
          </cell>
          <cell r="C11109">
            <v>5</v>
          </cell>
          <cell r="D11109">
            <v>130.64851802054622</v>
          </cell>
          <cell r="E11109">
            <v>138.14851802054622</v>
          </cell>
        </row>
        <row r="11110">
          <cell r="A11110" t="str">
            <v>822014548</v>
          </cell>
          <cell r="B11110" t="str">
            <v>RA2-c/d/e/f/g 200 S-PNEUMATIK, KPL.</v>
          </cell>
          <cell r="C11110">
            <v>4.75</v>
          </cell>
          <cell r="D11110">
            <v>106.98622</v>
          </cell>
          <cell r="E11110">
            <v>114.23622</v>
          </cell>
        </row>
        <row r="11111">
          <cell r="A11111" t="str">
            <v>822014549</v>
          </cell>
          <cell r="B11111" t="str">
            <v>RA2-c/d/e/f/g 255 S-PNEUMATIK, KPL.</v>
          </cell>
          <cell r="C11111">
            <v>5</v>
          </cell>
          <cell r="D11111">
            <v>92.414666666666662</v>
          </cell>
          <cell r="E11111">
            <v>97.498000000000005</v>
          </cell>
        </row>
        <row r="11112">
          <cell r="A11112" t="str">
            <v>822014550</v>
          </cell>
          <cell r="B11112" t="str">
            <v>RA2-c/d/e/f/g FEDERRÜCKSTELLUNG, KPL.</v>
          </cell>
          <cell r="C11112">
            <v>1</v>
          </cell>
          <cell r="D11112">
            <v>10.615399999999999</v>
          </cell>
          <cell r="E11112">
            <v>12.115399999999999</v>
          </cell>
        </row>
        <row r="11113">
          <cell r="A11113" t="str">
            <v>822014550_1</v>
          </cell>
          <cell r="B11113" t="str">
            <v>RA2-c/d/e/f/g FEDERRÜCKSTELLUNG, KPL.</v>
          </cell>
          <cell r="C11113">
            <v>1</v>
          </cell>
          <cell r="D11113">
            <v>10.615399999999999</v>
          </cell>
          <cell r="E11113">
            <v>12.115399999999999</v>
          </cell>
        </row>
        <row r="11114">
          <cell r="A11114" t="str">
            <v>822014551</v>
          </cell>
          <cell r="B11114" t="str">
            <v>RA2-b/200 FÜR AP60 TR-V N_ANTRIEB</v>
          </cell>
          <cell r="C11114">
            <v>13.8667</v>
          </cell>
          <cell r="D11114">
            <v>75.129900000000006</v>
          </cell>
          <cell r="E11114">
            <v>88.996600000000001</v>
          </cell>
        </row>
        <row r="11115">
          <cell r="A11115" t="str">
            <v>822014552</v>
          </cell>
          <cell r="B11115" t="str">
            <v>RA2-b/255 FÜR AP60 TR-V N_ANTRIEB</v>
          </cell>
          <cell r="C11115">
            <v>13.7667</v>
          </cell>
          <cell r="D11115">
            <v>76.079499999999996</v>
          </cell>
          <cell r="E11115">
            <v>89.846199999999996</v>
          </cell>
        </row>
        <row r="11116">
          <cell r="A11116" t="str">
            <v>822014553</v>
          </cell>
          <cell r="B11116" t="str">
            <v>RA2-c/200 FÜR AP60 TR-V SIEM.-ANTRIEB</v>
          </cell>
          <cell r="C11116">
            <v>54.666666666666671</v>
          </cell>
          <cell r="D11116">
            <v>94.06</v>
          </cell>
          <cell r="E11116">
            <v>149.89066666666668</v>
          </cell>
        </row>
        <row r="11117">
          <cell r="A11117" t="str">
            <v>822014554</v>
          </cell>
          <cell r="B11117" t="str">
            <v>RA2-c/255 FÜR AP60 TR-V SIEM.-ANTRIEB</v>
          </cell>
          <cell r="C11117">
            <v>54.666666666666671</v>
          </cell>
          <cell r="D11117">
            <v>95.120333333333321</v>
          </cell>
          <cell r="E11117">
            <v>150.95099999999999</v>
          </cell>
        </row>
        <row r="11118">
          <cell r="A11118" t="str">
            <v>822014555</v>
          </cell>
          <cell r="B11118" t="str">
            <v>RA2-d/200 FÜR AP60 TR-V N_ANTRIEB</v>
          </cell>
          <cell r="C11118">
            <v>54.666666666666671</v>
          </cell>
          <cell r="D11118">
            <v>94.962000000000003</v>
          </cell>
          <cell r="E11118">
            <v>150.84266666666664</v>
          </cell>
        </row>
        <row r="11119">
          <cell r="A11119" t="str">
            <v>822014556</v>
          </cell>
          <cell r="B11119" t="str">
            <v>RA2-d/255 FÜR AP60 TR-V N_ANTRIEB</v>
          </cell>
          <cell r="C11119">
            <v>54.666666666666671</v>
          </cell>
          <cell r="D11119">
            <v>96.022333333333336</v>
          </cell>
          <cell r="E11119">
            <v>151.90299999999999</v>
          </cell>
        </row>
        <row r="11120">
          <cell r="A11120" t="str">
            <v>822014560</v>
          </cell>
          <cell r="B11120" t="str">
            <v>RA1-e FÜR AP110 TR-V N_ANTRIEB</v>
          </cell>
          <cell r="C11120">
            <v>52.25</v>
          </cell>
          <cell r="D11120">
            <v>67.189266889916681</v>
          </cell>
          <cell r="E11120">
            <v>173.18926688991669</v>
          </cell>
        </row>
        <row r="11121">
          <cell r="A11121" t="str">
            <v>822014561</v>
          </cell>
          <cell r="B11121" t="str">
            <v>RA1-e FÜR AP60 TR-V N_ANTRIEB</v>
          </cell>
          <cell r="C11121">
            <v>41.416666666666664</v>
          </cell>
          <cell r="D11121">
            <v>66.424508584768461</v>
          </cell>
          <cell r="E11121">
            <v>143.25784191810178</v>
          </cell>
        </row>
        <row r="11122">
          <cell r="A11122" t="str">
            <v>822014566</v>
          </cell>
          <cell r="B11122" t="str">
            <v>RA2-e/200 FÜR AP110 TR-V N_ANTRIEB</v>
          </cell>
          <cell r="C11122">
            <v>56.166666666666671</v>
          </cell>
          <cell r="D11122">
            <v>127.92245315530997</v>
          </cell>
          <cell r="E11122">
            <v>223.00578648864328</v>
          </cell>
        </row>
        <row r="11123">
          <cell r="A11123" t="str">
            <v>822014568</v>
          </cell>
          <cell r="B11123" t="str">
            <v>RA2-e/200 FÜR AP60 TR-V N_ANTRIEB</v>
          </cell>
          <cell r="C11123">
            <v>54.666666666666671</v>
          </cell>
          <cell r="D11123">
            <v>98.712000000000003</v>
          </cell>
          <cell r="E11123">
            <v>154.59266666666664</v>
          </cell>
        </row>
        <row r="11124">
          <cell r="A11124" t="str">
            <v>822014569</v>
          </cell>
          <cell r="B11124" t="str">
            <v>RA2-e/255 FÜR AP60 TR-V N_ANTRIEB</v>
          </cell>
          <cell r="C11124">
            <v>54.666666666666671</v>
          </cell>
          <cell r="D11124">
            <v>99.772333333333322</v>
          </cell>
          <cell r="E11124">
            <v>155.65299999999999</v>
          </cell>
        </row>
        <row r="11125">
          <cell r="A11125" t="str">
            <v>822014590</v>
          </cell>
          <cell r="B11125" t="str">
            <v>GEGENRAD RA-a, KPL.</v>
          </cell>
          <cell r="C11125">
            <v>3.25</v>
          </cell>
          <cell r="D11125">
            <v>5.8475000000000001</v>
          </cell>
          <cell r="E11125">
            <v>19.0975</v>
          </cell>
        </row>
        <row r="11126">
          <cell r="A11126" t="str">
            <v>822014591</v>
          </cell>
          <cell r="B11126" t="str">
            <v>GEGENRAD RA-b-e, KPL.</v>
          </cell>
          <cell r="C11126">
            <v>2.0499999999999998</v>
          </cell>
          <cell r="D11126">
            <v>9.6065927999999996</v>
          </cell>
          <cell r="E11126">
            <v>11.656592799999999</v>
          </cell>
        </row>
        <row r="11127">
          <cell r="A11127" t="str">
            <v>822014592</v>
          </cell>
          <cell r="B11127" t="str">
            <v>GEGENRAD D=140 KPL. (ERSETZT 924071017)</v>
          </cell>
          <cell r="C11127">
            <v>5.5</v>
          </cell>
          <cell r="D11127">
            <v>13.16</v>
          </cell>
          <cell r="E11127">
            <v>31.16</v>
          </cell>
        </row>
        <row r="11128">
          <cell r="A11128" t="str">
            <v>822014593</v>
          </cell>
          <cell r="B11128" t="str">
            <v>GEGENRAD D=80 KPL. (ERSETZT 924071015)</v>
          </cell>
          <cell r="C11128">
            <v>3.25</v>
          </cell>
          <cell r="D11128">
            <v>9.1374999999999993</v>
          </cell>
          <cell r="E11128">
            <v>27.387499999999999</v>
          </cell>
        </row>
        <row r="11129">
          <cell r="A11129" t="str">
            <v>822014594</v>
          </cell>
          <cell r="B11129" t="str">
            <v>UMBAUSATZ ANTRIEBSRAD F. AP110 KPL. (ERSETZT</v>
          </cell>
          <cell r="C11129">
            <v>0.75</v>
          </cell>
          <cell r="D11129">
            <v>30.291599999999999</v>
          </cell>
          <cell r="E11129">
            <v>31.041599999999999</v>
          </cell>
        </row>
        <row r="11130">
          <cell r="A11130" t="str">
            <v>822014595</v>
          </cell>
          <cell r="B11130" t="str">
            <v>UMBAUSATZ ANTRIEBSRAD F.AP60 KPL. (ERSETZT</v>
          </cell>
          <cell r="C11130">
            <v>1.25</v>
          </cell>
          <cell r="D11130">
            <v>26.85</v>
          </cell>
          <cell r="E11130">
            <v>30.6</v>
          </cell>
        </row>
        <row r="11131">
          <cell r="A11131" t="str">
            <v>822014596</v>
          </cell>
          <cell r="B11131" t="str">
            <v>EINLAUFSCHUTZ REIBRADANTRIEB AP110 KPL.</v>
          </cell>
          <cell r="C11131"/>
          <cell r="D11131"/>
          <cell r="E11131"/>
        </row>
        <row r="11132">
          <cell r="A11132" t="str">
            <v>822014597</v>
          </cell>
          <cell r="B11132" t="str">
            <v>EINLAUFSCHUTZ REIBRADANTRIEB AP60 KPL.</v>
          </cell>
          <cell r="C11132">
            <v>21.5</v>
          </cell>
          <cell r="D11132">
            <v>43.18</v>
          </cell>
          <cell r="E11132">
            <v>72.680000000000007</v>
          </cell>
        </row>
        <row r="11133">
          <cell r="A11133" t="str">
            <v>822014598</v>
          </cell>
          <cell r="B11133" t="str">
            <v>GEGENRAD RA-f/g, KPL.</v>
          </cell>
          <cell r="C11133">
            <v>2.15</v>
          </cell>
          <cell r="D11133">
            <v>10.45257024</v>
          </cell>
          <cell r="E11133">
            <v>12.602570239999999</v>
          </cell>
        </row>
        <row r="11134">
          <cell r="A11134" t="str">
            <v>822014600</v>
          </cell>
          <cell r="B11134" t="str">
            <v>RA1-f FÜR AP110 TR-V SIEM.-ANTRIEB</v>
          </cell>
          <cell r="C11134"/>
          <cell r="D11134"/>
          <cell r="E11134"/>
        </row>
        <row r="11135">
          <cell r="A11135" t="str">
            <v>822014601</v>
          </cell>
          <cell r="B11135" t="str">
            <v>RA1-f FÜR AP60 TR-V SIEM.-ANTRIEB</v>
          </cell>
          <cell r="C11135"/>
          <cell r="D11135"/>
          <cell r="E11135"/>
        </row>
        <row r="11136">
          <cell r="A11136" t="str">
            <v>822014602</v>
          </cell>
          <cell r="B11136" t="str">
            <v>RA2-f/200 FÜR AP110 TR-V SIEM.-ANTRIEB</v>
          </cell>
          <cell r="C11136"/>
          <cell r="D11136"/>
          <cell r="E11136"/>
        </row>
        <row r="11137">
          <cell r="A11137" t="str">
            <v>822014603</v>
          </cell>
          <cell r="B11137" t="str">
            <v>RA2-f/255 FÜR AP110 TR-V SIEM.-ANTRIEB</v>
          </cell>
          <cell r="C11137"/>
          <cell r="D11137"/>
          <cell r="E11137"/>
        </row>
        <row r="11138">
          <cell r="A11138" t="str">
            <v>822014605</v>
          </cell>
          <cell r="B11138" t="str">
            <v>RA2-f/200 FÜR AP60 TR-V SIEM.-ANTRIEB</v>
          </cell>
          <cell r="C11138"/>
          <cell r="D11138"/>
          <cell r="E11138"/>
        </row>
        <row r="11139">
          <cell r="A11139" t="str">
            <v>822014606</v>
          </cell>
          <cell r="B11139" t="str">
            <v>RA2-f/255 FÜR AP60 TR-V SIEM.-ANTRIEB</v>
          </cell>
          <cell r="C11139"/>
          <cell r="D11139"/>
          <cell r="E11139"/>
        </row>
        <row r="11140">
          <cell r="A11140" t="str">
            <v>822014620</v>
          </cell>
          <cell r="B11140" t="str">
            <v>RA1-g FÜR AP110 TR-V N_ANTRIEB</v>
          </cell>
          <cell r="C11140">
            <v>32.65</v>
          </cell>
          <cell r="D11140">
            <v>104.65084098679461</v>
          </cell>
          <cell r="E11140">
            <v>144.80084098679458</v>
          </cell>
        </row>
        <row r="11141">
          <cell r="A11141" t="str">
            <v>822014621</v>
          </cell>
          <cell r="B11141" t="str">
            <v>RA1-g FÜR AP60 TR-V N_ANTRIEB</v>
          </cell>
          <cell r="C11141">
            <v>29.150000000000002</v>
          </cell>
          <cell r="D11141">
            <v>93.899045006886212</v>
          </cell>
          <cell r="E11141">
            <v>140.54904500688622</v>
          </cell>
        </row>
        <row r="11142">
          <cell r="A11142" t="str">
            <v>822014622</v>
          </cell>
          <cell r="B11142" t="str">
            <v>RA2-g/200 FÜR AP110 TR-V N_ANTRIEB</v>
          </cell>
          <cell r="C11142">
            <v>36.299999999999997</v>
          </cell>
          <cell r="D11142">
            <v>184.65440000000001</v>
          </cell>
          <cell r="E11142">
            <v>246.95439999999999</v>
          </cell>
        </row>
        <row r="11143">
          <cell r="A11143" t="str">
            <v>822014623</v>
          </cell>
          <cell r="B11143" t="str">
            <v>RA2-g/255 FÜR AP110 TR-V N_ANTRIEB</v>
          </cell>
          <cell r="C11143"/>
          <cell r="D11143"/>
          <cell r="E11143"/>
        </row>
        <row r="11144">
          <cell r="A11144" t="str">
            <v>822014625</v>
          </cell>
          <cell r="B11144" t="str">
            <v>RA2-g/200 FÜR AP60 TR-V N_ANTRIEB</v>
          </cell>
          <cell r="C11144"/>
          <cell r="D11144"/>
          <cell r="E11144"/>
        </row>
        <row r="11145">
          <cell r="A11145" t="str">
            <v>822014626</v>
          </cell>
          <cell r="B11145" t="str">
            <v>RA2-g/255 FÜR AP60 TR-V N_ANTRIEB</v>
          </cell>
          <cell r="C11145">
            <v>45.7</v>
          </cell>
          <cell r="D11145">
            <v>104.16</v>
          </cell>
          <cell r="E11145">
            <v>178.36</v>
          </cell>
        </row>
        <row r="11146">
          <cell r="A11146" t="str">
            <v>822014631</v>
          </cell>
          <cell r="B11146" t="str">
            <v>RA1-c/d/e/f/g ZYLINDER KPL. FÜR S-PNEUMATIK</v>
          </cell>
          <cell r="C11146">
            <v>0.75</v>
          </cell>
          <cell r="D11146">
            <v>35.49</v>
          </cell>
          <cell r="E11146">
            <v>37.24</v>
          </cell>
        </row>
        <row r="11147">
          <cell r="A11147" t="str">
            <v>822014632</v>
          </cell>
          <cell r="B11147" t="str">
            <v>RA1-c/d/e/f/g ZYLINDER KPL. FÜR S-PN.ZYLINDER</v>
          </cell>
          <cell r="C11147">
            <v>0.75</v>
          </cell>
          <cell r="D11147">
            <v>33.729999999999997</v>
          </cell>
          <cell r="E11147">
            <v>35.479999999999997</v>
          </cell>
        </row>
        <row r="11148">
          <cell r="A11148" t="str">
            <v>822014633</v>
          </cell>
          <cell r="B11148" t="str">
            <v>RA2-c/d/e/f/g-200 ZYLINDER KPL. FÜR S-PNEUMATIK</v>
          </cell>
          <cell r="C11148">
            <v>0.75</v>
          </cell>
          <cell r="D11148">
            <v>44.55</v>
          </cell>
          <cell r="E11148">
            <v>46.3</v>
          </cell>
        </row>
        <row r="11149">
          <cell r="A11149" t="str">
            <v>822014634</v>
          </cell>
          <cell r="B11149" t="str">
            <v>RA2-c/d/e/f/g-255 ZYLINDER KPL. FÜR S-PNEUMATIK</v>
          </cell>
          <cell r="C11149"/>
          <cell r="D11149"/>
          <cell r="E11149"/>
        </row>
        <row r="11150">
          <cell r="A11150" t="str">
            <v>822014641</v>
          </cell>
          <cell r="B11150" t="str">
            <v>RA1-c/d/e/f/g VENTIL KPL. FÜR S-PNEUMATIK</v>
          </cell>
          <cell r="C11150">
            <v>0.75</v>
          </cell>
          <cell r="D11150">
            <v>37.83</v>
          </cell>
          <cell r="E11150">
            <v>39.58</v>
          </cell>
        </row>
        <row r="11151">
          <cell r="A11151" t="str">
            <v>822014642</v>
          </cell>
          <cell r="B11151" t="str">
            <v>RA2-c/d/e/f/g VENTIL KPL. FÜR S-PNEUMATIK</v>
          </cell>
          <cell r="C11151">
            <v>0.75</v>
          </cell>
          <cell r="D11151">
            <v>53.52</v>
          </cell>
          <cell r="E11151">
            <v>55.27</v>
          </cell>
        </row>
        <row r="11152">
          <cell r="A11152" t="str">
            <v>822016001</v>
          </cell>
          <cell r="B11152" t="str">
            <v>RRA GEGENRADHALTER--&gt; Weiterbearb. (Zusatztext)</v>
          </cell>
          <cell r="C11152">
            <v>0</v>
          </cell>
          <cell r="D11152">
            <v>55.04</v>
          </cell>
          <cell r="E11152">
            <v>55.04</v>
          </cell>
        </row>
        <row r="11153">
          <cell r="A11153" t="str">
            <v>822016003</v>
          </cell>
          <cell r="B11153" t="str">
            <v>RRA GEGENRADHALTER F.STAHL-V(AP60)</v>
          </cell>
          <cell r="C11153">
            <v>1.5</v>
          </cell>
          <cell r="D11153">
            <v>55.04</v>
          </cell>
          <cell r="E11153">
            <v>56.54</v>
          </cell>
        </row>
        <row r="11154">
          <cell r="A11154" t="str">
            <v>822016005</v>
          </cell>
          <cell r="B11154" t="str">
            <v>RRA ANTRIEBSWELLE F.STAHL-V(AP110/ST)</v>
          </cell>
          <cell r="C11154">
            <v>0</v>
          </cell>
          <cell r="D11154">
            <v>25.8</v>
          </cell>
          <cell r="E11154">
            <v>25.8</v>
          </cell>
        </row>
        <row r="11155">
          <cell r="A11155" t="str">
            <v>822016008</v>
          </cell>
          <cell r="B11155" t="str">
            <v>RRA FÜHRUNG</v>
          </cell>
          <cell r="C11155">
            <v>0</v>
          </cell>
          <cell r="D11155">
            <v>7.46</v>
          </cell>
          <cell r="E11155">
            <v>7.46</v>
          </cell>
        </row>
        <row r="11156">
          <cell r="A11156" t="str">
            <v>822016009</v>
          </cell>
          <cell r="B11156" t="str">
            <v>RRA REIBRAD FÜR REIBRADANTRIEBALU</v>
          </cell>
          <cell r="C11156">
            <v>0</v>
          </cell>
          <cell r="D11156">
            <v>38.85</v>
          </cell>
          <cell r="E11156">
            <v>38.85</v>
          </cell>
        </row>
        <row r="11157">
          <cell r="A11157" t="str">
            <v>822016010</v>
          </cell>
          <cell r="B11157" t="str">
            <v>RRA GEGENRAD</v>
          </cell>
          <cell r="C11157">
            <v>0</v>
          </cell>
          <cell r="D11157">
            <v>28.39</v>
          </cell>
          <cell r="E11157">
            <v>28.39</v>
          </cell>
        </row>
        <row r="11158">
          <cell r="A11158" t="str">
            <v>822016011</v>
          </cell>
          <cell r="B11158" t="str">
            <v>RRA GEGENRAD, KLEIN</v>
          </cell>
          <cell r="C11158">
            <v>0</v>
          </cell>
          <cell r="D11158">
            <v>6.65</v>
          </cell>
          <cell r="E11158">
            <v>6.65</v>
          </cell>
        </row>
        <row r="11159">
          <cell r="A11159" t="str">
            <v>822016012</v>
          </cell>
          <cell r="B11159" t="str">
            <v>RRA GEGENRADACHSE 140MM</v>
          </cell>
          <cell r="C11159">
            <v>0</v>
          </cell>
          <cell r="D11159">
            <v>4.09</v>
          </cell>
          <cell r="E11159">
            <v>4.09</v>
          </cell>
        </row>
        <row r="11160">
          <cell r="A11160" t="str">
            <v>822016013</v>
          </cell>
          <cell r="B11160" t="str">
            <v>RRA FÜHRUNGSWELLE 260</v>
          </cell>
          <cell r="C11160">
            <v>0</v>
          </cell>
          <cell r="D11160">
            <v>10.9</v>
          </cell>
          <cell r="E11160">
            <v>10.9</v>
          </cell>
        </row>
        <row r="11161">
          <cell r="A11161" t="str">
            <v>822016014</v>
          </cell>
          <cell r="B11161" t="str">
            <v>RRA HALTEPLATTE</v>
          </cell>
          <cell r="C11161">
            <v>0</v>
          </cell>
          <cell r="D11161">
            <v>4.1500000000000004</v>
          </cell>
          <cell r="E11161">
            <v>4.1500000000000004</v>
          </cell>
        </row>
        <row r="11162">
          <cell r="A11162" t="str">
            <v>822016015</v>
          </cell>
          <cell r="B11162" t="str">
            <v>RRA BEFESTIGUNGSPLATTE F.BEFEST. AUF ST</v>
          </cell>
          <cell r="C11162">
            <v>0</v>
          </cell>
          <cell r="D11162">
            <v>8</v>
          </cell>
          <cell r="E11162">
            <v>8</v>
          </cell>
        </row>
        <row r="11163">
          <cell r="A11163" t="str">
            <v>822016016</v>
          </cell>
          <cell r="B11163" t="str">
            <v>RRA DRUCKSTANGE 93</v>
          </cell>
          <cell r="C11163">
            <v>0</v>
          </cell>
          <cell r="D11163">
            <v>4.0999999999999996</v>
          </cell>
          <cell r="E11163">
            <v>4.0999999999999996</v>
          </cell>
        </row>
        <row r="11164">
          <cell r="A11164" t="str">
            <v>822016017</v>
          </cell>
          <cell r="B11164" t="str">
            <v>RRA DRUCKSTANGE 91</v>
          </cell>
          <cell r="C11164">
            <v>0</v>
          </cell>
          <cell r="D11164">
            <v>6</v>
          </cell>
          <cell r="E11164">
            <v>6</v>
          </cell>
        </row>
        <row r="11165">
          <cell r="A11165" t="str">
            <v>822016019</v>
          </cell>
          <cell r="B11165" t="str">
            <v>RRA HALTERUNG 60 F.STAHL-V GEGENRAD 2</v>
          </cell>
          <cell r="C11165">
            <v>0</v>
          </cell>
          <cell r="D11165">
            <v>13.55</v>
          </cell>
          <cell r="E11165">
            <v>13.55</v>
          </cell>
        </row>
        <row r="11166">
          <cell r="A11166" t="str">
            <v>822016021</v>
          </cell>
          <cell r="B11166" t="str">
            <v>RRA GEGENRADACHSE II, KURZ</v>
          </cell>
          <cell r="C11166">
            <v>0</v>
          </cell>
          <cell r="D11166">
            <v>6</v>
          </cell>
          <cell r="E11166">
            <v>6</v>
          </cell>
        </row>
        <row r="11167">
          <cell r="A11167" t="str">
            <v>822016022</v>
          </cell>
          <cell r="B11167" t="str">
            <v>RRA FÜHRUNGSWELLE 200</v>
          </cell>
          <cell r="C11167">
            <v>0</v>
          </cell>
          <cell r="D11167">
            <v>9.9</v>
          </cell>
          <cell r="E11167">
            <v>9.9</v>
          </cell>
        </row>
        <row r="11168">
          <cell r="A11168" t="str">
            <v>822016025</v>
          </cell>
          <cell r="B11168" t="str">
            <v>RRA ABDECKUNG FÜR REIBRADANTRI(SEW)</v>
          </cell>
          <cell r="C11168">
            <v>0</v>
          </cell>
          <cell r="D11168">
            <v>2.5</v>
          </cell>
          <cell r="E11168">
            <v>2.5</v>
          </cell>
        </row>
        <row r="11169">
          <cell r="A11169" t="str">
            <v>822016028</v>
          </cell>
          <cell r="B11169" t="str">
            <v>RRA ANTRIEBSWELLE F.STAHL-V(AP60) SEW-ANTR.</v>
          </cell>
          <cell r="C11169">
            <v>0</v>
          </cell>
          <cell r="D11169">
            <v>0</v>
          </cell>
          <cell r="E11169">
            <v>0</v>
          </cell>
        </row>
        <row r="11170">
          <cell r="A11170" t="str">
            <v>822016035</v>
          </cell>
          <cell r="B11170" t="str">
            <v>RRA PLATTEHALTER GEGENRAD 2</v>
          </cell>
          <cell r="C11170"/>
          <cell r="D11170"/>
          <cell r="E11170"/>
        </row>
        <row r="11171">
          <cell r="A11171" t="str">
            <v>822016038</v>
          </cell>
          <cell r="B11171" t="str">
            <v>RRA STAB HALTER GEGENRAD 2 ST-V</v>
          </cell>
          <cell r="C11171"/>
          <cell r="D11171"/>
          <cell r="E11171"/>
        </row>
        <row r="11172">
          <cell r="A11172" t="str">
            <v>822016040</v>
          </cell>
          <cell r="B11172" t="str">
            <v>RRA REIBRAD FÜR REIBRADANTRIEBAUSLAUFMODELL) D=150</v>
          </cell>
          <cell r="C11172">
            <v>0</v>
          </cell>
          <cell r="D11172">
            <v>42.8</v>
          </cell>
          <cell r="E11172">
            <v>42.8</v>
          </cell>
        </row>
        <row r="11173">
          <cell r="A11173" t="str">
            <v>822016041</v>
          </cell>
          <cell r="B11173" t="str">
            <v>RRA REIBRAD F.REIBRADANTRIEB (AUSLAUFMODELL) D=132</v>
          </cell>
          <cell r="C11173"/>
          <cell r="D11173">
            <v>40.47</v>
          </cell>
          <cell r="E11173">
            <v>40.47</v>
          </cell>
        </row>
        <row r="11174">
          <cell r="A11174" t="str">
            <v>822016046</v>
          </cell>
          <cell r="B11174" t="str">
            <v>ENTLASTUNGSBOLZEN FÜR REIBRADANTRIEB</v>
          </cell>
          <cell r="C11174">
            <v>0</v>
          </cell>
          <cell r="D11174">
            <v>3.5</v>
          </cell>
          <cell r="E11174">
            <v>3.5</v>
          </cell>
        </row>
        <row r="11175">
          <cell r="A11175" t="str">
            <v>822016165</v>
          </cell>
          <cell r="B11175" t="str">
            <v>ANTRIEBSRAD FÜR RRA - BLICKLE-RAD BEARBEITET -</v>
          </cell>
          <cell r="C11175">
            <v>5.833333333333333</v>
          </cell>
          <cell r="D11175">
            <v>8.08</v>
          </cell>
          <cell r="E11175">
            <v>13.913333333333334</v>
          </cell>
        </row>
        <row r="11176">
          <cell r="A11176" t="str">
            <v>822016166</v>
          </cell>
          <cell r="B11176" t="str">
            <v>ANTRIEBSWELLE AP110/ST ST-V / N_MOTOR - RRA</v>
          </cell>
          <cell r="C11176">
            <v>0</v>
          </cell>
          <cell r="D11176">
            <v>11.95</v>
          </cell>
          <cell r="E11176">
            <v>11.95</v>
          </cell>
        </row>
        <row r="11177">
          <cell r="A11177" t="str">
            <v>822016167</v>
          </cell>
          <cell r="B11177" t="str">
            <v>GEGENRADACHSE 140MM LANG FÜR RAD 924071014</v>
          </cell>
          <cell r="C11177">
            <v>0</v>
          </cell>
          <cell r="D11177">
            <v>2.5</v>
          </cell>
          <cell r="E11177">
            <v>2.5</v>
          </cell>
        </row>
        <row r="11178">
          <cell r="A11178" t="str">
            <v>822016168</v>
          </cell>
          <cell r="B11178" t="str">
            <v>ANTRIEBSWELLE AP60/ST ST-V / N_MOTOR - RRA</v>
          </cell>
          <cell r="C11178">
            <v>0</v>
          </cell>
          <cell r="D11178">
            <v>17.8</v>
          </cell>
          <cell r="E11178">
            <v>17.8</v>
          </cell>
        </row>
        <row r="11179">
          <cell r="A11179" t="str">
            <v>822016169</v>
          </cell>
          <cell r="B11179" t="str">
            <v>GEGENRADACHSE 100 MM KURZ FÜR RAD 924071014</v>
          </cell>
          <cell r="C11179">
            <v>0</v>
          </cell>
          <cell r="D11179">
            <v>3.5</v>
          </cell>
          <cell r="E11179">
            <v>3.5</v>
          </cell>
        </row>
        <row r="11180">
          <cell r="A11180" t="str">
            <v>822016170</v>
          </cell>
          <cell r="B11180" t="str">
            <v>ADAPTERSCHEIBE FÜR N_MOTOR - RRA-GRUNDMODELL</v>
          </cell>
          <cell r="C11180">
            <v>0</v>
          </cell>
          <cell r="D11180">
            <v>10.95</v>
          </cell>
          <cell r="E11180">
            <v>10.95</v>
          </cell>
        </row>
        <row r="11181">
          <cell r="A11181" t="str">
            <v>822016171</v>
          </cell>
          <cell r="B11181" t="str">
            <v>PLATTE FÜR HALTERUNG FÜR GEGENRAD 2 (BLICKLE)</v>
          </cell>
          <cell r="C11181">
            <v>1.5</v>
          </cell>
          <cell r="D11181">
            <v>0.91446871597991497</v>
          </cell>
          <cell r="E11181">
            <v>7.4144687159799147</v>
          </cell>
        </row>
        <row r="11182">
          <cell r="A11182" t="str">
            <v>822016172</v>
          </cell>
          <cell r="B11182" t="str">
            <v>BOLZEN FÜR HALTERUNG FÜR GEGENRAD 2 (BLICKLE)</v>
          </cell>
          <cell r="C11182">
            <v>0</v>
          </cell>
          <cell r="D11182">
            <v>1.5</v>
          </cell>
          <cell r="E11182">
            <v>1.5</v>
          </cell>
        </row>
        <row r="11183">
          <cell r="A11183" t="str">
            <v>822016173</v>
          </cell>
          <cell r="B11183" t="str">
            <v>RADLAGERBOLZEN FÜR HALTERUNG FÜR GEGENRAD 2</v>
          </cell>
          <cell r="C11183">
            <v>0</v>
          </cell>
          <cell r="D11183">
            <v>1.5</v>
          </cell>
          <cell r="E11183">
            <v>1.5</v>
          </cell>
        </row>
        <row r="11184">
          <cell r="A11184" t="str">
            <v>822016502</v>
          </cell>
          <cell r="B11184" t="str">
            <v>FÜHRUNG RA</v>
          </cell>
          <cell r="C11184">
            <v>0</v>
          </cell>
          <cell r="D11184">
            <v>16.82</v>
          </cell>
          <cell r="E11184">
            <v>16.82</v>
          </cell>
        </row>
        <row r="11185">
          <cell r="A11185" t="str">
            <v>822016503</v>
          </cell>
          <cell r="B11185" t="str">
            <v>SCHIEBER RA</v>
          </cell>
          <cell r="C11185">
            <v>0</v>
          </cell>
          <cell r="D11185">
            <v>8.6999999999999993</v>
          </cell>
          <cell r="E11185">
            <v>8.6999999999999993</v>
          </cell>
        </row>
        <row r="11186">
          <cell r="A11186" t="str">
            <v>822016505</v>
          </cell>
          <cell r="B11186" t="str">
            <v>ANTRIEBSWELLE RA-a</v>
          </cell>
          <cell r="C11186">
            <v>0</v>
          </cell>
          <cell r="D11186">
            <v>16.5</v>
          </cell>
          <cell r="E11186">
            <v>16.5</v>
          </cell>
        </row>
        <row r="11187">
          <cell r="A11187" t="str">
            <v>822016506</v>
          </cell>
          <cell r="B11187" t="str">
            <v>ANTRIEBSRAD RA</v>
          </cell>
          <cell r="C11187">
            <v>0</v>
          </cell>
          <cell r="D11187">
            <v>11.902524271844658</v>
          </cell>
          <cell r="E11187">
            <v>11.902524271844658</v>
          </cell>
        </row>
        <row r="11188">
          <cell r="A11188" t="str">
            <v>822016507</v>
          </cell>
          <cell r="B11188" t="str">
            <v>MITNAHMESCHEIBE RA</v>
          </cell>
          <cell r="C11188">
            <v>0</v>
          </cell>
          <cell r="D11188">
            <v>2.2599999999999998</v>
          </cell>
          <cell r="E11188">
            <v>2.2599999999999998</v>
          </cell>
        </row>
        <row r="11189">
          <cell r="A11189" t="str">
            <v>822016508</v>
          </cell>
          <cell r="B11189" t="str">
            <v>WELLE FÜR GEGENRAD RA-a</v>
          </cell>
          <cell r="C11189">
            <v>0</v>
          </cell>
          <cell r="D11189">
            <v>5.85</v>
          </cell>
          <cell r="E11189">
            <v>5.85</v>
          </cell>
        </row>
        <row r="11190">
          <cell r="A11190" t="str">
            <v>822016509</v>
          </cell>
          <cell r="B11190" t="str">
            <v>DRUCKSTANGE RA</v>
          </cell>
          <cell r="C11190">
            <v>0</v>
          </cell>
          <cell r="D11190">
            <v>3.11</v>
          </cell>
          <cell r="E11190">
            <v>3.11</v>
          </cell>
        </row>
        <row r="11191">
          <cell r="A11191" t="str">
            <v>822016511</v>
          </cell>
          <cell r="B11191" t="str">
            <v>HALTER FÜR BG PNEUM.</v>
          </cell>
          <cell r="C11191">
            <v>0</v>
          </cell>
          <cell r="D11191">
            <v>5</v>
          </cell>
          <cell r="E11191">
            <v>5</v>
          </cell>
        </row>
        <row r="11192">
          <cell r="A11192" t="str">
            <v>822016512</v>
          </cell>
          <cell r="B11192" t="str">
            <v>GEGENRADKÖRPER RA</v>
          </cell>
          <cell r="C11192">
            <v>0</v>
          </cell>
          <cell r="D11192">
            <v>4.7</v>
          </cell>
          <cell r="E11192">
            <v>4.7</v>
          </cell>
        </row>
        <row r="11193">
          <cell r="A11193" t="str">
            <v>822016513</v>
          </cell>
          <cell r="B11193" t="str">
            <v>BELAG FÜR GEGENRAD RA</v>
          </cell>
          <cell r="C11193">
            <v>0.5</v>
          </cell>
          <cell r="D11193">
            <v>1.7315928</v>
          </cell>
          <cell r="E11193">
            <v>2.2315928</v>
          </cell>
        </row>
        <row r="11194">
          <cell r="A11194" t="str">
            <v>822016514</v>
          </cell>
          <cell r="B11194" t="str">
            <v>BEFESTIGUNGSWINKEL FÜR BG PNEUM.</v>
          </cell>
          <cell r="C11194">
            <v>0</v>
          </cell>
          <cell r="D11194">
            <v>4.6500000000000004</v>
          </cell>
          <cell r="E11194">
            <v>4.6500000000000004</v>
          </cell>
        </row>
        <row r="11195">
          <cell r="A11195" t="str">
            <v>822016515</v>
          </cell>
          <cell r="B11195" t="str">
            <v>BEFESTIGUNGSWINKEL FÜR BG STARR</v>
          </cell>
          <cell r="C11195">
            <v>0</v>
          </cell>
          <cell r="D11195">
            <v>1.49</v>
          </cell>
          <cell r="E11195">
            <v>1.49</v>
          </cell>
        </row>
        <row r="11196">
          <cell r="A11196" t="str">
            <v>822016516</v>
          </cell>
          <cell r="B11196" t="str">
            <v>HAKENSCHRAUBE M8</v>
          </cell>
          <cell r="C11196">
            <v>0</v>
          </cell>
          <cell r="D11196">
            <v>1.59</v>
          </cell>
          <cell r="E11196">
            <v>1.59</v>
          </cell>
        </row>
        <row r="11197">
          <cell r="A11197" t="str">
            <v>822016518</v>
          </cell>
          <cell r="B11197" t="str">
            <v>KLOTZ RA</v>
          </cell>
          <cell r="C11197">
            <v>0</v>
          </cell>
          <cell r="D11197">
            <v>15.8</v>
          </cell>
          <cell r="E11197">
            <v>15.8</v>
          </cell>
        </row>
        <row r="11198">
          <cell r="A11198" t="str">
            <v>822016519</v>
          </cell>
          <cell r="B11198" t="str">
            <v>VERBINDUNGSELEMENT RA OBEN</v>
          </cell>
          <cell r="C11198">
            <v>0</v>
          </cell>
          <cell r="D11198">
            <v>4.306111111111111</v>
          </cell>
          <cell r="E11198">
            <v>4.306111111111111</v>
          </cell>
        </row>
        <row r="11199">
          <cell r="A11199" t="str">
            <v>822016520</v>
          </cell>
          <cell r="B11199" t="str">
            <v>VERBINDUNGSELEMENT RA UNTEN</v>
          </cell>
          <cell r="C11199">
            <v>0</v>
          </cell>
          <cell r="D11199">
            <v>3.306111111111111</v>
          </cell>
          <cell r="E11199">
            <v>3.306111111111111</v>
          </cell>
        </row>
        <row r="11200">
          <cell r="A11200" t="str">
            <v>822016521</v>
          </cell>
          <cell r="B11200" t="str">
            <v>PROFILKÖRPER RA</v>
          </cell>
          <cell r="C11200">
            <v>0.5</v>
          </cell>
          <cell r="D11200">
            <v>0.66720000000000002</v>
          </cell>
          <cell r="E11200">
            <v>1.1672</v>
          </cell>
        </row>
        <row r="11201">
          <cell r="A11201" t="str">
            <v>822016522</v>
          </cell>
          <cell r="B11201" t="str">
            <v>RA-ZWANGSFÜHRUNG AN AP FÜR ST-V</v>
          </cell>
          <cell r="C11201">
            <v>0</v>
          </cell>
          <cell r="D11201">
            <v>10.95</v>
          </cell>
          <cell r="E11201">
            <v>10.95</v>
          </cell>
        </row>
        <row r="11202">
          <cell r="A11202" t="str">
            <v>822016523</v>
          </cell>
          <cell r="B11202" t="str">
            <v>nicht verwenden - ist in CREO angelegt</v>
          </cell>
          <cell r="C11202"/>
          <cell r="D11202"/>
          <cell r="E11202"/>
        </row>
        <row r="11203">
          <cell r="A11203" t="str">
            <v>822016524</v>
          </cell>
          <cell r="B11203" t="str">
            <v>BELAG FÜR GEGENRAD RA-f-g</v>
          </cell>
          <cell r="C11203">
            <v>0.6</v>
          </cell>
          <cell r="D11203">
            <v>2.57757024</v>
          </cell>
          <cell r="E11203">
            <v>3.1775702400000001</v>
          </cell>
        </row>
        <row r="11204">
          <cell r="A11204" t="str">
            <v>822016530</v>
          </cell>
          <cell r="B11204" t="str">
            <v xml:space="preserve">ALU-PROFIL FÜR RA HALTERPLATTE </v>
          </cell>
          <cell r="C11204">
            <v>0</v>
          </cell>
          <cell r="D11204">
            <v>14.73</v>
          </cell>
          <cell r="E11204">
            <v>14.73</v>
          </cell>
        </row>
        <row r="11205">
          <cell r="A11205" t="str">
            <v>822016531</v>
          </cell>
          <cell r="B11205" t="str">
            <v>ALU-PROFIL FÜR RA FÜHRUNG</v>
          </cell>
          <cell r="C11205">
            <v>0</v>
          </cell>
          <cell r="D11205">
            <v>42.88</v>
          </cell>
          <cell r="E11205">
            <v>42.88</v>
          </cell>
        </row>
        <row r="11206">
          <cell r="A11206" t="str">
            <v>822016532</v>
          </cell>
          <cell r="B11206" t="str">
            <v>ALU-PROFIL FÜR RA-b-e SCHIEBER</v>
          </cell>
          <cell r="C11206">
            <v>0</v>
          </cell>
          <cell r="D11206">
            <v>14.337807017543859</v>
          </cell>
          <cell r="E11206">
            <v>14.337807017543859</v>
          </cell>
        </row>
        <row r="11207">
          <cell r="A11207" t="str">
            <v>822016533</v>
          </cell>
          <cell r="B11207" t="str">
            <v xml:space="preserve">ALU-PROFIL FÜR RA GEGENRADHALTER </v>
          </cell>
          <cell r="C11207"/>
          <cell r="D11207">
            <v>21.35</v>
          </cell>
          <cell r="E11207">
            <v>21.35</v>
          </cell>
        </row>
        <row r="11208">
          <cell r="A11208" t="str">
            <v>822016544</v>
          </cell>
          <cell r="B11208" t="str">
            <v>FÜHRUNG RA1-b-e-f-g FÜR AP110</v>
          </cell>
          <cell r="C11208">
            <v>1</v>
          </cell>
          <cell r="D11208">
            <v>10.6608</v>
          </cell>
          <cell r="E11208">
            <v>14.1608</v>
          </cell>
        </row>
        <row r="11209">
          <cell r="A11209" t="str">
            <v>822016545</v>
          </cell>
          <cell r="B11209" t="str">
            <v>HALTERPLATTE RA1-b/e/f/g FÜR AP110</v>
          </cell>
          <cell r="C11209">
            <v>1</v>
          </cell>
          <cell r="D11209">
            <v>5.4149000000000003</v>
          </cell>
          <cell r="E11209">
            <v>6.4149000000000003</v>
          </cell>
        </row>
        <row r="11210">
          <cell r="A11210" t="str">
            <v>822016546</v>
          </cell>
          <cell r="B11210" t="str">
            <v>SCHIEBER RA-b</v>
          </cell>
          <cell r="C11210">
            <v>0</v>
          </cell>
          <cell r="D11210">
            <v>6.5</v>
          </cell>
          <cell r="E11210">
            <v>6.5</v>
          </cell>
        </row>
        <row r="11211">
          <cell r="A11211" t="str">
            <v>822016547</v>
          </cell>
          <cell r="B11211" t="str">
            <v>GEGENRADHALTER RA1-b-e FÜR AP110</v>
          </cell>
          <cell r="C11211">
            <v>6.5</v>
          </cell>
          <cell r="D11211">
            <v>3.4304000000000001</v>
          </cell>
          <cell r="E11211">
            <v>19.930399999999999</v>
          </cell>
        </row>
        <row r="11212">
          <cell r="A11212" t="str">
            <v>822016548</v>
          </cell>
          <cell r="B11212" t="str">
            <v>ANTRIEBSWELLE RA-b/d</v>
          </cell>
          <cell r="C11212">
            <v>0</v>
          </cell>
          <cell r="D11212">
            <v>12.05</v>
          </cell>
          <cell r="E11212">
            <v>12.05</v>
          </cell>
        </row>
        <row r="11213">
          <cell r="A11213" t="str">
            <v>822016549</v>
          </cell>
          <cell r="B11213" t="str">
            <v>WELLE FÜR GEGENRAD RA-b/e/f/g</v>
          </cell>
          <cell r="C11213">
            <v>0</v>
          </cell>
          <cell r="D11213">
            <v>5.65</v>
          </cell>
          <cell r="E11213">
            <v>5.65</v>
          </cell>
        </row>
        <row r="11214">
          <cell r="A11214" t="str">
            <v>822016550</v>
          </cell>
          <cell r="B11214" t="str">
            <v>GEGENRADKÖRPER RA-b-e-f-g</v>
          </cell>
          <cell r="C11214">
            <v>0</v>
          </cell>
          <cell r="D11214">
            <v>7.875</v>
          </cell>
          <cell r="E11214">
            <v>7.875</v>
          </cell>
        </row>
        <row r="11215">
          <cell r="A11215" t="str">
            <v>822016551</v>
          </cell>
          <cell r="B11215" t="str">
            <v>BEFESTIGUNGSWINKEL-b/d/e/g FÜR BG PNEUM.</v>
          </cell>
          <cell r="C11215">
            <v>0</v>
          </cell>
          <cell r="D11215">
            <v>4.6500000000000004</v>
          </cell>
          <cell r="E11215">
            <v>4.6500000000000004</v>
          </cell>
        </row>
        <row r="11216">
          <cell r="A11216" t="str">
            <v>822016552</v>
          </cell>
          <cell r="B11216" t="str">
            <v>HALTER-b-e-g FÜR BG PNEUM.</v>
          </cell>
          <cell r="C11216">
            <v>0</v>
          </cell>
          <cell r="D11216">
            <v>6.95</v>
          </cell>
          <cell r="E11216">
            <v>6.95</v>
          </cell>
        </row>
        <row r="11217">
          <cell r="A11217" t="str">
            <v>822016553</v>
          </cell>
          <cell r="B11217" t="str">
            <v>FÜHRUNG RA1-b-e FÜR AP60</v>
          </cell>
          <cell r="C11217">
            <v>11</v>
          </cell>
          <cell r="D11217">
            <v>12.006399999999999</v>
          </cell>
          <cell r="E11217">
            <v>30.506399999999999</v>
          </cell>
        </row>
        <row r="11218">
          <cell r="A11218" t="str">
            <v>822016554</v>
          </cell>
          <cell r="B11218" t="str">
            <v>FÜHRUNG RA2-b-e-g FÜR ABSTAND 200MM</v>
          </cell>
          <cell r="C11218">
            <v>1</v>
          </cell>
          <cell r="D11218">
            <v>25.152000000000001</v>
          </cell>
          <cell r="E11218">
            <v>28.652000000000001</v>
          </cell>
        </row>
        <row r="11219">
          <cell r="A11219" t="str">
            <v>822016554R</v>
          </cell>
          <cell r="B11219" t="str">
            <v>FÜHRUNG RA2-b-e FÜR ABSTAND 200MM</v>
          </cell>
          <cell r="C11219"/>
          <cell r="D11219"/>
          <cell r="E11219"/>
        </row>
        <row r="11220">
          <cell r="A11220" t="str">
            <v>822016555</v>
          </cell>
          <cell r="B11220" t="str">
            <v>nicht verwenden - ist in CREO angelegt</v>
          </cell>
          <cell r="C11220"/>
          <cell r="D11220"/>
          <cell r="E11220"/>
        </row>
        <row r="11221">
          <cell r="A11221" t="str">
            <v>822016556</v>
          </cell>
          <cell r="B11221" t="str">
            <v>DRUCKSTANGE RA-b-e</v>
          </cell>
          <cell r="C11221">
            <v>0</v>
          </cell>
          <cell r="D11221">
            <v>7.3</v>
          </cell>
          <cell r="E11221">
            <v>7.3</v>
          </cell>
        </row>
        <row r="11222">
          <cell r="A11222" t="str">
            <v>822016557</v>
          </cell>
          <cell r="B11222" t="str">
            <v>DRUCKSTANGE RA-b-e STARR</v>
          </cell>
          <cell r="C11222">
            <v>0</v>
          </cell>
          <cell r="D11222">
            <v>4.6900000000000004</v>
          </cell>
          <cell r="E11222">
            <v>4.6900000000000004</v>
          </cell>
        </row>
        <row r="11223">
          <cell r="A11223" t="str">
            <v>822016558</v>
          </cell>
          <cell r="B11223" t="str">
            <v>FÜHRUNG RA2-b-e FÜR ABSTAND 255MM</v>
          </cell>
          <cell r="C11223">
            <v>19.666666666666664</v>
          </cell>
          <cell r="D11223">
            <v>11.664400000000001</v>
          </cell>
          <cell r="E11223">
            <v>31.410233333333331</v>
          </cell>
        </row>
        <row r="11224">
          <cell r="A11224" t="str">
            <v>822016559</v>
          </cell>
          <cell r="B11224" t="str">
            <v>SCHIEBER RA-b</v>
          </cell>
          <cell r="C11224">
            <v>0</v>
          </cell>
          <cell r="D11224">
            <v>6.03</v>
          </cell>
          <cell r="E11224">
            <v>6.03</v>
          </cell>
        </row>
        <row r="11225">
          <cell r="A11225" t="str">
            <v>822016560</v>
          </cell>
          <cell r="B11225" t="str">
            <v>ANSCHLAGLEISTE RA-b/e/f/g</v>
          </cell>
          <cell r="C11225">
            <v>0</v>
          </cell>
          <cell r="D11225">
            <v>2.15</v>
          </cell>
          <cell r="E11225">
            <v>2.15</v>
          </cell>
        </row>
        <row r="11226">
          <cell r="A11226" t="str">
            <v>822016561</v>
          </cell>
          <cell r="B11226" t="str">
            <v>PROFILKÖRPER RA-b-e-g</v>
          </cell>
          <cell r="C11226">
            <v>0.5</v>
          </cell>
          <cell r="D11226">
            <v>4.1399999999999997</v>
          </cell>
          <cell r="E11226">
            <v>7.1400000000000006</v>
          </cell>
        </row>
        <row r="11227">
          <cell r="A11227" t="str">
            <v>822016562</v>
          </cell>
          <cell r="B11227" t="str">
            <v>FEDERBUCHSE RA-b</v>
          </cell>
          <cell r="C11227"/>
          <cell r="D11227">
            <v>1.76</v>
          </cell>
          <cell r="E11227">
            <v>1.76</v>
          </cell>
        </row>
        <row r="11228">
          <cell r="A11228" t="str">
            <v>822016563</v>
          </cell>
          <cell r="B11228" t="str">
            <v>FÜHRUNG RA1-b FÜR LS</v>
          </cell>
          <cell r="C11228">
            <v>19.666666666666664</v>
          </cell>
          <cell r="D11228">
            <v>7.4227999999999996</v>
          </cell>
          <cell r="E11228">
            <v>35.006133333333338</v>
          </cell>
        </row>
        <row r="11229">
          <cell r="A11229" t="str">
            <v>822016564</v>
          </cell>
          <cell r="B11229" t="str">
            <v>SCHIEBER RA1-b FÜR LS</v>
          </cell>
          <cell r="C11229">
            <v>0</v>
          </cell>
          <cell r="D11229">
            <v>22.4</v>
          </cell>
          <cell r="E11229">
            <v>22.4</v>
          </cell>
        </row>
        <row r="11230">
          <cell r="A11230" t="str">
            <v>822016565</v>
          </cell>
          <cell r="B11230" t="str">
            <v>ANTRIEBSWELLE RA-b FÜR LS</v>
          </cell>
          <cell r="C11230">
            <v>0</v>
          </cell>
          <cell r="D11230">
            <v>20.5</v>
          </cell>
          <cell r="E11230">
            <v>20.5</v>
          </cell>
        </row>
        <row r="11231">
          <cell r="A11231" t="str">
            <v>822016566</v>
          </cell>
          <cell r="B11231" t="str">
            <v>WELLE FÜR GEGENRAD RA-b FÜR LS</v>
          </cell>
          <cell r="C11231">
            <v>0</v>
          </cell>
          <cell r="D11231">
            <v>10.5</v>
          </cell>
          <cell r="E11231">
            <v>10.5</v>
          </cell>
        </row>
        <row r="11232">
          <cell r="A11232" t="str">
            <v>822016567</v>
          </cell>
          <cell r="B11232" t="str">
            <v>MITNAHMESCHEIBE RA FÜR LS</v>
          </cell>
          <cell r="C11232">
            <v>15</v>
          </cell>
          <cell r="D11232">
            <v>1.72</v>
          </cell>
          <cell r="E11232">
            <v>16.72</v>
          </cell>
        </row>
        <row r="11233">
          <cell r="A11233" t="str">
            <v>822016568</v>
          </cell>
          <cell r="B11233" t="str">
            <v>DISTANZROHR RA FÜR LS</v>
          </cell>
          <cell r="C11233">
            <v>0</v>
          </cell>
          <cell r="D11233">
            <v>1.7</v>
          </cell>
          <cell r="E11233">
            <v>1.7</v>
          </cell>
        </row>
        <row r="11234">
          <cell r="A11234" t="str">
            <v>822016569</v>
          </cell>
          <cell r="B11234" t="str">
            <v>ANTRIEBSRAD RA FÜR LS</v>
          </cell>
          <cell r="C11234">
            <v>5</v>
          </cell>
          <cell r="D11234">
            <v>9.65</v>
          </cell>
          <cell r="E11234">
            <v>17.150000000000002</v>
          </cell>
        </row>
        <row r="11235">
          <cell r="A11235" t="str">
            <v>822016570</v>
          </cell>
          <cell r="B11235" t="str">
            <v>DRUCKPLATTE RA FÜR LS</v>
          </cell>
          <cell r="C11235">
            <v>0</v>
          </cell>
          <cell r="D11235">
            <v>15.3</v>
          </cell>
          <cell r="E11235">
            <v>15.3</v>
          </cell>
        </row>
        <row r="11236">
          <cell r="A11236" t="str">
            <v>822016571</v>
          </cell>
          <cell r="B11236" t="str">
            <v>ANSCHLAGLEISTE RA-b FÜR LS</v>
          </cell>
          <cell r="C11236">
            <v>0</v>
          </cell>
          <cell r="D11236">
            <v>13</v>
          </cell>
          <cell r="E11236">
            <v>13</v>
          </cell>
        </row>
        <row r="11237">
          <cell r="A11237" t="str">
            <v>822016572</v>
          </cell>
          <cell r="B11237" t="str">
            <v>HALTER-b FÜR BG PNEUM. S_PN</v>
          </cell>
          <cell r="C11237"/>
          <cell r="D11237">
            <v>4.5999999999999996</v>
          </cell>
          <cell r="E11237">
            <v>4.5999999999999996</v>
          </cell>
        </row>
        <row r="11238">
          <cell r="A11238" t="str">
            <v>822016573</v>
          </cell>
          <cell r="B11238" t="str">
            <v>ANTRIEBSWELLE RA-c F. SIEMENS-MOTOR</v>
          </cell>
          <cell r="C11238">
            <v>0</v>
          </cell>
          <cell r="D11238">
            <v>9.31</v>
          </cell>
          <cell r="E11238">
            <v>9.31</v>
          </cell>
        </row>
        <row r="11239">
          <cell r="A11239" t="str">
            <v>822016574</v>
          </cell>
          <cell r="B11239" t="str">
            <v>BEFESTIGUNGSWINKEL-c FÜR BG PNEUM. F.</v>
          </cell>
          <cell r="C11239">
            <v>0</v>
          </cell>
          <cell r="D11239">
            <v>3.95</v>
          </cell>
          <cell r="E11239">
            <v>3.95</v>
          </cell>
        </row>
        <row r="11240">
          <cell r="A11240" t="str">
            <v>822016575</v>
          </cell>
          <cell r="B11240" t="str">
            <v>SCHIEBER RA-b-d-e-g FÜR N_MOTOR KPL.</v>
          </cell>
          <cell r="C11240">
            <v>1.5</v>
          </cell>
          <cell r="D11240">
            <v>9.6352392982456134</v>
          </cell>
          <cell r="E11240">
            <v>13.635239298245612</v>
          </cell>
        </row>
        <row r="11241">
          <cell r="A11241" t="str">
            <v>822016576</v>
          </cell>
          <cell r="B11241" t="str">
            <v>SCHIEBER RA-b-d-e F. N_MOTOR - Beistellteil</v>
          </cell>
          <cell r="C11241">
            <v>1</v>
          </cell>
          <cell r="D11241">
            <v>1.2711600000000001</v>
          </cell>
          <cell r="E11241">
            <v>4.7711600000000001</v>
          </cell>
        </row>
        <row r="11242">
          <cell r="A11242" t="str">
            <v>822016577</v>
          </cell>
          <cell r="B11242" t="str">
            <v>SCHIEBER RA-c FÜR SIEM.-MOTOR KPL.</v>
          </cell>
          <cell r="C11242">
            <v>1.5</v>
          </cell>
          <cell r="D11242">
            <v>8.23</v>
          </cell>
          <cell r="E11242">
            <v>11.23</v>
          </cell>
        </row>
        <row r="11243">
          <cell r="A11243" t="str">
            <v>822016578</v>
          </cell>
          <cell r="B11243" t="str">
            <v>SCHIEBER RA-c F. SIEM-MOTOR - Beistellteil Schmaus</v>
          </cell>
          <cell r="C11243">
            <v>1</v>
          </cell>
          <cell r="D11243">
            <v>1.2711600000000001</v>
          </cell>
          <cell r="E11243">
            <v>4.7711600000000001</v>
          </cell>
        </row>
        <row r="11244">
          <cell r="A11244" t="str">
            <v>822016579</v>
          </cell>
          <cell r="B11244" t="str">
            <v>HALTER RA FÜR FEDERRÜCKSTELLUNG</v>
          </cell>
          <cell r="C11244">
            <v>0</v>
          </cell>
          <cell r="D11244">
            <v>2.84</v>
          </cell>
          <cell r="E11244">
            <v>2.84</v>
          </cell>
        </row>
        <row r="11245">
          <cell r="A11245" t="str">
            <v>822016580</v>
          </cell>
          <cell r="B11245" t="str">
            <v>ANTRIEBSWELLE RA-e/g</v>
          </cell>
          <cell r="C11245">
            <v>0</v>
          </cell>
          <cell r="D11245">
            <v>17.100000000000001</v>
          </cell>
          <cell r="E11245">
            <v>17.100000000000001</v>
          </cell>
        </row>
        <row r="11246">
          <cell r="A11246" t="str">
            <v>822016581</v>
          </cell>
          <cell r="B11246" t="str">
            <v>GEGENRADHALTER RA1-f-g FÜR AP110</v>
          </cell>
          <cell r="C11246">
            <v>1</v>
          </cell>
          <cell r="D11246">
            <v>8.2661599999999993</v>
          </cell>
          <cell r="E11246">
            <v>11.766160000000001</v>
          </cell>
        </row>
        <row r="11247">
          <cell r="A11247" t="str">
            <v>822016582</v>
          </cell>
          <cell r="B11247" t="str">
            <v>FÜHRUNG RA1-f/g FÜR AP60</v>
          </cell>
          <cell r="C11247">
            <v>0.5</v>
          </cell>
          <cell r="D11247">
            <v>21.48</v>
          </cell>
          <cell r="E11247">
            <v>21.98</v>
          </cell>
        </row>
        <row r="11248">
          <cell r="A11248" t="str">
            <v>822016583</v>
          </cell>
          <cell r="B11248" t="str">
            <v>FÜHRUNG RA2-f-g FÜR ABSTAND 200MM</v>
          </cell>
          <cell r="C11248">
            <v>1</v>
          </cell>
          <cell r="D11248">
            <v>32.432000000000002</v>
          </cell>
          <cell r="E11248">
            <v>35.931999999999995</v>
          </cell>
        </row>
        <row r="11249">
          <cell r="A11249" t="str">
            <v>822016584</v>
          </cell>
          <cell r="B11249" t="str">
            <v>FÜHRUNG RA2-f-g FÜR ABSTAND 255MM</v>
          </cell>
          <cell r="C11249">
            <v>13.5</v>
          </cell>
          <cell r="D11249">
            <v>9.8800000000000008</v>
          </cell>
          <cell r="E11249">
            <v>23.38</v>
          </cell>
        </row>
        <row r="11250">
          <cell r="A11250" t="str">
            <v>822016590</v>
          </cell>
          <cell r="B11250" t="str">
            <v>GEGENRADKÖRPER RA D=140</v>
          </cell>
          <cell r="C11250">
            <v>0</v>
          </cell>
          <cell r="D11250">
            <v>12.45</v>
          </cell>
          <cell r="E11250">
            <v>12.45</v>
          </cell>
        </row>
        <row r="11251">
          <cell r="A11251" t="str">
            <v>822016591</v>
          </cell>
          <cell r="B11251" t="str">
            <v>BELAG FÜR GEGENRAD RA D=140</v>
          </cell>
          <cell r="C11251">
            <v>2.5</v>
          </cell>
          <cell r="D11251">
            <v>0.71</v>
          </cell>
          <cell r="E11251">
            <v>8.2100000000000009</v>
          </cell>
        </row>
        <row r="11252">
          <cell r="A11252" t="str">
            <v>822016592</v>
          </cell>
          <cell r="B11252" t="str">
            <v>GEGENRADKÖRPER RA D=80</v>
          </cell>
          <cell r="C11252">
            <v>0</v>
          </cell>
          <cell r="D11252">
            <v>8.5</v>
          </cell>
          <cell r="E11252">
            <v>8.5</v>
          </cell>
        </row>
        <row r="11253">
          <cell r="A11253" t="str">
            <v>822016593</v>
          </cell>
          <cell r="B11253" t="str">
            <v>BELAG FÜR GEGENRAD RA D=80</v>
          </cell>
          <cell r="C11253">
            <v>0.5</v>
          </cell>
          <cell r="D11253">
            <v>0.63749999999999996</v>
          </cell>
          <cell r="E11253">
            <v>1.1375</v>
          </cell>
        </row>
        <row r="11254">
          <cell r="A11254" t="str">
            <v>822016594</v>
          </cell>
          <cell r="B11254" t="str">
            <v>ANTRIEBSWELLE F. UMBAUSATZ RA AP110</v>
          </cell>
          <cell r="C11254">
            <v>0</v>
          </cell>
          <cell r="D11254">
            <v>21</v>
          </cell>
          <cell r="E11254">
            <v>21</v>
          </cell>
        </row>
        <row r="11255">
          <cell r="A11255" t="str">
            <v>822016595</v>
          </cell>
          <cell r="B11255" t="str">
            <v>ANTRIEBSWELLE F. UMBAUSATZ RA AP60</v>
          </cell>
          <cell r="C11255">
            <v>0</v>
          </cell>
          <cell r="D11255">
            <v>13.9</v>
          </cell>
          <cell r="E11255">
            <v>13.9</v>
          </cell>
        </row>
        <row r="11256">
          <cell r="A11256" t="str">
            <v>822016596</v>
          </cell>
          <cell r="B11256" t="str">
            <v>HALTER FÜR EINLAUFSCHUTZ REIBRADANTRIEB AP110</v>
          </cell>
          <cell r="C11256">
            <v>0</v>
          </cell>
          <cell r="D11256">
            <v>49.2</v>
          </cell>
          <cell r="E11256">
            <v>49.2</v>
          </cell>
        </row>
        <row r="11257">
          <cell r="A11257" t="str">
            <v>822016597</v>
          </cell>
          <cell r="B11257" t="str">
            <v>HALTER FÜR EINLAUFSCHUTZ REIBRADANTRIEB AP60</v>
          </cell>
          <cell r="C11257">
            <v>0</v>
          </cell>
          <cell r="D11257">
            <v>33.9</v>
          </cell>
          <cell r="E11257">
            <v>33.9</v>
          </cell>
        </row>
        <row r="11258">
          <cell r="A11258" t="str">
            <v>822016598</v>
          </cell>
          <cell r="B11258" t="str">
            <v>SCHUTZ FÜR EINLAUFSCHUTZ REIBRADANTRIEB</v>
          </cell>
          <cell r="C11258">
            <v>9.5</v>
          </cell>
          <cell r="D11258">
            <v>4.66</v>
          </cell>
          <cell r="E11258">
            <v>16.66</v>
          </cell>
        </row>
        <row r="11259">
          <cell r="A11259" t="str">
            <v>822016599</v>
          </cell>
          <cell r="B11259" t="str">
            <v>SCHUTZ 2 FÜR EINLAUFSCHUTZ REIBRADANTRIEB</v>
          </cell>
          <cell r="C11259">
            <v>10</v>
          </cell>
          <cell r="D11259">
            <v>4.66</v>
          </cell>
          <cell r="E11259">
            <v>17.16</v>
          </cell>
        </row>
        <row r="11260">
          <cell r="A11260" t="str">
            <v>822026004</v>
          </cell>
          <cell r="B11260" t="str">
            <v>PROFILSTANGE (ISOPROFIL)</v>
          </cell>
          <cell r="C11260">
            <v>0</v>
          </cell>
          <cell r="D11260">
            <v>3.224444444444444</v>
          </cell>
          <cell r="E11260">
            <v>3.224444444444444</v>
          </cell>
        </row>
        <row r="11261">
          <cell r="A11261" t="str">
            <v>822026005</v>
          </cell>
          <cell r="B11261" t="str">
            <v>Flachstahl 20x4x45,5 für TRAPEZVERBINDER W-AP60</v>
          </cell>
          <cell r="C11261">
            <v>0</v>
          </cell>
          <cell r="D11261">
            <v>0</v>
          </cell>
          <cell r="E11261">
            <v>0</v>
          </cell>
        </row>
        <row r="11262">
          <cell r="A11262" t="str">
            <v>822026030</v>
          </cell>
          <cell r="B11262" t="str">
            <v>ARF BEFESTIGUNGSLASCHE F.ROLLENHEBELSCHALTER AM</v>
          </cell>
          <cell r="C11262">
            <v>0</v>
          </cell>
          <cell r="D11262">
            <v>53.8</v>
          </cell>
          <cell r="E11262">
            <v>53.8</v>
          </cell>
        </row>
        <row r="11263">
          <cell r="A11263" t="str">
            <v>822032001</v>
          </cell>
          <cell r="B11263" t="str">
            <v>SCHRÄGFÖRDERER 26° SCHWEISSBAUGRUPPE KPL.</v>
          </cell>
          <cell r="C11263"/>
          <cell r="D11263">
            <v>97</v>
          </cell>
          <cell r="E11263">
            <v>97</v>
          </cell>
        </row>
        <row r="11264">
          <cell r="A11264" t="str">
            <v>822032001_</v>
          </cell>
          <cell r="B11264" t="str">
            <v>SCHRÄGFÖRDERER 26° SCHWEISSBAUGRUPPE KPL.</v>
          </cell>
          <cell r="C11264"/>
          <cell r="D11264">
            <v>108.7</v>
          </cell>
          <cell r="E11264">
            <v>108.7</v>
          </cell>
        </row>
        <row r="11265">
          <cell r="A11265" t="str">
            <v>822032002</v>
          </cell>
          <cell r="B11265" t="str">
            <v>SCHRÄGFÖRDERER 30° SCHWEISSBAUGRUPPE KPL.</v>
          </cell>
          <cell r="C11265"/>
          <cell r="D11265">
            <v>97</v>
          </cell>
          <cell r="E11265">
            <v>97</v>
          </cell>
        </row>
        <row r="11266">
          <cell r="A11266" t="str">
            <v>822032002_</v>
          </cell>
          <cell r="B11266" t="str">
            <v>SCHRÄGFÖRDERER 30° SCHWEISSBAUGRUPPE KPL.</v>
          </cell>
          <cell r="C11266"/>
          <cell r="D11266">
            <v>97</v>
          </cell>
          <cell r="E11266">
            <v>97</v>
          </cell>
        </row>
        <row r="11267">
          <cell r="A11267" t="str">
            <v>822032006</v>
          </cell>
          <cell r="B11267" t="str">
            <v>ALU FÖRDERER 26° F. 1/2X5/16"KETTE - FÜR</v>
          </cell>
          <cell r="C11267">
            <v>520</v>
          </cell>
          <cell r="D11267">
            <v>3331.6932000000002</v>
          </cell>
          <cell r="E11267">
            <v>3851.6932000000002</v>
          </cell>
        </row>
        <row r="11268">
          <cell r="A11268" t="str">
            <v>822034002</v>
          </cell>
          <cell r="B11268" t="str">
            <v>UMLENKSTATION GESCHWEISST FÜR SCHRÄGFÖRDERER 26°</v>
          </cell>
          <cell r="C11268">
            <v>0</v>
          </cell>
          <cell r="D11268">
            <v>404</v>
          </cell>
          <cell r="E11268">
            <v>404</v>
          </cell>
        </row>
        <row r="11269">
          <cell r="A11269" t="str">
            <v>822034003</v>
          </cell>
          <cell r="B11269" t="str">
            <v>ANTRIEBSSTATION GESCHWEISST FÜR SCHRÄGFÖRDERER 26°</v>
          </cell>
          <cell r="C11269">
            <v>0</v>
          </cell>
          <cell r="D11269">
            <v>580</v>
          </cell>
          <cell r="E11269">
            <v>580</v>
          </cell>
        </row>
        <row r="11270">
          <cell r="A11270" t="str">
            <v>822034004</v>
          </cell>
          <cell r="B11270" t="str">
            <v>ZWISCHENTRÄGER FÜR SCHRÄGFÖRDER KPL.</v>
          </cell>
          <cell r="C11270">
            <v>0</v>
          </cell>
          <cell r="D11270">
            <v>101.859375</v>
          </cell>
          <cell r="E11270">
            <v>101.859375</v>
          </cell>
        </row>
        <row r="11271">
          <cell r="A11271" t="str">
            <v>822034004_</v>
          </cell>
          <cell r="B11271" t="str">
            <v>ZWISCHENTRÄGER FÜR SCHRÄGFÖRDER L1</v>
          </cell>
          <cell r="C11271"/>
          <cell r="D11271"/>
          <cell r="E11271"/>
        </row>
        <row r="11272">
          <cell r="A11272" t="str">
            <v>822034005_</v>
          </cell>
          <cell r="B11272" t="str">
            <v>ZWISCHENTRÄGER FÜR SCHRÄGFÖRDER L2</v>
          </cell>
          <cell r="C11272"/>
          <cell r="D11272"/>
          <cell r="E11272"/>
        </row>
        <row r="11273">
          <cell r="A11273" t="str">
            <v>822034006_</v>
          </cell>
          <cell r="B11273" t="str">
            <v>ZWISCHENTRÄGER FÜR SCHRÄGFÖRDER L3</v>
          </cell>
          <cell r="C11273"/>
          <cell r="D11273"/>
          <cell r="E11273"/>
        </row>
        <row r="11274">
          <cell r="A11274" t="str">
            <v>822034007</v>
          </cell>
          <cell r="B11274" t="str">
            <v>UMLENKSTATION GESCHWEISST FÜR SCHRÄGFÖRDERER 30°</v>
          </cell>
          <cell r="C11274">
            <v>0</v>
          </cell>
          <cell r="D11274">
            <v>524.5</v>
          </cell>
          <cell r="E11274">
            <v>524.5</v>
          </cell>
        </row>
        <row r="11275">
          <cell r="A11275" t="str">
            <v>822034009</v>
          </cell>
          <cell r="B11275" t="str">
            <v>ZWISCHENTRÄGER AUSGEKLINKT 800MM F. SCHRÄGFÖRDERER</v>
          </cell>
          <cell r="C11275">
            <v>0</v>
          </cell>
          <cell r="D11275">
            <v>418</v>
          </cell>
          <cell r="E11275">
            <v>418</v>
          </cell>
        </row>
        <row r="11276">
          <cell r="A11276" t="str">
            <v>822034010</v>
          </cell>
          <cell r="B11276" t="str">
            <v>MONTAGESATZ FÜR ZWISCHENTRÄGERVERLÄNGERUNG</v>
          </cell>
          <cell r="C11276">
            <v>0</v>
          </cell>
          <cell r="D11276">
            <v>272.8816259259259</v>
          </cell>
          <cell r="E11276">
            <v>272.8816259259259</v>
          </cell>
        </row>
        <row r="11277">
          <cell r="A11277" t="str">
            <v>822034015</v>
          </cell>
          <cell r="B11277" t="str">
            <v>UMLENKSTATION FÜR SCHRÄGFÖRDERER 26°</v>
          </cell>
          <cell r="C11277">
            <v>27</v>
          </cell>
          <cell r="D11277">
            <v>196</v>
          </cell>
          <cell r="E11277">
            <v>238</v>
          </cell>
        </row>
        <row r="11278">
          <cell r="A11278" t="str">
            <v>822034016</v>
          </cell>
          <cell r="B11278" t="str">
            <v>ANTRIEBSTATION FÜR SCHRÄGFÖRDERER 26°</v>
          </cell>
          <cell r="C11278">
            <v>89.5</v>
          </cell>
          <cell r="D11278">
            <v>737.84</v>
          </cell>
          <cell r="E11278">
            <v>839.84</v>
          </cell>
        </row>
        <row r="11279">
          <cell r="A11279" t="str">
            <v>822034019</v>
          </cell>
          <cell r="B11279" t="str">
            <v>UMLENKSTATION FÜR SCHRÄGFÖRDERER 30°</v>
          </cell>
          <cell r="C11279">
            <v>54.5</v>
          </cell>
          <cell r="D11279">
            <v>144.51058844619837</v>
          </cell>
          <cell r="E11279">
            <v>211.92725511286505</v>
          </cell>
        </row>
        <row r="11280">
          <cell r="A11280" t="str">
            <v>822034023</v>
          </cell>
          <cell r="B11280" t="str">
            <v>ANTRIEBSTATION GESCHWEISST FÜRSCHRÄGFÖRDERER 30°</v>
          </cell>
          <cell r="C11280">
            <v>0</v>
          </cell>
          <cell r="D11280">
            <v>590.9</v>
          </cell>
          <cell r="E11280">
            <v>590.9</v>
          </cell>
        </row>
        <row r="11281">
          <cell r="A11281" t="str">
            <v>822034024</v>
          </cell>
          <cell r="B11281" t="str">
            <v>ANTRIEBSTATION FÜR SCHRÄGFÖRDERER 30°</v>
          </cell>
          <cell r="C11281">
            <v>138.66666666666666</v>
          </cell>
          <cell r="D11281">
            <v>339.81154313856894</v>
          </cell>
          <cell r="E11281">
            <v>491.39487647190231</v>
          </cell>
        </row>
        <row r="11282">
          <cell r="A11282" t="str">
            <v>822034025</v>
          </cell>
          <cell r="B11282" t="str">
            <v>MONTAGESATZ FÜR ZWISCHENTRÄGER(SCHRÄGFÖRDERER)</v>
          </cell>
          <cell r="C11282">
            <v>0</v>
          </cell>
          <cell r="D11282">
            <v>28.627400170517568</v>
          </cell>
          <cell r="E11282">
            <v>28.627400170517568</v>
          </cell>
        </row>
        <row r="11283">
          <cell r="A11283" t="str">
            <v>822034026</v>
          </cell>
          <cell r="B11283" t="str">
            <v>ANTRIEBSTATION FÜR PEARL-FÖRDERER</v>
          </cell>
          <cell r="C11283">
            <v>17.5</v>
          </cell>
          <cell r="D11283">
            <v>1235.8067000000001</v>
          </cell>
          <cell r="E11283">
            <v>1258.3067000000001</v>
          </cell>
        </row>
        <row r="11284">
          <cell r="A11284" t="str">
            <v>822034027</v>
          </cell>
          <cell r="B11284" t="str">
            <v>KETTENFÜHRUNGSPROFIL KPL. UNTEN FÜR PEARL-FÖRDERER</v>
          </cell>
          <cell r="C11284">
            <v>20</v>
          </cell>
          <cell r="D11284">
            <v>999.7</v>
          </cell>
          <cell r="E11284">
            <v>1024.7</v>
          </cell>
        </row>
        <row r="11285">
          <cell r="A11285" t="str">
            <v>822034028</v>
          </cell>
          <cell r="B11285" t="str">
            <v>KETTENFÜHRUNGSPROFIL KPL. OBENFÜR PEARL-FÖRDERER</v>
          </cell>
          <cell r="C11285">
            <v>54.166666666666671</v>
          </cell>
          <cell r="D11285">
            <v>183.87970000000001</v>
          </cell>
          <cell r="E11285">
            <v>260.37970000000001</v>
          </cell>
        </row>
        <row r="11286">
          <cell r="A11286" t="str">
            <v>822034029</v>
          </cell>
          <cell r="B11286" t="str">
            <v>ALUBOGEN KPL. UNTEN FÜR PEARL-FÖRDERER</v>
          </cell>
          <cell r="C11286">
            <v>177.5</v>
          </cell>
          <cell r="D11286">
            <v>2094.8090999999999</v>
          </cell>
          <cell r="E11286">
            <v>2272.3090999999999</v>
          </cell>
        </row>
        <row r="11287">
          <cell r="A11287" t="str">
            <v>822034030</v>
          </cell>
          <cell r="B11287" t="str">
            <v>UMLENKUNG Z40 KPL. FÜR PEARL-FÖRDERER</v>
          </cell>
          <cell r="C11287">
            <v>9</v>
          </cell>
          <cell r="D11287">
            <v>143.54</v>
          </cell>
          <cell r="E11287">
            <v>153.54000000000002</v>
          </cell>
        </row>
        <row r="11288">
          <cell r="A11288" t="str">
            <v>822034031</v>
          </cell>
          <cell r="B11288" t="str">
            <v>UMLENKUNG Z36 KPL. FÜR PEARL-FÖRDERER</v>
          </cell>
          <cell r="C11288">
            <v>9</v>
          </cell>
          <cell r="D11288">
            <v>148.29</v>
          </cell>
          <cell r="E11288">
            <v>158.29</v>
          </cell>
        </row>
        <row r="11289">
          <cell r="A11289" t="str">
            <v>822034032</v>
          </cell>
          <cell r="B11289" t="str">
            <v>SPANNEINHEIT KPL. FÜR PEARL-FÖRDERER</v>
          </cell>
          <cell r="C11289">
            <v>17.5</v>
          </cell>
          <cell r="D11289">
            <v>303.38711094459052</v>
          </cell>
          <cell r="E11289">
            <v>320.88711094459052</v>
          </cell>
        </row>
        <row r="11290">
          <cell r="A11290" t="str">
            <v>822034033</v>
          </cell>
          <cell r="B11290" t="str">
            <v>ANSCHLAG FÜR KETTENSPANNER KPL. FÜR PEARL-FÖRDERER</v>
          </cell>
          <cell r="C11290"/>
          <cell r="D11290">
            <v>5.2027999999999999</v>
          </cell>
          <cell r="E11290">
            <v>5.2027999999999999</v>
          </cell>
        </row>
        <row r="11291">
          <cell r="A11291" t="str">
            <v>822034036</v>
          </cell>
          <cell r="B11291" t="str">
            <v>VERBINDUNGSELEMENT UNTEN KPL.FÜR BLANCO-FÖRDERER</v>
          </cell>
          <cell r="C11291"/>
          <cell r="D11291">
            <v>5</v>
          </cell>
          <cell r="E11291">
            <v>5</v>
          </cell>
        </row>
        <row r="11292">
          <cell r="A11292" t="str">
            <v>822034037</v>
          </cell>
          <cell r="B11292" t="str">
            <v>ALUBOGEN KPL. OBEN FÜR PEARL-FÖRDERER</v>
          </cell>
          <cell r="C11292">
            <v>170</v>
          </cell>
          <cell r="D11292">
            <v>1052.0561</v>
          </cell>
          <cell r="E11292">
            <v>1222.0561</v>
          </cell>
        </row>
        <row r="11293">
          <cell r="A11293" t="str">
            <v>822034039</v>
          </cell>
          <cell r="B11293" t="str">
            <v>UMLENKUNG Z51 KPL. FÜR BLANCO-FÖRDERER</v>
          </cell>
          <cell r="C11293">
            <v>7.5</v>
          </cell>
          <cell r="D11293">
            <v>101.59</v>
          </cell>
          <cell r="E11293">
            <v>109.09</v>
          </cell>
        </row>
        <row r="11294">
          <cell r="A11294" t="str">
            <v>822034040</v>
          </cell>
          <cell r="B11294" t="str">
            <v>SPANNEINHEIT KPL. FÜR BLANCO-FÖRDERER</v>
          </cell>
          <cell r="C11294">
            <v>10</v>
          </cell>
          <cell r="D11294">
            <v>138.3312</v>
          </cell>
          <cell r="E11294">
            <v>148.3312</v>
          </cell>
        </row>
        <row r="11295">
          <cell r="A11295" t="str">
            <v>822034047</v>
          </cell>
          <cell r="B11295" t="str">
            <v>ALU TRÄGERVERBINDUNG</v>
          </cell>
          <cell r="C11295"/>
          <cell r="D11295">
            <v>46.287999999999997</v>
          </cell>
          <cell r="E11295">
            <v>46.287999999999997</v>
          </cell>
        </row>
        <row r="11296">
          <cell r="A11296" t="str">
            <v>822034049</v>
          </cell>
          <cell r="B11296" t="str">
            <v>ZWISCHENTRÄGER FÜR 5/8X3/8" FÜR PEARL-FÖRDERER</v>
          </cell>
          <cell r="C11296"/>
          <cell r="D11296">
            <v>184.828</v>
          </cell>
          <cell r="E11296">
            <v>184.828</v>
          </cell>
        </row>
        <row r="11297">
          <cell r="A11297" t="str">
            <v>822034050</v>
          </cell>
          <cell r="B11297" t="str">
            <v>ERSATZTEILPAKET FÜR PEARL-FÖRDERER</v>
          </cell>
          <cell r="C11297">
            <v>644.16666666666663</v>
          </cell>
          <cell r="D11297">
            <v>3647.121421889181</v>
          </cell>
          <cell r="E11297">
            <v>4312.121421889181</v>
          </cell>
        </row>
        <row r="11298">
          <cell r="A11298" t="str">
            <v>822034052</v>
          </cell>
          <cell r="B11298" t="str">
            <v xml:space="preserve">HALTER KPL. MIT LICHTTASTER WTB4 </v>
          </cell>
          <cell r="C11298"/>
          <cell r="D11298"/>
          <cell r="E11298"/>
        </row>
        <row r="11299">
          <cell r="A11299" t="str">
            <v>822035021</v>
          </cell>
          <cell r="B11299" t="str">
            <v>VOLLNABE D=40 FÜR SCHRÄGFÖRDERER</v>
          </cell>
          <cell r="C11299">
            <v>0</v>
          </cell>
          <cell r="D11299">
            <v>15.923022951137675</v>
          </cell>
          <cell r="E11299">
            <v>15.923022951137675</v>
          </cell>
        </row>
        <row r="11300">
          <cell r="A11300" t="str">
            <v>822035037</v>
          </cell>
          <cell r="B11300" t="str">
            <v>ROLLENSCH.  KPL. 1 NO FÜR KF</v>
          </cell>
          <cell r="C11300">
            <v>4</v>
          </cell>
          <cell r="D11300">
            <v>30.578660203139428</v>
          </cell>
          <cell r="E11300">
            <v>34.578660203139428</v>
          </cell>
        </row>
        <row r="11301">
          <cell r="A11301" t="str">
            <v>822035038</v>
          </cell>
          <cell r="B11301" t="str">
            <v>SPANNSCHRAUBE FÜR SCHRÄGFÖRDERER</v>
          </cell>
          <cell r="C11301">
            <v>0</v>
          </cell>
          <cell r="D11301">
            <v>5.36</v>
          </cell>
          <cell r="E11301">
            <v>5.36</v>
          </cell>
        </row>
        <row r="11302">
          <cell r="A11302" t="str">
            <v>822035039</v>
          </cell>
          <cell r="B11302" t="str">
            <v>GLEITRING-DISTANZBUCHSE FÜR UMLENKSTATION FÜR</v>
          </cell>
          <cell r="C11302">
            <v>0</v>
          </cell>
          <cell r="D11302">
            <v>7.2333043478260874</v>
          </cell>
          <cell r="E11302">
            <v>7.2333043478260874</v>
          </cell>
        </row>
        <row r="11303">
          <cell r="A11303" t="str">
            <v>822035041</v>
          </cell>
          <cell r="B11303" t="str">
            <v>TEF / KF MOTOR EINSTECKWELLE1,1 KW</v>
          </cell>
          <cell r="C11303">
            <v>0</v>
          </cell>
          <cell r="D11303">
            <v>52</v>
          </cell>
          <cell r="E11303">
            <v>52</v>
          </cell>
        </row>
        <row r="11304">
          <cell r="A11304" t="str">
            <v>822035042</v>
          </cell>
          <cell r="B11304" t="str">
            <v>KETTENRAD Z=17</v>
          </cell>
          <cell r="C11304">
            <v>0</v>
          </cell>
          <cell r="D11304">
            <v>285</v>
          </cell>
          <cell r="E11304">
            <v>285</v>
          </cell>
        </row>
        <row r="11305">
          <cell r="A11305" t="str">
            <v>822035044</v>
          </cell>
          <cell r="B11305" t="str">
            <v>KETTENRAD A  Z=20 TYP V  OHNE NABE  Ersatz =</v>
          </cell>
          <cell r="C11305">
            <v>0</v>
          </cell>
          <cell r="D11305">
            <v>39.880000000000003</v>
          </cell>
          <cell r="E11305">
            <v>39.880000000000003</v>
          </cell>
        </row>
        <row r="11306">
          <cell r="A11306" t="str">
            <v>822035045</v>
          </cell>
          <cell r="B11306" t="str">
            <v>KETTENRAD A  Z=48 GESCHWEISST Ersatz = 822036111</v>
          </cell>
          <cell r="C11306">
            <v>0</v>
          </cell>
          <cell r="D11306">
            <v>61.87</v>
          </cell>
          <cell r="E11306">
            <v>61.87</v>
          </cell>
        </row>
        <row r="11307">
          <cell r="A11307" t="str">
            <v>822035100</v>
          </cell>
          <cell r="B11307" t="str">
            <v>ROLLENSCH.  KPL. 1NO F. AFS/ST</v>
          </cell>
          <cell r="C11307">
            <v>4</v>
          </cell>
          <cell r="D11307">
            <v>42.8099011501616</v>
          </cell>
          <cell r="E11307">
            <v>46.8099011501616</v>
          </cell>
        </row>
        <row r="11308">
          <cell r="A11308" t="str">
            <v>822035102</v>
          </cell>
          <cell r="B11308" t="str">
            <v>ROLLENSCH.  KPL. 1NO FÜR AP</v>
          </cell>
          <cell r="C11308">
            <v>4</v>
          </cell>
          <cell r="D11308">
            <v>31.879960203139426</v>
          </cell>
          <cell r="E11308">
            <v>35.879960203139426</v>
          </cell>
        </row>
        <row r="11309">
          <cell r="A11309" t="str">
            <v>822035103</v>
          </cell>
          <cell r="B11309" t="str">
            <v>HALTERUNG FÜR TABLEAU 4-FACH, KPL.F.SCHRÄGFÖRDERER</v>
          </cell>
          <cell r="C11309">
            <v>3.0667</v>
          </cell>
          <cell r="D11309">
            <v>27.169499999999999</v>
          </cell>
          <cell r="E11309">
            <v>30.2362</v>
          </cell>
        </row>
        <row r="11310">
          <cell r="A11310" t="str">
            <v>822035201</v>
          </cell>
          <cell r="B11310" t="str">
            <v>KF-KETTENSCHUTZ - GUMMISCHÜRZEOHR F.</v>
          </cell>
          <cell r="C11310">
            <v>0</v>
          </cell>
          <cell r="D11310">
            <v>75.5</v>
          </cell>
          <cell r="E11310">
            <v>75.5</v>
          </cell>
        </row>
        <row r="11311">
          <cell r="A11311" t="str">
            <v>822035206</v>
          </cell>
          <cell r="B11311" t="str">
            <v>KF KLEMMBÜGEL KPL. F.RECHTECKROHR F.</v>
          </cell>
          <cell r="C11311">
            <v>0</v>
          </cell>
          <cell r="D11311">
            <v>25.236091410041421</v>
          </cell>
          <cell r="E11311">
            <v>25.236091410041421</v>
          </cell>
        </row>
        <row r="11312">
          <cell r="A11312" t="str">
            <v>822036004</v>
          </cell>
          <cell r="B11312" t="str">
            <v>KETTENFÜHRUNG 200 FÜR SCHRÄGFÖRDERER</v>
          </cell>
          <cell r="C11312">
            <v>0</v>
          </cell>
          <cell r="D11312">
            <v>10.919642857142856</v>
          </cell>
          <cell r="E11312">
            <v>10.919642857142856</v>
          </cell>
        </row>
        <row r="11313">
          <cell r="A11313" t="str">
            <v>822036005</v>
          </cell>
          <cell r="B11313" t="str">
            <v>VERBINDUNGSPLATTE FÜR SCHRÄGFÖRDERER</v>
          </cell>
          <cell r="C11313">
            <v>0</v>
          </cell>
          <cell r="D11313">
            <v>14.09081296992481</v>
          </cell>
          <cell r="E11313">
            <v>14.09081296992481</v>
          </cell>
        </row>
        <row r="11314">
          <cell r="A11314" t="str">
            <v>822036006</v>
          </cell>
          <cell r="B11314" t="str">
            <v>KF VERBINDUNGSPLATTE LINKS F.SETTEN-SCHRÄGFÖRDERER</v>
          </cell>
          <cell r="C11314"/>
          <cell r="D11314">
            <v>28.5</v>
          </cell>
          <cell r="E11314">
            <v>28.5</v>
          </cell>
        </row>
        <row r="11315">
          <cell r="A11315" t="str">
            <v>822036007</v>
          </cell>
          <cell r="B11315" t="str">
            <v>KF GLEITSCHIENE BEARB. F.SCHRÄN-SCHRÄGFÖRDERER</v>
          </cell>
          <cell r="C11315">
            <v>6.833333333333333</v>
          </cell>
          <cell r="D11315">
            <v>3.0960000000000001</v>
          </cell>
          <cell r="E11315">
            <v>15.346</v>
          </cell>
        </row>
        <row r="11316">
          <cell r="A11316" t="str">
            <v>822036009</v>
          </cell>
          <cell r="B11316" t="str">
            <v>KF SCHUTZBLECHHÄLFTE GROSS F.SETTEN-SCHRÄGFÖRDERER</v>
          </cell>
          <cell r="C11316"/>
          <cell r="D11316">
            <v>23.01</v>
          </cell>
          <cell r="E11316">
            <v>23.01</v>
          </cell>
        </row>
        <row r="11317">
          <cell r="A11317" t="str">
            <v>822036010</v>
          </cell>
          <cell r="B11317" t="str">
            <v>KF SCHUTZBLECHHÄLFTE KLEIN F.SETTEN-SCHRÄGFÖRDERER</v>
          </cell>
          <cell r="C11317"/>
          <cell r="D11317">
            <v>23.01</v>
          </cell>
          <cell r="E11317">
            <v>23.01</v>
          </cell>
        </row>
        <row r="11318">
          <cell r="A11318" t="str">
            <v>822036011</v>
          </cell>
          <cell r="B11318" t="str">
            <v>KF BLECH F.BLECHSCHÜRZE F.SCHREN-SCHRÄGFÖRDERER</v>
          </cell>
          <cell r="C11318">
            <v>0</v>
          </cell>
          <cell r="D11318">
            <v>17.899999999999999</v>
          </cell>
          <cell r="E11318">
            <v>17.899999999999999</v>
          </cell>
        </row>
        <row r="11319">
          <cell r="A11319" t="str">
            <v>822036012</v>
          </cell>
          <cell r="B11319" t="str">
            <v>KF GUMMISCHÜRZE F.SCHRÄGFÖRDERGFÖRDERER</v>
          </cell>
          <cell r="C11319"/>
          <cell r="D11319">
            <v>0.01</v>
          </cell>
          <cell r="E11319">
            <v>0.01</v>
          </cell>
        </row>
        <row r="11320">
          <cell r="A11320" t="str">
            <v>822036013</v>
          </cell>
          <cell r="B11320" t="str">
            <v>KF BLECHSTREIFEN LANG F.SCHRÄG-SCHRÄGFÖRDERER</v>
          </cell>
          <cell r="C11320"/>
          <cell r="D11320">
            <v>0.01</v>
          </cell>
          <cell r="E11320">
            <v>0.01</v>
          </cell>
        </row>
        <row r="11321">
          <cell r="A11321" t="str">
            <v>822036014</v>
          </cell>
          <cell r="B11321" t="str">
            <v>KF BLECHSTREIFEN KURZ F.SCHRÄG-SCHRÄGFÖRDERER</v>
          </cell>
          <cell r="C11321"/>
          <cell r="D11321">
            <v>0.01</v>
          </cell>
          <cell r="E11321">
            <v>0.01</v>
          </cell>
        </row>
        <row r="11322">
          <cell r="A11322" t="str">
            <v>822036018</v>
          </cell>
          <cell r="B11322" t="str">
            <v>ZWISCHENSTEG SCHRÄGFÖRDERER</v>
          </cell>
          <cell r="C11322"/>
          <cell r="D11322"/>
          <cell r="E11322"/>
        </row>
        <row r="11323">
          <cell r="A11323" t="str">
            <v>822036019</v>
          </cell>
          <cell r="B11323" t="str">
            <v>STEG SEITLICH FÜR MOTORSTATIONFÜR SCHRÄGFÖRDERER</v>
          </cell>
          <cell r="C11323"/>
          <cell r="D11323"/>
          <cell r="E11323"/>
        </row>
        <row r="11324">
          <cell r="A11324" t="str">
            <v>822036020</v>
          </cell>
          <cell r="B11324" t="str">
            <v>STEG L=170 SCHRÄGFÖRDERER</v>
          </cell>
          <cell r="C11324"/>
          <cell r="D11324"/>
          <cell r="E11324"/>
        </row>
        <row r="11325">
          <cell r="A11325" t="str">
            <v>822036021</v>
          </cell>
          <cell r="B11325" t="str">
            <v>STEG MIT 2 BOHRUNGEN FÜR SCHRÄGFÖRDERER</v>
          </cell>
          <cell r="C11325"/>
          <cell r="D11325"/>
          <cell r="E11325"/>
        </row>
        <row r="11326">
          <cell r="A11326" t="str">
            <v>822036022</v>
          </cell>
          <cell r="B11326" t="str">
            <v>ANSCHLUSSMUFFE SCHRÄGFÖRDERER</v>
          </cell>
          <cell r="C11326"/>
          <cell r="D11326"/>
          <cell r="E11326"/>
        </row>
        <row r="11327">
          <cell r="A11327" t="str">
            <v>822036023</v>
          </cell>
          <cell r="B11327" t="str">
            <v>ZWISCHENSTEG SCHRÄGFÖRDERER</v>
          </cell>
          <cell r="C11327"/>
          <cell r="D11327"/>
          <cell r="E11327"/>
        </row>
        <row r="11328">
          <cell r="A11328" t="str">
            <v>822036024</v>
          </cell>
          <cell r="B11328" t="str">
            <v>DISTANZWINKEL FÜR UMLENKSTATION FÜR SCHRÄGFÖRDERER</v>
          </cell>
          <cell r="C11328"/>
          <cell r="D11328"/>
          <cell r="E11328"/>
        </row>
        <row r="11329">
          <cell r="A11329" t="str">
            <v>822036025</v>
          </cell>
          <cell r="B11329" t="str">
            <v>TRAGROHR FÜR SCHRÄGFÖRDERER</v>
          </cell>
          <cell r="C11329"/>
          <cell r="D11329"/>
          <cell r="E11329"/>
        </row>
        <row r="11330">
          <cell r="A11330" t="str">
            <v>822036026</v>
          </cell>
          <cell r="B11330" t="str">
            <v>ENDSTEG FÜR UMLENKSTATION FÜR SCHRÄGFÖRDERER</v>
          </cell>
          <cell r="C11330"/>
          <cell r="D11330"/>
          <cell r="E11330"/>
        </row>
        <row r="11331">
          <cell r="A11331" t="str">
            <v>822036027</v>
          </cell>
          <cell r="B11331" t="str">
            <v>SPANNPLATTE FÜR SCHRÄGFÖRDERER</v>
          </cell>
          <cell r="C11331"/>
          <cell r="D11331"/>
          <cell r="E11331"/>
        </row>
        <row r="11332">
          <cell r="A11332" t="str">
            <v>822036028</v>
          </cell>
          <cell r="B11332" t="str">
            <v>GEHÄUSEPLATTE I SCHRÄGFÖRDERER</v>
          </cell>
          <cell r="C11332"/>
          <cell r="D11332"/>
          <cell r="E11332"/>
        </row>
        <row r="11333">
          <cell r="A11333" t="str">
            <v>822036029</v>
          </cell>
          <cell r="B11333" t="str">
            <v>GEHÄUSEPLATTE II FÜR ANTRIEBSTATION FÜR</v>
          </cell>
          <cell r="C11333"/>
          <cell r="D11333"/>
          <cell r="E11333"/>
        </row>
        <row r="11334">
          <cell r="A11334" t="str">
            <v>822036030</v>
          </cell>
          <cell r="B11334" t="str">
            <v>TRAGROHR LANG SCHRÄGFÖRDERER</v>
          </cell>
          <cell r="C11334"/>
          <cell r="D11334"/>
          <cell r="E11334"/>
        </row>
        <row r="11335">
          <cell r="A11335" t="str">
            <v>822036031</v>
          </cell>
          <cell r="B11335" t="str">
            <v>TRAGROHR L460 FÜR ANTRIEBSTATION FÜR</v>
          </cell>
          <cell r="C11335"/>
          <cell r="D11335"/>
          <cell r="E11335"/>
        </row>
        <row r="11336">
          <cell r="A11336" t="str">
            <v>822036032</v>
          </cell>
          <cell r="B11336" t="str">
            <v>WINKEL SCHRÄGFÖRDERER</v>
          </cell>
          <cell r="C11336"/>
          <cell r="D11336"/>
          <cell r="E11336"/>
        </row>
        <row r="11337">
          <cell r="A11337" t="str">
            <v>822036033</v>
          </cell>
          <cell r="B11337" t="str">
            <v>WINKEL LANG SCHRÄGFÖRDERER</v>
          </cell>
          <cell r="C11337"/>
          <cell r="D11337"/>
          <cell r="E11337"/>
        </row>
        <row r="11338">
          <cell r="A11338" t="str">
            <v>822036034</v>
          </cell>
          <cell r="B11338" t="str">
            <v>L-PROFIL SCHRÄGFÖRDERER</v>
          </cell>
          <cell r="C11338"/>
          <cell r="D11338"/>
          <cell r="E11338"/>
        </row>
        <row r="11339">
          <cell r="A11339" t="str">
            <v>822036035</v>
          </cell>
          <cell r="B11339" t="str">
            <v>WINKELPROFIL FÜR ANTRIEBSTATION FÜR</v>
          </cell>
          <cell r="C11339"/>
          <cell r="D11339"/>
          <cell r="E11339"/>
        </row>
        <row r="11340">
          <cell r="A11340" t="str">
            <v>822036036</v>
          </cell>
          <cell r="B11340" t="str">
            <v>WINKEL L=325 SCHRÄGFÖRDERER</v>
          </cell>
          <cell r="C11340"/>
          <cell r="D11340"/>
          <cell r="E11340"/>
        </row>
        <row r="11341">
          <cell r="A11341" t="str">
            <v>822036039</v>
          </cell>
          <cell r="B11341" t="str">
            <v>WINKELBOGEN SCHRÄGFÖRDERER</v>
          </cell>
          <cell r="C11341"/>
          <cell r="D11341">
            <v>39.880000000000003</v>
          </cell>
          <cell r="E11341">
            <v>39.880000000000003</v>
          </cell>
        </row>
        <row r="11342">
          <cell r="A11342" t="str">
            <v>822036040</v>
          </cell>
          <cell r="B11342" t="str">
            <v>ZWISCHENSTEG SCHRÄGFÖRDERER</v>
          </cell>
          <cell r="C11342"/>
          <cell r="D11342"/>
          <cell r="E11342"/>
        </row>
        <row r="11343">
          <cell r="A11343" t="str">
            <v>822036041</v>
          </cell>
          <cell r="B11343" t="str">
            <v>PLATTE SCHRÄGFÖRDERER</v>
          </cell>
          <cell r="C11343"/>
          <cell r="D11343"/>
          <cell r="E11343"/>
        </row>
        <row r="11344">
          <cell r="A11344" t="str">
            <v>822036043</v>
          </cell>
          <cell r="B11344" t="str">
            <v>VERBINDUNGSPLATTE FÜR SCHRÄGFÖRDERER</v>
          </cell>
          <cell r="C11344"/>
          <cell r="D11344"/>
          <cell r="E11344"/>
        </row>
        <row r="11345">
          <cell r="A11345" t="str">
            <v>822036045</v>
          </cell>
          <cell r="B11345" t="str">
            <v>KETTENFÜHRUNG 70 FÜR SCHRÄGFÖRDERER</v>
          </cell>
          <cell r="C11345">
            <v>0</v>
          </cell>
          <cell r="D11345">
            <v>22.33</v>
          </cell>
          <cell r="E11345">
            <v>22.33</v>
          </cell>
        </row>
        <row r="11346">
          <cell r="A11346" t="str">
            <v>822036046</v>
          </cell>
          <cell r="B11346" t="str">
            <v>ZWISCHENSTEG L=30 FÜR SCHRÄGFÖDERER</v>
          </cell>
          <cell r="C11346"/>
          <cell r="D11346"/>
          <cell r="E11346"/>
        </row>
        <row r="11347">
          <cell r="A11347" t="str">
            <v>822036047</v>
          </cell>
          <cell r="B11347" t="str">
            <v>MOTORFLANSCH FÜR SCHRÄGFÖRDERER</v>
          </cell>
          <cell r="C11347">
            <v>0</v>
          </cell>
          <cell r="D11347">
            <v>15.08</v>
          </cell>
          <cell r="E11347">
            <v>15.08</v>
          </cell>
        </row>
        <row r="11348">
          <cell r="A11348" t="str">
            <v>822036048</v>
          </cell>
          <cell r="B11348" t="str">
            <v>SCHALE FÜR SCHRÄGFÖRDERER</v>
          </cell>
          <cell r="C11348"/>
          <cell r="D11348"/>
          <cell r="E11348"/>
        </row>
        <row r="11349">
          <cell r="A11349" t="str">
            <v>822036049</v>
          </cell>
          <cell r="B11349" t="str">
            <v>WELLE FÜR SCHRÄGFÖRDERER</v>
          </cell>
          <cell r="C11349">
            <v>0</v>
          </cell>
          <cell r="D11349">
            <v>101.20903846153847</v>
          </cell>
          <cell r="E11349">
            <v>101.20903846153847</v>
          </cell>
        </row>
        <row r="11350">
          <cell r="A11350" t="str">
            <v>822036050</v>
          </cell>
          <cell r="B11350" t="str">
            <v>TRAGROHR L=250 FÜR UMLENKSTATION FÜR</v>
          </cell>
          <cell r="C11350"/>
          <cell r="D11350"/>
          <cell r="E11350"/>
        </row>
        <row r="11351">
          <cell r="A11351" t="str">
            <v>822036051</v>
          </cell>
          <cell r="B11351" t="str">
            <v>STEG L=170 MIT GEWINDE FÜR SCHRÄGFÖRDERER</v>
          </cell>
          <cell r="C11351"/>
          <cell r="D11351"/>
          <cell r="E11351"/>
        </row>
        <row r="11352">
          <cell r="A11352" t="str">
            <v>822036052</v>
          </cell>
          <cell r="B11352" t="str">
            <v>TRAGROHR L=155 FÜR UMLENKSTATION FÜR</v>
          </cell>
          <cell r="C11352"/>
          <cell r="D11352"/>
          <cell r="E11352"/>
        </row>
        <row r="11353">
          <cell r="A11353" t="str">
            <v>822036053</v>
          </cell>
          <cell r="B11353" t="str">
            <v>TRAGROHR L=390 FÜR UMLENKSTATION FÜR</v>
          </cell>
          <cell r="C11353"/>
          <cell r="D11353"/>
          <cell r="E11353"/>
        </row>
        <row r="11354">
          <cell r="A11354" t="str">
            <v>822036054</v>
          </cell>
          <cell r="B11354" t="str">
            <v>GEHÄUSEPLATTE FÜR UMLENKSTATION FÜR SCHRÄGFÖRDERER</v>
          </cell>
          <cell r="C11354"/>
          <cell r="D11354"/>
          <cell r="E11354"/>
        </row>
        <row r="11355">
          <cell r="A11355" t="str">
            <v>822036055</v>
          </cell>
          <cell r="B11355" t="str">
            <v>WINKELPROFILBOGEN FÜR UMLENKSTATION FÜR</v>
          </cell>
          <cell r="C11355"/>
          <cell r="D11355"/>
          <cell r="E11355"/>
        </row>
        <row r="11356">
          <cell r="A11356" t="str">
            <v>822036056</v>
          </cell>
          <cell r="B11356" t="str">
            <v>ANTRIEBSKETTENRAD 1/2X1/4" Z=19 FÜR SCHRÄGFÖRDERER</v>
          </cell>
          <cell r="C11356"/>
          <cell r="D11356">
            <v>22.75</v>
          </cell>
          <cell r="E11356">
            <v>22.75</v>
          </cell>
        </row>
        <row r="11357">
          <cell r="A11357" t="str">
            <v>822036060</v>
          </cell>
          <cell r="B11357" t="str">
            <v>WINKELPROFILBOGEN FÜR UMLENKSTATION FÜR</v>
          </cell>
          <cell r="C11357"/>
          <cell r="D11357"/>
          <cell r="E11357"/>
        </row>
        <row r="11358">
          <cell r="A11358" t="str">
            <v>822036063</v>
          </cell>
          <cell r="B11358" t="str">
            <v>KF ABDECKBLECH F. AUSGEKL.ZWISCHENTRÄGER</v>
          </cell>
          <cell r="C11358">
            <v>0</v>
          </cell>
          <cell r="D11358">
            <v>25.5</v>
          </cell>
          <cell r="E11358">
            <v>25.5</v>
          </cell>
        </row>
        <row r="11359">
          <cell r="A11359" t="str">
            <v>822036071</v>
          </cell>
          <cell r="B11359" t="str">
            <v>KF GLEITPROFILZUSCHNITT F.SCHREN-SCHRÄGFÖRDERER</v>
          </cell>
          <cell r="C11359"/>
          <cell r="D11359">
            <v>15.34</v>
          </cell>
          <cell r="E11359">
            <v>15.34</v>
          </cell>
        </row>
        <row r="11360">
          <cell r="A11360" t="str">
            <v>822036072</v>
          </cell>
          <cell r="B11360" t="str">
            <v>KF GLEITPROFILZUSCHNITT  L=700</v>
          </cell>
          <cell r="C11360">
            <v>2</v>
          </cell>
          <cell r="D11360">
            <v>10.451000000000001</v>
          </cell>
          <cell r="E11360">
            <v>12.451000000000001</v>
          </cell>
        </row>
        <row r="11361">
          <cell r="A11361" t="str">
            <v>822036079</v>
          </cell>
          <cell r="B11361" t="str">
            <v>KF ABDECKBLECH F. SCHRÄGFÖREREGFÖRERER       (WAR</v>
          </cell>
          <cell r="C11361"/>
          <cell r="D11361">
            <v>21.47</v>
          </cell>
          <cell r="E11361">
            <v>21.47</v>
          </cell>
        </row>
        <row r="11362">
          <cell r="A11362" t="str">
            <v>822036080</v>
          </cell>
          <cell r="B11362" t="str">
            <v>KF ABDECKBLECH ANTRIEBST. SCHREN-SCHRÄGFÖRD. (WAR</v>
          </cell>
          <cell r="C11362"/>
          <cell r="D11362">
            <v>21.47</v>
          </cell>
          <cell r="E11362">
            <v>21.47</v>
          </cell>
        </row>
        <row r="11363">
          <cell r="A11363" t="str">
            <v>822036081</v>
          </cell>
          <cell r="B11363" t="str">
            <v>KF ABDECKBLECH 2 UMLENKUNG SCHTEN-SCHRÄGFÖRD (WAR</v>
          </cell>
          <cell r="C11363"/>
          <cell r="D11363">
            <v>20.71</v>
          </cell>
          <cell r="E11363">
            <v>20.71</v>
          </cell>
        </row>
        <row r="11364">
          <cell r="A11364" t="str">
            <v>822036084</v>
          </cell>
          <cell r="B11364" t="str">
            <v>KF ABDECKBLECH F. UMLENK. F. SCHRÄGFÖRD. 26° (WAR</v>
          </cell>
          <cell r="C11364"/>
          <cell r="D11364">
            <v>23.01</v>
          </cell>
          <cell r="E11364">
            <v>23.01</v>
          </cell>
        </row>
        <row r="11365">
          <cell r="A11365" t="str">
            <v>822036087</v>
          </cell>
          <cell r="B11365" t="str">
            <v>KF ABDECKHAUBE F. SCHRÄGFÖRDERFÖRDERER       (war</v>
          </cell>
          <cell r="C11365"/>
          <cell r="D11365">
            <v>30.17</v>
          </cell>
          <cell r="E11365">
            <v>30.17</v>
          </cell>
        </row>
        <row r="11366">
          <cell r="A11366" t="str">
            <v>822036098</v>
          </cell>
          <cell r="B11366" t="str">
            <v>KETTENRAD Z=19 FÜR ROLLENKETTE(ANTRIEBSRITZEL</v>
          </cell>
          <cell r="C11366">
            <v>0</v>
          </cell>
          <cell r="D11366">
            <v>72.828999999999994</v>
          </cell>
          <cell r="E11366">
            <v>72.828999999999994</v>
          </cell>
        </row>
        <row r="11367">
          <cell r="A11367" t="str">
            <v>822036110</v>
          </cell>
          <cell r="B11367" t="str">
            <v>KETTENRAD Z=20 (UMLENKRAD 1 SCHRÄGFÖRDERER)</v>
          </cell>
          <cell r="C11367">
            <v>0</v>
          </cell>
          <cell r="D11367">
            <v>32.247999999999998</v>
          </cell>
          <cell r="E11367">
            <v>32.247999999999998</v>
          </cell>
        </row>
        <row r="11368">
          <cell r="A11368" t="str">
            <v>822036111</v>
          </cell>
          <cell r="B11368" t="str">
            <v>KETTENRAD Z=48 (UMLENKRAD 2 SCHRÄGFÖRDERER)</v>
          </cell>
          <cell r="C11368">
            <v>0</v>
          </cell>
          <cell r="D11368">
            <v>18.334238329384018</v>
          </cell>
          <cell r="E11368">
            <v>18.334238329384018</v>
          </cell>
        </row>
        <row r="11369">
          <cell r="A11369" t="str">
            <v>822036113</v>
          </cell>
          <cell r="B11369" t="str">
            <v>KETTENRAD Z=19 (ANTRIEBSRITZEL AFS)</v>
          </cell>
          <cell r="C11369">
            <v>0</v>
          </cell>
          <cell r="D11369">
            <v>5.14</v>
          </cell>
          <cell r="E11369">
            <v>5.14</v>
          </cell>
        </row>
        <row r="11370">
          <cell r="A11370" t="str">
            <v>822036114</v>
          </cell>
          <cell r="B11370" t="str">
            <v>ALU-KETTENFOERDERER-PROFIL (AKFP) F22 NATUR</v>
          </cell>
          <cell r="C11370"/>
          <cell r="D11370">
            <v>32.42</v>
          </cell>
          <cell r="E11370">
            <v>32.42</v>
          </cell>
        </row>
        <row r="11371">
          <cell r="A11371" t="str">
            <v>822036118</v>
          </cell>
          <cell r="B11371" t="str">
            <v>UMLENKHÜLSE FÜR ANTRIEBSTATION SCHRÄGFÖRDERER 30°</v>
          </cell>
          <cell r="C11371"/>
          <cell r="D11371">
            <v>5.32</v>
          </cell>
          <cell r="E11371">
            <v>5.32</v>
          </cell>
        </row>
        <row r="11372">
          <cell r="A11372" t="str">
            <v>822036119</v>
          </cell>
          <cell r="B11372" t="str">
            <v>GEHÄUSEPLATTE RECHTS FÜR ANTRIEBSTATION</v>
          </cell>
          <cell r="C11372"/>
          <cell r="D11372"/>
          <cell r="E11372"/>
        </row>
        <row r="11373">
          <cell r="A11373" t="str">
            <v>822036120</v>
          </cell>
          <cell r="B11373" t="str">
            <v>TRAGROHR L=380 FÜR ANTRIEBSTATION SCHRÄGFÖRDERER</v>
          </cell>
          <cell r="C11373"/>
          <cell r="D11373"/>
          <cell r="E11373"/>
        </row>
        <row r="11374">
          <cell r="A11374" t="str">
            <v>822036121</v>
          </cell>
          <cell r="B11374" t="str">
            <v>VERSCHRAUBPLATTE FÜR ANTRIEBSTATION FÜR</v>
          </cell>
          <cell r="C11374">
            <v>0</v>
          </cell>
          <cell r="D11374">
            <v>41.5</v>
          </cell>
          <cell r="E11374">
            <v>41.5</v>
          </cell>
        </row>
        <row r="11375">
          <cell r="A11375" t="str">
            <v>822036123</v>
          </cell>
          <cell r="B11375" t="str">
            <v>GEHÄUSEPLATTE LINKS FÜR ANTRIEBSTATION</v>
          </cell>
          <cell r="C11375"/>
          <cell r="D11375"/>
          <cell r="E11375"/>
        </row>
        <row r="11376">
          <cell r="A11376" t="str">
            <v>822036124</v>
          </cell>
          <cell r="B11376" t="str">
            <v>KETTENRADSCHEIBE FÜR ANTRIEBSTATION</v>
          </cell>
          <cell r="C11376">
            <v>0</v>
          </cell>
          <cell r="D11376">
            <v>26.59</v>
          </cell>
          <cell r="E11376">
            <v>26.59</v>
          </cell>
        </row>
        <row r="11377">
          <cell r="A11377" t="str">
            <v>822036134</v>
          </cell>
          <cell r="B11377" t="str">
            <v>GLEITPROFILZUSCHNITT FÜR UMLENKUNG SCHRÄGF. 30°</v>
          </cell>
          <cell r="C11377">
            <v>37</v>
          </cell>
          <cell r="D11377">
            <v>36.847703869238387</v>
          </cell>
          <cell r="E11377">
            <v>81.764370535905059</v>
          </cell>
        </row>
        <row r="11378">
          <cell r="A11378" t="str">
            <v>822036135</v>
          </cell>
          <cell r="B11378" t="str">
            <v>GLEITPROFILZUSCHNITT FÜR ANTRIEBSSTATION SCHRÄGF.</v>
          </cell>
          <cell r="C11378">
            <v>24.5</v>
          </cell>
          <cell r="D11378">
            <v>36.878</v>
          </cell>
          <cell r="E11378">
            <v>62.878</v>
          </cell>
        </row>
        <row r="11379">
          <cell r="A11379" t="str">
            <v>822036137</v>
          </cell>
          <cell r="B11379" t="str">
            <v>SCHUTZBLECH LINKS FÜR MOTORSTATION KETTENFÖRDERER</v>
          </cell>
          <cell r="C11379">
            <v>0</v>
          </cell>
          <cell r="D11379">
            <v>29</v>
          </cell>
          <cell r="E11379">
            <v>29</v>
          </cell>
        </row>
        <row r="11380">
          <cell r="A11380" t="str">
            <v>822036138</v>
          </cell>
          <cell r="B11380" t="str">
            <v>SCHUTZBLECH RECHTS FÜR MOTORSTATION KETTENFÖRDERER</v>
          </cell>
          <cell r="C11380">
            <v>0</v>
          </cell>
          <cell r="D11380">
            <v>29</v>
          </cell>
          <cell r="E11380">
            <v>29</v>
          </cell>
        </row>
        <row r="11381">
          <cell r="A11381" t="str">
            <v>822036139</v>
          </cell>
          <cell r="B11381" t="str">
            <v>SCHUTZBLECH LINKS FÜR UMLENKSTATION FÜR</v>
          </cell>
          <cell r="C11381">
            <v>0</v>
          </cell>
          <cell r="D11381">
            <v>4</v>
          </cell>
          <cell r="E11381">
            <v>4</v>
          </cell>
        </row>
        <row r="11382">
          <cell r="A11382" t="str">
            <v>822036140</v>
          </cell>
          <cell r="B11382" t="str">
            <v>SCHUTZBLECH RECHTS FÜR UMLENKSTATION FÜR</v>
          </cell>
          <cell r="C11382">
            <v>0</v>
          </cell>
          <cell r="D11382">
            <v>12</v>
          </cell>
          <cell r="E11382">
            <v>12</v>
          </cell>
        </row>
        <row r="11383">
          <cell r="A11383" t="str">
            <v>822036141</v>
          </cell>
          <cell r="B11383" t="str">
            <v>SCHUTZBLECH OBEN FÜR UMLENKSTATION FÜR</v>
          </cell>
          <cell r="C11383">
            <v>0</v>
          </cell>
          <cell r="D11383">
            <v>31.78</v>
          </cell>
          <cell r="E11383">
            <v>31.78</v>
          </cell>
        </row>
        <row r="11384">
          <cell r="A11384" t="str">
            <v>822036142</v>
          </cell>
          <cell r="B11384" t="str">
            <v>DISTANZHÜLSE FÜR SCHRÄGFÖRDERER</v>
          </cell>
          <cell r="C11384">
            <v>0</v>
          </cell>
          <cell r="D11384">
            <v>3.5936587941628262</v>
          </cell>
          <cell r="E11384">
            <v>3.5936587941628262</v>
          </cell>
        </row>
        <row r="11385">
          <cell r="A11385" t="str">
            <v>822036143</v>
          </cell>
          <cell r="B11385" t="str">
            <v>ABDECKBLECH FÜR UMLENKSTATION FÜR SCHRÄGFÖRDERER</v>
          </cell>
          <cell r="C11385">
            <v>0</v>
          </cell>
          <cell r="D11385">
            <v>7.2</v>
          </cell>
          <cell r="E11385">
            <v>7.2</v>
          </cell>
        </row>
        <row r="11386">
          <cell r="A11386" t="str">
            <v>822036144</v>
          </cell>
          <cell r="B11386" t="str">
            <v>ABDECKBLECH FÜR ANTRIEBSTATIONTION FÜR</v>
          </cell>
          <cell r="C11386">
            <v>0</v>
          </cell>
          <cell r="D11386">
            <v>8.563286713286713</v>
          </cell>
          <cell r="E11386">
            <v>8.563286713286713</v>
          </cell>
        </row>
        <row r="11387">
          <cell r="A11387" t="str">
            <v>822036145</v>
          </cell>
          <cell r="B11387" t="str">
            <v>ABDECKBLECH FÜR ANTRIEBSTATION FÜR SCHRÄGFÖRDERER</v>
          </cell>
          <cell r="C11387">
            <v>0</v>
          </cell>
          <cell r="D11387">
            <v>3.6</v>
          </cell>
          <cell r="E11387">
            <v>3.6</v>
          </cell>
        </row>
        <row r="11388">
          <cell r="A11388" t="str">
            <v>822036146</v>
          </cell>
          <cell r="B11388" t="str">
            <v>ANSCHLUSSROHR FÜR SCHRÄGFÖRDERER</v>
          </cell>
          <cell r="C11388"/>
          <cell r="D11388">
            <v>0.01</v>
          </cell>
          <cell r="E11388">
            <v>0.01</v>
          </cell>
        </row>
        <row r="11389">
          <cell r="A11389" t="str">
            <v>822036147</v>
          </cell>
          <cell r="B11389" t="str">
            <v>SEITENSTEG FÜR MOTORSTATION FÜR SCHRÄGFÖRDERER</v>
          </cell>
          <cell r="C11389"/>
          <cell r="D11389">
            <v>0.01</v>
          </cell>
          <cell r="E11389">
            <v>0.01</v>
          </cell>
        </row>
        <row r="11390">
          <cell r="A11390" t="str">
            <v>822036148</v>
          </cell>
          <cell r="B11390" t="str">
            <v>ZWISCHENSTEG L=34 FÜR MOTORSTATION FÜR</v>
          </cell>
          <cell r="C11390"/>
          <cell r="D11390">
            <v>0.01</v>
          </cell>
          <cell r="E11390">
            <v>0.01</v>
          </cell>
        </row>
        <row r="11391">
          <cell r="A11391" t="str">
            <v>822036149</v>
          </cell>
          <cell r="B11391" t="str">
            <v>MOTORHALTERUNG FÜR SCHRÄGFÖRDERER</v>
          </cell>
          <cell r="C11391"/>
          <cell r="D11391">
            <v>0.01</v>
          </cell>
          <cell r="E11391">
            <v>0.01</v>
          </cell>
        </row>
        <row r="11392">
          <cell r="A11392" t="str">
            <v>822036150</v>
          </cell>
          <cell r="B11392" t="str">
            <v>DISTANZWINKEL I FÜR MOTORSTATION FÜR</v>
          </cell>
          <cell r="C11392"/>
          <cell r="D11392">
            <v>0.01</v>
          </cell>
          <cell r="E11392">
            <v>0.01</v>
          </cell>
        </row>
        <row r="11393">
          <cell r="A11393" t="str">
            <v>822036151</v>
          </cell>
          <cell r="B11393" t="str">
            <v>DISTANZWINKEL II FÜR MOTORSTATION FÜR</v>
          </cell>
          <cell r="C11393"/>
          <cell r="D11393">
            <v>0.01</v>
          </cell>
          <cell r="E11393">
            <v>0.01</v>
          </cell>
        </row>
        <row r="11394">
          <cell r="A11394" t="str">
            <v>822036152</v>
          </cell>
          <cell r="B11394" t="str">
            <v>STEGWINKEL AUSSEN FÜR ANTRIEBSTATION FÜR</v>
          </cell>
          <cell r="C11394"/>
          <cell r="D11394">
            <v>0.01</v>
          </cell>
          <cell r="E11394">
            <v>0.01</v>
          </cell>
        </row>
        <row r="11395">
          <cell r="A11395" t="str">
            <v>822036153</v>
          </cell>
          <cell r="B11395" t="str">
            <v>TRAGROHR L375 F. UMLENKSTATION F. SCHRÄGFÖRDERER</v>
          </cell>
          <cell r="C11395"/>
          <cell r="D11395">
            <v>9.4600000000000009</v>
          </cell>
          <cell r="E11395">
            <v>9.4600000000000009</v>
          </cell>
        </row>
        <row r="11396">
          <cell r="A11396" t="str">
            <v>822036154</v>
          </cell>
          <cell r="B11396" t="str">
            <v>TRAGROHR L235 F. UMLENKSTATION F. SCHRÄGFÖRDERER</v>
          </cell>
          <cell r="C11396"/>
          <cell r="D11396">
            <v>7.93</v>
          </cell>
          <cell r="E11396">
            <v>7.93</v>
          </cell>
        </row>
        <row r="11397">
          <cell r="A11397" t="str">
            <v>822036155</v>
          </cell>
          <cell r="B11397" t="str">
            <v>GLEITPROFILZUSCHNITT FÜR UMLENKSTAT. SCHRÄGF. 26°</v>
          </cell>
          <cell r="C11397">
            <v>14.5</v>
          </cell>
          <cell r="D11397">
            <v>48.2301</v>
          </cell>
          <cell r="E11397">
            <v>75.230099999999993</v>
          </cell>
        </row>
        <row r="11398">
          <cell r="A11398" t="str">
            <v>822036156</v>
          </cell>
          <cell r="B11398" t="str">
            <v>SCHUTZBLECH OBEN FÜR UMLENKUNG SCHRÄGFÖRDERER 26°</v>
          </cell>
          <cell r="C11398">
            <v>0</v>
          </cell>
          <cell r="D11398">
            <v>11.885294117647058</v>
          </cell>
          <cell r="E11398">
            <v>11.885294117647058</v>
          </cell>
        </row>
        <row r="11399">
          <cell r="A11399" t="str">
            <v>822036157</v>
          </cell>
          <cell r="B11399" t="str">
            <v>GLEITPROFILZUSCHNITT FÜR  ANTRIEBSSTATION</v>
          </cell>
          <cell r="C11399">
            <v>1</v>
          </cell>
          <cell r="D11399">
            <v>71.2102</v>
          </cell>
          <cell r="E11399">
            <v>74.7102</v>
          </cell>
        </row>
        <row r="11400">
          <cell r="A11400" t="str">
            <v>822036158</v>
          </cell>
          <cell r="B11400" t="str">
            <v>LASCHE FÜR ROLLENHEBELSCHALTER F. SCHRÄGFÖRDERER</v>
          </cell>
          <cell r="C11400">
            <v>0</v>
          </cell>
          <cell r="D11400">
            <v>47.666666666666664</v>
          </cell>
          <cell r="E11400">
            <v>47.666666666666664</v>
          </cell>
        </row>
        <row r="11401">
          <cell r="A11401" t="str">
            <v>822036167</v>
          </cell>
          <cell r="B11401" t="str">
            <v>KETTENFÜHRUNGSPROFIL UNTEN RECHTS FÜR</v>
          </cell>
          <cell r="C11401">
            <v>0</v>
          </cell>
          <cell r="D11401">
            <v>447.45</v>
          </cell>
          <cell r="E11401">
            <v>447.45</v>
          </cell>
        </row>
        <row r="11402">
          <cell r="A11402" t="str">
            <v>822036168</v>
          </cell>
          <cell r="B11402" t="str">
            <v>VERBINDUNGSPROFIL LANG FÜR PEARL-FÖRDERER</v>
          </cell>
          <cell r="C11402">
            <v>5</v>
          </cell>
          <cell r="D11402">
            <v>48.4</v>
          </cell>
          <cell r="E11402">
            <v>55.9</v>
          </cell>
        </row>
        <row r="11403">
          <cell r="A11403" t="str">
            <v>822036169</v>
          </cell>
          <cell r="B11403" t="str">
            <v>VERBINDUNGSPROFIL ENDSTÜCK UNTEN FÜR</v>
          </cell>
          <cell r="C11403">
            <v>0</v>
          </cell>
          <cell r="D11403">
            <v>5</v>
          </cell>
          <cell r="E11403">
            <v>5</v>
          </cell>
        </row>
        <row r="11404">
          <cell r="A11404" t="str">
            <v>822036170</v>
          </cell>
          <cell r="B11404" t="str">
            <v>ANTRIEBSWELLE</v>
          </cell>
          <cell r="C11404">
            <v>0</v>
          </cell>
          <cell r="D11404">
            <v>185</v>
          </cell>
          <cell r="E11404">
            <v>185</v>
          </cell>
        </row>
        <row r="11405">
          <cell r="A11405" t="str">
            <v>822036171</v>
          </cell>
          <cell r="B11405" t="str">
            <v>ANTRIEBSRITZEL Z=36 5/8X3/8"FÜR PEARL-FÖRDERER</v>
          </cell>
          <cell r="C11405">
            <v>0</v>
          </cell>
          <cell r="D11405">
            <v>119</v>
          </cell>
          <cell r="E11405">
            <v>119</v>
          </cell>
        </row>
        <row r="11406">
          <cell r="A11406" t="str">
            <v>822036172</v>
          </cell>
          <cell r="B11406" t="str">
            <v>UMLENKKETTENRAD Z=40 5/8X3/8"FÜR PEARL-FÖRDERER</v>
          </cell>
          <cell r="C11406">
            <v>0</v>
          </cell>
          <cell r="D11406">
            <v>84.85</v>
          </cell>
          <cell r="E11406">
            <v>84.85</v>
          </cell>
        </row>
        <row r="11407">
          <cell r="A11407" t="str">
            <v>822036173</v>
          </cell>
          <cell r="B11407" t="str">
            <v>UMLENKRAD Z=36 5/8X3/8" FÜR PEARL-FÖRDERER</v>
          </cell>
          <cell r="C11407">
            <v>0</v>
          </cell>
          <cell r="D11407">
            <v>89.6</v>
          </cell>
          <cell r="E11407">
            <v>89.6</v>
          </cell>
        </row>
        <row r="11408">
          <cell r="A11408" t="str">
            <v>822036174</v>
          </cell>
          <cell r="B11408" t="str">
            <v>UMLENKKETTENRAD Z=23 5/8X3/8"FÜR PEARL-FÖRDERER</v>
          </cell>
          <cell r="C11408">
            <v>0</v>
          </cell>
          <cell r="D11408">
            <v>58.64</v>
          </cell>
          <cell r="E11408">
            <v>58.64</v>
          </cell>
        </row>
        <row r="11409">
          <cell r="A11409" t="str">
            <v>822036175</v>
          </cell>
          <cell r="B11409" t="str">
            <v>ALU-BOGEN OBEN FÜR PEARL-FÖRDERER</v>
          </cell>
          <cell r="C11409"/>
          <cell r="D11409">
            <v>0.01</v>
          </cell>
          <cell r="E11409">
            <v>0.01</v>
          </cell>
        </row>
        <row r="11410">
          <cell r="A11410" t="str">
            <v>822036176</v>
          </cell>
          <cell r="B11410" t="str">
            <v>KETTENFÜHRUNGSPROFIL OBEN LINKS FÜR PEARL-FÖRDERER</v>
          </cell>
          <cell r="C11410">
            <v>22.083333333333332</v>
          </cell>
          <cell r="D11410">
            <v>64.5</v>
          </cell>
          <cell r="E11410">
            <v>97</v>
          </cell>
        </row>
        <row r="11411">
          <cell r="A11411" t="str">
            <v>822036177</v>
          </cell>
          <cell r="B11411" t="str">
            <v>KETTENFÜHRUNGSPROFIL OBEN RECHTS FÜR</v>
          </cell>
          <cell r="C11411">
            <v>22.083333333333332</v>
          </cell>
          <cell r="D11411">
            <v>64.5</v>
          </cell>
          <cell r="E11411">
            <v>97</v>
          </cell>
        </row>
        <row r="11412">
          <cell r="A11412" t="str">
            <v>822036178</v>
          </cell>
          <cell r="B11412" t="str">
            <v>BOGENUMLENKUNGSHÄLFTE 5/8X3/8"FÜR PEARL-FÖRDERER</v>
          </cell>
          <cell r="C11412">
            <v>0</v>
          </cell>
          <cell r="D11412">
            <v>21</v>
          </cell>
          <cell r="E11412">
            <v>21</v>
          </cell>
        </row>
        <row r="11413">
          <cell r="A11413" t="str">
            <v>822036181</v>
          </cell>
          <cell r="B11413" t="str">
            <v>HOHLWELLE FÜR SPANNRAD PEARL-FÖRDERER</v>
          </cell>
          <cell r="C11413">
            <v>0</v>
          </cell>
          <cell r="D11413">
            <v>20</v>
          </cell>
          <cell r="E11413">
            <v>20</v>
          </cell>
        </row>
        <row r="11414">
          <cell r="A11414" t="str">
            <v>822036182</v>
          </cell>
          <cell r="B11414" t="str">
            <v>HOHLWELLE FÜR UMLENKRAD PEARL-FÖRDERER</v>
          </cell>
          <cell r="C11414">
            <v>0</v>
          </cell>
          <cell r="D11414">
            <v>20</v>
          </cell>
          <cell r="E11414">
            <v>20</v>
          </cell>
        </row>
        <row r="11415">
          <cell r="A11415" t="str">
            <v>822036183</v>
          </cell>
          <cell r="B11415" t="str">
            <v>DISTANZBUCHSE L=41 PEARL-FÖRDERER</v>
          </cell>
          <cell r="C11415">
            <v>0</v>
          </cell>
          <cell r="D11415">
            <v>16</v>
          </cell>
          <cell r="E11415">
            <v>16</v>
          </cell>
        </row>
        <row r="11416">
          <cell r="A11416" t="str">
            <v>822036184</v>
          </cell>
          <cell r="B11416" t="str">
            <v>VERSTEIFUNGSHÜLSE L=42</v>
          </cell>
          <cell r="C11416">
            <v>0</v>
          </cell>
          <cell r="D11416">
            <v>50.01</v>
          </cell>
          <cell r="E11416">
            <v>50.01</v>
          </cell>
        </row>
        <row r="11417">
          <cell r="A11417" t="str">
            <v>822036185</v>
          </cell>
          <cell r="B11417" t="str">
            <v>VERBINDUNGSPLATTE ST FÜR PEARL-FÖRDERER</v>
          </cell>
          <cell r="C11417">
            <v>0</v>
          </cell>
          <cell r="D11417">
            <v>50</v>
          </cell>
          <cell r="E11417">
            <v>50</v>
          </cell>
        </row>
        <row r="11418">
          <cell r="A11418" t="str">
            <v>822036187</v>
          </cell>
          <cell r="B11418" t="str">
            <v>BOGENUMLENKUNG UNTEN FÜR PEARL-FÖRDERER</v>
          </cell>
          <cell r="C11418">
            <v>0</v>
          </cell>
          <cell r="D11418">
            <v>20</v>
          </cell>
          <cell r="E11418">
            <v>20</v>
          </cell>
        </row>
        <row r="11419">
          <cell r="A11419" t="str">
            <v>822036189</v>
          </cell>
          <cell r="B11419" t="str">
            <v>NUTENSTEIN L=3 FÜR PEARL-FÖRDERER</v>
          </cell>
          <cell r="C11419">
            <v>1.5</v>
          </cell>
          <cell r="D11419">
            <v>1.4214285714285713</v>
          </cell>
          <cell r="E11419">
            <v>7.9214285714285708</v>
          </cell>
        </row>
        <row r="11420">
          <cell r="A11420" t="str">
            <v>822036190</v>
          </cell>
          <cell r="B11420" t="str">
            <v>DRUCKPLATTE L=240 PEARL-FÖRDE</v>
          </cell>
          <cell r="C11420"/>
          <cell r="D11420">
            <v>3.5</v>
          </cell>
          <cell r="E11420">
            <v>3.5</v>
          </cell>
        </row>
        <row r="11421">
          <cell r="A11421" t="str">
            <v>822036191</v>
          </cell>
          <cell r="B11421" t="str">
            <v>NUTENSTEIN L=240 / M8PEARL-FÖRDERER</v>
          </cell>
          <cell r="C11421"/>
          <cell r="D11421">
            <v>8</v>
          </cell>
          <cell r="E11421">
            <v>8</v>
          </cell>
        </row>
        <row r="11422">
          <cell r="A11422" t="str">
            <v>822036192</v>
          </cell>
          <cell r="B11422" t="str">
            <v>VERBINDUNGSPROFIL ENDSTÜCK OBEN FÜR PEARL-FÖRDERER</v>
          </cell>
          <cell r="C11422">
            <v>8.5</v>
          </cell>
          <cell r="D11422">
            <v>4.84</v>
          </cell>
          <cell r="E11422">
            <v>13.34</v>
          </cell>
        </row>
        <row r="11423">
          <cell r="A11423" t="str">
            <v>822036193</v>
          </cell>
          <cell r="B11423" t="str">
            <v>LASCHE FÜR ANSCHLAG KETTENSPANNER FÜR</v>
          </cell>
          <cell r="C11423">
            <v>3.6666666666666665</v>
          </cell>
          <cell r="D11423">
            <v>3.6578748639196594</v>
          </cell>
          <cell r="E11423">
            <v>15.241208197252993</v>
          </cell>
        </row>
        <row r="11424">
          <cell r="A11424" t="str">
            <v>822036201</v>
          </cell>
          <cell r="B11424" t="str">
            <v>KETTENFÜHRUNGSPROFIL 5/8X3/8"FÜR PEARL-FÖRDERER</v>
          </cell>
          <cell r="C11424">
            <v>0</v>
          </cell>
          <cell r="D11424">
            <v>120.2</v>
          </cell>
          <cell r="E11424">
            <v>120.2</v>
          </cell>
        </row>
        <row r="11425">
          <cell r="A11425" t="str">
            <v>822036202</v>
          </cell>
          <cell r="B11425" t="str">
            <v>VERBINDUNGSPROFIL FÜR 5/8X3/8"FÜR PEARL-FÖRDERER</v>
          </cell>
          <cell r="C11425">
            <v>0</v>
          </cell>
          <cell r="D11425">
            <v>48.4</v>
          </cell>
          <cell r="E11425">
            <v>48.4</v>
          </cell>
        </row>
        <row r="11426">
          <cell r="A11426" t="str">
            <v>822036208</v>
          </cell>
          <cell r="B11426" t="str">
            <v>STAHLBAND 30x0,4PEARL-FÖRDERER</v>
          </cell>
          <cell r="C11426">
            <v>0</v>
          </cell>
          <cell r="D11426">
            <v>0.64331333333251184</v>
          </cell>
          <cell r="E11426">
            <v>18.55996833333251</v>
          </cell>
        </row>
        <row r="11427">
          <cell r="A11427" t="str">
            <v>822036209</v>
          </cell>
          <cell r="B11427" t="str">
            <v>ENDPLATTE PEARL-FÖRDERER</v>
          </cell>
          <cell r="C11427">
            <v>5.7500000000000009</v>
          </cell>
          <cell r="D11427">
            <v>6.4541590501355159</v>
          </cell>
          <cell r="E11427">
            <v>20.120825716802184</v>
          </cell>
        </row>
        <row r="11428">
          <cell r="A11428" t="str">
            <v>822036210</v>
          </cell>
          <cell r="B11428" t="str">
            <v>GETRIEBEBEFESTIGUNG</v>
          </cell>
          <cell r="C11428">
            <v>0</v>
          </cell>
          <cell r="D11428">
            <v>190</v>
          </cell>
          <cell r="E11428">
            <v>190</v>
          </cell>
        </row>
        <row r="11429">
          <cell r="A11429" t="str">
            <v>822036211</v>
          </cell>
          <cell r="B11429" t="str">
            <v>DISTANZRING</v>
          </cell>
          <cell r="C11429">
            <v>0</v>
          </cell>
          <cell r="D11429">
            <v>4</v>
          </cell>
          <cell r="E11429">
            <v>4</v>
          </cell>
        </row>
        <row r="11430">
          <cell r="A11430" t="str">
            <v>822036212</v>
          </cell>
          <cell r="B11430" t="str">
            <v>PASSFEDER BEARBEITET</v>
          </cell>
          <cell r="C11430">
            <v>0</v>
          </cell>
          <cell r="D11430">
            <v>20</v>
          </cell>
          <cell r="E11430">
            <v>20</v>
          </cell>
        </row>
        <row r="11431">
          <cell r="A11431" t="str">
            <v>822036213</v>
          </cell>
          <cell r="B11431" t="str">
            <v>AUFNAHME ST FÜR PEARL-FÖRDERER</v>
          </cell>
          <cell r="C11431">
            <v>10.75</v>
          </cell>
          <cell r="D11431">
            <v>5.1032885512699435</v>
          </cell>
          <cell r="E11431">
            <v>23.769955217936609</v>
          </cell>
        </row>
        <row r="11432">
          <cell r="A11432" t="str">
            <v>822036214</v>
          </cell>
          <cell r="B11432" t="str">
            <v>ALU-BOGEN UNTEN FÜR PEARL-FÖRDERER</v>
          </cell>
          <cell r="C11432"/>
          <cell r="D11432">
            <v>0.01</v>
          </cell>
          <cell r="E11432">
            <v>0.01</v>
          </cell>
        </row>
        <row r="11433">
          <cell r="A11433" t="str">
            <v>822036215</v>
          </cell>
          <cell r="B11433" t="str">
            <v>KETTENFÜHRUNGSPROFIL UNTEN LINKS FÜR</v>
          </cell>
          <cell r="C11433">
            <v>0</v>
          </cell>
          <cell r="D11433">
            <v>447.45</v>
          </cell>
          <cell r="E11433">
            <v>447.45</v>
          </cell>
        </row>
        <row r="11434">
          <cell r="A11434" t="str">
            <v>822036216</v>
          </cell>
          <cell r="B11434" t="str">
            <v>ABDECKUNG UNTEN PEARL-FÖRDERER</v>
          </cell>
          <cell r="C11434"/>
          <cell r="D11434">
            <v>0.01</v>
          </cell>
          <cell r="E11434">
            <v>0.01</v>
          </cell>
        </row>
        <row r="11435">
          <cell r="A11435" t="str">
            <v>822036217</v>
          </cell>
          <cell r="B11435" t="str">
            <v>ABDECKUNG OBEN FÜR PEARL-FÖRDERER</v>
          </cell>
          <cell r="C11435"/>
          <cell r="D11435">
            <v>0.01</v>
          </cell>
          <cell r="E11435">
            <v>0.01</v>
          </cell>
        </row>
        <row r="11436">
          <cell r="A11436" t="str">
            <v>822036218</v>
          </cell>
          <cell r="B11436" t="str">
            <v>HALBSCHALE 1 SPANNGABEL FÜR PEARL-FÖRDERER</v>
          </cell>
          <cell r="C11436">
            <v>0</v>
          </cell>
          <cell r="D11436">
            <v>100</v>
          </cell>
          <cell r="E11436">
            <v>100</v>
          </cell>
        </row>
        <row r="11437">
          <cell r="A11437" t="str">
            <v>822036219</v>
          </cell>
          <cell r="B11437" t="str">
            <v>HALBSCHALE 2 SPANNGABEL FÜR PEARL-FÖRDERER</v>
          </cell>
          <cell r="C11437">
            <v>0</v>
          </cell>
          <cell r="D11437">
            <v>100</v>
          </cell>
          <cell r="E11437">
            <v>100</v>
          </cell>
        </row>
        <row r="11438">
          <cell r="A11438" t="str">
            <v>822036260</v>
          </cell>
          <cell r="B11438" t="str">
            <v>ANSCHWEISSBOLZEN PEARL-FÖRDERER</v>
          </cell>
          <cell r="C11438">
            <v>0</v>
          </cell>
          <cell r="D11438">
            <v>2.5</v>
          </cell>
          <cell r="E11438">
            <v>2.5</v>
          </cell>
        </row>
        <row r="11439">
          <cell r="A11439" t="str">
            <v>822036261</v>
          </cell>
          <cell r="B11439" t="str">
            <v>VERBINDUNGSELEMENT PEARL-FÖRDERER</v>
          </cell>
          <cell r="C11439">
            <v>2</v>
          </cell>
          <cell r="D11439">
            <v>0.24693908812269394</v>
          </cell>
          <cell r="E11439">
            <v>7.2469390881226943</v>
          </cell>
        </row>
        <row r="11440">
          <cell r="A11440" t="str">
            <v>822036264</v>
          </cell>
          <cell r="B11440" t="str">
            <v>FÜHRUNGSWELLE FÜR SPANNEINHEIT</v>
          </cell>
          <cell r="C11440"/>
          <cell r="D11440">
            <v>14.5</v>
          </cell>
          <cell r="E11440">
            <v>14.5</v>
          </cell>
        </row>
        <row r="11441">
          <cell r="A11441" t="str">
            <v>822036265</v>
          </cell>
          <cell r="B11441" t="str">
            <v>STÜTZROLLE FÜR SPANNEINHEIT</v>
          </cell>
          <cell r="C11441"/>
          <cell r="D11441">
            <v>8</v>
          </cell>
          <cell r="E11441">
            <v>8</v>
          </cell>
        </row>
        <row r="11442">
          <cell r="A11442" t="str">
            <v>822036266</v>
          </cell>
          <cell r="B11442" t="str">
            <v>HALBSCHALE 1 SPANNGABEL</v>
          </cell>
          <cell r="C11442"/>
          <cell r="D11442">
            <v>21.6</v>
          </cell>
          <cell r="E11442">
            <v>21.6</v>
          </cell>
        </row>
        <row r="11443">
          <cell r="A11443" t="str">
            <v>822036267</v>
          </cell>
          <cell r="B11443" t="str">
            <v>HALBSCHALE 2 SPANNGABEL</v>
          </cell>
          <cell r="C11443"/>
          <cell r="D11443">
            <v>21.6</v>
          </cell>
          <cell r="E11443">
            <v>21.6</v>
          </cell>
        </row>
        <row r="11444">
          <cell r="A11444" t="str">
            <v>822036270</v>
          </cell>
          <cell r="B11444" t="str">
            <v>ANTRIEBSRITZEL Z=45 1/2"X5/16"</v>
          </cell>
          <cell r="C11444">
            <v>0</v>
          </cell>
          <cell r="D11444">
            <v>97</v>
          </cell>
          <cell r="E11444">
            <v>97</v>
          </cell>
        </row>
        <row r="11445">
          <cell r="A11445" t="str">
            <v>822036272</v>
          </cell>
          <cell r="B11445" t="str">
            <v>UMLENKRAD Z=45 1/2X5/16"</v>
          </cell>
          <cell r="C11445"/>
          <cell r="D11445">
            <v>42.9</v>
          </cell>
          <cell r="E11445">
            <v>42.9</v>
          </cell>
        </row>
        <row r="11446">
          <cell r="A11446" t="str">
            <v>822036273</v>
          </cell>
          <cell r="B11446" t="str">
            <v>SPANNRITZEL Z=24 1/2X5/16"</v>
          </cell>
          <cell r="C11446"/>
          <cell r="D11446">
            <v>19.8</v>
          </cell>
          <cell r="E11446">
            <v>19.8</v>
          </cell>
        </row>
        <row r="11447">
          <cell r="A11447" t="str">
            <v>822036282</v>
          </cell>
          <cell r="B11447" t="str">
            <v>ABSTANDSHÜLSE MOTOR KETTENFÖRDERER</v>
          </cell>
          <cell r="C11447">
            <v>0</v>
          </cell>
          <cell r="D11447">
            <v>22.553846153846152</v>
          </cell>
          <cell r="E11447">
            <v>22.553846153846152</v>
          </cell>
        </row>
        <row r="11448">
          <cell r="A11448" t="str">
            <v>822036283</v>
          </cell>
          <cell r="B11448" t="str">
            <v>ADAPTER MOTOR KETTENFÖRDERER</v>
          </cell>
          <cell r="C11448">
            <v>0</v>
          </cell>
          <cell r="D11448">
            <v>33.891666666666666</v>
          </cell>
          <cell r="E11448">
            <v>33.891666666666666</v>
          </cell>
        </row>
        <row r="11449">
          <cell r="A11449" t="str">
            <v>822036284</v>
          </cell>
          <cell r="B11449" t="str">
            <v>SCHEIBE MOTOR KETTENFÖRDERER</v>
          </cell>
          <cell r="C11449">
            <v>0</v>
          </cell>
          <cell r="D11449">
            <v>7</v>
          </cell>
          <cell r="E11449">
            <v>7</v>
          </cell>
        </row>
        <row r="11450">
          <cell r="A11450" t="str">
            <v>822036285</v>
          </cell>
          <cell r="B11450" t="str">
            <v>HALTER FÜR LICHTTASTER WTB4 FÜR KETTENFÖRDERER</v>
          </cell>
          <cell r="C11450">
            <v>0</v>
          </cell>
          <cell r="D11450">
            <v>0</v>
          </cell>
          <cell r="E11450">
            <v>0</v>
          </cell>
        </row>
        <row r="11451">
          <cell r="A11451" t="str">
            <v>822037069</v>
          </cell>
          <cell r="B11451" t="str">
            <v>ANSCHLUSSWINKEL KETTENFÖRDERER</v>
          </cell>
          <cell r="C11451"/>
          <cell r="D11451">
            <v>22.75</v>
          </cell>
          <cell r="E11451">
            <v>22.75</v>
          </cell>
        </row>
        <row r="11452">
          <cell r="A11452" t="str">
            <v>822037137</v>
          </cell>
          <cell r="B11452" t="str">
            <v>BEFESTIGUNGSLASCHE FÜR ROLLENHEBELSCHALTER ST</v>
          </cell>
          <cell r="C11452">
            <v>0</v>
          </cell>
          <cell r="D11452">
            <v>6</v>
          </cell>
          <cell r="E11452">
            <v>6</v>
          </cell>
        </row>
        <row r="11453">
          <cell r="A11453" t="str">
            <v>822037139</v>
          </cell>
          <cell r="B11453" t="str">
            <v>BEFESTIGUNGSLASCHE FÜR ROLLENHEBELSCHALTER</v>
          </cell>
          <cell r="C11453">
            <v>0</v>
          </cell>
          <cell r="D11453">
            <v>5.8</v>
          </cell>
          <cell r="E11453">
            <v>5.8</v>
          </cell>
        </row>
        <row r="11454">
          <cell r="A11454" t="str">
            <v>822037145</v>
          </cell>
          <cell r="B11454" t="str">
            <v>GLEITSCHIENE FÜR KETTE 1/2"X1/4" S84 GESCHLOSSEN</v>
          </cell>
          <cell r="C11454">
            <v>0</v>
          </cell>
          <cell r="D11454">
            <v>23.981720760155874</v>
          </cell>
          <cell r="E11454">
            <v>23.981720760155874</v>
          </cell>
        </row>
        <row r="11455">
          <cell r="A11455" t="str">
            <v>822037171</v>
          </cell>
          <cell r="B11455" t="str">
            <v>KF KLEMMBÜGEL F.RECHTECKROHR F.SCHRÄGFÖRDERER</v>
          </cell>
          <cell r="C11455">
            <v>0</v>
          </cell>
          <cell r="D11455">
            <v>20.12</v>
          </cell>
          <cell r="E11455">
            <v>20.12</v>
          </cell>
        </row>
        <row r="11456">
          <cell r="A11456" t="str">
            <v>822037187</v>
          </cell>
          <cell r="B11456" t="str">
            <v>GLEITSCHIENE FÜR KETTE 1/2"X1/4" S84 OFFEN</v>
          </cell>
          <cell r="C11456">
            <v>0</v>
          </cell>
          <cell r="D11456">
            <v>6.88</v>
          </cell>
          <cell r="E11456">
            <v>6.88</v>
          </cell>
        </row>
        <row r="11457">
          <cell r="A11457" t="str">
            <v>822037188</v>
          </cell>
          <cell r="B11457" t="str">
            <v>KF HALTEARM F.TABLEAU F.SCHRÄG-SCHRÄGFÖRDERER</v>
          </cell>
          <cell r="C11457">
            <v>0</v>
          </cell>
          <cell r="D11457">
            <v>27</v>
          </cell>
          <cell r="E11457">
            <v>27</v>
          </cell>
        </row>
        <row r="11458">
          <cell r="A11458" t="str">
            <v>822051003</v>
          </cell>
          <cell r="B11458" t="str">
            <v>SENKRECHTFÖRDERER SF 50</v>
          </cell>
          <cell r="C11458"/>
          <cell r="D11458">
            <v>1934.5207</v>
          </cell>
          <cell r="E11458">
            <v>1934.5207</v>
          </cell>
        </row>
        <row r="11459">
          <cell r="A11459" t="str">
            <v>822052201</v>
          </cell>
          <cell r="B11459" t="str">
            <v>SENKRECHTFÖRDERER SF KPL. FÜR 1 KB</v>
          </cell>
          <cell r="C11459">
            <v>330</v>
          </cell>
          <cell r="D11459">
            <v>570.78530000000001</v>
          </cell>
          <cell r="E11459">
            <v>900.78530000000001</v>
          </cell>
        </row>
        <row r="11460">
          <cell r="A11460" t="str">
            <v>822054003</v>
          </cell>
          <cell r="B11460" t="str">
            <v>SF STOPPER DREHBAR, MANUELL SF 100 + SF 50</v>
          </cell>
          <cell r="C11460"/>
          <cell r="D11460">
            <v>170.74379999999999</v>
          </cell>
          <cell r="E11460">
            <v>170.74379999999999</v>
          </cell>
        </row>
        <row r="11461">
          <cell r="A11461" t="str">
            <v>822054008</v>
          </cell>
          <cell r="B11461" t="str">
            <v>SF-FÖRDERSÄULE KPL. SF 50</v>
          </cell>
          <cell r="C11461"/>
          <cell r="D11461">
            <v>44.920499999999997</v>
          </cell>
          <cell r="E11461">
            <v>44.920499999999997</v>
          </cell>
        </row>
        <row r="11462">
          <cell r="A11462" t="str">
            <v>822054009</v>
          </cell>
          <cell r="B11462" t="str">
            <v>FÖRDERWAGEN KOMPL.  SF 50</v>
          </cell>
          <cell r="C11462"/>
          <cell r="D11462">
            <v>842.38300000000004</v>
          </cell>
          <cell r="E11462">
            <v>842.38300000000004</v>
          </cell>
        </row>
        <row r="11463">
          <cell r="A11463" t="str">
            <v>822054010</v>
          </cell>
          <cell r="B11463" t="str">
            <v>UMLENKSTATION SF 50</v>
          </cell>
          <cell r="C11463"/>
          <cell r="D11463">
            <v>154.1</v>
          </cell>
          <cell r="E11463">
            <v>154.1</v>
          </cell>
        </row>
        <row r="11464">
          <cell r="A11464" t="str">
            <v>822054011</v>
          </cell>
          <cell r="B11464" t="str">
            <v>MOTORSTATION (POS.1) SF 50</v>
          </cell>
          <cell r="C11464"/>
          <cell r="D11464">
            <v>185.4</v>
          </cell>
          <cell r="E11464">
            <v>185.4</v>
          </cell>
        </row>
        <row r="11465">
          <cell r="A11465" t="str">
            <v>822054013</v>
          </cell>
          <cell r="B11465" t="str">
            <v>WAGEN SF 50</v>
          </cell>
          <cell r="C11465"/>
          <cell r="D11465">
            <v>162.30000000000001</v>
          </cell>
          <cell r="E11465">
            <v>162.30000000000001</v>
          </cell>
        </row>
        <row r="11466">
          <cell r="A11466" t="str">
            <v>822054014</v>
          </cell>
          <cell r="B11466" t="str">
            <v>MOTORSTATION SF 50, KPL.</v>
          </cell>
          <cell r="C11466"/>
          <cell r="D11466">
            <v>763.37819999999999</v>
          </cell>
          <cell r="E11466">
            <v>763.37819999999999</v>
          </cell>
        </row>
        <row r="11467">
          <cell r="A11467" t="str">
            <v>822054015</v>
          </cell>
          <cell r="B11467" t="str">
            <v>UMLENKSTATION SF 50, KPL.</v>
          </cell>
          <cell r="C11467"/>
          <cell r="D11467">
            <v>283.839</v>
          </cell>
          <cell r="E11467">
            <v>283.839</v>
          </cell>
        </row>
        <row r="11468">
          <cell r="A11468" t="str">
            <v>822054201</v>
          </cell>
          <cell r="B11468" t="str">
            <v>ANTRIEBSSTATION SF FÜR 1 KB</v>
          </cell>
          <cell r="C11468">
            <v>100</v>
          </cell>
          <cell r="D11468">
            <v>101.1895</v>
          </cell>
          <cell r="E11468">
            <v>201.18950000000001</v>
          </cell>
        </row>
        <row r="11469">
          <cell r="A11469" t="str">
            <v>822054211</v>
          </cell>
          <cell r="B11469" t="str">
            <v>UMLENKSTATION SF FÜR 1 KB</v>
          </cell>
          <cell r="C11469">
            <v>100</v>
          </cell>
          <cell r="D11469">
            <v>424.99099999999999</v>
          </cell>
          <cell r="E11469">
            <v>524.99099999999999</v>
          </cell>
        </row>
        <row r="11470">
          <cell r="A11470" t="str">
            <v>822054212</v>
          </cell>
          <cell r="B11470" t="str">
            <v>SPANNRAD SF FÜR 1 KB, KPL.</v>
          </cell>
          <cell r="C11470">
            <v>2</v>
          </cell>
          <cell r="D11470">
            <v>232.6</v>
          </cell>
          <cell r="E11470">
            <v>240.1</v>
          </cell>
        </row>
        <row r="11471">
          <cell r="A11471" t="str">
            <v>822054213</v>
          </cell>
          <cell r="B11471" t="str">
            <v>MITNEHMER SF FÜR 1 KB, KPL.</v>
          </cell>
          <cell r="C11471">
            <v>1.5</v>
          </cell>
          <cell r="D11471">
            <v>178.24</v>
          </cell>
          <cell r="E11471">
            <v>183.74</v>
          </cell>
        </row>
        <row r="11472">
          <cell r="A11472" t="str">
            <v>822054214</v>
          </cell>
          <cell r="B11472" t="str">
            <v>MITNAHMESCHUH SF FÜR 1 KB, KPL.</v>
          </cell>
          <cell r="C11472"/>
          <cell r="D11472">
            <v>342.72539999999998</v>
          </cell>
          <cell r="E11472">
            <v>342.72539999999998</v>
          </cell>
        </row>
        <row r="11473">
          <cell r="A11473" t="str">
            <v>822056056</v>
          </cell>
          <cell r="B11473" t="str">
            <v>FÜHRUNGSROLLE D=60  SF 110 + SF 50</v>
          </cell>
          <cell r="C11473"/>
          <cell r="D11473">
            <v>15.7</v>
          </cell>
          <cell r="E11473">
            <v>15.7</v>
          </cell>
        </row>
        <row r="11474">
          <cell r="A11474" t="str">
            <v>822056068</v>
          </cell>
          <cell r="B11474" t="str">
            <v>HALTEBLECH LICHTSCHRANKE RK 80/7 SF 100 + SF 50</v>
          </cell>
          <cell r="C11474"/>
          <cell r="D11474">
            <v>16.13</v>
          </cell>
          <cell r="E11474">
            <v>16.13</v>
          </cell>
        </row>
        <row r="11475">
          <cell r="A11475" t="str">
            <v>822056070</v>
          </cell>
          <cell r="B11475" t="str">
            <v>HALTERUNG F. REFLEKTOR TK 60SF 100 + SF 50</v>
          </cell>
          <cell r="C11475"/>
          <cell r="D11475">
            <v>55.88</v>
          </cell>
          <cell r="E11475">
            <v>55.88</v>
          </cell>
        </row>
        <row r="11476">
          <cell r="A11476" t="str">
            <v>822056071</v>
          </cell>
          <cell r="B11476" t="str">
            <v>BEFESTIGUNGSWINKEL F. ROLLENSC H. ETSN-RS SF 100</v>
          </cell>
          <cell r="C11476"/>
          <cell r="D11476">
            <v>20.45</v>
          </cell>
          <cell r="E11476">
            <v>20.45</v>
          </cell>
        </row>
        <row r="11477">
          <cell r="A11477" t="str">
            <v>822056072</v>
          </cell>
          <cell r="B11477" t="str">
            <v>HALTEWINKEL SF 100</v>
          </cell>
          <cell r="C11477"/>
          <cell r="D11477">
            <v>9.31</v>
          </cell>
          <cell r="E11477">
            <v>9.31</v>
          </cell>
        </row>
        <row r="11478">
          <cell r="A11478" t="str">
            <v>822056074</v>
          </cell>
          <cell r="B11478" t="str">
            <v>STOPPER, DREHTEIL SF 100 + SF 50</v>
          </cell>
          <cell r="C11478"/>
          <cell r="D11478">
            <v>49.8</v>
          </cell>
          <cell r="E11478">
            <v>49.8</v>
          </cell>
        </row>
        <row r="11479">
          <cell r="A11479" t="str">
            <v>822056075</v>
          </cell>
          <cell r="B11479" t="str">
            <v>STOPPER- HALTEPLATTE F. DREHTE IL SF 100 + SF 50</v>
          </cell>
          <cell r="C11479"/>
          <cell r="D11479">
            <v>24.9</v>
          </cell>
          <cell r="E11479">
            <v>24.9</v>
          </cell>
        </row>
        <row r="11480">
          <cell r="A11480" t="str">
            <v>822056076</v>
          </cell>
          <cell r="B11480" t="str">
            <v>STOPPER- ZAPFEN F. DREHTEIL  S F 100 + SF 50</v>
          </cell>
          <cell r="C11480"/>
          <cell r="D11480">
            <v>2.2000000000000002</v>
          </cell>
          <cell r="E11480">
            <v>2.2000000000000002</v>
          </cell>
        </row>
        <row r="11481">
          <cell r="A11481" t="str">
            <v>822056077</v>
          </cell>
          <cell r="B11481" t="str">
            <v>STOPPER - BETÄTIGUNGSBÜGEL  SF 100 + SF 50</v>
          </cell>
          <cell r="C11481"/>
          <cell r="D11481">
            <v>10.5</v>
          </cell>
          <cell r="E11481">
            <v>10.5</v>
          </cell>
        </row>
        <row r="11482">
          <cell r="A11482" t="str">
            <v>822056078</v>
          </cell>
          <cell r="B11482" t="str">
            <v>AUFLAGE F. DREHSTOPPER  SF 100 + SF 50</v>
          </cell>
          <cell r="C11482"/>
          <cell r="D11482">
            <v>27.5</v>
          </cell>
          <cell r="E11482">
            <v>27.5</v>
          </cell>
        </row>
        <row r="11483">
          <cell r="A11483" t="str">
            <v>822056081</v>
          </cell>
          <cell r="B11483" t="str">
            <v>ABDECKBLECH MOTORSTATION  SF 50</v>
          </cell>
          <cell r="C11483"/>
          <cell r="D11483">
            <v>5.7</v>
          </cell>
          <cell r="E11483">
            <v>5.7</v>
          </cell>
        </row>
        <row r="11484">
          <cell r="A11484" t="str">
            <v>822056082</v>
          </cell>
          <cell r="B11484" t="str">
            <v>MOTORWELLE (MOTORSTATION) SF 50</v>
          </cell>
          <cell r="C11484"/>
          <cell r="D11484">
            <v>25</v>
          </cell>
          <cell r="E11484">
            <v>25</v>
          </cell>
        </row>
        <row r="11485">
          <cell r="A11485" t="str">
            <v>822056083</v>
          </cell>
          <cell r="B11485" t="str">
            <v>ABDECKBLECH UMLENKSTATION  SF 50</v>
          </cell>
          <cell r="C11485"/>
          <cell r="D11485">
            <v>3.15</v>
          </cell>
          <cell r="E11485">
            <v>3.15</v>
          </cell>
        </row>
        <row r="11486">
          <cell r="A11486" t="str">
            <v>822056084</v>
          </cell>
          <cell r="B11486" t="str">
            <v>WELLE - UMLENKSTATION  SF 50</v>
          </cell>
          <cell r="C11486"/>
          <cell r="D11486">
            <v>4.32</v>
          </cell>
          <cell r="E11486">
            <v>4.32</v>
          </cell>
        </row>
        <row r="11487">
          <cell r="A11487" t="str">
            <v>822056085</v>
          </cell>
          <cell r="B11487" t="str">
            <v>ANSCHRAUBPLATTE (WAGEN)  SF 50</v>
          </cell>
          <cell r="C11487"/>
          <cell r="D11487">
            <v>199.4</v>
          </cell>
          <cell r="E11487">
            <v>199.4</v>
          </cell>
        </row>
        <row r="11488">
          <cell r="A11488" t="str">
            <v>822056086</v>
          </cell>
          <cell r="B11488" t="str">
            <v>WAGEN - BEFESTIGUNGSPLATTE  SF 50</v>
          </cell>
          <cell r="C11488"/>
          <cell r="D11488">
            <v>25.1</v>
          </cell>
          <cell r="E11488">
            <v>25.1</v>
          </cell>
        </row>
        <row r="11489">
          <cell r="A11489" t="str">
            <v>822056087</v>
          </cell>
          <cell r="B11489" t="str">
            <v>WAGEN - HALTER  SF 50</v>
          </cell>
          <cell r="C11489"/>
          <cell r="D11489">
            <v>15.7</v>
          </cell>
          <cell r="E11489">
            <v>15.7</v>
          </cell>
        </row>
        <row r="11490">
          <cell r="A11490" t="str">
            <v>822056088</v>
          </cell>
          <cell r="B11490" t="str">
            <v>ZAHNSCHEIBE- UMLENKSTATION  SF 50</v>
          </cell>
          <cell r="C11490"/>
          <cell r="D11490">
            <v>90</v>
          </cell>
          <cell r="E11490">
            <v>90</v>
          </cell>
        </row>
        <row r="11491">
          <cell r="A11491" t="str">
            <v>822056089</v>
          </cell>
          <cell r="B11491" t="str">
            <v>WAGEN - BETÄTIGUNGSHEBEL SF 50</v>
          </cell>
          <cell r="C11491"/>
          <cell r="D11491">
            <v>21.9</v>
          </cell>
          <cell r="E11491">
            <v>21.9</v>
          </cell>
        </row>
        <row r="11492">
          <cell r="A11492" t="str">
            <v>822056090</v>
          </cell>
          <cell r="B11492" t="str">
            <v>WAGEN - ROLLENHALTER  SF 50</v>
          </cell>
          <cell r="C11492"/>
          <cell r="D11492">
            <v>18.75</v>
          </cell>
          <cell r="E11492">
            <v>18.75</v>
          </cell>
        </row>
        <row r="11493">
          <cell r="A11493" t="str">
            <v>822056091</v>
          </cell>
          <cell r="B11493" t="str">
            <v>WAGEN - HÜLSE  SF 50</v>
          </cell>
          <cell r="C11493"/>
          <cell r="D11493">
            <v>2.66</v>
          </cell>
          <cell r="E11493">
            <v>2.66</v>
          </cell>
        </row>
        <row r="11494">
          <cell r="A11494" t="str">
            <v>822056092</v>
          </cell>
          <cell r="B11494" t="str">
            <v>SCHRAUBTRÄGER (WAGEN) SF 50</v>
          </cell>
          <cell r="C11494"/>
          <cell r="D11494">
            <v>32.299999999999997</v>
          </cell>
          <cell r="E11494">
            <v>32.299999999999997</v>
          </cell>
        </row>
        <row r="11495">
          <cell r="A11495" t="str">
            <v>822056093</v>
          </cell>
          <cell r="B11495" t="str">
            <v>ST-ZWISCHENSTÜCK UNTEN  SF 50</v>
          </cell>
          <cell r="C11495"/>
          <cell r="D11495">
            <v>31.35</v>
          </cell>
          <cell r="E11495">
            <v>31.35</v>
          </cell>
        </row>
        <row r="11496">
          <cell r="A11496" t="str">
            <v>822056094</v>
          </cell>
          <cell r="B11496" t="str">
            <v>ST-ZWISCHENSTÜCK OBEN  SF 50</v>
          </cell>
          <cell r="C11496"/>
          <cell r="D11496">
            <v>31.7</v>
          </cell>
          <cell r="E11496">
            <v>31.7</v>
          </cell>
        </row>
        <row r="11497">
          <cell r="A11497" t="str">
            <v>822056095</v>
          </cell>
          <cell r="B11497" t="str">
            <v>AUFLAGE OBEN - FÖRDERSÄULE  SF 50</v>
          </cell>
          <cell r="C11497"/>
          <cell r="D11497">
            <v>5.1100000000000003</v>
          </cell>
          <cell r="E11497">
            <v>5.1100000000000003</v>
          </cell>
        </row>
        <row r="11498">
          <cell r="A11498" t="str">
            <v>822056096</v>
          </cell>
          <cell r="B11498" t="str">
            <v>AUFLAGE UNTEN - FÖRDERSÄULE  S F 50</v>
          </cell>
          <cell r="C11498"/>
          <cell r="D11498">
            <v>5.1100000000000003</v>
          </cell>
          <cell r="E11498">
            <v>5.1100000000000003</v>
          </cell>
        </row>
        <row r="11499">
          <cell r="A11499" t="str">
            <v>822056097</v>
          </cell>
          <cell r="B11499" t="str">
            <v>HALTER F. LICHTSCHRANKE - FÖRDERSÄULE SF 50</v>
          </cell>
          <cell r="C11499"/>
          <cell r="D11499">
            <v>10.25</v>
          </cell>
          <cell r="E11499">
            <v>10.25</v>
          </cell>
        </row>
        <row r="11500">
          <cell r="A11500" t="str">
            <v>822056098</v>
          </cell>
          <cell r="B11500" t="str">
            <v>HÜLSE - UMLENKSTATION  SF 50</v>
          </cell>
          <cell r="C11500"/>
          <cell r="D11500">
            <v>4.09</v>
          </cell>
          <cell r="E11500">
            <v>4.09</v>
          </cell>
        </row>
        <row r="11501">
          <cell r="A11501" t="str">
            <v>822056099</v>
          </cell>
          <cell r="B11501" t="str">
            <v>ABDECKUNG F. ROLLEN  SF 50</v>
          </cell>
          <cell r="C11501"/>
          <cell r="D11501">
            <v>9.8000000000000007</v>
          </cell>
          <cell r="E11501">
            <v>9.8000000000000007</v>
          </cell>
        </row>
        <row r="11502">
          <cell r="A11502" t="str">
            <v>822056100</v>
          </cell>
          <cell r="B11502" t="str">
            <v>WINKEL -ENDANSCHLAG OBEN+UNTEN - SF 100 + SF 50</v>
          </cell>
          <cell r="C11502">
            <v>0</v>
          </cell>
          <cell r="D11502">
            <v>9.3000000000000007</v>
          </cell>
          <cell r="E11502">
            <v>9.3000000000000007</v>
          </cell>
        </row>
        <row r="11503">
          <cell r="A11503" t="str">
            <v>822056201</v>
          </cell>
          <cell r="B11503" t="str">
            <v>HOHLWELLE - SF FÜR 1 KB</v>
          </cell>
          <cell r="C11503"/>
          <cell r="D11503">
            <v>35</v>
          </cell>
          <cell r="E11503">
            <v>35</v>
          </cell>
        </row>
        <row r="11504">
          <cell r="A11504" t="str">
            <v>822056202</v>
          </cell>
          <cell r="B11504" t="str">
            <v>ABSTANDSRING - SF FÜR 1 KB</v>
          </cell>
          <cell r="C11504"/>
          <cell r="D11504">
            <v>23.5</v>
          </cell>
          <cell r="E11504">
            <v>23.5</v>
          </cell>
        </row>
        <row r="11505">
          <cell r="A11505" t="str">
            <v>822056203</v>
          </cell>
          <cell r="B11505" t="str">
            <v>ANTRIEBSKETTENRAD Z29 1/2X5/16" - SF FÜR 1 KB</v>
          </cell>
          <cell r="C11505">
            <v>0</v>
          </cell>
          <cell r="D11505">
            <v>96.31</v>
          </cell>
          <cell r="E11505">
            <v>96.31</v>
          </cell>
        </row>
        <row r="11506">
          <cell r="A11506" t="str">
            <v>822056204</v>
          </cell>
          <cell r="B11506" t="str">
            <v>UMLENKKETTENRAD Z29 1/2X5/16" - SF FÜR 1 KB</v>
          </cell>
          <cell r="C11506">
            <v>0</v>
          </cell>
          <cell r="D11506">
            <v>45.64</v>
          </cell>
          <cell r="E11506">
            <v>45.64</v>
          </cell>
        </row>
        <row r="11507">
          <cell r="A11507" t="str">
            <v>822056205</v>
          </cell>
          <cell r="B11507" t="str">
            <v>NABE - SF FÜR 1 KB</v>
          </cell>
          <cell r="C11507">
            <v>0</v>
          </cell>
          <cell r="D11507">
            <v>176.8</v>
          </cell>
          <cell r="E11507">
            <v>176.8</v>
          </cell>
        </row>
        <row r="11508">
          <cell r="A11508" t="str">
            <v>822056206</v>
          </cell>
          <cell r="B11508" t="str">
            <v>VERBUNDLEISTE - SF FÜR 1 KB</v>
          </cell>
          <cell r="C11508"/>
          <cell r="D11508"/>
          <cell r="E11508"/>
        </row>
        <row r="11509">
          <cell r="A11509" t="str">
            <v>822056207</v>
          </cell>
          <cell r="B11509" t="str">
            <v xml:space="preserve">GLEITLEISTE FÜR KETTE 1/2X5/16" - SF FÜR 1 KB   </v>
          </cell>
          <cell r="C11509"/>
          <cell r="D11509">
            <v>37.07</v>
          </cell>
          <cell r="E11509">
            <v>37.07</v>
          </cell>
        </row>
        <row r="11510">
          <cell r="A11510" t="str">
            <v>822056208</v>
          </cell>
          <cell r="B11510" t="str">
            <v>MITNEHMER TEIL 1 - SF FÜR 1 KB</v>
          </cell>
          <cell r="C11510">
            <v>0</v>
          </cell>
          <cell r="D11510">
            <v>89.1</v>
          </cell>
          <cell r="E11510">
            <v>89.1</v>
          </cell>
        </row>
        <row r="11511">
          <cell r="A11511" t="str">
            <v>822056209</v>
          </cell>
          <cell r="B11511" t="str">
            <v>MITNEHMER TEIL 2 - SF FÜR 1 KB</v>
          </cell>
          <cell r="C11511">
            <v>0</v>
          </cell>
          <cell r="D11511">
            <v>89.1</v>
          </cell>
          <cell r="E11511">
            <v>89.1</v>
          </cell>
        </row>
        <row r="11512">
          <cell r="A11512" t="str">
            <v>822056210</v>
          </cell>
          <cell r="B11512" t="str">
            <v>MOTORDISTANZSCHEIBE - SF FÜR 1 KB</v>
          </cell>
          <cell r="C11512"/>
          <cell r="D11512">
            <v>20.9</v>
          </cell>
          <cell r="E11512">
            <v>20.9</v>
          </cell>
        </row>
        <row r="11513">
          <cell r="A11513" t="str">
            <v>822056211</v>
          </cell>
          <cell r="B11513" t="str">
            <v>SENSORHALTER - SF FÜR 1 KB</v>
          </cell>
          <cell r="C11513"/>
          <cell r="D11513">
            <v>29.3</v>
          </cell>
          <cell r="E11513">
            <v>29.3</v>
          </cell>
        </row>
        <row r="11514">
          <cell r="A11514" t="str">
            <v>822056212</v>
          </cell>
          <cell r="B11514" t="str">
            <v>HALTERUNG MITNAHMESCHUH - SF FÜR 1 KB</v>
          </cell>
          <cell r="C11514"/>
          <cell r="D11514">
            <v>89.1</v>
          </cell>
          <cell r="E11514">
            <v>89.1</v>
          </cell>
        </row>
        <row r="11515">
          <cell r="A11515" t="str">
            <v>822056213</v>
          </cell>
          <cell r="B11515" t="str">
            <v>ABSTANDHALTER FÜR HALTERUNG MITNAHMESCHUH - SF</v>
          </cell>
          <cell r="C11515"/>
          <cell r="D11515">
            <v>39</v>
          </cell>
          <cell r="E11515">
            <v>39</v>
          </cell>
        </row>
        <row r="11516">
          <cell r="A11516" t="str">
            <v>822056214</v>
          </cell>
          <cell r="B11516" t="str">
            <v>MITNAHMESCHUH - SF FÜR 1 KB</v>
          </cell>
          <cell r="C11516">
            <v>0</v>
          </cell>
          <cell r="D11516">
            <v>146.65</v>
          </cell>
          <cell r="E11516">
            <v>146.65</v>
          </cell>
        </row>
        <row r="11517">
          <cell r="A11517" t="str">
            <v>822062007</v>
          </cell>
          <cell r="B11517" t="str">
            <v>TEF LINKS - BIDIREKTIONAL KURZ</v>
          </cell>
          <cell r="C11517">
            <v>37.25</v>
          </cell>
          <cell r="D11517">
            <v>281.93316149927028</v>
          </cell>
          <cell r="E11517">
            <v>331.68316149927028</v>
          </cell>
        </row>
        <row r="11518">
          <cell r="A11518" t="str">
            <v>822062008</v>
          </cell>
          <cell r="B11518" t="str">
            <v>TEF RECHTS - BIDIREKTIONAL KURZ</v>
          </cell>
          <cell r="C11518">
            <v>43.5</v>
          </cell>
          <cell r="D11518">
            <v>255.46053459721298</v>
          </cell>
          <cell r="E11518">
            <v>318.96053459721298</v>
          </cell>
        </row>
        <row r="11519">
          <cell r="A11519" t="str">
            <v>822064013</v>
          </cell>
          <cell r="B11519" t="str">
            <v>TEF GLEITLEISTE</v>
          </cell>
          <cell r="C11519">
            <v>0</v>
          </cell>
          <cell r="D11519">
            <v>6.4186217479286869</v>
          </cell>
          <cell r="E11519">
            <v>6.4186217479286869</v>
          </cell>
        </row>
        <row r="11520">
          <cell r="A11520" t="str">
            <v>822064026</v>
          </cell>
          <cell r="B11520" t="str">
            <v>TEF GLEITLEISTENFÜHRUNG ALU-PROFIL 2M</v>
          </cell>
          <cell r="C11520">
            <v>1.25</v>
          </cell>
          <cell r="D11520">
            <v>15.16</v>
          </cell>
          <cell r="E11520">
            <v>16.41</v>
          </cell>
        </row>
        <row r="11521">
          <cell r="A11521" t="str">
            <v>822064035</v>
          </cell>
          <cell r="B11521" t="str">
            <v>TEF VERBINDUNGSELEMENT AM STOSS, Stück - BG</v>
          </cell>
          <cell r="C11521">
            <v>0</v>
          </cell>
          <cell r="D11521">
            <v>1.8903396956301217</v>
          </cell>
          <cell r="E11521">
            <v>1.8903396956301217</v>
          </cell>
        </row>
        <row r="11522">
          <cell r="A11522" t="str">
            <v>822064051</v>
          </cell>
          <cell r="B11522" t="str">
            <v>TEF UMLENK-SPANNSTATION LINKS KPL.</v>
          </cell>
          <cell r="C11522">
            <v>13.916666666666668</v>
          </cell>
          <cell r="D11522">
            <v>285.71824621808344</v>
          </cell>
          <cell r="E11522">
            <v>307.55157955141675</v>
          </cell>
        </row>
        <row r="11523">
          <cell r="A11523" t="str">
            <v>822064053</v>
          </cell>
          <cell r="B11523" t="str">
            <v>TEF UMLENK-SPANNSTATION RECHTS KPL.</v>
          </cell>
          <cell r="C11523">
            <v>19.083333333333332</v>
          </cell>
          <cell r="D11523">
            <v>290.88020637804806</v>
          </cell>
          <cell r="E11523">
            <v>327.2968730447148</v>
          </cell>
        </row>
        <row r="11524">
          <cell r="A11524" t="str">
            <v>822064054</v>
          </cell>
          <cell r="B11524" t="str">
            <v>TEF MOTORPLATTE FÜR ANTRIEBSSTATION RECHTS SEW</v>
          </cell>
          <cell r="C11524">
            <v>0</v>
          </cell>
          <cell r="D11524">
            <v>55</v>
          </cell>
          <cell r="E11524">
            <v>55</v>
          </cell>
        </row>
        <row r="11525">
          <cell r="A11525" t="str">
            <v>822064057</v>
          </cell>
          <cell r="B11525" t="str">
            <v>TEF SCHUTZBLECH FÜR UMLENK-SPANNSTATION  GESCHW.</v>
          </cell>
          <cell r="C11525">
            <v>0</v>
          </cell>
          <cell r="D11525">
            <v>21.73</v>
          </cell>
          <cell r="E11525">
            <v>21.73</v>
          </cell>
        </row>
        <row r="11526">
          <cell r="A11526" t="str">
            <v>822064071</v>
          </cell>
          <cell r="B11526" t="str">
            <v>ABHÄNGEHALTERUNG TEF FÜR ST (BLECHAUSFÜHRUNG)</v>
          </cell>
          <cell r="C11526">
            <v>0</v>
          </cell>
          <cell r="D11526">
            <v>9.2015999999999991</v>
          </cell>
          <cell r="E11526">
            <v>9.2015999999999991</v>
          </cell>
        </row>
        <row r="11527">
          <cell r="A11527" t="str">
            <v>822064072</v>
          </cell>
          <cell r="B11527" t="str">
            <v>ABHÄNGEHALTERUNG TEF FÜR AP/APS (BLECHAUSFÜHRUNG)</v>
          </cell>
          <cell r="C11527">
            <v>0</v>
          </cell>
          <cell r="D11527">
            <v>9.6320999999999994</v>
          </cell>
          <cell r="E11527">
            <v>9.6320999999999994</v>
          </cell>
        </row>
        <row r="11528">
          <cell r="A11528" t="str">
            <v>822064073</v>
          </cell>
          <cell r="B11528" t="str">
            <v>TEF ANTRIEBSSTATION LINKS LASER-MOTORPLATTE --&gt;</v>
          </cell>
          <cell r="C11528">
            <v>22.916666666666664</v>
          </cell>
          <cell r="D11528">
            <v>110.28113581572326</v>
          </cell>
          <cell r="E11528">
            <v>155.44780248238993</v>
          </cell>
        </row>
        <row r="11529">
          <cell r="A11529" t="str">
            <v>822064074</v>
          </cell>
          <cell r="B11529" t="str">
            <v>TEF ANTRIEBSSTATION RECHTS LASER-MOTORPLATTE--&gt;</v>
          </cell>
          <cell r="C11529">
            <v>20.416666666666664</v>
          </cell>
          <cell r="D11529">
            <v>110.28113581572326</v>
          </cell>
          <cell r="E11529">
            <v>151.9478024823899</v>
          </cell>
        </row>
        <row r="11530">
          <cell r="A11530" t="str">
            <v>822064075</v>
          </cell>
          <cell r="B11530" t="str">
            <v>BEFESTIGUNGSSATZ STAHL F. TEF ANTRIEBSSTATION</v>
          </cell>
          <cell r="C11530">
            <v>0</v>
          </cell>
          <cell r="D11530">
            <v>2.0129999999999999</v>
          </cell>
          <cell r="E11530">
            <v>2.0129999999999999</v>
          </cell>
        </row>
        <row r="11531">
          <cell r="A11531" t="str">
            <v>822064076</v>
          </cell>
          <cell r="B11531" t="str">
            <v>BEFESTIGUNGSSATZ ALU F. TEF ANTRIEBSSTATION</v>
          </cell>
          <cell r="C11531">
            <v>0</v>
          </cell>
          <cell r="D11531">
            <v>5.5566700000000004</v>
          </cell>
          <cell r="E11531">
            <v>5.5566700000000004</v>
          </cell>
        </row>
        <row r="11532">
          <cell r="A11532" t="str">
            <v>822064088</v>
          </cell>
          <cell r="B11532" t="str">
            <v>KETTENSCHUTZ BEWEGLICH KPL. FÜ R TEF-UMLENKUNG</v>
          </cell>
          <cell r="C11532">
            <v>0</v>
          </cell>
          <cell r="D11532">
            <v>12.85</v>
          </cell>
          <cell r="E11532">
            <v>12.85</v>
          </cell>
        </row>
        <row r="11533">
          <cell r="A11533" t="str">
            <v>822064089</v>
          </cell>
          <cell r="B11533" t="str">
            <v>KETTENSCHUTZ GROSS KPL. FÜR TEF-UMLENKUNG</v>
          </cell>
          <cell r="C11533"/>
          <cell r="D11533">
            <v>6.35</v>
          </cell>
          <cell r="E11533">
            <v>6.35</v>
          </cell>
        </row>
        <row r="11534">
          <cell r="A11534" t="str">
            <v>822064090</v>
          </cell>
          <cell r="B11534" t="str">
            <v>KETTENSCHUTZ FÜR TEF-ANTRIEBSSTATION - BG</v>
          </cell>
          <cell r="C11534">
            <v>0</v>
          </cell>
          <cell r="D11534">
            <v>25.42</v>
          </cell>
          <cell r="E11534">
            <v>25.42</v>
          </cell>
        </row>
        <row r="11535">
          <cell r="A11535" t="str">
            <v>822064091</v>
          </cell>
          <cell r="B11535" t="str">
            <v>UMLENKSPANNSTATION RECHTS FÜR TEF LINKS</v>
          </cell>
          <cell r="C11535">
            <v>22.749999999999996</v>
          </cell>
          <cell r="D11535">
            <v>123.40611598789755</v>
          </cell>
          <cell r="E11535">
            <v>153.65611598789755</v>
          </cell>
        </row>
        <row r="11536">
          <cell r="A11536" t="str">
            <v>822064092</v>
          </cell>
          <cell r="B11536" t="str">
            <v>UMLENKSPANNSTATION LINKS FÜR TEF RECHTS - BG</v>
          </cell>
          <cell r="C11536">
            <v>22.75</v>
          </cell>
          <cell r="D11536">
            <v>123.3177</v>
          </cell>
          <cell r="E11536">
            <v>153.5677</v>
          </cell>
        </row>
        <row r="11537">
          <cell r="A11537" t="str">
            <v>822064093</v>
          </cell>
          <cell r="B11537" t="str">
            <v>SCHIEBER FÜR UMLENKSPANNSTATION FÜR TEF - BG</v>
          </cell>
          <cell r="C11537">
            <v>0</v>
          </cell>
          <cell r="D11537">
            <v>36.4</v>
          </cell>
          <cell r="E11537">
            <v>36.4</v>
          </cell>
        </row>
        <row r="11538">
          <cell r="A11538" t="str">
            <v>822064094</v>
          </cell>
          <cell r="B11538" t="str">
            <v>TEF HALTER F. REVERSIERBETRIEB</v>
          </cell>
          <cell r="C11538"/>
          <cell r="D11538">
            <v>0.12820000000000001</v>
          </cell>
          <cell r="E11538">
            <v>0.12820000000000001</v>
          </cell>
        </row>
        <row r="11539">
          <cell r="A11539" t="str">
            <v>822064095</v>
          </cell>
          <cell r="B11539" t="str">
            <v>ANTRIEBSSTATION LINKS FÜR TEF LINKS</v>
          </cell>
          <cell r="C11539">
            <v>12.499999999999998</v>
          </cell>
          <cell r="D11539">
            <v>156.87541922258546</v>
          </cell>
          <cell r="E11539">
            <v>174.37541922258549</v>
          </cell>
        </row>
        <row r="11540">
          <cell r="A11540" t="str">
            <v>822064096</v>
          </cell>
          <cell r="B11540" t="str">
            <v>ANTRIEBSSTATION RECHTS FÜR TEF RECHTS</v>
          </cell>
          <cell r="C11540">
            <v>14.5</v>
          </cell>
          <cell r="D11540">
            <v>138.04910000000001</v>
          </cell>
          <cell r="E11540">
            <v>157.54910000000001</v>
          </cell>
        </row>
        <row r="11541">
          <cell r="A11541" t="str">
            <v>822066010</v>
          </cell>
          <cell r="B11541" t="str">
            <v>ABDECKUNG FÜR TEF SPANNSTATION RECHTS</v>
          </cell>
          <cell r="C11541">
            <v>0</v>
          </cell>
          <cell r="D11541">
            <v>90</v>
          </cell>
          <cell r="E11541">
            <v>90</v>
          </cell>
        </row>
        <row r="11542">
          <cell r="A11542" t="str">
            <v>822066026</v>
          </cell>
          <cell r="B11542" t="str">
            <v>TEF GLEITLEISTENFÜHRUNG ALU-PROFIL</v>
          </cell>
          <cell r="C11542">
            <v>0</v>
          </cell>
          <cell r="D11542">
            <v>7.2499305888570689</v>
          </cell>
          <cell r="E11542">
            <v>7.2499305888570689</v>
          </cell>
        </row>
        <row r="11543">
          <cell r="A11543" t="str">
            <v>822066032</v>
          </cell>
          <cell r="B11543" t="str">
            <v>TEF BOGEN 90° R535</v>
          </cell>
          <cell r="C11543">
            <v>12.25</v>
          </cell>
          <cell r="D11543">
            <v>51.092300000000002</v>
          </cell>
          <cell r="E11543">
            <v>70.842299999999994</v>
          </cell>
        </row>
        <row r="11544">
          <cell r="A11544" t="str">
            <v>822066033</v>
          </cell>
          <cell r="B11544" t="str">
            <v>TEF BOGEN 90° R725</v>
          </cell>
          <cell r="C11544">
            <v>9.75</v>
          </cell>
          <cell r="D11544">
            <v>51.092279617589085</v>
          </cell>
          <cell r="E11544">
            <v>70.842279617589085</v>
          </cell>
        </row>
        <row r="11545">
          <cell r="A11545" t="str">
            <v>822066034</v>
          </cell>
          <cell r="B11545" t="str">
            <v>TEF BOGEN 45° R535</v>
          </cell>
          <cell r="C11545">
            <v>9.75</v>
          </cell>
          <cell r="D11545">
            <v>56.359299999999998</v>
          </cell>
          <cell r="E11545">
            <v>76.109300000000005</v>
          </cell>
        </row>
        <row r="11546">
          <cell r="A11546" t="str">
            <v>822066035</v>
          </cell>
          <cell r="B11546" t="str">
            <v>TEF BOGEN 45° R725</v>
          </cell>
          <cell r="C11546">
            <v>9.75</v>
          </cell>
          <cell r="D11546">
            <v>56.359299999999998</v>
          </cell>
          <cell r="E11546">
            <v>76.109300000000005</v>
          </cell>
        </row>
        <row r="11547">
          <cell r="A11547" t="str">
            <v>822066060</v>
          </cell>
          <cell r="B11547" t="str">
            <v>MITNEHMERFINGER EINFACH FÜR TEF</v>
          </cell>
          <cell r="C11547">
            <v>0</v>
          </cell>
          <cell r="D11547">
            <v>0.23</v>
          </cell>
          <cell r="E11547">
            <v>0.23</v>
          </cell>
        </row>
        <row r="11548">
          <cell r="A11548" t="str">
            <v>822066061</v>
          </cell>
          <cell r="B11548" t="str">
            <v>P&amp;F STECKGELENK (KLAPPE)</v>
          </cell>
          <cell r="C11548">
            <v>0</v>
          </cell>
          <cell r="D11548">
            <v>0.15</v>
          </cell>
          <cell r="E11548">
            <v>0.15</v>
          </cell>
        </row>
        <row r="11549">
          <cell r="A11549" t="str">
            <v>822066063</v>
          </cell>
          <cell r="B11549" t="str">
            <v>P&amp;F MITNEHMER (KLAPPE)</v>
          </cell>
          <cell r="C11549">
            <v>0</v>
          </cell>
          <cell r="D11549">
            <v>3.8</v>
          </cell>
          <cell r="E11549">
            <v>3.8</v>
          </cell>
        </row>
        <row r="11550">
          <cell r="A11550" t="str">
            <v>822066064</v>
          </cell>
          <cell r="B11550" t="str">
            <v>MITNEHMERFINGER DOPPELT FÜR TEF</v>
          </cell>
          <cell r="C11550">
            <v>0</v>
          </cell>
          <cell r="D11550">
            <v>0.66321816415609358</v>
          </cell>
          <cell r="E11550">
            <v>0.66321816415609358</v>
          </cell>
        </row>
        <row r="11551">
          <cell r="A11551" t="str">
            <v>822066065</v>
          </cell>
          <cell r="B11551" t="str">
            <v>VERBINDUNGSELEMENT A. STOSS E-TEIL F. TEF</v>
          </cell>
          <cell r="C11551">
            <v>0</v>
          </cell>
          <cell r="D11551">
            <v>1.7636317504506536</v>
          </cell>
          <cell r="E11551">
            <v>1.7636317504506536</v>
          </cell>
        </row>
        <row r="11552">
          <cell r="A11552" t="str">
            <v>822066068</v>
          </cell>
          <cell r="B11552" t="str">
            <v>FÜHRUNGSKLOTZ FÜR TEF</v>
          </cell>
          <cell r="C11552">
            <v>0</v>
          </cell>
          <cell r="D11552">
            <v>9.9700000000000006</v>
          </cell>
          <cell r="E11552">
            <v>9.9700000000000006</v>
          </cell>
        </row>
        <row r="11553">
          <cell r="A11553" t="str">
            <v>822066070</v>
          </cell>
          <cell r="B11553" t="str">
            <v>FÜHRUNGSWELLE FÜR TEF</v>
          </cell>
          <cell r="C11553">
            <v>0</v>
          </cell>
          <cell r="D11553">
            <v>3.53</v>
          </cell>
          <cell r="E11553">
            <v>3.53</v>
          </cell>
        </row>
        <row r="11554">
          <cell r="A11554" t="str">
            <v>822066074</v>
          </cell>
          <cell r="B11554" t="str">
            <v>GLEITLEISTENFÜHRUNG LANG MIT GLEITLEISTE FÜR TEF</v>
          </cell>
          <cell r="C11554">
            <v>10.2499</v>
          </cell>
          <cell r="D11554">
            <v>3.4432</v>
          </cell>
          <cell r="E11554">
            <v>13.693099999999999</v>
          </cell>
        </row>
        <row r="11555">
          <cell r="A11555" t="str">
            <v>822066075</v>
          </cell>
          <cell r="B11555" t="str">
            <v>GLEITLEISTENFÜHRUNG KURZ M. TEF-GLEITLEISTE - BG</v>
          </cell>
          <cell r="C11555">
            <v>4.5</v>
          </cell>
          <cell r="D11555">
            <v>7.3432000000000004</v>
          </cell>
          <cell r="E11555">
            <v>16.8432</v>
          </cell>
        </row>
        <row r="11556">
          <cell r="A11556" t="str">
            <v>822066076</v>
          </cell>
          <cell r="B11556" t="str">
            <v>UMLENKUNG FÜR TEF</v>
          </cell>
          <cell r="C11556">
            <v>0</v>
          </cell>
          <cell r="D11556">
            <v>9.4</v>
          </cell>
          <cell r="E11556">
            <v>9.4</v>
          </cell>
        </row>
        <row r="11557">
          <cell r="A11557" t="str">
            <v>822066077</v>
          </cell>
          <cell r="B11557" t="str">
            <v>UMLENKWELLE KKF/TEF</v>
          </cell>
          <cell r="C11557">
            <v>0</v>
          </cell>
          <cell r="D11557">
            <v>8</v>
          </cell>
          <cell r="E11557">
            <v>8</v>
          </cell>
        </row>
        <row r="11558">
          <cell r="A11558" t="str">
            <v>822066080</v>
          </cell>
          <cell r="B11558" t="str">
            <v>SCHUTZBLECH LINKS - ANTRIEBSSTATION FÜR TEF</v>
          </cell>
          <cell r="C11558"/>
          <cell r="D11558">
            <v>35</v>
          </cell>
          <cell r="E11558">
            <v>35</v>
          </cell>
        </row>
        <row r="11559">
          <cell r="A11559" t="str">
            <v>822066082</v>
          </cell>
          <cell r="B11559" t="str">
            <v>GRUNDPLATTE UMLENK-/ANTRIEBSSTATION FÜR TEF</v>
          </cell>
          <cell r="C11559">
            <v>0</v>
          </cell>
          <cell r="D11559">
            <v>12.78</v>
          </cell>
          <cell r="E11559">
            <v>12.78</v>
          </cell>
        </row>
        <row r="11560">
          <cell r="A11560" t="str">
            <v>822066084</v>
          </cell>
          <cell r="B11560" t="str">
            <v>GEGENSTÜCK BEARBEITET F. AP+ST TEF</v>
          </cell>
          <cell r="C11560">
            <v>0</v>
          </cell>
          <cell r="D11560">
            <v>4.9800000000000004</v>
          </cell>
          <cell r="E11560">
            <v>4.9800000000000004</v>
          </cell>
        </row>
        <row r="11561">
          <cell r="A11561" t="str">
            <v>822066085</v>
          </cell>
          <cell r="B11561" t="str">
            <v>GRUNDKÖRPER FÜR TEF-MITNEHMERFINGER</v>
          </cell>
          <cell r="C11561">
            <v>0</v>
          </cell>
          <cell r="D11561">
            <v>0.31</v>
          </cell>
          <cell r="E11561">
            <v>0.31</v>
          </cell>
        </row>
        <row r="11562">
          <cell r="A11562" t="str">
            <v>822066087</v>
          </cell>
          <cell r="B11562" t="str">
            <v>TEF BÜRSTE EINREIHIG  PBT 0,8X30 - No. 1</v>
          </cell>
          <cell r="C11562">
            <v>0</v>
          </cell>
          <cell r="D11562">
            <v>1.85</v>
          </cell>
          <cell r="E11562">
            <v>1.85</v>
          </cell>
        </row>
        <row r="11563">
          <cell r="A11563" t="str">
            <v>822066088</v>
          </cell>
          <cell r="B11563" t="str">
            <v>TEF BÜRSTE VIERREIHIG PBT 0,8X30 - No. 2</v>
          </cell>
          <cell r="C11563">
            <v>0</v>
          </cell>
          <cell r="D11563">
            <v>0.90072251725364394</v>
          </cell>
          <cell r="E11563">
            <v>0.90072251725364394</v>
          </cell>
        </row>
        <row r="11564">
          <cell r="A11564" t="str">
            <v>822066089</v>
          </cell>
          <cell r="B11564" t="str">
            <v>GLEITLEISTENPROFIL F. BÖGEN NUTBREITE 11,5 MM</v>
          </cell>
          <cell r="C11564">
            <v>0</v>
          </cell>
          <cell r="D11564">
            <v>6.15</v>
          </cell>
          <cell r="E11564">
            <v>6.15</v>
          </cell>
        </row>
        <row r="11565">
          <cell r="A11565" t="str">
            <v>822066098</v>
          </cell>
          <cell r="B11565" t="str">
            <v>TEF BÜRSTE DREIREIHIG PA 6.6 0,8X25 - No. 8</v>
          </cell>
          <cell r="C11565">
            <v>0</v>
          </cell>
          <cell r="D11565">
            <v>0.85</v>
          </cell>
          <cell r="E11565">
            <v>0.85</v>
          </cell>
        </row>
        <row r="11566">
          <cell r="A11566" t="str">
            <v>822066101</v>
          </cell>
          <cell r="B11566" t="str">
            <v>ANTRIEBSKETTENRAD Z=26 5/8X3/8" FÜR TEF</v>
          </cell>
          <cell r="C11566">
            <v>0</v>
          </cell>
          <cell r="D11566">
            <v>6.62</v>
          </cell>
          <cell r="E11566">
            <v>6.62</v>
          </cell>
        </row>
        <row r="11567">
          <cell r="A11567" t="str">
            <v>822066110</v>
          </cell>
          <cell r="B11567" t="str">
            <v>TEF GRUNDPLATTE SPANNSTATION</v>
          </cell>
          <cell r="C11567">
            <v>0</v>
          </cell>
          <cell r="D11567">
            <v>65</v>
          </cell>
          <cell r="E11567">
            <v>65</v>
          </cell>
        </row>
        <row r="11568">
          <cell r="A11568" t="str">
            <v>822066111</v>
          </cell>
          <cell r="B11568" t="str">
            <v>TEF PLATTE SPANNSTATION</v>
          </cell>
          <cell r="C11568">
            <v>0</v>
          </cell>
          <cell r="D11568">
            <v>9.44</v>
          </cell>
          <cell r="E11568">
            <v>9.44</v>
          </cell>
        </row>
        <row r="11569">
          <cell r="A11569" t="str">
            <v>822066112</v>
          </cell>
          <cell r="B11569" t="str">
            <v>TEF PROFIL FÜR GLEITLEISTEN LINKS SPANNSTATION</v>
          </cell>
          <cell r="C11569">
            <v>4.75</v>
          </cell>
          <cell r="D11569">
            <v>1.246</v>
          </cell>
          <cell r="E11569">
            <v>5.9960000000000004</v>
          </cell>
        </row>
        <row r="11570">
          <cell r="A11570" t="str">
            <v>822066113</v>
          </cell>
          <cell r="B11570" t="str">
            <v>TEF VERSTELLBLOCK SPANNSTATION</v>
          </cell>
          <cell r="C11570">
            <v>0</v>
          </cell>
          <cell r="D11570">
            <v>9.98</v>
          </cell>
          <cell r="E11570">
            <v>9.98</v>
          </cell>
        </row>
        <row r="11571">
          <cell r="A11571" t="str">
            <v>822066114</v>
          </cell>
          <cell r="B11571" t="str">
            <v>TEF VERBINDUNGSELEMENT FÜR SPANNSTATION</v>
          </cell>
          <cell r="C11571"/>
          <cell r="D11571">
            <v>4.42</v>
          </cell>
          <cell r="E11571">
            <v>4.42</v>
          </cell>
        </row>
        <row r="11572">
          <cell r="A11572" t="str">
            <v>822066115</v>
          </cell>
          <cell r="B11572" t="str">
            <v>TEF HEBEL SPANNSTATION</v>
          </cell>
          <cell r="C11572"/>
          <cell r="D11572">
            <v>11.53</v>
          </cell>
          <cell r="E11572">
            <v>11.53</v>
          </cell>
        </row>
        <row r="11573">
          <cell r="A11573" t="str">
            <v>822066116</v>
          </cell>
          <cell r="B11573" t="str">
            <v>TEF HÜLSE SPANNSTATION</v>
          </cell>
          <cell r="C11573">
            <v>0</v>
          </cell>
          <cell r="D11573">
            <v>4.5</v>
          </cell>
          <cell r="E11573">
            <v>4.5</v>
          </cell>
        </row>
        <row r="11574">
          <cell r="A11574" t="str">
            <v>822066117</v>
          </cell>
          <cell r="B11574" t="str">
            <v>TEF GEWINDEBUCHSE SPANNSTATION</v>
          </cell>
          <cell r="C11574">
            <v>0</v>
          </cell>
          <cell r="D11574">
            <v>6.1</v>
          </cell>
          <cell r="E11574">
            <v>6.1</v>
          </cell>
        </row>
        <row r="11575">
          <cell r="A11575" t="str">
            <v>822066118</v>
          </cell>
          <cell r="B11575" t="str">
            <v>TEF UMLENKWELLE SPANNSTATION</v>
          </cell>
          <cell r="C11575">
            <v>0</v>
          </cell>
          <cell r="D11575">
            <v>6.73</v>
          </cell>
          <cell r="E11575">
            <v>6.73</v>
          </cell>
        </row>
        <row r="11576">
          <cell r="A11576" t="str">
            <v>822066119</v>
          </cell>
          <cell r="B11576" t="str">
            <v>TEF GELENKBOLZEN SPANNSTATION</v>
          </cell>
          <cell r="C11576">
            <v>0</v>
          </cell>
          <cell r="D11576">
            <v>8.1999999999999993</v>
          </cell>
          <cell r="E11576">
            <v>8.1999999999999993</v>
          </cell>
        </row>
        <row r="11577">
          <cell r="A11577" t="str">
            <v>822066120</v>
          </cell>
          <cell r="B11577" t="str">
            <v>TEF GELENKBOLZEN MIT GEWINDE SPANNSTATION</v>
          </cell>
          <cell r="C11577">
            <v>0</v>
          </cell>
          <cell r="D11577">
            <v>8.5</v>
          </cell>
          <cell r="E11577">
            <v>8.5</v>
          </cell>
        </row>
        <row r="11578">
          <cell r="A11578" t="str">
            <v>822066121</v>
          </cell>
          <cell r="B11578" t="str">
            <v>TEF SCHUTZBLECHGRUNDKÖRPER FÜR SPANNSTATION</v>
          </cell>
          <cell r="C11578"/>
          <cell r="D11578">
            <v>9.36</v>
          </cell>
          <cell r="E11578">
            <v>9.36</v>
          </cell>
        </row>
        <row r="11579">
          <cell r="A11579" t="str">
            <v>822066122</v>
          </cell>
          <cell r="B11579" t="str">
            <v>TEF ABDECKBLECH KETTENRAD SPANNSTATION      (822</v>
          </cell>
          <cell r="C11579">
            <v>0</v>
          </cell>
          <cell r="D11579">
            <v>3.02</v>
          </cell>
          <cell r="E11579">
            <v>3.02</v>
          </cell>
        </row>
        <row r="11580">
          <cell r="A11580" t="str">
            <v>822066123</v>
          </cell>
          <cell r="B11580" t="str">
            <v>TEF ABDECKBLECH KETTENEINLAUFS SPANNSTATION</v>
          </cell>
          <cell r="C11580">
            <v>0</v>
          </cell>
          <cell r="D11580">
            <v>16</v>
          </cell>
          <cell r="E11580">
            <v>16</v>
          </cell>
        </row>
        <row r="11581">
          <cell r="A11581" t="str">
            <v>822066124</v>
          </cell>
          <cell r="B11581" t="str">
            <v>TEF SEITENBLECH FÜR SCHUTZBLEC H</v>
          </cell>
          <cell r="C11581"/>
          <cell r="D11581">
            <v>2.0499999999999998</v>
          </cell>
          <cell r="E11581">
            <v>2.0499999999999998</v>
          </cell>
        </row>
        <row r="11582">
          <cell r="A11582" t="str">
            <v>822066125</v>
          </cell>
          <cell r="B11582" t="str">
            <v>TEF BEILAGE FÜR SCHUTZBLECH</v>
          </cell>
          <cell r="C11582">
            <v>0</v>
          </cell>
          <cell r="D11582">
            <v>1.45</v>
          </cell>
          <cell r="E11582">
            <v>1.45</v>
          </cell>
        </row>
        <row r="11583">
          <cell r="A11583" t="str">
            <v>822066126</v>
          </cell>
          <cell r="B11583" t="str">
            <v>TEF PROFIL FÜR GLEITLEISTEN RECHTS SPANNSTATION</v>
          </cell>
          <cell r="C11583">
            <v>4.5</v>
          </cell>
          <cell r="D11583">
            <v>1.744</v>
          </cell>
          <cell r="E11583">
            <v>13.744</v>
          </cell>
        </row>
        <row r="11584">
          <cell r="A11584" t="str">
            <v>822066127</v>
          </cell>
          <cell r="B11584" t="str">
            <v>TEF BÜRSTE VIERREIHIG NYLON 0,5X30 - No. 4</v>
          </cell>
          <cell r="C11584">
            <v>0</v>
          </cell>
          <cell r="D11584">
            <v>0.74199999999999999</v>
          </cell>
          <cell r="E11584">
            <v>0.74199999999999999</v>
          </cell>
        </row>
        <row r="11585">
          <cell r="A11585" t="str">
            <v>822066128</v>
          </cell>
          <cell r="B11585" t="str">
            <v>TEF BÜRSTE DREIREIHIG NYLON 0,3X30 - No. 3</v>
          </cell>
          <cell r="C11585">
            <v>0</v>
          </cell>
          <cell r="D11585">
            <v>0.96386452223634955</v>
          </cell>
          <cell r="E11585">
            <v>0.96386452223634955</v>
          </cell>
        </row>
        <row r="11586">
          <cell r="A11586" t="str">
            <v>822066129</v>
          </cell>
          <cell r="B11586" t="str">
            <v>TEF HEBEL F.UMLENKUNG 2.0</v>
          </cell>
          <cell r="C11586">
            <v>0</v>
          </cell>
          <cell r="D11586">
            <v>14.5</v>
          </cell>
          <cell r="E11586">
            <v>14.5</v>
          </cell>
        </row>
        <row r="11587">
          <cell r="A11587" t="str">
            <v>822066130</v>
          </cell>
          <cell r="B11587" t="str">
            <v>UMLENKBOLZEN F. TEF</v>
          </cell>
          <cell r="C11587">
            <v>10.833299999999999</v>
          </cell>
          <cell r="D11587">
            <v>0.92400000000000004</v>
          </cell>
          <cell r="E11587">
            <v>11.757300000000001</v>
          </cell>
        </row>
        <row r="11588">
          <cell r="A11588" t="str">
            <v>822066132</v>
          </cell>
          <cell r="B11588" t="str">
            <v>TEF ABDECKBLECH KETTENRAD F. UMLENKUNG</v>
          </cell>
          <cell r="C11588">
            <v>0</v>
          </cell>
          <cell r="D11588">
            <v>39</v>
          </cell>
          <cell r="E11588">
            <v>39</v>
          </cell>
        </row>
        <row r="11589">
          <cell r="A11589" t="str">
            <v>822066142</v>
          </cell>
          <cell r="B11589" t="str">
            <v>TEF BOGEN 68° R450 (war 520 604 630) Innenb.Soex</v>
          </cell>
          <cell r="C11589">
            <v>8.75</v>
          </cell>
          <cell r="D11589">
            <v>31.350478632478634</v>
          </cell>
          <cell r="E11589">
            <v>50.100478632478634</v>
          </cell>
        </row>
        <row r="11590">
          <cell r="A11590" t="str">
            <v>822066143</v>
          </cell>
          <cell r="B11590" t="str">
            <v>TEF BOGEN 23° R450 SO-INNENBOGEN AN SW 45°</v>
          </cell>
          <cell r="C11590">
            <v>8.75</v>
          </cell>
          <cell r="D11590">
            <v>20.930293447293447</v>
          </cell>
          <cell r="E11590">
            <v>39.680293447293444</v>
          </cell>
        </row>
        <row r="11591">
          <cell r="A11591" t="str">
            <v>822066144</v>
          </cell>
          <cell r="B11591" t="str">
            <v>TEF BOGEN 90° R450 (war 520 604 634)</v>
          </cell>
          <cell r="C11591">
            <v>8.75</v>
          </cell>
          <cell r="D11591">
            <v>37.602589743589746</v>
          </cell>
          <cell r="E11591">
            <v>56.352589743589739</v>
          </cell>
        </row>
        <row r="11592">
          <cell r="A11592" t="str">
            <v>822066152</v>
          </cell>
          <cell r="B11592" t="str">
            <v>HALTER FÜR TEF BLECHAUSFÜHRUNG</v>
          </cell>
          <cell r="C11592">
            <v>0</v>
          </cell>
          <cell r="D11592">
            <v>7.793536298728041</v>
          </cell>
          <cell r="E11592">
            <v>7.793536298728041</v>
          </cell>
        </row>
        <row r="11593">
          <cell r="A11593" t="str">
            <v>822066153</v>
          </cell>
          <cell r="B11593" t="str">
            <v>TEF MOTORPLATTE ANTRIEBSSTATION (LASER-BLECH)</v>
          </cell>
          <cell r="C11593">
            <v>0</v>
          </cell>
          <cell r="D11593">
            <v>15.29</v>
          </cell>
          <cell r="E11593">
            <v>15.29</v>
          </cell>
        </row>
        <row r="11594">
          <cell r="A11594" t="str">
            <v>822066154</v>
          </cell>
          <cell r="B11594" t="str">
            <v>ANTRIEBSWELLE TEF</v>
          </cell>
          <cell r="C11594">
            <v>0</v>
          </cell>
          <cell r="D11594">
            <v>26.317633189485957</v>
          </cell>
          <cell r="E11594">
            <v>26.317633189485957</v>
          </cell>
        </row>
        <row r="11595">
          <cell r="A11595" t="str">
            <v>822066157</v>
          </cell>
          <cell r="B11595" t="str">
            <v>GLEITLEISTEN FÜHRUNG F. TEF</v>
          </cell>
          <cell r="C11595">
            <v>1.5</v>
          </cell>
          <cell r="D11595">
            <v>5.3159999999999998</v>
          </cell>
          <cell r="E11595">
            <v>9.3159999999999989</v>
          </cell>
        </row>
        <row r="11596">
          <cell r="A11596" t="str">
            <v>822066158</v>
          </cell>
          <cell r="B11596" t="str">
            <v>KETTENFÜHRUNG FÜR UMLENKSTATIO N</v>
          </cell>
          <cell r="C11596">
            <v>0</v>
          </cell>
          <cell r="D11596">
            <v>11.25</v>
          </cell>
          <cell r="E11596">
            <v>11.25</v>
          </cell>
        </row>
        <row r="11597">
          <cell r="A11597" t="str">
            <v>822066160</v>
          </cell>
          <cell r="B11597" t="str">
            <v>LEISTE FÜR UMLENKSTATION</v>
          </cell>
          <cell r="C11597">
            <v>0</v>
          </cell>
          <cell r="D11597">
            <v>1.1000000000000001</v>
          </cell>
          <cell r="E11597">
            <v>1.1000000000000001</v>
          </cell>
        </row>
        <row r="11598">
          <cell r="A11598" t="str">
            <v>822066161</v>
          </cell>
          <cell r="B11598" t="str">
            <v>GLEITLEISTE LANG FÜR TEF</v>
          </cell>
          <cell r="C11598">
            <v>1.0833333333333333</v>
          </cell>
          <cell r="D11598">
            <v>1.0543403048748763</v>
          </cell>
          <cell r="E11598">
            <v>10.471006971541543</v>
          </cell>
        </row>
        <row r="11599">
          <cell r="A11599" t="str">
            <v>822066162</v>
          </cell>
          <cell r="B11599" t="str">
            <v>GLEITLEISTE FÜR TEF ANTRIEBSSTATION</v>
          </cell>
          <cell r="C11599">
            <v>1.5</v>
          </cell>
          <cell r="D11599">
            <v>1.02</v>
          </cell>
          <cell r="E11599">
            <v>5.0200000000000005</v>
          </cell>
        </row>
        <row r="11600">
          <cell r="A11600" t="str">
            <v>822066163</v>
          </cell>
          <cell r="B11600" t="str">
            <v>TEF-PROFIL-BOGEN 10° R500 UNTEN</v>
          </cell>
          <cell r="C11600">
            <v>9.75</v>
          </cell>
          <cell r="D11600">
            <v>27.18240455840456</v>
          </cell>
          <cell r="E11600">
            <v>46.932404558404556</v>
          </cell>
        </row>
        <row r="11601">
          <cell r="A11601" t="str">
            <v>822066164</v>
          </cell>
          <cell r="B11601" t="str">
            <v>TEF-PROFIL-BOGEN 10° R500 OBEN</v>
          </cell>
          <cell r="C11601">
            <v>9.75</v>
          </cell>
          <cell r="D11601">
            <v>27.18240455840456</v>
          </cell>
          <cell r="E11601">
            <v>46.932404558404556</v>
          </cell>
        </row>
        <row r="11602">
          <cell r="A11602" t="str">
            <v>822066165</v>
          </cell>
          <cell r="B11602" t="str">
            <v>TEF-PROFIL-BOGEN INNEN 67,5° R400</v>
          </cell>
          <cell r="C11602">
            <v>9.75</v>
          </cell>
          <cell r="D11602">
            <v>22.054740738868663</v>
          </cell>
          <cell r="E11602">
            <v>41.804740738868659</v>
          </cell>
        </row>
        <row r="11603">
          <cell r="A11603" t="str">
            <v>822066166</v>
          </cell>
          <cell r="B11603" t="str">
            <v xml:space="preserve"> TEF-PROFIL-BOGEN INNEN 67,5° R250</v>
          </cell>
          <cell r="C11603">
            <v>16.25</v>
          </cell>
          <cell r="D11603">
            <v>32.94</v>
          </cell>
          <cell r="E11603">
            <v>59.19</v>
          </cell>
        </row>
        <row r="11604">
          <cell r="A11604" t="str">
            <v>822066167</v>
          </cell>
          <cell r="B11604" t="str">
            <v>TEF-PROFIL-BOGEN 67,5° R450</v>
          </cell>
          <cell r="C11604">
            <v>9.75</v>
          </cell>
          <cell r="D11604">
            <v>31.350478632478634</v>
          </cell>
          <cell r="E11604">
            <v>51.100478632478634</v>
          </cell>
        </row>
        <row r="11605">
          <cell r="A11605" t="str">
            <v>822066168</v>
          </cell>
          <cell r="B11605" t="str">
            <v>TEF-PROFIL-BOGEN 22.5° R450</v>
          </cell>
          <cell r="C11605">
            <v>4.75</v>
          </cell>
          <cell r="D11605">
            <v>25.587806475461207</v>
          </cell>
          <cell r="E11605">
            <v>40.337806475461214</v>
          </cell>
        </row>
        <row r="11606">
          <cell r="A11606" t="str">
            <v>822066183</v>
          </cell>
          <cell r="B11606" t="str">
            <v>VERBINDUNGSELEMENT FÜR TEF</v>
          </cell>
          <cell r="C11606">
            <v>0</v>
          </cell>
          <cell r="D11606">
            <v>9</v>
          </cell>
          <cell r="E11606">
            <v>9</v>
          </cell>
        </row>
        <row r="11607">
          <cell r="A11607" t="str">
            <v>822066184</v>
          </cell>
          <cell r="B11607" t="str">
            <v>SCHUTZBLECH 1 FÜR TEF-UMLENKUN G</v>
          </cell>
          <cell r="C11607">
            <v>0</v>
          </cell>
          <cell r="D11607">
            <v>4.9000000000000004</v>
          </cell>
          <cell r="E11607">
            <v>4.9000000000000004</v>
          </cell>
        </row>
        <row r="11608">
          <cell r="A11608" t="str">
            <v>822066185</v>
          </cell>
          <cell r="B11608" t="str">
            <v>DISTANZBUCHSE UNTER VERSTELLBLOCK FÜR</v>
          </cell>
          <cell r="C11608">
            <v>0</v>
          </cell>
          <cell r="D11608">
            <v>2.5</v>
          </cell>
          <cell r="E11608">
            <v>2.5</v>
          </cell>
        </row>
        <row r="11609">
          <cell r="A11609" t="str">
            <v>822066186</v>
          </cell>
          <cell r="B11609" t="str">
            <v>BUCHSE UNTER KETTENRAD FÜR TEF-UMLENKUNG</v>
          </cell>
          <cell r="C11609">
            <v>0</v>
          </cell>
          <cell r="D11609">
            <v>6</v>
          </cell>
          <cell r="E11609">
            <v>6</v>
          </cell>
        </row>
        <row r="11610">
          <cell r="A11610" t="str">
            <v>822066187</v>
          </cell>
          <cell r="B11610" t="str">
            <v>KETTENFÜHRUNG NEU FÜR TEF-UMLE NKUNG</v>
          </cell>
          <cell r="C11610">
            <v>0</v>
          </cell>
          <cell r="D11610">
            <v>14.5</v>
          </cell>
          <cell r="E11610">
            <v>14.5</v>
          </cell>
        </row>
        <row r="11611">
          <cell r="A11611" t="str">
            <v>822066188</v>
          </cell>
          <cell r="B11611" t="str">
            <v>SCHUTZBLECH FÜR KETTENSCHUTZ BEWEGLICH FÜR</v>
          </cell>
          <cell r="C11611"/>
          <cell r="D11611"/>
          <cell r="E11611"/>
        </row>
        <row r="11612">
          <cell r="A11612" t="str">
            <v>822066189</v>
          </cell>
          <cell r="B11612" t="str">
            <v>RANDSTREIFEN FÜR KETTENSCHUTZ BEWEGLICH FÜR</v>
          </cell>
          <cell r="C11612"/>
          <cell r="D11612"/>
          <cell r="E11612"/>
        </row>
        <row r="11613">
          <cell r="A11613" t="str">
            <v>822066190</v>
          </cell>
          <cell r="B11613" t="str">
            <v>STREIFEN KURZ FÜR KETTENSCHUTZ GROSS FÜR</v>
          </cell>
          <cell r="C11613"/>
          <cell r="D11613"/>
          <cell r="E11613"/>
        </row>
        <row r="11614">
          <cell r="A11614" t="str">
            <v>822066191</v>
          </cell>
          <cell r="B11614" t="str">
            <v>STREIFEN LANG FÜR KETTENSCHUTZ GROSS FÜR</v>
          </cell>
          <cell r="C11614"/>
          <cell r="D11614"/>
          <cell r="E11614"/>
        </row>
        <row r="11615">
          <cell r="A11615" t="str">
            <v>822066192</v>
          </cell>
          <cell r="B11615" t="str">
            <v>SCHUTZBLECH 2 FÜR KETTENSCHUTZ GROSS FÜR</v>
          </cell>
          <cell r="C11615">
            <v>0</v>
          </cell>
          <cell r="D11615">
            <v>6</v>
          </cell>
          <cell r="E11615">
            <v>6</v>
          </cell>
        </row>
        <row r="11616">
          <cell r="A11616" t="str">
            <v>822066193</v>
          </cell>
          <cell r="B11616" t="str">
            <v>BODENBLECH FÜR KETTENSCHUTZ TEF-ANTRIEBSTATION</v>
          </cell>
          <cell r="C11616"/>
          <cell r="D11616"/>
          <cell r="E11616"/>
        </row>
        <row r="11617">
          <cell r="A11617" t="str">
            <v>822066194</v>
          </cell>
          <cell r="B11617" t="str">
            <v>RANDSTREIFEN FÜR KETTENSCHUTZ TEF-ANTRIEBSTATION</v>
          </cell>
          <cell r="C11617"/>
          <cell r="D11617"/>
          <cell r="E11617"/>
        </row>
        <row r="11618">
          <cell r="A11618" t="str">
            <v>822066195</v>
          </cell>
          <cell r="B11618" t="str">
            <v>PROFILTEIL 1 FÜR TEF-ANTRIEBSTATION</v>
          </cell>
          <cell r="C11618">
            <v>0</v>
          </cell>
          <cell r="D11618">
            <v>50</v>
          </cell>
          <cell r="E11618">
            <v>50</v>
          </cell>
        </row>
        <row r="11619">
          <cell r="A11619" t="str">
            <v>822066196</v>
          </cell>
          <cell r="B11619" t="str">
            <v>KETTENFÜHRUNG FÜR TEF-ANTRIEBSSTATION</v>
          </cell>
          <cell r="C11619">
            <v>0</v>
          </cell>
          <cell r="D11619">
            <v>7.06</v>
          </cell>
          <cell r="E11619">
            <v>7.06</v>
          </cell>
        </row>
        <row r="11620">
          <cell r="A11620" t="str">
            <v>822066197</v>
          </cell>
          <cell r="B11620" t="str">
            <v>TEF-PROFIL FÜR UMLENKSPANNSTATION TEF</v>
          </cell>
          <cell r="C11620">
            <v>0.75</v>
          </cell>
          <cell r="D11620">
            <v>7.3499861177714143</v>
          </cell>
          <cell r="E11620">
            <v>8.0999861177714134</v>
          </cell>
        </row>
        <row r="11621">
          <cell r="A11621" t="str">
            <v>822066198</v>
          </cell>
          <cell r="B11621" t="str">
            <v>GRUNDPLATTE FÜR UMLENKSPANNSTATION</v>
          </cell>
          <cell r="C11621">
            <v>0</v>
          </cell>
          <cell r="D11621">
            <v>11.87</v>
          </cell>
          <cell r="E11621">
            <v>11.87</v>
          </cell>
        </row>
        <row r="11622">
          <cell r="A11622" t="str">
            <v>822066199</v>
          </cell>
          <cell r="B11622" t="str">
            <v>GLEITLEISTE UMLENKSPANNSTATION RECHTS F. TEF LINKS</v>
          </cell>
          <cell r="C11622">
            <v>1.5</v>
          </cell>
          <cell r="D11622">
            <v>1.7</v>
          </cell>
          <cell r="E11622">
            <v>8.2000000000000011</v>
          </cell>
        </row>
        <row r="11623">
          <cell r="A11623" t="str">
            <v>822066200</v>
          </cell>
          <cell r="B11623" t="str">
            <v>KETTENFÜHRUNG UMLENKSPANNSTATION RE FÜR TEF LINKS</v>
          </cell>
          <cell r="C11623">
            <v>0</v>
          </cell>
          <cell r="D11623">
            <v>14.9</v>
          </cell>
          <cell r="E11623">
            <v>14.9</v>
          </cell>
        </row>
        <row r="11624">
          <cell r="A11624" t="str">
            <v>822066201</v>
          </cell>
          <cell r="B11624" t="str">
            <v>DECKEL FÜR UMLENKSPANNSTATION</v>
          </cell>
          <cell r="C11624">
            <v>0</v>
          </cell>
          <cell r="D11624">
            <v>2</v>
          </cell>
          <cell r="E11624">
            <v>2</v>
          </cell>
        </row>
        <row r="11625">
          <cell r="A11625" t="str">
            <v>822066202</v>
          </cell>
          <cell r="B11625" t="str">
            <v>KETTENFÜHRUNG UMLENKSPANNSTATION LI FÜR TEF RECHTS</v>
          </cell>
          <cell r="C11625">
            <v>0</v>
          </cell>
          <cell r="D11625">
            <v>14.47</v>
          </cell>
          <cell r="E11625">
            <v>14.47</v>
          </cell>
        </row>
        <row r="11626">
          <cell r="A11626" t="str">
            <v>822066203</v>
          </cell>
          <cell r="B11626" t="str">
            <v>GLEITLEISTE UMLENKSPANNSTATION LINKS F. TEF RECHTS</v>
          </cell>
          <cell r="C11626">
            <v>0</v>
          </cell>
          <cell r="D11626">
            <v>4.084655436982171</v>
          </cell>
          <cell r="E11626">
            <v>4.084655436982171</v>
          </cell>
        </row>
        <row r="11627">
          <cell r="A11627" t="str">
            <v>822066204</v>
          </cell>
          <cell r="B11627" t="str">
            <v>PLATTE FÜR SCHIEBER</v>
          </cell>
          <cell r="C11627"/>
          <cell r="D11627"/>
          <cell r="E11627"/>
        </row>
        <row r="11628">
          <cell r="A11628" t="str">
            <v>822066205</v>
          </cell>
          <cell r="B11628" t="str">
            <v>KLOTZ FÜR SCHIEBER</v>
          </cell>
          <cell r="C11628"/>
          <cell r="D11628"/>
          <cell r="E11628"/>
        </row>
        <row r="11629">
          <cell r="A11629" t="str">
            <v>822066206</v>
          </cell>
          <cell r="B11629" t="str">
            <v>ACHSE FÜR SCHIEBER</v>
          </cell>
          <cell r="C11629">
            <v>0</v>
          </cell>
          <cell r="D11629">
            <v>19.55</v>
          </cell>
          <cell r="E11629">
            <v>19.55</v>
          </cell>
        </row>
        <row r="11630">
          <cell r="A11630" t="str">
            <v>822066207</v>
          </cell>
          <cell r="B11630" t="str">
            <v>LEISTE FÜR SCHIEBER</v>
          </cell>
          <cell r="C11630"/>
          <cell r="D11630"/>
          <cell r="E11630"/>
        </row>
        <row r="11631">
          <cell r="A11631" t="str">
            <v>822066208</v>
          </cell>
          <cell r="B11631" t="str">
            <v>GEWINDESTANGE M10X85 FÜR SCHIEBER</v>
          </cell>
          <cell r="C11631"/>
          <cell r="D11631"/>
          <cell r="E11631"/>
        </row>
        <row r="11632">
          <cell r="A11632" t="str">
            <v>822066210</v>
          </cell>
          <cell r="B11632" t="str">
            <v>TEF BOGEN 90° R720F.SOEX /  WAR 822066033-130793</v>
          </cell>
          <cell r="C11632">
            <v>9.5</v>
          </cell>
          <cell r="D11632">
            <v>41.770663817663817</v>
          </cell>
          <cell r="E11632">
            <v>61.270663817663817</v>
          </cell>
        </row>
        <row r="11633">
          <cell r="A11633" t="str">
            <v>822066211</v>
          </cell>
          <cell r="B11633" t="str">
            <v>TEF BOGEN 68° R540 (Aussenbogen)</v>
          </cell>
          <cell r="C11633">
            <v>8.5</v>
          </cell>
          <cell r="D11633">
            <v>31.350478632478634</v>
          </cell>
          <cell r="E11633">
            <v>49.850478632478634</v>
          </cell>
        </row>
        <row r="11634">
          <cell r="A11634" t="str">
            <v>822066212</v>
          </cell>
          <cell r="B11634" t="str">
            <v>TEF GLEITLEISTE 147 F. SPANNUMLENKUNG</v>
          </cell>
          <cell r="C11634">
            <v>0.5</v>
          </cell>
          <cell r="D11634">
            <v>0.94353739694551708</v>
          </cell>
          <cell r="E11634">
            <v>3.9435373969455165</v>
          </cell>
        </row>
        <row r="11635">
          <cell r="A11635" t="str">
            <v>822066213</v>
          </cell>
          <cell r="B11635" t="str">
            <v>TEF BOGEN 90° R550 (Innenbogen)</v>
          </cell>
          <cell r="C11635">
            <v>8.75</v>
          </cell>
          <cell r="D11635">
            <v>41.770663817663817</v>
          </cell>
          <cell r="E11635">
            <v>60.520663817663809</v>
          </cell>
        </row>
        <row r="11636">
          <cell r="A11636" t="str">
            <v>822066214</v>
          </cell>
          <cell r="B11636" t="str">
            <v>TEF HALTER F. REVERSIERBETRIEB</v>
          </cell>
          <cell r="C11636">
            <v>0</v>
          </cell>
          <cell r="D11636">
            <v>0.01</v>
          </cell>
          <cell r="E11636">
            <v>0.01</v>
          </cell>
        </row>
        <row r="11637">
          <cell r="A11637" t="str">
            <v>822066215</v>
          </cell>
          <cell r="B11637" t="str">
            <v>STABILISIERUNGSWINKEL TEF-ANTRIEBSSTATION</v>
          </cell>
          <cell r="C11637">
            <v>0</v>
          </cell>
          <cell r="D11637">
            <v>8.5</v>
          </cell>
          <cell r="E11637">
            <v>8.5</v>
          </cell>
        </row>
        <row r="11638">
          <cell r="A11638" t="str">
            <v>822066216</v>
          </cell>
          <cell r="B11638" t="str">
            <v>GRUNDPLATTE TEF ANTRIEBSSTATION</v>
          </cell>
          <cell r="C11638">
            <v>0</v>
          </cell>
          <cell r="D11638">
            <v>9.6336274509803914</v>
          </cell>
          <cell r="E11638">
            <v>9.6336274509803914</v>
          </cell>
        </row>
        <row r="11639">
          <cell r="A11639" t="str">
            <v>822066217</v>
          </cell>
          <cell r="B11639" t="str">
            <v>KETTENFÜHRUNG TEIL 2 FÜR TEF-ANTRIEBSTATION</v>
          </cell>
          <cell r="C11639">
            <v>0</v>
          </cell>
          <cell r="D11639">
            <v>8.3743018885207459</v>
          </cell>
          <cell r="E11639">
            <v>8.3743018885207459</v>
          </cell>
        </row>
        <row r="11640">
          <cell r="A11640" t="str">
            <v>822066218</v>
          </cell>
          <cell r="B11640" t="str">
            <v>TEF-PROFIL-BOGEN 22,5° R650  (Aussenbogen)</v>
          </cell>
          <cell r="C11640">
            <v>4.75</v>
          </cell>
          <cell r="D11640">
            <v>25.663333333333334</v>
          </cell>
          <cell r="E11640">
            <v>40.413333333333327</v>
          </cell>
        </row>
        <row r="11641">
          <cell r="A11641" t="str">
            <v>822066219</v>
          </cell>
          <cell r="B11641" t="str">
            <v>TEF-PROFIL-BOGEN 45° R450 INNEN FÜR S C DELTA 1600</v>
          </cell>
          <cell r="C11641">
            <v>9.75</v>
          </cell>
          <cell r="D11641">
            <v>31.350478632478634</v>
          </cell>
          <cell r="E11641">
            <v>51.100478632478634</v>
          </cell>
        </row>
        <row r="11642">
          <cell r="A11642" t="str">
            <v>822066220</v>
          </cell>
          <cell r="B11642" t="str">
            <v>KETTENSPANNRAD Z=17 BEARBEITET FÜR TEF</v>
          </cell>
          <cell r="C11642">
            <v>0</v>
          </cell>
          <cell r="D11642">
            <v>27.1065635451505</v>
          </cell>
          <cell r="E11642">
            <v>27.1065635451505</v>
          </cell>
        </row>
        <row r="11643">
          <cell r="A11643" t="str">
            <v>822066221</v>
          </cell>
          <cell r="B11643" t="str">
            <v>TEF-PROFIL-BOGEN 67,5° R650  (Aussenbogen)</v>
          </cell>
          <cell r="C11643">
            <v>9.75</v>
          </cell>
          <cell r="D11643">
            <v>42.07</v>
          </cell>
          <cell r="E11643">
            <v>61.82</v>
          </cell>
        </row>
        <row r="11644">
          <cell r="A11644" t="str">
            <v>822074001</v>
          </cell>
          <cell r="B11644" t="str">
            <v>KLINKENKETTE BEWEGLICH KPL. F. KLINKENFÖRDERER</v>
          </cell>
          <cell r="C11644">
            <v>7.5</v>
          </cell>
          <cell r="D11644">
            <v>60.776800000000001</v>
          </cell>
          <cell r="E11644">
            <v>68.276799999999994</v>
          </cell>
        </row>
        <row r="11645">
          <cell r="A11645" t="str">
            <v>822074036</v>
          </cell>
          <cell r="B11645" t="str">
            <v>KETTE  1/2X5/16" FÜR AUSWERFER, KPL.</v>
          </cell>
          <cell r="C11645">
            <v>2.5</v>
          </cell>
          <cell r="D11645">
            <v>17.954999999999998</v>
          </cell>
          <cell r="E11645">
            <v>20.454999999999998</v>
          </cell>
        </row>
        <row r="11646">
          <cell r="A11646" t="str">
            <v>822074048</v>
          </cell>
          <cell r="B11646" t="str">
            <v>STOPPER FÜR KLINKENFÖRDERER KPL.</v>
          </cell>
          <cell r="C11646">
            <v>6</v>
          </cell>
          <cell r="D11646">
            <v>53.045579152574106</v>
          </cell>
          <cell r="E11646">
            <v>59.045579152574106</v>
          </cell>
        </row>
        <row r="11647">
          <cell r="A11647" t="str">
            <v>822074051</v>
          </cell>
          <cell r="B11647" t="str">
            <v>HOHLBOLZENKETTE  1/2X5/16" F. ANTR. KLINKENF.</v>
          </cell>
          <cell r="C11647">
            <v>13.5</v>
          </cell>
          <cell r="D11647">
            <v>7.3849999999999998</v>
          </cell>
          <cell r="E11647">
            <v>20.885000000000002</v>
          </cell>
        </row>
        <row r="11648">
          <cell r="A11648" t="str">
            <v>822074052</v>
          </cell>
          <cell r="B11648" t="str">
            <v>KLINKENKETTE FEST KPL. F. KLINKENFÖRDERER [1M]</v>
          </cell>
          <cell r="C11648">
            <v>1.5</v>
          </cell>
          <cell r="D11648">
            <v>30.318000000000001</v>
          </cell>
          <cell r="E11648">
            <v>31.818000000000001</v>
          </cell>
        </row>
        <row r="11649">
          <cell r="A11649" t="str">
            <v>822076001</v>
          </cell>
          <cell r="B11649" t="str">
            <v>MITNEHMER BEWEGLICH, F. KLINKENFÖRDERER</v>
          </cell>
          <cell r="C11649">
            <v>0</v>
          </cell>
          <cell r="D11649">
            <v>0.53246575342465752</v>
          </cell>
          <cell r="E11649">
            <v>0.53246575342465752</v>
          </cell>
        </row>
        <row r="11650">
          <cell r="A11650" t="str">
            <v>822076002</v>
          </cell>
          <cell r="B11650" t="str">
            <v>ROLLENKETTE 8MM X 1/8" G52 FORM "A" F.</v>
          </cell>
          <cell r="C11650">
            <v>0</v>
          </cell>
          <cell r="D11650">
            <v>6.69</v>
          </cell>
          <cell r="E11650">
            <v>6.69</v>
          </cell>
        </row>
        <row r="11651">
          <cell r="A11651" t="str">
            <v>822076003</v>
          </cell>
          <cell r="B11651" t="str">
            <v>MITNEHMER FEST, F. KLINKENFÖRDERER</v>
          </cell>
          <cell r="C11651">
            <v>0</v>
          </cell>
          <cell r="D11651">
            <v>4.7</v>
          </cell>
          <cell r="E11651">
            <v>4.7</v>
          </cell>
        </row>
        <row r="11652">
          <cell r="A11652" t="str">
            <v>822076017</v>
          </cell>
          <cell r="B11652" t="str">
            <v>KETTENFÜHRUNGSPROFIL UNTEN F. KLINKENFÖRDERER</v>
          </cell>
          <cell r="C11652">
            <v>0</v>
          </cell>
          <cell r="D11652">
            <v>17.59</v>
          </cell>
          <cell r="E11652">
            <v>17.59</v>
          </cell>
        </row>
        <row r="11653">
          <cell r="A11653" t="str">
            <v>822076018</v>
          </cell>
          <cell r="B11653" t="str">
            <v>KETTENFÜHRUNG OBEN KLINKENFÖRDERER</v>
          </cell>
          <cell r="C11653">
            <v>0</v>
          </cell>
          <cell r="D11653">
            <v>0</v>
          </cell>
          <cell r="E11653">
            <v>0</v>
          </cell>
        </row>
        <row r="11654">
          <cell r="A11654" t="str">
            <v>822076020</v>
          </cell>
          <cell r="B11654" t="str">
            <v>U-STÜCK F. STOPPER M. U-STÜCK F. KLINKENFÖRDERER</v>
          </cell>
          <cell r="C11654">
            <v>0</v>
          </cell>
          <cell r="D11654">
            <v>13.04</v>
          </cell>
          <cell r="E11654">
            <v>13.04</v>
          </cell>
        </row>
        <row r="11655">
          <cell r="A11655" t="str">
            <v>822076049</v>
          </cell>
          <cell r="B11655" t="str">
            <v>KETTENFÜHRUNG F. KLINKENFÖRDERER [6-M]</v>
          </cell>
          <cell r="C11655">
            <v>0</v>
          </cell>
          <cell r="D11655">
            <v>22.6</v>
          </cell>
          <cell r="E11655">
            <v>22.6</v>
          </cell>
        </row>
        <row r="11656">
          <cell r="A11656" t="str">
            <v>822076050</v>
          </cell>
          <cell r="B11656" t="str">
            <v>KETTENRAD 1/2 X 5/16 Z=20 F. ANTRIEB</v>
          </cell>
          <cell r="C11656">
            <v>40.833333333333329</v>
          </cell>
          <cell r="D11656">
            <v>5.81</v>
          </cell>
          <cell r="E11656">
            <v>46.643333333333331</v>
          </cell>
        </row>
        <row r="11657">
          <cell r="A11657" t="str">
            <v>822076051</v>
          </cell>
          <cell r="B11657" t="str">
            <v>WELLE FÜR AUSSCHLEUSUNG KLINKENFÖRDERER</v>
          </cell>
          <cell r="C11657">
            <v>0</v>
          </cell>
          <cell r="D11657">
            <v>39</v>
          </cell>
          <cell r="E11657">
            <v>39</v>
          </cell>
        </row>
        <row r="11658">
          <cell r="A11658" t="str">
            <v>822076052</v>
          </cell>
          <cell r="B11658" t="str">
            <v>ACHSE FÜR ANTRIEBSTATION L=26,5 KLINKENFÖRDERER</v>
          </cell>
          <cell r="C11658">
            <v>0</v>
          </cell>
          <cell r="D11658">
            <v>30</v>
          </cell>
          <cell r="E11658">
            <v>30</v>
          </cell>
        </row>
        <row r="11659">
          <cell r="A11659" t="str">
            <v>822076057</v>
          </cell>
          <cell r="B11659" t="str">
            <v>MITNEHMER FÜR AUSSCHLEUSUNG KLINKENFÖRDERER</v>
          </cell>
          <cell r="C11659">
            <v>0</v>
          </cell>
          <cell r="D11659">
            <v>13.5</v>
          </cell>
          <cell r="E11659">
            <v>13.5</v>
          </cell>
        </row>
        <row r="11660">
          <cell r="A11660" t="str">
            <v>822076059</v>
          </cell>
          <cell r="B11660" t="str">
            <v>KLINKE 80 MM F. KLINKENFÖRDERER - VERSTÄRKT</v>
          </cell>
          <cell r="C11660">
            <v>0</v>
          </cell>
          <cell r="D11660">
            <v>10.5</v>
          </cell>
          <cell r="E11660">
            <v>10.5</v>
          </cell>
        </row>
        <row r="11661">
          <cell r="A11661" t="str">
            <v>822076137</v>
          </cell>
          <cell r="B11661" t="str">
            <v>ROLLENKETTE  1/2X5/16" FÜR KETTE FÜR AUSWERFER,</v>
          </cell>
          <cell r="C11661"/>
          <cell r="D11661">
            <v>5</v>
          </cell>
          <cell r="E11661">
            <v>5</v>
          </cell>
        </row>
        <row r="11662">
          <cell r="A11662" t="str">
            <v>822076139</v>
          </cell>
          <cell r="B11662" t="str">
            <v>ROLLENKETTE 1/2X5/16" M. VERL.BOLZEN F.</v>
          </cell>
          <cell r="C11662"/>
          <cell r="D11662"/>
          <cell r="E11662"/>
        </row>
        <row r="11663">
          <cell r="A11663" t="str">
            <v>822076140</v>
          </cell>
          <cell r="B11663" t="str">
            <v>KETTENFÜHRUNG FÜR AUSSCHLEUSSTATION</v>
          </cell>
          <cell r="C11663">
            <v>0</v>
          </cell>
          <cell r="D11663">
            <v>55</v>
          </cell>
          <cell r="E11663">
            <v>55</v>
          </cell>
        </row>
        <row r="11664">
          <cell r="A11664" t="str">
            <v>822076142</v>
          </cell>
          <cell r="B11664" t="str">
            <v>PIN F. HOHLBOLZENKETTE 1/2X5/16" F.</v>
          </cell>
          <cell r="C11664">
            <v>0.25</v>
          </cell>
          <cell r="D11664">
            <v>4.3999999999999997E-2</v>
          </cell>
          <cell r="E11664">
            <v>0.29399999999999998</v>
          </cell>
        </row>
        <row r="11665">
          <cell r="A11665" t="str">
            <v>822076149</v>
          </cell>
          <cell r="B11665" t="str">
            <v>STOPPERHALTER FÜR STOPPER</v>
          </cell>
          <cell r="C11665">
            <v>0</v>
          </cell>
          <cell r="D11665">
            <v>6.39</v>
          </cell>
          <cell r="E11665">
            <v>6.39</v>
          </cell>
        </row>
        <row r="11666">
          <cell r="A11666" t="str">
            <v>822122002</v>
          </cell>
          <cell r="B11666" t="str">
            <v>TROLLEYBELADUNG F. LT50 AN ST M. BELADEFÖRD. U.</v>
          </cell>
          <cell r="C11666">
            <v>137.5</v>
          </cell>
          <cell r="D11666">
            <v>2051.5846681820549</v>
          </cell>
          <cell r="E11666">
            <v>2233.6680015153879</v>
          </cell>
        </row>
        <row r="11667">
          <cell r="A11667" t="str">
            <v>822122003</v>
          </cell>
          <cell r="B11667" t="str">
            <v>TROLLEYBELADUNG F. LT25/LTE ANST M.</v>
          </cell>
          <cell r="C11667">
            <v>136.125</v>
          </cell>
          <cell r="D11667">
            <v>2031.9480000000001</v>
          </cell>
          <cell r="E11667">
            <v>2168.0729999999999</v>
          </cell>
        </row>
        <row r="11668">
          <cell r="A11668" t="str">
            <v>822122004</v>
          </cell>
          <cell r="B11668" t="str">
            <v>TROLLEYBELADUNG FÜR LTA50-BLOCK-BELADUNG</v>
          </cell>
          <cell r="C11668"/>
          <cell r="D11668"/>
          <cell r="E11668"/>
        </row>
        <row r="11669">
          <cell r="A11669" t="str">
            <v>822124001</v>
          </cell>
          <cell r="B11669" t="str">
            <v>FÖRDEREINHEIT KPL. F. BELADEFÖRDERER</v>
          </cell>
          <cell r="C11669">
            <v>93.666666666666657</v>
          </cell>
          <cell r="D11669">
            <v>1704.385082407365</v>
          </cell>
          <cell r="E11669">
            <v>1821.8017490740315</v>
          </cell>
        </row>
        <row r="11670">
          <cell r="A11670" t="str">
            <v>822124004</v>
          </cell>
          <cell r="B11670" t="str">
            <v>GEGENHALTER KPL. FÜR TROLLEYBELADUNG FÜR LT50 AN</v>
          </cell>
          <cell r="C11670">
            <v>23.333200000000001</v>
          </cell>
          <cell r="D11670">
            <v>148.93719999999999</v>
          </cell>
          <cell r="E11670">
            <v>172.2704</v>
          </cell>
        </row>
        <row r="11671">
          <cell r="A11671" t="str">
            <v>822124006</v>
          </cell>
          <cell r="B11671" t="str">
            <v>BELADESPITZE FÜR FÖRDEREINHEIT KPL. SCHWEISSTEIL</v>
          </cell>
          <cell r="C11671">
            <v>0</v>
          </cell>
          <cell r="D11671">
            <v>35</v>
          </cell>
          <cell r="E11671">
            <v>35</v>
          </cell>
        </row>
        <row r="11672">
          <cell r="A11672" t="str">
            <v>822124007</v>
          </cell>
          <cell r="B11672" t="str">
            <v>GEGENHALTER KPL. FÜR TROLLEYBELADUNG FÜR LT25/LTE</v>
          </cell>
          <cell r="C11672">
            <v>23.333200000000001</v>
          </cell>
          <cell r="D11672">
            <v>161.36519999999999</v>
          </cell>
          <cell r="E11672">
            <v>184.69839999999999</v>
          </cell>
        </row>
        <row r="11673">
          <cell r="A11673" t="str">
            <v>822124008</v>
          </cell>
          <cell r="B11673" t="str">
            <v>LTA50-BLOCK-BELADUNG</v>
          </cell>
          <cell r="C11673"/>
          <cell r="D11673"/>
          <cell r="E11673"/>
        </row>
        <row r="11674">
          <cell r="A11674" t="str">
            <v>822124009</v>
          </cell>
          <cell r="B11674" t="str">
            <v>BELADEEINHEIT FÜR LTA50-BLOCK-BELADUNG</v>
          </cell>
          <cell r="C11674"/>
          <cell r="D11674"/>
          <cell r="E11674"/>
        </row>
        <row r="11675">
          <cell r="A11675" t="str">
            <v>822124010</v>
          </cell>
          <cell r="B11675" t="str">
            <v>HALTER MIT PNEUMATIK FÜR LTA50-BLOCK-BELADUNG</v>
          </cell>
          <cell r="C11675"/>
          <cell r="D11675"/>
          <cell r="E11675"/>
        </row>
        <row r="11676">
          <cell r="A11676" t="str">
            <v>822124011</v>
          </cell>
          <cell r="B11676" t="str">
            <v>TROLLEYFÜHRUNG FÜR LTA50-BLOCK-BELADUNG</v>
          </cell>
          <cell r="C11676"/>
          <cell r="D11676"/>
          <cell r="E11676"/>
        </row>
        <row r="11677">
          <cell r="A11677" t="str">
            <v>822126001</v>
          </cell>
          <cell r="B11677" t="str">
            <v>MONTAGEPLATTE FÜR BELADEFÖRDERER EINTEILIG</v>
          </cell>
          <cell r="C11677">
            <v>0</v>
          </cell>
          <cell r="D11677">
            <v>300</v>
          </cell>
          <cell r="E11677">
            <v>300</v>
          </cell>
        </row>
        <row r="11678">
          <cell r="A11678" t="str">
            <v>822126002</v>
          </cell>
          <cell r="B11678" t="str">
            <v>BELADEFÖRDERER RUTSCHSTANGENHALTER 1</v>
          </cell>
          <cell r="C11678"/>
          <cell r="D11678">
            <v>21.15</v>
          </cell>
          <cell r="E11678">
            <v>21.15</v>
          </cell>
        </row>
        <row r="11679">
          <cell r="A11679" t="str">
            <v>822126003</v>
          </cell>
          <cell r="B11679" t="str">
            <v>BELADEFÖRDERER RUTSCHSTANGENHALTER 2</v>
          </cell>
          <cell r="C11679"/>
          <cell r="D11679">
            <v>19.53</v>
          </cell>
          <cell r="E11679">
            <v>19.53</v>
          </cell>
        </row>
        <row r="11680">
          <cell r="A11680" t="str">
            <v>822126004</v>
          </cell>
          <cell r="B11680" t="str">
            <v>BELADEFÖRDERER ADAPTER FÜR EINSCHLEUSUNG</v>
          </cell>
          <cell r="C11680">
            <v>0</v>
          </cell>
          <cell r="D11680">
            <v>39.93</v>
          </cell>
          <cell r="E11680">
            <v>39.93</v>
          </cell>
        </row>
        <row r="11681">
          <cell r="A11681" t="str">
            <v>822126005</v>
          </cell>
          <cell r="B11681" t="str">
            <v>BELADEFÖRDERER VERBINDUNGSELEMENT 1</v>
          </cell>
          <cell r="C11681"/>
          <cell r="D11681">
            <v>27.71</v>
          </cell>
          <cell r="E11681">
            <v>27.71</v>
          </cell>
        </row>
        <row r="11682">
          <cell r="A11682" t="str">
            <v>822126006</v>
          </cell>
          <cell r="B11682" t="str">
            <v>HALTESCHIENE FÜR BELADEFÖRDERER</v>
          </cell>
          <cell r="C11682"/>
          <cell r="D11682">
            <v>21</v>
          </cell>
          <cell r="E11682">
            <v>21</v>
          </cell>
        </row>
        <row r="11683">
          <cell r="A11683" t="str">
            <v>822126007</v>
          </cell>
          <cell r="B11683" t="str">
            <v>RUTSCHPROIL FÜR BELADEFÖRDERER</v>
          </cell>
          <cell r="C11683">
            <v>14</v>
          </cell>
          <cell r="D11683">
            <v>5.4</v>
          </cell>
          <cell r="E11683">
            <v>26.9</v>
          </cell>
        </row>
        <row r="11684">
          <cell r="A11684" t="str">
            <v>822126008</v>
          </cell>
          <cell r="B11684" t="str">
            <v>HALTEBOLZEN FÜR BELADEFÖRDERER</v>
          </cell>
          <cell r="C11684">
            <v>0</v>
          </cell>
          <cell r="D11684">
            <v>8</v>
          </cell>
          <cell r="E11684">
            <v>8</v>
          </cell>
        </row>
        <row r="11685">
          <cell r="A11685" t="str">
            <v>822126009</v>
          </cell>
          <cell r="B11685" t="str">
            <v>ANTRIEBSKETTENRAD FÜR BELADEFÖR 1/2X1/4" Z=15</v>
          </cell>
          <cell r="C11685"/>
          <cell r="D11685">
            <v>68.599999999999994</v>
          </cell>
          <cell r="E11685">
            <v>68.599999999999994</v>
          </cell>
        </row>
        <row r="11686">
          <cell r="A11686" t="str">
            <v>822126010</v>
          </cell>
          <cell r="B11686" t="str">
            <v>UMLENKKETTENRAD FÜR BELADEFÖRDERER 1/2X1/4" Z=8</v>
          </cell>
          <cell r="C11686">
            <v>0</v>
          </cell>
          <cell r="D11686">
            <v>12.78</v>
          </cell>
          <cell r="E11686">
            <v>12.78</v>
          </cell>
        </row>
        <row r="11687">
          <cell r="A11687" t="str">
            <v>822126011</v>
          </cell>
          <cell r="B11687" t="str">
            <v>UMLENKACHSE FÜR BELADEFÖRDERER</v>
          </cell>
          <cell r="C11687"/>
          <cell r="D11687">
            <v>11.99</v>
          </cell>
          <cell r="E11687">
            <v>11.99</v>
          </cell>
        </row>
        <row r="11688">
          <cell r="A11688" t="str">
            <v>822126012</v>
          </cell>
          <cell r="B11688" t="str">
            <v>SPANNRADACHSE FÜR BELADEFÖRDERER</v>
          </cell>
          <cell r="C11688">
            <v>0</v>
          </cell>
          <cell r="D11688">
            <v>45</v>
          </cell>
          <cell r="E11688">
            <v>45</v>
          </cell>
        </row>
        <row r="11689">
          <cell r="A11689" t="str">
            <v>822126013</v>
          </cell>
          <cell r="B11689" t="str">
            <v>RUTSCHSTANGENADAPTER FÜR BELADEFÖRDERER 3</v>
          </cell>
          <cell r="C11689"/>
          <cell r="D11689">
            <v>19.79</v>
          </cell>
          <cell r="E11689">
            <v>19.79</v>
          </cell>
        </row>
        <row r="11690">
          <cell r="A11690" t="str">
            <v>822126014</v>
          </cell>
          <cell r="B11690" t="str">
            <v>VERBINDUNGSELEMENT 2 FÜR BELADEFÖRDERER</v>
          </cell>
          <cell r="C11690"/>
          <cell r="D11690">
            <v>40.090000000000003</v>
          </cell>
          <cell r="E11690">
            <v>40.090000000000003</v>
          </cell>
        </row>
        <row r="11691">
          <cell r="A11691" t="str">
            <v>822126015</v>
          </cell>
          <cell r="B11691" t="str">
            <v>SCHUTZBLECH FÜR BELADEFÖRDERER</v>
          </cell>
          <cell r="C11691">
            <v>0</v>
          </cell>
          <cell r="D11691">
            <v>59.5</v>
          </cell>
          <cell r="E11691">
            <v>59.5</v>
          </cell>
        </row>
        <row r="11692">
          <cell r="A11692" t="str">
            <v>822126016</v>
          </cell>
          <cell r="B11692" t="str">
            <v>SPANNRAD 2 FÜR BELADEFÖRDERER</v>
          </cell>
          <cell r="C11692">
            <v>0</v>
          </cell>
          <cell r="D11692">
            <v>11.63</v>
          </cell>
          <cell r="E11692">
            <v>11.63</v>
          </cell>
        </row>
        <row r="11693">
          <cell r="A11693" t="str">
            <v>822126017</v>
          </cell>
          <cell r="B11693" t="str">
            <v>ACHSE FÜR BELADEFÖRDERER</v>
          </cell>
          <cell r="C11693"/>
          <cell r="D11693">
            <v>13.24</v>
          </cell>
          <cell r="E11693">
            <v>13.24</v>
          </cell>
        </row>
        <row r="11694">
          <cell r="A11694" t="str">
            <v>822126018</v>
          </cell>
          <cell r="B11694" t="str">
            <v>ZAPPLER FÜR BELADEFÖRDERER</v>
          </cell>
          <cell r="C11694"/>
          <cell r="D11694">
            <v>11.35</v>
          </cell>
          <cell r="E11694">
            <v>11.35</v>
          </cell>
        </row>
        <row r="11695">
          <cell r="A11695" t="str">
            <v>822126019</v>
          </cell>
          <cell r="B11695" t="str">
            <v>DISTANZHÜLSE FÜR BELADEFÖRDERER</v>
          </cell>
          <cell r="C11695">
            <v>0</v>
          </cell>
          <cell r="D11695">
            <v>5.5</v>
          </cell>
          <cell r="E11695">
            <v>5.5</v>
          </cell>
        </row>
        <row r="11696">
          <cell r="A11696" t="str">
            <v>822126020</v>
          </cell>
          <cell r="B11696" t="str">
            <v>SENSORHALTER F. M12X1 FÜR BELADEFÖRDERER</v>
          </cell>
          <cell r="C11696"/>
          <cell r="D11696">
            <v>13.01</v>
          </cell>
          <cell r="E11696">
            <v>13.01</v>
          </cell>
        </row>
        <row r="11697">
          <cell r="A11697" t="str">
            <v>822126021</v>
          </cell>
          <cell r="B11697" t="str">
            <v>SPANNRAD FÜR BELADEFÖRDERER</v>
          </cell>
          <cell r="C11697">
            <v>0</v>
          </cell>
          <cell r="D11697">
            <v>42</v>
          </cell>
          <cell r="E11697">
            <v>42</v>
          </cell>
        </row>
        <row r="11698">
          <cell r="A11698" t="str">
            <v>822126026</v>
          </cell>
          <cell r="B11698" t="str">
            <v>SPANNRADACHSE KURZ F.BELADEFÖRDERER</v>
          </cell>
          <cell r="C11698"/>
          <cell r="D11698">
            <v>29.72</v>
          </cell>
          <cell r="E11698">
            <v>29.72</v>
          </cell>
        </row>
        <row r="11699">
          <cell r="A11699" t="str">
            <v>822126027</v>
          </cell>
          <cell r="B11699" t="str">
            <v>EINLAUF FÜR BELADEFÖRDERER</v>
          </cell>
          <cell r="C11699">
            <v>26.25</v>
          </cell>
          <cell r="D11699">
            <v>27.4848</v>
          </cell>
          <cell r="E11699">
            <v>53.7348</v>
          </cell>
        </row>
        <row r="11700">
          <cell r="A11700" t="str">
            <v>822126028</v>
          </cell>
          <cell r="B11700" t="str">
            <v>HALTEWINKEL FÜR BELADEFÖRDERER</v>
          </cell>
          <cell r="C11700">
            <v>0</v>
          </cell>
          <cell r="D11700">
            <v>87.06</v>
          </cell>
          <cell r="E11700">
            <v>87.06</v>
          </cell>
        </row>
        <row r="11701">
          <cell r="A11701" t="str">
            <v>822126029</v>
          </cell>
          <cell r="B11701" t="str">
            <v>KETTENFÜHRUNG FÜR BELADEFÖRDERRER</v>
          </cell>
          <cell r="C11701">
            <v>0</v>
          </cell>
          <cell r="D11701">
            <v>143.25</v>
          </cell>
          <cell r="E11701">
            <v>143.25</v>
          </cell>
        </row>
        <row r="11702">
          <cell r="A11702" t="str">
            <v>822126030</v>
          </cell>
          <cell r="B11702" t="str">
            <v>NIEDERHALTER FÜR BELADEFÖRDERER - AUSLAUFSEITE</v>
          </cell>
          <cell r="C11702">
            <v>0</v>
          </cell>
          <cell r="D11702">
            <v>12</v>
          </cell>
          <cell r="E11702">
            <v>12</v>
          </cell>
        </row>
        <row r="11703">
          <cell r="A11703" t="str">
            <v>822126031</v>
          </cell>
          <cell r="B11703" t="str">
            <v>ZAPPLER- LANG FÜR BELADEFÖRDERER</v>
          </cell>
          <cell r="C11703"/>
          <cell r="D11703">
            <v>3.53</v>
          </cell>
          <cell r="E11703">
            <v>3.53</v>
          </cell>
        </row>
        <row r="11704">
          <cell r="A11704" t="str">
            <v>822126033</v>
          </cell>
          <cell r="B11704" t="str">
            <v>ABHÄNGEBLECH FÜR TROLLEYBELADUNG</v>
          </cell>
          <cell r="C11704">
            <v>0</v>
          </cell>
          <cell r="D11704">
            <v>161.5</v>
          </cell>
          <cell r="E11704">
            <v>161.5</v>
          </cell>
        </row>
        <row r="11705">
          <cell r="A11705" t="str">
            <v>822126035</v>
          </cell>
          <cell r="B11705" t="str">
            <v>EINLAUFSCHUTZBLECH F. BELADEFÖRDERER</v>
          </cell>
          <cell r="C11705">
            <v>0</v>
          </cell>
          <cell r="D11705">
            <v>75</v>
          </cell>
          <cell r="E11705">
            <v>75</v>
          </cell>
        </row>
        <row r="11706">
          <cell r="A11706" t="str">
            <v>822126036</v>
          </cell>
          <cell r="B11706" t="str">
            <v>SEITENSCHUTZBLECH F. BELADEFÖRDERER</v>
          </cell>
          <cell r="C11706">
            <v>0</v>
          </cell>
          <cell r="D11706">
            <v>126.02</v>
          </cell>
          <cell r="E11706">
            <v>126.02</v>
          </cell>
        </row>
        <row r="11707">
          <cell r="A11707" t="str">
            <v>822126037</v>
          </cell>
          <cell r="B11707" t="str">
            <v>SEITENBLECH 2 F. BELADEFÖRDERER</v>
          </cell>
          <cell r="C11707">
            <v>0</v>
          </cell>
          <cell r="D11707">
            <v>125.34</v>
          </cell>
          <cell r="E11707">
            <v>125.34</v>
          </cell>
        </row>
        <row r="11708">
          <cell r="A11708" t="str">
            <v>822126041</v>
          </cell>
          <cell r="B11708" t="str">
            <v>ACHSE FÜR FÖRDEREINHEIT</v>
          </cell>
          <cell r="C11708">
            <v>0</v>
          </cell>
          <cell r="D11708">
            <v>38</v>
          </cell>
          <cell r="E11708">
            <v>38</v>
          </cell>
        </row>
        <row r="11709">
          <cell r="A11709" t="str">
            <v>822126042</v>
          </cell>
          <cell r="B11709" t="str">
            <v>SCHWENKSTÜCK FÜR BELADESPITZE</v>
          </cell>
          <cell r="C11709"/>
          <cell r="D11709"/>
          <cell r="E11709"/>
        </row>
        <row r="11710">
          <cell r="A11710" t="str">
            <v>822126043</v>
          </cell>
          <cell r="B11710" t="str">
            <v>SPITZE FÜR BELADESPITZE</v>
          </cell>
          <cell r="C11710"/>
          <cell r="D11710"/>
          <cell r="E11710"/>
        </row>
        <row r="11711">
          <cell r="A11711" t="str">
            <v>822126044</v>
          </cell>
          <cell r="B11711" t="str">
            <v>FÜHRUNGSBLECH HINTEN FÜR GEGENHALTER LT50</v>
          </cell>
          <cell r="C11711">
            <v>0</v>
          </cell>
          <cell r="D11711">
            <v>57.5</v>
          </cell>
          <cell r="E11711">
            <v>57.5</v>
          </cell>
        </row>
        <row r="11712">
          <cell r="A11712" t="str">
            <v>822126045</v>
          </cell>
          <cell r="B11712" t="str">
            <v>FÜHRUNGSBLECH VORNE FÜR GEGENHALTER LT50</v>
          </cell>
          <cell r="C11712">
            <v>0</v>
          </cell>
          <cell r="D11712">
            <v>55.5</v>
          </cell>
          <cell r="E11712">
            <v>55.5</v>
          </cell>
        </row>
        <row r="11713">
          <cell r="A11713" t="str">
            <v>822126046</v>
          </cell>
          <cell r="B11713" t="str">
            <v>HALTER 2 FÜR GEGENHALTER FÜR TROLLEYBELADUNG LTE</v>
          </cell>
          <cell r="C11713">
            <v>2.8332999999999999</v>
          </cell>
          <cell r="D11713">
            <v>3.5760000000000001</v>
          </cell>
          <cell r="E11713">
            <v>6.4093</v>
          </cell>
        </row>
        <row r="11714">
          <cell r="A11714" t="str">
            <v>822126047</v>
          </cell>
          <cell r="B11714" t="str">
            <v>HALTER 1 FÜR GEGENHALTER FÜR TROLLEYBELADUNG LTE</v>
          </cell>
          <cell r="C11714">
            <v>2.8332999999999999</v>
          </cell>
          <cell r="D11714">
            <v>1.9072</v>
          </cell>
          <cell r="E11714">
            <v>4.7404999999999999</v>
          </cell>
        </row>
        <row r="11715">
          <cell r="A11715" t="str">
            <v>822126048</v>
          </cell>
          <cell r="B11715" t="str">
            <v>FÜHRUNGSBLECH HINTEN FÜR GEGENHALTER LTE</v>
          </cell>
          <cell r="C11715"/>
          <cell r="D11715">
            <v>107.35</v>
          </cell>
          <cell r="E11715">
            <v>107.35</v>
          </cell>
        </row>
        <row r="11716">
          <cell r="A11716" t="str">
            <v>822126049</v>
          </cell>
          <cell r="B11716" t="str">
            <v>FÜHRUNGSBLECH VORNE FÜR GEGENHALTER LTE</v>
          </cell>
          <cell r="C11716"/>
          <cell r="D11716">
            <v>96.7</v>
          </cell>
          <cell r="E11716">
            <v>96.7</v>
          </cell>
        </row>
        <row r="11717">
          <cell r="A11717" t="str">
            <v>822126050</v>
          </cell>
          <cell r="B11717" t="str">
            <v>BELADEBLECH FÜR LTA50-BLOCK-BELADUNG</v>
          </cell>
          <cell r="C11717"/>
          <cell r="D11717"/>
          <cell r="E11717"/>
        </row>
        <row r="11718">
          <cell r="A11718" t="str">
            <v>822126050_1</v>
          </cell>
          <cell r="B11718" t="str">
            <v>Stegblech Beladung LT50</v>
          </cell>
          <cell r="C11718"/>
          <cell r="D11718"/>
          <cell r="E11718"/>
        </row>
        <row r="11719">
          <cell r="A11719" t="str">
            <v>822126050_2</v>
          </cell>
          <cell r="B11719" t="str">
            <v>Beladeblech für LT50</v>
          </cell>
          <cell r="C11719"/>
          <cell r="D11719"/>
          <cell r="E11719"/>
        </row>
        <row r="11720">
          <cell r="A11720" t="str">
            <v>822126051</v>
          </cell>
          <cell r="B11720" t="str">
            <v>HALTER BELADEBLECH FÜR LTA50-BLOCK-BELADUNG</v>
          </cell>
          <cell r="C11720"/>
          <cell r="D11720"/>
          <cell r="E11720"/>
        </row>
        <row r="11721">
          <cell r="A11721" t="str">
            <v>822126052</v>
          </cell>
          <cell r="B11721" t="str">
            <v>BEFESTIGUNGSPLATTE FÜR LTA50-BLOCK-BELADUNG</v>
          </cell>
          <cell r="C11721"/>
          <cell r="D11721"/>
          <cell r="E11721"/>
        </row>
        <row r="11722">
          <cell r="A11722" t="str">
            <v>822126053</v>
          </cell>
          <cell r="B11722" t="str">
            <v>DISTANZBLOCK FÜR LTA50-BLOCK-BELADUNG</v>
          </cell>
          <cell r="C11722"/>
          <cell r="D11722"/>
          <cell r="E11722"/>
        </row>
        <row r="11723">
          <cell r="A11723" t="str">
            <v>822126054</v>
          </cell>
          <cell r="B11723" t="str">
            <v>BELADESPITZE FÜR STOPPEREINHEIT LTA-BLOCK-BELADUNG</v>
          </cell>
          <cell r="C11723"/>
          <cell r="D11723"/>
          <cell r="E11723"/>
        </row>
        <row r="11724">
          <cell r="A11724" t="str">
            <v>822126055</v>
          </cell>
          <cell r="B11724" t="str">
            <v>BÜGELFÜHRUNG FÜR STOPPEREINHEIT BLOCK-BELADUNG</v>
          </cell>
          <cell r="C11724"/>
          <cell r="D11724"/>
          <cell r="E11724"/>
        </row>
        <row r="11725">
          <cell r="A11725" t="str">
            <v>822126056</v>
          </cell>
          <cell r="B11725" t="str">
            <v>GLEITLEISTE FÜR STOPPEREINHEIT BLOCK-BELADUNG</v>
          </cell>
          <cell r="C11725"/>
          <cell r="D11725"/>
          <cell r="E11725"/>
        </row>
        <row r="11726">
          <cell r="A11726" t="str">
            <v>822126057</v>
          </cell>
          <cell r="B11726" t="str">
            <v xml:space="preserve">VERSTÄRKUNG GLEITLEISTENHALTER </v>
          </cell>
          <cell r="C11726"/>
          <cell r="D11726"/>
          <cell r="E11726"/>
        </row>
        <row r="11727">
          <cell r="A11727" t="str">
            <v>822126057_1</v>
          </cell>
          <cell r="B11727" t="str">
            <v>Gleitleistenhalter</v>
          </cell>
          <cell r="C11727"/>
          <cell r="D11727"/>
          <cell r="E11727"/>
        </row>
        <row r="11728">
          <cell r="A11728" t="str">
            <v>822126058</v>
          </cell>
          <cell r="B11728" t="str">
            <v>HALTER FÜR LT50-BLOCK-BELADUNG</v>
          </cell>
          <cell r="C11728">
            <v>0</v>
          </cell>
          <cell r="D11728">
            <v>161.4</v>
          </cell>
          <cell r="E11728">
            <v>161.4</v>
          </cell>
        </row>
        <row r="11729">
          <cell r="A11729" t="str">
            <v>822126058_1</v>
          </cell>
          <cell r="B11729" t="str">
            <v>Halteplatte für Stopper</v>
          </cell>
          <cell r="C11729"/>
          <cell r="D11729"/>
          <cell r="E11729"/>
        </row>
        <row r="11730">
          <cell r="A11730" t="str">
            <v>822126058_2</v>
          </cell>
          <cell r="B11730" t="str">
            <v>Einschweißrippe Halter Blockl-Beladung</v>
          </cell>
          <cell r="C11730"/>
          <cell r="D11730"/>
          <cell r="E11730"/>
        </row>
        <row r="11731">
          <cell r="A11731" t="str">
            <v>822132009</v>
          </cell>
          <cell r="B11731" t="str">
            <v>AFS ANTRIEBS-/SPANNSTATION</v>
          </cell>
          <cell r="C11731">
            <v>65</v>
          </cell>
          <cell r="D11731">
            <v>493.2047</v>
          </cell>
          <cell r="E11731">
            <v>560.7047</v>
          </cell>
        </row>
        <row r="11732">
          <cell r="A11732" t="str">
            <v>822132010</v>
          </cell>
          <cell r="B11732" t="str">
            <v>AFS UMLENKUNG LW18, ANBAUTEILE</v>
          </cell>
          <cell r="C11732">
            <v>93</v>
          </cell>
          <cell r="D11732">
            <v>62.263300000000001</v>
          </cell>
          <cell r="E11732">
            <v>161.26329999999999</v>
          </cell>
        </row>
        <row r="11733">
          <cell r="A11733" t="str">
            <v>822132012</v>
          </cell>
          <cell r="B11733" t="str">
            <v>AFS ANGETRIEBENE FAHRSTRECKE GERADE L=1300</v>
          </cell>
          <cell r="C11733">
            <v>306</v>
          </cell>
          <cell r="D11733">
            <v>744.9471182905686</v>
          </cell>
          <cell r="E11733">
            <v>1076.9471182905688</v>
          </cell>
        </row>
        <row r="11734">
          <cell r="A11734" t="str">
            <v>822132013</v>
          </cell>
          <cell r="B11734" t="str">
            <v>AFS ANTRIEBS-/SPANNSTATION LINKS SONDER</v>
          </cell>
          <cell r="C11734"/>
          <cell r="D11734"/>
          <cell r="E11734"/>
        </row>
        <row r="11735">
          <cell r="A11735" t="str">
            <v>822134019</v>
          </cell>
          <cell r="B11735" t="str">
            <v>AFS 30° SCHRAUBTRÄGERBOGEN GESCHWEISST - KURZER</v>
          </cell>
          <cell r="C11735">
            <v>0</v>
          </cell>
          <cell r="D11735">
            <v>153.4</v>
          </cell>
          <cell r="E11735">
            <v>153.4</v>
          </cell>
        </row>
        <row r="11736">
          <cell r="A11736" t="str">
            <v>822134020</v>
          </cell>
          <cell r="B11736" t="str">
            <v>AFS 30° UMLENKSTATION KPL. - KURZER EINLAUF</v>
          </cell>
          <cell r="C11736">
            <v>56.75</v>
          </cell>
          <cell r="D11736">
            <v>624.82460943828289</v>
          </cell>
          <cell r="E11736">
            <v>689.49127610494963</v>
          </cell>
        </row>
        <row r="11737">
          <cell r="A11737" t="str">
            <v>822134021</v>
          </cell>
          <cell r="B11737" t="str">
            <v>AFS 30° ANTRIEBSSTATION KPL. - KURZER AUSLAUF</v>
          </cell>
          <cell r="C11737">
            <v>96.333299999999994</v>
          </cell>
          <cell r="D11737">
            <v>307.25099999999998</v>
          </cell>
          <cell r="E11737">
            <v>403.58429999999998</v>
          </cell>
        </row>
        <row r="11738">
          <cell r="A11738" t="str">
            <v>822134022</v>
          </cell>
          <cell r="B11738" t="str">
            <v>AFS 30° SCHRAUBTRÄGERBOGEN GESCHWEISST -</v>
          </cell>
          <cell r="C11738">
            <v>0</v>
          </cell>
          <cell r="D11738">
            <v>134</v>
          </cell>
          <cell r="E11738">
            <v>134</v>
          </cell>
        </row>
        <row r="11739">
          <cell r="A11739" t="str">
            <v>822134023</v>
          </cell>
          <cell r="B11739" t="str">
            <v>AFS ST-BOGEN 30° UNTEN</v>
          </cell>
          <cell r="C11739">
            <v>0</v>
          </cell>
          <cell r="D11739">
            <v>114.5</v>
          </cell>
          <cell r="E11739">
            <v>114.5</v>
          </cell>
        </row>
        <row r="11740">
          <cell r="A11740" t="str">
            <v>822134034</v>
          </cell>
          <cell r="B11740" t="str">
            <v>AFS MOTORSTATION, GESCHWEISST LINKS, BEARBEITET -</v>
          </cell>
          <cell r="C11740">
            <v>0</v>
          </cell>
          <cell r="D11740">
            <v>164.87</v>
          </cell>
          <cell r="E11740">
            <v>164.87</v>
          </cell>
        </row>
        <row r="11741">
          <cell r="A11741" t="str">
            <v>822134035</v>
          </cell>
          <cell r="B11741" t="str">
            <v>AFS MOTORSTATION, GESCHWEISST, BEARBEITET</v>
          </cell>
          <cell r="C11741">
            <v>0</v>
          </cell>
          <cell r="D11741">
            <v>175.5</v>
          </cell>
          <cell r="E11741">
            <v>175.5</v>
          </cell>
        </row>
        <row r="11742">
          <cell r="A11742" t="str">
            <v>822134036</v>
          </cell>
          <cell r="B11742" t="str">
            <v>AFS MOTORSTATION, SPANNER, SCHWEISSTEIL</v>
          </cell>
          <cell r="C11742">
            <v>0</v>
          </cell>
          <cell r="D11742">
            <v>67.900000000000006</v>
          </cell>
          <cell r="E11742">
            <v>67.900000000000006</v>
          </cell>
        </row>
        <row r="11743">
          <cell r="A11743" t="str">
            <v>822134038</v>
          </cell>
          <cell r="B11743" t="str">
            <v>AFS UMLENKUNG LW18 SCHRAUBTRÄGER - GESCHWEISST</v>
          </cell>
          <cell r="C11743">
            <v>0</v>
          </cell>
          <cell r="D11743">
            <v>221.17</v>
          </cell>
          <cell r="E11743">
            <v>221.17</v>
          </cell>
        </row>
        <row r="11744">
          <cell r="A11744" t="str">
            <v>822134039</v>
          </cell>
          <cell r="B11744" t="str">
            <v>UMLENKKETTENRAD 1/2"X1/4" Z=17 MIT KUGELLAGER</v>
          </cell>
          <cell r="C11744">
            <v>0</v>
          </cell>
          <cell r="D11744">
            <v>4.7207999999999997</v>
          </cell>
          <cell r="E11744">
            <v>4.7207999999999997</v>
          </cell>
        </row>
        <row r="11745">
          <cell r="A11745" t="str">
            <v>822134040</v>
          </cell>
          <cell r="B11745" t="str">
            <v>SPANNGABEL SCHWEISSTEIL FÜR SCHRÄGFÖRDERER</v>
          </cell>
          <cell r="C11745">
            <v>0</v>
          </cell>
          <cell r="D11745">
            <v>41.880881076388889</v>
          </cell>
          <cell r="E11745">
            <v>41.880881076388889</v>
          </cell>
        </row>
        <row r="11746">
          <cell r="A11746" t="str">
            <v>822134043</v>
          </cell>
          <cell r="B11746" t="str">
            <v>ST-BOGEN 26° OBEN - ANBAUTEILE (für LT50)</v>
          </cell>
          <cell r="C11746">
            <v>17.5</v>
          </cell>
          <cell r="D11746">
            <v>139.5051</v>
          </cell>
          <cell r="E11746">
            <v>159.5051</v>
          </cell>
        </row>
        <row r="11747">
          <cell r="A11747" t="str">
            <v>822134044</v>
          </cell>
          <cell r="B11747" t="str">
            <v>ST-BOGEN 26° UNTEN - ANBAUTEILE</v>
          </cell>
          <cell r="C11747">
            <v>6.5</v>
          </cell>
          <cell r="D11747">
            <v>6.2667000000000002</v>
          </cell>
          <cell r="E11747">
            <v>15.2667</v>
          </cell>
        </row>
        <row r="11748">
          <cell r="A11748" t="str">
            <v>822134045</v>
          </cell>
          <cell r="B11748" t="str">
            <v>ST-BOGEN 30° OBEN - ANBAUTEILE (für LT50)</v>
          </cell>
          <cell r="C11748">
            <v>104.5</v>
          </cell>
          <cell r="D11748">
            <v>113.22799999999999</v>
          </cell>
          <cell r="E11748">
            <v>220.22800000000001</v>
          </cell>
        </row>
        <row r="11749">
          <cell r="A11749" t="str">
            <v>822134046</v>
          </cell>
          <cell r="B11749" t="str">
            <v>ST-BOGEN 30° UNTEN - ANBAUTEILE</v>
          </cell>
          <cell r="C11749">
            <v>7.5</v>
          </cell>
          <cell r="D11749">
            <v>8.7049000000000003</v>
          </cell>
          <cell r="E11749">
            <v>18.704899999999999</v>
          </cell>
        </row>
        <row r="11750">
          <cell r="A11750" t="str">
            <v>822134047</v>
          </cell>
          <cell r="B11750" t="str">
            <v>ST-BOGEN 26° OBEN - ANBAUTEILE (für LTE und LT25)</v>
          </cell>
          <cell r="C11750">
            <v>147.75</v>
          </cell>
          <cell r="D11750">
            <v>75.266668910471353</v>
          </cell>
          <cell r="E11750">
            <v>241.35000224380468</v>
          </cell>
        </row>
        <row r="11751">
          <cell r="A11751" t="str">
            <v>822134048</v>
          </cell>
          <cell r="B11751" t="str">
            <v>ST-BOGEN 30° OBEN - ANBAUTEILE  (für LTE und LT25)</v>
          </cell>
          <cell r="C11751">
            <v>147.75</v>
          </cell>
          <cell r="D11751">
            <v>75.25619891047134</v>
          </cell>
          <cell r="E11751">
            <v>241.33953224380468</v>
          </cell>
        </row>
        <row r="11752">
          <cell r="A11752" t="str">
            <v>822134049</v>
          </cell>
          <cell r="B11752" t="str">
            <v>AFS-SCHRÄG 26° EINFACH KPL.</v>
          </cell>
          <cell r="C11752"/>
          <cell r="D11752">
            <v>15.8</v>
          </cell>
          <cell r="E11752">
            <v>15.8</v>
          </cell>
        </row>
        <row r="11753">
          <cell r="A11753" t="str">
            <v>822134050</v>
          </cell>
          <cell r="B11753" t="str">
            <v>AFS-SCHRÄG 30° EINFACH KPL.</v>
          </cell>
          <cell r="C11753"/>
          <cell r="D11753">
            <v>14.6</v>
          </cell>
          <cell r="E11753"/>
        </row>
        <row r="11754">
          <cell r="A11754" t="str">
            <v>822134051</v>
          </cell>
          <cell r="B11754" t="str">
            <v>AFS-SCHRÄG 26°KPL.  MIT VERLÄNGERUNG OBEN L3</v>
          </cell>
          <cell r="C11754"/>
          <cell r="D11754">
            <v>0</v>
          </cell>
          <cell r="E11754"/>
        </row>
        <row r="11755">
          <cell r="A11755" t="str">
            <v>822134051_</v>
          </cell>
          <cell r="B11755" t="str">
            <v>AFS-SCHRÄG 26°KPL.  MIT VERLÄNGERUNG OBEN L3</v>
          </cell>
          <cell r="C11755"/>
          <cell r="D11755">
            <v>104.58</v>
          </cell>
          <cell r="E11755">
            <v>18.149999999999999</v>
          </cell>
        </row>
        <row r="11756">
          <cell r="A11756" t="str">
            <v>822134052</v>
          </cell>
          <cell r="B11756" t="str">
            <v>AFS-SCHRÄG 30° KPL.  MIT VERLÄNGERUNG OBEN L3</v>
          </cell>
          <cell r="C11756"/>
          <cell r="D11756">
            <v>14.6</v>
          </cell>
          <cell r="E11756"/>
        </row>
        <row r="11757">
          <cell r="A11757" t="str">
            <v>822134052_</v>
          </cell>
          <cell r="B11757" t="str">
            <v>AFS-SCHRÄG 30° KPL.  MIT VERLÄNGERUNG OBEN L3</v>
          </cell>
          <cell r="C11757"/>
          <cell r="D11757">
            <v>14.6</v>
          </cell>
          <cell r="E11757"/>
        </row>
        <row r="11758">
          <cell r="A11758" t="str">
            <v>822134053</v>
          </cell>
          <cell r="B11758" t="str">
            <v>AFS-SCHRÄG 26° KPL.  MIT VERLÄNGERUNG UNTEN L1</v>
          </cell>
          <cell r="C11758"/>
          <cell r="D11758">
            <v>14.6</v>
          </cell>
          <cell r="E11758"/>
        </row>
        <row r="11759">
          <cell r="A11759" t="str">
            <v>822134054</v>
          </cell>
          <cell r="B11759" t="str">
            <v>AFS-SCHRÄG 30° KPL.  MIT VERLÄNGERUNG UNTEN L1</v>
          </cell>
          <cell r="C11759"/>
          <cell r="D11759">
            <v>14.6</v>
          </cell>
          <cell r="E11759"/>
        </row>
        <row r="11760">
          <cell r="A11760" t="str">
            <v>822134055</v>
          </cell>
          <cell r="B11760" t="str">
            <v>AFS-SCHRÄG 26° KPL.  MIT VERL. L3 U.ND L1</v>
          </cell>
          <cell r="C11760">
            <v>0</v>
          </cell>
          <cell r="D11760">
            <v>15.8</v>
          </cell>
          <cell r="E11760">
            <v>15.8</v>
          </cell>
        </row>
        <row r="11761">
          <cell r="A11761" t="str">
            <v>822134056</v>
          </cell>
          <cell r="B11761" t="str">
            <v>AFS-SCHRÄG 30° KPL.  MIT VERL. L3 U.ND L1</v>
          </cell>
          <cell r="C11761"/>
          <cell r="D11761">
            <v>14.6</v>
          </cell>
          <cell r="E11761"/>
        </row>
        <row r="11762">
          <cell r="A11762" t="str">
            <v>822134057</v>
          </cell>
          <cell r="B11762" t="str">
            <v>AFS - gerade EL = 1300mm</v>
          </cell>
          <cell r="C11762"/>
          <cell r="D11762">
            <v>471.7</v>
          </cell>
          <cell r="E11762"/>
        </row>
        <row r="11763">
          <cell r="A11763" t="str">
            <v>822134058</v>
          </cell>
          <cell r="B11763" t="str">
            <v>AFS - gerade EL &gt; 1300mm</v>
          </cell>
          <cell r="C11763">
            <v>0</v>
          </cell>
          <cell r="D11763">
            <v>14.6</v>
          </cell>
          <cell r="E11763">
            <v>0</v>
          </cell>
        </row>
        <row r="11764">
          <cell r="A11764" t="str">
            <v>822134059</v>
          </cell>
          <cell r="B11764" t="str">
            <v>AFS-SCHRÄG 26° GERADER AUSLAUF EINFACH KPL.</v>
          </cell>
          <cell r="C11764"/>
          <cell r="D11764">
            <v>13.5</v>
          </cell>
          <cell r="E11764"/>
        </row>
        <row r="11765">
          <cell r="A11765" t="str">
            <v>822134059_</v>
          </cell>
          <cell r="B11765" t="str">
            <v>8220320AFS-SCHRÄG 26° GERADER AUSLAUF EINFACH KPL.</v>
          </cell>
          <cell r="C11765"/>
          <cell r="D11765">
            <v>14.6</v>
          </cell>
          <cell r="E11765"/>
        </row>
        <row r="11766">
          <cell r="A11766" t="str">
            <v>822134060</v>
          </cell>
          <cell r="B11766" t="str">
            <v>UMLENKKETTENRAD AFS MOTORSTAT.  Z=17 BEARBEITET</v>
          </cell>
          <cell r="C11766">
            <v>0</v>
          </cell>
          <cell r="D11766">
            <v>16.700800000000001</v>
          </cell>
          <cell r="E11766">
            <v>16.700800000000001</v>
          </cell>
        </row>
        <row r="11767">
          <cell r="A11767" t="str">
            <v>822136034</v>
          </cell>
          <cell r="B11767" t="str">
            <v>KETTENFÜHRUNG</v>
          </cell>
          <cell r="C11767">
            <v>0</v>
          </cell>
          <cell r="D11767">
            <v>0</v>
          </cell>
          <cell r="E11767">
            <v>0</v>
          </cell>
        </row>
        <row r="11768">
          <cell r="A11768" t="str">
            <v>822136038</v>
          </cell>
          <cell r="B11768" t="str">
            <v>AFS GLEITPROFILZUSCHNITT-MOTORSTATION GESCHLOSSEN</v>
          </cell>
          <cell r="C11768">
            <v>1.6666666666666665</v>
          </cell>
          <cell r="D11768">
            <v>36.81760386923839</v>
          </cell>
          <cell r="E11768">
            <v>43.900937202571718</v>
          </cell>
        </row>
        <row r="11769">
          <cell r="A11769" t="str">
            <v>822136039</v>
          </cell>
          <cell r="B11769" t="str">
            <v>AFS ANTRIEBSWELLE</v>
          </cell>
          <cell r="C11769">
            <v>0</v>
          </cell>
          <cell r="D11769">
            <v>46</v>
          </cell>
          <cell r="E11769">
            <v>46</v>
          </cell>
        </row>
        <row r="11770">
          <cell r="A11770" t="str">
            <v>822136040</v>
          </cell>
          <cell r="B11770" t="str">
            <v>AFS UMLAUFSCHEIBE</v>
          </cell>
          <cell r="C11770">
            <v>0</v>
          </cell>
          <cell r="D11770">
            <v>82</v>
          </cell>
          <cell r="E11770">
            <v>82</v>
          </cell>
        </row>
        <row r="11771">
          <cell r="A11771" t="str">
            <v>822136041</v>
          </cell>
          <cell r="B11771" t="str">
            <v>AFS KETTENRAD Z=20 F.KETTE 1/2X1/4'</v>
          </cell>
          <cell r="C11771">
            <v>0</v>
          </cell>
          <cell r="D11771">
            <v>50</v>
          </cell>
          <cell r="E11771">
            <v>50</v>
          </cell>
        </row>
        <row r="11772">
          <cell r="A11772" t="str">
            <v>822136044</v>
          </cell>
          <cell r="B11772" t="str">
            <v>AFS KETTENRAD A Z=20 F. KETTE1/2X1/4'</v>
          </cell>
          <cell r="C11772"/>
          <cell r="D11772">
            <v>0.1</v>
          </cell>
          <cell r="E11772">
            <v>0.1</v>
          </cell>
        </row>
        <row r="11773">
          <cell r="A11773" t="str">
            <v>822136047</v>
          </cell>
          <cell r="B11773" t="str">
            <v>AFS GLEITPROFILZUSCHNITT F.26° MOTORSTATION</v>
          </cell>
          <cell r="C11773">
            <v>5.5</v>
          </cell>
          <cell r="D11773">
            <v>48.2</v>
          </cell>
          <cell r="E11773">
            <v>58.7</v>
          </cell>
        </row>
        <row r="11774">
          <cell r="A11774" t="str">
            <v>822136048</v>
          </cell>
          <cell r="B11774" t="str">
            <v>AFS EINLAUFSCHIENE-MOTORSTATION GESCHLOSSEN</v>
          </cell>
          <cell r="C11774">
            <v>3.5</v>
          </cell>
          <cell r="D11774">
            <v>6.3</v>
          </cell>
          <cell r="E11774">
            <v>14.8</v>
          </cell>
        </row>
        <row r="11775">
          <cell r="A11775" t="str">
            <v>822136049</v>
          </cell>
          <cell r="B11775" t="str">
            <v>AFS AUSLAUFSCHIENE-UMLAUFSTATION GESCHLOSSEN</v>
          </cell>
          <cell r="C11775">
            <v>3.5</v>
          </cell>
          <cell r="D11775">
            <v>37.049999999999997</v>
          </cell>
          <cell r="E11775">
            <v>45.55</v>
          </cell>
        </row>
        <row r="11776">
          <cell r="A11776" t="str">
            <v>822136052</v>
          </cell>
          <cell r="B11776" t="str">
            <v>ST-BOGEN 26° UNTEN</v>
          </cell>
          <cell r="C11776">
            <v>0</v>
          </cell>
          <cell r="D11776">
            <v>97.4</v>
          </cell>
          <cell r="E11776">
            <v>97.4</v>
          </cell>
        </row>
        <row r="11777">
          <cell r="A11777" t="str">
            <v>822136054</v>
          </cell>
          <cell r="B11777" t="str">
            <v>AFS GLEITPROFILZUSCHNITT F.ST-BOGEN 26°</v>
          </cell>
          <cell r="C11777">
            <v>1</v>
          </cell>
          <cell r="D11777">
            <v>8.1829999999999998</v>
          </cell>
          <cell r="E11777">
            <v>11.683</v>
          </cell>
        </row>
        <row r="11778">
          <cell r="A11778" t="str">
            <v>822136057</v>
          </cell>
          <cell r="B11778" t="str">
            <v>AFS UMLENKWELLE LANG</v>
          </cell>
          <cell r="C11778">
            <v>0</v>
          </cell>
          <cell r="D11778">
            <v>10</v>
          </cell>
          <cell r="E11778">
            <v>10</v>
          </cell>
        </row>
        <row r="11779">
          <cell r="A11779" t="str">
            <v>822136061</v>
          </cell>
          <cell r="B11779" t="str">
            <v>AFS DISTANZKLOTZ LANG</v>
          </cell>
          <cell r="C11779"/>
          <cell r="D11779">
            <v>7.6</v>
          </cell>
          <cell r="E11779">
            <v>7.6</v>
          </cell>
        </row>
        <row r="11780">
          <cell r="A11780" t="str">
            <v>822136063</v>
          </cell>
          <cell r="B11780" t="str">
            <v>AFS DISTANZBUCHSE</v>
          </cell>
          <cell r="C11780">
            <v>0</v>
          </cell>
          <cell r="D11780">
            <v>4.25</v>
          </cell>
          <cell r="E11780">
            <v>4.25</v>
          </cell>
        </row>
        <row r="11781">
          <cell r="A11781" t="str">
            <v>822136064</v>
          </cell>
          <cell r="B11781" t="str">
            <v>AFS GLEITPROFILZUSCHNITT F.ST-BOGEN 26° (KURZ)</v>
          </cell>
          <cell r="C11781">
            <v>1</v>
          </cell>
          <cell r="D11781">
            <v>6.125</v>
          </cell>
          <cell r="E11781">
            <v>9.625</v>
          </cell>
        </row>
        <row r="11782">
          <cell r="A11782" t="str">
            <v>822136065</v>
          </cell>
          <cell r="B11782" t="str">
            <v>AFS GLEITPROFIL FÜR BOGEN</v>
          </cell>
          <cell r="C11782">
            <v>0</v>
          </cell>
          <cell r="D11782">
            <v>24.5</v>
          </cell>
          <cell r="E11782">
            <v>24.5</v>
          </cell>
        </row>
        <row r="11783">
          <cell r="A11783" t="str">
            <v>822136066</v>
          </cell>
          <cell r="B11783" t="str">
            <v>AFS KETTENSCHUTZ F. MOTORSTATION LINKS</v>
          </cell>
          <cell r="C11783">
            <v>0</v>
          </cell>
          <cell r="D11783">
            <v>41.6</v>
          </cell>
          <cell r="E11783">
            <v>41.6</v>
          </cell>
        </row>
        <row r="11784">
          <cell r="A11784" t="str">
            <v>822136067</v>
          </cell>
          <cell r="B11784" t="str">
            <v>AFS KETTENSCHUTZ F. MOTORSTATION RECHTS</v>
          </cell>
          <cell r="C11784">
            <v>0</v>
          </cell>
          <cell r="D11784">
            <v>41.6</v>
          </cell>
          <cell r="E11784">
            <v>41.6</v>
          </cell>
        </row>
        <row r="11785">
          <cell r="A11785" t="str">
            <v>822136072</v>
          </cell>
          <cell r="B11785" t="str">
            <v>AFS KETTENSCHUTZ F. UMLENKSTATIN LINKS</v>
          </cell>
          <cell r="C11785">
            <v>0</v>
          </cell>
          <cell r="D11785">
            <v>17.2</v>
          </cell>
          <cell r="E11785">
            <v>17.2</v>
          </cell>
        </row>
        <row r="11786">
          <cell r="A11786" t="str">
            <v>822136073</v>
          </cell>
          <cell r="B11786" t="str">
            <v>AFS KETTENSCHUTZ F. UMLENKSTATION RECHTS</v>
          </cell>
          <cell r="C11786">
            <v>0</v>
          </cell>
          <cell r="D11786">
            <v>17.2</v>
          </cell>
          <cell r="E11786">
            <v>17.2</v>
          </cell>
        </row>
        <row r="11787">
          <cell r="A11787" t="str">
            <v>822136074</v>
          </cell>
          <cell r="B11787" t="str">
            <v>GLEITSCHIENENZUSCHNITT - OFFEN</v>
          </cell>
          <cell r="C11787">
            <v>0</v>
          </cell>
          <cell r="D11787">
            <v>13.76</v>
          </cell>
          <cell r="E11787">
            <v>13.76</v>
          </cell>
        </row>
        <row r="11788">
          <cell r="A11788" t="str">
            <v>822136075</v>
          </cell>
          <cell r="B11788" t="str">
            <v>GLEITPROFILZUSCHNITT OFFEN FÜR 26° MOTORSTATION</v>
          </cell>
          <cell r="C11788">
            <v>0</v>
          </cell>
          <cell r="D11788">
            <v>1.9627401600000001</v>
          </cell>
          <cell r="E11788">
            <v>1.9627401600000001</v>
          </cell>
        </row>
        <row r="11789">
          <cell r="A11789" t="str">
            <v>822136076</v>
          </cell>
          <cell r="B11789" t="str">
            <v>AUSLAUFSCHIENE -OFFEN- UMLAUFSTATION AFS</v>
          </cell>
          <cell r="C11789">
            <v>0</v>
          </cell>
          <cell r="D11789">
            <v>2.6143999999999998</v>
          </cell>
          <cell r="E11789">
            <v>2.6143999999999998</v>
          </cell>
        </row>
        <row r="11790">
          <cell r="A11790" t="str">
            <v>822136088</v>
          </cell>
          <cell r="B11790" t="str">
            <v>1AFS KETTENFÜHRUNGSPROFIL GESCHLOSSEN F.AP</v>
          </cell>
          <cell r="C11790">
            <v>0</v>
          </cell>
          <cell r="D11790">
            <v>29.574999999999999</v>
          </cell>
          <cell r="E11790">
            <v>29.574999999999999</v>
          </cell>
        </row>
        <row r="11791">
          <cell r="A11791" t="str">
            <v>822136092</v>
          </cell>
          <cell r="B11791" t="str">
            <v>AFS KETTENRAD F.KETTE 1/2X1/4"F.UMBAUSATZ AUF</v>
          </cell>
          <cell r="C11791">
            <v>0</v>
          </cell>
          <cell r="D11791">
            <v>55.6</v>
          </cell>
          <cell r="E11791">
            <v>55.6</v>
          </cell>
        </row>
        <row r="11792">
          <cell r="A11792" t="str">
            <v>822136095</v>
          </cell>
          <cell r="B11792" t="str">
            <v>AFS ANTRIEBSWELLE F. UMBAUSATZ AUF SEW-ANTRIEB</v>
          </cell>
          <cell r="C11792">
            <v>0</v>
          </cell>
          <cell r="D11792">
            <v>54</v>
          </cell>
          <cell r="E11792">
            <v>54</v>
          </cell>
        </row>
        <row r="11793">
          <cell r="A11793" t="str">
            <v>822136096</v>
          </cell>
          <cell r="B11793" t="str">
            <v>AFS 30° GLEITSCHIENE</v>
          </cell>
          <cell r="C11793">
            <v>28.25</v>
          </cell>
          <cell r="D11793">
            <v>36.81760386923839</v>
          </cell>
          <cell r="E11793">
            <v>70.484270535905054</v>
          </cell>
        </row>
        <row r="11794">
          <cell r="A11794" t="str">
            <v>822136097</v>
          </cell>
          <cell r="B11794" t="str">
            <v>AFS 30° BEFESTIGUNGSKLOTZ FÜR SCHUTZBLECH</v>
          </cell>
          <cell r="C11794">
            <v>0</v>
          </cell>
          <cell r="D11794">
            <v>198</v>
          </cell>
          <cell r="E11794">
            <v>198</v>
          </cell>
        </row>
        <row r="11795">
          <cell r="A11795" t="str">
            <v>822136098</v>
          </cell>
          <cell r="B11795" t="str">
            <v>1AFS 30° DISTANZBUCHSE FÜR KETTENRAD</v>
          </cell>
          <cell r="C11795">
            <v>0</v>
          </cell>
          <cell r="D11795">
            <v>29.95</v>
          </cell>
          <cell r="E11795">
            <v>29.95</v>
          </cell>
        </row>
        <row r="11796">
          <cell r="A11796" t="str">
            <v>822136099</v>
          </cell>
          <cell r="B11796" t="str">
            <v>AFS 30° KETTENSCHUTZ RECHTS F.UMLENKSTATION</v>
          </cell>
          <cell r="C11796">
            <v>0</v>
          </cell>
          <cell r="D11796">
            <v>25</v>
          </cell>
          <cell r="E11796">
            <v>25</v>
          </cell>
        </row>
        <row r="11797">
          <cell r="A11797" t="str">
            <v>822136100</v>
          </cell>
          <cell r="B11797" t="str">
            <v>AFS 30° KETTENSCHUTZ LINKS F.UMLENKSTATION</v>
          </cell>
          <cell r="C11797">
            <v>0</v>
          </cell>
          <cell r="D11797">
            <v>44.5</v>
          </cell>
          <cell r="E11797">
            <v>44.5</v>
          </cell>
        </row>
        <row r="11798">
          <cell r="A11798" t="str">
            <v>822136113</v>
          </cell>
          <cell r="B11798" t="str">
            <v>AFS 30° LAUFSCHIENE F. SCHRAUBTRÄGER</v>
          </cell>
          <cell r="C11798"/>
          <cell r="D11798">
            <v>0.01</v>
          </cell>
          <cell r="E11798">
            <v>0.01</v>
          </cell>
        </row>
        <row r="11799">
          <cell r="A11799" t="str">
            <v>822136145</v>
          </cell>
          <cell r="B11799" t="str">
            <v>AFS MOTORSTATION MOTORPLATTE</v>
          </cell>
          <cell r="C11799"/>
          <cell r="D11799"/>
          <cell r="E11799"/>
        </row>
        <row r="11800">
          <cell r="A11800" t="str">
            <v>822136146</v>
          </cell>
          <cell r="B11800" t="str">
            <v>AFS MOTORSTATION PLATTE OBEN</v>
          </cell>
          <cell r="C11800"/>
          <cell r="D11800"/>
          <cell r="E11800"/>
        </row>
        <row r="11801">
          <cell r="A11801" t="str">
            <v>822136147</v>
          </cell>
          <cell r="B11801" t="str">
            <v>AFS MOTORSTATION SEITENPLATTE</v>
          </cell>
          <cell r="C11801"/>
          <cell r="D11801"/>
          <cell r="E11801"/>
        </row>
        <row r="11802">
          <cell r="A11802" t="str">
            <v>822136148</v>
          </cell>
          <cell r="B11802" t="str">
            <v>AFS MOTORSTATION FÜHRUNGSPLATTE</v>
          </cell>
          <cell r="C11802"/>
          <cell r="D11802"/>
          <cell r="E11802"/>
        </row>
        <row r="11803">
          <cell r="A11803" t="str">
            <v>822136149</v>
          </cell>
          <cell r="B11803" t="str">
            <v>AFS MOTORSTATION DRUCKPLATTE</v>
          </cell>
          <cell r="C11803"/>
          <cell r="D11803"/>
          <cell r="E11803"/>
        </row>
        <row r="11804">
          <cell r="A11804" t="str">
            <v>822136151</v>
          </cell>
          <cell r="B11804" t="str">
            <v>AFS MOTORSTATION STEG F. SPANNER</v>
          </cell>
          <cell r="C11804"/>
          <cell r="D11804"/>
          <cell r="E11804"/>
        </row>
        <row r="11805">
          <cell r="A11805" t="str">
            <v>822136153</v>
          </cell>
          <cell r="B11805" t="str">
            <v>AFS MOTORSTATION UMLENKHÜLSE 1</v>
          </cell>
          <cell r="C11805">
            <v>0</v>
          </cell>
          <cell r="D11805">
            <v>7.3</v>
          </cell>
          <cell r="E11805">
            <v>7.3</v>
          </cell>
        </row>
        <row r="11806">
          <cell r="A11806" t="str">
            <v>822136154</v>
          </cell>
          <cell r="B11806" t="str">
            <v>AFS MOTORSTATION UMLENKHÜLSE 2</v>
          </cell>
          <cell r="C11806">
            <v>0</v>
          </cell>
          <cell r="D11806">
            <v>7.5</v>
          </cell>
          <cell r="E11806">
            <v>7.5</v>
          </cell>
        </row>
        <row r="11807">
          <cell r="A11807" t="str">
            <v>822136155</v>
          </cell>
          <cell r="B11807" t="str">
            <v>AFS MOTORSTATION DISTANZHÜLSE</v>
          </cell>
          <cell r="C11807">
            <v>0</v>
          </cell>
          <cell r="D11807">
            <v>2.91</v>
          </cell>
          <cell r="E11807">
            <v>2.91</v>
          </cell>
        </row>
        <row r="11808">
          <cell r="A11808" t="str">
            <v>822136156</v>
          </cell>
          <cell r="B11808" t="str">
            <v>AFS MOTORSTATION GEGENPLATTE</v>
          </cell>
          <cell r="C11808">
            <v>0</v>
          </cell>
          <cell r="D11808">
            <v>38</v>
          </cell>
          <cell r="E11808">
            <v>38</v>
          </cell>
        </row>
        <row r="11809">
          <cell r="A11809" t="str">
            <v>822136157</v>
          </cell>
          <cell r="B11809" t="str">
            <v>AFS MOTORSTATION ZENTRIERUNG</v>
          </cell>
          <cell r="C11809">
            <v>0</v>
          </cell>
          <cell r="D11809">
            <v>8.5</v>
          </cell>
          <cell r="E11809">
            <v>8.5</v>
          </cell>
        </row>
        <row r="11810">
          <cell r="A11810" t="str">
            <v>822136158</v>
          </cell>
          <cell r="B11810" t="str">
            <v>ANTRIEBSWELLE AFS</v>
          </cell>
          <cell r="C11810">
            <v>0</v>
          </cell>
          <cell r="D11810">
            <v>47</v>
          </cell>
          <cell r="E11810">
            <v>47</v>
          </cell>
        </row>
        <row r="11811">
          <cell r="A11811" t="str">
            <v>822136160</v>
          </cell>
          <cell r="B11811" t="str">
            <v>AFS MOTORSTATION DISTANZSCHEIBE</v>
          </cell>
          <cell r="C11811">
            <v>0</v>
          </cell>
          <cell r="D11811">
            <v>3.53</v>
          </cell>
          <cell r="E11811">
            <v>3.53</v>
          </cell>
        </row>
        <row r="11812">
          <cell r="A11812" t="str">
            <v>822136161</v>
          </cell>
          <cell r="B11812" t="str">
            <v>AFS MOTORSTATION PLATTE FÜR PLATTENBREMSE</v>
          </cell>
          <cell r="C11812"/>
          <cell r="D11812">
            <v>2.25</v>
          </cell>
          <cell r="E11812">
            <v>2.25</v>
          </cell>
        </row>
        <row r="11813">
          <cell r="A11813" t="str">
            <v>822136162</v>
          </cell>
          <cell r="B11813" t="str">
            <v>AFS MOTORSTATION ABDECKBLECH</v>
          </cell>
          <cell r="C11813">
            <v>0</v>
          </cell>
          <cell r="D11813">
            <v>11.4</v>
          </cell>
          <cell r="E11813">
            <v>11.4</v>
          </cell>
        </row>
        <row r="11814">
          <cell r="A11814" t="str">
            <v>822136163</v>
          </cell>
          <cell r="B11814" t="str">
            <v>AFS MOTORSTATION STEHLAGERDISTANZPLATTE</v>
          </cell>
          <cell r="C11814">
            <v>0</v>
          </cell>
          <cell r="D11814">
            <v>13</v>
          </cell>
          <cell r="E11814">
            <v>13</v>
          </cell>
        </row>
        <row r="11815">
          <cell r="A11815" t="str">
            <v>822136164</v>
          </cell>
          <cell r="B11815" t="str">
            <v>Schraubträger-Winkel AFS-Umlenkung LW18</v>
          </cell>
          <cell r="C11815"/>
          <cell r="D11815"/>
          <cell r="E11815"/>
        </row>
        <row r="11816">
          <cell r="A11816" t="str">
            <v>822136165</v>
          </cell>
          <cell r="B11816" t="str">
            <v>Schraubträger-Steg AFS-Umlenkung LW18</v>
          </cell>
          <cell r="C11816"/>
          <cell r="D11816"/>
          <cell r="E11816"/>
        </row>
        <row r="11817">
          <cell r="A11817" t="str">
            <v>822136166</v>
          </cell>
          <cell r="B11817" t="str">
            <v>Schraubträger-Platte AFS-Umlenkung LW18</v>
          </cell>
          <cell r="C11817"/>
          <cell r="D11817"/>
          <cell r="E11817"/>
        </row>
        <row r="11818">
          <cell r="A11818" t="str">
            <v>822136167</v>
          </cell>
          <cell r="B11818" t="str">
            <v>Schraubträger - Rohr AFS-Umlenkung LW18</v>
          </cell>
          <cell r="C11818"/>
          <cell r="D11818"/>
          <cell r="E11818"/>
        </row>
        <row r="11819">
          <cell r="A11819" t="str">
            <v>822136168</v>
          </cell>
          <cell r="B11819" t="str">
            <v>AFS UMLENKUNG LW18 ANFANGSLEISTE UNTEN</v>
          </cell>
          <cell r="C11819">
            <v>0</v>
          </cell>
          <cell r="D11819">
            <v>59.030099999999997</v>
          </cell>
          <cell r="E11819">
            <v>59.030099999999997</v>
          </cell>
        </row>
        <row r="11820">
          <cell r="A11820" t="str">
            <v>822136169</v>
          </cell>
          <cell r="B11820" t="str">
            <v>UMLENKSCHEIBE LW18 AFS</v>
          </cell>
          <cell r="C11820">
            <v>0</v>
          </cell>
          <cell r="D11820">
            <v>16.059999999999999</v>
          </cell>
          <cell r="E11820">
            <v>16.059999999999999</v>
          </cell>
        </row>
        <row r="11821">
          <cell r="A11821" t="str">
            <v>822136170</v>
          </cell>
          <cell r="B11821" t="str">
            <v>AFS UMLENKUNG LW18 ABDECKSCHEIBE</v>
          </cell>
          <cell r="C11821">
            <v>0</v>
          </cell>
          <cell r="D11821">
            <v>8.5981132075471702</v>
          </cell>
          <cell r="E11821">
            <v>8.5981132075471702</v>
          </cell>
        </row>
        <row r="11822">
          <cell r="A11822" t="str">
            <v>822136171</v>
          </cell>
          <cell r="B11822" t="str">
            <v>AFS UMLENKUNG LW18 UMLENKBOLZEN</v>
          </cell>
          <cell r="C11822">
            <v>0</v>
          </cell>
          <cell r="D11822">
            <v>7.2488888888888896</v>
          </cell>
          <cell r="E11822">
            <v>7.2488888888888896</v>
          </cell>
        </row>
        <row r="11823">
          <cell r="A11823" t="str">
            <v>822136172</v>
          </cell>
          <cell r="B11823" t="str">
            <v>AFS UMLENKUNG LW18 UMLENKHÜLSE</v>
          </cell>
          <cell r="C11823">
            <v>0</v>
          </cell>
          <cell r="D11823">
            <v>14.1</v>
          </cell>
          <cell r="E11823">
            <v>14.1</v>
          </cell>
        </row>
        <row r="11824">
          <cell r="A11824" t="str">
            <v>822136175</v>
          </cell>
          <cell r="B11824" t="str">
            <v>ST-BOGEN 26° FÜR BOGEN OBEN LANG KPL. (für LTE</v>
          </cell>
          <cell r="C11824">
            <v>0</v>
          </cell>
          <cell r="D11824">
            <v>154</v>
          </cell>
          <cell r="E11824">
            <v>154</v>
          </cell>
        </row>
        <row r="11825">
          <cell r="A11825" t="str">
            <v>822136176</v>
          </cell>
          <cell r="B11825" t="str">
            <v>GLEITPROFIL-BOGEN 26° OBENTEIL 2 (für LTE Und</v>
          </cell>
          <cell r="C11825">
            <v>36.583333333333329</v>
          </cell>
          <cell r="D11825">
            <v>34.906979999999997</v>
          </cell>
          <cell r="E11825">
            <v>79.406980000000004</v>
          </cell>
        </row>
        <row r="11826">
          <cell r="A11826" t="str">
            <v>822136177</v>
          </cell>
          <cell r="B11826" t="str">
            <v>GLEITPROFIL-BOGEN 26° OBENTEIL 1 (für LTE Und</v>
          </cell>
          <cell r="C11826">
            <v>103.66666666666667</v>
          </cell>
          <cell r="D11826">
            <v>34.906979999999997</v>
          </cell>
          <cell r="E11826">
            <v>146.49031333333335</v>
          </cell>
        </row>
        <row r="11827">
          <cell r="A11827" t="str">
            <v>822136178</v>
          </cell>
          <cell r="B11827" t="str">
            <v>GLEITPROFIL-BOGEN 30° OBENTEIL 1 (für LTE Und</v>
          </cell>
          <cell r="C11827">
            <v>0</v>
          </cell>
          <cell r="D11827">
            <v>248</v>
          </cell>
          <cell r="E11827">
            <v>248</v>
          </cell>
        </row>
        <row r="11828">
          <cell r="A11828" t="str">
            <v>822136179</v>
          </cell>
          <cell r="B11828" t="str">
            <v>GLEITPROFIL-BOGEN 30° OBENTEIL 2 (für LTE Und</v>
          </cell>
          <cell r="C11828">
            <v>0</v>
          </cell>
          <cell r="D11828">
            <v>194.5</v>
          </cell>
          <cell r="E11828">
            <v>194.5</v>
          </cell>
        </row>
        <row r="11829">
          <cell r="A11829" t="str">
            <v>822136180</v>
          </cell>
          <cell r="B11829" t="str">
            <v>UMLENKHÜLSE SPANNRAD FÜR AFS MOTORSTATION</v>
          </cell>
          <cell r="C11829">
            <v>0</v>
          </cell>
          <cell r="D11829">
            <v>9.5</v>
          </cell>
          <cell r="E11829">
            <v>9.5</v>
          </cell>
        </row>
        <row r="11830">
          <cell r="A11830" t="str">
            <v>822136181</v>
          </cell>
          <cell r="B11830" t="str">
            <v>ZUGSTANGE FÜR SPANNGABEL</v>
          </cell>
          <cell r="C11830"/>
          <cell r="D11830"/>
          <cell r="E11830"/>
        </row>
        <row r="11831">
          <cell r="A11831" t="str">
            <v>822136182</v>
          </cell>
          <cell r="B11831" t="str">
            <v>FLANSCH FÜR SPANNGABEL</v>
          </cell>
          <cell r="C11831"/>
          <cell r="D11831"/>
          <cell r="E11831"/>
        </row>
        <row r="11832">
          <cell r="A11832" t="str">
            <v>822136183</v>
          </cell>
          <cell r="B11832" t="str">
            <v>ACHSE FÜR SPANNGABEL FÜR SCHRÄGFÖRDERER</v>
          </cell>
          <cell r="C11832">
            <v>0</v>
          </cell>
          <cell r="D11832">
            <v>15.168319559228649</v>
          </cell>
          <cell r="E11832">
            <v>15.168319559228649</v>
          </cell>
        </row>
        <row r="11833">
          <cell r="A11833" t="str">
            <v>822136184</v>
          </cell>
          <cell r="B11833" t="str">
            <v>AFS UMLENKUNG LW18 ANFANGSLEISTE OBEN</v>
          </cell>
          <cell r="C11833">
            <v>0</v>
          </cell>
          <cell r="D11833">
            <v>56.930100000000003</v>
          </cell>
          <cell r="E11833">
            <v>56.930100000000003</v>
          </cell>
        </row>
        <row r="11834">
          <cell r="A11834" t="str">
            <v>822136185</v>
          </cell>
          <cell r="B11834" t="str">
            <v>ST-BOGEN 30° OBEN (für LTE Und LT25)</v>
          </cell>
          <cell r="C11834">
            <v>0</v>
          </cell>
          <cell r="D11834">
            <v>178.8</v>
          </cell>
          <cell r="E11834">
            <v>178.8</v>
          </cell>
        </row>
        <row r="11835">
          <cell r="A11835" t="str">
            <v>822136189</v>
          </cell>
          <cell r="B11835" t="str">
            <v>KLEMMKLOTZ -ST- ROHR AFS MOTORSTATION</v>
          </cell>
          <cell r="C11835">
            <v>0</v>
          </cell>
          <cell r="D11835">
            <v>10.35</v>
          </cell>
          <cell r="E11835">
            <v>10.35</v>
          </cell>
        </row>
        <row r="11836">
          <cell r="A11836" t="str">
            <v>822136191</v>
          </cell>
          <cell r="B11836" t="str">
            <v>GLEITPROFIL-BOGEN 30° OBEN (für LT50)</v>
          </cell>
          <cell r="C11836">
            <v>0</v>
          </cell>
          <cell r="D11836">
            <v>87.53</v>
          </cell>
          <cell r="E11836">
            <v>87.53</v>
          </cell>
        </row>
        <row r="11837">
          <cell r="A11837" t="str">
            <v>822136192</v>
          </cell>
          <cell r="B11837" t="str">
            <v>GLEITPROFIL-BOGEN 30° OBEN GEGENSEITE (für LT50)</v>
          </cell>
          <cell r="C11837">
            <v>0</v>
          </cell>
          <cell r="D11837">
            <v>38.85</v>
          </cell>
          <cell r="E11837">
            <v>38.85</v>
          </cell>
        </row>
        <row r="11838">
          <cell r="A11838" t="str">
            <v>822136193</v>
          </cell>
          <cell r="B11838" t="str">
            <v>ST-BOGEN 30° OBEN (für LT50)</v>
          </cell>
          <cell r="C11838">
            <v>0</v>
          </cell>
          <cell r="D11838">
            <v>114.5</v>
          </cell>
          <cell r="E11838">
            <v>114.5</v>
          </cell>
        </row>
        <row r="11839">
          <cell r="A11839" t="str">
            <v>822136194</v>
          </cell>
          <cell r="B11839" t="str">
            <v>ST-BOGEN 26° OBEN (für LT50)</v>
          </cell>
          <cell r="C11839">
            <v>0</v>
          </cell>
          <cell r="D11839">
            <v>150.80000000000001</v>
          </cell>
          <cell r="E11839">
            <v>150.80000000000001</v>
          </cell>
        </row>
        <row r="11840">
          <cell r="A11840" t="str">
            <v>822136195</v>
          </cell>
          <cell r="B11840" t="str">
            <v>GLEITPROFIL-BOGEN 26° OBEN</v>
          </cell>
          <cell r="C11840">
            <v>0</v>
          </cell>
          <cell r="D11840">
            <v>70.41844023323614</v>
          </cell>
          <cell r="E11840">
            <v>70.41844023323614</v>
          </cell>
        </row>
        <row r="11841">
          <cell r="A11841" t="str">
            <v>822136196</v>
          </cell>
          <cell r="B11841" t="str">
            <v>GLEITPROFIL-BOGEN 26° OBEN GEGENSEITE</v>
          </cell>
          <cell r="C11841">
            <v>0</v>
          </cell>
          <cell r="D11841">
            <v>27.25</v>
          </cell>
          <cell r="E11841">
            <v>27.25</v>
          </cell>
        </row>
        <row r="11842">
          <cell r="A11842" t="str">
            <v>822136197</v>
          </cell>
          <cell r="B11842" t="str">
            <v>HALTEBOLZEN AFS KOMPONENTEN-LÖSUNG</v>
          </cell>
          <cell r="C11842">
            <v>0</v>
          </cell>
          <cell r="D11842">
            <v>7</v>
          </cell>
          <cell r="E11842">
            <v>7</v>
          </cell>
        </row>
        <row r="11843">
          <cell r="A11843" t="str">
            <v>822136198</v>
          </cell>
          <cell r="B11843" t="str">
            <v>GLEITPROFILZUSCHNITT FÜR BOGEN</v>
          </cell>
          <cell r="C11843">
            <v>1</v>
          </cell>
          <cell r="D11843">
            <v>9.8000000000000007</v>
          </cell>
          <cell r="E11843">
            <v>13.3</v>
          </cell>
        </row>
        <row r="11844">
          <cell r="A11844" t="str">
            <v>822136199</v>
          </cell>
          <cell r="B11844" t="str">
            <v>GLEITPROFILZUSCHNITT FÜR BOGEN 30° UNTEN KPL. AFS</v>
          </cell>
          <cell r="C11844">
            <v>1</v>
          </cell>
          <cell r="D11844">
            <v>8.5749999999999993</v>
          </cell>
          <cell r="E11844">
            <v>12.074999999999999</v>
          </cell>
        </row>
        <row r="11845">
          <cell r="A11845" t="str">
            <v>822136200</v>
          </cell>
          <cell r="B11845" t="str">
            <v>GLEITPROFIL BEARBEITET AFS KURZ L=1228</v>
          </cell>
          <cell r="C11845">
            <v>30</v>
          </cell>
          <cell r="D11845">
            <v>29.484320784177651</v>
          </cell>
          <cell r="E11845">
            <v>76.984320784177655</v>
          </cell>
        </row>
        <row r="11846">
          <cell r="A11846" t="str">
            <v>822136201</v>
          </cell>
          <cell r="B11846" t="str">
            <v>SCHUTZABDECKUNG FÜR AFS - UMLENKSTATION</v>
          </cell>
          <cell r="C11846">
            <v>1.5</v>
          </cell>
          <cell r="D11846">
            <v>0.19309999999999999</v>
          </cell>
          <cell r="E11846">
            <v>6.6931000000000003</v>
          </cell>
        </row>
        <row r="11847">
          <cell r="A11847" t="str">
            <v>822136202</v>
          </cell>
          <cell r="B11847" t="str">
            <v>AFS MOTORSTATION GEGENPLATTE BEARBEITET</v>
          </cell>
          <cell r="C11847"/>
          <cell r="D11847"/>
          <cell r="E11847"/>
        </row>
        <row r="11848">
          <cell r="A11848" t="str">
            <v>822136203</v>
          </cell>
          <cell r="B11848" t="str">
            <v>AFS MOTORSTATION ABDECKBLECH AN GEGENPLATTE</v>
          </cell>
          <cell r="C11848">
            <v>0</v>
          </cell>
          <cell r="D11848">
            <v>3.5</v>
          </cell>
          <cell r="E11848">
            <v>3.5</v>
          </cell>
        </row>
        <row r="11849">
          <cell r="A11849" t="str">
            <v>822136205</v>
          </cell>
          <cell r="B11849" t="str">
            <v>ST-BOGEN 13° UNTEN (für LT50-Entladung)</v>
          </cell>
          <cell r="C11849"/>
          <cell r="D11849">
            <v>73.8</v>
          </cell>
          <cell r="E11849">
            <v>73.8</v>
          </cell>
        </row>
        <row r="11850">
          <cell r="A11850" t="str">
            <v>822136206</v>
          </cell>
          <cell r="B11850" t="str">
            <v>HINWEISSCHILD SENSORABSTAND KETTENRAD AFS</v>
          </cell>
          <cell r="C11850"/>
          <cell r="D11850"/>
          <cell r="E11850"/>
        </row>
        <row r="11851">
          <cell r="A11851" t="str">
            <v>822144008</v>
          </cell>
          <cell r="B11851" t="str">
            <v>AUSLEGER - GESCHWEISST - FÜR HUBSTATION</v>
          </cell>
          <cell r="C11851">
            <v>0</v>
          </cell>
          <cell r="D11851">
            <v>89.7</v>
          </cell>
          <cell r="E11851">
            <v>89.7</v>
          </cell>
        </row>
        <row r="11852">
          <cell r="A11852" t="str">
            <v>822144010</v>
          </cell>
          <cell r="B11852" t="str">
            <v>ROHR LINKS - GESCHWEISST - FÜR HUBSTATION</v>
          </cell>
          <cell r="C11852">
            <v>0</v>
          </cell>
          <cell r="D11852">
            <v>98.7</v>
          </cell>
          <cell r="E11852">
            <v>98.7</v>
          </cell>
        </row>
        <row r="11853">
          <cell r="A11853" t="str">
            <v>822146037</v>
          </cell>
          <cell r="B11853" t="str">
            <v>ABDECKBLECH FÜR ROLLENAPPARAT FÜR LAUFWAGEN FÜR</v>
          </cell>
          <cell r="C11853">
            <v>0</v>
          </cell>
          <cell r="D11853">
            <v>48.1</v>
          </cell>
          <cell r="E11853">
            <v>48.1</v>
          </cell>
        </row>
        <row r="11854">
          <cell r="A11854" t="str">
            <v>822152100</v>
          </cell>
          <cell r="B11854" t="str">
            <v>KLEIDERBÜGEL-FÖRDERER  V=10 M/MIN</v>
          </cell>
          <cell r="C11854">
            <v>85.583333333333329</v>
          </cell>
          <cell r="D11854">
            <v>634.79500339333879</v>
          </cell>
          <cell r="E11854">
            <v>739.54500339333879</v>
          </cell>
        </row>
        <row r="11855">
          <cell r="A11855" t="str">
            <v>822152200</v>
          </cell>
          <cell r="B11855" t="str">
            <v>ENTLADEFÖRDERER KPL.</v>
          </cell>
          <cell r="C11855">
            <v>153.8751</v>
          </cell>
          <cell r="D11855">
            <v>1436.8545999999999</v>
          </cell>
          <cell r="E11855">
            <v>1590.7297000000001</v>
          </cell>
        </row>
        <row r="11856">
          <cell r="A11856" t="str">
            <v>822154001</v>
          </cell>
          <cell r="B11856" t="str">
            <v>UMLENKSTATION  ENTLADEFÖRDERER</v>
          </cell>
          <cell r="C11856">
            <v>48.583333333333336</v>
          </cell>
          <cell r="D11856">
            <v>198.36988190969072</v>
          </cell>
          <cell r="E11856">
            <v>283.20321524302403</v>
          </cell>
        </row>
        <row r="11857">
          <cell r="A11857" t="str">
            <v>822154201</v>
          </cell>
          <cell r="B11857" t="str">
            <v>ANTRIEBSSTATION  ENTLADEFÖRDERER</v>
          </cell>
          <cell r="C11857">
            <v>30</v>
          </cell>
          <cell r="D11857">
            <v>506.78211661029644</v>
          </cell>
          <cell r="E11857">
            <v>536.7821166102965</v>
          </cell>
        </row>
        <row r="11858">
          <cell r="A11858" t="str">
            <v>822154202</v>
          </cell>
          <cell r="B11858" t="str">
            <v>UMLENKSTATION  ENTLADEFÖRDERER</v>
          </cell>
          <cell r="C11858">
            <v>7.5</v>
          </cell>
          <cell r="D11858">
            <v>93.969200000000001</v>
          </cell>
          <cell r="E11858">
            <v>101.4692</v>
          </cell>
        </row>
        <row r="11859">
          <cell r="A11859" t="str">
            <v>822154203</v>
          </cell>
          <cell r="B11859" t="str">
            <v>ZWISCHENSTÜCK KPL. - ENTLADEFÖRDERER</v>
          </cell>
          <cell r="C11859">
            <v>56.249999999999993</v>
          </cell>
          <cell r="D11859">
            <v>210.69135130324105</v>
          </cell>
          <cell r="E11859">
            <v>274.44135130324105</v>
          </cell>
        </row>
        <row r="11860">
          <cell r="A11860" t="str">
            <v>822156001</v>
          </cell>
          <cell r="B11860" t="str">
            <v>KKF TEF-PROFIL BEARB. L=380 F. UMLENKUNG</v>
          </cell>
          <cell r="C11860">
            <v>3.6667000000000001</v>
          </cell>
          <cell r="D11860">
            <v>5.3319999999999999</v>
          </cell>
          <cell r="E11860">
            <v>8.9986999999999995</v>
          </cell>
        </row>
        <row r="11861">
          <cell r="A11861" t="str">
            <v>822156002</v>
          </cell>
          <cell r="B11861" t="str">
            <v>KKF ANSCHLUSSPLATTE 45° F. UMLENKUNG</v>
          </cell>
          <cell r="C11861">
            <v>0</v>
          </cell>
          <cell r="D11861">
            <v>21</v>
          </cell>
          <cell r="E11861">
            <v>21</v>
          </cell>
        </row>
        <row r="11862">
          <cell r="A11862" t="str">
            <v>822156003</v>
          </cell>
          <cell r="B11862" t="str">
            <v>KKF TEF-PROFILBOGEN 45° R=720 F. UMLENKUNG</v>
          </cell>
          <cell r="C11862">
            <v>20.5</v>
          </cell>
          <cell r="D11862">
            <v>22.472999999999999</v>
          </cell>
          <cell r="E11862">
            <v>42.972999999999999</v>
          </cell>
        </row>
        <row r="11863">
          <cell r="A11863" t="str">
            <v>822156004</v>
          </cell>
          <cell r="B11863" t="str">
            <v>KKF ABSTANDHALTER L=200 F. UMLENKUNG</v>
          </cell>
          <cell r="C11863">
            <v>0</v>
          </cell>
          <cell r="D11863">
            <v>3.5</v>
          </cell>
          <cell r="E11863">
            <v>3.5</v>
          </cell>
        </row>
        <row r="11864">
          <cell r="A11864" t="str">
            <v>822156005</v>
          </cell>
          <cell r="B11864" t="str">
            <v>KKF ABSTANDHALTER L=180 F. UMLENKUNG</v>
          </cell>
          <cell r="C11864">
            <v>0</v>
          </cell>
          <cell r="D11864">
            <v>3.4</v>
          </cell>
          <cell r="E11864">
            <v>3.4</v>
          </cell>
        </row>
        <row r="11865">
          <cell r="A11865" t="str">
            <v>822156006</v>
          </cell>
          <cell r="B11865" t="str">
            <v>KKF ABSTANDHALTER L=85 F. UMLENKUNG</v>
          </cell>
          <cell r="C11865">
            <v>0</v>
          </cell>
          <cell r="D11865">
            <v>3</v>
          </cell>
          <cell r="E11865">
            <v>3</v>
          </cell>
        </row>
        <row r="11866">
          <cell r="A11866" t="str">
            <v>822156007</v>
          </cell>
          <cell r="B11866" t="str">
            <v>KKF SCHUTZBLECH F. UMLENKUNG</v>
          </cell>
          <cell r="C11866">
            <v>0</v>
          </cell>
          <cell r="D11866">
            <v>60</v>
          </cell>
          <cell r="E11866">
            <v>60</v>
          </cell>
        </row>
        <row r="11867">
          <cell r="A11867" t="str">
            <v>822156008</v>
          </cell>
          <cell r="B11867" t="str">
            <v>KKF BEFESTIGUNGSLEISTE F. ANTRIEBSSTATION</v>
          </cell>
          <cell r="C11867">
            <v>0</v>
          </cell>
          <cell r="D11867">
            <v>12.78</v>
          </cell>
          <cell r="E11867">
            <v>12.78</v>
          </cell>
        </row>
        <row r="11868">
          <cell r="A11868" t="str">
            <v>822156011</v>
          </cell>
          <cell r="B11868" t="str">
            <v>KKF VERBINDUNGSKLOTZ F. ANTRIEBSSTATION</v>
          </cell>
          <cell r="C11868"/>
          <cell r="D11868">
            <v>12.78</v>
          </cell>
          <cell r="E11868">
            <v>12.78</v>
          </cell>
        </row>
        <row r="11869">
          <cell r="A11869" t="str">
            <v>822156012</v>
          </cell>
          <cell r="B11869" t="str">
            <v>KKF SCHUTZBLECH F. ANTRIEBSSTATION</v>
          </cell>
          <cell r="C11869">
            <v>0</v>
          </cell>
          <cell r="D11869">
            <v>24.71</v>
          </cell>
          <cell r="E11869">
            <v>24.71</v>
          </cell>
        </row>
        <row r="11870">
          <cell r="A11870" t="str">
            <v>822156013</v>
          </cell>
          <cell r="B11870" t="str">
            <v>KKF KETTENRAD F. KETTE 5/8X3/8"Z=16 F.</v>
          </cell>
          <cell r="C11870">
            <v>0</v>
          </cell>
          <cell r="D11870">
            <v>20.45</v>
          </cell>
          <cell r="E11870">
            <v>20.45</v>
          </cell>
        </row>
        <row r="11871">
          <cell r="A11871" t="str">
            <v>822156014</v>
          </cell>
          <cell r="B11871" t="str">
            <v>KKF BEFESTIGUNGSBÜGEL F. PVC SCHUTZ F. ZWISCHENST.</v>
          </cell>
          <cell r="C11871"/>
          <cell r="D11871">
            <v>50</v>
          </cell>
          <cell r="E11871">
            <v>50</v>
          </cell>
        </row>
        <row r="11872">
          <cell r="A11872" t="str">
            <v>822156016</v>
          </cell>
          <cell r="B11872" t="str">
            <v>KKF GLEITLEISTENPROFIL "S" GRÜN REGENERAT</v>
          </cell>
          <cell r="C11872">
            <v>0</v>
          </cell>
          <cell r="D11872">
            <v>21.65</v>
          </cell>
          <cell r="E11872">
            <v>21.65</v>
          </cell>
        </row>
        <row r="11873">
          <cell r="A11873" t="str">
            <v>822156017</v>
          </cell>
          <cell r="B11873" t="str">
            <v>KKF RUTSCHSTANGENHALTERUNG F. ZWISCHENSTÜCK</v>
          </cell>
          <cell r="C11873">
            <v>0</v>
          </cell>
          <cell r="D11873">
            <v>15</v>
          </cell>
          <cell r="E11873">
            <v>15</v>
          </cell>
        </row>
        <row r="11874">
          <cell r="A11874" t="str">
            <v>822156018</v>
          </cell>
          <cell r="B11874" t="str">
            <v>KKF MITNAHMEFINGER</v>
          </cell>
          <cell r="C11874">
            <v>0</v>
          </cell>
          <cell r="D11874">
            <v>10.53</v>
          </cell>
          <cell r="E11874">
            <v>10.53</v>
          </cell>
        </row>
        <row r="11875">
          <cell r="A11875" t="str">
            <v>822156025</v>
          </cell>
          <cell r="B11875" t="str">
            <v>KKF MITNEHMERFINGER, GRUNDKÖRPER</v>
          </cell>
          <cell r="C11875">
            <v>0</v>
          </cell>
          <cell r="D11875">
            <v>1.1000000000000001</v>
          </cell>
          <cell r="E11875">
            <v>1.1000000000000001</v>
          </cell>
        </row>
        <row r="11876">
          <cell r="A11876" t="str">
            <v>822156100</v>
          </cell>
          <cell r="B11876" t="str">
            <v>MOTORFLANSCH KB-FÖRDERER</v>
          </cell>
          <cell r="C11876">
            <v>0</v>
          </cell>
          <cell r="D11876">
            <v>72</v>
          </cell>
          <cell r="E11876">
            <v>72</v>
          </cell>
        </row>
        <row r="11877">
          <cell r="A11877" t="str">
            <v>822156101</v>
          </cell>
          <cell r="B11877" t="str">
            <v>ANTRIEBSWELLE KB-FÖRDERER</v>
          </cell>
          <cell r="C11877">
            <v>0</v>
          </cell>
          <cell r="D11877">
            <v>49.8</v>
          </cell>
          <cell r="E11877">
            <v>49.8</v>
          </cell>
        </row>
        <row r="11878">
          <cell r="A11878" t="str">
            <v>822156102</v>
          </cell>
          <cell r="B11878" t="str">
            <v>UMLENKFLANSCH KB-FÖRDERER</v>
          </cell>
          <cell r="C11878">
            <v>0</v>
          </cell>
          <cell r="D11878">
            <v>65.900000000000006</v>
          </cell>
          <cell r="E11878">
            <v>65.900000000000006</v>
          </cell>
        </row>
        <row r="11879">
          <cell r="A11879" t="str">
            <v>822156103</v>
          </cell>
          <cell r="B11879" t="str">
            <v>UMLENKWELLE KB-FÖRDERER</v>
          </cell>
          <cell r="C11879">
            <v>0</v>
          </cell>
          <cell r="D11879">
            <v>45</v>
          </cell>
          <cell r="E11879">
            <v>45</v>
          </cell>
        </row>
        <row r="11880">
          <cell r="A11880" t="str">
            <v>822156104</v>
          </cell>
          <cell r="B11880" t="str">
            <v>KETTENRADSCHEIBE KB-FÖRDERER</v>
          </cell>
          <cell r="C11880">
            <v>0</v>
          </cell>
          <cell r="D11880">
            <v>16.12</v>
          </cell>
          <cell r="E11880">
            <v>16.12</v>
          </cell>
        </row>
        <row r="11881">
          <cell r="A11881" t="str">
            <v>822156105</v>
          </cell>
          <cell r="B11881" t="str">
            <v>PROFIL MOTORSTATION KB-FÖRDERER</v>
          </cell>
          <cell r="C11881">
            <v>9</v>
          </cell>
          <cell r="D11881">
            <v>2.7704</v>
          </cell>
          <cell r="E11881">
            <v>11.7704</v>
          </cell>
        </row>
        <row r="11882">
          <cell r="A11882" t="str">
            <v>822156106</v>
          </cell>
          <cell r="B11882" t="str">
            <v>PROFIL UMLENKSTATION KB-FÖRDERER</v>
          </cell>
          <cell r="C11882">
            <v>9</v>
          </cell>
          <cell r="D11882">
            <v>2.5211999999999999</v>
          </cell>
          <cell r="E11882">
            <v>11.5212</v>
          </cell>
        </row>
        <row r="11883">
          <cell r="A11883" t="str">
            <v>822156107</v>
          </cell>
          <cell r="B11883" t="str">
            <v>VERBINDUNGSPLATTE KB-FÖRDERER</v>
          </cell>
          <cell r="C11883">
            <v>0</v>
          </cell>
          <cell r="D11883">
            <v>25.8</v>
          </cell>
          <cell r="E11883">
            <v>25.8</v>
          </cell>
        </row>
        <row r="11884">
          <cell r="A11884" t="str">
            <v>822156108</v>
          </cell>
          <cell r="B11884" t="str">
            <v>EINLEGEMUTTER KB-FÖRDERER</v>
          </cell>
          <cell r="C11884">
            <v>1.0833333333333333</v>
          </cell>
          <cell r="D11884">
            <v>0.46</v>
          </cell>
          <cell r="E11884">
            <v>6.9599999999999991</v>
          </cell>
        </row>
        <row r="11885">
          <cell r="A11885" t="str">
            <v>822156109</v>
          </cell>
          <cell r="B11885" t="str">
            <v>BEARBEITUNG PROFIL FÖRDERSTRECKE "S2" -</v>
          </cell>
          <cell r="C11885">
            <v>18.25</v>
          </cell>
          <cell r="D11885">
            <v>25.212066926798812</v>
          </cell>
          <cell r="E11885">
            <v>51.378733593465483</v>
          </cell>
        </row>
        <row r="11886">
          <cell r="A11886" t="str">
            <v>822156200</v>
          </cell>
          <cell r="B11886" t="str">
            <v>VERBINDUNGSKLOTZ  ENTLADEFÖRDERER</v>
          </cell>
          <cell r="C11886">
            <v>0</v>
          </cell>
          <cell r="D11886">
            <v>6.5</v>
          </cell>
          <cell r="E11886">
            <v>6.5</v>
          </cell>
        </row>
        <row r="11887">
          <cell r="A11887" t="str">
            <v>822156201</v>
          </cell>
          <cell r="B11887" t="str">
            <v>MOTORPLATTE  ENTLADEFÖRDERER</v>
          </cell>
          <cell r="C11887">
            <v>0</v>
          </cell>
          <cell r="D11887">
            <v>120</v>
          </cell>
          <cell r="E11887">
            <v>120</v>
          </cell>
        </row>
        <row r="11888">
          <cell r="A11888" t="str">
            <v>822156202</v>
          </cell>
          <cell r="B11888" t="str">
            <v>FÜHRUNGSKLOTZ  ENTLADEFÖRDERER</v>
          </cell>
          <cell r="C11888">
            <v>0</v>
          </cell>
          <cell r="D11888">
            <v>28</v>
          </cell>
          <cell r="E11888">
            <v>28</v>
          </cell>
        </row>
        <row r="11889">
          <cell r="A11889" t="str">
            <v>822156203</v>
          </cell>
          <cell r="B11889" t="str">
            <v>ABHÄNGER ENTLADEFÖRDERER</v>
          </cell>
          <cell r="C11889">
            <v>0</v>
          </cell>
          <cell r="D11889">
            <v>7</v>
          </cell>
          <cell r="E11889">
            <v>7</v>
          </cell>
        </row>
        <row r="11890">
          <cell r="A11890" t="str">
            <v>822156204</v>
          </cell>
          <cell r="B11890" t="str">
            <v>DISTANZBLOCK ENTLADEFÖRDERER</v>
          </cell>
          <cell r="C11890">
            <v>1.25</v>
          </cell>
          <cell r="D11890">
            <v>1.5009672209617479</v>
          </cell>
          <cell r="E11890">
            <v>7.7509672209617477</v>
          </cell>
        </row>
        <row r="11891">
          <cell r="A11891" t="str">
            <v>822156210</v>
          </cell>
          <cell r="B11891" t="str">
            <v>PROFILBOGEN 20° R=693,8 F. UMLENKUNG</v>
          </cell>
          <cell r="C11891">
            <v>20.5</v>
          </cell>
          <cell r="D11891">
            <v>15.3225</v>
          </cell>
          <cell r="E11891">
            <v>35.822499999999998</v>
          </cell>
        </row>
        <row r="11892">
          <cell r="A11892" t="str">
            <v>822156211</v>
          </cell>
          <cell r="B11892" t="str">
            <v>GLEITLEISTENFÜHRUNG F. UMLENKUNG ENTLADEFÖRDERER</v>
          </cell>
          <cell r="C11892">
            <v>0.5</v>
          </cell>
          <cell r="D11892">
            <v>7.3548</v>
          </cell>
          <cell r="E11892">
            <v>7.8548</v>
          </cell>
        </row>
        <row r="11893">
          <cell r="A11893" t="str">
            <v>822156212</v>
          </cell>
          <cell r="B11893" t="str">
            <v>GLEITLEISTENFÜHRUNG F. ANTRIEBSTATION</v>
          </cell>
          <cell r="C11893">
            <v>0.5</v>
          </cell>
          <cell r="D11893">
            <v>6.5376000000000003</v>
          </cell>
          <cell r="E11893">
            <v>7.0376000000000003</v>
          </cell>
        </row>
        <row r="11894">
          <cell r="A11894" t="str">
            <v>822156213</v>
          </cell>
          <cell r="B11894" t="str">
            <v>ABSTANDHALTER L=90 ENTLADEFÖRDERER</v>
          </cell>
          <cell r="C11894"/>
          <cell r="D11894">
            <v>12.5</v>
          </cell>
          <cell r="E11894">
            <v>12.5</v>
          </cell>
        </row>
        <row r="11895">
          <cell r="A11895" t="str">
            <v>822156214</v>
          </cell>
          <cell r="B11895" t="str">
            <v>TROLLEYABWEISER ENTLADEFÖRDERER</v>
          </cell>
          <cell r="C11895">
            <v>20.5</v>
          </cell>
          <cell r="D11895"/>
          <cell r="E11895">
            <v>20.5</v>
          </cell>
        </row>
        <row r="11896">
          <cell r="A11896" t="str">
            <v>822156215</v>
          </cell>
          <cell r="B11896" t="str">
            <v>ENTLADESCHWERT FÜR ENTLADEFÖRDERER</v>
          </cell>
          <cell r="C11896"/>
          <cell r="D11896"/>
          <cell r="E11896"/>
        </row>
        <row r="11897">
          <cell r="A11897" t="str">
            <v>822156216</v>
          </cell>
          <cell r="B11897" t="str">
            <v>HALTEPLATTE FÜR FANGARM ENTLADEFÖRDERER</v>
          </cell>
          <cell r="C11897"/>
          <cell r="D11897"/>
          <cell r="E11897"/>
        </row>
        <row r="11898">
          <cell r="A11898" t="str">
            <v>822156217</v>
          </cell>
          <cell r="B11898" t="str">
            <v>FANGARM ENTLADEFÖRDERER</v>
          </cell>
          <cell r="C11898"/>
          <cell r="D11898">
            <v>41.25</v>
          </cell>
          <cell r="E11898">
            <v>41.25</v>
          </cell>
        </row>
        <row r="11899">
          <cell r="A11899" t="str">
            <v>822156218</v>
          </cell>
          <cell r="B11899" t="str">
            <v>VERBINDER FÜR FANGARM ENTLADEFÖRDERER</v>
          </cell>
          <cell r="C11899"/>
          <cell r="D11899">
            <v>8.5</v>
          </cell>
          <cell r="E11899">
            <v>8.5</v>
          </cell>
        </row>
        <row r="11900">
          <cell r="A11900" t="str">
            <v>822156219</v>
          </cell>
          <cell r="B11900" t="str">
            <v>SCHUTZBLECH ENTLADEFÖRDERER</v>
          </cell>
          <cell r="C11900"/>
          <cell r="D11900">
            <v>130</v>
          </cell>
          <cell r="E11900">
            <v>130</v>
          </cell>
        </row>
        <row r="11901">
          <cell r="A11901" t="str">
            <v>822156230</v>
          </cell>
          <cell r="B11901" t="str">
            <v>VERBINDUNG F. TROLLEYABWEISER ENTLADEFÖRDERER</v>
          </cell>
          <cell r="C11901"/>
          <cell r="D11901"/>
          <cell r="E11901"/>
        </row>
        <row r="11902">
          <cell r="A11902" t="str">
            <v>822156231</v>
          </cell>
          <cell r="B11902" t="str">
            <v>ABWEISFINGER F. TROLLEYABWEISER ENTLADEFÖRDERER</v>
          </cell>
          <cell r="C11902"/>
          <cell r="D11902"/>
          <cell r="E11902"/>
        </row>
        <row r="11903">
          <cell r="A11903" t="str">
            <v>822156232</v>
          </cell>
          <cell r="B11903" t="str">
            <v>SCHUTZBLECH OBEN ENTLADEFÖRDERER</v>
          </cell>
          <cell r="C11903"/>
          <cell r="D11903"/>
          <cell r="E11903"/>
        </row>
        <row r="11904">
          <cell r="A11904" t="str">
            <v>822156233</v>
          </cell>
          <cell r="B11904" t="str">
            <v>SCHUTZBLECH SEITE ENTLADEFÖRDERER</v>
          </cell>
          <cell r="C11904"/>
          <cell r="D11904"/>
          <cell r="E11904"/>
        </row>
        <row r="11905">
          <cell r="A11905" t="str">
            <v>822156234</v>
          </cell>
          <cell r="B11905" t="str">
            <v>UMLENKWELLE F. UMLENKSTATION ENTLADEFÖRDERER</v>
          </cell>
          <cell r="C11905"/>
          <cell r="D11905"/>
          <cell r="E11905"/>
        </row>
        <row r="11906">
          <cell r="A11906" t="str">
            <v>822164008</v>
          </cell>
          <cell r="B11906" t="str">
            <v>KB-ABFRAGE SCHNECKE</v>
          </cell>
          <cell r="C11906">
            <v>3</v>
          </cell>
          <cell r="D11906">
            <v>51.844818148820323</v>
          </cell>
          <cell r="E11906">
            <v>54.84481814882033</v>
          </cell>
        </row>
        <row r="11907">
          <cell r="A11907" t="str">
            <v>822166017</v>
          </cell>
          <cell r="B11907" t="str">
            <v xml:space="preserve">VENTILHALTER F. B_PN_VENTIL 5/2 G1/8'            </v>
          </cell>
          <cell r="C11907">
            <v>0</v>
          </cell>
          <cell r="D11907">
            <v>17.7</v>
          </cell>
          <cell r="E11907">
            <v>17.7</v>
          </cell>
        </row>
        <row r="11908">
          <cell r="A11908" t="str">
            <v>822166029</v>
          </cell>
          <cell r="B11908" t="str">
            <v>ABFRAGELEISTE FÜR KB-ABFRAGE SCHNECKE</v>
          </cell>
          <cell r="C11908">
            <v>0</v>
          </cell>
          <cell r="D11908">
            <v>8</v>
          </cell>
          <cell r="E11908">
            <v>8</v>
          </cell>
        </row>
        <row r="11909">
          <cell r="A11909" t="str">
            <v>822166030</v>
          </cell>
          <cell r="B11909" t="str">
            <v>HALTER FÜR KB-ABFRAGE SCHNECKE</v>
          </cell>
          <cell r="C11909">
            <v>0</v>
          </cell>
          <cell r="D11909">
            <v>3.66</v>
          </cell>
          <cell r="E11909">
            <v>3.66</v>
          </cell>
        </row>
        <row r="11910">
          <cell r="A11910" t="str">
            <v>822166031</v>
          </cell>
          <cell r="B11910" t="str">
            <v>SENSORHALTER FÜR KB-ABFRAGE SCHNECKE</v>
          </cell>
          <cell r="C11910">
            <v>0</v>
          </cell>
          <cell r="D11910">
            <v>14.8</v>
          </cell>
          <cell r="E11910">
            <v>14.8</v>
          </cell>
        </row>
        <row r="11911">
          <cell r="A11911" t="str">
            <v>822172009</v>
          </cell>
          <cell r="B11911" t="str">
            <v>HFS NT KB-VEREINZELNER</v>
          </cell>
          <cell r="C11911">
            <v>154.83333333333331</v>
          </cell>
          <cell r="D11911">
            <v>1232.06529281143</v>
          </cell>
          <cell r="E11911">
            <v>1392.31529281143</v>
          </cell>
        </row>
        <row r="11912">
          <cell r="A11912" t="str">
            <v>822172010</v>
          </cell>
          <cell r="B11912" t="str">
            <v>KB-ZUFÜHREINHEIT KPL. MIT MITTENANTRIEB (2X) FR</v>
          </cell>
          <cell r="C11912">
            <v>647.05000000000007</v>
          </cell>
          <cell r="D11912">
            <v>9877.0571667773893</v>
          </cell>
          <cell r="E11912">
            <v>10558.690500110722</v>
          </cell>
        </row>
        <row r="11913">
          <cell r="A11913" t="str">
            <v>822172011</v>
          </cell>
          <cell r="B11913" t="str">
            <v>KB-FÖRDEREINHEIT KPL. M. MITTEENANTRIEB (1X) FR</v>
          </cell>
          <cell r="C11913">
            <v>146.91679999999999</v>
          </cell>
          <cell r="D11913">
            <v>6713.9475000000002</v>
          </cell>
          <cell r="E11913">
            <v>6860.8643000000002</v>
          </cell>
        </row>
        <row r="11914">
          <cell r="A11914" t="str">
            <v>822174002</v>
          </cell>
          <cell r="B11914" t="str">
            <v>HFS NT KLEIDERBÜGELFÜHRUNG I F.KB-VEREINZELNER U.</v>
          </cell>
          <cell r="C11914">
            <v>0</v>
          </cell>
          <cell r="D11914">
            <v>15</v>
          </cell>
          <cell r="E11914">
            <v>15</v>
          </cell>
        </row>
        <row r="11915">
          <cell r="A11915" t="str">
            <v>822174004</v>
          </cell>
          <cell r="B11915" t="str">
            <v>HFS NT KLEIDERBÜGELFÜHRUNG II F.KB-VEREINZELNER</v>
          </cell>
          <cell r="C11915">
            <v>0</v>
          </cell>
          <cell r="D11915">
            <v>24.55</v>
          </cell>
          <cell r="E11915">
            <v>24.55</v>
          </cell>
        </row>
        <row r="11916">
          <cell r="A11916" t="str">
            <v>822174014</v>
          </cell>
          <cell r="B11916" t="str">
            <v>HFS NT KB-ENTFÄDLER V.R.N.L. F.3.4-4.0MM</v>
          </cell>
          <cell r="C11916">
            <v>90.5</v>
          </cell>
          <cell r="D11916">
            <v>293.93180000000001</v>
          </cell>
          <cell r="E11916">
            <v>384.43180000000001</v>
          </cell>
        </row>
        <row r="11917">
          <cell r="A11917" t="str">
            <v>822174021</v>
          </cell>
          <cell r="B11917" t="str">
            <v>MITTENANTRIEB FÜR FÖRDERSCHNECKE V.L.N.R.</v>
          </cell>
          <cell r="C11917">
            <v>101.66670000000001</v>
          </cell>
          <cell r="D11917">
            <v>2311.7957000000001</v>
          </cell>
          <cell r="E11917">
            <v>2413.4623999999999</v>
          </cell>
        </row>
        <row r="11918">
          <cell r="A11918" t="str">
            <v>822174022</v>
          </cell>
          <cell r="B11918" t="str">
            <v>KB-ENTFÄDLER KPL. KB 3.4-4.0 FR V.R.N.L</v>
          </cell>
          <cell r="C11918">
            <v>31.5</v>
          </cell>
          <cell r="D11918">
            <v>3017.2413000000001</v>
          </cell>
          <cell r="E11918">
            <v>3048.7413000000001</v>
          </cell>
        </row>
        <row r="11919">
          <cell r="A11919" t="str">
            <v>822174023</v>
          </cell>
          <cell r="B11919" t="str">
            <v>KONSOLE SCHWEISSTEIL</v>
          </cell>
          <cell r="C11919"/>
          <cell r="D11919">
            <v>120</v>
          </cell>
          <cell r="E11919">
            <v>120</v>
          </cell>
        </row>
        <row r="11920">
          <cell r="A11920" t="str">
            <v>822174024</v>
          </cell>
          <cell r="B11920" t="str">
            <v>KB-FÜHRUNG 1 SCHWEISSTEIL</v>
          </cell>
          <cell r="C11920">
            <v>0</v>
          </cell>
          <cell r="D11920">
            <v>18</v>
          </cell>
          <cell r="E11920">
            <v>18</v>
          </cell>
        </row>
        <row r="11921">
          <cell r="A11921" t="str">
            <v>822174025</v>
          </cell>
          <cell r="B11921" t="str">
            <v>KB-FÜHRUNG 2 SCHWEISSTEIL</v>
          </cell>
          <cell r="C11921">
            <v>0</v>
          </cell>
          <cell r="D11921">
            <v>18</v>
          </cell>
          <cell r="E11921">
            <v>18</v>
          </cell>
        </row>
        <row r="11922">
          <cell r="A11922" t="str">
            <v>822174030</v>
          </cell>
          <cell r="B11922" t="str">
            <v>MITTENANTR. F. FÖRDERSCHNECKEV.R.N.L.</v>
          </cell>
          <cell r="C11922">
            <v>103.66666666666667</v>
          </cell>
          <cell r="D11922">
            <v>2291.531243644306</v>
          </cell>
          <cell r="E11922">
            <v>2398.1145769776394</v>
          </cell>
        </row>
        <row r="11923">
          <cell r="A11923" t="str">
            <v>822174031</v>
          </cell>
          <cell r="B11923" t="str">
            <v>VERBINDUNGSELEM. F. 30°-ANBAU F. VEREINZ. MIXB. U.</v>
          </cell>
          <cell r="C11923">
            <v>22.5</v>
          </cell>
          <cell r="D11923">
            <v>36.4514</v>
          </cell>
          <cell r="E11923">
            <v>58.9514</v>
          </cell>
        </row>
        <row r="11924">
          <cell r="A11924" t="str">
            <v>822174032</v>
          </cell>
          <cell r="B11924" t="str">
            <v>VERBINDUNGSELEM. F. 0°-ANBAU F. VEREINZ. MIXB. U.</v>
          </cell>
          <cell r="C11924">
            <v>22.5</v>
          </cell>
          <cell r="D11924">
            <v>36.4514</v>
          </cell>
          <cell r="E11924">
            <v>58.9514</v>
          </cell>
        </row>
        <row r="11925">
          <cell r="A11925" t="str">
            <v>822174033</v>
          </cell>
          <cell r="B11925" t="str">
            <v>SPANNSTIFTAUSDRÜCKER D=5MM HUB=BIS 30MM F.</v>
          </cell>
          <cell r="C11925">
            <v>0</v>
          </cell>
          <cell r="D11925">
            <v>210</v>
          </cell>
          <cell r="E11925">
            <v>210</v>
          </cell>
        </row>
        <row r="11926">
          <cell r="A11926" t="str">
            <v>822176001</v>
          </cell>
          <cell r="B11926" t="str">
            <v>AFS KETTENFÜHRUNGSPROFIL INNEN F. APS  (WAR 521</v>
          </cell>
          <cell r="C11926">
            <v>0</v>
          </cell>
          <cell r="D11926">
            <v>10.8</v>
          </cell>
          <cell r="E11926">
            <v>10.8</v>
          </cell>
        </row>
        <row r="11927">
          <cell r="A11927" t="str">
            <v>822176002</v>
          </cell>
          <cell r="B11927" t="str">
            <v>HFS NT KB-VEREINZELNERSCHNECKE KURZ V.R.N.L.</v>
          </cell>
          <cell r="C11927">
            <v>0</v>
          </cell>
          <cell r="D11927">
            <v>150</v>
          </cell>
          <cell r="E11927">
            <v>150</v>
          </cell>
        </row>
        <row r="11928">
          <cell r="A11928" t="str">
            <v>822176006</v>
          </cell>
          <cell r="B11928" t="str">
            <v>HFS NT KB-FÖRDERSCHNECKE M.2 FÖ.NUTEN V.R.N.L.</v>
          </cell>
          <cell r="C11928">
            <v>0</v>
          </cell>
          <cell r="D11928">
            <v>572.95000000000005</v>
          </cell>
          <cell r="E11928">
            <v>572.95000000000005</v>
          </cell>
        </row>
        <row r="11929">
          <cell r="A11929" t="str">
            <v>822176009</v>
          </cell>
          <cell r="B11929" t="str">
            <v>HFS NT STEHBOLZEN F. KLEIDERBÜGELFÜHRUNG I</v>
          </cell>
          <cell r="C11929">
            <v>0</v>
          </cell>
          <cell r="D11929">
            <v>13.8</v>
          </cell>
          <cell r="E11929">
            <v>13.8</v>
          </cell>
        </row>
        <row r="11930">
          <cell r="A11930" t="str">
            <v>822176010</v>
          </cell>
          <cell r="B11930" t="str">
            <v>HFS NT STANGE F. KLEIDERBÜGELFÜELFÜHRUNG I</v>
          </cell>
          <cell r="C11930">
            <v>0</v>
          </cell>
          <cell r="D11930">
            <v>10.23</v>
          </cell>
          <cell r="E11930">
            <v>10.23</v>
          </cell>
        </row>
        <row r="11931">
          <cell r="A11931" t="str">
            <v>822176011</v>
          </cell>
          <cell r="B11931" t="str">
            <v>HFS NT HALTER I F.KB-VEREINZELNER U. -ENTFÄDLER</v>
          </cell>
          <cell r="C11931">
            <v>0</v>
          </cell>
          <cell r="D11931">
            <v>10.23</v>
          </cell>
          <cell r="E11931">
            <v>10.23</v>
          </cell>
        </row>
        <row r="11932">
          <cell r="A11932" t="str">
            <v>822176012</v>
          </cell>
          <cell r="B11932" t="str">
            <v>HFS NT DREHTEIL F.KB-VEREINZELNER U. -ENTFÄDLER</v>
          </cell>
          <cell r="C11932"/>
          <cell r="D11932">
            <v>138.25</v>
          </cell>
          <cell r="E11932">
            <v>138.25</v>
          </cell>
        </row>
        <row r="11933">
          <cell r="A11933" t="str">
            <v>822176015</v>
          </cell>
          <cell r="B11933" t="str">
            <v>HFS NT SINUSSCHN.BEARB.LINKSL.</v>
          </cell>
          <cell r="C11933">
            <v>4</v>
          </cell>
          <cell r="D11933">
            <v>7.07</v>
          </cell>
          <cell r="E11933">
            <v>11.07</v>
          </cell>
        </row>
        <row r="11934">
          <cell r="A11934" t="str">
            <v>822176020</v>
          </cell>
          <cell r="B11934" t="str">
            <v>HFS NT HALTER II F.KB-VEREINZELNER U.-ENTFÄDLER</v>
          </cell>
          <cell r="C11934">
            <v>0</v>
          </cell>
          <cell r="D11934">
            <v>10.23</v>
          </cell>
          <cell r="E11934">
            <v>10.23</v>
          </cell>
        </row>
        <row r="11935">
          <cell r="A11935" t="str">
            <v>822176021</v>
          </cell>
          <cell r="B11935" t="str">
            <v>HFS NT BOLZEN F.KB-FÜHRUNG II F.KB-VEREINZELNER</v>
          </cell>
          <cell r="C11935">
            <v>1.6666666666666667</v>
          </cell>
          <cell r="D11935">
            <v>2.8428571428571425</v>
          </cell>
          <cell r="E11935">
            <v>9.9261904761904756</v>
          </cell>
        </row>
        <row r="11936">
          <cell r="A11936" t="str">
            <v>822176022</v>
          </cell>
          <cell r="B11936" t="str">
            <v>HFS NT STANGE F.KB-FÜHRUNG II F.KB-VEREINZELNER</v>
          </cell>
          <cell r="C11936">
            <v>0</v>
          </cell>
          <cell r="D11936">
            <v>10.23</v>
          </cell>
          <cell r="E11936">
            <v>10.23</v>
          </cell>
        </row>
        <row r="11937">
          <cell r="A11937" t="str">
            <v>822176023</v>
          </cell>
          <cell r="B11937" t="str">
            <v>HFS NT HANDSCHUTZ-SCHEIBE F.KB-VEREINZELNER</v>
          </cell>
          <cell r="C11937">
            <v>0</v>
          </cell>
          <cell r="D11937">
            <v>14.23</v>
          </cell>
          <cell r="E11937">
            <v>14.23</v>
          </cell>
        </row>
        <row r="11938">
          <cell r="A11938" t="str">
            <v>822176024</v>
          </cell>
          <cell r="B11938" t="str">
            <v>HFS NT KB-NIEDERHALTER V.R.N.L. F.KB-VEREINZELNER</v>
          </cell>
          <cell r="C11938">
            <v>0</v>
          </cell>
          <cell r="D11938">
            <v>150.75</v>
          </cell>
          <cell r="E11938">
            <v>150.75</v>
          </cell>
        </row>
        <row r="11939">
          <cell r="A11939" t="str">
            <v>822176026</v>
          </cell>
          <cell r="B11939" t="str">
            <v>HFS NT BUCHSE F.NIEDERHALTER F KB-VEREINZELNER</v>
          </cell>
          <cell r="C11939">
            <v>4.9997999999999996</v>
          </cell>
          <cell r="D11939">
            <v>0.45600000000000002</v>
          </cell>
          <cell r="E11939">
            <v>5.4558</v>
          </cell>
        </row>
        <row r="11940">
          <cell r="A11940" t="str">
            <v>822176029</v>
          </cell>
          <cell r="B11940" t="str">
            <v>HFS NT WELLE BEI DIR.KOPPL. M. ZUFÜHRSCHN.F.</v>
          </cell>
          <cell r="C11940">
            <v>0</v>
          </cell>
          <cell r="D11940">
            <v>43.85</v>
          </cell>
          <cell r="E11940">
            <v>43.85</v>
          </cell>
        </row>
        <row r="11941">
          <cell r="A11941" t="str">
            <v>822176046</v>
          </cell>
          <cell r="B11941" t="str">
            <v>HFS NT KB-ENTFÄDLER V.R.N.L. F. 3.4-4.0MM</v>
          </cell>
          <cell r="C11941">
            <v>0</v>
          </cell>
          <cell r="D11941">
            <v>250</v>
          </cell>
          <cell r="E11941">
            <v>250</v>
          </cell>
        </row>
        <row r="11942">
          <cell r="A11942" t="str">
            <v>822176049</v>
          </cell>
          <cell r="B11942" t="str">
            <v>HFS NT VEREINZ.SEGM. V.R.N.L.F.3.0-3.8MM</v>
          </cell>
          <cell r="C11942">
            <v>0</v>
          </cell>
          <cell r="D11942">
            <v>160.44999999999999</v>
          </cell>
          <cell r="E11942">
            <v>160.44999999999999</v>
          </cell>
        </row>
        <row r="11943">
          <cell r="A11943" t="str">
            <v>822176060</v>
          </cell>
          <cell r="B11943" t="str">
            <v>HFS NT ZYLINDERSCHRAUBE BEARB. KB-VEREINZELNER</v>
          </cell>
          <cell r="C11943">
            <v>2.9167000000000001</v>
          </cell>
          <cell r="D11943">
            <v>0.56799999999999995</v>
          </cell>
          <cell r="E11943">
            <v>3.4847000000000001</v>
          </cell>
        </row>
        <row r="11944">
          <cell r="A11944" t="str">
            <v>822176064</v>
          </cell>
          <cell r="B11944" t="str">
            <v>KLEIDERBÜGELNIEDERHALTER V.R.N.L. F. HFS NT</v>
          </cell>
          <cell r="C11944">
            <v>0</v>
          </cell>
          <cell r="D11944">
            <v>137.03</v>
          </cell>
          <cell r="E11944">
            <v>137.03</v>
          </cell>
        </row>
        <row r="11945">
          <cell r="A11945" t="str">
            <v>822176065</v>
          </cell>
          <cell r="B11945" t="str">
            <v>BEARBEITUNG-SCHNECKENPROF. V.R.N.L. F.HFS NT</v>
          </cell>
          <cell r="C11945">
            <v>0</v>
          </cell>
          <cell r="D11945">
            <v>118.11</v>
          </cell>
          <cell r="E11945">
            <v>118.11</v>
          </cell>
        </row>
        <row r="11946">
          <cell r="A11946" t="str">
            <v>822176066</v>
          </cell>
          <cell r="B11946" t="str">
            <v>FÖRDERSCHNECKE 100 V.R.N.L. F. HFS NT</v>
          </cell>
          <cell r="C11946">
            <v>0</v>
          </cell>
          <cell r="D11946">
            <v>16.006699999999999</v>
          </cell>
          <cell r="E11946">
            <v>16.006699999999999</v>
          </cell>
        </row>
        <row r="11947">
          <cell r="A11947" t="str">
            <v>822176067</v>
          </cell>
          <cell r="B11947" t="str">
            <v>STAUSCHNECKE 312 V.R.N.L. F.HFF.KB-VEREINZELNER</v>
          </cell>
          <cell r="C11947">
            <v>0</v>
          </cell>
          <cell r="D11947">
            <v>6.14</v>
          </cell>
          <cell r="E11947">
            <v>6.14</v>
          </cell>
        </row>
        <row r="11948">
          <cell r="A11948" t="str">
            <v>822176069</v>
          </cell>
          <cell r="B11948" t="str">
            <v>DISTANZBOLZEN 1 FÜR MITTENANTRIEB F.</v>
          </cell>
          <cell r="C11948">
            <v>0</v>
          </cell>
          <cell r="D11948">
            <v>8.33</v>
          </cell>
          <cell r="E11948">
            <v>8.33</v>
          </cell>
        </row>
        <row r="11949">
          <cell r="A11949" t="str">
            <v>822176070</v>
          </cell>
          <cell r="B11949" t="str">
            <v>DISTANZBOLZEN 2 FÜR MITTENANTRIEB F.</v>
          </cell>
          <cell r="C11949">
            <v>0</v>
          </cell>
          <cell r="D11949">
            <v>8.18</v>
          </cell>
          <cell r="E11949">
            <v>8.18</v>
          </cell>
        </row>
        <row r="11950">
          <cell r="A11950" t="str">
            <v>822176071</v>
          </cell>
          <cell r="B11950" t="str">
            <v>BUCHSE FÜR MITTENANTRIEB F. FÖRDERSCHNECKE</v>
          </cell>
          <cell r="C11950">
            <v>0</v>
          </cell>
          <cell r="D11950">
            <v>4.3499999999999996</v>
          </cell>
          <cell r="E11950">
            <v>4.3499999999999996</v>
          </cell>
        </row>
        <row r="11951">
          <cell r="A11951" t="str">
            <v>822176072</v>
          </cell>
          <cell r="B11951" t="str">
            <v>WELLE FÜR MITTENANTRIEB F. FÖRDERSCHNECKE</v>
          </cell>
          <cell r="C11951">
            <v>0</v>
          </cell>
          <cell r="D11951">
            <v>78.84</v>
          </cell>
          <cell r="E11951">
            <v>78.84</v>
          </cell>
        </row>
        <row r="11952">
          <cell r="A11952" t="str">
            <v>822176073</v>
          </cell>
          <cell r="B11952" t="str">
            <v>V_SCHNECKENPROFIL FÜR MITTENANTRIEB F.</v>
          </cell>
          <cell r="C11952">
            <v>0.5</v>
          </cell>
          <cell r="D11952">
            <v>130.36799999999999</v>
          </cell>
          <cell r="E11952">
            <v>130.86799999999999</v>
          </cell>
        </row>
        <row r="11953">
          <cell r="A11953" t="str">
            <v>822176075</v>
          </cell>
          <cell r="B11953" t="str">
            <v>ZAHNSCHEIBE Z18 (AUSSEN) FÜR MITTENANTRIEB F.</v>
          </cell>
          <cell r="C11953">
            <v>0</v>
          </cell>
          <cell r="D11953">
            <v>12.67</v>
          </cell>
          <cell r="E11953">
            <v>12.67</v>
          </cell>
        </row>
        <row r="11954">
          <cell r="A11954" t="str">
            <v>822176076</v>
          </cell>
          <cell r="B11954" t="str">
            <v>ZAHNSCHEIBE Z18 (MITTE) FÜR MITTENANTRIEB F.</v>
          </cell>
          <cell r="C11954">
            <v>0</v>
          </cell>
          <cell r="D11954">
            <v>19.329999999999998</v>
          </cell>
          <cell r="E11954">
            <v>19.329999999999998</v>
          </cell>
        </row>
        <row r="11955">
          <cell r="A11955" t="str">
            <v>822176077</v>
          </cell>
          <cell r="B11955" t="str">
            <v>ZAHNSCHEIBENWALZE Z12 FÜR MITTENANTRIEB F.</v>
          </cell>
          <cell r="C11955">
            <v>0</v>
          </cell>
          <cell r="D11955">
            <v>66</v>
          </cell>
          <cell r="E11955">
            <v>66</v>
          </cell>
        </row>
        <row r="11956">
          <cell r="A11956" t="str">
            <v>822176078</v>
          </cell>
          <cell r="B11956" t="str">
            <v>ZAHNSCHEIBENWALZE Z10 FÜR MITTENANTRIEB F.</v>
          </cell>
          <cell r="C11956">
            <v>0</v>
          </cell>
          <cell r="D11956">
            <v>43.2</v>
          </cell>
          <cell r="E11956">
            <v>43.2</v>
          </cell>
        </row>
        <row r="11957">
          <cell r="A11957" t="str">
            <v>822176079</v>
          </cell>
          <cell r="B11957" t="str">
            <v>ZAHNSCHEIBE Z30 (ANTRIEB) F. MITTENANTRIEB F.</v>
          </cell>
          <cell r="C11957">
            <v>0</v>
          </cell>
          <cell r="D11957">
            <v>45.91</v>
          </cell>
          <cell r="E11957">
            <v>45.91</v>
          </cell>
        </row>
        <row r="11958">
          <cell r="A11958" t="str">
            <v>822176080</v>
          </cell>
          <cell r="B11958" t="str">
            <v>SCHEIBE FÜR MITTENANTRIEB FÜR FÖRDERSCHNECKE</v>
          </cell>
          <cell r="C11958">
            <v>0</v>
          </cell>
          <cell r="D11958">
            <v>1.79</v>
          </cell>
          <cell r="E11958">
            <v>1.79</v>
          </cell>
        </row>
        <row r="11959">
          <cell r="A11959" t="str">
            <v>822176081</v>
          </cell>
          <cell r="B11959" t="str">
            <v>FÖRDERRING FÜR MITTENANTRIEB FÜR FÖRDERSCHNECKE</v>
          </cell>
          <cell r="C11959">
            <v>0</v>
          </cell>
          <cell r="D11959">
            <v>221.9</v>
          </cell>
          <cell r="E11959">
            <v>221.9</v>
          </cell>
        </row>
        <row r="11960">
          <cell r="A11960" t="str">
            <v>822176082</v>
          </cell>
          <cell r="B11960" t="str">
            <v>SPANNBÜGEL FÜR MITTENANTRIEBF. FÖRDERSCHNECKE</v>
          </cell>
          <cell r="C11960">
            <v>0</v>
          </cell>
          <cell r="D11960">
            <v>3.73</v>
          </cell>
          <cell r="E11960">
            <v>3.73</v>
          </cell>
        </row>
        <row r="11961">
          <cell r="A11961" t="str">
            <v>822176083</v>
          </cell>
          <cell r="B11961" t="str">
            <v>TRÄGERPROFIL L=2543 FÜR KONSOLE</v>
          </cell>
          <cell r="C11961"/>
          <cell r="D11961">
            <v>72</v>
          </cell>
          <cell r="E11961">
            <v>72</v>
          </cell>
        </row>
        <row r="11962">
          <cell r="A11962" t="str">
            <v>822176084</v>
          </cell>
          <cell r="B11962" t="str">
            <v>VERBINDUNGSSTEG 1 FÜR MITTENANTRIEB F.</v>
          </cell>
          <cell r="C11962">
            <v>0</v>
          </cell>
          <cell r="D11962">
            <v>19.43</v>
          </cell>
          <cell r="E11962">
            <v>19.43</v>
          </cell>
        </row>
        <row r="11963">
          <cell r="A11963" t="str">
            <v>822176085</v>
          </cell>
          <cell r="B11963" t="str">
            <v>VERBINDUNGSSTEG 2 FÜR MITTENANTRIEB F.</v>
          </cell>
          <cell r="C11963">
            <v>0</v>
          </cell>
          <cell r="D11963">
            <v>24.54</v>
          </cell>
          <cell r="E11963">
            <v>24.54</v>
          </cell>
        </row>
        <row r="11964">
          <cell r="A11964" t="str">
            <v>822176086</v>
          </cell>
          <cell r="B11964" t="str">
            <v>LAGERHALTER FÜR MITTENANTRIEB F. FÖRDERSCHNECKE</v>
          </cell>
          <cell r="C11964">
            <v>0</v>
          </cell>
          <cell r="D11964">
            <v>164</v>
          </cell>
          <cell r="E11964">
            <v>164</v>
          </cell>
        </row>
        <row r="11965">
          <cell r="A11965" t="str">
            <v>822176090</v>
          </cell>
          <cell r="B11965" t="str">
            <v>SEITENTEIL 1 FÜR MITTENANTRIEB F. FÖRDERSCHNECKE</v>
          </cell>
          <cell r="C11965">
            <v>0</v>
          </cell>
          <cell r="D11965">
            <v>495.95</v>
          </cell>
          <cell r="E11965">
            <v>495.95</v>
          </cell>
        </row>
        <row r="11966">
          <cell r="A11966" t="str">
            <v>822176091</v>
          </cell>
          <cell r="B11966" t="str">
            <v>SEITENTEIL 2 FÜR MITTENANTRIEB F. FÖRDERSCHNECKE</v>
          </cell>
          <cell r="C11966">
            <v>0</v>
          </cell>
          <cell r="D11966">
            <v>456</v>
          </cell>
          <cell r="E11966">
            <v>456</v>
          </cell>
        </row>
        <row r="11967">
          <cell r="A11967" t="str">
            <v>822176092</v>
          </cell>
          <cell r="B11967" t="str">
            <v>SCHUTZBLECH 1 FÜR MITTENANTRIEB F. FÖRDERSCHNECKE</v>
          </cell>
          <cell r="C11967">
            <v>0</v>
          </cell>
          <cell r="D11967">
            <v>43.46</v>
          </cell>
          <cell r="E11967">
            <v>43.46</v>
          </cell>
        </row>
        <row r="11968">
          <cell r="A11968" t="str">
            <v>822176093</v>
          </cell>
          <cell r="B11968" t="str">
            <v>SCHUTZBLECH 2 FÜR MITTENANTRIEB F. FÖRDERSCHNECKE</v>
          </cell>
          <cell r="C11968">
            <v>0</v>
          </cell>
          <cell r="D11968">
            <v>41.93</v>
          </cell>
          <cell r="E11968">
            <v>41.93</v>
          </cell>
        </row>
        <row r="11969">
          <cell r="A11969" t="str">
            <v>822176094</v>
          </cell>
          <cell r="B11969" t="str">
            <v>SCHUTZBLECH 3 FÜR MITTENANTRIEB F. FÖRDERSCHNECKE</v>
          </cell>
          <cell r="C11969">
            <v>0</v>
          </cell>
          <cell r="D11969">
            <v>44.74</v>
          </cell>
          <cell r="E11969">
            <v>44.74</v>
          </cell>
        </row>
        <row r="11970">
          <cell r="A11970" t="str">
            <v>822176095</v>
          </cell>
          <cell r="B11970" t="str">
            <v>SYNCHROFLEX ZAHNRIEMEN M. BEARB. MITTENANTR F.</v>
          </cell>
          <cell r="C11970">
            <v>11.666666666666666</v>
          </cell>
          <cell r="D11970">
            <v>49</v>
          </cell>
          <cell r="E11970">
            <v>63.583333333333336</v>
          </cell>
        </row>
        <row r="11971">
          <cell r="A11971" t="str">
            <v>822176096</v>
          </cell>
          <cell r="B11971" t="str">
            <v>V_SCHNECKENPROFIL FÜR MITTENANTRIEB F.</v>
          </cell>
          <cell r="C11971">
            <v>0.5</v>
          </cell>
          <cell r="D11971">
            <v>30.555</v>
          </cell>
          <cell r="E11971">
            <v>33.555</v>
          </cell>
        </row>
        <row r="11972">
          <cell r="A11972" t="str">
            <v>822176098</v>
          </cell>
          <cell r="B11972" t="str">
            <v>V_TRAGROHR FÜR MITTENANTRIEB F.</v>
          </cell>
          <cell r="C11972"/>
          <cell r="D11972">
            <v>22.1</v>
          </cell>
          <cell r="E11972">
            <v>22.1</v>
          </cell>
        </row>
        <row r="11973">
          <cell r="A11973" t="str">
            <v>822176099</v>
          </cell>
          <cell r="B11973" t="str">
            <v>V_TRAGROHR FÜR MITTENANTRIEB F.</v>
          </cell>
          <cell r="C11973"/>
          <cell r="D11973">
            <v>9</v>
          </cell>
          <cell r="E11973">
            <v>9</v>
          </cell>
        </row>
        <row r="11974">
          <cell r="A11974" t="str">
            <v>822176101</v>
          </cell>
          <cell r="B11974" t="str">
            <v>ANLAUFRING 1</v>
          </cell>
          <cell r="C11974">
            <v>0</v>
          </cell>
          <cell r="D11974">
            <v>18.5</v>
          </cell>
          <cell r="E11974">
            <v>18.5</v>
          </cell>
        </row>
        <row r="11975">
          <cell r="A11975" t="str">
            <v>822176102</v>
          </cell>
          <cell r="B11975" t="str">
            <v>ANLAUFSCHEIBE 2</v>
          </cell>
          <cell r="C11975">
            <v>0</v>
          </cell>
          <cell r="D11975">
            <v>24.2</v>
          </cell>
          <cell r="E11975">
            <v>24.2</v>
          </cell>
        </row>
        <row r="11976">
          <cell r="A11976" t="str">
            <v>822176103</v>
          </cell>
          <cell r="B11976" t="str">
            <v>SCHUTZBLECH IV FÜR KB-ZUFÜHREINHEIT</v>
          </cell>
          <cell r="C11976">
            <v>0</v>
          </cell>
          <cell r="D11976">
            <v>42</v>
          </cell>
          <cell r="E11976">
            <v>42</v>
          </cell>
        </row>
        <row r="11977">
          <cell r="A11977" t="str">
            <v>822176121</v>
          </cell>
          <cell r="B11977" t="str">
            <v>KB-VEREINZELNERSCHNECKE KB 3.4-4.0 FR V.R.N.L</v>
          </cell>
          <cell r="C11977">
            <v>0</v>
          </cell>
          <cell r="D11977">
            <v>1040.6500000000001</v>
          </cell>
          <cell r="E11977">
            <v>1040.6500000000001</v>
          </cell>
        </row>
        <row r="11978">
          <cell r="A11978" t="str">
            <v>822176122</v>
          </cell>
          <cell r="B11978" t="str">
            <v>KB-ENTFÄDLER KB 3.4-4.0 FR V.R.N.L.</v>
          </cell>
          <cell r="C11978">
            <v>0</v>
          </cell>
          <cell r="D11978">
            <v>734.35</v>
          </cell>
          <cell r="E11978">
            <v>734.35</v>
          </cell>
        </row>
        <row r="11979">
          <cell r="A11979" t="str">
            <v>822176123</v>
          </cell>
          <cell r="B11979" t="str">
            <v>WELLE FÜR KB-VEREINZELNERSCHNECKE KB 3.4-4.0</v>
          </cell>
          <cell r="C11979">
            <v>0</v>
          </cell>
          <cell r="D11979">
            <v>25.5</v>
          </cell>
          <cell r="E11979">
            <v>25.5</v>
          </cell>
        </row>
        <row r="11980">
          <cell r="A11980" t="str">
            <v>822176124</v>
          </cell>
          <cell r="B11980" t="str">
            <v>KB-FÖRDERSCHNECKE KB 3.4-4.0 FR V.R.N.L</v>
          </cell>
          <cell r="C11980">
            <v>0</v>
          </cell>
          <cell r="D11980">
            <v>1378.01</v>
          </cell>
          <cell r="E11980">
            <v>1378.01</v>
          </cell>
        </row>
        <row r="11981">
          <cell r="A11981" t="str">
            <v>822176125</v>
          </cell>
          <cell r="B11981" t="str">
            <v>SPANNSTIFT-BEARBEITUNG FÜR KB-ZUFÜHREINHEIT</v>
          </cell>
          <cell r="C11981">
            <v>0</v>
          </cell>
          <cell r="D11981">
            <v>3.2</v>
          </cell>
          <cell r="E11981">
            <v>3.2</v>
          </cell>
        </row>
        <row r="11982">
          <cell r="A11982" t="str">
            <v>822176127</v>
          </cell>
          <cell r="B11982" t="str">
            <v>V_TRAGROHR</v>
          </cell>
          <cell r="C11982">
            <v>2.75</v>
          </cell>
          <cell r="D11982">
            <v>2.1760000000000002</v>
          </cell>
          <cell r="E11982">
            <v>4.9260000000000002</v>
          </cell>
        </row>
        <row r="11983">
          <cell r="A11983" t="str">
            <v>822176128</v>
          </cell>
          <cell r="B11983" t="str">
            <v>V_SCHNECKENPROFIL L=738 FÜR MITTENANTRIEB</v>
          </cell>
          <cell r="C11983">
            <v>0</v>
          </cell>
          <cell r="D11983">
            <v>85.637500000000003</v>
          </cell>
          <cell r="E11983">
            <v>85.637500000000003</v>
          </cell>
        </row>
        <row r="11984">
          <cell r="A11984" t="str">
            <v>822176129</v>
          </cell>
          <cell r="B11984" t="str">
            <v>TRÄGERPROFIL L=209,32 FÜR KONSOLE</v>
          </cell>
          <cell r="C11984"/>
          <cell r="D11984">
            <v>21</v>
          </cell>
          <cell r="E11984">
            <v>21</v>
          </cell>
        </row>
        <row r="11985">
          <cell r="A11985" t="str">
            <v>822176130</v>
          </cell>
          <cell r="B11985" t="str">
            <v>TRÄGERPROFIL L=70,146 FÜR KONSOLE</v>
          </cell>
          <cell r="C11985"/>
          <cell r="D11985">
            <v>23</v>
          </cell>
          <cell r="E11985">
            <v>23</v>
          </cell>
        </row>
        <row r="11986">
          <cell r="A11986" t="str">
            <v>822176131</v>
          </cell>
          <cell r="B11986" t="str">
            <v>FLANSCHPLATTE 1 FÜR KONSOLE</v>
          </cell>
          <cell r="C11986"/>
          <cell r="D11986">
            <v>19</v>
          </cell>
          <cell r="E11986">
            <v>19</v>
          </cell>
        </row>
        <row r="11987">
          <cell r="A11987" t="str">
            <v>822176132</v>
          </cell>
          <cell r="B11987" t="str">
            <v>SENSORHALTER FÜR KB-ZUFÜHREINHEIT</v>
          </cell>
          <cell r="C11987">
            <v>0</v>
          </cell>
          <cell r="D11987">
            <v>34.700000000000003</v>
          </cell>
          <cell r="E11987">
            <v>34.700000000000003</v>
          </cell>
        </row>
        <row r="11988">
          <cell r="A11988" t="str">
            <v>822176133</v>
          </cell>
          <cell r="B11988" t="str">
            <v>SENSORSCHUTZ FÜR KB-ZUFÜHREINHEIT</v>
          </cell>
          <cell r="C11988">
            <v>0</v>
          </cell>
          <cell r="D11988">
            <v>15.4</v>
          </cell>
          <cell r="E11988">
            <v>15.4</v>
          </cell>
        </row>
        <row r="11989">
          <cell r="A11989" t="str">
            <v>822176134</v>
          </cell>
          <cell r="B11989" t="str">
            <v>KB-NIEDERHALTER FR V.R.N.L.</v>
          </cell>
          <cell r="C11989">
            <v>0</v>
          </cell>
          <cell r="D11989">
            <v>90</v>
          </cell>
          <cell r="E11989">
            <v>90</v>
          </cell>
        </row>
        <row r="11990">
          <cell r="A11990" t="str">
            <v>822176135</v>
          </cell>
          <cell r="B11990" t="str">
            <v>HALTEBLECH FÜR SENSOR FÜR KB-ZUFÜHREINHEIT</v>
          </cell>
          <cell r="C11990">
            <v>0</v>
          </cell>
          <cell r="D11990">
            <v>18.8</v>
          </cell>
          <cell r="E11990">
            <v>18.8</v>
          </cell>
        </row>
        <row r="11991">
          <cell r="A11991" t="str">
            <v>822176136</v>
          </cell>
          <cell r="B11991" t="str">
            <v>HÜLSE FÜR KB-NIEDERHALTER</v>
          </cell>
          <cell r="C11991">
            <v>0</v>
          </cell>
          <cell r="D11991">
            <v>8.8000000000000007</v>
          </cell>
          <cell r="E11991">
            <v>8.8000000000000007</v>
          </cell>
        </row>
        <row r="11992">
          <cell r="A11992" t="str">
            <v>822176137</v>
          </cell>
          <cell r="B11992" t="str">
            <v>SCHRAUBE - BEARBEITET FÜR KB-NIEDERHALTER</v>
          </cell>
          <cell r="C11992">
            <v>0</v>
          </cell>
          <cell r="D11992">
            <v>3.25</v>
          </cell>
          <cell r="E11992">
            <v>3.25</v>
          </cell>
        </row>
        <row r="11993">
          <cell r="A11993" t="str">
            <v>822176138</v>
          </cell>
          <cell r="B11993" t="str">
            <v>FEDERBLECH KB-ZUFÜHREINHEIT</v>
          </cell>
          <cell r="C11993">
            <v>0</v>
          </cell>
          <cell r="D11993">
            <v>125</v>
          </cell>
          <cell r="E11993">
            <v>125</v>
          </cell>
        </row>
        <row r="11994">
          <cell r="A11994" t="str">
            <v>822176139</v>
          </cell>
          <cell r="B11994" t="str">
            <v>HALTEWINKEL 1 FÜR KB-ZUFÜHREINHEIT</v>
          </cell>
          <cell r="C11994">
            <v>0</v>
          </cell>
          <cell r="D11994">
            <v>8</v>
          </cell>
          <cell r="E11994">
            <v>8</v>
          </cell>
        </row>
        <row r="11995">
          <cell r="A11995" t="str">
            <v>822176140</v>
          </cell>
          <cell r="B11995" t="str">
            <v>STREBE 1 FÜR KB-FÜHRUNG 1</v>
          </cell>
          <cell r="C11995">
            <v>0</v>
          </cell>
          <cell r="D11995">
            <v>17.5</v>
          </cell>
          <cell r="E11995">
            <v>17.5</v>
          </cell>
        </row>
        <row r="11996">
          <cell r="A11996" t="str">
            <v>822176141</v>
          </cell>
          <cell r="B11996" t="str">
            <v>KB-FÜHRUNG FÜR MITTENANTRIEB</v>
          </cell>
          <cell r="C11996">
            <v>0</v>
          </cell>
          <cell r="D11996">
            <v>12</v>
          </cell>
          <cell r="E11996">
            <v>12</v>
          </cell>
        </row>
        <row r="11997">
          <cell r="A11997" t="str">
            <v>822176142</v>
          </cell>
          <cell r="B11997" t="str">
            <v>HANDSCHUTZ-SCHEIBE FÜR KB-ZUFÜHREINHEIT</v>
          </cell>
          <cell r="C11997">
            <v>0</v>
          </cell>
          <cell r="D11997">
            <v>75</v>
          </cell>
          <cell r="E11997">
            <v>75</v>
          </cell>
        </row>
        <row r="11998">
          <cell r="A11998" t="str">
            <v>822176143</v>
          </cell>
          <cell r="B11998" t="str">
            <v>HALTEWINKEL 2 FÜR KB-ZUFÜHREINHEIT</v>
          </cell>
          <cell r="C11998">
            <v>0</v>
          </cell>
          <cell r="D11998">
            <v>18</v>
          </cell>
          <cell r="E11998">
            <v>18</v>
          </cell>
        </row>
        <row r="11999">
          <cell r="A11999" t="str">
            <v>822176144</v>
          </cell>
          <cell r="B11999" t="str">
            <v>STREBE 2 FÜR KB-FÜHRUNG 2</v>
          </cell>
          <cell r="C11999">
            <v>2.8333333333333335</v>
          </cell>
          <cell r="D11999">
            <v>0.91446871597991497</v>
          </cell>
          <cell r="E11999">
            <v>9.1644687159799147</v>
          </cell>
        </row>
        <row r="12000">
          <cell r="A12000" t="str">
            <v>822176146</v>
          </cell>
          <cell r="B12000" t="str">
            <v>RUTSCHSTANGE FÜR KB-ZUFÜHREINHEIT</v>
          </cell>
          <cell r="C12000">
            <v>0</v>
          </cell>
          <cell r="D12000">
            <v>24</v>
          </cell>
          <cell r="E12000">
            <v>24</v>
          </cell>
        </row>
        <row r="12001">
          <cell r="A12001" t="str">
            <v>822176148</v>
          </cell>
          <cell r="B12001" t="str">
            <v>TRÄGERPROFIL L=215,34 FÜR KONSOLE</v>
          </cell>
          <cell r="C12001"/>
          <cell r="D12001">
            <v>21</v>
          </cell>
          <cell r="E12001">
            <v>21</v>
          </cell>
        </row>
        <row r="12002">
          <cell r="A12002" t="str">
            <v>822176149</v>
          </cell>
          <cell r="B12002" t="str">
            <v>FLANSCHPLATTE 2 FÜR KONSOLE</v>
          </cell>
          <cell r="C12002"/>
          <cell r="D12002">
            <v>65</v>
          </cell>
          <cell r="E12002">
            <v>65</v>
          </cell>
        </row>
        <row r="12003">
          <cell r="A12003" t="str">
            <v>822176150</v>
          </cell>
          <cell r="B12003" t="str">
            <v>V_RILLENSTAUSCHNECKE L=320 LINKSGÄNGIG</v>
          </cell>
          <cell r="C12003">
            <v>1.5</v>
          </cell>
          <cell r="D12003">
            <v>60.18</v>
          </cell>
          <cell r="E12003">
            <v>66.680000000000007</v>
          </cell>
        </row>
        <row r="12004">
          <cell r="A12004" t="str">
            <v>822176151</v>
          </cell>
          <cell r="B12004" t="str">
            <v>V_RILLENSTAUSCHNECKE L=440 LINKSGÄNGIG</v>
          </cell>
          <cell r="C12004">
            <v>0</v>
          </cell>
          <cell r="D12004">
            <v>91.08</v>
          </cell>
          <cell r="E12004">
            <v>91.08</v>
          </cell>
        </row>
        <row r="12005">
          <cell r="A12005" t="str">
            <v>822176152</v>
          </cell>
          <cell r="B12005" t="str">
            <v>V_RILLENSTAUSCHNECKE L=1300 LINKSGÄNGIG</v>
          </cell>
          <cell r="C12005">
            <v>0</v>
          </cell>
          <cell r="D12005">
            <v>269.10000000000002</v>
          </cell>
          <cell r="E12005">
            <v>269.10000000000002</v>
          </cell>
        </row>
        <row r="12006">
          <cell r="A12006" t="str">
            <v>822176154</v>
          </cell>
          <cell r="B12006" t="str">
            <v>IMPULSGEBERBLECH F. FÖRDERSCHNECKE F.</v>
          </cell>
          <cell r="C12006">
            <v>0</v>
          </cell>
          <cell r="D12006">
            <v>12.5</v>
          </cell>
          <cell r="E12006">
            <v>12.5</v>
          </cell>
        </row>
        <row r="12007">
          <cell r="A12007" t="str">
            <v>822176155</v>
          </cell>
          <cell r="B12007" t="str">
            <v>LASCHE FÜR KB-FÖRDEREINHEIT KPL.</v>
          </cell>
          <cell r="C12007"/>
          <cell r="D12007">
            <v>8.4499999999999993</v>
          </cell>
          <cell r="E12007">
            <v>8.4499999999999993</v>
          </cell>
        </row>
        <row r="12008">
          <cell r="A12008" t="str">
            <v>822176156</v>
          </cell>
          <cell r="B12008" t="str">
            <v>HEBEL FÜR NIEDERHALTER FÜR KB-FÖRDEREINHEIT KPL.</v>
          </cell>
          <cell r="C12008"/>
          <cell r="D12008">
            <v>17.899999999999999</v>
          </cell>
          <cell r="E12008">
            <v>17.899999999999999</v>
          </cell>
        </row>
        <row r="12009">
          <cell r="A12009" t="str">
            <v>822176157</v>
          </cell>
          <cell r="B12009" t="str">
            <v>FEDERDRAHT FÜR KB-ZUFÜHREINHEIT</v>
          </cell>
          <cell r="C12009">
            <v>0</v>
          </cell>
          <cell r="D12009">
            <v>119</v>
          </cell>
          <cell r="E12009">
            <v>119</v>
          </cell>
        </row>
        <row r="12010">
          <cell r="A12010" t="str">
            <v>822176158</v>
          </cell>
          <cell r="B12010" t="str">
            <v>LEISTE FÜR KB-ZUFÜHREINHEIT</v>
          </cell>
          <cell r="C12010">
            <v>0</v>
          </cell>
          <cell r="D12010">
            <v>27.3</v>
          </cell>
          <cell r="E12010">
            <v>27.3</v>
          </cell>
        </row>
        <row r="12011">
          <cell r="A12011" t="str">
            <v>822176159</v>
          </cell>
          <cell r="B12011" t="str">
            <v>V_HANDSCHUTZ 3</v>
          </cell>
          <cell r="C12011">
            <v>3.5</v>
          </cell>
          <cell r="D12011">
            <v>0.61499999999999999</v>
          </cell>
          <cell r="E12011">
            <v>9.1150000000000002</v>
          </cell>
        </row>
        <row r="12012">
          <cell r="A12012" t="str">
            <v>822176160</v>
          </cell>
          <cell r="B12012" t="str">
            <v xml:space="preserve">V_HANDSCHUTZ 2 </v>
          </cell>
          <cell r="C12012">
            <v>6.833333333333333</v>
          </cell>
          <cell r="D12012">
            <v>2.665</v>
          </cell>
          <cell r="E12012">
            <v>14.914999999999999</v>
          </cell>
        </row>
        <row r="12013">
          <cell r="A12013" t="str">
            <v>822176161</v>
          </cell>
          <cell r="B12013" t="str">
            <v>V_HANDSCHUTZ 1</v>
          </cell>
          <cell r="C12013">
            <v>3.5</v>
          </cell>
          <cell r="D12013">
            <v>1.0249999999999999</v>
          </cell>
          <cell r="E12013">
            <v>9.5249999999999986</v>
          </cell>
        </row>
        <row r="12014">
          <cell r="A12014" t="str">
            <v>822176170</v>
          </cell>
          <cell r="B12014" t="str">
            <v>STAUSCHNECKE 682 V.R.N.L. KB-VEREINZELNER L=1200</v>
          </cell>
          <cell r="C12014">
            <v>0</v>
          </cell>
          <cell r="D12014">
            <v>95</v>
          </cell>
          <cell r="E12014">
            <v>95</v>
          </cell>
        </row>
        <row r="12015">
          <cell r="A12015" t="str">
            <v>822176172</v>
          </cell>
          <cell r="B12015" t="str">
            <v>SPIRALHÜLSE L=400 FÜR KB-ZUFÜHREINHEIT</v>
          </cell>
          <cell r="C12015">
            <v>3.9167000000000001</v>
          </cell>
          <cell r="D12015">
            <v>65.45</v>
          </cell>
          <cell r="E12015">
            <v>69.366699999999994</v>
          </cell>
        </row>
        <row r="12016">
          <cell r="A12016" t="str">
            <v>822176173</v>
          </cell>
          <cell r="B12016" t="str">
            <v>V_TRAGROHR L=400 FÜR KB-ZUFÜHREINHEIT</v>
          </cell>
          <cell r="C12016">
            <v>2</v>
          </cell>
          <cell r="D12016">
            <v>3.4</v>
          </cell>
          <cell r="E12016">
            <v>5.4</v>
          </cell>
        </row>
        <row r="12017">
          <cell r="A12017" t="str">
            <v>822176174</v>
          </cell>
          <cell r="B12017" t="str">
            <v>NIEDERHALTER FÜR FÖRDERSCHNECKE FÜR</v>
          </cell>
          <cell r="C12017">
            <v>15</v>
          </cell>
          <cell r="D12017">
            <v>6.96</v>
          </cell>
          <cell r="E12017">
            <v>21.96</v>
          </cell>
        </row>
        <row r="12018">
          <cell r="A12018" t="str">
            <v>822176185</v>
          </cell>
          <cell r="B12018" t="str">
            <v>RILLENSTAUSCHNECKE - L=1380 MM MIT AUSDREHUNG F.</v>
          </cell>
          <cell r="C12018">
            <v>7.0833333333333321</v>
          </cell>
          <cell r="D12018">
            <v>207.62100000000001</v>
          </cell>
          <cell r="E12018">
            <v>214.70433333333332</v>
          </cell>
        </row>
        <row r="12019">
          <cell r="A12019" t="str">
            <v>822176186</v>
          </cell>
          <cell r="B12019" t="str">
            <v>RILLENSTAUSCHNECKE - L=335 MM</v>
          </cell>
          <cell r="C12019">
            <v>5.916666666666667</v>
          </cell>
          <cell r="D12019">
            <v>50.400750000000002</v>
          </cell>
          <cell r="E12019">
            <v>56.317416666666666</v>
          </cell>
        </row>
        <row r="12020">
          <cell r="A12020" t="str">
            <v>822176187</v>
          </cell>
          <cell r="B12020" t="str">
            <v>RILLENSTAUSCHNECKE - L=570 MM MIT AUSDREHUNG F.</v>
          </cell>
          <cell r="C12020">
            <v>7.0833333333333321</v>
          </cell>
          <cell r="D12020">
            <v>85.756500000000003</v>
          </cell>
          <cell r="E12020">
            <v>92.839833333333331</v>
          </cell>
        </row>
        <row r="12021">
          <cell r="A12021" t="str">
            <v>822176188</v>
          </cell>
          <cell r="B12021" t="str">
            <v>RILLENSTAUSCHNECKE - L=270 MM</v>
          </cell>
          <cell r="C12021">
            <v>5.916666666666667</v>
          </cell>
          <cell r="D12021">
            <v>40.621499999999997</v>
          </cell>
          <cell r="E12021">
            <v>46.538166666666662</v>
          </cell>
        </row>
        <row r="12022">
          <cell r="A12022" t="str">
            <v>822176210</v>
          </cell>
          <cell r="B12022" t="str">
            <v>VERBINDUNGSBLECH 30°</v>
          </cell>
          <cell r="C12022">
            <v>0</v>
          </cell>
          <cell r="D12022">
            <v>35</v>
          </cell>
          <cell r="E12022">
            <v>35</v>
          </cell>
        </row>
        <row r="12023">
          <cell r="A12023" t="str">
            <v>822176211</v>
          </cell>
          <cell r="B12023" t="str">
            <v>VERBINDUNGSBLECH 0°</v>
          </cell>
          <cell r="C12023">
            <v>0</v>
          </cell>
          <cell r="D12023">
            <v>35</v>
          </cell>
          <cell r="E12023">
            <v>35</v>
          </cell>
        </row>
        <row r="12024">
          <cell r="A12024" t="str">
            <v>822176216</v>
          </cell>
          <cell r="B12024" t="str">
            <v>RILLENSTAUSCHNECKE - L=210 MM</v>
          </cell>
          <cell r="C12024">
            <v>5.916666666666667</v>
          </cell>
          <cell r="D12024">
            <v>31.5945</v>
          </cell>
          <cell r="E12024">
            <v>37.511166666666661</v>
          </cell>
        </row>
        <row r="12025">
          <cell r="A12025" t="str">
            <v>822176217</v>
          </cell>
          <cell r="B12025" t="str">
            <v>RILLENSTAUSCHNECKE - L=726 MM MIT AUSDREHUNG F.</v>
          </cell>
          <cell r="C12025">
            <v>7.0833333333333321</v>
          </cell>
          <cell r="D12025">
            <v>109.22669999999999</v>
          </cell>
          <cell r="E12025">
            <v>116.31003333333334</v>
          </cell>
        </row>
        <row r="12026">
          <cell r="A12026" t="str">
            <v>822176220</v>
          </cell>
          <cell r="B12026" t="str">
            <v>RILLENSTAUSCHNECKE - L=170 MM</v>
          </cell>
          <cell r="C12026">
            <v>5.916666666666667</v>
          </cell>
          <cell r="D12026">
            <v>25.576499999999999</v>
          </cell>
          <cell r="E12026">
            <v>31.493166666666667</v>
          </cell>
        </row>
        <row r="12027">
          <cell r="A12027" t="str">
            <v>822176221</v>
          </cell>
          <cell r="B12027" t="str">
            <v>RILLENSTAUSCHNECKE - L=473 MM MIT AUSDREHUNG F.</v>
          </cell>
          <cell r="C12027">
            <v>7.0833333333333321</v>
          </cell>
          <cell r="D12027">
            <v>71.162850000000006</v>
          </cell>
          <cell r="E12027">
            <v>78.246183333333335</v>
          </cell>
        </row>
        <row r="12028">
          <cell r="A12028" t="str">
            <v>822176222</v>
          </cell>
          <cell r="B12028" t="str">
            <v xml:space="preserve">HFS NT V_RILLENSTAUSCHNECKE </v>
          </cell>
          <cell r="C12028">
            <v>0</v>
          </cell>
          <cell r="D12028">
            <v>257.91000000000003</v>
          </cell>
          <cell r="E12028">
            <v>257.91000000000003</v>
          </cell>
        </row>
        <row r="12029">
          <cell r="A12029" t="str">
            <v>822202001</v>
          </cell>
          <cell r="B12029" t="str">
            <v>P&amp;F FÖRDERER LINKS</v>
          </cell>
          <cell r="C12029">
            <v>33</v>
          </cell>
          <cell r="D12029">
            <v>582.08000000000004</v>
          </cell>
          <cell r="E12029">
            <v>620.08000000000004</v>
          </cell>
        </row>
        <row r="12030">
          <cell r="A12030" t="str">
            <v>822202002</v>
          </cell>
          <cell r="B12030" t="str">
            <v>P&amp;F FÖRDERER RECHTS</v>
          </cell>
          <cell r="C12030">
            <v>33</v>
          </cell>
          <cell r="D12030">
            <v>582.08000000000004</v>
          </cell>
          <cell r="E12030">
            <v>620.08000000000004</v>
          </cell>
        </row>
        <row r="12031">
          <cell r="A12031" t="str">
            <v>822204001</v>
          </cell>
          <cell r="B12031" t="str">
            <v>P&amp;F ANTRIEBSSTATION LINKS</v>
          </cell>
          <cell r="C12031">
            <v>12.5</v>
          </cell>
          <cell r="D12031">
            <v>247</v>
          </cell>
          <cell r="E12031">
            <v>262</v>
          </cell>
        </row>
        <row r="12032">
          <cell r="A12032" t="str">
            <v>822204002</v>
          </cell>
          <cell r="B12032" t="str">
            <v>P&amp;F ANTRIEBSSTATION RECHTS</v>
          </cell>
          <cell r="C12032">
            <v>12.5</v>
          </cell>
          <cell r="D12032">
            <v>247</v>
          </cell>
          <cell r="E12032">
            <v>262</v>
          </cell>
        </row>
        <row r="12033">
          <cell r="A12033" t="str">
            <v>822204021</v>
          </cell>
          <cell r="B12033" t="str">
            <v>P&amp;F UMLENKSTATION RECHTS</v>
          </cell>
          <cell r="C12033">
            <v>18</v>
          </cell>
          <cell r="D12033">
            <v>334.14</v>
          </cell>
          <cell r="E12033">
            <v>354.64</v>
          </cell>
        </row>
        <row r="12034">
          <cell r="A12034" t="str">
            <v>822204022</v>
          </cell>
          <cell r="B12034" t="str">
            <v>P&amp;F UMLENKSTATION LINKS</v>
          </cell>
          <cell r="C12034">
            <v>18</v>
          </cell>
          <cell r="D12034">
            <v>334.14</v>
          </cell>
          <cell r="E12034">
            <v>354.64</v>
          </cell>
        </row>
        <row r="12035">
          <cell r="A12035" t="str">
            <v>822204025</v>
          </cell>
          <cell r="B12035" t="str">
            <v>P&amp;F UMLENKRAD MIT ACHSE KPL.</v>
          </cell>
          <cell r="C12035">
            <v>6</v>
          </cell>
          <cell r="D12035">
            <v>71.06</v>
          </cell>
          <cell r="E12035">
            <v>77.06</v>
          </cell>
        </row>
        <row r="12036">
          <cell r="A12036" t="str">
            <v>822204031</v>
          </cell>
          <cell r="B12036" t="str">
            <v>P&amp;F KLINKE KPL. LINKS</v>
          </cell>
          <cell r="C12036">
            <v>3</v>
          </cell>
          <cell r="D12036">
            <v>36.212718840579711</v>
          </cell>
          <cell r="E12036">
            <v>39.212718840579711</v>
          </cell>
        </row>
        <row r="12037">
          <cell r="A12037" t="str">
            <v>822204032</v>
          </cell>
          <cell r="B12037" t="str">
            <v>P&amp;F KLINKE KPL. RECHTS</v>
          </cell>
          <cell r="C12037">
            <v>3</v>
          </cell>
          <cell r="D12037">
            <v>36.212718840579711</v>
          </cell>
          <cell r="E12037">
            <v>39.212718840579711</v>
          </cell>
        </row>
        <row r="12038">
          <cell r="A12038" t="str">
            <v>822204035</v>
          </cell>
          <cell r="B12038" t="str">
            <v xml:space="preserve">P&amp;F MITNEHMERKASSETTE KPL. LINKS </v>
          </cell>
          <cell r="C12038">
            <v>2.75</v>
          </cell>
          <cell r="D12038">
            <v>6.15</v>
          </cell>
          <cell r="E12038">
            <v>8.9</v>
          </cell>
        </row>
        <row r="12039">
          <cell r="A12039" t="str">
            <v>822204036</v>
          </cell>
          <cell r="B12039" t="str">
            <v xml:space="preserve">P&amp;F MITNEHMERKASSETTE KPL. RECHTS </v>
          </cell>
          <cell r="C12039">
            <v>2.75</v>
          </cell>
          <cell r="D12039">
            <v>6.15</v>
          </cell>
          <cell r="E12039">
            <v>8.9</v>
          </cell>
        </row>
        <row r="12040">
          <cell r="A12040" t="str">
            <v>822204101</v>
          </cell>
          <cell r="B12040" t="str">
            <v>P&amp;F KREIS-ANTRIEB-/SPANNSTATION LINKS</v>
          </cell>
          <cell r="C12040">
            <v>22</v>
          </cell>
          <cell r="D12040">
            <v>526.83000000000004</v>
          </cell>
          <cell r="E12040">
            <v>548.83000000000004</v>
          </cell>
        </row>
        <row r="12041">
          <cell r="A12041" t="str">
            <v>822204102</v>
          </cell>
          <cell r="B12041" t="str">
            <v>P&amp;F KREIS-ANTRIEB-/SPANNSTATION RECHTS</v>
          </cell>
          <cell r="C12041"/>
          <cell r="D12041"/>
          <cell r="E12041"/>
        </row>
        <row r="12042">
          <cell r="A12042" t="str">
            <v>822204303</v>
          </cell>
          <cell r="B12042" t="str">
            <v xml:space="preserve">P&amp;F STOPPER KPL. </v>
          </cell>
          <cell r="C12042">
            <v>8.5</v>
          </cell>
          <cell r="D12042">
            <v>222.44</v>
          </cell>
          <cell r="E12042">
            <v>230.94</v>
          </cell>
        </row>
        <row r="12043">
          <cell r="A12043" t="str">
            <v>822204305</v>
          </cell>
          <cell r="B12043" t="str">
            <v>P&amp;F RÜCKLAUFSPERRE KPL. LINKS</v>
          </cell>
          <cell r="C12043">
            <v>1.75</v>
          </cell>
          <cell r="D12043">
            <v>28.75748791208791</v>
          </cell>
          <cell r="E12043">
            <v>30.50748791208791</v>
          </cell>
        </row>
        <row r="12044">
          <cell r="A12044" t="str">
            <v>822204306</v>
          </cell>
          <cell r="B12044" t="str">
            <v>P&amp;F RÜCKLAUFSPERRE KPL. RECHTS</v>
          </cell>
          <cell r="C12044">
            <v>1.75</v>
          </cell>
          <cell r="D12044">
            <v>28.75748791208791</v>
          </cell>
          <cell r="E12044">
            <v>30.50748791208791</v>
          </cell>
        </row>
        <row r="12045">
          <cell r="A12045" t="str">
            <v>822204307</v>
          </cell>
          <cell r="B12045" t="str">
            <v>P&amp;F BÜRSTENBREMSE KPL.</v>
          </cell>
          <cell r="C12045">
            <v>5</v>
          </cell>
          <cell r="D12045">
            <v>3.9962</v>
          </cell>
          <cell r="E12045">
            <v>8.9962</v>
          </cell>
        </row>
        <row r="12046">
          <cell r="A12046" t="str">
            <v>822204320</v>
          </cell>
          <cell r="B12046" t="str">
            <v>P&amp;F SENSORIK UMLENKSTATION</v>
          </cell>
          <cell r="C12046">
            <v>3.5</v>
          </cell>
          <cell r="D12046">
            <v>10.71</v>
          </cell>
          <cell r="E12046">
            <v>14.21</v>
          </cell>
        </row>
        <row r="12047">
          <cell r="A12047" t="str">
            <v>822204321</v>
          </cell>
          <cell r="B12047" t="str">
            <v>VENTIL BISTABIL KPL. FÜR P&amp;F STOPPER</v>
          </cell>
          <cell r="C12047"/>
          <cell r="D12047"/>
          <cell r="E12047"/>
        </row>
        <row r="12048">
          <cell r="A12048" t="str">
            <v>822204401</v>
          </cell>
          <cell r="B12048" t="str">
            <v>ABHÄNGEHALTERUNG P&amp;F FÜR AP KPL.</v>
          </cell>
          <cell r="C12048">
            <v>0</v>
          </cell>
          <cell r="D12048">
            <v>3.3047</v>
          </cell>
          <cell r="E12048">
            <v>3.3047</v>
          </cell>
        </row>
        <row r="12049">
          <cell r="A12049" t="str">
            <v>822204402</v>
          </cell>
          <cell r="B12049" t="str">
            <v xml:space="preserve">P&amp;F HALTER FÜR GERADE STRECKEN KPL. </v>
          </cell>
          <cell r="C12049"/>
          <cell r="D12049"/>
          <cell r="E12049"/>
        </row>
        <row r="12050">
          <cell r="A12050" t="str">
            <v>822204403</v>
          </cell>
          <cell r="B12050" t="str">
            <v xml:space="preserve">P&amp;F HALTER FÜR BOGEN KPL. </v>
          </cell>
          <cell r="C12050"/>
          <cell r="D12050"/>
          <cell r="E12050"/>
        </row>
        <row r="12051">
          <cell r="A12051" t="str">
            <v>822204404</v>
          </cell>
          <cell r="B12051" t="str">
            <v>P&amp;F EINFAHRSCHUH KPL.</v>
          </cell>
          <cell r="C12051">
            <v>0</v>
          </cell>
          <cell r="D12051">
            <v>37.44</v>
          </cell>
          <cell r="E12051">
            <v>37.44</v>
          </cell>
        </row>
        <row r="12052">
          <cell r="A12052" t="str">
            <v>822204405</v>
          </cell>
          <cell r="B12052" t="str">
            <v>P&amp;F VERBINDUNGSELEMENT AM STOSS, KPL.</v>
          </cell>
          <cell r="C12052"/>
          <cell r="D12052"/>
          <cell r="E12052"/>
        </row>
        <row r="12053">
          <cell r="A12053" t="str">
            <v>822206001</v>
          </cell>
          <cell r="B12053" t="str">
            <v>P&amp;F KLINKENHALTER</v>
          </cell>
          <cell r="C12053">
            <v>0</v>
          </cell>
          <cell r="D12053">
            <v>49.046363636363637</v>
          </cell>
          <cell r="E12053">
            <v>49.046363636363637</v>
          </cell>
        </row>
        <row r="12054">
          <cell r="A12054" t="str">
            <v>822206002</v>
          </cell>
          <cell r="B12054" t="str">
            <v>P&amp;F KLINKE</v>
          </cell>
          <cell r="C12054">
            <v>0</v>
          </cell>
          <cell r="D12054">
            <v>0.53</v>
          </cell>
          <cell r="E12054">
            <v>0.53</v>
          </cell>
        </row>
        <row r="12055">
          <cell r="A12055" t="str">
            <v>822206004</v>
          </cell>
          <cell r="B12055" t="str">
            <v>VORLAUFSPERRE FÜR P&amp;F MITNEHMERKASSETTE</v>
          </cell>
          <cell r="C12055">
            <v>0</v>
          </cell>
          <cell r="D12055">
            <v>0.26</v>
          </cell>
          <cell r="E12055">
            <v>0.26</v>
          </cell>
        </row>
        <row r="12056">
          <cell r="A12056" t="str">
            <v>822206006</v>
          </cell>
          <cell r="B12056" t="str">
            <v>GEHÄUSE FÜR P&amp;F MITNEHMERKASSETTE</v>
          </cell>
          <cell r="C12056">
            <v>0</v>
          </cell>
          <cell r="D12056">
            <v>0.76</v>
          </cell>
          <cell r="E12056">
            <v>0.76</v>
          </cell>
        </row>
        <row r="12057">
          <cell r="A12057" t="str">
            <v>822206011</v>
          </cell>
          <cell r="B12057" t="str">
            <v>GRUNDPLATTE MOTORSTATION P&amp;F</v>
          </cell>
          <cell r="C12057">
            <v>0</v>
          </cell>
          <cell r="D12057">
            <v>115.5</v>
          </cell>
          <cell r="E12057">
            <v>115.5</v>
          </cell>
        </row>
        <row r="12058">
          <cell r="A12058" t="str">
            <v>822206012</v>
          </cell>
          <cell r="B12058" t="str">
            <v>SCHIEBEPLATTE OBEN P&amp;F</v>
          </cell>
          <cell r="C12058">
            <v>0</v>
          </cell>
          <cell r="D12058">
            <v>54.8</v>
          </cell>
          <cell r="E12058">
            <v>54.8</v>
          </cell>
        </row>
        <row r="12059">
          <cell r="A12059" t="str">
            <v>822206013</v>
          </cell>
          <cell r="B12059" t="str">
            <v>SCHIEBEPLATTE UNTEN P&amp;F</v>
          </cell>
          <cell r="C12059">
            <v>0</v>
          </cell>
          <cell r="D12059">
            <v>21.2</v>
          </cell>
          <cell r="E12059">
            <v>21.2</v>
          </cell>
        </row>
        <row r="12060">
          <cell r="A12060" t="str">
            <v>822206014</v>
          </cell>
          <cell r="B12060" t="str">
            <v>FEDERGEGENHALTER P&amp;F</v>
          </cell>
          <cell r="C12060">
            <v>0</v>
          </cell>
          <cell r="D12060">
            <v>17.8</v>
          </cell>
          <cell r="E12060">
            <v>17.8</v>
          </cell>
        </row>
        <row r="12061">
          <cell r="A12061" t="str">
            <v>822206015</v>
          </cell>
          <cell r="B12061" t="str">
            <v>KETTENGLEITSCHUH P&amp;F</v>
          </cell>
          <cell r="C12061">
            <v>0</v>
          </cell>
          <cell r="D12061">
            <v>47.85</v>
          </cell>
          <cell r="E12061">
            <v>47.85</v>
          </cell>
        </row>
        <row r="12062">
          <cell r="A12062" t="str">
            <v>822206016</v>
          </cell>
          <cell r="B12062" t="str">
            <v>ANTRIEBSWELLE P&amp;F</v>
          </cell>
          <cell r="C12062">
            <v>0</v>
          </cell>
          <cell r="D12062">
            <v>33</v>
          </cell>
          <cell r="E12062">
            <v>33</v>
          </cell>
        </row>
        <row r="12063">
          <cell r="A12063" t="str">
            <v>822206017</v>
          </cell>
          <cell r="B12063" t="str">
            <v>SCHUTZBLECH MOTORSTATION P&amp;F</v>
          </cell>
          <cell r="C12063">
            <v>0</v>
          </cell>
          <cell r="D12063">
            <v>50.5</v>
          </cell>
          <cell r="E12063">
            <v>50.5</v>
          </cell>
        </row>
        <row r="12064">
          <cell r="A12064" t="str">
            <v>822206018</v>
          </cell>
          <cell r="B12064" t="str">
            <v>UMLENKACHSE P&amp;F</v>
          </cell>
          <cell r="C12064">
            <v>0</v>
          </cell>
          <cell r="D12064">
            <v>20.5</v>
          </cell>
          <cell r="E12064">
            <v>20.5</v>
          </cell>
        </row>
        <row r="12065">
          <cell r="A12065" t="str">
            <v>822206019</v>
          </cell>
          <cell r="B12065" t="str">
            <v>KETTENRAD Z=26 5/8X3/8 FÜR UMLENKUNG P&amp;F</v>
          </cell>
          <cell r="C12065">
            <v>0</v>
          </cell>
          <cell r="D12065">
            <v>31.15</v>
          </cell>
          <cell r="E12065">
            <v>31.15</v>
          </cell>
        </row>
        <row r="12066">
          <cell r="A12066" t="str">
            <v>822206020</v>
          </cell>
          <cell r="B12066" t="str">
            <v>MOTORPLATTE FÜR P&amp;F ANTRIEBSSTATION L/R</v>
          </cell>
          <cell r="C12066">
            <v>0</v>
          </cell>
          <cell r="D12066">
            <v>103.4</v>
          </cell>
          <cell r="E12066">
            <v>103.4</v>
          </cell>
        </row>
        <row r="12067">
          <cell r="A12067" t="str">
            <v>822206021</v>
          </cell>
          <cell r="B12067" t="str">
            <v>MOTOR SCHUTZBLECH FÜR P&amp;F ANTRIEBSSTATION L/R</v>
          </cell>
          <cell r="C12067">
            <v>0</v>
          </cell>
          <cell r="D12067">
            <v>38.950000000000003</v>
          </cell>
          <cell r="E12067">
            <v>38.950000000000003</v>
          </cell>
        </row>
        <row r="12068">
          <cell r="A12068" t="str">
            <v>822206022</v>
          </cell>
          <cell r="B12068" t="str">
            <v>UMLENKPLATTE FÜR P&amp;F UMLENKSTATION L/R</v>
          </cell>
          <cell r="C12068">
            <v>0</v>
          </cell>
          <cell r="D12068">
            <v>122.2</v>
          </cell>
          <cell r="E12068">
            <v>122.2</v>
          </cell>
        </row>
        <row r="12069">
          <cell r="A12069" t="str">
            <v>822206023</v>
          </cell>
          <cell r="B12069" t="str">
            <v>UMLENKUNG SCHUTZBLECH FÜR P&amp;F UMLENKSTATION L/R</v>
          </cell>
          <cell r="C12069">
            <v>0</v>
          </cell>
          <cell r="D12069">
            <v>35.299999999999997</v>
          </cell>
          <cell r="E12069">
            <v>35.299999999999997</v>
          </cell>
        </row>
        <row r="12070">
          <cell r="A12070" t="str">
            <v>822206024</v>
          </cell>
          <cell r="B12070" t="str">
            <v>ANTRIEBSWELLE LANG FÜR P&amp;F ANTRIEBSSTATION L/R</v>
          </cell>
          <cell r="C12070">
            <v>0</v>
          </cell>
          <cell r="D12070">
            <v>44.2</v>
          </cell>
          <cell r="E12070">
            <v>44.2</v>
          </cell>
        </row>
        <row r="12071">
          <cell r="A12071" t="str">
            <v>822206025</v>
          </cell>
          <cell r="B12071" t="str">
            <v>KETTENEINLAUFPROFIL P&amp;F F. ANTRIEB R / UMLENKUNG R</v>
          </cell>
          <cell r="C12071">
            <v>0</v>
          </cell>
          <cell r="D12071">
            <v>72.25</v>
          </cell>
          <cell r="E12071">
            <v>72.25</v>
          </cell>
        </row>
        <row r="12072">
          <cell r="A12072" t="str">
            <v>822206026</v>
          </cell>
          <cell r="B12072" t="str">
            <v>KETTENEINLAUFPROFIL P&amp;F F. ANTRIEB L / UMLENKUNG L</v>
          </cell>
          <cell r="C12072">
            <v>0</v>
          </cell>
          <cell r="D12072">
            <v>77.040000000000006</v>
          </cell>
          <cell r="E12072">
            <v>77.040000000000006</v>
          </cell>
        </row>
        <row r="12073">
          <cell r="A12073" t="str">
            <v>822206027</v>
          </cell>
          <cell r="B12073" t="str">
            <v>SCHIEBER FÜR P&amp;F UMLENKUNG L/R</v>
          </cell>
          <cell r="C12073">
            <v>0</v>
          </cell>
          <cell r="D12073">
            <v>40.799999999999997</v>
          </cell>
          <cell r="E12073">
            <v>40.799999999999997</v>
          </cell>
        </row>
        <row r="12074">
          <cell r="A12074" t="str">
            <v>822206028</v>
          </cell>
          <cell r="B12074" t="str">
            <v>MOTOR ABSTANDSHALTER FÜR P&amp;F ANTRIEBSSTATION L/R</v>
          </cell>
          <cell r="C12074">
            <v>0</v>
          </cell>
          <cell r="D12074">
            <v>217.5</v>
          </cell>
          <cell r="E12074">
            <v>217.5</v>
          </cell>
        </row>
        <row r="12075">
          <cell r="A12075" t="str">
            <v>822206201</v>
          </cell>
          <cell r="B12075" t="str">
            <v>P&amp;F ALUPROFIL</v>
          </cell>
          <cell r="C12075">
            <v>0</v>
          </cell>
          <cell r="D12075">
            <v>7.16</v>
          </cell>
          <cell r="E12075">
            <v>7.16</v>
          </cell>
        </row>
        <row r="12076">
          <cell r="A12076" t="str">
            <v>822206202</v>
          </cell>
          <cell r="B12076" t="str">
            <v>P&amp;F GLEITLEISTE FÜR 5/8"X3/8" KETTE L=2m</v>
          </cell>
          <cell r="C12076">
            <v>0</v>
          </cell>
          <cell r="D12076">
            <v>12.425000000000001</v>
          </cell>
          <cell r="E12076">
            <v>12.425000000000001</v>
          </cell>
        </row>
        <row r="12077">
          <cell r="A12077" t="str">
            <v>822206203</v>
          </cell>
          <cell r="B12077" t="str">
            <v>P&amp;F VERDREHSICHERUNGSPROFIL FÜR TROLLEY-V</v>
          </cell>
          <cell r="C12077">
            <v>0</v>
          </cell>
          <cell r="D12077">
            <v>0</v>
          </cell>
          <cell r="E12077">
            <v>0</v>
          </cell>
        </row>
        <row r="12078">
          <cell r="A12078" t="str">
            <v>822206204</v>
          </cell>
          <cell r="B12078" t="str">
            <v>EINFAHRSCHUH IN P&amp;F-FÖRDERER</v>
          </cell>
          <cell r="C12078">
            <v>0</v>
          </cell>
          <cell r="D12078">
            <v>29.18</v>
          </cell>
          <cell r="E12078">
            <v>29.18</v>
          </cell>
        </row>
        <row r="12079">
          <cell r="A12079" t="str">
            <v>822206204_</v>
          </cell>
          <cell r="B12079" t="str">
            <v>EINFAHRSCHUH IN P&amp;F-FÖRDERER</v>
          </cell>
          <cell r="C12079">
            <v>0</v>
          </cell>
          <cell r="D12079">
            <v>34.54</v>
          </cell>
          <cell r="E12079">
            <v>34.54</v>
          </cell>
        </row>
        <row r="12080">
          <cell r="A12080" t="str">
            <v>822206207</v>
          </cell>
          <cell r="B12080" t="str">
            <v>P&amp;F-BOGEN GLEITLEISTE FÜR BOGEN</v>
          </cell>
          <cell r="C12080">
            <v>0</v>
          </cell>
          <cell r="D12080">
            <v>24.4</v>
          </cell>
          <cell r="E12080">
            <v>24.4</v>
          </cell>
        </row>
        <row r="12081">
          <cell r="A12081" t="str">
            <v>822206209</v>
          </cell>
          <cell r="B12081" t="str">
            <v>EINFAHRSCHUH IN P&amp;F-FÖRDERER</v>
          </cell>
          <cell r="C12081">
            <v>0</v>
          </cell>
          <cell r="D12081">
            <v>39</v>
          </cell>
          <cell r="E12081">
            <v>39</v>
          </cell>
        </row>
        <row r="12082">
          <cell r="A12082" t="str">
            <v>822206210</v>
          </cell>
          <cell r="B12082" t="str">
            <v>P&amp;F FÜHRUNGSPROFIL KURVE FÜR WEICHE</v>
          </cell>
          <cell r="C12082"/>
          <cell r="D12082"/>
          <cell r="E12082"/>
        </row>
        <row r="12083">
          <cell r="A12083" t="str">
            <v>822206211</v>
          </cell>
          <cell r="B12083" t="str">
            <v>P&amp;F ALUPROFIL FÜR FÖRDERER</v>
          </cell>
          <cell r="C12083">
            <v>2</v>
          </cell>
          <cell r="D12083">
            <v>1.07</v>
          </cell>
          <cell r="E12083">
            <v>3.07</v>
          </cell>
        </row>
        <row r="12084">
          <cell r="A12084" t="str">
            <v>822206223</v>
          </cell>
          <cell r="B12084" t="str">
            <v>P&amp;F INNENBOGEN 90° R556 - 626</v>
          </cell>
          <cell r="C12084">
            <v>9.5</v>
          </cell>
          <cell r="D12084">
            <v>91.596000000000004</v>
          </cell>
          <cell r="E12084">
            <v>111.096</v>
          </cell>
        </row>
        <row r="12085">
          <cell r="A12085" t="str">
            <v>822206224</v>
          </cell>
          <cell r="B12085" t="str">
            <v>P&amp;F INNENBOGEN 45° R556 - 372,5</v>
          </cell>
          <cell r="C12085"/>
          <cell r="D12085"/>
          <cell r="E12085"/>
        </row>
        <row r="12086">
          <cell r="A12086" t="str">
            <v>822206225</v>
          </cell>
          <cell r="B12086" t="str">
            <v>P&amp;F KREIS-INNENBOGEN 90° R556 - 626</v>
          </cell>
          <cell r="C12086"/>
          <cell r="D12086"/>
          <cell r="E12086"/>
        </row>
        <row r="12087">
          <cell r="A12087" t="str">
            <v>822206226</v>
          </cell>
          <cell r="B12087" t="str">
            <v>P&amp;F KREIS-INNENBOGEN 45° R556 - 372,5</v>
          </cell>
          <cell r="C12087"/>
          <cell r="D12087"/>
          <cell r="E12087"/>
        </row>
        <row r="12088">
          <cell r="A12088" t="str">
            <v>822206230</v>
          </cell>
          <cell r="B12088" t="str">
            <v>P&amp;F WEICHENBOGEN LINKS 67,5° R426</v>
          </cell>
          <cell r="C12088"/>
          <cell r="D12088"/>
          <cell r="E12088"/>
        </row>
        <row r="12089">
          <cell r="A12089" t="str">
            <v>822206231</v>
          </cell>
          <cell r="B12089" t="str">
            <v>P&amp;F WEICHENBOGEN RECHTS 67,5° R426</v>
          </cell>
          <cell r="C12089"/>
          <cell r="D12089"/>
          <cell r="E12089"/>
        </row>
        <row r="12090">
          <cell r="A12090" t="str">
            <v>822206232</v>
          </cell>
          <cell r="B12090" t="str">
            <v>P&amp;F KREIS-WEICHENBOGEN LINKS 67,5° R426</v>
          </cell>
          <cell r="C12090"/>
          <cell r="D12090"/>
          <cell r="E12090"/>
        </row>
        <row r="12091">
          <cell r="A12091" t="str">
            <v>822206233</v>
          </cell>
          <cell r="B12091" t="str">
            <v>P&amp;F KREIS-WEICHENBOGEN RECHTS 67,5° R426</v>
          </cell>
          <cell r="C12091"/>
          <cell r="D12091"/>
          <cell r="E12091"/>
        </row>
        <row r="12092">
          <cell r="A12092" t="str">
            <v>822206242</v>
          </cell>
          <cell r="B12092" t="str">
            <v>P&amp;F AUßENBOGEN 90° R704 - 874</v>
          </cell>
          <cell r="C12092">
            <v>9.75</v>
          </cell>
          <cell r="D12092">
            <v>107.76</v>
          </cell>
          <cell r="E12092">
            <v>127.51</v>
          </cell>
        </row>
        <row r="12093">
          <cell r="A12093" t="str">
            <v>822206243</v>
          </cell>
          <cell r="B12093" t="str">
            <v>P&amp;F AUßENBOGEN 90° R704 - 774</v>
          </cell>
          <cell r="C12093">
            <v>9.75</v>
          </cell>
          <cell r="D12093">
            <v>107.76</v>
          </cell>
          <cell r="E12093">
            <v>127.51</v>
          </cell>
        </row>
        <row r="12094">
          <cell r="A12094" t="str">
            <v>822206244</v>
          </cell>
          <cell r="B12094" t="str">
            <v>P&amp;F AUßENBOGEN 45° R704 - 413,5</v>
          </cell>
          <cell r="C12094"/>
          <cell r="D12094"/>
          <cell r="E12094"/>
        </row>
        <row r="12095">
          <cell r="A12095" t="str">
            <v>822206245</v>
          </cell>
          <cell r="B12095" t="str">
            <v>P&amp;F KREIS-AUßENBOGEN 90° R704 - 874</v>
          </cell>
          <cell r="C12095"/>
          <cell r="D12095"/>
          <cell r="E12095"/>
        </row>
        <row r="12096">
          <cell r="A12096" t="str">
            <v>822206246</v>
          </cell>
          <cell r="B12096" t="str">
            <v>P&amp;F KREIS-AUßENBOGEN 45° R704 - 413,5</v>
          </cell>
          <cell r="C12096"/>
          <cell r="D12096"/>
          <cell r="E12096"/>
        </row>
        <row r="12097">
          <cell r="A12097" t="str">
            <v>822206302</v>
          </cell>
          <cell r="B12097" t="str">
            <v>WIPPE FÜR P&amp;F STOPPER</v>
          </cell>
          <cell r="C12097">
            <v>0</v>
          </cell>
          <cell r="D12097">
            <v>127.1</v>
          </cell>
          <cell r="E12097">
            <v>127.1</v>
          </cell>
        </row>
        <row r="12098">
          <cell r="A12098" t="str">
            <v>822206304</v>
          </cell>
          <cell r="B12098" t="str">
            <v>KULISSE FÜR P&amp;F STOPPER</v>
          </cell>
          <cell r="C12098">
            <v>0</v>
          </cell>
          <cell r="D12098">
            <v>32.200000000000003</v>
          </cell>
          <cell r="E12098">
            <v>32.200000000000003</v>
          </cell>
        </row>
        <row r="12099">
          <cell r="A12099" t="str">
            <v>822206305</v>
          </cell>
          <cell r="B12099" t="str">
            <v>ZYLINDERVERBINDUNG FÜR P&amp;F STOPPER</v>
          </cell>
          <cell r="C12099">
            <v>0</v>
          </cell>
          <cell r="D12099">
            <v>9.6</v>
          </cell>
          <cell r="E12099">
            <v>9.6</v>
          </cell>
        </row>
        <row r="12100">
          <cell r="A12100" t="str">
            <v>822206306</v>
          </cell>
          <cell r="B12100" t="str">
            <v>STECKACHSE FÜR P&amp;F STOPPER</v>
          </cell>
          <cell r="C12100">
            <v>0</v>
          </cell>
          <cell r="D12100">
            <v>38.6</v>
          </cell>
          <cell r="E12100">
            <v>38.6</v>
          </cell>
        </row>
        <row r="12101">
          <cell r="A12101" t="str">
            <v>822206307</v>
          </cell>
          <cell r="B12101" t="str">
            <v>HALTER FÜR P&amp;F BÜRSTENBREMSE</v>
          </cell>
          <cell r="C12101">
            <v>0</v>
          </cell>
          <cell r="D12101">
            <v>5.3</v>
          </cell>
          <cell r="E12101">
            <v>5.3</v>
          </cell>
        </row>
        <row r="12102">
          <cell r="A12102" t="str">
            <v>822206310</v>
          </cell>
          <cell r="B12102" t="str">
            <v>P&amp;F RÜCKLAUFSPERRE</v>
          </cell>
          <cell r="C12102">
            <v>0</v>
          </cell>
          <cell r="D12102">
            <v>45.17</v>
          </cell>
          <cell r="E12102">
            <v>45.17</v>
          </cell>
        </row>
        <row r="12103">
          <cell r="A12103" t="str">
            <v>822206311</v>
          </cell>
          <cell r="B12103" t="str">
            <v>KLINKE FÜR RÜCKLAUFSPERRE P&amp;F</v>
          </cell>
          <cell r="C12103">
            <v>0</v>
          </cell>
          <cell r="D12103">
            <v>3.709090909090909</v>
          </cell>
          <cell r="E12103">
            <v>3.709090909090909</v>
          </cell>
        </row>
        <row r="12104">
          <cell r="A12104" t="str">
            <v>822206312</v>
          </cell>
          <cell r="B12104" t="str">
            <v>SENSORHALTER FÜR P&amp;F UMLENKSTATION</v>
          </cell>
          <cell r="C12104">
            <v>0</v>
          </cell>
          <cell r="D12104">
            <v>13.4</v>
          </cell>
          <cell r="E12104">
            <v>13.4</v>
          </cell>
        </row>
        <row r="12105">
          <cell r="A12105" t="str">
            <v>822206401</v>
          </cell>
          <cell r="B12105" t="str">
            <v>ABHÄNGEHALTERUNG P&amp;F FÜR AP</v>
          </cell>
          <cell r="C12105"/>
          <cell r="D12105"/>
          <cell r="E12105"/>
        </row>
        <row r="12106">
          <cell r="A12106" t="str">
            <v>822206403</v>
          </cell>
          <cell r="B12106" t="str">
            <v>HALTER FÜR P&amp;F-PROFIL</v>
          </cell>
          <cell r="C12106">
            <v>0</v>
          </cell>
          <cell r="D12106">
            <v>7.65</v>
          </cell>
          <cell r="E12106">
            <v>7.65</v>
          </cell>
        </row>
        <row r="12107">
          <cell r="A12107" t="str">
            <v>822206404</v>
          </cell>
          <cell r="B12107" t="str">
            <v xml:space="preserve">P&amp;F HALTER </v>
          </cell>
          <cell r="C12107">
            <v>0</v>
          </cell>
          <cell r="D12107">
            <v>76</v>
          </cell>
          <cell r="E12107">
            <v>76</v>
          </cell>
        </row>
        <row r="12108">
          <cell r="A12108" t="str">
            <v>822206405</v>
          </cell>
          <cell r="B12108" t="str">
            <v>KLOTZ FÜR P&amp;F STOPPER</v>
          </cell>
          <cell r="C12108">
            <v>0</v>
          </cell>
          <cell r="D12108">
            <v>34.97</v>
          </cell>
          <cell r="E12108">
            <v>34.97</v>
          </cell>
        </row>
        <row r="12109">
          <cell r="A12109" t="str">
            <v>822206406</v>
          </cell>
          <cell r="B12109" t="str">
            <v>P&amp;F STOPPER-MONTAGEPLATTE</v>
          </cell>
          <cell r="C12109">
            <v>0</v>
          </cell>
          <cell r="D12109">
            <v>36.92</v>
          </cell>
          <cell r="E12109">
            <v>36.92</v>
          </cell>
        </row>
        <row r="12110">
          <cell r="A12110" t="str">
            <v>822206407</v>
          </cell>
          <cell r="B12110" t="str">
            <v>P&amp;F STOPPER-ARM</v>
          </cell>
          <cell r="C12110">
            <v>0</v>
          </cell>
          <cell r="D12110">
            <v>28.9</v>
          </cell>
          <cell r="E12110">
            <v>28.9</v>
          </cell>
        </row>
        <row r="12111">
          <cell r="A12111" t="str">
            <v>822206408</v>
          </cell>
          <cell r="B12111" t="str">
            <v>P&amp;F STOPPER-KULISSE</v>
          </cell>
          <cell r="C12111">
            <v>0</v>
          </cell>
          <cell r="D12111">
            <v>24.03</v>
          </cell>
          <cell r="E12111">
            <v>24.03</v>
          </cell>
        </row>
        <row r="12112">
          <cell r="A12112" t="str">
            <v>822206409</v>
          </cell>
          <cell r="B12112" t="str">
            <v>P&amp;F STOPPER-WELLE</v>
          </cell>
          <cell r="C12112">
            <v>0</v>
          </cell>
          <cell r="D12112">
            <v>13.5</v>
          </cell>
          <cell r="E12112">
            <v>13.5</v>
          </cell>
        </row>
        <row r="12113">
          <cell r="A12113" t="str">
            <v>822216001</v>
          </cell>
          <cell r="B12113" t="str">
            <v>GABEL LINKS FÜR POWER &amp; FREE</v>
          </cell>
          <cell r="C12113">
            <v>0</v>
          </cell>
          <cell r="D12113">
            <v>0.4</v>
          </cell>
          <cell r="E12113">
            <v>0.4</v>
          </cell>
        </row>
        <row r="12114">
          <cell r="A12114" t="str">
            <v>822216002</v>
          </cell>
          <cell r="B12114" t="str">
            <v>GABEL RECHTS FÜR POWER &amp; FREE</v>
          </cell>
          <cell r="C12114">
            <v>0</v>
          </cell>
          <cell r="D12114">
            <v>0.4</v>
          </cell>
          <cell r="E12114">
            <v>0.4</v>
          </cell>
        </row>
        <row r="12115">
          <cell r="A12115" t="str">
            <v>822416063</v>
          </cell>
          <cell r="B12115" t="str">
            <v>HFS NT MITNEHMERFINGER F.BT (FÖRDERR.V.L.N.R.)</v>
          </cell>
          <cell r="C12115"/>
          <cell r="D12115">
            <v>0.42180000000000001</v>
          </cell>
          <cell r="E12115">
            <v>0.42180000000000001</v>
          </cell>
        </row>
        <row r="12116">
          <cell r="A12116" t="str">
            <v>822416068</v>
          </cell>
          <cell r="B12116" t="str">
            <v>HFS NT MITNEHMERFINGER F.BT (FÖRDERR.V.R.N.L.)</v>
          </cell>
          <cell r="C12116">
            <v>0</v>
          </cell>
          <cell r="D12116">
            <v>0.42180000000000001</v>
          </cell>
          <cell r="E12116">
            <v>0.42180000000000001</v>
          </cell>
        </row>
        <row r="12117">
          <cell r="A12117" t="str">
            <v>822416088</v>
          </cell>
          <cell r="B12117" t="str">
            <v>UMLENKKETTENRAD</v>
          </cell>
          <cell r="C12117">
            <v>11.666666666666666</v>
          </cell>
          <cell r="D12117">
            <v>13.21</v>
          </cell>
          <cell r="E12117">
            <v>27.793333333333333</v>
          </cell>
        </row>
        <row r="12118">
          <cell r="A12118" t="str">
            <v>822416091</v>
          </cell>
          <cell r="B12118" t="str">
            <v>LAUFSCHIENE X-WEICHE 2. VERS.</v>
          </cell>
          <cell r="C12118">
            <v>11.25</v>
          </cell>
          <cell r="D12118">
            <v>20.081</v>
          </cell>
          <cell r="E12118">
            <v>36.747666666666667</v>
          </cell>
        </row>
        <row r="12119">
          <cell r="A12119" t="str">
            <v>822416095</v>
          </cell>
          <cell r="B12119" t="str">
            <v>UMFAHRUNGSBOGEN EINLAUF LINKS X-WEICHE (2.VERSION)</v>
          </cell>
          <cell r="C12119">
            <v>0</v>
          </cell>
          <cell r="D12119">
            <v>166.85</v>
          </cell>
          <cell r="E12119">
            <v>166.85</v>
          </cell>
        </row>
        <row r="12120">
          <cell r="A12120" t="str">
            <v>822416096</v>
          </cell>
          <cell r="B12120" t="str">
            <v>UMFAHRUNGSBOGEN EINLAUF RECHTS X-WEICHE</v>
          </cell>
          <cell r="C12120">
            <v>0</v>
          </cell>
          <cell r="D12120">
            <v>166.85</v>
          </cell>
          <cell r="E12120">
            <v>166.85</v>
          </cell>
        </row>
        <row r="12121">
          <cell r="A12121" t="str">
            <v>822416097</v>
          </cell>
          <cell r="B12121" t="str">
            <v>UMFAHRUNGSBOGEN AUSLAUF RECHTS X-WEICHE</v>
          </cell>
          <cell r="C12121">
            <v>0</v>
          </cell>
          <cell r="D12121">
            <v>166.85</v>
          </cell>
          <cell r="E12121">
            <v>166.85</v>
          </cell>
        </row>
        <row r="12122">
          <cell r="A12122" t="str">
            <v>822416098</v>
          </cell>
          <cell r="B12122" t="str">
            <v>UMFAHRUNGSBOGEN AUSLAUF LINKS X-WEICHE (2.VERSION)</v>
          </cell>
          <cell r="C12122">
            <v>0</v>
          </cell>
          <cell r="D12122">
            <v>166.85</v>
          </cell>
          <cell r="E12122">
            <v>166.85</v>
          </cell>
        </row>
        <row r="12123">
          <cell r="A12123" t="str">
            <v>822416099</v>
          </cell>
          <cell r="B12123" t="str">
            <v>ANHÄNGEKLOTZ FÜR X-WEICHE - 2.VERS.</v>
          </cell>
          <cell r="C12123"/>
          <cell r="D12123">
            <v>11.76</v>
          </cell>
          <cell r="E12123">
            <v>11.76</v>
          </cell>
        </row>
        <row r="12124">
          <cell r="A12124" t="str">
            <v>822416100</v>
          </cell>
          <cell r="B12124" t="str">
            <v>VERBINDUNGSBÜGEL FÜR X-WEICHE</v>
          </cell>
          <cell r="C12124"/>
          <cell r="D12124">
            <v>8.44</v>
          </cell>
          <cell r="E12124">
            <v>8.44</v>
          </cell>
        </row>
        <row r="12125">
          <cell r="A12125" t="str">
            <v>822416101</v>
          </cell>
          <cell r="B12125" t="str">
            <v>BLECHWANNE FÜR X-WEICHE - 2.VERS.</v>
          </cell>
          <cell r="C12125"/>
          <cell r="D12125">
            <v>39.369999999999997</v>
          </cell>
          <cell r="E12125">
            <v>39.369999999999997</v>
          </cell>
        </row>
        <row r="12126">
          <cell r="A12126" t="str">
            <v>822416102</v>
          </cell>
          <cell r="B12126" t="str">
            <v>BLECHSTREIFEN FÜR X-WEICHE - 2. VERS.</v>
          </cell>
          <cell r="C12126"/>
          <cell r="D12126">
            <v>8.59</v>
          </cell>
          <cell r="E12126">
            <v>8.59</v>
          </cell>
        </row>
        <row r="12127">
          <cell r="A12127" t="str">
            <v>822416103</v>
          </cell>
          <cell r="B12127" t="str">
            <v>NUTENSTEIN FÜR X-WEICHE - 2.VERS.</v>
          </cell>
          <cell r="C12127"/>
          <cell r="D12127">
            <v>6.14</v>
          </cell>
          <cell r="E12127">
            <v>6.14</v>
          </cell>
        </row>
        <row r="12128">
          <cell r="A12128" t="str">
            <v>822416104</v>
          </cell>
          <cell r="B12128" t="str">
            <v>X-WEICHEN-SCHENKEL - 2. VERS.</v>
          </cell>
          <cell r="C12128"/>
          <cell r="D12128">
            <v>45</v>
          </cell>
          <cell r="E12128">
            <v>45</v>
          </cell>
        </row>
        <row r="12129">
          <cell r="A12129" t="str">
            <v>822434022</v>
          </cell>
          <cell r="B12129" t="str">
            <v>BT-AUFNAHME V.L.N.R. KPL.= 822 436 110</v>
          </cell>
          <cell r="C12129"/>
          <cell r="D12129"/>
          <cell r="E12129"/>
        </row>
        <row r="12130">
          <cell r="A12130" t="str">
            <v>822434023</v>
          </cell>
          <cell r="B12130" t="str">
            <v>BT-AUFNAHME V.R.N.L. KPL.= 822 436 111</v>
          </cell>
          <cell r="C12130"/>
          <cell r="D12130"/>
          <cell r="E12130"/>
        </row>
        <row r="12131">
          <cell r="A12131" t="str">
            <v>822436070</v>
          </cell>
          <cell r="B12131" t="str">
            <v>BT-AUFNAHME V.L.N.R.</v>
          </cell>
          <cell r="C12131">
            <v>0</v>
          </cell>
          <cell r="D12131">
            <v>1.2</v>
          </cell>
          <cell r="E12131">
            <v>1.2</v>
          </cell>
        </row>
        <row r="12132">
          <cell r="A12132" t="str">
            <v>822436092</v>
          </cell>
          <cell r="B12132" t="str">
            <v>HFS NT BÜGELTRÄGER-NIEDERHALTER F.AUFNAHMEKOPF</v>
          </cell>
          <cell r="C12132">
            <v>0</v>
          </cell>
          <cell r="D12132">
            <v>59.6</v>
          </cell>
          <cell r="E12132">
            <v>59.6</v>
          </cell>
        </row>
        <row r="12133">
          <cell r="A12133" t="str">
            <v>822436110</v>
          </cell>
          <cell r="B12133" t="str">
            <v>BT-AUFNAHME V.L.N.R. BEARB. LINKS NACH RECHTS</v>
          </cell>
          <cell r="C12133">
            <v>0</v>
          </cell>
          <cell r="D12133">
            <v>1.55</v>
          </cell>
          <cell r="E12133">
            <v>1.55</v>
          </cell>
        </row>
        <row r="12134">
          <cell r="A12134" t="str">
            <v>822436111</v>
          </cell>
          <cell r="B12134" t="str">
            <v>BT-AUFNAHME V.R.N.L. BEARB. RECHTS NACH LINKS</v>
          </cell>
          <cell r="C12134">
            <v>0</v>
          </cell>
          <cell r="D12134">
            <v>1.55</v>
          </cell>
          <cell r="E12134">
            <v>1.55</v>
          </cell>
        </row>
        <row r="12135">
          <cell r="A12135" t="str">
            <v>822476001</v>
          </cell>
          <cell r="B12135" t="str">
            <v>BÜGELTRÄGER-FIXIERTEIL LINKS F. VERTEILFÖRDERER</v>
          </cell>
          <cell r="C12135">
            <v>0</v>
          </cell>
          <cell r="D12135">
            <v>0.7</v>
          </cell>
          <cell r="E12135">
            <v>0.7</v>
          </cell>
        </row>
        <row r="12136">
          <cell r="A12136" t="str">
            <v>822476002</v>
          </cell>
          <cell r="B12136" t="str">
            <v>BÜGELTRÄGER-FIXIERTEIL RECHTS F. VERTEILFÖRDERER</v>
          </cell>
          <cell r="C12136">
            <v>0</v>
          </cell>
          <cell r="D12136">
            <v>0.57999999999999996</v>
          </cell>
          <cell r="E12136">
            <v>0.57999999999999996</v>
          </cell>
        </row>
        <row r="12137">
          <cell r="A12137" t="str">
            <v>822476006</v>
          </cell>
          <cell r="B12137" t="str">
            <v>WEICHENSCHENKEL FÜR SCHENKELWEICHE HFS 2100 NT</v>
          </cell>
          <cell r="C12137">
            <v>0</v>
          </cell>
          <cell r="D12137">
            <v>65</v>
          </cell>
          <cell r="E12137">
            <v>65</v>
          </cell>
        </row>
        <row r="12138">
          <cell r="A12138" t="str">
            <v>822506008</v>
          </cell>
          <cell r="B12138" t="str">
            <v>P&amp;F ANTRIEBSRAD - MOTORSTATION</v>
          </cell>
          <cell r="C12138">
            <v>0</v>
          </cell>
          <cell r="D12138">
            <v>81.5</v>
          </cell>
          <cell r="E12138">
            <v>81.5</v>
          </cell>
        </row>
        <row r="12139">
          <cell r="A12139" t="str">
            <v>822506010</v>
          </cell>
          <cell r="B12139" t="str">
            <v>P&amp;F RUTSCHNABE - MOTORSTATION --&gt; SSG BEARB.</v>
          </cell>
          <cell r="C12139">
            <v>0</v>
          </cell>
          <cell r="D12139">
            <v>106.18</v>
          </cell>
          <cell r="E12139">
            <v>106.18</v>
          </cell>
        </row>
        <row r="12140">
          <cell r="A12140" t="str">
            <v>822996075</v>
          </cell>
          <cell r="B12140" t="str">
            <v>TEF-MITNEHMERFINGER (EINSATZ) SHORE-HÄRTE 75</v>
          </cell>
          <cell r="C12140">
            <v>0</v>
          </cell>
          <cell r="D12140">
            <v>0.49</v>
          </cell>
          <cell r="E12140">
            <v>0.49</v>
          </cell>
        </row>
        <row r="12141">
          <cell r="A12141" t="str">
            <v>822996095</v>
          </cell>
          <cell r="B12141" t="str">
            <v>TEF-MITNEHMERFINGER (EINSATZ) SHORE-HÄRTE 95</v>
          </cell>
          <cell r="C12141">
            <v>0</v>
          </cell>
          <cell r="D12141">
            <v>1.25</v>
          </cell>
          <cell r="E12141">
            <v>1.25</v>
          </cell>
        </row>
        <row r="12142">
          <cell r="A12142" t="str">
            <v>822996096</v>
          </cell>
          <cell r="B12142" t="str">
            <v>STELLFINGER FÜR KOPPELHAKENSTELLER</v>
          </cell>
          <cell r="C12142">
            <v>0</v>
          </cell>
          <cell r="D12142">
            <v>7.2</v>
          </cell>
          <cell r="E12142">
            <v>7.2</v>
          </cell>
        </row>
        <row r="12143">
          <cell r="A12143" t="str">
            <v>824004004</v>
          </cell>
          <cell r="B12143" t="str">
            <v>FEDERBOLZEN F. SCHWENKSCHIENE</v>
          </cell>
          <cell r="C12143">
            <v>0</v>
          </cell>
          <cell r="D12143">
            <v>33.75</v>
          </cell>
          <cell r="E12143">
            <v>33.75</v>
          </cell>
        </row>
        <row r="12144">
          <cell r="A12144" t="str">
            <v>824006024</v>
          </cell>
          <cell r="B12144" t="str">
            <v>lDRUCKBOLZEN F. FEDERBOLZEN F. SCHWENKSCHIENE</v>
          </cell>
          <cell r="C12144"/>
          <cell r="D12144"/>
          <cell r="E12144"/>
        </row>
        <row r="12145">
          <cell r="A12145" t="str">
            <v>824006025</v>
          </cell>
          <cell r="B12145" t="str">
            <v>FÜHRUNG F. FEDERBOLZEN F. SCHWENKSCHIENE</v>
          </cell>
          <cell r="C12145"/>
          <cell r="D12145"/>
          <cell r="E12145"/>
        </row>
        <row r="12146">
          <cell r="A12146" t="str">
            <v>824006026</v>
          </cell>
          <cell r="B12146" t="str">
            <v>KUGEL F. FEDERBOLZEN F. SCHWENKSCHIENE</v>
          </cell>
          <cell r="C12146"/>
          <cell r="D12146"/>
          <cell r="E12146"/>
        </row>
        <row r="12147">
          <cell r="A12147" t="str">
            <v>824012001</v>
          </cell>
          <cell r="B12147" t="str">
            <v>STAHLWEICHE W R 175/90° L-400</v>
          </cell>
          <cell r="C12147">
            <v>0</v>
          </cell>
          <cell r="D12147">
            <v>122.5</v>
          </cell>
          <cell r="E12147">
            <v>122.5</v>
          </cell>
        </row>
        <row r="12148">
          <cell r="A12148" t="str">
            <v>824012002</v>
          </cell>
          <cell r="B12148" t="str">
            <v>STAHLWEICHE W R 175/90° R-400</v>
          </cell>
          <cell r="C12148">
            <v>0</v>
          </cell>
          <cell r="D12148">
            <v>122.5</v>
          </cell>
          <cell r="E12148">
            <v>122.5</v>
          </cell>
        </row>
        <row r="12149">
          <cell r="A12149" t="str">
            <v>824012003</v>
          </cell>
          <cell r="B12149" t="str">
            <v>STAHLWEICHE W R 175/45° L-400</v>
          </cell>
          <cell r="C12149">
            <v>0</v>
          </cell>
          <cell r="D12149">
            <v>135</v>
          </cell>
          <cell r="E12149">
            <v>135</v>
          </cell>
        </row>
        <row r="12150">
          <cell r="A12150" t="str">
            <v>824012004</v>
          </cell>
          <cell r="B12150" t="str">
            <v>STAHLWEICHE W R 175/45° R-400</v>
          </cell>
          <cell r="C12150">
            <v>0</v>
          </cell>
          <cell r="D12150">
            <v>135</v>
          </cell>
          <cell r="E12150">
            <v>135</v>
          </cell>
        </row>
        <row r="12151">
          <cell r="A12151" t="str">
            <v>824016001</v>
          </cell>
          <cell r="B12151" t="str">
            <v>WINKEL FÜR GRUNDKÖRPER DER W R175/90° R-400</v>
          </cell>
          <cell r="C12151"/>
          <cell r="D12151"/>
          <cell r="E12151"/>
        </row>
        <row r="12152">
          <cell r="A12152" t="str">
            <v>824016002</v>
          </cell>
          <cell r="B12152" t="str">
            <v>WEICHENSCHENKEL M. SCHALTELEMENT GESCHW. W</v>
          </cell>
          <cell r="C12152"/>
          <cell r="D12152"/>
          <cell r="E12152"/>
        </row>
        <row r="12153">
          <cell r="A12153" t="str">
            <v>824016003</v>
          </cell>
          <cell r="B12153" t="str">
            <v>RÜCKLAUFSPERRE W R175/90° R-400</v>
          </cell>
          <cell r="C12153"/>
          <cell r="D12153"/>
          <cell r="E12153"/>
        </row>
        <row r="12154">
          <cell r="A12154" t="str">
            <v>824016004</v>
          </cell>
          <cell r="B12154" t="str">
            <v>ANSCHLAG W R175/90° R-400</v>
          </cell>
          <cell r="C12154"/>
          <cell r="D12154"/>
          <cell r="E12154"/>
        </row>
        <row r="12155">
          <cell r="A12155" t="str">
            <v>824016005</v>
          </cell>
          <cell r="B12155" t="str">
            <v>ENDLAGENPOSITIONIERUNG HÜLSE AUSSEN W R175/90°</v>
          </cell>
          <cell r="C12155"/>
          <cell r="D12155"/>
          <cell r="E12155"/>
        </row>
        <row r="12156">
          <cell r="A12156" t="str">
            <v>824016006</v>
          </cell>
          <cell r="B12156" t="str">
            <v>ENDLAGENPOSITIONIERUNG HÜLSE INNEN W R175/90°</v>
          </cell>
          <cell r="C12156"/>
          <cell r="D12156"/>
          <cell r="E12156"/>
        </row>
        <row r="12157">
          <cell r="A12157" t="str">
            <v>824016007</v>
          </cell>
          <cell r="B12157" t="str">
            <v>DISTANZRING D=16, D=10, T=8  WR175/90° R-400</v>
          </cell>
          <cell r="C12157"/>
          <cell r="D12157"/>
          <cell r="E12157"/>
        </row>
        <row r="12158">
          <cell r="A12158" t="str">
            <v>824016008</v>
          </cell>
          <cell r="B12158" t="str">
            <v>GRUNDKÖRPER GESCHW. W R175/90ø L-400</v>
          </cell>
          <cell r="C12158"/>
          <cell r="D12158"/>
          <cell r="E12158"/>
        </row>
        <row r="12159">
          <cell r="A12159" t="str">
            <v>824016009</v>
          </cell>
          <cell r="B12159" t="str">
            <v>WEICHENSCHENKEL M. SCHALTELEMENT GESCHW. W</v>
          </cell>
          <cell r="C12159"/>
          <cell r="D12159"/>
          <cell r="E12159"/>
        </row>
        <row r="12160">
          <cell r="A12160" t="str">
            <v>824016010</v>
          </cell>
          <cell r="B12160" t="str">
            <v>RÜCKLAUFSPERRE W R175/90° L-400</v>
          </cell>
          <cell r="C12160"/>
          <cell r="D12160"/>
          <cell r="E12160"/>
        </row>
        <row r="12161">
          <cell r="A12161" t="str">
            <v>824016011</v>
          </cell>
          <cell r="B12161" t="str">
            <v>RÜCKLAUFSPERRE WL R175/45° -400</v>
          </cell>
          <cell r="C12161">
            <v>0</v>
          </cell>
          <cell r="D12161">
            <v>99</v>
          </cell>
          <cell r="E12161">
            <v>99</v>
          </cell>
        </row>
        <row r="12162">
          <cell r="A12162" t="str">
            <v>824016012</v>
          </cell>
          <cell r="B12162" t="str">
            <v>RÜCKLAUFSPERRE WR R175/45° -400</v>
          </cell>
          <cell r="C12162"/>
          <cell r="D12162"/>
          <cell r="E12162"/>
        </row>
        <row r="12163">
          <cell r="A12163" t="str">
            <v>824016013</v>
          </cell>
          <cell r="B12163" t="str">
            <v>GRUNDKÖRPER GESCHW. WL R175/45° -400</v>
          </cell>
          <cell r="C12163"/>
          <cell r="D12163"/>
          <cell r="E12163"/>
        </row>
        <row r="12164">
          <cell r="A12164" t="str">
            <v>824016014</v>
          </cell>
          <cell r="B12164" t="str">
            <v>GRUNDKÖRPER GESCHW. WR R175/45° -400</v>
          </cell>
          <cell r="C12164"/>
          <cell r="D12164"/>
          <cell r="E12164"/>
        </row>
        <row r="12165">
          <cell r="A12165" t="str">
            <v>824016015</v>
          </cell>
          <cell r="B12165" t="str">
            <v>WEICHENSCHENKEL M. SCHALTELEMENT GESCHW. WL</v>
          </cell>
          <cell r="C12165"/>
          <cell r="D12165"/>
          <cell r="E12165"/>
        </row>
        <row r="12166">
          <cell r="A12166" t="str">
            <v>824016016</v>
          </cell>
          <cell r="B12166" t="str">
            <v>WEICHENSCHENKEL M. SCHALTELEMENT GESCHW. WR</v>
          </cell>
          <cell r="C12166"/>
          <cell r="D12166"/>
          <cell r="E12166"/>
        </row>
        <row r="12167">
          <cell r="A12167" t="str">
            <v>824024001</v>
          </cell>
          <cell r="B12167" t="str">
            <v>PNEUMATIKSATZ 220V KPL. FÜR WEICHE (STAHL)</v>
          </cell>
          <cell r="C12167"/>
          <cell r="D12167">
            <v>140.03460000000001</v>
          </cell>
          <cell r="E12167">
            <v>140.03460000000001</v>
          </cell>
        </row>
        <row r="12168">
          <cell r="A12168" t="str">
            <v>824024002</v>
          </cell>
          <cell r="B12168" t="str">
            <v>PNEUMATIKSATZ 24V KPL. FÜR WEICHE (STAHL)</v>
          </cell>
          <cell r="C12168">
            <v>7</v>
          </cell>
          <cell r="D12168">
            <v>320.93</v>
          </cell>
          <cell r="E12168">
            <v>330.43</v>
          </cell>
        </row>
        <row r="12169">
          <cell r="A12169" t="str">
            <v>824024003</v>
          </cell>
          <cell r="B12169" t="str">
            <v>PNEUMATIKSATZ 220V KPL. FÜR DW (STAHL)</v>
          </cell>
          <cell r="C12169">
            <v>7</v>
          </cell>
          <cell r="D12169">
            <v>152.73150643049937</v>
          </cell>
          <cell r="E12169">
            <v>159.73150643049937</v>
          </cell>
        </row>
        <row r="12170">
          <cell r="A12170" t="str">
            <v>824024004</v>
          </cell>
          <cell r="B12170" t="str">
            <v>PNEUMATIKSATZ 24V KPL. FÜR DW (STAHL)</v>
          </cell>
          <cell r="C12170">
            <v>7</v>
          </cell>
          <cell r="D12170">
            <v>234.94</v>
          </cell>
          <cell r="E12170">
            <v>244.44</v>
          </cell>
        </row>
        <row r="12171">
          <cell r="A12171" t="str">
            <v>824024011</v>
          </cell>
          <cell r="B12171" t="str">
            <v>PNEUMATIKSATZ 220V KPL. FÜR DRW(STAHL)</v>
          </cell>
          <cell r="C12171">
            <v>10</v>
          </cell>
          <cell r="D12171">
            <v>357.07619999999997</v>
          </cell>
          <cell r="E12171">
            <v>367.07619999999997</v>
          </cell>
        </row>
        <row r="12172">
          <cell r="A12172" t="str">
            <v>824024012</v>
          </cell>
          <cell r="B12172" t="str">
            <v>PNEUMATIKSATZ 24V KPL. FÜR DRW(STAHL)</v>
          </cell>
          <cell r="C12172">
            <v>14.5</v>
          </cell>
          <cell r="D12172">
            <v>549.28</v>
          </cell>
          <cell r="E12172">
            <v>567.28</v>
          </cell>
        </row>
        <row r="12173">
          <cell r="A12173" t="str">
            <v>824026001</v>
          </cell>
          <cell r="B12173" t="str">
            <v>BOLZEN F.PNEUMATIKSATZ DRW (STAHL)</v>
          </cell>
          <cell r="C12173">
            <v>0</v>
          </cell>
          <cell r="D12173">
            <v>5.8</v>
          </cell>
          <cell r="E12173">
            <v>5.8</v>
          </cell>
        </row>
        <row r="12174">
          <cell r="A12174" t="str">
            <v>824026002</v>
          </cell>
          <cell r="B12174" t="str">
            <v>LAGER KURZ F.PNEUMATIKSATZ DRW(STAHL)</v>
          </cell>
          <cell r="C12174">
            <v>0</v>
          </cell>
          <cell r="D12174">
            <v>12.5</v>
          </cell>
          <cell r="E12174">
            <v>12.5</v>
          </cell>
        </row>
        <row r="12175">
          <cell r="A12175" t="str">
            <v>824026004</v>
          </cell>
          <cell r="B12175" t="str">
            <v>BEFESTIGUNGSPLATTE F.PNEUMATIKSATZ DRW(STAHL)</v>
          </cell>
          <cell r="C12175">
            <v>0</v>
          </cell>
          <cell r="D12175">
            <v>93.4</v>
          </cell>
          <cell r="E12175">
            <v>93.4</v>
          </cell>
        </row>
        <row r="12176">
          <cell r="A12176" t="str">
            <v>824041001</v>
          </cell>
          <cell r="B12176" t="str">
            <v xml:space="preserve">STAHLWEICHE DRW R 630/90°/180°KPL. </v>
          </cell>
          <cell r="C12176">
            <v>0</v>
          </cell>
          <cell r="D12176">
            <v>850</v>
          </cell>
          <cell r="E12176">
            <v>850</v>
          </cell>
        </row>
        <row r="12177">
          <cell r="A12177" t="str">
            <v>824041002</v>
          </cell>
          <cell r="B12177" t="str">
            <v>STAHLWEICHE DRW R 650/90°/180°KPL. (ERSATZ FÜR</v>
          </cell>
          <cell r="C12177">
            <v>0</v>
          </cell>
          <cell r="D12177">
            <v>277.88</v>
          </cell>
          <cell r="E12177">
            <v>277.88</v>
          </cell>
        </row>
        <row r="12178">
          <cell r="A12178" t="str">
            <v>824041002G</v>
          </cell>
          <cell r="B12178" t="str">
            <v>STAHLWEICHE DRW R 650/90°/180°KPL.</v>
          </cell>
          <cell r="C12178">
            <v>0</v>
          </cell>
          <cell r="D12178">
            <v>72.5</v>
          </cell>
          <cell r="E12178">
            <v>72.5</v>
          </cell>
        </row>
        <row r="12179">
          <cell r="A12179" t="str">
            <v>824041002G 2000</v>
          </cell>
          <cell r="B12179" t="str">
            <v>STAHLWEICHE DRW R 650/90°/180°1600 KPL.</v>
          </cell>
          <cell r="C12179">
            <v>0</v>
          </cell>
          <cell r="D12179">
            <v>68.900000000000006</v>
          </cell>
          <cell r="E12179">
            <v>68.900000000000006</v>
          </cell>
        </row>
        <row r="12180">
          <cell r="A12180" t="str">
            <v>824041002G 5018</v>
          </cell>
          <cell r="B12180" t="str">
            <v>STAHLWEICHE DRW R 650/90°/180°1600 KPL.</v>
          </cell>
          <cell r="C12180">
            <v>0</v>
          </cell>
          <cell r="D12180">
            <v>68.900000000000006</v>
          </cell>
          <cell r="E12180">
            <v>68.900000000000006</v>
          </cell>
        </row>
        <row r="12181">
          <cell r="A12181" t="str">
            <v>824041002G 9006</v>
          </cell>
          <cell r="B12181" t="str">
            <v>STAHLWEICHE DRW R 650/90°/180°1600 KPL.</v>
          </cell>
          <cell r="C12181">
            <v>0</v>
          </cell>
          <cell r="D12181">
            <v>68.900000000000006</v>
          </cell>
          <cell r="E12181">
            <v>68.900000000000006</v>
          </cell>
        </row>
        <row r="12182">
          <cell r="A12182" t="str">
            <v>824046008</v>
          </cell>
          <cell r="B12182" t="str">
            <v>STEG 25X5X62</v>
          </cell>
          <cell r="C12182"/>
          <cell r="D12182"/>
          <cell r="E12182"/>
        </row>
        <row r="12183">
          <cell r="A12183" t="str">
            <v>824052001</v>
          </cell>
          <cell r="B12183" t="str">
            <v>STAHLWEICHE W R 650/90° R-800 KPL.</v>
          </cell>
          <cell r="C12183">
            <v>0</v>
          </cell>
          <cell r="D12183">
            <v>103.7</v>
          </cell>
          <cell r="E12183">
            <v>103.7</v>
          </cell>
        </row>
        <row r="12184">
          <cell r="A12184" t="str">
            <v>824052001G</v>
          </cell>
          <cell r="B12184" t="str">
            <v>STAHLWEICHE W R 650/90° R-800 KPL.</v>
          </cell>
          <cell r="C12184">
            <v>0</v>
          </cell>
          <cell r="D12184">
            <v>34</v>
          </cell>
          <cell r="E12184">
            <v>34</v>
          </cell>
        </row>
        <row r="12185">
          <cell r="A12185" t="str">
            <v>824052001G 5018</v>
          </cell>
          <cell r="B12185" t="str">
            <v>STAHLWEICHE W R 650/90° R-800 KPL.</v>
          </cell>
          <cell r="C12185">
            <v>0</v>
          </cell>
          <cell r="D12185">
            <v>34</v>
          </cell>
          <cell r="E12185">
            <v>34</v>
          </cell>
        </row>
        <row r="12186">
          <cell r="A12186" t="str">
            <v>824052001G 9006</v>
          </cell>
          <cell r="B12186" t="str">
            <v>STAHLWEICHE W R 650/90° R-800 KPL.</v>
          </cell>
          <cell r="C12186">
            <v>0</v>
          </cell>
          <cell r="D12186">
            <v>34</v>
          </cell>
          <cell r="E12186">
            <v>34</v>
          </cell>
        </row>
        <row r="12187">
          <cell r="A12187" t="str">
            <v>824052002</v>
          </cell>
          <cell r="B12187" t="str">
            <v>STAHLWEICHE W R 650/90° L-800 KPL.</v>
          </cell>
          <cell r="C12187">
            <v>0</v>
          </cell>
          <cell r="D12187">
            <v>117.2</v>
          </cell>
          <cell r="E12187">
            <v>117.2</v>
          </cell>
        </row>
        <row r="12188">
          <cell r="A12188" t="str">
            <v>824052002G</v>
          </cell>
          <cell r="B12188" t="str">
            <v>STAHLWEICHE W R 650/90° L-800 KPL.</v>
          </cell>
          <cell r="C12188">
            <v>0</v>
          </cell>
          <cell r="D12188">
            <v>34</v>
          </cell>
          <cell r="E12188">
            <v>34</v>
          </cell>
        </row>
        <row r="12189">
          <cell r="A12189" t="str">
            <v>824052002G 5018</v>
          </cell>
          <cell r="B12189" t="str">
            <v>STAHLWEICHE W R 650/90° L-800 KPL.</v>
          </cell>
          <cell r="C12189">
            <v>0</v>
          </cell>
          <cell r="D12189">
            <v>34</v>
          </cell>
          <cell r="E12189">
            <v>34</v>
          </cell>
        </row>
        <row r="12190">
          <cell r="A12190" t="str">
            <v>824052011</v>
          </cell>
          <cell r="B12190" t="str">
            <v>STAHLWEICHE W R 650/45° R-400 KPL.</v>
          </cell>
          <cell r="C12190">
            <v>0</v>
          </cell>
          <cell r="D12190">
            <v>103.7</v>
          </cell>
          <cell r="E12190">
            <v>103.7</v>
          </cell>
        </row>
        <row r="12191">
          <cell r="A12191" t="str">
            <v>824052011G</v>
          </cell>
          <cell r="B12191" t="str">
            <v>STAHLWEICHE W R 650/45° R-400 KPL.</v>
          </cell>
          <cell r="C12191">
            <v>0</v>
          </cell>
          <cell r="D12191">
            <v>34</v>
          </cell>
          <cell r="E12191">
            <v>34</v>
          </cell>
        </row>
        <row r="12192">
          <cell r="A12192" t="str">
            <v>824052011G 5018</v>
          </cell>
          <cell r="B12192" t="str">
            <v>STAHLWEICHE W R 650/45° R-400 KPL.</v>
          </cell>
          <cell r="C12192">
            <v>0</v>
          </cell>
          <cell r="D12192">
            <v>34</v>
          </cell>
          <cell r="E12192">
            <v>34</v>
          </cell>
        </row>
        <row r="12193">
          <cell r="A12193" t="str">
            <v>824052012</v>
          </cell>
          <cell r="B12193" t="str">
            <v>STAHLWEICHE W R 650/45° L-400 KPL.</v>
          </cell>
          <cell r="C12193">
            <v>0</v>
          </cell>
          <cell r="D12193">
            <v>103.7</v>
          </cell>
          <cell r="E12193">
            <v>103.7</v>
          </cell>
        </row>
        <row r="12194">
          <cell r="A12194" t="str">
            <v>824052012G</v>
          </cell>
          <cell r="B12194" t="str">
            <v>STAHLWEICHE W R 650/45° L-400 KPL.</v>
          </cell>
          <cell r="C12194">
            <v>0</v>
          </cell>
          <cell r="D12194">
            <v>34</v>
          </cell>
          <cell r="E12194">
            <v>34</v>
          </cell>
        </row>
        <row r="12195">
          <cell r="A12195" t="str">
            <v>824052012G 5018</v>
          </cell>
          <cell r="B12195" t="str">
            <v>STAHLWEICHE W R 650/45° L-400 KPL.</v>
          </cell>
          <cell r="C12195">
            <v>0</v>
          </cell>
          <cell r="D12195">
            <v>34</v>
          </cell>
          <cell r="E12195">
            <v>34</v>
          </cell>
        </row>
        <row r="12196">
          <cell r="A12196" t="str">
            <v>824052019</v>
          </cell>
          <cell r="B12196" t="str">
            <v>W R 650/90 R-700       ==&gt; 824052 001 / ==&gt; (F)</v>
          </cell>
          <cell r="C12196">
            <v>0</v>
          </cell>
          <cell r="D12196">
            <v>71.5</v>
          </cell>
          <cell r="E12196">
            <v>71.5</v>
          </cell>
        </row>
        <row r="12197">
          <cell r="A12197" t="str">
            <v>824054005</v>
          </cell>
          <cell r="B12197" t="str">
            <v>WINKELGELENKSSTANGE M. RING+FEDER</v>
          </cell>
          <cell r="C12197">
            <v>0</v>
          </cell>
          <cell r="D12197">
            <v>6.61</v>
          </cell>
          <cell r="E12197">
            <v>6.61</v>
          </cell>
        </row>
        <row r="12198">
          <cell r="A12198" t="str">
            <v>824054006</v>
          </cell>
          <cell r="B12198" t="str">
            <v>WINKELGELENKSSTANGE M. BUCHSE+ FEDER.</v>
          </cell>
          <cell r="C12198">
            <v>0</v>
          </cell>
          <cell r="D12198">
            <v>2.2000000000000002</v>
          </cell>
          <cell r="E12198">
            <v>2.2000000000000002</v>
          </cell>
        </row>
        <row r="12199">
          <cell r="A12199" t="str">
            <v>824056005</v>
          </cell>
          <cell r="B12199" t="str">
            <v>AUFLAGESTEG F. GRUNDKÖRPER WR650/45ø  R350</v>
          </cell>
          <cell r="C12199">
            <v>0</v>
          </cell>
          <cell r="D12199">
            <v>0.01</v>
          </cell>
          <cell r="E12199">
            <v>0.01</v>
          </cell>
        </row>
        <row r="12200">
          <cell r="A12200" t="str">
            <v>824056010</v>
          </cell>
          <cell r="B12200" t="str">
            <v>STELLRING F. VORSCHALTUNG F. GRUNDKÖRPER</v>
          </cell>
          <cell r="C12200">
            <v>0</v>
          </cell>
          <cell r="D12200">
            <v>0.77</v>
          </cell>
          <cell r="E12200">
            <v>0.77</v>
          </cell>
        </row>
        <row r="12201">
          <cell r="A12201" t="str">
            <v>824062001</v>
          </cell>
          <cell r="B12201" t="str">
            <v>STAHLWEICHE DW R 650/45° 800 KPL.</v>
          </cell>
          <cell r="C12201">
            <v>0</v>
          </cell>
          <cell r="D12201">
            <v>149.1</v>
          </cell>
          <cell r="E12201">
            <v>149.1</v>
          </cell>
        </row>
        <row r="12202">
          <cell r="A12202" t="str">
            <v>824062001G 5018</v>
          </cell>
          <cell r="B12202" t="str">
            <v>STAHLWEICHE DW R 650/45° 800 KPL.</v>
          </cell>
          <cell r="C12202">
            <v>0</v>
          </cell>
          <cell r="D12202">
            <v>60</v>
          </cell>
          <cell r="E12202">
            <v>60</v>
          </cell>
        </row>
        <row r="12203">
          <cell r="A12203" t="str">
            <v>824062003</v>
          </cell>
          <cell r="B12203" t="str">
            <v>STAHLWEICHE DW R 650/90° 1600 KPL. (ERSATZ FÜR</v>
          </cell>
          <cell r="C12203"/>
          <cell r="D12203">
            <v>215.5</v>
          </cell>
          <cell r="E12203">
            <v>215.5</v>
          </cell>
        </row>
        <row r="12204">
          <cell r="A12204" t="str">
            <v>824084001</v>
          </cell>
          <cell r="B12204" t="str">
            <v>PNEUMATIK WEICHE - UMBAUSATZ</v>
          </cell>
          <cell r="C12204">
            <v>0</v>
          </cell>
          <cell r="D12204">
            <v>86.5</v>
          </cell>
          <cell r="E12204">
            <v>86.5</v>
          </cell>
        </row>
        <row r="12205">
          <cell r="A12205" t="str">
            <v>824084012</v>
          </cell>
          <cell r="B12205" t="str">
            <v>WINKELGELENKSTANGE KURZ KPL. MIT KUGELZAPFEN</v>
          </cell>
          <cell r="C12205">
            <v>0</v>
          </cell>
          <cell r="D12205">
            <v>4.47</v>
          </cell>
          <cell r="E12205">
            <v>4.47</v>
          </cell>
        </row>
        <row r="12206">
          <cell r="A12206" t="str">
            <v>824084013</v>
          </cell>
          <cell r="B12206" t="str">
            <v>WINKELGELENKSTANGE LANG KPL. MIT KUGELZAPFEN</v>
          </cell>
          <cell r="C12206">
            <v>0</v>
          </cell>
          <cell r="D12206">
            <v>4.54</v>
          </cell>
          <cell r="E12206">
            <v>4.54</v>
          </cell>
        </row>
        <row r="12207">
          <cell r="A12207" t="str">
            <v>824084014</v>
          </cell>
          <cell r="B12207" t="str">
            <v>VORSCHALTHEBEL KPL. (MIT BUCHSEN +</v>
          </cell>
          <cell r="C12207">
            <v>0</v>
          </cell>
          <cell r="D12207">
            <v>11.64</v>
          </cell>
          <cell r="E12207">
            <v>11.64</v>
          </cell>
        </row>
        <row r="12208">
          <cell r="A12208" t="str">
            <v>824084015</v>
          </cell>
          <cell r="B12208" t="str">
            <v>WINKELGELENKSTANGE LANG FÜR DRW KPL.</v>
          </cell>
          <cell r="C12208">
            <v>0</v>
          </cell>
          <cell r="D12208">
            <v>9.6</v>
          </cell>
          <cell r="E12208">
            <v>9.6</v>
          </cell>
        </row>
        <row r="12209">
          <cell r="A12209" t="str">
            <v>824084016</v>
          </cell>
          <cell r="B12209" t="str">
            <v>ALU-LAGERGEHÄUSE KPL.</v>
          </cell>
          <cell r="C12209">
            <v>0</v>
          </cell>
          <cell r="D12209">
            <v>11.63</v>
          </cell>
          <cell r="E12209">
            <v>11.63</v>
          </cell>
        </row>
        <row r="12210">
          <cell r="A12210" t="str">
            <v>824084018</v>
          </cell>
          <cell r="B12210" t="str">
            <v>WEICHENSCHENKEL GERADE RECHTS KPL.- GESCHWEISST</v>
          </cell>
          <cell r="C12210">
            <v>0</v>
          </cell>
          <cell r="D12210">
            <v>19.55</v>
          </cell>
          <cell r="E12210">
            <v>19.55</v>
          </cell>
        </row>
        <row r="12211">
          <cell r="A12211" t="str">
            <v>824084019</v>
          </cell>
          <cell r="B12211" t="str">
            <v>WEICHENSCHENKEL GERADE LINKS KPL.; GESCHWEISST</v>
          </cell>
          <cell r="C12211">
            <v>0</v>
          </cell>
          <cell r="D12211">
            <v>22.55</v>
          </cell>
          <cell r="E12211">
            <v>22.55</v>
          </cell>
        </row>
        <row r="12212">
          <cell r="A12212" t="str">
            <v>824084020</v>
          </cell>
          <cell r="B12212" t="str">
            <v>WINKELGELENKSTANGE LANG FÜR DRW KPL. MIT</v>
          </cell>
          <cell r="C12212"/>
          <cell r="D12212">
            <v>8.9041999999999994</v>
          </cell>
          <cell r="E12212">
            <v>8.9041999999999994</v>
          </cell>
        </row>
        <row r="12213">
          <cell r="A12213" t="str">
            <v>824084023</v>
          </cell>
          <cell r="B12213" t="str">
            <v>DRUCKFEDER UND STELLSCHRAUBE KPL.</v>
          </cell>
          <cell r="C12213">
            <v>0</v>
          </cell>
          <cell r="D12213">
            <v>1.9</v>
          </cell>
          <cell r="E12213">
            <v>1.9</v>
          </cell>
        </row>
        <row r="12214">
          <cell r="A12214" t="str">
            <v>824084024</v>
          </cell>
          <cell r="B12214" t="str">
            <v>WEICHENSCHENKEL GEBOGEN RECHTS KPL.</v>
          </cell>
          <cell r="C12214">
            <v>0</v>
          </cell>
          <cell r="D12214">
            <v>29.9</v>
          </cell>
          <cell r="E12214">
            <v>29.9</v>
          </cell>
        </row>
        <row r="12215">
          <cell r="A12215" t="str">
            <v>824084026</v>
          </cell>
          <cell r="B12215" t="str">
            <v>AUFLAGER MIT BUCHSE UND KUGELLAGER KPL. FÜR</v>
          </cell>
          <cell r="C12215">
            <v>0.5</v>
          </cell>
          <cell r="D12215">
            <v>3.8247</v>
          </cell>
          <cell r="E12215">
            <v>4.3247</v>
          </cell>
        </row>
        <row r="12216">
          <cell r="A12216" t="str">
            <v>824084028</v>
          </cell>
          <cell r="B12216" t="str">
            <v>WEICHENSCHENKEL GEBOGEN LINKS KPL.</v>
          </cell>
          <cell r="C12216">
            <v>0</v>
          </cell>
          <cell r="D12216">
            <v>29.9</v>
          </cell>
          <cell r="E12216">
            <v>29.9</v>
          </cell>
        </row>
        <row r="12217">
          <cell r="A12217" t="str">
            <v>824084034</v>
          </cell>
          <cell r="B12217" t="str">
            <v>WEICHENSCHENKEL 2 GEBOGEN RE KPL. DRW R</v>
          </cell>
          <cell r="C12217">
            <v>0</v>
          </cell>
          <cell r="D12217">
            <v>34.549999999999997</v>
          </cell>
          <cell r="E12217">
            <v>34.549999999999997</v>
          </cell>
        </row>
        <row r="12218">
          <cell r="A12218" t="str">
            <v>824084035</v>
          </cell>
          <cell r="B12218" t="str">
            <v>WEICHENSCHENKEL 2 GEBOGEN LI KPL. DRW R</v>
          </cell>
          <cell r="C12218">
            <v>0</v>
          </cell>
          <cell r="D12218">
            <v>34.549999999999997</v>
          </cell>
          <cell r="E12218">
            <v>34.549999999999997</v>
          </cell>
        </row>
        <row r="12219">
          <cell r="A12219" t="str">
            <v>824084036</v>
          </cell>
          <cell r="B12219" t="str">
            <v>SCHELLE UND FEDER KPL. FÜR DW + DRW</v>
          </cell>
          <cell r="C12219">
            <v>0</v>
          </cell>
          <cell r="D12219">
            <v>4.2</v>
          </cell>
          <cell r="E12219">
            <v>4.2</v>
          </cell>
        </row>
        <row r="12220">
          <cell r="A12220" t="str">
            <v>824084037</v>
          </cell>
          <cell r="B12220" t="str">
            <v>WINKELGELENKSTANGE KPL. F. STAHLWEICHE DW</v>
          </cell>
          <cell r="C12220">
            <v>0</v>
          </cell>
          <cell r="D12220">
            <v>9.5</v>
          </cell>
          <cell r="E12220">
            <v>9.5</v>
          </cell>
        </row>
        <row r="12221">
          <cell r="A12221" t="str">
            <v>824084039</v>
          </cell>
          <cell r="B12221" t="str">
            <v>RÜCKLAUFSPERRE F. STAHLWEICHE KPL.</v>
          </cell>
          <cell r="C12221">
            <v>0</v>
          </cell>
          <cell r="D12221">
            <v>12.7516</v>
          </cell>
          <cell r="E12221">
            <v>12.7516</v>
          </cell>
        </row>
        <row r="12222">
          <cell r="A12222" t="str">
            <v>824084040</v>
          </cell>
          <cell r="B12222" t="str">
            <v>WINKELGELENKSTANGE - KURZ</v>
          </cell>
          <cell r="C12222">
            <v>0</v>
          </cell>
          <cell r="D12222">
            <v>2.2000000000000002</v>
          </cell>
          <cell r="E12222">
            <v>2.2000000000000002</v>
          </cell>
        </row>
        <row r="12223">
          <cell r="A12223" t="str">
            <v>824084041</v>
          </cell>
          <cell r="B12223" t="str">
            <v>WINKELGELENKSTANGE - LANG</v>
          </cell>
          <cell r="C12223">
            <v>0</v>
          </cell>
          <cell r="D12223">
            <v>2.2000000000000002</v>
          </cell>
          <cell r="E12223">
            <v>2.2000000000000002</v>
          </cell>
        </row>
        <row r="12224">
          <cell r="A12224" t="str">
            <v>824084043</v>
          </cell>
          <cell r="B12224" t="str">
            <v>WEICHENGRUNDKÖRPER 90° LINKS GESCHWEISST</v>
          </cell>
          <cell r="C12224">
            <v>0</v>
          </cell>
          <cell r="D12224">
            <v>0.01</v>
          </cell>
          <cell r="E12224">
            <v>0.01</v>
          </cell>
        </row>
        <row r="12225">
          <cell r="A12225" t="str">
            <v>824084044</v>
          </cell>
          <cell r="B12225" t="str">
            <v>WEICHENGRUNDKÖRPER 90° RECHTS++ LINKS, GESCHWEISST</v>
          </cell>
          <cell r="C12225">
            <v>0</v>
          </cell>
          <cell r="D12225">
            <v>0.01</v>
          </cell>
          <cell r="E12225">
            <v>0.01</v>
          </cell>
        </row>
        <row r="12226">
          <cell r="A12226" t="str">
            <v>824084045</v>
          </cell>
          <cell r="B12226" t="str">
            <v>WEICHENGRUNDKÖRPER 90°/180° RECHTS - LINKS</v>
          </cell>
          <cell r="C12226">
            <v>0</v>
          </cell>
          <cell r="D12226">
            <v>0.01</v>
          </cell>
          <cell r="E12226">
            <v>0.01</v>
          </cell>
        </row>
        <row r="12227">
          <cell r="A12227" t="str">
            <v>824084046</v>
          </cell>
          <cell r="B12227" t="str">
            <v>WEICHENGRUNDKÖRPER 45° RECHTS; GESCHWEISST</v>
          </cell>
          <cell r="C12227">
            <v>0</v>
          </cell>
          <cell r="D12227">
            <v>0.01</v>
          </cell>
          <cell r="E12227">
            <v>0.01</v>
          </cell>
        </row>
        <row r="12228">
          <cell r="A12228" t="str">
            <v>824084048</v>
          </cell>
          <cell r="B12228" t="str">
            <v>WEICHENGRUNDKÖRPER 45° LINKS +RECHTS; GESCHWEISST</v>
          </cell>
          <cell r="C12228">
            <v>0</v>
          </cell>
          <cell r="D12228">
            <v>0.01</v>
          </cell>
          <cell r="E12228">
            <v>0.01</v>
          </cell>
        </row>
        <row r="12229">
          <cell r="A12229" t="str">
            <v>824084049</v>
          </cell>
          <cell r="B12229" t="str">
            <v>SCHENKEL 1 GEBOGEN KPL. LINKS</v>
          </cell>
          <cell r="C12229">
            <v>0</v>
          </cell>
          <cell r="D12229">
            <v>0.01</v>
          </cell>
          <cell r="E12229">
            <v>0.01</v>
          </cell>
        </row>
        <row r="12230">
          <cell r="A12230" t="str">
            <v>824084050</v>
          </cell>
          <cell r="B12230" t="str">
            <v>SCHENKEL 1 GEBOGEN KPL. RECHTS</v>
          </cell>
          <cell r="C12230">
            <v>0</v>
          </cell>
          <cell r="D12230">
            <v>0.01</v>
          </cell>
          <cell r="E12230">
            <v>0.01</v>
          </cell>
        </row>
        <row r="12231">
          <cell r="A12231" t="str">
            <v>824084051</v>
          </cell>
          <cell r="B12231" t="str">
            <v>WEICHENSCHENKEL 2 GEBOGEN KPL., RECHTS</v>
          </cell>
          <cell r="C12231">
            <v>0</v>
          </cell>
          <cell r="D12231">
            <v>0.01</v>
          </cell>
          <cell r="E12231">
            <v>0.01</v>
          </cell>
        </row>
        <row r="12232">
          <cell r="A12232" t="str">
            <v>824084052</v>
          </cell>
          <cell r="B12232" t="str">
            <v>WEICHENSCHENKEL 2 GEBOGEN KPL., LINKS</v>
          </cell>
          <cell r="C12232">
            <v>0</v>
          </cell>
          <cell r="D12232">
            <v>0.01</v>
          </cell>
          <cell r="E12232">
            <v>0.01</v>
          </cell>
        </row>
        <row r="12233">
          <cell r="A12233" t="str">
            <v>824084053</v>
          </cell>
          <cell r="B12233" t="str">
            <v>WINKELGELENKSTANGE KPL. FÜR DWR 650/45° + 90°</v>
          </cell>
          <cell r="C12233">
            <v>0</v>
          </cell>
          <cell r="D12233">
            <v>0.01</v>
          </cell>
          <cell r="E12233">
            <v>0.01</v>
          </cell>
        </row>
        <row r="12234">
          <cell r="A12234" t="str">
            <v>824086001</v>
          </cell>
          <cell r="B12234" t="str">
            <v>BUCHSE FÜR DRUCKFEDER</v>
          </cell>
          <cell r="C12234">
            <v>0</v>
          </cell>
          <cell r="D12234">
            <v>0.56000000000000005</v>
          </cell>
          <cell r="E12234">
            <v>0.56000000000000005</v>
          </cell>
        </row>
        <row r="12235">
          <cell r="A12235" t="str">
            <v>824086003</v>
          </cell>
          <cell r="B12235" t="str">
            <v>DRT 1"  L=1 FÜR VERTIKALE SCHWENKSCHIENE</v>
          </cell>
          <cell r="C12235">
            <v>0</v>
          </cell>
          <cell r="D12235">
            <v>20</v>
          </cell>
          <cell r="E12235">
            <v>20</v>
          </cell>
        </row>
        <row r="12236">
          <cell r="A12236" t="str">
            <v>824086015</v>
          </cell>
          <cell r="B12236" t="str">
            <v>TEFLONBUCHSE H=11, D=10  GFM 1011-10</v>
          </cell>
          <cell r="C12236">
            <v>0</v>
          </cell>
          <cell r="D12236">
            <v>0.55000000000000004</v>
          </cell>
          <cell r="E12236">
            <v>0.55000000000000004</v>
          </cell>
        </row>
        <row r="12237">
          <cell r="A12237" t="str">
            <v>824086016</v>
          </cell>
          <cell r="B12237" t="str">
            <v>LAGERGABEL (WE)</v>
          </cell>
          <cell r="C12237">
            <v>0</v>
          </cell>
          <cell r="D12237">
            <v>4.5199999999999996</v>
          </cell>
          <cell r="E12237">
            <v>4.5199999999999996</v>
          </cell>
        </row>
        <row r="12238">
          <cell r="A12238" t="str">
            <v>824086017</v>
          </cell>
          <cell r="B12238" t="str">
            <v>EINSTECKLASCHE (WE)</v>
          </cell>
          <cell r="C12238">
            <v>0</v>
          </cell>
          <cell r="D12238">
            <v>0.85</v>
          </cell>
          <cell r="E12238">
            <v>0.85</v>
          </cell>
        </row>
        <row r="12239">
          <cell r="A12239" t="str">
            <v>824086019</v>
          </cell>
          <cell r="B12239" t="str">
            <v>GELENKSTÜCK WS GERADE, LINKS</v>
          </cell>
          <cell r="C12239"/>
          <cell r="D12239"/>
          <cell r="E12239"/>
        </row>
        <row r="12240">
          <cell r="A12240" t="str">
            <v>824086020</v>
          </cell>
          <cell r="B12240" t="str">
            <v>GELENKSTÜCK WS GERADE, RECHTS</v>
          </cell>
          <cell r="C12240"/>
          <cell r="D12240"/>
          <cell r="E12240"/>
        </row>
        <row r="12241">
          <cell r="A12241" t="str">
            <v>824086025</v>
          </cell>
          <cell r="B12241" t="str">
            <v>LAGERSTIFT D=6MM  EINSEITIG GEQUETSCHT</v>
          </cell>
          <cell r="C12241">
            <v>0</v>
          </cell>
          <cell r="D12241">
            <v>0.56000000000000005</v>
          </cell>
          <cell r="E12241">
            <v>0.56000000000000005</v>
          </cell>
        </row>
        <row r="12242">
          <cell r="A12242" t="str">
            <v>824086026</v>
          </cell>
          <cell r="B12242" t="str">
            <v>VORSCHALTHEBEL KPL. FÜR STAHLWEICHE</v>
          </cell>
          <cell r="C12242">
            <v>0</v>
          </cell>
          <cell r="D12242">
            <v>4.22</v>
          </cell>
          <cell r="E12242">
            <v>4.22</v>
          </cell>
        </row>
        <row r="12243">
          <cell r="A12243" t="str">
            <v>824086027</v>
          </cell>
          <cell r="B12243" t="str">
            <v>WEICHENSCHENKEL GERADE</v>
          </cell>
          <cell r="C12243"/>
          <cell r="D12243"/>
          <cell r="E12243"/>
        </row>
        <row r="12244">
          <cell r="A12244" t="str">
            <v>824086029</v>
          </cell>
          <cell r="B12244" t="str">
            <v>GRUNDKÖRPER STAHLWEICHE RECHTS GESCHW.</v>
          </cell>
          <cell r="C12244"/>
          <cell r="D12244"/>
          <cell r="E12244"/>
        </row>
        <row r="12245">
          <cell r="A12245" t="str">
            <v>824086030</v>
          </cell>
          <cell r="B12245" t="str">
            <v>AUFLAGER FÜR STAHLWEICHE</v>
          </cell>
          <cell r="C12245">
            <v>0</v>
          </cell>
          <cell r="D12245">
            <v>1.1000000000000001</v>
          </cell>
          <cell r="E12245">
            <v>1.1000000000000001</v>
          </cell>
        </row>
        <row r="12246">
          <cell r="A12246" t="str">
            <v>824086031</v>
          </cell>
          <cell r="B12246" t="str">
            <v>WEICHENSCHENKEL GEBOGEN RECHTS</v>
          </cell>
          <cell r="C12246"/>
          <cell r="D12246"/>
          <cell r="E12246"/>
        </row>
        <row r="12247">
          <cell r="A12247" t="str">
            <v>824086032</v>
          </cell>
          <cell r="B12247" t="str">
            <v>WEICHENSCHENKEL GEBOGEN LINKS</v>
          </cell>
          <cell r="C12247"/>
          <cell r="D12247"/>
          <cell r="E12247"/>
        </row>
        <row r="12248">
          <cell r="A12248" t="str">
            <v>824086034</v>
          </cell>
          <cell r="B12248" t="str">
            <v>GRUNDKÖRPER STAHLWEICHE LINKS GESCHW.</v>
          </cell>
          <cell r="C12248">
            <v>0</v>
          </cell>
          <cell r="D12248">
            <v>0.01</v>
          </cell>
          <cell r="E12248">
            <v>0.01</v>
          </cell>
        </row>
        <row r="12249">
          <cell r="A12249" t="str">
            <v>824086035</v>
          </cell>
          <cell r="B12249" t="str">
            <v>GELENKSTANGE M5, L=192MM</v>
          </cell>
          <cell r="C12249">
            <v>0</v>
          </cell>
          <cell r="D12249">
            <v>0.01</v>
          </cell>
          <cell r="E12249">
            <v>0.01</v>
          </cell>
        </row>
        <row r="12250">
          <cell r="A12250" t="str">
            <v>824086036</v>
          </cell>
          <cell r="B12250" t="str">
            <v>HALTER FÜR  RÜCKLAUFSPERRE STAHLWEICHE</v>
          </cell>
          <cell r="C12250">
            <v>0</v>
          </cell>
          <cell r="D12250">
            <v>5.2</v>
          </cell>
          <cell r="E12250">
            <v>5.2</v>
          </cell>
        </row>
        <row r="12251">
          <cell r="A12251" t="str">
            <v>824086037</v>
          </cell>
          <cell r="B12251" t="str">
            <v>RÜCKLAUFSPERRE F. STAHLWEICHE</v>
          </cell>
          <cell r="C12251">
            <v>0</v>
          </cell>
          <cell r="D12251">
            <v>7.48</v>
          </cell>
          <cell r="E12251">
            <v>7.48</v>
          </cell>
        </row>
        <row r="12252">
          <cell r="A12252" t="str">
            <v>824086038</v>
          </cell>
          <cell r="B12252" t="str">
            <v>QUERSTREBE FÜR STAHLWEICHE R650/90°/180°</v>
          </cell>
          <cell r="C12252">
            <v>0</v>
          </cell>
          <cell r="D12252">
            <v>0.01</v>
          </cell>
          <cell r="E12252">
            <v>0.01</v>
          </cell>
        </row>
        <row r="12253">
          <cell r="A12253" t="str">
            <v>824086039</v>
          </cell>
          <cell r="B12253" t="str">
            <v>STEG 5X35X67 FÜR GRUNDKÖRPER STAHLWEICHE</v>
          </cell>
          <cell r="C12253"/>
          <cell r="D12253"/>
          <cell r="E12253"/>
        </row>
        <row r="12254">
          <cell r="A12254" t="str">
            <v>824086040</v>
          </cell>
          <cell r="B12254" t="str">
            <v>ROHR 795LG (DRUCKFEDER) FÜR STAHLWEICHE</v>
          </cell>
          <cell r="C12254"/>
          <cell r="D12254"/>
          <cell r="E12254"/>
        </row>
        <row r="12255">
          <cell r="A12255" t="str">
            <v>824086041</v>
          </cell>
          <cell r="B12255" t="str">
            <v>LASCHE GEBOGEN F. BOGENBEFESTIGUNG F GRUNDKÖRPER</v>
          </cell>
          <cell r="C12255"/>
          <cell r="D12255"/>
          <cell r="E12255"/>
        </row>
        <row r="12256">
          <cell r="A12256" t="str">
            <v>824086042</v>
          </cell>
          <cell r="B12256" t="str">
            <v>ROHR 782LG (SCHALTHEBEL) FÜR STAHLWEICHE</v>
          </cell>
          <cell r="C12256">
            <v>0</v>
          </cell>
          <cell r="D12256">
            <v>0.01</v>
          </cell>
          <cell r="E12256">
            <v>0.01</v>
          </cell>
        </row>
        <row r="12257">
          <cell r="A12257" t="str">
            <v>824086043</v>
          </cell>
          <cell r="B12257" t="str">
            <v>LEITBLECH RECHTS FÜR GRUNDKÖRPER STAHLWEICHE</v>
          </cell>
          <cell r="C12257"/>
          <cell r="D12257"/>
          <cell r="E12257"/>
        </row>
        <row r="12258">
          <cell r="A12258" t="str">
            <v>824086044</v>
          </cell>
          <cell r="B12258" t="str">
            <v>ENDSTÜCK GEBOG RECHTS F GRUNDKÖRP STAHLWEICHE</v>
          </cell>
          <cell r="C12258"/>
          <cell r="D12258"/>
          <cell r="E12258"/>
        </row>
        <row r="12259">
          <cell r="A12259" t="str">
            <v>824086045</v>
          </cell>
          <cell r="B12259" t="str">
            <v>ENDSTÜCK GEBOGEN LINKS FÜR STAHLWEICHE R</v>
          </cell>
          <cell r="C12259"/>
          <cell r="D12259"/>
          <cell r="E12259"/>
        </row>
        <row r="12260">
          <cell r="A12260" t="str">
            <v>824086046</v>
          </cell>
          <cell r="B12260" t="str">
            <v>STEG 5X25X66 FÜR GRUNDKÖRPER STAHLWEICHE</v>
          </cell>
          <cell r="C12260">
            <v>0</v>
          </cell>
          <cell r="D12260">
            <v>0.01</v>
          </cell>
          <cell r="E12260">
            <v>0.01</v>
          </cell>
        </row>
        <row r="12261">
          <cell r="A12261" t="str">
            <v>824086047</v>
          </cell>
          <cell r="B12261" t="str">
            <v>MITTELSTÜCK FÜR GRUNDKÖRPER DREIFACHWEICHE</v>
          </cell>
          <cell r="C12261"/>
          <cell r="D12261"/>
          <cell r="E12261"/>
        </row>
        <row r="12262">
          <cell r="A12262" t="str">
            <v>824086048</v>
          </cell>
          <cell r="B12262" t="str">
            <v>ENDSTÜCK GERADE L=300 FÜR GRUNDKÖRPER STAHLWEICHE</v>
          </cell>
          <cell r="C12262"/>
          <cell r="D12262"/>
          <cell r="E12262"/>
        </row>
        <row r="12263">
          <cell r="A12263" t="str">
            <v>824086049</v>
          </cell>
          <cell r="B12263" t="str">
            <v>ACHSAUFNAHME FÜR WEICHENSCHENKEL FÜR STAHLWEICHE</v>
          </cell>
          <cell r="C12263"/>
          <cell r="D12263"/>
          <cell r="E12263"/>
        </row>
        <row r="12264">
          <cell r="A12264" t="str">
            <v>824086050</v>
          </cell>
          <cell r="B12264" t="str">
            <v>QUERSTREBE FÜR STAHLWEICHE R650/45°</v>
          </cell>
          <cell r="C12264"/>
          <cell r="D12264"/>
          <cell r="E12264"/>
        </row>
        <row r="12265">
          <cell r="A12265" t="str">
            <v>824086051</v>
          </cell>
          <cell r="B12265" t="str">
            <v>ROHR L=352 LINKS (SCHALTHEBEL) FÜR STAHLWEICHE</v>
          </cell>
          <cell r="C12265"/>
          <cell r="D12265"/>
          <cell r="E12265"/>
        </row>
        <row r="12266">
          <cell r="A12266" t="str">
            <v>824086052</v>
          </cell>
          <cell r="B12266" t="str">
            <v>ROHR L=352 RECHTS (SCHALTHEBEL) FÜR STAHLWEICHE</v>
          </cell>
          <cell r="C12266"/>
          <cell r="D12266"/>
          <cell r="E12266"/>
        </row>
        <row r="12267">
          <cell r="A12267" t="str">
            <v>824086053</v>
          </cell>
          <cell r="B12267" t="str">
            <v>LEITBLECH LINKS FÜR WEICHENSCHENKEL 1 GEBOGEN</v>
          </cell>
          <cell r="C12267"/>
          <cell r="D12267"/>
          <cell r="E12267"/>
        </row>
        <row r="12268">
          <cell r="A12268" t="str">
            <v>824086054</v>
          </cell>
          <cell r="B12268" t="str">
            <v>LEITBLECH RECHTS FÜR WEICHENSCHENKEL 1 GEBOGEN</v>
          </cell>
          <cell r="C12268"/>
          <cell r="D12268"/>
          <cell r="E12268"/>
        </row>
        <row r="12269">
          <cell r="A12269" t="str">
            <v>824086055</v>
          </cell>
          <cell r="B12269" t="str">
            <v>ENDSTÜCK GERADE L=135 (MUFFE) FÜR STAHLWEICHE</v>
          </cell>
          <cell r="C12269"/>
          <cell r="D12269"/>
          <cell r="E12269"/>
        </row>
        <row r="12270">
          <cell r="A12270" t="str">
            <v>824086056</v>
          </cell>
          <cell r="B12270" t="str">
            <v>ENDSTÜCK GERADE L=180 STAHLWEICHE</v>
          </cell>
          <cell r="C12270"/>
          <cell r="D12270"/>
          <cell r="E12270"/>
        </row>
        <row r="12271">
          <cell r="A12271" t="str">
            <v>824086057</v>
          </cell>
          <cell r="B12271" t="str">
            <v>LEITBLECH LINKS FÜR STAHLWEICHE R650/90°/180°</v>
          </cell>
          <cell r="C12271"/>
          <cell r="D12271"/>
          <cell r="E12271"/>
        </row>
        <row r="12272">
          <cell r="A12272" t="str">
            <v>824086058</v>
          </cell>
          <cell r="B12272" t="str">
            <v>MUFFE 1"X50 FÜR GRUNDKÖRPER STAHLWEICHE</v>
          </cell>
          <cell r="C12272">
            <v>0</v>
          </cell>
          <cell r="D12272">
            <v>0.01</v>
          </cell>
          <cell r="E12272">
            <v>0.01</v>
          </cell>
        </row>
        <row r="12273">
          <cell r="A12273" t="str">
            <v>824086059</v>
          </cell>
          <cell r="B12273" t="str">
            <v>AUFLIEGEWINKEL FÜR WEICHENSCHENKEL GEBOGEN</v>
          </cell>
          <cell r="C12273"/>
          <cell r="D12273"/>
          <cell r="E12273"/>
        </row>
        <row r="12274">
          <cell r="A12274" t="str">
            <v>824086060</v>
          </cell>
          <cell r="B12274" t="str">
            <v>SCHENKELWINKEL LINKS FÜR WEICHENSCHENKEL GEBOGEN</v>
          </cell>
          <cell r="C12274"/>
          <cell r="D12274"/>
          <cell r="E12274"/>
        </row>
        <row r="12275">
          <cell r="A12275" t="str">
            <v>824086061</v>
          </cell>
          <cell r="B12275" t="str">
            <v>SCHENKELWINKEL RECHTS FÜR WEICHENSCHENKEL GEBOGEN</v>
          </cell>
          <cell r="C12275"/>
          <cell r="D12275"/>
          <cell r="E12275"/>
        </row>
        <row r="12276">
          <cell r="A12276" t="str">
            <v>824086062</v>
          </cell>
          <cell r="B12276" t="str">
            <v>WEICHENSCHENKEL 2 GEBOGEN RECHTS</v>
          </cell>
          <cell r="C12276">
            <v>0</v>
          </cell>
          <cell r="D12276">
            <v>0.01</v>
          </cell>
          <cell r="E12276">
            <v>0.01</v>
          </cell>
        </row>
        <row r="12277">
          <cell r="A12277" t="str">
            <v>824086063</v>
          </cell>
          <cell r="B12277" t="str">
            <v>WEICHENSCHENKEL 2 GEBOGEN LINKS</v>
          </cell>
          <cell r="C12277"/>
          <cell r="D12277"/>
          <cell r="E12277"/>
        </row>
        <row r="12278">
          <cell r="A12278" t="str">
            <v>824086064</v>
          </cell>
          <cell r="B12278" t="str">
            <v>LEITBLECH RECHTS FÜR WEICHENSCHENKEL 2 GEBOGEN</v>
          </cell>
          <cell r="C12278"/>
          <cell r="D12278"/>
          <cell r="E12278"/>
        </row>
        <row r="12279">
          <cell r="A12279" t="str">
            <v>824086065</v>
          </cell>
          <cell r="B12279" t="str">
            <v>LEITBLECH LINKS FÜR WEICHENSCHENKEL 2 GEBOGEN</v>
          </cell>
          <cell r="C12279"/>
          <cell r="D12279"/>
          <cell r="E12279"/>
        </row>
        <row r="12280">
          <cell r="A12280" t="str">
            <v>824086066</v>
          </cell>
          <cell r="B12280" t="str">
            <v>BOLZEN GROSS FÜR UMBAUSATZ PNEUMATIK-WEICHE</v>
          </cell>
          <cell r="C12280">
            <v>0</v>
          </cell>
          <cell r="D12280">
            <v>0</v>
          </cell>
          <cell r="E12280">
            <v>0</v>
          </cell>
        </row>
        <row r="12281">
          <cell r="A12281" t="str">
            <v>824086067</v>
          </cell>
          <cell r="B12281" t="str">
            <v>BOLZEN KLEIN FÜR UMBAUSATZ PNEUMATIK-WEICHE</v>
          </cell>
          <cell r="C12281"/>
          <cell r="D12281"/>
          <cell r="E12281"/>
        </row>
        <row r="12282">
          <cell r="A12282" t="str">
            <v>824086069</v>
          </cell>
          <cell r="B12282" t="str">
            <v>GEWINDESTANGE M5 FÜR DW R650/45°/90°</v>
          </cell>
          <cell r="C12282"/>
          <cell r="D12282"/>
          <cell r="E12282"/>
        </row>
        <row r="12283">
          <cell r="A12283" t="str">
            <v>824111001</v>
          </cell>
          <cell r="B12283" t="str">
            <v>ALUPROFILBOGEN FÜR WEICHE APBW 110 R 550/22.5°</v>
          </cell>
          <cell r="C12283">
            <v>2</v>
          </cell>
          <cell r="D12283">
            <v>6.14</v>
          </cell>
          <cell r="E12283">
            <v>8.14</v>
          </cell>
        </row>
        <row r="12284">
          <cell r="A12284" t="str">
            <v>824111002</v>
          </cell>
          <cell r="B12284" t="str">
            <v>ALUPROFILBOGEN FÜR WEICHE APBW 110 R 550/22.5°</v>
          </cell>
          <cell r="C12284">
            <v>2</v>
          </cell>
          <cell r="D12284">
            <v>6.82341</v>
          </cell>
          <cell r="E12284">
            <v>8.8234100000000009</v>
          </cell>
        </row>
        <row r="12285">
          <cell r="A12285" t="str">
            <v>824111003</v>
          </cell>
          <cell r="B12285" t="str">
            <v>ALUPROFILBOGEN FÜR WEICHE APBW 110 R 550/22.5°</v>
          </cell>
          <cell r="C12285">
            <v>2.5</v>
          </cell>
          <cell r="D12285">
            <v>6.4450000000000003</v>
          </cell>
          <cell r="E12285">
            <v>8.9450000000000003</v>
          </cell>
        </row>
        <row r="12286">
          <cell r="A12286" t="str">
            <v>824111004</v>
          </cell>
          <cell r="B12286" t="str">
            <v>ALUPROFILBOGEN FÜR WEICHE APBW 110 R 550/22.5°</v>
          </cell>
          <cell r="C12286">
            <v>1.75</v>
          </cell>
          <cell r="D12286">
            <v>6.4448999999999996</v>
          </cell>
          <cell r="E12286">
            <v>8.1949000000000005</v>
          </cell>
        </row>
        <row r="12287">
          <cell r="A12287" t="str">
            <v>824111005</v>
          </cell>
          <cell r="B12287" t="str">
            <v>ALUPROFILBOGEN FÜR WEICHE APBW 110 R 500/67,5°</v>
          </cell>
          <cell r="C12287">
            <v>1.75</v>
          </cell>
          <cell r="D12287">
            <v>10.23</v>
          </cell>
          <cell r="E12287">
            <v>11.979999999999999</v>
          </cell>
        </row>
        <row r="12288">
          <cell r="A12288" t="str">
            <v>824111010</v>
          </cell>
          <cell r="B12288" t="str">
            <v>ALUPROFILBOGEN FÜR WEICHE APBW 110 R350/67,5°</v>
          </cell>
          <cell r="C12288">
            <v>1.75</v>
          </cell>
          <cell r="D12288">
            <v>7.6725000000000003</v>
          </cell>
          <cell r="E12288">
            <v>9.4224999999999994</v>
          </cell>
        </row>
        <row r="12289">
          <cell r="A12289" t="str">
            <v>824111100</v>
          </cell>
          <cell r="B12289" t="str">
            <v>ALUPROFILBOGEN OMNIWEICHE S C APBW 110 R</v>
          </cell>
          <cell r="C12289">
            <v>2.5</v>
          </cell>
          <cell r="D12289">
            <v>6.7489999999999997</v>
          </cell>
          <cell r="E12289">
            <v>19.248999999999999</v>
          </cell>
        </row>
        <row r="12290">
          <cell r="A12290" t="str">
            <v>824111101</v>
          </cell>
          <cell r="B12290" t="str">
            <v>ALUPROFILBOGEN OMNIWEICHE S C APBW 110 R</v>
          </cell>
          <cell r="C12290">
            <v>2.5</v>
          </cell>
          <cell r="D12290">
            <v>9.1310000000000002</v>
          </cell>
          <cell r="E12290">
            <v>21.631</v>
          </cell>
        </row>
        <row r="12291">
          <cell r="A12291" t="str">
            <v>824111102</v>
          </cell>
          <cell r="B12291" t="str">
            <v>ALUPROFILBOGEN OMNIWEICHE S C APBW 110 R</v>
          </cell>
          <cell r="C12291">
            <v>2.5</v>
          </cell>
          <cell r="D12291">
            <v>20.46</v>
          </cell>
          <cell r="E12291">
            <v>32.96</v>
          </cell>
        </row>
        <row r="12292">
          <cell r="A12292" t="str">
            <v>824111103</v>
          </cell>
          <cell r="B12292" t="str">
            <v>ALUPROFILBOGEN OMNIWEICHE S C APBW 110 R</v>
          </cell>
          <cell r="C12292">
            <v>2.5</v>
          </cell>
          <cell r="D12292">
            <v>20.46</v>
          </cell>
          <cell r="E12292">
            <v>32.96</v>
          </cell>
        </row>
        <row r="12293">
          <cell r="A12293" t="str">
            <v>824111104</v>
          </cell>
          <cell r="B12293" t="str">
            <v>ALUPROFILBOGEN OMNIWEICHE S C APBW 110 R</v>
          </cell>
          <cell r="C12293">
            <v>2.5</v>
          </cell>
          <cell r="D12293">
            <v>15.345000000000001</v>
          </cell>
          <cell r="E12293">
            <v>27.845000000000002</v>
          </cell>
        </row>
        <row r="12294">
          <cell r="A12294" t="str">
            <v>824111105</v>
          </cell>
          <cell r="B12294" t="str">
            <v>ALUPROFILBOGEN OMNIWEICHE S C APBW 110 R</v>
          </cell>
          <cell r="C12294">
            <v>2.5</v>
          </cell>
          <cell r="D12294">
            <v>15.345000000000001</v>
          </cell>
          <cell r="E12294">
            <v>27.845000000000002</v>
          </cell>
        </row>
        <row r="12295">
          <cell r="A12295" t="str">
            <v>824111106</v>
          </cell>
          <cell r="B12295" t="str">
            <v>ALUPROFILBOGEN OMNIWEICHE S C APBW 110 R</v>
          </cell>
          <cell r="C12295">
            <v>3.5</v>
          </cell>
          <cell r="D12295">
            <v>7.81</v>
          </cell>
          <cell r="E12295">
            <v>11.31</v>
          </cell>
        </row>
        <row r="12296">
          <cell r="A12296" t="str">
            <v>824111107</v>
          </cell>
          <cell r="B12296" t="str">
            <v>ALUPROFILBOGEN OMNIWEICHE S C APBW 110 R</v>
          </cell>
          <cell r="C12296">
            <v>2.5</v>
          </cell>
          <cell r="D12296">
            <v>7.1459999999999999</v>
          </cell>
          <cell r="E12296">
            <v>19.646000000000001</v>
          </cell>
        </row>
        <row r="12297">
          <cell r="A12297" t="str">
            <v>824111110</v>
          </cell>
          <cell r="B12297" t="str">
            <v>ALUPROFILBOGEN OMNIWEICHE S C APBW 110 R</v>
          </cell>
          <cell r="C12297">
            <v>2.5</v>
          </cell>
          <cell r="D12297">
            <v>9.2070000000000007</v>
          </cell>
          <cell r="E12297">
            <v>21.706999999999997</v>
          </cell>
        </row>
        <row r="12298">
          <cell r="A12298" t="str">
            <v>824111111</v>
          </cell>
          <cell r="B12298" t="str">
            <v>ALUPROFILBOGEN OMNIWEICHE S C APBW 110 R</v>
          </cell>
          <cell r="C12298">
            <v>2.5</v>
          </cell>
          <cell r="D12298">
            <v>10.23</v>
          </cell>
          <cell r="E12298">
            <v>22.73</v>
          </cell>
        </row>
        <row r="12299">
          <cell r="A12299" t="str">
            <v>824111112</v>
          </cell>
          <cell r="B12299" t="str">
            <v>ALUPROFILBOGEN OMNIWEICHE S C APBW 110 R</v>
          </cell>
          <cell r="C12299"/>
          <cell r="D12299"/>
          <cell r="E12299"/>
        </row>
        <row r="12300">
          <cell r="A12300" t="str">
            <v>824134001</v>
          </cell>
          <cell r="B12300" t="str">
            <v>ALU-WEICHE DRSW MECHANIK GRUPPE KPL.</v>
          </cell>
          <cell r="C12300"/>
          <cell r="D12300">
            <v>5.5301999999999998</v>
          </cell>
          <cell r="E12300">
            <v>5.5301999999999998</v>
          </cell>
        </row>
        <row r="12301">
          <cell r="A12301" t="str">
            <v>824134002</v>
          </cell>
          <cell r="B12301" t="str">
            <v>ALU-WEICHE DRSW STOPPER GRUPPE KPL.</v>
          </cell>
          <cell r="C12301">
            <v>9.5</v>
          </cell>
          <cell r="D12301">
            <v>38.254818550740602</v>
          </cell>
          <cell r="E12301">
            <v>47.754818550740595</v>
          </cell>
        </row>
        <row r="12302">
          <cell r="A12302" t="str">
            <v>824134003</v>
          </cell>
          <cell r="B12302" t="str">
            <v>ALU-WEICHE DRSW VORSCHALTUNG GRUPPE KPL.</v>
          </cell>
          <cell r="C12302">
            <v>4</v>
          </cell>
          <cell r="D12302">
            <v>32.043900000000001</v>
          </cell>
          <cell r="E12302">
            <v>36.043900000000001</v>
          </cell>
        </row>
        <row r="12303">
          <cell r="A12303" t="str">
            <v>824134004</v>
          </cell>
          <cell r="B12303" t="str">
            <v>ALU-WEICHE DRSW PNEUMATIK GRUPPE KPL.</v>
          </cell>
          <cell r="C12303">
            <v>11.499999999999998</v>
          </cell>
          <cell r="D12303">
            <v>153.34179453596695</v>
          </cell>
          <cell r="E12303">
            <v>164.84179453596695</v>
          </cell>
        </row>
        <row r="12304">
          <cell r="A12304" t="str">
            <v>824134005</v>
          </cell>
          <cell r="B12304" t="str">
            <v>ALU-WEICHE DRSW B_PNEUMATIK GRUPPE KPL.</v>
          </cell>
          <cell r="C12304"/>
          <cell r="D12304"/>
          <cell r="E12304"/>
        </row>
        <row r="12305">
          <cell r="A12305" t="str">
            <v>824144001</v>
          </cell>
          <cell r="B12305" t="str">
            <v>ALU-WEICHE SW VORSCHALTUNG GRUPPE KPL.</v>
          </cell>
          <cell r="C12305">
            <v>3</v>
          </cell>
          <cell r="D12305">
            <v>11.159232694553205</v>
          </cell>
          <cell r="E12305">
            <v>14.159232694553205</v>
          </cell>
        </row>
        <row r="12306">
          <cell r="A12306" t="str">
            <v>824144002</v>
          </cell>
          <cell r="B12306" t="str">
            <v>ALU-WEICHE SW-R GRUNDKÖRPER</v>
          </cell>
          <cell r="C12306">
            <v>5.5000000000000009</v>
          </cell>
          <cell r="D12306">
            <v>42.023133333333334</v>
          </cell>
          <cell r="E12306">
            <v>51.523133333333334</v>
          </cell>
        </row>
        <row r="12307">
          <cell r="A12307" t="str">
            <v>824144003</v>
          </cell>
          <cell r="B12307" t="str">
            <v>ALU-WEICHE SW-L GRUNDKÖRPER</v>
          </cell>
          <cell r="C12307">
            <v>5.5000000000000009</v>
          </cell>
          <cell r="D12307">
            <v>42.023133333333334</v>
          </cell>
          <cell r="E12307">
            <v>51.523133333333334</v>
          </cell>
        </row>
        <row r="12308">
          <cell r="A12308" t="str">
            <v>824144004</v>
          </cell>
          <cell r="B12308" t="str">
            <v>ALU-WEICHE SW ODER DSW MECHANIK GRUPPE KPL.</v>
          </cell>
          <cell r="C12308">
            <v>0</v>
          </cell>
          <cell r="D12308">
            <v>3.1932</v>
          </cell>
          <cell r="E12308">
            <v>3.1932</v>
          </cell>
        </row>
        <row r="12309">
          <cell r="A12309" t="str">
            <v>824144005</v>
          </cell>
          <cell r="B12309" t="str">
            <v>ALU-WEICHE SW R/L PNEUMATIK GRUPPE KPL.</v>
          </cell>
          <cell r="C12309">
            <v>4</v>
          </cell>
          <cell r="D12309">
            <v>59.127396029851319</v>
          </cell>
          <cell r="E12309">
            <v>63.127396029851319</v>
          </cell>
        </row>
        <row r="12310">
          <cell r="A12310" t="str">
            <v>824144009</v>
          </cell>
          <cell r="B12310" t="str">
            <v>ALU-WEICHE SW STOPPER GRUPPE KPL.</v>
          </cell>
          <cell r="C12310">
            <v>3</v>
          </cell>
          <cell r="D12310">
            <v>10.042459275370298</v>
          </cell>
          <cell r="E12310">
            <v>13.0424592753703</v>
          </cell>
        </row>
        <row r="12311">
          <cell r="A12311" t="str">
            <v>824144010</v>
          </cell>
          <cell r="B12311" t="str">
            <v>ALU-WEICHE SW KURVENSCHEIBE 22,5 ° KPL.</v>
          </cell>
          <cell r="C12311">
            <v>0</v>
          </cell>
          <cell r="D12311">
            <v>1.45</v>
          </cell>
          <cell r="E12311">
            <v>1.45</v>
          </cell>
        </row>
        <row r="12312">
          <cell r="A12312" t="str">
            <v>824144011</v>
          </cell>
          <cell r="B12312" t="str">
            <v>ALU-WEICHE SW-R GRUNDKÖRPER MIT M+V</v>
          </cell>
          <cell r="C12312">
            <v>9.25</v>
          </cell>
          <cell r="D12312">
            <v>55.7074</v>
          </cell>
          <cell r="E12312">
            <v>68.957400000000007</v>
          </cell>
        </row>
        <row r="12313">
          <cell r="A12313" t="str">
            <v>824144012</v>
          </cell>
          <cell r="B12313" t="str">
            <v>ALU-WEICHE SW-R GRUNDKÖRPER MIT P+S</v>
          </cell>
          <cell r="C12313">
            <v>16.5</v>
          </cell>
          <cell r="D12313">
            <v>94.018478382144707</v>
          </cell>
          <cell r="E12313">
            <v>114.51847838214469</v>
          </cell>
        </row>
        <row r="12314">
          <cell r="A12314" t="str">
            <v>824144013</v>
          </cell>
          <cell r="B12314" t="str">
            <v>ALU-WEICHE SW-R GRUNDKÖRPER MIT P</v>
          </cell>
          <cell r="C12314">
            <v>13.5</v>
          </cell>
          <cell r="D12314">
            <v>83.976019106774402</v>
          </cell>
          <cell r="E12314">
            <v>101.4760191067744</v>
          </cell>
        </row>
        <row r="12315">
          <cell r="A12315" t="str">
            <v>824144014</v>
          </cell>
          <cell r="B12315" t="str">
            <v>ALU-WEICHE SW-L GRUNDKÖRPER MIT M+V</v>
          </cell>
          <cell r="C12315">
            <v>9.25</v>
          </cell>
          <cell r="D12315">
            <v>55.7074</v>
          </cell>
          <cell r="E12315">
            <v>68.957400000000007</v>
          </cell>
        </row>
        <row r="12316">
          <cell r="A12316" t="str">
            <v>824144015</v>
          </cell>
          <cell r="B12316" t="str">
            <v>ALU-WEICHE SW-L GRUNDKÖRPER MIT P+S</v>
          </cell>
          <cell r="C12316">
            <v>16.5</v>
          </cell>
          <cell r="D12316">
            <v>94.018478382144707</v>
          </cell>
          <cell r="E12316">
            <v>114.51847838214469</v>
          </cell>
        </row>
        <row r="12317">
          <cell r="A12317" t="str">
            <v>824144016</v>
          </cell>
          <cell r="B12317" t="str">
            <v>ALU-WEICHE SW-L GRUNDKÖRPER MIT P</v>
          </cell>
          <cell r="C12317">
            <v>13.5</v>
          </cell>
          <cell r="D12317">
            <v>83.976019106774402</v>
          </cell>
          <cell r="E12317">
            <v>101.4760191067744</v>
          </cell>
        </row>
        <row r="12318">
          <cell r="A12318" t="str">
            <v>824144017</v>
          </cell>
          <cell r="B12318" t="str">
            <v>WINKELGELENKSTANGE L=318 KPL.</v>
          </cell>
          <cell r="C12318">
            <v>0</v>
          </cell>
          <cell r="D12318">
            <v>5.95</v>
          </cell>
          <cell r="E12318">
            <v>5.95</v>
          </cell>
        </row>
        <row r="12319">
          <cell r="A12319" t="str">
            <v>824144018</v>
          </cell>
          <cell r="B12319" t="str">
            <v>WINKELGELENKSTANGE L=420 KPL.</v>
          </cell>
          <cell r="C12319">
            <v>0</v>
          </cell>
          <cell r="D12319">
            <v>28.7</v>
          </cell>
          <cell r="E12319">
            <v>28.7</v>
          </cell>
        </row>
        <row r="12320">
          <cell r="A12320" t="str">
            <v>824144019</v>
          </cell>
          <cell r="B12320" t="str">
            <v>LAGER KPL. MIT BUCHSEN</v>
          </cell>
          <cell r="C12320">
            <v>0</v>
          </cell>
          <cell r="D12320">
            <v>4.9412477958270484</v>
          </cell>
          <cell r="E12320">
            <v>4.9412477958270484</v>
          </cell>
        </row>
        <row r="12321">
          <cell r="A12321" t="str">
            <v>824144020</v>
          </cell>
          <cell r="B12321" t="str">
            <v>ANSCHLUSSSTÜCK RE KPL. M. BUCHSEN</v>
          </cell>
          <cell r="C12321">
            <v>0</v>
          </cell>
          <cell r="D12321">
            <v>3.9415933884051855</v>
          </cell>
          <cell r="E12321">
            <v>3.9415933884051855</v>
          </cell>
        </row>
        <row r="12322">
          <cell r="A12322" t="str">
            <v>824144021</v>
          </cell>
          <cell r="B12322" t="str">
            <v>ANSCHLUSSSTÜCK LI KPL. M. BUCHSEN</v>
          </cell>
          <cell r="C12322">
            <v>0</v>
          </cell>
          <cell r="D12322">
            <v>3.9293101154921684</v>
          </cell>
          <cell r="E12322">
            <v>3.9293101154921684</v>
          </cell>
        </row>
        <row r="12323">
          <cell r="A12323" t="str">
            <v>824144022</v>
          </cell>
          <cell r="B12323" t="str">
            <v>ANSCHLUSSSTÜCK MITTE KPL. M. BUCHSEN</v>
          </cell>
          <cell r="C12323">
            <v>0</v>
          </cell>
          <cell r="D12323">
            <v>2.99</v>
          </cell>
          <cell r="E12323">
            <v>2.99</v>
          </cell>
        </row>
        <row r="12324">
          <cell r="A12324" t="str">
            <v>824144023</v>
          </cell>
          <cell r="B12324" t="str">
            <v>WEICHENSCHENKELABFRAGE</v>
          </cell>
          <cell r="C12324"/>
          <cell r="D12324">
            <v>48.351300000000002</v>
          </cell>
          <cell r="E12324">
            <v>48.351300000000002</v>
          </cell>
        </row>
        <row r="12325">
          <cell r="A12325" t="str">
            <v>824144025</v>
          </cell>
          <cell r="B12325" t="str">
            <v>HANDSCHALTUNG M. KURZEM VORSCHALTHEBEL</v>
          </cell>
          <cell r="C12325">
            <v>3.5</v>
          </cell>
          <cell r="D12325">
            <v>26.890532819526797</v>
          </cell>
          <cell r="E12325">
            <v>32.890532819526797</v>
          </cell>
        </row>
        <row r="12326">
          <cell r="A12326" t="str">
            <v>824144050</v>
          </cell>
          <cell r="B12326" t="str">
            <v>ALU-WEICHE SW R/L B_PNEUMATIK GRUPPE, KPL.</v>
          </cell>
          <cell r="C12326">
            <v>2.5</v>
          </cell>
          <cell r="D12326">
            <v>80.041799999999995</v>
          </cell>
          <cell r="E12326">
            <v>82.541799999999995</v>
          </cell>
        </row>
        <row r="12327">
          <cell r="A12327" t="str">
            <v>824144051</v>
          </cell>
          <cell r="B12327" t="str">
            <v>ALU-WEICHE SW R/L PNEUMATIK GRUPPE</v>
          </cell>
          <cell r="C12327">
            <v>3.5</v>
          </cell>
          <cell r="D12327">
            <v>72.946196029851322</v>
          </cell>
          <cell r="E12327">
            <v>76.446196029851322</v>
          </cell>
        </row>
        <row r="12328">
          <cell r="A12328" t="str">
            <v>824144052</v>
          </cell>
          <cell r="B12328" t="str">
            <v>ALU-WEICHE SW-R GRUNDKÖRPER MIT P+S (B_PN)</v>
          </cell>
          <cell r="C12328">
            <v>15.5</v>
          </cell>
          <cell r="D12328">
            <v>114.92643486422939</v>
          </cell>
          <cell r="E12328">
            <v>134.42643486422938</v>
          </cell>
        </row>
        <row r="12329">
          <cell r="A12329" t="str">
            <v>824144053</v>
          </cell>
          <cell r="B12329" t="str">
            <v>ALU-WEICHE SW-R GRUNDKÖRPER MIT P+S (IMPULSVENTIL)</v>
          </cell>
          <cell r="C12329">
            <v>16.5</v>
          </cell>
          <cell r="D12329">
            <v>107.8372783821447</v>
          </cell>
          <cell r="E12329">
            <v>128.33727838214472</v>
          </cell>
        </row>
        <row r="12330">
          <cell r="A12330" t="str">
            <v>824144055</v>
          </cell>
          <cell r="B12330" t="str">
            <v>ALU-WEICHE SW-L GRUNDKÖRPER MIT P+S (B_PN)</v>
          </cell>
          <cell r="C12330">
            <v>15.5</v>
          </cell>
          <cell r="D12330">
            <v>114.92643486422939</v>
          </cell>
          <cell r="E12330">
            <v>134.42643486422938</v>
          </cell>
        </row>
        <row r="12331">
          <cell r="A12331" t="str">
            <v>824144056</v>
          </cell>
          <cell r="B12331" t="str">
            <v>ALU-WEICHE SW-L GRUNDKÖRPER MIT P+S (IMPULSVENTIL)</v>
          </cell>
          <cell r="C12331">
            <v>16.5</v>
          </cell>
          <cell r="D12331">
            <v>107.8372783821447</v>
          </cell>
          <cell r="E12331">
            <v>128.33727838214472</v>
          </cell>
        </row>
        <row r="12332">
          <cell r="A12332" t="str">
            <v>824146001</v>
          </cell>
          <cell r="B12332" t="str">
            <v>VORSCHALTHEBEL, KURZ, KUNSTST. SW</v>
          </cell>
          <cell r="C12332">
            <v>0</v>
          </cell>
          <cell r="D12332">
            <v>2.1800000000000002</v>
          </cell>
          <cell r="E12332">
            <v>2.1800000000000002</v>
          </cell>
        </row>
        <row r="12333">
          <cell r="A12333" t="str">
            <v>824146002</v>
          </cell>
          <cell r="B12333" t="str">
            <v>BEFESTIGUNG F. VORSCHALTHEBEL, KURZ</v>
          </cell>
          <cell r="C12333">
            <v>0</v>
          </cell>
          <cell r="D12333">
            <v>1.45</v>
          </cell>
          <cell r="E12333">
            <v>1.45</v>
          </cell>
        </row>
        <row r="12334">
          <cell r="A12334" t="str">
            <v>824146009</v>
          </cell>
          <cell r="B12334" t="str">
            <v>WEICHENSCHENKEL FÜR ALUWEICHE SW / SW3 / DSW</v>
          </cell>
          <cell r="C12334">
            <v>0</v>
          </cell>
          <cell r="D12334">
            <v>4.7751228053051991</v>
          </cell>
          <cell r="E12334">
            <v>4.7751228053051991</v>
          </cell>
        </row>
        <row r="12335">
          <cell r="A12335" t="str">
            <v>824146010</v>
          </cell>
          <cell r="B12335" t="str">
            <v>LAGER --&gt; 824144019 bestellen</v>
          </cell>
          <cell r="C12335">
            <v>0</v>
          </cell>
          <cell r="D12335">
            <v>2.85</v>
          </cell>
          <cell r="E12335">
            <v>2.85</v>
          </cell>
        </row>
        <row r="12336">
          <cell r="A12336" t="str">
            <v>824146011</v>
          </cell>
          <cell r="B12336" t="str">
            <v>ACHSE F. WEICHENSCHENKEL</v>
          </cell>
          <cell r="C12336">
            <v>0</v>
          </cell>
          <cell r="D12336">
            <v>1.88</v>
          </cell>
          <cell r="E12336">
            <v>1.88</v>
          </cell>
        </row>
        <row r="12337">
          <cell r="A12337" t="str">
            <v>824146012</v>
          </cell>
          <cell r="B12337" t="str">
            <v>KURVENSCHEIBE 22.5° DREHWINKELAUSSCHLAG 48°-824</v>
          </cell>
          <cell r="C12337">
            <v>0</v>
          </cell>
          <cell r="D12337">
            <v>1.48</v>
          </cell>
          <cell r="E12337">
            <v>1.48</v>
          </cell>
        </row>
        <row r="12338">
          <cell r="A12338" t="str">
            <v>824146013</v>
          </cell>
          <cell r="B12338" t="str">
            <v>ANSCHLUSSSTÜCK - RECHTS ==&gt;824 144 020 bestellen</v>
          </cell>
          <cell r="C12338">
            <v>0</v>
          </cell>
          <cell r="D12338">
            <v>2.5299999999999998</v>
          </cell>
          <cell r="E12338">
            <v>2.5299999999999998</v>
          </cell>
        </row>
        <row r="12339">
          <cell r="A12339" t="str">
            <v>824146014</v>
          </cell>
          <cell r="B12339" t="str">
            <v>ANSCHLUSSSTÜCK - LINKS ==&gt; 824 144 021 bestellen</v>
          </cell>
          <cell r="C12339">
            <v>0</v>
          </cell>
          <cell r="D12339">
            <v>2.5299999999999998</v>
          </cell>
          <cell r="E12339">
            <v>2.5299999999999998</v>
          </cell>
        </row>
        <row r="12340">
          <cell r="A12340" t="str">
            <v>824146015</v>
          </cell>
          <cell r="B12340" t="str">
            <v>BOLZEN F. FEDERZYLINDER</v>
          </cell>
          <cell r="C12340">
            <v>0</v>
          </cell>
          <cell r="D12340">
            <v>1.85</v>
          </cell>
          <cell r="E12340">
            <v>1.85</v>
          </cell>
        </row>
        <row r="12341">
          <cell r="A12341" t="str">
            <v>824146016</v>
          </cell>
          <cell r="B12341" t="str">
            <v>HÜLSE FÜR FEDERZYLINDER ALU-WEICHE SW / DSW</v>
          </cell>
          <cell r="C12341">
            <v>0</v>
          </cell>
          <cell r="D12341">
            <v>0.45</v>
          </cell>
          <cell r="E12341">
            <v>0.45</v>
          </cell>
        </row>
        <row r="12342">
          <cell r="A12342" t="str">
            <v>824146019</v>
          </cell>
          <cell r="B12342" t="str">
            <v>STÖSSEL FÜR FEDERZYLINDER ALU-WEICHE SW /DSW</v>
          </cell>
          <cell r="C12342">
            <v>0</v>
          </cell>
          <cell r="D12342">
            <v>0.47264032840368037</v>
          </cell>
          <cell r="E12342">
            <v>0.47264032840368037</v>
          </cell>
        </row>
        <row r="12343">
          <cell r="A12343" t="str">
            <v>824146020</v>
          </cell>
          <cell r="B12343" t="str">
            <v>GLEITBUCHSE FÜR WEICHENPLATTE</v>
          </cell>
          <cell r="C12343">
            <v>0</v>
          </cell>
          <cell r="D12343">
            <v>1.5</v>
          </cell>
          <cell r="E12343">
            <v>1.5</v>
          </cell>
        </row>
        <row r="12344">
          <cell r="A12344" t="str">
            <v>824146021</v>
          </cell>
          <cell r="B12344" t="str">
            <v>ALU-WEICHE SW - PLATTE RECHTS</v>
          </cell>
          <cell r="C12344">
            <v>0</v>
          </cell>
          <cell r="D12344">
            <v>18.899999999999999</v>
          </cell>
          <cell r="E12344">
            <v>18.899999999999999</v>
          </cell>
        </row>
        <row r="12345">
          <cell r="A12345" t="str">
            <v>824146022</v>
          </cell>
          <cell r="B12345" t="str">
            <v>ALU-WEICHE SW - PLATTE LINKS</v>
          </cell>
          <cell r="C12345">
            <v>0</v>
          </cell>
          <cell r="D12345">
            <v>18.899999999999999</v>
          </cell>
          <cell r="E12345">
            <v>18.899999999999999</v>
          </cell>
        </row>
        <row r="12346">
          <cell r="A12346" t="str">
            <v>824146040</v>
          </cell>
          <cell r="B12346" t="str">
            <v>VORSCHALTHEBEL KURZ - BEARBEITET FÜR HANDSCHALTUNG</v>
          </cell>
          <cell r="C12346">
            <v>1.5</v>
          </cell>
          <cell r="D12346">
            <v>2.6</v>
          </cell>
          <cell r="E12346">
            <v>6.6000000000000005</v>
          </cell>
        </row>
        <row r="12347">
          <cell r="A12347" t="str">
            <v>824154001</v>
          </cell>
          <cell r="B12347" t="str">
            <v>ALU-WEICHE SW3 GRUNDKÖRPER</v>
          </cell>
          <cell r="C12347">
            <v>4</v>
          </cell>
          <cell r="D12347">
            <v>62.26313459915611</v>
          </cell>
          <cell r="E12347">
            <v>70.263134599156118</v>
          </cell>
        </row>
        <row r="12348">
          <cell r="A12348" t="str">
            <v>824154003</v>
          </cell>
          <cell r="B12348" t="str">
            <v>ALU-WEICHE SW3 VORSCHALTUNG GRUPPE KPL.</v>
          </cell>
          <cell r="C12348">
            <v>4</v>
          </cell>
          <cell r="D12348">
            <v>19.958600000000001</v>
          </cell>
          <cell r="E12348">
            <v>23.958600000000001</v>
          </cell>
        </row>
        <row r="12349">
          <cell r="A12349" t="str">
            <v>824154004</v>
          </cell>
          <cell r="B12349" t="str">
            <v>ALU-WEICHE SW3 STOPPER GRUPPE KPL.</v>
          </cell>
          <cell r="C12349">
            <v>4</v>
          </cell>
          <cell r="D12349">
            <v>20.084918550740596</v>
          </cell>
          <cell r="E12349">
            <v>24.084918550740596</v>
          </cell>
        </row>
        <row r="12350">
          <cell r="A12350" t="str">
            <v>824154005</v>
          </cell>
          <cell r="B12350" t="str">
            <v>ALU-WEICHE SW3 PNEUMAKTIK GRUPPE KPL.</v>
          </cell>
          <cell r="C12350">
            <v>10</v>
          </cell>
          <cell r="D12350">
            <v>118.2544</v>
          </cell>
          <cell r="E12350">
            <v>128.2544</v>
          </cell>
        </row>
        <row r="12351">
          <cell r="A12351" t="str">
            <v>824154006</v>
          </cell>
          <cell r="B12351" t="str">
            <v>ALU-WEICHE SW3 MECHANIK GRUPPE KPL.</v>
          </cell>
          <cell r="C12351"/>
          <cell r="D12351">
            <v>3.6867999999999999</v>
          </cell>
          <cell r="E12351">
            <v>3.6867999999999999</v>
          </cell>
        </row>
        <row r="12352">
          <cell r="A12352" t="str">
            <v>824154007</v>
          </cell>
          <cell r="B12352" t="str">
            <v>KURVENSCHEIBE FÜR MEHRWEGWEICHE KPL.</v>
          </cell>
          <cell r="C12352">
            <v>0</v>
          </cell>
          <cell r="D12352">
            <v>5</v>
          </cell>
          <cell r="E12352">
            <v>5</v>
          </cell>
        </row>
        <row r="12353">
          <cell r="A12353" t="str">
            <v>824154008</v>
          </cell>
          <cell r="B12353" t="str">
            <v>ALU-WEICHE SW3 GRUNDKÖRPER MIT M+V</v>
          </cell>
          <cell r="C12353">
            <v>7.75</v>
          </cell>
          <cell r="D12353">
            <v>149.27160836258705</v>
          </cell>
          <cell r="E12353">
            <v>161.02160836258705</v>
          </cell>
        </row>
        <row r="12354">
          <cell r="A12354" t="str">
            <v>824154009</v>
          </cell>
          <cell r="B12354" t="str">
            <v>ALU-WEICHE SW3 GRUNDKÖRPER MIT P+S</v>
          </cell>
          <cell r="C12354">
            <v>22</v>
          </cell>
          <cell r="D12354">
            <v>178.75853368736634</v>
          </cell>
          <cell r="E12354">
            <v>204.75853368736634</v>
          </cell>
        </row>
        <row r="12355">
          <cell r="A12355" t="str">
            <v>824154010</v>
          </cell>
          <cell r="B12355" t="str">
            <v>ALU-WEICHE SW3 GRUNDKÖRPER MIT P</v>
          </cell>
          <cell r="C12355">
            <v>15</v>
          </cell>
          <cell r="D12355">
            <v>158.47329999999999</v>
          </cell>
          <cell r="E12355">
            <v>173.47329999999999</v>
          </cell>
        </row>
        <row r="12356">
          <cell r="A12356" t="str">
            <v>824154011</v>
          </cell>
          <cell r="B12356" t="str">
            <v>ALU-WEICHE SW3 GRUNDKÖRPER MIT M+V FÜR KW</v>
          </cell>
          <cell r="C12356">
            <v>7.75</v>
          </cell>
          <cell r="D12356">
            <v>62.182941627663674</v>
          </cell>
          <cell r="E12356">
            <v>73.932941627663681</v>
          </cell>
        </row>
        <row r="12357">
          <cell r="A12357" t="str">
            <v>824156002</v>
          </cell>
          <cell r="B12357" t="str">
            <v>KURVENSCHEIBE F. MEHRWEGEWEICHE   --&gt; 824154007</v>
          </cell>
          <cell r="C12357">
            <v>0</v>
          </cell>
          <cell r="D12357">
            <v>0.01</v>
          </cell>
          <cell r="E12357">
            <v>0.01</v>
          </cell>
        </row>
        <row r="12358">
          <cell r="A12358" t="str">
            <v>824156003</v>
          </cell>
          <cell r="B12358" t="str">
            <v>ANSCHLUSSTÜCK - MITTE ==&gt; 824 144 022 bestellen</v>
          </cell>
          <cell r="C12358">
            <v>0</v>
          </cell>
          <cell r="D12358">
            <v>2.33</v>
          </cell>
          <cell r="E12358">
            <v>2.33</v>
          </cell>
        </row>
        <row r="12359">
          <cell r="A12359" t="str">
            <v>824156004</v>
          </cell>
          <cell r="B12359" t="str">
            <v>VORSCHALTHEBEL, LANG, KUNSTSTOFF</v>
          </cell>
          <cell r="C12359">
            <v>0</v>
          </cell>
          <cell r="D12359">
            <v>2.3085799820573558</v>
          </cell>
          <cell r="E12359">
            <v>2.3085799820573558</v>
          </cell>
        </row>
        <row r="12360">
          <cell r="A12360" t="str">
            <v>824156005</v>
          </cell>
          <cell r="B12360" t="str">
            <v>BEFESTIGUNG F. VORSCHALTHEBEL, LANG</v>
          </cell>
          <cell r="C12360">
            <v>0</v>
          </cell>
          <cell r="D12360">
            <v>7.6</v>
          </cell>
          <cell r="E12360">
            <v>7.6</v>
          </cell>
        </row>
        <row r="12361">
          <cell r="A12361" t="str">
            <v>824156006</v>
          </cell>
          <cell r="B12361" t="str">
            <v>BEFESTIGUNG STOPPER ASYMMETR.</v>
          </cell>
          <cell r="C12361">
            <v>0</v>
          </cell>
          <cell r="D12361">
            <v>2.4</v>
          </cell>
          <cell r="E12361">
            <v>2.4</v>
          </cell>
        </row>
        <row r="12362">
          <cell r="A12362" t="str">
            <v>824156007</v>
          </cell>
          <cell r="B12362" t="str">
            <v>PLATTE FÜR DRW</v>
          </cell>
          <cell r="C12362">
            <v>0</v>
          </cell>
          <cell r="D12362">
            <v>27.3</v>
          </cell>
          <cell r="E12362">
            <v>27.3</v>
          </cell>
        </row>
        <row r="12363">
          <cell r="A12363" t="str">
            <v>824156008</v>
          </cell>
          <cell r="B12363" t="str">
            <v>GELENK FÜR HANDSCHALTUNG K WEICHE SPINNEREI (541</v>
          </cell>
          <cell r="C12363">
            <v>0</v>
          </cell>
          <cell r="D12363">
            <v>9.7445805573465147</v>
          </cell>
          <cell r="E12363">
            <v>9.7445805573465147</v>
          </cell>
        </row>
        <row r="12364">
          <cell r="A12364" t="str">
            <v>824156010</v>
          </cell>
          <cell r="B12364" t="str">
            <v>SCHALTHEBEL FÜR HANDSCHALTUNG K K WEICHE</v>
          </cell>
          <cell r="C12364">
            <v>0</v>
          </cell>
          <cell r="D12364">
            <v>14.91</v>
          </cell>
          <cell r="E12364">
            <v>14.91</v>
          </cell>
        </row>
        <row r="12365">
          <cell r="A12365" t="str">
            <v>824164001</v>
          </cell>
          <cell r="B12365" t="str">
            <v>ALU-WEICHE DSW STOPPER GRUPPE KPL.</v>
          </cell>
          <cell r="C12365">
            <v>3</v>
          </cell>
          <cell r="D12365">
            <v>18.169899999999998</v>
          </cell>
          <cell r="E12365">
            <v>21.169899999999998</v>
          </cell>
        </row>
        <row r="12366">
          <cell r="A12366" t="str">
            <v>824164002</v>
          </cell>
          <cell r="B12366" t="str">
            <v>ALU-WEICHE DSW GRUNDKÖRPER</v>
          </cell>
          <cell r="C12366">
            <v>5</v>
          </cell>
          <cell r="D12366">
            <v>53.108465566278355</v>
          </cell>
          <cell r="E12366">
            <v>63.108465566278348</v>
          </cell>
        </row>
        <row r="12367">
          <cell r="A12367" t="str">
            <v>824164003</v>
          </cell>
          <cell r="B12367" t="str">
            <v>ALU-WEICHE DSW PNEUMATIK GRUPPE, KPL</v>
          </cell>
          <cell r="C12367">
            <v>4</v>
          </cell>
          <cell r="D12367">
            <v>61.959916753259478</v>
          </cell>
          <cell r="E12367">
            <v>65.959916753259478</v>
          </cell>
        </row>
        <row r="12368">
          <cell r="A12368" t="str">
            <v>824164004</v>
          </cell>
          <cell r="B12368" t="str">
            <v>ALU-WEICHE DSW VORSCHALTUNG GRUPPE, KPL</v>
          </cell>
          <cell r="C12368">
            <v>3</v>
          </cell>
          <cell r="D12368">
            <v>19.714935966612028</v>
          </cell>
          <cell r="E12368">
            <v>22.714935966612028</v>
          </cell>
        </row>
        <row r="12369">
          <cell r="A12369" t="str">
            <v>824164005</v>
          </cell>
          <cell r="B12369" t="str">
            <v>ALU-WEICHE DSW KURVENSCHEIBE 45° KPL.</v>
          </cell>
          <cell r="C12369">
            <v>0.5</v>
          </cell>
          <cell r="D12369">
            <v>10.684100000000001</v>
          </cell>
          <cell r="E12369">
            <v>11.184100000000001</v>
          </cell>
        </row>
        <row r="12370">
          <cell r="A12370" t="str">
            <v>824164006</v>
          </cell>
          <cell r="B12370" t="str">
            <v>ALU-WEICHE DSW GRUNDKÖRPER MIT M+V</v>
          </cell>
          <cell r="C12370">
            <v>8.75</v>
          </cell>
          <cell r="D12370">
            <v>75.697000000000003</v>
          </cell>
          <cell r="E12370">
            <v>89.447000000000003</v>
          </cell>
        </row>
        <row r="12371">
          <cell r="A12371" t="str">
            <v>824164007</v>
          </cell>
          <cell r="B12371" t="str">
            <v>ALU-WEICHE DSW GRUNDKÖRPER MIT P+S</v>
          </cell>
          <cell r="C12371">
            <v>17.5</v>
          </cell>
          <cell r="D12371">
            <v>121.52843983018256</v>
          </cell>
          <cell r="E12371">
            <v>144.02843983018258</v>
          </cell>
        </row>
        <row r="12372">
          <cell r="A12372" t="str">
            <v>824164008</v>
          </cell>
          <cell r="B12372" t="str">
            <v>ALU-WEICHE DSW GRUNDKÖRPER MIT P</v>
          </cell>
          <cell r="C12372">
            <v>14.5</v>
          </cell>
          <cell r="D12372">
            <v>103.35853983018256</v>
          </cell>
          <cell r="E12372">
            <v>122.85853983018256</v>
          </cell>
        </row>
        <row r="12373">
          <cell r="A12373" t="str">
            <v>824164030</v>
          </cell>
          <cell r="B12373" t="str">
            <v>DSW B_PNEUMATIK GRUPPE MONOSTABIL KPL.</v>
          </cell>
          <cell r="C12373">
            <v>6</v>
          </cell>
          <cell r="D12373">
            <v>82.870673235344171</v>
          </cell>
          <cell r="E12373">
            <v>88.870673235344171</v>
          </cell>
        </row>
        <row r="12374">
          <cell r="A12374" t="str">
            <v>824164031</v>
          </cell>
          <cell r="B12374" t="str">
            <v>DSW PNEUMATIK GRUPPE (IMPULSVENTIL), KPL</v>
          </cell>
          <cell r="C12374">
            <v>6.25</v>
          </cell>
          <cell r="D12374">
            <v>84.544399999999996</v>
          </cell>
          <cell r="E12374">
            <v>90.794399999999996</v>
          </cell>
        </row>
        <row r="12375">
          <cell r="A12375" t="str">
            <v>824164037</v>
          </cell>
          <cell r="B12375" t="str">
            <v>ALU-WEICHE DSW GRUNDKÖRPER MIT P+S (B_PN)</v>
          </cell>
          <cell r="C12375">
            <v>13.5</v>
          </cell>
          <cell r="D12375">
            <v>140.76679999999999</v>
          </cell>
          <cell r="E12375">
            <v>154.26679999999999</v>
          </cell>
        </row>
        <row r="12376">
          <cell r="A12376" t="str">
            <v>824164038</v>
          </cell>
          <cell r="B12376" t="str">
            <v>ALU-WEICHE DSW GRUNDKÖRPER MIT P+S (IMPULSVENTIL)</v>
          </cell>
          <cell r="C12376">
            <v>14.75</v>
          </cell>
          <cell r="D12376">
            <v>142.26300000000001</v>
          </cell>
          <cell r="E12376">
            <v>157.01300000000001</v>
          </cell>
        </row>
        <row r="12377">
          <cell r="A12377" t="str">
            <v>824166002</v>
          </cell>
          <cell r="B12377" t="str">
            <v>KURVENSCHEIBE 45°, DREHWINKEL 25°</v>
          </cell>
          <cell r="C12377">
            <v>0</v>
          </cell>
          <cell r="D12377">
            <v>10.4</v>
          </cell>
          <cell r="E12377">
            <v>10.4</v>
          </cell>
        </row>
        <row r="12378">
          <cell r="A12378" t="str">
            <v>824166003</v>
          </cell>
          <cell r="B12378" t="str">
            <v>VORSCHALTHEBELBRILLE</v>
          </cell>
          <cell r="C12378">
            <v>0</v>
          </cell>
          <cell r="D12378">
            <v>6.6363798906222993</v>
          </cell>
          <cell r="E12378">
            <v>6.6363798906222993</v>
          </cell>
        </row>
        <row r="12379">
          <cell r="A12379" t="str">
            <v>824166004</v>
          </cell>
          <cell r="B12379" t="str">
            <v>BEFESTIGUNG STOPPER SYMMETR.</v>
          </cell>
          <cell r="C12379">
            <v>0</v>
          </cell>
          <cell r="D12379">
            <v>4.2</v>
          </cell>
          <cell r="E12379">
            <v>4.2</v>
          </cell>
        </row>
        <row r="12380">
          <cell r="A12380" t="str">
            <v>824166005</v>
          </cell>
          <cell r="B12380" t="str">
            <v>ALU-WEICHE DSW-PLATTE</v>
          </cell>
          <cell r="C12380">
            <v>0</v>
          </cell>
          <cell r="D12380">
            <v>21</v>
          </cell>
          <cell r="E12380">
            <v>21</v>
          </cell>
        </row>
        <row r="12381">
          <cell r="A12381" t="str">
            <v>824171009</v>
          </cell>
          <cell r="B12381" t="str">
            <v>ALU-WEICHE SW R550/45-L-350 GRUNDMODELL</v>
          </cell>
          <cell r="C12381">
            <v>4.75</v>
          </cell>
          <cell r="D12381">
            <v>31.5809</v>
          </cell>
          <cell r="E12381">
            <v>36.3309</v>
          </cell>
        </row>
        <row r="12382">
          <cell r="A12382" t="str">
            <v>824171010</v>
          </cell>
          <cell r="B12382" t="str">
            <v>ALU-WEICHE SW R550/45-R-350 GRUNDMODELL</v>
          </cell>
          <cell r="C12382">
            <v>4.75</v>
          </cell>
          <cell r="D12382">
            <v>31.930900000000001</v>
          </cell>
          <cell r="E12382">
            <v>36.680900000000001</v>
          </cell>
        </row>
        <row r="12383">
          <cell r="A12383" t="str">
            <v>824171011</v>
          </cell>
          <cell r="B12383" t="str">
            <v>ALU-WEICHE SW R550/45-L-400 GRUNDMODELL</v>
          </cell>
          <cell r="C12383">
            <v>6.5</v>
          </cell>
          <cell r="D12383">
            <v>32.440823076923074</v>
          </cell>
          <cell r="E12383">
            <v>52.940823076923074</v>
          </cell>
        </row>
        <row r="12384">
          <cell r="A12384" t="str">
            <v>824171012</v>
          </cell>
          <cell r="B12384" t="str">
            <v>ALU-WEICHE SW R550/45-R-400 GRUNDMODELL</v>
          </cell>
          <cell r="C12384">
            <v>6.5</v>
          </cell>
          <cell r="D12384">
            <v>32.440823076923074</v>
          </cell>
          <cell r="E12384">
            <v>52.940823076923074</v>
          </cell>
        </row>
        <row r="12385">
          <cell r="A12385" t="str">
            <v>824171021</v>
          </cell>
          <cell r="B12385" t="str">
            <v>ALU-WEICHE SW R400/90-L-500 GRUNDMODELL</v>
          </cell>
          <cell r="C12385">
            <v>2.5</v>
          </cell>
          <cell r="D12385">
            <v>32.006900000000002</v>
          </cell>
          <cell r="E12385">
            <v>34.506900000000002</v>
          </cell>
        </row>
        <row r="12386">
          <cell r="A12386" t="str">
            <v>824171022</v>
          </cell>
          <cell r="B12386" t="str">
            <v>ALU-WEICHE SW R400/90-R-500 GRUNDMODELL</v>
          </cell>
          <cell r="C12386">
            <v>2.5</v>
          </cell>
          <cell r="D12386">
            <v>32.356900000000003</v>
          </cell>
          <cell r="E12386">
            <v>34.856900000000003</v>
          </cell>
        </row>
        <row r="12387">
          <cell r="A12387" t="str">
            <v>824171023</v>
          </cell>
          <cell r="B12387" t="str">
            <v>ALU-WEICHE SW R550/90-L-700 GRUNDMODELL</v>
          </cell>
          <cell r="C12387">
            <v>11.499999999999998</v>
          </cell>
          <cell r="D12387">
            <v>34.409943076923078</v>
          </cell>
          <cell r="E12387">
            <v>59.909943076923071</v>
          </cell>
        </row>
        <row r="12388">
          <cell r="A12388" t="str">
            <v>824171024</v>
          </cell>
          <cell r="B12388" t="str">
            <v>ALU-WEICHE SW R550/90-R-700 GRUNDMODELL</v>
          </cell>
          <cell r="C12388">
            <v>8.5</v>
          </cell>
          <cell r="D12388">
            <v>34.409943076923078</v>
          </cell>
          <cell r="E12388">
            <v>56.909943076923078</v>
          </cell>
        </row>
        <row r="12389">
          <cell r="A12389" t="str">
            <v>824171033</v>
          </cell>
          <cell r="B12389" t="str">
            <v>ALU-WEICHE SW R550/PARALLEL-L-180 GRUNDMODELL</v>
          </cell>
          <cell r="C12389">
            <v>2.5</v>
          </cell>
          <cell r="D12389">
            <v>31.4389</v>
          </cell>
          <cell r="E12389">
            <v>33.938899999999997</v>
          </cell>
        </row>
        <row r="12390">
          <cell r="A12390" t="str">
            <v>824171034</v>
          </cell>
          <cell r="B12390" t="str">
            <v>ALU-WEICHE SW R550/PARALLEL-R-180 GRUNDMODELL</v>
          </cell>
          <cell r="C12390">
            <v>2.5</v>
          </cell>
          <cell r="D12390">
            <v>31.788900000000002</v>
          </cell>
          <cell r="E12390">
            <v>34.288899999999998</v>
          </cell>
        </row>
        <row r="12391">
          <cell r="A12391" t="str">
            <v>824171035</v>
          </cell>
          <cell r="B12391" t="str">
            <v>ALU-WEICHE SW R550/PARALLEL-L-200 GRUNDMODELL</v>
          </cell>
          <cell r="C12391">
            <v>2.5</v>
          </cell>
          <cell r="D12391">
            <v>31.4389</v>
          </cell>
          <cell r="E12391">
            <v>33.938899999999997</v>
          </cell>
        </row>
        <row r="12392">
          <cell r="A12392" t="str">
            <v>824171036</v>
          </cell>
          <cell r="B12392" t="str">
            <v>ALU-WEICHE SW R550/PARALLEL-R-200 GRUNDMODEL</v>
          </cell>
          <cell r="C12392">
            <v>2.5</v>
          </cell>
          <cell r="D12392">
            <v>31.788900000000002</v>
          </cell>
          <cell r="E12392">
            <v>34.288899999999998</v>
          </cell>
        </row>
        <row r="12393">
          <cell r="A12393" t="str">
            <v>824171041</v>
          </cell>
          <cell r="B12393" t="str">
            <v>DRSW R400/90/180-1400 GRUNDMODELL</v>
          </cell>
          <cell r="C12393">
            <v>13</v>
          </cell>
          <cell r="D12393">
            <v>116.2313</v>
          </cell>
          <cell r="E12393">
            <v>129.2313</v>
          </cell>
        </row>
        <row r="12394">
          <cell r="A12394" t="str">
            <v>824171042</v>
          </cell>
          <cell r="B12394" t="str">
            <v>DRSW R550/90/180-1600 GRUNDMODELL</v>
          </cell>
          <cell r="C12394">
            <v>21</v>
          </cell>
          <cell r="D12394">
            <v>121.88066923076923</v>
          </cell>
          <cell r="E12394">
            <v>165.88066923076923</v>
          </cell>
        </row>
        <row r="12395">
          <cell r="A12395" t="str">
            <v>824171047</v>
          </cell>
          <cell r="B12395" t="str">
            <v>ALU-WEICHE SW3 R550/45-350 GRUNDMODELL</v>
          </cell>
          <cell r="C12395">
            <v>11</v>
          </cell>
          <cell r="D12395">
            <v>54.783299999999997</v>
          </cell>
          <cell r="E12395">
            <v>65.783299999999997</v>
          </cell>
        </row>
        <row r="12396">
          <cell r="A12396" t="str">
            <v>824171048</v>
          </cell>
          <cell r="B12396" t="str">
            <v>ALU-WEICHE SW3 R550/45-400 GRUNDMODELL</v>
          </cell>
          <cell r="C12396">
            <v>9</v>
          </cell>
          <cell r="D12396">
            <v>55.777299999999997</v>
          </cell>
          <cell r="E12396">
            <v>64.777299999999997</v>
          </cell>
        </row>
        <row r="12397">
          <cell r="A12397" t="str">
            <v>824171053</v>
          </cell>
          <cell r="B12397" t="str">
            <v>ALU-WEICHE SW3 R400/90/180-500 GRUNDMODELL</v>
          </cell>
          <cell r="C12397">
            <v>9</v>
          </cell>
          <cell r="D12397">
            <v>55.635300000000001</v>
          </cell>
          <cell r="E12397">
            <v>64.635300000000001</v>
          </cell>
        </row>
        <row r="12398">
          <cell r="A12398" t="str">
            <v>824171054</v>
          </cell>
          <cell r="B12398" t="str">
            <v>ALU-WEICHE SW3 R550/90/180-700 GRUNDMODELL</v>
          </cell>
          <cell r="C12398">
            <v>9</v>
          </cell>
          <cell r="D12398">
            <v>59.043300000000002</v>
          </cell>
          <cell r="E12398">
            <v>68.043300000000002</v>
          </cell>
        </row>
        <row r="12399">
          <cell r="A12399" t="str">
            <v>824171059</v>
          </cell>
          <cell r="B12399" t="str">
            <v>ALU-WEICHE SW3 R550/PARALLEL-180 GRUNDMODELL</v>
          </cell>
          <cell r="C12399">
            <v>9</v>
          </cell>
          <cell r="D12399">
            <v>54.499299999999998</v>
          </cell>
          <cell r="E12399">
            <v>63.499299999999998</v>
          </cell>
        </row>
        <row r="12400">
          <cell r="A12400" t="str">
            <v>824171060</v>
          </cell>
          <cell r="B12400" t="str">
            <v>ALU-WEICHE SW3 R550/PARALLEL-200 GRUNDMODELL</v>
          </cell>
          <cell r="C12400">
            <v>9</v>
          </cell>
          <cell r="D12400">
            <v>54.499299999999998</v>
          </cell>
          <cell r="E12400">
            <v>63.499299999999998</v>
          </cell>
        </row>
        <row r="12401">
          <cell r="A12401" t="str">
            <v>824171065</v>
          </cell>
          <cell r="B12401" t="str">
            <v>ALU-WEICHE DSW R550/45-350 GRUNDMODELL</v>
          </cell>
          <cell r="C12401">
            <v>13.5</v>
          </cell>
          <cell r="D12401">
            <v>55.763100000000001</v>
          </cell>
          <cell r="E12401">
            <v>69.263099999999994</v>
          </cell>
        </row>
        <row r="12402">
          <cell r="A12402" t="str">
            <v>824171066</v>
          </cell>
          <cell r="B12402" t="str">
            <v>ALU-WEICHE DSW R550/45-400 GRUNDMODELL</v>
          </cell>
          <cell r="C12402">
            <v>11.5</v>
          </cell>
          <cell r="D12402">
            <v>56.757100000000001</v>
          </cell>
          <cell r="E12402">
            <v>68.257099999999994</v>
          </cell>
        </row>
        <row r="12403">
          <cell r="A12403" t="str">
            <v>824171071</v>
          </cell>
          <cell r="B12403" t="str">
            <v>ALU-WEICHE DSW R400/90/180-500 GRUNDMODELL</v>
          </cell>
          <cell r="C12403">
            <v>11.5</v>
          </cell>
          <cell r="D12403">
            <v>56.615099999999998</v>
          </cell>
          <cell r="E12403">
            <v>68.115099999999998</v>
          </cell>
        </row>
        <row r="12404">
          <cell r="A12404" t="str">
            <v>824171072</v>
          </cell>
          <cell r="B12404" t="str">
            <v>ALU-WEICHE DSW R550/90/180-700 GRUNDMODELL</v>
          </cell>
          <cell r="C12404">
            <v>11.5</v>
          </cell>
          <cell r="D12404">
            <v>60.023099999999999</v>
          </cell>
          <cell r="E12404">
            <v>71.523099999999999</v>
          </cell>
        </row>
        <row r="12405">
          <cell r="A12405" t="str">
            <v>824171077</v>
          </cell>
          <cell r="B12405" t="str">
            <v>ALU-WEICHE DSW R550/PARALLEL-180 GRUNDMODELL</v>
          </cell>
          <cell r="C12405">
            <v>11.5</v>
          </cell>
          <cell r="D12405">
            <v>55.479100000000003</v>
          </cell>
          <cell r="E12405">
            <v>66.979100000000003</v>
          </cell>
        </row>
        <row r="12406">
          <cell r="A12406" t="str">
            <v>824171078</v>
          </cell>
          <cell r="B12406" t="str">
            <v>ALU-WEICHE DSW R550/PARALLEL-200 GRUNDMODELL</v>
          </cell>
          <cell r="C12406">
            <v>11.5</v>
          </cell>
          <cell r="D12406">
            <v>55.479100000000003</v>
          </cell>
          <cell r="E12406">
            <v>66.979100000000003</v>
          </cell>
        </row>
        <row r="12407">
          <cell r="A12407" t="str">
            <v>824171083</v>
          </cell>
          <cell r="B12407" t="str">
            <v>WB 2SW + APB R550/90-L-180 GRUUNDMODELL</v>
          </cell>
          <cell r="C12407">
            <v>7.5</v>
          </cell>
          <cell r="D12407">
            <v>82.237399999999994</v>
          </cell>
          <cell r="E12407">
            <v>89.737399999999994</v>
          </cell>
        </row>
        <row r="12408">
          <cell r="A12408" t="str">
            <v>824171084</v>
          </cell>
          <cell r="B12408" t="str">
            <v>WB 2SW + APB R550/90-R-180 GRUUNDMODELL</v>
          </cell>
          <cell r="C12408">
            <v>7.5</v>
          </cell>
          <cell r="D12408">
            <v>82.937399999999997</v>
          </cell>
          <cell r="E12408">
            <v>90.437399999999997</v>
          </cell>
        </row>
        <row r="12409">
          <cell r="A12409" t="str">
            <v>824171089</v>
          </cell>
          <cell r="B12409" t="str">
            <v>WB 2SW + APB R550/90-L-200 GRUUNDMODELL</v>
          </cell>
          <cell r="C12409">
            <v>7.5</v>
          </cell>
          <cell r="D12409">
            <v>83.0184</v>
          </cell>
          <cell r="E12409">
            <v>90.5184</v>
          </cell>
        </row>
        <row r="12410">
          <cell r="A12410" t="str">
            <v>824171090</v>
          </cell>
          <cell r="B12410" t="str">
            <v>WB 2SW + APB R550/90-R-200 GRUNDMODELL</v>
          </cell>
          <cell r="C12410">
            <v>7.5</v>
          </cell>
          <cell r="D12410">
            <v>83.718400000000003</v>
          </cell>
          <cell r="E12410">
            <v>91.218400000000003</v>
          </cell>
        </row>
        <row r="12411">
          <cell r="A12411" t="str">
            <v>824171095</v>
          </cell>
          <cell r="B12411" t="str">
            <v>WB 2SW R550/90-L-180 GRUNDMODELL</v>
          </cell>
          <cell r="C12411">
            <v>5</v>
          </cell>
          <cell r="D12411">
            <v>67.855199999999996</v>
          </cell>
          <cell r="E12411">
            <v>72.855199999999996</v>
          </cell>
        </row>
        <row r="12412">
          <cell r="A12412" t="str">
            <v>824171096</v>
          </cell>
          <cell r="B12412" t="str">
            <v>WB 2SW R550/90-R-180 GRUNDMODELL</v>
          </cell>
          <cell r="C12412">
            <v>5</v>
          </cell>
          <cell r="D12412">
            <v>68.555199999999999</v>
          </cell>
          <cell r="E12412">
            <v>73.555199999999999</v>
          </cell>
        </row>
        <row r="12413">
          <cell r="A12413" t="str">
            <v>824171101</v>
          </cell>
          <cell r="B12413" t="str">
            <v>WB 2SW R550/90-L-200 GRUNDMODELL</v>
          </cell>
          <cell r="C12413">
            <v>13</v>
          </cell>
          <cell r="D12413">
            <v>71.450846153846143</v>
          </cell>
          <cell r="E12413">
            <v>108.45084615384616</v>
          </cell>
        </row>
        <row r="12414">
          <cell r="A12414" t="str">
            <v>824171102</v>
          </cell>
          <cell r="B12414" t="str">
            <v>WB 2SW R550/90-R-200 GRUNDMODELL</v>
          </cell>
          <cell r="C12414">
            <v>13</v>
          </cell>
          <cell r="D12414">
            <v>71.450846153846143</v>
          </cell>
          <cell r="E12414">
            <v>108.45084615384616</v>
          </cell>
        </row>
        <row r="12415">
          <cell r="A12415" t="str">
            <v>824171107</v>
          </cell>
          <cell r="B12415" t="str">
            <v>WB 1SW R550/90-L-180 GRUNDMODELL</v>
          </cell>
          <cell r="C12415">
            <v>4.5</v>
          </cell>
          <cell r="D12415">
            <v>38.558300000000003</v>
          </cell>
          <cell r="E12415">
            <v>43.058300000000003</v>
          </cell>
        </row>
        <row r="12416">
          <cell r="A12416" t="str">
            <v>824171108</v>
          </cell>
          <cell r="B12416" t="str">
            <v>WB 1SW R550/90-R-180 GRUNDMODELL</v>
          </cell>
          <cell r="C12416">
            <v>4.5</v>
          </cell>
          <cell r="D12416">
            <v>38.908299999999997</v>
          </cell>
          <cell r="E12416">
            <v>43.408299999999997</v>
          </cell>
        </row>
        <row r="12417">
          <cell r="A12417" t="str">
            <v>824171113</v>
          </cell>
          <cell r="B12417" t="str">
            <v>WB 1SW R550/90-L-200 GRUNDMODELL</v>
          </cell>
          <cell r="C12417">
            <v>4.5</v>
          </cell>
          <cell r="D12417">
            <v>41.647500000000001</v>
          </cell>
          <cell r="E12417">
            <v>46.147500000000001</v>
          </cell>
        </row>
        <row r="12418">
          <cell r="A12418" t="str">
            <v>824171114</v>
          </cell>
          <cell r="B12418" t="str">
            <v>WB 1SW R550/90-R-200 GRUNDMODELL</v>
          </cell>
          <cell r="C12418">
            <v>4.5</v>
          </cell>
          <cell r="D12418">
            <v>41.997500000000002</v>
          </cell>
          <cell r="E12418">
            <v>46.497500000000002</v>
          </cell>
        </row>
        <row r="12419">
          <cell r="A12419" t="str">
            <v>824171119</v>
          </cell>
          <cell r="B12419" t="str">
            <v>WB 1SW + APB R550/90-L-180 GRUNDMODELL</v>
          </cell>
          <cell r="C12419">
            <v>20</v>
          </cell>
          <cell r="D12419">
            <v>48.732100000000003</v>
          </cell>
          <cell r="E12419">
            <v>68.732100000000003</v>
          </cell>
        </row>
        <row r="12420">
          <cell r="A12420" t="str">
            <v>824171120</v>
          </cell>
          <cell r="B12420" t="str">
            <v>WB 1SW + APB R550/90-R-180 GRUNDMODELL</v>
          </cell>
          <cell r="C12420">
            <v>20</v>
          </cell>
          <cell r="D12420">
            <v>49.082099999999997</v>
          </cell>
          <cell r="E12420">
            <v>69.082099999999997</v>
          </cell>
        </row>
        <row r="12421">
          <cell r="A12421" t="str">
            <v>824171125</v>
          </cell>
          <cell r="B12421" t="str">
            <v>WB 1SW + APB R550/90-L-200 GRUNDMODELL</v>
          </cell>
          <cell r="C12421">
            <v>9</v>
          </cell>
          <cell r="D12421">
            <v>47.973023076923077</v>
          </cell>
          <cell r="E12421">
            <v>80.97302307692307</v>
          </cell>
        </row>
        <row r="12422">
          <cell r="A12422" t="str">
            <v>824171126</v>
          </cell>
          <cell r="B12422" t="str">
            <v>WB 1SW + APB R550/90-R-200 GRUNDMODELL</v>
          </cell>
          <cell r="C12422">
            <v>9</v>
          </cell>
          <cell r="D12422">
            <v>47.973023076923077</v>
          </cell>
          <cell r="E12422">
            <v>80.97302307692307</v>
          </cell>
        </row>
        <row r="12423">
          <cell r="A12423" t="str">
            <v>824172001</v>
          </cell>
          <cell r="B12423" t="str">
            <v>ALU-WEICHE SW R 550/45° L-350 KPL. MIT M+V</v>
          </cell>
          <cell r="C12423">
            <v>13.25</v>
          </cell>
          <cell r="D12423">
            <v>42.379282352293373</v>
          </cell>
          <cell r="E12423">
            <v>69.629282352293373</v>
          </cell>
        </row>
        <row r="12424">
          <cell r="A12424" t="str">
            <v>824172002</v>
          </cell>
          <cell r="B12424" t="str">
            <v>ALU-WEICHE SW R 550/45° L-350 KPL. MIT P+S</v>
          </cell>
          <cell r="C12424">
            <v>22</v>
          </cell>
          <cell r="D12424">
            <v>100.6578783821447</v>
          </cell>
          <cell r="E12424">
            <v>136.6578783821447</v>
          </cell>
        </row>
        <row r="12425">
          <cell r="A12425" t="str">
            <v>824172003</v>
          </cell>
          <cell r="B12425" t="str">
            <v>ALU-WEICHE SW R 550/45° L-350 KPL. MIT P</v>
          </cell>
          <cell r="C12425">
            <v>13</v>
          </cell>
          <cell r="D12425">
            <v>90.708100000000002</v>
          </cell>
          <cell r="E12425">
            <v>103.7081</v>
          </cell>
        </row>
        <row r="12426">
          <cell r="A12426" t="str">
            <v>824172004</v>
          </cell>
          <cell r="B12426" t="str">
            <v>ALU-WEICHE SW R 550/45° R-350 KPL. MIT M+V</v>
          </cell>
          <cell r="C12426">
            <v>13.25</v>
          </cell>
          <cell r="D12426">
            <v>42.379282352293373</v>
          </cell>
          <cell r="E12426">
            <v>69.629282352293373</v>
          </cell>
        </row>
        <row r="12427">
          <cell r="A12427" t="str">
            <v>824172005</v>
          </cell>
          <cell r="B12427" t="str">
            <v>ALU-WEICHE SW R 550/45° R-350 KPL. MIT P+S</v>
          </cell>
          <cell r="C12427">
            <v>22</v>
          </cell>
          <cell r="D12427">
            <v>100.6578783821447</v>
          </cell>
          <cell r="E12427">
            <v>136.6578783821447</v>
          </cell>
        </row>
        <row r="12428">
          <cell r="A12428" t="str">
            <v>824172006</v>
          </cell>
          <cell r="B12428" t="str">
            <v>ALU-WEICHE SW R 550/45° R-350 KPL. MIT P</v>
          </cell>
          <cell r="C12428">
            <v>13</v>
          </cell>
          <cell r="D12428">
            <v>91.058099999999996</v>
          </cell>
          <cell r="E12428">
            <v>104.0581</v>
          </cell>
        </row>
        <row r="12429">
          <cell r="A12429" t="str">
            <v>824172007</v>
          </cell>
          <cell r="B12429" t="str">
            <v>ALU-WEICHE SW R 550/45° L-400 KPL. MIT M+V</v>
          </cell>
          <cell r="C12429">
            <v>13.25</v>
          </cell>
          <cell r="D12429">
            <v>43.332082352293376</v>
          </cell>
          <cell r="E12429">
            <v>70.582082352293384</v>
          </cell>
        </row>
        <row r="12430">
          <cell r="A12430" t="str">
            <v>824172008</v>
          </cell>
          <cell r="B12430" t="str">
            <v>ALU-WEICHE SW R 550/45° L-400 KPL. MIT P+S</v>
          </cell>
          <cell r="C12430">
            <v>22</v>
          </cell>
          <cell r="D12430">
            <v>101.61067838214471</v>
          </cell>
          <cell r="E12430">
            <v>137.6106783821447</v>
          </cell>
        </row>
        <row r="12431">
          <cell r="A12431" t="str">
            <v>824172009</v>
          </cell>
          <cell r="B12431" t="str">
            <v>ALU-WEICHE SW R 550/45° L-400 KPL. MIT P</v>
          </cell>
          <cell r="C12431">
            <v>19</v>
          </cell>
          <cell r="D12431">
            <v>91.568219106774393</v>
          </cell>
          <cell r="E12431">
            <v>124.56821910677441</v>
          </cell>
        </row>
        <row r="12432">
          <cell r="A12432" t="str">
            <v>824172010</v>
          </cell>
          <cell r="B12432" t="str">
            <v>ALU-WEICHE SW R 550/45° R-400 KPL. MIT M+V</v>
          </cell>
          <cell r="C12432">
            <v>13.25</v>
          </cell>
          <cell r="D12432">
            <v>43.332082352293376</v>
          </cell>
          <cell r="E12432">
            <v>70.582082352293384</v>
          </cell>
        </row>
        <row r="12433">
          <cell r="A12433" t="str">
            <v>824172011</v>
          </cell>
          <cell r="B12433" t="str">
            <v>ALU-WEICHE SW R 550/45° R-400 KPL. MIT P+S</v>
          </cell>
          <cell r="C12433">
            <v>22</v>
          </cell>
          <cell r="D12433">
            <v>101.61067838214471</v>
          </cell>
          <cell r="E12433">
            <v>137.6106783821447</v>
          </cell>
        </row>
        <row r="12434">
          <cell r="A12434" t="str">
            <v>824172012</v>
          </cell>
          <cell r="B12434" t="str">
            <v>ALU-WEICHE SW R 550/45° R-400 KPL. MIT P</v>
          </cell>
          <cell r="C12434">
            <v>19</v>
          </cell>
          <cell r="D12434">
            <v>91.568219106774393</v>
          </cell>
          <cell r="E12434">
            <v>124.56821910677441</v>
          </cell>
        </row>
        <row r="12435">
          <cell r="A12435" t="str">
            <v>824172013</v>
          </cell>
          <cell r="B12435" t="str">
            <v>ALU-WEICHE SW R 400/90° L-500 KPL. MIT M+V</v>
          </cell>
          <cell r="C12435">
            <v>13.25</v>
          </cell>
          <cell r="D12435">
            <v>43.729082352293375</v>
          </cell>
          <cell r="E12435">
            <v>70.979082352293375</v>
          </cell>
        </row>
        <row r="12436">
          <cell r="A12436" t="str">
            <v>824172014</v>
          </cell>
          <cell r="B12436" t="str">
            <v>ALU-WEICHE SW R 400/90° L-500 KPL. MIT P+S</v>
          </cell>
          <cell r="C12436">
            <v>22</v>
          </cell>
          <cell r="D12436">
            <v>102.0076783821447</v>
          </cell>
          <cell r="E12436">
            <v>138.00767838214472</v>
          </cell>
        </row>
        <row r="12437">
          <cell r="A12437" t="str">
            <v>824172015</v>
          </cell>
          <cell r="B12437" t="str">
            <v>ALU-WEICHE SW R 400/90° L-500 KPL. MIT P</v>
          </cell>
          <cell r="C12437">
            <v>19</v>
          </cell>
          <cell r="D12437">
            <v>91.965219106774398</v>
          </cell>
          <cell r="E12437">
            <v>124.96521910677441</v>
          </cell>
        </row>
        <row r="12438">
          <cell r="A12438" t="str">
            <v>824172016</v>
          </cell>
          <cell r="B12438" t="str">
            <v>ALU-WEICHE SW R 400/90° R-500 KPL. MIT M+V</v>
          </cell>
          <cell r="C12438">
            <v>13.25</v>
          </cell>
          <cell r="D12438">
            <v>43.729082352293375</v>
          </cell>
          <cell r="E12438">
            <v>70.979082352293375</v>
          </cell>
        </row>
        <row r="12439">
          <cell r="A12439" t="str">
            <v>824172017</v>
          </cell>
          <cell r="B12439" t="str">
            <v>ALU-WEICHE SW R 400/90° R-500 KPL. MIT P+S</v>
          </cell>
          <cell r="C12439">
            <v>22</v>
          </cell>
          <cell r="D12439">
            <v>102.0076783821447</v>
          </cell>
          <cell r="E12439">
            <v>138.00767838214472</v>
          </cell>
        </row>
        <row r="12440">
          <cell r="A12440" t="str">
            <v>824172018</v>
          </cell>
          <cell r="B12440" t="str">
            <v>ALU-WEICHE SW R 400/90° R-500 KPL. MIT P</v>
          </cell>
          <cell r="C12440">
            <v>19</v>
          </cell>
          <cell r="D12440">
            <v>91.965219106774398</v>
          </cell>
          <cell r="E12440">
            <v>124.96521910677441</v>
          </cell>
        </row>
        <row r="12441">
          <cell r="A12441" t="str">
            <v>824172019</v>
          </cell>
          <cell r="B12441" t="str">
            <v>ALU-WEICHE SW R 550/90° L-700 KPL. MIT M+V</v>
          </cell>
          <cell r="C12441">
            <v>13.25</v>
          </cell>
          <cell r="D12441">
            <v>45.301202352293373</v>
          </cell>
          <cell r="E12441">
            <v>72.551202352293373</v>
          </cell>
        </row>
        <row r="12442">
          <cell r="A12442" t="str">
            <v>824172020</v>
          </cell>
          <cell r="B12442" t="str">
            <v>ALU-WEICHE SW R 550/90° L-700 KPL. MIT P+S</v>
          </cell>
          <cell r="C12442">
            <v>22</v>
          </cell>
          <cell r="D12442">
            <v>103.5797983821447</v>
          </cell>
          <cell r="E12442">
            <v>139.5797983821447</v>
          </cell>
        </row>
        <row r="12443">
          <cell r="A12443" t="str">
            <v>824172021</v>
          </cell>
          <cell r="B12443" t="str">
            <v>ALU-WEICHE SW R 550/90° L-700 KPL. MIT P</v>
          </cell>
          <cell r="C12443">
            <v>19</v>
          </cell>
          <cell r="D12443">
            <v>93.537339106774397</v>
          </cell>
          <cell r="E12443">
            <v>126.5373391067744</v>
          </cell>
        </row>
        <row r="12444">
          <cell r="A12444" t="str">
            <v>824172022</v>
          </cell>
          <cell r="B12444" t="str">
            <v>ALU-WEICHE SW R 550/90° R-700 KPL. MIT M+V</v>
          </cell>
          <cell r="C12444">
            <v>14.75</v>
          </cell>
          <cell r="D12444">
            <v>47.76</v>
          </cell>
          <cell r="E12444">
            <v>76.510000000000005</v>
          </cell>
        </row>
        <row r="12445">
          <cell r="A12445" t="str">
            <v>824172023</v>
          </cell>
          <cell r="B12445" t="str">
            <v>ALU-WEICHE SW R 550/90° R-700 KPL. MIT P+S</v>
          </cell>
          <cell r="C12445">
            <v>22</v>
          </cell>
          <cell r="D12445">
            <v>103.5797983821447</v>
          </cell>
          <cell r="E12445">
            <v>139.5797983821447</v>
          </cell>
        </row>
        <row r="12446">
          <cell r="A12446" t="str">
            <v>824172024</v>
          </cell>
          <cell r="B12446" t="str">
            <v>ALU-WEICHE SW R 550/90° R-700 KPL. MIT P</v>
          </cell>
          <cell r="C12446">
            <v>19</v>
          </cell>
          <cell r="D12446">
            <v>93.537339106774397</v>
          </cell>
          <cell r="E12446">
            <v>126.5373391067744</v>
          </cell>
        </row>
        <row r="12447">
          <cell r="A12447" t="str">
            <v>824172025</v>
          </cell>
          <cell r="B12447" t="str">
            <v>ALU-WEICHE SW R550/PARALLEL-L-180 KPL. MIT M+V</v>
          </cell>
          <cell r="C12447">
            <v>13.25</v>
          </cell>
          <cell r="D12447">
            <v>42.141082352293374</v>
          </cell>
          <cell r="E12447">
            <v>69.391082352293381</v>
          </cell>
        </row>
        <row r="12448">
          <cell r="A12448" t="str">
            <v>824172026</v>
          </cell>
          <cell r="B12448" t="str">
            <v>ALU-WEICHE SW R550/PARALLEL-L-180 KPL. MIT P+S</v>
          </cell>
          <cell r="C12448">
            <v>12.5</v>
          </cell>
          <cell r="D12448">
            <v>99.82</v>
          </cell>
          <cell r="E12448">
            <v>112.32</v>
          </cell>
        </row>
        <row r="12449">
          <cell r="A12449" t="str">
            <v>824172027</v>
          </cell>
          <cell r="B12449" t="str">
            <v>ALU-WEICHE SW R550/PARALLEL-L-180 KPL. MIT P</v>
          </cell>
          <cell r="C12449">
            <v>12</v>
          </cell>
          <cell r="D12449">
            <v>90.566100000000006</v>
          </cell>
          <cell r="E12449">
            <v>102.56610000000001</v>
          </cell>
        </row>
        <row r="12450">
          <cell r="A12450" t="str">
            <v>824172028</v>
          </cell>
          <cell r="B12450" t="str">
            <v>ALU-WEICHE SW R550/PARALLEL-R-180 KPL. MIT M+V</v>
          </cell>
          <cell r="C12450">
            <v>13.25</v>
          </cell>
          <cell r="D12450">
            <v>42.141082352293374</v>
          </cell>
          <cell r="E12450">
            <v>69.391082352293381</v>
          </cell>
        </row>
        <row r="12451">
          <cell r="A12451" t="str">
            <v>824172029</v>
          </cell>
          <cell r="B12451" t="str">
            <v>ALU-WEICHE SW R550/PARALLEL-R-180 KPL. MIT P+S</v>
          </cell>
          <cell r="C12451">
            <v>12.5</v>
          </cell>
          <cell r="D12451">
            <v>100.17</v>
          </cell>
          <cell r="E12451">
            <v>112.67</v>
          </cell>
        </row>
        <row r="12452">
          <cell r="A12452" t="str">
            <v>824172030</v>
          </cell>
          <cell r="B12452" t="str">
            <v>ALU-WEICHE SW R550/PARALLEL-R-180 KPL. MIT P</v>
          </cell>
          <cell r="C12452">
            <v>12</v>
          </cell>
          <cell r="D12452">
            <v>90.9161</v>
          </cell>
          <cell r="E12452">
            <v>102.9161</v>
          </cell>
        </row>
        <row r="12453">
          <cell r="A12453" t="str">
            <v>824172031</v>
          </cell>
          <cell r="B12453" t="str">
            <v>ALU-WEICHE SW R550/PARALLEL-L-200 KPL. MIT M+V</v>
          </cell>
          <cell r="C12453">
            <v>13.25</v>
          </cell>
          <cell r="D12453">
            <v>42.379282352293373</v>
          </cell>
          <cell r="E12453">
            <v>69.629282352293373</v>
          </cell>
        </row>
        <row r="12454">
          <cell r="A12454" t="str">
            <v>824172032</v>
          </cell>
          <cell r="B12454" t="str">
            <v>ALU-WEICHE SW R550/PARALLEL-L-200 KPL. MIT P+S</v>
          </cell>
          <cell r="C12454">
            <v>22</v>
          </cell>
          <cell r="D12454">
            <v>100.6578783821447</v>
          </cell>
          <cell r="E12454">
            <v>136.6578783821447</v>
          </cell>
        </row>
        <row r="12455">
          <cell r="A12455" t="str">
            <v>824172033</v>
          </cell>
          <cell r="B12455" t="str">
            <v>ALU-WEICHE SW R550/PARALLEL-L-200 KPL. MIT P</v>
          </cell>
          <cell r="C12455">
            <v>19</v>
          </cell>
          <cell r="D12455">
            <v>90.615419106774397</v>
          </cell>
          <cell r="E12455">
            <v>123.6154191067744</v>
          </cell>
        </row>
        <row r="12456">
          <cell r="A12456" t="str">
            <v>824172034</v>
          </cell>
          <cell r="B12456" t="str">
            <v>ALU-WEICHE SW R550/PARALLEL-R-200 KPL. MIT M+V</v>
          </cell>
          <cell r="C12456">
            <v>13.25</v>
          </cell>
          <cell r="D12456">
            <v>42.379282352293373</v>
          </cell>
          <cell r="E12456">
            <v>69.629282352293373</v>
          </cell>
        </row>
        <row r="12457">
          <cell r="A12457" t="str">
            <v>824172035</v>
          </cell>
          <cell r="B12457" t="str">
            <v>ALU-WEICHE SW R550/PARALLEL-R-200 KPL. MIT P+S</v>
          </cell>
          <cell r="C12457">
            <v>22</v>
          </cell>
          <cell r="D12457">
            <v>100.6578783821447</v>
          </cell>
          <cell r="E12457">
            <v>136.6578783821447</v>
          </cell>
        </row>
        <row r="12458">
          <cell r="A12458" t="str">
            <v>824172036</v>
          </cell>
          <cell r="B12458" t="str">
            <v>ALU-WEICHE SW R550/PARALLEL-R-200 KPL. MIT P</v>
          </cell>
          <cell r="C12458">
            <v>12</v>
          </cell>
          <cell r="D12458">
            <v>90.9161</v>
          </cell>
          <cell r="E12458">
            <v>102.9161</v>
          </cell>
        </row>
        <row r="12459">
          <cell r="A12459" t="str">
            <v>824172037</v>
          </cell>
          <cell r="B12459" t="str">
            <v>ALU-WEICHE DSW R 550/45° 350 KPL. MIT M+V</v>
          </cell>
          <cell r="C12459">
            <v>18.75</v>
          </cell>
          <cell r="D12459">
            <v>73.696123076923072</v>
          </cell>
          <cell r="E12459">
            <v>107.44612307692309</v>
          </cell>
        </row>
        <row r="12460">
          <cell r="A12460" t="str">
            <v>824172038</v>
          </cell>
          <cell r="B12460" t="str">
            <v>ALU-WEICHE DSW R 550/45° 350 KPL. MIT P+S</v>
          </cell>
          <cell r="C12460">
            <v>24.5</v>
          </cell>
          <cell r="D12460">
            <v>134.41380000000001</v>
          </cell>
          <cell r="E12460">
            <v>158.91380000000001</v>
          </cell>
        </row>
        <row r="12461">
          <cell r="A12461" t="str">
            <v>824172039</v>
          </cell>
          <cell r="B12461" t="str">
            <v>ALU-WEICHE DSW R 550/45° 350 KPL. MIT P</v>
          </cell>
          <cell r="C12461">
            <v>21.5</v>
          </cell>
          <cell r="D12461">
            <v>117.8939</v>
          </cell>
          <cell r="E12461">
            <v>139.3939</v>
          </cell>
        </row>
        <row r="12462">
          <cell r="A12462" t="str">
            <v>824172040</v>
          </cell>
          <cell r="B12462" t="str">
            <v>ALU-WEICHE DSW R 550/45° 400 KPL. MIT M+V</v>
          </cell>
          <cell r="C12462">
            <v>18.75</v>
          </cell>
          <cell r="D12462">
            <v>75.601723076923079</v>
          </cell>
          <cell r="E12462">
            <v>109.35172307692308</v>
          </cell>
        </row>
        <row r="12463">
          <cell r="A12463" t="str">
            <v>824172041</v>
          </cell>
          <cell r="B12463" t="str">
            <v>ALU-WEICHE DSW R 550/45° 400 KPL. MIT P+S</v>
          </cell>
          <cell r="C12463">
            <v>22.5</v>
          </cell>
          <cell r="D12463">
            <v>135.40780000000001</v>
          </cell>
          <cell r="E12463">
            <v>157.90780000000001</v>
          </cell>
        </row>
        <row r="12464">
          <cell r="A12464" t="str">
            <v>824172042</v>
          </cell>
          <cell r="B12464" t="str">
            <v>ALU-WEICHE DSW R 550/45° 400 KPL. MIT P</v>
          </cell>
          <cell r="C12464">
            <v>24.499999999999996</v>
          </cell>
          <cell r="D12464">
            <v>118.54293983018256</v>
          </cell>
          <cell r="E12464">
            <v>158.04293983018255</v>
          </cell>
        </row>
        <row r="12465">
          <cell r="A12465" t="str">
            <v>824172043</v>
          </cell>
          <cell r="B12465" t="str">
            <v>ALU-WEICHE DSW R 550/90°/180°500 KPL. MIT M+V</v>
          </cell>
          <cell r="C12465">
            <v>18.75</v>
          </cell>
          <cell r="D12465">
            <v>76.395723076923076</v>
          </cell>
          <cell r="E12465">
            <v>110.14572307692308</v>
          </cell>
        </row>
        <row r="12466">
          <cell r="A12466" t="str">
            <v>824172044</v>
          </cell>
          <cell r="B12466" t="str">
            <v>ALU-WEICHE DSW R 550/90°/180°500 KPL. MIT P+S</v>
          </cell>
          <cell r="C12466">
            <v>27.5</v>
          </cell>
          <cell r="D12466">
            <v>137.50683983018257</v>
          </cell>
          <cell r="E12466">
            <v>180.00683983018257</v>
          </cell>
        </row>
        <row r="12467">
          <cell r="A12467" t="str">
            <v>824172045</v>
          </cell>
          <cell r="B12467" t="str">
            <v>ALU-WEICHE DSW R 550/90°/180°500 KPL. MIT P</v>
          </cell>
          <cell r="C12467">
            <v>19.5</v>
          </cell>
          <cell r="D12467">
            <v>118.74590000000001</v>
          </cell>
          <cell r="E12467">
            <v>138.24590000000001</v>
          </cell>
        </row>
        <row r="12468">
          <cell r="A12468" t="str">
            <v>824172046</v>
          </cell>
          <cell r="B12468" t="str">
            <v>ALU-WEICHE DSW R 550/90°/180°700 KPL. MIT M+V</v>
          </cell>
          <cell r="C12468">
            <v>18.75</v>
          </cell>
          <cell r="D12468">
            <v>84.6</v>
          </cell>
          <cell r="E12468">
            <v>118.35</v>
          </cell>
        </row>
        <row r="12469">
          <cell r="A12469" t="str">
            <v>824172047</v>
          </cell>
          <cell r="B12469" t="str">
            <v>ALU-WEICHE DSW R 550/90°/180°700 KPL. MIT P+S</v>
          </cell>
          <cell r="C12469">
            <v>27.5</v>
          </cell>
          <cell r="D12469">
            <v>140.65107983018257</v>
          </cell>
          <cell r="E12469">
            <v>183.15107983018257</v>
          </cell>
        </row>
        <row r="12470">
          <cell r="A12470" t="str">
            <v>824172048</v>
          </cell>
          <cell r="B12470" t="str">
            <v>ALU-WEICHE DSW R 550/90°/180°700 KPL. MIT P</v>
          </cell>
          <cell r="C12470">
            <v>19.5</v>
          </cell>
          <cell r="D12470">
            <v>122.15389999999999</v>
          </cell>
          <cell r="E12470">
            <v>141.65389999999999</v>
          </cell>
        </row>
        <row r="12471">
          <cell r="A12471" t="str">
            <v>824172049</v>
          </cell>
          <cell r="B12471" t="str">
            <v>ALU-WEICHE DSW R550/PARALLEL-180 KPL. MIT M+V</v>
          </cell>
          <cell r="C12471">
            <v>17.5</v>
          </cell>
          <cell r="D12471">
            <v>72.847800000000007</v>
          </cell>
          <cell r="E12471">
            <v>90.347800000000007</v>
          </cell>
        </row>
        <row r="12472">
          <cell r="A12472" t="str">
            <v>824172050</v>
          </cell>
          <cell r="B12472" t="str">
            <v>ALU-WEICHE DSW R550/PARALLEL-180 KPL. MIT P+S</v>
          </cell>
          <cell r="C12472">
            <v>22.5</v>
          </cell>
          <cell r="D12472">
            <v>134.12979999999999</v>
          </cell>
          <cell r="E12472">
            <v>156.62979999999999</v>
          </cell>
        </row>
        <row r="12473">
          <cell r="A12473" t="str">
            <v>824172051</v>
          </cell>
          <cell r="B12473" t="str">
            <v>ALU-WEICHE DSW R550/PARALLEL-180 KPL. MIT P</v>
          </cell>
          <cell r="C12473">
            <v>19.5</v>
          </cell>
          <cell r="D12473">
            <v>117.6099</v>
          </cell>
          <cell r="E12473">
            <v>137.10990000000001</v>
          </cell>
        </row>
        <row r="12474">
          <cell r="A12474" t="str">
            <v>824172052</v>
          </cell>
          <cell r="B12474" t="str">
            <v>ALU-WEICHE DSW R550/PARALLEL-200 KPL. MIT M+V</v>
          </cell>
          <cell r="C12474">
            <v>17.5</v>
          </cell>
          <cell r="D12474">
            <v>72.847800000000007</v>
          </cell>
          <cell r="E12474">
            <v>90.347800000000007</v>
          </cell>
        </row>
        <row r="12475">
          <cell r="A12475" t="str">
            <v>824172053</v>
          </cell>
          <cell r="B12475" t="str">
            <v>ALU-WEICHE DSW R550/PARALLEL-200 KPL. MIT P+S</v>
          </cell>
          <cell r="C12475">
            <v>22.5</v>
          </cell>
          <cell r="D12475">
            <v>134.12979999999999</v>
          </cell>
          <cell r="E12475">
            <v>156.62979999999999</v>
          </cell>
        </row>
        <row r="12476">
          <cell r="A12476" t="str">
            <v>824172054</v>
          </cell>
          <cell r="B12476" t="str">
            <v>ALU-WEICHE DSW R550/PARALLEL-200 KPL. MIT P</v>
          </cell>
          <cell r="C12476">
            <v>19.5</v>
          </cell>
          <cell r="D12476">
            <v>117.6099</v>
          </cell>
          <cell r="E12476">
            <v>137.10990000000001</v>
          </cell>
        </row>
        <row r="12477">
          <cell r="A12477" t="str">
            <v>824172055</v>
          </cell>
          <cell r="B12477" t="str">
            <v>ALU-WEICHE SW3 R 550/45° 350 KPL. MIT M+V</v>
          </cell>
          <cell r="C12477">
            <v>17.75</v>
          </cell>
          <cell r="D12477">
            <v>77.324623076923075</v>
          </cell>
          <cell r="E12477">
            <v>109.07462307692307</v>
          </cell>
        </row>
        <row r="12478">
          <cell r="A12478" t="str">
            <v>824172056</v>
          </cell>
          <cell r="B12478" t="str">
            <v>ALU-WEICHE SW3 R 550/45° 350 KPL. MIT P+S</v>
          </cell>
          <cell r="C12478">
            <v>32</v>
          </cell>
          <cell r="D12478">
            <v>192.03733368736633</v>
          </cell>
          <cell r="E12478">
            <v>238.03733368736633</v>
          </cell>
        </row>
        <row r="12479">
          <cell r="A12479" t="str">
            <v>824172057</v>
          </cell>
          <cell r="B12479" t="str">
            <v>ALU-WEICHE SW3 R 550/45° 350 KPL. MIT P</v>
          </cell>
          <cell r="C12479">
            <v>26</v>
          </cell>
          <cell r="D12479">
            <v>173.0377</v>
          </cell>
          <cell r="E12479">
            <v>199.0377</v>
          </cell>
        </row>
        <row r="12480">
          <cell r="A12480" t="str">
            <v>824172058</v>
          </cell>
          <cell r="B12480" t="str">
            <v>ALU-WEICHE SW3 R 550/45° 400 KPL. MIT M+V</v>
          </cell>
          <cell r="C12480">
            <v>17.75</v>
          </cell>
          <cell r="D12480">
            <v>79.230223076923068</v>
          </cell>
          <cell r="E12480">
            <v>110.98022307692308</v>
          </cell>
        </row>
        <row r="12481">
          <cell r="A12481" t="str">
            <v>824172059</v>
          </cell>
          <cell r="B12481" t="str">
            <v>ALU-WEICHE SW3 R 550/45° 400 KPL. MIT P+S</v>
          </cell>
          <cell r="C12481">
            <v>27</v>
          </cell>
          <cell r="D12481">
            <v>192.5395</v>
          </cell>
          <cell r="E12481">
            <v>219.5395</v>
          </cell>
        </row>
        <row r="12482">
          <cell r="A12482" t="str">
            <v>824172060</v>
          </cell>
          <cell r="B12482" t="str">
            <v>ALU-WEICHE SW3 R 550/45° 400 KPL. MIT P</v>
          </cell>
          <cell r="C12482">
            <v>24</v>
          </cell>
          <cell r="D12482">
            <v>174.0317</v>
          </cell>
          <cell r="E12482">
            <v>198.0317</v>
          </cell>
        </row>
        <row r="12483">
          <cell r="A12483" t="str">
            <v>824172061</v>
          </cell>
          <cell r="B12483" t="str">
            <v>ALU-WEICHE SW3 R 400/90°/180°500 KPL. MIT M+V</v>
          </cell>
          <cell r="C12483">
            <v>17.75</v>
          </cell>
          <cell r="D12483">
            <v>80.024223076923079</v>
          </cell>
          <cell r="E12483">
            <v>111.77422307692308</v>
          </cell>
        </row>
        <row r="12484">
          <cell r="A12484" t="str">
            <v>824172062</v>
          </cell>
          <cell r="B12484" t="str">
            <v>ALU-WEICHE SW3 R 400/90°/180°500 KPL. MIT P+S</v>
          </cell>
          <cell r="C12484">
            <v>27</v>
          </cell>
          <cell r="D12484">
            <v>192.39750000000001</v>
          </cell>
          <cell r="E12484">
            <v>219.39750000000001</v>
          </cell>
        </row>
        <row r="12485">
          <cell r="A12485" t="str">
            <v>824172063</v>
          </cell>
          <cell r="B12485" t="str">
            <v>ALU-WEICHE SW3 R 400/90°/180°500 KPL. MIT P</v>
          </cell>
          <cell r="C12485">
            <v>24</v>
          </cell>
          <cell r="D12485">
            <v>173.8897</v>
          </cell>
          <cell r="E12485">
            <v>197.8897</v>
          </cell>
        </row>
        <row r="12486">
          <cell r="A12486" t="str">
            <v>824172064</v>
          </cell>
          <cell r="B12486" t="str">
            <v>ALU-WEICHE SW3 R 550/90°/180°700 KPL. MIT M+V</v>
          </cell>
          <cell r="C12486">
            <v>17.75</v>
          </cell>
          <cell r="D12486">
            <v>83.168463076923075</v>
          </cell>
          <cell r="E12486">
            <v>114.91846307692308</v>
          </cell>
        </row>
        <row r="12487">
          <cell r="A12487" t="str">
            <v>824172065</v>
          </cell>
          <cell r="B12487" t="str">
            <v>ALU-WEICHE SW3 R 550/90°/180°700 KPL. MIT P+S</v>
          </cell>
          <cell r="C12487">
            <v>32</v>
          </cell>
          <cell r="D12487">
            <v>197.88117368736633</v>
          </cell>
          <cell r="E12487">
            <v>243.88117368736633</v>
          </cell>
        </row>
        <row r="12488">
          <cell r="A12488" t="str">
            <v>824172066</v>
          </cell>
          <cell r="B12488" t="str">
            <v>ALU-WEICHE SW3 R 550/90°/180°700 KPL. MIT P</v>
          </cell>
          <cell r="C12488">
            <v>24</v>
          </cell>
          <cell r="D12488">
            <v>177.29769999999999</v>
          </cell>
          <cell r="E12488">
            <v>201.29769999999999</v>
          </cell>
        </row>
        <row r="12489">
          <cell r="A12489" t="str">
            <v>824172067</v>
          </cell>
          <cell r="B12489" t="str">
            <v>ALU-WEICHE SW3 R550/PARALLEL-180 KPL. MIT M+V</v>
          </cell>
          <cell r="C12489">
            <v>17</v>
          </cell>
          <cell r="D12489">
            <v>78.126300000000001</v>
          </cell>
          <cell r="E12489">
            <v>95.126300000000001</v>
          </cell>
        </row>
        <row r="12490">
          <cell r="A12490" t="str">
            <v>824172068</v>
          </cell>
          <cell r="B12490" t="str">
            <v>ALU-WEICHE SW3 R550/PARALLEL-180 KPL. MIT P+S</v>
          </cell>
          <cell r="C12490">
            <v>27</v>
          </cell>
          <cell r="D12490">
            <v>191.26150000000001</v>
          </cell>
          <cell r="E12490">
            <v>218.26150000000001</v>
          </cell>
        </row>
        <row r="12491">
          <cell r="A12491" t="str">
            <v>824172069</v>
          </cell>
          <cell r="B12491" t="str">
            <v>ALU-WEICHE SW3 R550/PARALLEL-180 KPL. MIT P</v>
          </cell>
          <cell r="C12491">
            <v>24</v>
          </cell>
          <cell r="D12491">
            <v>172.75370000000001</v>
          </cell>
          <cell r="E12491">
            <v>196.75370000000001</v>
          </cell>
        </row>
        <row r="12492">
          <cell r="A12492" t="str">
            <v>824172070</v>
          </cell>
          <cell r="B12492" t="str">
            <v>ALU-WEICHE SW3 R550/PARALLEL-200 KPL. MIT M+V</v>
          </cell>
          <cell r="C12492">
            <v>17.75</v>
          </cell>
          <cell r="D12492">
            <v>77.324623076923075</v>
          </cell>
          <cell r="E12492">
            <v>109.07462307692307</v>
          </cell>
        </row>
        <row r="12493">
          <cell r="A12493" t="str">
            <v>824172071</v>
          </cell>
          <cell r="B12493" t="str">
            <v>ALU-WEICHE SW3 R550/PARALLEL-200 KPL. MIT P+S</v>
          </cell>
          <cell r="C12493">
            <v>27</v>
          </cell>
          <cell r="D12493">
            <v>191.26150000000001</v>
          </cell>
          <cell r="E12493">
            <v>218.26150000000001</v>
          </cell>
        </row>
        <row r="12494">
          <cell r="A12494" t="str">
            <v>824172072</v>
          </cell>
          <cell r="B12494" t="str">
            <v>ALU-WEICHE SW3 R550/PARALLEL-200 KPL. MIT P</v>
          </cell>
          <cell r="C12494">
            <v>24</v>
          </cell>
          <cell r="D12494">
            <v>172.75370000000001</v>
          </cell>
          <cell r="E12494">
            <v>196.75370000000001</v>
          </cell>
        </row>
        <row r="12495">
          <cell r="A12495" t="str">
            <v>824172073</v>
          </cell>
          <cell r="B12495" t="str">
            <v>ALU-WEICHE DRSW R 400/90°/180°1400 KPL. MIT M+V</v>
          </cell>
          <cell r="C12495">
            <v>38.75</v>
          </cell>
          <cell r="D12495">
            <v>156.78333333333333</v>
          </cell>
          <cell r="E12495">
            <v>204.0333333333333</v>
          </cell>
        </row>
        <row r="12496">
          <cell r="A12496" t="str">
            <v>824172074</v>
          </cell>
          <cell r="B12496" t="str">
            <v>ALU-WEICHE DRSW R 400/90°/180°1400 KPL. MIT P+S</v>
          </cell>
          <cell r="C12496">
            <v>48.499999999999993</v>
          </cell>
          <cell r="D12496">
            <v>308.7132823174768</v>
          </cell>
          <cell r="E12496">
            <v>382.71328231747674</v>
          </cell>
        </row>
        <row r="12497">
          <cell r="A12497" t="str">
            <v>824172075</v>
          </cell>
          <cell r="B12497" t="str">
            <v>ALU-WEICHE DRSW R 400/90°/180°1400 KPL. MIT P</v>
          </cell>
          <cell r="C12497">
            <v>39</v>
          </cell>
          <cell r="D12497">
            <v>270.4584637667362</v>
          </cell>
          <cell r="E12497">
            <v>334.9584637667362</v>
          </cell>
        </row>
        <row r="12498">
          <cell r="A12498" t="str">
            <v>824172076</v>
          </cell>
          <cell r="B12498" t="str">
            <v>ALU-WEICHE DRSW R 550/90°/180°1600 KPL. MIT M+V</v>
          </cell>
          <cell r="C12498">
            <v>38.75</v>
          </cell>
          <cell r="D12498">
            <v>162.68188778150983</v>
          </cell>
          <cell r="E12498">
            <v>226.93188778150983</v>
          </cell>
        </row>
        <row r="12499">
          <cell r="A12499" t="str">
            <v>824172077</v>
          </cell>
          <cell r="B12499" t="str">
            <v>ALU-WEICHE DRSW R 550/90°/180°1600 KPL. MIT P+S</v>
          </cell>
          <cell r="C12499">
            <v>48.499999999999993</v>
          </cell>
          <cell r="D12499">
            <v>313.47728231747675</v>
          </cell>
          <cell r="E12499">
            <v>387.47728231747675</v>
          </cell>
        </row>
        <row r="12500">
          <cell r="A12500" t="str">
            <v>824172078</v>
          </cell>
          <cell r="B12500" t="str">
            <v>ALU-WEICHE DRSW R 550/90°/180°1600 KPL. MIT P</v>
          </cell>
          <cell r="C12500">
            <v>54</v>
          </cell>
          <cell r="D12500">
            <v>273.8519</v>
          </cell>
          <cell r="E12500">
            <v>327.8519</v>
          </cell>
        </row>
        <row r="12501">
          <cell r="A12501" t="str">
            <v>824172079</v>
          </cell>
          <cell r="B12501" t="str">
            <v>WB 2SW R550/90-L-200 KPL. MIT M+V</v>
          </cell>
          <cell r="C12501">
            <v>31</v>
          </cell>
          <cell r="D12501">
            <v>108.16776470458676</v>
          </cell>
          <cell r="E12501">
            <v>173.16776470458677</v>
          </cell>
        </row>
        <row r="12502">
          <cell r="A12502" t="str">
            <v>824172080</v>
          </cell>
          <cell r="B12502" t="str">
            <v>WB 2SW R550/90-L-200 KPL. MIT P+S</v>
          </cell>
          <cell r="C12502">
            <v>48.499999999999993</v>
          </cell>
          <cell r="D12502">
            <v>224.72495676428943</v>
          </cell>
          <cell r="E12502">
            <v>307.2249567642894</v>
          </cell>
        </row>
        <row r="12503">
          <cell r="A12503" t="str">
            <v>824172081</v>
          </cell>
          <cell r="B12503" t="str">
            <v>WB 2SW R550/90-R-200 KPL. MIT M+V</v>
          </cell>
          <cell r="C12503">
            <v>31</v>
          </cell>
          <cell r="D12503">
            <v>108.16776470458676</v>
          </cell>
          <cell r="E12503">
            <v>173.16776470458677</v>
          </cell>
        </row>
        <row r="12504">
          <cell r="A12504" t="str">
            <v>824172082</v>
          </cell>
          <cell r="B12504" t="str">
            <v>WB 2SW R550/90-R-200 KPL. MIT P+S</v>
          </cell>
          <cell r="C12504">
            <v>30.5</v>
          </cell>
          <cell r="D12504">
            <v>220.48060000000001</v>
          </cell>
          <cell r="E12504">
            <v>250.98060000000001</v>
          </cell>
        </row>
        <row r="12505">
          <cell r="A12505" t="str">
            <v>824172083</v>
          </cell>
          <cell r="B12505" t="str">
            <v>WB 1SW + APB R550/90-L-200 KPL. MIT M+V</v>
          </cell>
          <cell r="C12505">
            <v>17.75</v>
          </cell>
          <cell r="D12505">
            <v>58.86428235229338</v>
          </cell>
          <cell r="E12505">
            <v>100.61428235229339</v>
          </cell>
        </row>
        <row r="12506">
          <cell r="A12506" t="str">
            <v>824172084</v>
          </cell>
          <cell r="B12506" t="str">
            <v>WB 1SW + APB R550/90-L-200 KPL. MIT P+S</v>
          </cell>
          <cell r="C12506">
            <v>26.5</v>
          </cell>
          <cell r="D12506">
            <v>117.1428783821447</v>
          </cell>
          <cell r="E12506">
            <v>167.64287838214469</v>
          </cell>
        </row>
        <row r="12507">
          <cell r="A12507" t="str">
            <v>824172085</v>
          </cell>
          <cell r="B12507" t="str">
            <v>WB 1SW + APB R550/90-R-200 KPL. MIT M+V</v>
          </cell>
          <cell r="C12507">
            <v>17.75</v>
          </cell>
          <cell r="D12507">
            <v>58.86428235229338</v>
          </cell>
          <cell r="E12507">
            <v>100.61428235229339</v>
          </cell>
        </row>
        <row r="12508">
          <cell r="A12508" t="str">
            <v>824172086</v>
          </cell>
          <cell r="B12508" t="str">
            <v>WB 1SW + APB R550/90-R-200 KPL. MIT P+S</v>
          </cell>
          <cell r="C12508">
            <v>26.5</v>
          </cell>
          <cell r="D12508">
            <v>117.1428783821447</v>
          </cell>
          <cell r="E12508">
            <v>167.64287838214469</v>
          </cell>
        </row>
        <row r="12509">
          <cell r="A12509" t="str">
            <v>824172087</v>
          </cell>
          <cell r="B12509" t="str">
            <v>WB 2SW + APB R550/90-L-200 KPL. MIT M+V</v>
          </cell>
          <cell r="C12509">
            <v>29.5</v>
          </cell>
          <cell r="D12509">
            <v>93.233364704586748</v>
          </cell>
          <cell r="E12509">
            <v>149.23336470458676</v>
          </cell>
        </row>
        <row r="12510">
          <cell r="A12510" t="str">
            <v>824172088</v>
          </cell>
          <cell r="B12510" t="str">
            <v>WB 2SW + APB R550/90-L-200 KPL. MIT P+S</v>
          </cell>
          <cell r="C12510">
            <v>46.999999999999993</v>
          </cell>
          <cell r="D12510">
            <v>209.79055676428942</v>
          </cell>
          <cell r="E12510">
            <v>283.29055676428942</v>
          </cell>
        </row>
        <row r="12511">
          <cell r="A12511" t="str">
            <v>824172089</v>
          </cell>
          <cell r="B12511" t="str">
            <v>WB 2SW + APB R550/90-R-200 KPL. MIT M+V</v>
          </cell>
          <cell r="C12511">
            <v>29.5</v>
          </cell>
          <cell r="D12511">
            <v>93.233364704586748</v>
          </cell>
          <cell r="E12511">
            <v>149.23336470458676</v>
          </cell>
        </row>
        <row r="12512">
          <cell r="A12512" t="str">
            <v>824172090</v>
          </cell>
          <cell r="B12512" t="str">
            <v>WB 2SW + APB R550/90-R-200 KPL. MIT P+S</v>
          </cell>
          <cell r="C12512">
            <v>46.999999999999993</v>
          </cell>
          <cell r="D12512">
            <v>209.79055676428942</v>
          </cell>
          <cell r="E12512">
            <v>283.29055676428942</v>
          </cell>
        </row>
        <row r="12513">
          <cell r="A12513" t="str">
            <v>824172091</v>
          </cell>
          <cell r="B12513" t="str">
            <v>WB 1SW R550/90-L-200 KPL. MIT M+V</v>
          </cell>
          <cell r="C12513">
            <v>19.25</v>
          </cell>
          <cell r="D12513">
            <v>52.336682352293373</v>
          </cell>
          <cell r="E12513">
            <v>90.58668235229338</v>
          </cell>
        </row>
        <row r="12514">
          <cell r="A12514" t="str">
            <v>824172092</v>
          </cell>
          <cell r="B12514" t="str">
            <v>WB 1SW R550/90-L-200 KPL. MIT P+S</v>
          </cell>
          <cell r="C12514">
            <v>18.5</v>
          </cell>
          <cell r="D12514">
            <v>110.0286</v>
          </cell>
          <cell r="E12514">
            <v>128.52860000000001</v>
          </cell>
        </row>
        <row r="12515">
          <cell r="A12515" t="str">
            <v>824172093</v>
          </cell>
          <cell r="B12515" t="str">
            <v>WB 1SW R550/90-R-200 KPL. MIT M+V</v>
          </cell>
          <cell r="C12515">
            <v>19.25</v>
          </cell>
          <cell r="D12515">
            <v>52.336682352293373</v>
          </cell>
          <cell r="E12515">
            <v>90.58668235229338</v>
          </cell>
        </row>
        <row r="12516">
          <cell r="A12516" t="str">
            <v>824172094</v>
          </cell>
          <cell r="B12516" t="str">
            <v>WB 1SW R550/90-R-200 KPL. MIT P+S</v>
          </cell>
          <cell r="C12516">
            <v>28</v>
          </cell>
          <cell r="D12516">
            <v>110.61527838214469</v>
          </cell>
          <cell r="E12516">
            <v>157.61527838214471</v>
          </cell>
        </row>
        <row r="12517">
          <cell r="A12517" t="str">
            <v>824172095</v>
          </cell>
          <cell r="B12517" t="str">
            <v>WB 2SW + APB R550/90-L-180 KPL. MIT M+V</v>
          </cell>
          <cell r="C12517">
            <v>25.5</v>
          </cell>
          <cell r="D12517">
            <v>102.44280000000001</v>
          </cell>
          <cell r="E12517">
            <v>127.94280000000001</v>
          </cell>
        </row>
        <row r="12518">
          <cell r="A12518" t="str">
            <v>824172096</v>
          </cell>
          <cell r="B12518" t="str">
            <v>WB 2SW + APB R550/90-L-180 KPL. MIT P+S</v>
          </cell>
          <cell r="C12518">
            <v>30.5</v>
          </cell>
          <cell r="D12518">
            <v>218.99959999999999</v>
          </cell>
          <cell r="E12518">
            <v>249.49959999999999</v>
          </cell>
        </row>
        <row r="12519">
          <cell r="A12519" t="str">
            <v>824172097</v>
          </cell>
          <cell r="B12519" t="str">
            <v>WB 2SW + APB R550/90-R-180 KPL. MIT M+V</v>
          </cell>
          <cell r="C12519">
            <v>25.5</v>
          </cell>
          <cell r="D12519">
            <v>103.14279999999999</v>
          </cell>
          <cell r="E12519">
            <v>128.64279999999999</v>
          </cell>
        </row>
        <row r="12520">
          <cell r="A12520" t="str">
            <v>824172098</v>
          </cell>
          <cell r="B12520" t="str">
            <v>WB 2SW + APB R550/90-R-180 KPL. MIT P+S</v>
          </cell>
          <cell r="C12520">
            <v>30.5</v>
          </cell>
          <cell r="D12520">
            <v>219.6996</v>
          </cell>
          <cell r="E12520">
            <v>250.1996</v>
          </cell>
        </row>
        <row r="12521">
          <cell r="A12521" t="str">
            <v>824172099</v>
          </cell>
          <cell r="B12521" t="str">
            <v>WB 1SW + APB R550/90-L-180 KPL. MIT M+V</v>
          </cell>
          <cell r="C12521">
            <v>29.5</v>
          </cell>
          <cell r="D12521">
            <v>58.834800000000001</v>
          </cell>
          <cell r="E12521">
            <v>88.334800000000001</v>
          </cell>
        </row>
        <row r="12522">
          <cell r="A12522" t="str">
            <v>824172100</v>
          </cell>
          <cell r="B12522" t="str">
            <v>WB 1SW + APB R550/90-L-180 KPL. MIT P+S</v>
          </cell>
          <cell r="C12522">
            <v>32</v>
          </cell>
          <cell r="D12522">
            <v>117.11320000000001</v>
          </cell>
          <cell r="E12522">
            <v>149.11320000000001</v>
          </cell>
        </row>
        <row r="12523">
          <cell r="A12523" t="str">
            <v>824172101</v>
          </cell>
          <cell r="B12523" t="str">
            <v>WB 1SW + APB R550/90-R-180 KPL. MIT M+V</v>
          </cell>
          <cell r="C12523">
            <v>29.5</v>
          </cell>
          <cell r="D12523">
            <v>59.184800000000003</v>
          </cell>
          <cell r="E12523">
            <v>88.684799999999996</v>
          </cell>
        </row>
        <row r="12524">
          <cell r="A12524" t="str">
            <v>824172102</v>
          </cell>
          <cell r="B12524" t="str">
            <v>WB 1SW + APB R550/90-R-180 KPL. MIT P+S</v>
          </cell>
          <cell r="C12524">
            <v>32</v>
          </cell>
          <cell r="D12524">
            <v>117.4632</v>
          </cell>
          <cell r="E12524">
            <v>149.4632</v>
          </cell>
        </row>
        <row r="12525">
          <cell r="A12525" t="str">
            <v>824172103</v>
          </cell>
          <cell r="B12525" t="str">
            <v>WB 2SW R550/90-L-180 KPL. MIT M+V</v>
          </cell>
          <cell r="C12525">
            <v>21</v>
          </cell>
          <cell r="D12525">
            <v>88.060599999999994</v>
          </cell>
          <cell r="E12525">
            <v>109.06059999999999</v>
          </cell>
        </row>
        <row r="12526">
          <cell r="A12526" t="str">
            <v>824172104</v>
          </cell>
          <cell r="B12526" t="str">
            <v>WB 2SW R550/90-L-180 KPL. MIT P+S</v>
          </cell>
          <cell r="C12526">
            <v>26</v>
          </cell>
          <cell r="D12526">
            <v>204.6174</v>
          </cell>
          <cell r="E12526">
            <v>230.6174</v>
          </cell>
        </row>
        <row r="12527">
          <cell r="A12527" t="str">
            <v>824172105</v>
          </cell>
          <cell r="B12527" t="str">
            <v>WB 2SW R550/90-R-180 KPL. MIT M+V</v>
          </cell>
          <cell r="C12527">
            <v>21</v>
          </cell>
          <cell r="D12527">
            <v>88.760599999999997</v>
          </cell>
          <cell r="E12527">
            <v>109.7606</v>
          </cell>
        </row>
        <row r="12528">
          <cell r="A12528" t="str">
            <v>824172106</v>
          </cell>
          <cell r="B12528" t="str">
            <v>WB 2SW R550/90-R-180 KPL. MIT P+S</v>
          </cell>
          <cell r="C12528">
            <v>26</v>
          </cell>
          <cell r="D12528">
            <v>205.31739999999999</v>
          </cell>
          <cell r="E12528">
            <v>231.31739999999999</v>
          </cell>
        </row>
        <row r="12529">
          <cell r="A12529" t="str">
            <v>824172107</v>
          </cell>
          <cell r="B12529" t="str">
            <v>WB 1SW R550/90-L-180 KPL. MIT M+V</v>
          </cell>
          <cell r="C12529">
            <v>13</v>
          </cell>
          <cell r="D12529">
            <v>48.661000000000001</v>
          </cell>
          <cell r="E12529">
            <v>61.661000000000001</v>
          </cell>
        </row>
        <row r="12530">
          <cell r="A12530" t="str">
            <v>824172108</v>
          </cell>
          <cell r="B12530" t="str">
            <v>WB 1SW R550/90-L-180 KPL. MIT P+S</v>
          </cell>
          <cell r="C12530">
            <v>15.5</v>
          </cell>
          <cell r="D12530">
            <v>106.93940000000001</v>
          </cell>
          <cell r="E12530">
            <v>122.43940000000001</v>
          </cell>
        </row>
        <row r="12531">
          <cell r="A12531" t="str">
            <v>824172109</v>
          </cell>
          <cell r="B12531" t="str">
            <v>WB 1SW R550/90-R-180 KPL. MIT M+V</v>
          </cell>
          <cell r="C12531">
            <v>13</v>
          </cell>
          <cell r="D12531">
            <v>49.011000000000003</v>
          </cell>
          <cell r="E12531">
            <v>62.011000000000003</v>
          </cell>
        </row>
        <row r="12532">
          <cell r="A12532" t="str">
            <v>824172110</v>
          </cell>
          <cell r="B12532" t="str">
            <v>WB 1SW R550/90-R-180 KPL. MIT P+S</v>
          </cell>
          <cell r="C12532">
            <v>15.5</v>
          </cell>
          <cell r="D12532">
            <v>107.2894</v>
          </cell>
          <cell r="E12532">
            <v>122.7894</v>
          </cell>
        </row>
        <row r="12533">
          <cell r="A12533" t="str">
            <v>824172120</v>
          </cell>
          <cell r="B12533" t="str">
            <v>ALU-WEICHE DRSW R 400/90°/180°1400 KPL. MIT P+S</v>
          </cell>
          <cell r="C12533"/>
          <cell r="D12533"/>
          <cell r="E12533"/>
        </row>
        <row r="12534">
          <cell r="A12534" t="str">
            <v>824172121</v>
          </cell>
          <cell r="B12534" t="str">
            <v>ALU-WEICHE DRSW R 550/90°/180°1600 KPL. MIT P+S</v>
          </cell>
          <cell r="C12534"/>
          <cell r="D12534"/>
          <cell r="E12534"/>
        </row>
        <row r="12535">
          <cell r="A12535" t="str">
            <v>824172200</v>
          </cell>
          <cell r="B12535" t="str">
            <v>ALU-WEICHE KW 1400 KPL.</v>
          </cell>
          <cell r="C12535">
            <v>52</v>
          </cell>
          <cell r="D12535">
            <v>525.75512651065469</v>
          </cell>
          <cell r="E12535">
            <v>594.25512651065469</v>
          </cell>
        </row>
        <row r="12536">
          <cell r="A12536" t="str">
            <v>824172201</v>
          </cell>
          <cell r="B12536" t="str">
            <v>ALU-WEICHE KW 1400 PNEUMATISCH KPL.</v>
          </cell>
          <cell r="C12536">
            <v>59.5</v>
          </cell>
          <cell r="D12536">
            <v>648.135982206721</v>
          </cell>
          <cell r="E12536">
            <v>724.135982206721</v>
          </cell>
        </row>
        <row r="12537">
          <cell r="A12537" t="str">
            <v>824174001</v>
          </cell>
          <cell r="B12537" t="str">
            <v>5/2 WEGEVENTIL F. ALU-WEICHE KPL.</v>
          </cell>
          <cell r="C12537"/>
          <cell r="D12537">
            <v>50.52</v>
          </cell>
          <cell r="E12537">
            <v>50.52</v>
          </cell>
        </row>
        <row r="12538">
          <cell r="A12538" t="str">
            <v>824312014</v>
          </cell>
          <cell r="B12538" t="str">
            <v>KREUZUNGSWEICHE KW 800 (8) 45°/90°</v>
          </cell>
          <cell r="C12538">
            <v>0</v>
          </cell>
          <cell r="D12538">
            <v>396.5</v>
          </cell>
          <cell r="E12538">
            <v>396.5</v>
          </cell>
        </row>
        <row r="12539">
          <cell r="A12539" t="str">
            <v>824312014_2000</v>
          </cell>
          <cell r="B12539" t="str">
            <v>KREUZUNGSWEICHE KW 800 (8) 45°/90°</v>
          </cell>
          <cell r="C12539"/>
          <cell r="D12539"/>
          <cell r="E12539"/>
        </row>
        <row r="12540">
          <cell r="A12540" t="str">
            <v>824312014_5018</v>
          </cell>
          <cell r="B12540" t="str">
            <v>KREUZUNGSWEICHE KW 800 (8) 45°/90°</v>
          </cell>
          <cell r="C12540">
            <v>0</v>
          </cell>
          <cell r="D12540">
            <v>393</v>
          </cell>
          <cell r="E12540">
            <v>393</v>
          </cell>
        </row>
        <row r="12541">
          <cell r="A12541" t="str">
            <v>824312014G</v>
          </cell>
          <cell r="B12541" t="str">
            <v>KREUZUNGSWEICHE KW 800 (8) 45°/90°</v>
          </cell>
          <cell r="C12541">
            <v>0</v>
          </cell>
          <cell r="D12541">
            <v>30</v>
          </cell>
          <cell r="E12541">
            <v>30</v>
          </cell>
        </row>
        <row r="12542">
          <cell r="A12542" t="str">
            <v>824312014G 2000</v>
          </cell>
          <cell r="B12542" t="str">
            <v>KREUZUNGSWEICHE KW800 (8) 45°/90°</v>
          </cell>
          <cell r="C12542">
            <v>0</v>
          </cell>
          <cell r="D12542">
            <v>393</v>
          </cell>
          <cell r="E12542">
            <v>393</v>
          </cell>
        </row>
        <row r="12543">
          <cell r="A12543" t="str">
            <v>824312014G 5018</v>
          </cell>
          <cell r="B12543" t="str">
            <v>KREUZUNGSWEICHE KW800 (8) 45°/90°</v>
          </cell>
          <cell r="C12543">
            <v>0</v>
          </cell>
          <cell r="D12543">
            <v>151.5</v>
          </cell>
          <cell r="E12543">
            <v>151.5</v>
          </cell>
        </row>
        <row r="12544">
          <cell r="A12544" t="str">
            <v>824312016</v>
          </cell>
          <cell r="B12544" t="str">
            <v>KREUZUNGSWEICHE KW 300 (4) 180° MECHANISCH</v>
          </cell>
          <cell r="C12544">
            <v>0</v>
          </cell>
          <cell r="D12544">
            <v>235.9</v>
          </cell>
          <cell r="E12544">
            <v>235.9</v>
          </cell>
        </row>
        <row r="12545">
          <cell r="A12545" t="str">
            <v>824312017</v>
          </cell>
          <cell r="B12545" t="str">
            <v>KREUZUNGSWEICHE KWP 300 (4) 180° PNEUMATISCH [F]</v>
          </cell>
          <cell r="C12545">
            <v>8.75</v>
          </cell>
          <cell r="D12545">
            <v>375.4282</v>
          </cell>
          <cell r="E12545">
            <v>385.1782</v>
          </cell>
        </row>
        <row r="12546">
          <cell r="A12546" t="str">
            <v>824314011</v>
          </cell>
          <cell r="B12546" t="str">
            <v>EINSATZ GESCHW. KW 300-180°</v>
          </cell>
          <cell r="C12546">
            <v>0</v>
          </cell>
          <cell r="D12546">
            <v>88.5</v>
          </cell>
          <cell r="E12546">
            <v>88.5</v>
          </cell>
        </row>
        <row r="12547">
          <cell r="A12547" t="str">
            <v>824314012</v>
          </cell>
          <cell r="B12547" t="str">
            <v>GRUNDGESTELL GESCHW. KW 300-180°</v>
          </cell>
          <cell r="C12547"/>
          <cell r="D12547"/>
          <cell r="E12547"/>
        </row>
        <row r="12548">
          <cell r="A12548" t="str">
            <v>824314013</v>
          </cell>
          <cell r="B12548" t="str">
            <v>HANDBETÄTIGUNG GESCHW. KW 300-180°</v>
          </cell>
          <cell r="C12548">
            <v>0</v>
          </cell>
          <cell r="D12548">
            <v>26.6</v>
          </cell>
          <cell r="E12548">
            <v>26.6</v>
          </cell>
        </row>
        <row r="12549">
          <cell r="A12549" t="str">
            <v>824314014</v>
          </cell>
          <cell r="B12549" t="str">
            <v>GRUNDKÖRPER KPL. KW 300-180°</v>
          </cell>
          <cell r="C12549">
            <v>0</v>
          </cell>
          <cell r="D12549">
            <v>259.32</v>
          </cell>
          <cell r="E12549">
            <v>259.32</v>
          </cell>
        </row>
        <row r="12550">
          <cell r="A12550" t="str">
            <v>824314015</v>
          </cell>
          <cell r="B12550" t="str">
            <v>PNEUMATIK KPL. F. KW 300-180°</v>
          </cell>
          <cell r="C12550">
            <v>7.25</v>
          </cell>
          <cell r="D12550">
            <v>116.0115</v>
          </cell>
          <cell r="E12550">
            <v>124.2615</v>
          </cell>
        </row>
        <row r="12551">
          <cell r="A12551" t="str">
            <v>824314016</v>
          </cell>
          <cell r="B12551" t="str">
            <v>EINSATZ GESCHW. KW 300-180° MIT LASER-ANSCHLAG</v>
          </cell>
          <cell r="C12551"/>
          <cell r="D12551"/>
          <cell r="E12551"/>
        </row>
        <row r="12552">
          <cell r="A12552" t="str">
            <v>824315002</v>
          </cell>
          <cell r="B12552" t="str">
            <v>RAHMEN F. KW 800 (8)-45°/90° KPL.</v>
          </cell>
          <cell r="C12552">
            <v>0</v>
          </cell>
          <cell r="D12552">
            <v>62.8</v>
          </cell>
          <cell r="E12552">
            <v>62.8</v>
          </cell>
        </row>
        <row r="12553">
          <cell r="A12553" t="str">
            <v>824316005</v>
          </cell>
          <cell r="B12553" t="str">
            <v>LEITBLECHE Z. NACHTR. EINBAU F. 90°-ABZWEIGUNG</v>
          </cell>
          <cell r="C12553">
            <v>0</v>
          </cell>
          <cell r="D12553">
            <v>10.7</v>
          </cell>
          <cell r="E12553">
            <v>10.7</v>
          </cell>
        </row>
        <row r="12554">
          <cell r="A12554" t="str">
            <v>824316007</v>
          </cell>
          <cell r="B12554" t="str">
            <v>LAGERBOLZEN-AUSHEBUNG F. KW 800</v>
          </cell>
          <cell r="C12554">
            <v>0</v>
          </cell>
          <cell r="D12554">
            <v>3.33</v>
          </cell>
          <cell r="E12554">
            <v>3.33</v>
          </cell>
        </row>
        <row r="12555">
          <cell r="A12555" t="str">
            <v>824316008</v>
          </cell>
          <cell r="B12555" t="str">
            <v>RASTERBALKEN F.KW 800</v>
          </cell>
          <cell r="C12555">
            <v>0</v>
          </cell>
          <cell r="D12555">
            <v>5.1100000000000003</v>
          </cell>
          <cell r="E12555">
            <v>5.1100000000000003</v>
          </cell>
        </row>
        <row r="12556">
          <cell r="A12556" t="str">
            <v>824316009</v>
          </cell>
          <cell r="B12556" t="str">
            <v>DREHTEIL F. KW 800</v>
          </cell>
          <cell r="C12556">
            <v>0</v>
          </cell>
          <cell r="D12556">
            <v>3.58</v>
          </cell>
          <cell r="E12556">
            <v>3.58</v>
          </cell>
        </row>
        <row r="12557">
          <cell r="A12557" t="str">
            <v>824316010</v>
          </cell>
          <cell r="B12557" t="str">
            <v>UMSCHALTHEBEL F. KW 800</v>
          </cell>
          <cell r="C12557">
            <v>0</v>
          </cell>
          <cell r="D12557">
            <v>13.9</v>
          </cell>
          <cell r="E12557">
            <v>13.9</v>
          </cell>
        </row>
        <row r="12558">
          <cell r="A12558" t="str">
            <v>824316011</v>
          </cell>
          <cell r="B12558" t="str">
            <v>EINSATZ F. KW 800 (8)-45°/90° GESCHW.</v>
          </cell>
          <cell r="C12558">
            <v>0</v>
          </cell>
          <cell r="D12558">
            <v>83.1</v>
          </cell>
          <cell r="E12558">
            <v>83.1</v>
          </cell>
        </row>
        <row r="12559">
          <cell r="A12559" t="str">
            <v>824316020</v>
          </cell>
          <cell r="B12559" t="str">
            <v>GEHÄUSEOBERTEIL KW 300-180°</v>
          </cell>
          <cell r="C12559"/>
          <cell r="D12559"/>
          <cell r="E12559"/>
        </row>
        <row r="12560">
          <cell r="A12560" t="str">
            <v>824316021</v>
          </cell>
          <cell r="B12560" t="str">
            <v>HÜLSE KW 300-180°</v>
          </cell>
          <cell r="C12560"/>
          <cell r="D12560"/>
          <cell r="E12560"/>
        </row>
        <row r="12561">
          <cell r="A12561" t="str">
            <v>824316022</v>
          </cell>
          <cell r="B12561" t="str">
            <v>STÖSSEL KW 300-180°</v>
          </cell>
          <cell r="C12561"/>
          <cell r="D12561"/>
          <cell r="E12561"/>
        </row>
        <row r="12562">
          <cell r="A12562" t="str">
            <v>824316023</v>
          </cell>
          <cell r="B12562" t="str">
            <v>BETÄTIGUNGSARM KW 300-180°</v>
          </cell>
          <cell r="C12562">
            <v>0</v>
          </cell>
          <cell r="D12562">
            <v>24.9</v>
          </cell>
          <cell r="E12562">
            <v>24.9</v>
          </cell>
        </row>
        <row r="12563">
          <cell r="A12563" t="str">
            <v>824316024</v>
          </cell>
          <cell r="B12563" t="str">
            <v>SCHIEBER KW 300-180°</v>
          </cell>
          <cell r="C12563"/>
          <cell r="D12563"/>
          <cell r="E12563"/>
        </row>
        <row r="12564">
          <cell r="A12564" t="str">
            <v>824316025</v>
          </cell>
          <cell r="B12564" t="str">
            <v>BUNDBUCHSE KW 300-180°</v>
          </cell>
          <cell r="C12564">
            <v>0</v>
          </cell>
          <cell r="D12564">
            <v>15.41</v>
          </cell>
          <cell r="E12564">
            <v>15.41</v>
          </cell>
        </row>
        <row r="12565">
          <cell r="A12565" t="str">
            <v>824316026</v>
          </cell>
          <cell r="B12565" t="str">
            <v>DISTANZSTÜCK KW 300-180°</v>
          </cell>
          <cell r="C12565">
            <v>0</v>
          </cell>
          <cell r="D12565">
            <v>9.5</v>
          </cell>
          <cell r="E12565">
            <v>9.5</v>
          </cell>
        </row>
        <row r="12566">
          <cell r="A12566" t="str">
            <v>824316027</v>
          </cell>
          <cell r="B12566" t="str">
            <v>ZYL.SCHRAUBE M8X100 BEARB. KW3300-180°</v>
          </cell>
          <cell r="C12566"/>
          <cell r="D12566">
            <v>1.43</v>
          </cell>
          <cell r="E12566">
            <v>1.43</v>
          </cell>
        </row>
        <row r="12567">
          <cell r="A12567" t="str">
            <v>824316028</v>
          </cell>
          <cell r="B12567" t="str">
            <v>ACHSE KW 300-180°</v>
          </cell>
          <cell r="C12567"/>
          <cell r="D12567"/>
          <cell r="E12567"/>
        </row>
        <row r="12568">
          <cell r="A12568" t="str">
            <v>824316029</v>
          </cell>
          <cell r="B12568" t="str">
            <v>ANSCHLAG KW 300-180°</v>
          </cell>
          <cell r="C12568"/>
          <cell r="D12568"/>
          <cell r="E12568"/>
        </row>
        <row r="12569">
          <cell r="A12569" t="str">
            <v>824316030</v>
          </cell>
          <cell r="B12569" t="str">
            <v>MITTELSTÜCK KW 300-180°</v>
          </cell>
          <cell r="C12569"/>
          <cell r="D12569"/>
          <cell r="E12569"/>
        </row>
        <row r="12570">
          <cell r="A12570" t="str">
            <v>824316031</v>
          </cell>
          <cell r="B12570" t="str">
            <v>ROHR KW 300-180°</v>
          </cell>
          <cell r="C12570"/>
          <cell r="D12570"/>
          <cell r="E12570"/>
        </row>
        <row r="12571">
          <cell r="A12571" t="str">
            <v>824316032</v>
          </cell>
          <cell r="B12571" t="str">
            <v>STEG KW 300-180°</v>
          </cell>
          <cell r="C12571"/>
          <cell r="D12571"/>
          <cell r="E12571"/>
        </row>
        <row r="12572">
          <cell r="A12572" t="str">
            <v>824316033</v>
          </cell>
          <cell r="B12572" t="str">
            <v>ENDSTÜCK KW 300-180°</v>
          </cell>
          <cell r="C12572"/>
          <cell r="D12572"/>
          <cell r="E12572"/>
        </row>
        <row r="12573">
          <cell r="A12573" t="str">
            <v>824316034</v>
          </cell>
          <cell r="B12573" t="str">
            <v>GEHÄUSEUNTERTEIL KW 300-180°</v>
          </cell>
          <cell r="C12573"/>
          <cell r="D12573"/>
          <cell r="E12573"/>
        </row>
        <row r="12574">
          <cell r="A12574" t="str">
            <v>824316035</v>
          </cell>
          <cell r="B12574" t="str">
            <v>HEBEL KW 300-180°</v>
          </cell>
          <cell r="C12574"/>
          <cell r="D12574"/>
          <cell r="E12574"/>
        </row>
        <row r="12575">
          <cell r="A12575" t="str">
            <v>824316036</v>
          </cell>
          <cell r="B12575" t="str">
            <v>HANDGRIFF KW 300-180°</v>
          </cell>
          <cell r="C12575"/>
          <cell r="D12575"/>
          <cell r="E12575"/>
        </row>
        <row r="12576">
          <cell r="A12576" t="str">
            <v>824316037</v>
          </cell>
          <cell r="B12576" t="str">
            <v>BEFESTIGUNGSBLECH KW 300-180° PNEUM.</v>
          </cell>
          <cell r="C12576">
            <v>0</v>
          </cell>
          <cell r="D12576">
            <v>125</v>
          </cell>
          <cell r="E12576">
            <v>125</v>
          </cell>
        </row>
        <row r="12577">
          <cell r="A12577" t="str">
            <v>824316038</v>
          </cell>
          <cell r="B12577" t="str">
            <v>ANSCHLAG KW 300-180° (LASERTEIL)</v>
          </cell>
          <cell r="C12577"/>
          <cell r="D12577"/>
          <cell r="E12577"/>
        </row>
        <row r="12578">
          <cell r="A12578" t="str">
            <v>824322010</v>
          </cell>
          <cell r="B12578" t="str">
            <v>TELESKOPSCHIENE 1000 EINSEITIG</v>
          </cell>
          <cell r="C12578">
            <v>0</v>
          </cell>
          <cell r="D12578">
            <v>242.5</v>
          </cell>
          <cell r="E12578">
            <v>242.5</v>
          </cell>
        </row>
        <row r="12579">
          <cell r="A12579" t="str">
            <v>824322050</v>
          </cell>
          <cell r="B12579" t="str">
            <v>TELESKOPSCHIENEN-ANSCHLUSS</v>
          </cell>
          <cell r="C12579">
            <v>0</v>
          </cell>
          <cell r="D12579">
            <v>77.5</v>
          </cell>
          <cell r="E12579">
            <v>77.5</v>
          </cell>
        </row>
        <row r="12580">
          <cell r="A12580" t="str">
            <v>824322051</v>
          </cell>
          <cell r="B12580" t="str">
            <v>TELESKOPSCHIENE M. BEIDSEITIG. VERRIEGELUNG, KPL.</v>
          </cell>
          <cell r="C12580">
            <v>40.833333333333329</v>
          </cell>
          <cell r="D12580">
            <v>1028.7337007329872</v>
          </cell>
          <cell r="E12580">
            <v>1077.4837007329872</v>
          </cell>
        </row>
        <row r="12581">
          <cell r="A12581" t="str">
            <v>824322052</v>
          </cell>
          <cell r="B12581" t="str">
            <v>TELESKOPSCHIENE M. EINSEITIG. VERRIEGELUNG, KPL.</v>
          </cell>
          <cell r="C12581">
            <v>40</v>
          </cell>
          <cell r="D12581">
            <v>1238.24</v>
          </cell>
          <cell r="E12581">
            <v>1278.24</v>
          </cell>
        </row>
        <row r="12582">
          <cell r="A12582" t="str">
            <v>824322053</v>
          </cell>
          <cell r="B12582" t="str">
            <v>TELESKOPSCHIENE 1000 MIT ANSCHSCHLUSS BEIDSEITIG,</v>
          </cell>
          <cell r="C12582">
            <v>32.5</v>
          </cell>
          <cell r="D12582">
            <v>694.25400000000002</v>
          </cell>
          <cell r="E12582">
            <v>726.75400000000002</v>
          </cell>
        </row>
        <row r="12583">
          <cell r="A12583" t="str">
            <v>824322054</v>
          </cell>
          <cell r="B12583" t="str">
            <v>TELESKOPSCHIENE 1000 MIT ANSCHSCHLUSS EINSEITIG,</v>
          </cell>
          <cell r="C12583">
            <v>38.166666666666664</v>
          </cell>
          <cell r="D12583">
            <v>1091.9214007329874</v>
          </cell>
          <cell r="E12583">
            <v>1138.0047340663207</v>
          </cell>
        </row>
        <row r="12584">
          <cell r="A12584" t="str">
            <v>824322100</v>
          </cell>
          <cell r="B12584" t="str">
            <v>TELESKOPSCHIENE PNEUMATISCH EL=3136 MM HUB=1250 MM</v>
          </cell>
          <cell r="C12584"/>
          <cell r="D12584"/>
          <cell r="E12584"/>
        </row>
        <row r="12585">
          <cell r="A12585" t="str">
            <v>824324100</v>
          </cell>
          <cell r="B12585" t="str">
            <v>TELESKOP KPL. FÜR TELESKOPSCHIENE 824322100</v>
          </cell>
          <cell r="C12585"/>
          <cell r="D12585"/>
          <cell r="E12585"/>
        </row>
        <row r="12586">
          <cell r="A12586" t="str">
            <v>824324101</v>
          </cell>
          <cell r="B12586" t="str">
            <v>ANBAUTEILE KPL. FÜR TELESKOPSCHIENE 824322100</v>
          </cell>
          <cell r="C12586"/>
          <cell r="D12586"/>
          <cell r="E12586"/>
        </row>
        <row r="12587">
          <cell r="A12587" t="str">
            <v>824324102</v>
          </cell>
          <cell r="B12587" t="str">
            <v>ANDOCK VORRICHTUNG</v>
          </cell>
          <cell r="C12587"/>
          <cell r="D12587"/>
          <cell r="E12587"/>
        </row>
        <row r="12588">
          <cell r="A12588" t="str">
            <v>824326001</v>
          </cell>
          <cell r="B12588" t="str">
            <v>GELENKSTÜCK-SCHRAUBTRÄGER - TELESKOPSCHIENE</v>
          </cell>
          <cell r="C12588">
            <v>0</v>
          </cell>
          <cell r="D12588">
            <v>23.62</v>
          </cell>
          <cell r="E12588">
            <v>23.62</v>
          </cell>
        </row>
        <row r="12589">
          <cell r="A12589" t="str">
            <v>824326002</v>
          </cell>
          <cell r="B12589" t="str">
            <v>GELENKSTÜCK-AUSSENROHR  - TELESKOPSCHIENE</v>
          </cell>
          <cell r="C12589">
            <v>0</v>
          </cell>
          <cell r="D12589">
            <v>83</v>
          </cell>
          <cell r="E12589">
            <v>83</v>
          </cell>
        </row>
        <row r="12590">
          <cell r="A12590" t="str">
            <v>824326003</v>
          </cell>
          <cell r="B12590" t="str">
            <v>LAGERPLATTE - TELESKOPSCHIENE</v>
          </cell>
          <cell r="C12590">
            <v>0</v>
          </cell>
          <cell r="D12590">
            <v>21</v>
          </cell>
          <cell r="E12590">
            <v>21</v>
          </cell>
        </row>
        <row r="12591">
          <cell r="A12591" t="str">
            <v>824326004</v>
          </cell>
          <cell r="B12591" t="str">
            <v>GELENKKUGEL - TELESKOPSCHIENE</v>
          </cell>
          <cell r="C12591">
            <v>0</v>
          </cell>
          <cell r="D12591">
            <v>9.7100000000000009</v>
          </cell>
          <cell r="E12591">
            <v>9.7100000000000009</v>
          </cell>
        </row>
        <row r="12592">
          <cell r="A12592" t="str">
            <v>824326005</v>
          </cell>
          <cell r="B12592" t="str">
            <v>AUSSEN-ROHR - TELESKOPSCHIENE</v>
          </cell>
          <cell r="C12592">
            <v>0</v>
          </cell>
          <cell r="D12592">
            <v>89</v>
          </cell>
          <cell r="E12592">
            <v>89</v>
          </cell>
        </row>
        <row r="12593">
          <cell r="A12593" t="str">
            <v>824326006</v>
          </cell>
          <cell r="B12593" t="str">
            <v>INNEN-ROHR - TELESKOPSCHIENE</v>
          </cell>
          <cell r="C12593">
            <v>0</v>
          </cell>
          <cell r="D12593">
            <v>18.399999999999999</v>
          </cell>
          <cell r="E12593">
            <v>18.399999999999999</v>
          </cell>
        </row>
        <row r="12594">
          <cell r="A12594" t="str">
            <v>824326007</v>
          </cell>
          <cell r="B12594" t="str">
            <v>GELENKSTÜCK-INNENROHR  - TELESKOPSCHIENE</v>
          </cell>
          <cell r="C12594">
            <v>0</v>
          </cell>
          <cell r="D12594">
            <v>25.44</v>
          </cell>
          <cell r="E12594">
            <v>25.44</v>
          </cell>
        </row>
        <row r="12595">
          <cell r="A12595" t="str">
            <v>824326008</v>
          </cell>
          <cell r="B12595" t="str">
            <v>GELENKSTÜCK-ANSCHLUSS   - TELESKOPSCHIENE</v>
          </cell>
          <cell r="C12595">
            <v>0</v>
          </cell>
          <cell r="D12595">
            <v>32.880000000000003</v>
          </cell>
          <cell r="E12595">
            <v>32.880000000000003</v>
          </cell>
        </row>
        <row r="12596">
          <cell r="A12596" t="str">
            <v>824326009</v>
          </cell>
          <cell r="B12596" t="str">
            <v>VERRIEGELUNG - TELESKOPSCHIENE</v>
          </cell>
          <cell r="C12596">
            <v>0</v>
          </cell>
          <cell r="D12596">
            <v>6.65</v>
          </cell>
          <cell r="E12596">
            <v>6.65</v>
          </cell>
        </row>
        <row r="12597">
          <cell r="A12597" t="str">
            <v>824326010</v>
          </cell>
          <cell r="B12597" t="str">
            <v>FÜHRUNGSBOLZEN - TELESKOPSCHIENE</v>
          </cell>
          <cell r="C12597">
            <v>0</v>
          </cell>
          <cell r="D12597">
            <v>12.78</v>
          </cell>
          <cell r="E12597">
            <v>12.78</v>
          </cell>
        </row>
        <row r="12598">
          <cell r="A12598" t="str">
            <v>824326011</v>
          </cell>
          <cell r="B12598" t="str">
            <v>AUSSEN-ROHR MIT AUGENSCHRAUBE--TELESKOPSCHIENE</v>
          </cell>
          <cell r="C12598">
            <v>0</v>
          </cell>
          <cell r="D12598">
            <v>15.85</v>
          </cell>
          <cell r="E12598">
            <v>15.85</v>
          </cell>
        </row>
        <row r="12599">
          <cell r="A12599" t="str">
            <v>824326012</v>
          </cell>
          <cell r="B12599" t="str">
            <v>STOSSDÄMPFER - TELESKOPSCHIENE</v>
          </cell>
          <cell r="C12599">
            <v>0</v>
          </cell>
          <cell r="D12599">
            <v>18.5</v>
          </cell>
          <cell r="E12599">
            <v>18.5</v>
          </cell>
        </row>
        <row r="12600">
          <cell r="A12600" t="str">
            <v>824326013</v>
          </cell>
          <cell r="B12600" t="str">
            <v>ROHR FÜR TELESKOPSCHIENENANSCHLUSS</v>
          </cell>
          <cell r="C12600">
            <v>0</v>
          </cell>
          <cell r="D12600">
            <v>0.01</v>
          </cell>
          <cell r="E12600">
            <v>0.01</v>
          </cell>
        </row>
        <row r="12601">
          <cell r="A12601" t="str">
            <v>824326014</v>
          </cell>
          <cell r="B12601" t="str">
            <v>STEG FÜR TELESKOPSCHIENENANSCHLUSS</v>
          </cell>
          <cell r="C12601">
            <v>0</v>
          </cell>
          <cell r="D12601">
            <v>0.01</v>
          </cell>
          <cell r="E12601">
            <v>0.01</v>
          </cell>
        </row>
        <row r="12602">
          <cell r="A12602" t="str">
            <v>824326015</v>
          </cell>
          <cell r="B12602" t="str">
            <v>L-PROFIL FÜR TELESKOPSCHIENENANSCHLUSS</v>
          </cell>
          <cell r="C12602">
            <v>0</v>
          </cell>
          <cell r="D12602">
            <v>0.01</v>
          </cell>
          <cell r="E12602">
            <v>0.01</v>
          </cell>
        </row>
        <row r="12603">
          <cell r="A12603" t="str">
            <v>824326016</v>
          </cell>
          <cell r="B12603" t="str">
            <v>VIERKANTROHR FÜR TELESKOPSCHIENENANSCHLUSS</v>
          </cell>
          <cell r="C12603">
            <v>0</v>
          </cell>
          <cell r="D12603">
            <v>0.01</v>
          </cell>
          <cell r="E12603">
            <v>0.01</v>
          </cell>
        </row>
        <row r="12604">
          <cell r="A12604" t="str">
            <v>824326017</v>
          </cell>
          <cell r="B12604" t="str">
            <v>U-BÜGEL FÜR TELESKOPSCHIENENANSCHLUSS</v>
          </cell>
          <cell r="C12604">
            <v>0</v>
          </cell>
          <cell r="D12604">
            <v>0.01</v>
          </cell>
          <cell r="E12604">
            <v>0.01</v>
          </cell>
        </row>
        <row r="12605">
          <cell r="A12605" t="str">
            <v>824326018</v>
          </cell>
          <cell r="B12605" t="str">
            <v>L-BÜGEL FÜR TELESKOPSCHIENENANSCHLUSS</v>
          </cell>
          <cell r="C12605">
            <v>0</v>
          </cell>
          <cell r="D12605">
            <v>0.01</v>
          </cell>
          <cell r="E12605">
            <v>0.01</v>
          </cell>
        </row>
        <row r="12606">
          <cell r="A12606" t="str">
            <v>824326019</v>
          </cell>
          <cell r="B12606" t="str">
            <v>FLEXIBLER INNENROHREINSATZ F. TELESKOPSCHIENE 824</v>
          </cell>
          <cell r="C12606">
            <v>0</v>
          </cell>
          <cell r="D12606">
            <v>6</v>
          </cell>
          <cell r="E12606">
            <v>6</v>
          </cell>
        </row>
        <row r="12607">
          <cell r="A12607" t="str">
            <v>824326100</v>
          </cell>
          <cell r="B12607" t="str">
            <v>WELLE (Zitec D 16h6 x 166)</v>
          </cell>
          <cell r="C12607"/>
          <cell r="D12607"/>
          <cell r="E12607"/>
        </row>
        <row r="12608">
          <cell r="A12608" t="str">
            <v>824326101</v>
          </cell>
          <cell r="B12608" t="str">
            <v>AUFFAHRBLECH AUSSEN HINTEN</v>
          </cell>
          <cell r="C12608"/>
          <cell r="D12608"/>
          <cell r="E12608"/>
        </row>
        <row r="12609">
          <cell r="A12609" t="str">
            <v>824326102</v>
          </cell>
          <cell r="B12609" t="str">
            <v>AUFFAHRBLECH AUSSEN VORN</v>
          </cell>
          <cell r="C12609"/>
          <cell r="D12609"/>
          <cell r="E12609"/>
        </row>
        <row r="12610">
          <cell r="A12610" t="str">
            <v>824326103</v>
          </cell>
          <cell r="B12610" t="str">
            <v>AUFFAHRBLECH INNEN HINTEN</v>
          </cell>
          <cell r="C12610"/>
          <cell r="D12610"/>
          <cell r="E12610"/>
        </row>
        <row r="12611">
          <cell r="A12611" t="str">
            <v>824326104</v>
          </cell>
          <cell r="B12611" t="str">
            <v>AUFFAHRBLECH INNEN VORN</v>
          </cell>
          <cell r="C12611"/>
          <cell r="D12611"/>
          <cell r="E12611"/>
        </row>
        <row r="12612">
          <cell r="A12612" t="str">
            <v>824326105</v>
          </cell>
          <cell r="B12612" t="str">
            <v>HALTER HINTEN</v>
          </cell>
          <cell r="C12612"/>
          <cell r="D12612"/>
          <cell r="E12612"/>
        </row>
        <row r="12613">
          <cell r="A12613" t="str">
            <v>824326106</v>
          </cell>
          <cell r="B12613" t="str">
            <v>HALTER VORN</v>
          </cell>
          <cell r="C12613"/>
          <cell r="D12613"/>
          <cell r="E12613"/>
        </row>
        <row r="12614">
          <cell r="A12614" t="str">
            <v>824326107</v>
          </cell>
          <cell r="B12614" t="str">
            <v>HALTEPLATTE Z-FÜHRUNG</v>
          </cell>
          <cell r="C12614"/>
          <cell r="D12614"/>
          <cell r="E12614"/>
        </row>
        <row r="12615">
          <cell r="A12615" t="str">
            <v>824326108</v>
          </cell>
          <cell r="B12615" t="str">
            <v>Z-FÜHRUNGSBOLZEN</v>
          </cell>
          <cell r="C12615"/>
          <cell r="D12615"/>
          <cell r="E12615"/>
        </row>
        <row r="12616">
          <cell r="A12616" t="str">
            <v>824326109</v>
          </cell>
          <cell r="B12616" t="str">
            <v>Z-FÜHRUNGSPLATTE</v>
          </cell>
          <cell r="C12616"/>
          <cell r="D12616"/>
          <cell r="E12616"/>
        </row>
        <row r="12617">
          <cell r="A12617" t="str">
            <v>824326110</v>
          </cell>
          <cell r="B12617" t="str">
            <v>HALTEPLATTE</v>
          </cell>
          <cell r="C12617"/>
          <cell r="D12617"/>
          <cell r="E12617"/>
        </row>
        <row r="12618">
          <cell r="A12618" t="str">
            <v>824326111</v>
          </cell>
          <cell r="B12618" t="str">
            <v>ZYLINDERPLATTE</v>
          </cell>
          <cell r="C12618"/>
          <cell r="D12618"/>
          <cell r="E12618"/>
        </row>
        <row r="12619">
          <cell r="A12619" t="str">
            <v>824326112</v>
          </cell>
          <cell r="B12619" t="str">
            <v>FÜHRUNGSPLATTE</v>
          </cell>
          <cell r="C12619"/>
          <cell r="D12619"/>
          <cell r="E12619"/>
        </row>
        <row r="12620">
          <cell r="A12620" t="str">
            <v>824326113</v>
          </cell>
          <cell r="B12620" t="str">
            <v>ZWISCHENPLATTE</v>
          </cell>
          <cell r="C12620"/>
          <cell r="D12620"/>
          <cell r="E12620"/>
        </row>
        <row r="12621">
          <cell r="A12621" t="str">
            <v>824326114</v>
          </cell>
          <cell r="B12621" t="str">
            <v>SCHUBPLATTE</v>
          </cell>
          <cell r="C12621"/>
          <cell r="D12621"/>
          <cell r="E12621"/>
        </row>
        <row r="12622">
          <cell r="A12622" t="str">
            <v>824326115</v>
          </cell>
          <cell r="B12622" t="str">
            <v>TELESKOPSPITZE UNTEN</v>
          </cell>
          <cell r="C12622"/>
          <cell r="D12622"/>
          <cell r="E12622"/>
        </row>
        <row r="12623">
          <cell r="A12623" t="str">
            <v>824326116</v>
          </cell>
          <cell r="B12623" t="str">
            <v>HALTER UNTEN</v>
          </cell>
          <cell r="C12623"/>
          <cell r="D12623"/>
          <cell r="E12623"/>
        </row>
        <row r="12624">
          <cell r="A12624" t="str">
            <v>824326117</v>
          </cell>
          <cell r="B12624" t="str">
            <v>HALTER ANBINDUNG</v>
          </cell>
          <cell r="C12624"/>
          <cell r="D12624"/>
          <cell r="E12624"/>
        </row>
        <row r="12625">
          <cell r="A12625" t="str">
            <v>824326118</v>
          </cell>
          <cell r="B12625" t="str">
            <v xml:space="preserve">Anbindung 400000876 </v>
          </cell>
          <cell r="C12625"/>
          <cell r="D12625"/>
          <cell r="E12625"/>
        </row>
        <row r="12626">
          <cell r="A12626" t="str">
            <v>824326119</v>
          </cell>
          <cell r="B12626" t="str">
            <v xml:space="preserve">Halteplatte Kugel 400000877 </v>
          </cell>
          <cell r="C12626"/>
          <cell r="D12626"/>
          <cell r="E12626"/>
        </row>
        <row r="12627">
          <cell r="A12627" t="str">
            <v>824326120</v>
          </cell>
          <cell r="B12627" t="str">
            <v>HALTEWINKEL UNTEN</v>
          </cell>
          <cell r="C12627"/>
          <cell r="D12627"/>
          <cell r="E12627"/>
        </row>
        <row r="12628">
          <cell r="A12628" t="str">
            <v>824326121</v>
          </cell>
          <cell r="B12628" t="str">
            <v>FÜHRUNGSBOCK SEITENAUSGLEICH</v>
          </cell>
          <cell r="C12628"/>
          <cell r="D12628"/>
          <cell r="E12628"/>
        </row>
        <row r="12629">
          <cell r="A12629" t="str">
            <v>824326122</v>
          </cell>
          <cell r="B12629" t="str">
            <v>FÜHRUNGSKLOTZ</v>
          </cell>
          <cell r="C12629"/>
          <cell r="D12629"/>
          <cell r="E12629"/>
        </row>
        <row r="12630">
          <cell r="A12630" t="str">
            <v>824326123</v>
          </cell>
          <cell r="B12630" t="str">
            <v>FANGZAPFEN OBEN</v>
          </cell>
          <cell r="C12630"/>
          <cell r="D12630"/>
          <cell r="E12630"/>
        </row>
        <row r="12631">
          <cell r="A12631" t="str">
            <v>824326124</v>
          </cell>
          <cell r="B12631" t="str">
            <v>VERLÄNGERUNG FANGZAPFEN</v>
          </cell>
          <cell r="C12631"/>
          <cell r="D12631"/>
          <cell r="E12631"/>
        </row>
        <row r="12632">
          <cell r="A12632" t="str">
            <v>824326125</v>
          </cell>
          <cell r="B12632" t="str">
            <v>HALTEPLATTE</v>
          </cell>
          <cell r="C12632"/>
          <cell r="D12632"/>
          <cell r="E12632"/>
        </row>
        <row r="12633">
          <cell r="A12633" t="str">
            <v>824326126</v>
          </cell>
          <cell r="B12633" t="str">
            <v>HALTELEISTE</v>
          </cell>
          <cell r="C12633"/>
          <cell r="D12633"/>
          <cell r="E12633"/>
        </row>
        <row r="12634">
          <cell r="A12634" t="str">
            <v>824326127</v>
          </cell>
          <cell r="B12634" t="str">
            <v>TRICHTER FÜR ANDOCKVORRICHTUNG 824324102</v>
          </cell>
          <cell r="C12634"/>
          <cell r="D12634"/>
          <cell r="E12634"/>
        </row>
        <row r="12635">
          <cell r="A12635" t="str">
            <v>824326128</v>
          </cell>
          <cell r="B12635" t="str">
            <v>PIN FÜR ANDOCKVORRICHTUNG 824324102</v>
          </cell>
          <cell r="C12635"/>
          <cell r="D12635"/>
          <cell r="E12635"/>
        </row>
        <row r="12636">
          <cell r="A12636" t="str">
            <v>824326129</v>
          </cell>
          <cell r="B12636" t="str">
            <v>VERB.-PLATTE PIN FÜR ANDOCKVORRICHTUNG 824324102</v>
          </cell>
          <cell r="C12636"/>
          <cell r="D12636"/>
          <cell r="E12636"/>
        </row>
        <row r="12637">
          <cell r="A12637" t="str">
            <v>824326130</v>
          </cell>
          <cell r="B12637" t="str">
            <v>GELENKKUGEL FÜR BG - MONTAGE TELESKOPSCHIENE</v>
          </cell>
          <cell r="C12637"/>
          <cell r="D12637"/>
          <cell r="E12637"/>
        </row>
        <row r="12638">
          <cell r="A12638" t="str">
            <v>824331018</v>
          </cell>
          <cell r="B12638" t="str">
            <v>LADESCHLEIFE - 3150 STUFENLOSAUSZIEHBAR KPL.</v>
          </cell>
          <cell r="C12638">
            <v>2502</v>
          </cell>
          <cell r="D12638">
            <v>2659.1495973347082</v>
          </cell>
          <cell r="E12638">
            <v>5178.6495973347082</v>
          </cell>
        </row>
        <row r="12639">
          <cell r="A12639" t="str">
            <v>824331022</v>
          </cell>
          <cell r="B12639" t="str">
            <v>LADESCHLEIFE - 4950 STUFENLOSAUSZIEHBAR KPL.</v>
          </cell>
          <cell r="C12639">
            <v>2491</v>
          </cell>
          <cell r="D12639">
            <v>3331.2173452695924</v>
          </cell>
          <cell r="E12639">
            <v>5839.7173452695924</v>
          </cell>
        </row>
        <row r="12640">
          <cell r="A12640" t="str">
            <v>824331022_V2018</v>
          </cell>
          <cell r="B12640" t="str">
            <v>LADESCHLEIFE - 4950 STUFENLOSAUSZIEHBAR KPL.</v>
          </cell>
          <cell r="C12640">
            <v>2491</v>
          </cell>
          <cell r="D12640">
            <v>3331.2173452695924</v>
          </cell>
          <cell r="E12640">
            <v>5839.7173452695924</v>
          </cell>
        </row>
        <row r="12641">
          <cell r="A12641" t="str">
            <v>824331025</v>
          </cell>
          <cell r="B12641" t="str">
            <v>LADESCHLEIFE - 6300 STUFENLOSAUSZIEHBAR KPL. MIT</v>
          </cell>
          <cell r="C12641">
            <v>2508.5</v>
          </cell>
          <cell r="D12641">
            <v>4368.5220055018244</v>
          </cell>
          <cell r="E12641">
            <v>6894.5220055018235</v>
          </cell>
        </row>
        <row r="12642">
          <cell r="A12642" t="str">
            <v>824331029</v>
          </cell>
          <cell r="B12642" t="str">
            <v>LADESCHLEIFE - 8100 STUFENLOSAUSZIEHBAR KPL. MIT</v>
          </cell>
          <cell r="C12642">
            <v>2480</v>
          </cell>
          <cell r="D12642">
            <v>4998.0328</v>
          </cell>
          <cell r="E12642">
            <v>7478.0328</v>
          </cell>
        </row>
        <row r="12643">
          <cell r="A12643" t="str">
            <v>824331033</v>
          </cell>
          <cell r="B12643" t="str">
            <v>LADESCHLEIFE - 9900 STUFENLOSAUSZIEHBAR KPL. MIT</v>
          </cell>
          <cell r="C12643">
            <v>2510.5</v>
          </cell>
          <cell r="D12643">
            <v>5940.8179708642601</v>
          </cell>
          <cell r="E12643">
            <v>8468.8179708642601</v>
          </cell>
        </row>
        <row r="12644">
          <cell r="A12644" t="str">
            <v>824331125</v>
          </cell>
          <cell r="B12644" t="str">
            <v xml:space="preserve">LADESCHLEIFE - 6300 STUFENLOSAUSZIEHBAR KPL. OHNE </v>
          </cell>
          <cell r="C12644">
            <v>1568.5</v>
          </cell>
          <cell r="D12644">
            <v>10541.59</v>
          </cell>
          <cell r="E12644">
            <v>12152.59</v>
          </cell>
        </row>
        <row r="12645">
          <cell r="A12645" t="str">
            <v>824334036</v>
          </cell>
          <cell r="B12645" t="str">
            <v>ROLLE - LADESCHLEIFE - BG</v>
          </cell>
          <cell r="C12645">
            <v>3</v>
          </cell>
          <cell r="D12645">
            <v>33.44</v>
          </cell>
          <cell r="E12645">
            <v>36.44</v>
          </cell>
        </row>
        <row r="12646">
          <cell r="A12646" t="str">
            <v>824334037</v>
          </cell>
          <cell r="B12646" t="str">
            <v>FUSS-LADESCHLEIFE LANG</v>
          </cell>
          <cell r="C12646">
            <v>16</v>
          </cell>
          <cell r="D12646">
            <v>984.25</v>
          </cell>
          <cell r="E12646">
            <v>1005.25</v>
          </cell>
        </row>
        <row r="12647">
          <cell r="A12647" t="str">
            <v>824334038</v>
          </cell>
          <cell r="B12647" t="str">
            <v>LADESCHLEIFE AUSZIEHBAR, KPL. OHNE FUSS</v>
          </cell>
          <cell r="C12647">
            <v>1276</v>
          </cell>
          <cell r="D12647">
            <v>466.96290473874325</v>
          </cell>
          <cell r="E12647">
            <v>1757.9629047387434</v>
          </cell>
        </row>
        <row r="12648">
          <cell r="A12648" t="str">
            <v>824334039</v>
          </cell>
          <cell r="B12648" t="str">
            <v>ROLLE OHNE BUND FÜR LANGE LADESCHLEIFE - BG</v>
          </cell>
          <cell r="C12648">
            <v>8.5</v>
          </cell>
          <cell r="D12648">
            <v>31.244299999999999</v>
          </cell>
          <cell r="E12648">
            <v>40.744300000000003</v>
          </cell>
        </row>
        <row r="12649">
          <cell r="A12649" t="str">
            <v>824334040</v>
          </cell>
          <cell r="B12649" t="str">
            <v>FUSS-LADESCHLEIFE KURZ</v>
          </cell>
          <cell r="C12649">
            <v>12</v>
          </cell>
          <cell r="D12649">
            <v>371.44</v>
          </cell>
          <cell r="E12649">
            <v>383.44</v>
          </cell>
        </row>
        <row r="12650">
          <cell r="A12650" t="str">
            <v>824334041</v>
          </cell>
          <cell r="B12650" t="str">
            <v>C90-GERÜST FÜR LADESCHLEIFE</v>
          </cell>
          <cell r="C12650">
            <v>155.5</v>
          </cell>
          <cell r="D12650">
            <v>731.95</v>
          </cell>
          <cell r="E12650">
            <v>890.95</v>
          </cell>
        </row>
        <row r="12651">
          <cell r="A12651" t="str">
            <v>824334042</v>
          </cell>
          <cell r="B12651" t="str">
            <v>WAGEN FÜR LADESCHLEIFE</v>
          </cell>
          <cell r="C12651">
            <v>37.5</v>
          </cell>
          <cell r="D12651">
            <v>914.8</v>
          </cell>
          <cell r="E12651">
            <v>952.3</v>
          </cell>
        </row>
        <row r="12652">
          <cell r="A12652" t="str">
            <v>824334043</v>
          </cell>
          <cell r="B12652" t="str">
            <v>SCHWERT MIT ROLLEN FÜR LADESCHLEIFE</v>
          </cell>
          <cell r="C12652">
            <v>16</v>
          </cell>
          <cell r="D12652">
            <v>219.84</v>
          </cell>
          <cell r="E12652">
            <v>235.84</v>
          </cell>
        </row>
        <row r="12653">
          <cell r="A12653" t="str">
            <v>824334044</v>
          </cell>
          <cell r="B12653" t="str">
            <v>ABSTANDHALTER MIT ROLLAPPARAT FÜR LADESCHLEIFE</v>
          </cell>
          <cell r="C12653">
            <v>10</v>
          </cell>
          <cell r="D12653">
            <v>640.92999999999995</v>
          </cell>
          <cell r="E12653">
            <v>650.92999999999995</v>
          </cell>
        </row>
        <row r="12654">
          <cell r="A12654" t="str">
            <v>824334045</v>
          </cell>
          <cell r="B12654" t="str">
            <v>STOPPER FÜR LADESCHLEIFE - BG</v>
          </cell>
          <cell r="C12654">
            <v>3.5</v>
          </cell>
          <cell r="D12654">
            <v>8.6300000000000008</v>
          </cell>
          <cell r="E12654">
            <v>12.13</v>
          </cell>
        </row>
        <row r="12655">
          <cell r="A12655" t="str">
            <v>824334046</v>
          </cell>
          <cell r="B12655" t="str">
            <v>AUSZIEHBARE FAHRSCHIENE FÜR LADESCHLEIFE 4950</v>
          </cell>
          <cell r="C12655">
            <v>153.30000000000001</v>
          </cell>
          <cell r="D12655">
            <v>1790.59</v>
          </cell>
          <cell r="E12655">
            <v>1956.39</v>
          </cell>
        </row>
        <row r="12656">
          <cell r="A12656" t="str">
            <v>824334047</v>
          </cell>
          <cell r="B12656" t="str">
            <v>AUSZUG LINKS FÜR LADESCHLEIFE</v>
          </cell>
          <cell r="C12656">
            <v>59</v>
          </cell>
          <cell r="D12656">
            <v>802.46</v>
          </cell>
          <cell r="E12656">
            <v>861.46</v>
          </cell>
        </row>
        <row r="12657">
          <cell r="A12657" t="str">
            <v>824334048</v>
          </cell>
          <cell r="B12657" t="str">
            <v>AUSZUG RECHTS FÜR LADESCHLEIFE</v>
          </cell>
          <cell r="C12657">
            <v>59</v>
          </cell>
          <cell r="D12657">
            <v>802.46</v>
          </cell>
          <cell r="E12657">
            <v>861.46</v>
          </cell>
        </row>
        <row r="12658">
          <cell r="A12658" t="str">
            <v>824334049</v>
          </cell>
          <cell r="B12658" t="str">
            <v>AUSZUGSELEMENT 2 FÜR LADESCHLEIFE 4950MM</v>
          </cell>
          <cell r="C12658">
            <v>3.5</v>
          </cell>
          <cell r="D12658">
            <v>46.75</v>
          </cell>
          <cell r="E12658">
            <v>50.25</v>
          </cell>
        </row>
        <row r="12659">
          <cell r="A12659" t="str">
            <v>824334050</v>
          </cell>
          <cell r="B12659" t="str">
            <v>AUSZUGSELEMENT 1 FÜR LADESCHLEIFE 4950MM</v>
          </cell>
          <cell r="C12659">
            <v>3.5</v>
          </cell>
          <cell r="D12659">
            <v>59.86</v>
          </cell>
          <cell r="E12659">
            <v>63.36</v>
          </cell>
        </row>
        <row r="12660">
          <cell r="A12660" t="str">
            <v>824334051</v>
          </cell>
          <cell r="B12660" t="str">
            <v>AUSZUGSELEMENT 3 FÜR LADESCHLEIFE 4950MM</v>
          </cell>
          <cell r="C12660">
            <v>5</v>
          </cell>
          <cell r="D12660">
            <v>37.590000000000003</v>
          </cell>
          <cell r="E12660">
            <v>42.59</v>
          </cell>
        </row>
        <row r="12661">
          <cell r="A12661" t="str">
            <v>824334060</v>
          </cell>
          <cell r="B12661" t="str">
            <v>C90-GERÜST LADESCHLEIFE 6300</v>
          </cell>
          <cell r="C12661">
            <v>335</v>
          </cell>
          <cell r="D12661">
            <v>1952.88</v>
          </cell>
          <cell r="E12661">
            <v>2287.88</v>
          </cell>
        </row>
        <row r="12662">
          <cell r="A12662" t="str">
            <v>824334061</v>
          </cell>
          <cell r="B12662" t="str">
            <v>MAST - FLACH - LADESCHLEIFE -6300 OHNE STÜTZFUSS</v>
          </cell>
          <cell r="C12662">
            <v>67.5</v>
          </cell>
          <cell r="D12662">
            <v>2482.2199999999998</v>
          </cell>
          <cell r="E12662">
            <v>2549.7199999999998</v>
          </cell>
        </row>
        <row r="12663">
          <cell r="A12663" t="str">
            <v>824334062</v>
          </cell>
          <cell r="B12663" t="str">
            <v>LAUFROLLENRAHMEN VORNE FEST-LADESCHLEIFE 6300 - BG</v>
          </cell>
          <cell r="C12663">
            <v>0</v>
          </cell>
          <cell r="D12663">
            <v>270.98500000000001</v>
          </cell>
          <cell r="E12663">
            <v>270.98500000000001</v>
          </cell>
        </row>
        <row r="12664">
          <cell r="A12664" t="str">
            <v>824334063</v>
          </cell>
          <cell r="B12664" t="str">
            <v>ABSTANDHALTER M. ROLLAPPARAT FÜR LADESCHLEIFE - BG</v>
          </cell>
          <cell r="C12664">
            <v>10</v>
          </cell>
          <cell r="D12664">
            <v>716.88</v>
          </cell>
          <cell r="E12664">
            <v>726.88</v>
          </cell>
        </row>
        <row r="12665">
          <cell r="A12665" t="str">
            <v>824334064</v>
          </cell>
          <cell r="B12665" t="str">
            <v>WAGEN FÜR LADESCHLEIFE  6300 OHNE STÜTZFUSS</v>
          </cell>
          <cell r="C12665">
            <v>29.5</v>
          </cell>
          <cell r="D12665">
            <v>1028.45</v>
          </cell>
          <cell r="E12665">
            <v>1057.95</v>
          </cell>
        </row>
        <row r="12666">
          <cell r="A12666" t="str">
            <v>824334065</v>
          </cell>
          <cell r="B12666" t="str">
            <v>WAGENRAHMEN LADESCHLEIFE  6300 OHNE STÜTZFUSS</v>
          </cell>
          <cell r="C12666">
            <v>0</v>
          </cell>
          <cell r="D12666">
            <v>195.785</v>
          </cell>
          <cell r="E12666">
            <v>195.785</v>
          </cell>
        </row>
        <row r="12667">
          <cell r="A12667" t="str">
            <v>824334066</v>
          </cell>
          <cell r="B12667" t="str">
            <v>MASTKOPF - FLACH- LADESCHLEIFE 6300 OHNE STÜTZFUSS</v>
          </cell>
          <cell r="C12667">
            <v>0</v>
          </cell>
          <cell r="D12667">
            <v>2360</v>
          </cell>
          <cell r="E12667">
            <v>2360</v>
          </cell>
        </row>
        <row r="12668">
          <cell r="A12668" t="str">
            <v>824334067</v>
          </cell>
          <cell r="B12668" t="str">
            <v>MASTENDE- FLACH- LADESCHLEIFE 6300 OHNE STÜTZFUSS</v>
          </cell>
          <cell r="C12668">
            <v>0</v>
          </cell>
          <cell r="D12668">
            <v>1300.8</v>
          </cell>
          <cell r="E12668">
            <v>1300.8</v>
          </cell>
        </row>
        <row r="12669">
          <cell r="A12669" t="str">
            <v>824334068</v>
          </cell>
          <cell r="B12669" t="str">
            <v>AUSZIEHBARE FAHRSCHIENE LADESCHLEIFE 6300</v>
          </cell>
          <cell r="C12669">
            <v>5</v>
          </cell>
          <cell r="D12669">
            <v>634.75</v>
          </cell>
          <cell r="E12669">
            <v>649.75</v>
          </cell>
        </row>
        <row r="12670">
          <cell r="A12670" t="str">
            <v>824334069</v>
          </cell>
          <cell r="B12670" t="str">
            <v>AUSZUG LINKS LADESCHLEIFE 6300</v>
          </cell>
          <cell r="C12670">
            <v>69</v>
          </cell>
          <cell r="D12670">
            <v>1299.68</v>
          </cell>
          <cell r="E12670">
            <v>1368.68</v>
          </cell>
        </row>
        <row r="12671">
          <cell r="A12671" t="str">
            <v>824334070</v>
          </cell>
          <cell r="B12671" t="str">
            <v>WAGEN FÜR LADESCHLEIFE HINTEN</v>
          </cell>
          <cell r="C12671">
            <v>17</v>
          </cell>
          <cell r="D12671">
            <v>240.8</v>
          </cell>
          <cell r="E12671">
            <v>258.8</v>
          </cell>
        </row>
        <row r="12672">
          <cell r="A12672" t="str">
            <v>824334071</v>
          </cell>
          <cell r="B12672" t="str">
            <v>WAGENRAHMEN FÜR LADESCHLEIFE HINTEN</v>
          </cell>
          <cell r="C12672">
            <v>0</v>
          </cell>
          <cell r="D12672">
            <v>82.24</v>
          </cell>
          <cell r="E12672">
            <v>82.24</v>
          </cell>
        </row>
        <row r="12673">
          <cell r="A12673" t="str">
            <v>824334072</v>
          </cell>
          <cell r="B12673" t="str">
            <v>AUSZUG RECHTS LADESCHLEIFE 6300</v>
          </cell>
          <cell r="C12673">
            <v>69</v>
          </cell>
          <cell r="D12673">
            <v>1299.68</v>
          </cell>
          <cell r="E12673">
            <v>1368.68</v>
          </cell>
        </row>
        <row r="12674">
          <cell r="A12674" t="str">
            <v>824334073</v>
          </cell>
          <cell r="B12674" t="str">
            <v>FANGSCHUH FÜR LADESCHLEIFE - BG</v>
          </cell>
          <cell r="C12674">
            <v>0</v>
          </cell>
          <cell r="D12674">
            <v>67.099999999999994</v>
          </cell>
          <cell r="E12674">
            <v>67.099999999999994</v>
          </cell>
        </row>
        <row r="12675">
          <cell r="A12675" t="str">
            <v>824334074</v>
          </cell>
          <cell r="B12675" t="str">
            <v>SCHWERT FÜR LADESCHLEIFE 6300 OHNE STÜTZFUSS - BG</v>
          </cell>
          <cell r="C12675">
            <v>0</v>
          </cell>
          <cell r="D12675">
            <v>30.642499999999998</v>
          </cell>
          <cell r="E12675">
            <v>30.642499999999998</v>
          </cell>
        </row>
        <row r="12676">
          <cell r="A12676" t="str">
            <v>824334075</v>
          </cell>
          <cell r="B12676" t="str">
            <v>SCHWERT MIT ROLLEN FÜR LADESCHLEIFE 6300 - BG</v>
          </cell>
          <cell r="C12676">
            <v>12</v>
          </cell>
          <cell r="D12676">
            <v>209.31</v>
          </cell>
          <cell r="E12676">
            <v>221.31</v>
          </cell>
        </row>
        <row r="12677">
          <cell r="A12677" t="str">
            <v>824334076</v>
          </cell>
          <cell r="B12677" t="str">
            <v>MITNEHMER FÜR LADESCHLEIFE  6300 O. STÜTZFUSS - BG</v>
          </cell>
          <cell r="C12677">
            <v>0</v>
          </cell>
          <cell r="D12677">
            <v>31.73</v>
          </cell>
          <cell r="E12677">
            <v>31.73</v>
          </cell>
        </row>
        <row r="12678">
          <cell r="A12678" t="str">
            <v>824334077</v>
          </cell>
          <cell r="B12678" t="str">
            <v>STOPPER FÜR LADESCHLEIFE 6300 OHNE STÜTZFUSS - BG</v>
          </cell>
          <cell r="C12678">
            <v>2</v>
          </cell>
          <cell r="D12678">
            <v>52.56</v>
          </cell>
          <cell r="E12678">
            <v>54.56</v>
          </cell>
        </row>
        <row r="12679">
          <cell r="A12679" t="str">
            <v>824334078</v>
          </cell>
          <cell r="B12679" t="str">
            <v>TRANSPORTVERRIEGELUNG LADESCHLEIFE - BG</v>
          </cell>
          <cell r="C12679">
            <v>0</v>
          </cell>
          <cell r="D12679">
            <v>20.95</v>
          </cell>
          <cell r="E12679">
            <v>20.95</v>
          </cell>
        </row>
        <row r="12680">
          <cell r="A12680" t="str">
            <v>824334101</v>
          </cell>
          <cell r="B12680" t="str">
            <v>RAMPE FÜR ENTLAGENSCHALTER, KPL. - LADESCHLEIFE</v>
          </cell>
          <cell r="C12680"/>
          <cell r="D12680">
            <v>3.0306999999999999</v>
          </cell>
          <cell r="E12680">
            <v>3.0306999999999999</v>
          </cell>
        </row>
        <row r="12681">
          <cell r="A12681" t="str">
            <v>824334102</v>
          </cell>
          <cell r="B12681" t="str">
            <v>KONTAKTBLOCK FÜR SENSOR, KPL. - LADESCHLEIFE</v>
          </cell>
          <cell r="C12681"/>
          <cell r="D12681">
            <v>1.0306999999999999</v>
          </cell>
          <cell r="E12681">
            <v>1.0306999999999999</v>
          </cell>
        </row>
        <row r="12682">
          <cell r="A12682" t="str">
            <v>824334207</v>
          </cell>
          <cell r="B12682" t="str">
            <v>ANTRIEB F. LADESCHLEIFE KPL.--&gt; 824334210</v>
          </cell>
          <cell r="C12682">
            <v>101.75000000000001</v>
          </cell>
          <cell r="D12682">
            <v>901.57804269719747</v>
          </cell>
          <cell r="E12682">
            <v>1019.1613760305307</v>
          </cell>
        </row>
        <row r="12683">
          <cell r="A12683" t="str">
            <v>824334208</v>
          </cell>
          <cell r="B12683" t="str">
            <v>WINKEL RECHTS GESCHW. F. BEFEST. LAUFRAHMEN F.</v>
          </cell>
          <cell r="C12683">
            <v>0</v>
          </cell>
          <cell r="D12683">
            <v>47.48</v>
          </cell>
          <cell r="E12683">
            <v>47.48</v>
          </cell>
        </row>
        <row r="12684">
          <cell r="A12684" t="str">
            <v>824334209</v>
          </cell>
          <cell r="B12684" t="str">
            <v>WINKEL LINKS GESCHW. F. BEFEST. LAUFRAHMEN F.</v>
          </cell>
          <cell r="C12684">
            <v>0</v>
          </cell>
          <cell r="D12684">
            <v>47.48</v>
          </cell>
          <cell r="E12684">
            <v>47.48</v>
          </cell>
        </row>
        <row r="12685">
          <cell r="A12685" t="str">
            <v>824334210</v>
          </cell>
          <cell r="B12685" t="str">
            <v>N_ANTRIEB FÜR LADESCHLEIFEOHNE FUSS, KPL.</v>
          </cell>
          <cell r="C12685">
            <v>160.41666666666669</v>
          </cell>
          <cell r="D12685">
            <v>435.65042992083772</v>
          </cell>
          <cell r="E12685">
            <v>608.98376325417098</v>
          </cell>
        </row>
        <row r="12686">
          <cell r="A12686" t="str">
            <v>824334234</v>
          </cell>
          <cell r="B12686" t="str">
            <v>NIEDERHALTERBOGEN KPL. F. LS (MIT STÜTZE, BEI</v>
          </cell>
          <cell r="C12686">
            <v>91.166666666666671</v>
          </cell>
          <cell r="D12686">
            <v>74.828021772561357</v>
          </cell>
          <cell r="E12686">
            <v>229.07802177256139</v>
          </cell>
        </row>
        <row r="12687">
          <cell r="A12687" t="str">
            <v>824334235</v>
          </cell>
          <cell r="B12687" t="str">
            <v>NIEDERHALTERBOGEN KPL. F. LS (OHNE STÜTZE, BEI</v>
          </cell>
          <cell r="C12687">
            <v>47.583333333333329</v>
          </cell>
          <cell r="D12687">
            <v>28.859894005110807</v>
          </cell>
          <cell r="E12687">
            <v>117.27656067177749</v>
          </cell>
        </row>
        <row r="12688">
          <cell r="A12688" t="str">
            <v>824334236</v>
          </cell>
          <cell r="B12688" t="str">
            <v xml:space="preserve">ANSCHLAGSTANGE KPL. FÜR NIEDERHALTERBOGEN - LS </v>
          </cell>
          <cell r="C12688">
            <v>33.083300000000001</v>
          </cell>
          <cell r="D12688">
            <v>2.1103999999999998</v>
          </cell>
          <cell r="E12688">
            <v>35.1937</v>
          </cell>
        </row>
        <row r="12689">
          <cell r="A12689" t="str">
            <v>824334245</v>
          </cell>
          <cell r="B12689" t="str">
            <v>NIEDERHALTERBOGEN F. LTE AN LS</v>
          </cell>
          <cell r="C12689">
            <v>28.583500000000001</v>
          </cell>
          <cell r="D12689">
            <v>99.447900000000004</v>
          </cell>
          <cell r="E12689">
            <v>128.03139999999999</v>
          </cell>
        </row>
        <row r="12690">
          <cell r="A12690" t="str">
            <v>824334400</v>
          </cell>
          <cell r="B12690" t="str">
            <v>FAHRGESTELL F. KURZE LADESCHL.KPL.</v>
          </cell>
          <cell r="C12690">
            <v>15.5</v>
          </cell>
          <cell r="D12690">
            <v>239.60632320828188</v>
          </cell>
          <cell r="E12690">
            <v>260.10632320828188</v>
          </cell>
        </row>
        <row r="12691">
          <cell r="A12691" t="str">
            <v>824334401</v>
          </cell>
          <cell r="B12691" t="str">
            <v>FAHRGESTELL F. 2 KURZE LADESCHLEIFEN KPL.</v>
          </cell>
          <cell r="C12691">
            <v>15.5</v>
          </cell>
          <cell r="D12691">
            <v>285.46471071791382</v>
          </cell>
          <cell r="E12691">
            <v>305.96471071791382</v>
          </cell>
        </row>
        <row r="12692">
          <cell r="A12692" t="str">
            <v>824334402</v>
          </cell>
          <cell r="B12692" t="str">
            <v>FAHRGESTELL F. LANGE LADESCHL.KPL.</v>
          </cell>
          <cell r="C12692">
            <v>17.5</v>
          </cell>
          <cell r="D12692">
            <v>287.99582913956812</v>
          </cell>
          <cell r="E12692">
            <v>310.49582913956812</v>
          </cell>
        </row>
        <row r="12693">
          <cell r="A12693" t="str">
            <v>824334403</v>
          </cell>
          <cell r="B12693" t="str">
            <v>FAHRGESTELL F. 2 LANGE LADESCHLEIFEN KPL.</v>
          </cell>
          <cell r="C12693">
            <v>19.5</v>
          </cell>
          <cell r="D12693">
            <v>426.2703257553556</v>
          </cell>
          <cell r="E12693">
            <v>450.77032575535566</v>
          </cell>
        </row>
        <row r="12694">
          <cell r="A12694" t="str">
            <v>824334404</v>
          </cell>
          <cell r="B12694" t="str">
            <v>FAHRGESTELL F. LADESCHL. 6000 O. STÜTZFUSS KPL.</v>
          </cell>
          <cell r="C12694">
            <v>6</v>
          </cell>
          <cell r="D12694">
            <v>330.46359999999999</v>
          </cell>
          <cell r="E12694">
            <v>336.46359999999999</v>
          </cell>
        </row>
        <row r="12695">
          <cell r="A12695" t="str">
            <v>824334405</v>
          </cell>
          <cell r="B12695" t="str">
            <v>FAHRGESTELL F. LADESCHL. KPL.</v>
          </cell>
          <cell r="C12695">
            <v>11.5</v>
          </cell>
          <cell r="D12695">
            <v>674.28</v>
          </cell>
          <cell r="E12695">
            <v>685.78</v>
          </cell>
        </row>
        <row r="12696">
          <cell r="A12696" t="str">
            <v>824336082</v>
          </cell>
          <cell r="B12696" t="str">
            <v>TRAPEZ F. BEF. AP110-GLEITSTANGE LADESCHLEIFE</v>
          </cell>
          <cell r="C12696"/>
          <cell r="D12696"/>
          <cell r="E12696"/>
        </row>
        <row r="12697">
          <cell r="A12697" t="str">
            <v>824336083</v>
          </cell>
          <cell r="B12697" t="str">
            <v>PLATTE (GEGENSTÜCK) F. BEF. AP110-GLEITSTANGE</v>
          </cell>
          <cell r="C12697">
            <v>0</v>
          </cell>
          <cell r="D12697">
            <v>3.9</v>
          </cell>
          <cell r="E12697">
            <v>3.9</v>
          </cell>
        </row>
        <row r="12698">
          <cell r="A12698" t="str">
            <v>824336084</v>
          </cell>
          <cell r="B12698" t="str">
            <v>STEG F. ADAPTER LADESCHLEIFE</v>
          </cell>
          <cell r="C12698"/>
          <cell r="D12698"/>
          <cell r="E12698"/>
        </row>
        <row r="12699">
          <cell r="A12699" t="str">
            <v>824336085</v>
          </cell>
          <cell r="B12699" t="str">
            <v>ISO-PROFIL BEARB. ADAPTER LADESCHLEIFE</v>
          </cell>
          <cell r="C12699"/>
          <cell r="D12699"/>
          <cell r="E12699"/>
        </row>
        <row r="12700">
          <cell r="A12700" t="str">
            <v>824336086</v>
          </cell>
          <cell r="B12700" t="str">
            <v>AP ZUSCHNITT L=800 FÜR LADESCHHLEIFE</v>
          </cell>
          <cell r="C12700">
            <v>0</v>
          </cell>
          <cell r="D12700">
            <v>0</v>
          </cell>
          <cell r="E12700">
            <v>0</v>
          </cell>
        </row>
        <row r="12701">
          <cell r="A12701" t="str">
            <v>824336087</v>
          </cell>
          <cell r="B12701" t="str">
            <v>APG ZUSCHNITT L=360 FÜR LADESCHLEIFE</v>
          </cell>
          <cell r="C12701">
            <v>1</v>
          </cell>
          <cell r="D12701">
            <v>3.0146775401728436</v>
          </cell>
          <cell r="E12701">
            <v>6.5146775401728432</v>
          </cell>
        </row>
        <row r="12702">
          <cell r="A12702" t="str">
            <v>824336088</v>
          </cell>
          <cell r="B12702" t="str">
            <v>PLATTE F. FUSS-OBERTEIL LADESCHLEIFE</v>
          </cell>
          <cell r="C12702"/>
          <cell r="D12702"/>
          <cell r="E12702"/>
        </row>
        <row r="12703">
          <cell r="A12703" t="str">
            <v>824336089</v>
          </cell>
          <cell r="B12703" t="str">
            <v>LASCHE F. FUSS-OBERTEIL LADESCHLEIFE</v>
          </cell>
          <cell r="C12703"/>
          <cell r="D12703"/>
          <cell r="E12703"/>
        </row>
        <row r="12704">
          <cell r="A12704" t="str">
            <v>824336090</v>
          </cell>
          <cell r="B12704" t="str">
            <v>STREBE F.FUSS-OBERTEIL LADESCHLEIFE</v>
          </cell>
          <cell r="C12704"/>
          <cell r="D12704"/>
          <cell r="E12704"/>
        </row>
        <row r="12705">
          <cell r="A12705" t="str">
            <v>824336091</v>
          </cell>
          <cell r="B12705" t="str">
            <v>QUERROHR F. FUSS-OBERTEIL LADESCHLEIFE</v>
          </cell>
          <cell r="C12705"/>
          <cell r="D12705"/>
          <cell r="E12705"/>
        </row>
        <row r="12706">
          <cell r="A12706" t="str">
            <v>824336092</v>
          </cell>
          <cell r="B12706" t="str">
            <v>SÄULE F. FUSS-OBERTEIL LADESCHLEIFE</v>
          </cell>
          <cell r="C12706"/>
          <cell r="D12706"/>
          <cell r="E12706"/>
        </row>
        <row r="12707">
          <cell r="A12707" t="str">
            <v>824336093</v>
          </cell>
          <cell r="B12707" t="str">
            <v>WINKEL F. BEFESTIGUNG ST GLEITSTANGE-LADESCHLEIFE</v>
          </cell>
          <cell r="C12707"/>
          <cell r="D12707"/>
          <cell r="E12707"/>
        </row>
        <row r="12708">
          <cell r="A12708" t="str">
            <v>824336094</v>
          </cell>
          <cell r="B12708" t="str">
            <v>ROHR F. TRAVERSE - LADESCHLEIFE</v>
          </cell>
          <cell r="C12708"/>
          <cell r="D12708"/>
          <cell r="E12708"/>
        </row>
        <row r="12709">
          <cell r="A12709" t="str">
            <v>824336095</v>
          </cell>
          <cell r="B12709" t="str">
            <v>PLATTE F. TRAVERSE - LADESCHLEIFE</v>
          </cell>
          <cell r="C12709"/>
          <cell r="D12709"/>
          <cell r="E12709"/>
        </row>
        <row r="12710">
          <cell r="A12710" t="str">
            <v>824336096</v>
          </cell>
          <cell r="B12710" t="str">
            <v>KLOTZ F. FANGSCHUH LADESCHLEIFE</v>
          </cell>
          <cell r="C12710"/>
          <cell r="D12710"/>
          <cell r="E12710"/>
        </row>
        <row r="12711">
          <cell r="A12711" t="str">
            <v>824336097</v>
          </cell>
          <cell r="B12711" t="str">
            <v>U-PROFIL F. FANGSCHUH LADESCHLEIFE</v>
          </cell>
          <cell r="C12711"/>
          <cell r="D12711"/>
          <cell r="E12711"/>
        </row>
        <row r="12712">
          <cell r="A12712" t="str">
            <v>824336098</v>
          </cell>
          <cell r="B12712" t="str">
            <v>KNOTENBLECH F. WAGEN LADESCHLEIFE</v>
          </cell>
          <cell r="C12712"/>
          <cell r="D12712"/>
          <cell r="E12712"/>
        </row>
        <row r="12713">
          <cell r="A12713" t="str">
            <v>824336099</v>
          </cell>
          <cell r="B12713" t="str">
            <v>PLATTE F. WAGEN LADESCHLEIFE</v>
          </cell>
          <cell r="C12713"/>
          <cell r="D12713"/>
          <cell r="E12713"/>
        </row>
        <row r="12714">
          <cell r="A12714" t="str">
            <v>824336100</v>
          </cell>
          <cell r="B12714" t="str">
            <v>QUERSTREBE F. WAGEN LADESCHLEIFE</v>
          </cell>
          <cell r="C12714"/>
          <cell r="D12714"/>
          <cell r="E12714"/>
        </row>
        <row r="12715">
          <cell r="A12715" t="str">
            <v>824336101</v>
          </cell>
          <cell r="B12715" t="str">
            <v>KLOTZ F. BEFESTIGUNG AP110 GLEITSTANGE</v>
          </cell>
          <cell r="C12715"/>
          <cell r="D12715"/>
          <cell r="E12715"/>
        </row>
        <row r="12716">
          <cell r="A12716" t="str">
            <v>824336102</v>
          </cell>
          <cell r="B12716" t="str">
            <v>STÜTZE - FUSSUNTERTEIL LADESCHLEIFE</v>
          </cell>
          <cell r="C12716"/>
          <cell r="D12716"/>
          <cell r="E12716"/>
        </row>
        <row r="12717">
          <cell r="A12717" t="str">
            <v>824336103</v>
          </cell>
          <cell r="B12717" t="str">
            <v>STREBE FUSSUNTERTEIL LADESCHLEIFE</v>
          </cell>
          <cell r="C12717"/>
          <cell r="D12717"/>
          <cell r="E12717"/>
        </row>
        <row r="12718">
          <cell r="A12718" t="str">
            <v>824336104</v>
          </cell>
          <cell r="B12718" t="str">
            <v>QUERSTREBE FUSSUNTERTEIL LADESCHLEIFE</v>
          </cell>
          <cell r="C12718"/>
          <cell r="D12718">
            <v>7.33</v>
          </cell>
          <cell r="E12718">
            <v>7.33</v>
          </cell>
        </row>
        <row r="12719">
          <cell r="A12719" t="str">
            <v>824336105</v>
          </cell>
          <cell r="B12719" t="str">
            <v>PLATTE FUSSUNTERTEIL LADESCHLEIFE</v>
          </cell>
          <cell r="C12719"/>
          <cell r="D12719"/>
          <cell r="E12719"/>
        </row>
        <row r="12720">
          <cell r="A12720" t="str">
            <v>824336106</v>
          </cell>
          <cell r="B12720" t="str">
            <v>GEGENPLATTE FUSSBEFESTIGUNGLADESCHLEIFE</v>
          </cell>
          <cell r="C12720">
            <v>0</v>
          </cell>
          <cell r="D12720">
            <v>17.09</v>
          </cell>
          <cell r="E12720">
            <v>17.09</v>
          </cell>
        </row>
        <row r="12721">
          <cell r="A12721" t="str">
            <v>824336107</v>
          </cell>
          <cell r="B12721" t="str">
            <v>ROHR F. FUSS LADESCHLEIFE</v>
          </cell>
          <cell r="C12721"/>
          <cell r="D12721"/>
          <cell r="E12721"/>
        </row>
        <row r="12722">
          <cell r="A12722" t="str">
            <v>824336108</v>
          </cell>
          <cell r="B12722" t="str">
            <v>ROHR LANG F. FUSS SCHWENKFÜHRUNG LADESCHEIFE</v>
          </cell>
          <cell r="C12722">
            <v>0</v>
          </cell>
          <cell r="D12722">
            <v>0.01</v>
          </cell>
          <cell r="E12722">
            <v>0.01</v>
          </cell>
        </row>
        <row r="12723">
          <cell r="A12723" t="str">
            <v>824336109</v>
          </cell>
          <cell r="B12723" t="str">
            <v>ROHR KURZ F. FUS SCHWENKFÜHRUNG LADESCHLEIFE --&gt;</v>
          </cell>
          <cell r="C12723">
            <v>0</v>
          </cell>
          <cell r="D12723">
            <v>0.01</v>
          </cell>
          <cell r="E12723">
            <v>0.01</v>
          </cell>
        </row>
        <row r="12724">
          <cell r="A12724" t="str">
            <v>824336110</v>
          </cell>
          <cell r="B12724" t="str">
            <v>ROHR GEQUETSCHT F. FUSS SCHWENKFÜHRUNG LADESCHEIFE</v>
          </cell>
          <cell r="C12724">
            <v>0</v>
          </cell>
          <cell r="D12724">
            <v>0.01</v>
          </cell>
          <cell r="E12724">
            <v>0.01</v>
          </cell>
        </row>
        <row r="12725">
          <cell r="A12725" t="str">
            <v>824336111</v>
          </cell>
          <cell r="B12725" t="str">
            <v>WAGEN - LADESCHLEIFE</v>
          </cell>
          <cell r="C12725">
            <v>0</v>
          </cell>
          <cell r="D12725">
            <v>163.6</v>
          </cell>
          <cell r="E12725">
            <v>163.6</v>
          </cell>
        </row>
        <row r="12726">
          <cell r="A12726" t="str">
            <v>824336112</v>
          </cell>
          <cell r="B12726" t="str">
            <v>ZWISCHENSCHIENE (R)-LADESCHLEIFE</v>
          </cell>
          <cell r="C12726">
            <v>0</v>
          </cell>
          <cell r="D12726">
            <v>269.39999999999998</v>
          </cell>
          <cell r="E12726">
            <v>269.39999999999998</v>
          </cell>
        </row>
        <row r="12727">
          <cell r="A12727" t="str">
            <v>824336113</v>
          </cell>
          <cell r="B12727" t="str">
            <v>ZWISCHENSCHIENE (L)-LADESCHLEIFE</v>
          </cell>
          <cell r="C12727">
            <v>0</v>
          </cell>
          <cell r="D12727">
            <v>269.39999999999998</v>
          </cell>
          <cell r="E12727">
            <v>269.39999999999998</v>
          </cell>
        </row>
        <row r="12728">
          <cell r="A12728" t="str">
            <v>824336114</v>
          </cell>
          <cell r="B12728" t="str">
            <v>ROLLE - LADESCHLEIFE</v>
          </cell>
          <cell r="C12728">
            <v>0</v>
          </cell>
          <cell r="D12728">
            <v>14.609393939393938</v>
          </cell>
          <cell r="E12728">
            <v>14.609393939393938</v>
          </cell>
        </row>
        <row r="12729">
          <cell r="A12729" t="str">
            <v>824336115</v>
          </cell>
          <cell r="B12729" t="str">
            <v>DISTANZSCHEIBE FÜR LADESCHLEIFE</v>
          </cell>
          <cell r="C12729">
            <v>0</v>
          </cell>
          <cell r="D12729">
            <v>3.4</v>
          </cell>
          <cell r="E12729">
            <v>3.4</v>
          </cell>
        </row>
        <row r="12730">
          <cell r="A12730" t="str">
            <v>824336116</v>
          </cell>
          <cell r="B12730" t="str">
            <v>DISTANZHÜLSE - LADESCHLEIFE</v>
          </cell>
          <cell r="C12730">
            <v>0</v>
          </cell>
          <cell r="D12730">
            <v>3.58</v>
          </cell>
          <cell r="E12730">
            <v>3.58</v>
          </cell>
        </row>
        <row r="12731">
          <cell r="A12731" t="str">
            <v>824336117</v>
          </cell>
          <cell r="B12731" t="str">
            <v>BEFESTIGUNG ST - GLEITSTANGE -LADESCHLEIFE</v>
          </cell>
          <cell r="C12731">
            <v>0</v>
          </cell>
          <cell r="D12731">
            <v>30</v>
          </cell>
          <cell r="E12731">
            <v>30</v>
          </cell>
        </row>
        <row r="12732">
          <cell r="A12732" t="str">
            <v>824336118</v>
          </cell>
          <cell r="B12732" t="str">
            <v>BEFESTIGUNG AP - GLEITSTANGE -LADESCHLEIFE</v>
          </cell>
          <cell r="C12732">
            <v>0</v>
          </cell>
          <cell r="D12732">
            <v>18</v>
          </cell>
          <cell r="E12732">
            <v>18</v>
          </cell>
        </row>
        <row r="12733">
          <cell r="A12733" t="str">
            <v>824336119</v>
          </cell>
          <cell r="B12733" t="str">
            <v>ADAPTER - LADESCHLEIFE</v>
          </cell>
          <cell r="C12733">
            <v>0</v>
          </cell>
          <cell r="D12733">
            <v>8.11</v>
          </cell>
          <cell r="E12733">
            <v>8.11</v>
          </cell>
        </row>
        <row r="12734">
          <cell r="A12734" t="str">
            <v>824336120</v>
          </cell>
          <cell r="B12734" t="str">
            <v>DISTANZSTÜCK</v>
          </cell>
          <cell r="C12734">
            <v>0</v>
          </cell>
          <cell r="D12734">
            <v>1.79</v>
          </cell>
          <cell r="E12734">
            <v>1.79</v>
          </cell>
        </row>
        <row r="12735">
          <cell r="A12735" t="str">
            <v>824336121</v>
          </cell>
          <cell r="B12735" t="str">
            <v>FUSS - OBERTEIL - LADESCHLEIFE</v>
          </cell>
          <cell r="C12735">
            <v>0</v>
          </cell>
          <cell r="D12735">
            <v>190.21</v>
          </cell>
          <cell r="E12735">
            <v>190.21</v>
          </cell>
        </row>
        <row r="12736">
          <cell r="A12736" t="str">
            <v>824336122</v>
          </cell>
          <cell r="B12736" t="str">
            <v>FUSS - UNTERTEIL - LADESCHLEIFE</v>
          </cell>
          <cell r="C12736">
            <v>0</v>
          </cell>
          <cell r="D12736">
            <v>175.7</v>
          </cell>
          <cell r="E12736">
            <v>175.7</v>
          </cell>
        </row>
        <row r="12737">
          <cell r="A12737" t="str">
            <v>824336123</v>
          </cell>
          <cell r="B12737" t="str">
            <v>FUSS - FÜHRUNG - LADESCHLEIFE</v>
          </cell>
          <cell r="C12737">
            <v>0</v>
          </cell>
          <cell r="D12737">
            <v>71.7</v>
          </cell>
          <cell r="E12737">
            <v>71.7</v>
          </cell>
        </row>
        <row r="12738">
          <cell r="A12738" t="str">
            <v>824336124</v>
          </cell>
          <cell r="B12738" t="str">
            <v>FUSS - FÜHRUNGSSCHEIBE - LADESCHLEIFE</v>
          </cell>
          <cell r="C12738">
            <v>0</v>
          </cell>
          <cell r="D12738">
            <v>7.2</v>
          </cell>
          <cell r="E12738">
            <v>7.2</v>
          </cell>
        </row>
        <row r="12739">
          <cell r="A12739" t="str">
            <v>824336125</v>
          </cell>
          <cell r="B12739" t="str">
            <v>FUSS - ABHÄNGEFLANSCH - LADESCHLEIFE</v>
          </cell>
          <cell r="C12739">
            <v>0</v>
          </cell>
          <cell r="D12739">
            <v>1.66</v>
          </cell>
          <cell r="E12739">
            <v>1.66</v>
          </cell>
        </row>
        <row r="12740">
          <cell r="A12740" t="str">
            <v>824336126</v>
          </cell>
          <cell r="B12740" t="str">
            <v>FUSS - LAGER - LADESCHLEIFE</v>
          </cell>
          <cell r="C12740">
            <v>0</v>
          </cell>
          <cell r="D12740">
            <v>26.32</v>
          </cell>
          <cell r="E12740">
            <v>26.32</v>
          </cell>
        </row>
        <row r="12741">
          <cell r="A12741" t="str">
            <v>824336127</v>
          </cell>
          <cell r="B12741" t="str">
            <v>FUSS - SCHWENKFÜHRUNG - LADESCHLEIFE</v>
          </cell>
          <cell r="C12741">
            <v>0</v>
          </cell>
          <cell r="D12741">
            <v>117.6</v>
          </cell>
          <cell r="E12741">
            <v>117.6</v>
          </cell>
        </row>
        <row r="12742">
          <cell r="A12742" t="str">
            <v>824336128</v>
          </cell>
          <cell r="B12742" t="str">
            <v>MAST - FLACH - LADESCHLEIFE - 3150</v>
          </cell>
          <cell r="C12742">
            <v>0</v>
          </cell>
          <cell r="D12742">
            <v>837.5</v>
          </cell>
          <cell r="E12742">
            <v>837.5</v>
          </cell>
        </row>
        <row r="12743">
          <cell r="A12743" t="str">
            <v>824336130</v>
          </cell>
          <cell r="B12743" t="str">
            <v>FÜHRUNG - OBERTEIL - LADESCHLEIFE</v>
          </cell>
          <cell r="C12743">
            <v>0</v>
          </cell>
          <cell r="D12743">
            <v>12.222035467412772</v>
          </cell>
          <cell r="E12743">
            <v>12.222035467412772</v>
          </cell>
        </row>
        <row r="12744">
          <cell r="A12744" t="str">
            <v>824336131</v>
          </cell>
          <cell r="B12744" t="str">
            <v>FÜHRUNG - UNTERTEIL - LADESCHLEIFE</v>
          </cell>
          <cell r="C12744">
            <v>0</v>
          </cell>
          <cell r="D12744">
            <v>20.691048771272751</v>
          </cell>
          <cell r="E12744">
            <v>20.691048771272751</v>
          </cell>
        </row>
        <row r="12745">
          <cell r="A12745" t="str">
            <v>824336132</v>
          </cell>
          <cell r="B12745" t="str">
            <v>GLEITSTANGE I - LADESCHLEIFE</v>
          </cell>
          <cell r="C12745">
            <v>0</v>
          </cell>
          <cell r="D12745">
            <v>15.94255899793688</v>
          </cell>
          <cell r="E12745">
            <v>15.94255899793688</v>
          </cell>
        </row>
        <row r="12746">
          <cell r="A12746" t="str">
            <v>824336133</v>
          </cell>
          <cell r="B12746" t="str">
            <v>BEGRENZUNGSSTANGE - LADESCHLEIFE</v>
          </cell>
          <cell r="C12746">
            <v>0</v>
          </cell>
          <cell r="D12746">
            <v>4.2358823529411769</v>
          </cell>
          <cell r="E12746">
            <v>4.2358823529411769</v>
          </cell>
        </row>
        <row r="12747">
          <cell r="A12747" t="str">
            <v>824336134</v>
          </cell>
          <cell r="B12747" t="str">
            <v>STANGENBEFESTIGUNG - LADESCHLEIFE</v>
          </cell>
          <cell r="C12747">
            <v>0</v>
          </cell>
          <cell r="D12747">
            <v>6.2</v>
          </cell>
          <cell r="E12747">
            <v>6.2</v>
          </cell>
        </row>
        <row r="12748">
          <cell r="A12748" t="str">
            <v>824336135</v>
          </cell>
          <cell r="B12748" t="str">
            <v>ANSCHLAG - LADESCHLEIFE</v>
          </cell>
          <cell r="C12748">
            <v>0</v>
          </cell>
          <cell r="D12748">
            <v>6.82095238095238</v>
          </cell>
          <cell r="E12748">
            <v>6.82095238095238</v>
          </cell>
        </row>
        <row r="12749">
          <cell r="A12749" t="str">
            <v>824336136</v>
          </cell>
          <cell r="B12749" t="str">
            <v>VERBINDUNGSPLATTE M. GEWINDE -LADESCHLEIFE</v>
          </cell>
          <cell r="C12749">
            <v>0</v>
          </cell>
          <cell r="D12749">
            <v>9.5643750000000001</v>
          </cell>
          <cell r="E12749">
            <v>9.5643750000000001</v>
          </cell>
        </row>
        <row r="12750">
          <cell r="A12750" t="str">
            <v>824336137</v>
          </cell>
          <cell r="B12750" t="str">
            <v>FANGSCHUH - LADESCHLEIFE</v>
          </cell>
          <cell r="C12750">
            <v>0</v>
          </cell>
          <cell r="D12750">
            <v>89.5</v>
          </cell>
          <cell r="E12750">
            <v>89.5</v>
          </cell>
        </row>
        <row r="12751">
          <cell r="A12751" t="str">
            <v>824336138</v>
          </cell>
          <cell r="B12751" t="str">
            <v>TRAVERSE - LADESCHLEIFE MIT STÜTZFUSS</v>
          </cell>
          <cell r="C12751">
            <v>0</v>
          </cell>
          <cell r="D12751">
            <v>54.27</v>
          </cell>
          <cell r="E12751">
            <v>54.27</v>
          </cell>
        </row>
        <row r="12752">
          <cell r="A12752" t="str">
            <v>824336139</v>
          </cell>
          <cell r="B12752" t="str">
            <v>DISTANZPLATTE - LADESCHLEIFE</v>
          </cell>
          <cell r="C12752">
            <v>0</v>
          </cell>
          <cell r="D12752">
            <v>4.99</v>
          </cell>
          <cell r="E12752">
            <v>4.99</v>
          </cell>
        </row>
        <row r="12753">
          <cell r="A12753" t="str">
            <v>824336142</v>
          </cell>
          <cell r="B12753" t="str">
            <v>ROLLAPPARAT FÜR LADESCHLEIFE</v>
          </cell>
          <cell r="C12753">
            <v>0</v>
          </cell>
          <cell r="D12753">
            <v>65.916250000000005</v>
          </cell>
          <cell r="E12753">
            <v>65.916250000000005</v>
          </cell>
        </row>
        <row r="12754">
          <cell r="A12754" t="str">
            <v>824336143</v>
          </cell>
          <cell r="B12754" t="str">
            <v>ANSCHLAGWINKEL - LADESCHLEIFE</v>
          </cell>
          <cell r="C12754">
            <v>0</v>
          </cell>
          <cell r="D12754">
            <v>8.6999999999999993</v>
          </cell>
          <cell r="E12754">
            <v>8.6999999999999993</v>
          </cell>
        </row>
        <row r="12755">
          <cell r="A12755" t="str">
            <v>824336146</v>
          </cell>
          <cell r="B12755" t="str">
            <v>GLEITSTANGE II - LADESCHLEIFE</v>
          </cell>
          <cell r="C12755">
            <v>0</v>
          </cell>
          <cell r="D12755">
            <v>6.37</v>
          </cell>
          <cell r="E12755">
            <v>6.37</v>
          </cell>
        </row>
        <row r="12756">
          <cell r="A12756" t="str">
            <v>824336147</v>
          </cell>
          <cell r="B12756" t="str">
            <v>GLEITSTANGE III - LADESCHLEIFE</v>
          </cell>
          <cell r="C12756">
            <v>0</v>
          </cell>
          <cell r="D12756">
            <v>6.05</v>
          </cell>
          <cell r="E12756">
            <v>6.05</v>
          </cell>
        </row>
        <row r="12757">
          <cell r="A12757" t="str">
            <v>824336148</v>
          </cell>
          <cell r="B12757" t="str">
            <v>FÜHRUNGSROHR - LADESCHLEIFE</v>
          </cell>
          <cell r="C12757">
            <v>0</v>
          </cell>
          <cell r="D12757">
            <v>4.1299102915722399</v>
          </cell>
          <cell r="E12757">
            <v>4.1299102915722399</v>
          </cell>
        </row>
        <row r="12758">
          <cell r="A12758" t="str">
            <v>824336149</v>
          </cell>
          <cell r="B12758" t="str">
            <v>MITNEHMER F. LADESCHLEIFE 6300 OHNE STÜTZFUSS</v>
          </cell>
          <cell r="C12758">
            <v>0</v>
          </cell>
          <cell r="D12758">
            <v>9.1999999999999993</v>
          </cell>
          <cell r="E12758">
            <v>9.1999999999999993</v>
          </cell>
        </row>
        <row r="12759">
          <cell r="A12759" t="str">
            <v>824336150</v>
          </cell>
          <cell r="B12759" t="str">
            <v>LAUFROLLENRAHMEN F. LADESCHLEIFE OHNE STÜTZFUSS</v>
          </cell>
          <cell r="C12759">
            <v>0</v>
          </cell>
          <cell r="D12759">
            <v>165</v>
          </cell>
          <cell r="E12759">
            <v>165</v>
          </cell>
        </row>
        <row r="12760">
          <cell r="A12760" t="str">
            <v>824336151</v>
          </cell>
          <cell r="B12760" t="str">
            <v>GEGENPLATTE-LAUFROLLENRAHMEN -LADESCHLEIFE</v>
          </cell>
          <cell r="C12760">
            <v>0</v>
          </cell>
          <cell r="D12760">
            <v>4</v>
          </cell>
          <cell r="E12760">
            <v>4</v>
          </cell>
        </row>
        <row r="12761">
          <cell r="A12761" t="str">
            <v>824336152</v>
          </cell>
          <cell r="B12761" t="str">
            <v>VERBINDUNGSELEMENT KPL. AUF STF. LADESCHLEIFE</v>
          </cell>
          <cell r="C12761">
            <v>0</v>
          </cell>
          <cell r="D12761">
            <v>4.3499999999999996</v>
          </cell>
          <cell r="E12761">
            <v>4.3499999999999996</v>
          </cell>
        </row>
        <row r="12762">
          <cell r="A12762" t="str">
            <v>824336153</v>
          </cell>
          <cell r="B12762" t="str">
            <v>VERBINDUNGSELEMENT AUF AP110 -LADESCHLEIFE</v>
          </cell>
          <cell r="C12762">
            <v>0</v>
          </cell>
          <cell r="D12762">
            <v>11.609090909090909</v>
          </cell>
          <cell r="E12762">
            <v>11.609090909090909</v>
          </cell>
        </row>
        <row r="12763">
          <cell r="A12763" t="str">
            <v>824336154</v>
          </cell>
          <cell r="B12763" t="str">
            <v>VERSTEIFUNGSPLATTE 1 F. LADESCHLEIFE    824 331</v>
          </cell>
          <cell r="C12763">
            <v>0</v>
          </cell>
          <cell r="D12763">
            <v>3.6</v>
          </cell>
          <cell r="E12763">
            <v>3.6</v>
          </cell>
        </row>
        <row r="12764">
          <cell r="A12764" t="str">
            <v>824336155</v>
          </cell>
          <cell r="B12764" t="str">
            <v>VERSTEIFUNGSPLATTE 2 F. LADESCHLEIFE 824 331</v>
          </cell>
          <cell r="C12764">
            <v>0</v>
          </cell>
          <cell r="D12764">
            <v>1.64</v>
          </cell>
          <cell r="E12764">
            <v>1.64</v>
          </cell>
        </row>
        <row r="12765">
          <cell r="A12765" t="str">
            <v>824336156</v>
          </cell>
          <cell r="B12765" t="str">
            <v>GEGENPLATTE LADESCHLEIFE M. FUSS  (824 331</v>
          </cell>
          <cell r="C12765">
            <v>0</v>
          </cell>
          <cell r="D12765">
            <v>6.1</v>
          </cell>
          <cell r="E12765">
            <v>6.1</v>
          </cell>
        </row>
        <row r="12766">
          <cell r="A12766" t="str">
            <v>824336157</v>
          </cell>
          <cell r="B12766" t="str">
            <v>LAUFRAHMEN F. LADESCHLEIFE M. FUSS     824 331</v>
          </cell>
          <cell r="C12766">
            <v>0</v>
          </cell>
          <cell r="D12766">
            <v>100.7</v>
          </cell>
          <cell r="E12766">
            <v>100.7</v>
          </cell>
        </row>
        <row r="12767">
          <cell r="A12767" t="str">
            <v>824336160</v>
          </cell>
          <cell r="B12767" t="str">
            <v>QUERTRÄGER L=320 FÜR LAUFRAHMEN (LADESCHLEIFE</v>
          </cell>
          <cell r="C12767">
            <v>0</v>
          </cell>
          <cell r="D12767">
            <v>94.33</v>
          </cell>
          <cell r="E12767">
            <v>94.33</v>
          </cell>
        </row>
        <row r="12768">
          <cell r="A12768" t="str">
            <v>824336161</v>
          </cell>
          <cell r="B12768" t="str">
            <v>TRÄGER KURZ L=840 FÜR LAUFRAHMEN (LADESCHLEIFE</v>
          </cell>
          <cell r="C12768">
            <v>0</v>
          </cell>
          <cell r="D12768">
            <v>94.33</v>
          </cell>
          <cell r="E12768">
            <v>94.33</v>
          </cell>
        </row>
        <row r="12769">
          <cell r="A12769" t="str">
            <v>824336162</v>
          </cell>
          <cell r="B12769" t="str">
            <v>TRÄGER LANG L=1040 FÜR LAUFRAHMEN (LADESCHLEIFE</v>
          </cell>
          <cell r="C12769">
            <v>0</v>
          </cell>
          <cell r="D12769">
            <v>94.33</v>
          </cell>
          <cell r="E12769">
            <v>94.33</v>
          </cell>
        </row>
        <row r="12770">
          <cell r="A12770" t="str">
            <v>824336163</v>
          </cell>
          <cell r="B12770" t="str">
            <v>TRÄGER L=1260 FÜR LAUFRAHMEN (LADESCHLEIFE OHNE</v>
          </cell>
          <cell r="C12770">
            <v>0</v>
          </cell>
          <cell r="D12770">
            <v>94.33</v>
          </cell>
          <cell r="E12770">
            <v>94.33</v>
          </cell>
        </row>
        <row r="12771">
          <cell r="A12771" t="str">
            <v>824336164</v>
          </cell>
          <cell r="B12771" t="str">
            <v>WINKEL RECHTS F. BEFESTIGUNG LAUFRAHMEN</v>
          </cell>
          <cell r="C12771">
            <v>0</v>
          </cell>
          <cell r="D12771">
            <v>6.45</v>
          </cell>
          <cell r="E12771">
            <v>6.45</v>
          </cell>
        </row>
        <row r="12772">
          <cell r="A12772" t="str">
            <v>824336165</v>
          </cell>
          <cell r="B12772" t="str">
            <v>PLATTE LAUFROLLENRAHMEN LADESCHLEIFE</v>
          </cell>
          <cell r="C12772">
            <v>0</v>
          </cell>
          <cell r="D12772">
            <v>5</v>
          </cell>
          <cell r="E12772">
            <v>5</v>
          </cell>
        </row>
        <row r="12773">
          <cell r="A12773" t="str">
            <v>824336166</v>
          </cell>
          <cell r="B12773" t="str">
            <v>MAST - FLACH - LADESCHLEIFE -4950</v>
          </cell>
          <cell r="C12773">
            <v>0</v>
          </cell>
          <cell r="D12773">
            <v>1795.2</v>
          </cell>
          <cell r="E12773">
            <v>1795.2</v>
          </cell>
        </row>
        <row r="12774">
          <cell r="A12774" t="str">
            <v>824336167</v>
          </cell>
          <cell r="B12774" t="str">
            <v>MAST - FLACH - LADESCHLEIFE -8100</v>
          </cell>
          <cell r="C12774"/>
          <cell r="D12774">
            <v>2147</v>
          </cell>
          <cell r="E12774">
            <v>2147</v>
          </cell>
        </row>
        <row r="12775">
          <cell r="A12775" t="str">
            <v>824336168</v>
          </cell>
          <cell r="B12775" t="str">
            <v>MAST - FLACH - LADESCHLEIFE -9900</v>
          </cell>
          <cell r="C12775">
            <v>0</v>
          </cell>
          <cell r="D12775">
            <v>3975</v>
          </cell>
          <cell r="E12775">
            <v>3975</v>
          </cell>
        </row>
        <row r="12776">
          <cell r="A12776" t="str">
            <v>824336169</v>
          </cell>
          <cell r="B12776" t="str">
            <v>MAST - FLACH - LADESCHLEIFE -6300</v>
          </cell>
          <cell r="C12776"/>
          <cell r="D12776">
            <v>3125</v>
          </cell>
          <cell r="E12776">
            <v>3125</v>
          </cell>
        </row>
        <row r="12777">
          <cell r="A12777" t="str">
            <v>824336170</v>
          </cell>
          <cell r="B12777" t="str">
            <v>MAST - FLACH - LADESCHLEIFE -3150</v>
          </cell>
          <cell r="C12777">
            <v>0</v>
          </cell>
          <cell r="D12777">
            <v>1234.0999999999999</v>
          </cell>
          <cell r="E12777">
            <v>1234.0999999999999</v>
          </cell>
        </row>
        <row r="12778">
          <cell r="A12778" t="str">
            <v>824336171</v>
          </cell>
          <cell r="B12778" t="str">
            <v>RAMPE FÜR ENTLAGENSCHALTER - LADESCHLEIFE</v>
          </cell>
          <cell r="C12778">
            <v>0</v>
          </cell>
          <cell r="D12778">
            <v>3</v>
          </cell>
          <cell r="E12778">
            <v>3</v>
          </cell>
        </row>
        <row r="12779">
          <cell r="A12779" t="str">
            <v>824336172</v>
          </cell>
          <cell r="B12779" t="str">
            <v>KONTAKTBLOCK FÜR SENSOR - LADESCHLEIFE</v>
          </cell>
          <cell r="C12779">
            <v>0</v>
          </cell>
          <cell r="D12779">
            <v>1</v>
          </cell>
          <cell r="E12779">
            <v>1</v>
          </cell>
        </row>
        <row r="12780">
          <cell r="A12780" t="str">
            <v>824336173</v>
          </cell>
          <cell r="B12780" t="str">
            <v>ROLLE OHNE BUND FÜR LANGE LADESCHLEIFE</v>
          </cell>
          <cell r="C12780">
            <v>0</v>
          </cell>
          <cell r="D12780">
            <v>15.303000000000001</v>
          </cell>
          <cell r="E12780">
            <v>15.303000000000001</v>
          </cell>
        </row>
        <row r="12781">
          <cell r="A12781" t="str">
            <v>824336177</v>
          </cell>
          <cell r="B12781" t="str">
            <v>BOLZEN FÜR SCHWERT lADESCHLEIFE</v>
          </cell>
          <cell r="C12781"/>
          <cell r="D12781"/>
          <cell r="E12781"/>
        </row>
        <row r="12782">
          <cell r="A12782" t="str">
            <v>824336178</v>
          </cell>
          <cell r="B12782" t="str">
            <v>LAUFROLLENRAHMEN F. LADESCHLEIFE OHNE STÜTZFUSS</v>
          </cell>
          <cell r="C12782">
            <v>0</v>
          </cell>
          <cell r="D12782">
            <v>0</v>
          </cell>
          <cell r="E12782">
            <v>0</v>
          </cell>
        </row>
        <row r="12783">
          <cell r="A12783" t="str">
            <v>824336179</v>
          </cell>
          <cell r="B12783" t="str">
            <v>QUERTRÄGER LAUFROLLENRAHMEN - LADESCHLEIFE 6300</v>
          </cell>
          <cell r="C12783"/>
          <cell r="D12783"/>
          <cell r="E12783"/>
        </row>
        <row r="12784">
          <cell r="A12784" t="str">
            <v>824336180</v>
          </cell>
          <cell r="B12784" t="str">
            <v>TRÄGER LAUFROLLENRAHMEN - LADESCHLEIFE 6300</v>
          </cell>
          <cell r="C12784"/>
          <cell r="D12784"/>
          <cell r="E12784"/>
        </row>
        <row r="12785">
          <cell r="A12785" t="str">
            <v>824336181</v>
          </cell>
          <cell r="B12785" t="str">
            <v>PLATTE LAUFROLLENRAHMEN - LADESCHLEIFE 6300</v>
          </cell>
          <cell r="C12785"/>
          <cell r="D12785"/>
          <cell r="E12785"/>
        </row>
        <row r="12786">
          <cell r="A12786" t="str">
            <v>824336182</v>
          </cell>
          <cell r="B12786" t="str">
            <v>DISTANZPLATTE - LADESCHLEIFE</v>
          </cell>
          <cell r="C12786">
            <v>0</v>
          </cell>
          <cell r="D12786">
            <v>81.95</v>
          </cell>
          <cell r="E12786">
            <v>81.95</v>
          </cell>
        </row>
        <row r="12787">
          <cell r="A12787" t="str">
            <v>824336186</v>
          </cell>
          <cell r="B12787" t="str">
            <v>VERSTEIFUNGSPLATTE 1 - LADESCHLEIFE</v>
          </cell>
          <cell r="C12787">
            <v>0</v>
          </cell>
          <cell r="D12787">
            <v>4.9137500000000003</v>
          </cell>
          <cell r="E12787">
            <v>4.9137500000000003</v>
          </cell>
        </row>
        <row r="12788">
          <cell r="A12788" t="str">
            <v>824336187</v>
          </cell>
          <cell r="B12788" t="str">
            <v>GEGENPLATTE-LAUFROLLENRAHMEN -LADESCHLEIFE</v>
          </cell>
          <cell r="C12788">
            <v>0</v>
          </cell>
          <cell r="D12788">
            <v>4.0506250000000001</v>
          </cell>
          <cell r="E12788">
            <v>4.0506250000000001</v>
          </cell>
        </row>
        <row r="12789">
          <cell r="A12789" t="str">
            <v>824336188</v>
          </cell>
          <cell r="B12789" t="str">
            <v>PLATTE F. WAGEN LADESCHLEIFE  6300 OHNE STÜTZFUSS</v>
          </cell>
          <cell r="C12789"/>
          <cell r="D12789"/>
          <cell r="E12789"/>
        </row>
        <row r="12790">
          <cell r="A12790" t="str">
            <v>824336189</v>
          </cell>
          <cell r="B12790" t="str">
            <v>QUERSTREBE F. WAGEN LADESCHLEIFE  6300 OHNE STÜTZF</v>
          </cell>
          <cell r="C12790"/>
          <cell r="D12790"/>
          <cell r="E12790"/>
        </row>
        <row r="12791">
          <cell r="A12791" t="str">
            <v>824336190</v>
          </cell>
          <cell r="B12791" t="str">
            <v>PLATTE FÜR SCHWERT LADESCHLEIFE  6300 OHNE STÜTZFU</v>
          </cell>
          <cell r="C12791"/>
          <cell r="D12791"/>
          <cell r="E12791"/>
        </row>
        <row r="12792">
          <cell r="A12792" t="str">
            <v>824336191</v>
          </cell>
          <cell r="B12792" t="str">
            <v>LÄNGSROHR MAST LADESCHLEIFE 6300</v>
          </cell>
          <cell r="C12792"/>
          <cell r="D12792"/>
          <cell r="E12792"/>
        </row>
        <row r="12793">
          <cell r="A12793" t="str">
            <v>824336193</v>
          </cell>
          <cell r="B12793" t="str">
            <v>LAUFSCHIENENVERBINDER MAST LADESCHLEIFE 6300</v>
          </cell>
          <cell r="C12793"/>
          <cell r="D12793"/>
          <cell r="E12793"/>
        </row>
        <row r="12794">
          <cell r="A12794" t="str">
            <v>824336194</v>
          </cell>
          <cell r="B12794" t="str">
            <v>LAUFSCHIENENVERBINDER KURZ MAST LADESCHLEIFE 6300</v>
          </cell>
          <cell r="C12794"/>
          <cell r="D12794"/>
          <cell r="E12794"/>
        </row>
        <row r="12795">
          <cell r="A12795" t="str">
            <v>824336198</v>
          </cell>
          <cell r="B12795" t="str">
            <v>LÄNGSROHR MAST LADESCHLEIFE 6300</v>
          </cell>
          <cell r="C12795"/>
          <cell r="D12795"/>
          <cell r="E12795"/>
        </row>
        <row r="12796">
          <cell r="A12796" t="str">
            <v>824336199</v>
          </cell>
          <cell r="B12796" t="str">
            <v>QUERSTREBE F. WAGEN HINTEN LADESCHLEIFE</v>
          </cell>
          <cell r="C12796"/>
          <cell r="D12796"/>
          <cell r="E12796"/>
        </row>
        <row r="12797">
          <cell r="A12797" t="str">
            <v>824336200</v>
          </cell>
          <cell r="B12797" t="str">
            <v>PLATTE F. WAGEN HINTEN LADESCHLEIFE</v>
          </cell>
          <cell r="C12797"/>
          <cell r="D12797"/>
          <cell r="E12797"/>
        </row>
        <row r="12798">
          <cell r="A12798" t="str">
            <v>824336201</v>
          </cell>
          <cell r="B12798" t="str">
            <v>VERSTARKUNGSROHR MAST LADESCHLEIFE</v>
          </cell>
          <cell r="C12798">
            <v>0</v>
          </cell>
          <cell r="D12798">
            <v>18.377500000000001</v>
          </cell>
          <cell r="E12798">
            <v>18.377500000000001</v>
          </cell>
        </row>
        <row r="12799">
          <cell r="A12799" t="str">
            <v>824336202</v>
          </cell>
          <cell r="B12799" t="str">
            <v>DISTANZROHR MAST 2 LADESCHLEIFE 6300</v>
          </cell>
          <cell r="C12799"/>
          <cell r="D12799"/>
          <cell r="E12799"/>
        </row>
        <row r="12800">
          <cell r="A12800" t="str">
            <v>824336203</v>
          </cell>
          <cell r="B12800" t="str">
            <v>VERSTARKUNGSROHR MAST LADESCHLEIFE</v>
          </cell>
          <cell r="C12800">
            <v>0</v>
          </cell>
          <cell r="D12800">
            <v>0</v>
          </cell>
          <cell r="E12800">
            <v>0</v>
          </cell>
        </row>
        <row r="12801">
          <cell r="A12801" t="str">
            <v>824336204</v>
          </cell>
          <cell r="B12801" t="str">
            <v>VERSTARKUNGSPLATTE 1 MAST LADESCHLEIFE</v>
          </cell>
          <cell r="C12801"/>
          <cell r="D12801"/>
          <cell r="E12801"/>
        </row>
        <row r="12802">
          <cell r="A12802" t="str">
            <v>824336205</v>
          </cell>
          <cell r="B12802" t="str">
            <v>VERSTARKUNGSPLATTE 2 MAST LADESCHLEIFE</v>
          </cell>
          <cell r="C12802"/>
          <cell r="D12802"/>
          <cell r="E12802"/>
        </row>
        <row r="12803">
          <cell r="A12803" t="str">
            <v>824336206</v>
          </cell>
          <cell r="B12803" t="str">
            <v>VERBINDUNGDSPLATTE MAST LADESCHLEIFE</v>
          </cell>
          <cell r="C12803"/>
          <cell r="D12803"/>
          <cell r="E12803"/>
        </row>
        <row r="12804">
          <cell r="A12804" t="str">
            <v>824336207</v>
          </cell>
          <cell r="B12804" t="str">
            <v>VERSTAERKUNG MASTENDE LADESCHLEIFE</v>
          </cell>
          <cell r="C12804"/>
          <cell r="D12804"/>
          <cell r="E12804"/>
        </row>
        <row r="12805">
          <cell r="A12805" t="str">
            <v>824336208</v>
          </cell>
          <cell r="B12805" t="str">
            <v>BOLZEN FÜR SCHWERT LADESCHLEIFE 6300 OHNE STÜTZFUß</v>
          </cell>
          <cell r="C12805">
            <v>0</v>
          </cell>
          <cell r="D12805">
            <v>0</v>
          </cell>
          <cell r="E12805">
            <v>0</v>
          </cell>
        </row>
        <row r="12806">
          <cell r="A12806" t="str">
            <v>824336209</v>
          </cell>
          <cell r="B12806" t="str">
            <v>PLATTE FÜR MITNEHMER  6300 OHNE STÜTZFUSS</v>
          </cell>
          <cell r="C12806"/>
          <cell r="D12806"/>
          <cell r="E12806"/>
        </row>
        <row r="12807">
          <cell r="A12807" t="str">
            <v>824336210</v>
          </cell>
          <cell r="B12807" t="str">
            <v>BOLZEN FÜR MITNEHMER  6300 OHNE STÜTZFUSS</v>
          </cell>
          <cell r="C12807"/>
          <cell r="D12807"/>
          <cell r="E12807"/>
        </row>
        <row r="12808">
          <cell r="A12808" t="str">
            <v>824336211</v>
          </cell>
          <cell r="B12808" t="str">
            <v>WINKEL FÜR STOPPER 6300 OHNE STÜTZFUSS</v>
          </cell>
          <cell r="C12808">
            <v>0</v>
          </cell>
          <cell r="D12808">
            <v>7.3512500000000003</v>
          </cell>
          <cell r="E12808">
            <v>7.3512500000000003</v>
          </cell>
        </row>
        <row r="12809">
          <cell r="A12809" t="str">
            <v>824336264</v>
          </cell>
          <cell r="B12809" t="str">
            <v>ADAPTERPLATTELADESCHL, AUTOM. AUSFAHRBAR</v>
          </cell>
          <cell r="C12809">
            <v>0</v>
          </cell>
          <cell r="D12809">
            <v>1.53</v>
          </cell>
          <cell r="E12809">
            <v>1.53</v>
          </cell>
        </row>
        <row r="12810">
          <cell r="A12810" t="str">
            <v>824336265</v>
          </cell>
          <cell r="B12810" t="str">
            <v>WINKELSTAHL F. VERBINDUNGSELEMENT F. LADESCHLEIFE</v>
          </cell>
          <cell r="C12810"/>
          <cell r="D12810">
            <v>0.01</v>
          </cell>
          <cell r="E12810">
            <v>0.01</v>
          </cell>
        </row>
        <row r="12811">
          <cell r="A12811" t="str">
            <v>824336268</v>
          </cell>
          <cell r="B12811" t="str">
            <v>WINKEL VORNE F.ANSCHLAG F.ANTRIEB F. LADESCHLEIFE</v>
          </cell>
          <cell r="C12811">
            <v>0</v>
          </cell>
          <cell r="D12811">
            <v>9.36</v>
          </cell>
          <cell r="E12811">
            <v>9.36</v>
          </cell>
        </row>
        <row r="12812">
          <cell r="A12812" t="str">
            <v>824336269</v>
          </cell>
          <cell r="B12812" t="str">
            <v>WINKEL HINTEN F. ANSCHLAG F. ANTRIEB F.</v>
          </cell>
          <cell r="C12812">
            <v>0</v>
          </cell>
          <cell r="D12812">
            <v>9.36</v>
          </cell>
          <cell r="E12812">
            <v>9.36</v>
          </cell>
        </row>
        <row r="12813">
          <cell r="A12813" t="str">
            <v>824336270</v>
          </cell>
          <cell r="B12813" t="str">
            <v>SPANNPLATTE F. ANTRIEB F. LADESCHLEIFE KPL.</v>
          </cell>
          <cell r="C12813">
            <v>4.9166666666666661</v>
          </cell>
          <cell r="D12813">
            <v>0.3493886010362694</v>
          </cell>
          <cell r="E12813">
            <v>13.182721934369603</v>
          </cell>
        </row>
        <row r="12814">
          <cell r="A12814" t="str">
            <v>824336271</v>
          </cell>
          <cell r="B12814" t="str">
            <v>ANSCHWEISSPLATTE F. ANTRIEB F. LADESCHLEIFE KPL.</v>
          </cell>
          <cell r="C12814">
            <v>0</v>
          </cell>
          <cell r="D12814">
            <v>3.83</v>
          </cell>
          <cell r="E12814">
            <v>3.83</v>
          </cell>
        </row>
        <row r="12815">
          <cell r="A12815" t="str">
            <v>824336272</v>
          </cell>
          <cell r="B12815" t="str">
            <v>TRÄGERSTANGE F. ANTRIEB F. LADESCHLEIFE KPL.</v>
          </cell>
          <cell r="C12815">
            <v>0</v>
          </cell>
          <cell r="D12815">
            <v>11.25</v>
          </cell>
          <cell r="E12815">
            <v>11.25</v>
          </cell>
        </row>
        <row r="12816">
          <cell r="A12816" t="str">
            <v>824336274</v>
          </cell>
          <cell r="B12816" t="str">
            <v>AUFLAUFROLLE F. ANTRIEB F. LADESCHLEIFE KPL.</v>
          </cell>
          <cell r="C12816">
            <v>0</v>
          </cell>
          <cell r="D12816">
            <v>4.3499999999999996</v>
          </cell>
          <cell r="E12816">
            <v>4.3499999999999996</v>
          </cell>
        </row>
        <row r="12817">
          <cell r="A12817" t="str">
            <v>824336275</v>
          </cell>
          <cell r="B12817" t="str">
            <v xml:space="preserve">KNOTENBLECH F. FUSS D. LADESCHLEIFE    </v>
          </cell>
          <cell r="C12817">
            <v>0</v>
          </cell>
          <cell r="D12817">
            <v>0.01</v>
          </cell>
          <cell r="E12817">
            <v>0.01</v>
          </cell>
        </row>
        <row r="12818">
          <cell r="A12818" t="str">
            <v>824336276</v>
          </cell>
          <cell r="B12818" t="str">
            <v>ANSCHLAGPLATTE F. LADESCHLEIFE</v>
          </cell>
          <cell r="C12818">
            <v>0</v>
          </cell>
          <cell r="D12818">
            <v>0.01</v>
          </cell>
          <cell r="E12818">
            <v>0.01</v>
          </cell>
        </row>
        <row r="12819">
          <cell r="A12819" t="str">
            <v>824336277</v>
          </cell>
          <cell r="B12819" t="str">
            <v>ANSCHLAGKLOTZ F. LADESCHLEIFE</v>
          </cell>
          <cell r="C12819">
            <v>0</v>
          </cell>
          <cell r="D12819">
            <v>0.01</v>
          </cell>
          <cell r="E12819">
            <v>0.01</v>
          </cell>
        </row>
        <row r="12820">
          <cell r="A12820" t="str">
            <v>824336278</v>
          </cell>
          <cell r="B12820" t="str">
            <v>WINKEL LINKS F. BEFESTIGUNG DER LAUFRAHMEN F.</v>
          </cell>
          <cell r="C12820">
            <v>0</v>
          </cell>
          <cell r="D12820">
            <v>6.45</v>
          </cell>
          <cell r="E12820">
            <v>6.45</v>
          </cell>
        </row>
        <row r="12821">
          <cell r="A12821" t="str">
            <v>824336315</v>
          </cell>
          <cell r="B12821" t="str">
            <v>NABE FÜR ROLLE LADESCHLEIFE</v>
          </cell>
          <cell r="C12821">
            <v>0</v>
          </cell>
          <cell r="D12821">
            <v>7.9213043478260863</v>
          </cell>
          <cell r="E12821">
            <v>7.9213043478260863</v>
          </cell>
        </row>
        <row r="12822">
          <cell r="A12822" t="str">
            <v>824336357</v>
          </cell>
          <cell r="B12822" t="str">
            <v>SCHWERT FÜR LADESCHLEIFE</v>
          </cell>
          <cell r="C12822">
            <v>0</v>
          </cell>
          <cell r="D12822">
            <v>80.3</v>
          </cell>
          <cell r="E12822">
            <v>80.3</v>
          </cell>
        </row>
        <row r="12823">
          <cell r="A12823" t="str">
            <v>824336369</v>
          </cell>
          <cell r="B12823" t="str">
            <v>BOGEN RECHTS FÜR NIEDERHALTERBOGEN - LS</v>
          </cell>
          <cell r="C12823">
            <v>7.5</v>
          </cell>
          <cell r="D12823">
            <v>6.1947953811560756</v>
          </cell>
          <cell r="E12823">
            <v>26.194795381156077</v>
          </cell>
        </row>
        <row r="12824">
          <cell r="A12824" t="str">
            <v>824336370</v>
          </cell>
          <cell r="B12824" t="str">
            <v>BOGEN LINKS FÜR NIEDERHALTERBOGEN - LS</v>
          </cell>
          <cell r="C12824">
            <v>7.5</v>
          </cell>
          <cell r="D12824">
            <v>6.1947953811560756</v>
          </cell>
          <cell r="E12824">
            <v>26.194795381156077</v>
          </cell>
        </row>
        <row r="12825">
          <cell r="A12825" t="str">
            <v>824336371</v>
          </cell>
          <cell r="B12825" t="str">
            <v>GEWINDESTIFT F. HÖHENVERSTELLUNG F.</v>
          </cell>
          <cell r="C12825">
            <v>1</v>
          </cell>
          <cell r="D12825">
            <v>0.17499999999999999</v>
          </cell>
          <cell r="E12825">
            <v>1.175</v>
          </cell>
        </row>
        <row r="12826">
          <cell r="A12826" t="str">
            <v>824336372</v>
          </cell>
          <cell r="B12826" t="str">
            <v>HALTEWINKEL HINTEN FÜR NIEDERHALTERBOGEN F. LTE -</v>
          </cell>
          <cell r="C12826">
            <v>5.4166999999999996</v>
          </cell>
          <cell r="D12826">
            <v>0.1125</v>
          </cell>
          <cell r="E12826">
            <v>5.5292000000000003</v>
          </cell>
        </row>
        <row r="12827">
          <cell r="A12827" t="str">
            <v>824336373</v>
          </cell>
          <cell r="B12827" t="str">
            <v>HALTEWINKEL KURZ FÜR NIEDERHALTERBOGEN - LS</v>
          </cell>
          <cell r="C12827">
            <v>2.5</v>
          </cell>
          <cell r="D12827">
            <v>0.49380000000000002</v>
          </cell>
          <cell r="E12827">
            <v>2.9937999999999998</v>
          </cell>
        </row>
        <row r="12828">
          <cell r="A12828" t="str">
            <v>824336374</v>
          </cell>
          <cell r="B12828" t="str">
            <v>HALTEWINKEL LANG FÜR NIEDERHALTERBOGEN - LS</v>
          </cell>
          <cell r="C12828">
            <v>3.5</v>
          </cell>
          <cell r="D12828">
            <v>2.56</v>
          </cell>
          <cell r="E12828">
            <v>6.06</v>
          </cell>
        </row>
        <row r="12829">
          <cell r="A12829" t="str">
            <v>824336375</v>
          </cell>
          <cell r="B12829" t="str">
            <v>STANGE FÜR ANSCHLAG FÜR NIEDERHALTERBOGEN - LS</v>
          </cell>
          <cell r="C12829">
            <v>0.5</v>
          </cell>
          <cell r="D12829">
            <v>0.36</v>
          </cell>
          <cell r="E12829">
            <v>0.86</v>
          </cell>
        </row>
        <row r="12830">
          <cell r="A12830" t="str">
            <v>824336376</v>
          </cell>
          <cell r="B12830" t="str">
            <v>WELLENLAGER FÜR ANSCHLAG FÜR NIEDERHALTERBOGEN -</v>
          </cell>
          <cell r="C12830">
            <v>20.333300000000001</v>
          </cell>
          <cell r="D12830">
            <v>0.1004</v>
          </cell>
          <cell r="E12830">
            <v>20.433700000000002</v>
          </cell>
        </row>
        <row r="12831">
          <cell r="A12831" t="str">
            <v>824336377</v>
          </cell>
          <cell r="B12831" t="str">
            <v>ANSCHLAGSEGMENT FÜR ANSCHLAG FÜR</v>
          </cell>
          <cell r="C12831">
            <v>8.75</v>
          </cell>
          <cell r="D12831">
            <v>1.65</v>
          </cell>
          <cell r="E12831">
            <v>10.4</v>
          </cell>
        </row>
        <row r="12832">
          <cell r="A12832" t="str">
            <v>824336378</v>
          </cell>
          <cell r="B12832" t="str">
            <v>ENDSTÜCK FÜR ANSCHLAG FÜR NIEDERHALTERBOGEN - LS</v>
          </cell>
          <cell r="C12832">
            <v>5.8333000000000004</v>
          </cell>
          <cell r="D12832">
            <v>0.4</v>
          </cell>
          <cell r="E12832">
            <v>6.2332999999999998</v>
          </cell>
        </row>
        <row r="12833">
          <cell r="A12833" t="str">
            <v>824336379</v>
          </cell>
          <cell r="B12833" t="str">
            <v>WELLE FÜR ANSCHLAG FÜR NIEDERHALTERBOGEN - LS</v>
          </cell>
          <cell r="C12833">
            <v>5.8333000000000004</v>
          </cell>
          <cell r="D12833">
            <v>4.7E-2</v>
          </cell>
          <cell r="E12833">
            <v>5.8803000000000001</v>
          </cell>
        </row>
        <row r="12834">
          <cell r="A12834" t="str">
            <v>824336380</v>
          </cell>
          <cell r="B12834" t="str">
            <v>BEFESTIGUNGSLASCHE AN APS-BOGEN F.</v>
          </cell>
          <cell r="C12834">
            <v>0</v>
          </cell>
          <cell r="D12834">
            <v>13.465</v>
          </cell>
          <cell r="E12834">
            <v>13.465</v>
          </cell>
        </row>
        <row r="12835">
          <cell r="A12835" t="str">
            <v>824336386</v>
          </cell>
          <cell r="B12835" t="str">
            <v>WINKEL FÜR ROLLE FÜR LADESCHLEIFE 3-STUFIG KPL.</v>
          </cell>
          <cell r="C12835">
            <v>0</v>
          </cell>
          <cell r="D12835">
            <v>8</v>
          </cell>
          <cell r="E12835">
            <v>8</v>
          </cell>
        </row>
        <row r="12836">
          <cell r="A12836" t="str">
            <v>824336388</v>
          </cell>
          <cell r="B12836" t="str">
            <v>ZWISCHENPLATTE LADESCHLEIFENBALKEN</v>
          </cell>
          <cell r="C12836">
            <v>0</v>
          </cell>
          <cell r="D12836">
            <v>8</v>
          </cell>
          <cell r="E12836">
            <v>8</v>
          </cell>
        </row>
        <row r="12837">
          <cell r="A12837" t="str">
            <v>824336389</v>
          </cell>
          <cell r="B12837" t="str">
            <v>TRÄGERSTANGE FÜR LS-ANTRIEB</v>
          </cell>
          <cell r="C12837">
            <v>0</v>
          </cell>
          <cell r="D12837">
            <v>11.25</v>
          </cell>
          <cell r="E12837">
            <v>11.25</v>
          </cell>
        </row>
        <row r="12838">
          <cell r="A12838" t="str">
            <v>824336390</v>
          </cell>
          <cell r="B12838" t="str">
            <v>BEFESTIGUNGSPLATTE-GRENZTASTER FÜR LS-ANTRIEB</v>
          </cell>
          <cell r="C12838">
            <v>0</v>
          </cell>
          <cell r="D12838">
            <v>10</v>
          </cell>
          <cell r="E12838">
            <v>10</v>
          </cell>
        </row>
        <row r="12839">
          <cell r="A12839" t="str">
            <v>824336395</v>
          </cell>
          <cell r="B12839" t="str">
            <v>HALTEWINKEL HINTEN FÜR NIEDERHALTERBOGEN F.</v>
          </cell>
          <cell r="C12839">
            <v>0</v>
          </cell>
          <cell r="D12839">
            <v>29.48</v>
          </cell>
          <cell r="E12839">
            <v>29.48</v>
          </cell>
        </row>
        <row r="12840">
          <cell r="A12840" t="str">
            <v>824336400</v>
          </cell>
          <cell r="B12840" t="str">
            <v>BEFESTIGUNGSBLECH RAD LS</v>
          </cell>
          <cell r="C12840">
            <v>0</v>
          </cell>
          <cell r="D12840">
            <v>5.52</v>
          </cell>
          <cell r="E12840">
            <v>5.52</v>
          </cell>
        </row>
        <row r="12841">
          <cell r="A12841" t="str">
            <v>824336401</v>
          </cell>
          <cell r="B12841" t="str">
            <v>RC90 L=900 MM</v>
          </cell>
          <cell r="C12841">
            <v>0.5</v>
          </cell>
          <cell r="D12841">
            <v>9.3149999999999995</v>
          </cell>
          <cell r="E12841">
            <v>12.315000000000001</v>
          </cell>
        </row>
        <row r="12842">
          <cell r="A12842" t="str">
            <v>824336402</v>
          </cell>
          <cell r="B12842" t="str">
            <v>RC90 L=520 MM</v>
          </cell>
          <cell r="C12842">
            <v>0.5</v>
          </cell>
          <cell r="D12842">
            <v>5.3819999999999997</v>
          </cell>
          <cell r="E12842">
            <v>8.3819999999999997</v>
          </cell>
        </row>
        <row r="12843">
          <cell r="A12843" t="str">
            <v>824336403</v>
          </cell>
          <cell r="B12843" t="str">
            <v>RC90 L=1600 MM</v>
          </cell>
          <cell r="C12843">
            <v>0.5</v>
          </cell>
          <cell r="D12843">
            <v>16.559999999999999</v>
          </cell>
          <cell r="E12843">
            <v>19.559999999999999</v>
          </cell>
        </row>
        <row r="12844">
          <cell r="A12844" t="str">
            <v>824336404</v>
          </cell>
          <cell r="B12844" t="str">
            <v>ROHR R 1" 33,7x2,6 L=700 MITEINS. QUETSCHUNG</v>
          </cell>
          <cell r="C12844">
            <v>0</v>
          </cell>
          <cell r="D12844">
            <v>7.05</v>
          </cell>
          <cell r="E12844">
            <v>7.05</v>
          </cell>
        </row>
        <row r="12845">
          <cell r="A12845" t="str">
            <v>824336405</v>
          </cell>
          <cell r="B12845" t="str">
            <v>DISTANZPLATTE FÜR FAHRGESTELLLADESCHLEIFE</v>
          </cell>
          <cell r="C12845">
            <v>0</v>
          </cell>
          <cell r="D12845">
            <v>13.45</v>
          </cell>
          <cell r="E12845">
            <v>13.45</v>
          </cell>
        </row>
        <row r="12846">
          <cell r="A12846" t="str">
            <v>824336406</v>
          </cell>
          <cell r="B12846" t="str">
            <v>VERBINDUNGSPLATTE -LADESCHLEIFE</v>
          </cell>
          <cell r="C12846">
            <v>0</v>
          </cell>
          <cell r="D12846">
            <v>6.9004166666666666</v>
          </cell>
          <cell r="E12846">
            <v>6.9004166666666666</v>
          </cell>
        </row>
        <row r="12847">
          <cell r="A12847" t="str">
            <v>824336407</v>
          </cell>
          <cell r="B12847" t="str">
            <v>ABSTANDSHALTER - LADESCHLEIFE</v>
          </cell>
          <cell r="C12847">
            <v>0</v>
          </cell>
          <cell r="D12847">
            <v>4.8008333333333333</v>
          </cell>
          <cell r="E12847">
            <v>4.8008333333333333</v>
          </cell>
        </row>
        <row r="12848">
          <cell r="A12848" t="str">
            <v>824336408</v>
          </cell>
          <cell r="B12848" t="str">
            <v>ISO-PROFIL BEARB. ADAPTER LADESCHLEIFE KURZ</v>
          </cell>
          <cell r="C12848">
            <v>0</v>
          </cell>
          <cell r="D12848">
            <v>0</v>
          </cell>
          <cell r="E12848">
            <v>0</v>
          </cell>
        </row>
        <row r="12849">
          <cell r="A12849" t="str">
            <v>824342001</v>
          </cell>
          <cell r="B12849" t="str">
            <v>KOPPEL U. ENTKOPPELSTATION (ROBOCOP), KPL.</v>
          </cell>
          <cell r="C12849">
            <v>56.083300000000001</v>
          </cell>
          <cell r="D12849">
            <v>678.62739999999997</v>
          </cell>
          <cell r="E12849">
            <v>734.71069999999997</v>
          </cell>
        </row>
        <row r="12850">
          <cell r="A12850" t="str">
            <v>824344001</v>
          </cell>
          <cell r="B12850" t="str">
            <v>UNTERBAUGRUPPE "SCHIEBER" F. KOPPEL- U.</v>
          </cell>
          <cell r="C12850">
            <v>15</v>
          </cell>
          <cell r="D12850">
            <v>197.15289999999999</v>
          </cell>
          <cell r="E12850">
            <v>212.15289999999999</v>
          </cell>
        </row>
        <row r="12851">
          <cell r="A12851" t="str">
            <v>824344002</v>
          </cell>
          <cell r="B12851" t="str">
            <v>UNTERBAUGRUPPE "KOPPLER" F. KOPPEL- U.</v>
          </cell>
          <cell r="C12851">
            <v>10</v>
          </cell>
          <cell r="D12851">
            <v>198.35079999999999</v>
          </cell>
          <cell r="E12851">
            <v>208.35079999999999</v>
          </cell>
        </row>
        <row r="12852">
          <cell r="A12852" t="str">
            <v>824344003</v>
          </cell>
          <cell r="B12852" t="str">
            <v>UNTERBAUGRUPPE "STOPPER" F. KOPPEL- U.</v>
          </cell>
          <cell r="C12852">
            <v>10</v>
          </cell>
          <cell r="D12852">
            <v>270.00729999999999</v>
          </cell>
          <cell r="E12852">
            <v>280.00729999999999</v>
          </cell>
        </row>
        <row r="12853">
          <cell r="A12853" t="str">
            <v>824346001</v>
          </cell>
          <cell r="B12853" t="str">
            <v>SCHIENENSTÜCK - KOPPEL/ENTKOPPELSTATION</v>
          </cell>
          <cell r="C12853">
            <v>16.083300000000001</v>
          </cell>
          <cell r="D12853">
            <v>7.43</v>
          </cell>
          <cell r="E12853">
            <v>23.513300000000001</v>
          </cell>
        </row>
        <row r="12854">
          <cell r="A12854" t="str">
            <v>824346002</v>
          </cell>
          <cell r="B12854" t="str">
            <v>HEBELHALTER - KOPPEL/ENTKOPPELSTATION</v>
          </cell>
          <cell r="C12854">
            <v>0</v>
          </cell>
          <cell r="D12854">
            <v>35</v>
          </cell>
          <cell r="E12854">
            <v>35</v>
          </cell>
        </row>
        <row r="12855">
          <cell r="A12855" t="str">
            <v>824346003</v>
          </cell>
          <cell r="B12855" t="str">
            <v>HEBEL - KOPPEL/ENTKOPPELSTATION</v>
          </cell>
          <cell r="C12855">
            <v>0</v>
          </cell>
          <cell r="D12855">
            <v>18</v>
          </cell>
          <cell r="E12855">
            <v>18</v>
          </cell>
        </row>
        <row r="12856">
          <cell r="A12856" t="str">
            <v>824346004</v>
          </cell>
          <cell r="B12856" t="str">
            <v>STOPPER - KOPPEL/ENTKOPPELSTATION</v>
          </cell>
          <cell r="C12856">
            <v>0</v>
          </cell>
          <cell r="D12856">
            <v>55</v>
          </cell>
          <cell r="E12856">
            <v>55</v>
          </cell>
        </row>
        <row r="12857">
          <cell r="A12857" t="str">
            <v>824346005</v>
          </cell>
          <cell r="B12857" t="str">
            <v>BEFESTIGUNG - KOPPEL/ENTKOPPELSTATION</v>
          </cell>
          <cell r="C12857">
            <v>0</v>
          </cell>
          <cell r="D12857">
            <v>7.5</v>
          </cell>
          <cell r="E12857">
            <v>7.5</v>
          </cell>
        </row>
        <row r="12858">
          <cell r="A12858" t="str">
            <v>824346006</v>
          </cell>
          <cell r="B12858" t="str">
            <v>ZYLINDERHALTER - KOPPEL/ENTKOPPELSTATION</v>
          </cell>
          <cell r="C12858">
            <v>0</v>
          </cell>
          <cell r="D12858">
            <v>23.8</v>
          </cell>
          <cell r="E12858">
            <v>23.8</v>
          </cell>
        </row>
        <row r="12859">
          <cell r="A12859" t="str">
            <v>824346007</v>
          </cell>
          <cell r="B12859" t="str">
            <v>KOPPLERBEFESTIGUNG - KOPPEL / ENTKOPPELSTATION</v>
          </cell>
          <cell r="C12859">
            <v>0</v>
          </cell>
          <cell r="D12859">
            <v>12.91</v>
          </cell>
          <cell r="E12859">
            <v>12.91</v>
          </cell>
        </row>
        <row r="12860">
          <cell r="A12860" t="str">
            <v>824346008</v>
          </cell>
          <cell r="B12860" t="str">
            <v>KOPPLER - KOPPEL/ENTKOPPELSTATION</v>
          </cell>
          <cell r="C12860">
            <v>0</v>
          </cell>
          <cell r="D12860">
            <v>28.01</v>
          </cell>
          <cell r="E12860">
            <v>28.01</v>
          </cell>
        </row>
        <row r="12861">
          <cell r="A12861" t="str">
            <v>824346009</v>
          </cell>
          <cell r="B12861" t="str">
            <v>FÜHRUNG - KOPPEL/ENTKOPPELSTATION</v>
          </cell>
          <cell r="C12861">
            <v>0</v>
          </cell>
          <cell r="D12861">
            <v>37.450000000000003</v>
          </cell>
          <cell r="E12861">
            <v>37.450000000000003</v>
          </cell>
        </row>
        <row r="12862">
          <cell r="A12862" t="str">
            <v>824346010</v>
          </cell>
          <cell r="B12862" t="str">
            <v>HALTER I - KOPPEL/ENTKOPPELSTATION</v>
          </cell>
          <cell r="C12862">
            <v>0</v>
          </cell>
          <cell r="D12862">
            <v>5</v>
          </cell>
          <cell r="E12862">
            <v>5</v>
          </cell>
        </row>
        <row r="12863">
          <cell r="A12863" t="str">
            <v>824346011</v>
          </cell>
          <cell r="B12863" t="str">
            <v>SCHIEBER - KOPPEL/ENTKOPPELSTATION</v>
          </cell>
          <cell r="C12863">
            <v>0</v>
          </cell>
          <cell r="D12863">
            <v>12.5</v>
          </cell>
          <cell r="E12863">
            <v>12.5</v>
          </cell>
        </row>
        <row r="12864">
          <cell r="A12864" t="str">
            <v>824346012</v>
          </cell>
          <cell r="B12864" t="str">
            <v>SCHIEBERHALTER - KOPPEL/ENTKOPPELSTATION</v>
          </cell>
          <cell r="C12864">
            <v>0</v>
          </cell>
          <cell r="D12864">
            <v>15</v>
          </cell>
          <cell r="E12864">
            <v>15</v>
          </cell>
        </row>
        <row r="12865">
          <cell r="A12865" t="str">
            <v>824346013</v>
          </cell>
          <cell r="B12865" t="str">
            <v>ZYLINDERBEFESTIGUNG - KOPPEL/ENTKOPPELSTATION</v>
          </cell>
          <cell r="C12865">
            <v>0</v>
          </cell>
          <cell r="D12865">
            <v>12.5</v>
          </cell>
          <cell r="E12865">
            <v>12.5</v>
          </cell>
        </row>
        <row r="12866">
          <cell r="A12866" t="str">
            <v>824346014</v>
          </cell>
          <cell r="B12866" t="str">
            <v>VENTILPLATTE - KOPPEL/ENTKOPPELSTATION</v>
          </cell>
          <cell r="C12866">
            <v>0</v>
          </cell>
          <cell r="D12866">
            <v>5.5</v>
          </cell>
          <cell r="E12866">
            <v>5.5</v>
          </cell>
        </row>
        <row r="12867">
          <cell r="A12867" t="str">
            <v>824346015</v>
          </cell>
          <cell r="B12867" t="str">
            <v>HALTER II - KOPPEL/ENTKOPPELSTATION</v>
          </cell>
          <cell r="C12867">
            <v>0</v>
          </cell>
          <cell r="D12867">
            <v>2.1</v>
          </cell>
          <cell r="E12867">
            <v>2.1</v>
          </cell>
        </row>
        <row r="12868">
          <cell r="A12868" t="str">
            <v>824346016</v>
          </cell>
          <cell r="B12868" t="str">
            <v>ENTKOPPELKNIE F.</v>
          </cell>
          <cell r="C12868">
            <v>0</v>
          </cell>
          <cell r="D12868">
            <v>307.5</v>
          </cell>
          <cell r="E12868">
            <v>307.5</v>
          </cell>
        </row>
        <row r="12869">
          <cell r="A12869" t="str">
            <v>824352001</v>
          </cell>
          <cell r="B12869" t="str">
            <v>STAHL EINHÄNGESCHIENE KPL. VARIABEL</v>
          </cell>
          <cell r="C12869">
            <v>23</v>
          </cell>
          <cell r="D12869">
            <v>433.47809999999998</v>
          </cell>
          <cell r="E12869">
            <v>456.47809999999998</v>
          </cell>
        </row>
        <row r="12870">
          <cell r="A12870" t="str">
            <v>824352002</v>
          </cell>
          <cell r="B12870" t="str">
            <v>ADAPTER EINHÄNGESCHIENE STAHL/ALU</v>
          </cell>
          <cell r="C12870">
            <v>0</v>
          </cell>
          <cell r="D12870">
            <v>33.450000000000003</v>
          </cell>
          <cell r="E12870">
            <v>33.450000000000003</v>
          </cell>
        </row>
        <row r="12871">
          <cell r="A12871" t="str">
            <v>824354001</v>
          </cell>
          <cell r="B12871" t="str">
            <v>KOPPELSTÜCK F. STAHL EINHÄNGESCHIENE KPL.</v>
          </cell>
          <cell r="C12871"/>
          <cell r="D12871">
            <v>13.1503</v>
          </cell>
          <cell r="E12871">
            <v>13.1503</v>
          </cell>
        </row>
        <row r="12872">
          <cell r="A12872" t="str">
            <v>824354002</v>
          </cell>
          <cell r="B12872" t="str">
            <v xml:space="preserve">VERBINDUNG GERADE KPL. F. STAHL EINHÄNGESCHIENE </v>
          </cell>
          <cell r="C12872">
            <v>8.25</v>
          </cell>
          <cell r="D12872">
            <v>132.96728957628704</v>
          </cell>
          <cell r="E12872">
            <v>141.21728957628704</v>
          </cell>
        </row>
        <row r="12873">
          <cell r="A12873" t="str">
            <v>824354003</v>
          </cell>
          <cell r="B12873" t="str">
            <v>BOGEN KPL. F. STAHLEINHÄNGESCH. B=1400 R=700</v>
          </cell>
          <cell r="C12873">
            <v>11.249999999999998</v>
          </cell>
          <cell r="D12873">
            <v>167.54408957628706</v>
          </cell>
          <cell r="E12873">
            <v>178.79408957628706</v>
          </cell>
        </row>
        <row r="12874">
          <cell r="A12874" t="str">
            <v>824354004</v>
          </cell>
          <cell r="B12874" t="str">
            <v>VERBINGUNGSELEMENT GERADE KPL.GESCHW.F.STAHL</v>
          </cell>
          <cell r="C12874">
            <v>0</v>
          </cell>
          <cell r="D12874">
            <v>151.30000000000001</v>
          </cell>
          <cell r="E12874">
            <v>151.30000000000001</v>
          </cell>
        </row>
        <row r="12875">
          <cell r="A12875" t="str">
            <v>824354005</v>
          </cell>
          <cell r="B12875" t="str">
            <v>BOGEN GESCHWEISST F. STAHLEINHÄNGESCHIENE B=1400</v>
          </cell>
          <cell r="C12875">
            <v>0</v>
          </cell>
          <cell r="D12875">
            <v>450.2</v>
          </cell>
          <cell r="E12875">
            <v>450.2</v>
          </cell>
        </row>
        <row r="12876">
          <cell r="A12876" t="str">
            <v>824354006</v>
          </cell>
          <cell r="B12876" t="str">
            <v>MUFFE M. 6KT MUTTER F. STAHL EINHÄNGESCHIENE</v>
          </cell>
          <cell r="C12876">
            <v>0</v>
          </cell>
          <cell r="D12876">
            <v>13.45</v>
          </cell>
          <cell r="E12876">
            <v>13.45</v>
          </cell>
        </row>
        <row r="12877">
          <cell r="A12877" t="str">
            <v>824354007</v>
          </cell>
          <cell r="B12877" t="str">
            <v xml:space="preserve">VERBINDUNG GERADE KPL. F. STAHL EINHÄNGESCHIENE </v>
          </cell>
          <cell r="C12877">
            <v>8.25</v>
          </cell>
          <cell r="D12877">
            <v>127.26728957628706</v>
          </cell>
          <cell r="E12877">
            <v>135.51728957628706</v>
          </cell>
        </row>
        <row r="12878">
          <cell r="A12878" t="str">
            <v>824354008</v>
          </cell>
          <cell r="B12878" t="str">
            <v>STAHLEINHÄNGESCHIENE - BOGEN -KPL. B=1000 R=400</v>
          </cell>
          <cell r="C12878">
            <v>11.249999999999998</v>
          </cell>
          <cell r="D12878">
            <v>215.64408957628706</v>
          </cell>
          <cell r="E12878">
            <v>226.89408957628706</v>
          </cell>
        </row>
        <row r="12879">
          <cell r="A12879" t="str">
            <v>824354010</v>
          </cell>
          <cell r="B12879" t="str">
            <v>STAHLEINHÄNGESCHIENE - BOGEN - KPL. B=800 R=400</v>
          </cell>
          <cell r="C12879">
            <v>9</v>
          </cell>
          <cell r="D12879">
            <v>178.04390000000001</v>
          </cell>
          <cell r="E12879">
            <v>187.04390000000001</v>
          </cell>
        </row>
        <row r="12880">
          <cell r="A12880" t="str">
            <v>824354011</v>
          </cell>
          <cell r="B12880" t="str">
            <v>BOGEN F. STAHLEINHÄNGESCHIENEE B=800 R=400</v>
          </cell>
          <cell r="C12880">
            <v>0</v>
          </cell>
          <cell r="D12880">
            <v>99.1</v>
          </cell>
          <cell r="E12880">
            <v>99.1</v>
          </cell>
        </row>
        <row r="12881">
          <cell r="A12881" t="str">
            <v>824354012</v>
          </cell>
          <cell r="B12881" t="str">
            <v>BOGEN STAHLEINHÄNGESCHIENE B=1250 R=400 KPL.</v>
          </cell>
          <cell r="C12881">
            <v>8.25</v>
          </cell>
          <cell r="D12881">
            <v>192.14408957628706</v>
          </cell>
          <cell r="E12881">
            <v>200.39408957628706</v>
          </cell>
        </row>
        <row r="12882">
          <cell r="A12882" t="str">
            <v>824354013</v>
          </cell>
          <cell r="B12882" t="str">
            <v>BOGEN GESCHW. KPL. F. STAHLEINHÄNGESCHIENE B=1250</v>
          </cell>
          <cell r="C12882">
            <v>0</v>
          </cell>
          <cell r="D12882">
            <v>113.2</v>
          </cell>
          <cell r="E12882">
            <v>113.2</v>
          </cell>
        </row>
        <row r="12883">
          <cell r="A12883" t="str">
            <v>824354019</v>
          </cell>
          <cell r="B12883" t="str">
            <v>BOGEN GESCHW. FÜR STAHLEINHÄNGSCHIENE B=1000 R=400</v>
          </cell>
          <cell r="C12883">
            <v>0</v>
          </cell>
          <cell r="D12883">
            <v>136.69999999999999</v>
          </cell>
          <cell r="E12883">
            <v>136.69999999999999</v>
          </cell>
        </row>
        <row r="12884">
          <cell r="A12884" t="str">
            <v>824354020</v>
          </cell>
          <cell r="B12884" t="str">
            <v>VERTIKALE SCHWENKSCHIENE MITPNEUMATIK KPL.</v>
          </cell>
          <cell r="C12884">
            <v>77.666666666666671</v>
          </cell>
          <cell r="D12884">
            <v>915.93764778244531</v>
          </cell>
          <cell r="E12884">
            <v>1022.3543144491121</v>
          </cell>
        </row>
        <row r="12885">
          <cell r="A12885" t="str">
            <v>824354021</v>
          </cell>
          <cell r="B12885" t="str">
            <v>RAHMEN KPL. - SCHWEISSTEIL -FÜR VERTIKALE</v>
          </cell>
          <cell r="C12885">
            <v>0</v>
          </cell>
          <cell r="D12885">
            <v>354</v>
          </cell>
          <cell r="E12885">
            <v>354</v>
          </cell>
        </row>
        <row r="12886">
          <cell r="A12886" t="str">
            <v>824354022</v>
          </cell>
          <cell r="B12886" t="str">
            <v>PNEUMATIKSATZ  FÜR VERTIKALESCHWENKSCHIENE</v>
          </cell>
          <cell r="C12886">
            <v>8.3332999999999995</v>
          </cell>
          <cell r="D12886">
            <v>259.38</v>
          </cell>
          <cell r="E12886">
            <v>267.7133</v>
          </cell>
        </row>
        <row r="12887">
          <cell r="A12887" t="str">
            <v>824354030</v>
          </cell>
          <cell r="B12887" t="str">
            <v>BOGEN STAHLEINHÄNGESCHIENE B=1100 R=400 KPL.</v>
          </cell>
          <cell r="C12887">
            <v>8.25</v>
          </cell>
          <cell r="D12887">
            <v>215.64408957628706</v>
          </cell>
          <cell r="E12887">
            <v>223.89408957628706</v>
          </cell>
        </row>
        <row r="12888">
          <cell r="A12888" t="str">
            <v>824354031</v>
          </cell>
          <cell r="B12888" t="str">
            <v>BOGEN GESCHW. KPL. F. STAHLEINHÄNGESCHIENE B=1100</v>
          </cell>
          <cell r="C12888">
            <v>0</v>
          </cell>
          <cell r="D12888">
            <v>136.69999999999999</v>
          </cell>
          <cell r="E12888">
            <v>136.69999999999999</v>
          </cell>
        </row>
        <row r="12889">
          <cell r="A12889" t="str">
            <v>824356001</v>
          </cell>
          <cell r="B12889" t="str">
            <v>LEITBLECH GEBOGEN F. STAHL EINHÄNGESCHIENE</v>
          </cell>
          <cell r="C12889"/>
          <cell r="D12889"/>
          <cell r="E12889"/>
        </row>
        <row r="12890">
          <cell r="A12890" t="str">
            <v>824356002</v>
          </cell>
          <cell r="B12890" t="str">
            <v>LEITBLECH L=261 F. STAHL EINHÄNGESCHIENE</v>
          </cell>
          <cell r="C12890"/>
          <cell r="D12890"/>
          <cell r="E12890"/>
        </row>
        <row r="12891">
          <cell r="A12891" t="str">
            <v>824356003</v>
          </cell>
          <cell r="B12891" t="str">
            <v>L-PROFIL L=2000 F. STAHL EINHÄNGESCHIENE</v>
          </cell>
          <cell r="C12891"/>
          <cell r="D12891"/>
          <cell r="E12891"/>
        </row>
        <row r="12892">
          <cell r="A12892" t="str">
            <v>824356004</v>
          </cell>
          <cell r="B12892" t="str">
            <v>1' ROHR L=1900 F. STAHL EINHÄNGESCHIENE</v>
          </cell>
          <cell r="C12892"/>
          <cell r="D12892"/>
          <cell r="E12892"/>
        </row>
        <row r="12893">
          <cell r="A12893" t="str">
            <v>824356005</v>
          </cell>
          <cell r="B12893" t="str">
            <v>LEITBLECH L=473 F. STAHL EINHÄNGESCHIENE</v>
          </cell>
          <cell r="C12893"/>
          <cell r="D12893"/>
          <cell r="E12893"/>
        </row>
        <row r="12894">
          <cell r="A12894" t="str">
            <v>824356006</v>
          </cell>
          <cell r="B12894" t="str">
            <v>VERBINDUNGSMUFFE L=150 F. STAHL EINHÄNGESCHIENE</v>
          </cell>
          <cell r="C12894">
            <v>0</v>
          </cell>
          <cell r="D12894">
            <v>11.15</v>
          </cell>
          <cell r="E12894">
            <v>11.15</v>
          </cell>
        </row>
        <row r="12895">
          <cell r="A12895" t="str">
            <v>824356007</v>
          </cell>
          <cell r="B12895" t="str">
            <v>LEITBLECH L=108 F. STAHL EINHÄNGESCHIENE</v>
          </cell>
          <cell r="C12895"/>
          <cell r="D12895"/>
          <cell r="E12895"/>
        </row>
        <row r="12896">
          <cell r="A12896" t="str">
            <v>824356008</v>
          </cell>
          <cell r="B12896" t="str">
            <v>FÜHRUNGSSTÜCK F. STAHL EINHÄNGESCHIENE</v>
          </cell>
          <cell r="C12896">
            <v>0</v>
          </cell>
          <cell r="D12896">
            <v>16.899999999999999</v>
          </cell>
          <cell r="E12896">
            <v>16.899999999999999</v>
          </cell>
        </row>
        <row r="12897">
          <cell r="A12897" t="str">
            <v>824356009</v>
          </cell>
          <cell r="B12897" t="str">
            <v>1' ROHR GEBOGEN F. STAHL EINHÄNGESCHIENE</v>
          </cell>
          <cell r="C12897"/>
          <cell r="D12897"/>
          <cell r="E12897"/>
        </row>
        <row r="12898">
          <cell r="A12898" t="str">
            <v>824356010</v>
          </cell>
          <cell r="B12898" t="str">
            <v>L-PROFIL GEBOGEN F. STAHL EINHÄNGESCHIENE</v>
          </cell>
          <cell r="C12898"/>
          <cell r="D12898"/>
          <cell r="E12898"/>
        </row>
        <row r="12899">
          <cell r="A12899" t="str">
            <v>824356011</v>
          </cell>
          <cell r="B12899" t="str">
            <v>VERBINDUNG GERADE GESCHWEISST F.</v>
          </cell>
          <cell r="C12899">
            <v>0</v>
          </cell>
          <cell r="D12899">
            <v>88.6</v>
          </cell>
          <cell r="E12899">
            <v>88.6</v>
          </cell>
        </row>
        <row r="12900">
          <cell r="A12900" t="str">
            <v>824356028</v>
          </cell>
          <cell r="B12900" t="str">
            <v>LAGERSCHALE FÜR VERTIKALE SCHWENKSCHIENE</v>
          </cell>
          <cell r="C12900">
            <v>3.8333333333333335</v>
          </cell>
          <cell r="D12900">
            <v>1.8710803635838982</v>
          </cell>
          <cell r="E12900">
            <v>13.621080363583898</v>
          </cell>
        </row>
        <row r="12901">
          <cell r="A12901" t="str">
            <v>824356033</v>
          </cell>
          <cell r="B12901" t="str">
            <v>GEGENLAGERPLATTE FÜR VERTIKALESCHWENKSCHIENE</v>
          </cell>
          <cell r="C12901">
            <v>0</v>
          </cell>
          <cell r="D12901">
            <v>32.450000000000003</v>
          </cell>
          <cell r="E12901">
            <v>32.450000000000003</v>
          </cell>
        </row>
        <row r="12902">
          <cell r="A12902" t="str">
            <v>824356035</v>
          </cell>
          <cell r="B12902" t="str">
            <v>KAMMBLECH FÜR VERTIKALE SCHWENKSCHIENE</v>
          </cell>
          <cell r="C12902">
            <v>0</v>
          </cell>
          <cell r="D12902">
            <v>25</v>
          </cell>
          <cell r="E12902">
            <v>25</v>
          </cell>
        </row>
        <row r="12903">
          <cell r="A12903" t="str">
            <v>824356036</v>
          </cell>
          <cell r="B12903" t="str">
            <v>ALUPROFIL AP110 - L=1645  FÜR VERTIKALE</v>
          </cell>
          <cell r="C12903">
            <v>2.5</v>
          </cell>
          <cell r="D12903">
            <v>11.679500000000001</v>
          </cell>
          <cell r="E12903">
            <v>14.179500000000001</v>
          </cell>
        </row>
        <row r="12904">
          <cell r="A12904" t="str">
            <v>824356037</v>
          </cell>
          <cell r="B12904" t="str">
            <v>ALUPROFIL AP110 - L=520  FÜR VERTIKALE</v>
          </cell>
          <cell r="C12904">
            <v>5</v>
          </cell>
          <cell r="D12904">
            <v>3.6920000000000002</v>
          </cell>
          <cell r="E12904">
            <v>8.6920000000000002</v>
          </cell>
        </row>
        <row r="12905">
          <cell r="A12905" t="str">
            <v>824356038</v>
          </cell>
          <cell r="B12905" t="str">
            <v>SCHALTBLECH LINKS FÜR VERTIKALSCHWENKSCHIENE</v>
          </cell>
          <cell r="C12905">
            <v>0</v>
          </cell>
          <cell r="D12905">
            <v>35</v>
          </cell>
          <cell r="E12905">
            <v>35</v>
          </cell>
        </row>
        <row r="12906">
          <cell r="A12906" t="str">
            <v>824356039</v>
          </cell>
          <cell r="B12906" t="str">
            <v>SCHALTBLECH RECHTS FÜR VERTIKAL SCHWENKSCHIENE</v>
          </cell>
          <cell r="C12906">
            <v>0</v>
          </cell>
          <cell r="D12906">
            <v>35</v>
          </cell>
          <cell r="E12906">
            <v>35</v>
          </cell>
        </row>
        <row r="12907">
          <cell r="A12907" t="str">
            <v>824356041</v>
          </cell>
          <cell r="B12907" t="str">
            <v>SCHALTHEBEL FÜR VERTIKALE SCHWENKSCHIENE</v>
          </cell>
          <cell r="C12907">
            <v>0</v>
          </cell>
          <cell r="D12907">
            <v>4.33</v>
          </cell>
          <cell r="E12907">
            <v>4.33</v>
          </cell>
        </row>
        <row r="12908">
          <cell r="A12908" t="str">
            <v>824374001</v>
          </cell>
          <cell r="B12908" t="str">
            <v>LADETELESKOP AUSSCHUBRAHMEN 17/10M</v>
          </cell>
          <cell r="C12908">
            <v>0</v>
          </cell>
          <cell r="D12908">
            <v>21666.67</v>
          </cell>
          <cell r="E12908">
            <v>21666.67</v>
          </cell>
        </row>
        <row r="12909">
          <cell r="A12909" t="str">
            <v>824374002</v>
          </cell>
          <cell r="B12909" t="str">
            <v>PORTALE  FÜR LADETELESKOP  17/10M</v>
          </cell>
          <cell r="C12909">
            <v>0</v>
          </cell>
          <cell r="D12909">
            <v>13333.33</v>
          </cell>
          <cell r="E12909">
            <v>13333.33</v>
          </cell>
        </row>
        <row r="12910">
          <cell r="A12910" t="str">
            <v>824374101</v>
          </cell>
          <cell r="B12910" t="str">
            <v>SCHALT-/STOSSLEISTE FÜR LADETELESKOP KPL.</v>
          </cell>
          <cell r="C12910">
            <v>5</v>
          </cell>
          <cell r="D12910">
            <v>479.57279999999997</v>
          </cell>
          <cell r="E12910">
            <v>484.57280000000003</v>
          </cell>
        </row>
        <row r="12911">
          <cell r="A12911" t="str">
            <v>824376001</v>
          </cell>
          <cell r="B12911" t="str">
            <v>WINKEL FÜR SCHALT-/STOSSLEISTE LADETELESKOP</v>
          </cell>
          <cell r="C12911">
            <v>0</v>
          </cell>
          <cell r="D12911">
            <v>45</v>
          </cell>
          <cell r="E12911">
            <v>45</v>
          </cell>
        </row>
        <row r="12912">
          <cell r="A12912" t="str">
            <v>824414001</v>
          </cell>
          <cell r="B12912" t="str">
            <v>HANDSCHALTUNG GERADE F. SCHENKELWEICHE (VARIABEL)</v>
          </cell>
          <cell r="C12912">
            <v>7.5</v>
          </cell>
          <cell r="D12912">
            <v>7.4644298667902005</v>
          </cell>
          <cell r="E12912">
            <v>24.964429866790198</v>
          </cell>
        </row>
        <row r="12913">
          <cell r="A12913" t="str">
            <v>824414002</v>
          </cell>
          <cell r="B12913" t="str">
            <v>HANDSCHALTUNG SCHRÄG F. SCHENKELWEICHE (VARIABEL)</v>
          </cell>
          <cell r="C12913">
            <v>7.5</v>
          </cell>
          <cell r="D12913">
            <v>7.4644298667902005</v>
          </cell>
          <cell r="E12913">
            <v>24.964429866790198</v>
          </cell>
        </row>
        <row r="12914">
          <cell r="A12914" t="str">
            <v>824414003</v>
          </cell>
          <cell r="B12914" t="str">
            <v>ALU-WEICHE SW-R GRUNDKÖRPER MIT HANDSCHALTUNG</v>
          </cell>
          <cell r="C12914">
            <v>20.75</v>
          </cell>
          <cell r="D12914">
            <v>62.91</v>
          </cell>
          <cell r="E12914">
            <v>100.16</v>
          </cell>
        </row>
        <row r="12915">
          <cell r="A12915" t="str">
            <v>824414004</v>
          </cell>
          <cell r="B12915" t="str">
            <v>ALU-WEICHE SW-L GRUNDKÖRPER MIT HANDSCHALTUNG</v>
          </cell>
          <cell r="C12915">
            <v>20.75</v>
          </cell>
          <cell r="D12915">
            <v>62.91</v>
          </cell>
          <cell r="E12915">
            <v>100.16</v>
          </cell>
        </row>
        <row r="12916">
          <cell r="A12916" t="str">
            <v>824414005</v>
          </cell>
          <cell r="B12916" t="str">
            <v>ALU WEICHE SW-R GRUNDKÖRPER MIT HANDSCHALTUNG</v>
          </cell>
          <cell r="C12916">
            <v>19.25</v>
          </cell>
          <cell r="D12916">
            <v>43.204312219083576</v>
          </cell>
          <cell r="E12916">
            <v>78.954312219083576</v>
          </cell>
        </row>
        <row r="12917">
          <cell r="A12917" t="str">
            <v>824414006</v>
          </cell>
          <cell r="B12917" t="str">
            <v>ALU-WEICHE SW-L GRUNDKÖRPER MIT HANDSCHALTUNG</v>
          </cell>
          <cell r="C12917">
            <v>19.25</v>
          </cell>
          <cell r="D12917">
            <v>43.204312219083576</v>
          </cell>
          <cell r="E12917">
            <v>78.954312219083576</v>
          </cell>
        </row>
        <row r="12918">
          <cell r="A12918" t="str">
            <v>824414007</v>
          </cell>
          <cell r="B12918" t="str">
            <v>ALU WEICHE DSW GRUNDKÖRPER MIT HANDSCHALTUNG</v>
          </cell>
          <cell r="C12918">
            <v>20.25</v>
          </cell>
          <cell r="D12918">
            <v>67.881752943713266</v>
          </cell>
          <cell r="E12918">
            <v>105.63175294371328</v>
          </cell>
        </row>
        <row r="12919">
          <cell r="A12919" t="str">
            <v>824416004</v>
          </cell>
          <cell r="B12919" t="str">
            <v>SCHUBSTANGE HANDSCHALTUNG SW GERADE L=150mm</v>
          </cell>
          <cell r="C12919">
            <v>0</v>
          </cell>
          <cell r="D12919">
            <v>1.9</v>
          </cell>
          <cell r="E12919">
            <v>1.9</v>
          </cell>
        </row>
        <row r="12920">
          <cell r="A12920" t="str">
            <v>824416005</v>
          </cell>
          <cell r="B12920" t="str">
            <v>AUSLEGER HANDSCHALTUNG SW GERADE L=115MM</v>
          </cell>
          <cell r="C12920">
            <v>0</v>
          </cell>
          <cell r="D12920">
            <v>4.1500000000000004</v>
          </cell>
          <cell r="E12920">
            <v>4.1500000000000004</v>
          </cell>
        </row>
        <row r="12921">
          <cell r="A12921" t="str">
            <v>824416006</v>
          </cell>
          <cell r="B12921" t="str">
            <v>SCHUBSTANGE HANDSCHALTUNG SW/DSW SCHRÄG L=190mm</v>
          </cell>
          <cell r="C12921">
            <v>0</v>
          </cell>
          <cell r="D12921">
            <v>1.9</v>
          </cell>
          <cell r="E12921">
            <v>1.9</v>
          </cell>
        </row>
        <row r="12922">
          <cell r="A12922" t="str">
            <v>824416007</v>
          </cell>
          <cell r="B12922" t="str">
            <v>AUSLEGER HANDSCHALTUNG SW/DSW SCHRÄG L=96mm</v>
          </cell>
          <cell r="C12922">
            <v>0</v>
          </cell>
          <cell r="D12922">
            <v>4.1500000000000004</v>
          </cell>
          <cell r="E12922">
            <v>4.1500000000000004</v>
          </cell>
        </row>
        <row r="12923">
          <cell r="A12923" t="str">
            <v>824416008</v>
          </cell>
          <cell r="B12923" t="str">
            <v>SCHALTHEBEL HANDSCHALTUNGL=562MM</v>
          </cell>
          <cell r="C12923">
            <v>0</v>
          </cell>
          <cell r="D12923">
            <v>9.1999999999999993</v>
          </cell>
          <cell r="E12923">
            <v>9.1999999999999993</v>
          </cell>
        </row>
        <row r="12924">
          <cell r="A12924" t="str">
            <v>824602001</v>
          </cell>
          <cell r="B12924" t="str">
            <v>SCHWENKSCHIENE F. ROLLTORE, KPL. EL =730</v>
          </cell>
          <cell r="C12924">
            <v>3</v>
          </cell>
          <cell r="D12924">
            <v>1046.43</v>
          </cell>
          <cell r="E12924">
            <v>1046.43</v>
          </cell>
        </row>
        <row r="12925">
          <cell r="A12925" t="str">
            <v>824602002</v>
          </cell>
          <cell r="B12925" t="str">
            <v>ALU-SCHWENKSCHIENE KPL. F. FLÜGELTÜR</v>
          </cell>
          <cell r="C12925">
            <v>29.333333333333332</v>
          </cell>
          <cell r="D12925">
            <v>88.475332492455962</v>
          </cell>
          <cell r="E12925">
            <v>141.14199915912263</v>
          </cell>
        </row>
        <row r="12926">
          <cell r="A12926" t="str">
            <v>824604001</v>
          </cell>
          <cell r="B12926" t="str">
            <v>SCHWENKSCHIENE F. SCHIEBETÜR LINKS 450, KPL.</v>
          </cell>
          <cell r="C12926">
            <v>0</v>
          </cell>
          <cell r="D12926">
            <v>197.3</v>
          </cell>
          <cell r="E12926">
            <v>197.3</v>
          </cell>
        </row>
        <row r="12927">
          <cell r="A12927" t="str">
            <v>824604002</v>
          </cell>
          <cell r="B12927" t="str">
            <v>SCHWENKSCHIENE F. SCHIEBETÜR RECHTS 450, KPL.</v>
          </cell>
          <cell r="C12927">
            <v>0</v>
          </cell>
          <cell r="D12927">
            <v>189.5</v>
          </cell>
          <cell r="E12927">
            <v>189.5</v>
          </cell>
        </row>
        <row r="12928">
          <cell r="A12928" t="str">
            <v>824604005</v>
          </cell>
          <cell r="B12928" t="str">
            <v>SCHWENKSCHIENE 700-2000 FÜR FLÜGELTÜRE RECHTS</v>
          </cell>
          <cell r="C12928">
            <v>0</v>
          </cell>
          <cell r="D12928">
            <v>106.3</v>
          </cell>
          <cell r="E12928">
            <v>106.3</v>
          </cell>
        </row>
        <row r="12929">
          <cell r="A12929" t="str">
            <v>824604007</v>
          </cell>
          <cell r="B12929" t="str">
            <v>SCHWENKSCHIENE FÜR ROLLTOR</v>
          </cell>
          <cell r="C12929">
            <v>0</v>
          </cell>
          <cell r="D12929">
            <v>142.5</v>
          </cell>
          <cell r="E12929">
            <v>142.5</v>
          </cell>
        </row>
        <row r="12930">
          <cell r="A12930" t="str">
            <v>824604008</v>
          </cell>
          <cell r="B12930" t="str">
            <v>SCHWENKSCHIENE F. SCHIEBETÜR LINKS PNEUM. - 450,</v>
          </cell>
          <cell r="C12930">
            <v>20</v>
          </cell>
          <cell r="D12930">
            <v>388.22</v>
          </cell>
          <cell r="E12930">
            <v>408.22</v>
          </cell>
        </row>
        <row r="12931">
          <cell r="A12931" t="str">
            <v>824604009</v>
          </cell>
          <cell r="B12931" t="str">
            <v>SCHWENKSCHIENE F. SCHIEBETÜR RECHTS PNEUM. - 450,</v>
          </cell>
          <cell r="C12931">
            <v>20</v>
          </cell>
          <cell r="D12931">
            <v>262.76799165413894</v>
          </cell>
          <cell r="E12931">
            <v>282.76799165413894</v>
          </cell>
        </row>
        <row r="12932">
          <cell r="A12932" t="str">
            <v>824604010</v>
          </cell>
          <cell r="B12932" t="str">
            <v>SCHWENKSCHIENE 700-2000 FÜR FLÜGELTÜRE LINKS</v>
          </cell>
          <cell r="C12932">
            <v>0</v>
          </cell>
          <cell r="D12932">
            <v>490</v>
          </cell>
          <cell r="E12932">
            <v>490</v>
          </cell>
        </row>
        <row r="12933">
          <cell r="A12933" t="str">
            <v>824604011</v>
          </cell>
          <cell r="B12933" t="str">
            <v>SCHWENKSCHIENE FÜR SCHIEBETÜRE LINKS 450, KPL.</v>
          </cell>
          <cell r="C12933">
            <v>0</v>
          </cell>
          <cell r="D12933">
            <v>215.3</v>
          </cell>
          <cell r="E12933">
            <v>215.3</v>
          </cell>
        </row>
        <row r="12934">
          <cell r="A12934" t="str">
            <v>824604012</v>
          </cell>
          <cell r="B12934" t="str">
            <v>SCHWENKSCHIENE FÜR SCHIEBETÜRE RECHTS 450, KPL.</v>
          </cell>
          <cell r="C12934">
            <v>0</v>
          </cell>
          <cell r="D12934">
            <v>125.8</v>
          </cell>
          <cell r="E12934">
            <v>125.8</v>
          </cell>
        </row>
        <row r="12935">
          <cell r="A12935" t="str">
            <v>824604012_5018</v>
          </cell>
          <cell r="B12935" t="str">
            <v>SCHWENKSCHIENE FÜR SCHIEBETÜRE RECHTS 450, KPL.</v>
          </cell>
          <cell r="C12935">
            <v>12.5</v>
          </cell>
          <cell r="D12935">
            <v>100.14</v>
          </cell>
          <cell r="E12935">
            <v>112.64</v>
          </cell>
        </row>
        <row r="12936">
          <cell r="A12936" t="str">
            <v>824604013</v>
          </cell>
          <cell r="B12936" t="str">
            <v>GRUNDKÖRPER RECHTS FÜR SCHWENKSCHIENE 450 M.</v>
          </cell>
          <cell r="C12936">
            <v>0</v>
          </cell>
          <cell r="D12936">
            <v>58.7</v>
          </cell>
          <cell r="E12936">
            <v>58.7</v>
          </cell>
        </row>
        <row r="12937">
          <cell r="A12937" t="str">
            <v>824604014</v>
          </cell>
          <cell r="B12937" t="str">
            <v>GRUNDKÖRPER LINKS FÜR SCHWENKSCHIENE 450 M.</v>
          </cell>
          <cell r="C12937">
            <v>0</v>
          </cell>
          <cell r="D12937">
            <v>58.7</v>
          </cell>
          <cell r="E12937">
            <v>58.7</v>
          </cell>
        </row>
        <row r="12938">
          <cell r="A12938" t="str">
            <v>824604015</v>
          </cell>
          <cell r="B12938" t="str">
            <v>GRUNDKÖRPER RECHTS FÜR SCHWENKSCHIENE 450</v>
          </cell>
          <cell r="C12938">
            <v>0</v>
          </cell>
          <cell r="D12938">
            <v>127.2</v>
          </cell>
          <cell r="E12938">
            <v>127.2</v>
          </cell>
        </row>
        <row r="12939">
          <cell r="A12939" t="str">
            <v>824604016</v>
          </cell>
          <cell r="B12939" t="str">
            <v>GRUNDKÖRPER LINKS FÜR SCHWENKSCHIENE 450</v>
          </cell>
          <cell r="C12939">
            <v>0</v>
          </cell>
          <cell r="D12939">
            <v>188.25</v>
          </cell>
          <cell r="E12939">
            <v>188.25</v>
          </cell>
        </row>
        <row r="12940">
          <cell r="A12940" t="str">
            <v>824604026</v>
          </cell>
          <cell r="B12940" t="str">
            <v>SCHWENKSCHIENE F. ROLLTOR OHNE RAD UND FEDER</v>
          </cell>
          <cell r="C12940">
            <v>0</v>
          </cell>
          <cell r="D12940">
            <v>555.54999999999995</v>
          </cell>
          <cell r="E12940">
            <v>555.54999999999995</v>
          </cell>
        </row>
        <row r="12941">
          <cell r="A12941" t="str">
            <v>824604030</v>
          </cell>
          <cell r="B12941" t="str">
            <v>ANSCHLUSS KPL. SCHWENKSCHIENE SCHIEBETÜR AUF AP110</v>
          </cell>
          <cell r="C12941">
            <v>0</v>
          </cell>
          <cell r="D12941">
            <v>11.149465504352831</v>
          </cell>
          <cell r="E12941">
            <v>11.149465504352831</v>
          </cell>
        </row>
        <row r="12942">
          <cell r="A12942" t="str">
            <v>824604031</v>
          </cell>
          <cell r="B12942" t="str">
            <v>ANSCHLUSS KPL. SCHWENKSCHIENE SCHIEBETÜR AUF ST</v>
          </cell>
          <cell r="C12942"/>
          <cell r="D12942">
            <v>4.8144999999999998</v>
          </cell>
          <cell r="E12942">
            <v>4.8144999999999998</v>
          </cell>
        </row>
        <row r="12943">
          <cell r="A12943" t="str">
            <v>824604032</v>
          </cell>
          <cell r="B12943" t="str">
            <v>ANSCHLUSS KPL. SCHWENKSCHIENE SCHIEBETÜR AUF</v>
          </cell>
          <cell r="C12943"/>
          <cell r="D12943">
            <v>39.1006</v>
          </cell>
          <cell r="E12943">
            <v>39.1006</v>
          </cell>
        </row>
        <row r="12944">
          <cell r="A12944" t="str">
            <v>824604033</v>
          </cell>
          <cell r="B12944" t="str">
            <v>SENSORIK KPL. FÜR SCHWENKSCHIENE SCHIEBETÜR</v>
          </cell>
          <cell r="C12944">
            <v>0</v>
          </cell>
          <cell r="D12944">
            <v>22.63450194391562</v>
          </cell>
          <cell r="E12944">
            <v>22.63450194391562</v>
          </cell>
        </row>
        <row r="12945">
          <cell r="A12945" t="str">
            <v>824606017</v>
          </cell>
          <cell r="B12945" t="str">
            <v>FEDERBEFESTIGUNG - SCHWENKSCHIENE F. ROLLTOR</v>
          </cell>
          <cell r="C12945">
            <v>0</v>
          </cell>
          <cell r="D12945">
            <v>9.4600000000000009</v>
          </cell>
          <cell r="E12945">
            <v>9.4600000000000009</v>
          </cell>
        </row>
        <row r="12946">
          <cell r="A12946" t="str">
            <v>824606019</v>
          </cell>
          <cell r="B12946" t="str">
            <v>HEBEL - SCHWENKSCHIENE F. ROLLTOR</v>
          </cell>
          <cell r="C12946">
            <v>0</v>
          </cell>
          <cell r="D12946">
            <v>46.02</v>
          </cell>
          <cell r="E12946">
            <v>46.02</v>
          </cell>
        </row>
        <row r="12947">
          <cell r="A12947" t="str">
            <v>824606020</v>
          </cell>
          <cell r="B12947" t="str">
            <v>ROLLENHALTER - SCHWENKSCHIENE F. ROLLTOR</v>
          </cell>
          <cell r="C12947">
            <v>0</v>
          </cell>
          <cell r="D12947">
            <v>9.1999999999999993</v>
          </cell>
          <cell r="E12947">
            <v>9.1999999999999993</v>
          </cell>
        </row>
        <row r="12948">
          <cell r="A12948" t="str">
            <v>824606021</v>
          </cell>
          <cell r="B12948" t="str">
            <v>SONDERSCHRAUBTRÄGER - SCHWENKSCHIENE F. ROLLTOR</v>
          </cell>
          <cell r="C12948">
            <v>0</v>
          </cell>
          <cell r="D12948">
            <v>17.899999999999999</v>
          </cell>
          <cell r="E12948">
            <v>17.899999999999999</v>
          </cell>
        </row>
        <row r="12949">
          <cell r="A12949" t="str">
            <v>824606022</v>
          </cell>
          <cell r="B12949" t="str">
            <v>BUCHSE FÜR SCHWENKSCHIENE</v>
          </cell>
          <cell r="C12949">
            <v>0</v>
          </cell>
          <cell r="D12949">
            <v>1.39</v>
          </cell>
          <cell r="E12949">
            <v>1.39</v>
          </cell>
        </row>
        <row r="12950">
          <cell r="A12950" t="str">
            <v>824606023</v>
          </cell>
          <cell r="B12950" t="str">
            <v>ZYLINDERHALTER FÜR SCHWENKSCHIENE</v>
          </cell>
          <cell r="C12950">
            <v>0</v>
          </cell>
          <cell r="D12950">
            <v>40.159999999999997</v>
          </cell>
          <cell r="E12950">
            <v>40.159999999999997</v>
          </cell>
        </row>
        <row r="12951">
          <cell r="A12951" t="str">
            <v>824606024</v>
          </cell>
          <cell r="B12951" t="str">
            <v>GRUNDKÖRPER LINKS  FÜR SCHWENKSCHIENE</v>
          </cell>
          <cell r="C12951"/>
          <cell r="D12951">
            <v>9.5</v>
          </cell>
          <cell r="E12951">
            <v>9.5</v>
          </cell>
        </row>
        <row r="12952">
          <cell r="A12952" t="str">
            <v>824606025</v>
          </cell>
          <cell r="B12952" t="str">
            <v>GRUNDKÖRPER RECHTS FÜR SCHWENKSCHIENE</v>
          </cell>
          <cell r="C12952">
            <v>0</v>
          </cell>
          <cell r="D12952">
            <v>54.2</v>
          </cell>
          <cell r="E12952">
            <v>54.2</v>
          </cell>
        </row>
        <row r="12953">
          <cell r="A12953" t="str">
            <v>824606030</v>
          </cell>
          <cell r="B12953" t="str">
            <v>SCHWENKTEIL F. ALU-SCHWENKSCHIENE</v>
          </cell>
          <cell r="C12953">
            <v>1.5</v>
          </cell>
          <cell r="D12953">
            <v>1.02172</v>
          </cell>
          <cell r="E12953">
            <v>7.5217200000000002</v>
          </cell>
        </row>
        <row r="12954">
          <cell r="A12954" t="str">
            <v>824606031</v>
          </cell>
          <cell r="B12954" t="str">
            <v>ANSCHLUSS F. ALU-SCHWENKSCHIENE</v>
          </cell>
          <cell r="C12954">
            <v>2.7500000000000004</v>
          </cell>
          <cell r="D12954">
            <v>1.8067</v>
          </cell>
          <cell r="E12954">
            <v>9.9733666666666672</v>
          </cell>
        </row>
        <row r="12955">
          <cell r="A12955" t="str">
            <v>824606032</v>
          </cell>
          <cell r="B12955" t="str">
            <v>WINKEL F. ALU-SCHWENKSCHIENE</v>
          </cell>
          <cell r="C12955">
            <v>0</v>
          </cell>
          <cell r="D12955">
            <v>2.81</v>
          </cell>
          <cell r="E12955">
            <v>2.81</v>
          </cell>
        </row>
        <row r="12956">
          <cell r="A12956" t="str">
            <v>824606033</v>
          </cell>
          <cell r="B12956" t="str">
            <v>LAGER F. ALU-SCHWENKSCHIENE</v>
          </cell>
          <cell r="C12956">
            <v>0</v>
          </cell>
          <cell r="D12956">
            <v>10.23</v>
          </cell>
          <cell r="E12956">
            <v>10.23</v>
          </cell>
        </row>
        <row r="12957">
          <cell r="A12957" t="str">
            <v>824606034</v>
          </cell>
          <cell r="B12957" t="str">
            <v>PLATTE F. ALU-SCHWENKSCHIENE</v>
          </cell>
          <cell r="C12957">
            <v>0</v>
          </cell>
          <cell r="D12957">
            <v>3.58</v>
          </cell>
          <cell r="E12957">
            <v>3.58</v>
          </cell>
        </row>
        <row r="12958">
          <cell r="A12958" t="str">
            <v>824606035</v>
          </cell>
          <cell r="B12958" t="str">
            <v>AUFLAGE F. ALU-SCHWENKSCHIENE</v>
          </cell>
          <cell r="C12958">
            <v>0</v>
          </cell>
          <cell r="D12958">
            <v>8.2799999999999994</v>
          </cell>
          <cell r="E12958">
            <v>8.2799999999999994</v>
          </cell>
        </row>
        <row r="12959">
          <cell r="A12959" t="str">
            <v>824606036</v>
          </cell>
          <cell r="B12959" t="str">
            <v>DRUCKSTÜCK F. ALU-SCHWENKSCHIENE</v>
          </cell>
          <cell r="C12959">
            <v>2.666666666666667</v>
          </cell>
          <cell r="D12959">
            <v>0.77668451218547196</v>
          </cell>
          <cell r="E12959">
            <v>11.360017845518804</v>
          </cell>
        </row>
        <row r="12960">
          <cell r="A12960" t="str">
            <v>824606037</v>
          </cell>
          <cell r="B12960" t="str">
            <v>DISTANZROHR F. ALU-SCHWENKSCHIENE</v>
          </cell>
          <cell r="C12960">
            <v>0</v>
          </cell>
          <cell r="D12960">
            <v>2.81</v>
          </cell>
          <cell r="E12960">
            <v>2.81</v>
          </cell>
        </row>
        <row r="12961">
          <cell r="A12961" t="str">
            <v>824606038</v>
          </cell>
          <cell r="B12961" t="str">
            <v>ZWISCHENPLATTE F. SCHWENKSCHIENE 450</v>
          </cell>
          <cell r="C12961"/>
          <cell r="D12961"/>
          <cell r="E12961"/>
        </row>
        <row r="12962">
          <cell r="A12962" t="str">
            <v>824606039</v>
          </cell>
          <cell r="B12962" t="str">
            <v>DISTANZSTIFT FÜR SCHWENKSCHIENE 450</v>
          </cell>
          <cell r="C12962"/>
          <cell r="D12962"/>
          <cell r="E12962"/>
        </row>
        <row r="12963">
          <cell r="A12963" t="str">
            <v>824606040</v>
          </cell>
          <cell r="B12963" t="str">
            <v>AUFNAHME FÜR SCHWENKSCHIENE 450</v>
          </cell>
          <cell r="C12963">
            <v>0</v>
          </cell>
          <cell r="D12963">
            <v>0.01</v>
          </cell>
          <cell r="E12963">
            <v>0.01</v>
          </cell>
        </row>
        <row r="12964">
          <cell r="A12964" t="str">
            <v>824606041</v>
          </cell>
          <cell r="B12964" t="str">
            <v>TRÄGERROHR FÜR SCHWENKSCHIENE 450</v>
          </cell>
          <cell r="C12964"/>
          <cell r="D12964"/>
          <cell r="E12964"/>
        </row>
        <row r="12965">
          <cell r="A12965" t="str">
            <v>824606042</v>
          </cell>
          <cell r="B12965" t="str">
            <v>AUFNAHMESTIFT FÜR RÜCKHOLFEDER F. SCHWENKSCHIENE</v>
          </cell>
          <cell r="C12965"/>
          <cell r="D12965"/>
          <cell r="E12965"/>
        </row>
        <row r="12966">
          <cell r="A12966" t="str">
            <v>824606043</v>
          </cell>
          <cell r="B12966" t="str">
            <v>SCHWENKPLATTE F. SCHWENKSCHIENE 450</v>
          </cell>
          <cell r="C12966"/>
          <cell r="D12966"/>
          <cell r="E12966"/>
        </row>
        <row r="12967">
          <cell r="A12967" t="str">
            <v>824606044</v>
          </cell>
          <cell r="B12967" t="str">
            <v>FÜHRUNGSSTIFT F. SCHWENKSCHIENE 450</v>
          </cell>
          <cell r="C12967"/>
          <cell r="D12967"/>
          <cell r="E12967"/>
        </row>
        <row r="12968">
          <cell r="A12968" t="str">
            <v>824606045</v>
          </cell>
          <cell r="B12968" t="str">
            <v>FÜHRUNGSROHR F. SCHWENKSCHIENE450</v>
          </cell>
          <cell r="C12968"/>
          <cell r="D12968"/>
          <cell r="E12968"/>
        </row>
        <row r="12969">
          <cell r="A12969" t="str">
            <v>824606046</v>
          </cell>
          <cell r="B12969" t="str">
            <v>RADAUFNAHME F. SCHWENKSCHIENE4450</v>
          </cell>
          <cell r="C12969"/>
          <cell r="D12969"/>
          <cell r="E12969"/>
        </row>
        <row r="12970">
          <cell r="A12970" t="str">
            <v>824606047</v>
          </cell>
          <cell r="B12970" t="str">
            <v>ANSCHLAG GROSS LINKS F. SCHWENKSCHIENE 450</v>
          </cell>
          <cell r="C12970"/>
          <cell r="D12970"/>
          <cell r="E12970"/>
        </row>
        <row r="12971">
          <cell r="A12971" t="str">
            <v>824606048</v>
          </cell>
          <cell r="B12971" t="str">
            <v>ANSCHLAG F. SCHWENKSCHIENE 450</v>
          </cell>
          <cell r="C12971"/>
          <cell r="D12971"/>
          <cell r="E12971"/>
        </row>
        <row r="12972">
          <cell r="A12972" t="str">
            <v>824606049</v>
          </cell>
          <cell r="B12972" t="str">
            <v>WINKEL FÜR AUSFAHRT LINKS F. SCHWENKSCHIENE 450</v>
          </cell>
          <cell r="C12972"/>
          <cell r="D12972"/>
          <cell r="E12972"/>
        </row>
        <row r="12973">
          <cell r="A12973" t="str">
            <v>824606050</v>
          </cell>
          <cell r="B12973" t="str">
            <v>WINKEL FÜR SCHWENKELEMENT LINKS F. SCHWENKSCHIENE</v>
          </cell>
          <cell r="C12973"/>
          <cell r="D12973"/>
          <cell r="E12973"/>
        </row>
        <row r="12974">
          <cell r="A12974" t="str">
            <v>824606051</v>
          </cell>
          <cell r="B12974" t="str">
            <v>WINKEL FÜR EINFAHRT LINKS F. SCHWENKSCHIENE 450</v>
          </cell>
          <cell r="C12974"/>
          <cell r="D12974"/>
          <cell r="E12974"/>
        </row>
        <row r="12975">
          <cell r="A12975" t="str">
            <v>824606052</v>
          </cell>
          <cell r="B12975" t="str">
            <v>PLATTE FÜR GRENZTASTER F. SCHWENKSCHIENE 450</v>
          </cell>
          <cell r="C12975">
            <v>0</v>
          </cell>
          <cell r="D12975">
            <v>7.67</v>
          </cell>
          <cell r="E12975">
            <v>7.67</v>
          </cell>
        </row>
        <row r="12976">
          <cell r="A12976" t="str">
            <v>824606053</v>
          </cell>
          <cell r="B12976" t="str">
            <v>WINKEL FÜR AUSFAHRT RECHTS F. SCHWENKSCHIENE 450</v>
          </cell>
          <cell r="C12976"/>
          <cell r="D12976"/>
          <cell r="E12976"/>
        </row>
        <row r="12977">
          <cell r="A12977" t="str">
            <v>824606054</v>
          </cell>
          <cell r="B12977" t="str">
            <v>WINKEL FÜR SCHWENKELEMENT RECHTS F.</v>
          </cell>
          <cell r="C12977"/>
          <cell r="D12977"/>
          <cell r="E12977"/>
        </row>
        <row r="12978">
          <cell r="A12978" t="str">
            <v>824606055</v>
          </cell>
          <cell r="B12978" t="str">
            <v>WINKEL FÜR EINFAHRT RECHTS F. SCHWENKSCHIENE 450</v>
          </cell>
          <cell r="C12978"/>
          <cell r="D12978"/>
          <cell r="E12978"/>
        </row>
        <row r="12979">
          <cell r="A12979" t="str">
            <v>824606056</v>
          </cell>
          <cell r="B12979" t="str">
            <v>BOLZENAUFNAHME F. SCHWENKSCHIENE FLÜGELTÜRE</v>
          </cell>
          <cell r="C12979">
            <v>0</v>
          </cell>
          <cell r="D12979">
            <v>6.14</v>
          </cell>
          <cell r="E12979">
            <v>6.14</v>
          </cell>
        </row>
        <row r="12980">
          <cell r="A12980" t="str">
            <v>824606080</v>
          </cell>
          <cell r="B12980" t="str">
            <v>PLATTE FÜR ANSCHLUSS SCHWENKSCHIENE SCHIEBETÜRE-</v>
          </cell>
          <cell r="C12980">
            <v>0</v>
          </cell>
          <cell r="D12980">
            <v>4</v>
          </cell>
          <cell r="E12980">
            <v>4</v>
          </cell>
        </row>
        <row r="12981">
          <cell r="A12981" t="str">
            <v>824606081</v>
          </cell>
          <cell r="B12981" t="str">
            <v>ROHR FÜR ANSCHLUSS SCHWENKSCHIENE SCHIEBETÜRE-</v>
          </cell>
          <cell r="C12981">
            <v>0</v>
          </cell>
          <cell r="D12981">
            <v>7.5</v>
          </cell>
          <cell r="E12981">
            <v>7.5</v>
          </cell>
        </row>
        <row r="12982">
          <cell r="A12982" t="str">
            <v>824606082</v>
          </cell>
          <cell r="B12982" t="str">
            <v>STOPFEN FÜR 1"-ROHR F. ANSCHLUSS</v>
          </cell>
          <cell r="C12982">
            <v>0</v>
          </cell>
          <cell r="D12982">
            <v>3</v>
          </cell>
          <cell r="E12982">
            <v>3</v>
          </cell>
        </row>
        <row r="12983">
          <cell r="A12983" t="str">
            <v>824606083</v>
          </cell>
          <cell r="B12983" t="str">
            <v>ANSCHLAG GROSS RECHTS F. SCHWENKSCHIENE 450</v>
          </cell>
          <cell r="C12983"/>
          <cell r="D12983"/>
          <cell r="E12983"/>
        </row>
        <row r="12984">
          <cell r="A12984" t="str">
            <v>824606084</v>
          </cell>
          <cell r="B12984" t="str">
            <v>6-KT DISTANZSTAB F. ANSCHLUSS SCHWENKSCHIENE</v>
          </cell>
          <cell r="C12984">
            <v>0</v>
          </cell>
          <cell r="D12984">
            <v>18</v>
          </cell>
          <cell r="E12984">
            <v>18</v>
          </cell>
        </row>
        <row r="12985">
          <cell r="A12985" t="str">
            <v>824704001</v>
          </cell>
          <cell r="B12985" t="str">
            <v>WARTUNGSEINHEIT VARIANTE A KPL.M. KLEMMKASTEN</v>
          </cell>
          <cell r="C12985">
            <v>22.5</v>
          </cell>
          <cell r="D12985">
            <v>342.48867105173167</v>
          </cell>
          <cell r="E12985">
            <v>367.48867105173161</v>
          </cell>
        </row>
        <row r="12986">
          <cell r="A12986" t="str">
            <v>824704002</v>
          </cell>
          <cell r="B12986" t="str">
            <v>WARTUNGSEINHEIT VARIANTE B KPL. --&gt; 929 120 021</v>
          </cell>
          <cell r="C12986"/>
          <cell r="D12986">
            <v>117.18</v>
          </cell>
          <cell r="E12986">
            <v>117.18</v>
          </cell>
        </row>
        <row r="12987">
          <cell r="A12987" t="str">
            <v>824704003</v>
          </cell>
          <cell r="B12987" t="str">
            <v>WARTUNGSEINHEIT VARIANT C KPL..</v>
          </cell>
          <cell r="C12987"/>
          <cell r="D12987">
            <v>61.15</v>
          </cell>
          <cell r="E12987">
            <v>61.15</v>
          </cell>
        </row>
        <row r="12988">
          <cell r="A12988" t="str">
            <v>824706001</v>
          </cell>
          <cell r="B12988" t="str">
            <v>SCHUTZGEHÄUSE (WARTUNGSEINHEIT, VARIANTE A)</v>
          </cell>
          <cell r="C12988">
            <v>7.5</v>
          </cell>
          <cell r="D12988">
            <v>33.119999999999997</v>
          </cell>
          <cell r="E12988">
            <v>40.619999999999997</v>
          </cell>
        </row>
        <row r="12989">
          <cell r="A12989" t="str">
            <v>824712001</v>
          </cell>
          <cell r="B12989" t="str">
            <v>APS-SW R550/90° R 700 - GRUNDMODELL</v>
          </cell>
          <cell r="C12989">
            <v>30</v>
          </cell>
          <cell r="D12989">
            <v>329.3897</v>
          </cell>
          <cell r="E12989">
            <v>359.3897</v>
          </cell>
        </row>
        <row r="12990">
          <cell r="A12990" t="str">
            <v>824714001</v>
          </cell>
          <cell r="B12990" t="str">
            <v>APS-SW STOPPER, RE-LI KPL.</v>
          </cell>
          <cell r="C12990">
            <v>3.5</v>
          </cell>
          <cell r="D12990">
            <v>6.28</v>
          </cell>
          <cell r="E12990">
            <v>9.7799999999999994</v>
          </cell>
        </row>
        <row r="12991">
          <cell r="A12991" t="str">
            <v>824714002</v>
          </cell>
          <cell r="B12991" t="str">
            <v>APS-SW GRUNDKÖRPER LINKS, KPL.</v>
          </cell>
          <cell r="C12991">
            <v>14</v>
          </cell>
          <cell r="D12991">
            <v>307.67</v>
          </cell>
          <cell r="E12991">
            <v>321.67</v>
          </cell>
        </row>
        <row r="12992">
          <cell r="A12992" t="str">
            <v>824714003</v>
          </cell>
          <cell r="B12992" t="str">
            <v>APS-SW GRUNDKÖRPER RECHTS, KPL.</v>
          </cell>
          <cell r="C12992">
            <v>14</v>
          </cell>
          <cell r="D12992">
            <v>307.67</v>
          </cell>
          <cell r="E12992">
            <v>321.67</v>
          </cell>
        </row>
        <row r="12993">
          <cell r="A12993" t="str">
            <v>824714004</v>
          </cell>
          <cell r="B12993" t="str">
            <v>APS-SW/DSW PNEUMATIK GRUPPE, KPL.</v>
          </cell>
          <cell r="C12993">
            <v>6.1666999999999996</v>
          </cell>
          <cell r="D12993">
            <v>124.9286</v>
          </cell>
          <cell r="E12993">
            <v>131.09530000000001</v>
          </cell>
        </row>
        <row r="12994">
          <cell r="A12994" t="str">
            <v>824714005</v>
          </cell>
          <cell r="B12994" t="str">
            <v>APS-SW VORSCHALTUNG RE-LI KPL.</v>
          </cell>
          <cell r="C12994">
            <v>3.5</v>
          </cell>
          <cell r="D12994">
            <v>12.0862</v>
          </cell>
          <cell r="E12994">
            <v>15.5862</v>
          </cell>
        </row>
        <row r="12995">
          <cell r="A12995" t="str">
            <v>824714006</v>
          </cell>
          <cell r="B12995" t="str">
            <v>APS-SW GRUNDPLATTE RECHTS KPL. GESCHW.</v>
          </cell>
          <cell r="C12995">
            <v>0</v>
          </cell>
          <cell r="D12995">
            <v>124.4</v>
          </cell>
          <cell r="E12995">
            <v>124.4</v>
          </cell>
        </row>
        <row r="12996">
          <cell r="A12996" t="str">
            <v>824714007</v>
          </cell>
          <cell r="B12996" t="str">
            <v>APS-SW GRUNDPLATTE LINKS KPL. GESCHW.</v>
          </cell>
          <cell r="C12996">
            <v>0</v>
          </cell>
          <cell r="D12996">
            <v>124.4</v>
          </cell>
          <cell r="E12996">
            <v>124.4</v>
          </cell>
        </row>
        <row r="12997">
          <cell r="A12997" t="str">
            <v>824714009</v>
          </cell>
          <cell r="B12997" t="str">
            <v>B1SW-L GRUNDPLATTE GESCHWEISST APS-SW</v>
          </cell>
          <cell r="C12997">
            <v>0</v>
          </cell>
          <cell r="D12997">
            <v>18.41</v>
          </cell>
          <cell r="E12997">
            <v>18.41</v>
          </cell>
        </row>
        <row r="12998">
          <cell r="A12998" t="str">
            <v>824714010</v>
          </cell>
          <cell r="B12998" t="str">
            <v>B1SW-R GRUNDPLATTE GESCHWEISST APS-SW</v>
          </cell>
          <cell r="C12998">
            <v>0</v>
          </cell>
          <cell r="D12998">
            <v>18.41</v>
          </cell>
          <cell r="E12998">
            <v>18.41</v>
          </cell>
        </row>
        <row r="12999">
          <cell r="A12999" t="str">
            <v>824714012</v>
          </cell>
          <cell r="B12999" t="str">
            <v>MECHANIK-GRUPPE NEU KPL. SW ODER DSW</v>
          </cell>
          <cell r="C12999">
            <v>2</v>
          </cell>
          <cell r="D12999">
            <v>1.7573000000000001</v>
          </cell>
          <cell r="E12999">
            <v>3.7572999999999999</v>
          </cell>
        </row>
        <row r="13000">
          <cell r="A13000" t="str">
            <v>824714013</v>
          </cell>
          <cell r="B13000" t="str">
            <v>APS-SW VORSCHALTUNG NEU RECHTS/LINKS KPL.</v>
          </cell>
          <cell r="C13000">
            <v>5.5000000000000009</v>
          </cell>
          <cell r="D13000">
            <v>5.8764000000000003</v>
          </cell>
          <cell r="E13000">
            <v>11.376399999999999</v>
          </cell>
        </row>
        <row r="13001">
          <cell r="A13001" t="str">
            <v>824714020</v>
          </cell>
          <cell r="B13001" t="str">
            <v>B1SW-R GRUNDKÖRPER</v>
          </cell>
          <cell r="C13001">
            <v>6</v>
          </cell>
          <cell r="D13001">
            <v>26.5413</v>
          </cell>
          <cell r="E13001">
            <v>32.5413</v>
          </cell>
        </row>
        <row r="13002">
          <cell r="A13002" t="str">
            <v>824714021</v>
          </cell>
          <cell r="B13002" t="str">
            <v>B1SW-L GRUNDKÖRPER</v>
          </cell>
          <cell r="C13002">
            <v>6</v>
          </cell>
          <cell r="D13002">
            <v>26.5413</v>
          </cell>
          <cell r="E13002">
            <v>32.5413</v>
          </cell>
        </row>
        <row r="13003">
          <cell r="A13003" t="str">
            <v>824716001</v>
          </cell>
          <cell r="B13003" t="str">
            <v>APS-SW VORSCHALTHEBEL KURZ, KUNSTSTOFF</v>
          </cell>
          <cell r="C13003">
            <v>0</v>
          </cell>
          <cell r="D13003">
            <v>1.1000000000000001</v>
          </cell>
          <cell r="E13003">
            <v>1.1000000000000001</v>
          </cell>
        </row>
        <row r="13004">
          <cell r="A13004" t="str">
            <v>824716002</v>
          </cell>
          <cell r="B13004" t="str">
            <v>APS-SW SCHUBSTANGE STOPPER</v>
          </cell>
          <cell r="C13004">
            <v>0</v>
          </cell>
          <cell r="D13004">
            <v>1.1000000000000001</v>
          </cell>
          <cell r="E13004">
            <v>1.1000000000000001</v>
          </cell>
        </row>
        <row r="13005">
          <cell r="A13005" t="str">
            <v>824716003</v>
          </cell>
          <cell r="B13005" t="str">
            <v>APS-SW VERBINDUNGSKOPF PNEUMATIK</v>
          </cell>
          <cell r="C13005">
            <v>0</v>
          </cell>
          <cell r="D13005">
            <v>10.3</v>
          </cell>
          <cell r="E13005">
            <v>10.3</v>
          </cell>
        </row>
        <row r="13006">
          <cell r="A13006" t="str">
            <v>824716004</v>
          </cell>
          <cell r="B13006" t="str">
            <v>GERADE-VERSCHRAUBUNG MIT EINSTICH</v>
          </cell>
          <cell r="C13006">
            <v>1.1667000000000001</v>
          </cell>
          <cell r="D13006">
            <v>0.97</v>
          </cell>
          <cell r="E13006">
            <v>2.1366999999999998</v>
          </cell>
        </row>
        <row r="13007">
          <cell r="A13007" t="str">
            <v>824716005</v>
          </cell>
          <cell r="B13007" t="str">
            <v>APS-SW PLATTE LINKS</v>
          </cell>
          <cell r="C13007"/>
          <cell r="D13007"/>
          <cell r="E13007"/>
        </row>
        <row r="13008">
          <cell r="A13008" t="str">
            <v>824716006</v>
          </cell>
          <cell r="B13008" t="str">
            <v>APS-SW LAGER F. WEICHENSCHENKEL GRUNDKÖRPER</v>
          </cell>
          <cell r="C13008">
            <v>0</v>
          </cell>
          <cell r="D13008">
            <v>45.6</v>
          </cell>
          <cell r="E13008">
            <v>45.6</v>
          </cell>
        </row>
        <row r="13009">
          <cell r="A13009" t="str">
            <v>824716007</v>
          </cell>
          <cell r="B13009" t="str">
            <v>APS-SW WEICHENSCHENKEL GRUNDKÖRPER</v>
          </cell>
          <cell r="C13009">
            <v>0</v>
          </cell>
          <cell r="D13009">
            <v>63.1</v>
          </cell>
          <cell r="E13009">
            <v>63.1</v>
          </cell>
        </row>
        <row r="13010">
          <cell r="A13010" t="str">
            <v>824716008</v>
          </cell>
          <cell r="B13010" t="str">
            <v>APS-SW ANSCHLUSSSTÜCK GRUNDKÖRPER</v>
          </cell>
          <cell r="C13010">
            <v>0</v>
          </cell>
          <cell r="D13010">
            <v>30.8</v>
          </cell>
          <cell r="E13010">
            <v>30.8</v>
          </cell>
        </row>
        <row r="13011">
          <cell r="A13011" t="str">
            <v>824716009</v>
          </cell>
          <cell r="B13011" t="str">
            <v>KURVENSCHEIBE APS-SW / DSWER</v>
          </cell>
          <cell r="C13011">
            <v>0</v>
          </cell>
          <cell r="D13011">
            <v>0.42</v>
          </cell>
          <cell r="E13011">
            <v>0.42</v>
          </cell>
        </row>
        <row r="13012">
          <cell r="A13012" t="str">
            <v>824716010</v>
          </cell>
          <cell r="B13012" t="str">
            <v>BRÜCKE APS-SW / DSW (SPRITZGUSSTEIL)</v>
          </cell>
          <cell r="C13012">
            <v>0</v>
          </cell>
          <cell r="D13012">
            <v>0.66004268943436506</v>
          </cell>
          <cell r="E13012">
            <v>0.66004268943436506</v>
          </cell>
        </row>
        <row r="13013">
          <cell r="A13013" t="str">
            <v>824716011</v>
          </cell>
          <cell r="B13013" t="str">
            <v>APS-SW ANSCHLAG GRUNDKÖRPER</v>
          </cell>
          <cell r="C13013">
            <v>0</v>
          </cell>
          <cell r="D13013">
            <v>1.75</v>
          </cell>
          <cell r="E13013">
            <v>1.75</v>
          </cell>
        </row>
        <row r="13014">
          <cell r="A13014" t="str">
            <v>824716012</v>
          </cell>
          <cell r="B13014" t="str">
            <v>APS-SW AUFLAGE GRUNDKÖRPER</v>
          </cell>
          <cell r="C13014">
            <v>0</v>
          </cell>
          <cell r="D13014">
            <v>5.8</v>
          </cell>
          <cell r="E13014">
            <v>5.8</v>
          </cell>
        </row>
        <row r="13015">
          <cell r="A13015" t="str">
            <v>824716013</v>
          </cell>
          <cell r="B13015" t="str">
            <v>GLEITBUCHSE APS-SW / DSW</v>
          </cell>
          <cell r="C13015">
            <v>0</v>
          </cell>
          <cell r="D13015">
            <v>0.20549999999999999</v>
          </cell>
          <cell r="E13015">
            <v>0.20549999999999999</v>
          </cell>
        </row>
        <row r="13016">
          <cell r="A13016" t="str">
            <v>824716014</v>
          </cell>
          <cell r="B13016" t="str">
            <v>APS-SW PLATTE RECHTS</v>
          </cell>
          <cell r="C13016"/>
          <cell r="D13016"/>
          <cell r="E13016"/>
        </row>
        <row r="13017">
          <cell r="A13017" t="str">
            <v>824716015</v>
          </cell>
          <cell r="B13017" t="str">
            <v>APS-SW/DSW BEFESTIGUNG STOPPER UNSYMMETRISCH</v>
          </cell>
          <cell r="C13017">
            <v>0</v>
          </cell>
          <cell r="D13017">
            <v>8.74</v>
          </cell>
          <cell r="E13017">
            <v>8.74</v>
          </cell>
        </row>
        <row r="13018">
          <cell r="A13018" t="str">
            <v>824716016</v>
          </cell>
          <cell r="B13018" t="str">
            <v>APS-SW ANSCHWEISSPLATTE GROSS RECHTS</v>
          </cell>
          <cell r="C13018"/>
          <cell r="D13018"/>
          <cell r="E13018"/>
        </row>
        <row r="13019">
          <cell r="A13019" t="str">
            <v>824716017</v>
          </cell>
          <cell r="B13019" t="str">
            <v>APS-SW ANSCHWEISSPLATTE KLEIN RECHTS</v>
          </cell>
          <cell r="C13019"/>
          <cell r="D13019"/>
          <cell r="E13019"/>
        </row>
        <row r="13020">
          <cell r="A13020" t="str">
            <v>824716018</v>
          </cell>
          <cell r="B13020" t="str">
            <v>APS-SW ANSCHWEISSPLATTE GROSS LINKS</v>
          </cell>
          <cell r="C13020"/>
          <cell r="D13020"/>
          <cell r="E13020"/>
        </row>
        <row r="13021">
          <cell r="A13021" t="str">
            <v>824716019</v>
          </cell>
          <cell r="B13021" t="str">
            <v>APS-SW ANSCHWEISSPLATTE KLEIN LINKS</v>
          </cell>
          <cell r="C13021"/>
          <cell r="D13021"/>
          <cell r="E13021"/>
        </row>
        <row r="13022">
          <cell r="A13022" t="str">
            <v>824716020</v>
          </cell>
          <cell r="B13022" t="str">
            <v>SCHAFTSCHRAUBE M6 KURZ MIT SCHLITZ UND KEGELKUPPE</v>
          </cell>
          <cell r="C13022">
            <v>0</v>
          </cell>
          <cell r="D13022">
            <v>9.5000000000000001E-2</v>
          </cell>
          <cell r="E13022">
            <v>9.5000000000000001E-2</v>
          </cell>
        </row>
        <row r="13023">
          <cell r="A13023" t="str">
            <v>824716032</v>
          </cell>
          <cell r="B13023" t="str">
            <v>APSBW-R R550/22,5° - 410x298,5</v>
          </cell>
          <cell r="C13023">
            <v>6</v>
          </cell>
          <cell r="D13023">
            <v>16.63</v>
          </cell>
          <cell r="E13023">
            <v>31.63</v>
          </cell>
        </row>
        <row r="13024">
          <cell r="A13024" t="str">
            <v>824716033</v>
          </cell>
          <cell r="B13024" t="str">
            <v>APSBW-L R550/22,5° - 410x298,5</v>
          </cell>
          <cell r="C13024">
            <v>6</v>
          </cell>
          <cell r="D13024">
            <v>11.74</v>
          </cell>
          <cell r="E13024">
            <v>26.74</v>
          </cell>
        </row>
        <row r="13025">
          <cell r="A13025" t="str">
            <v>824716035</v>
          </cell>
          <cell r="B13025" t="str">
            <v>APSBW-L R550/22,5° - 360x78,6</v>
          </cell>
          <cell r="C13025">
            <v>6</v>
          </cell>
          <cell r="D13025">
            <v>14.379323076923075</v>
          </cell>
          <cell r="E13025">
            <v>29.379323076923072</v>
          </cell>
        </row>
        <row r="13026">
          <cell r="A13026" t="str">
            <v>824716038</v>
          </cell>
          <cell r="B13026" t="str">
            <v>APSBW-R R550/67,5° - 360X598,5</v>
          </cell>
          <cell r="C13026">
            <v>6</v>
          </cell>
          <cell r="D13026">
            <v>25.192923076923076</v>
          </cell>
          <cell r="E13026">
            <v>40.192923076923073</v>
          </cell>
        </row>
        <row r="13027">
          <cell r="A13027" t="str">
            <v>824716039</v>
          </cell>
          <cell r="B13027" t="str">
            <v>APSBW-L R550/67,5° - 360X598,5</v>
          </cell>
          <cell r="C13027">
            <v>6</v>
          </cell>
          <cell r="D13027">
            <v>131.4</v>
          </cell>
          <cell r="E13027">
            <v>146.4</v>
          </cell>
        </row>
        <row r="13028">
          <cell r="A13028" t="str">
            <v>824716042</v>
          </cell>
          <cell r="B13028" t="str">
            <v>B1SW PLATTE LINKS</v>
          </cell>
          <cell r="C13028">
            <v>0</v>
          </cell>
          <cell r="D13028">
            <v>0.01</v>
          </cell>
          <cell r="E13028">
            <v>0.01</v>
          </cell>
        </row>
        <row r="13029">
          <cell r="A13029" t="str">
            <v>824716043</v>
          </cell>
          <cell r="B13029" t="str">
            <v>B1SW ANSCHWEISSPLATTE KLEINPS-SW</v>
          </cell>
          <cell r="C13029">
            <v>0</v>
          </cell>
          <cell r="D13029">
            <v>0.01</v>
          </cell>
          <cell r="E13029">
            <v>0.01</v>
          </cell>
        </row>
        <row r="13030">
          <cell r="A13030" t="str">
            <v>824716044</v>
          </cell>
          <cell r="B13030" t="str">
            <v>ANSCHWEISSPLATTE GROSS LINKS APS-SW</v>
          </cell>
          <cell r="C13030">
            <v>0</v>
          </cell>
          <cell r="D13030">
            <v>0.01</v>
          </cell>
          <cell r="E13030">
            <v>0.01</v>
          </cell>
        </row>
        <row r="13031">
          <cell r="A13031" t="str">
            <v>824716045</v>
          </cell>
          <cell r="B13031" t="str">
            <v>B1DSW ANSCHWEISSPLATTE GROSS</v>
          </cell>
          <cell r="C13031">
            <v>0</v>
          </cell>
          <cell r="D13031">
            <v>0.01</v>
          </cell>
          <cell r="E13031">
            <v>0.01</v>
          </cell>
        </row>
        <row r="13032">
          <cell r="A13032" t="str">
            <v>824716046</v>
          </cell>
          <cell r="B13032" t="str">
            <v>B1DSW ANSCHWEISSPLATTE KLEIN</v>
          </cell>
          <cell r="C13032">
            <v>0</v>
          </cell>
          <cell r="D13032">
            <v>0.01</v>
          </cell>
          <cell r="E13032">
            <v>0.01</v>
          </cell>
        </row>
        <row r="13033">
          <cell r="A13033" t="str">
            <v>824716047</v>
          </cell>
          <cell r="B13033" t="str">
            <v>BEFESTIGUNG FÜR STOPPER</v>
          </cell>
          <cell r="C13033">
            <v>0</v>
          </cell>
          <cell r="D13033">
            <v>1.51</v>
          </cell>
          <cell r="E13033">
            <v>1.51</v>
          </cell>
        </row>
        <row r="13034">
          <cell r="A13034" t="str">
            <v>824716048</v>
          </cell>
          <cell r="B13034" t="str">
            <v>B1SW/DSW WEICHENSCHENKEL</v>
          </cell>
          <cell r="C13034">
            <v>0</v>
          </cell>
          <cell r="D13034">
            <v>1.97</v>
          </cell>
          <cell r="E13034">
            <v>1.97</v>
          </cell>
        </row>
        <row r="13035">
          <cell r="A13035" t="str">
            <v>824716049</v>
          </cell>
          <cell r="B13035" t="str">
            <v>B1SW/DSW LAGER FÜR WEICHENSCHENKEL</v>
          </cell>
          <cell r="C13035">
            <v>0</v>
          </cell>
          <cell r="D13035">
            <v>1.99</v>
          </cell>
          <cell r="E13035">
            <v>1.99</v>
          </cell>
        </row>
        <row r="13036">
          <cell r="A13036" t="str">
            <v>824716050</v>
          </cell>
          <cell r="B13036" t="str">
            <v>B1SW/DSW ANSCHLUSSSTÜCK LINKS APS-SW</v>
          </cell>
          <cell r="C13036">
            <v>0</v>
          </cell>
          <cell r="D13036">
            <v>1.07</v>
          </cell>
          <cell r="E13036">
            <v>1.07</v>
          </cell>
        </row>
        <row r="13037">
          <cell r="A13037" t="str">
            <v>824716051</v>
          </cell>
          <cell r="B13037" t="str">
            <v>B1SW/DSW ANSCHLUSSSTÜCK RECHTS APS-SW</v>
          </cell>
          <cell r="C13037">
            <v>0</v>
          </cell>
          <cell r="D13037">
            <v>1.07</v>
          </cell>
          <cell r="E13037">
            <v>1.07</v>
          </cell>
        </row>
        <row r="13038">
          <cell r="A13038" t="str">
            <v>824716052</v>
          </cell>
          <cell r="B13038" t="str">
            <v>B1SW/DSW BOLZEN FÜR FEDERZYLINDER</v>
          </cell>
          <cell r="C13038">
            <v>0</v>
          </cell>
          <cell r="D13038">
            <v>1.38</v>
          </cell>
          <cell r="E13038">
            <v>1.38</v>
          </cell>
        </row>
        <row r="13039">
          <cell r="A13039" t="str">
            <v>824716053</v>
          </cell>
          <cell r="B13039" t="str">
            <v>B1SW PLATTE RECHTS</v>
          </cell>
          <cell r="C13039">
            <v>0</v>
          </cell>
          <cell r="D13039">
            <v>0.01</v>
          </cell>
          <cell r="E13039">
            <v>0.01</v>
          </cell>
        </row>
        <row r="13040">
          <cell r="A13040" t="str">
            <v>824716054</v>
          </cell>
          <cell r="B13040" t="str">
            <v>B1DSW PLATTE</v>
          </cell>
          <cell r="C13040">
            <v>0</v>
          </cell>
          <cell r="D13040">
            <v>0.01</v>
          </cell>
          <cell r="E13040">
            <v>0.01</v>
          </cell>
        </row>
        <row r="13041">
          <cell r="A13041" t="str">
            <v>824716076</v>
          </cell>
          <cell r="B13041" t="str">
            <v>ADAPTER FÜR B1-SW ZU APS 110</v>
          </cell>
          <cell r="C13041">
            <v>0</v>
          </cell>
          <cell r="D13041">
            <v>12.5</v>
          </cell>
          <cell r="E13041">
            <v>12.5</v>
          </cell>
        </row>
        <row r="13042">
          <cell r="A13042" t="str">
            <v>824716080</v>
          </cell>
          <cell r="B13042" t="str">
            <v>BRÜCKE APS-SW / DSW (POM FRÄS-TEIL)</v>
          </cell>
          <cell r="C13042">
            <v>0</v>
          </cell>
          <cell r="D13042">
            <v>2</v>
          </cell>
          <cell r="E13042">
            <v>2</v>
          </cell>
        </row>
        <row r="13043">
          <cell r="A13043" t="str">
            <v>824716081</v>
          </cell>
          <cell r="B13043" t="str">
            <v>BRÜCKE APS-SW / DSW (ALU FRÄS-TEIL)</v>
          </cell>
          <cell r="C13043">
            <v>0</v>
          </cell>
          <cell r="D13043">
            <v>6.4</v>
          </cell>
          <cell r="E13043">
            <v>6.4</v>
          </cell>
        </row>
        <row r="13044">
          <cell r="A13044" t="str">
            <v>824716932</v>
          </cell>
          <cell r="B13044" t="str">
            <v>APSBW-R R550/22,5° - 410x298,5</v>
          </cell>
          <cell r="C13044"/>
          <cell r="D13044"/>
          <cell r="E13044"/>
        </row>
        <row r="13045">
          <cell r="A13045" t="str">
            <v>824716933</v>
          </cell>
          <cell r="B13045" t="str">
            <v>APSBW-L R550/22,5° - 410x298,5</v>
          </cell>
          <cell r="C13045"/>
          <cell r="D13045"/>
          <cell r="E13045"/>
        </row>
        <row r="13046">
          <cell r="A13046" t="str">
            <v>824716935</v>
          </cell>
          <cell r="B13046" t="str">
            <v>APSBW-L R550/22,5° - 360x78,6</v>
          </cell>
          <cell r="C13046"/>
          <cell r="D13046"/>
          <cell r="E13046"/>
        </row>
        <row r="13047">
          <cell r="A13047" t="str">
            <v>824716938</v>
          </cell>
          <cell r="B13047" t="str">
            <v>APSBW-R R550/67,5° - 360X598,5</v>
          </cell>
          <cell r="C13047"/>
          <cell r="D13047"/>
          <cell r="E13047"/>
        </row>
        <row r="13048">
          <cell r="A13048" t="str">
            <v>824716939</v>
          </cell>
          <cell r="B13048" t="str">
            <v>APSBW-L R550/67,5° - 360X598,5</v>
          </cell>
          <cell r="C13048"/>
          <cell r="D13048"/>
          <cell r="E13048"/>
        </row>
        <row r="13049">
          <cell r="A13049" t="str">
            <v>824824001</v>
          </cell>
          <cell r="B13049" t="str">
            <v>WEICHE 90° R/R - VIERKANTROHR - EASY MOVE</v>
          </cell>
          <cell r="C13049">
            <v>22.5</v>
          </cell>
          <cell r="D13049">
            <v>78.075699999999998</v>
          </cell>
          <cell r="E13049">
            <v>100.5757</v>
          </cell>
        </row>
        <row r="13050">
          <cell r="A13050" t="str">
            <v>824824002</v>
          </cell>
          <cell r="B13050" t="str">
            <v>WEICHE 90° R/L - VIERKANTROHR - EASY MOVE</v>
          </cell>
          <cell r="C13050">
            <v>22.5</v>
          </cell>
          <cell r="D13050">
            <v>78.075699999999998</v>
          </cell>
          <cell r="E13050">
            <v>100.5757</v>
          </cell>
        </row>
        <row r="13051">
          <cell r="A13051" t="str">
            <v>824824003</v>
          </cell>
          <cell r="B13051" t="str">
            <v>WEICHE 90° L/L - VIERKANTROHR - EASY MOVE</v>
          </cell>
          <cell r="C13051">
            <v>22.5</v>
          </cell>
          <cell r="D13051">
            <v>78.075699999999998</v>
          </cell>
          <cell r="E13051">
            <v>100.5757</v>
          </cell>
        </row>
        <row r="13052">
          <cell r="A13052" t="str">
            <v>824824004</v>
          </cell>
          <cell r="B13052" t="str">
            <v>WEICHE 90° L/R - VIERKANTROHR - EASY MOVE</v>
          </cell>
          <cell r="C13052">
            <v>22.5</v>
          </cell>
          <cell r="D13052">
            <v>78.075699999999998</v>
          </cell>
          <cell r="E13052">
            <v>100.5757</v>
          </cell>
        </row>
        <row r="13053">
          <cell r="A13053" t="str">
            <v>824824005</v>
          </cell>
          <cell r="B13053" t="str">
            <v>WEICHEAUSFAHRT GERADE KPL. - EASY MOVE</v>
          </cell>
          <cell r="C13053">
            <v>4</v>
          </cell>
          <cell r="D13053">
            <v>4.8952999999999998</v>
          </cell>
          <cell r="E13053">
            <v>8.8953000000000007</v>
          </cell>
        </row>
        <row r="13054">
          <cell r="A13054" t="str">
            <v>824824006</v>
          </cell>
          <cell r="B13054" t="str">
            <v>WEICHENAUSFAHRT 90° KPL. - EASY MOVE</v>
          </cell>
          <cell r="C13054">
            <v>10.5</v>
          </cell>
          <cell r="D13054">
            <v>5.7103999999999999</v>
          </cell>
          <cell r="E13054">
            <v>16.2104</v>
          </cell>
        </row>
        <row r="13055">
          <cell r="A13055" t="str">
            <v>824824007</v>
          </cell>
          <cell r="B13055" t="str">
            <v>WEICHENEINFAHRT KPL. - EASY MOVE</v>
          </cell>
          <cell r="C13055">
            <v>4</v>
          </cell>
          <cell r="D13055">
            <v>5.6289999999999996</v>
          </cell>
          <cell r="E13055">
            <v>9.6289999999999996</v>
          </cell>
        </row>
        <row r="13056">
          <cell r="A13056" t="str">
            <v>824824008</v>
          </cell>
          <cell r="B13056" t="str">
            <v>WEICHE 45° R/R - VIERKANTROHR - EASY MOVE</v>
          </cell>
          <cell r="C13056">
            <v>20</v>
          </cell>
          <cell r="D13056">
            <v>77.545299999999997</v>
          </cell>
          <cell r="E13056">
            <v>97.545299999999997</v>
          </cell>
        </row>
        <row r="13057">
          <cell r="A13057" t="str">
            <v>824824009</v>
          </cell>
          <cell r="B13057" t="str">
            <v>WEICHE 45° L/L - VIERKANTROHR - EASY MOVE</v>
          </cell>
          <cell r="C13057">
            <v>20</v>
          </cell>
          <cell r="D13057">
            <v>77.545299999999997</v>
          </cell>
          <cell r="E13057">
            <v>97.545299999999997</v>
          </cell>
        </row>
        <row r="13058">
          <cell r="A13058" t="str">
            <v>824824010</v>
          </cell>
          <cell r="B13058" t="str">
            <v>WEICHENAUSFAHRT 45° KPL. - EASY MOVE</v>
          </cell>
          <cell r="C13058">
            <v>8.5</v>
          </cell>
          <cell r="D13058">
            <v>5.258</v>
          </cell>
          <cell r="E13058">
            <v>13.757999999999999</v>
          </cell>
        </row>
        <row r="13059">
          <cell r="A13059" t="str">
            <v>824824011</v>
          </cell>
          <cell r="B13059" t="str">
            <v>WEICHE 45° R/L - VIERKANTROHR - EASY MOVE</v>
          </cell>
          <cell r="C13059">
            <v>20</v>
          </cell>
          <cell r="D13059">
            <v>77.545299999999997</v>
          </cell>
          <cell r="E13059">
            <v>97.545299999999997</v>
          </cell>
        </row>
        <row r="13060">
          <cell r="A13060" t="str">
            <v>824824012</v>
          </cell>
          <cell r="B13060" t="str">
            <v>WEICHE 45° L/R - VIERKANTROHR - EASY MOVE</v>
          </cell>
          <cell r="C13060">
            <v>20</v>
          </cell>
          <cell r="D13060">
            <v>77.545299999999997</v>
          </cell>
          <cell r="E13060">
            <v>97.545299999999997</v>
          </cell>
        </row>
        <row r="13061">
          <cell r="A13061" t="str">
            <v>824824013</v>
          </cell>
          <cell r="B13061" t="str">
            <v>WEICHENEINFAHRT 45° KPL. - EASY MOVE</v>
          </cell>
          <cell r="C13061">
            <v>3.5</v>
          </cell>
          <cell r="D13061">
            <v>5.5510000000000002</v>
          </cell>
          <cell r="E13061">
            <v>9.0510000000000002</v>
          </cell>
        </row>
        <row r="13062">
          <cell r="A13062" t="str">
            <v>824824025</v>
          </cell>
          <cell r="B13062" t="str">
            <v>WEICHENSCHENKEL 200 RECHTS - EASY MOVE</v>
          </cell>
          <cell r="C13062">
            <v>1.5</v>
          </cell>
          <cell r="D13062">
            <v>11.1</v>
          </cell>
          <cell r="E13062">
            <v>12.6</v>
          </cell>
        </row>
        <row r="13063">
          <cell r="A13063" t="str">
            <v>824824026</v>
          </cell>
          <cell r="B13063" t="str">
            <v>WEICHE 200 RECHTS - EASY MOVE</v>
          </cell>
          <cell r="C13063">
            <v>3</v>
          </cell>
          <cell r="D13063">
            <v>19.97</v>
          </cell>
          <cell r="E13063">
            <v>22.97</v>
          </cell>
        </row>
        <row r="13064">
          <cell r="A13064" t="str">
            <v>824824027</v>
          </cell>
          <cell r="B13064" t="str">
            <v>WEICHENSCHENKEL 200 LINKS - EASY MOVE</v>
          </cell>
          <cell r="C13064">
            <v>1.5</v>
          </cell>
          <cell r="D13064">
            <v>11.1</v>
          </cell>
          <cell r="E13064">
            <v>12.6</v>
          </cell>
        </row>
        <row r="13065">
          <cell r="A13065" t="str">
            <v>824824028</v>
          </cell>
          <cell r="B13065" t="str">
            <v>WEICHE 200 LINKS - EASY MOVE</v>
          </cell>
          <cell r="C13065">
            <v>11.5</v>
          </cell>
          <cell r="D13065">
            <v>30.364000000000001</v>
          </cell>
          <cell r="E13065">
            <v>41.863999999999997</v>
          </cell>
        </row>
        <row r="13066">
          <cell r="A13066" t="str">
            <v>824824029</v>
          </cell>
          <cell r="B13066" t="str">
            <v>WEICHENSCHENKEL 350 GERADE - EASY MOVE</v>
          </cell>
          <cell r="C13066">
            <v>5</v>
          </cell>
          <cell r="D13066">
            <v>19.8</v>
          </cell>
          <cell r="E13066">
            <v>24.8</v>
          </cell>
        </row>
        <row r="13067">
          <cell r="A13067" t="str">
            <v>824824030</v>
          </cell>
          <cell r="B13067" t="str">
            <v>WEICHENSCHENKEL 350 RECHTS - EASY MOVE</v>
          </cell>
          <cell r="C13067">
            <v>5</v>
          </cell>
          <cell r="D13067">
            <v>19.8</v>
          </cell>
          <cell r="E13067">
            <v>24.8</v>
          </cell>
        </row>
        <row r="13068">
          <cell r="A13068" t="str">
            <v>824824031</v>
          </cell>
          <cell r="B13068" t="str">
            <v>WEICHENSCHENKEL 350 LINKS - EASY MOVE</v>
          </cell>
          <cell r="C13068">
            <v>5</v>
          </cell>
          <cell r="D13068">
            <v>19.8</v>
          </cell>
          <cell r="E13068">
            <v>24.8</v>
          </cell>
        </row>
        <row r="13069">
          <cell r="A13069" t="str">
            <v>824824032</v>
          </cell>
          <cell r="B13069" t="str">
            <v>WEICHE 350 GERADE - EASY MOVE</v>
          </cell>
          <cell r="C13069">
            <v>7.5</v>
          </cell>
          <cell r="D13069">
            <v>31.730599999999999</v>
          </cell>
          <cell r="E13069">
            <v>39.230600000000003</v>
          </cell>
        </row>
        <row r="13070">
          <cell r="A13070" t="str">
            <v>824824033</v>
          </cell>
          <cell r="B13070" t="str">
            <v>WEICHE 350 RECHTS - EASY MOVE</v>
          </cell>
          <cell r="C13070">
            <v>7.5</v>
          </cell>
          <cell r="D13070">
            <v>31.730599999999999</v>
          </cell>
          <cell r="E13070">
            <v>39.230600000000003</v>
          </cell>
        </row>
        <row r="13071">
          <cell r="A13071" t="str">
            <v>824824034</v>
          </cell>
          <cell r="B13071" t="str">
            <v>WEICHE 350 LINKS - EASY MOVE</v>
          </cell>
          <cell r="C13071">
            <v>7.5</v>
          </cell>
          <cell r="D13071">
            <v>31.730599999999999</v>
          </cell>
          <cell r="E13071">
            <v>39.230600000000003</v>
          </cell>
        </row>
        <row r="13072">
          <cell r="A13072" t="str">
            <v>824824036</v>
          </cell>
          <cell r="B13072" t="str">
            <v>STRECKENVERBINDUNG - EASY MOVE</v>
          </cell>
          <cell r="C13072">
            <v>0.5</v>
          </cell>
          <cell r="D13072">
            <v>5.1993999999999998</v>
          </cell>
          <cell r="E13072">
            <v>5.6993999999999998</v>
          </cell>
        </row>
        <row r="13073">
          <cell r="A13073" t="str">
            <v>824826003</v>
          </cell>
          <cell r="B13073" t="str">
            <v>LAGERSCHUH FÜR WEICHENSCHENKEL - EASY MOVE</v>
          </cell>
          <cell r="C13073"/>
          <cell r="D13073">
            <v>7.04</v>
          </cell>
          <cell r="E13073">
            <v>7.04</v>
          </cell>
        </row>
        <row r="13074">
          <cell r="A13074" t="str">
            <v>824826004</v>
          </cell>
          <cell r="B13074" t="str">
            <v>LAGERBOLZEN FÜR WEICHENSCHENKEL - EASY MOVE</v>
          </cell>
          <cell r="C13074"/>
          <cell r="D13074">
            <v>2.2000000000000002</v>
          </cell>
          <cell r="E13074">
            <v>2.2000000000000002</v>
          </cell>
        </row>
        <row r="13075">
          <cell r="A13075" t="str">
            <v>824826005</v>
          </cell>
          <cell r="B13075" t="str">
            <v>WEICHENEINFAHRT - EASY MOVE</v>
          </cell>
          <cell r="C13075">
            <v>2.5</v>
          </cell>
          <cell r="D13075">
            <v>0.42899999999999999</v>
          </cell>
          <cell r="E13075">
            <v>2.9289999999999998</v>
          </cell>
        </row>
        <row r="13076">
          <cell r="A13076" t="str">
            <v>824826006</v>
          </cell>
          <cell r="B13076" t="str">
            <v>WEICHENGELENK - EASY MOVE</v>
          </cell>
          <cell r="C13076"/>
          <cell r="D13076">
            <v>5.2</v>
          </cell>
          <cell r="E13076">
            <v>5.2</v>
          </cell>
        </row>
        <row r="13077">
          <cell r="A13077" t="str">
            <v>824826007</v>
          </cell>
          <cell r="B13077" t="str">
            <v>WEICHENSCHENKEL - EASY MOVE</v>
          </cell>
          <cell r="C13077"/>
          <cell r="D13077">
            <v>10.7</v>
          </cell>
          <cell r="E13077">
            <v>10.7</v>
          </cell>
        </row>
        <row r="13078">
          <cell r="A13078" t="str">
            <v>824826008</v>
          </cell>
          <cell r="B13078" t="str">
            <v>WEICHENAUFNAHME - EASY MOVE</v>
          </cell>
          <cell r="C13078"/>
          <cell r="D13078">
            <v>4.4000000000000004</v>
          </cell>
          <cell r="E13078">
            <v>4.4000000000000004</v>
          </cell>
        </row>
        <row r="13079">
          <cell r="A13079" t="str">
            <v>824826009</v>
          </cell>
          <cell r="B13079" t="str">
            <v>WEICHENAUSFAHRT GERADE - EASY MOVE</v>
          </cell>
          <cell r="C13079">
            <v>2.5</v>
          </cell>
          <cell r="D13079">
            <v>0.49530000000000002</v>
          </cell>
          <cell r="E13079">
            <v>2.9952999999999999</v>
          </cell>
        </row>
        <row r="13080">
          <cell r="A13080" t="str">
            <v>824826010</v>
          </cell>
          <cell r="B13080" t="str">
            <v>WEICHENAUSFAHRT 90° - EASY MOVE</v>
          </cell>
          <cell r="C13080">
            <v>9</v>
          </cell>
          <cell r="D13080">
            <v>1.3104</v>
          </cell>
          <cell r="E13080">
            <v>10.3104</v>
          </cell>
        </row>
        <row r="13081">
          <cell r="A13081" t="str">
            <v>824826011</v>
          </cell>
          <cell r="B13081" t="str">
            <v>WEICHENEINFAHRT 45° - EASY MOVE</v>
          </cell>
          <cell r="C13081">
            <v>2</v>
          </cell>
          <cell r="D13081">
            <v>0.35099999999999998</v>
          </cell>
          <cell r="E13081">
            <v>2.351</v>
          </cell>
        </row>
        <row r="13082">
          <cell r="A13082" t="str">
            <v>824826012</v>
          </cell>
          <cell r="B13082" t="str">
            <v>WEICHENSTRECKENBEFESTIGUNG - EASY MOVE</v>
          </cell>
          <cell r="C13082"/>
          <cell r="D13082">
            <v>6.95</v>
          </cell>
          <cell r="E13082">
            <v>6.95</v>
          </cell>
        </row>
        <row r="13083">
          <cell r="A13083" t="str">
            <v>824826013</v>
          </cell>
          <cell r="B13083" t="str">
            <v>WEICHENPLATTE - EASY MOVE</v>
          </cell>
          <cell r="C13083"/>
          <cell r="D13083">
            <v>22.9</v>
          </cell>
          <cell r="E13083">
            <v>22.9</v>
          </cell>
        </row>
        <row r="13084">
          <cell r="A13084" t="str">
            <v>824826014</v>
          </cell>
          <cell r="B13084" t="str">
            <v>WEICHENAUSFAHRT 45° - EASY MOVE</v>
          </cell>
          <cell r="C13084">
            <v>7</v>
          </cell>
          <cell r="D13084">
            <v>0.85799999999999998</v>
          </cell>
          <cell r="E13084">
            <v>7.8579999999999997</v>
          </cell>
        </row>
        <row r="13085">
          <cell r="A13085" t="str">
            <v>824826017</v>
          </cell>
          <cell r="B13085" t="str">
            <v>RUTSCHPROFIL FÜR WEICHENSCHENKEL 200 RECHTS -</v>
          </cell>
          <cell r="C13085"/>
          <cell r="D13085">
            <v>9.9</v>
          </cell>
          <cell r="E13085">
            <v>9.9</v>
          </cell>
        </row>
        <row r="13086">
          <cell r="A13086" t="str">
            <v>824826018</v>
          </cell>
          <cell r="B13086" t="str">
            <v>LAGERBUCHSE - EASY MOVE</v>
          </cell>
          <cell r="C13086"/>
          <cell r="D13086">
            <v>1.2</v>
          </cell>
          <cell r="E13086">
            <v>1.2</v>
          </cell>
        </row>
        <row r="13087">
          <cell r="A13087" t="str">
            <v>824826019</v>
          </cell>
          <cell r="B13087" t="str">
            <v>LAGERSCHUH FÜR WEICHENSCHENKEL KURZ - EASY MOVE</v>
          </cell>
          <cell r="C13087"/>
          <cell r="D13087">
            <v>6.87</v>
          </cell>
          <cell r="E13087">
            <v>6.87</v>
          </cell>
        </row>
        <row r="13088">
          <cell r="A13088" t="str">
            <v>824826020</v>
          </cell>
          <cell r="B13088" t="str">
            <v>LAGERBOLZEN FÜR WEICHENSCHENKEL KURZ - EASY MOVE</v>
          </cell>
          <cell r="C13088"/>
          <cell r="D13088">
            <v>2</v>
          </cell>
          <cell r="E13088">
            <v>2</v>
          </cell>
        </row>
        <row r="13089">
          <cell r="A13089" t="str">
            <v>824826021</v>
          </cell>
          <cell r="B13089" t="str">
            <v>RUTSCHPROFIL FÜR WEICHENSCHENKEL 200 LINKS - EASY</v>
          </cell>
          <cell r="C13089"/>
          <cell r="D13089">
            <v>9.9</v>
          </cell>
          <cell r="E13089">
            <v>9.9</v>
          </cell>
        </row>
        <row r="13090">
          <cell r="A13090" t="str">
            <v>824826022</v>
          </cell>
          <cell r="B13090" t="str">
            <v>STRECKENVERBINDUNGSSCHUH - EASY MOVE</v>
          </cell>
          <cell r="C13090"/>
          <cell r="D13090">
            <v>4.96</v>
          </cell>
          <cell r="E13090">
            <v>4.96</v>
          </cell>
        </row>
        <row r="13091">
          <cell r="A13091" t="str">
            <v>824826030</v>
          </cell>
          <cell r="B13091" t="str">
            <v>WEICHENBOGEN 73° FÜR WEICHENSCHENKEL 200 - EASY</v>
          </cell>
          <cell r="C13091">
            <v>7</v>
          </cell>
          <cell r="D13091">
            <v>1.56</v>
          </cell>
          <cell r="E13091">
            <v>8.56</v>
          </cell>
        </row>
        <row r="13092">
          <cell r="A13092" t="str">
            <v>824826038</v>
          </cell>
          <cell r="B13092" t="str">
            <v>RUTSCHPROFIL FÜR WEICHENSCHENKEL 200 - EASY MOVE</v>
          </cell>
          <cell r="C13092"/>
          <cell r="D13092">
            <v>9.9</v>
          </cell>
          <cell r="E13092">
            <v>9.9</v>
          </cell>
        </row>
        <row r="13093">
          <cell r="A13093" t="str">
            <v>824826040</v>
          </cell>
          <cell r="B13093" t="str">
            <v>RUTSCHPROFIL FÜR WEICHENSCHENKKEL 350 GERADE -</v>
          </cell>
          <cell r="C13093">
            <v>3.5</v>
          </cell>
          <cell r="D13093">
            <v>9.9</v>
          </cell>
          <cell r="E13093">
            <v>13.4</v>
          </cell>
        </row>
        <row r="13094">
          <cell r="A13094" t="str">
            <v>824826041</v>
          </cell>
          <cell r="B13094" t="str">
            <v>RUTSCHPROFIL FÜR WEICHENSCHENKEL 350 RECHTS -</v>
          </cell>
          <cell r="C13094">
            <v>3.5</v>
          </cell>
          <cell r="D13094">
            <v>9.9</v>
          </cell>
          <cell r="E13094">
            <v>13.4</v>
          </cell>
        </row>
        <row r="13095">
          <cell r="A13095" t="str">
            <v>824826042</v>
          </cell>
          <cell r="B13095" t="str">
            <v>RUTSCHPROFIL FÜR WEICHENSCHENKEL 350 LINKS - EASY</v>
          </cell>
          <cell r="C13095">
            <v>3.5</v>
          </cell>
          <cell r="D13095">
            <v>9.9</v>
          </cell>
          <cell r="E13095">
            <v>13.4</v>
          </cell>
        </row>
        <row r="13096">
          <cell r="A13096" t="str">
            <v>824826043</v>
          </cell>
          <cell r="B13096" t="str">
            <v>LAGER 1 FÜR WEICHENSCHENKEL - EASY MOVE</v>
          </cell>
          <cell r="C13096"/>
          <cell r="D13096">
            <v>9.9</v>
          </cell>
          <cell r="E13096">
            <v>9.9</v>
          </cell>
        </row>
        <row r="13097">
          <cell r="A13097" t="str">
            <v>824826044</v>
          </cell>
          <cell r="B13097" t="str">
            <v>VERBINDUNGSVIERKANT - EASY MOVE</v>
          </cell>
          <cell r="C13097"/>
          <cell r="D13097">
            <v>3.6</v>
          </cell>
          <cell r="E13097">
            <v>3.6</v>
          </cell>
        </row>
        <row r="13098">
          <cell r="A13098" t="str">
            <v>824826045</v>
          </cell>
          <cell r="B13098" t="str">
            <v>VERBINDUNGSSTÜCK L=100 - EASY MOVE</v>
          </cell>
          <cell r="C13098">
            <v>0.5</v>
          </cell>
          <cell r="D13098">
            <v>0.19500000000000001</v>
          </cell>
          <cell r="E13098">
            <v>0.69499999999999995</v>
          </cell>
        </row>
        <row r="13099">
          <cell r="A13099" t="str">
            <v>825002007</v>
          </cell>
          <cell r="B13099" t="str">
            <v>KLEMMRING M. MUFFE DREIFACH 90°/180° KPL.</v>
          </cell>
          <cell r="C13099">
            <v>0</v>
          </cell>
          <cell r="D13099">
            <v>15.725158305148222</v>
          </cell>
          <cell r="E13099">
            <v>15.725158305148222</v>
          </cell>
        </row>
        <row r="13100">
          <cell r="A13100" t="str">
            <v>825002008</v>
          </cell>
          <cell r="B13100" t="str">
            <v>KLEMMRING MIT MUFFE DOPPELT 180°, KPL.</v>
          </cell>
          <cell r="C13100">
            <v>0</v>
          </cell>
          <cell r="D13100">
            <v>14.314058305148221</v>
          </cell>
          <cell r="E13100">
            <v>14.314058305148221</v>
          </cell>
        </row>
        <row r="13101">
          <cell r="A13101" t="str">
            <v>825002009</v>
          </cell>
          <cell r="B13101" t="str">
            <v>KLEMMRING MIT MUFFE DOPPELT 90°, KPL.</v>
          </cell>
          <cell r="C13101">
            <v>0</v>
          </cell>
          <cell r="D13101">
            <v>12.964058305148221</v>
          </cell>
          <cell r="E13101">
            <v>12.964058305148221</v>
          </cell>
        </row>
        <row r="13102">
          <cell r="A13102" t="str">
            <v>825002016</v>
          </cell>
          <cell r="B13102" t="str">
            <v>MUFFE KPL. FÜR BAUGRUPPE (FOTTNER)</v>
          </cell>
          <cell r="C13102">
            <v>0</v>
          </cell>
          <cell r="D13102">
            <v>2.6680000000000001</v>
          </cell>
          <cell r="E13102">
            <v>2.6680000000000001</v>
          </cell>
        </row>
        <row r="13103">
          <cell r="A13103" t="str">
            <v>825002017</v>
          </cell>
          <cell r="B13103" t="str">
            <v>MUFFE ANGESCHW. AN ST(FBH)</v>
          </cell>
          <cell r="C13103">
            <v>0</v>
          </cell>
          <cell r="D13103">
            <v>1</v>
          </cell>
          <cell r="E13103">
            <v>1</v>
          </cell>
        </row>
        <row r="13104">
          <cell r="A13104" t="str">
            <v>825002019</v>
          </cell>
          <cell r="B13104" t="str">
            <v>KLEMMRING MIT MUFFE EINFACH KPL.</v>
          </cell>
          <cell r="C13104">
            <v>0</v>
          </cell>
          <cell r="D13104">
            <v>35.561802</v>
          </cell>
          <cell r="E13104">
            <v>35.561802</v>
          </cell>
        </row>
        <row r="13105">
          <cell r="A13105" t="str">
            <v>825002020</v>
          </cell>
          <cell r="B13105" t="str">
            <v>KLEMMRING MIT LASCHE KPL. ZUSAMMENBAUZEICHNUNG</v>
          </cell>
          <cell r="C13105"/>
          <cell r="D13105">
            <v>11.798</v>
          </cell>
          <cell r="E13105">
            <v>11.798</v>
          </cell>
        </row>
        <row r="13106">
          <cell r="A13106" t="str">
            <v>825002021</v>
          </cell>
          <cell r="B13106" t="str">
            <v>ROHRKLAMMER 1" FLACH UND LANG, KPL.</v>
          </cell>
          <cell r="C13106">
            <v>0</v>
          </cell>
          <cell r="D13106">
            <v>4.6292</v>
          </cell>
          <cell r="E13106">
            <v>4.6292</v>
          </cell>
        </row>
        <row r="13107">
          <cell r="A13107" t="str">
            <v>825002022</v>
          </cell>
          <cell r="B13107" t="str">
            <v>QUERSCHELLE  F. 1" UND 2" ROHR GESCHW./VZ. M. 4X</v>
          </cell>
          <cell r="C13107">
            <v>0</v>
          </cell>
          <cell r="D13107">
            <v>5.939160950818299</v>
          </cell>
          <cell r="E13107">
            <v>5.939160950818299</v>
          </cell>
        </row>
        <row r="13108">
          <cell r="A13108" t="str">
            <v>825004000</v>
          </cell>
          <cell r="B13108" t="str">
            <v>ROHR R 1" 33,7 x 2,6 MIT MUFFE</v>
          </cell>
          <cell r="C13108">
            <v>0</v>
          </cell>
          <cell r="D13108">
            <v>5.58</v>
          </cell>
          <cell r="E13108">
            <v>5.58</v>
          </cell>
        </row>
        <row r="13109">
          <cell r="A13109" t="str">
            <v>825004001</v>
          </cell>
          <cell r="B13109" t="str">
            <v>KLEMMRING M. MUFFE, DREIFACH 90°/180° -</v>
          </cell>
          <cell r="C13109">
            <v>0</v>
          </cell>
          <cell r="D13109">
            <v>15.55</v>
          </cell>
          <cell r="E13109">
            <v>15.55</v>
          </cell>
        </row>
        <row r="13110">
          <cell r="A13110" t="str">
            <v>825004002</v>
          </cell>
          <cell r="B13110" t="str">
            <v>KLEMMRING M. MUFFE, DOPPELT 180° - SCHWEISSTEIL</v>
          </cell>
          <cell r="C13110">
            <v>0</v>
          </cell>
          <cell r="D13110">
            <v>12.8</v>
          </cell>
          <cell r="E13110">
            <v>12.8</v>
          </cell>
        </row>
        <row r="13111">
          <cell r="A13111" t="str">
            <v>825004003</v>
          </cell>
          <cell r="B13111" t="str">
            <v>KLEMMRING M. MUFFE, DOPPELT 90°, SCHWEISSTEIL</v>
          </cell>
          <cell r="C13111">
            <v>0</v>
          </cell>
          <cell r="D13111">
            <v>12.8</v>
          </cell>
          <cell r="E13111">
            <v>12.8</v>
          </cell>
        </row>
        <row r="13112">
          <cell r="A13112" t="str">
            <v>825004004</v>
          </cell>
          <cell r="B13112" t="str">
            <v>KLEMMRING M. MUFFE, EINFACH, SCHWEISSTEIL</v>
          </cell>
          <cell r="C13112">
            <v>0</v>
          </cell>
          <cell r="D13112">
            <v>14.08</v>
          </cell>
          <cell r="E13112">
            <v>14.08</v>
          </cell>
        </row>
        <row r="13113">
          <cell r="A13113" t="str">
            <v>825004005</v>
          </cell>
          <cell r="B13113" t="str">
            <v>MUFFE FÜR ROHR 1" L=50 RAL 2000</v>
          </cell>
          <cell r="C13113">
            <v>0</v>
          </cell>
          <cell r="D13113">
            <v>1.44</v>
          </cell>
          <cell r="E13113">
            <v>1.44</v>
          </cell>
        </row>
        <row r="13114">
          <cell r="A13114" t="str">
            <v>825004006</v>
          </cell>
          <cell r="B13114" t="str">
            <v>MUFFE FÜR ROHR 1" L=50</v>
          </cell>
          <cell r="C13114">
            <v>0</v>
          </cell>
          <cell r="D13114">
            <v>6.8</v>
          </cell>
          <cell r="E13114">
            <v>6.8</v>
          </cell>
        </row>
        <row r="13115">
          <cell r="A13115" t="str">
            <v>825004007</v>
          </cell>
          <cell r="B13115" t="str">
            <v>MUFFE 1" ROHR L=50MM ANGESCHW.</v>
          </cell>
          <cell r="C13115">
            <v>0</v>
          </cell>
          <cell r="D13115">
            <v>1.05</v>
          </cell>
          <cell r="E13115">
            <v>1.05</v>
          </cell>
        </row>
        <row r="13116">
          <cell r="A13116" t="str">
            <v>825004008</v>
          </cell>
          <cell r="B13116" t="str">
            <v>MUFFE FÜR ROHR 1" L=50 RAL 7035</v>
          </cell>
          <cell r="C13116">
            <v>0</v>
          </cell>
          <cell r="D13116">
            <v>2.15</v>
          </cell>
          <cell r="E13116">
            <v>2.15</v>
          </cell>
        </row>
        <row r="13117">
          <cell r="A13117" t="str">
            <v>825004010</v>
          </cell>
          <cell r="B13117" t="str">
            <v>KLEMMRING MIT LASCHE, SCHWEISSTEIL</v>
          </cell>
          <cell r="C13117">
            <v>0</v>
          </cell>
          <cell r="D13117">
            <v>11.6</v>
          </cell>
          <cell r="E13117">
            <v>11.6</v>
          </cell>
        </row>
        <row r="13118">
          <cell r="A13118" t="str">
            <v>825004011</v>
          </cell>
          <cell r="B13118" t="str">
            <v>MUFFE F. 1' ROHR L=70</v>
          </cell>
          <cell r="C13118">
            <v>0</v>
          </cell>
          <cell r="D13118">
            <v>1.64</v>
          </cell>
          <cell r="E13118">
            <v>1.64</v>
          </cell>
        </row>
        <row r="13119">
          <cell r="A13119" t="str">
            <v>825004017</v>
          </cell>
          <cell r="B13119" t="str">
            <v>DREIKANTLASCHE KPL.</v>
          </cell>
          <cell r="C13119">
            <v>0</v>
          </cell>
          <cell r="D13119">
            <v>1.6579999999999999</v>
          </cell>
          <cell r="E13119">
            <v>1.6579999999999999</v>
          </cell>
        </row>
        <row r="13120">
          <cell r="A13120" t="str">
            <v>825004017G</v>
          </cell>
          <cell r="B13120" t="str">
            <v>DREIKANTLASCHE GEBRAUCHT</v>
          </cell>
          <cell r="C13120">
            <v>0</v>
          </cell>
          <cell r="D13120">
            <v>0.43</v>
          </cell>
          <cell r="E13120">
            <v>0.43</v>
          </cell>
        </row>
        <row r="13121">
          <cell r="A13121" t="str">
            <v>825004020</v>
          </cell>
          <cell r="B13121" t="str">
            <v>ROHRKLAMMER VK 1" KPL.</v>
          </cell>
          <cell r="C13121">
            <v>0</v>
          </cell>
          <cell r="D13121">
            <v>3.0951</v>
          </cell>
          <cell r="E13121">
            <v>3.0951</v>
          </cell>
        </row>
        <row r="13122">
          <cell r="A13122" t="str">
            <v>825004022</v>
          </cell>
          <cell r="B13122" t="str">
            <v>ROHRVERBINDUNG 45° KPL. MIT LASCHE UND U-BÜGEL</v>
          </cell>
          <cell r="C13122">
            <v>0</v>
          </cell>
          <cell r="D13122">
            <v>2.5550999999999999</v>
          </cell>
          <cell r="E13122">
            <v>2.5550999999999999</v>
          </cell>
        </row>
        <row r="13123">
          <cell r="A13123" t="str">
            <v>825004025</v>
          </cell>
          <cell r="B13123" t="str">
            <v>DRT-ANSCHLUSS AN 4-KT-SÄULE, KPL.</v>
          </cell>
          <cell r="C13123">
            <v>0</v>
          </cell>
          <cell r="D13123">
            <v>9.3787583051482208</v>
          </cell>
          <cell r="E13123">
            <v>9.3787583051482208</v>
          </cell>
        </row>
        <row r="13124">
          <cell r="A13124" t="str">
            <v>825004027</v>
          </cell>
          <cell r="B13124" t="str">
            <v>ROHRKLAMMER VK 1" RECHTS KPL.</v>
          </cell>
          <cell r="C13124">
            <v>0</v>
          </cell>
          <cell r="D13124">
            <v>2.4379791525741101</v>
          </cell>
          <cell r="E13124">
            <v>2.4379791525741101</v>
          </cell>
        </row>
        <row r="13125">
          <cell r="A13125" t="str">
            <v>825004028</v>
          </cell>
          <cell r="B13125" t="str">
            <v>ROHRKLAMMER VK 1" LINKS KPL.</v>
          </cell>
          <cell r="C13125">
            <v>0</v>
          </cell>
          <cell r="D13125">
            <v>2.1379791525741103</v>
          </cell>
          <cell r="E13125">
            <v>2.1379791525741103</v>
          </cell>
        </row>
        <row r="13126">
          <cell r="A13126" t="str">
            <v>825004030</v>
          </cell>
          <cell r="B13126" t="str">
            <v>ROHRKLAMMER 1" T-VERBINDUNG KPL.</v>
          </cell>
          <cell r="C13126">
            <v>0</v>
          </cell>
          <cell r="D13126">
            <v>3.735969873241356</v>
          </cell>
          <cell r="E13126">
            <v>3.735969873241356</v>
          </cell>
        </row>
        <row r="13127">
          <cell r="A13127" t="str">
            <v>825004034</v>
          </cell>
          <cell r="B13127" t="str">
            <v>ALU-EINLEGESCHIENE MIT 2 SPERREN - BG</v>
          </cell>
          <cell r="C13127">
            <v>31.5</v>
          </cell>
          <cell r="D13127">
            <v>121.8559015375275</v>
          </cell>
          <cell r="E13127">
            <v>183.3559015375275</v>
          </cell>
        </row>
        <row r="13128">
          <cell r="A13128" t="str">
            <v>825004040</v>
          </cell>
          <cell r="B13128" t="str">
            <v>ROHRKLAMMER 1" KPL. VERTIKAL</v>
          </cell>
          <cell r="C13128">
            <v>0</v>
          </cell>
          <cell r="D13128">
            <v>3.2359</v>
          </cell>
          <cell r="E13128">
            <v>3.2359</v>
          </cell>
        </row>
        <row r="13129">
          <cell r="A13129" t="str">
            <v>825004042</v>
          </cell>
          <cell r="B13129" t="str">
            <v>UNIVERSAL-KLEMME K2 KPL. MIT SCHLÜSSELRING</v>
          </cell>
          <cell r="C13129">
            <v>0.75</v>
          </cell>
          <cell r="D13129">
            <v>0.46389999999999998</v>
          </cell>
          <cell r="E13129">
            <v>1.2139</v>
          </cell>
        </row>
        <row r="13130">
          <cell r="A13130" t="str">
            <v>825004045</v>
          </cell>
          <cell r="B13130" t="str">
            <v>BEFESTIGUNGSPLATTE F. WEGEVENT. KPL. -</v>
          </cell>
          <cell r="C13130">
            <v>0</v>
          </cell>
          <cell r="D13130">
            <v>55.503600737871231</v>
          </cell>
          <cell r="E13130">
            <v>55.503600737871231</v>
          </cell>
        </row>
        <row r="13131">
          <cell r="A13131" t="str">
            <v>825004046</v>
          </cell>
          <cell r="B13131" t="str">
            <v>U-BÜGEL M8 L=87 KPL. FÜR ROHRGERÜST</v>
          </cell>
          <cell r="C13131">
            <v>0</v>
          </cell>
          <cell r="D13131">
            <v>0.35797915257411062</v>
          </cell>
          <cell r="E13131">
            <v>0.35797915257411062</v>
          </cell>
        </row>
        <row r="13132">
          <cell r="A13132" t="str">
            <v>825004047</v>
          </cell>
          <cell r="B13132" t="str">
            <v>U-BÜGEL M8 L=65 KPL. FÜR ROHRGERÜST</v>
          </cell>
          <cell r="C13132">
            <v>0</v>
          </cell>
          <cell r="D13132">
            <v>0.67349725010912276</v>
          </cell>
          <cell r="E13132">
            <v>0.67349725010912276</v>
          </cell>
        </row>
        <row r="13133">
          <cell r="A13133" t="str">
            <v>825004048</v>
          </cell>
          <cell r="B13133" t="str">
            <v>U-BÜGEL M8 L=52 FÜR ROHRGERÜST - BG</v>
          </cell>
          <cell r="C13133">
            <v>0</v>
          </cell>
          <cell r="D13133">
            <v>0.43759999999999999</v>
          </cell>
          <cell r="E13133">
            <v>0.43759999999999999</v>
          </cell>
        </row>
        <row r="13134">
          <cell r="A13134" t="str">
            <v>825004049</v>
          </cell>
          <cell r="B13134" t="str">
            <v>U-BÜGEL M7 41X49 FÜR PROFILGERÜST - BG</v>
          </cell>
          <cell r="C13134">
            <v>0</v>
          </cell>
          <cell r="D13134">
            <v>0.18959999999999999</v>
          </cell>
          <cell r="E13134">
            <v>0.18959999999999999</v>
          </cell>
        </row>
        <row r="13135">
          <cell r="A13135" t="str">
            <v>825004050</v>
          </cell>
          <cell r="B13135" t="str">
            <v>U-BÜGEL M8 KPL. FÜR PROFILGERÜST</v>
          </cell>
          <cell r="C13135">
            <v>0</v>
          </cell>
          <cell r="D13135">
            <v>1.5029791525741105</v>
          </cell>
          <cell r="E13135">
            <v>1.5029791525741105</v>
          </cell>
        </row>
        <row r="13136">
          <cell r="A13136" t="str">
            <v>825004051</v>
          </cell>
          <cell r="B13136" t="str">
            <v>WINKEL 60X60X6X60 MIT MUFFE ANGESCHW., KPL.</v>
          </cell>
          <cell r="C13136">
            <v>2.5</v>
          </cell>
          <cell r="D13136">
            <v>8.5611999999999995</v>
          </cell>
          <cell r="E13136">
            <v>11.061199999999999</v>
          </cell>
        </row>
        <row r="13137">
          <cell r="A13137" t="str">
            <v>825004052</v>
          </cell>
          <cell r="B13137" t="str">
            <v>SPERRE F. EINLEGESCHIENE, KPL. - BG</v>
          </cell>
          <cell r="C13137">
            <v>0</v>
          </cell>
          <cell r="D13137">
            <v>25.064800000000002</v>
          </cell>
          <cell r="E13137">
            <v>25.064800000000002</v>
          </cell>
        </row>
        <row r="13138">
          <cell r="A13138" t="str">
            <v>825004053</v>
          </cell>
          <cell r="B13138" t="str">
            <v>EINLEGESCHIENE ST 200-2000MM,KPL.</v>
          </cell>
          <cell r="C13138">
            <v>33</v>
          </cell>
          <cell r="D13138">
            <v>386.76</v>
          </cell>
          <cell r="E13138">
            <v>427.26</v>
          </cell>
        </row>
        <row r="13139">
          <cell r="A13139" t="str">
            <v>825004055</v>
          </cell>
          <cell r="B13139" t="str">
            <v>BEFESTIGUNG VERLADESCHLEIFE - DRT KPL.</v>
          </cell>
          <cell r="C13139">
            <v>0</v>
          </cell>
          <cell r="D13139">
            <v>1.8541791525741105</v>
          </cell>
          <cell r="E13139">
            <v>1.8541791525741105</v>
          </cell>
        </row>
        <row r="13140">
          <cell r="A13140" t="str">
            <v>825004056</v>
          </cell>
          <cell r="B13140" t="str">
            <v>BEFESTIGUNG VERLADESCHLEIFE - IPE KPL.</v>
          </cell>
          <cell r="C13140"/>
          <cell r="D13140">
            <v>3.7486000000000002</v>
          </cell>
          <cell r="E13140">
            <v>3.7486000000000002</v>
          </cell>
        </row>
        <row r="13141">
          <cell r="A13141" t="str">
            <v>825004058</v>
          </cell>
          <cell r="B13141" t="str">
            <v>MUFFE 1' ROHR L=50MM ANGESCHWEISST ET (FOTTNER)</v>
          </cell>
          <cell r="C13141">
            <v>0</v>
          </cell>
          <cell r="D13141">
            <v>15</v>
          </cell>
          <cell r="E13141">
            <v>15</v>
          </cell>
        </row>
        <row r="13142">
          <cell r="A13142" t="str">
            <v>825004059</v>
          </cell>
          <cell r="B13142" t="str">
            <v>UNIVERSAL-KLEMME K2 KPL. MIT SCHLÜSSELRING</v>
          </cell>
          <cell r="C13142">
            <v>0.5</v>
          </cell>
          <cell r="D13142">
            <v>1.2730999999999999</v>
          </cell>
          <cell r="E13142">
            <v>1.7730999999999999</v>
          </cell>
        </row>
        <row r="13143">
          <cell r="A13143" t="str">
            <v>825006001</v>
          </cell>
          <cell r="B13143" t="str">
            <v>U-BÜGEL F. ST BEFESTIGUNG AM WAGEN  M8X105</v>
          </cell>
          <cell r="C13143"/>
          <cell r="D13143">
            <v>1.61</v>
          </cell>
          <cell r="E13143">
            <v>1.61</v>
          </cell>
        </row>
        <row r="13144">
          <cell r="A13144" t="str">
            <v>825006002</v>
          </cell>
          <cell r="B13144" t="str">
            <v>U-BÜGEL M8 F. SCHRAUBSTOPPER 50X66</v>
          </cell>
          <cell r="C13144">
            <v>0</v>
          </cell>
          <cell r="D13144">
            <v>0.17</v>
          </cell>
          <cell r="E13144">
            <v>0.17</v>
          </cell>
        </row>
        <row r="13145">
          <cell r="A13145" t="str">
            <v>825006003</v>
          </cell>
          <cell r="B13145" t="str">
            <v>U-BÜGEL M8 A=42 L=52</v>
          </cell>
          <cell r="C13145">
            <v>0</v>
          </cell>
          <cell r="D13145">
            <v>0.39600073787124151</v>
          </cell>
          <cell r="E13145">
            <v>0.39600073787124151</v>
          </cell>
        </row>
        <row r="13146">
          <cell r="A13146" t="str">
            <v>825006004</v>
          </cell>
          <cell r="B13146" t="str">
            <v>LASCHE F. SCHRAUBSTOPPER FL.30X6X75</v>
          </cell>
          <cell r="C13146">
            <v>0</v>
          </cell>
          <cell r="D13146">
            <v>0.3</v>
          </cell>
          <cell r="E13146">
            <v>0.3</v>
          </cell>
        </row>
        <row r="13147">
          <cell r="A13147" t="str">
            <v>825006005</v>
          </cell>
          <cell r="B13147" t="str">
            <v>U-BÜGEL M8 A=42 L=65</v>
          </cell>
          <cell r="C13147">
            <v>0</v>
          </cell>
          <cell r="D13147">
            <v>0.62929725010912263</v>
          </cell>
          <cell r="E13147">
            <v>0.62929725010912263</v>
          </cell>
        </row>
        <row r="13148">
          <cell r="A13148" t="str">
            <v>825006006</v>
          </cell>
          <cell r="B13148" t="str">
            <v>U-BÜGEL M8 A=42 L=87</v>
          </cell>
          <cell r="C13148">
            <v>0</v>
          </cell>
          <cell r="D13148">
            <v>0.36249999999999999</v>
          </cell>
          <cell r="E13148">
            <v>0.36249999999999999</v>
          </cell>
        </row>
        <row r="13149">
          <cell r="A13149" t="str">
            <v>825006009</v>
          </cell>
          <cell r="B13149" t="str">
            <v>ROHRSCHELLE 1" OBERTEIL</v>
          </cell>
          <cell r="C13149">
            <v>0</v>
          </cell>
          <cell r="D13149">
            <v>2.2668797263258913</v>
          </cell>
          <cell r="E13149">
            <v>2.2668797263258913</v>
          </cell>
        </row>
        <row r="13150">
          <cell r="A13150" t="str">
            <v>825006010</v>
          </cell>
          <cell r="B13150" t="str">
            <v>ROHRSCHELLE 1" OBERTEIL M.</v>
          </cell>
          <cell r="C13150">
            <v>0</v>
          </cell>
          <cell r="D13150">
            <v>1.67</v>
          </cell>
          <cell r="E13150">
            <v>1.67</v>
          </cell>
        </row>
        <row r="13151">
          <cell r="A13151" t="str">
            <v>825006017</v>
          </cell>
          <cell r="B13151" t="str">
            <v>DREIKANTLASCHE</v>
          </cell>
          <cell r="C13151">
            <v>0</v>
          </cell>
          <cell r="D13151">
            <v>1.6</v>
          </cell>
          <cell r="E13151">
            <v>1.6</v>
          </cell>
        </row>
        <row r="13152">
          <cell r="A13152" t="str">
            <v>825006018</v>
          </cell>
          <cell r="B13152" t="str">
            <v>BEFESTIGUNGSBÜGEL SÄULE  SF 50</v>
          </cell>
          <cell r="C13152"/>
          <cell r="D13152">
            <v>17.3</v>
          </cell>
          <cell r="E13152">
            <v>17.3</v>
          </cell>
        </row>
        <row r="13153">
          <cell r="A13153" t="str">
            <v>825006019</v>
          </cell>
          <cell r="B13153" t="str">
            <v>SPANNPRATZE F. BÜHNENBELAG</v>
          </cell>
          <cell r="C13153">
            <v>0</v>
          </cell>
          <cell r="D13153">
            <v>0.36</v>
          </cell>
          <cell r="E13153">
            <v>0.36</v>
          </cell>
        </row>
        <row r="13154">
          <cell r="A13154" t="str">
            <v>825006021</v>
          </cell>
          <cell r="B13154" t="str">
            <v>ROHRKLAMMER VK 1" WINKEL</v>
          </cell>
          <cell r="C13154">
            <v>0</v>
          </cell>
          <cell r="D13154">
            <v>2.46</v>
          </cell>
          <cell r="E13154">
            <v>2.46</v>
          </cell>
        </row>
        <row r="13155">
          <cell r="A13155" t="str">
            <v>825006027</v>
          </cell>
          <cell r="B13155" t="str">
            <v>ROHRKLAMMER VK 1' WINKEL RECHTS</v>
          </cell>
          <cell r="C13155">
            <v>0</v>
          </cell>
          <cell r="D13155">
            <v>1.51</v>
          </cell>
          <cell r="E13155">
            <v>1.51</v>
          </cell>
        </row>
        <row r="13156">
          <cell r="A13156" t="str">
            <v>825006028</v>
          </cell>
          <cell r="B13156" t="str">
            <v>ROHRKLAMMER VK 1' WINKEL LINKS</v>
          </cell>
          <cell r="C13156">
            <v>0</v>
          </cell>
          <cell r="D13156">
            <v>1.78</v>
          </cell>
          <cell r="E13156">
            <v>1.78</v>
          </cell>
        </row>
        <row r="13157">
          <cell r="A13157" t="str">
            <v>825006030</v>
          </cell>
          <cell r="B13157" t="str">
            <v>ROHRKLAMMER 1' T-VERBINDUNGLG.</v>
          </cell>
          <cell r="C13157">
            <v>0</v>
          </cell>
          <cell r="D13157">
            <v>1.7</v>
          </cell>
          <cell r="E13157">
            <v>1.7</v>
          </cell>
        </row>
        <row r="13158">
          <cell r="A13158" t="str">
            <v>825006031</v>
          </cell>
          <cell r="B13158" t="str">
            <v>ROHRKLAMMER 1' DOPPEL T-VERBINDUNG 1-TEILIG</v>
          </cell>
          <cell r="C13158">
            <v>0</v>
          </cell>
          <cell r="D13158">
            <v>2.31</v>
          </cell>
          <cell r="E13158">
            <v>2.31</v>
          </cell>
        </row>
        <row r="13159">
          <cell r="A13159" t="str">
            <v>825006034</v>
          </cell>
          <cell r="B13159" t="str">
            <v>U-BÜGEL M7 41X49</v>
          </cell>
          <cell r="C13159">
            <v>0</v>
          </cell>
          <cell r="D13159">
            <v>1.034</v>
          </cell>
          <cell r="E13159">
            <v>1.034</v>
          </cell>
        </row>
        <row r="13160">
          <cell r="A13160" t="str">
            <v>825006038</v>
          </cell>
          <cell r="B13160" t="str">
            <v>LASCHE FÜR ROHRVERBINDUNG 45°</v>
          </cell>
          <cell r="C13160">
            <v>0</v>
          </cell>
          <cell r="D13160">
            <v>1.509026921269597</v>
          </cell>
          <cell r="E13160">
            <v>1.509026921269597</v>
          </cell>
        </row>
        <row r="13161">
          <cell r="A13161" t="str">
            <v>825006040</v>
          </cell>
          <cell r="B13161" t="str">
            <v>U-BÜGEL M8 (PROFILGERÜST)</v>
          </cell>
          <cell r="C13161">
            <v>0</v>
          </cell>
          <cell r="D13161">
            <v>0.625</v>
          </cell>
          <cell r="E13161">
            <v>0.625</v>
          </cell>
        </row>
        <row r="13162">
          <cell r="A13162" t="str">
            <v>825006042</v>
          </cell>
          <cell r="B13162" t="str">
            <v>ROHR 1" MIT FLANSCH FÜR PROFILGERÜST [821006007]</v>
          </cell>
          <cell r="C13162"/>
          <cell r="D13162">
            <v>4.2699999999999996</v>
          </cell>
          <cell r="E13162">
            <v>4.2699999999999996</v>
          </cell>
        </row>
        <row r="13163">
          <cell r="A13163" t="str">
            <v>825006047</v>
          </cell>
          <cell r="B13163" t="str">
            <v>BEFESTIGUNGSPLATTE F. WEGEVENT.- PNEUMATIKWEICHE</v>
          </cell>
          <cell r="C13163">
            <v>0</v>
          </cell>
          <cell r="D13163">
            <v>55</v>
          </cell>
          <cell r="E13163">
            <v>55</v>
          </cell>
        </row>
        <row r="13164">
          <cell r="A13164" t="str">
            <v>825006050</v>
          </cell>
          <cell r="B13164" t="str">
            <v>ROHRKLAMMER 1'(33,7) KLEMMELEMENT</v>
          </cell>
          <cell r="C13164">
            <v>0</v>
          </cell>
          <cell r="D13164">
            <v>2.0234005305039786</v>
          </cell>
          <cell r="E13164">
            <v>2.0234005305039786</v>
          </cell>
        </row>
        <row r="13165">
          <cell r="A13165" t="str">
            <v>825006051</v>
          </cell>
          <cell r="B13165" t="str">
            <v>ROHRKLAMMER 1" BÜGELTEIL ET</v>
          </cell>
          <cell r="C13165">
            <v>0</v>
          </cell>
          <cell r="D13165">
            <v>1.05</v>
          </cell>
          <cell r="E13165">
            <v>1.05</v>
          </cell>
        </row>
        <row r="13166">
          <cell r="A13166" t="str">
            <v>825006055</v>
          </cell>
          <cell r="B13166" t="str">
            <v>ANSCHRAUBWINKEL F.PROFILGERÜST 130X80X4</v>
          </cell>
          <cell r="C13166">
            <v>0</v>
          </cell>
          <cell r="D13166">
            <v>2.25</v>
          </cell>
          <cell r="E13166">
            <v>2.25</v>
          </cell>
        </row>
        <row r="13167">
          <cell r="A13167" t="str">
            <v>825006056</v>
          </cell>
          <cell r="B13167" t="str">
            <v>EINLEGESCHIENE AP- BEARBEITUNG</v>
          </cell>
          <cell r="C13167">
            <v>0</v>
          </cell>
          <cell r="D13167">
            <v>14.32</v>
          </cell>
          <cell r="E13167">
            <v>14.32</v>
          </cell>
        </row>
        <row r="13168">
          <cell r="A13168" t="str">
            <v>825006057</v>
          </cell>
          <cell r="B13168" t="str">
            <v>ANSCHLUSSTÜCK - EINLEGESCHIENE AP</v>
          </cell>
          <cell r="C13168">
            <v>3.5</v>
          </cell>
          <cell r="D13168">
            <v>1.5345</v>
          </cell>
          <cell r="E13168">
            <v>10.0345</v>
          </cell>
        </row>
        <row r="13169">
          <cell r="A13169" t="str">
            <v>825006058</v>
          </cell>
          <cell r="B13169" t="str">
            <v>FÜHRUNGSPLATTE M. SENKUNG - EINLEGESCHIENE AP</v>
          </cell>
          <cell r="C13169">
            <v>3.5</v>
          </cell>
          <cell r="D13169">
            <v>2.2915162177152073</v>
          </cell>
          <cell r="E13169">
            <v>13.291516217715207</v>
          </cell>
        </row>
        <row r="13170">
          <cell r="A13170" t="str">
            <v>825006059</v>
          </cell>
          <cell r="B13170" t="str">
            <v>FÜHRUNGSPLATTE M. GEWINDE - EINLEGESCHIENE AP</v>
          </cell>
          <cell r="C13170">
            <v>3.5</v>
          </cell>
          <cell r="D13170">
            <v>2.2915162177152073</v>
          </cell>
          <cell r="E13170">
            <v>13.291516217715207</v>
          </cell>
        </row>
        <row r="13171">
          <cell r="A13171" t="str">
            <v>825006066</v>
          </cell>
          <cell r="B13171" t="str">
            <v>WIPPE RECHTS F. SPERRE-EINLEGESCHIENE AP</v>
          </cell>
          <cell r="C13171">
            <v>0</v>
          </cell>
          <cell r="D13171">
            <v>22</v>
          </cell>
          <cell r="E13171">
            <v>22</v>
          </cell>
        </row>
        <row r="13172">
          <cell r="A13172" t="str">
            <v>825006067</v>
          </cell>
          <cell r="B13172" t="str">
            <v>ACHSE F. SPERRE-EINLEGESCHIENE AP</v>
          </cell>
          <cell r="C13172">
            <v>0</v>
          </cell>
          <cell r="D13172">
            <v>3.5</v>
          </cell>
          <cell r="E13172">
            <v>3.5</v>
          </cell>
        </row>
        <row r="13173">
          <cell r="A13173" t="str">
            <v>825006068</v>
          </cell>
          <cell r="B13173" t="str">
            <v>EINLEGESTÜCK - EINLEGESCHIENES ST</v>
          </cell>
          <cell r="C13173">
            <v>0</v>
          </cell>
          <cell r="D13173">
            <v>86.3</v>
          </cell>
          <cell r="E13173">
            <v>86.3</v>
          </cell>
        </row>
        <row r="13174">
          <cell r="A13174" t="str">
            <v>825006069</v>
          </cell>
          <cell r="B13174" t="str">
            <v>ANSCHLAG - EINLEGESCHIENE ST</v>
          </cell>
          <cell r="C13174">
            <v>0</v>
          </cell>
          <cell r="D13174">
            <v>70.3</v>
          </cell>
          <cell r="E13174">
            <v>70.3</v>
          </cell>
        </row>
        <row r="13175">
          <cell r="A13175" t="str">
            <v>825006070</v>
          </cell>
          <cell r="B13175" t="str">
            <v>PENDEL FÜR EINLEGESCHIENE ST 200-1000 MM</v>
          </cell>
          <cell r="C13175">
            <v>0</v>
          </cell>
          <cell r="D13175">
            <v>140</v>
          </cell>
          <cell r="E13175">
            <v>140</v>
          </cell>
        </row>
        <row r="13176">
          <cell r="A13176" t="str">
            <v>825006071</v>
          </cell>
          <cell r="B13176" t="str">
            <v>PENDELFÜHRUNG - EINLEGESCHIENE ST</v>
          </cell>
          <cell r="C13176">
            <v>2.75</v>
          </cell>
          <cell r="D13176">
            <v>1.44</v>
          </cell>
          <cell r="E13176">
            <v>9.6066666666666674</v>
          </cell>
        </row>
        <row r="13177">
          <cell r="A13177" t="str">
            <v>825006072</v>
          </cell>
          <cell r="B13177" t="str">
            <v>DISTANZBUCHSE - EINLEGESCHIENE ST</v>
          </cell>
          <cell r="C13177">
            <v>0</v>
          </cell>
          <cell r="D13177">
            <v>5.5</v>
          </cell>
          <cell r="E13177">
            <v>5.5</v>
          </cell>
        </row>
        <row r="13178">
          <cell r="A13178" t="str">
            <v>825006073</v>
          </cell>
          <cell r="B13178" t="str">
            <v>WIPPE LINKS F. SPERRE-EINLEGESCHIENE AP</v>
          </cell>
          <cell r="C13178">
            <v>0</v>
          </cell>
          <cell r="D13178">
            <v>28.5</v>
          </cell>
          <cell r="E13178">
            <v>28.5</v>
          </cell>
        </row>
        <row r="13179">
          <cell r="A13179" t="str">
            <v>825006076</v>
          </cell>
          <cell r="B13179" t="str">
            <v>ANSCHWEISSPLATTE F. BÜGELTEIL F. ROHRKLAMMER 1"</v>
          </cell>
          <cell r="C13179"/>
          <cell r="D13179"/>
          <cell r="E13179"/>
        </row>
        <row r="13180">
          <cell r="A13180" t="str">
            <v>825006079</v>
          </cell>
          <cell r="B13180" t="str">
            <v>LASCHE FÜR KLEMMRING</v>
          </cell>
          <cell r="C13180"/>
          <cell r="D13180"/>
          <cell r="E13180"/>
        </row>
        <row r="13181">
          <cell r="A13181" t="str">
            <v>825006080</v>
          </cell>
          <cell r="B13181" t="str">
            <v>KLEMMRING</v>
          </cell>
          <cell r="C13181"/>
          <cell r="D13181"/>
          <cell r="E13181"/>
        </row>
        <row r="13182">
          <cell r="A13182" t="str">
            <v>825006081</v>
          </cell>
          <cell r="B13182" t="str">
            <v>MUFFE FÜR KLEMMRING</v>
          </cell>
          <cell r="C13182"/>
          <cell r="D13182"/>
          <cell r="E13182"/>
        </row>
        <row r="13183">
          <cell r="A13183" t="str">
            <v>825006082</v>
          </cell>
          <cell r="B13183" t="str">
            <v>PENDELPLATTE F. PENDEL F. EINLEGESCHIENE ST</v>
          </cell>
          <cell r="C13183">
            <v>0</v>
          </cell>
          <cell r="D13183">
            <v>0.01</v>
          </cell>
          <cell r="E13183">
            <v>0.01</v>
          </cell>
        </row>
        <row r="13184">
          <cell r="A13184" t="str">
            <v>825006083</v>
          </cell>
          <cell r="B13184" t="str">
            <v>PENDELACHSE F. PENDEL F. EINLEGESCHIENE ST</v>
          </cell>
          <cell r="C13184">
            <v>0</v>
          </cell>
          <cell r="D13184">
            <v>0.01</v>
          </cell>
          <cell r="E13184">
            <v>0.01</v>
          </cell>
        </row>
        <row r="13185">
          <cell r="A13185" t="str">
            <v>825016062</v>
          </cell>
          <cell r="B13185" t="str">
            <v>PLATTE MIT MUFFE ANGESCHW. FÜR DRT AN 4-KANT</v>
          </cell>
          <cell r="C13185">
            <v>0</v>
          </cell>
          <cell r="D13185">
            <v>4.49</v>
          </cell>
          <cell r="E13185">
            <v>4.49</v>
          </cell>
        </row>
        <row r="13186">
          <cell r="A13186" t="str">
            <v>825016063</v>
          </cell>
          <cell r="B13186" t="str">
            <v>PLATTE 95X70X5 MIT 4-BOHRUNGENFÜR 825 016 062 ET</v>
          </cell>
          <cell r="C13186">
            <v>0</v>
          </cell>
          <cell r="D13186">
            <v>4.4000000000000004</v>
          </cell>
          <cell r="E13186">
            <v>4.4000000000000004</v>
          </cell>
        </row>
        <row r="13187">
          <cell r="A13187" t="str">
            <v>825016064</v>
          </cell>
          <cell r="B13187" t="str">
            <v>WINKEL 60X60X6X60 MIT MUFFE ANGESCHW. ET</v>
          </cell>
          <cell r="C13187">
            <v>0</v>
          </cell>
          <cell r="D13187">
            <v>8.5</v>
          </cell>
          <cell r="E13187">
            <v>8.5</v>
          </cell>
        </row>
        <row r="13188">
          <cell r="A13188" t="str">
            <v>825022075</v>
          </cell>
          <cell r="B13188" t="str">
            <v>DOPPEL-T-SCHELLE KPL.</v>
          </cell>
          <cell r="C13188">
            <v>0</v>
          </cell>
          <cell r="D13188">
            <v>5.2438851216586659</v>
          </cell>
          <cell r="E13188">
            <v>5.2438851216586659</v>
          </cell>
        </row>
        <row r="13189">
          <cell r="A13189" t="str">
            <v>825026001</v>
          </cell>
          <cell r="B13189" t="str">
            <v>T-ABHÄNGER LÄNGE VARIABEL--&gt;</v>
          </cell>
          <cell r="C13189">
            <v>0</v>
          </cell>
          <cell r="D13189">
            <v>7.55</v>
          </cell>
          <cell r="E13189">
            <v>7.55</v>
          </cell>
        </row>
        <row r="13190">
          <cell r="A13190" t="str">
            <v>825026009</v>
          </cell>
          <cell r="B13190" t="str">
            <v>T-ABHÄNGER L&lt;1001 MM</v>
          </cell>
          <cell r="C13190">
            <v>0</v>
          </cell>
          <cell r="D13190">
            <v>11.2</v>
          </cell>
          <cell r="E13190">
            <v>11.2</v>
          </cell>
        </row>
        <row r="13191">
          <cell r="A13191" t="str">
            <v>825026010</v>
          </cell>
          <cell r="B13191" t="str">
            <v>T-ABHÄNGER L=1001-2000 MM</v>
          </cell>
          <cell r="C13191"/>
          <cell r="D13191">
            <v>12.65</v>
          </cell>
          <cell r="E13191">
            <v>12.65</v>
          </cell>
        </row>
        <row r="13192">
          <cell r="A13192" t="str">
            <v>825026011</v>
          </cell>
          <cell r="B13192" t="str">
            <v>T-ABHÄNGER L=2001-3000 MM</v>
          </cell>
          <cell r="C13192"/>
          <cell r="D13192">
            <v>16.7</v>
          </cell>
          <cell r="E13192">
            <v>16.7</v>
          </cell>
        </row>
        <row r="13193">
          <cell r="A13193" t="str">
            <v>825026012</v>
          </cell>
          <cell r="B13193" t="str">
            <v>T-ABHÄNGER L=3001-4000 MM</v>
          </cell>
          <cell r="C13193"/>
          <cell r="D13193">
            <v>29.35</v>
          </cell>
          <cell r="E13193">
            <v>29.35</v>
          </cell>
        </row>
        <row r="13194">
          <cell r="A13194" t="str">
            <v>825026013</v>
          </cell>
          <cell r="B13194" t="str">
            <v>T-ABHÄNGER L=4001-5000 MM</v>
          </cell>
          <cell r="C13194"/>
          <cell r="D13194">
            <v>29.35</v>
          </cell>
          <cell r="E13194">
            <v>29.35</v>
          </cell>
        </row>
        <row r="13195">
          <cell r="A13195" t="str">
            <v>825026014</v>
          </cell>
          <cell r="B13195" t="str">
            <v>T-ABHÄNGER L=5001-6000 MM</v>
          </cell>
          <cell r="C13195"/>
          <cell r="D13195">
            <v>33.35</v>
          </cell>
          <cell r="E13195">
            <v>33.35</v>
          </cell>
        </row>
        <row r="13196">
          <cell r="A13196" t="str">
            <v>825056001</v>
          </cell>
          <cell r="B13196" t="str">
            <v>WINKEL AP110_C100-ENDE FÜR TORRI-GERÜST</v>
          </cell>
          <cell r="C13196">
            <v>0</v>
          </cell>
          <cell r="D13196">
            <v>1.05</v>
          </cell>
          <cell r="E13196">
            <v>1.05</v>
          </cell>
        </row>
        <row r="13197">
          <cell r="A13197" t="str">
            <v>825056002</v>
          </cell>
          <cell r="B13197" t="str">
            <v>WINKEL AP110_C100-TEILUNG 30 FÜR TORRI-GERÜST (60)</v>
          </cell>
          <cell r="C13197">
            <v>0</v>
          </cell>
          <cell r="D13197">
            <v>0.9</v>
          </cell>
          <cell r="E13197">
            <v>0.9</v>
          </cell>
        </row>
        <row r="13198">
          <cell r="A13198" t="str">
            <v>825056003</v>
          </cell>
          <cell r="B13198" t="str">
            <v>WINKEL CP-300 FÜR TORRI-GERÜST (90)</v>
          </cell>
          <cell r="C13198">
            <v>0</v>
          </cell>
          <cell r="D13198">
            <v>1.05</v>
          </cell>
          <cell r="E13198">
            <v>1.05</v>
          </cell>
        </row>
        <row r="13199">
          <cell r="A13199" t="str">
            <v>825056004</v>
          </cell>
          <cell r="B13199" t="str">
            <v>WINKEL CP-300TT FÜR TORRI-GERÜST (85)</v>
          </cell>
          <cell r="C13199">
            <v>0</v>
          </cell>
          <cell r="D13199">
            <v>1</v>
          </cell>
          <cell r="E13199">
            <v>1</v>
          </cell>
        </row>
        <row r="13200">
          <cell r="A13200" t="str">
            <v>825056005</v>
          </cell>
          <cell r="B13200" t="str">
            <v>WINKEL U-BÜGEL FÜR TORRI-GERÜST (70)</v>
          </cell>
          <cell r="C13200">
            <v>0</v>
          </cell>
          <cell r="D13200">
            <v>0.95</v>
          </cell>
          <cell r="E13200">
            <v>0.95</v>
          </cell>
        </row>
        <row r="13201">
          <cell r="A13201" t="str">
            <v>825074022</v>
          </cell>
          <cell r="B13201" t="str">
            <v>MONTAGESATZ KPL. SPANNPRATZE ST AN C-100</v>
          </cell>
          <cell r="C13201">
            <v>0</v>
          </cell>
          <cell r="D13201">
            <v>9.9579791525741097</v>
          </cell>
          <cell r="E13201">
            <v>9.9579791525741097</v>
          </cell>
        </row>
        <row r="13202">
          <cell r="A13202" t="str">
            <v>825074023</v>
          </cell>
          <cell r="B13202" t="str">
            <v>MONTAGESATZ KPL. SPANNPRATZE ST AN C-260</v>
          </cell>
          <cell r="C13202"/>
          <cell r="D13202">
            <v>5.1576000000000004</v>
          </cell>
          <cell r="E13202">
            <v>5.1576000000000004</v>
          </cell>
        </row>
        <row r="13203">
          <cell r="A13203" t="str">
            <v>825074024</v>
          </cell>
          <cell r="B13203" t="str">
            <v>MONTAGESATZ KPL. SPANNPRATZE ST AN C-300</v>
          </cell>
          <cell r="C13203"/>
          <cell r="D13203">
            <v>4.4550999999999998</v>
          </cell>
          <cell r="E13203">
            <v>4.4550999999999998</v>
          </cell>
        </row>
        <row r="13204">
          <cell r="A13204" t="str">
            <v>825074025</v>
          </cell>
          <cell r="B13204" t="str">
            <v>MONTAGESATZ KPL. WINKEL ST/AP AN C-100</v>
          </cell>
          <cell r="C13204">
            <v>0</v>
          </cell>
          <cell r="D13204">
            <v>5.7992895762870553</v>
          </cell>
          <cell r="E13204">
            <v>5.7992895762870553</v>
          </cell>
        </row>
        <row r="13205">
          <cell r="A13205" t="str">
            <v>825074026</v>
          </cell>
          <cell r="B13205" t="str">
            <v>MONTAGESATZ KPL. WINKEL ST/AP AN C-260</v>
          </cell>
          <cell r="C13205"/>
          <cell r="D13205">
            <v>4.0871000000000004</v>
          </cell>
          <cell r="E13205">
            <v>4.0871000000000004</v>
          </cell>
        </row>
        <row r="13206">
          <cell r="A13206" t="str">
            <v>825074027</v>
          </cell>
          <cell r="B13206" t="str">
            <v>MONTAGESATZ KPL. WINKEL ST/AP AN C-300</v>
          </cell>
          <cell r="C13206"/>
          <cell r="D13206">
            <v>4.6105</v>
          </cell>
          <cell r="E13206">
            <v>4.6105</v>
          </cell>
        </row>
        <row r="13207">
          <cell r="A13207" t="str">
            <v>825074039</v>
          </cell>
          <cell r="B13207" t="str">
            <v>MONTAGESATZ KPL. SPANNPRATZE AP AN C-100</v>
          </cell>
          <cell r="C13207">
            <v>0</v>
          </cell>
          <cell r="D13207">
            <v>5.6276000000000002</v>
          </cell>
          <cell r="E13207">
            <v>5.6276000000000002</v>
          </cell>
        </row>
        <row r="13208">
          <cell r="A13208" t="str">
            <v>825074040</v>
          </cell>
          <cell r="B13208" t="str">
            <v>MONTAGESATZ KPL. SPANNPRATZE AP AN C-260</v>
          </cell>
          <cell r="C13208"/>
          <cell r="D13208">
            <v>7.4893000000000001</v>
          </cell>
          <cell r="E13208">
            <v>7.4893000000000001</v>
          </cell>
        </row>
        <row r="13209">
          <cell r="A13209" t="str">
            <v>825074041</v>
          </cell>
          <cell r="B13209" t="str">
            <v>MONTAGESATZ KPL. SPANNPRATZE AP AN C-300</v>
          </cell>
          <cell r="C13209"/>
          <cell r="D13209"/>
          <cell r="E13209"/>
        </row>
        <row r="13210">
          <cell r="A13210" t="str">
            <v>825076001</v>
          </cell>
          <cell r="B13210" t="str">
            <v>C-PROFIL - 260 X 50 X 30 X 3</v>
          </cell>
          <cell r="C13210"/>
          <cell r="D13210">
            <v>14.88</v>
          </cell>
          <cell r="E13210">
            <v>14.88</v>
          </cell>
        </row>
        <row r="13211">
          <cell r="A13211" t="str">
            <v>825076002</v>
          </cell>
          <cell r="B13211" t="str">
            <v>C-PROFIL - 100 X 50 X 15 X 3</v>
          </cell>
          <cell r="C13211">
            <v>0</v>
          </cell>
          <cell r="D13211">
            <v>6.55</v>
          </cell>
          <cell r="E13211">
            <v>6.55</v>
          </cell>
        </row>
        <row r="13212">
          <cell r="A13212" t="str">
            <v>825076002G</v>
          </cell>
          <cell r="B13212" t="str">
            <v>C-PROFIL - 100 X 50 X 15 X 3</v>
          </cell>
          <cell r="C13212">
            <v>0</v>
          </cell>
          <cell r="D13212">
            <v>3.3</v>
          </cell>
          <cell r="E13212">
            <v>3.3</v>
          </cell>
        </row>
        <row r="13213">
          <cell r="A13213" t="str">
            <v>825076003</v>
          </cell>
          <cell r="B13213" t="str">
            <v>C-PROFIL - 300 X 100 X 40 X 3</v>
          </cell>
          <cell r="C13213"/>
          <cell r="D13213">
            <v>15.68</v>
          </cell>
          <cell r="E13213">
            <v>15.68</v>
          </cell>
        </row>
        <row r="13214">
          <cell r="A13214" t="str">
            <v>825076004</v>
          </cell>
          <cell r="B13214" t="str">
            <v>C-PROFIL - 300 X 100 X 40 X 4</v>
          </cell>
          <cell r="C13214"/>
          <cell r="D13214">
            <v>20.170000000000002</v>
          </cell>
          <cell r="E13214">
            <v>20.170000000000002</v>
          </cell>
        </row>
        <row r="13215">
          <cell r="A13215" t="str">
            <v>825076005</v>
          </cell>
          <cell r="B13215" t="str">
            <v>ANSCHLUSSWINKEL F. C-260 AN 4-KT-SÄULE 100X100</v>
          </cell>
          <cell r="C13215"/>
          <cell r="D13215">
            <v>3.38</v>
          </cell>
          <cell r="E13215">
            <v>3.38</v>
          </cell>
        </row>
        <row r="13216">
          <cell r="A13216" t="str">
            <v>825076008</v>
          </cell>
          <cell r="B13216" t="str">
            <v>WINKEL FÜR C-260 AN 4KT-SÄULE 100X100</v>
          </cell>
          <cell r="C13216"/>
          <cell r="D13216">
            <v>4.58</v>
          </cell>
          <cell r="E13216">
            <v>4.58</v>
          </cell>
        </row>
        <row r="13217">
          <cell r="A13217" t="str">
            <v>825076009</v>
          </cell>
          <cell r="B13217" t="str">
            <v>KLEMMPLATTE F. C-260</v>
          </cell>
          <cell r="C13217"/>
          <cell r="D13217"/>
          <cell r="E13217"/>
        </row>
        <row r="13218">
          <cell r="A13218" t="str">
            <v>825076011</v>
          </cell>
          <cell r="B13218" t="str">
            <v>WINKEL C-100 - C-100</v>
          </cell>
          <cell r="C13218">
            <v>0</v>
          </cell>
          <cell r="D13218">
            <v>6.93</v>
          </cell>
          <cell r="E13218">
            <v>6.93</v>
          </cell>
        </row>
        <row r="13219">
          <cell r="A13219" t="str">
            <v>825076013</v>
          </cell>
          <cell r="B13219" t="str">
            <v>WINKEL FÜR C-100 - 100 LL   (WAR 511 104 604)</v>
          </cell>
          <cell r="C13219">
            <v>0</v>
          </cell>
          <cell r="D13219">
            <v>4.0999999999999996</v>
          </cell>
          <cell r="E13219">
            <v>4.0999999999999996</v>
          </cell>
        </row>
        <row r="13220">
          <cell r="A13220" t="str">
            <v>825076015</v>
          </cell>
          <cell r="B13220" t="str">
            <v>WINKEL FÜR C-260 LL AN 4KT-SÄULE 100X100</v>
          </cell>
          <cell r="C13220"/>
          <cell r="D13220">
            <v>5.6</v>
          </cell>
          <cell r="E13220">
            <v>5.6</v>
          </cell>
        </row>
        <row r="13221">
          <cell r="A13221" t="str">
            <v>825076017</v>
          </cell>
          <cell r="B13221" t="str">
            <v>WINKEL C-300 - C-300</v>
          </cell>
          <cell r="C13221"/>
          <cell r="D13221">
            <v>7.54</v>
          </cell>
          <cell r="E13221">
            <v>7.54</v>
          </cell>
        </row>
        <row r="13222">
          <cell r="A13222" t="str">
            <v>825076019</v>
          </cell>
          <cell r="B13222" t="str">
            <v>WINKEL FÜR C-300 LL AN 4KT-SÄULE 100X100</v>
          </cell>
          <cell r="C13222"/>
          <cell r="D13222"/>
          <cell r="E13222"/>
        </row>
        <row r="13223">
          <cell r="A13223" t="str">
            <v>825076020</v>
          </cell>
          <cell r="B13223" t="str">
            <v>ANSCHLUSSWINKEL F. C-300 AN 4KT-SÄULE 100X100</v>
          </cell>
          <cell r="C13223"/>
          <cell r="D13223">
            <v>3.45</v>
          </cell>
          <cell r="E13223">
            <v>3.45</v>
          </cell>
        </row>
        <row r="13224">
          <cell r="A13224" t="str">
            <v>825076022</v>
          </cell>
          <cell r="B13224" t="str">
            <v>SPANNPRATZE ST AN C-100</v>
          </cell>
          <cell r="C13224">
            <v>0</v>
          </cell>
          <cell r="D13224">
            <v>2.29</v>
          </cell>
          <cell r="E13224">
            <v>2.29</v>
          </cell>
        </row>
        <row r="13225">
          <cell r="A13225" t="str">
            <v>825076023</v>
          </cell>
          <cell r="B13225" t="str">
            <v>SPANNPRATZE ST AN C-260</v>
          </cell>
          <cell r="C13225"/>
          <cell r="D13225">
            <v>4.8</v>
          </cell>
          <cell r="E13225">
            <v>4.8</v>
          </cell>
        </row>
        <row r="13226">
          <cell r="A13226" t="str">
            <v>825076024</v>
          </cell>
          <cell r="B13226" t="str">
            <v>SPANNPRATZE ST AN C-300</v>
          </cell>
          <cell r="C13226"/>
          <cell r="D13226">
            <v>3.8</v>
          </cell>
          <cell r="E13226">
            <v>3.8</v>
          </cell>
        </row>
        <row r="13227">
          <cell r="A13227" t="str">
            <v>825076025</v>
          </cell>
          <cell r="B13227" t="str">
            <v>WINKEL ST/AP AN C-100</v>
          </cell>
          <cell r="C13227">
            <v>0</v>
          </cell>
          <cell r="D13227">
            <v>4.8</v>
          </cell>
          <cell r="E13227">
            <v>4.8</v>
          </cell>
        </row>
        <row r="13228">
          <cell r="A13228" t="str">
            <v>825076026</v>
          </cell>
          <cell r="B13228" t="str">
            <v>WINKEL ST/AP AN C-260</v>
          </cell>
          <cell r="C13228"/>
          <cell r="D13228">
            <v>3</v>
          </cell>
          <cell r="E13228">
            <v>3</v>
          </cell>
        </row>
        <row r="13229">
          <cell r="A13229" t="str">
            <v>825076027</v>
          </cell>
          <cell r="B13229" t="str">
            <v>WINKEL ST/AP AN C-300 (WAR 511 104 612)</v>
          </cell>
          <cell r="C13229"/>
          <cell r="D13229">
            <v>3.5</v>
          </cell>
          <cell r="E13229">
            <v>3.5</v>
          </cell>
        </row>
        <row r="13230">
          <cell r="A13230" t="str">
            <v>825076028</v>
          </cell>
          <cell r="B13230" t="str">
            <v>KLEMMPLATTE C-300</v>
          </cell>
          <cell r="C13230"/>
          <cell r="D13230"/>
          <cell r="E13230"/>
        </row>
        <row r="13231">
          <cell r="A13231" t="str">
            <v>825076029</v>
          </cell>
          <cell r="B13231" t="str">
            <v>KLEMMPLATTE C-100</v>
          </cell>
          <cell r="C13231"/>
          <cell r="D13231"/>
          <cell r="E13231"/>
        </row>
        <row r="13232">
          <cell r="A13232" t="str">
            <v>825076030</v>
          </cell>
          <cell r="B13232" t="str">
            <v>ANSCHLUSSWINKEL FÜR C-260 LL AN 4-KT-100X100</v>
          </cell>
          <cell r="C13232"/>
          <cell r="D13232">
            <v>6.95</v>
          </cell>
          <cell r="E13232">
            <v>6.95</v>
          </cell>
        </row>
        <row r="13233">
          <cell r="A13233" t="str">
            <v>825076036</v>
          </cell>
          <cell r="B13233" t="str">
            <v>SONDERROHRSCHELLE 1" OBERTEIL</v>
          </cell>
          <cell r="C13233">
            <v>0</v>
          </cell>
          <cell r="D13233">
            <v>3.9</v>
          </cell>
          <cell r="E13233">
            <v>3.9</v>
          </cell>
        </row>
        <row r="13234">
          <cell r="A13234" t="str">
            <v>825076037</v>
          </cell>
          <cell r="B13234" t="str">
            <v>ANSCHLUSSWINKEL C-260 AN C-300 LINKS KANTENGLEICH</v>
          </cell>
          <cell r="C13234"/>
          <cell r="D13234">
            <v>9.39</v>
          </cell>
          <cell r="E13234">
            <v>9.39</v>
          </cell>
        </row>
        <row r="13235">
          <cell r="A13235" t="str">
            <v>825076038</v>
          </cell>
          <cell r="B13235" t="str">
            <v>ANSCHLUSSWINKEL C-260 AN C-300 RECHTS KANTENGLEICH</v>
          </cell>
          <cell r="C13235"/>
          <cell r="D13235">
            <v>9.39</v>
          </cell>
          <cell r="E13235">
            <v>9.39</v>
          </cell>
        </row>
        <row r="13236">
          <cell r="A13236" t="str">
            <v>825076039</v>
          </cell>
          <cell r="B13236" t="str">
            <v>SPANNPRATZE AP AN C-100</v>
          </cell>
          <cell r="C13236">
            <v>0</v>
          </cell>
          <cell r="D13236">
            <v>3.79</v>
          </cell>
          <cell r="E13236">
            <v>3.79</v>
          </cell>
        </row>
        <row r="13237">
          <cell r="A13237" t="str">
            <v>825076040</v>
          </cell>
          <cell r="B13237" t="str">
            <v>SPANNPRATZE AP AN C-260</v>
          </cell>
          <cell r="C13237">
            <v>0</v>
          </cell>
          <cell r="D13237">
            <v>6.37</v>
          </cell>
          <cell r="E13237">
            <v>6.37</v>
          </cell>
        </row>
        <row r="13238">
          <cell r="A13238" t="str">
            <v>825076041</v>
          </cell>
          <cell r="B13238" t="str">
            <v>SPANNPRATZE AP AN C-300</v>
          </cell>
          <cell r="C13238"/>
          <cell r="D13238"/>
          <cell r="E13238"/>
        </row>
        <row r="13239">
          <cell r="A13239" t="str">
            <v>825076042</v>
          </cell>
          <cell r="B13239" t="str">
            <v>ANSCHLUSSPLATTE F. C-100 AN TREPPE - LI/RE</v>
          </cell>
          <cell r="C13239"/>
          <cell r="D13239"/>
          <cell r="E13239"/>
        </row>
        <row r="13240">
          <cell r="A13240" t="str">
            <v>825076043</v>
          </cell>
          <cell r="B13240" t="str">
            <v>BEFESTIGUNGSKLOTZ TREPPE AN C-100 OFFENE SEITE</v>
          </cell>
          <cell r="C13240"/>
          <cell r="D13240">
            <v>48</v>
          </cell>
          <cell r="E13240">
            <v>48</v>
          </cell>
        </row>
        <row r="13241">
          <cell r="A13241" t="str">
            <v>825076044</v>
          </cell>
          <cell r="B13241" t="str">
            <v>ANSCHLUSSWINKEL F. C-100 AN 4KT-SÄULE 100X100</v>
          </cell>
          <cell r="C13241"/>
          <cell r="D13241">
            <v>1.67</v>
          </cell>
          <cell r="E13241">
            <v>1.67</v>
          </cell>
        </row>
        <row r="13242">
          <cell r="A13242" t="str">
            <v>825076045</v>
          </cell>
          <cell r="B13242" t="str">
            <v>ANSCHLUSSWINKEL LL F. C-100 AN 4KT-SÄULE 100X100</v>
          </cell>
          <cell r="C13242"/>
          <cell r="D13242"/>
          <cell r="E13242"/>
        </row>
        <row r="13243">
          <cell r="A13243" t="str">
            <v>825076046</v>
          </cell>
          <cell r="B13243" t="str">
            <v>ANSCHLUSSWINKEL C-300 AN C-100 LINKS KANTENGLEICH</v>
          </cell>
          <cell r="C13243"/>
          <cell r="D13243">
            <v>9.3699999999999992</v>
          </cell>
          <cell r="E13243">
            <v>9.3699999999999992</v>
          </cell>
        </row>
        <row r="13244">
          <cell r="A13244" t="str">
            <v>825076047</v>
          </cell>
          <cell r="B13244" t="str">
            <v>ANSCHLUSSWINKEL C-300 AN C-100 RECHTS KANTENGLEICH</v>
          </cell>
          <cell r="C13244"/>
          <cell r="D13244">
            <v>9.3699999999999992</v>
          </cell>
          <cell r="E13244">
            <v>9.3699999999999992</v>
          </cell>
        </row>
        <row r="13245">
          <cell r="A13245" t="str">
            <v>825076048</v>
          </cell>
          <cell r="B13245" t="str">
            <v>ANSCHLUSSWINKEL C-260 AN C-100 LINKS KANTENGLEICH</v>
          </cell>
          <cell r="C13245"/>
          <cell r="D13245">
            <v>8.42</v>
          </cell>
          <cell r="E13245">
            <v>8.42</v>
          </cell>
        </row>
        <row r="13246">
          <cell r="A13246" t="str">
            <v>825076049</v>
          </cell>
          <cell r="B13246" t="str">
            <v>ANSCHLUSSWINKEL C-260 AN C-100 RECHTS KANTENGLEICH</v>
          </cell>
          <cell r="C13246"/>
          <cell r="D13246">
            <v>8.42</v>
          </cell>
          <cell r="E13246">
            <v>8.42</v>
          </cell>
        </row>
        <row r="13247">
          <cell r="A13247" t="str">
            <v>825076050</v>
          </cell>
          <cell r="B13247" t="str">
            <v>ANSCHLUSSWINKEL LL F. C-300 AN 4KT-SÄULE 100X100</v>
          </cell>
          <cell r="C13247"/>
          <cell r="D13247"/>
          <cell r="E13247"/>
        </row>
        <row r="13248">
          <cell r="A13248" t="str">
            <v>825084000</v>
          </cell>
          <cell r="B13248" t="str">
            <v>DRT DOPPELROHRTRÄGER 1"/80</v>
          </cell>
          <cell r="C13248">
            <v>0</v>
          </cell>
          <cell r="D13248">
            <v>14.466705756070542</v>
          </cell>
          <cell r="E13248">
            <v>14.466705756070542</v>
          </cell>
        </row>
        <row r="13249">
          <cell r="A13249" t="str">
            <v>825084001</v>
          </cell>
          <cell r="B13249" t="str">
            <v>DRT DOPPELROHRTRÄGER 1"/80 L=0-1000</v>
          </cell>
          <cell r="C13249">
            <v>0</v>
          </cell>
          <cell r="D13249">
            <v>8.65</v>
          </cell>
          <cell r="E13249">
            <v>8.65</v>
          </cell>
        </row>
        <row r="13250">
          <cell r="A13250" t="str">
            <v>825084002</v>
          </cell>
          <cell r="B13250" t="str">
            <v>DRT DOPPELROHRTRÄGER 1"/80 L=1001-2000</v>
          </cell>
          <cell r="C13250">
            <v>0</v>
          </cell>
          <cell r="D13250">
            <v>18.064393939393938</v>
          </cell>
          <cell r="E13250">
            <v>18.064393939393938</v>
          </cell>
        </row>
        <row r="13251">
          <cell r="A13251" t="str">
            <v>825084003</v>
          </cell>
          <cell r="B13251" t="str">
            <v>DRT DOPPELROHRTRÄGER 1"/80 L=2001-3000</v>
          </cell>
          <cell r="C13251">
            <v>0</v>
          </cell>
          <cell r="D13251">
            <v>27.026086956521738</v>
          </cell>
          <cell r="E13251">
            <v>27.026086956521738</v>
          </cell>
        </row>
        <row r="13252">
          <cell r="A13252" t="str">
            <v>825084003G 7035</v>
          </cell>
          <cell r="B13252" t="str">
            <v>DRT DOPPELROHRTRÄGER 1"/80 L=2001-3000</v>
          </cell>
          <cell r="C13252">
            <v>0</v>
          </cell>
          <cell r="D13252">
            <v>10.050000000000001</v>
          </cell>
          <cell r="E13252">
            <v>10.050000000000001</v>
          </cell>
        </row>
        <row r="13253">
          <cell r="A13253" t="str">
            <v>825084004</v>
          </cell>
          <cell r="B13253" t="str">
            <v>DRT DOPPELROHRTRÄGER 1"/80 L=3001-4000</v>
          </cell>
          <cell r="C13253">
            <v>0</v>
          </cell>
          <cell r="D13253">
            <v>34.5</v>
          </cell>
          <cell r="E13253">
            <v>34.5</v>
          </cell>
        </row>
        <row r="13254">
          <cell r="A13254" t="str">
            <v>825084005</v>
          </cell>
          <cell r="B13254" t="str">
            <v>DRT DOPPELROHRTRÄGER 1"/80 L=4001-5000</v>
          </cell>
          <cell r="C13254">
            <v>0</v>
          </cell>
          <cell r="D13254">
            <v>43.225151515151516</v>
          </cell>
          <cell r="E13254">
            <v>43.225151515151516</v>
          </cell>
        </row>
        <row r="13255">
          <cell r="A13255" t="str">
            <v>825084006</v>
          </cell>
          <cell r="B13255" t="str">
            <v>DRT DOPPELROHRTRÄGER 1"/80 L=5001-6000</v>
          </cell>
          <cell r="C13255">
            <v>0</v>
          </cell>
          <cell r="D13255">
            <v>54.39</v>
          </cell>
          <cell r="E13255">
            <v>54.39</v>
          </cell>
        </row>
        <row r="13256">
          <cell r="A13256" t="str">
            <v>825084007</v>
          </cell>
          <cell r="B13256" t="str">
            <v>DRT DOPPELROHRTRÄGER 1"/80 MIT 2 MUFFEN</v>
          </cell>
          <cell r="C13256">
            <v>0</v>
          </cell>
          <cell r="D13256">
            <v>13.71</v>
          </cell>
          <cell r="E13256">
            <v>13.71</v>
          </cell>
        </row>
        <row r="13257">
          <cell r="A13257" t="str">
            <v>825086002</v>
          </cell>
          <cell r="B13257" t="str">
            <v>DRT 1"  L=1900 MIT BOHRUNGEN FÜR VERTIKALE</v>
          </cell>
          <cell r="C13257">
            <v>2.5</v>
          </cell>
          <cell r="D13257">
            <v>17.25</v>
          </cell>
          <cell r="E13257">
            <v>19.75</v>
          </cell>
        </row>
        <row r="13258">
          <cell r="A13258" t="str">
            <v>825086003</v>
          </cell>
          <cell r="B13258" t="str">
            <v>DRT 1"  L=1900 FÜR VERTIKALESCHWENKSCHIENE</v>
          </cell>
          <cell r="C13258">
            <v>0</v>
          </cell>
          <cell r="D13258">
            <v>20</v>
          </cell>
          <cell r="E13258">
            <v>20</v>
          </cell>
        </row>
        <row r="13259">
          <cell r="A13259" t="str">
            <v>825104000</v>
          </cell>
          <cell r="B13259" t="str">
            <v>DRT DOPPELROHRTRÄGER 1"/114</v>
          </cell>
          <cell r="C13259">
            <v>0</v>
          </cell>
          <cell r="D13259">
            <v>13.3</v>
          </cell>
          <cell r="E13259">
            <v>13.3</v>
          </cell>
        </row>
        <row r="13260">
          <cell r="A13260" t="str">
            <v>825104001</v>
          </cell>
          <cell r="B13260" t="str">
            <v>DRT DOPPELROHRTRÄGER 1"/114 L=1-1000</v>
          </cell>
          <cell r="C13260"/>
          <cell r="D13260">
            <v>8.65</v>
          </cell>
          <cell r="E13260">
            <v>8.65</v>
          </cell>
        </row>
        <row r="13261">
          <cell r="A13261" t="str">
            <v>825104002</v>
          </cell>
          <cell r="B13261" t="str">
            <v>DRT DOPPELROHRTRÄGER 1"/114 L=1001-2000</v>
          </cell>
          <cell r="C13261">
            <v>0</v>
          </cell>
          <cell r="D13261">
            <v>17.25</v>
          </cell>
          <cell r="E13261">
            <v>17.25</v>
          </cell>
        </row>
        <row r="13262">
          <cell r="A13262" t="str">
            <v>825104003</v>
          </cell>
          <cell r="B13262" t="str">
            <v>DRT DOPPELROHRTRÄGER 1"/114 L=2001-3000</v>
          </cell>
          <cell r="C13262">
            <v>0</v>
          </cell>
          <cell r="D13262">
            <v>25.9</v>
          </cell>
          <cell r="E13262">
            <v>25.9</v>
          </cell>
        </row>
        <row r="13263">
          <cell r="A13263" t="str">
            <v>825104004</v>
          </cell>
          <cell r="B13263" t="str">
            <v>DRT DOPPELROHRTRÄGER 1"/114 L=3001-4000</v>
          </cell>
          <cell r="C13263">
            <v>0</v>
          </cell>
          <cell r="D13263">
            <v>35.823529411764703</v>
          </cell>
          <cell r="E13263">
            <v>35.823529411764703</v>
          </cell>
        </row>
        <row r="13264">
          <cell r="A13264" t="str">
            <v>825104005</v>
          </cell>
          <cell r="B13264" t="str">
            <v>DRT DOPPELROHRTRÄGER 1"/114 L=4001-5000</v>
          </cell>
          <cell r="C13264">
            <v>0</v>
          </cell>
          <cell r="D13264">
            <v>45.733333333333334</v>
          </cell>
          <cell r="E13264">
            <v>45.733333333333334</v>
          </cell>
        </row>
        <row r="13265">
          <cell r="A13265" t="str">
            <v>825104006</v>
          </cell>
          <cell r="B13265" t="str">
            <v>DRT DOPPELROHRTRÄGER 1"/114 L=5001-6000</v>
          </cell>
          <cell r="C13265">
            <v>0</v>
          </cell>
          <cell r="D13265">
            <v>54.178571428571423</v>
          </cell>
          <cell r="E13265">
            <v>54.178571428571423</v>
          </cell>
        </row>
        <row r="13266">
          <cell r="A13266" t="str">
            <v>825104007</v>
          </cell>
          <cell r="B13266" t="str">
            <v>DRT DOPPELROHRTRÄGER 1"/114 MIT 2 MUFFEN</v>
          </cell>
          <cell r="C13266">
            <v>0</v>
          </cell>
          <cell r="D13266">
            <v>16.887499999999999</v>
          </cell>
          <cell r="E13266">
            <v>16.887499999999999</v>
          </cell>
        </row>
        <row r="13267">
          <cell r="A13267" t="str">
            <v>825121010</v>
          </cell>
          <cell r="B13267" t="str">
            <v>MONTAGESTÄNDER M. EINSATZ 1190 ROHR 26,9X4,5</v>
          </cell>
          <cell r="C13267">
            <v>0</v>
          </cell>
          <cell r="D13267">
            <v>85.8</v>
          </cell>
          <cell r="E13267">
            <v>85.8</v>
          </cell>
        </row>
        <row r="13268">
          <cell r="A13268" t="str">
            <v>825121011</v>
          </cell>
          <cell r="B13268" t="str">
            <v>MONTAGESTÄNDER M. EINSATZ 2000 ROHR 26,9X4,5</v>
          </cell>
          <cell r="C13268">
            <v>0</v>
          </cell>
          <cell r="D13268">
            <v>95.2</v>
          </cell>
          <cell r="E13268">
            <v>95.2</v>
          </cell>
        </row>
        <row r="13269">
          <cell r="A13269" t="str">
            <v>825134002</v>
          </cell>
          <cell r="B13269" t="str">
            <v>ZWISCHENSTÜTZE F. GELÄNDER KPL.</v>
          </cell>
          <cell r="C13269">
            <v>0</v>
          </cell>
          <cell r="D13269">
            <v>12.95</v>
          </cell>
          <cell r="E13269">
            <v>12.95</v>
          </cell>
        </row>
        <row r="13270">
          <cell r="A13270" t="str">
            <v>825134003</v>
          </cell>
          <cell r="B13270" t="str">
            <v>STELLFUSS KPL. F. 4KT-SÄULE 100X100</v>
          </cell>
          <cell r="C13270"/>
          <cell r="D13270"/>
          <cell r="E13270"/>
        </row>
        <row r="13271">
          <cell r="A13271" t="str">
            <v>825134004</v>
          </cell>
          <cell r="B13271" t="str">
            <v>KREUZSCHELLE 100X100 FÜR KREUZVERBINDUNG</v>
          </cell>
          <cell r="C13271">
            <v>0</v>
          </cell>
          <cell r="D13271">
            <v>11.5</v>
          </cell>
          <cell r="E13271">
            <v>11.5</v>
          </cell>
        </row>
        <row r="13272">
          <cell r="A13272" t="str">
            <v>825136009</v>
          </cell>
          <cell r="B13272" t="str">
            <v>ZWISCHENSTÜTZE VIERKANTROHR 50X50X2</v>
          </cell>
          <cell r="C13272"/>
          <cell r="D13272"/>
          <cell r="E13272"/>
        </row>
        <row r="13273">
          <cell r="A13273" t="str">
            <v>825136010</v>
          </cell>
          <cell r="B13273" t="str">
            <v>ZWISCHENSTÜTZE FUSSBLECH</v>
          </cell>
          <cell r="C13273"/>
          <cell r="D13273"/>
          <cell r="E13273"/>
        </row>
        <row r="13274">
          <cell r="A13274" t="str">
            <v>825136011</v>
          </cell>
          <cell r="B13274" t="str">
            <v>4KT SÄULE 100X100X3</v>
          </cell>
          <cell r="C13274"/>
          <cell r="D13274">
            <v>27</v>
          </cell>
          <cell r="E13274">
            <v>27</v>
          </cell>
        </row>
        <row r="13275">
          <cell r="A13275" t="str">
            <v>825136012</v>
          </cell>
          <cell r="B13275" t="str">
            <v>FLACHSTAHL FÜR KREUZVERBAND</v>
          </cell>
          <cell r="C13275">
            <v>0</v>
          </cell>
          <cell r="D13275">
            <v>6.3</v>
          </cell>
          <cell r="E13275">
            <v>6.3</v>
          </cell>
        </row>
        <row r="13276">
          <cell r="A13276" t="str">
            <v>825136013</v>
          </cell>
          <cell r="B13276" t="str">
            <v>4KT-SÄULE 100X100X4</v>
          </cell>
          <cell r="C13276"/>
          <cell r="D13276"/>
          <cell r="E13276"/>
        </row>
        <row r="13277">
          <cell r="A13277" t="str">
            <v>825136014</v>
          </cell>
          <cell r="B13277" t="str">
            <v>4KT-SÄULE 100X100X6</v>
          </cell>
          <cell r="C13277"/>
          <cell r="D13277"/>
          <cell r="E13277"/>
        </row>
        <row r="13278">
          <cell r="A13278" t="str">
            <v>825136017</v>
          </cell>
          <cell r="B13278" t="str">
            <v>GRUNDPLATTE STELLFUSS F. 4KT-SÄULE 100x100</v>
          </cell>
          <cell r="C13278"/>
          <cell r="D13278"/>
          <cell r="E13278"/>
        </row>
        <row r="13279">
          <cell r="A13279" t="str">
            <v>825136018</v>
          </cell>
          <cell r="B13279" t="str">
            <v>BOLZEN STELLFUSS F. 4KT-SÄULE 100x100</v>
          </cell>
          <cell r="C13279"/>
          <cell r="D13279"/>
          <cell r="E13279"/>
        </row>
        <row r="13280">
          <cell r="A13280" t="str">
            <v>825136019</v>
          </cell>
          <cell r="B13280" t="str">
            <v>GRUNDPLATTE F. 4KT-SÄULE 100x100</v>
          </cell>
          <cell r="C13280"/>
          <cell r="D13280"/>
          <cell r="E13280"/>
        </row>
        <row r="13281">
          <cell r="A13281" t="str">
            <v>825136020</v>
          </cell>
          <cell r="B13281" t="str">
            <v>KLEMMTEIL KREUZSCHELLE 100X100 FÜR KREUZVERBINDUNG</v>
          </cell>
          <cell r="C13281"/>
          <cell r="D13281"/>
          <cell r="E13281"/>
        </row>
        <row r="13282">
          <cell r="A13282" t="str">
            <v>825136021</v>
          </cell>
          <cell r="B13282" t="str">
            <v>LASCHE FÜR KREUZSCHELLE 100X10</v>
          </cell>
          <cell r="C13282"/>
          <cell r="D13282"/>
          <cell r="E13282"/>
        </row>
        <row r="13283">
          <cell r="A13283" t="str">
            <v>825144000</v>
          </cell>
          <cell r="B13283" t="str">
            <v>RT ROHRTRÄGER 1"/80/80</v>
          </cell>
          <cell r="C13283">
            <v>0</v>
          </cell>
          <cell r="D13283">
            <v>23.405203837935222</v>
          </cell>
          <cell r="E13283">
            <v>23.405203837935222</v>
          </cell>
        </row>
        <row r="13284">
          <cell r="A13284" t="str">
            <v>825144001</v>
          </cell>
          <cell r="B13284" t="str">
            <v>RT ROHRTRÄGER 1"/80/80 L=0-1000</v>
          </cell>
          <cell r="C13284"/>
          <cell r="D13284">
            <v>14.15</v>
          </cell>
          <cell r="E13284">
            <v>14.15</v>
          </cell>
        </row>
        <row r="13285">
          <cell r="A13285" t="str">
            <v>825144002</v>
          </cell>
          <cell r="B13285" t="str">
            <v>RT ROHRTRÄGER 1"/80/80 L=1001-2000</v>
          </cell>
          <cell r="C13285">
            <v>0</v>
          </cell>
          <cell r="D13285">
            <v>28.3</v>
          </cell>
          <cell r="E13285">
            <v>28.3</v>
          </cell>
        </row>
        <row r="13286">
          <cell r="A13286" t="str">
            <v>825144003</v>
          </cell>
          <cell r="B13286" t="str">
            <v>RT ROHRTRÄGER 1"/80/80 L=2001-3000</v>
          </cell>
          <cell r="C13286">
            <v>0</v>
          </cell>
          <cell r="D13286">
            <v>46.65</v>
          </cell>
          <cell r="E13286">
            <v>46.65</v>
          </cell>
        </row>
        <row r="13287">
          <cell r="A13287" t="str">
            <v>825144004</v>
          </cell>
          <cell r="B13287" t="str">
            <v>RT ROHRTRÄGER 1"/80/80 L=3001-4000</v>
          </cell>
          <cell r="C13287">
            <v>0</v>
          </cell>
          <cell r="D13287">
            <v>61.85</v>
          </cell>
          <cell r="E13287">
            <v>61.85</v>
          </cell>
        </row>
        <row r="13288">
          <cell r="A13288" t="str">
            <v>825144005</v>
          </cell>
          <cell r="B13288" t="str">
            <v>RT ROHRTRÄGER 1"/80/80 L=4001-5000</v>
          </cell>
          <cell r="C13288">
            <v>0</v>
          </cell>
          <cell r="D13288">
            <v>76.012500000000003</v>
          </cell>
          <cell r="E13288">
            <v>76.012500000000003</v>
          </cell>
        </row>
        <row r="13289">
          <cell r="A13289" t="str">
            <v>825144006</v>
          </cell>
          <cell r="B13289" t="str">
            <v>RT ROHRTRÄGER 1"/80/80 L=5001-6000</v>
          </cell>
          <cell r="C13289">
            <v>0</v>
          </cell>
          <cell r="D13289">
            <v>91.2</v>
          </cell>
          <cell r="E13289">
            <v>91.2</v>
          </cell>
        </row>
        <row r="13290">
          <cell r="A13290" t="str">
            <v>825144007</v>
          </cell>
          <cell r="B13290" t="str">
            <v>RT ROHRTRÄGER 1"/80/80 MIT 2 MUFFEN</v>
          </cell>
          <cell r="C13290">
            <v>0</v>
          </cell>
          <cell r="D13290">
            <v>21.45</v>
          </cell>
          <cell r="E13290">
            <v>21.45</v>
          </cell>
        </row>
        <row r="13291">
          <cell r="A13291" t="str">
            <v>825154012</v>
          </cell>
          <cell r="B13291" t="str">
            <v>MONTAGESATZ GELÄNDERROHR AN STÜTZE 50X50 KPL.</v>
          </cell>
          <cell r="C13291"/>
          <cell r="D13291">
            <v>6.6040999999999999</v>
          </cell>
          <cell r="E13291">
            <v>6.6040999999999999</v>
          </cell>
        </row>
        <row r="13292">
          <cell r="A13292" t="str">
            <v>825154016</v>
          </cell>
          <cell r="B13292" t="str">
            <v>MONTAGESATZ GELÄNDERROHR AN STÜTZE 100X100 KPL.</v>
          </cell>
          <cell r="C13292"/>
          <cell r="D13292">
            <v>50.504100000000001</v>
          </cell>
          <cell r="E13292">
            <v>50.504100000000001</v>
          </cell>
        </row>
        <row r="13293">
          <cell r="A13293" t="str">
            <v>825154017</v>
          </cell>
          <cell r="B13293" t="str">
            <v>MONTAGESATZ 90° ECKVERBINDUNG AN ZWISCHENSTÜTZE</v>
          </cell>
          <cell r="C13293"/>
          <cell r="D13293">
            <v>50.504100000000001</v>
          </cell>
          <cell r="E13293">
            <v>50.504100000000001</v>
          </cell>
        </row>
        <row r="13294">
          <cell r="A13294" t="str">
            <v>825154018</v>
          </cell>
          <cell r="B13294" t="str">
            <v>MONTAGESATZ 90° ECKVERBINDUNG ÜBERSTAND DER ROHRE</v>
          </cell>
          <cell r="C13294"/>
          <cell r="D13294">
            <v>8.593</v>
          </cell>
          <cell r="E13294">
            <v>8.593</v>
          </cell>
        </row>
        <row r="13295">
          <cell r="A13295" t="str">
            <v>825154019</v>
          </cell>
          <cell r="B13295" t="str">
            <v>MONTAGESATZ BEFESTIGUNG ZWISCHENSTÜTZE KPL.</v>
          </cell>
          <cell r="C13295"/>
          <cell r="D13295">
            <v>13.6364</v>
          </cell>
          <cell r="E13295">
            <v>13.6364</v>
          </cell>
        </row>
        <row r="13296">
          <cell r="A13296" t="str">
            <v>825154100</v>
          </cell>
          <cell r="B13296" t="str">
            <v>TREPPENSTUFE KPL. L=1000 INKL. ANTEILIG</v>
          </cell>
          <cell r="C13296"/>
          <cell r="D13296">
            <v>103</v>
          </cell>
          <cell r="E13296">
            <v>103</v>
          </cell>
        </row>
        <row r="13297">
          <cell r="A13297" t="str">
            <v>825154160</v>
          </cell>
          <cell r="B13297" t="str">
            <v>TREPPENSTUFE KPL. L=1600 INKL. ANTEILIG</v>
          </cell>
          <cell r="C13297"/>
          <cell r="D13297">
            <v>107</v>
          </cell>
          <cell r="E13297">
            <v>107</v>
          </cell>
        </row>
        <row r="13298">
          <cell r="A13298" t="str">
            <v>825154180</v>
          </cell>
          <cell r="B13298" t="str">
            <v>TREPPENSTUFE KPL. L=1800 INKL. ANTEILIG</v>
          </cell>
          <cell r="C13298"/>
          <cell r="D13298">
            <v>109</v>
          </cell>
          <cell r="E13298">
            <v>109</v>
          </cell>
        </row>
        <row r="13299">
          <cell r="A13299" t="str">
            <v>825156001</v>
          </cell>
          <cell r="B13299" t="str">
            <v>TREPPENSTUFE - RIFFELBLECH - SONDERLÄNGE</v>
          </cell>
          <cell r="C13299"/>
          <cell r="D13299"/>
          <cell r="E13299"/>
        </row>
        <row r="13300">
          <cell r="A13300" t="str">
            <v>825156002</v>
          </cell>
          <cell r="B13300" t="str">
            <v>AUFLAGEWINKEL FÜR TREPPENSTUFE</v>
          </cell>
          <cell r="C13300"/>
          <cell r="D13300"/>
          <cell r="E13300"/>
        </row>
        <row r="13301">
          <cell r="A13301" t="str">
            <v>825156003</v>
          </cell>
          <cell r="B13301" t="str">
            <v>TREPPENWANGE RECHTS C200X40X15 KPL. FÜR</v>
          </cell>
          <cell r="C13301"/>
          <cell r="D13301"/>
          <cell r="E13301"/>
        </row>
        <row r="13302">
          <cell r="A13302" t="str">
            <v>825156004</v>
          </cell>
          <cell r="B13302" t="str">
            <v>TREPPENWANGE LINKS C200X40X15 KPL. FÜR</v>
          </cell>
          <cell r="C13302"/>
          <cell r="D13302"/>
          <cell r="E13302"/>
        </row>
        <row r="13303">
          <cell r="A13303" t="str">
            <v>825156005</v>
          </cell>
          <cell r="B13303" t="str">
            <v>BODENPLATTE FÜR TREPPE LINKS / RECHTS</v>
          </cell>
          <cell r="C13303"/>
          <cell r="D13303"/>
          <cell r="E13303"/>
        </row>
        <row r="13304">
          <cell r="A13304" t="str">
            <v>825156006</v>
          </cell>
          <cell r="B13304" t="str">
            <v>ANSCHLUSSPLATTE FÜR TREPPE / C260 PROFIL</v>
          </cell>
          <cell r="C13304"/>
          <cell r="D13304"/>
          <cell r="E13304"/>
        </row>
        <row r="13305">
          <cell r="A13305" t="str">
            <v>825156007</v>
          </cell>
          <cell r="B13305" t="str">
            <v>GELÄNDER TREPPENLAUF STÜTZE 2</v>
          </cell>
          <cell r="C13305"/>
          <cell r="D13305"/>
          <cell r="E13305"/>
        </row>
        <row r="13306">
          <cell r="A13306" t="str">
            <v>825156008</v>
          </cell>
          <cell r="B13306" t="str">
            <v>GELÄNDER TREPPENLAUF STÜTZE 1</v>
          </cell>
          <cell r="C13306"/>
          <cell r="D13306"/>
          <cell r="E13306"/>
        </row>
        <row r="13307">
          <cell r="A13307" t="str">
            <v>825156009</v>
          </cell>
          <cell r="B13307" t="str">
            <v>GELÄNDER TREPPENLAUF KNIELEISTE</v>
          </cell>
          <cell r="C13307"/>
          <cell r="D13307"/>
          <cell r="E13307"/>
        </row>
        <row r="13308">
          <cell r="A13308" t="str">
            <v>825156010</v>
          </cell>
          <cell r="B13308" t="str">
            <v>GELÄNDER TREPPENLAUF HANDLAUFROHR</v>
          </cell>
          <cell r="C13308"/>
          <cell r="D13308"/>
          <cell r="E13308"/>
        </row>
        <row r="13309">
          <cell r="A13309" t="str">
            <v>825156011</v>
          </cell>
          <cell r="B13309" t="str">
            <v>ANSCHLUSSPLATTE FÜR TREPPE / C 300 PROFIL</v>
          </cell>
          <cell r="C13309"/>
          <cell r="D13309"/>
          <cell r="E13309"/>
        </row>
        <row r="13310">
          <cell r="A13310" t="str">
            <v>825156012</v>
          </cell>
          <cell r="B13310" t="str">
            <v>KLEMMBÜGEL 50X50 F. GELÄNDER</v>
          </cell>
          <cell r="C13310">
            <v>0</v>
          </cell>
          <cell r="D13310">
            <v>6.1</v>
          </cell>
          <cell r="E13310">
            <v>6.1</v>
          </cell>
        </row>
        <row r="13311">
          <cell r="A13311" t="str">
            <v>825156016</v>
          </cell>
          <cell r="B13311" t="str">
            <v>KLEMMBÜGEL 100 X 100 FÜR GELÄNDER</v>
          </cell>
          <cell r="C13311"/>
          <cell r="D13311">
            <v>50</v>
          </cell>
          <cell r="E13311">
            <v>50</v>
          </cell>
        </row>
        <row r="13312">
          <cell r="A13312" t="str">
            <v>825156017</v>
          </cell>
          <cell r="B13312" t="str">
            <v>ECKWINKEL 50 X 50 FÜR GELÄNDER</v>
          </cell>
          <cell r="C13312">
            <v>0</v>
          </cell>
          <cell r="D13312">
            <v>50</v>
          </cell>
          <cell r="E13312">
            <v>50</v>
          </cell>
        </row>
        <row r="13313">
          <cell r="A13313" t="str">
            <v>825156018</v>
          </cell>
          <cell r="B13313" t="str">
            <v>VERBINDUNGSWINKEL 35 X 35 FÜR GELÄNDER</v>
          </cell>
          <cell r="C13313">
            <v>0</v>
          </cell>
          <cell r="D13313">
            <v>8.1</v>
          </cell>
          <cell r="E13313">
            <v>8.1</v>
          </cell>
        </row>
        <row r="13314">
          <cell r="A13314" t="str">
            <v>825156100</v>
          </cell>
          <cell r="B13314" t="str">
            <v>TREPPENSTUFE L=1000 MM RIFFELBLECH</v>
          </cell>
          <cell r="C13314"/>
          <cell r="D13314">
            <v>103</v>
          </cell>
          <cell r="E13314">
            <v>103</v>
          </cell>
        </row>
        <row r="13315">
          <cell r="A13315" t="str">
            <v>825156160</v>
          </cell>
          <cell r="B13315" t="str">
            <v>TREPPENSTUFE L=1600 MM RIFFELBLECH</v>
          </cell>
          <cell r="C13315"/>
          <cell r="D13315">
            <v>107</v>
          </cell>
          <cell r="E13315">
            <v>107</v>
          </cell>
        </row>
        <row r="13316">
          <cell r="A13316" t="str">
            <v>825156180</v>
          </cell>
          <cell r="B13316" t="str">
            <v>TREPPENSTUFE L=1800 MM RIFFELBLECH</v>
          </cell>
          <cell r="C13316"/>
          <cell r="D13316">
            <v>109</v>
          </cell>
          <cell r="E13316">
            <v>109</v>
          </cell>
        </row>
        <row r="13317">
          <cell r="A13317" t="str">
            <v>825156200</v>
          </cell>
          <cell r="B13317" t="str">
            <v>TREPPENSTUFE L=2000 MM RIFFELBLECH</v>
          </cell>
          <cell r="C13317"/>
          <cell r="D13317">
            <v>111</v>
          </cell>
          <cell r="E13317">
            <v>111</v>
          </cell>
        </row>
        <row r="13318">
          <cell r="A13318" t="str">
            <v>825304002</v>
          </cell>
          <cell r="B13318" t="str">
            <v>HALTER(SIEM.TAB6-F.L=1,5M) KPL</v>
          </cell>
          <cell r="C13318">
            <v>6</v>
          </cell>
          <cell r="D13318">
            <v>26.487475057764328</v>
          </cell>
          <cell r="E13318">
            <v>32.487475057764321</v>
          </cell>
        </row>
        <row r="13319">
          <cell r="A13319" t="str">
            <v>825304003</v>
          </cell>
          <cell r="B13319" t="str">
            <v>HALTER(SIEM.TAB4-F.L=1,5M) KPL</v>
          </cell>
          <cell r="C13319">
            <v>6</v>
          </cell>
          <cell r="D13319">
            <v>73.786000000000001</v>
          </cell>
          <cell r="E13319">
            <v>79.786000000000001</v>
          </cell>
        </row>
        <row r="13320">
          <cell r="A13320" t="str">
            <v>825304004</v>
          </cell>
          <cell r="B13320" t="str">
            <v>HALTER(SIEM.TAB1-F.L=1,5M) KPL</v>
          </cell>
          <cell r="C13320">
            <v>3.5</v>
          </cell>
          <cell r="D13320">
            <v>25.868601061007954</v>
          </cell>
          <cell r="E13320">
            <v>29.368601061007954</v>
          </cell>
        </row>
        <row r="13321">
          <cell r="A13321" t="str">
            <v>825304006</v>
          </cell>
          <cell r="B13321" t="str">
            <v>HALTER(SIEM.TAB2-F.L=1,5M) KPL</v>
          </cell>
          <cell r="C13321">
            <v>6.5</v>
          </cell>
          <cell r="D13321">
            <v>31.739899999999999</v>
          </cell>
          <cell r="E13321">
            <v>38.239899999999999</v>
          </cell>
        </row>
        <row r="13322">
          <cell r="A13322" t="str">
            <v>825304007</v>
          </cell>
          <cell r="B13322" t="str">
            <v>HALTER(SIEM.TAB3-F.L=1,5M) KPL</v>
          </cell>
          <cell r="C13322">
            <v>6</v>
          </cell>
          <cell r="D13322">
            <v>28.651684368124332</v>
          </cell>
          <cell r="E13322">
            <v>34.651684368124329</v>
          </cell>
        </row>
        <row r="13323">
          <cell r="A13323" t="str">
            <v>825304008</v>
          </cell>
          <cell r="B13323" t="str">
            <v>HALTER F.SIEM.TAB1-FACH L=1,5M</v>
          </cell>
          <cell r="C13323">
            <v>0</v>
          </cell>
          <cell r="D13323">
            <v>9.4833333333333343</v>
          </cell>
          <cell r="E13323">
            <v>9.4833333333333343</v>
          </cell>
        </row>
        <row r="13324">
          <cell r="A13324" t="str">
            <v>825304009</v>
          </cell>
          <cell r="B13324" t="str">
            <v>HALTER F.SIEM.TAB2-FACH L=1,5M</v>
          </cell>
          <cell r="C13324">
            <v>0</v>
          </cell>
          <cell r="D13324">
            <v>25.165559566073647</v>
          </cell>
          <cell r="E13324">
            <v>25.165559566073647</v>
          </cell>
        </row>
        <row r="13325">
          <cell r="A13325" t="str">
            <v>825304010</v>
          </cell>
          <cell r="B13325" t="str">
            <v>HALTER F.SIEM.TAB3-FACH L=1,5M</v>
          </cell>
          <cell r="C13325">
            <v>0</v>
          </cell>
          <cell r="D13325">
            <v>25.3</v>
          </cell>
          <cell r="E13325">
            <v>25.3</v>
          </cell>
        </row>
        <row r="13326">
          <cell r="A13326" t="str">
            <v>825304011</v>
          </cell>
          <cell r="B13326" t="str">
            <v>HALTER F.SIEM.TAB4-FACH L=1,5M</v>
          </cell>
          <cell r="C13326">
            <v>0</v>
          </cell>
          <cell r="D13326">
            <v>9</v>
          </cell>
          <cell r="E13326">
            <v>9</v>
          </cell>
        </row>
        <row r="13327">
          <cell r="A13327" t="str">
            <v>825304012</v>
          </cell>
          <cell r="B13327" t="str">
            <v>HALTER F.SIEM.TAB6-FACH L=1,5M</v>
          </cell>
          <cell r="C13327">
            <v>0</v>
          </cell>
          <cell r="D13327">
            <v>9</v>
          </cell>
          <cell r="E13327">
            <v>9</v>
          </cell>
        </row>
        <row r="13328">
          <cell r="A13328" t="str">
            <v>825304015</v>
          </cell>
          <cell r="B13328" t="str">
            <v>BEDIENTABLEAU 4-FACH OBEN (STANDARDSTEUERUNG) F.</v>
          </cell>
          <cell r="C13328">
            <v>9.5</v>
          </cell>
          <cell r="D13328">
            <v>58.003162376017315</v>
          </cell>
          <cell r="E13328">
            <v>67.503162376017301</v>
          </cell>
        </row>
        <row r="13329">
          <cell r="A13329" t="str">
            <v>825304016</v>
          </cell>
          <cell r="B13329" t="str">
            <v>BEDIENTABLEAU 4-FACH UNTEN (STANDARDSTEUERUNG) F.</v>
          </cell>
          <cell r="C13329">
            <v>9.5</v>
          </cell>
          <cell r="D13329">
            <v>58.003162376017315</v>
          </cell>
          <cell r="E13329">
            <v>67.503162376017301</v>
          </cell>
        </row>
        <row r="13330">
          <cell r="A13330" t="str">
            <v>825304017</v>
          </cell>
          <cell r="B13330" t="str">
            <v>BEDIENTABLEAU 4-FACH STANDARDSTEUERUNG OHNE ABRUF</v>
          </cell>
          <cell r="C13330">
            <v>7</v>
          </cell>
          <cell r="D13330">
            <v>1.0629784029783798</v>
          </cell>
          <cell r="E13330">
            <v>8.0629784029783789</v>
          </cell>
        </row>
        <row r="13331">
          <cell r="A13331" t="str">
            <v>825304018</v>
          </cell>
          <cell r="B13331" t="str">
            <v>BEDIENTABLEAU 4-FACH STANDARDSTEUERUNG OHNE ABRUF</v>
          </cell>
          <cell r="C13331">
            <v>7</v>
          </cell>
          <cell r="D13331">
            <v>1.0629784029783798</v>
          </cell>
          <cell r="E13331">
            <v>8.0629784029783789</v>
          </cell>
        </row>
        <row r="13332">
          <cell r="A13332" t="str">
            <v>825304019</v>
          </cell>
          <cell r="B13332" t="str">
            <v>AP HALTER F. LEUZE-SENSOR RT525 KPL.</v>
          </cell>
          <cell r="C13332">
            <v>1</v>
          </cell>
          <cell r="D13332">
            <v>14.0778</v>
          </cell>
          <cell r="E13332">
            <v>15.0778</v>
          </cell>
        </row>
        <row r="13333">
          <cell r="A13333" t="str">
            <v>825304021</v>
          </cell>
          <cell r="B13333" t="str">
            <v>BEDIENTABLEAU 1-FACH F. PARAST(ERP-Stüli-Teile n.</v>
          </cell>
          <cell r="C13333">
            <v>7.5</v>
          </cell>
          <cell r="D13333">
            <v>0</v>
          </cell>
          <cell r="E13333">
            <v>7.5</v>
          </cell>
        </row>
        <row r="13334">
          <cell r="A13334" t="str">
            <v>825304026</v>
          </cell>
          <cell r="B13334" t="str">
            <v>KLEMMKASTEN F. PARASTOCKING (EIN-AUSF. ÜBER EINE</v>
          </cell>
          <cell r="C13334">
            <v>16</v>
          </cell>
          <cell r="D13334">
            <v>17.398588186892859</v>
          </cell>
          <cell r="E13334">
            <v>33.398588186892859</v>
          </cell>
        </row>
        <row r="13335">
          <cell r="A13335" t="str">
            <v>825304027</v>
          </cell>
          <cell r="B13335" t="str">
            <v>BEDIENTABLEAU F. PARASTOCKING(ERP-Stüli-Teile n.</v>
          </cell>
          <cell r="C13335">
            <v>0</v>
          </cell>
          <cell r="D13335">
            <v>0</v>
          </cell>
          <cell r="E13335">
            <v>0</v>
          </cell>
        </row>
        <row r="13336">
          <cell r="A13336" t="str">
            <v>825304028</v>
          </cell>
          <cell r="B13336" t="str">
            <v>KLEMMKASTEN F. PARASTOCKING (EIN-AUSF. ÜBER ZWEI</v>
          </cell>
          <cell r="C13336">
            <v>8.5</v>
          </cell>
          <cell r="D13336">
            <v>13.810540609418281</v>
          </cell>
          <cell r="E13336">
            <v>22.310540609418283</v>
          </cell>
        </row>
        <row r="13337">
          <cell r="A13337" t="str">
            <v>825304034</v>
          </cell>
          <cell r="B13337" t="str">
            <v>SENSORHALTER KPL. F. PARASTOCKING</v>
          </cell>
          <cell r="C13337">
            <v>2.5</v>
          </cell>
          <cell r="D13337">
            <v>34.690399999999997</v>
          </cell>
          <cell r="E13337">
            <v>37.190399999999997</v>
          </cell>
        </row>
        <row r="13338">
          <cell r="A13338" t="str">
            <v>825304035</v>
          </cell>
          <cell r="B13338" t="str">
            <v>HALTER KPL. F. BEDIENUNGSTABLEAU 1-FACH AM ROHR</v>
          </cell>
          <cell r="C13338">
            <v>0</v>
          </cell>
          <cell r="D13338">
            <v>7.4398028421382509</v>
          </cell>
          <cell r="E13338">
            <v>7.4398028421382509</v>
          </cell>
        </row>
        <row r="13339">
          <cell r="A13339" t="str">
            <v>825304036</v>
          </cell>
          <cell r="B13339" t="str">
            <v>HALTER KPL. F. BEDIENUNGSTABLEAU 2-FACH AM ROHR</v>
          </cell>
          <cell r="C13339"/>
          <cell r="D13339">
            <v>3.7570000000000001</v>
          </cell>
          <cell r="E13339">
            <v>3.7570000000000001</v>
          </cell>
        </row>
        <row r="13340">
          <cell r="A13340" t="str">
            <v>825304037</v>
          </cell>
          <cell r="B13340" t="str">
            <v>HALTEPLATTE KPL. FÜR TQ700 SEILZUGSCHALTER AN</v>
          </cell>
          <cell r="C13340">
            <v>0</v>
          </cell>
          <cell r="D13340">
            <v>3.3212791525741103</v>
          </cell>
          <cell r="E13340">
            <v>3.3212791525741103</v>
          </cell>
        </row>
        <row r="13341">
          <cell r="A13341" t="str">
            <v>825304038</v>
          </cell>
          <cell r="B13341" t="str">
            <v>SENSORHALTER KPL. F. BELADEFÖRDERER</v>
          </cell>
          <cell r="C13341">
            <v>10</v>
          </cell>
          <cell r="D13341">
            <v>57.386000000000003</v>
          </cell>
          <cell r="E13341">
            <v>67.385999999999996</v>
          </cell>
        </row>
        <row r="13342">
          <cell r="A13342" t="str">
            <v>825304039</v>
          </cell>
          <cell r="B13342" t="str">
            <v>BEDIENTABLEAU 1-FACH KOMPLETT INCL. HALTER AN ROHR</v>
          </cell>
          <cell r="C13342">
            <v>0</v>
          </cell>
          <cell r="D13342">
            <v>47.53</v>
          </cell>
          <cell r="E13342">
            <v>47.53</v>
          </cell>
        </row>
        <row r="13343">
          <cell r="A13343" t="str">
            <v>825304041</v>
          </cell>
          <cell r="B13343" t="str">
            <v>SENSORHALTER KPL. INCL. LT-RT318 FÜR ST/AP</v>
          </cell>
          <cell r="C13343">
            <v>0.5</v>
          </cell>
          <cell r="D13343">
            <v>32.817979152574104</v>
          </cell>
          <cell r="E13343">
            <v>33.317979152574111</v>
          </cell>
        </row>
        <row r="13344">
          <cell r="A13344" t="str">
            <v>825304042</v>
          </cell>
          <cell r="B13344" t="str">
            <v>HALTER F. BEDIENTABLEAU 1-FACH AN 2"-SÄULE, KPL.</v>
          </cell>
          <cell r="C13344"/>
          <cell r="D13344">
            <v>9.9494000000000007</v>
          </cell>
          <cell r="E13344">
            <v>9.9494000000000007</v>
          </cell>
        </row>
        <row r="13345">
          <cell r="A13345" t="str">
            <v>825304043</v>
          </cell>
          <cell r="B13345" t="str">
            <v>SENSORHALTER KPL. FÜR SF 1 KB</v>
          </cell>
          <cell r="C13345"/>
          <cell r="D13345">
            <v>9.9494000000000007</v>
          </cell>
          <cell r="E13345">
            <v>9.9494000000000007</v>
          </cell>
        </row>
        <row r="13346">
          <cell r="A13346" t="str">
            <v>825304044</v>
          </cell>
          <cell r="B13346" t="str">
            <v>HALTEPLATTE FÜR EATON 1-FACH GEHÄUSE AN</v>
          </cell>
          <cell r="C13346"/>
          <cell r="D13346">
            <v>16.650600000000001</v>
          </cell>
          <cell r="E13346">
            <v>16.650600000000001</v>
          </cell>
        </row>
        <row r="13347">
          <cell r="A13347" t="str">
            <v>825304045</v>
          </cell>
          <cell r="B13347" t="str">
            <v>TRAVERSENABFRAGE KPL. GRL 18S-F236</v>
          </cell>
          <cell r="C13347">
            <v>5</v>
          </cell>
          <cell r="D13347">
            <v>46.23</v>
          </cell>
          <cell r="E13347">
            <v>51.23</v>
          </cell>
        </row>
        <row r="13348">
          <cell r="A13348" t="str">
            <v>825304047</v>
          </cell>
          <cell r="B13348" t="str">
            <v xml:space="preserve">BRANDSCHUTZLICHTSCHRANKE KPL. MIT HALTER </v>
          </cell>
          <cell r="C13348">
            <v>15</v>
          </cell>
          <cell r="D13348">
            <v>460</v>
          </cell>
          <cell r="E13348">
            <v>475</v>
          </cell>
        </row>
        <row r="13349">
          <cell r="A13349" t="str">
            <v>825304048</v>
          </cell>
          <cell r="B13349" t="str">
            <v>ABFRAGE TROLLEY BE-/ ENTLADEN KPL.</v>
          </cell>
          <cell r="C13349"/>
          <cell r="D13349">
            <v>239</v>
          </cell>
          <cell r="E13349"/>
        </row>
        <row r="13350">
          <cell r="A13350" t="str">
            <v>825304049</v>
          </cell>
          <cell r="B13350" t="str">
            <v>HALTER KPL. BEDIENTABLEAU 2-FACH AN ROHR D=38 AM</v>
          </cell>
          <cell r="C13350">
            <v>0</v>
          </cell>
          <cell r="D13350">
            <v>9.1</v>
          </cell>
          <cell r="E13350">
            <v>9.1</v>
          </cell>
        </row>
        <row r="13351">
          <cell r="A13351" t="str">
            <v>825306004</v>
          </cell>
          <cell r="B13351" t="str">
            <v>BEFESTIGUNGSPLATTE F. BEDIENTABLEAU (1 BEFEHLS.)</v>
          </cell>
          <cell r="C13351"/>
          <cell r="D13351">
            <v>11.79</v>
          </cell>
          <cell r="E13351">
            <v>11.79</v>
          </cell>
        </row>
        <row r="13352">
          <cell r="A13352" t="str">
            <v>825306008</v>
          </cell>
          <cell r="B13352" t="str">
            <v>AP HALTER F. LEUZE-SENSOR RT 525</v>
          </cell>
          <cell r="C13352">
            <v>0</v>
          </cell>
          <cell r="D13352">
            <v>7</v>
          </cell>
          <cell r="E13352">
            <v>7</v>
          </cell>
        </row>
        <row r="13353">
          <cell r="A13353" t="str">
            <v>825306020</v>
          </cell>
          <cell r="B13353" t="str">
            <v>HALTEBLECH F. LEUTZE-LICHTTAST F .VEREINZELNER</v>
          </cell>
          <cell r="C13353">
            <v>0</v>
          </cell>
          <cell r="D13353">
            <v>21.88</v>
          </cell>
          <cell r="E13353">
            <v>21.88</v>
          </cell>
        </row>
        <row r="13354">
          <cell r="A13354" t="str">
            <v>825306023</v>
          </cell>
          <cell r="B13354" t="str">
            <v>HALTEWINKEL F. GRENZTASTER E.14TL F.</v>
          </cell>
          <cell r="C13354">
            <v>0</v>
          </cell>
          <cell r="D13354">
            <v>43.46</v>
          </cell>
          <cell r="E13354">
            <v>43.46</v>
          </cell>
        </row>
        <row r="13355">
          <cell r="A13355" t="str">
            <v>825306025</v>
          </cell>
          <cell r="B13355" t="str">
            <v>SENSORHALTER  KPL. FÜR PARASTOCKING</v>
          </cell>
          <cell r="C13355"/>
          <cell r="D13355">
            <v>6.65</v>
          </cell>
          <cell r="E13355">
            <v>6.65</v>
          </cell>
        </row>
        <row r="13356">
          <cell r="A13356" t="str">
            <v>825306026</v>
          </cell>
          <cell r="B13356" t="str">
            <v>HALTEPLATTE FÜR BT 2-FACH AM ROHR D=38</v>
          </cell>
          <cell r="C13356">
            <v>0</v>
          </cell>
          <cell r="D13356">
            <v>2.5</v>
          </cell>
          <cell r="E13356">
            <v>2.5</v>
          </cell>
        </row>
        <row r="13357">
          <cell r="A13357" t="str">
            <v>825306029</v>
          </cell>
          <cell r="B13357" t="str">
            <v>SENSORHALTEBLECH F. SENSORHALTER KPL. F.</v>
          </cell>
          <cell r="C13357"/>
          <cell r="D13357">
            <v>10.74</v>
          </cell>
          <cell r="E13357">
            <v>10.74</v>
          </cell>
        </row>
        <row r="13358">
          <cell r="A13358" t="str">
            <v>825306032</v>
          </cell>
          <cell r="B13358" t="str">
            <v>HALTEPLATTE FÜR BT 1-FACH AM ROHR D=38</v>
          </cell>
          <cell r="C13358">
            <v>0</v>
          </cell>
          <cell r="D13358">
            <v>4.8499999999999996</v>
          </cell>
          <cell r="E13358">
            <v>4.8499999999999996</v>
          </cell>
        </row>
        <row r="13359">
          <cell r="A13359" t="str">
            <v>825306033</v>
          </cell>
          <cell r="B13359" t="str">
            <v>HALTEPLATTE F. DESSAUERTABLEAUBEFEHLSSTELLE</v>
          </cell>
          <cell r="C13359">
            <v>0</v>
          </cell>
          <cell r="D13359">
            <v>21.5</v>
          </cell>
          <cell r="E13359">
            <v>21.5</v>
          </cell>
        </row>
        <row r="13360">
          <cell r="A13360" t="str">
            <v>825306034</v>
          </cell>
          <cell r="B13360" t="str">
            <v>HALTEPLATTE 120X105X4 F. BEDIENTABLEAU AN 2"-SÄULE</v>
          </cell>
          <cell r="C13360">
            <v>0</v>
          </cell>
          <cell r="D13360">
            <v>16.5</v>
          </cell>
          <cell r="E13360">
            <v>16.5</v>
          </cell>
        </row>
        <row r="13361">
          <cell r="A13361" t="str">
            <v>825306035</v>
          </cell>
          <cell r="B13361" t="str">
            <v>SENSORHALTER FÜR SF 1 KB</v>
          </cell>
          <cell r="C13361"/>
          <cell r="D13361">
            <v>21.25</v>
          </cell>
          <cell r="E13361">
            <v>21.25</v>
          </cell>
        </row>
        <row r="13362">
          <cell r="A13362" t="str">
            <v>825306037</v>
          </cell>
          <cell r="B13362" t="str">
            <v>HALTEPLATTE 188x40x3 FÜR TQ700 SEILZUGSCHALTER AN</v>
          </cell>
          <cell r="C13362">
            <v>0</v>
          </cell>
          <cell r="D13362">
            <v>2.85</v>
          </cell>
          <cell r="E13362">
            <v>2.85</v>
          </cell>
        </row>
        <row r="13363">
          <cell r="A13363" t="str">
            <v>825306038</v>
          </cell>
          <cell r="B13363" t="str">
            <v>HALTEPLATTE FÜR EATON 1-FACH AUFBAUGEHÄUSE AN</v>
          </cell>
          <cell r="C13363">
            <v>0</v>
          </cell>
          <cell r="D13363">
            <v>9.1999999999999993</v>
          </cell>
          <cell r="E13363">
            <v>9.1999999999999993</v>
          </cell>
        </row>
        <row r="13364">
          <cell r="A13364" t="str">
            <v>825306045</v>
          </cell>
          <cell r="B13364" t="str">
            <v xml:space="preserve">ROHR GEQUETSCHT MIT BOHRUNG 18,5 mm </v>
          </cell>
          <cell r="C13364">
            <v>0</v>
          </cell>
          <cell r="D13364">
            <v>0</v>
          </cell>
          <cell r="E13364">
            <v>0</v>
          </cell>
        </row>
        <row r="13365">
          <cell r="A13365" t="str">
            <v>825306046</v>
          </cell>
          <cell r="B13365" t="str">
            <v xml:space="preserve">HALTEROHR EINSEITIG GEQUETSCHT </v>
          </cell>
          <cell r="C13365">
            <v>0</v>
          </cell>
          <cell r="D13365">
            <v>0</v>
          </cell>
          <cell r="E13365">
            <v>0</v>
          </cell>
        </row>
        <row r="13366">
          <cell r="A13366" t="str">
            <v>825306047</v>
          </cell>
          <cell r="B13366" t="str">
            <v xml:space="preserve">HALTER GEDREHT FÜR BRANDSCHUTZLICHTSCHRANKE </v>
          </cell>
          <cell r="C13366">
            <v>0</v>
          </cell>
          <cell r="D13366">
            <v>56.9</v>
          </cell>
          <cell r="E13366">
            <v>56.9</v>
          </cell>
        </row>
        <row r="13367">
          <cell r="A13367" t="str">
            <v>825306048</v>
          </cell>
          <cell r="B13367" t="str">
            <v>HALTER FÜR SEILZUGSCHALTER 719001014 UND 719001015</v>
          </cell>
          <cell r="C13367">
            <v>0</v>
          </cell>
          <cell r="D13367">
            <v>5.38</v>
          </cell>
          <cell r="E13367">
            <v>5.38</v>
          </cell>
        </row>
        <row r="13368">
          <cell r="A13368" t="str">
            <v>825306049</v>
          </cell>
          <cell r="B13368" t="str">
            <v>HALTEPLATTE FÜR AUGENSCHRAUBE M8 AN ROHR D=38MM</v>
          </cell>
          <cell r="C13368">
            <v>0</v>
          </cell>
          <cell r="D13368">
            <v>3.95</v>
          </cell>
          <cell r="E13368">
            <v>3.95</v>
          </cell>
        </row>
        <row r="13369">
          <cell r="A13369" t="str">
            <v>825306050</v>
          </cell>
          <cell r="B13369" t="str">
            <v>HALTEPLATTE FÜR AUGENSCHRAUBE M10 AN ROHR D=38MM</v>
          </cell>
          <cell r="C13369">
            <v>0</v>
          </cell>
          <cell r="D13369">
            <v>5.0999999999999996</v>
          </cell>
          <cell r="E13369">
            <v>5.0999999999999996</v>
          </cell>
        </row>
        <row r="13370">
          <cell r="A13370" t="str">
            <v>825416012</v>
          </cell>
          <cell r="B13370" t="str">
            <v>HFS NT GEGENPLATTE F. HOHLPROFIL</v>
          </cell>
          <cell r="C13370">
            <v>0</v>
          </cell>
          <cell r="D13370">
            <v>4.17</v>
          </cell>
          <cell r="E13370">
            <v>4.17</v>
          </cell>
        </row>
        <row r="13371">
          <cell r="A13371" t="str">
            <v>825506007</v>
          </cell>
          <cell r="B13371" t="str">
            <v>VERBINDUNGSPLATTE FL-80X6X240</v>
          </cell>
          <cell r="C13371">
            <v>0</v>
          </cell>
          <cell r="D13371">
            <v>4.63</v>
          </cell>
          <cell r="E13371">
            <v>4.63</v>
          </cell>
        </row>
        <row r="13372">
          <cell r="A13372" t="str">
            <v>825506013</v>
          </cell>
          <cell r="B13372" t="str">
            <v>WINKEL F. ABHÄNGUNG DRT AN UWRL 80X60X6X80</v>
          </cell>
          <cell r="C13372">
            <v>0</v>
          </cell>
          <cell r="D13372">
            <v>7.7</v>
          </cell>
          <cell r="E13372">
            <v>7.7</v>
          </cell>
        </row>
        <row r="13373">
          <cell r="A13373" t="str">
            <v>825824001</v>
          </cell>
          <cell r="B13373" t="str">
            <v>STRECKENABHÄNGUNG MIT RUNDROHR - EASY MOVE</v>
          </cell>
          <cell r="C13373">
            <v>0</v>
          </cell>
          <cell r="D13373">
            <v>60.9</v>
          </cell>
          <cell r="E13373">
            <v>60.9</v>
          </cell>
        </row>
        <row r="13374">
          <cell r="A13374" t="str">
            <v>825824002</v>
          </cell>
          <cell r="B13374" t="str">
            <v>STRECKENABHÄNGUNG MIT VIERKANTROHR - EASY MOVE</v>
          </cell>
          <cell r="C13374"/>
          <cell r="D13374">
            <v>13.6</v>
          </cell>
          <cell r="E13374">
            <v>13.6</v>
          </cell>
        </row>
        <row r="13375">
          <cell r="A13375" t="str">
            <v>825824003</v>
          </cell>
          <cell r="B13375" t="str">
            <v>TRAGARMHALTER - 1" ROHR - EASY MOVE</v>
          </cell>
          <cell r="C13375">
            <v>2</v>
          </cell>
          <cell r="D13375">
            <v>5.9349999999999996</v>
          </cell>
          <cell r="E13375">
            <v>7.9349999999999996</v>
          </cell>
        </row>
        <row r="13376">
          <cell r="A13376" t="str">
            <v>825824004</v>
          </cell>
          <cell r="B13376" t="str">
            <v>ABHÄNGEKLAMMER - EASY MOVE</v>
          </cell>
          <cell r="C13376"/>
          <cell r="D13376">
            <v>21.915500000000002</v>
          </cell>
          <cell r="E13376">
            <v>21.915500000000002</v>
          </cell>
        </row>
        <row r="13377">
          <cell r="A13377" t="str">
            <v>825824005</v>
          </cell>
          <cell r="B13377" t="str">
            <v>ROHRKLEMMUNG KPL. - EASY MOVE</v>
          </cell>
          <cell r="C13377"/>
          <cell r="D13377">
            <v>7.7656000000000001</v>
          </cell>
          <cell r="E13377">
            <v>7.7656000000000001</v>
          </cell>
        </row>
        <row r="13378">
          <cell r="A13378" t="str">
            <v>825824006</v>
          </cell>
          <cell r="B13378" t="str">
            <v>TRAGARM KPL. - EASY MOVE</v>
          </cell>
          <cell r="C13378">
            <v>2</v>
          </cell>
          <cell r="D13378">
            <v>6.056</v>
          </cell>
          <cell r="E13378">
            <v>8.0559999999999992</v>
          </cell>
        </row>
        <row r="13379">
          <cell r="A13379" t="str">
            <v>825824007</v>
          </cell>
          <cell r="B13379" t="str">
            <v>BEFESTIGUNGSWINKEL 1 KPL. FÜR WEICHE - EASY MOVE</v>
          </cell>
          <cell r="C13379"/>
          <cell r="D13379">
            <v>6.1327999999999996</v>
          </cell>
          <cell r="E13379">
            <v>6.1327999999999996</v>
          </cell>
        </row>
        <row r="13380">
          <cell r="A13380" t="str">
            <v>825824008</v>
          </cell>
          <cell r="B13380" t="str">
            <v>BEFESTIGUNGSWINKEL 2 KPL. FÜR WEICHE - EASY MOVE</v>
          </cell>
          <cell r="C13380"/>
          <cell r="D13380">
            <v>5.9992000000000001</v>
          </cell>
          <cell r="E13380">
            <v>5.9992000000000001</v>
          </cell>
        </row>
        <row r="13381">
          <cell r="A13381" t="str">
            <v>825824009</v>
          </cell>
          <cell r="B13381" t="str">
            <v>ABHÄNGUNG LANG - EASY MOVE</v>
          </cell>
          <cell r="C13381">
            <v>2</v>
          </cell>
          <cell r="D13381">
            <v>5.2050000000000001</v>
          </cell>
          <cell r="E13381">
            <v>7.2050000000000001</v>
          </cell>
        </row>
        <row r="13382">
          <cell r="A13382" t="str">
            <v>825824010</v>
          </cell>
          <cell r="B13382" t="str">
            <v>ABHÄNGUNG KURZ - EASY MOVE</v>
          </cell>
          <cell r="C13382">
            <v>2</v>
          </cell>
          <cell r="D13382">
            <v>4.8049999999999997</v>
          </cell>
          <cell r="E13382">
            <v>6.8049999999999997</v>
          </cell>
        </row>
        <row r="13383">
          <cell r="A13383" t="str">
            <v>825826001</v>
          </cell>
          <cell r="B13383" t="str">
            <v>ABHÄNGETRAVERSE - EASY MOVE</v>
          </cell>
          <cell r="C13383">
            <v>0</v>
          </cell>
          <cell r="D13383">
            <v>16.600000000000001</v>
          </cell>
          <cell r="E13383">
            <v>16.600000000000001</v>
          </cell>
        </row>
        <row r="13384">
          <cell r="A13384" t="str">
            <v>825826002</v>
          </cell>
          <cell r="B13384" t="str">
            <v>ABHÄNGEROHR D=22 - EASY MOVE</v>
          </cell>
          <cell r="C13384">
            <v>0.5</v>
          </cell>
          <cell r="D13384">
            <v>0.50749999999999995</v>
          </cell>
          <cell r="E13384">
            <v>3.5074999999999998</v>
          </cell>
        </row>
        <row r="13385">
          <cell r="A13385" t="str">
            <v>825826003</v>
          </cell>
          <cell r="B13385" t="str">
            <v>ABHÄNGEROHR VIERKANT 20X20X1,5 - EASY MOVE</v>
          </cell>
          <cell r="C13385">
            <v>0.5</v>
          </cell>
          <cell r="D13385">
            <v>0.6825</v>
          </cell>
          <cell r="E13385">
            <v>1.1825000000000001</v>
          </cell>
        </row>
        <row r="13386">
          <cell r="A13386" t="str">
            <v>825826004</v>
          </cell>
          <cell r="B13386" t="str">
            <v>GERÜSTVERBINDER 1 - EASY MOVE</v>
          </cell>
          <cell r="C13386">
            <v>0</v>
          </cell>
          <cell r="D13386">
            <v>12.5</v>
          </cell>
          <cell r="E13386">
            <v>12.5</v>
          </cell>
        </row>
        <row r="13387">
          <cell r="A13387" t="str">
            <v>825826005</v>
          </cell>
          <cell r="B13387" t="str">
            <v>KLEMMSTÜCK 1 - EASY MOVE</v>
          </cell>
          <cell r="C13387">
            <v>0</v>
          </cell>
          <cell r="D13387">
            <v>9.4</v>
          </cell>
          <cell r="E13387">
            <v>9.4</v>
          </cell>
        </row>
        <row r="13388">
          <cell r="A13388" t="str">
            <v>825826011</v>
          </cell>
          <cell r="B13388" t="str">
            <v>BEFESTIGUNGSWINKEL - EASY MOVE</v>
          </cell>
          <cell r="C13388"/>
          <cell r="D13388">
            <v>6</v>
          </cell>
          <cell r="E13388">
            <v>6</v>
          </cell>
        </row>
        <row r="13389">
          <cell r="A13389" t="str">
            <v>825826012</v>
          </cell>
          <cell r="B13389" t="str">
            <v>ROHRKLEMMBLECH - EASY MOVE</v>
          </cell>
          <cell r="C13389"/>
          <cell r="D13389">
            <v>7.5</v>
          </cell>
          <cell r="E13389">
            <v>7.5</v>
          </cell>
        </row>
        <row r="13390">
          <cell r="A13390" t="str">
            <v>825826013</v>
          </cell>
          <cell r="B13390" t="str">
            <v>TRAGARMHALTEPLATTE - EASY MOVE</v>
          </cell>
          <cell r="C13390"/>
          <cell r="D13390">
            <v>5.5</v>
          </cell>
          <cell r="E13390">
            <v>5.5</v>
          </cell>
        </row>
        <row r="13391">
          <cell r="A13391" t="str">
            <v>825826015</v>
          </cell>
          <cell r="B13391" t="str">
            <v>BEFESTIGUNGSWINKEL 2 - EASY MOVE</v>
          </cell>
          <cell r="C13391"/>
          <cell r="D13391">
            <v>5.8</v>
          </cell>
          <cell r="E13391">
            <v>5.8</v>
          </cell>
        </row>
        <row r="13392">
          <cell r="A13392" t="str">
            <v>825826016</v>
          </cell>
          <cell r="B13392" t="str">
            <v>ABHÄNGEROHR 300 - EASY MOVE</v>
          </cell>
          <cell r="C13392">
            <v>0.5</v>
          </cell>
          <cell r="D13392">
            <v>0.40500000000000003</v>
          </cell>
          <cell r="E13392">
            <v>0.90500000000000003</v>
          </cell>
        </row>
        <row r="13393">
          <cell r="A13393" t="str">
            <v>825826017</v>
          </cell>
          <cell r="B13393" t="str">
            <v>BEFESTIGUNGSPLATTE FÜR ABHÄNGEROHR LANG - EASY</v>
          </cell>
          <cell r="C13393"/>
          <cell r="D13393">
            <v>4.8</v>
          </cell>
          <cell r="E13393">
            <v>4.8</v>
          </cell>
        </row>
        <row r="13394">
          <cell r="A13394" t="str">
            <v>825826018</v>
          </cell>
          <cell r="B13394" t="str">
            <v>BEFESTIGUNGSPLATTE FÜR ABHÄNGEROHR LANG - EASY</v>
          </cell>
          <cell r="C13394"/>
          <cell r="D13394">
            <v>4.4000000000000004</v>
          </cell>
          <cell r="E13394">
            <v>4.4000000000000004</v>
          </cell>
        </row>
        <row r="13395">
          <cell r="A13395" t="str">
            <v>825826019</v>
          </cell>
          <cell r="B13395" t="str">
            <v>TRAGARMHALTEROHR - 1" ROHR 300 - EASY MOVE</v>
          </cell>
          <cell r="C13395">
            <v>0.5</v>
          </cell>
          <cell r="D13395">
            <v>0.435</v>
          </cell>
          <cell r="E13395">
            <v>0.93500000000000005</v>
          </cell>
        </row>
        <row r="13396">
          <cell r="A13396" t="str">
            <v>826002201</v>
          </cell>
          <cell r="B13396" t="str">
            <v>LTA 50 LANGTROLLEY 455X100 KOPPELBAR - BG</v>
          </cell>
          <cell r="C13396">
            <v>0</v>
          </cell>
          <cell r="D13396">
            <v>20.92</v>
          </cell>
          <cell r="E13396">
            <v>20.92</v>
          </cell>
        </row>
        <row r="13397">
          <cell r="A13397" t="str">
            <v>826002201G</v>
          </cell>
          <cell r="B13397" t="str">
            <v>LTA 50 LANGTROLLEY 455X100 KOPPELBAR GEBRAUCHT</v>
          </cell>
          <cell r="C13397">
            <v>0</v>
          </cell>
          <cell r="D13397">
            <v>4.9000000000000004</v>
          </cell>
          <cell r="E13397">
            <v>4.9000000000000004</v>
          </cell>
        </row>
        <row r="13398">
          <cell r="A13398" t="str">
            <v>826002202</v>
          </cell>
          <cell r="B13398" t="str">
            <v>LTA 50 LANGTROLLEY 455X100 KOPPELBAR -</v>
          </cell>
          <cell r="C13398"/>
          <cell r="D13398"/>
          <cell r="E13398"/>
        </row>
        <row r="13399">
          <cell r="A13399" t="str">
            <v>826002300</v>
          </cell>
          <cell r="B13399" t="str">
            <v>CTU CONTAINERTROLLEY UNIVERSAL KPL.</v>
          </cell>
          <cell r="C13399">
            <v>2.25</v>
          </cell>
          <cell r="D13399">
            <v>159.5591</v>
          </cell>
          <cell r="E13399">
            <v>161.8091</v>
          </cell>
        </row>
        <row r="13400">
          <cell r="A13400" t="str">
            <v>826002301</v>
          </cell>
          <cell r="B13400" t="str">
            <v>CTU CONTAINER-TANDEM-TROLLEY DREH-, FÖRDERBAR,</v>
          </cell>
          <cell r="C13400">
            <v>9.25</v>
          </cell>
          <cell r="D13400">
            <v>163.82339999999999</v>
          </cell>
          <cell r="E13400">
            <v>173.07339999999999</v>
          </cell>
        </row>
        <row r="13401">
          <cell r="A13401" t="str">
            <v>826002302</v>
          </cell>
          <cell r="B13401" t="str">
            <v>CTU CONTAINERTROLLEY KPL.</v>
          </cell>
          <cell r="C13401">
            <v>5.3500000000000005</v>
          </cell>
          <cell r="D13401">
            <v>273.24900193962446</v>
          </cell>
          <cell r="E13401">
            <v>278.59900193962454</v>
          </cell>
        </row>
        <row r="13402">
          <cell r="A13402" t="str">
            <v>826002310</v>
          </cell>
          <cell r="B13402" t="str">
            <v>KTF KARTONTROLLEY FALTBAR KPL.</v>
          </cell>
          <cell r="C13402">
            <v>2</v>
          </cell>
          <cell r="D13402">
            <v>180.411</v>
          </cell>
          <cell r="E13402">
            <v>182.411</v>
          </cell>
        </row>
        <row r="13403">
          <cell r="A13403" t="str">
            <v>826002320</v>
          </cell>
          <cell r="B13403" t="str">
            <v>ZG4/90X45X30 ZUSCHNITTGONDEL 4 EBENEN KUNSTSTOFF,</v>
          </cell>
          <cell r="C13403">
            <v>12</v>
          </cell>
          <cell r="D13403">
            <v>254.57830000000001</v>
          </cell>
          <cell r="E13403">
            <v>266.57830000000001</v>
          </cell>
        </row>
        <row r="13404">
          <cell r="A13404" t="str">
            <v>826002321</v>
          </cell>
          <cell r="B13404" t="str">
            <v>ZG4/90X45X30 ZUSCHNITTGONDEL 4 EBENEN BLECH, KPL.</v>
          </cell>
          <cell r="C13404">
            <v>12</v>
          </cell>
          <cell r="D13404">
            <v>211.7183</v>
          </cell>
          <cell r="E13404">
            <v>223.7183</v>
          </cell>
        </row>
        <row r="13405">
          <cell r="A13405" t="str">
            <v>826002322</v>
          </cell>
          <cell r="B13405" t="str">
            <v>TROLLEY FÜR STOFFBALLEN KPL.</v>
          </cell>
          <cell r="C13405">
            <v>2</v>
          </cell>
          <cell r="D13405">
            <v>343.74720000000002</v>
          </cell>
          <cell r="E13405">
            <v>345.74720000000002</v>
          </cell>
        </row>
        <row r="13406">
          <cell r="A13406" t="str">
            <v>826004001</v>
          </cell>
          <cell r="B13406" t="str">
            <v>TROLLEY-V50 KPL. M. KUPPLUNG FÜR LT50 --&gt;</v>
          </cell>
          <cell r="C13406">
            <v>2</v>
          </cell>
          <cell r="D13406">
            <v>6.7985968165497654</v>
          </cell>
          <cell r="E13406">
            <v>8.7985968165497646</v>
          </cell>
        </row>
        <row r="13407">
          <cell r="A13407" t="str">
            <v>826004003</v>
          </cell>
          <cell r="B13407" t="str">
            <v>TROLLEY-BÜGEL, KPL. (MIT SCHLEPPSEGMENT E) -&gt;&gt;</v>
          </cell>
          <cell r="C13407"/>
          <cell r="D13407">
            <v>3.04</v>
          </cell>
          <cell r="E13407">
            <v>3.04</v>
          </cell>
        </row>
        <row r="13408">
          <cell r="A13408" t="str">
            <v>826004004</v>
          </cell>
          <cell r="B13408" t="str">
            <v>TROLLEY-V100 KPL. (ALU) /RINGSCHRAUBE M6</v>
          </cell>
          <cell r="C13408">
            <v>1.5</v>
          </cell>
          <cell r="D13408">
            <v>8.4720999999999993</v>
          </cell>
          <cell r="E13408">
            <v>9.9720999999999993</v>
          </cell>
        </row>
        <row r="13409">
          <cell r="A13409" t="str">
            <v>826004006</v>
          </cell>
          <cell r="B13409" t="str">
            <v>TROLLEY-V50 KPL. F. LT50/LTS50 100 --&gt; 826004015</v>
          </cell>
          <cell r="C13409">
            <v>0</v>
          </cell>
          <cell r="D13409">
            <v>3.46</v>
          </cell>
          <cell r="E13409">
            <v>3.46</v>
          </cell>
        </row>
        <row r="13410">
          <cell r="A13410" t="str">
            <v>826004009</v>
          </cell>
          <cell r="B13410" t="str">
            <v>TROLLEY-V100 KPL. (ALU)/VERBINDUNGSGLIED VA</v>
          </cell>
          <cell r="C13410">
            <v>2.375</v>
          </cell>
          <cell r="D13410">
            <v>8.0963999999999992</v>
          </cell>
          <cell r="E13410">
            <v>10.471399999999999</v>
          </cell>
        </row>
        <row r="13411">
          <cell r="A13411" t="str">
            <v>826004012</v>
          </cell>
          <cell r="B13411" t="str">
            <v>SCHLEPPSEGMENT FÜR TROLLEY- V100 MIT BEFESTIGUNG</v>
          </cell>
          <cell r="C13411">
            <v>0</v>
          </cell>
          <cell r="D13411">
            <v>0.18</v>
          </cell>
          <cell r="E13411">
            <v>0.18</v>
          </cell>
        </row>
        <row r="13412">
          <cell r="A13412" t="str">
            <v>826004013</v>
          </cell>
          <cell r="B13412" t="str">
            <v>TROLLEY-V FÜR LTE KPL. MIT SCHLEPPSEGMENT E</v>
          </cell>
          <cell r="C13412">
            <v>0.85</v>
          </cell>
          <cell r="D13412">
            <v>4.6629565251010394</v>
          </cell>
          <cell r="E13412">
            <v>5.5129565251010391</v>
          </cell>
        </row>
        <row r="13413">
          <cell r="A13413" t="str">
            <v>826004015</v>
          </cell>
          <cell r="B13413" t="str">
            <v>TROLLEY-V50 KPL. MIT KUPPLUNG FÜR LT50</v>
          </cell>
          <cell r="C13413">
            <v>0</v>
          </cell>
          <cell r="D13413">
            <v>9.0185999999999993</v>
          </cell>
          <cell r="E13413">
            <v>9.0185999999999993</v>
          </cell>
        </row>
        <row r="13414">
          <cell r="A13414" t="str">
            <v>826004015G</v>
          </cell>
          <cell r="B13414" t="str">
            <v>TROLLEY-V50 KPL. MIT KUPPLUNG FÜR LT50 GEBR.</v>
          </cell>
          <cell r="C13414">
            <v>0</v>
          </cell>
          <cell r="D13414">
            <v>1.8</v>
          </cell>
          <cell r="E13414">
            <v>1.8</v>
          </cell>
        </row>
        <row r="13415">
          <cell r="A13415" t="str">
            <v>826004016</v>
          </cell>
          <cell r="B13415" t="str">
            <v>TROLLEY-V100 KPL. VERB. GLIED U. RINGSCHR. M6X30</v>
          </cell>
          <cell r="C13415">
            <v>1.875</v>
          </cell>
          <cell r="D13415">
            <v>9.6139968165497667</v>
          </cell>
          <cell r="E13415">
            <v>11.488996816549765</v>
          </cell>
        </row>
        <row r="13416">
          <cell r="A13416" t="str">
            <v>826004017</v>
          </cell>
          <cell r="B13416" t="str">
            <v>TROLLEY-V100 KPL. VERB. GLIED U. RINGSCHR. M8X50</v>
          </cell>
          <cell r="C13416">
            <v>2</v>
          </cell>
          <cell r="D13416">
            <v>10.49098639283682</v>
          </cell>
          <cell r="E13416">
            <v>12.490986392836822</v>
          </cell>
        </row>
        <row r="13417">
          <cell r="A13417" t="str">
            <v>826004019</v>
          </cell>
          <cell r="B13417" t="str">
            <v>SCHLEPPSEGMENT E KPL. (BLAU)</v>
          </cell>
          <cell r="C13417">
            <v>0</v>
          </cell>
          <cell r="D13417">
            <v>0.28923700552233816</v>
          </cell>
          <cell r="E13417">
            <v>0.28923700552233816</v>
          </cell>
        </row>
        <row r="13418">
          <cell r="A13418" t="str">
            <v>826004020</v>
          </cell>
          <cell r="B13418" t="str">
            <v>TROLLEY-V101 KPL.</v>
          </cell>
          <cell r="C13418"/>
          <cell r="D13418">
            <v>0.1</v>
          </cell>
          <cell r="E13418">
            <v>0.1</v>
          </cell>
        </row>
        <row r="13419">
          <cell r="A13419" t="str">
            <v>826004022</v>
          </cell>
          <cell r="B13419" t="str">
            <v>TROLLEY-V101 KPL. MIT VERBINDUNGSGLIED +</v>
          </cell>
          <cell r="C13419">
            <v>0</v>
          </cell>
          <cell r="D13419">
            <v>13.5</v>
          </cell>
          <cell r="E13419">
            <v>13.5</v>
          </cell>
        </row>
        <row r="13420">
          <cell r="A13420" t="str">
            <v>826004025</v>
          </cell>
          <cell r="B13420" t="str">
            <v>TROLLEY-V50 KPL. MIT GELENKVERBINDUNG LTK L60</v>
          </cell>
          <cell r="C13420"/>
          <cell r="D13420">
            <v>0.01</v>
          </cell>
          <cell r="E13420">
            <v>0.01</v>
          </cell>
        </row>
        <row r="13421">
          <cell r="A13421" t="str">
            <v>826004027</v>
          </cell>
          <cell r="B13421" t="str">
            <v>TROLLEY-ROLLE FÜR TROLLEY-V 101</v>
          </cell>
          <cell r="C13421"/>
          <cell r="D13421">
            <v>1.38</v>
          </cell>
          <cell r="E13421">
            <v>1.38</v>
          </cell>
        </row>
        <row r="13422">
          <cell r="A13422" t="str">
            <v>826004028</v>
          </cell>
          <cell r="B13422" t="str">
            <v>STAHL-V FÜR KETTE 5/8X3/8"</v>
          </cell>
          <cell r="C13422">
            <v>2.5</v>
          </cell>
          <cell r="D13422">
            <v>85.787099999999995</v>
          </cell>
          <cell r="E13422">
            <v>88.287099999999995</v>
          </cell>
        </row>
        <row r="13423">
          <cell r="A13423" t="str">
            <v>826004029</v>
          </cell>
          <cell r="B13423" t="str">
            <v>TROLLEY-ROLLE F. STAHL-V KPL. MIT</v>
          </cell>
          <cell r="C13423">
            <v>0</v>
          </cell>
          <cell r="D13423">
            <v>0.72</v>
          </cell>
          <cell r="E13423">
            <v>0.72</v>
          </cell>
        </row>
        <row r="13424">
          <cell r="A13424" t="str">
            <v>826004030</v>
          </cell>
          <cell r="B13424" t="str">
            <v>STAHL-V VERBINDUNG KPL.</v>
          </cell>
          <cell r="C13424">
            <v>0</v>
          </cell>
          <cell r="D13424">
            <v>1.1184000000000001</v>
          </cell>
          <cell r="E13424">
            <v>1.1184000000000001</v>
          </cell>
        </row>
        <row r="13425">
          <cell r="A13425" t="str">
            <v>826004031</v>
          </cell>
          <cell r="B13425" t="str">
            <v>TEILE/MONTAGE TROLLEY-V 50 KPL. - FA. SCHMAUS</v>
          </cell>
          <cell r="C13425">
            <v>0</v>
          </cell>
          <cell r="D13425">
            <v>2.84</v>
          </cell>
          <cell r="E13425">
            <v>2.84</v>
          </cell>
        </row>
        <row r="13426">
          <cell r="A13426" t="str">
            <v>826004032</v>
          </cell>
          <cell r="B13426" t="str">
            <v>BEISTELLUNG TROLLEY-V 50- FA. SCHMAUS</v>
          </cell>
          <cell r="C13426"/>
          <cell r="D13426">
            <v>1.7485999999999999</v>
          </cell>
          <cell r="E13426">
            <v>1.7485999999999999</v>
          </cell>
        </row>
        <row r="13427">
          <cell r="A13427" t="str">
            <v>826004033</v>
          </cell>
          <cell r="B13427" t="str">
            <v>TROLLEY-V50 KPL. O. KUPPLUNG</v>
          </cell>
          <cell r="C13427">
            <v>0</v>
          </cell>
          <cell r="D13427">
            <v>3.3999968165497658</v>
          </cell>
          <cell r="E13427">
            <v>3.3999968165497658</v>
          </cell>
        </row>
        <row r="13428">
          <cell r="A13428" t="str">
            <v>826004034</v>
          </cell>
          <cell r="B13428" t="str">
            <v>TEILE/MONTAGE TROLLEY-V50 O. KUPPLUNG -FA. SCHMAUS</v>
          </cell>
          <cell r="C13428">
            <v>0</v>
          </cell>
          <cell r="D13428">
            <v>2.37</v>
          </cell>
          <cell r="E13428">
            <v>2.37</v>
          </cell>
        </row>
        <row r="13429">
          <cell r="A13429" t="str">
            <v>826004100</v>
          </cell>
          <cell r="B13429" t="str">
            <v>STAHL-V M. FADENSCHUTZ U. 3-NUTEN STAUBKAPPE, KPL.</v>
          </cell>
          <cell r="C13429">
            <v>0</v>
          </cell>
          <cell r="D13429">
            <v>2.02</v>
          </cell>
          <cell r="E13429">
            <v>2.02</v>
          </cell>
        </row>
        <row r="13430">
          <cell r="A13430" t="str">
            <v>826004101</v>
          </cell>
          <cell r="B13430" t="str">
            <v>STAHL-V KPL. MIT VERBINDUNG</v>
          </cell>
          <cell r="C13430">
            <v>0</v>
          </cell>
          <cell r="D13430">
            <v>3.55</v>
          </cell>
          <cell r="E13430">
            <v>3.55</v>
          </cell>
        </row>
        <row r="13431">
          <cell r="A13431" t="str">
            <v>826004102</v>
          </cell>
          <cell r="B13431" t="str">
            <v>SPULENZUG-V KPL.</v>
          </cell>
          <cell r="C13431">
            <v>0</v>
          </cell>
          <cell r="D13431">
            <v>2.34294</v>
          </cell>
          <cell r="E13431">
            <v>2.34294</v>
          </cell>
        </row>
        <row r="13432">
          <cell r="A13432" t="str">
            <v>826004103</v>
          </cell>
          <cell r="B13432" t="str">
            <v>Artikel nicht verwenden</v>
          </cell>
          <cell r="C13432"/>
          <cell r="D13432"/>
          <cell r="E13432"/>
        </row>
        <row r="13433">
          <cell r="A13433" t="str">
            <v>826004104</v>
          </cell>
          <cell r="B13433" t="str">
            <v>STAHL-V KPL. FÜR GELENKTROLLEY</v>
          </cell>
          <cell r="C13433">
            <v>1</v>
          </cell>
          <cell r="D13433">
            <v>3.9946999999999999</v>
          </cell>
          <cell r="E13433">
            <v>4.9946999999999999</v>
          </cell>
        </row>
        <row r="13434">
          <cell r="A13434" t="str">
            <v>826004149</v>
          </cell>
          <cell r="B13434" t="str">
            <v>STAHL-V KPL. MIT GEWINDEHÜLSE</v>
          </cell>
          <cell r="C13434">
            <v>0</v>
          </cell>
          <cell r="D13434">
            <v>2.6541999999999999</v>
          </cell>
          <cell r="E13434">
            <v>2.6541999999999999</v>
          </cell>
        </row>
        <row r="13435">
          <cell r="A13435" t="str">
            <v>826004150</v>
          </cell>
          <cell r="B13435" t="str">
            <v>TROLLEY-ROLLE KPL. FÜR SPULENZUG-V</v>
          </cell>
          <cell r="C13435">
            <v>0</v>
          </cell>
          <cell r="D13435">
            <v>1.2467968112898578</v>
          </cell>
          <cell r="E13435">
            <v>1.2467968112898578</v>
          </cell>
        </row>
        <row r="13436">
          <cell r="A13436" t="str">
            <v>826004200</v>
          </cell>
          <cell r="B13436" t="str">
            <v>V30 C BL TROLLEY-V, 1 KUPPLUNG --&gt;txt</v>
          </cell>
          <cell r="C13436">
            <v>0</v>
          </cell>
          <cell r="D13436">
            <v>6.2261759638639678</v>
          </cell>
          <cell r="E13436">
            <v>6.2261759638639678</v>
          </cell>
        </row>
        <row r="13437">
          <cell r="A13437" t="str">
            <v>826004201</v>
          </cell>
          <cell r="B13437" t="str">
            <v>V30 BL TROLLEY-V --&gt;txt</v>
          </cell>
          <cell r="C13437">
            <v>0</v>
          </cell>
          <cell r="D13437">
            <v>4.4223968129478797</v>
          </cell>
          <cell r="E13437">
            <v>4.4223968129478797</v>
          </cell>
        </row>
        <row r="13438">
          <cell r="A13438" t="str">
            <v>826004202</v>
          </cell>
          <cell r="B13438" t="str">
            <v>TROLLEY-V30 OHNE SCHLEPPSEGM./KUPPLUNG KPL.</v>
          </cell>
          <cell r="C13438"/>
          <cell r="D13438">
            <v>4.2835999999999999</v>
          </cell>
          <cell r="E13438">
            <v>4.2835999999999999</v>
          </cell>
        </row>
        <row r="13439">
          <cell r="A13439" t="str">
            <v>826004203</v>
          </cell>
          <cell r="B13439" t="str">
            <v>TROLLEY-V30 M. KUGELSCHEIBENGELENK U. KUPPL.KPL.</v>
          </cell>
          <cell r="C13439"/>
          <cell r="D13439">
            <v>3.8959999999999999</v>
          </cell>
          <cell r="E13439">
            <v>3.8959999999999999</v>
          </cell>
        </row>
        <row r="13440">
          <cell r="A13440" t="str">
            <v>826004210</v>
          </cell>
          <cell r="B13440" t="str">
            <v>TROLLEY-ROLLE V30-V60 KPL. - BG</v>
          </cell>
          <cell r="C13440">
            <v>0</v>
          </cell>
          <cell r="D13440">
            <v>0.56999999999999995</v>
          </cell>
          <cell r="E13440">
            <v>0.56999999999999995</v>
          </cell>
        </row>
        <row r="13441">
          <cell r="A13441" t="str">
            <v>826004211</v>
          </cell>
          <cell r="B13441" t="str">
            <v>KUPPLUNG V30-V100 KPL.</v>
          </cell>
          <cell r="C13441">
            <v>0</v>
          </cell>
          <cell r="D13441">
            <v>0.65</v>
          </cell>
          <cell r="E13441">
            <v>0.65</v>
          </cell>
        </row>
        <row r="13442">
          <cell r="A13442" t="str">
            <v>826004212</v>
          </cell>
          <cell r="B13442" t="str">
            <v>TROLLEY-ROLLE V30-V60 MIT STAUBKAPPE UND SCHRAUBE</v>
          </cell>
          <cell r="C13442">
            <v>0</v>
          </cell>
          <cell r="D13442">
            <v>0.70150000000000001</v>
          </cell>
          <cell r="E13442">
            <v>0.70150000000000001</v>
          </cell>
        </row>
        <row r="13443">
          <cell r="A13443" t="str">
            <v>826004213</v>
          </cell>
          <cell r="B13443" t="str">
            <v>VERRIEGELUNGSHAKEN KPL. MIT SCHNAPPBOLZEN</v>
          </cell>
          <cell r="C13443">
            <v>0</v>
          </cell>
          <cell r="D13443">
            <v>0.23</v>
          </cell>
          <cell r="E13443">
            <v>0.23</v>
          </cell>
        </row>
        <row r="13444">
          <cell r="A13444" t="str">
            <v>826004214</v>
          </cell>
          <cell r="B13444" t="str">
            <v>SCHLEPPSEGMENT V30-V60 MIT ZYLINDERSTIFT KPL.</v>
          </cell>
          <cell r="C13444"/>
          <cell r="D13444">
            <v>0.14019999999999999</v>
          </cell>
          <cell r="E13444">
            <v>0.14019999999999999</v>
          </cell>
        </row>
        <row r="13445">
          <cell r="A13445" t="str">
            <v>826004215</v>
          </cell>
          <cell r="B13445" t="str">
            <v>KUPPLUNG-F V30-V100 KPL.</v>
          </cell>
          <cell r="C13445"/>
          <cell r="D13445">
            <v>0.47499999999999998</v>
          </cell>
          <cell r="E13445">
            <v>0.47499999999999998</v>
          </cell>
        </row>
        <row r="13446">
          <cell r="A13446" t="str">
            <v>826004216</v>
          </cell>
          <cell r="B13446" t="str">
            <v>VERRIEGELUNGSHAKEN KPL. MIT SCHNAPPBOLZEN LANG</v>
          </cell>
          <cell r="C13446"/>
          <cell r="D13446">
            <v>0.14499999999999999</v>
          </cell>
          <cell r="E13446">
            <v>0.14499999999999999</v>
          </cell>
        </row>
        <row r="13447">
          <cell r="A13447" t="str">
            <v>826004220</v>
          </cell>
          <cell r="B13447" t="str">
            <v>TROLLEY-V60 M. 2 METALLEINLAGEN + RINGSCHR.</v>
          </cell>
          <cell r="C13447">
            <v>0</v>
          </cell>
          <cell r="D13447">
            <v>5.7106968112898571</v>
          </cell>
          <cell r="E13447">
            <v>5.7106968112898571</v>
          </cell>
        </row>
        <row r="13448">
          <cell r="A13448" t="str">
            <v>826004230</v>
          </cell>
          <cell r="B13448" t="str">
            <v>TANDEM TROLLEYTRÄGER 360° DREH- FÖRDERBAR F. CTU</v>
          </cell>
          <cell r="C13448">
            <v>9.25</v>
          </cell>
          <cell r="D13448">
            <v>86.020135327747894</v>
          </cell>
          <cell r="E13448">
            <v>95.270135327747894</v>
          </cell>
        </row>
        <row r="13449">
          <cell r="A13449" t="str">
            <v>826004231</v>
          </cell>
          <cell r="B13449" t="str">
            <v>TROLLEYTRÄGER CTU M. V30 UND 4KT. ROHRVERBINDUNG</v>
          </cell>
          <cell r="C13449">
            <v>3.25</v>
          </cell>
          <cell r="D13449">
            <v>15.68</v>
          </cell>
          <cell r="E13449">
            <v>18.93</v>
          </cell>
        </row>
        <row r="13450">
          <cell r="A13450" t="str">
            <v>826004232</v>
          </cell>
          <cell r="B13450" t="str">
            <v>TROLLEYTRÄGER CTU KPL. - 360° DREHBAR</v>
          </cell>
          <cell r="C13450">
            <v>2.25</v>
          </cell>
          <cell r="D13450">
            <v>80.059100000000001</v>
          </cell>
          <cell r="E13450">
            <v>82.309100000000001</v>
          </cell>
        </row>
        <row r="13451">
          <cell r="A13451" t="str">
            <v>826004233</v>
          </cell>
          <cell r="B13451" t="str">
            <v>BASISMODUL FÜR CTU TROLLEYTRÄGER</v>
          </cell>
          <cell r="C13451">
            <v>0</v>
          </cell>
          <cell r="D13451">
            <v>44.7</v>
          </cell>
          <cell r="E13451">
            <v>44.7</v>
          </cell>
        </row>
        <row r="13452">
          <cell r="A13452" t="str">
            <v>826004233_S</v>
          </cell>
          <cell r="B13452" t="str">
            <v>BASISMODUL FÜR MAKRA CTU TROLLEYTRÄGER O. TRAGROHR</v>
          </cell>
          <cell r="C13452">
            <v>1.75</v>
          </cell>
          <cell r="D13452">
            <v>57.62</v>
          </cell>
          <cell r="E13452">
            <v>59.37</v>
          </cell>
        </row>
        <row r="13453">
          <cell r="A13453" t="str">
            <v>826004234</v>
          </cell>
          <cell r="B13453" t="str">
            <v>BEFESTIGUNGSTEILE FÜR V60 AN CTU</v>
          </cell>
          <cell r="C13453">
            <v>0</v>
          </cell>
          <cell r="D13453">
            <v>3.4133</v>
          </cell>
          <cell r="E13453">
            <v>3.4133</v>
          </cell>
        </row>
        <row r="13454">
          <cell r="A13454" t="str">
            <v>826004235</v>
          </cell>
          <cell r="B13454" t="str">
            <v>TROLLEYTRÄGER CTU KPL. - 360° DREHBAR</v>
          </cell>
          <cell r="C13454">
            <v>0</v>
          </cell>
          <cell r="D13454">
            <v>80.402574010016224</v>
          </cell>
          <cell r="E13454">
            <v>80.402574010016224</v>
          </cell>
        </row>
        <row r="13455">
          <cell r="A13455" t="str">
            <v>826004236</v>
          </cell>
          <cell r="B13455" t="str">
            <v>TROLLEYTRÄGER CTU OHNE V</v>
          </cell>
          <cell r="C13455">
            <v>0</v>
          </cell>
          <cell r="D13455">
            <v>0</v>
          </cell>
          <cell r="E13455">
            <v>0</v>
          </cell>
        </row>
        <row r="13456">
          <cell r="A13456" t="str">
            <v>826004237</v>
          </cell>
          <cell r="B13456" t="str">
            <v>GELENKVERBINDUNG V30 BD F. 4KT. ROHR KPL.</v>
          </cell>
          <cell r="C13456">
            <v>0</v>
          </cell>
          <cell r="D13456">
            <v>0.75</v>
          </cell>
          <cell r="E13456">
            <v>0.75</v>
          </cell>
        </row>
        <row r="13457">
          <cell r="A13457" t="str">
            <v>826004238</v>
          </cell>
          <cell r="B13457" t="str">
            <v>KUGEL-GEWINDE-GELENK V30 BT M6X40 KPL. MIT</v>
          </cell>
          <cell r="C13457"/>
          <cell r="D13457">
            <v>0.35399999999999998</v>
          </cell>
          <cell r="E13457">
            <v>0.35399999999999998</v>
          </cell>
        </row>
        <row r="13458">
          <cell r="A13458" t="str">
            <v>826004239</v>
          </cell>
          <cell r="B13458" t="str">
            <v>BEFESTIGUNGSZUBEHÖR FÜR V60 KPL. MIT MUTTER</v>
          </cell>
          <cell r="C13458"/>
          <cell r="D13458">
            <v>0.52070000000000005</v>
          </cell>
          <cell r="E13458">
            <v>0.52070000000000005</v>
          </cell>
        </row>
        <row r="13459">
          <cell r="A13459" t="str">
            <v>826004240</v>
          </cell>
          <cell r="B13459" t="str">
            <v>BEFESTIGUNGSZUBEHÖR FÜR V60 AN CTU KPL.</v>
          </cell>
          <cell r="C13459"/>
          <cell r="D13459">
            <v>2.6888000000000001</v>
          </cell>
          <cell r="E13459">
            <v>2.6888000000000001</v>
          </cell>
        </row>
        <row r="13460">
          <cell r="A13460" t="str">
            <v>826004241</v>
          </cell>
          <cell r="B13460" t="str">
            <v>TROLLEYTRÄGER M. V30 O.C UND 4KT. ROHRVERBINDUNG</v>
          </cell>
          <cell r="C13460"/>
          <cell r="D13460"/>
          <cell r="E13460"/>
        </row>
        <row r="13461">
          <cell r="A13461" t="str">
            <v>826004250</v>
          </cell>
          <cell r="B13461" t="str">
            <v>TEILE/MONTAGE V50 M. KUGELGELENK UND KUPPLUNG</v>
          </cell>
          <cell r="C13461">
            <v>0</v>
          </cell>
          <cell r="D13461">
            <v>2.871</v>
          </cell>
          <cell r="E13461">
            <v>2.871</v>
          </cell>
        </row>
        <row r="13462">
          <cell r="A13462" t="str">
            <v>826004251</v>
          </cell>
          <cell r="B13462" t="str">
            <v>BEISTELLUNG V50 M. KUGELGELENK KPL. - FA. SCHMAUS</v>
          </cell>
          <cell r="C13462"/>
          <cell r="D13462">
            <v>1.9945999999999999</v>
          </cell>
          <cell r="E13462">
            <v>1.9945999999999999</v>
          </cell>
        </row>
        <row r="13463">
          <cell r="A13463" t="str">
            <v>826004252</v>
          </cell>
          <cell r="B13463" t="str">
            <v>TEILE/MONTAGE V50 M. KUGELGELENK KPL. - FA.</v>
          </cell>
          <cell r="C13463">
            <v>0</v>
          </cell>
          <cell r="D13463">
            <v>2.391</v>
          </cell>
          <cell r="E13463">
            <v>2.391</v>
          </cell>
        </row>
        <row r="13464">
          <cell r="A13464" t="str">
            <v>826004254</v>
          </cell>
          <cell r="B13464" t="str">
            <v>TEILE/MONTAGE V50 OHNE SCHLEPPSEGM./KUPPLUNG</v>
          </cell>
          <cell r="C13464"/>
          <cell r="D13464">
            <v>2.2890000000000001</v>
          </cell>
          <cell r="E13464">
            <v>2.2890000000000001</v>
          </cell>
        </row>
        <row r="13465">
          <cell r="A13465" t="str">
            <v>826004256</v>
          </cell>
          <cell r="B13465" t="str">
            <v>TEILE/MONTAGE V60 M. 2 METALLEINLAGEN +</v>
          </cell>
          <cell r="C13465">
            <v>0</v>
          </cell>
          <cell r="D13465">
            <v>1.8</v>
          </cell>
          <cell r="E13465">
            <v>1.8</v>
          </cell>
        </row>
        <row r="13466">
          <cell r="A13466" t="str">
            <v>826004257</v>
          </cell>
          <cell r="B13466" t="str">
            <v>BEISTELLUNG V60 M. 2 METALLEINLAGEN + RINGSCHR. -</v>
          </cell>
          <cell r="C13466">
            <v>0</v>
          </cell>
          <cell r="D13466">
            <v>3.9106968112898577</v>
          </cell>
          <cell r="E13466">
            <v>3.9106968112898577</v>
          </cell>
        </row>
        <row r="13467">
          <cell r="A13467" t="str">
            <v>826004258</v>
          </cell>
          <cell r="B13467" t="str">
            <v>TEILE/MONTAGE  V30 M. KUGEL-GEWINDE OHNE KUPPL. -</v>
          </cell>
          <cell r="C13467">
            <v>0</v>
          </cell>
          <cell r="D13467">
            <v>2.0299999999999998</v>
          </cell>
          <cell r="E13467">
            <v>2.0299999999999998</v>
          </cell>
        </row>
        <row r="13468">
          <cell r="A13468" t="str">
            <v>826004259</v>
          </cell>
          <cell r="B13468" t="str">
            <v>BEISTELLUNG V30 MIT KUGELGELENK- FA. SCHMAUS</v>
          </cell>
          <cell r="C13468"/>
          <cell r="D13468">
            <v>1.266</v>
          </cell>
          <cell r="E13468">
            <v>1.266</v>
          </cell>
        </row>
        <row r="13469">
          <cell r="A13469" t="str">
            <v>826004260</v>
          </cell>
          <cell r="B13469" t="str">
            <v>TEILE/MONTAGE  V30 M. KUGEL-GEWINDE UND KUPPL. -</v>
          </cell>
          <cell r="C13469"/>
          <cell r="D13469">
            <v>2.56</v>
          </cell>
          <cell r="E13469">
            <v>2.56</v>
          </cell>
        </row>
        <row r="13470">
          <cell r="A13470" t="str">
            <v>826004261</v>
          </cell>
          <cell r="B13470" t="str">
            <v>TEILE/MONTAGE  V30 M. KUGEL-GEWINDE UND 2 KUPPL.-</v>
          </cell>
          <cell r="C13470"/>
          <cell r="D13470">
            <v>3.09</v>
          </cell>
          <cell r="E13470">
            <v>3.09</v>
          </cell>
        </row>
        <row r="13471">
          <cell r="A13471" t="str">
            <v>826004262</v>
          </cell>
          <cell r="B13471" t="str">
            <v>TEILE/MONTAGE V30 M. KUGEL-SICHELGELENK U. KUPPL.</v>
          </cell>
          <cell r="C13471">
            <v>0</v>
          </cell>
          <cell r="D13471">
            <v>2.5299999999999998</v>
          </cell>
          <cell r="E13471">
            <v>2.5299999999999998</v>
          </cell>
        </row>
        <row r="13472">
          <cell r="A13472" t="str">
            <v>826004263</v>
          </cell>
          <cell r="B13472" t="str">
            <v>BEISTELLUNG V30 M. KUGEL-SICHELGELENK  - FA. SCHMA</v>
          </cell>
          <cell r="C13472">
            <v>0</v>
          </cell>
          <cell r="D13472">
            <v>1.4037968112898576</v>
          </cell>
          <cell r="E13472">
            <v>1.4037968112898576</v>
          </cell>
        </row>
        <row r="13473">
          <cell r="A13473" t="str">
            <v>826004264</v>
          </cell>
          <cell r="B13473" t="str">
            <v>TEILE/MONTAGE  V30 M. KUGEL-SCHEIBE OHNE KUPPL. -</v>
          </cell>
          <cell r="C13473"/>
          <cell r="D13473">
            <v>2.0499999999999998</v>
          </cell>
          <cell r="E13473">
            <v>2.0499999999999998</v>
          </cell>
        </row>
        <row r="13474">
          <cell r="A13474" t="str">
            <v>826004265</v>
          </cell>
          <cell r="B13474" t="str">
            <v>TEILE/MONTAGE  V30 M. KUGEL-SCHEIBE UND KUPPL. -</v>
          </cell>
          <cell r="C13474"/>
          <cell r="D13474">
            <v>2.58</v>
          </cell>
          <cell r="E13474">
            <v>2.58</v>
          </cell>
        </row>
        <row r="13475">
          <cell r="A13475" t="str">
            <v>826004266</v>
          </cell>
          <cell r="B13475" t="str">
            <v>TEILE/MONTAGE  V30 M. KUGEL-SCHEIBE U. ROHRV. O.</v>
          </cell>
          <cell r="C13475">
            <v>0</v>
          </cell>
          <cell r="D13475">
            <v>2.8029999999999999</v>
          </cell>
          <cell r="E13475">
            <v>2.8029999999999999</v>
          </cell>
        </row>
        <row r="13476">
          <cell r="A13476" t="str">
            <v>826004267</v>
          </cell>
          <cell r="B13476" t="str">
            <v>TEILE/MONTAGE  V30 M. KUGEL-SCHEIBE, ROHRV.UND</v>
          </cell>
          <cell r="C13476">
            <v>0</v>
          </cell>
          <cell r="D13476">
            <v>3.32</v>
          </cell>
          <cell r="E13476">
            <v>3.32</v>
          </cell>
        </row>
        <row r="13477">
          <cell r="A13477" t="str">
            <v>826004268</v>
          </cell>
          <cell r="B13477" t="str">
            <v>TEILE/MONTAGE  V30 M. KUGEL-SCHEIBE, ROHRV.+</v>
          </cell>
          <cell r="C13477">
            <v>0</v>
          </cell>
          <cell r="D13477">
            <v>3.33</v>
          </cell>
          <cell r="E13477">
            <v>3.33</v>
          </cell>
        </row>
        <row r="13478">
          <cell r="A13478" t="str">
            <v>826004270</v>
          </cell>
          <cell r="B13478" t="str">
            <v>TEILE/MONTAGE LTA 50 M.KUGEL-SICHELGELENK U.</v>
          </cell>
          <cell r="C13478">
            <v>0</v>
          </cell>
          <cell r="D13478">
            <v>8.74</v>
          </cell>
          <cell r="E13478">
            <v>8.74</v>
          </cell>
        </row>
        <row r="13479">
          <cell r="A13479" t="str">
            <v>826004271</v>
          </cell>
          <cell r="B13479" t="str">
            <v>BEISTELLUNG LTA50 455X100, KOPPELBAR KPL. - FA.</v>
          </cell>
          <cell r="C13479"/>
          <cell r="D13479">
            <v>3.28</v>
          </cell>
          <cell r="E13479">
            <v>3.28</v>
          </cell>
        </row>
        <row r="13480">
          <cell r="A13480" t="str">
            <v>826004280</v>
          </cell>
          <cell r="B13480" t="str">
            <v>TEILE/MONTAGE  V60 M. METALLEINLAGE+M8X50 OHNE</v>
          </cell>
          <cell r="C13480">
            <v>0</v>
          </cell>
          <cell r="D13480">
            <v>1.78</v>
          </cell>
          <cell r="E13480">
            <v>1.78</v>
          </cell>
        </row>
        <row r="13481">
          <cell r="A13481" t="str">
            <v>826004281</v>
          </cell>
          <cell r="B13481" t="str">
            <v>TEILE/MONTAGE  V60 M. METALLEINLAGE+M8X50 MIT</v>
          </cell>
          <cell r="C13481"/>
          <cell r="D13481">
            <v>2.31</v>
          </cell>
          <cell r="E13481">
            <v>2.31</v>
          </cell>
        </row>
        <row r="13482">
          <cell r="A13482" t="str">
            <v>826004282</v>
          </cell>
          <cell r="B13482" t="str">
            <v>BEISTELLUNG V60 M. METALLEINLAGE+M8X50 - FA.</v>
          </cell>
          <cell r="C13482"/>
          <cell r="D13482">
            <v>2.6629</v>
          </cell>
          <cell r="E13482">
            <v>2.6629</v>
          </cell>
        </row>
        <row r="13483">
          <cell r="A13483" t="str">
            <v>826004301</v>
          </cell>
          <cell r="B13483" t="str">
            <v>V30 BD 36 TROLLEY-V - BG</v>
          </cell>
          <cell r="C13483">
            <v>0</v>
          </cell>
          <cell r="D13483">
            <v>3.33</v>
          </cell>
          <cell r="E13483">
            <v>3.33</v>
          </cell>
        </row>
        <row r="13484">
          <cell r="A13484" t="str">
            <v>826004302</v>
          </cell>
          <cell r="B13484" t="str">
            <v>V30 C BD 36 TROLLEY-V, 1 KUPPLUNG</v>
          </cell>
          <cell r="C13484">
            <v>0</v>
          </cell>
          <cell r="D13484">
            <v>3.83</v>
          </cell>
          <cell r="E13484">
            <v>3.83</v>
          </cell>
        </row>
        <row r="13485">
          <cell r="A13485" t="str">
            <v>826004303</v>
          </cell>
          <cell r="B13485" t="str">
            <v>V30 TT BD 36 TROLLEY-V</v>
          </cell>
          <cell r="C13485">
            <v>0</v>
          </cell>
          <cell r="D13485">
            <v>9.1898940375092746</v>
          </cell>
          <cell r="E13485">
            <v>9.1898940375092746</v>
          </cell>
        </row>
        <row r="13486">
          <cell r="A13486" t="str">
            <v>826004304</v>
          </cell>
          <cell r="B13486" t="str">
            <v>V30 C TT BD 36 TROLLEY-V, 1 KUPPLUNG</v>
          </cell>
          <cell r="C13486">
            <v>0</v>
          </cell>
          <cell r="D13486">
            <v>8.26</v>
          </cell>
          <cell r="E13486">
            <v>8.26</v>
          </cell>
        </row>
        <row r="13487">
          <cell r="A13487" t="str">
            <v>826004305</v>
          </cell>
          <cell r="B13487" t="str">
            <v>V30 TT BD 81 TROLLEY-V</v>
          </cell>
          <cell r="C13487">
            <v>0</v>
          </cell>
          <cell r="D13487">
            <v>4.09</v>
          </cell>
          <cell r="E13487">
            <v>4.09</v>
          </cell>
        </row>
        <row r="13488">
          <cell r="A13488" t="str">
            <v>826004306</v>
          </cell>
          <cell r="B13488" t="str">
            <v>V30 C TT BD 81 TROLLEY-V, 1 KUPPLUNG</v>
          </cell>
          <cell r="C13488">
            <v>0</v>
          </cell>
          <cell r="D13488">
            <v>4.62</v>
          </cell>
          <cell r="E13488">
            <v>4.62</v>
          </cell>
        </row>
        <row r="13489">
          <cell r="A13489" t="str">
            <v>826004309</v>
          </cell>
          <cell r="B13489" t="str">
            <v>V30 C-F TT BD 36 TROLLEY-V, 1 KUPPLUNG-F</v>
          </cell>
          <cell r="C13489">
            <v>0</v>
          </cell>
          <cell r="D13489">
            <v>4.62</v>
          </cell>
          <cell r="E13489">
            <v>4.62</v>
          </cell>
        </row>
        <row r="13490">
          <cell r="A13490" t="str">
            <v>826004311</v>
          </cell>
          <cell r="B13490" t="str">
            <v>V30 BS 36 TROLLEY-V - BG</v>
          </cell>
          <cell r="C13490">
            <v>0</v>
          </cell>
          <cell r="D13490">
            <v>3.3</v>
          </cell>
          <cell r="E13490">
            <v>3.3</v>
          </cell>
        </row>
        <row r="13491">
          <cell r="A13491" t="str">
            <v>826004312</v>
          </cell>
          <cell r="B13491" t="str">
            <v>V30 C BS 36 TROLLEY-V, 1 KUPPLUNG - BG</v>
          </cell>
          <cell r="C13491">
            <v>0</v>
          </cell>
          <cell r="D13491">
            <v>6.71</v>
          </cell>
          <cell r="E13491">
            <v>6.71</v>
          </cell>
        </row>
        <row r="13492">
          <cell r="A13492" t="str">
            <v>826004321</v>
          </cell>
          <cell r="B13492" t="str">
            <v>V30 BT M6X40 TROLLEY-V - BG</v>
          </cell>
          <cell r="C13492">
            <v>0</v>
          </cell>
          <cell r="D13492">
            <v>11.41</v>
          </cell>
          <cell r="E13492">
            <v>11.41</v>
          </cell>
        </row>
        <row r="13493">
          <cell r="A13493" t="str">
            <v>826004322</v>
          </cell>
          <cell r="B13493" t="str">
            <v>V30 C BT M6X40 TROLLEY-V, 1 KUPPLUNG</v>
          </cell>
          <cell r="C13493">
            <v>0</v>
          </cell>
          <cell r="D13493">
            <v>4.83</v>
          </cell>
          <cell r="E13493">
            <v>4.83</v>
          </cell>
        </row>
        <row r="13494">
          <cell r="A13494" t="str">
            <v>826004323</v>
          </cell>
          <cell r="B13494" t="str">
            <v>V30 CC BT M6X40 TROLLEY-V, 2 KUPPLUNGEN</v>
          </cell>
          <cell r="C13494">
            <v>0</v>
          </cell>
          <cell r="D13494">
            <v>5.36</v>
          </cell>
          <cell r="E13494">
            <v>5.36</v>
          </cell>
        </row>
        <row r="13495">
          <cell r="A13495" t="str">
            <v>826004331</v>
          </cell>
          <cell r="B13495" t="str">
            <v>V60 M ES M8X50 TROLLEY-V</v>
          </cell>
          <cell r="C13495">
            <v>0</v>
          </cell>
          <cell r="D13495">
            <v>9.9600000000000009</v>
          </cell>
          <cell r="E13495">
            <v>9.9600000000000009</v>
          </cell>
        </row>
        <row r="13496">
          <cell r="A13496" t="str">
            <v>826004331_60</v>
          </cell>
          <cell r="B13496" t="str">
            <v>V60 M ES M8X60 TROLLEY-V</v>
          </cell>
          <cell r="C13496">
            <v>1.6</v>
          </cell>
          <cell r="D13496">
            <v>23.005884056449286</v>
          </cell>
          <cell r="E13496">
            <v>24.605884056449288</v>
          </cell>
        </row>
        <row r="13497">
          <cell r="A13497" t="str">
            <v>826004332</v>
          </cell>
          <cell r="B13497" t="str">
            <v>V60 C M ES M8X50 TROLLEY-V, 1 KUPPLUNG</v>
          </cell>
          <cell r="C13497">
            <v>0</v>
          </cell>
          <cell r="D13497">
            <v>6.2</v>
          </cell>
          <cell r="E13497">
            <v>6.2</v>
          </cell>
        </row>
        <row r="13498">
          <cell r="A13498" t="str">
            <v>826004333</v>
          </cell>
          <cell r="B13498" t="str">
            <v>V60 M ES M8X50 TROLLEY-V MIT STAUBKAPPEN</v>
          </cell>
          <cell r="C13498">
            <v>0</v>
          </cell>
          <cell r="D13498">
            <v>8.77</v>
          </cell>
          <cell r="E13498">
            <v>8.77</v>
          </cell>
        </row>
        <row r="13499">
          <cell r="A13499" t="str">
            <v>826004361</v>
          </cell>
          <cell r="B13499" t="str">
            <v>V60 M ES M8X30 TROLLEY-V FÜR APS</v>
          </cell>
          <cell r="C13499">
            <v>0</v>
          </cell>
          <cell r="D13499">
            <v>7.16</v>
          </cell>
          <cell r="E13499">
            <v>7.16</v>
          </cell>
        </row>
        <row r="13500">
          <cell r="A13500" t="str">
            <v>826004362</v>
          </cell>
          <cell r="B13500" t="str">
            <v>V60 M ES M8X100 TROLLEY-V</v>
          </cell>
          <cell r="C13500">
            <v>0</v>
          </cell>
          <cell r="D13500">
            <v>7.16</v>
          </cell>
          <cell r="E13500">
            <v>7.16</v>
          </cell>
        </row>
        <row r="13501">
          <cell r="A13501" t="str">
            <v>826004401</v>
          </cell>
          <cell r="B13501" t="str">
            <v>TT30 300X100 TROLLEYTRÄGER, 2 BOHRUNGEN</v>
          </cell>
          <cell r="C13501">
            <v>2.7500000000000004</v>
          </cell>
          <cell r="D13501">
            <v>19.628945112898574</v>
          </cell>
          <cell r="E13501">
            <v>27.378945112898574</v>
          </cell>
        </row>
        <row r="13502">
          <cell r="A13502" t="str">
            <v>826004402</v>
          </cell>
          <cell r="B13502" t="str">
            <v>TT30 C 300X100 TROLLEYTRÄGER, 2 BOHRUNGEN</v>
          </cell>
          <cell r="C13502">
            <v>1.5</v>
          </cell>
          <cell r="D13502">
            <v>12.614000000000001</v>
          </cell>
          <cell r="E13502">
            <v>14.114000000000001</v>
          </cell>
        </row>
        <row r="13503">
          <cell r="A13503" t="str">
            <v>826004403</v>
          </cell>
          <cell r="B13503" t="str">
            <v>TT30 300X100 TROLLEYTRÄGER ST, 2 BOHRUNGEN</v>
          </cell>
          <cell r="C13503">
            <v>1.5</v>
          </cell>
          <cell r="D13503">
            <v>13.074</v>
          </cell>
          <cell r="E13503">
            <v>14.574</v>
          </cell>
        </row>
        <row r="13504">
          <cell r="A13504" t="str">
            <v>826004404</v>
          </cell>
          <cell r="B13504" t="str">
            <v>TT30 C 300X100 TROLLEYTRÄGER ST, 2 BOHRUNGEN</v>
          </cell>
          <cell r="C13504">
            <v>1.5</v>
          </cell>
          <cell r="D13504">
            <v>14.154</v>
          </cell>
          <cell r="E13504">
            <v>15.654</v>
          </cell>
        </row>
        <row r="13505">
          <cell r="A13505" t="str">
            <v>826004431</v>
          </cell>
          <cell r="B13505" t="str">
            <v>TT60 300X100 TROLLEYTRÄGER, 2 BOHRUNGEN</v>
          </cell>
          <cell r="C13505">
            <v>1.5</v>
          </cell>
          <cell r="D13505">
            <v>23.2836</v>
          </cell>
          <cell r="E13505">
            <v>24.816933333333331</v>
          </cell>
        </row>
        <row r="13506">
          <cell r="A13506" t="str">
            <v>826004432</v>
          </cell>
          <cell r="B13506" t="str">
            <v>TT60 C 300X100 TROLLEYTRÄGER, 2 BOHRUNGEN</v>
          </cell>
          <cell r="C13506">
            <v>1.5</v>
          </cell>
          <cell r="D13506">
            <v>59.1098</v>
          </cell>
          <cell r="E13506">
            <v>60.6098</v>
          </cell>
        </row>
        <row r="13507">
          <cell r="A13507" t="str">
            <v>826004433</v>
          </cell>
          <cell r="B13507" t="str">
            <v>TT60 300X100 TROLLEYTRÄGER ST, 2 BOHRUNGEN</v>
          </cell>
          <cell r="C13507">
            <v>0.75</v>
          </cell>
          <cell r="D13507">
            <v>52.181568112898574</v>
          </cell>
          <cell r="E13507">
            <v>52.931568112898574</v>
          </cell>
        </row>
        <row r="13508">
          <cell r="A13508" t="str">
            <v>826004434</v>
          </cell>
          <cell r="B13508" t="str">
            <v>TT60 C 300X100 TROLLEYTRÄGER ST, 2 BOHRUNGEN</v>
          </cell>
          <cell r="C13508">
            <v>1.5</v>
          </cell>
          <cell r="D13508">
            <v>18.6998</v>
          </cell>
          <cell r="E13508">
            <v>20.1998</v>
          </cell>
        </row>
        <row r="13509">
          <cell r="A13509" t="str">
            <v>826004500</v>
          </cell>
          <cell r="B13509" t="str">
            <v>TANDEM TROLLEYKOPF ZG KPL . - KOPPELBAR,</v>
          </cell>
          <cell r="C13509">
            <v>9.25</v>
          </cell>
          <cell r="D13509">
            <v>46.34</v>
          </cell>
          <cell r="E13509">
            <v>55.59</v>
          </cell>
        </row>
        <row r="13510">
          <cell r="A13510" t="str">
            <v>826004501</v>
          </cell>
          <cell r="B13510" t="str">
            <v>TROLLEYTRÄGER FÜR STOFFBALLENTROLLEY</v>
          </cell>
          <cell r="C13510">
            <v>1.5</v>
          </cell>
          <cell r="D13510">
            <v>69.78</v>
          </cell>
          <cell r="E13510">
            <v>71.28</v>
          </cell>
        </row>
        <row r="13511">
          <cell r="A13511" t="str">
            <v>826004600</v>
          </cell>
          <cell r="B13511" t="str">
            <v>LT50-TRAVERSE MIT ÖSEN FÜR EB KPL.</v>
          </cell>
          <cell r="C13511"/>
          <cell r="D13511">
            <v>3.4091999999999998</v>
          </cell>
          <cell r="E13511">
            <v>3.4091999999999998</v>
          </cell>
        </row>
        <row r="13512">
          <cell r="A13512" t="str">
            <v>826004601</v>
          </cell>
          <cell r="B13512" t="str">
            <v>EBA 900 EINHÄNGEBÜGEL KPL. FÜR LTA 50</v>
          </cell>
          <cell r="C13512">
            <v>0.41000000000000003</v>
          </cell>
          <cell r="D13512">
            <v>5.3195914458984994</v>
          </cell>
          <cell r="E13512">
            <v>5.7295914458984996</v>
          </cell>
        </row>
        <row r="13513">
          <cell r="A13513" t="str">
            <v>826004601G</v>
          </cell>
          <cell r="B13513" t="str">
            <v>EBA 900 EINHÄNGEBÜGEL KPL. (FÜR LTA 50) gebraucht</v>
          </cell>
          <cell r="C13513">
            <v>0</v>
          </cell>
          <cell r="D13513">
            <v>5.3</v>
          </cell>
          <cell r="E13513">
            <v>5.3</v>
          </cell>
        </row>
        <row r="13514">
          <cell r="A13514" t="str">
            <v>826004602</v>
          </cell>
          <cell r="B13514" t="str">
            <v>EB 900/870 EINHÄNGEBÜGEL KPL. F. LTA 50, LTE, LT50</v>
          </cell>
          <cell r="C13514">
            <v>0.41</v>
          </cell>
          <cell r="D13514">
            <v>12.21</v>
          </cell>
          <cell r="E13514">
            <v>12.62</v>
          </cell>
        </row>
        <row r="13515">
          <cell r="A13515" t="str">
            <v>826005001</v>
          </cell>
          <cell r="B13515" t="str">
            <v>TROLLEY-ROLLE (INNENRING BEIDSEITIG) --&gt; 826005041</v>
          </cell>
          <cell r="C13515">
            <v>0</v>
          </cell>
          <cell r="D13515">
            <v>0.59</v>
          </cell>
          <cell r="E13515">
            <v>0.59</v>
          </cell>
        </row>
        <row r="13516">
          <cell r="A13516" t="str">
            <v>826005002</v>
          </cell>
          <cell r="B13516" t="str">
            <v>TROLLEY-V (FÜR LTE) MIT ROLLENSCHRAUBE</v>
          </cell>
          <cell r="C13516">
            <v>1.5</v>
          </cell>
          <cell r="D13516">
            <v>2.2799999999999998</v>
          </cell>
          <cell r="E13516">
            <v>3.78</v>
          </cell>
        </row>
        <row r="13517">
          <cell r="A13517" t="str">
            <v>826005003</v>
          </cell>
          <cell r="B13517" t="str">
            <v>TROLLEY-V (DRAHTBÜGEL) EINZELTLTEIL --&gt; 826 006</v>
          </cell>
          <cell r="C13517"/>
          <cell r="D13517">
            <v>1.28</v>
          </cell>
          <cell r="E13517">
            <v>1.28</v>
          </cell>
        </row>
        <row r="13518">
          <cell r="A13518" t="str">
            <v>826005005</v>
          </cell>
          <cell r="B13518" t="str">
            <v>TROLLEY-ROLLE (INNENRING</v>
          </cell>
          <cell r="C13518">
            <v>0</v>
          </cell>
          <cell r="D13518">
            <v>0.49</v>
          </cell>
          <cell r="E13518">
            <v>0.49</v>
          </cell>
        </row>
        <row r="13519">
          <cell r="A13519" t="str">
            <v>826005008</v>
          </cell>
          <cell r="B13519" t="str">
            <v>STAHL-V, KPL. M. KUGEL U. SCHEIBE</v>
          </cell>
          <cell r="C13519"/>
          <cell r="D13519">
            <v>3.5884</v>
          </cell>
          <cell r="E13519">
            <v>3.5884</v>
          </cell>
        </row>
        <row r="13520">
          <cell r="A13520" t="str">
            <v>826005012</v>
          </cell>
          <cell r="B13520" t="str">
            <v>STAHL-V M. FADENSCHUTZ, KPL. VORMONT. --&gt;</v>
          </cell>
          <cell r="C13520">
            <v>0</v>
          </cell>
          <cell r="D13520">
            <v>2.98</v>
          </cell>
          <cell r="E13520">
            <v>2.98</v>
          </cell>
        </row>
        <row r="13521">
          <cell r="A13521" t="str">
            <v>826005013</v>
          </cell>
          <cell r="B13521" t="str">
            <v>FADENSCHUTZ</v>
          </cell>
          <cell r="C13521"/>
          <cell r="D13521">
            <v>0.28000000000000003</v>
          </cell>
          <cell r="E13521">
            <v>0.28000000000000003</v>
          </cell>
        </row>
        <row r="13522">
          <cell r="A13522" t="str">
            <v>826005014</v>
          </cell>
          <cell r="B13522" t="str">
            <v>STAUBKAPPE FÜR ALTE ROLLE 8260005 005 (2 STEGE)</v>
          </cell>
          <cell r="C13522"/>
          <cell r="D13522">
            <v>0.02</v>
          </cell>
          <cell r="E13522">
            <v>0.02</v>
          </cell>
        </row>
        <row r="13523">
          <cell r="A13523" t="str">
            <v>826005030</v>
          </cell>
          <cell r="B13523" t="str">
            <v>TROLLEY-V20 EINZELTEIL (ERSATZTEIL)</v>
          </cell>
          <cell r="C13523"/>
          <cell r="D13523"/>
          <cell r="E13523"/>
        </row>
        <row r="13524">
          <cell r="A13524" t="str">
            <v>826005031</v>
          </cell>
          <cell r="B13524" t="str">
            <v>TROLLEY-V70 KPL. MIT SCHLEPPSEGEMENT</v>
          </cell>
          <cell r="C13524">
            <v>1.0100000000000002</v>
          </cell>
          <cell r="D13524">
            <v>5.0693100457375673</v>
          </cell>
          <cell r="E13524">
            <v>6.0793100457375671</v>
          </cell>
        </row>
        <row r="13525">
          <cell r="A13525" t="str">
            <v>826005041</v>
          </cell>
          <cell r="B13525" t="str">
            <v>TROLLEY-ROLLE BLAU (INNENRINGEINSEITIG)</v>
          </cell>
          <cell r="C13525">
            <v>0</v>
          </cell>
          <cell r="D13525">
            <v>0.57344701875463722</v>
          </cell>
          <cell r="E13525">
            <v>0.57344701875463722</v>
          </cell>
        </row>
        <row r="13526">
          <cell r="A13526" t="str">
            <v>826005042</v>
          </cell>
          <cell r="B13526" t="str">
            <v>STAHL-V M. KOPPELSTÜCK</v>
          </cell>
          <cell r="C13526"/>
          <cell r="D13526"/>
          <cell r="E13526"/>
        </row>
        <row r="13527">
          <cell r="A13527" t="str">
            <v>826005051</v>
          </cell>
          <cell r="B13527" t="str">
            <v>SCHÖNENBERGER-KLEMME 1800 MIT RING</v>
          </cell>
          <cell r="C13527">
            <v>0</v>
          </cell>
          <cell r="D13527">
            <v>0.9</v>
          </cell>
          <cell r="E13527">
            <v>0.9</v>
          </cell>
        </row>
        <row r="13528">
          <cell r="A13528" t="str">
            <v>826005052</v>
          </cell>
          <cell r="B13528" t="str">
            <v>SCHÖNENBERGER-KLEMME MIT KLEIDB. SO 1800</v>
          </cell>
          <cell r="C13528">
            <v>0</v>
          </cell>
          <cell r="D13528">
            <v>2.54</v>
          </cell>
          <cell r="E13528">
            <v>2.54</v>
          </cell>
        </row>
        <row r="13529">
          <cell r="A13529" t="str">
            <v>826005058</v>
          </cell>
          <cell r="B13529" t="str">
            <v>SCHÖNENBERGER-KLEMME 1800+WIRBBEL+RING</v>
          </cell>
          <cell r="C13529">
            <v>0</v>
          </cell>
          <cell r="D13529">
            <v>0.99</v>
          </cell>
          <cell r="E13529">
            <v>0.99</v>
          </cell>
        </row>
        <row r="13530">
          <cell r="A13530" t="str">
            <v>826005062</v>
          </cell>
          <cell r="B13530" t="str">
            <v>DF-KLEMME MIT KETTE 60 CM UND 3 RINGEN KPL.</v>
          </cell>
          <cell r="C13530">
            <v>2.0200000000000005</v>
          </cell>
          <cell r="D13530">
            <v>2.7522000000000002</v>
          </cell>
          <cell r="E13530">
            <v>4.7721999999999998</v>
          </cell>
        </row>
        <row r="13531">
          <cell r="A13531" t="str">
            <v>826005063</v>
          </cell>
          <cell r="B13531" t="str">
            <v>KUGELKLEMME MIT KETTE 60 CM UND + 3 RINGEN KPL.</v>
          </cell>
          <cell r="C13531">
            <v>1.57</v>
          </cell>
          <cell r="D13531">
            <v>5.0290999999999997</v>
          </cell>
          <cell r="E13531">
            <v>6.5991</v>
          </cell>
        </row>
        <row r="13532">
          <cell r="A13532" t="str">
            <v>826005064</v>
          </cell>
          <cell r="B13532" t="str">
            <v>KUGELKLEMME HALBSCHALE LINKS</v>
          </cell>
          <cell r="C13532"/>
          <cell r="D13532">
            <v>0.31</v>
          </cell>
          <cell r="E13532">
            <v>0.31</v>
          </cell>
        </row>
        <row r="13533">
          <cell r="A13533" t="str">
            <v>826005065</v>
          </cell>
          <cell r="B13533" t="str">
            <v>Kugelklemme kpl. mit Gleiter</v>
          </cell>
          <cell r="C13533"/>
          <cell r="D13533">
            <v>1.79</v>
          </cell>
          <cell r="E13533">
            <v>1.79</v>
          </cell>
        </row>
        <row r="13534">
          <cell r="A13534" t="str">
            <v>826005066</v>
          </cell>
          <cell r="B13534" t="str">
            <v>KUGELKLEMME HALBSCHALE RECHTS</v>
          </cell>
          <cell r="C13534"/>
          <cell r="D13534">
            <v>0.31</v>
          </cell>
          <cell r="E13534">
            <v>0.31</v>
          </cell>
        </row>
        <row r="13535">
          <cell r="A13535" t="str">
            <v>826005067</v>
          </cell>
          <cell r="B13535" t="str">
            <v>KUGELKLEMME KPL. MIT WIRBEL UND RING</v>
          </cell>
          <cell r="C13535">
            <v>0</v>
          </cell>
          <cell r="D13535">
            <v>1.9530000000000001</v>
          </cell>
          <cell r="E13535">
            <v>1.9530000000000001</v>
          </cell>
        </row>
        <row r="13536">
          <cell r="A13536" t="str">
            <v>826005068</v>
          </cell>
          <cell r="B13536" t="str">
            <v>KUGELKLEMME KPL. MIT KLEIDERBÜGELHAKEN</v>
          </cell>
          <cell r="C13536">
            <v>0.51</v>
          </cell>
          <cell r="D13536">
            <v>3.6255000000000002</v>
          </cell>
          <cell r="E13536">
            <v>4.1355000000000004</v>
          </cell>
        </row>
        <row r="13537">
          <cell r="A13537" t="str">
            <v>826005071</v>
          </cell>
          <cell r="B13537" t="str">
            <v>DF-KLEMME</v>
          </cell>
          <cell r="C13537">
            <v>0</v>
          </cell>
          <cell r="D13537">
            <v>0.66</v>
          </cell>
          <cell r="E13537">
            <v>0.66</v>
          </cell>
        </row>
        <row r="13538">
          <cell r="A13538" t="str">
            <v>826005072</v>
          </cell>
          <cell r="B13538" t="str">
            <v>DF-KLEMME MIT RING</v>
          </cell>
          <cell r="C13538">
            <v>0.11</v>
          </cell>
          <cell r="D13538">
            <v>0.91310000000000002</v>
          </cell>
          <cell r="E13538">
            <v>1.0230999999999999</v>
          </cell>
        </row>
        <row r="13539">
          <cell r="A13539" t="str">
            <v>826005073</v>
          </cell>
          <cell r="B13539" t="str">
            <v>DF-KLEMME MIT WIRBEL UND KLEIDGELHAKEN</v>
          </cell>
          <cell r="C13539">
            <v>0.5</v>
          </cell>
          <cell r="D13539">
            <v>1.1355</v>
          </cell>
          <cell r="E13539">
            <v>1.6355</v>
          </cell>
        </row>
        <row r="13540">
          <cell r="A13540" t="str">
            <v>826005075</v>
          </cell>
          <cell r="B13540" t="str">
            <v>DF-KLEMME MIT WIRBEL UND RING</v>
          </cell>
          <cell r="C13540">
            <v>0.5</v>
          </cell>
          <cell r="D13540">
            <v>1.046</v>
          </cell>
          <cell r="E13540">
            <v>1.546</v>
          </cell>
        </row>
        <row r="13541">
          <cell r="A13541" t="str">
            <v>826005077</v>
          </cell>
          <cell r="B13541" t="str">
            <v>STAHL-V OHNE FADENSCH. U. STAUBKAPPE, KPL. --&gt;</v>
          </cell>
          <cell r="C13541">
            <v>0.5</v>
          </cell>
          <cell r="D13541">
            <v>1.5578968165497655</v>
          </cell>
          <cell r="E13541">
            <v>2.057896816549766</v>
          </cell>
        </row>
        <row r="13542">
          <cell r="A13542" t="str">
            <v>826005078</v>
          </cell>
          <cell r="B13542" t="str">
            <v>TROLLEY-V FÜR FANGTROLLEY KPL.</v>
          </cell>
          <cell r="C13542">
            <v>0.51</v>
          </cell>
          <cell r="D13542">
            <v>2.0711968165497656</v>
          </cell>
          <cell r="E13542">
            <v>2.5811968165497654</v>
          </cell>
        </row>
        <row r="13543">
          <cell r="A13543" t="str">
            <v>826005079</v>
          </cell>
          <cell r="B13543" t="str">
            <v>HALBSCHALE V70 - 1 SATZ RECHTS/LINKS</v>
          </cell>
          <cell r="C13543">
            <v>0</v>
          </cell>
          <cell r="D13543">
            <v>2.1</v>
          </cell>
          <cell r="E13543">
            <v>2.1</v>
          </cell>
        </row>
        <row r="13544">
          <cell r="A13544" t="str">
            <v>826005079G</v>
          </cell>
          <cell r="B13544" t="str">
            <v>Halbschale V70  gebraucht - 1 Satz rechts/links</v>
          </cell>
          <cell r="C13544"/>
          <cell r="D13544">
            <v>2</v>
          </cell>
          <cell r="E13544">
            <v>2</v>
          </cell>
        </row>
        <row r="13545">
          <cell r="A13545" t="str">
            <v>826005080</v>
          </cell>
          <cell r="B13545" t="str">
            <v>SCHLEPPSEGMENT E (BLAU)</v>
          </cell>
          <cell r="C13545">
            <v>0</v>
          </cell>
          <cell r="D13545">
            <v>0.11012683449747618</v>
          </cell>
          <cell r="E13545">
            <v>0.11012683449747618</v>
          </cell>
        </row>
        <row r="13546">
          <cell r="A13546" t="str">
            <v>826005085</v>
          </cell>
          <cell r="B13546" t="str">
            <v>FADENSCHUTZ FÜR STAHL-V D=39,3</v>
          </cell>
          <cell r="C13546">
            <v>0</v>
          </cell>
          <cell r="D13546">
            <v>0.1</v>
          </cell>
          <cell r="E13546">
            <v>0.1</v>
          </cell>
        </row>
        <row r="13547">
          <cell r="A13547" t="str">
            <v>826005087</v>
          </cell>
          <cell r="B13547" t="str">
            <v>KUGELKLEMME</v>
          </cell>
          <cell r="C13547">
            <v>0</v>
          </cell>
          <cell r="D13547">
            <v>1.79</v>
          </cell>
          <cell r="E13547">
            <v>1.79</v>
          </cell>
        </row>
        <row r="13548">
          <cell r="A13548" t="str">
            <v>826006002</v>
          </cell>
          <cell r="B13548" t="str">
            <v>TROLLEY-V LT50 O. SCHLEPPSEGM./O.</v>
          </cell>
          <cell r="C13548">
            <v>0</v>
          </cell>
          <cell r="D13548">
            <v>5.0815999999999999</v>
          </cell>
          <cell r="E13548">
            <v>5.0815999999999999</v>
          </cell>
        </row>
        <row r="13549">
          <cell r="A13549" t="str">
            <v>826006003</v>
          </cell>
          <cell r="B13549" t="str">
            <v>SCHNAPPBOLZEN - KUPPLUNG V30-V60</v>
          </cell>
          <cell r="C13549">
            <v>0</v>
          </cell>
          <cell r="D13549">
            <v>8.9970153654985299E-2</v>
          </cell>
          <cell r="E13549">
            <v>8.9970153654985299E-2</v>
          </cell>
        </row>
        <row r="13550">
          <cell r="A13550" t="str">
            <v>826006004</v>
          </cell>
          <cell r="B13550" t="str">
            <v>KUPPLUNGSKÖRPER - KUPPLUNG V50          Ersatz</v>
          </cell>
          <cell r="C13550">
            <v>0</v>
          </cell>
          <cell r="D13550">
            <v>0.18</v>
          </cell>
          <cell r="E13550">
            <v>0.18</v>
          </cell>
        </row>
        <row r="13551">
          <cell r="A13551" t="str">
            <v>826006005</v>
          </cell>
          <cell r="B13551" t="str">
            <v>VERRIEGELUNGSHAKEN - KUPPLUNG V50  --&gt;826 006</v>
          </cell>
          <cell r="C13551"/>
          <cell r="D13551">
            <v>0.23</v>
          </cell>
          <cell r="E13551">
            <v>0.23</v>
          </cell>
        </row>
        <row r="13552">
          <cell r="A13552" t="str">
            <v>826006007</v>
          </cell>
          <cell r="B13552" t="str">
            <v>TROLLEY-V BÜGEL FÜR LTE (OHNE ROLLEN) SCHRAUBBAR</v>
          </cell>
          <cell r="C13552">
            <v>0</v>
          </cell>
          <cell r="D13552">
            <v>3.68</v>
          </cell>
          <cell r="E13552">
            <v>3.68</v>
          </cell>
        </row>
        <row r="13553">
          <cell r="A13553" t="str">
            <v>826006008</v>
          </cell>
          <cell r="B13553" t="str">
            <v>SCHLEPPSEGMENT FÜR TROLLEY-V50</v>
          </cell>
          <cell r="C13553">
            <v>0</v>
          </cell>
          <cell r="D13553">
            <v>9.0421690342691E-2</v>
          </cell>
          <cell r="E13553">
            <v>9.0421690342691E-2</v>
          </cell>
        </row>
        <row r="13554">
          <cell r="A13554" t="str">
            <v>826006009</v>
          </cell>
          <cell r="B13554" t="str">
            <v>TROLLEY-V100 SEGMENT</v>
          </cell>
          <cell r="C13554">
            <v>0</v>
          </cell>
          <cell r="D13554">
            <v>5.81</v>
          </cell>
          <cell r="E13554">
            <v>11.62</v>
          </cell>
        </row>
        <row r="13555">
          <cell r="A13555" t="str">
            <v>826006010</v>
          </cell>
          <cell r="B13555" t="str">
            <v>SCHNAPPBOLZEN LANG - KUPPLUNG V30-V100</v>
          </cell>
          <cell r="C13555">
            <v>0</v>
          </cell>
          <cell r="D13555">
            <v>3.5000000000000003E-2</v>
          </cell>
          <cell r="E13555">
            <v>3.5000000000000003E-2</v>
          </cell>
        </row>
        <row r="13556">
          <cell r="A13556" t="str">
            <v>826006012</v>
          </cell>
          <cell r="B13556" t="str">
            <v>HALBSCHALE TROLLEY-V50 PA 6 NYPL 2314 HS NAT. GF30</v>
          </cell>
          <cell r="C13556">
            <v>0</v>
          </cell>
          <cell r="D13556">
            <v>0.31</v>
          </cell>
          <cell r="E13556">
            <v>0.31</v>
          </cell>
        </row>
        <row r="13557">
          <cell r="A13557" t="str">
            <v>826006014</v>
          </cell>
          <cell r="B13557" t="str">
            <v>SCHLEPPSEGMENT F. TROLLEY V100</v>
          </cell>
          <cell r="C13557">
            <v>0</v>
          </cell>
          <cell r="D13557">
            <v>0.25994113799869195</v>
          </cell>
          <cell r="E13557">
            <v>0.25994113799869195</v>
          </cell>
        </row>
        <row r="13558">
          <cell r="A13558" t="str">
            <v>826006015</v>
          </cell>
          <cell r="B13558" t="str">
            <v>STAUBKAPPE F. STAHL-V (3 STEGE)</v>
          </cell>
          <cell r="C13558">
            <v>0</v>
          </cell>
          <cell r="D13558">
            <v>0.06</v>
          </cell>
          <cell r="E13558">
            <v>0.06</v>
          </cell>
        </row>
        <row r="13559">
          <cell r="A13559" t="str">
            <v>826006016</v>
          </cell>
          <cell r="B13559" t="str">
            <v>ZENTRIERHÜLSE FÜR TROLLEY-V100</v>
          </cell>
          <cell r="C13559">
            <v>0</v>
          </cell>
          <cell r="D13559">
            <v>0.3</v>
          </cell>
          <cell r="E13559">
            <v>0.3</v>
          </cell>
        </row>
        <row r="13560">
          <cell r="A13560" t="str">
            <v>826006019</v>
          </cell>
          <cell r="B13560" t="str">
            <v>TROLLEY ROLLE INNENRING EINSEITIG, LAGER VA,</v>
          </cell>
          <cell r="C13560"/>
          <cell r="D13560"/>
          <cell r="E13560"/>
        </row>
        <row r="13561">
          <cell r="A13561" t="str">
            <v>826006021</v>
          </cell>
          <cell r="B13561" t="str">
            <v>KUPPLUNGSKÖRPER 2.0 - KUPPLUNG V50 --&gt; 826006220</v>
          </cell>
          <cell r="C13561">
            <v>0</v>
          </cell>
          <cell r="D13561">
            <v>0.33</v>
          </cell>
          <cell r="E13561">
            <v>0.33</v>
          </cell>
        </row>
        <row r="13562">
          <cell r="A13562" t="str">
            <v>826006022</v>
          </cell>
          <cell r="B13562" t="str">
            <v>VERRIEGELUNGSHAKEN - KUPPLUNG V30-V60</v>
          </cell>
          <cell r="C13562">
            <v>0</v>
          </cell>
          <cell r="D13562">
            <v>0.16</v>
          </cell>
          <cell r="E13562">
            <v>0.16</v>
          </cell>
        </row>
        <row r="13563">
          <cell r="A13563" t="str">
            <v>826006022E</v>
          </cell>
          <cell r="B13563" t="str">
            <v>VERRIEGELUNGSHAKEN KURZ - KUPPLUNG V50 VERSION</v>
          </cell>
          <cell r="C13563">
            <v>0</v>
          </cell>
          <cell r="D13563">
            <v>0.11</v>
          </cell>
          <cell r="E13563">
            <v>0.11</v>
          </cell>
        </row>
        <row r="13564">
          <cell r="A13564" t="str">
            <v>826006023</v>
          </cell>
          <cell r="B13564" t="str">
            <v>HALBSCHALE 2.0 - TROLLEY V50</v>
          </cell>
          <cell r="C13564">
            <v>0</v>
          </cell>
          <cell r="D13564">
            <v>0.01</v>
          </cell>
          <cell r="E13564">
            <v>0.01</v>
          </cell>
        </row>
        <row r="13565">
          <cell r="A13565" t="str">
            <v>826006024</v>
          </cell>
          <cell r="B13565" t="str">
            <v>4KT.MUTTER FLACH M8 -DIN 562 F TROLLEY V50 BRAC</v>
          </cell>
          <cell r="C13565">
            <v>0</v>
          </cell>
          <cell r="D13565">
            <v>0.04</v>
          </cell>
          <cell r="E13565">
            <v>0.04</v>
          </cell>
        </row>
        <row r="13566">
          <cell r="A13566" t="str">
            <v>826006025</v>
          </cell>
          <cell r="B13566" t="str">
            <v>Blechschraube DIN 7981 - ST3,9 x 19 - St - C - H</v>
          </cell>
          <cell r="C13566">
            <v>0</v>
          </cell>
          <cell r="D13566">
            <v>9.6666666666666672E-3</v>
          </cell>
          <cell r="E13566">
            <v>9.6666666666666672E-3</v>
          </cell>
        </row>
        <row r="13567">
          <cell r="A13567" t="str">
            <v>826006026</v>
          </cell>
          <cell r="B13567" t="str">
            <v>ZYLINDERSTIFT FÜR TROLLEY-V50 FA. BRAC --&gt; 914</v>
          </cell>
          <cell r="C13567">
            <v>0</v>
          </cell>
          <cell r="D13567">
            <v>0.11</v>
          </cell>
          <cell r="E13567">
            <v>0.11</v>
          </cell>
        </row>
        <row r="13568">
          <cell r="A13568" t="str">
            <v>826006028</v>
          </cell>
          <cell r="B13568" t="str">
            <v>TROLLEY-V101 SEGMENT</v>
          </cell>
          <cell r="C13568"/>
          <cell r="D13568">
            <v>16</v>
          </cell>
          <cell r="E13568">
            <v>16</v>
          </cell>
        </row>
        <row r="13569">
          <cell r="A13569" t="str">
            <v>826006029</v>
          </cell>
          <cell r="B13569" t="str">
            <v>SCHLEPPSEGMENT FÜR TROLLEY-V101</v>
          </cell>
          <cell r="C13569"/>
          <cell r="D13569">
            <v>20</v>
          </cell>
          <cell r="E13569">
            <v>20</v>
          </cell>
        </row>
        <row r="13570">
          <cell r="A13570" t="str">
            <v>826006030</v>
          </cell>
          <cell r="B13570" t="str">
            <v>DISTANZHÜLSE FÜR TROLLEY-V, V 101 KPL.</v>
          </cell>
          <cell r="C13570"/>
          <cell r="D13570">
            <v>0.13900000000000001</v>
          </cell>
          <cell r="E13570">
            <v>0.13900000000000001</v>
          </cell>
        </row>
        <row r="13571">
          <cell r="A13571" t="str">
            <v>826006031</v>
          </cell>
          <cell r="B13571" t="str">
            <v>VERBINDUNGSGLIED FÜR TROLLEY-V101 KPL.</v>
          </cell>
          <cell r="C13571"/>
          <cell r="D13571"/>
          <cell r="E13571"/>
        </row>
        <row r="13572">
          <cell r="A13572" t="str">
            <v>826006034</v>
          </cell>
          <cell r="B13572" t="str">
            <v>Traverse Gardena</v>
          </cell>
          <cell r="C13572">
            <v>0</v>
          </cell>
          <cell r="D13572">
            <v>46.63</v>
          </cell>
          <cell r="E13572">
            <v>46.63</v>
          </cell>
        </row>
        <row r="13573">
          <cell r="A13573" t="str">
            <v>826006035</v>
          </cell>
          <cell r="B13573" t="str">
            <v>VERRIEGELUNGSHAKEN GEKÜRZT F. LT50 M. P+F KOPF</v>
          </cell>
          <cell r="C13573">
            <v>0</v>
          </cell>
          <cell r="D13573">
            <v>1.4294004752271199</v>
          </cell>
          <cell r="E13573">
            <v>1.4294004752271199</v>
          </cell>
        </row>
        <row r="13574">
          <cell r="A13574" t="str">
            <v>826006036</v>
          </cell>
          <cell r="B13574" t="str">
            <v>GLEITER FÜR KUGELKLEMME KPL. M. GLEITER</v>
          </cell>
          <cell r="C13574"/>
          <cell r="D13574">
            <v>0.01</v>
          </cell>
          <cell r="E13574">
            <v>0.01</v>
          </cell>
        </row>
        <row r="13575">
          <cell r="A13575" t="str">
            <v>826006041</v>
          </cell>
          <cell r="B13575" t="str">
            <v>ZENTRIERHÜLSE FÜR TROLLEY-V, V101</v>
          </cell>
          <cell r="C13575"/>
          <cell r="D13575">
            <v>0.128</v>
          </cell>
          <cell r="E13575">
            <v>0.128</v>
          </cell>
        </row>
        <row r="13576">
          <cell r="A13576" t="str">
            <v>826006047</v>
          </cell>
          <cell r="B13576" t="str">
            <v>TRÄGERKLOTZ FÜR STAHL-V</v>
          </cell>
          <cell r="C13576"/>
          <cell r="D13576">
            <v>16</v>
          </cell>
          <cell r="E13576">
            <v>16</v>
          </cell>
        </row>
        <row r="13577">
          <cell r="A13577" t="str">
            <v>826006048</v>
          </cell>
          <cell r="B13577" t="str">
            <v>ARM FÜR STAHL-V</v>
          </cell>
          <cell r="C13577"/>
          <cell r="D13577">
            <v>16</v>
          </cell>
          <cell r="E13577">
            <v>16</v>
          </cell>
        </row>
        <row r="13578">
          <cell r="A13578" t="str">
            <v>826006049</v>
          </cell>
          <cell r="B13578" t="str">
            <v>HÜLSE FÜR STAHL-V</v>
          </cell>
          <cell r="C13578">
            <v>0</v>
          </cell>
          <cell r="D13578">
            <v>5.9</v>
          </cell>
          <cell r="E13578">
            <v>5.9</v>
          </cell>
        </row>
        <row r="13579">
          <cell r="A13579" t="str">
            <v>826006050</v>
          </cell>
          <cell r="B13579" t="str">
            <v>TROLLEY-ROLLE 931991042 ÜBERARBEITET</v>
          </cell>
          <cell r="C13579"/>
          <cell r="D13579"/>
          <cell r="E13579"/>
        </row>
        <row r="13580">
          <cell r="A13580" t="str">
            <v>826006052</v>
          </cell>
          <cell r="B13580" t="str">
            <v>DISTANZHÜLSE FÜR STAHL-V</v>
          </cell>
          <cell r="C13580">
            <v>0</v>
          </cell>
          <cell r="D13580">
            <v>3.5</v>
          </cell>
          <cell r="E13580">
            <v>3.5</v>
          </cell>
        </row>
        <row r="13581">
          <cell r="A13581" t="str">
            <v>826006053</v>
          </cell>
          <cell r="B13581" t="str">
            <v>HALTEFLANSCH FÜR FANGTROLLEY</v>
          </cell>
          <cell r="C13581">
            <v>0</v>
          </cell>
          <cell r="D13581">
            <v>2.5</v>
          </cell>
          <cell r="E13581">
            <v>2.5</v>
          </cell>
        </row>
        <row r="13582">
          <cell r="A13582" t="str">
            <v>826006054</v>
          </cell>
          <cell r="B13582" t="str">
            <v>SCHLEPPSEGMENT FÜR STAHL-V (Pearl-Trolley)</v>
          </cell>
          <cell r="C13582">
            <v>0</v>
          </cell>
          <cell r="D13582">
            <v>7.3</v>
          </cell>
          <cell r="E13582">
            <v>7.3</v>
          </cell>
        </row>
        <row r="13583">
          <cell r="A13583" t="str">
            <v>826006061</v>
          </cell>
          <cell r="B13583" t="str">
            <v>STAUBKAPPE OBEN F. STAHL-V (3NUTEN)</v>
          </cell>
          <cell r="C13583">
            <v>0</v>
          </cell>
          <cell r="D13583">
            <v>0.05</v>
          </cell>
          <cell r="E13583">
            <v>0.05</v>
          </cell>
        </row>
        <row r="13584">
          <cell r="A13584" t="str">
            <v>826006100</v>
          </cell>
          <cell r="B13584" t="str">
            <v>ROLLENTRÄGER STAHL-V OHNE GEWINDE</v>
          </cell>
          <cell r="C13584">
            <v>0</v>
          </cell>
          <cell r="D13584">
            <v>0.56000000000000005</v>
          </cell>
          <cell r="E13584">
            <v>0.56000000000000005</v>
          </cell>
        </row>
        <row r="13585">
          <cell r="A13585" t="str">
            <v>826006102</v>
          </cell>
          <cell r="B13585" t="str">
            <v>ROLLENTRÄGER FÜR SPULENZUG-V</v>
          </cell>
          <cell r="C13585">
            <v>0</v>
          </cell>
          <cell r="D13585">
            <v>0.69</v>
          </cell>
          <cell r="E13585">
            <v>0.69</v>
          </cell>
        </row>
        <row r="13586">
          <cell r="A13586" t="str">
            <v>826006103</v>
          </cell>
          <cell r="B13586" t="str">
            <v>Artikel frei</v>
          </cell>
          <cell r="C13586"/>
          <cell r="D13586">
            <v>0.64</v>
          </cell>
          <cell r="E13586">
            <v>0.64</v>
          </cell>
        </row>
        <row r="13587">
          <cell r="A13587" t="str">
            <v>826006200</v>
          </cell>
          <cell r="B13587" t="str">
            <v>HALBSCHALE TROLLEY V30-V60</v>
          </cell>
          <cell r="C13587"/>
          <cell r="D13587">
            <v>0.45</v>
          </cell>
          <cell r="E13587">
            <v>0.45</v>
          </cell>
        </row>
        <row r="13588">
          <cell r="A13588" t="str">
            <v>826006201</v>
          </cell>
          <cell r="B13588" t="str">
            <v>SCHLEPPSEGMENT TROLLEY V30-V60</v>
          </cell>
          <cell r="C13588">
            <v>0</v>
          </cell>
          <cell r="D13588">
            <v>0.18246697576847623</v>
          </cell>
          <cell r="E13588">
            <v>0.18246697576847623</v>
          </cell>
        </row>
        <row r="13589">
          <cell r="A13589" t="str">
            <v>826006202</v>
          </cell>
          <cell r="B13589" t="str">
            <v>KUGEL-SICHELGELENK FÜR V30 BS</v>
          </cell>
          <cell r="C13589">
            <v>0</v>
          </cell>
          <cell r="D13589">
            <v>0.62</v>
          </cell>
          <cell r="E13589">
            <v>0.62</v>
          </cell>
        </row>
        <row r="13590">
          <cell r="A13590" t="str">
            <v>826006202_2</v>
          </cell>
          <cell r="B13590" t="str">
            <v>Kugel für 826006202</v>
          </cell>
          <cell r="C13590"/>
          <cell r="D13590"/>
          <cell r="E13590"/>
        </row>
        <row r="13591">
          <cell r="A13591" t="str">
            <v>826006202_3</v>
          </cell>
          <cell r="B13591" t="str">
            <v>Einlegescheibe für 826006202</v>
          </cell>
          <cell r="C13591"/>
          <cell r="D13591"/>
          <cell r="E13591"/>
        </row>
        <row r="13592">
          <cell r="A13592" t="str">
            <v>826006203</v>
          </cell>
          <cell r="B13592" t="str">
            <v>KUGEL-SCHEIBENGELENK FÜR V30 BD 36</v>
          </cell>
          <cell r="C13592">
            <v>0</v>
          </cell>
          <cell r="D13592">
            <v>0.37</v>
          </cell>
          <cell r="E13592">
            <v>0.37</v>
          </cell>
        </row>
        <row r="13593">
          <cell r="A13593" t="str">
            <v>826006203_2</v>
          </cell>
          <cell r="B13593" t="str">
            <v>Kugel für 826006203</v>
          </cell>
          <cell r="C13593"/>
          <cell r="D13593"/>
          <cell r="E13593"/>
        </row>
        <row r="13594">
          <cell r="A13594" t="str">
            <v>826006203_3</v>
          </cell>
          <cell r="B13594" t="str">
            <v>Einlegescheibe für 826006203</v>
          </cell>
          <cell r="C13594"/>
          <cell r="D13594"/>
          <cell r="E13594"/>
        </row>
        <row r="13595">
          <cell r="A13595" t="str">
            <v>826006204</v>
          </cell>
          <cell r="B13595" t="str">
            <v>HÄNGER MIT QUETSCHUNG FÜR BS 36</v>
          </cell>
          <cell r="C13595">
            <v>0</v>
          </cell>
          <cell r="D13595">
            <v>0.17</v>
          </cell>
          <cell r="E13595">
            <v>0.17</v>
          </cell>
        </row>
        <row r="13596">
          <cell r="A13596" t="str">
            <v>826006205</v>
          </cell>
          <cell r="B13596" t="str">
            <v>HÄNGER MIT QUETSCHUNG FÜR BD 36</v>
          </cell>
          <cell r="C13596">
            <v>0</v>
          </cell>
          <cell r="D13596">
            <v>0</v>
          </cell>
          <cell r="E13596">
            <v>0</v>
          </cell>
        </row>
        <row r="13597">
          <cell r="A13597" t="str">
            <v>826006206</v>
          </cell>
          <cell r="B13597" t="str">
            <v>KUGEL-GEWINDE-GELENK M6X40 FÜR V30 BT</v>
          </cell>
          <cell r="C13597">
            <v>0</v>
          </cell>
          <cell r="D13597">
            <v>0.34</v>
          </cell>
          <cell r="E13597">
            <v>0.34</v>
          </cell>
        </row>
        <row r="13598">
          <cell r="A13598" t="str">
            <v>826006207</v>
          </cell>
          <cell r="B13598" t="str">
            <v>HÄNGER MIT GEWINDE M6X40</v>
          </cell>
          <cell r="C13598">
            <v>0</v>
          </cell>
          <cell r="D13598">
            <v>3.95</v>
          </cell>
          <cell r="E13598">
            <v>3.95</v>
          </cell>
        </row>
        <row r="13599">
          <cell r="A13599" t="str">
            <v>826006208</v>
          </cell>
          <cell r="B13599" t="str">
            <v>KUGEL-SCHEIBENGELENK FÜR V30 BD 81</v>
          </cell>
          <cell r="C13599"/>
          <cell r="D13599">
            <v>0.37</v>
          </cell>
          <cell r="E13599">
            <v>0.37</v>
          </cell>
        </row>
        <row r="13600">
          <cell r="A13600" t="str">
            <v>826006209</v>
          </cell>
          <cell r="B13600" t="str">
            <v>HÄNGER MIT QUETSCHUNG FÜR BD 81</v>
          </cell>
          <cell r="C13600"/>
          <cell r="D13600"/>
          <cell r="E13600"/>
        </row>
        <row r="13601">
          <cell r="A13601" t="str">
            <v>826006210</v>
          </cell>
          <cell r="B13601" t="str">
            <v>METALLEINLAGE ÖSE OFFEN</v>
          </cell>
          <cell r="C13601">
            <v>0</v>
          </cell>
          <cell r="D13601">
            <v>1.05</v>
          </cell>
          <cell r="E13601">
            <v>1.05</v>
          </cell>
        </row>
        <row r="13602">
          <cell r="A13602" t="str">
            <v>826006211</v>
          </cell>
          <cell r="B13602" t="str">
            <v>METALLEINLAGE V60, SCHWERE AUSFÜHRUNG, OFFEN</v>
          </cell>
          <cell r="C13602">
            <v>0</v>
          </cell>
          <cell r="D13602">
            <v>2.0499999999999998</v>
          </cell>
          <cell r="E13602">
            <v>2.0499999999999998</v>
          </cell>
        </row>
        <row r="13603">
          <cell r="A13603" t="str">
            <v>826006216</v>
          </cell>
          <cell r="B13603" t="str">
            <v>KUGEL-SICHELGELENK FÜR V30 BS - einteilig</v>
          </cell>
          <cell r="C13603">
            <v>0</v>
          </cell>
          <cell r="D13603">
            <v>0</v>
          </cell>
          <cell r="E13603">
            <v>0</v>
          </cell>
        </row>
        <row r="13604">
          <cell r="A13604" t="str">
            <v>826006220</v>
          </cell>
          <cell r="B13604" t="str">
            <v>KUPPLUNGSKÖRPER V30-V60</v>
          </cell>
          <cell r="C13604">
            <v>0</v>
          </cell>
          <cell r="D13604">
            <v>0.42</v>
          </cell>
          <cell r="E13604">
            <v>0.42</v>
          </cell>
        </row>
        <row r="13605">
          <cell r="A13605" t="str">
            <v>826006221</v>
          </cell>
          <cell r="B13605" t="str">
            <v>HALBSCHALE TROLLEY V30-V60 VERSCHRAUBBAR</v>
          </cell>
          <cell r="C13605"/>
          <cell r="D13605">
            <v>0.5</v>
          </cell>
          <cell r="E13605">
            <v>0.5</v>
          </cell>
        </row>
        <row r="13606">
          <cell r="A13606" t="str">
            <v>826006231</v>
          </cell>
          <cell r="B13606" t="str">
            <v>PRÄZISIONSSTAHLROHR D=10 d=8 L=35</v>
          </cell>
          <cell r="C13606">
            <v>0</v>
          </cell>
          <cell r="D13606">
            <v>0.51</v>
          </cell>
          <cell r="E13606">
            <v>0.51</v>
          </cell>
        </row>
        <row r="13607">
          <cell r="A13607" t="str">
            <v>826006232</v>
          </cell>
          <cell r="B13607" t="str">
            <v>GELENKVERBINDUNG V30 BD F. 4KT. ROHR</v>
          </cell>
          <cell r="C13607">
            <v>0</v>
          </cell>
          <cell r="D13607">
            <v>0.32</v>
          </cell>
          <cell r="E13607">
            <v>0.32</v>
          </cell>
        </row>
        <row r="13608">
          <cell r="A13608" t="str">
            <v>826006401</v>
          </cell>
          <cell r="B13608" t="str">
            <v>TRAGROHR AL FÜR TT 30 L=270</v>
          </cell>
          <cell r="C13608"/>
          <cell r="D13608">
            <v>3.62</v>
          </cell>
          <cell r="E13608">
            <v>3.62</v>
          </cell>
        </row>
        <row r="13609">
          <cell r="A13609" t="str">
            <v>826006402</v>
          </cell>
          <cell r="B13609" t="str">
            <v>TRAGROHR ST FÜR TT 30 L=270</v>
          </cell>
          <cell r="C13609"/>
          <cell r="D13609">
            <v>4.09</v>
          </cell>
          <cell r="E13609">
            <v>4.09</v>
          </cell>
        </row>
        <row r="13610">
          <cell r="A13610" t="str">
            <v>826006431</v>
          </cell>
          <cell r="B13610" t="str">
            <v>TRAGROHR AL FÜR TT 60 L=270</v>
          </cell>
          <cell r="C13610">
            <v>0</v>
          </cell>
          <cell r="D13610">
            <v>4.8</v>
          </cell>
          <cell r="E13610">
            <v>4.8</v>
          </cell>
        </row>
        <row r="13611">
          <cell r="A13611" t="str">
            <v>826006432</v>
          </cell>
          <cell r="B13611" t="str">
            <v>TRAGROHR ST FÜR TT 60 L=270</v>
          </cell>
          <cell r="C13611"/>
          <cell r="D13611">
            <v>4.09</v>
          </cell>
          <cell r="E13611">
            <v>4.09</v>
          </cell>
        </row>
        <row r="13612">
          <cell r="A13612" t="str">
            <v>826006500</v>
          </cell>
          <cell r="B13612" t="str">
            <v>TRAGROHR FÜR ZG-TANDEM-TROLLEYKOPF</v>
          </cell>
          <cell r="C13612">
            <v>0</v>
          </cell>
          <cell r="D13612">
            <v>6.35</v>
          </cell>
          <cell r="E13612">
            <v>6.35</v>
          </cell>
        </row>
        <row r="13613">
          <cell r="A13613" t="str">
            <v>826006501</v>
          </cell>
          <cell r="B13613" t="str">
            <v>KUNSTSTOFFWANNE FÜR ZG4/90X45X30</v>
          </cell>
          <cell r="C13613"/>
          <cell r="D13613">
            <v>25.7</v>
          </cell>
          <cell r="E13613">
            <v>25.7</v>
          </cell>
        </row>
        <row r="13614">
          <cell r="A13614" t="str">
            <v>826006502</v>
          </cell>
          <cell r="B13614" t="str">
            <v>TRÄGERELEMENT GESCHWEIßT FÜR KUNSTSTOFFWANNE</v>
          </cell>
          <cell r="C13614"/>
          <cell r="D13614">
            <v>20.85</v>
          </cell>
          <cell r="E13614">
            <v>20.85</v>
          </cell>
        </row>
        <row r="13615">
          <cell r="A13615" t="str">
            <v>826006503</v>
          </cell>
          <cell r="B13615" t="str">
            <v>TRAGROHR FÜR ZG4/90X45X30</v>
          </cell>
          <cell r="C13615"/>
          <cell r="D13615">
            <v>171</v>
          </cell>
          <cell r="E13615">
            <v>171</v>
          </cell>
        </row>
        <row r="13616">
          <cell r="A13616" t="str">
            <v>826006505</v>
          </cell>
          <cell r="B13616" t="str">
            <v>BLECHWANNE MIT TRÄGERELEMENT GESCHWEISST FÜR</v>
          </cell>
          <cell r="C13616"/>
          <cell r="D13616">
            <v>254</v>
          </cell>
          <cell r="E13616">
            <v>254</v>
          </cell>
        </row>
        <row r="13617">
          <cell r="A13617" t="str">
            <v>826006507</v>
          </cell>
          <cell r="B13617" t="str">
            <v>TRAGROHR FÜR STOFFBALLENTROLLEY - SCHWEISSTEIL</v>
          </cell>
          <cell r="C13617">
            <v>0</v>
          </cell>
          <cell r="D13617">
            <v>21.95</v>
          </cell>
          <cell r="E13617">
            <v>21.95</v>
          </cell>
        </row>
        <row r="13618">
          <cell r="A13618" t="str">
            <v>826006600</v>
          </cell>
          <cell r="B13618" t="str">
            <v>TRAVERSE MIT EINHÄNGEÖSEN</v>
          </cell>
          <cell r="C13618">
            <v>0</v>
          </cell>
          <cell r="D13618">
            <v>4.8499999999999996</v>
          </cell>
          <cell r="E13618">
            <v>4.8499999999999996</v>
          </cell>
        </row>
        <row r="13619">
          <cell r="A13619" t="str">
            <v>826006602</v>
          </cell>
          <cell r="B13619" t="str">
            <v>DISTANZ-GEWINDEBUCHSE F. LT50-TRAVERSE</v>
          </cell>
          <cell r="C13619">
            <v>0</v>
          </cell>
          <cell r="D13619">
            <v>0.2</v>
          </cell>
          <cell r="E13619">
            <v>0.2</v>
          </cell>
        </row>
        <row r="13620">
          <cell r="A13620" t="str">
            <v>826006604</v>
          </cell>
          <cell r="B13620" t="str">
            <v>Gewichtseinlage für Traverse mit Einhängeösen</v>
          </cell>
          <cell r="C13620">
            <v>0</v>
          </cell>
          <cell r="D13620">
            <v>0</v>
          </cell>
          <cell r="E13620">
            <v>0</v>
          </cell>
        </row>
        <row r="13621">
          <cell r="A13621" t="str">
            <v>826006605</v>
          </cell>
          <cell r="B13621" t="str">
            <v>DRAHTBÜGEL FÜR EINHÄNGEBÜGEL EBA 900</v>
          </cell>
          <cell r="C13621">
            <v>0</v>
          </cell>
          <cell r="D13621">
            <v>0.86</v>
          </cell>
          <cell r="E13621">
            <v>0.86</v>
          </cell>
        </row>
        <row r="13622">
          <cell r="A13622" t="str">
            <v>826006606</v>
          </cell>
          <cell r="B13622" t="str">
            <v>EINHÄNGEBÜGEL LAGERAUFNAHME</v>
          </cell>
          <cell r="C13622">
            <v>0</v>
          </cell>
          <cell r="D13622">
            <v>0.3075</v>
          </cell>
          <cell r="E13622">
            <v>0.3075</v>
          </cell>
        </row>
        <row r="13623">
          <cell r="A13623" t="str">
            <v>826006607</v>
          </cell>
          <cell r="B13623" t="str">
            <v>EINHÄNGEBÜGEL LAGER</v>
          </cell>
          <cell r="C13623">
            <v>0</v>
          </cell>
          <cell r="D13623">
            <v>0.43555097834258977</v>
          </cell>
          <cell r="E13623">
            <v>0.43555097834258977</v>
          </cell>
        </row>
        <row r="13624">
          <cell r="A13624" t="str">
            <v>826006608</v>
          </cell>
          <cell r="B13624" t="str">
            <v>DRAHTBÜGEL FÜR EINHÄNGEBÜGEL EB 870</v>
          </cell>
          <cell r="C13624">
            <v>0</v>
          </cell>
          <cell r="D13624">
            <v>2.98</v>
          </cell>
          <cell r="E13624">
            <v>2.98</v>
          </cell>
        </row>
        <row r="13625">
          <cell r="A13625" t="str">
            <v>826006609</v>
          </cell>
          <cell r="B13625" t="str">
            <v>DRAHTBÜGEL FÜR EINHÄNGEBÜGEL EB 870</v>
          </cell>
          <cell r="C13625">
            <v>0</v>
          </cell>
          <cell r="D13625">
            <v>3.32</v>
          </cell>
          <cell r="E13625">
            <v>3.32</v>
          </cell>
        </row>
        <row r="13626">
          <cell r="A13626" t="str">
            <v>826007014</v>
          </cell>
          <cell r="B13626" t="str">
            <v>NUTENSTEIN F. ALU-V LTK</v>
          </cell>
          <cell r="C13626"/>
          <cell r="D13626">
            <v>9.9900000000000003E-2</v>
          </cell>
          <cell r="E13626">
            <v>9.9900000000000003E-2</v>
          </cell>
        </row>
        <row r="13627">
          <cell r="A13627" t="str">
            <v>826007015</v>
          </cell>
          <cell r="B13627" t="str">
            <v>SCHLEPPSEGMENT FÜR TROLLEY-V 20</v>
          </cell>
          <cell r="C13627">
            <v>0</v>
          </cell>
          <cell r="D13627">
            <v>0.25</v>
          </cell>
          <cell r="E13627">
            <v>0.25</v>
          </cell>
        </row>
        <row r="13628">
          <cell r="A13628" t="str">
            <v>826007016</v>
          </cell>
          <cell r="B13628" t="str">
            <v>VERRIEGELUNGSHAKEN FÜR LTK</v>
          </cell>
          <cell r="C13628">
            <v>0</v>
          </cell>
          <cell r="D13628">
            <v>0.12</v>
          </cell>
          <cell r="E13628">
            <v>0.12</v>
          </cell>
        </row>
        <row r="13629">
          <cell r="A13629" t="str">
            <v>826007018</v>
          </cell>
          <cell r="B13629" t="str">
            <v>KUGELPFANNE-KUPPLUNG LTK</v>
          </cell>
          <cell r="C13629">
            <v>0</v>
          </cell>
          <cell r="D13629">
            <v>0.26</v>
          </cell>
          <cell r="E13629">
            <v>0.26</v>
          </cell>
        </row>
        <row r="13630">
          <cell r="A13630" t="str">
            <v>826007019</v>
          </cell>
          <cell r="B13630" t="str">
            <v>KUPPLUNGSKÖRPER-KUPPLUNG LTK</v>
          </cell>
          <cell r="C13630">
            <v>0</v>
          </cell>
          <cell r="D13630">
            <v>0.3</v>
          </cell>
          <cell r="E13630">
            <v>0.3</v>
          </cell>
        </row>
        <row r="13631">
          <cell r="A13631" t="str">
            <v>826007021</v>
          </cell>
          <cell r="B13631" t="str">
            <v>KUGELHÄLFTE-KUPPLUNG LTK</v>
          </cell>
          <cell r="C13631">
            <v>0</v>
          </cell>
          <cell r="D13631">
            <v>0.1</v>
          </cell>
          <cell r="E13631">
            <v>0.1</v>
          </cell>
        </row>
        <row r="13632">
          <cell r="A13632" t="str">
            <v>826007022</v>
          </cell>
          <cell r="B13632" t="str">
            <v>KUGEL FÜR KUGELKLEMME KPL.</v>
          </cell>
          <cell r="C13632"/>
          <cell r="D13632">
            <v>0.45</v>
          </cell>
          <cell r="E13632">
            <v>0.45</v>
          </cell>
        </row>
        <row r="13633">
          <cell r="A13633" t="str">
            <v>826007023</v>
          </cell>
          <cell r="B13633" t="str">
            <v>BLENDE (ALU-V)</v>
          </cell>
          <cell r="C13633">
            <v>0</v>
          </cell>
          <cell r="D13633">
            <v>0.06</v>
          </cell>
          <cell r="E13633">
            <v>0.06</v>
          </cell>
        </row>
        <row r="13634">
          <cell r="A13634" t="str">
            <v>826007024</v>
          </cell>
          <cell r="B13634" t="str">
            <v>P&amp;F GELENKKOPF (1 SATZ = 1LI +1RE)</v>
          </cell>
          <cell r="C13634">
            <v>0</v>
          </cell>
          <cell r="D13634">
            <v>4.04</v>
          </cell>
          <cell r="E13634">
            <v>4.04</v>
          </cell>
        </row>
        <row r="13635">
          <cell r="A13635" t="str">
            <v>826007025</v>
          </cell>
          <cell r="B13635" t="str">
            <v>DOPPELHAKEN (HAKENTROLLEY)</v>
          </cell>
          <cell r="C13635">
            <v>0</v>
          </cell>
          <cell r="D13635">
            <v>10.07</v>
          </cell>
          <cell r="E13635">
            <v>10.07</v>
          </cell>
        </row>
        <row r="13636">
          <cell r="A13636" t="str">
            <v>826007026</v>
          </cell>
          <cell r="B13636" t="str">
            <v xml:space="preserve">SCHLEPPSEGMENT E, BLAU 2-TEILIG               </v>
          </cell>
          <cell r="C13636"/>
          <cell r="D13636">
            <v>0.22639999999999999</v>
          </cell>
          <cell r="E13636">
            <v>0.22639999999999999</v>
          </cell>
        </row>
        <row r="13637">
          <cell r="A13637" t="str">
            <v>826012007</v>
          </cell>
          <cell r="B13637" t="str">
            <v>HAKENTROLLEY MIT ALU-TROLLEY-V100 DOPPELT F. 2</v>
          </cell>
          <cell r="C13637">
            <v>2</v>
          </cell>
          <cell r="D13637">
            <v>10.07</v>
          </cell>
          <cell r="E13637">
            <v>12.07</v>
          </cell>
        </row>
        <row r="13638">
          <cell r="A13638" t="str">
            <v>826016003</v>
          </cell>
          <cell r="B13638" t="str">
            <v>LASCHE FÜR DOPPELHAKEN</v>
          </cell>
          <cell r="C13638"/>
          <cell r="D13638"/>
          <cell r="E13638"/>
        </row>
        <row r="13639">
          <cell r="A13639" t="str">
            <v>826016004</v>
          </cell>
          <cell r="B13639" t="str">
            <v>HAKEN FÜR DOPPELHAKEN</v>
          </cell>
          <cell r="C13639"/>
          <cell r="D13639"/>
          <cell r="E13639"/>
        </row>
        <row r="13640">
          <cell r="A13640" t="str">
            <v>826022001</v>
          </cell>
          <cell r="B13640" t="str">
            <v>LTE LANGTROLLEY FÖRDERBAR MIT8 HAKEN</v>
          </cell>
          <cell r="C13640">
            <v>10.3</v>
          </cell>
          <cell r="D13640">
            <v>13.545619688256687</v>
          </cell>
          <cell r="E13640">
            <v>23.845619688256686</v>
          </cell>
        </row>
        <row r="13641">
          <cell r="A13641" t="str">
            <v>826022002</v>
          </cell>
          <cell r="B13641" t="str">
            <v>LT 25 LANGTROLLEY FÖRDERBAR MIT8 HAKEN</v>
          </cell>
          <cell r="C13641">
            <v>9.3000000000000007</v>
          </cell>
          <cell r="D13641">
            <v>16.199626055157154</v>
          </cell>
          <cell r="E13641">
            <v>25.499626055157158</v>
          </cell>
        </row>
        <row r="13642">
          <cell r="A13642" t="str">
            <v>826022005G</v>
          </cell>
          <cell r="B13642" t="str">
            <v>LTD-LANGTROLLEY - gebraucht</v>
          </cell>
          <cell r="C13642">
            <v>0</v>
          </cell>
          <cell r="D13642">
            <v>4</v>
          </cell>
          <cell r="E13642">
            <v>4</v>
          </cell>
        </row>
        <row r="13643">
          <cell r="A13643" t="str">
            <v>826022024</v>
          </cell>
          <cell r="B13643" t="str">
            <v>FT-FANGTROLLEY</v>
          </cell>
          <cell r="C13643">
            <v>1.02</v>
          </cell>
          <cell r="D13643">
            <v>127.16668242894738</v>
          </cell>
          <cell r="E13643">
            <v>128.18668242894739</v>
          </cell>
        </row>
        <row r="13644">
          <cell r="A13644" t="str">
            <v>826022027</v>
          </cell>
          <cell r="B13644" t="str">
            <v>KOMBI-TROLLEY KOPPELBAR 360° DREHBAR MIT V25</v>
          </cell>
          <cell r="C13644">
            <v>7.5</v>
          </cell>
          <cell r="D13644">
            <v>42.6175</v>
          </cell>
          <cell r="E13644">
            <v>50.1175</v>
          </cell>
        </row>
        <row r="13645">
          <cell r="A13645" t="str">
            <v>826022042</v>
          </cell>
          <cell r="B13645" t="str">
            <v>ZIEHHAKEN L=600 KPL.</v>
          </cell>
          <cell r="C13645">
            <v>5.416666666666667</v>
          </cell>
          <cell r="D13645">
            <v>0.37054159457510177</v>
          </cell>
          <cell r="E13645">
            <v>13.703874927908434</v>
          </cell>
        </row>
        <row r="13646">
          <cell r="A13646" t="str">
            <v>826022043</v>
          </cell>
          <cell r="B13646" t="str">
            <v>ZIEHHAKEN L=300 KPL.</v>
          </cell>
          <cell r="C13646">
            <v>5.416666666666667</v>
          </cell>
          <cell r="D13646">
            <v>0.18527079728755089</v>
          </cell>
          <cell r="E13646">
            <v>13.518604130620885</v>
          </cell>
        </row>
        <row r="13647">
          <cell r="A13647" t="str">
            <v>826022044</v>
          </cell>
          <cell r="B13647" t="str">
            <v>ZIEHHAKEN L=1000 KPL.</v>
          </cell>
          <cell r="C13647">
            <v>5.416666666666667</v>
          </cell>
          <cell r="D13647">
            <v>0.55581239186265263</v>
          </cell>
          <cell r="E13647">
            <v>13.889145725195986</v>
          </cell>
        </row>
        <row r="13648">
          <cell r="A13648" t="str">
            <v>826022053</v>
          </cell>
          <cell r="B13648" t="str">
            <v>LT 50 450X100 LANGTROLLEY KOPPELBAR KPL.</v>
          </cell>
          <cell r="C13648">
            <v>0</v>
          </cell>
          <cell r="D13648">
            <v>13.217193633099532</v>
          </cell>
          <cell r="E13648">
            <v>13.217193633099532</v>
          </cell>
        </row>
        <row r="13649">
          <cell r="A13649" t="str">
            <v>826022053G</v>
          </cell>
          <cell r="B13649" t="str">
            <v>LT 50 450X100 LANGTROLLEY KOPPELBAR GEBRAUCHT</v>
          </cell>
          <cell r="C13649">
            <v>0</v>
          </cell>
          <cell r="D13649">
            <v>6.5</v>
          </cell>
          <cell r="E13649">
            <v>6.5</v>
          </cell>
        </row>
        <row r="13650">
          <cell r="A13650" t="str">
            <v>826022064</v>
          </cell>
          <cell r="B13650" t="str">
            <v>LT 50 450X100 LANGTROLLEY MIT STECKTRAVERSE</v>
          </cell>
          <cell r="C13650">
            <v>0</v>
          </cell>
          <cell r="D13650">
            <v>9.36</v>
          </cell>
          <cell r="E13650">
            <v>9.36</v>
          </cell>
        </row>
        <row r="13651">
          <cell r="A13651" t="str">
            <v>826022064G</v>
          </cell>
          <cell r="B13651" t="str">
            <v>LT 50 450X100 LANGTROLLEY GEBR.</v>
          </cell>
          <cell r="C13651">
            <v>0</v>
          </cell>
          <cell r="D13651">
            <v>4</v>
          </cell>
          <cell r="E13651">
            <v>4</v>
          </cell>
        </row>
        <row r="13652">
          <cell r="A13652" t="str">
            <v>826022065</v>
          </cell>
          <cell r="B13652" t="str">
            <v>LTE LANGTROLLEY M. 1 BEGR.STIFT UND</v>
          </cell>
          <cell r="C13652">
            <v>1.7</v>
          </cell>
          <cell r="D13652">
            <v>17.5</v>
          </cell>
          <cell r="E13652">
            <v>19.2</v>
          </cell>
        </row>
        <row r="13653">
          <cell r="A13653" t="str">
            <v>826022065G</v>
          </cell>
          <cell r="B13653" t="str">
            <v>LTE LANGTROLLEY M. 1 BEGR.STIFT UND</v>
          </cell>
          <cell r="C13653">
            <v>0</v>
          </cell>
          <cell r="D13653">
            <v>1</v>
          </cell>
          <cell r="E13653">
            <v>1</v>
          </cell>
        </row>
        <row r="13654">
          <cell r="A13654" t="str">
            <v>826022066</v>
          </cell>
          <cell r="B13654" t="str">
            <v>LTE LANGTROLLEY KPL. MIT 4 BEGRENZUNGSSTIFTEN</v>
          </cell>
          <cell r="C13654">
            <v>0</v>
          </cell>
          <cell r="D13654">
            <v>8.6199999999999992</v>
          </cell>
          <cell r="E13654">
            <v>8.6199999999999992</v>
          </cell>
        </row>
        <row r="13655">
          <cell r="A13655" t="str">
            <v>826022068</v>
          </cell>
          <cell r="B13655" t="str">
            <v>LT 25 TROLLEY KPL.</v>
          </cell>
          <cell r="C13655">
            <v>0.3</v>
          </cell>
          <cell r="D13655">
            <v>13.629</v>
          </cell>
          <cell r="E13655">
            <v>13.929</v>
          </cell>
        </row>
        <row r="13656">
          <cell r="A13656" t="str">
            <v>826022070</v>
          </cell>
          <cell r="B13656" t="str">
            <v>LANGTROLLEY KUNSTSTOFF M. V50 2.0 (NEU) M. P&amp;F</v>
          </cell>
          <cell r="C13656"/>
          <cell r="D13656">
            <v>10.845000000000001</v>
          </cell>
          <cell r="E13656">
            <v>10.845000000000001</v>
          </cell>
        </row>
        <row r="13657">
          <cell r="A13657" t="str">
            <v>826022074</v>
          </cell>
          <cell r="B13657" t="str">
            <v>LT 25 LANGTROLLEY FÖRDERBAR MIT 12 HAKEN</v>
          </cell>
          <cell r="C13657">
            <v>0.7</v>
          </cell>
          <cell r="D13657">
            <v>14.4354</v>
          </cell>
          <cell r="E13657">
            <v>15.135400000000001</v>
          </cell>
        </row>
        <row r="13658">
          <cell r="A13658" t="str">
            <v>826022076</v>
          </cell>
          <cell r="B13658" t="str">
            <v>ZIEHHAKEN L=600</v>
          </cell>
          <cell r="C13658">
            <v>0</v>
          </cell>
          <cell r="D13658">
            <v>62.4</v>
          </cell>
          <cell r="E13658">
            <v>62.4</v>
          </cell>
        </row>
        <row r="13659">
          <cell r="A13659" t="str">
            <v>826022077</v>
          </cell>
          <cell r="B13659" t="str">
            <v>ZIEHHAKEN L=300</v>
          </cell>
          <cell r="C13659">
            <v>0</v>
          </cell>
          <cell r="D13659">
            <v>59.8</v>
          </cell>
          <cell r="E13659">
            <v>59.8</v>
          </cell>
        </row>
        <row r="13660">
          <cell r="A13660" t="str">
            <v>826022078</v>
          </cell>
          <cell r="B13660" t="str">
            <v>ZIEHHAKEN L=1000</v>
          </cell>
          <cell r="C13660">
            <v>0</v>
          </cell>
          <cell r="D13660">
            <v>64.900000000000006</v>
          </cell>
          <cell r="E13660">
            <v>64.900000000000006</v>
          </cell>
        </row>
        <row r="13661">
          <cell r="A13661" t="str">
            <v>826024001</v>
          </cell>
          <cell r="B13661" t="str">
            <v>LTE LANGTROLLEY-SCHIENE MIT 1 BEGRENZ. STIFT</v>
          </cell>
          <cell r="C13661">
            <v>0</v>
          </cell>
          <cell r="D13661">
            <v>5.38</v>
          </cell>
          <cell r="E13661">
            <v>5.38</v>
          </cell>
        </row>
        <row r="13662">
          <cell r="A13662" t="str">
            <v>826024002</v>
          </cell>
          <cell r="B13662" t="str">
            <v>LTE LANGTROLLEY-SCHIENE M. 4 BEGRENZ.STIFTEN</v>
          </cell>
          <cell r="C13662">
            <v>0</v>
          </cell>
          <cell r="D13662">
            <v>3.19</v>
          </cell>
          <cell r="E13662">
            <v>3.19</v>
          </cell>
        </row>
        <row r="13663">
          <cell r="A13663" t="str">
            <v>826024003</v>
          </cell>
          <cell r="B13663" t="str">
            <v>STAHLEINSATZ U. SEITENBLECH LT50 STECKTRAVERSE</v>
          </cell>
          <cell r="C13663"/>
          <cell r="D13663"/>
          <cell r="E13663"/>
        </row>
        <row r="13664">
          <cell r="A13664" t="str">
            <v>826024005</v>
          </cell>
          <cell r="B13664" t="str">
            <v>GELENKVERBINDER FÜR V50 KPL.--&gt; Ersatz 826 026 002</v>
          </cell>
          <cell r="C13664">
            <v>0</v>
          </cell>
          <cell r="D13664">
            <v>0.4</v>
          </cell>
          <cell r="E13664">
            <v>0.4</v>
          </cell>
        </row>
        <row r="13665">
          <cell r="A13665" t="str">
            <v>826024006</v>
          </cell>
          <cell r="B13665" t="str">
            <v>TROLLEY-V25 KPL. --&gt; 826004321 (ggf. f.SO-Trolley)</v>
          </cell>
          <cell r="C13665">
            <v>0</v>
          </cell>
          <cell r="D13665">
            <v>3.76</v>
          </cell>
          <cell r="E13665">
            <v>3.76</v>
          </cell>
        </row>
        <row r="13666">
          <cell r="A13666" t="str">
            <v>826024013</v>
          </cell>
          <cell r="B13666" t="str">
            <v>TRAVERSE KPL. (TEILUNG 30/2)--&gt; Artikeltext</v>
          </cell>
          <cell r="C13666">
            <v>5</v>
          </cell>
          <cell r="D13666">
            <v>3.3929999999999998</v>
          </cell>
          <cell r="E13666">
            <v>8.3930000000000007</v>
          </cell>
        </row>
        <row r="13667">
          <cell r="A13667" t="str">
            <v>826024020</v>
          </cell>
          <cell r="B13667" t="str">
            <v>TROLLEY-V25 KPL.  OHNE RINGSCHRAUBE</v>
          </cell>
          <cell r="C13667"/>
          <cell r="D13667">
            <v>3.57</v>
          </cell>
          <cell r="E13667">
            <v>3.57</v>
          </cell>
        </row>
        <row r="13668">
          <cell r="A13668" t="str">
            <v>826024024</v>
          </cell>
          <cell r="B13668" t="str">
            <v>TEILE/MONTAGE LT50 KPL.-FA. SCHMAUS</v>
          </cell>
          <cell r="C13668">
            <v>0</v>
          </cell>
          <cell r="D13668">
            <v>8.4600000000000009</v>
          </cell>
          <cell r="E13668">
            <v>8.4600000000000009</v>
          </cell>
        </row>
        <row r="13669">
          <cell r="A13669" t="str">
            <v>826024025</v>
          </cell>
          <cell r="B13669" t="str">
            <v>BEISTELLUNG LT50-FA. SCHMAUS</v>
          </cell>
          <cell r="C13669"/>
          <cell r="D13669">
            <v>4.7371999999999996</v>
          </cell>
          <cell r="E13669">
            <v>4.7371999999999996</v>
          </cell>
        </row>
        <row r="13670">
          <cell r="A13670" t="str">
            <v>826025005</v>
          </cell>
          <cell r="B13670" t="str">
            <v>BEGRENZUNGSKEGEL F. LT</v>
          </cell>
          <cell r="C13670">
            <v>0</v>
          </cell>
          <cell r="D13670">
            <v>6.25E-2</v>
          </cell>
          <cell r="E13670">
            <v>6.25E-2</v>
          </cell>
        </row>
        <row r="13671">
          <cell r="A13671" t="str">
            <v>826025006</v>
          </cell>
          <cell r="B13671" t="str">
            <v>BEGRENZUNGSKEGEL FÜR LTE TROLLEY M. SCHRAUBE</v>
          </cell>
          <cell r="C13671"/>
          <cell r="D13671">
            <v>0.17499999999999999</v>
          </cell>
          <cell r="E13671">
            <v>0.17499999999999999</v>
          </cell>
        </row>
        <row r="13672">
          <cell r="A13672" t="str">
            <v>826025008</v>
          </cell>
          <cell r="B13672" t="str">
            <v>QUADRATROHR FÜR FANGTROLLEY</v>
          </cell>
          <cell r="C13672"/>
          <cell r="D13672"/>
          <cell r="E13672"/>
        </row>
        <row r="13673">
          <cell r="A13673" t="str">
            <v>826025009</v>
          </cell>
          <cell r="B13673" t="str">
            <v>HAKEN FÜR FANGTROLLEY</v>
          </cell>
          <cell r="C13673"/>
          <cell r="D13673"/>
          <cell r="E13673"/>
        </row>
        <row r="13674">
          <cell r="A13674" t="str">
            <v>826025010</v>
          </cell>
          <cell r="B13674" t="str">
            <v>LTE LANGTROLLEY SCHIENE M. BEG. KEGELN +1</v>
          </cell>
          <cell r="C13674">
            <v>0</v>
          </cell>
          <cell r="D13674">
            <v>8.1</v>
          </cell>
          <cell r="E13674">
            <v>8.1</v>
          </cell>
        </row>
        <row r="13675">
          <cell r="A13675" t="str">
            <v>826025011</v>
          </cell>
          <cell r="B13675" t="str">
            <v>LTE LANGTROLLEY SCHIENE M. 4 BOHRUNGEN</v>
          </cell>
          <cell r="C13675"/>
          <cell r="D13675">
            <v>1.25</v>
          </cell>
          <cell r="E13675">
            <v>1.25</v>
          </cell>
        </row>
        <row r="13676">
          <cell r="A13676" t="str">
            <v>826025013</v>
          </cell>
          <cell r="B13676" t="str">
            <v>LTE LANGTROLLEY SCHIENE M.BEGR.KEGELN+4</v>
          </cell>
          <cell r="C13676"/>
          <cell r="D13676"/>
          <cell r="E13676"/>
        </row>
        <row r="13677">
          <cell r="A13677" t="str">
            <v>826025021</v>
          </cell>
          <cell r="B13677" t="str">
            <v>EINLEGETEIL FÜR FANGTROLLEY</v>
          </cell>
          <cell r="C13677"/>
          <cell r="D13677"/>
          <cell r="E13677"/>
        </row>
        <row r="13678">
          <cell r="A13678" t="str">
            <v>826026001</v>
          </cell>
          <cell r="B13678" t="str">
            <v>GUMMISCHEIBE FÜR TROLLEY-V 50</v>
          </cell>
          <cell r="C13678">
            <v>0</v>
          </cell>
          <cell r="D13678">
            <v>0.3</v>
          </cell>
          <cell r="E13678">
            <v>0.3</v>
          </cell>
        </row>
        <row r="13679">
          <cell r="A13679" t="str">
            <v>826026002</v>
          </cell>
          <cell r="B13679" t="str">
            <v>GELENKVERBINDUNG MIT KUGEL FÜR TROLLEY-V 50, KPL.</v>
          </cell>
          <cell r="C13679">
            <v>0</v>
          </cell>
          <cell r="D13679">
            <v>1.4785999999999999</v>
          </cell>
          <cell r="E13679">
            <v>1.4785999999999999</v>
          </cell>
        </row>
        <row r="13680">
          <cell r="A13680" t="str">
            <v>826026004</v>
          </cell>
          <cell r="B13680" t="str">
            <v>ENDSTÜCK KUNSTSTOFFTRAVERSE LT50</v>
          </cell>
          <cell r="C13680">
            <v>0</v>
          </cell>
          <cell r="D13680">
            <v>0.56000000000000005</v>
          </cell>
          <cell r="E13680">
            <v>0.56000000000000005</v>
          </cell>
        </row>
        <row r="13681">
          <cell r="A13681" t="str">
            <v>826026005</v>
          </cell>
          <cell r="B13681" t="str">
            <v>MITTELSTÜCK KUNSTSTOFFTRAVERSE LT</v>
          </cell>
          <cell r="C13681">
            <v>0</v>
          </cell>
          <cell r="D13681">
            <v>0.79</v>
          </cell>
          <cell r="E13681">
            <v>0.79</v>
          </cell>
        </row>
        <row r="13682">
          <cell r="A13682" t="str">
            <v>826026006</v>
          </cell>
          <cell r="B13682" t="str">
            <v>GELENKVERBINDER-VERBINDER F. V50</v>
          </cell>
          <cell r="C13682">
            <v>0</v>
          </cell>
          <cell r="D13682">
            <v>0.72860000000000003</v>
          </cell>
          <cell r="E13682">
            <v>0.72860000000000003</v>
          </cell>
        </row>
        <row r="13683">
          <cell r="A13683" t="str">
            <v>826026009</v>
          </cell>
          <cell r="B13683" t="str">
            <v>EINLEGESCHEIBE (PU) FÜR LT50 MIT STECKTRAVERSE</v>
          </cell>
          <cell r="C13683">
            <v>0</v>
          </cell>
          <cell r="D13683">
            <v>0.2</v>
          </cell>
          <cell r="E13683">
            <v>0.2</v>
          </cell>
        </row>
        <row r="13684">
          <cell r="A13684" t="str">
            <v>826026011</v>
          </cell>
          <cell r="B13684" t="str">
            <v>HALBSCHALE F. BÜGEL F. V25 TROLLEY KPL.</v>
          </cell>
          <cell r="C13684"/>
          <cell r="D13684">
            <v>0.2</v>
          </cell>
          <cell r="E13684">
            <v>0.2</v>
          </cell>
        </row>
        <row r="13685">
          <cell r="A13685" t="str">
            <v>826026012</v>
          </cell>
          <cell r="B13685" t="str">
            <v>SCHLEPPSEGMENT FÜR TROLLEY-V25</v>
          </cell>
          <cell r="C13685">
            <v>0</v>
          </cell>
          <cell r="D13685">
            <v>2.1</v>
          </cell>
          <cell r="E13685">
            <v>2.1</v>
          </cell>
        </row>
        <row r="13686">
          <cell r="A13686" t="str">
            <v>826026013</v>
          </cell>
          <cell r="B13686" t="str">
            <v>STAHLEINLAGE F. BÜGEL F. V25 TROLLEY KPL.</v>
          </cell>
          <cell r="C13686"/>
          <cell r="D13686"/>
          <cell r="E13686"/>
        </row>
        <row r="13687">
          <cell r="A13687" t="str">
            <v>826026014</v>
          </cell>
          <cell r="B13687" t="str">
            <v>RINGSCHRAUBE VERZ. F. BÜGEL F. V25 TROLLEY KPL.</v>
          </cell>
          <cell r="C13687"/>
          <cell r="D13687">
            <v>0.01</v>
          </cell>
          <cell r="E13687">
            <v>0.01</v>
          </cell>
        </row>
        <row r="13688">
          <cell r="A13688" t="str">
            <v>826026015</v>
          </cell>
          <cell r="B13688" t="str">
            <v>SCHRAUBE SELBSTSCHN. F. KUNSTST. 3,95X15 F. V25</v>
          </cell>
          <cell r="C13688"/>
          <cell r="D13688"/>
          <cell r="E13688"/>
        </row>
        <row r="13689">
          <cell r="A13689" t="str">
            <v>826026016</v>
          </cell>
          <cell r="B13689" t="str">
            <v>SCHRAUBE SELBSTSCHN. F. KUNSTST. 3,95X7,3 F.V25</v>
          </cell>
          <cell r="C13689"/>
          <cell r="D13689"/>
          <cell r="E13689"/>
        </row>
        <row r="13690">
          <cell r="A13690" t="str">
            <v>826026026</v>
          </cell>
          <cell r="B13690" t="str">
            <v>SEITENBLECH FÜR STAHLTRAVERSE-EINLAGE</v>
          </cell>
          <cell r="C13690"/>
          <cell r="D13690">
            <v>0.01</v>
          </cell>
          <cell r="E13690">
            <v>0.01</v>
          </cell>
        </row>
        <row r="13691">
          <cell r="A13691" t="str">
            <v>826026028</v>
          </cell>
          <cell r="B13691" t="str">
            <v>ABDECKKAPPE FÜR GELENKVERBINDUNG LT50</v>
          </cell>
          <cell r="C13691">
            <v>0</v>
          </cell>
          <cell r="D13691">
            <v>0.04</v>
          </cell>
          <cell r="E13691">
            <v>0.04</v>
          </cell>
        </row>
        <row r="13692">
          <cell r="A13692" t="str">
            <v>826026029</v>
          </cell>
          <cell r="B13692" t="str">
            <v>BOLZEN FÜR GELENKVERBINDUNG LT50</v>
          </cell>
          <cell r="C13692">
            <v>0</v>
          </cell>
          <cell r="D13692">
            <v>0.26</v>
          </cell>
          <cell r="E13692">
            <v>0.26</v>
          </cell>
        </row>
        <row r="13693">
          <cell r="A13693" t="str">
            <v>826026030</v>
          </cell>
          <cell r="B13693" t="str">
            <v>MUTTER (NACHARBEIT) FÜR GELENKVERBINDUNG LT50</v>
          </cell>
          <cell r="C13693">
            <v>0</v>
          </cell>
          <cell r="D13693">
            <v>0.05</v>
          </cell>
          <cell r="E13693">
            <v>0.05</v>
          </cell>
        </row>
        <row r="13694">
          <cell r="A13694" t="str">
            <v>826026059</v>
          </cell>
          <cell r="B13694" t="str">
            <v>RINGSCHRAUBE 6X31 VERZ.  F. BÜGEL F. V25 TROLLEY</v>
          </cell>
          <cell r="C13694">
            <v>0</v>
          </cell>
          <cell r="D13694">
            <v>0.46</v>
          </cell>
          <cell r="E13694">
            <v>0.46</v>
          </cell>
        </row>
        <row r="13695">
          <cell r="A13695" t="str">
            <v>826027001</v>
          </cell>
          <cell r="B13695" t="str">
            <v>KOPPELBÜGEL LTE</v>
          </cell>
          <cell r="C13695">
            <v>0</v>
          </cell>
          <cell r="D13695">
            <v>0.51200000000000001</v>
          </cell>
          <cell r="E13695">
            <v>0.51200000000000001</v>
          </cell>
        </row>
        <row r="13696">
          <cell r="A13696" t="str">
            <v>826027002</v>
          </cell>
          <cell r="B13696" t="str">
            <v>LTE LANGTROLLEY SCHIENE inkl.1Begrenzungsstift</v>
          </cell>
          <cell r="C13696">
            <v>0</v>
          </cell>
          <cell r="D13696">
            <v>8.9499999999999993</v>
          </cell>
          <cell r="E13696">
            <v>8.9499999999999993</v>
          </cell>
        </row>
        <row r="13697">
          <cell r="A13697" t="str">
            <v>826027003</v>
          </cell>
          <cell r="B13697" t="str">
            <v>BEGRENZUNGSSTIFT LTE</v>
          </cell>
          <cell r="C13697"/>
          <cell r="D13697">
            <v>0.37730000000000002</v>
          </cell>
          <cell r="E13697">
            <v>0.37730000000000002</v>
          </cell>
        </row>
        <row r="13698">
          <cell r="A13698" t="str">
            <v>826027006</v>
          </cell>
          <cell r="B13698" t="str">
            <v>LTE LANGTROLLEY SCHIENE M. 8 BOHR. U. 1</v>
          </cell>
          <cell r="C13698"/>
          <cell r="D13698">
            <v>3.32</v>
          </cell>
          <cell r="E13698">
            <v>3.32</v>
          </cell>
        </row>
        <row r="13699">
          <cell r="A13699" t="str">
            <v>826027012</v>
          </cell>
          <cell r="B13699" t="str">
            <v>EINLEGESCHEIBE-TRAVERSE LTK</v>
          </cell>
          <cell r="C13699">
            <v>0</v>
          </cell>
          <cell r="D13699">
            <v>0.04</v>
          </cell>
          <cell r="E13699">
            <v>0.04</v>
          </cell>
        </row>
        <row r="13700">
          <cell r="A13700" t="str">
            <v>826027014</v>
          </cell>
          <cell r="B13700" t="str">
            <v>GELENKVERBINDUNG LTK L 60</v>
          </cell>
          <cell r="C13700">
            <v>0</v>
          </cell>
          <cell r="D13700">
            <v>4.2</v>
          </cell>
          <cell r="E13700">
            <v>4.2</v>
          </cell>
        </row>
        <row r="13701">
          <cell r="A13701" t="str">
            <v>826027017</v>
          </cell>
          <cell r="B13701" t="str">
            <v>GELENKSTÜCK-KOPPELSTANGE LTK L 220</v>
          </cell>
          <cell r="C13701">
            <v>0</v>
          </cell>
          <cell r="D13701">
            <v>0.05</v>
          </cell>
          <cell r="E13701">
            <v>0.05</v>
          </cell>
        </row>
        <row r="13702">
          <cell r="A13702" t="str">
            <v>826027018</v>
          </cell>
          <cell r="B13702" t="str">
            <v>KLAMMER-KOPPELSTANGE LTK L 220</v>
          </cell>
          <cell r="C13702">
            <v>0</v>
          </cell>
          <cell r="D13702">
            <v>7.0000000000000007E-2</v>
          </cell>
          <cell r="E13702">
            <v>7.0000000000000007E-2</v>
          </cell>
        </row>
        <row r="13703">
          <cell r="A13703" t="str">
            <v>826027020</v>
          </cell>
          <cell r="B13703" t="str">
            <v>TRAGROHR F. KOMBI-TROLLEY KOPPELBAR</v>
          </cell>
          <cell r="C13703"/>
          <cell r="D13703">
            <v>7.35</v>
          </cell>
          <cell r="E13703">
            <v>7.35</v>
          </cell>
        </row>
        <row r="13704">
          <cell r="A13704" t="str">
            <v>826027021</v>
          </cell>
          <cell r="B13704" t="str">
            <v>TROLLEYRAHMEN F. KOMBI-TROLLEY</v>
          </cell>
          <cell r="C13704"/>
          <cell r="D13704">
            <v>23.55</v>
          </cell>
          <cell r="E13704">
            <v>23.55</v>
          </cell>
        </row>
        <row r="13705">
          <cell r="A13705" t="str">
            <v>826027022</v>
          </cell>
          <cell r="B13705" t="str">
            <v>DISTANZSTÜCK F. KOMBI-TROLLEY-PVC</v>
          </cell>
          <cell r="C13705"/>
          <cell r="D13705">
            <v>1.02</v>
          </cell>
          <cell r="E13705">
            <v>1.02</v>
          </cell>
        </row>
        <row r="13706">
          <cell r="A13706" t="str">
            <v>826027023</v>
          </cell>
          <cell r="B13706" t="str">
            <v>GELENKVERBINDUNG F. 4KT. ROHR LTK  (2Stück=1Satz)</v>
          </cell>
          <cell r="C13706">
            <v>0</v>
          </cell>
          <cell r="D13706">
            <v>0.4</v>
          </cell>
          <cell r="E13706">
            <v>0.4</v>
          </cell>
        </row>
        <row r="13707">
          <cell r="A13707" t="str">
            <v>826027025</v>
          </cell>
          <cell r="B13707" t="str">
            <v>EINLEGESCHEIBE (POM) GROSS F. STAHLTRAVERSE</v>
          </cell>
          <cell r="C13707">
            <v>0</v>
          </cell>
          <cell r="D13707">
            <v>0.2</v>
          </cell>
          <cell r="E13707">
            <v>0.2</v>
          </cell>
        </row>
        <row r="13708">
          <cell r="A13708" t="str">
            <v>826027027</v>
          </cell>
          <cell r="B13708" t="str">
            <v>GELENKVERBINDUNG L=58 FÜR LTS + LTK</v>
          </cell>
          <cell r="C13708">
            <v>0</v>
          </cell>
          <cell r="D13708">
            <v>0.83</v>
          </cell>
          <cell r="E13708">
            <v>0.83</v>
          </cell>
        </row>
        <row r="13709">
          <cell r="A13709" t="str">
            <v>826027029</v>
          </cell>
          <cell r="B13709" t="str">
            <v>STAHLTRAVERSE-EINLAGE FÜR LTK</v>
          </cell>
          <cell r="C13709">
            <v>0</v>
          </cell>
          <cell r="D13709">
            <v>1.24</v>
          </cell>
          <cell r="E13709">
            <v>1.24</v>
          </cell>
        </row>
        <row r="13710">
          <cell r="A13710" t="str">
            <v>826027032</v>
          </cell>
          <cell r="B13710" t="str">
            <v>KUNSTSTOFFABDECKUNG F. STAHLTRAVERSE-EINLAGE</v>
          </cell>
          <cell r="C13710">
            <v>0</v>
          </cell>
          <cell r="D13710">
            <v>1.2</v>
          </cell>
          <cell r="E13710">
            <v>1.2</v>
          </cell>
        </row>
        <row r="13711">
          <cell r="A13711" t="str">
            <v>826112006</v>
          </cell>
          <cell r="B13711" t="str">
            <v>CBT 400 C-BÜNDELTROLLEY MIT V25 VERNICKELT</v>
          </cell>
          <cell r="C13711">
            <v>3.25</v>
          </cell>
          <cell r="D13711">
            <v>20.1081</v>
          </cell>
          <cell r="E13711">
            <v>23.3581</v>
          </cell>
        </row>
        <row r="13712">
          <cell r="A13712" t="str">
            <v>826112007</v>
          </cell>
          <cell r="B13712" t="str">
            <v>CBT 850 C-BÜNDELTROLLEY MIT V25 VERNICKELT</v>
          </cell>
          <cell r="C13712">
            <v>0.5</v>
          </cell>
          <cell r="D13712">
            <v>30.3581</v>
          </cell>
          <cell r="E13712">
            <v>30.8581</v>
          </cell>
        </row>
        <row r="13713">
          <cell r="A13713" t="str">
            <v>826112008</v>
          </cell>
          <cell r="B13713" t="str">
            <v>KBT 300 KLEMMBÜNDELTROLLEY MIT V25</v>
          </cell>
          <cell r="C13713">
            <v>0.75</v>
          </cell>
          <cell r="D13713">
            <v>136.24189999999999</v>
          </cell>
          <cell r="E13713">
            <v>136.99190000000002</v>
          </cell>
        </row>
        <row r="13714">
          <cell r="A13714" t="str">
            <v>826112016</v>
          </cell>
          <cell r="B13714" t="str">
            <v>CBT 400 C-BÜNDELTROLLEY - VERNICKELT</v>
          </cell>
          <cell r="C13714">
            <v>3.8</v>
          </cell>
          <cell r="D13714">
            <v>18.3611</v>
          </cell>
          <cell r="E13714">
            <v>22.161100000000001</v>
          </cell>
        </row>
        <row r="13715">
          <cell r="A13715" t="str">
            <v>826112045</v>
          </cell>
          <cell r="B13715" t="str">
            <v>KLEMMBÜNDELTROLLEY KBT-350</v>
          </cell>
          <cell r="C13715">
            <v>3</v>
          </cell>
          <cell r="D13715">
            <v>38.229500000000002</v>
          </cell>
          <cell r="E13715">
            <v>41.229500000000002</v>
          </cell>
        </row>
        <row r="13716">
          <cell r="A13716" t="str">
            <v>826112100</v>
          </cell>
          <cell r="B13716" t="str">
            <v>HOSENTROLLEY --&gt; Info siehe Artikeltext</v>
          </cell>
          <cell r="C13716">
            <v>2.5</v>
          </cell>
          <cell r="D13716">
            <v>4.5885999999999996</v>
          </cell>
          <cell r="E13716">
            <v>7.0885999999999996</v>
          </cell>
        </row>
        <row r="13717">
          <cell r="A13717" t="str">
            <v>826114100</v>
          </cell>
          <cell r="B13717" t="str">
            <v>GEHÄNGE FÜR HOSENTROLLEY</v>
          </cell>
          <cell r="C13717"/>
          <cell r="D13717"/>
          <cell r="E13717"/>
        </row>
        <row r="13718">
          <cell r="A13718" t="str">
            <v>826115001</v>
          </cell>
          <cell r="B13718" t="str">
            <v>RAHMEN - KTB 300</v>
          </cell>
          <cell r="C13718"/>
          <cell r="D13718">
            <v>25.47</v>
          </cell>
          <cell r="E13718">
            <v>25.47</v>
          </cell>
        </row>
        <row r="13719">
          <cell r="A13719" t="str">
            <v>826115002</v>
          </cell>
          <cell r="B13719" t="str">
            <v>ANPRESS-STANGE - KTB 300</v>
          </cell>
          <cell r="C13719"/>
          <cell r="D13719">
            <v>9.6</v>
          </cell>
          <cell r="E13719">
            <v>9.6</v>
          </cell>
        </row>
        <row r="13720">
          <cell r="A13720" t="str">
            <v>826115003</v>
          </cell>
          <cell r="B13720" t="str">
            <v>GEWINDESTANGE - KBT 300/350</v>
          </cell>
          <cell r="C13720">
            <v>0</v>
          </cell>
          <cell r="D13720">
            <v>2.15</v>
          </cell>
          <cell r="E13720">
            <v>2.15</v>
          </cell>
        </row>
        <row r="13721">
          <cell r="A13721" t="str">
            <v>826115004</v>
          </cell>
          <cell r="B13721" t="str">
            <v>FEDERTELLER FÜR KBT 300/350</v>
          </cell>
          <cell r="C13721">
            <v>0</v>
          </cell>
          <cell r="D13721">
            <v>0.91</v>
          </cell>
          <cell r="E13721">
            <v>0.91</v>
          </cell>
        </row>
        <row r="13722">
          <cell r="A13722" t="str">
            <v>826115016</v>
          </cell>
          <cell r="B13722" t="str">
            <v>ZWISCHENGLIED F. R-BÜNDELTROLLEY ---&gt;&gt; NEU 826</v>
          </cell>
          <cell r="C13722">
            <v>0</v>
          </cell>
          <cell r="D13722">
            <v>2.0299999999999998</v>
          </cell>
          <cell r="E13722">
            <v>2.0299999999999998</v>
          </cell>
        </row>
        <row r="13723">
          <cell r="A13723" t="str">
            <v>826115017</v>
          </cell>
          <cell r="B13723" t="str">
            <v>KUNSTSTOFFRING F. R-BÜNDELTROLLEY</v>
          </cell>
          <cell r="C13723"/>
          <cell r="D13723">
            <v>0.7</v>
          </cell>
          <cell r="E13723">
            <v>0.7</v>
          </cell>
        </row>
        <row r="13724">
          <cell r="A13724" t="str">
            <v>826115018</v>
          </cell>
          <cell r="B13724" t="str">
            <v>STELLRING F. R-BÜNDELTROLLEY</v>
          </cell>
          <cell r="C13724">
            <v>0</v>
          </cell>
          <cell r="D13724">
            <v>0.56000000000000005</v>
          </cell>
          <cell r="E13724">
            <v>0.56000000000000005</v>
          </cell>
        </row>
        <row r="13725">
          <cell r="A13725" t="str">
            <v>826115019</v>
          </cell>
          <cell r="B13725" t="str">
            <v>BÜGEL F. CBT-400 - EDELSTAHL</v>
          </cell>
          <cell r="C13725">
            <v>0</v>
          </cell>
          <cell r="D13725">
            <v>11.35</v>
          </cell>
          <cell r="E13725">
            <v>11.35</v>
          </cell>
        </row>
        <row r="13726">
          <cell r="A13726" t="str">
            <v>826115021</v>
          </cell>
          <cell r="B13726" t="str">
            <v>BÜGEL F. CBT-400-VERNICKELT</v>
          </cell>
          <cell r="C13726"/>
          <cell r="D13726">
            <v>10.48</v>
          </cell>
          <cell r="E13726">
            <v>10.48</v>
          </cell>
        </row>
        <row r="13727">
          <cell r="A13727" t="str">
            <v>826115022</v>
          </cell>
          <cell r="B13727" t="str">
            <v>BÜGEL F. CBT-850-VERNICKELT</v>
          </cell>
          <cell r="C13727"/>
          <cell r="D13727">
            <v>21.02</v>
          </cell>
          <cell r="E13727">
            <v>21.02</v>
          </cell>
        </row>
        <row r="13728">
          <cell r="A13728" t="str">
            <v>826116002</v>
          </cell>
          <cell r="B13728" t="str">
            <v xml:space="preserve">ZWISCHENGLIED EDELSTAHL F. R-BÜNDELTROLLEY    </v>
          </cell>
          <cell r="C13728">
            <v>0</v>
          </cell>
          <cell r="D13728">
            <v>3.27</v>
          </cell>
          <cell r="E13728">
            <v>3.27</v>
          </cell>
        </row>
        <row r="13729">
          <cell r="A13729" t="str">
            <v>826116003</v>
          </cell>
          <cell r="B13729" t="str">
            <v>RAHMEN KBT 350</v>
          </cell>
          <cell r="C13729"/>
          <cell r="D13729">
            <v>14.73</v>
          </cell>
          <cell r="E13729">
            <v>14.73</v>
          </cell>
        </row>
        <row r="13730">
          <cell r="A13730" t="str">
            <v>826116004</v>
          </cell>
          <cell r="B13730" t="str">
            <v>ANPRESS-STANGE KBT 350</v>
          </cell>
          <cell r="C13730">
            <v>0</v>
          </cell>
          <cell r="D13730">
            <v>3.73</v>
          </cell>
          <cell r="E13730">
            <v>3.73</v>
          </cell>
        </row>
        <row r="13731">
          <cell r="A13731" t="str">
            <v>826204001</v>
          </cell>
          <cell r="B13731" t="str">
            <v>P&amp;F MITNEHMER KPL. FÜR TROLLEY-V</v>
          </cell>
          <cell r="C13731"/>
          <cell r="D13731">
            <v>18.66</v>
          </cell>
          <cell r="E13731">
            <v>18.66</v>
          </cell>
        </row>
        <row r="13732">
          <cell r="A13732" t="str">
            <v>826204002</v>
          </cell>
          <cell r="B13732" t="str">
            <v>P&amp;F KRAGEN KPL. FÜR TROLLEY-V</v>
          </cell>
          <cell r="C13732">
            <v>0</v>
          </cell>
          <cell r="D13732">
            <v>0.94</v>
          </cell>
          <cell r="E13732">
            <v>0.94</v>
          </cell>
        </row>
        <row r="13733">
          <cell r="A13733" t="str">
            <v>826204003</v>
          </cell>
          <cell r="B13733" t="str">
            <v>TROLLEY-V30 MIT P&amp;F KRAGEN KPL.</v>
          </cell>
          <cell r="C13733">
            <v>0</v>
          </cell>
          <cell r="D13733">
            <v>5.28</v>
          </cell>
          <cell r="E13733">
            <v>5.28</v>
          </cell>
        </row>
        <row r="13734">
          <cell r="A13734" t="str">
            <v>826206001</v>
          </cell>
          <cell r="B13734" t="str">
            <v xml:space="preserve">P&amp;F MITNEHMER FÜR TROLLEY-V </v>
          </cell>
          <cell r="C13734">
            <v>0</v>
          </cell>
          <cell r="D13734">
            <v>9.42</v>
          </cell>
          <cell r="E13734">
            <v>9.42</v>
          </cell>
        </row>
        <row r="13735">
          <cell r="A13735" t="str">
            <v>826206002</v>
          </cell>
          <cell r="B13735" t="str">
            <v>P&amp;F ABWEISER FÜR TROLLEY-V</v>
          </cell>
          <cell r="C13735">
            <v>0</v>
          </cell>
          <cell r="D13735">
            <v>11.84</v>
          </cell>
          <cell r="E13735">
            <v>11.84</v>
          </cell>
        </row>
        <row r="13736">
          <cell r="A13736" t="str">
            <v>826206003</v>
          </cell>
          <cell r="B13736" t="str">
            <v>KRAGENMITNEHMER P&amp;F FÜR TROLLEY-V</v>
          </cell>
          <cell r="C13736">
            <v>0</v>
          </cell>
          <cell r="D13736">
            <v>0.28999999999999998</v>
          </cell>
          <cell r="E13736">
            <v>0.28999999999999998</v>
          </cell>
        </row>
        <row r="13737">
          <cell r="A13737" t="str">
            <v>826206004</v>
          </cell>
          <cell r="B13737" t="str">
            <v>KRAGENABWEISER P&amp;F FÜR TROLLEY-V</v>
          </cell>
          <cell r="C13737">
            <v>0</v>
          </cell>
          <cell r="D13737">
            <v>0.28999999999999998</v>
          </cell>
          <cell r="E13737">
            <v>0.28999999999999998</v>
          </cell>
        </row>
        <row r="13738">
          <cell r="A13738" t="str">
            <v>826214001</v>
          </cell>
          <cell r="B13738" t="str">
            <v>TROLLEY-KOPF 45° BEWEGBAR F. GONDELN KPL.</v>
          </cell>
          <cell r="C13738">
            <v>6</v>
          </cell>
          <cell r="D13738">
            <v>35.896799999999999</v>
          </cell>
          <cell r="E13738">
            <v>41.896799999999999</v>
          </cell>
        </row>
        <row r="13739">
          <cell r="A13739" t="str">
            <v>826214002</v>
          </cell>
          <cell r="B13739" t="str">
            <v>TROLLEY-KOPF 90° BEWEGBAR F. GONDELN KPL.</v>
          </cell>
          <cell r="C13739">
            <v>6</v>
          </cell>
          <cell r="D13739">
            <v>35.92</v>
          </cell>
          <cell r="E13739">
            <v>41.92</v>
          </cell>
        </row>
        <row r="13740">
          <cell r="A13740" t="str">
            <v>826222011</v>
          </cell>
          <cell r="B13740" t="str">
            <v>ZG3/90X45 ZUSCHNITTGONDEL 3 EBENEN DREHBAR BLECH</v>
          </cell>
          <cell r="C13740">
            <v>6</v>
          </cell>
          <cell r="D13740">
            <v>502.81029999999998</v>
          </cell>
          <cell r="E13740">
            <v>508.81029999999998</v>
          </cell>
        </row>
        <row r="13741">
          <cell r="A13741" t="str">
            <v>826222020</v>
          </cell>
          <cell r="B13741" t="str">
            <v>GONDELTROLLEY GT-1 90X62</v>
          </cell>
          <cell r="C13741">
            <v>9.5</v>
          </cell>
          <cell r="D13741">
            <v>175.6918</v>
          </cell>
          <cell r="E13741">
            <v>185.1918</v>
          </cell>
        </row>
        <row r="13742">
          <cell r="A13742" t="str">
            <v>826222023</v>
          </cell>
          <cell r="B13742" t="str">
            <v xml:space="preserve">ZG2/80X60 ZUSCHNITTGONDEL 2 EBENEN DREHBAR BLECH </v>
          </cell>
          <cell r="C13742">
            <v>6</v>
          </cell>
          <cell r="D13742">
            <v>136.07759999999999</v>
          </cell>
          <cell r="E13742">
            <v>142.07759999999999</v>
          </cell>
        </row>
        <row r="13743">
          <cell r="A13743" t="str">
            <v>826222024</v>
          </cell>
          <cell r="B13743" t="str">
            <v>VORFERTIGUNGSGONDEL 4 PLASTIKK</v>
          </cell>
          <cell r="C13743">
            <v>6</v>
          </cell>
          <cell r="D13743">
            <v>120.4988</v>
          </cell>
          <cell r="E13743">
            <v>126.4988</v>
          </cell>
        </row>
        <row r="13744">
          <cell r="A13744" t="str">
            <v>826222026</v>
          </cell>
          <cell r="B13744" t="str">
            <v>ZG4/96X45 ZUSCHNITTGONDEL 4 EBENEN DREHBAR</v>
          </cell>
          <cell r="C13744"/>
          <cell r="D13744">
            <v>258</v>
          </cell>
          <cell r="E13744">
            <v>258</v>
          </cell>
        </row>
        <row r="13745">
          <cell r="A13745" t="str">
            <v>826222028</v>
          </cell>
          <cell r="B13745" t="str">
            <v>RG 3/160X60-ROHWARENGONDEL 3 EBENEN</v>
          </cell>
          <cell r="C13745">
            <v>12</v>
          </cell>
          <cell r="D13745">
            <v>359.51159999999999</v>
          </cell>
          <cell r="E13745">
            <v>371.51159999999999</v>
          </cell>
        </row>
        <row r="13746">
          <cell r="A13746" t="str">
            <v>826224001</v>
          </cell>
          <cell r="B13746" t="str">
            <v>TABLETT KPL. F. ZG3/90X45</v>
          </cell>
          <cell r="C13746"/>
          <cell r="D13746">
            <v>129</v>
          </cell>
          <cell r="E13746">
            <v>129</v>
          </cell>
        </row>
        <row r="13747">
          <cell r="A13747" t="str">
            <v>826224004</v>
          </cell>
          <cell r="B13747" t="str">
            <v>TRAGBÜGEL-ROHR M. EINSTECKHÜLSEN KPL. GESCHW.</v>
          </cell>
          <cell r="C13747"/>
          <cell r="D13747"/>
          <cell r="E13747"/>
        </row>
        <row r="13748">
          <cell r="A13748" t="str">
            <v>826224005</v>
          </cell>
          <cell r="B13748" t="str">
            <v>TABLETT M. EINKLIPP RASTER KPL. GESCHW. ZG4/96X45</v>
          </cell>
          <cell r="C13748"/>
          <cell r="D13748"/>
          <cell r="E13748"/>
        </row>
        <row r="13749">
          <cell r="A13749" t="str">
            <v>826224006</v>
          </cell>
          <cell r="B13749" t="str">
            <v>TABLETT 960X450 KPL. GESCHW. ZG4/96X45</v>
          </cell>
          <cell r="C13749"/>
          <cell r="D13749"/>
          <cell r="E13749"/>
        </row>
        <row r="13750">
          <cell r="A13750" t="str">
            <v>826224014</v>
          </cell>
          <cell r="B13750" t="str">
            <v>SCHRAUBENLASCHE KPL. F. GT GONDELTROLLEY 1 90X62</v>
          </cell>
          <cell r="C13750"/>
          <cell r="D13750">
            <v>5.9200000000000003E-2</v>
          </cell>
          <cell r="E13750">
            <v>5.9200000000000003E-2</v>
          </cell>
        </row>
        <row r="13751">
          <cell r="A13751" t="str">
            <v>826224015</v>
          </cell>
          <cell r="B13751" t="str">
            <v>TABLETT KPL. F. GT GONDELTROLLEY 1 90X62</v>
          </cell>
          <cell r="C13751"/>
          <cell r="D13751"/>
          <cell r="E13751"/>
        </row>
        <row r="13752">
          <cell r="A13752" t="str">
            <v>826224016</v>
          </cell>
          <cell r="B13752" t="str">
            <v>TABLETT F. RG 3/160X60-ROHWARENGONDEL 3-ETAGIG</v>
          </cell>
          <cell r="C13752"/>
          <cell r="D13752">
            <v>76.180000000000007</v>
          </cell>
          <cell r="E13752">
            <v>76.180000000000007</v>
          </cell>
        </row>
        <row r="13753">
          <cell r="A13753" t="str">
            <v>826225012</v>
          </cell>
          <cell r="B13753" t="str">
            <v>GABELKOPF KPL. F. TROLLEYKOPF</v>
          </cell>
          <cell r="C13753">
            <v>0</v>
          </cell>
          <cell r="D13753">
            <v>67.8</v>
          </cell>
          <cell r="E13753">
            <v>67.8</v>
          </cell>
        </row>
        <row r="13754">
          <cell r="A13754" t="str">
            <v>826225015</v>
          </cell>
          <cell r="B13754" t="str">
            <v>GABELSTÜCK - GONDELTRÄGER, N. FÖRDERBAR</v>
          </cell>
          <cell r="C13754">
            <v>0</v>
          </cell>
          <cell r="D13754">
            <v>9.35</v>
          </cell>
          <cell r="E13754">
            <v>9.35</v>
          </cell>
        </row>
        <row r="13755">
          <cell r="A13755" t="str">
            <v>826225025</v>
          </cell>
          <cell r="B13755" t="str">
            <v>TABLETT KPL. F. ZG2/80X60</v>
          </cell>
          <cell r="C13755"/>
          <cell r="D13755">
            <v>38.35</v>
          </cell>
          <cell r="E13755">
            <v>38.35</v>
          </cell>
        </row>
        <row r="13756">
          <cell r="A13756" t="str">
            <v>826225030</v>
          </cell>
          <cell r="B13756" t="str">
            <v>TROLLEY-TRÄGER V20 - 300, DREHBAR, KPL.</v>
          </cell>
          <cell r="C13756"/>
          <cell r="D13756">
            <v>39.327399999999997</v>
          </cell>
          <cell r="E13756">
            <v>39.327399999999997</v>
          </cell>
        </row>
        <row r="13757">
          <cell r="A13757" t="str">
            <v>826226007</v>
          </cell>
          <cell r="B13757" t="str">
            <v>TRAGGESTELL FÜR RG 3/160X60</v>
          </cell>
          <cell r="C13757"/>
          <cell r="D13757">
            <v>1.0087999999999999</v>
          </cell>
          <cell r="E13757">
            <v>1.0087999999999999</v>
          </cell>
        </row>
        <row r="13758">
          <cell r="A13758" t="str">
            <v>826226008</v>
          </cell>
          <cell r="B13758" t="str">
            <v>TRAGROHR FÜR RG 3/160X60</v>
          </cell>
          <cell r="C13758">
            <v>0</v>
          </cell>
          <cell r="D13758">
            <v>155.9</v>
          </cell>
          <cell r="E13758">
            <v>155.9</v>
          </cell>
        </row>
        <row r="13759">
          <cell r="A13759" t="str">
            <v>826226009</v>
          </cell>
          <cell r="B13759" t="str">
            <v>BLECH FÜR RG 3/160X60</v>
          </cell>
          <cell r="C13759"/>
          <cell r="D13759">
            <v>16.260000000000002</v>
          </cell>
          <cell r="E13759">
            <v>16.260000000000002</v>
          </cell>
        </row>
        <row r="13760">
          <cell r="A13760" t="str">
            <v>826226010</v>
          </cell>
          <cell r="B13760" t="str">
            <v>ROHRRAHMEN FÜR TRAGBLECH</v>
          </cell>
          <cell r="C13760">
            <v>0</v>
          </cell>
          <cell r="D13760">
            <v>64.3</v>
          </cell>
          <cell r="E13760">
            <v>64.3</v>
          </cell>
        </row>
        <row r="13761">
          <cell r="A13761" t="str">
            <v>826226011</v>
          </cell>
          <cell r="B13761" t="str">
            <v>ABHÄNGEROHR F. VORFERTIGUNGSGONDEL</v>
          </cell>
          <cell r="C13761"/>
          <cell r="D13761">
            <v>18.399999999999999</v>
          </cell>
          <cell r="E13761">
            <v>18.399999999999999</v>
          </cell>
        </row>
        <row r="13762">
          <cell r="A13762" t="str">
            <v>826226012</v>
          </cell>
          <cell r="B13762" t="str">
            <v>KORBTRÄGER F. VORFERTIGUNGSGONDEL</v>
          </cell>
          <cell r="C13762"/>
          <cell r="D13762">
            <v>13.8</v>
          </cell>
          <cell r="E13762">
            <v>13.8</v>
          </cell>
        </row>
        <row r="13763">
          <cell r="A13763" t="str">
            <v>826226013</v>
          </cell>
          <cell r="B13763" t="str">
            <v>DISTANZBUCHSE F. VORFERTIGUNGSGONDEL</v>
          </cell>
          <cell r="C13763"/>
          <cell r="D13763"/>
          <cell r="E13763"/>
        </row>
        <row r="13764">
          <cell r="A13764" t="str">
            <v>826226014</v>
          </cell>
          <cell r="B13764" t="str">
            <v>SCHALTSTANGE F. VORFERTIGUNGSGONDEL</v>
          </cell>
          <cell r="C13764"/>
          <cell r="D13764"/>
          <cell r="E13764"/>
        </row>
        <row r="13765">
          <cell r="A13765" t="str">
            <v>826226015</v>
          </cell>
          <cell r="B13765" t="str">
            <v>KORBTRÄGER M. ARRETIERUNG F. VORFERTIGUNGSGONDEL</v>
          </cell>
          <cell r="C13765"/>
          <cell r="D13765">
            <v>18.399999999999999</v>
          </cell>
          <cell r="E13765">
            <v>18.399999999999999</v>
          </cell>
        </row>
        <row r="13766">
          <cell r="A13766" t="str">
            <v>826226019</v>
          </cell>
          <cell r="B13766" t="str">
            <v>TRAGBÜGEL F. ZG3/90X45</v>
          </cell>
          <cell r="C13766"/>
          <cell r="D13766">
            <v>79</v>
          </cell>
          <cell r="E13766">
            <v>79</v>
          </cell>
        </row>
        <row r="13767">
          <cell r="A13767" t="str">
            <v>826226028</v>
          </cell>
          <cell r="B13767" t="str">
            <v>TRAGBÜGEL-ROHR ZG4/96X45</v>
          </cell>
          <cell r="C13767"/>
          <cell r="D13767"/>
          <cell r="E13767"/>
        </row>
        <row r="13768">
          <cell r="A13768" t="str">
            <v>826226029</v>
          </cell>
          <cell r="B13768" t="str">
            <v>RUTSCHPLATTE F. RASTBOLZEN ZG4/96X45</v>
          </cell>
          <cell r="C13768"/>
          <cell r="D13768"/>
          <cell r="E13768"/>
        </row>
        <row r="13769">
          <cell r="A13769" t="str">
            <v>826226030</v>
          </cell>
          <cell r="B13769" t="str">
            <v>EINSTECKHÜLSE F. DISTANZROHR ZG4/96X45</v>
          </cell>
          <cell r="C13769"/>
          <cell r="D13769"/>
          <cell r="E13769"/>
        </row>
        <row r="13770">
          <cell r="A13770" t="str">
            <v>826226031</v>
          </cell>
          <cell r="B13770" t="str">
            <v>AUFNAHMEBLECH F. RASTBOLZEN ZG4/96X45</v>
          </cell>
          <cell r="C13770"/>
          <cell r="D13770"/>
          <cell r="E13770"/>
        </row>
        <row r="13771">
          <cell r="A13771" t="str">
            <v>826226032</v>
          </cell>
          <cell r="B13771" t="str">
            <v>VERSTÄRKUNGSPLÄTTCHEN F. BLECHTABLETT ZG4/96X45</v>
          </cell>
          <cell r="C13771"/>
          <cell r="D13771"/>
          <cell r="E13771"/>
        </row>
        <row r="13772">
          <cell r="A13772" t="str">
            <v>826226033</v>
          </cell>
          <cell r="B13772" t="str">
            <v>VERSTREBUNG F. BLECHTABLETT ZG4/96X45</v>
          </cell>
          <cell r="C13772"/>
          <cell r="D13772"/>
          <cell r="E13772"/>
        </row>
        <row r="13773">
          <cell r="A13773" t="str">
            <v>826226034</v>
          </cell>
          <cell r="B13773" t="str">
            <v>DISTANZROHR F. BLECHTABLETT ZG4/96X45</v>
          </cell>
          <cell r="C13773"/>
          <cell r="D13773"/>
          <cell r="E13773"/>
        </row>
        <row r="13774">
          <cell r="A13774" t="str">
            <v>826226035</v>
          </cell>
          <cell r="B13774" t="str">
            <v>TABLETT 960X450X1.5 ZG4/96X45</v>
          </cell>
          <cell r="C13774"/>
          <cell r="D13774"/>
          <cell r="E13774"/>
        </row>
        <row r="13775">
          <cell r="A13775" t="str">
            <v>826226036</v>
          </cell>
          <cell r="B13775" t="str">
            <v>RING F. AUFHÄNGUNG ZG4/96X45</v>
          </cell>
          <cell r="C13775"/>
          <cell r="D13775"/>
          <cell r="E13775"/>
        </row>
        <row r="13776">
          <cell r="A13776" t="str">
            <v>826226042</v>
          </cell>
          <cell r="B13776" t="str">
            <v>BOLZEN FÜR GABELSTÜCK - GONDELTRÄGER N.FÖRDERBAR</v>
          </cell>
          <cell r="C13776"/>
          <cell r="D13776">
            <v>4.5999999999999996</v>
          </cell>
          <cell r="E13776">
            <v>4.5999999999999996</v>
          </cell>
        </row>
        <row r="13777">
          <cell r="A13777" t="str">
            <v>826226043</v>
          </cell>
          <cell r="B13777" t="str">
            <v>GABEL FÜR GABELSTÜCK - GONDELTRÄGER N.FÖRDERBAR</v>
          </cell>
          <cell r="C13777"/>
          <cell r="D13777">
            <v>4.5999999999999996</v>
          </cell>
          <cell r="E13777">
            <v>4.5999999999999996</v>
          </cell>
        </row>
        <row r="13778">
          <cell r="A13778" t="str">
            <v>826226045</v>
          </cell>
          <cell r="B13778" t="str">
            <v>PLATTE F. VORFERTIGUNGSGONDEL</v>
          </cell>
          <cell r="C13778"/>
          <cell r="D13778">
            <v>4.5999999999999996</v>
          </cell>
          <cell r="E13778">
            <v>4.5999999999999996</v>
          </cell>
        </row>
        <row r="13779">
          <cell r="A13779" t="str">
            <v>826226046</v>
          </cell>
          <cell r="B13779" t="str">
            <v>HALTESTANGE F. VORFERTIGUNGSGONDEL</v>
          </cell>
          <cell r="C13779"/>
          <cell r="D13779">
            <v>4.5999999999999996</v>
          </cell>
          <cell r="E13779">
            <v>4.5999999999999996</v>
          </cell>
        </row>
        <row r="13780">
          <cell r="A13780" t="str">
            <v>826226047</v>
          </cell>
          <cell r="B13780" t="str">
            <v>TRAGSTANGE F. VORFERTIGUNGSGONDEL</v>
          </cell>
          <cell r="C13780"/>
          <cell r="D13780">
            <v>4.5999999999999996</v>
          </cell>
          <cell r="E13780">
            <v>4.5999999999999996</v>
          </cell>
        </row>
        <row r="13781">
          <cell r="A13781" t="str">
            <v>826226048</v>
          </cell>
          <cell r="B13781" t="str">
            <v>WINKEL F. KORBTRÄGER F. VORFERTIGUNGSGONDEL</v>
          </cell>
          <cell r="C13781"/>
          <cell r="D13781">
            <v>4.5999999999999996</v>
          </cell>
          <cell r="E13781">
            <v>4.5999999999999996</v>
          </cell>
        </row>
        <row r="13782">
          <cell r="A13782" t="str">
            <v>826226049</v>
          </cell>
          <cell r="B13782" t="str">
            <v>HALTER F. KORBTRÄGER F. VORFERTIGUNGSGONDEL</v>
          </cell>
          <cell r="C13782"/>
          <cell r="D13782">
            <v>4.5999999999999996</v>
          </cell>
          <cell r="E13782">
            <v>4.5999999999999996</v>
          </cell>
        </row>
        <row r="13783">
          <cell r="A13783" t="str">
            <v>826226050</v>
          </cell>
          <cell r="B13783" t="str">
            <v>STANGE F. KORBTRÄGER F. VORFERTIGUNGSGONDEL</v>
          </cell>
          <cell r="C13783"/>
          <cell r="D13783">
            <v>4.5999999999999996</v>
          </cell>
          <cell r="E13783">
            <v>4.5999999999999996</v>
          </cell>
        </row>
        <row r="13784">
          <cell r="A13784" t="str">
            <v>826226051</v>
          </cell>
          <cell r="B13784" t="str">
            <v>ARRETIERUNG F. KORBTRÄGER F. VORFERTIGUNGSGONDEL</v>
          </cell>
          <cell r="C13784"/>
          <cell r="D13784">
            <v>4.5999999999999996</v>
          </cell>
          <cell r="E13784">
            <v>4.5999999999999996</v>
          </cell>
        </row>
        <row r="13785">
          <cell r="A13785" t="str">
            <v>826226058</v>
          </cell>
          <cell r="B13785" t="str">
            <v>BOLZEN F.TANDEM-TROLLEYOLLEY 1 90X62</v>
          </cell>
          <cell r="C13785">
            <v>0</v>
          </cell>
          <cell r="D13785">
            <v>14.14</v>
          </cell>
          <cell r="E13785">
            <v>14.14</v>
          </cell>
        </row>
        <row r="13786">
          <cell r="A13786" t="str">
            <v>826226059</v>
          </cell>
          <cell r="B13786" t="str">
            <v>VIERKANT KURZ F. GT GONDELTROLLEY 1 90X62</v>
          </cell>
          <cell r="C13786"/>
          <cell r="D13786"/>
          <cell r="E13786"/>
        </row>
        <row r="13787">
          <cell r="A13787" t="str">
            <v>826226060</v>
          </cell>
          <cell r="B13787" t="str">
            <v>VIERKANT LANG F. GT GONDELTROLLEY 1 90X62</v>
          </cell>
          <cell r="C13787"/>
          <cell r="D13787"/>
          <cell r="E13787"/>
        </row>
        <row r="13788">
          <cell r="A13788" t="str">
            <v>826226061</v>
          </cell>
          <cell r="B13788" t="str">
            <v>STEG F.SCHRAUBENLASCHE F.GT GONDELTROLLEY 1 90X62</v>
          </cell>
          <cell r="C13788"/>
          <cell r="D13788"/>
          <cell r="E13788"/>
        </row>
        <row r="13789">
          <cell r="A13789" t="str">
            <v>826226062</v>
          </cell>
          <cell r="B13789" t="str">
            <v>MUFFE F.TABLETT F.GT GONDELTROLLEY 1 90X62</v>
          </cell>
          <cell r="C13789"/>
          <cell r="D13789"/>
          <cell r="E13789"/>
        </row>
        <row r="13790">
          <cell r="A13790" t="str">
            <v>826226063</v>
          </cell>
          <cell r="B13790" t="str">
            <v>TABLETT F. TABLETT F. GT GONDELTROLLEY 1 90X62</v>
          </cell>
          <cell r="C13790"/>
          <cell r="D13790"/>
          <cell r="E13790"/>
        </row>
        <row r="13791">
          <cell r="A13791" t="str">
            <v>826226064</v>
          </cell>
          <cell r="B13791" t="str">
            <v>STREBE F. TABLETT F. GT GONDELTROLLEY 1 90X62</v>
          </cell>
          <cell r="C13791"/>
          <cell r="D13791"/>
          <cell r="E13791"/>
        </row>
        <row r="13792">
          <cell r="A13792" t="str">
            <v>826226065</v>
          </cell>
          <cell r="B13792" t="str">
            <v>BOLZEN F.GABELKOPF F.TROLLEYKOPF</v>
          </cell>
          <cell r="C13792"/>
          <cell r="D13792">
            <v>4.9800000000000004</v>
          </cell>
          <cell r="E13792">
            <v>4.9800000000000004</v>
          </cell>
        </row>
        <row r="13793">
          <cell r="A13793" t="str">
            <v>826226066</v>
          </cell>
          <cell r="B13793" t="str">
            <v>GABEL F.GABELKOPF F.TROLLEYKOPF</v>
          </cell>
          <cell r="C13793"/>
          <cell r="D13793">
            <v>4.9800000000000004</v>
          </cell>
          <cell r="E13793">
            <v>4.9800000000000004</v>
          </cell>
        </row>
        <row r="13794">
          <cell r="A13794" t="str">
            <v>826226075</v>
          </cell>
          <cell r="B13794" t="str">
            <v>RASTERPLATTE 45°/90° CTU F. 4Kt</v>
          </cell>
          <cell r="C13794">
            <v>0</v>
          </cell>
          <cell r="D13794">
            <v>1.8</v>
          </cell>
          <cell r="E13794">
            <v>1.8</v>
          </cell>
        </row>
        <row r="13795">
          <cell r="A13795" t="str">
            <v>826226076</v>
          </cell>
          <cell r="B13795" t="str">
            <v>RASTERPLATTE BEARBEITET</v>
          </cell>
          <cell r="C13795">
            <v>0.58333333333333337</v>
          </cell>
          <cell r="D13795">
            <v>1.8</v>
          </cell>
          <cell r="E13795">
            <v>5.3</v>
          </cell>
        </row>
        <row r="13796">
          <cell r="A13796" t="str">
            <v>826227004</v>
          </cell>
          <cell r="B13796" t="str">
            <v xml:space="preserve">RASTERPLATTE 90° F. TROLLEYKOPF               </v>
          </cell>
          <cell r="C13796"/>
          <cell r="D13796">
            <v>0.56000000000000005</v>
          </cell>
          <cell r="E13796">
            <v>0.56000000000000005</v>
          </cell>
        </row>
        <row r="13797">
          <cell r="A13797" t="str">
            <v>826227008</v>
          </cell>
          <cell r="B13797" t="str">
            <v>ROHR-TROLLEY-TRÄGER VG 2+1/80X45</v>
          </cell>
          <cell r="C13797"/>
          <cell r="D13797">
            <v>5.1100000000000003</v>
          </cell>
          <cell r="E13797">
            <v>5.1100000000000003</v>
          </cell>
        </row>
        <row r="13798">
          <cell r="A13798" t="str">
            <v>826227009</v>
          </cell>
          <cell r="B13798" t="str">
            <v>STIFTSCHRAUBE M8X80 VERZINKT, GABELSTUECK</v>
          </cell>
          <cell r="C13798">
            <v>0</v>
          </cell>
          <cell r="D13798">
            <v>2.56</v>
          </cell>
          <cell r="E13798">
            <v>2.56</v>
          </cell>
        </row>
        <row r="13799">
          <cell r="A13799" t="str">
            <v>826227013</v>
          </cell>
          <cell r="B13799" t="str">
            <v>LEISTE - ZG4, KLAPPB.</v>
          </cell>
          <cell r="C13799"/>
          <cell r="D13799">
            <v>2.83</v>
          </cell>
          <cell r="E13799">
            <v>2.83</v>
          </cell>
        </row>
        <row r="13800">
          <cell r="A13800" t="str">
            <v>826227015</v>
          </cell>
          <cell r="B13800" t="str">
            <v>STÜCKGUTTRÄGER TRAGROHR (4KT) POS.4</v>
          </cell>
          <cell r="C13800"/>
          <cell r="D13800"/>
          <cell r="E13800"/>
        </row>
        <row r="13801">
          <cell r="A13801" t="str">
            <v>826227019</v>
          </cell>
          <cell r="B13801" t="str">
            <v xml:space="preserve">RASTERPLATTE 45° F. TROLLEYKOPF               </v>
          </cell>
          <cell r="C13801"/>
          <cell r="D13801">
            <v>1.59</v>
          </cell>
          <cell r="E13801">
            <v>1.59</v>
          </cell>
        </row>
        <row r="13802">
          <cell r="A13802" t="str">
            <v>826227021</v>
          </cell>
          <cell r="B13802" t="str">
            <v>TRAGBÜGEL ZG+VG</v>
          </cell>
          <cell r="C13802"/>
          <cell r="D13802">
            <v>23.01</v>
          </cell>
          <cell r="E13802">
            <v>23.01</v>
          </cell>
        </row>
        <row r="13803">
          <cell r="A13803" t="str">
            <v>826236001</v>
          </cell>
          <cell r="B13803" t="str">
            <v>P&amp;F GELENKKOPF MIT SW 10.5 POWER&amp;FREE (LTK UND</v>
          </cell>
          <cell r="C13803">
            <v>0</v>
          </cell>
          <cell r="D13803">
            <v>2.02</v>
          </cell>
          <cell r="E13803">
            <v>2.02</v>
          </cell>
        </row>
        <row r="13804">
          <cell r="A13804" t="str">
            <v>826236002</v>
          </cell>
          <cell r="B13804" t="str">
            <v>P&amp;F GELENKKOPF MIT SENKUNG</v>
          </cell>
          <cell r="C13804">
            <v>0</v>
          </cell>
          <cell r="D13804">
            <v>2.02</v>
          </cell>
          <cell r="E13804">
            <v>2.02</v>
          </cell>
        </row>
        <row r="13805">
          <cell r="A13805" t="str">
            <v>826312001</v>
          </cell>
          <cell r="B13805" t="str">
            <v>CTU CONTAINER-TANDEM-TROLLEY</v>
          </cell>
          <cell r="C13805">
            <v>8.5</v>
          </cell>
          <cell r="D13805">
            <v>185.36776584201539</v>
          </cell>
          <cell r="E13805">
            <v>193.86776584201539</v>
          </cell>
        </row>
        <row r="13806">
          <cell r="A13806" t="str">
            <v>826312015</v>
          </cell>
          <cell r="B13806" t="str">
            <v>KTF-50 KARTONTROLLEY, FALTBAR --&gt; 826002310</v>
          </cell>
          <cell r="C13806">
            <v>7.0200000000000005</v>
          </cell>
          <cell r="D13806">
            <v>140.67622009147513</v>
          </cell>
          <cell r="E13806">
            <v>147.69622009147514</v>
          </cell>
        </row>
        <row r="13807">
          <cell r="A13807" t="str">
            <v>826312017</v>
          </cell>
          <cell r="B13807" t="str">
            <v>CTU-CONTAINERTROLLEY UNIVERSAL --&gt; 826002300</v>
          </cell>
          <cell r="C13807">
            <v>4.0199999999999996</v>
          </cell>
          <cell r="D13807">
            <v>108.89302009147514</v>
          </cell>
          <cell r="E13807">
            <v>112.91302009147513</v>
          </cell>
        </row>
        <row r="13808">
          <cell r="A13808" t="str">
            <v>826312017G</v>
          </cell>
          <cell r="B13808" t="str">
            <v>CTU-CONTAINERTROLLEY UNIVERSAL - GEBRAUCHT</v>
          </cell>
          <cell r="C13808">
            <v>0</v>
          </cell>
          <cell r="D13808">
            <v>0</v>
          </cell>
          <cell r="E13808">
            <v>0</v>
          </cell>
        </row>
        <row r="13809">
          <cell r="A13809" t="str">
            <v>826312047</v>
          </cell>
          <cell r="B13809" t="str">
            <v>TROLLEY FÜR STOFFBALLEN --&gt; 826002322</v>
          </cell>
          <cell r="C13809">
            <v>8</v>
          </cell>
          <cell r="D13809">
            <v>253.66720000000001</v>
          </cell>
          <cell r="E13809">
            <v>261.66719999999998</v>
          </cell>
        </row>
        <row r="13810">
          <cell r="A13810" t="str">
            <v>826312050</v>
          </cell>
          <cell r="B13810" t="str">
            <v>CTU CONTAINERTROLLEY AUSFÜHRUNG MAKRA</v>
          </cell>
          <cell r="C13810">
            <v>7.5</v>
          </cell>
          <cell r="D13810">
            <v>569.22</v>
          </cell>
          <cell r="E13810">
            <v>576.72</v>
          </cell>
        </row>
        <row r="13811">
          <cell r="A13811" t="str">
            <v>826314001</v>
          </cell>
          <cell r="B13811" t="str">
            <v>TROLLEYTRÄGER - OHNE V AUFH. F. CTU</v>
          </cell>
          <cell r="C13811">
            <v>0</v>
          </cell>
          <cell r="D13811">
            <v>50.45</v>
          </cell>
          <cell r="E13811">
            <v>50.45</v>
          </cell>
        </row>
        <row r="13812">
          <cell r="A13812" t="str">
            <v>826314002</v>
          </cell>
          <cell r="B13812" t="str">
            <v>TROLLEYTRÄGER M. V 50 U. 4KT. ROHRVERBINDUNG --&gt;</v>
          </cell>
          <cell r="C13812">
            <v>3</v>
          </cell>
          <cell r="D13812">
            <v>31.637382921007685</v>
          </cell>
          <cell r="E13812">
            <v>34.637382921007685</v>
          </cell>
        </row>
        <row r="13813">
          <cell r="A13813" t="str">
            <v>826314003</v>
          </cell>
          <cell r="B13813" t="str">
            <v>TANDEM TROLLEYTRÄGER 360° DREH- FÖRDERBAR F. CTU</v>
          </cell>
          <cell r="C13813">
            <v>8.5</v>
          </cell>
          <cell r="D13813">
            <v>105.86776584201537</v>
          </cell>
          <cell r="E13813">
            <v>114.36776584201537</v>
          </cell>
        </row>
        <row r="13814">
          <cell r="A13814" t="str">
            <v>826314010</v>
          </cell>
          <cell r="B13814" t="str">
            <v>SEITENTEIL LINKS (GESCHWEISST) CTU KORB</v>
          </cell>
          <cell r="C13814"/>
          <cell r="D13814">
            <v>1.6500000000000001E-2</v>
          </cell>
          <cell r="E13814">
            <v>1.6500000000000001E-2</v>
          </cell>
        </row>
        <row r="13815">
          <cell r="A13815" t="str">
            <v>826314011</v>
          </cell>
          <cell r="B13815" t="str">
            <v>SEITENTEIL RECHTS (GESCHWEISST) CTU KORB</v>
          </cell>
          <cell r="C13815"/>
          <cell r="D13815">
            <v>1.6500000000000001E-2</v>
          </cell>
          <cell r="E13815">
            <v>1.6500000000000001E-2</v>
          </cell>
        </row>
        <row r="13816">
          <cell r="A13816" t="str">
            <v>826314013</v>
          </cell>
          <cell r="B13816" t="str">
            <v>RAHMEN GESCHW. F. TROLLEY F. STOFFBALLEN</v>
          </cell>
          <cell r="C13816"/>
          <cell r="D13816">
            <v>383</v>
          </cell>
          <cell r="E13816">
            <v>383</v>
          </cell>
        </row>
        <row r="13817">
          <cell r="A13817" t="str">
            <v>826314015</v>
          </cell>
          <cell r="B13817" t="str">
            <v>GRUNDKÖRPER - SCHWEISSTEIL - F. CTU-KORB</v>
          </cell>
          <cell r="C13817">
            <v>5</v>
          </cell>
          <cell r="D13817"/>
          <cell r="E13817">
            <v>5</v>
          </cell>
        </row>
        <row r="13818">
          <cell r="A13818" t="str">
            <v>826314016</v>
          </cell>
          <cell r="B13818" t="str">
            <v>SEITENTEIL RECHTS (GESCHWEISST) CTU KORB</v>
          </cell>
          <cell r="C13818"/>
          <cell r="D13818"/>
          <cell r="E13818"/>
        </row>
        <row r="13819">
          <cell r="A13819" t="str">
            <v>826314017</v>
          </cell>
          <cell r="B13819" t="str">
            <v>SEITENTEIL LINKS (GESCHWEISST) CTU KORB</v>
          </cell>
          <cell r="C13819"/>
          <cell r="D13819"/>
          <cell r="E13819"/>
        </row>
        <row r="13820">
          <cell r="A13820" t="str">
            <v>826314020</v>
          </cell>
          <cell r="B13820" t="str">
            <v>GRUNDGESTELL GESCHWEISST MAKRA TROLLEY</v>
          </cell>
          <cell r="C13820">
            <v>0</v>
          </cell>
          <cell r="D13820">
            <v>326.53666666666663</v>
          </cell>
          <cell r="E13820">
            <v>326.53666666666663</v>
          </cell>
        </row>
        <row r="13821">
          <cell r="A13821" t="str">
            <v>826314021</v>
          </cell>
          <cell r="B13821" t="str">
            <v>ZWISCHENBODEN MIT TRENNBLECH MAKRA TROLLEY</v>
          </cell>
          <cell r="C13821">
            <v>0</v>
          </cell>
          <cell r="D13821">
            <v>72.91</v>
          </cell>
          <cell r="E13821">
            <v>72.91</v>
          </cell>
        </row>
        <row r="13822">
          <cell r="A13822" t="str">
            <v>826314024</v>
          </cell>
          <cell r="B13822" t="str">
            <v>ZWISCHENBODEN MIT BLECH MAKRA TROLLEY</v>
          </cell>
          <cell r="C13822">
            <v>0</v>
          </cell>
          <cell r="D13822">
            <v>91.77</v>
          </cell>
          <cell r="E13822">
            <v>91.77</v>
          </cell>
        </row>
        <row r="13823">
          <cell r="A13823" t="str">
            <v>826314025</v>
          </cell>
          <cell r="B13823" t="str">
            <v>KORBTRÄGER ROHR KPL. F. CTU</v>
          </cell>
          <cell r="C13823">
            <v>0</v>
          </cell>
          <cell r="D13823">
            <v>8.9</v>
          </cell>
          <cell r="E13823">
            <v>8.9</v>
          </cell>
        </row>
        <row r="13824">
          <cell r="A13824" t="str">
            <v>826314026</v>
          </cell>
          <cell r="B13824" t="str">
            <v>TRAGROHR KPL. MAKRA TROLLEY</v>
          </cell>
          <cell r="C13824">
            <v>0.25</v>
          </cell>
          <cell r="D13824">
            <v>47.25</v>
          </cell>
          <cell r="E13824">
            <v>47.5</v>
          </cell>
        </row>
        <row r="13825">
          <cell r="A13825" t="str">
            <v>826314027</v>
          </cell>
          <cell r="B13825" t="str">
            <v>TRAGROHR MIT KLEMMBÜCHSE FÜR KARTONTROLLEY</v>
          </cell>
          <cell r="C13825"/>
          <cell r="D13825">
            <v>5.5430000000000001</v>
          </cell>
          <cell r="E13825">
            <v>5.5430000000000001</v>
          </cell>
        </row>
        <row r="13826">
          <cell r="A13826" t="str">
            <v>826314028</v>
          </cell>
          <cell r="B13826" t="str">
            <v>KORBTRÄGER ROHR L=700 KPL. F. CTU SO</v>
          </cell>
          <cell r="C13826">
            <v>0</v>
          </cell>
          <cell r="D13826">
            <v>13.6</v>
          </cell>
          <cell r="E13826">
            <v>13.6</v>
          </cell>
        </row>
        <row r="13827">
          <cell r="A13827" t="str">
            <v>826314097</v>
          </cell>
          <cell r="B13827" t="str">
            <v>BEISTELLUNG SACKSCHLIESSER KPL- FA. SCHMAUS</v>
          </cell>
          <cell r="C13827"/>
          <cell r="D13827">
            <v>0.33</v>
          </cell>
          <cell r="E13827">
            <v>0.33</v>
          </cell>
        </row>
        <row r="13828">
          <cell r="A13828" t="str">
            <v>826314098</v>
          </cell>
          <cell r="B13828" t="str">
            <v>TEILE/MONTAGE SACKSCHLIESSER KPL. - FA. SCHMAUS</v>
          </cell>
          <cell r="C13828">
            <v>0</v>
          </cell>
          <cell r="D13828">
            <v>1.75</v>
          </cell>
          <cell r="E13828">
            <v>1.75</v>
          </cell>
        </row>
        <row r="13829">
          <cell r="A13829" t="str">
            <v>826314099</v>
          </cell>
          <cell r="B13829" t="str">
            <v>SACKSCHLIESSER KPL.</v>
          </cell>
          <cell r="C13829">
            <v>0</v>
          </cell>
          <cell r="D13829">
            <v>1.88</v>
          </cell>
          <cell r="E13829">
            <v>1.88</v>
          </cell>
        </row>
        <row r="13830">
          <cell r="A13830" t="str">
            <v>826315004</v>
          </cell>
          <cell r="B13830" t="str">
            <v>LAGERKORB GESCHW.    F.KTF+CTU</v>
          </cell>
          <cell r="C13830">
            <v>0</v>
          </cell>
          <cell r="D13830">
            <v>6.58</v>
          </cell>
          <cell r="E13830">
            <v>6.58</v>
          </cell>
        </row>
        <row r="13831">
          <cell r="A13831" t="str">
            <v>826315010</v>
          </cell>
          <cell r="B13831" t="str">
            <v>LASTENTRÄGER - T-TRÄGER</v>
          </cell>
          <cell r="C13831"/>
          <cell r="D13831">
            <v>11.15</v>
          </cell>
          <cell r="E13831">
            <v>11.15</v>
          </cell>
        </row>
        <row r="13832">
          <cell r="A13832" t="str">
            <v>826315022</v>
          </cell>
          <cell r="B13832" t="str">
            <v>KORB F. KARTONTROLLEY</v>
          </cell>
          <cell r="C13832">
            <v>0</v>
          </cell>
          <cell r="D13832">
            <v>111.3</v>
          </cell>
          <cell r="E13832">
            <v>111.3</v>
          </cell>
        </row>
        <row r="13833">
          <cell r="A13833" t="str">
            <v>826315022G</v>
          </cell>
          <cell r="B13833" t="str">
            <v>KORB F. KARTONTROLLEY</v>
          </cell>
          <cell r="C13833">
            <v>0</v>
          </cell>
          <cell r="D13833">
            <v>30</v>
          </cell>
          <cell r="E13833">
            <v>30</v>
          </cell>
        </row>
        <row r="13834">
          <cell r="A13834" t="str">
            <v>826315023</v>
          </cell>
          <cell r="B13834" t="str">
            <v>TRÄGER GESCHW. F. KTF+CTU --&gt; Lagerb. aufbr.,</v>
          </cell>
          <cell r="C13834">
            <v>0</v>
          </cell>
          <cell r="D13834">
            <v>6.94</v>
          </cell>
          <cell r="E13834">
            <v>6.94</v>
          </cell>
        </row>
        <row r="13835">
          <cell r="A13835" t="str">
            <v>826315025</v>
          </cell>
          <cell r="B13835" t="str">
            <v>TROLLEY-V ALU KPL.</v>
          </cell>
          <cell r="C13835"/>
          <cell r="D13835">
            <v>14.0268</v>
          </cell>
          <cell r="E13835">
            <v>14.0268</v>
          </cell>
        </row>
        <row r="13836">
          <cell r="A13836" t="str">
            <v>826315027</v>
          </cell>
          <cell r="B13836" t="str">
            <v>KORB FÜR CTU CONTAINER MIT SCHAUMSTOFF KPL</v>
          </cell>
          <cell r="C13836">
            <v>2.6</v>
          </cell>
          <cell r="D13836">
            <v>167.33844377836206</v>
          </cell>
          <cell r="E13836">
            <v>169.93844377836203</v>
          </cell>
        </row>
        <row r="13837">
          <cell r="A13837" t="str">
            <v>826315028</v>
          </cell>
          <cell r="B13837" t="str">
            <v>KORB FÜR CTU CONTAINER TROLLEY MIT 2 EBENEN KPL.</v>
          </cell>
          <cell r="C13837">
            <v>0</v>
          </cell>
          <cell r="D13837">
            <v>89.9</v>
          </cell>
          <cell r="E13837">
            <v>89.9</v>
          </cell>
        </row>
        <row r="13838">
          <cell r="A13838" t="str">
            <v>826315028G</v>
          </cell>
          <cell r="B13838" t="str">
            <v>KORB FÜR CTU CONTAINER TROLLEY MIT 2 EBENEN KPL.</v>
          </cell>
          <cell r="C13838">
            <v>0</v>
          </cell>
          <cell r="D13838">
            <v>20</v>
          </cell>
          <cell r="E13838">
            <v>20</v>
          </cell>
        </row>
        <row r="13839">
          <cell r="A13839" t="str">
            <v>826315029</v>
          </cell>
          <cell r="B13839" t="str">
            <v>KORB FÜR CTU CONTAINER TROLLEY KPL</v>
          </cell>
          <cell r="C13839">
            <v>0</v>
          </cell>
          <cell r="D13839">
            <v>109.5</v>
          </cell>
          <cell r="E13839">
            <v>109.5</v>
          </cell>
        </row>
        <row r="13840">
          <cell r="A13840" t="str">
            <v>826315030</v>
          </cell>
          <cell r="B13840" t="str">
            <v>ZUSATZBODEN FÜR CTU CONTAINERTROLLEY 51X61</v>
          </cell>
          <cell r="C13840">
            <v>0</v>
          </cell>
          <cell r="D13840">
            <v>11.95</v>
          </cell>
          <cell r="E13840">
            <v>11.95</v>
          </cell>
        </row>
        <row r="13841">
          <cell r="A13841" t="str">
            <v>826315030G</v>
          </cell>
          <cell r="B13841" t="str">
            <v>ZUSATZBODEN FÜR CTU CONTAINERTROLLEY 51X61</v>
          </cell>
          <cell r="C13841">
            <v>0</v>
          </cell>
          <cell r="D13841">
            <v>6</v>
          </cell>
          <cell r="E13841">
            <v>6</v>
          </cell>
        </row>
        <row r="13842">
          <cell r="A13842" t="str">
            <v>826315032</v>
          </cell>
          <cell r="B13842" t="str">
            <v>GONDELTROLLEY-TABLETT</v>
          </cell>
          <cell r="C13842"/>
          <cell r="D13842">
            <v>30.4</v>
          </cell>
          <cell r="E13842">
            <v>30.4</v>
          </cell>
        </row>
        <row r="13843">
          <cell r="A13843" t="str">
            <v>826315039</v>
          </cell>
          <cell r="B13843" t="str">
            <v>TT-50 TROLLEY-TRÄGER 360° DREHBAR FÜR  KTF+CTU</v>
          </cell>
          <cell r="C13843">
            <v>4.0199999999999996</v>
          </cell>
          <cell r="D13843">
            <v>29.294020091475133</v>
          </cell>
          <cell r="E13843">
            <v>33.314020091475136</v>
          </cell>
        </row>
        <row r="13844">
          <cell r="A13844" t="str">
            <v>826315039G</v>
          </cell>
          <cell r="B13844" t="str">
            <v xml:space="preserve">TT-50 TROLLEY-TRÄGER 360° DREHBAR - GEBRAUCHT </v>
          </cell>
          <cell r="C13844">
            <v>0</v>
          </cell>
          <cell r="D13844">
            <v>1E-4</v>
          </cell>
          <cell r="E13844">
            <v>1E-4</v>
          </cell>
        </row>
        <row r="13845">
          <cell r="A13845" t="str">
            <v>826315047</v>
          </cell>
          <cell r="B13845" t="str">
            <v>TABLETT - TRAGROHR F. GONDELTROLLEY</v>
          </cell>
          <cell r="C13845"/>
          <cell r="D13845">
            <v>22.2</v>
          </cell>
          <cell r="E13845">
            <v>22.2</v>
          </cell>
        </row>
        <row r="13846">
          <cell r="A13846" t="str">
            <v>826315050</v>
          </cell>
          <cell r="B13846" t="str">
            <v>TRAGROHR  GREIFF-GONDEL, GROSS</v>
          </cell>
          <cell r="C13846"/>
          <cell r="D13846">
            <v>9.25</v>
          </cell>
          <cell r="E13846">
            <v>9.25</v>
          </cell>
        </row>
        <row r="13847">
          <cell r="A13847" t="str">
            <v>826315071</v>
          </cell>
          <cell r="B13847" t="str">
            <v>TROLLEYTRÄGER F. KTF+CTU (OHNE -V) --&gt; txt</v>
          </cell>
          <cell r="C13847">
            <v>0</v>
          </cell>
          <cell r="D13847">
            <v>10</v>
          </cell>
          <cell r="E13847">
            <v>10</v>
          </cell>
        </row>
        <row r="13848">
          <cell r="A13848" t="str">
            <v>826315071G</v>
          </cell>
          <cell r="B13848" t="str">
            <v>TROLLEYTRÄGER F. KTF+CTU (OHNE -V) - GEBRAUCHT</v>
          </cell>
          <cell r="C13848">
            <v>0</v>
          </cell>
          <cell r="D13848">
            <v>1E-4</v>
          </cell>
          <cell r="E13848">
            <v>1E-4</v>
          </cell>
        </row>
        <row r="13849">
          <cell r="A13849" t="str">
            <v>826316001</v>
          </cell>
          <cell r="B13849" t="str">
            <v>TRAGROHR F. TANDEM-TROLLEY</v>
          </cell>
          <cell r="C13849">
            <v>0</v>
          </cell>
          <cell r="D13849">
            <v>2.95</v>
          </cell>
          <cell r="E13849">
            <v>2.95</v>
          </cell>
        </row>
        <row r="13850">
          <cell r="A13850" t="str">
            <v>826316002</v>
          </cell>
          <cell r="B13850" t="str">
            <v>HALBRUND LAGERUNG F. TANDEM-TROLLEY</v>
          </cell>
          <cell r="C13850">
            <v>0</v>
          </cell>
          <cell r="D13850">
            <v>1.51</v>
          </cell>
          <cell r="E13850">
            <v>1.51</v>
          </cell>
        </row>
        <row r="13851">
          <cell r="A13851" t="str">
            <v>826316003</v>
          </cell>
          <cell r="B13851" t="str">
            <v>EINHÄNGELASCHE F. CTU KORB</v>
          </cell>
          <cell r="C13851"/>
          <cell r="D13851"/>
          <cell r="E13851"/>
        </row>
        <row r="13852">
          <cell r="A13852" t="str">
            <v>826316004</v>
          </cell>
          <cell r="B13852" t="str">
            <v>EINHÄNGEBÜGEL F. KORBBODEN CTU KORB</v>
          </cell>
          <cell r="C13852"/>
          <cell r="D13852">
            <v>0.01</v>
          </cell>
          <cell r="E13852">
            <v>0.01</v>
          </cell>
        </row>
        <row r="13853">
          <cell r="A13853" t="str">
            <v>826316005</v>
          </cell>
          <cell r="B13853" t="str">
            <v>KNOTENBLECH F. CTU KORB</v>
          </cell>
          <cell r="C13853"/>
          <cell r="D13853"/>
          <cell r="E13853"/>
        </row>
        <row r="13854">
          <cell r="A13854" t="str">
            <v>826316006</v>
          </cell>
          <cell r="B13854" t="str">
            <v>HALTELEISTE F. CTU KORB</v>
          </cell>
          <cell r="C13854"/>
          <cell r="D13854"/>
          <cell r="E13854"/>
        </row>
        <row r="13855">
          <cell r="A13855" t="str">
            <v>826316007</v>
          </cell>
          <cell r="B13855" t="str">
            <v>ÖSE F. CTU KORB</v>
          </cell>
          <cell r="C13855"/>
          <cell r="D13855"/>
          <cell r="E13855"/>
        </row>
        <row r="13856">
          <cell r="A13856" t="str">
            <v>826316008</v>
          </cell>
          <cell r="B13856" t="str">
            <v>KORB BODEN F. CTU KORB</v>
          </cell>
          <cell r="C13856"/>
          <cell r="D13856">
            <v>14.8</v>
          </cell>
          <cell r="E13856">
            <v>14.8</v>
          </cell>
        </row>
        <row r="13857">
          <cell r="A13857" t="str">
            <v>826316009</v>
          </cell>
          <cell r="B13857" t="str">
            <v>HALTELEISTE F. CTU KORB</v>
          </cell>
          <cell r="C13857"/>
          <cell r="D13857"/>
          <cell r="E13857"/>
        </row>
        <row r="13858">
          <cell r="A13858" t="str">
            <v>826316010</v>
          </cell>
          <cell r="B13858" t="str">
            <v>AUFLAGE U. VERBINDUNGSROHR D=12 F. KTF</v>
          </cell>
          <cell r="C13858"/>
          <cell r="D13858">
            <v>5.5</v>
          </cell>
          <cell r="E13858">
            <v>5.5</v>
          </cell>
        </row>
        <row r="13859">
          <cell r="A13859" t="str">
            <v>826316011</v>
          </cell>
          <cell r="B13859" t="str">
            <v>SEITENTEIL LINKS F. CTU KORB</v>
          </cell>
          <cell r="C13859"/>
          <cell r="D13859"/>
          <cell r="E13859"/>
        </row>
        <row r="13860">
          <cell r="A13860" t="str">
            <v>826316012</v>
          </cell>
          <cell r="B13860" t="str">
            <v>RÜCKWAND F. CTU-KORB</v>
          </cell>
          <cell r="C13860"/>
          <cell r="D13860"/>
          <cell r="E13860"/>
        </row>
        <row r="13861">
          <cell r="A13861" t="str">
            <v>826316013</v>
          </cell>
          <cell r="B13861" t="str">
            <v>RÜCKWAND F. CTU-KORB</v>
          </cell>
          <cell r="C13861"/>
          <cell r="D13861"/>
          <cell r="E13861"/>
        </row>
        <row r="13862">
          <cell r="A13862" t="str">
            <v>826316016</v>
          </cell>
          <cell r="B13862" t="str">
            <v>SEITENTEIL RECHTS F. CTU KORB</v>
          </cell>
          <cell r="C13862"/>
          <cell r="D13862"/>
          <cell r="E13862"/>
        </row>
        <row r="13863">
          <cell r="A13863" t="str">
            <v>826316017</v>
          </cell>
          <cell r="B13863" t="str">
            <v>SEITENTEIL LINKS F. CTU KORB</v>
          </cell>
          <cell r="C13863"/>
          <cell r="D13863"/>
          <cell r="E13863"/>
        </row>
        <row r="13864">
          <cell r="A13864" t="str">
            <v>826316018</v>
          </cell>
          <cell r="B13864" t="str">
            <v>KORB BODEN F. CTU KORB</v>
          </cell>
          <cell r="C13864"/>
          <cell r="D13864"/>
          <cell r="E13864"/>
        </row>
        <row r="13865">
          <cell r="A13865" t="str">
            <v>826316019</v>
          </cell>
          <cell r="B13865" t="str">
            <v>EINHÄNGEBÜGEL F. KORBBODEN CTU KORB</v>
          </cell>
          <cell r="C13865"/>
          <cell r="D13865"/>
          <cell r="E13865"/>
        </row>
        <row r="13866">
          <cell r="A13866" t="str">
            <v>826316035</v>
          </cell>
          <cell r="B13866" t="str">
            <v>SEITENTEIL RECHTS F. CTU KORB</v>
          </cell>
          <cell r="C13866"/>
          <cell r="D13866"/>
          <cell r="E13866"/>
        </row>
        <row r="13867">
          <cell r="A13867" t="str">
            <v>826316045</v>
          </cell>
          <cell r="B13867" t="str">
            <v>SCHENKELFEDER SACKSCHLIESSER</v>
          </cell>
          <cell r="C13867"/>
          <cell r="D13867">
            <v>0.23</v>
          </cell>
          <cell r="E13867">
            <v>0.23</v>
          </cell>
        </row>
        <row r="13868">
          <cell r="A13868" t="str">
            <v>826316046</v>
          </cell>
          <cell r="B13868" t="str">
            <v>SACKSCHLIESSER TEILE 1-3</v>
          </cell>
          <cell r="C13868"/>
          <cell r="D13868">
            <v>0.36</v>
          </cell>
          <cell r="E13868">
            <v>0.36</v>
          </cell>
        </row>
        <row r="13869">
          <cell r="A13869" t="str">
            <v>826316047</v>
          </cell>
          <cell r="B13869" t="str">
            <v>HEBEL FÜR SACKTROLLEY</v>
          </cell>
          <cell r="C13869">
            <v>0</v>
          </cell>
          <cell r="D13869">
            <v>0.33</v>
          </cell>
          <cell r="E13869">
            <v>0.33</v>
          </cell>
        </row>
        <row r="13870">
          <cell r="A13870" t="str">
            <v>826316048</v>
          </cell>
          <cell r="B13870" t="str">
            <v>LAGERPLATTE F. LAGERKORB GESCHW.</v>
          </cell>
          <cell r="C13870"/>
          <cell r="D13870">
            <v>0.01</v>
          </cell>
          <cell r="E13870">
            <v>0.01</v>
          </cell>
        </row>
        <row r="13871">
          <cell r="A13871" t="str">
            <v>826316049</v>
          </cell>
          <cell r="B13871" t="str">
            <v>GEGENPLATTE F. LAGERKORB GESCHW.</v>
          </cell>
          <cell r="C13871"/>
          <cell r="D13871">
            <v>0.01</v>
          </cell>
          <cell r="E13871">
            <v>0.01</v>
          </cell>
        </row>
        <row r="13872">
          <cell r="A13872" t="str">
            <v>826316050</v>
          </cell>
          <cell r="B13872" t="str">
            <v>VERSTEIFUNGSWINKEL F. LAGERKORB GESCHW.</v>
          </cell>
          <cell r="C13872"/>
          <cell r="D13872">
            <v>0.01</v>
          </cell>
          <cell r="E13872">
            <v>0.01</v>
          </cell>
        </row>
        <row r="13873">
          <cell r="A13873" t="str">
            <v>826316053</v>
          </cell>
          <cell r="B13873" t="str">
            <v>ROHR F. TROLLEY F. STOFFBALLEN</v>
          </cell>
          <cell r="C13873"/>
          <cell r="D13873">
            <v>38.9</v>
          </cell>
          <cell r="E13873">
            <v>38.9</v>
          </cell>
        </row>
        <row r="13874">
          <cell r="A13874" t="str">
            <v>826316056</v>
          </cell>
          <cell r="B13874" t="str">
            <v>TRAGROHR F. TROLLEY F. STOFFBALLEN</v>
          </cell>
          <cell r="C13874"/>
          <cell r="D13874">
            <v>3.55</v>
          </cell>
          <cell r="E13874">
            <v>3.55</v>
          </cell>
        </row>
        <row r="13875">
          <cell r="A13875" t="str">
            <v>826316057</v>
          </cell>
          <cell r="B13875" t="str">
            <v>STELLRING F.TROLLEY F. STOFFBALEN</v>
          </cell>
          <cell r="C13875">
            <v>0</v>
          </cell>
          <cell r="D13875">
            <v>4.0999999999999996</v>
          </cell>
          <cell r="E13875">
            <v>4.0999999999999996</v>
          </cell>
        </row>
        <row r="13876">
          <cell r="A13876" t="str">
            <v>826316061</v>
          </cell>
          <cell r="B13876" t="str">
            <v>HALTELEISTE F. GRUNDKÖRPER F. CTU-KORB</v>
          </cell>
          <cell r="C13876"/>
          <cell r="D13876"/>
          <cell r="E13876"/>
        </row>
        <row r="13877">
          <cell r="A13877" t="str">
            <v>826316062</v>
          </cell>
          <cell r="B13877" t="str">
            <v>GESTELL F. GRUNDKÖRPER F. CTU-KORB</v>
          </cell>
          <cell r="C13877"/>
          <cell r="D13877"/>
          <cell r="E13877"/>
        </row>
        <row r="13878">
          <cell r="A13878" t="str">
            <v>826316073</v>
          </cell>
          <cell r="B13878" t="str">
            <v>ZWISCHENBODEN MAKRA TROLLEY</v>
          </cell>
          <cell r="C13878"/>
          <cell r="D13878"/>
          <cell r="E13878"/>
        </row>
        <row r="13879">
          <cell r="A13879" t="str">
            <v>826316075</v>
          </cell>
          <cell r="B13879" t="str">
            <v>TRENNBLECH FÜR MAKRA TROLLEY</v>
          </cell>
          <cell r="C13879"/>
          <cell r="D13879"/>
          <cell r="E13879"/>
        </row>
        <row r="13880">
          <cell r="A13880" t="str">
            <v>826316077</v>
          </cell>
          <cell r="B13880" t="str">
            <v>TRAGROHR MAKRA TROLLEY</v>
          </cell>
          <cell r="C13880">
            <v>0</v>
          </cell>
          <cell r="D13880">
            <v>93.5</v>
          </cell>
          <cell r="E13880">
            <v>93.5</v>
          </cell>
        </row>
        <row r="13881">
          <cell r="A13881" t="str">
            <v>826316082</v>
          </cell>
          <cell r="B13881" t="str">
            <v>BLECH FÜR ZWISCHENBODEN MAKRA TROLLEY</v>
          </cell>
          <cell r="C13881"/>
          <cell r="D13881"/>
          <cell r="E13881"/>
        </row>
        <row r="13882">
          <cell r="A13882" t="str">
            <v>826316114</v>
          </cell>
          <cell r="B13882" t="str">
            <v>TRÄGER - BLECHTEIL</v>
          </cell>
          <cell r="C13882"/>
          <cell r="D13882">
            <v>6.94</v>
          </cell>
          <cell r="E13882">
            <v>6.94</v>
          </cell>
        </row>
        <row r="13883">
          <cell r="A13883" t="str">
            <v>826316115</v>
          </cell>
          <cell r="B13883" t="str">
            <v>VERSTÄRKUNGSWINKEL F. TRÄGER -BLECHTEIL</v>
          </cell>
          <cell r="C13883"/>
          <cell r="D13883">
            <v>0.01</v>
          </cell>
          <cell r="E13883">
            <v>0.01</v>
          </cell>
        </row>
        <row r="13884">
          <cell r="A13884" t="str">
            <v>826316160</v>
          </cell>
          <cell r="B13884" t="str">
            <v>SONDERVERBINDER FÜR ROHR 30X30 FÜR PEARL-TROLLEY</v>
          </cell>
          <cell r="C13884">
            <v>0</v>
          </cell>
          <cell r="D13884">
            <v>8.5</v>
          </cell>
          <cell r="E13884">
            <v>8.5</v>
          </cell>
        </row>
        <row r="13885">
          <cell r="A13885" t="str">
            <v>826316162</v>
          </cell>
          <cell r="B13885" t="str">
            <v>TRAVERSENBOLZEN LANG - FÜR PEARL-TROLLEY</v>
          </cell>
          <cell r="C13885"/>
          <cell r="D13885">
            <v>2.9</v>
          </cell>
          <cell r="E13885">
            <v>2.9</v>
          </cell>
        </row>
        <row r="13886">
          <cell r="A13886" t="str">
            <v>826316166</v>
          </cell>
          <cell r="B13886" t="str">
            <v>U-STÜCK FÜR TROLLEY-FÜHRUNG FÜR WACKER-TROLLEY</v>
          </cell>
          <cell r="C13886">
            <v>0</v>
          </cell>
          <cell r="D13886">
            <v>5.9</v>
          </cell>
          <cell r="E13886">
            <v>5.9</v>
          </cell>
        </row>
        <row r="13887">
          <cell r="A13887" t="str">
            <v>826316170</v>
          </cell>
          <cell r="B13887" t="str">
            <v>ALU-SCHLEPPSEGM. F. TROLLEY-V, V100</v>
          </cell>
          <cell r="C13887">
            <v>0</v>
          </cell>
          <cell r="D13887">
            <v>1.6</v>
          </cell>
          <cell r="E13887">
            <v>1.6</v>
          </cell>
        </row>
        <row r="13888">
          <cell r="A13888" t="str">
            <v>826316173</v>
          </cell>
          <cell r="B13888" t="str">
            <v>ZYLINDERSCHR. M6X25-SONDER; (M6X40 GEKÜRZT) VZ</v>
          </cell>
          <cell r="C13888">
            <v>0</v>
          </cell>
          <cell r="D13888">
            <v>3.49E-2</v>
          </cell>
          <cell r="E13888">
            <v>3.49E-2</v>
          </cell>
        </row>
        <row r="13889">
          <cell r="A13889" t="str">
            <v>826316180</v>
          </cell>
          <cell r="B13889" t="str">
            <v>TRAVERSENBOLZEN KURZ FÜR TROLLEY</v>
          </cell>
          <cell r="C13889"/>
          <cell r="D13889">
            <v>2.65</v>
          </cell>
          <cell r="E13889">
            <v>2.65</v>
          </cell>
        </row>
        <row r="13890">
          <cell r="A13890" t="str">
            <v>826316181</v>
          </cell>
          <cell r="B13890" t="str">
            <v>TRAVERSENBOLZEN LANG FÜR GELENK</v>
          </cell>
          <cell r="C13890">
            <v>0</v>
          </cell>
          <cell r="D13890">
            <v>2.85</v>
          </cell>
          <cell r="E13890">
            <v>2.85</v>
          </cell>
        </row>
        <row r="13891">
          <cell r="A13891" t="str">
            <v>826316200</v>
          </cell>
          <cell r="B13891" t="str">
            <v>SCHLEPPSEGMENT V70 F. SCHWERLASTEN</v>
          </cell>
          <cell r="C13891">
            <v>0</v>
          </cell>
          <cell r="D13891">
            <v>9.2999999999999999E-2</v>
          </cell>
          <cell r="E13891">
            <v>9.2999999999999999E-2</v>
          </cell>
        </row>
        <row r="13892">
          <cell r="A13892" t="str">
            <v>826316201</v>
          </cell>
          <cell r="B13892" t="str">
            <v>TRAGROHR F. TANDEM-TROLLEY</v>
          </cell>
          <cell r="C13892">
            <v>0</v>
          </cell>
          <cell r="D13892">
            <v>7.69</v>
          </cell>
          <cell r="E13892">
            <v>7.69</v>
          </cell>
        </row>
        <row r="13893">
          <cell r="A13893" t="str">
            <v>826316202</v>
          </cell>
          <cell r="B13893" t="str">
            <v>TRAGROHR FÜR TROLLEYTRÄGER</v>
          </cell>
          <cell r="C13893">
            <v>0</v>
          </cell>
          <cell r="D13893">
            <v>4.5199999999999996</v>
          </cell>
          <cell r="E13893">
            <v>4.5199999999999996</v>
          </cell>
        </row>
        <row r="13894">
          <cell r="A13894" t="str">
            <v>826316220</v>
          </cell>
          <cell r="B13894" t="str">
            <v>SCHAUMSTOFF RÜCKWAND</v>
          </cell>
          <cell r="C13894">
            <v>0</v>
          </cell>
          <cell r="D13894">
            <v>15.51</v>
          </cell>
          <cell r="E13894">
            <v>15.51</v>
          </cell>
        </row>
        <row r="13895">
          <cell r="A13895" t="str">
            <v>826316221</v>
          </cell>
          <cell r="B13895" t="str">
            <v>SCHAUMSTOFF SEITENTEILE FÜR CTU KORB</v>
          </cell>
          <cell r="C13895">
            <v>0</v>
          </cell>
          <cell r="D13895">
            <v>13.09</v>
          </cell>
          <cell r="E13895">
            <v>13.09</v>
          </cell>
        </row>
        <row r="13896">
          <cell r="A13896" t="str">
            <v>826316223</v>
          </cell>
          <cell r="B13896" t="str">
            <v>SCHAUMSTOFF KORBBODEN FÜR CTU</v>
          </cell>
          <cell r="C13896">
            <v>0</v>
          </cell>
          <cell r="D13896">
            <v>6.27</v>
          </cell>
          <cell r="E13896">
            <v>6.27</v>
          </cell>
        </row>
        <row r="13897">
          <cell r="A13897" t="str">
            <v>826316224</v>
          </cell>
          <cell r="B13897" t="str">
            <v>PRALLPLATTE / PUFFER</v>
          </cell>
          <cell r="C13897">
            <v>0</v>
          </cell>
          <cell r="D13897">
            <v>3.5</v>
          </cell>
          <cell r="E13897">
            <v>3.5</v>
          </cell>
        </row>
        <row r="13898">
          <cell r="A13898" t="str">
            <v>826316225</v>
          </cell>
          <cell r="B13898" t="str">
            <v>SCHUTZHAUBE CTU KORB</v>
          </cell>
          <cell r="C13898">
            <v>0</v>
          </cell>
          <cell r="D13898">
            <v>20.2</v>
          </cell>
          <cell r="E13898">
            <v>20.2</v>
          </cell>
        </row>
        <row r="13899">
          <cell r="A13899" t="str">
            <v>826316226</v>
          </cell>
          <cell r="B13899" t="str">
            <v>VERSTEIFUNG FÜR CTU KORB</v>
          </cell>
          <cell r="C13899">
            <v>0</v>
          </cell>
          <cell r="D13899">
            <v>24.9</v>
          </cell>
          <cell r="E13899">
            <v>24.9</v>
          </cell>
        </row>
        <row r="13900">
          <cell r="A13900" t="str">
            <v>826316227</v>
          </cell>
          <cell r="B13900" t="str">
            <v>ANDRUCKLEISTE FÜR CTU KORB</v>
          </cell>
          <cell r="C13900"/>
          <cell r="D13900"/>
          <cell r="E13900"/>
        </row>
        <row r="13901">
          <cell r="A13901" t="str">
            <v>826317012</v>
          </cell>
          <cell r="B13901" t="str">
            <v>RASTERSCHEIBE       F.KTF+CTU</v>
          </cell>
          <cell r="C13901">
            <v>0</v>
          </cell>
          <cell r="D13901">
            <v>2.2999999999999998</v>
          </cell>
          <cell r="E13901">
            <v>2.2999999999999998</v>
          </cell>
        </row>
        <row r="13902">
          <cell r="A13902" t="str">
            <v>826317015</v>
          </cell>
          <cell r="B13902" t="str">
            <v>ALU-V ZWEITEILIG</v>
          </cell>
          <cell r="C13902"/>
          <cell r="D13902">
            <v>12</v>
          </cell>
          <cell r="E13902">
            <v>12</v>
          </cell>
        </row>
        <row r="13903">
          <cell r="A13903" t="str">
            <v>826317017</v>
          </cell>
          <cell r="B13903" t="str">
            <v>KLEMMBÜCHSE, GROSS    F.KTF+CTU</v>
          </cell>
          <cell r="C13903">
            <v>0</v>
          </cell>
          <cell r="D13903">
            <v>0.68</v>
          </cell>
          <cell r="E13903">
            <v>0.68</v>
          </cell>
        </row>
        <row r="13904">
          <cell r="A13904" t="str">
            <v>826317031</v>
          </cell>
          <cell r="B13904" t="str">
            <v>SCHLEPPSEGMENT FÜR TROLLEY-V70+ ALU-V --&gt; 826 316</v>
          </cell>
          <cell r="C13904">
            <v>0</v>
          </cell>
          <cell r="D13904">
            <v>0.15</v>
          </cell>
          <cell r="E13904">
            <v>0.15</v>
          </cell>
        </row>
        <row r="13905">
          <cell r="A13905" t="str">
            <v>826317033</v>
          </cell>
          <cell r="B13905" t="str">
            <v>KLEMMBÜCHSE, KLEIN  F. KTF ERSETZT DURCH  922 013</v>
          </cell>
          <cell r="C13905">
            <v>0</v>
          </cell>
          <cell r="D13905">
            <v>0.23</v>
          </cell>
          <cell r="E13905">
            <v>0.23</v>
          </cell>
        </row>
        <row r="13906">
          <cell r="A13906" t="str">
            <v>826317045</v>
          </cell>
          <cell r="B13906" t="str">
            <v>SCHRAUBENLASCHE - ROLLI-TRÄGER</v>
          </cell>
          <cell r="C13906">
            <v>0</v>
          </cell>
          <cell r="D13906">
            <v>3.8</v>
          </cell>
          <cell r="E13906">
            <v>3.8</v>
          </cell>
        </row>
        <row r="13907">
          <cell r="A13907" t="str">
            <v>826317050</v>
          </cell>
          <cell r="B13907" t="str">
            <v>ZUGHAKEN FÜR TROLLEYS KTF+CTU</v>
          </cell>
          <cell r="C13907">
            <v>0</v>
          </cell>
          <cell r="D13907">
            <v>4.2</v>
          </cell>
          <cell r="E13907">
            <v>4.2</v>
          </cell>
        </row>
        <row r="13908">
          <cell r="A13908" t="str">
            <v>826317051</v>
          </cell>
          <cell r="B13908" t="str">
            <v>ABHÄNGESTREBE OBEN - KTF-KORBREBE</v>
          </cell>
          <cell r="C13908"/>
          <cell r="D13908">
            <v>2.25</v>
          </cell>
          <cell r="E13908">
            <v>2.25</v>
          </cell>
        </row>
        <row r="13909">
          <cell r="A13909" t="str">
            <v>826317052</v>
          </cell>
          <cell r="B13909" t="str">
            <v>STREBE KURZ - KTF-KORB</v>
          </cell>
          <cell r="C13909"/>
          <cell r="D13909">
            <v>2.25</v>
          </cell>
          <cell r="E13909">
            <v>2.25</v>
          </cell>
        </row>
        <row r="13910">
          <cell r="A13910" t="str">
            <v>826317053</v>
          </cell>
          <cell r="B13910" t="str">
            <v>STREBE LANG - KTF-KORB</v>
          </cell>
          <cell r="C13910"/>
          <cell r="D13910">
            <v>2.66</v>
          </cell>
          <cell r="E13910">
            <v>2.66</v>
          </cell>
        </row>
        <row r="13911">
          <cell r="A13911" t="str">
            <v>826317054</v>
          </cell>
          <cell r="B13911" t="str">
            <v>ABHÄNGESTREBE UNTEN - KTF-KORB</v>
          </cell>
          <cell r="C13911"/>
          <cell r="D13911">
            <v>0.01</v>
          </cell>
          <cell r="E13911">
            <v>0.01</v>
          </cell>
        </row>
        <row r="13912">
          <cell r="A13912" t="str">
            <v>826317055</v>
          </cell>
          <cell r="B13912" t="str">
            <v>LAGERBOLZEN D=20     F.KTF+CTU(AN RASTENSCHEIBE)</v>
          </cell>
          <cell r="C13912">
            <v>0</v>
          </cell>
          <cell r="D13912">
            <v>25</v>
          </cell>
          <cell r="E13912">
            <v>25</v>
          </cell>
        </row>
        <row r="13913">
          <cell r="A13913" t="str">
            <v>826317056</v>
          </cell>
          <cell r="B13913" t="str">
            <v>DREHBÜCHSE F. KTF-KOPF</v>
          </cell>
          <cell r="C13913"/>
          <cell r="D13913">
            <v>0.01</v>
          </cell>
          <cell r="E13913">
            <v>0.01</v>
          </cell>
        </row>
        <row r="13914">
          <cell r="A13914" t="str">
            <v>826317059</v>
          </cell>
          <cell r="B13914" t="str">
            <v>LAGERBOLZEN D=8      F.KTF+CTU</v>
          </cell>
          <cell r="C13914">
            <v>0</v>
          </cell>
          <cell r="D13914">
            <v>5.29</v>
          </cell>
          <cell r="E13914">
            <v>5.29</v>
          </cell>
        </row>
        <row r="13915">
          <cell r="A13915" t="str">
            <v>826317060</v>
          </cell>
          <cell r="B13915" t="str">
            <v>KORBTRÄGER ROHR F. CTU</v>
          </cell>
          <cell r="C13915">
            <v>0</v>
          </cell>
          <cell r="D13915">
            <v>7.17</v>
          </cell>
          <cell r="E13915">
            <v>7.17</v>
          </cell>
        </row>
        <row r="13916">
          <cell r="A13916" t="str">
            <v>826317061</v>
          </cell>
          <cell r="B13916" t="str">
            <v>VERBINDUNGSGLIED VA METALL</v>
          </cell>
          <cell r="C13916">
            <v>0</v>
          </cell>
          <cell r="D13916">
            <v>5.6000000000000001E-2</v>
          </cell>
          <cell r="E13916">
            <v>5.6000000000000001E-2</v>
          </cell>
        </row>
        <row r="13917">
          <cell r="A13917" t="str">
            <v>826317062</v>
          </cell>
          <cell r="B13917" t="str">
            <v>KORBTRÄGER ROHR L=700 FÜR CTU SO</v>
          </cell>
          <cell r="C13917"/>
          <cell r="D13917"/>
          <cell r="E13917"/>
        </row>
        <row r="13918">
          <cell r="A13918" t="str">
            <v>826317063</v>
          </cell>
          <cell r="B13918" t="str">
            <v>BEGRENZUNGSSEGMENT 66° FÜR KTF TROLLEY</v>
          </cell>
          <cell r="C13918">
            <v>0</v>
          </cell>
          <cell r="D13918">
            <v>1.66</v>
          </cell>
          <cell r="E13918">
            <v>1.66</v>
          </cell>
        </row>
        <row r="13919">
          <cell r="A13919" t="str">
            <v>826317064</v>
          </cell>
          <cell r="B13919" t="str">
            <v>BEGRENZUNGSSEGMENT 77° FÜR KTF TROLLEY</v>
          </cell>
          <cell r="C13919">
            <v>0</v>
          </cell>
          <cell r="D13919">
            <v>1.65</v>
          </cell>
          <cell r="E13919">
            <v>1.65</v>
          </cell>
        </row>
        <row r="13920">
          <cell r="A13920" t="str">
            <v>826317068</v>
          </cell>
          <cell r="B13920" t="str">
            <v>HALTEBLECH F. TT-TROLLEYTRÄGER (VERKÜRZTE</v>
          </cell>
          <cell r="C13920">
            <v>0</v>
          </cell>
          <cell r="D13920">
            <v>4.5999999999999996</v>
          </cell>
          <cell r="E13920">
            <v>4.5999999999999996</v>
          </cell>
        </row>
        <row r="13921">
          <cell r="A13921" t="str">
            <v>826317070</v>
          </cell>
          <cell r="B13921" t="str">
            <v>GONDELTROLLEY - TRAGROHR 1" ROHR 1300X400</v>
          </cell>
          <cell r="C13921"/>
          <cell r="D13921">
            <v>14.32</v>
          </cell>
          <cell r="E13921">
            <v>14.32</v>
          </cell>
        </row>
        <row r="13922">
          <cell r="A13922" t="str">
            <v>826402001</v>
          </cell>
          <cell r="B13922" t="str">
            <v>HFS BÜGELTRÄGER UNTAILLIERT GROSSE SCHEIBE 1.</v>
          </cell>
          <cell r="C13922">
            <v>0</v>
          </cell>
          <cell r="D13922">
            <v>16.75</v>
          </cell>
          <cell r="E13922">
            <v>16.75</v>
          </cell>
        </row>
        <row r="13923">
          <cell r="A13923" t="str">
            <v>826402001_SW</v>
          </cell>
          <cell r="B13923" t="str">
            <v xml:space="preserve">HFS BÜGELTRÄGER SCHWARZ UNTAILLIERT GR. SCHEIBE </v>
          </cell>
          <cell r="C13923">
            <v>0</v>
          </cell>
          <cell r="D13923">
            <v>16.75</v>
          </cell>
          <cell r="E13923">
            <v>16.75</v>
          </cell>
        </row>
        <row r="13924">
          <cell r="A13924" t="str">
            <v>826402006</v>
          </cell>
          <cell r="B13924" t="str">
            <v>HFS BÜGELTRÄGER TAILLIERT, GROSSE SCHEIBE 1.GEN,</v>
          </cell>
          <cell r="C13924">
            <v>0</v>
          </cell>
          <cell r="D13924">
            <v>2.35</v>
          </cell>
          <cell r="E13924">
            <v>2.35</v>
          </cell>
        </row>
        <row r="13925">
          <cell r="A13925" t="str">
            <v>826404002</v>
          </cell>
          <cell r="B13925" t="str">
            <v>TEILE/MONTAGE HFS BT TAILLIERT1. GEN. KPL. - FA.</v>
          </cell>
          <cell r="C13925">
            <v>0</v>
          </cell>
          <cell r="D13925">
            <v>1.83</v>
          </cell>
          <cell r="E13925">
            <v>1.83</v>
          </cell>
        </row>
        <row r="13926">
          <cell r="A13926" t="str">
            <v>826404003</v>
          </cell>
          <cell r="B13926" t="str">
            <v>BEISTELLUNG HFS BT TAILLIERT1. GEN. - FA. SCHMAUS</v>
          </cell>
          <cell r="C13926">
            <v>0</v>
          </cell>
          <cell r="D13926">
            <v>1.8680000000000001</v>
          </cell>
          <cell r="E13926">
            <v>1.8680000000000001</v>
          </cell>
        </row>
        <row r="13927">
          <cell r="A13927" t="str">
            <v>826404004</v>
          </cell>
          <cell r="B13927" t="str">
            <v>TEILE/MONTAGE HFS BT UNTAILL.1. GEN. KPL. - FA.</v>
          </cell>
          <cell r="C13927">
            <v>0</v>
          </cell>
          <cell r="D13927">
            <v>1.83</v>
          </cell>
          <cell r="E13927">
            <v>1.83</v>
          </cell>
        </row>
        <row r="13928">
          <cell r="A13928" t="str">
            <v>826404005</v>
          </cell>
          <cell r="B13928" t="str">
            <v>BEISTELLUNG HFS BT UNTAILLIERT1. GEN. - FA.</v>
          </cell>
          <cell r="C13928"/>
          <cell r="D13928">
            <v>1.6496999999999999</v>
          </cell>
          <cell r="E13928">
            <v>1.6496999999999999</v>
          </cell>
        </row>
        <row r="13929">
          <cell r="A13929" t="str">
            <v>826404006</v>
          </cell>
          <cell r="B13929" t="str">
            <v>TEILE/MONT. HFS BT UNTAILL.1.GEN. (grüner Clip)</v>
          </cell>
          <cell r="C13929">
            <v>0</v>
          </cell>
          <cell r="D13929">
            <v>1.83</v>
          </cell>
          <cell r="E13929">
            <v>1.83</v>
          </cell>
        </row>
        <row r="13930">
          <cell r="A13930" t="str">
            <v>826406001</v>
          </cell>
          <cell r="B13930" t="str">
            <v>HFS LAUFKÖRPER BÜGELTRÄGER</v>
          </cell>
          <cell r="C13930">
            <v>0</v>
          </cell>
          <cell r="D13930">
            <v>0.61</v>
          </cell>
          <cell r="E13930">
            <v>0.61</v>
          </cell>
        </row>
        <row r="13931">
          <cell r="A13931" t="str">
            <v>826406001_SW</v>
          </cell>
          <cell r="B13931" t="str">
            <v>HFS LAUFKÖRPER BÜGELTRÄGER SCHWARZ</v>
          </cell>
          <cell r="C13931"/>
          <cell r="D13931"/>
          <cell r="E13931"/>
        </row>
        <row r="13932">
          <cell r="A13932" t="str">
            <v>826406002</v>
          </cell>
          <cell r="B13932" t="str">
            <v>HFS LAUFROLLE BT (WERKST.: VESTAMID L1940)</v>
          </cell>
          <cell r="C13932">
            <v>0</v>
          </cell>
          <cell r="D13932">
            <v>0.47499999999999998</v>
          </cell>
          <cell r="E13932">
            <v>0.47499999999999998</v>
          </cell>
        </row>
        <row r="13933">
          <cell r="A13933" t="str">
            <v>826406003</v>
          </cell>
          <cell r="B13933" t="str">
            <v>HFS ANTRIEBSCLIP FÜR BÜGELTRÄGER</v>
          </cell>
          <cell r="C13933">
            <v>0</v>
          </cell>
          <cell r="D13933">
            <v>0.1202</v>
          </cell>
          <cell r="E13933">
            <v>0.1202</v>
          </cell>
        </row>
        <row r="13934">
          <cell r="A13934" t="str">
            <v>826406004</v>
          </cell>
          <cell r="B13934" t="str">
            <v>HFS P&amp;F CLIP F. BÜGELTÄGER</v>
          </cell>
          <cell r="C13934">
            <v>0</v>
          </cell>
          <cell r="D13934">
            <v>8.0005405828890444E-2</v>
          </cell>
          <cell r="E13934">
            <v>8.0005405828890444E-2</v>
          </cell>
        </row>
        <row r="13935">
          <cell r="A13935" t="str">
            <v>826406004_SW</v>
          </cell>
          <cell r="B13935" t="str">
            <v>HFS P&amp;F CLIP F. BÜGELTÄGER SCHWARZ</v>
          </cell>
          <cell r="C13935"/>
          <cell r="D13935"/>
          <cell r="E13935"/>
        </row>
        <row r="13936">
          <cell r="A13936" t="str">
            <v>826406005</v>
          </cell>
          <cell r="B13936" t="str">
            <v>HFS STABILISATOR BT</v>
          </cell>
          <cell r="C13936">
            <v>0</v>
          </cell>
          <cell r="D13936">
            <v>0.55000000000000004</v>
          </cell>
          <cell r="E13936">
            <v>0.55000000000000004</v>
          </cell>
        </row>
        <row r="13937">
          <cell r="A13937" t="str">
            <v>826406007</v>
          </cell>
          <cell r="B13937" t="str">
            <v>HFS BT-SCHEIBE GESTANZT</v>
          </cell>
          <cell r="C13937">
            <v>0</v>
          </cell>
          <cell r="D13937">
            <v>0.29723693819058195</v>
          </cell>
          <cell r="E13937">
            <v>0.29723693819058195</v>
          </cell>
        </row>
        <row r="13938">
          <cell r="A13938" t="str">
            <v>826406009</v>
          </cell>
          <cell r="B13938" t="str">
            <v>HFS LAUFKÖRPER F. BT TAILLIERT</v>
          </cell>
          <cell r="C13938">
            <v>0</v>
          </cell>
          <cell r="D13938">
            <v>0.61</v>
          </cell>
          <cell r="E13938">
            <v>0.61</v>
          </cell>
        </row>
        <row r="13939">
          <cell r="A13939" t="str">
            <v>826426333</v>
          </cell>
          <cell r="B13939" t="str">
            <v>GERADE BT-DACHSCHEIBENFÜHRUNG</v>
          </cell>
          <cell r="C13939"/>
          <cell r="D13939">
            <v>0.01</v>
          </cell>
          <cell r="E13939">
            <v>0.01</v>
          </cell>
        </row>
        <row r="13940">
          <cell r="A13940" t="str">
            <v>826602001</v>
          </cell>
          <cell r="B13940" t="str">
            <v>EB 150 EINHÄNGEBÜGEL (1 EBENE) KPL.</v>
          </cell>
          <cell r="C13940">
            <v>0.21</v>
          </cell>
          <cell r="D13940">
            <v>2.8295914458984996</v>
          </cell>
          <cell r="E13940">
            <v>3.0395914458985001</v>
          </cell>
        </row>
        <row r="13941">
          <cell r="A13941" t="str">
            <v>826602002</v>
          </cell>
          <cell r="B13941" t="str">
            <v>EB 850/600 EINHÄNGEBÜGEL (2 EBENEN) KPL.</v>
          </cell>
          <cell r="C13941">
            <v>0.85</v>
          </cell>
          <cell r="D13941">
            <v>4.9619999999999997</v>
          </cell>
          <cell r="E13941">
            <v>5.8120000000000003</v>
          </cell>
        </row>
        <row r="13942">
          <cell r="A13942" t="str">
            <v>826602002G</v>
          </cell>
          <cell r="B13942" t="str">
            <v>EB 850/600 EINHÄNGEBÜGEL (2 EBENEN) KPL. -</v>
          </cell>
          <cell r="C13942">
            <v>0</v>
          </cell>
          <cell r="D13942">
            <v>1</v>
          </cell>
          <cell r="E13942">
            <v>1</v>
          </cell>
        </row>
        <row r="13943">
          <cell r="A13943" t="str">
            <v>826602004</v>
          </cell>
          <cell r="B13943" t="str">
            <v>EB SO 1000/850 EINHÄNGEBÜGEL (2 EBENEN) KPL.</v>
          </cell>
          <cell r="C13943">
            <v>0.5</v>
          </cell>
          <cell r="D13943">
            <v>5.99</v>
          </cell>
          <cell r="E13943">
            <v>6.49</v>
          </cell>
        </row>
        <row r="13944">
          <cell r="A13944" t="str">
            <v>826602005</v>
          </cell>
          <cell r="B13944" t="str">
            <v>EB 400 EINHÄNGEBÜGEL (1 EBENE) KPL.</v>
          </cell>
          <cell r="C13944">
            <v>0.21</v>
          </cell>
          <cell r="D13944">
            <v>3.9695999999999998</v>
          </cell>
          <cell r="E13944">
            <v>4.1795999999999998</v>
          </cell>
        </row>
        <row r="13945">
          <cell r="A13945" t="str">
            <v>826604005</v>
          </cell>
          <cell r="B13945" t="str">
            <v>TRENNBÜGEL V1</v>
          </cell>
          <cell r="C13945">
            <v>1.53</v>
          </cell>
          <cell r="D13945">
            <v>9.74</v>
          </cell>
          <cell r="E13945">
            <v>11.285</v>
          </cell>
        </row>
        <row r="13946">
          <cell r="A13946" t="str">
            <v>826604006</v>
          </cell>
          <cell r="B13946" t="str">
            <v>TRENNBÜGEL 580X100X3MM, HAKEN 3,8</v>
          </cell>
          <cell r="C13946">
            <v>0.84333333333333338</v>
          </cell>
          <cell r="D13946">
            <v>2.5583999999999998</v>
          </cell>
          <cell r="E13946">
            <v>3.4017333333333335</v>
          </cell>
        </row>
        <row r="13947">
          <cell r="A13947" t="str">
            <v>826606001</v>
          </cell>
          <cell r="B13947" t="str">
            <v>HUTMUTTER SELBSTS. M8 BEARB. --&gt;</v>
          </cell>
          <cell r="C13947">
            <v>0</v>
          </cell>
          <cell r="D13947">
            <v>0.16500000000000001</v>
          </cell>
          <cell r="E13947">
            <v>0.16500000000000001</v>
          </cell>
        </row>
        <row r="13948">
          <cell r="A13948" t="str">
            <v>826606002</v>
          </cell>
          <cell r="B13948" t="str">
            <v>KUNSTSTOFFSCHIENE L=426 FÜR EINHÄNGEBÜGEL</v>
          </cell>
          <cell r="C13948">
            <v>0</v>
          </cell>
          <cell r="D13948">
            <v>2.1005520611456525</v>
          </cell>
          <cell r="E13948">
            <v>2.1005520611456525</v>
          </cell>
        </row>
        <row r="13949">
          <cell r="A13949" t="str">
            <v>826606003</v>
          </cell>
          <cell r="B13949" t="str">
            <v>EINHÄNGEBÜGEL TRAGESTANGE L=150</v>
          </cell>
          <cell r="C13949">
            <v>0</v>
          </cell>
          <cell r="D13949">
            <v>0.56000000000000005</v>
          </cell>
          <cell r="E13949">
            <v>0.56000000000000005</v>
          </cell>
        </row>
        <row r="13950">
          <cell r="A13950" t="str">
            <v>826606004</v>
          </cell>
          <cell r="B13950" t="str">
            <v>EINHÄNGEBÜGEL LAGER F. SCHIENE L= 426 Ersatz</v>
          </cell>
          <cell r="C13950">
            <v>0</v>
          </cell>
          <cell r="D13950">
            <v>0.13</v>
          </cell>
          <cell r="E13950">
            <v>0.13</v>
          </cell>
        </row>
        <row r="13951">
          <cell r="A13951" t="str">
            <v>826606005</v>
          </cell>
          <cell r="B13951" t="str">
            <v>EINHÄNGEBÜGEL TRAGESTANGE L=400</v>
          </cell>
          <cell r="C13951">
            <v>0</v>
          </cell>
          <cell r="D13951">
            <v>1.1299999999999999</v>
          </cell>
          <cell r="E13951">
            <v>1.1299999999999999</v>
          </cell>
        </row>
        <row r="13952">
          <cell r="A13952" t="str">
            <v>826606010</v>
          </cell>
          <cell r="B13952" t="str">
            <v>HÜLSE FÜR ROLLE TROLLEY-V, V 101 VERSTÄRKT</v>
          </cell>
          <cell r="C13952"/>
          <cell r="D13952">
            <v>0.85</v>
          </cell>
          <cell r="E13952">
            <v>0.85</v>
          </cell>
        </row>
        <row r="13953">
          <cell r="A13953" t="str">
            <v>826606011</v>
          </cell>
          <cell r="B13953" t="str">
            <v>ROLLE FÜR TROLLEY-V, V 101 VERSTÄRKT</v>
          </cell>
          <cell r="C13953">
            <v>0</v>
          </cell>
          <cell r="D13953">
            <v>2.75</v>
          </cell>
          <cell r="E13953">
            <v>2.75</v>
          </cell>
        </row>
        <row r="13954">
          <cell r="A13954" t="str">
            <v>826606013</v>
          </cell>
          <cell r="B13954" t="str">
            <v>VERBREITERUNG FÜR TRENNBÜGEL</v>
          </cell>
          <cell r="C13954"/>
          <cell r="D13954">
            <v>1.9</v>
          </cell>
          <cell r="E13954">
            <v>1.9</v>
          </cell>
        </row>
        <row r="13955">
          <cell r="A13955" t="str">
            <v>826606014</v>
          </cell>
          <cell r="B13955" t="str">
            <v>GRUNDKÖRPER V1 FÜR TRENNBÜGEL</v>
          </cell>
          <cell r="C13955">
            <v>0</v>
          </cell>
          <cell r="D13955">
            <v>1.25</v>
          </cell>
          <cell r="E13955">
            <v>1.25</v>
          </cell>
        </row>
        <row r="13956">
          <cell r="A13956" t="str">
            <v>826606016</v>
          </cell>
          <cell r="B13956" t="str">
            <v>HAKEN D=3.5 FÜR TRENNBÜGEL</v>
          </cell>
          <cell r="C13956">
            <v>0</v>
          </cell>
          <cell r="D13956">
            <v>1.4847600000000001</v>
          </cell>
          <cell r="E13956">
            <v>1.4847600000000001</v>
          </cell>
        </row>
        <row r="13957">
          <cell r="A13957" t="str">
            <v>826606017</v>
          </cell>
          <cell r="B13957" t="str">
            <v>TRENNBLATT FÜR TRENNBÜGEL, BLAU</v>
          </cell>
          <cell r="C13957">
            <v>0</v>
          </cell>
          <cell r="D13957">
            <v>3.38</v>
          </cell>
          <cell r="E13957">
            <v>3.38</v>
          </cell>
        </row>
        <row r="13958">
          <cell r="A13958" t="str">
            <v>826606018</v>
          </cell>
          <cell r="B13958" t="str">
            <v>GRUNDKÖRPER V1 FÜR TRENNBÜGEL KPL.</v>
          </cell>
          <cell r="C13958">
            <v>0</v>
          </cell>
          <cell r="D13958">
            <v>2.9147599999999998</v>
          </cell>
          <cell r="E13958">
            <v>2.9147599999999998</v>
          </cell>
        </row>
        <row r="13959">
          <cell r="A13959" t="str">
            <v>826606019</v>
          </cell>
          <cell r="B13959" t="str">
            <v>EINHÄNGEBÜGEL TRAGESTANGEN 1000/850</v>
          </cell>
          <cell r="C13959"/>
          <cell r="D13959">
            <v>1.58</v>
          </cell>
          <cell r="E13959">
            <v>1.58</v>
          </cell>
        </row>
        <row r="13960">
          <cell r="A13960" t="str">
            <v>826606020</v>
          </cell>
          <cell r="B13960" t="str">
            <v>TRENNBLATT FÜR TRENNBÜGEL 580X100X3 MM</v>
          </cell>
          <cell r="C13960">
            <v>0</v>
          </cell>
          <cell r="D13960">
            <v>0.98839999999999995</v>
          </cell>
          <cell r="E13960">
            <v>0.98839999999999995</v>
          </cell>
        </row>
        <row r="13961">
          <cell r="A13961" t="str">
            <v>826606021</v>
          </cell>
          <cell r="B13961" t="str">
            <v>GRUNDKÖRPER F. TRENNBÜGEL 580X100X3MM - 826606022</v>
          </cell>
          <cell r="C13961">
            <v>0</v>
          </cell>
          <cell r="D13961">
            <v>1.1000000000000001</v>
          </cell>
          <cell r="E13961">
            <v>1.1000000000000001</v>
          </cell>
        </row>
        <row r="13962">
          <cell r="A13962" t="str">
            <v>826606022</v>
          </cell>
          <cell r="B13962" t="str">
            <v>HAKEN D=3.8 FÜR TRENNBÜGEL</v>
          </cell>
          <cell r="C13962"/>
          <cell r="D13962">
            <v>0.47</v>
          </cell>
          <cell r="E13962">
            <v>0.47</v>
          </cell>
        </row>
        <row r="13963">
          <cell r="A13963" t="str">
            <v>826802001</v>
          </cell>
          <cell r="B13963" t="str">
            <v>TT30 C KPL.  L=220, LK=300</v>
          </cell>
          <cell r="C13963">
            <v>0.75</v>
          </cell>
          <cell r="D13963">
            <v>10.87</v>
          </cell>
          <cell r="E13963">
            <v>11.62</v>
          </cell>
        </row>
        <row r="13964">
          <cell r="A13964" t="str">
            <v>826802002</v>
          </cell>
          <cell r="B13964" t="str">
            <v>TT30 C KPL.  L=320, LK=400</v>
          </cell>
          <cell r="C13964">
            <v>1.75</v>
          </cell>
          <cell r="D13964">
            <v>16.562325980306472</v>
          </cell>
          <cell r="E13964">
            <v>18.812325980306472</v>
          </cell>
        </row>
        <row r="13965">
          <cell r="A13965" t="str">
            <v>826802003</v>
          </cell>
          <cell r="B13965" t="str">
            <v>TT30 C KPL.  L=400, LK=480</v>
          </cell>
          <cell r="C13965">
            <v>0.75</v>
          </cell>
          <cell r="D13965">
            <v>11.72</v>
          </cell>
          <cell r="E13965">
            <v>12.47</v>
          </cell>
        </row>
        <row r="13966">
          <cell r="A13966" t="str">
            <v>826802004</v>
          </cell>
          <cell r="B13966" t="str">
            <v>TROLLEYTRÄGER KPL. FÜR SONDERANWENDUNGEN / LK=1080</v>
          </cell>
          <cell r="C13966">
            <v>3</v>
          </cell>
          <cell r="D13966">
            <v>58.749568112898579</v>
          </cell>
          <cell r="E13966">
            <v>61.749568112898572</v>
          </cell>
        </row>
        <row r="13967">
          <cell r="A13967" t="str">
            <v>826802005</v>
          </cell>
          <cell r="B13967" t="str">
            <v>TT60 KPL.  L=1000, Lges=1045</v>
          </cell>
          <cell r="C13967">
            <v>0.75</v>
          </cell>
          <cell r="D13967">
            <v>18.21</v>
          </cell>
          <cell r="E13967">
            <v>18.96</v>
          </cell>
        </row>
        <row r="13968">
          <cell r="A13968" t="str">
            <v>826802006</v>
          </cell>
          <cell r="B13968" t="str">
            <v>TT30 KPL.  L=450, Lges=500</v>
          </cell>
          <cell r="C13968">
            <v>1.25</v>
          </cell>
          <cell r="D13968">
            <v>12.14</v>
          </cell>
          <cell r="E13968">
            <v>23.39</v>
          </cell>
        </row>
        <row r="13969">
          <cell r="A13969" t="str">
            <v>826802007</v>
          </cell>
          <cell r="B13969" t="str">
            <v>TT30 KPL.  L=400, Lges=450</v>
          </cell>
          <cell r="C13969">
            <v>1.75</v>
          </cell>
          <cell r="D13969">
            <v>10.77</v>
          </cell>
          <cell r="E13969">
            <v>12.52</v>
          </cell>
        </row>
        <row r="13970">
          <cell r="A13970" t="str">
            <v>826802008</v>
          </cell>
          <cell r="B13970" t="str">
            <v>TT30 KPL. Lges=265 Ltrav=185</v>
          </cell>
          <cell r="C13970">
            <v>1.25</v>
          </cell>
          <cell r="D13970">
            <v>16.75</v>
          </cell>
          <cell r="E13970">
            <v>28</v>
          </cell>
        </row>
        <row r="13971">
          <cell r="A13971" t="str">
            <v>826802009</v>
          </cell>
          <cell r="B13971" t="str">
            <v>TT30 KPL. Lges=500 Ltrav=420</v>
          </cell>
          <cell r="C13971">
            <v>1.25</v>
          </cell>
          <cell r="D13971">
            <v>19.82</v>
          </cell>
          <cell r="E13971">
            <v>31.07</v>
          </cell>
        </row>
        <row r="13972">
          <cell r="A13972" t="str">
            <v>826804001</v>
          </cell>
          <cell r="B13972" t="str">
            <v>KLEMMKOMPONENTE FÜR TT30</v>
          </cell>
          <cell r="C13972"/>
          <cell r="D13972"/>
          <cell r="E13972"/>
        </row>
        <row r="13973">
          <cell r="A13973" t="str">
            <v>826806001</v>
          </cell>
          <cell r="B13973" t="str">
            <v>TRAGROHR FÜR SONDER-TROLLEYTRÄGER / L=190</v>
          </cell>
          <cell r="C13973">
            <v>0</v>
          </cell>
          <cell r="D13973">
            <v>1.23</v>
          </cell>
          <cell r="E13973">
            <v>1.23</v>
          </cell>
        </row>
        <row r="13974">
          <cell r="A13974" t="str">
            <v>826806002</v>
          </cell>
          <cell r="B13974" t="str">
            <v>TRAGROHR FÜR SONDER-TROLLEYTRÄGER / L=290</v>
          </cell>
          <cell r="C13974">
            <v>0</v>
          </cell>
          <cell r="D13974">
            <v>2.73</v>
          </cell>
          <cell r="E13974">
            <v>2.73</v>
          </cell>
        </row>
        <row r="13975">
          <cell r="A13975" t="str">
            <v>826806003</v>
          </cell>
          <cell r="B13975" t="str">
            <v>TRAGROHR FÜR SONDER-TROLLEYTRÄGER / L=370</v>
          </cell>
          <cell r="C13975">
            <v>0</v>
          </cell>
          <cell r="D13975">
            <v>6.1</v>
          </cell>
          <cell r="E13975">
            <v>6.1</v>
          </cell>
        </row>
        <row r="13976">
          <cell r="A13976" t="str">
            <v>826806004</v>
          </cell>
          <cell r="B13976" t="str">
            <v>TRAGROHR FÜR SONDER-TROLLEYTRÄGER / L=970</v>
          </cell>
          <cell r="C13976">
            <v>0</v>
          </cell>
          <cell r="D13976">
            <v>5.2</v>
          </cell>
          <cell r="E13976">
            <v>5.2</v>
          </cell>
        </row>
        <row r="13977">
          <cell r="A13977" t="str">
            <v>826806005</v>
          </cell>
          <cell r="B13977" t="str">
            <v>TRAGROHR FÜR SONDER-TROLLEYTRÄGER / L=1040</v>
          </cell>
          <cell r="C13977">
            <v>0</v>
          </cell>
          <cell r="D13977">
            <v>6.15</v>
          </cell>
          <cell r="E13977">
            <v>6.15</v>
          </cell>
        </row>
        <row r="13978">
          <cell r="A13978" t="str">
            <v>826806006</v>
          </cell>
          <cell r="B13978" t="str">
            <v>TRAGROHR FÜR SONDER-TROLLEYTRÄGER / L=420</v>
          </cell>
          <cell r="C13978">
            <v>0</v>
          </cell>
          <cell r="D13978">
            <v>3.44</v>
          </cell>
          <cell r="E13978">
            <v>3.44</v>
          </cell>
        </row>
        <row r="13979">
          <cell r="A13979" t="str">
            <v>826806008</v>
          </cell>
          <cell r="B13979" t="str">
            <v>TRAGROHR FÜR SONDER-TROLLEYTRÄGER / L=185</v>
          </cell>
          <cell r="C13979">
            <v>0</v>
          </cell>
          <cell r="D13979">
            <v>3.38</v>
          </cell>
          <cell r="E13979">
            <v>3.38</v>
          </cell>
        </row>
        <row r="13980">
          <cell r="A13980" t="str">
            <v>826806009</v>
          </cell>
          <cell r="B13980" t="str">
            <v>TRAGROHR FÜR SONDER-TROLLEYTRÄGER / L=420</v>
          </cell>
          <cell r="C13980">
            <v>0</v>
          </cell>
          <cell r="D13980">
            <v>5.95</v>
          </cell>
          <cell r="E13980">
            <v>5.95</v>
          </cell>
        </row>
        <row r="13981">
          <cell r="A13981" t="str">
            <v>826812001</v>
          </cell>
          <cell r="B13981" t="str">
            <v>BWT TROLLEY</v>
          </cell>
          <cell r="C13981">
            <v>9.5</v>
          </cell>
          <cell r="D13981">
            <v>75.565516610296442</v>
          </cell>
          <cell r="E13981">
            <v>87.565516610296442</v>
          </cell>
        </row>
        <row r="13982">
          <cell r="A13982" t="str">
            <v>826812002</v>
          </cell>
          <cell r="B13982" t="str">
            <v>SO-TANDEM-TROLLEYTRÄGER KLEINE WOLKE</v>
          </cell>
          <cell r="C13982">
            <v>12.35</v>
          </cell>
          <cell r="D13982">
            <v>159.66136573681723</v>
          </cell>
          <cell r="E13982">
            <v>174.5113657368172</v>
          </cell>
        </row>
        <row r="13983">
          <cell r="A13983" t="str">
            <v>826812003</v>
          </cell>
          <cell r="B13983" t="str">
            <v>KTF TROLLEY MIT 3 ABLAGEBLECHEN UND KISTE</v>
          </cell>
          <cell r="C13983">
            <v>10.5</v>
          </cell>
          <cell r="D13983">
            <v>229.7782</v>
          </cell>
          <cell r="E13983">
            <v>240.2782</v>
          </cell>
        </row>
        <row r="13984">
          <cell r="A13984" t="str">
            <v>826812004</v>
          </cell>
          <cell r="B13984" t="str">
            <v>RG 3/180X60 ROHWARENGONDEL 3 EBENEN</v>
          </cell>
          <cell r="C13984">
            <v>12.633333333333335</v>
          </cell>
          <cell r="D13984">
            <v>486.11903696192479</v>
          </cell>
          <cell r="E13984">
            <v>501.66903696192475</v>
          </cell>
        </row>
        <row r="13985">
          <cell r="A13985" t="str">
            <v>826812005</v>
          </cell>
          <cell r="B13985" t="str">
            <v>TANDEM-TROLLEYTRÄGER MEHRFACHGEHÄNGE</v>
          </cell>
          <cell r="C13985">
            <v>1.55</v>
          </cell>
          <cell r="D13985">
            <v>60.726474957529085</v>
          </cell>
          <cell r="E13985">
            <v>71.276474957529089</v>
          </cell>
        </row>
        <row r="13986">
          <cell r="A13986" t="str">
            <v>826814001</v>
          </cell>
          <cell r="B13986" t="str">
            <v xml:space="preserve">TROLLEYTRÄGER FÜR ROHWARENGONDEL RG 3/180X60 KPL. </v>
          </cell>
          <cell r="C13986">
            <v>3.7666666666666666</v>
          </cell>
          <cell r="D13986">
            <v>58.628940371509643</v>
          </cell>
          <cell r="E13986">
            <v>65.31227370484298</v>
          </cell>
        </row>
        <row r="13987">
          <cell r="A13987" t="str">
            <v>826816001</v>
          </cell>
          <cell r="B13987" t="str">
            <v>TROLLEY ANSCHLAG FÜR BWT TROLLEY</v>
          </cell>
          <cell r="C13987">
            <v>0</v>
          </cell>
          <cell r="D13987">
            <v>8.5500000000000007</v>
          </cell>
          <cell r="E13987">
            <v>8.5500000000000007</v>
          </cell>
        </row>
        <row r="13988">
          <cell r="A13988" t="str">
            <v>826816002</v>
          </cell>
          <cell r="B13988" t="str">
            <v>TROLLEY TRÄGER BEARBEITET FÜR BWT TROLLEY</v>
          </cell>
          <cell r="C13988">
            <v>7.5</v>
          </cell>
          <cell r="D13988">
            <v>50.45</v>
          </cell>
          <cell r="E13988">
            <v>57.95</v>
          </cell>
        </row>
        <row r="13989">
          <cell r="A13989" t="str">
            <v>826816003</v>
          </cell>
          <cell r="B13989" t="str">
            <v>BÜGEL MIT KUPPLUNGSHAKEN FÜR SO-TANDEM-CTU KLEINE</v>
          </cell>
          <cell r="C13989">
            <v>0</v>
          </cell>
          <cell r="D13989">
            <v>27.3</v>
          </cell>
          <cell r="E13989">
            <v>27.3</v>
          </cell>
        </row>
        <row r="13990">
          <cell r="A13990" t="str">
            <v>826816004</v>
          </cell>
          <cell r="B13990" t="str">
            <v>ABLAGEBLECH ALU 1,5 MM FÜR KTF</v>
          </cell>
          <cell r="C13990">
            <v>0</v>
          </cell>
          <cell r="D13990">
            <v>13.6</v>
          </cell>
          <cell r="E13990">
            <v>13.6</v>
          </cell>
        </row>
        <row r="13991">
          <cell r="A13991" t="str">
            <v>826816005</v>
          </cell>
          <cell r="B13991" t="str">
            <v>TABLETT FÜR RG 3/180X60</v>
          </cell>
          <cell r="C13991">
            <v>0</v>
          </cell>
          <cell r="D13991">
            <v>398</v>
          </cell>
          <cell r="E13991">
            <v>398</v>
          </cell>
        </row>
        <row r="13992">
          <cell r="A13992" t="str">
            <v>826816006</v>
          </cell>
          <cell r="B13992" t="str">
            <v>GLEITLAGER RG 3/180X60  (RASTERPLATTE BEARBEITET)</v>
          </cell>
          <cell r="C13992">
            <v>1.1666666666666667</v>
          </cell>
          <cell r="D13992">
            <v>1.8</v>
          </cell>
          <cell r="E13992">
            <v>5.8833333333333337</v>
          </cell>
        </row>
        <row r="13993">
          <cell r="A13993" t="str">
            <v>826816007</v>
          </cell>
          <cell r="B13993" t="str">
            <v>TRAGROHR FÜR TROLLEYTRÄGER RG 3/180X60</v>
          </cell>
          <cell r="C13993">
            <v>0</v>
          </cell>
          <cell r="D13993">
            <v>14.5</v>
          </cell>
          <cell r="E13993">
            <v>14.5</v>
          </cell>
        </row>
        <row r="13994">
          <cell r="A13994" t="str">
            <v>826816008</v>
          </cell>
          <cell r="B13994" t="str">
            <v>TRAGROHR FÜR SO-TROLLEYTRÄGER L=?? - STERBFRITZ</v>
          </cell>
          <cell r="C13994"/>
          <cell r="D13994"/>
          <cell r="E13994"/>
        </row>
        <row r="13995">
          <cell r="A13995" t="str">
            <v>826822001</v>
          </cell>
          <cell r="B13995" t="str">
            <v>KLEMMTROLLEY FÜR TEXTILIEN KPL.</v>
          </cell>
          <cell r="C13995">
            <v>4.3499999999999996</v>
          </cell>
          <cell r="D13995">
            <v>94.79</v>
          </cell>
          <cell r="E13995">
            <v>99.14</v>
          </cell>
        </row>
        <row r="13996">
          <cell r="A13996" t="str">
            <v>826822002</v>
          </cell>
          <cell r="B13996" t="str">
            <v>KLEBCHEMIE-TROLLEY FÜR LEERE KANNEN KPL.</v>
          </cell>
          <cell r="C13996">
            <v>7.75</v>
          </cell>
          <cell r="D13996">
            <v>281.42</v>
          </cell>
          <cell r="E13996">
            <v>289.67</v>
          </cell>
        </row>
        <row r="13997">
          <cell r="A13997" t="str">
            <v>826822003</v>
          </cell>
          <cell r="B13997" t="str">
            <v>TANDEM-TROLLEY FÜR AUFNAHME SPRITZRAHMEN KPL.</v>
          </cell>
          <cell r="C13997">
            <v>28</v>
          </cell>
          <cell r="D13997">
            <v>394.60947026905461</v>
          </cell>
          <cell r="E13997">
            <v>430.5261369357213</v>
          </cell>
        </row>
        <row r="13998">
          <cell r="A13998" t="str">
            <v>826822004</v>
          </cell>
          <cell r="B13998" t="str">
            <v>TROLLEY FÜR LATTENROSTE KPL.</v>
          </cell>
          <cell r="C13998">
            <v>2.7500000000000004</v>
          </cell>
          <cell r="D13998">
            <v>49.584987245159432</v>
          </cell>
          <cell r="E13998">
            <v>52.334987245159425</v>
          </cell>
        </row>
        <row r="13999">
          <cell r="A13999" t="str">
            <v>826822005</v>
          </cell>
          <cell r="B13999" t="str">
            <v>TROLLEY FÜR TÜRSEITENVERKLEIDUNGEN</v>
          </cell>
          <cell r="C13999">
            <v>36.06</v>
          </cell>
          <cell r="D13999">
            <v>304.85218324515944</v>
          </cell>
          <cell r="E13999">
            <v>350.91218324515944</v>
          </cell>
        </row>
        <row r="14000">
          <cell r="A14000" t="str">
            <v>826822006</v>
          </cell>
          <cell r="B14000" t="str">
            <v>TROLLEY FÜR CROSS CAR BEAM CCB</v>
          </cell>
          <cell r="C14000">
            <v>10</v>
          </cell>
          <cell r="D14000">
            <v>150.30493893967551</v>
          </cell>
          <cell r="E14000">
            <v>160.30493893967551</v>
          </cell>
        </row>
        <row r="14001">
          <cell r="A14001" t="str">
            <v>826822007</v>
          </cell>
          <cell r="B14001" t="str">
            <v>TROLLEY FÜR COCKPIT-LEDER KPL.</v>
          </cell>
          <cell r="C14001">
            <v>16.083333333333332</v>
          </cell>
          <cell r="D14001">
            <v>319.59351692245122</v>
          </cell>
          <cell r="E14001">
            <v>338.59351692245122</v>
          </cell>
        </row>
        <row r="14002">
          <cell r="A14002" t="str">
            <v>826822008</v>
          </cell>
          <cell r="B14002" t="str">
            <v xml:space="preserve">TROLLEY FÜR KARTONTRANSPORT, KPL. </v>
          </cell>
          <cell r="C14002">
            <v>21.5</v>
          </cell>
          <cell r="D14002">
            <v>518.18408511674704</v>
          </cell>
          <cell r="E14002">
            <v>554.68408511674704</v>
          </cell>
        </row>
        <row r="14003">
          <cell r="A14003" t="str">
            <v>826822009</v>
          </cell>
          <cell r="B14003" t="str">
            <v>COCKPIT-TROLLEY KPL.</v>
          </cell>
          <cell r="C14003">
            <v>26.083333333333336</v>
          </cell>
          <cell r="D14003">
            <v>1132.9347653687878</v>
          </cell>
          <cell r="E14003">
            <v>1161.9347653687876</v>
          </cell>
        </row>
        <row r="14004">
          <cell r="A14004" t="str">
            <v>826822010</v>
          </cell>
          <cell r="B14004" t="str">
            <v>KLEMM-TROLLEY FÜR DRUCKPLATTEN KPL.</v>
          </cell>
          <cell r="C14004">
            <v>15.1</v>
          </cell>
          <cell r="D14004">
            <v>329.04</v>
          </cell>
          <cell r="E14004">
            <v>352.64</v>
          </cell>
        </row>
        <row r="14005">
          <cell r="A14005" t="str">
            <v>826822011</v>
          </cell>
          <cell r="B14005" t="str">
            <v>TROLLEY FÜR SEITENVERKLEIDUNG KPL.</v>
          </cell>
          <cell r="C14005">
            <v>1.05</v>
          </cell>
          <cell r="D14005">
            <v>47</v>
          </cell>
          <cell r="E14005">
            <v>53.55</v>
          </cell>
        </row>
        <row r="14006">
          <cell r="A14006" t="str">
            <v>826822012</v>
          </cell>
          <cell r="B14006" t="str">
            <v>RT4/800X680X70 REGAL-TROLLEY MIT 4 ROLLABLAGEN</v>
          </cell>
          <cell r="C14006">
            <v>90</v>
          </cell>
          <cell r="D14006">
            <v>664.02688888888883</v>
          </cell>
          <cell r="E14006">
            <v>754.41577777777775</v>
          </cell>
        </row>
        <row r="14007">
          <cell r="A14007" t="str">
            <v>826822013</v>
          </cell>
          <cell r="B14007" t="str">
            <v xml:space="preserve">RT3/800X600X20 REGAL-TROLLEY MIT 3+1 ABLAGEN </v>
          </cell>
          <cell r="C14007">
            <v>60.5</v>
          </cell>
          <cell r="D14007">
            <v>542.08822222222227</v>
          </cell>
          <cell r="E14007">
            <v>603.11044444444451</v>
          </cell>
        </row>
        <row r="14008">
          <cell r="A14008" t="str">
            <v>826822014</v>
          </cell>
          <cell r="B14008" t="str">
            <v>TROLLEY FÜR CQT-TRANSPORT KPL.</v>
          </cell>
          <cell r="C14008">
            <v>13.25</v>
          </cell>
          <cell r="D14008">
            <v>148.29</v>
          </cell>
          <cell r="E14008">
            <v>161.54</v>
          </cell>
        </row>
        <row r="14009">
          <cell r="A14009" t="str">
            <v>826822015</v>
          </cell>
          <cell r="B14009" t="str">
            <v>TROLLEY FÜR CROSS CAR BEAM CCB - CA</v>
          </cell>
          <cell r="C14009">
            <v>8</v>
          </cell>
          <cell r="D14009">
            <v>401.4</v>
          </cell>
          <cell r="E14009">
            <v>416.9</v>
          </cell>
        </row>
        <row r="14010">
          <cell r="A14010" t="str">
            <v>826822016</v>
          </cell>
          <cell r="B14010" t="str">
            <v>TROLLEY FÜR GALVANIKTEILE KPL.</v>
          </cell>
          <cell r="C14010"/>
          <cell r="D14010"/>
          <cell r="E14010"/>
        </row>
        <row r="14011">
          <cell r="A14011" t="str">
            <v>826824003</v>
          </cell>
          <cell r="B14011" t="str">
            <v xml:space="preserve">SCHLEICHER TROLLEY-TRAVERSE 410920 KPL. </v>
          </cell>
          <cell r="C14011">
            <v>15.75</v>
          </cell>
          <cell r="D14011">
            <v>80.782476692892544</v>
          </cell>
          <cell r="E14011">
            <v>109.03247669289254</v>
          </cell>
        </row>
        <row r="14012">
          <cell r="A14012" t="str">
            <v>826824004</v>
          </cell>
          <cell r="B14012" t="str">
            <v>V70-AUFHÄNGUNG FÜR SCHLEICHER TROLLEY</v>
          </cell>
          <cell r="C14012">
            <v>4.75</v>
          </cell>
          <cell r="D14012">
            <v>11.095466465010993</v>
          </cell>
          <cell r="E14012">
            <v>20.845466465010993</v>
          </cell>
        </row>
        <row r="14013">
          <cell r="A14013" t="str">
            <v>826824005</v>
          </cell>
          <cell r="B14013" t="str">
            <v>V70-AUFHÄNGUNG - ATEX-AUSF. FÜR SCHLEICHER TROLLEY</v>
          </cell>
          <cell r="C14013">
            <v>4.75</v>
          </cell>
          <cell r="D14013">
            <v>10.538398301263795</v>
          </cell>
          <cell r="E14013">
            <v>20.288398301263793</v>
          </cell>
        </row>
        <row r="14014">
          <cell r="A14014" t="str">
            <v>826824006</v>
          </cell>
          <cell r="B14014" t="str">
            <v>V70 BLAU M.RINGSCHR.M8X50 KPL.F.SCHLEICHER TROLLEY</v>
          </cell>
          <cell r="C14014">
            <v>1.1000000000000001</v>
          </cell>
          <cell r="D14014">
            <v>4.0418100457375674</v>
          </cell>
          <cell r="E14014">
            <v>5.1418100457375671</v>
          </cell>
        </row>
        <row r="14015">
          <cell r="A14015" t="str">
            <v>826824007</v>
          </cell>
          <cell r="B14015" t="str">
            <v>TROLLEYTRÄGER FÜR SPRITZRAHMENTROLLEY KPL.</v>
          </cell>
          <cell r="C14015">
            <v>2.5</v>
          </cell>
          <cell r="D14015">
            <v>16.361899999999999</v>
          </cell>
          <cell r="E14015">
            <v>18.861899999999999</v>
          </cell>
        </row>
        <row r="14016">
          <cell r="A14016" t="str">
            <v>826824008</v>
          </cell>
          <cell r="B14016" t="str">
            <v>VERBINDER TANDEM FÜR SPRITZRAHMENTROLLEY KPL.</v>
          </cell>
          <cell r="C14016">
            <v>1.5</v>
          </cell>
          <cell r="D14016">
            <v>37.365400000000001</v>
          </cell>
          <cell r="E14016">
            <v>38.865400000000001</v>
          </cell>
        </row>
        <row r="14017">
          <cell r="A14017" t="str">
            <v>826824009</v>
          </cell>
          <cell r="B14017" t="str">
            <v>SCHLEICHER TROLLEY-TRAVERSE 409250 KPL.</v>
          </cell>
          <cell r="C14017">
            <v>11</v>
          </cell>
          <cell r="D14017">
            <v>53.147100000000002</v>
          </cell>
          <cell r="E14017">
            <v>64.147099999999995</v>
          </cell>
        </row>
        <row r="14018">
          <cell r="A14018" t="str">
            <v>826824010</v>
          </cell>
          <cell r="B14018" t="str">
            <v xml:space="preserve">SCHLEICHER TROLLEY-TRAVERSE 412190 KPL. </v>
          </cell>
          <cell r="C14018">
            <v>15.75</v>
          </cell>
          <cell r="D14018">
            <v>55.832476692892541</v>
          </cell>
          <cell r="E14018">
            <v>84.082476692892541</v>
          </cell>
        </row>
        <row r="14019">
          <cell r="A14019" t="str">
            <v>826824011</v>
          </cell>
          <cell r="B14019" t="str">
            <v xml:space="preserve">SCHLEICHER TROLLEY-TRAVERSE 408050 KPL. </v>
          </cell>
          <cell r="C14019">
            <v>30</v>
          </cell>
          <cell r="D14019">
            <v>58.260800000000003</v>
          </cell>
          <cell r="E14019">
            <v>88.260800000000003</v>
          </cell>
        </row>
        <row r="14020">
          <cell r="A14020" t="str">
            <v>826824012</v>
          </cell>
          <cell r="B14020" t="str">
            <v>SCHLEICHER TROLLEY-TRAVERSE 410261 KPL.</v>
          </cell>
          <cell r="C14020">
            <v>31.5</v>
          </cell>
          <cell r="D14020">
            <v>59.1479</v>
          </cell>
          <cell r="E14020">
            <v>90.647900000000007</v>
          </cell>
        </row>
        <row r="14021">
          <cell r="A14021" t="str">
            <v>826824013</v>
          </cell>
          <cell r="B14021" t="str">
            <v>TROLLEYTRÄGER KPL.</v>
          </cell>
          <cell r="C14021">
            <v>10.5</v>
          </cell>
          <cell r="D14021">
            <v>57.651000000000003</v>
          </cell>
          <cell r="E14021">
            <v>68.150999999999996</v>
          </cell>
        </row>
        <row r="14022">
          <cell r="A14022" t="str">
            <v>826824014</v>
          </cell>
          <cell r="B14022" t="str">
            <v>TRÄGERRAHMEN KPL.</v>
          </cell>
          <cell r="C14022">
            <v>30</v>
          </cell>
          <cell r="D14022">
            <v>213.7253</v>
          </cell>
          <cell r="E14022">
            <v>243.7253</v>
          </cell>
        </row>
        <row r="14023">
          <cell r="A14023" t="str">
            <v>826824015</v>
          </cell>
          <cell r="B14023" t="str">
            <v>SCHLEICHER TROLLEY-TRAVERSE 412840 KPL.</v>
          </cell>
          <cell r="C14023">
            <v>30</v>
          </cell>
          <cell r="D14023">
            <v>55.8</v>
          </cell>
          <cell r="E14023">
            <v>98.3</v>
          </cell>
        </row>
        <row r="14024">
          <cell r="A14024" t="str">
            <v>826824016</v>
          </cell>
          <cell r="B14024" t="str">
            <v xml:space="preserve">SCHLEICHER TROLLEY-TRAVERSE 412850 KPL. </v>
          </cell>
          <cell r="C14024">
            <v>30</v>
          </cell>
          <cell r="D14024">
            <v>67.750318387744315</v>
          </cell>
          <cell r="E14024">
            <v>110.25031838774431</v>
          </cell>
        </row>
        <row r="14025">
          <cell r="A14025" t="str">
            <v>826824017</v>
          </cell>
          <cell r="B14025" t="str">
            <v>TROLLEYTRÄGER KPL.</v>
          </cell>
          <cell r="C14025">
            <v>3.9166666666666665</v>
          </cell>
          <cell r="D14025">
            <v>38.852358461225599</v>
          </cell>
          <cell r="E14025">
            <v>45.685691794558934</v>
          </cell>
        </row>
        <row r="14026">
          <cell r="A14026" t="str">
            <v>826824018</v>
          </cell>
          <cell r="B14026" t="str">
            <v>WARENTRÄGER KPL.</v>
          </cell>
          <cell r="C14026">
            <v>2.7500000000000004</v>
          </cell>
          <cell r="D14026">
            <v>64.3</v>
          </cell>
          <cell r="E14026">
            <v>67.05</v>
          </cell>
        </row>
        <row r="14027">
          <cell r="A14027" t="str">
            <v>826824019</v>
          </cell>
          <cell r="B14027" t="str">
            <v>TROLLEYTRÄGER FÜR KARTONTRANSPORT, KPL.</v>
          </cell>
          <cell r="C14027">
            <v>2.7500000000000004</v>
          </cell>
          <cell r="D14027">
            <v>22.670619127412092</v>
          </cell>
          <cell r="E14027">
            <v>25.420619127412088</v>
          </cell>
        </row>
        <row r="14028">
          <cell r="A14028" t="str">
            <v>826824020</v>
          </cell>
          <cell r="B14028" t="str">
            <v>TROLLEYTRÄGER KPL. FÜR COCKPIT-TROLLEY</v>
          </cell>
          <cell r="C14028">
            <v>7.5</v>
          </cell>
          <cell r="D14028">
            <v>72.680000000000007</v>
          </cell>
          <cell r="E14028">
            <v>85.18</v>
          </cell>
        </row>
        <row r="14029">
          <cell r="A14029" t="str">
            <v>826824021</v>
          </cell>
          <cell r="B14029" t="str">
            <v>RAHMEN FÜR COCKPIT-TROLLEY</v>
          </cell>
          <cell r="C14029">
            <v>15.5</v>
          </cell>
          <cell r="D14029">
            <v>431.57001587385628</v>
          </cell>
          <cell r="E14029">
            <v>447.07001587385628</v>
          </cell>
        </row>
        <row r="14030">
          <cell r="A14030" t="str">
            <v>826824022</v>
          </cell>
          <cell r="B14030" t="str">
            <v>COCKPIT KPL. FÜR COCKPIT-TROLLEY</v>
          </cell>
          <cell r="C14030">
            <v>0</v>
          </cell>
          <cell r="D14030">
            <v>243.13</v>
          </cell>
          <cell r="E14030">
            <v>243.13</v>
          </cell>
        </row>
        <row r="14031">
          <cell r="A14031" t="str">
            <v>826824023</v>
          </cell>
          <cell r="B14031" t="str">
            <v>KLEMMBACKE FÜR DRUCKPLATTEN BESCHICHTET</v>
          </cell>
          <cell r="C14031">
            <v>0</v>
          </cell>
          <cell r="D14031">
            <v>155.65</v>
          </cell>
          <cell r="E14031">
            <v>155.65</v>
          </cell>
        </row>
        <row r="14032">
          <cell r="A14032" t="str">
            <v>826824024</v>
          </cell>
          <cell r="B14032" t="str">
            <v>KLEMMBACKE FÜR DRUCKPLATTEN KPL.</v>
          </cell>
          <cell r="C14032">
            <v>1.5</v>
          </cell>
          <cell r="D14032">
            <v>174.51</v>
          </cell>
          <cell r="E14032">
            <v>179.01</v>
          </cell>
        </row>
        <row r="14033">
          <cell r="A14033" t="str">
            <v>826824025</v>
          </cell>
          <cell r="B14033" t="str">
            <v>TROLLEY FÜR SEITENVERKLEIDUNG</v>
          </cell>
          <cell r="C14033">
            <v>0</v>
          </cell>
          <cell r="D14033">
            <v>40</v>
          </cell>
          <cell r="E14033">
            <v>40</v>
          </cell>
        </row>
        <row r="14034">
          <cell r="A14034" t="str">
            <v>826824026</v>
          </cell>
          <cell r="B14034" t="str">
            <v>TROLLEYTRÄGER TT30/RT</v>
          </cell>
          <cell r="C14034">
            <v>3</v>
          </cell>
          <cell r="D14034">
            <v>39.68</v>
          </cell>
          <cell r="E14034">
            <v>48.18</v>
          </cell>
        </row>
        <row r="14035">
          <cell r="A14035" t="str">
            <v>826824027</v>
          </cell>
          <cell r="B14035" t="str">
            <v>TANDEM-TROLLEYTRÄGER TT30/RT</v>
          </cell>
          <cell r="C14035">
            <v>10</v>
          </cell>
          <cell r="D14035">
            <v>137.97999999999999</v>
          </cell>
          <cell r="E14035">
            <v>153.97999999999999</v>
          </cell>
        </row>
        <row r="14036">
          <cell r="A14036" t="str">
            <v>826824028</v>
          </cell>
          <cell r="B14036" t="str">
            <v>ROLLABLAGE KPL. FÜR RT4</v>
          </cell>
          <cell r="C14036">
            <v>4.5</v>
          </cell>
          <cell r="D14036">
            <v>50.26</v>
          </cell>
          <cell r="E14036">
            <v>56.26</v>
          </cell>
        </row>
        <row r="14037">
          <cell r="A14037" t="str">
            <v>826824029</v>
          </cell>
          <cell r="B14037" t="str">
            <v>V60 M-SONDERANFERTIGUNG M10X50 TROLLEY-V</v>
          </cell>
          <cell r="C14037"/>
          <cell r="D14037"/>
          <cell r="E14037"/>
        </row>
        <row r="14038">
          <cell r="A14038" t="str">
            <v>826824030</v>
          </cell>
          <cell r="B14038" t="str">
            <v>TROLLEYTRÄGER FÜR GALVANIKTEILE-TROLLEY KPL.</v>
          </cell>
          <cell r="C14038">
            <v>3.75</v>
          </cell>
          <cell r="D14038">
            <v>27.42</v>
          </cell>
          <cell r="E14038">
            <v>31.17</v>
          </cell>
        </row>
        <row r="14039">
          <cell r="A14039" t="str">
            <v>826824031G</v>
          </cell>
          <cell r="B14039" t="str">
            <v>V70 gebraucht und überarbeitet für Schleicher-</v>
          </cell>
          <cell r="C14039">
            <v>1.5</v>
          </cell>
          <cell r="D14039">
            <v>1.83</v>
          </cell>
          <cell r="E14039">
            <v>3.33</v>
          </cell>
        </row>
        <row r="14040">
          <cell r="A14040" t="str">
            <v>826824032</v>
          </cell>
          <cell r="B14040" t="str">
            <v>V70G-AUFHÄNGUNG FÜR SCHLEICHER TROLLEY</v>
          </cell>
          <cell r="C14040"/>
          <cell r="D14040"/>
          <cell r="E14040"/>
        </row>
        <row r="14041">
          <cell r="A14041" t="str">
            <v>826826001</v>
          </cell>
          <cell r="B14041" t="str">
            <v>TRAVERSE FÜR KLEMM-TROLLEY</v>
          </cell>
          <cell r="C14041">
            <v>0</v>
          </cell>
          <cell r="D14041">
            <v>34.200000000000003</v>
          </cell>
          <cell r="E14041">
            <v>34.200000000000003</v>
          </cell>
        </row>
        <row r="14042">
          <cell r="A14042" t="str">
            <v>826826002</v>
          </cell>
          <cell r="B14042" t="str">
            <v>LAGER FÜR KLEMM-TROLLEY</v>
          </cell>
          <cell r="C14042">
            <v>0</v>
          </cell>
          <cell r="D14042">
            <v>4.75</v>
          </cell>
          <cell r="E14042">
            <v>4.75</v>
          </cell>
        </row>
        <row r="14043">
          <cell r="A14043" t="str">
            <v>826826003</v>
          </cell>
          <cell r="B14043" t="str">
            <v>SPANNHAKEN LINKS FÜR KLEMM-TROLLEY</v>
          </cell>
          <cell r="C14043">
            <v>0</v>
          </cell>
          <cell r="D14043">
            <v>1.6879999999999999</v>
          </cell>
          <cell r="E14043">
            <v>1.6879999999999999</v>
          </cell>
        </row>
        <row r="14044">
          <cell r="A14044" t="str">
            <v>826826004</v>
          </cell>
          <cell r="B14044" t="str">
            <v>SPANNHAKEN RECHTS FÜR KLEMM-TROLLEY</v>
          </cell>
          <cell r="C14044">
            <v>0</v>
          </cell>
          <cell r="D14044">
            <v>1.6850000000000001</v>
          </cell>
          <cell r="E14044">
            <v>1.6850000000000001</v>
          </cell>
        </row>
        <row r="14045">
          <cell r="A14045" t="str">
            <v>826826005</v>
          </cell>
          <cell r="B14045" t="str">
            <v>DOPPELSCHENKELFEDER FÜR KLEMM-TROLLEY</v>
          </cell>
          <cell r="C14045">
            <v>0</v>
          </cell>
          <cell r="D14045">
            <v>0.46600000000000003</v>
          </cell>
          <cell r="E14045">
            <v>0.46600000000000003</v>
          </cell>
        </row>
        <row r="14046">
          <cell r="A14046" t="str">
            <v>826826006</v>
          </cell>
          <cell r="B14046" t="str">
            <v>KUNSTSTOFFHÜLSE SPANNBÜGEL FÜR KLEMM-TROLLEY</v>
          </cell>
          <cell r="C14046"/>
          <cell r="D14046"/>
          <cell r="E14046"/>
        </row>
        <row r="14047">
          <cell r="A14047" t="str">
            <v>826826007</v>
          </cell>
          <cell r="B14047" t="str">
            <v>VERLÄNGERUNG TRAVERSE FÜR KLEMM-TROLLEY</v>
          </cell>
          <cell r="C14047">
            <v>0</v>
          </cell>
          <cell r="D14047">
            <v>12.4</v>
          </cell>
          <cell r="E14047">
            <v>12.4</v>
          </cell>
        </row>
        <row r="14048">
          <cell r="A14048" t="str">
            <v>826826009</v>
          </cell>
          <cell r="B14048" t="str">
            <v>GRUNDTRÄGER SCHWEISSTEIL FÜR KLEBCHEMIE-TROLLEY</v>
          </cell>
          <cell r="C14048">
            <v>0</v>
          </cell>
          <cell r="D14048">
            <v>171.29</v>
          </cell>
          <cell r="E14048">
            <v>171.29</v>
          </cell>
        </row>
        <row r="14049">
          <cell r="A14049" t="str">
            <v>826826012</v>
          </cell>
          <cell r="B14049" t="str">
            <v>KANNEN-/KLAPPHALTER FÜR KLEBCHEMIE-TROLLEY</v>
          </cell>
          <cell r="C14049">
            <v>0</v>
          </cell>
          <cell r="D14049">
            <v>21.57</v>
          </cell>
          <cell r="E14049">
            <v>21.57</v>
          </cell>
        </row>
        <row r="14050">
          <cell r="A14050" t="str">
            <v>826826013</v>
          </cell>
          <cell r="B14050" t="str">
            <v>MAGNET-PUFFER FÜR KLEBCHEMIE-TROLLEY</v>
          </cell>
          <cell r="C14050">
            <v>0</v>
          </cell>
          <cell r="D14050">
            <v>1.2</v>
          </cell>
          <cell r="E14050">
            <v>1.2</v>
          </cell>
        </row>
        <row r="14051">
          <cell r="A14051" t="str">
            <v>826826014</v>
          </cell>
          <cell r="B14051" t="str">
            <v>EIMER-HALTER RE/LI-SET FÜR KLEBCHEMIE-TROLLEY</v>
          </cell>
          <cell r="C14051">
            <v>0</v>
          </cell>
          <cell r="D14051">
            <v>115.01</v>
          </cell>
          <cell r="E14051">
            <v>115.01</v>
          </cell>
        </row>
        <row r="14052">
          <cell r="A14052" t="str">
            <v>826826015</v>
          </cell>
          <cell r="B14052" t="str">
            <v>PRALLPLATTE/PUFFER SCHWARZ FÜR KLEBCHEMIE-TROLLEY</v>
          </cell>
          <cell r="C14052">
            <v>0</v>
          </cell>
          <cell r="D14052">
            <v>2.1800000000000002</v>
          </cell>
          <cell r="E14052">
            <v>2.1800000000000002</v>
          </cell>
        </row>
        <row r="14053">
          <cell r="A14053" t="str">
            <v>826826016</v>
          </cell>
          <cell r="B14053" t="str">
            <v>TROLLEY-TRAVERSE FÜR SCHLEICHER-TROLLEY 410920</v>
          </cell>
          <cell r="C14053">
            <v>0</v>
          </cell>
          <cell r="D14053">
            <v>49.5</v>
          </cell>
          <cell r="E14053">
            <v>49.5</v>
          </cell>
        </row>
        <row r="14054">
          <cell r="A14054" t="str">
            <v>826826017</v>
          </cell>
          <cell r="B14054" t="str">
            <v>BEFESTIGUNGSWINKEL GEHÄNGE-TRAV.</v>
          </cell>
          <cell r="C14054">
            <v>0</v>
          </cell>
          <cell r="D14054">
            <v>3.85</v>
          </cell>
          <cell r="E14054">
            <v>3.85</v>
          </cell>
        </row>
        <row r="14055">
          <cell r="A14055" t="str">
            <v>826826018</v>
          </cell>
          <cell r="B14055" t="str">
            <v>FINGERSCHUTZPROFIL FÜR SCHLEICHER-TROLLEY 80 mm</v>
          </cell>
          <cell r="C14055">
            <v>0.25</v>
          </cell>
          <cell r="D14055">
            <v>0.33</v>
          </cell>
          <cell r="E14055">
            <v>0.83</v>
          </cell>
        </row>
        <row r="14056">
          <cell r="A14056" t="str">
            <v>826826019</v>
          </cell>
          <cell r="B14056" t="str">
            <v>ALULEISTE F. FINGERSCHUTZPROFIL F.</v>
          </cell>
          <cell r="C14056">
            <v>3</v>
          </cell>
          <cell r="D14056">
            <v>0.37019200000000002</v>
          </cell>
          <cell r="E14056">
            <v>8.3701919999999994</v>
          </cell>
        </row>
        <row r="14057">
          <cell r="A14057" t="str">
            <v>826826020</v>
          </cell>
          <cell r="B14057" t="str">
            <v>ALUVERBINDUNG F. SCHLEICHER-TROLLEY</v>
          </cell>
          <cell r="C14057">
            <v>0</v>
          </cell>
          <cell r="D14057">
            <v>16.399999999999999</v>
          </cell>
          <cell r="E14057">
            <v>16.399999999999999</v>
          </cell>
        </row>
        <row r="14058">
          <cell r="A14058" t="str">
            <v>826826021</v>
          </cell>
          <cell r="B14058" t="str">
            <v>KUNSTSTOFFRING (DISTANZ)  F. SCHLEICHER-TROLLEY</v>
          </cell>
          <cell r="C14058">
            <v>0</v>
          </cell>
          <cell r="D14058">
            <v>2</v>
          </cell>
          <cell r="E14058">
            <v>2</v>
          </cell>
        </row>
        <row r="14059">
          <cell r="A14059" t="str">
            <v>826826022</v>
          </cell>
          <cell r="B14059" t="str">
            <v>HALBSCHALE V70 SCHWARZ - 1 SATZ RECHTS/LINKS</v>
          </cell>
          <cell r="C14059">
            <v>0</v>
          </cell>
          <cell r="D14059">
            <v>1.98</v>
          </cell>
          <cell r="E14059">
            <v>1.98</v>
          </cell>
        </row>
        <row r="14060">
          <cell r="A14060" t="str">
            <v>826826023</v>
          </cell>
          <cell r="B14060" t="str">
            <v>TRAGROHR AL L=370 FÜR TANDEM SPRITZRAHMEN-TROLLEY</v>
          </cell>
          <cell r="C14060">
            <v>4.25</v>
          </cell>
          <cell r="D14060">
            <v>1.1391545000000001</v>
          </cell>
          <cell r="E14060">
            <v>13.305821166666666</v>
          </cell>
        </row>
        <row r="14061">
          <cell r="A14061" t="str">
            <v>826826024</v>
          </cell>
          <cell r="B14061" t="str">
            <v>VERBINDUNGSROHR AL L=1438 FÜR TANDEM</v>
          </cell>
          <cell r="C14061">
            <v>0</v>
          </cell>
          <cell r="D14061">
            <v>18.5</v>
          </cell>
          <cell r="E14061">
            <v>18.5</v>
          </cell>
        </row>
        <row r="14062">
          <cell r="A14062" t="str">
            <v>826826025</v>
          </cell>
          <cell r="B14062" t="str">
            <v>STOSSSTANGE FÜR TANDEM SPRITZRAHMEN-TROLLEY -</v>
          </cell>
          <cell r="C14062">
            <v>0</v>
          </cell>
          <cell r="D14062">
            <v>6.65</v>
          </cell>
          <cell r="E14062">
            <v>6.65</v>
          </cell>
        </row>
        <row r="14063">
          <cell r="A14063" t="str">
            <v>826826026</v>
          </cell>
          <cell r="B14063" t="str">
            <v>AUFNAHMEBLECH FÜR SPRITZRAHMEN - 6100148956</v>
          </cell>
          <cell r="C14063">
            <v>0</v>
          </cell>
          <cell r="D14063">
            <v>2.1</v>
          </cell>
          <cell r="E14063">
            <v>2.1</v>
          </cell>
        </row>
        <row r="14064">
          <cell r="A14064" t="str">
            <v>826826027</v>
          </cell>
          <cell r="B14064" t="str">
            <v>TROLLEY-TRAVERSE 409250</v>
          </cell>
          <cell r="C14064"/>
          <cell r="D14064">
            <v>33.1</v>
          </cell>
          <cell r="E14064">
            <v>33.1</v>
          </cell>
        </row>
        <row r="14065">
          <cell r="A14065" t="str">
            <v>826826028</v>
          </cell>
          <cell r="B14065" t="str">
            <v>BEFESTIGUNGSWINKEL GEHÄNGE-TRAVERSE 409250</v>
          </cell>
          <cell r="C14065"/>
          <cell r="D14065">
            <v>5.8</v>
          </cell>
          <cell r="E14065">
            <v>5.8</v>
          </cell>
        </row>
        <row r="14066">
          <cell r="A14066" t="str">
            <v>826826029</v>
          </cell>
          <cell r="B14066" t="str">
            <v>KNOTENBLECH FÜR SPRITZRAHMEN</v>
          </cell>
          <cell r="C14066">
            <v>0</v>
          </cell>
          <cell r="D14066">
            <v>6.3</v>
          </cell>
          <cell r="E14066">
            <v>6.3</v>
          </cell>
        </row>
        <row r="14067">
          <cell r="A14067" t="str">
            <v>826826030</v>
          </cell>
          <cell r="B14067" t="str">
            <v>TROLLEY-TRAVERSE FÜR SCHLEICHER-TROLLEY 412190</v>
          </cell>
          <cell r="C14067">
            <v>0</v>
          </cell>
          <cell r="D14067">
            <v>24.55</v>
          </cell>
          <cell r="E14067">
            <v>24.55</v>
          </cell>
        </row>
        <row r="14068">
          <cell r="A14068" t="str">
            <v>826826031</v>
          </cell>
          <cell r="B14068" t="str">
            <v>TROLLEY-TRAVERSE FÜR SCHLEICHER-TROLLEY</v>
          </cell>
          <cell r="C14068"/>
          <cell r="D14068">
            <v>24.55</v>
          </cell>
          <cell r="E14068">
            <v>24.55</v>
          </cell>
        </row>
        <row r="14069">
          <cell r="A14069" t="str">
            <v>826826032</v>
          </cell>
          <cell r="B14069" t="str">
            <v>AUFNAHME FÜR LATTENROST-TROLLEY</v>
          </cell>
          <cell r="C14069">
            <v>0</v>
          </cell>
          <cell r="D14069">
            <v>23.5</v>
          </cell>
          <cell r="E14069">
            <v>23.5</v>
          </cell>
        </row>
        <row r="14070">
          <cell r="A14070" t="str">
            <v>826826033</v>
          </cell>
          <cell r="B14070" t="str">
            <v>AUFNAHME D=40</v>
          </cell>
          <cell r="C14070">
            <v>0</v>
          </cell>
          <cell r="D14070">
            <v>5.8</v>
          </cell>
          <cell r="E14070">
            <v>5.8</v>
          </cell>
        </row>
        <row r="14071">
          <cell r="A14071" t="str">
            <v>826826034</v>
          </cell>
          <cell r="B14071" t="str">
            <v>AUFNAHME D=70</v>
          </cell>
          <cell r="C14071">
            <v>0</v>
          </cell>
          <cell r="D14071">
            <v>8.5</v>
          </cell>
          <cell r="E14071">
            <v>8.5</v>
          </cell>
        </row>
        <row r="14072">
          <cell r="A14072" t="str">
            <v>826826035</v>
          </cell>
          <cell r="B14072" t="str">
            <v>GABELKOPF KPL.</v>
          </cell>
          <cell r="C14072">
            <v>0</v>
          </cell>
          <cell r="D14072">
            <v>24.9</v>
          </cell>
          <cell r="E14072">
            <v>24.9</v>
          </cell>
        </row>
        <row r="14073">
          <cell r="A14073" t="str">
            <v>826826036</v>
          </cell>
          <cell r="B14073" t="str">
            <v>TRAVERSE KPL.</v>
          </cell>
          <cell r="C14073">
            <v>0</v>
          </cell>
          <cell r="D14073">
            <v>26.5</v>
          </cell>
          <cell r="E14073">
            <v>26.5</v>
          </cell>
        </row>
        <row r="14074">
          <cell r="A14074" t="str">
            <v>826826037</v>
          </cell>
          <cell r="B14074" t="str">
            <v>ABLAGE RAHMENTRÄGER AUS MAKROLON GP clear 099</v>
          </cell>
          <cell r="C14074">
            <v>0</v>
          </cell>
          <cell r="D14074">
            <v>27.9</v>
          </cell>
          <cell r="E14074">
            <v>27.9</v>
          </cell>
        </row>
        <row r="14075">
          <cell r="A14075" t="str">
            <v>826826039</v>
          </cell>
          <cell r="B14075" t="str">
            <v>GUMMIAUFLAGE FÜR LATTENROST-TROLLEY</v>
          </cell>
          <cell r="C14075">
            <v>0</v>
          </cell>
          <cell r="D14075">
            <v>7.75</v>
          </cell>
          <cell r="E14075">
            <v>7.75</v>
          </cell>
        </row>
        <row r="14076">
          <cell r="A14076" t="str">
            <v>826826040</v>
          </cell>
          <cell r="B14076" t="str">
            <v>TROLLEY-TRAVERSE FÜR SCHLEICHER-TROLLEY 412840</v>
          </cell>
          <cell r="C14076">
            <v>0</v>
          </cell>
          <cell r="D14076">
            <v>0</v>
          </cell>
          <cell r="E14076">
            <v>0</v>
          </cell>
        </row>
        <row r="14077">
          <cell r="A14077" t="str">
            <v>826826041</v>
          </cell>
          <cell r="B14077" t="str">
            <v>TRAVERSE-TRAGROHR FÜR PWO-TROLLEY</v>
          </cell>
          <cell r="C14077">
            <v>0</v>
          </cell>
          <cell r="D14077">
            <v>58.9</v>
          </cell>
          <cell r="E14077">
            <v>58.9</v>
          </cell>
        </row>
        <row r="14078">
          <cell r="A14078" t="str">
            <v>826826042</v>
          </cell>
          <cell r="B14078" t="str">
            <v>CCB-AUFNAHME FÜR PWO-TROLLEY - SCHWEISSTEIL</v>
          </cell>
          <cell r="C14078">
            <v>0</v>
          </cell>
          <cell r="D14078">
            <v>250</v>
          </cell>
          <cell r="E14078">
            <v>250</v>
          </cell>
        </row>
        <row r="14079">
          <cell r="A14079" t="str">
            <v>826826043</v>
          </cell>
          <cell r="B14079" t="str">
            <v>LAGER SPERRHAKEN FÜR PWO-TROLLEY</v>
          </cell>
          <cell r="C14079">
            <v>0</v>
          </cell>
          <cell r="D14079">
            <v>7.15</v>
          </cell>
          <cell r="E14079">
            <v>7.15</v>
          </cell>
        </row>
        <row r="14080">
          <cell r="A14080" t="str">
            <v>826826044</v>
          </cell>
          <cell r="B14080" t="str">
            <v>SPERRHAKEN FÜR PWO-TROLLEY - SCHWEISSTEIL</v>
          </cell>
          <cell r="C14080">
            <v>0</v>
          </cell>
          <cell r="D14080">
            <v>10.5</v>
          </cell>
          <cell r="E14080">
            <v>10.5</v>
          </cell>
        </row>
        <row r="14081">
          <cell r="A14081" t="str">
            <v>826826045</v>
          </cell>
          <cell r="B14081" t="str">
            <v>HÜLSE CCB-TRÄGER FÜR PWO-TROLLEY</v>
          </cell>
          <cell r="C14081">
            <v>0</v>
          </cell>
          <cell r="D14081">
            <v>19</v>
          </cell>
          <cell r="E14081">
            <v>19</v>
          </cell>
        </row>
        <row r="14082">
          <cell r="A14082" t="str">
            <v>826826046</v>
          </cell>
          <cell r="B14082" t="str">
            <v>TROLLEY-TRAVERSE FÜR SCHLEICHER-TROLLEY 412850</v>
          </cell>
          <cell r="C14082">
            <v>0</v>
          </cell>
          <cell r="D14082">
            <v>45.5</v>
          </cell>
          <cell r="E14082">
            <v>45.5</v>
          </cell>
        </row>
        <row r="14083">
          <cell r="A14083" t="str">
            <v>826826047</v>
          </cell>
          <cell r="B14083" t="str">
            <v>BÜGEL - TRÄGERBLECH ZUR LEDERABSTÜTZUNG</v>
          </cell>
          <cell r="C14083"/>
          <cell r="D14083"/>
          <cell r="E14083"/>
        </row>
        <row r="14084">
          <cell r="A14084" t="str">
            <v>826826048</v>
          </cell>
          <cell r="B14084" t="str">
            <v>TRÄGERBLECH FÜR LEDER</v>
          </cell>
          <cell r="C14084"/>
          <cell r="D14084"/>
          <cell r="E14084"/>
        </row>
        <row r="14085">
          <cell r="A14085" t="str">
            <v>826826050</v>
          </cell>
          <cell r="B14085" t="str">
            <v>TRAGROHR</v>
          </cell>
          <cell r="C14085">
            <v>0</v>
          </cell>
          <cell r="D14085">
            <v>5.5</v>
          </cell>
          <cell r="E14085">
            <v>5.5</v>
          </cell>
        </row>
        <row r="14086">
          <cell r="A14086" t="str">
            <v>826826051</v>
          </cell>
          <cell r="B14086" t="str">
            <v>PRALLPLATTE / PUFFER SCHWARZ FÜR WARENTRÄGER</v>
          </cell>
          <cell r="C14086">
            <v>0</v>
          </cell>
          <cell r="D14086">
            <v>7</v>
          </cell>
          <cell r="E14086">
            <v>7</v>
          </cell>
        </row>
        <row r="14087">
          <cell r="A14087" t="str">
            <v>826826052</v>
          </cell>
          <cell r="B14087" t="str">
            <v>TRAGROHR FÜR RG 37180X60 FÜR WARENTRÄGER</v>
          </cell>
          <cell r="C14087">
            <v>0</v>
          </cell>
          <cell r="D14087">
            <v>42.1</v>
          </cell>
          <cell r="E14087">
            <v>42.1</v>
          </cell>
        </row>
        <row r="14088">
          <cell r="A14088" t="str">
            <v>826826053</v>
          </cell>
          <cell r="B14088" t="str">
            <v>AIRBAG - STÜTZE</v>
          </cell>
          <cell r="C14088"/>
          <cell r="D14088"/>
          <cell r="E14088"/>
        </row>
        <row r="14089">
          <cell r="A14089" t="str">
            <v>826826054</v>
          </cell>
          <cell r="B14089" t="str">
            <v>TRAVERSENHALTERUNG FÜR KARTONTRANSPORT-TROLLEY</v>
          </cell>
          <cell r="C14089">
            <v>0</v>
          </cell>
          <cell r="D14089">
            <v>4.4000000000000004</v>
          </cell>
          <cell r="E14089">
            <v>4.4000000000000004</v>
          </cell>
        </row>
        <row r="14090">
          <cell r="A14090" t="str">
            <v>826826055</v>
          </cell>
          <cell r="B14090" t="str">
            <v>VIERKANT-TRAVERSE FÜR KARTONTRANSPORT-TROLLEY</v>
          </cell>
          <cell r="C14090">
            <v>0</v>
          </cell>
          <cell r="D14090">
            <v>22</v>
          </cell>
          <cell r="E14090">
            <v>22</v>
          </cell>
        </row>
        <row r="14091">
          <cell r="A14091" t="str">
            <v>826826056</v>
          </cell>
          <cell r="B14091" t="str">
            <v>SEITENHALTER FÜR KARTONTRANSPORT-TROLLEY</v>
          </cell>
          <cell r="C14091">
            <v>0</v>
          </cell>
          <cell r="D14091">
            <v>5.4</v>
          </cell>
          <cell r="E14091">
            <v>5.4</v>
          </cell>
        </row>
        <row r="14092">
          <cell r="A14092" t="str">
            <v>826826057</v>
          </cell>
          <cell r="B14092" t="str">
            <v>RÖLLCHENLEISTENHALTER FÜR KARTONTRANSPORT-TROLLEY</v>
          </cell>
          <cell r="C14092">
            <v>0</v>
          </cell>
          <cell r="D14092">
            <v>6.8</v>
          </cell>
          <cell r="E14092">
            <v>6.8</v>
          </cell>
        </row>
        <row r="14093">
          <cell r="A14093" t="str">
            <v>826826058</v>
          </cell>
          <cell r="B14093" t="str">
            <v>RÖLLCHENLEISTE N33 /514/S=23/AE</v>
          </cell>
          <cell r="C14093"/>
          <cell r="D14093"/>
          <cell r="E14093"/>
        </row>
        <row r="14094">
          <cell r="A14094" t="str">
            <v>826826059</v>
          </cell>
          <cell r="B14094" t="str">
            <v>Tragrohr FÜR COCKPIT-TROLLEY</v>
          </cell>
          <cell r="C14094">
            <v>0</v>
          </cell>
          <cell r="D14094">
            <v>10.55</v>
          </cell>
          <cell r="E14094">
            <v>10.55</v>
          </cell>
        </row>
        <row r="14095">
          <cell r="A14095" t="str">
            <v>826826060</v>
          </cell>
          <cell r="B14095" t="str">
            <v>HÄNGEPLATTE KPL. FÜR COCKPIT-TROLLEY</v>
          </cell>
          <cell r="C14095">
            <v>0</v>
          </cell>
          <cell r="D14095">
            <v>24</v>
          </cell>
          <cell r="E14095">
            <v>24</v>
          </cell>
        </row>
        <row r="14096">
          <cell r="A14096" t="str">
            <v>826826061</v>
          </cell>
          <cell r="B14096" t="str">
            <v>VERBINDUNGSPLATTE FÜR COCKPIT-TROLLEY</v>
          </cell>
          <cell r="C14096">
            <v>0</v>
          </cell>
          <cell r="D14096">
            <v>4.7322580645161283</v>
          </cell>
          <cell r="E14096">
            <v>4.7322580645161283</v>
          </cell>
        </row>
        <row r="14097">
          <cell r="A14097" t="str">
            <v>826826062</v>
          </cell>
          <cell r="B14097" t="str">
            <v>VERRIEGLER FÜR COCKPIT-TROLLEY</v>
          </cell>
          <cell r="C14097">
            <v>0</v>
          </cell>
          <cell r="D14097">
            <v>70.5</v>
          </cell>
          <cell r="E14097">
            <v>70.5</v>
          </cell>
        </row>
        <row r="14098">
          <cell r="A14098" t="str">
            <v>826826063</v>
          </cell>
          <cell r="B14098" t="str">
            <v>DREHPLATTE FÜR COCKPIT-TROLLEY</v>
          </cell>
          <cell r="C14098"/>
          <cell r="D14098"/>
          <cell r="E14098"/>
        </row>
        <row r="14099">
          <cell r="A14099" t="str">
            <v>826826064</v>
          </cell>
          <cell r="B14099" t="str">
            <v>HALTERPLATTE FÜR COCKPIT-TROLLEY</v>
          </cell>
          <cell r="C14099"/>
          <cell r="D14099"/>
          <cell r="E14099"/>
        </row>
        <row r="14100">
          <cell r="A14100" t="str">
            <v>826826065</v>
          </cell>
          <cell r="B14100" t="str">
            <v>WELLE FÜR COCKPIT-TROLLEY</v>
          </cell>
          <cell r="C14100"/>
          <cell r="D14100"/>
          <cell r="E14100"/>
        </row>
        <row r="14101">
          <cell r="A14101" t="str">
            <v>826826066</v>
          </cell>
          <cell r="B14101" t="str">
            <v>COCKPIT-GEHÄUSE FÜR COCKPIT-TROLLEY RECHTS</v>
          </cell>
          <cell r="C14101">
            <v>0</v>
          </cell>
          <cell r="D14101">
            <v>0</v>
          </cell>
          <cell r="E14101">
            <v>0</v>
          </cell>
        </row>
        <row r="14102">
          <cell r="A14102" t="str">
            <v>826826067</v>
          </cell>
          <cell r="B14102" t="str">
            <v>WINKELBEFESTIGUNG FÜR COCKPIT-TROLLEY</v>
          </cell>
          <cell r="C14102"/>
          <cell r="D14102"/>
          <cell r="E14102"/>
        </row>
        <row r="14103">
          <cell r="A14103" t="str">
            <v>826826068</v>
          </cell>
          <cell r="B14103" t="str">
            <v>PRALLPLATTE/PUFFER FÜR COCKPIT-TROLLEY</v>
          </cell>
          <cell r="C14103">
            <v>0</v>
          </cell>
          <cell r="D14103">
            <v>38.9</v>
          </cell>
          <cell r="E14103">
            <v>38.9</v>
          </cell>
        </row>
        <row r="14104">
          <cell r="A14104" t="str">
            <v>826826069</v>
          </cell>
          <cell r="B14104" t="str">
            <v>COCKPIT-GEHÄUSE FÜR COCKPIT-TROLLEY LINKS</v>
          </cell>
          <cell r="C14104">
            <v>0</v>
          </cell>
          <cell r="D14104">
            <v>0.01</v>
          </cell>
          <cell r="E14104">
            <v>0.01</v>
          </cell>
        </row>
        <row r="14105">
          <cell r="A14105" t="str">
            <v>826826070</v>
          </cell>
          <cell r="B14105" t="str">
            <v>TRÄGER GESCHWEISST FÜR DRUCKBLECK-TROLLEY</v>
          </cell>
          <cell r="C14105">
            <v>0</v>
          </cell>
          <cell r="D14105">
            <v>55.2</v>
          </cell>
          <cell r="E14105">
            <v>55.2</v>
          </cell>
        </row>
        <row r="14106">
          <cell r="A14106" t="str">
            <v>826826071</v>
          </cell>
          <cell r="B14106" t="str">
            <v>KLEMMBACKE FÜR DRUCKPLATTEN</v>
          </cell>
          <cell r="C14106">
            <v>0</v>
          </cell>
          <cell r="D14106">
            <v>36</v>
          </cell>
          <cell r="E14106">
            <v>36</v>
          </cell>
        </row>
        <row r="14107">
          <cell r="A14107" t="str">
            <v>826826072</v>
          </cell>
          <cell r="B14107" t="str">
            <v>ANSCHLAG GESCHWEISST FÜR DRUCKPLATTEN TROLLEY</v>
          </cell>
          <cell r="C14107">
            <v>0</v>
          </cell>
          <cell r="D14107">
            <v>15.95</v>
          </cell>
          <cell r="E14107">
            <v>15.95</v>
          </cell>
        </row>
        <row r="14108">
          <cell r="A14108" t="str">
            <v>826826073</v>
          </cell>
          <cell r="B14108" t="str">
            <v>STOSSDÄMPFER 128X50X8 MM FÜR TROLLEY</v>
          </cell>
          <cell r="C14108">
            <v>0</v>
          </cell>
          <cell r="D14108">
            <v>5.4212121212121209</v>
          </cell>
          <cell r="E14108">
            <v>5.4212121212121209</v>
          </cell>
        </row>
        <row r="14109">
          <cell r="A14109" t="str">
            <v>826826074</v>
          </cell>
          <cell r="B14109" t="str">
            <v>TRÄGERHALTER FÜR DRUCKBLECK-TROLLEY</v>
          </cell>
          <cell r="C14109">
            <v>0</v>
          </cell>
          <cell r="D14109">
            <v>4.4000000000000004</v>
          </cell>
          <cell r="E14109">
            <v>4.4000000000000004</v>
          </cell>
        </row>
        <row r="14110">
          <cell r="A14110" t="str">
            <v>826826075</v>
          </cell>
          <cell r="B14110" t="str">
            <v>TRAGROHR FÜR RT4</v>
          </cell>
          <cell r="C14110">
            <v>0</v>
          </cell>
          <cell r="D14110">
            <v>10</v>
          </cell>
          <cell r="E14110">
            <v>10</v>
          </cell>
        </row>
        <row r="14111">
          <cell r="A14111" t="str">
            <v>826826076</v>
          </cell>
          <cell r="B14111" t="str">
            <v>TANDEM-TRAVERSE FÜR TT30/RT</v>
          </cell>
          <cell r="C14111">
            <v>0</v>
          </cell>
          <cell r="D14111">
            <v>15.75</v>
          </cell>
          <cell r="E14111">
            <v>15.75</v>
          </cell>
        </row>
        <row r="14112">
          <cell r="A14112" t="str">
            <v>826826077</v>
          </cell>
          <cell r="B14112" t="str">
            <v>WELLE TT 30/RT</v>
          </cell>
          <cell r="C14112">
            <v>0</v>
          </cell>
          <cell r="D14112">
            <v>15.1</v>
          </cell>
          <cell r="E14112">
            <v>15.1</v>
          </cell>
        </row>
        <row r="14113">
          <cell r="A14113" t="str">
            <v>826826078</v>
          </cell>
          <cell r="B14113" t="str">
            <v>HALTEBLECH RÖLLCHENLEISTE FÜR RT</v>
          </cell>
          <cell r="C14113">
            <v>0</v>
          </cell>
          <cell r="D14113">
            <v>6.85</v>
          </cell>
          <cell r="E14113">
            <v>6.85</v>
          </cell>
        </row>
        <row r="14114">
          <cell r="A14114" t="str">
            <v>826826079</v>
          </cell>
          <cell r="B14114" t="str">
            <v>PROFILLEISTE FÜR RT4</v>
          </cell>
          <cell r="C14114">
            <v>0.25</v>
          </cell>
          <cell r="D14114">
            <v>2.4</v>
          </cell>
          <cell r="E14114">
            <v>2.65</v>
          </cell>
        </row>
        <row r="14115">
          <cell r="A14115" t="str">
            <v>826826080</v>
          </cell>
          <cell r="B14115" t="str">
            <v>GLEITLAGER FÜR RT4</v>
          </cell>
          <cell r="C14115">
            <v>0</v>
          </cell>
          <cell r="D14115">
            <v>15.4</v>
          </cell>
          <cell r="E14115">
            <v>15.4</v>
          </cell>
        </row>
        <row r="14116">
          <cell r="A14116" t="str">
            <v>826826081</v>
          </cell>
          <cell r="B14116" t="str">
            <v>ROHR TRAVERSE FÜR RT4</v>
          </cell>
          <cell r="C14116">
            <v>0</v>
          </cell>
          <cell r="D14116">
            <v>9.15</v>
          </cell>
          <cell r="E14116">
            <v>9.15</v>
          </cell>
        </row>
        <row r="14117">
          <cell r="A14117" t="str">
            <v>826826082</v>
          </cell>
          <cell r="B14117" t="str">
            <v>ROHRRAHMEN FÜR RT4</v>
          </cell>
          <cell r="C14117">
            <v>0</v>
          </cell>
          <cell r="D14117">
            <v>90.02</v>
          </cell>
          <cell r="E14117">
            <v>90.02</v>
          </cell>
        </row>
        <row r="14118">
          <cell r="A14118" t="str">
            <v>826826083</v>
          </cell>
          <cell r="B14118" t="str">
            <v>RAHMENSTREBE FÜR RT4</v>
          </cell>
          <cell r="C14118">
            <v>0</v>
          </cell>
          <cell r="D14118">
            <v>4.76</v>
          </cell>
          <cell r="E14118">
            <v>4.76</v>
          </cell>
        </row>
        <row r="14119">
          <cell r="A14119" t="str">
            <v>826826084</v>
          </cell>
          <cell r="B14119" t="str">
            <v>ROHRRAHMEN GESCHWEISST FÜR RT3</v>
          </cell>
          <cell r="C14119">
            <v>0</v>
          </cell>
          <cell r="D14119">
            <v>70</v>
          </cell>
          <cell r="E14119">
            <v>70</v>
          </cell>
        </row>
        <row r="14120">
          <cell r="A14120" t="str">
            <v>826826085</v>
          </cell>
          <cell r="B14120" t="str">
            <v>ABLAGEBLECH FÜR RT3</v>
          </cell>
          <cell r="C14120">
            <v>0</v>
          </cell>
          <cell r="D14120">
            <v>35</v>
          </cell>
          <cell r="E14120">
            <v>35</v>
          </cell>
        </row>
        <row r="14121">
          <cell r="A14121" t="str">
            <v>826826086</v>
          </cell>
          <cell r="B14121" t="str">
            <v>RAHMENSTREBE FÜR RT3</v>
          </cell>
          <cell r="C14121">
            <v>0</v>
          </cell>
          <cell r="D14121">
            <v>7.5</v>
          </cell>
          <cell r="E14121">
            <v>7.5</v>
          </cell>
        </row>
        <row r="14122">
          <cell r="A14122" t="str">
            <v>826826087</v>
          </cell>
          <cell r="B14122" t="str">
            <v>ZUSATZ-ABLAGEBLECH FÜR RT3</v>
          </cell>
          <cell r="C14122">
            <v>0</v>
          </cell>
          <cell r="D14122">
            <v>37</v>
          </cell>
          <cell r="E14122">
            <v>37</v>
          </cell>
        </row>
        <row r="14123">
          <cell r="A14123" t="str">
            <v>826826088</v>
          </cell>
          <cell r="B14123" t="str">
            <v>TROLLEY-TRAVERSE FÜR CQT-TROLLEY</v>
          </cell>
          <cell r="C14123">
            <v>0</v>
          </cell>
          <cell r="D14123">
            <v>240</v>
          </cell>
          <cell r="E14123">
            <v>240</v>
          </cell>
        </row>
        <row r="14124">
          <cell r="A14124" t="str">
            <v>826826089</v>
          </cell>
          <cell r="B14124" t="str">
            <v>TRÄGERHALTERUNG FÜR CQT-TROLLEY</v>
          </cell>
          <cell r="C14124">
            <v>0</v>
          </cell>
          <cell r="D14124">
            <v>70.8</v>
          </cell>
          <cell r="E14124">
            <v>70.8</v>
          </cell>
        </row>
        <row r="14125">
          <cell r="A14125" t="str">
            <v>826826089_1</v>
          </cell>
          <cell r="B14125" t="str">
            <v>Aufnahme- und Fixierplatte für Trägerhalterung CQT</v>
          </cell>
          <cell r="C14125">
            <v>0</v>
          </cell>
          <cell r="D14125">
            <v>0</v>
          </cell>
          <cell r="E14125">
            <v>0</v>
          </cell>
        </row>
        <row r="14126">
          <cell r="A14126" t="str">
            <v>826826089_2</v>
          </cell>
          <cell r="B14126" t="str">
            <v>Trägerrohr für Trägerhalterung CQT-Trolley</v>
          </cell>
          <cell r="C14126">
            <v>0</v>
          </cell>
          <cell r="D14126">
            <v>0</v>
          </cell>
          <cell r="E14126">
            <v>0</v>
          </cell>
        </row>
        <row r="14127">
          <cell r="A14127" t="str">
            <v>826826089_3</v>
          </cell>
          <cell r="B14127" t="str">
            <v>Puffer- und Stützblech für Trägerhalterung CQT-Tro</v>
          </cell>
          <cell r="C14127">
            <v>0</v>
          </cell>
          <cell r="D14127">
            <v>0</v>
          </cell>
          <cell r="E14127">
            <v>0</v>
          </cell>
        </row>
        <row r="14128">
          <cell r="A14128" t="str">
            <v>826826090</v>
          </cell>
          <cell r="B14128" t="str">
            <v>AUFHÄNGEHAKEN FÜR CQT-TROLLEY</v>
          </cell>
          <cell r="C14128">
            <v>0</v>
          </cell>
          <cell r="D14128">
            <v>9.1563852813852815</v>
          </cell>
          <cell r="E14128">
            <v>9.1563852813852815</v>
          </cell>
        </row>
        <row r="14129">
          <cell r="A14129" t="str">
            <v>826826091</v>
          </cell>
          <cell r="B14129" t="str">
            <v>TRANSPONDER-PLATTE FÜR CQT-TROLLEY</v>
          </cell>
          <cell r="C14129">
            <v>0</v>
          </cell>
          <cell r="D14129">
            <v>4.923891625615763</v>
          </cell>
          <cell r="E14129">
            <v>4.923891625615763</v>
          </cell>
        </row>
        <row r="14130">
          <cell r="A14130" t="str">
            <v>826826092</v>
          </cell>
          <cell r="B14130" t="str">
            <v>PUFFER FÜR CQT-TROLLEY</v>
          </cell>
          <cell r="C14130">
            <v>0</v>
          </cell>
          <cell r="D14130">
            <v>5.4</v>
          </cell>
          <cell r="E14130">
            <v>5.4</v>
          </cell>
        </row>
        <row r="14131">
          <cell r="A14131" t="str">
            <v>826826093</v>
          </cell>
          <cell r="B14131" t="str">
            <v>VERRIEGELUNG FÜR CQT-TROLLEY</v>
          </cell>
          <cell r="C14131">
            <v>0</v>
          </cell>
          <cell r="D14131">
            <v>9.98</v>
          </cell>
          <cell r="E14131">
            <v>9.98</v>
          </cell>
        </row>
        <row r="14132">
          <cell r="A14132" t="str">
            <v>826826094</v>
          </cell>
          <cell r="B14132" t="str">
            <v>LEISTE KLEMMBACKE</v>
          </cell>
          <cell r="C14132">
            <v>0</v>
          </cell>
          <cell r="D14132">
            <v>17.95</v>
          </cell>
          <cell r="E14132">
            <v>17.95</v>
          </cell>
        </row>
        <row r="14133">
          <cell r="A14133" t="str">
            <v>826826095</v>
          </cell>
          <cell r="B14133" t="str">
            <v>ANSCHLAG</v>
          </cell>
          <cell r="C14133">
            <v>0</v>
          </cell>
          <cell r="D14133">
            <v>5.8</v>
          </cell>
          <cell r="E14133">
            <v>5.8</v>
          </cell>
        </row>
        <row r="14134">
          <cell r="A14134" t="str">
            <v>826826096</v>
          </cell>
          <cell r="B14134" t="str">
            <v>C-SCHIENE KLEMMBACKE</v>
          </cell>
          <cell r="C14134">
            <v>2.5</v>
          </cell>
          <cell r="D14134">
            <v>7.7</v>
          </cell>
          <cell r="E14134">
            <v>10.199999999999999</v>
          </cell>
        </row>
        <row r="14135">
          <cell r="A14135" t="str">
            <v>826826097</v>
          </cell>
          <cell r="B14135" t="str">
            <v>ANSCHLAG HINTEN</v>
          </cell>
          <cell r="C14135"/>
          <cell r="D14135"/>
          <cell r="E14135"/>
        </row>
        <row r="14136">
          <cell r="A14136" t="str">
            <v>826826098</v>
          </cell>
          <cell r="B14136" t="str">
            <v>SCHENKELFEDER</v>
          </cell>
          <cell r="C14136">
            <v>0</v>
          </cell>
          <cell r="D14136">
            <v>7.15</v>
          </cell>
          <cell r="E14136">
            <v>7.15</v>
          </cell>
        </row>
        <row r="14137">
          <cell r="A14137" t="str">
            <v>826826099</v>
          </cell>
          <cell r="B14137" t="str">
            <v>ANSCHLAG</v>
          </cell>
          <cell r="C14137">
            <v>0</v>
          </cell>
          <cell r="D14137">
            <v>3.1</v>
          </cell>
          <cell r="E14137">
            <v>3.1</v>
          </cell>
        </row>
        <row r="14138">
          <cell r="A14138" t="str">
            <v>826826100</v>
          </cell>
          <cell r="B14138" t="str">
            <v>L-PROFIL BLECHVERSTEIFUNG CQT-TROLLEY</v>
          </cell>
          <cell r="C14138"/>
          <cell r="D14138"/>
          <cell r="E14138"/>
        </row>
        <row r="14139">
          <cell r="A14139" t="str">
            <v>826826101</v>
          </cell>
          <cell r="B14139" t="str">
            <v>STOSSDÄMPFER</v>
          </cell>
          <cell r="C14139"/>
          <cell r="D14139"/>
          <cell r="E14139"/>
        </row>
        <row r="14140">
          <cell r="A14140" t="str">
            <v>826826102</v>
          </cell>
          <cell r="B14140" t="str">
            <v>TRAGROHR FÜR GALVANIKTEILE-TROLLEY</v>
          </cell>
          <cell r="C14140">
            <v>0</v>
          </cell>
          <cell r="D14140">
            <v>10</v>
          </cell>
          <cell r="E14140">
            <v>10</v>
          </cell>
        </row>
        <row r="14141">
          <cell r="A14141" t="str">
            <v>826826103</v>
          </cell>
          <cell r="B14141" t="str">
            <v xml:space="preserve">TRAVERSEN-EINSATZ FÜR AUFNAHME V60 </v>
          </cell>
          <cell r="C14141">
            <v>0</v>
          </cell>
          <cell r="D14141">
            <v>25</v>
          </cell>
          <cell r="E14141">
            <v>25</v>
          </cell>
        </row>
        <row r="14142">
          <cell r="A14142" t="str">
            <v>826826104</v>
          </cell>
          <cell r="B14142" t="str">
            <v>Halterung für Trolleygehänge Pos.3</v>
          </cell>
          <cell r="C14142">
            <v>0</v>
          </cell>
          <cell r="D14142">
            <v>0</v>
          </cell>
          <cell r="E14142">
            <v>0</v>
          </cell>
        </row>
        <row r="14143">
          <cell r="A14143" t="str">
            <v>826826105</v>
          </cell>
          <cell r="B14143" t="str">
            <v>Anschlagwinkel</v>
          </cell>
          <cell r="C14143">
            <v>0</v>
          </cell>
          <cell r="D14143">
            <v>7.75</v>
          </cell>
          <cell r="E14143">
            <v>7.75</v>
          </cell>
        </row>
        <row r="14144">
          <cell r="A14144" t="str">
            <v>826826106</v>
          </cell>
          <cell r="B14144" t="str">
            <v>Befestigungszylinder</v>
          </cell>
          <cell r="C14144">
            <v>0</v>
          </cell>
          <cell r="D14144">
            <v>14.3</v>
          </cell>
          <cell r="E14144">
            <v>14.3</v>
          </cell>
        </row>
        <row r="14145">
          <cell r="A14145" t="str">
            <v>826832001</v>
          </cell>
          <cell r="B14145" t="str">
            <v>GRAMMER-TROLLEY TYP 1, KPL.</v>
          </cell>
          <cell r="C14145">
            <v>17.25</v>
          </cell>
          <cell r="D14145">
            <v>138.72615978710141</v>
          </cell>
          <cell r="E14145">
            <v>155.97615978710141</v>
          </cell>
        </row>
        <row r="14146">
          <cell r="A14146" t="str">
            <v>826832002</v>
          </cell>
          <cell r="B14146" t="str">
            <v>GRAMMER-TROLLEY TYP 2, KPL.</v>
          </cell>
          <cell r="C14146">
            <v>24.749999999999996</v>
          </cell>
          <cell r="D14146">
            <v>228.42005978710139</v>
          </cell>
          <cell r="E14146">
            <v>253.17005978710139</v>
          </cell>
        </row>
        <row r="14147">
          <cell r="A14147" t="str">
            <v>826832003</v>
          </cell>
          <cell r="B14147" t="str">
            <v>GRAMMER-TROLLEY FÜR SÄCKE, KPL.</v>
          </cell>
          <cell r="C14147">
            <v>17.25</v>
          </cell>
          <cell r="D14147">
            <v>300.29415978710142</v>
          </cell>
          <cell r="E14147">
            <v>317.54415978710142</v>
          </cell>
        </row>
        <row r="14148">
          <cell r="A14148" t="str">
            <v>826832004</v>
          </cell>
          <cell r="B14148" t="str">
            <v>GELENKTROLLEY MIT AUFNAHME FÜR LÜFTERRAD</v>
          </cell>
          <cell r="C14148">
            <v>25.75</v>
          </cell>
          <cell r="D14148">
            <v>187.83514722939745</v>
          </cell>
          <cell r="E14148">
            <v>234.41848056273079</v>
          </cell>
        </row>
        <row r="14149">
          <cell r="A14149" t="str">
            <v>826832005</v>
          </cell>
          <cell r="B14149" t="str">
            <v>GRAMMER-TROLLEY II TYP 1, KPL.</v>
          </cell>
          <cell r="C14149">
            <v>17.5</v>
          </cell>
          <cell r="D14149">
            <v>151.26835978710139</v>
          </cell>
          <cell r="E14149">
            <v>168.76835978710139</v>
          </cell>
        </row>
        <row r="14150">
          <cell r="A14150" t="str">
            <v>826832006</v>
          </cell>
          <cell r="B14150" t="str">
            <v>GRAMMER-TROLLEY II TYP 2, KPL.</v>
          </cell>
          <cell r="C14150">
            <v>24.999999999999996</v>
          </cell>
          <cell r="D14150">
            <v>192.37855978710141</v>
          </cell>
          <cell r="E14150">
            <v>217.37855978710141</v>
          </cell>
        </row>
        <row r="14151">
          <cell r="A14151" t="str">
            <v>826832007</v>
          </cell>
          <cell r="B14151" t="str">
            <v>GRAMMER-TROLLEY II FÜR SÄCKE, KPL.</v>
          </cell>
          <cell r="C14151">
            <v>17.5</v>
          </cell>
          <cell r="D14151">
            <v>349.83315978710141</v>
          </cell>
          <cell r="E14151">
            <v>367.33315978710141</v>
          </cell>
        </row>
        <row r="14152">
          <cell r="A14152" t="str">
            <v>826834001</v>
          </cell>
          <cell r="B14152" t="str">
            <v>GELENKSTÜCK KPL. FÜR GRAMMER-TROLLEY</v>
          </cell>
          <cell r="C14152">
            <v>3.25</v>
          </cell>
          <cell r="D14152">
            <v>18.244</v>
          </cell>
          <cell r="E14152">
            <v>21.994</v>
          </cell>
        </row>
        <row r="14153">
          <cell r="A14153" t="str">
            <v>826834002</v>
          </cell>
          <cell r="B14153" t="str">
            <v>GELENKTEILE SET FÜR GELENKTROLLEY</v>
          </cell>
          <cell r="C14153"/>
          <cell r="D14153">
            <v>0.77</v>
          </cell>
          <cell r="E14153">
            <v>0.77</v>
          </cell>
        </row>
        <row r="14154">
          <cell r="A14154" t="str">
            <v>826836001</v>
          </cell>
          <cell r="B14154" t="str">
            <v>TRAGROHR FÜR GRAMMER-TROLLEY</v>
          </cell>
          <cell r="C14154">
            <v>0</v>
          </cell>
          <cell r="D14154">
            <v>11.1</v>
          </cell>
          <cell r="E14154">
            <v>11.1</v>
          </cell>
        </row>
        <row r="14155">
          <cell r="A14155" t="str">
            <v>826836002</v>
          </cell>
          <cell r="B14155" t="str">
            <v>TRAGROHR FÜR GRAMMER-TROLLEY TYP 1</v>
          </cell>
          <cell r="C14155">
            <v>0</v>
          </cell>
          <cell r="D14155">
            <v>1.93</v>
          </cell>
          <cell r="E14155">
            <v>1.93</v>
          </cell>
        </row>
        <row r="14156">
          <cell r="A14156" t="str">
            <v>826836003</v>
          </cell>
          <cell r="B14156" t="str">
            <v>TRAGROHR FÜR GRAMMER-TROLLEY TYP 2</v>
          </cell>
          <cell r="C14156">
            <v>0</v>
          </cell>
          <cell r="D14156">
            <v>2.15</v>
          </cell>
          <cell r="E14156">
            <v>2.15</v>
          </cell>
        </row>
        <row r="14157">
          <cell r="A14157" t="str">
            <v>826836004</v>
          </cell>
          <cell r="B14157" t="str">
            <v>TRAGROHR FÜR GRAMMER-TROLLEY FÜR SÄCKE</v>
          </cell>
          <cell r="C14157">
            <v>0</v>
          </cell>
          <cell r="D14157">
            <v>1.93</v>
          </cell>
          <cell r="E14157">
            <v>1.93</v>
          </cell>
        </row>
        <row r="14158">
          <cell r="A14158" t="str">
            <v>826836005</v>
          </cell>
          <cell r="B14158" t="str">
            <v>SENKRECHTARM FÜR GRAMMER-TROLLEY TYP 1</v>
          </cell>
          <cell r="C14158">
            <v>0</v>
          </cell>
          <cell r="D14158">
            <v>7.79</v>
          </cell>
          <cell r="E14158">
            <v>7.79</v>
          </cell>
        </row>
        <row r="14159">
          <cell r="A14159" t="str">
            <v>826836006</v>
          </cell>
          <cell r="B14159" t="str">
            <v>SENKRECHTARM FÜR GRAMMER-TROLLEY TYP 2</v>
          </cell>
          <cell r="C14159">
            <v>0</v>
          </cell>
          <cell r="D14159">
            <v>9.0500000000000007</v>
          </cell>
          <cell r="E14159">
            <v>9.0500000000000007</v>
          </cell>
        </row>
        <row r="14160">
          <cell r="A14160" t="str">
            <v>826836007</v>
          </cell>
          <cell r="B14160" t="str">
            <v>SENKRECHTARM FÜR GRAMMER-TROLLEY FÜR SÄCKE</v>
          </cell>
          <cell r="C14160">
            <v>0</v>
          </cell>
          <cell r="D14160">
            <v>7.79</v>
          </cell>
          <cell r="E14160">
            <v>7.79</v>
          </cell>
        </row>
        <row r="14161">
          <cell r="A14161" t="str">
            <v>826836008</v>
          </cell>
          <cell r="B14161" t="str">
            <v>VERBINDUNGSPLATTE TRAGARME FÜR GRAMMER-TROLLEY</v>
          </cell>
          <cell r="C14161">
            <v>0</v>
          </cell>
          <cell r="D14161">
            <v>0.39</v>
          </cell>
          <cell r="E14161">
            <v>0.39</v>
          </cell>
        </row>
        <row r="14162">
          <cell r="A14162" t="str">
            <v>826836009</v>
          </cell>
          <cell r="B14162" t="str">
            <v>Blech Trolley Grammer 120°</v>
          </cell>
          <cell r="C14162">
            <v>0</v>
          </cell>
          <cell r="D14162">
            <v>1.67</v>
          </cell>
          <cell r="E14162">
            <v>1.67</v>
          </cell>
        </row>
        <row r="14163">
          <cell r="A14163" t="str">
            <v>826836010</v>
          </cell>
          <cell r="B14163" t="str">
            <v>Blech Trolley Grammer 120° innen</v>
          </cell>
          <cell r="C14163">
            <v>0</v>
          </cell>
          <cell r="D14163">
            <v>3.07</v>
          </cell>
          <cell r="E14163">
            <v>3.07</v>
          </cell>
        </row>
        <row r="14164">
          <cell r="A14164" t="str">
            <v>826836011</v>
          </cell>
          <cell r="B14164" t="str">
            <v>HAKEN L=30MM GUMMIERT FÜR GRAMMER-TROLLEY</v>
          </cell>
          <cell r="C14164">
            <v>0</v>
          </cell>
          <cell r="D14164">
            <v>0.84799999999999998</v>
          </cell>
          <cell r="E14164">
            <v>0.84799999999999998</v>
          </cell>
        </row>
        <row r="14165">
          <cell r="A14165" t="str">
            <v>826836012</v>
          </cell>
          <cell r="B14165" t="str">
            <v>HAKEN L=250MM FÜR GRAMMER-TROLLEY</v>
          </cell>
          <cell r="C14165">
            <v>0</v>
          </cell>
          <cell r="D14165">
            <v>1.97</v>
          </cell>
          <cell r="E14165">
            <v>1.97</v>
          </cell>
        </row>
        <row r="14166">
          <cell r="A14166" t="str">
            <v>826836012_E</v>
          </cell>
          <cell r="B14166" t="str">
            <v>HAKEN KPL. MIT SCHRUMPFSCHLAUCH L=250MM FÜR GRAMME</v>
          </cell>
          <cell r="C14166">
            <v>1.35</v>
          </cell>
          <cell r="D14166">
            <v>2.6750500000000001</v>
          </cell>
          <cell r="E14166">
            <v>4.0375500000000004</v>
          </cell>
        </row>
        <row r="14167">
          <cell r="A14167" t="str">
            <v>826836013</v>
          </cell>
          <cell r="B14167" t="str">
            <v>UNTERES DREHTEIL FÜR GELENKSTÜCK GRAMMER-TROLLEY</v>
          </cell>
          <cell r="C14167">
            <v>0</v>
          </cell>
          <cell r="D14167">
            <v>6.9</v>
          </cell>
          <cell r="E14167">
            <v>6.9</v>
          </cell>
        </row>
        <row r="14168">
          <cell r="A14168" t="str">
            <v>826836014</v>
          </cell>
          <cell r="B14168" t="str">
            <v>U-WINKEL FÜR GELENKSTÜCK GRAMMER-TROLLEY</v>
          </cell>
          <cell r="C14168">
            <v>0</v>
          </cell>
          <cell r="D14168">
            <v>17.5</v>
          </cell>
          <cell r="E14168">
            <v>17.5</v>
          </cell>
        </row>
        <row r="14169">
          <cell r="A14169" t="str">
            <v>826836015</v>
          </cell>
          <cell r="B14169" t="str">
            <v>WINKEL F. DRUCKSTÜCK FÜR GELENKSTÜCK</v>
          </cell>
          <cell r="C14169">
            <v>0</v>
          </cell>
          <cell r="D14169">
            <v>3.08</v>
          </cell>
          <cell r="E14169">
            <v>3.08</v>
          </cell>
        </row>
        <row r="14170">
          <cell r="A14170" t="str">
            <v>826836016</v>
          </cell>
          <cell r="B14170" t="str">
            <v>VERBINDUNGSMUFFE M6X30 FÜR GRAMMER-TROLLEY</v>
          </cell>
          <cell r="C14170">
            <v>0</v>
          </cell>
          <cell r="D14170">
            <v>7.8899999999999998E-2</v>
          </cell>
          <cell r="E14170">
            <v>7.8899999999999998E-2</v>
          </cell>
        </row>
        <row r="14171">
          <cell r="A14171" t="str">
            <v>826836018</v>
          </cell>
          <cell r="B14171" t="str">
            <v>OBERES DREHTEIL FÜR GELENKSTÜCK GRAMMER-TROLLEY</v>
          </cell>
          <cell r="C14171">
            <v>0</v>
          </cell>
          <cell r="D14171">
            <v>8.75</v>
          </cell>
          <cell r="E14171">
            <v>8.75</v>
          </cell>
        </row>
        <row r="14172">
          <cell r="A14172" t="str">
            <v>826836019</v>
          </cell>
          <cell r="B14172" t="str">
            <v>Blech Trolley Grammer 120° außen</v>
          </cell>
          <cell r="C14172">
            <v>0</v>
          </cell>
          <cell r="D14172">
            <v>3.07</v>
          </cell>
          <cell r="E14172">
            <v>3.07</v>
          </cell>
        </row>
        <row r="14173">
          <cell r="A14173" t="str">
            <v>826836020</v>
          </cell>
          <cell r="B14173" t="str">
            <v>TRAGROHR AL FÜR GELENKTROLLEY L=345</v>
          </cell>
          <cell r="C14173">
            <v>4.166666666666667</v>
          </cell>
          <cell r="D14173">
            <v>1.064210125</v>
          </cell>
          <cell r="E14173">
            <v>13.147543458333333</v>
          </cell>
        </row>
        <row r="14174">
          <cell r="A14174" t="str">
            <v>826836021</v>
          </cell>
          <cell r="B14174" t="str">
            <v>TRAGROHR AL FÜR GELENKTROLLEY L=410</v>
          </cell>
          <cell r="C14174">
            <v>4.166666666666667</v>
          </cell>
          <cell r="D14174">
            <v>1.2590654999999999</v>
          </cell>
          <cell r="E14174">
            <v>13.342398833333334</v>
          </cell>
        </row>
        <row r="14175">
          <cell r="A14175" t="str">
            <v>826836022</v>
          </cell>
          <cell r="B14175" t="str">
            <v>ABHÄNGER TRAVERSE FÜR GELENKTROLLEY</v>
          </cell>
          <cell r="C14175">
            <v>0</v>
          </cell>
          <cell r="D14175">
            <v>13</v>
          </cell>
          <cell r="E14175">
            <v>13</v>
          </cell>
        </row>
        <row r="14176">
          <cell r="A14176" t="str">
            <v>826836023</v>
          </cell>
          <cell r="B14176" t="str">
            <v>TRÄGER LINKS FÜR GELENKTROLLEY</v>
          </cell>
          <cell r="C14176">
            <v>0</v>
          </cell>
          <cell r="D14176">
            <v>30.2</v>
          </cell>
          <cell r="E14176">
            <v>30.2</v>
          </cell>
        </row>
        <row r="14177">
          <cell r="A14177" t="str">
            <v>826836024</v>
          </cell>
          <cell r="B14177" t="str">
            <v>TRÄGER RECHTS FÜR GELENKTROLLEY</v>
          </cell>
          <cell r="C14177">
            <v>0</v>
          </cell>
          <cell r="D14177">
            <v>30.2</v>
          </cell>
          <cell r="E14177">
            <v>30.2</v>
          </cell>
        </row>
        <row r="14178">
          <cell r="A14178" t="str">
            <v>826836025</v>
          </cell>
          <cell r="B14178" t="str">
            <v>TRAGROHR ST FÜR GELENKTROLLEY L=245</v>
          </cell>
          <cell r="C14178">
            <v>0</v>
          </cell>
          <cell r="D14178">
            <v>18.399999999999999</v>
          </cell>
          <cell r="E14178">
            <v>18.399999999999999</v>
          </cell>
        </row>
        <row r="14179">
          <cell r="A14179" t="str">
            <v>826836026</v>
          </cell>
          <cell r="B14179" t="str">
            <v>ABSTANDSHALTER/PUFFER FÜR GELENKTROLLEY</v>
          </cell>
          <cell r="C14179">
            <v>0</v>
          </cell>
          <cell r="D14179">
            <v>18</v>
          </cell>
          <cell r="E14179">
            <v>18</v>
          </cell>
        </row>
        <row r="14180">
          <cell r="A14180" t="str">
            <v>826836027</v>
          </cell>
          <cell r="B14180" t="str">
            <v>BESCHWERUNG FÜR GELENKTROLLEY</v>
          </cell>
          <cell r="C14180">
            <v>2</v>
          </cell>
          <cell r="D14180">
            <v>13.717030739698723</v>
          </cell>
          <cell r="E14180">
            <v>20.717030739698721</v>
          </cell>
        </row>
        <row r="14181">
          <cell r="A14181" t="str">
            <v>826836028</v>
          </cell>
          <cell r="B14181" t="str">
            <v>TRÄGERBLECH FÜR GRAMMER-TROLLEY</v>
          </cell>
          <cell r="C14181">
            <v>0</v>
          </cell>
          <cell r="D14181">
            <v>36.700000000000003</v>
          </cell>
          <cell r="E14181">
            <v>36.700000000000003</v>
          </cell>
        </row>
        <row r="14182">
          <cell r="A14182" t="str">
            <v>826836029</v>
          </cell>
          <cell r="B14182" t="str">
            <v>GABELROHR FÜR GRAMMER-TROLLEY; PRÄZ.STAHLROHR</v>
          </cell>
          <cell r="C14182">
            <v>0</v>
          </cell>
          <cell r="D14182">
            <v>8.5</v>
          </cell>
          <cell r="E14182">
            <v>8.5</v>
          </cell>
        </row>
        <row r="14183">
          <cell r="A14183" t="str">
            <v>826836030</v>
          </cell>
          <cell r="B14183" t="str">
            <v>SENKRECHTARM II FÜR GRAMMER-TROLLEY TYP 1</v>
          </cell>
          <cell r="C14183">
            <v>0</v>
          </cell>
          <cell r="D14183">
            <v>23.8</v>
          </cell>
          <cell r="E14183">
            <v>23.8</v>
          </cell>
        </row>
        <row r="14184">
          <cell r="A14184" t="str">
            <v>826836031</v>
          </cell>
          <cell r="B14184" t="str">
            <v>SENKRECHTARM II FÜR GRAMMER-TROLLEY TYP 2</v>
          </cell>
          <cell r="C14184">
            <v>0</v>
          </cell>
          <cell r="D14184">
            <v>23.8</v>
          </cell>
          <cell r="E14184">
            <v>23.8</v>
          </cell>
        </row>
        <row r="14185">
          <cell r="A14185" t="str">
            <v>826836032</v>
          </cell>
          <cell r="B14185" t="str">
            <v>SENKRECHTARM II FÜR GRAMMER-TROLLEY TYP</v>
          </cell>
          <cell r="C14185">
            <v>0</v>
          </cell>
          <cell r="D14185">
            <v>23.8</v>
          </cell>
          <cell r="E14185">
            <v>23.8</v>
          </cell>
        </row>
        <row r="14186">
          <cell r="A14186" t="str">
            <v>826836033</v>
          </cell>
          <cell r="B14186" t="str">
            <v>TRANSPORTSACK FÜR GRAMMER-TROLLEY</v>
          </cell>
          <cell r="C14186"/>
          <cell r="D14186">
            <v>54.9</v>
          </cell>
          <cell r="E14186">
            <v>54.9</v>
          </cell>
        </row>
        <row r="14187">
          <cell r="A14187" t="str">
            <v>826836034</v>
          </cell>
          <cell r="B14187" t="str">
            <v>HAKEN L=30MM BLANK FÜR GRAMMER-TROLLEY (REF.</v>
          </cell>
          <cell r="C14187">
            <v>0</v>
          </cell>
          <cell r="D14187">
            <v>0.29799999999999999</v>
          </cell>
          <cell r="E14187">
            <v>0.29799999999999999</v>
          </cell>
        </row>
        <row r="14188">
          <cell r="A14188" t="str">
            <v>826842001</v>
          </cell>
          <cell r="B14188" t="str">
            <v>CDDC-MAGNA-TROLLEY, KPL.</v>
          </cell>
          <cell r="C14188">
            <v>20.75</v>
          </cell>
          <cell r="D14188">
            <v>289.36387596386396</v>
          </cell>
          <cell r="E14188">
            <v>312.61387596386396</v>
          </cell>
        </row>
        <row r="14189">
          <cell r="A14189" t="str">
            <v>826846001</v>
          </cell>
          <cell r="B14189" t="str">
            <v>ABHÄNGEARM CDDC-MAGNA-TROLLEY</v>
          </cell>
          <cell r="C14189">
            <v>0</v>
          </cell>
          <cell r="D14189">
            <v>22.2</v>
          </cell>
          <cell r="E14189">
            <v>22.2</v>
          </cell>
        </row>
        <row r="14190">
          <cell r="A14190" t="str">
            <v>826846002</v>
          </cell>
          <cell r="B14190" t="str">
            <v>ABHÄNGEVORRICHTUNG CDDC-MAGNA-TROLLEY</v>
          </cell>
          <cell r="C14190">
            <v>0</v>
          </cell>
          <cell r="D14190">
            <v>3.56</v>
          </cell>
          <cell r="E14190">
            <v>3.56</v>
          </cell>
        </row>
        <row r="14191">
          <cell r="A14191" t="str">
            <v>826846003</v>
          </cell>
          <cell r="B14191" t="str">
            <v>HALTEWINKEL STÜTZROLLE FÜR CDDC-MAGNA-TROLLEY</v>
          </cell>
          <cell r="C14191">
            <v>0</v>
          </cell>
          <cell r="D14191">
            <v>1.86</v>
          </cell>
          <cell r="E14191">
            <v>1.86</v>
          </cell>
        </row>
        <row r="14192">
          <cell r="A14192" t="str">
            <v>826846004</v>
          </cell>
          <cell r="B14192" t="str">
            <v>TRÄGERARM FÜR CDDC-MAGNA-TROLLEY</v>
          </cell>
          <cell r="C14192">
            <v>0</v>
          </cell>
          <cell r="D14192">
            <v>11.8</v>
          </cell>
          <cell r="E14192">
            <v>11.8</v>
          </cell>
        </row>
        <row r="14193">
          <cell r="A14193" t="str">
            <v>826846005</v>
          </cell>
          <cell r="B14193" t="str">
            <v>T-VERBINDER FÜR CDDC-MAGNA-TROLLEY</v>
          </cell>
          <cell r="C14193">
            <v>0</v>
          </cell>
          <cell r="D14193">
            <v>8.4499999999999993</v>
          </cell>
          <cell r="E14193">
            <v>8.4499999999999993</v>
          </cell>
        </row>
        <row r="14194">
          <cell r="A14194" t="str">
            <v>826846006</v>
          </cell>
          <cell r="B14194" t="str">
            <v>VERBINDUNG UNTEN LINKS FÜR CDDC-MAGNA-TROLLEY</v>
          </cell>
          <cell r="C14194">
            <v>0</v>
          </cell>
          <cell r="D14194">
            <v>9.25</v>
          </cell>
          <cell r="E14194">
            <v>9.25</v>
          </cell>
        </row>
        <row r="14195">
          <cell r="A14195" t="str">
            <v>826846007</v>
          </cell>
          <cell r="B14195" t="str">
            <v>VERBINDUNG UNTEN RECHTS FÜR CDDC-MAGNA-TROLLEY</v>
          </cell>
          <cell r="C14195">
            <v>0</v>
          </cell>
          <cell r="D14195">
            <v>8.4499999999999993</v>
          </cell>
          <cell r="E14195">
            <v>8.4499999999999993</v>
          </cell>
        </row>
        <row r="14196">
          <cell r="A14196" t="str">
            <v>826846008</v>
          </cell>
          <cell r="B14196" t="str">
            <v>HALTEARM FÜR CDDC-MAGNA-TROLLEY</v>
          </cell>
          <cell r="C14196">
            <v>0</v>
          </cell>
          <cell r="D14196">
            <v>8.15</v>
          </cell>
          <cell r="E14196">
            <v>8.15</v>
          </cell>
        </row>
        <row r="14197">
          <cell r="A14197" t="str">
            <v>826862001</v>
          </cell>
          <cell r="B14197" t="str">
            <v>ILS-KLEMMTROLLEY FÜR TEXTILIEN KPL.</v>
          </cell>
          <cell r="C14197">
            <v>2.0099999999999998</v>
          </cell>
          <cell r="D14197">
            <v>30.957913186448408</v>
          </cell>
          <cell r="E14197">
            <v>32.967913186448406</v>
          </cell>
        </row>
        <row r="14198">
          <cell r="A14198" t="str">
            <v>826864001</v>
          </cell>
          <cell r="B14198" t="str">
            <v>LAUFKÖRPER FÜR MT KPL. - V3 WERKMEISTER</v>
          </cell>
          <cell r="C14198">
            <v>0</v>
          </cell>
          <cell r="D14198">
            <v>2.4700000000000002</v>
          </cell>
          <cell r="E14198">
            <v>2.4700000000000002</v>
          </cell>
        </row>
        <row r="14199">
          <cell r="A14199" t="str">
            <v>826864002</v>
          </cell>
          <cell r="B14199" t="str">
            <v>TEILE/MONTAGE LAUFKÖRPER MT V3 WERKMEISTER - FA.</v>
          </cell>
          <cell r="C14199">
            <v>0</v>
          </cell>
          <cell r="D14199">
            <v>3.3</v>
          </cell>
          <cell r="E14199">
            <v>3.3</v>
          </cell>
        </row>
        <row r="14200">
          <cell r="A14200" t="str">
            <v>826864003</v>
          </cell>
          <cell r="B14200" t="str">
            <v>STABILISATOR KLEMMTROLLEY KPL.</v>
          </cell>
          <cell r="C14200"/>
          <cell r="D14200"/>
          <cell r="E14200"/>
        </row>
        <row r="14201">
          <cell r="A14201" t="str">
            <v>826866001</v>
          </cell>
          <cell r="B14201" t="str">
            <v>TRAVERSE FÜR ILS-KLEMMTROLLEY</v>
          </cell>
          <cell r="C14201">
            <v>0</v>
          </cell>
          <cell r="D14201">
            <v>8.74</v>
          </cell>
          <cell r="E14201">
            <v>8.74</v>
          </cell>
        </row>
        <row r="14202">
          <cell r="A14202" t="str">
            <v>826866002</v>
          </cell>
          <cell r="B14202" t="str">
            <v>SPANNHAKEN LINKS FÜR ILS-KLEMMTROLLEY</v>
          </cell>
          <cell r="C14202"/>
          <cell r="D14202">
            <v>0.51</v>
          </cell>
          <cell r="E14202">
            <v>0.51</v>
          </cell>
        </row>
        <row r="14203">
          <cell r="A14203" t="str">
            <v>826866003</v>
          </cell>
          <cell r="B14203" t="str">
            <v>TRAVERSENLAGER VORNE FÜR ILS-KLEMMTROLLEY</v>
          </cell>
          <cell r="C14203">
            <v>0</v>
          </cell>
          <cell r="D14203">
            <v>3.25</v>
          </cell>
          <cell r="E14203">
            <v>3.25</v>
          </cell>
        </row>
        <row r="14204">
          <cell r="A14204" t="str">
            <v>826866004</v>
          </cell>
          <cell r="B14204" t="str">
            <v>TRAVERSENLAGER HINTEN FÜR ILS-KLEMMTROLLEY</v>
          </cell>
          <cell r="C14204">
            <v>0</v>
          </cell>
          <cell r="D14204">
            <v>3.25</v>
          </cell>
          <cell r="E14204">
            <v>3.25</v>
          </cell>
        </row>
        <row r="14205">
          <cell r="A14205" t="str">
            <v>826866005</v>
          </cell>
          <cell r="B14205" t="str">
            <v>SPANNHAKEN RECHTS  FÜR ILS-KLEMMTROLLEY</v>
          </cell>
          <cell r="C14205">
            <v>0</v>
          </cell>
          <cell r="D14205">
            <v>3.3</v>
          </cell>
          <cell r="E14205">
            <v>3.3</v>
          </cell>
        </row>
        <row r="14206">
          <cell r="A14206" t="str">
            <v>826866006</v>
          </cell>
          <cell r="B14206" t="str">
            <v>ANTRIEBSCLIP WERKMEISTER</v>
          </cell>
          <cell r="C14206">
            <v>0</v>
          </cell>
          <cell r="D14206">
            <v>0.1</v>
          </cell>
          <cell r="E14206">
            <v>0.1</v>
          </cell>
        </row>
        <row r="14207">
          <cell r="A14207" t="str">
            <v>826866007</v>
          </cell>
          <cell r="B14207" t="str">
            <v>HÜLSE GELENKHALTER/TRAVERSE KLAMMERTROLLEY</v>
          </cell>
          <cell r="C14207">
            <v>0</v>
          </cell>
          <cell r="D14207">
            <v>0.57999999999999996</v>
          </cell>
          <cell r="E14207">
            <v>0.57999999999999996</v>
          </cell>
        </row>
        <row r="14208">
          <cell r="A14208" t="str">
            <v>826866008</v>
          </cell>
          <cell r="B14208" t="str">
            <v>GELENK-TRAVERSE KLEMMTROLLEY WERKMEISTER</v>
          </cell>
          <cell r="C14208">
            <v>0</v>
          </cell>
          <cell r="D14208">
            <v>1.98</v>
          </cell>
          <cell r="E14208">
            <v>1.98</v>
          </cell>
        </row>
        <row r="14209">
          <cell r="A14209" t="str">
            <v>826866009</v>
          </cell>
          <cell r="B14209" t="str">
            <v>GELENKHALTER (LAUFKÖRPER MT) KLEMMTROLLEY</v>
          </cell>
          <cell r="C14209">
            <v>0</v>
          </cell>
          <cell r="D14209">
            <v>2.4900000000000002</v>
          </cell>
          <cell r="E14209">
            <v>2.4900000000000002</v>
          </cell>
        </row>
        <row r="14210">
          <cell r="A14210" t="str">
            <v>826866010</v>
          </cell>
          <cell r="B14210" t="str">
            <v>STABILISATOR FÜR ILS-KLEMMTROLLEY</v>
          </cell>
          <cell r="C14210"/>
          <cell r="D14210">
            <v>2.66</v>
          </cell>
          <cell r="E14210">
            <v>2.66</v>
          </cell>
        </row>
        <row r="14211">
          <cell r="A14211" t="str">
            <v>826866011</v>
          </cell>
          <cell r="B14211" t="str">
            <v>GEGENPLATTE M5 FÜR ILS-KLEMMTROLLEY</v>
          </cell>
          <cell r="C14211"/>
          <cell r="D14211">
            <v>0.96</v>
          </cell>
          <cell r="E14211">
            <v>0.96</v>
          </cell>
        </row>
        <row r="14212">
          <cell r="A14212" t="str">
            <v>826866012</v>
          </cell>
          <cell r="B14212" t="str">
            <v>TRAVERSENADAPTER KLEMMTROLLEY (POM schwarz)</v>
          </cell>
          <cell r="C14212">
            <v>0</v>
          </cell>
          <cell r="D14212">
            <v>4.43</v>
          </cell>
          <cell r="E14212">
            <v>4.43</v>
          </cell>
        </row>
        <row r="14213">
          <cell r="A14213" t="str">
            <v>826902008</v>
          </cell>
          <cell r="B14213" t="str">
            <v>SPULENZUG 120 TEILUNG 165 KPL.</v>
          </cell>
          <cell r="C14213">
            <v>104.5</v>
          </cell>
          <cell r="D14213">
            <v>366.73039999999997</v>
          </cell>
          <cell r="E14213">
            <v>471.23039999999997</v>
          </cell>
        </row>
        <row r="14214">
          <cell r="A14214" t="str">
            <v>826902009</v>
          </cell>
          <cell r="B14214" t="str">
            <v>SPULENZUG 108 TEILUNG 165 KPL.</v>
          </cell>
          <cell r="C14214">
            <v>94.5</v>
          </cell>
          <cell r="D14214">
            <v>331.75279999999998</v>
          </cell>
          <cell r="E14214">
            <v>426.25279999999998</v>
          </cell>
        </row>
        <row r="14215">
          <cell r="A14215" t="str">
            <v>826902010</v>
          </cell>
          <cell r="B14215" t="str">
            <v>SPULENZUG  96 TEILUNG 165 KPL.</v>
          </cell>
          <cell r="C14215">
            <v>44.5</v>
          </cell>
          <cell r="D14215">
            <v>223.572</v>
          </cell>
          <cell r="E14215">
            <v>268.072</v>
          </cell>
        </row>
        <row r="14216">
          <cell r="A14216" t="str">
            <v>826902011</v>
          </cell>
          <cell r="B14216" t="str">
            <v>SPULENZUG  84 TEILUNG 165 KPL.</v>
          </cell>
          <cell r="C14216"/>
          <cell r="D14216"/>
          <cell r="E14216"/>
        </row>
        <row r="14217">
          <cell r="A14217" t="str">
            <v>826902012</v>
          </cell>
          <cell r="B14217" t="str">
            <v>SPULENZUG  72 TEILUNG 165 KPL.</v>
          </cell>
          <cell r="C14217"/>
          <cell r="D14217"/>
          <cell r="E14217"/>
        </row>
        <row r="14218">
          <cell r="A14218" t="str">
            <v>826902013</v>
          </cell>
          <cell r="B14218" t="str">
            <v>SPULENZUG  60 TEILUNG 165 KPL.</v>
          </cell>
          <cell r="C14218"/>
          <cell r="D14218"/>
          <cell r="E14218"/>
        </row>
        <row r="14219">
          <cell r="A14219" t="str">
            <v>826902014</v>
          </cell>
          <cell r="B14219" t="str">
            <v>SPULENZUG  48 TEILUNG 165 KPL.</v>
          </cell>
          <cell r="C14219"/>
          <cell r="D14219"/>
          <cell r="E14219"/>
        </row>
        <row r="14220">
          <cell r="A14220" t="str">
            <v>826902015</v>
          </cell>
          <cell r="B14220" t="str">
            <v>SPULENZUG  36 TEILUNG 165 KPL.</v>
          </cell>
          <cell r="C14220">
            <v>34.5</v>
          </cell>
          <cell r="D14220">
            <v>121.88720000000001</v>
          </cell>
          <cell r="E14220">
            <v>156.38720000000001</v>
          </cell>
        </row>
        <row r="14221">
          <cell r="A14221" t="str">
            <v>826902016</v>
          </cell>
          <cell r="B14221" t="str">
            <v>SPULENZUG  24 TEILUNG 165 KPL.</v>
          </cell>
          <cell r="C14221">
            <v>34</v>
          </cell>
          <cell r="D14221">
            <v>125.4096</v>
          </cell>
          <cell r="E14221">
            <v>159.40960000000001</v>
          </cell>
        </row>
        <row r="14222">
          <cell r="A14222" t="str">
            <v>826902017</v>
          </cell>
          <cell r="B14222" t="str">
            <v>SPULENZUG 84 TEILUNG 150 KPL. MIT ZUGSTANGE</v>
          </cell>
          <cell r="C14222">
            <v>65.02</v>
          </cell>
          <cell r="D14222">
            <v>370.46414747836599</v>
          </cell>
          <cell r="E14222">
            <v>435.48414747836597</v>
          </cell>
        </row>
        <row r="14223">
          <cell r="A14223" t="str">
            <v>826902020</v>
          </cell>
          <cell r="B14223" t="str">
            <v>SPULENZUG 120 TEILUNG 175 KPL. STAHL-V,ALU.</v>
          </cell>
          <cell r="C14223">
            <v>64.41</v>
          </cell>
          <cell r="D14223">
            <v>559.70914747836594</v>
          </cell>
          <cell r="E14223">
            <v>624.1191474783659</v>
          </cell>
        </row>
        <row r="14224">
          <cell r="A14224" t="str">
            <v>826902022</v>
          </cell>
          <cell r="B14224" t="str">
            <v>SPULENZUG 96 T=180 KPL. STAHL-V, ALU. TRAVERSE</v>
          </cell>
          <cell r="C14224">
            <v>112</v>
          </cell>
          <cell r="D14224">
            <v>458.20659999999998</v>
          </cell>
          <cell r="E14224">
            <v>570.20659999999998</v>
          </cell>
        </row>
        <row r="14225">
          <cell r="A14225" t="str">
            <v>826902024</v>
          </cell>
          <cell r="B14225" t="str">
            <v>LAMPENTROLLEY - STANDARDBAUGRUPPE</v>
          </cell>
          <cell r="C14225">
            <v>2.5100000000000002</v>
          </cell>
          <cell r="D14225">
            <v>40.628484775794099</v>
          </cell>
          <cell r="E14225">
            <v>43.138484775794097</v>
          </cell>
        </row>
        <row r="14226">
          <cell r="A14226" t="str">
            <v>826902025</v>
          </cell>
          <cell r="B14226" t="str">
            <v>TROLLEY 4 FÜR HYDRAULIK ZYLINDER</v>
          </cell>
          <cell r="C14226">
            <v>37.5</v>
          </cell>
          <cell r="D14226">
            <v>134.04929999999999</v>
          </cell>
          <cell r="E14226">
            <v>171.54929999999999</v>
          </cell>
        </row>
        <row r="14227">
          <cell r="A14227" t="str">
            <v>826902027</v>
          </cell>
          <cell r="B14227" t="str">
            <v>SPULENZUG 120 T=180 KPL.STAHL-V, ALU. TRAVERSE</v>
          </cell>
          <cell r="C14227">
            <v>46.91</v>
          </cell>
          <cell r="D14227">
            <v>552.317147478366</v>
          </cell>
          <cell r="E14227">
            <v>599.22714747836596</v>
          </cell>
        </row>
        <row r="14228">
          <cell r="A14228" t="str">
            <v>826902029</v>
          </cell>
          <cell r="B14228" t="str">
            <v>SPULENZUG 120 TEILUNG 165 KPL.STAHL-V, ALU-TRAV.</v>
          </cell>
          <cell r="C14228">
            <v>55.21</v>
          </cell>
          <cell r="D14228">
            <v>425.33114747836595</v>
          </cell>
          <cell r="E14228">
            <v>480.54114747836599</v>
          </cell>
        </row>
        <row r="14229">
          <cell r="A14229" t="str">
            <v>826902030</v>
          </cell>
          <cell r="B14229" t="str">
            <v>SPULENZUG FA 122 TEILUNG 165 KPL. STAHL-V,</v>
          </cell>
          <cell r="C14229">
            <v>107.5</v>
          </cell>
          <cell r="D14229">
            <v>407.13060000000002</v>
          </cell>
          <cell r="E14229">
            <v>514.63059999999996</v>
          </cell>
        </row>
        <row r="14230">
          <cell r="A14230" t="str">
            <v>826902032</v>
          </cell>
          <cell r="B14230" t="str">
            <v>SPULENZUG FA 108 TEILUNG 165 KPL. STAHL-V,</v>
          </cell>
          <cell r="C14230">
            <v>107.5</v>
          </cell>
          <cell r="D14230">
            <v>455.89859999999999</v>
          </cell>
          <cell r="E14230">
            <v>563.39859999999999</v>
          </cell>
        </row>
        <row r="14231">
          <cell r="A14231" t="str">
            <v>826902033</v>
          </cell>
          <cell r="B14231" t="str">
            <v>SPULENZUG FA 120 TEILUNG 165 KPL. STAHL-V,</v>
          </cell>
          <cell r="C14231">
            <v>4</v>
          </cell>
          <cell r="D14231">
            <v>402.66379999999998</v>
          </cell>
          <cell r="E14231">
            <v>406.66379999999998</v>
          </cell>
        </row>
        <row r="14232">
          <cell r="A14232" t="str">
            <v>826902034</v>
          </cell>
          <cell r="B14232" t="str">
            <v>SPULENZUG FA 136 TEILUNG 165 KPL. STAHL-V,</v>
          </cell>
          <cell r="C14232">
            <v>4</v>
          </cell>
          <cell r="D14232">
            <v>455.51100000000002</v>
          </cell>
          <cell r="E14232">
            <v>459.51100000000002</v>
          </cell>
        </row>
        <row r="14233">
          <cell r="A14233" t="str">
            <v>826902035</v>
          </cell>
          <cell r="B14233" t="str">
            <v>SPULENZUG FA 144 TEILUNG 165 KPL. STAHL-V,</v>
          </cell>
          <cell r="C14233">
            <v>4</v>
          </cell>
          <cell r="D14233">
            <v>475.74380000000002</v>
          </cell>
          <cell r="E14233">
            <v>479.74380000000002</v>
          </cell>
        </row>
        <row r="14234">
          <cell r="A14234" t="str">
            <v>826902036</v>
          </cell>
          <cell r="B14234" t="str">
            <v>SPULENZUG FA 96 TEILUNG 165 KPL. STAHL-V,</v>
          </cell>
          <cell r="C14234">
            <v>4</v>
          </cell>
          <cell r="D14234">
            <v>329.5838</v>
          </cell>
          <cell r="E14234">
            <v>333.5838</v>
          </cell>
        </row>
        <row r="14235">
          <cell r="A14235" t="str">
            <v>826904001</v>
          </cell>
          <cell r="B14235" t="str">
            <v>SPULENTRÄGER TYP A KPL. T=165</v>
          </cell>
          <cell r="C14235">
            <v>0.71</v>
          </cell>
          <cell r="D14235">
            <v>4.5751999999999997</v>
          </cell>
          <cell r="E14235">
            <v>5.2851999999999997</v>
          </cell>
        </row>
        <row r="14236">
          <cell r="A14236" t="str">
            <v>826904002</v>
          </cell>
          <cell r="B14236" t="str">
            <v>SPULENTRÄGER TYP B KPL. T=165</v>
          </cell>
          <cell r="C14236">
            <v>0.71</v>
          </cell>
          <cell r="D14236">
            <v>4.5751999999999997</v>
          </cell>
          <cell r="E14236">
            <v>5.2851999999999997</v>
          </cell>
        </row>
        <row r="14237">
          <cell r="A14237" t="str">
            <v>826904003</v>
          </cell>
          <cell r="B14237" t="str">
            <v>SPULENTRÄGER TYP C KPL. STAHL-V T=165;</v>
          </cell>
          <cell r="C14237">
            <v>3.5</v>
          </cell>
          <cell r="D14237">
            <v>10.764799999999999</v>
          </cell>
          <cell r="E14237">
            <v>14.264799999999999</v>
          </cell>
        </row>
        <row r="14238">
          <cell r="A14238" t="str">
            <v>826904005</v>
          </cell>
          <cell r="B14238" t="str">
            <v>ROBO CREEL TROLLEY, KPL. MASA-V OHNE MITNEHMER</v>
          </cell>
          <cell r="C14238">
            <v>6</v>
          </cell>
          <cell r="D14238">
            <v>4.6520000000000001</v>
          </cell>
          <cell r="E14238">
            <v>10.651999999999999</v>
          </cell>
        </row>
        <row r="14239">
          <cell r="A14239" t="str">
            <v>826904006</v>
          </cell>
          <cell r="B14239" t="str">
            <v>ROBO CREEL TROLLEY KPL. MASA-VOHNE MITNEHMER</v>
          </cell>
          <cell r="C14239"/>
          <cell r="D14239"/>
          <cell r="E14239"/>
        </row>
        <row r="14240">
          <cell r="A14240" t="str">
            <v>826904007</v>
          </cell>
          <cell r="B14240" t="str">
            <v>SPULENTRÄGER TYP C KPL. T=165 ENDTRAVERSE MASA-V</v>
          </cell>
          <cell r="C14240">
            <v>51</v>
          </cell>
          <cell r="D14240">
            <v>13.6165</v>
          </cell>
          <cell r="E14240">
            <v>64.616500000000002</v>
          </cell>
        </row>
        <row r="14241">
          <cell r="A14241" t="str">
            <v>826904008</v>
          </cell>
          <cell r="B14241" t="str">
            <v>LT50 LANGTROLLEY MIT POWER &amp; FREE KOPF UND 2</v>
          </cell>
          <cell r="C14241">
            <v>12.5</v>
          </cell>
          <cell r="D14241">
            <v>14.5282</v>
          </cell>
          <cell r="E14241">
            <v>27.028199999999998</v>
          </cell>
        </row>
        <row r="14242">
          <cell r="A14242" t="str">
            <v>826904009</v>
          </cell>
          <cell r="B14242" t="str">
            <v>SPULENTRÄGER TYP D KPL. NT=150 STAHL-V M.ZUGSTANGE</v>
          </cell>
          <cell r="C14242">
            <v>4</v>
          </cell>
          <cell r="D14242">
            <v>30.114799999999999</v>
          </cell>
          <cell r="E14242">
            <v>34.114800000000002</v>
          </cell>
        </row>
        <row r="14243">
          <cell r="A14243" t="str">
            <v>826904017</v>
          </cell>
          <cell r="B14243" t="str">
            <v>SPULENTRÄGER TYP B KPL. T=175</v>
          </cell>
          <cell r="C14243">
            <v>0.71</v>
          </cell>
          <cell r="D14243">
            <v>4.7998000000000003</v>
          </cell>
          <cell r="E14243">
            <v>5.5098000000000003</v>
          </cell>
        </row>
        <row r="14244">
          <cell r="A14244" t="str">
            <v>826904018</v>
          </cell>
          <cell r="B14244" t="str">
            <v>SPULENTRÄGER TYP A KPL. T=175</v>
          </cell>
          <cell r="C14244">
            <v>0.71</v>
          </cell>
          <cell r="D14244">
            <v>4.7998000000000003</v>
          </cell>
          <cell r="E14244">
            <v>5.5098000000000003</v>
          </cell>
        </row>
        <row r="14245">
          <cell r="A14245" t="str">
            <v>826904019</v>
          </cell>
          <cell r="B14245" t="str">
            <v>SPULENTR. TYP D T=175 KPL.STAHl V T=175 Zugstange</v>
          </cell>
          <cell r="C14245">
            <v>4</v>
          </cell>
          <cell r="D14245">
            <v>28.784800000000001</v>
          </cell>
          <cell r="E14245">
            <v>32.784799999999997</v>
          </cell>
        </row>
        <row r="14246">
          <cell r="A14246" t="str">
            <v>826904023</v>
          </cell>
          <cell r="B14246" t="str">
            <v>SPULENTRÄGER TYP D T=180 KPL.STAHL-V ENDTRAVERSE</v>
          </cell>
          <cell r="C14246">
            <v>4</v>
          </cell>
          <cell r="D14246">
            <v>28.784800000000001</v>
          </cell>
          <cell r="E14246">
            <v>32.784799999999997</v>
          </cell>
        </row>
        <row r="14247">
          <cell r="A14247" t="str">
            <v>826904024</v>
          </cell>
          <cell r="B14247" t="str">
            <v>SENSOR M. HALTER FÜR SPULENZUGABFRAGE AP110 KPL.</v>
          </cell>
          <cell r="C14247">
            <v>11</v>
          </cell>
          <cell r="D14247">
            <v>56.352879152574111</v>
          </cell>
          <cell r="E14247">
            <v>67.352879152574118</v>
          </cell>
        </row>
        <row r="14248">
          <cell r="A14248" t="str">
            <v>826904025</v>
          </cell>
          <cell r="B14248" t="str">
            <v>SENSOR M. HALTER FÜR SPULENZUGABFRAGE AP60 KPL.</v>
          </cell>
          <cell r="C14248">
            <v>11</v>
          </cell>
          <cell r="D14248">
            <v>62.592879152574113</v>
          </cell>
          <cell r="E14248">
            <v>73.592879152574113</v>
          </cell>
        </row>
        <row r="14249">
          <cell r="A14249" t="str">
            <v>826904026</v>
          </cell>
          <cell r="B14249" t="str">
            <v>SPULENTRÄGER TYP D T=165 KPL.STAHL-V ENDTRAVERSE</v>
          </cell>
          <cell r="C14249">
            <v>5</v>
          </cell>
          <cell r="D14249">
            <v>30.014800000000001</v>
          </cell>
          <cell r="E14249">
            <v>35.014800000000001</v>
          </cell>
        </row>
        <row r="14250">
          <cell r="A14250" t="str">
            <v>826904028</v>
          </cell>
          <cell r="B14250" t="str">
            <v>SPULENTRÄGER TYP A KPL. T=180(WAR  569 006 402)</v>
          </cell>
          <cell r="C14250">
            <v>2</v>
          </cell>
          <cell r="D14250">
            <v>4.7998000000000003</v>
          </cell>
          <cell r="E14250">
            <v>6.7998000000000003</v>
          </cell>
        </row>
        <row r="14251">
          <cell r="A14251" t="str">
            <v>826904029</v>
          </cell>
          <cell r="B14251" t="str">
            <v>SPULENTRÄGER TYP B KPL. T=180(WAR  569 006 403)</v>
          </cell>
          <cell r="C14251">
            <v>2</v>
          </cell>
          <cell r="D14251">
            <v>4.7998000000000003</v>
          </cell>
          <cell r="E14251">
            <v>6.7998000000000003</v>
          </cell>
        </row>
        <row r="14252">
          <cell r="A14252" t="str">
            <v>826904030</v>
          </cell>
          <cell r="B14252" t="str">
            <v>SPULENTRÄGER TYP A KPL. T=165</v>
          </cell>
          <cell r="C14252">
            <v>2</v>
          </cell>
          <cell r="D14252">
            <v>4.5697999999999999</v>
          </cell>
          <cell r="E14252">
            <v>6.5697999999999999</v>
          </cell>
        </row>
        <row r="14253">
          <cell r="A14253" t="str">
            <v>826904031</v>
          </cell>
          <cell r="B14253" t="str">
            <v>SPULENTRÄGER TYP B KPL. T=165</v>
          </cell>
          <cell r="C14253">
            <v>0.71</v>
          </cell>
          <cell r="D14253">
            <v>4.5697999999999999</v>
          </cell>
          <cell r="E14253">
            <v>5.2797999999999998</v>
          </cell>
        </row>
        <row r="14254">
          <cell r="A14254" t="str">
            <v>826904032</v>
          </cell>
          <cell r="B14254" t="str">
            <v>SPULENTRÄGER TYP D T=165 KPL.STAHL-V ENDTRAVERSE</v>
          </cell>
          <cell r="C14254">
            <v>4</v>
          </cell>
          <cell r="D14254">
            <v>28.7148</v>
          </cell>
          <cell r="E14254">
            <v>32.714799999999997</v>
          </cell>
        </row>
        <row r="14255">
          <cell r="A14255" t="str">
            <v>826904034</v>
          </cell>
          <cell r="B14255" t="str">
            <v>SPULENTRÄGER TYP E T=165 KPL.STAHL-V ENDTRAVERSE</v>
          </cell>
          <cell r="C14255">
            <v>2.5100000000000002</v>
          </cell>
          <cell r="D14255">
            <v>31.036573739182984</v>
          </cell>
          <cell r="E14255">
            <v>33.546573739182982</v>
          </cell>
        </row>
        <row r="14256">
          <cell r="A14256" t="str">
            <v>826904035</v>
          </cell>
          <cell r="B14256" t="str">
            <v>STAHL-V FÜR KETTE 1/2" X 5/16" KPL.</v>
          </cell>
          <cell r="C14256">
            <v>2.5</v>
          </cell>
          <cell r="D14256">
            <v>81.287099999999995</v>
          </cell>
          <cell r="E14256">
            <v>83.787099999999995</v>
          </cell>
        </row>
        <row r="14257">
          <cell r="A14257" t="str">
            <v>826904036</v>
          </cell>
          <cell r="B14257" t="str">
            <v>GELENK FÜR TRAVERSE KPL.</v>
          </cell>
          <cell r="C14257">
            <v>1.5</v>
          </cell>
          <cell r="D14257">
            <v>23.224900000000002</v>
          </cell>
          <cell r="E14257">
            <v>24.724900000000002</v>
          </cell>
        </row>
        <row r="14258">
          <cell r="A14258" t="str">
            <v>826904042</v>
          </cell>
          <cell r="B14258" t="str">
            <v xml:space="preserve">SPULENTRÄGER TYP D T=450 KPL.STAHL-V ENDTRAVERSE </v>
          </cell>
          <cell r="C14258">
            <v>7.5</v>
          </cell>
          <cell r="D14258">
            <v>31.934799999999999</v>
          </cell>
          <cell r="E14258">
            <v>39.434800000000003</v>
          </cell>
        </row>
        <row r="14259">
          <cell r="A14259" t="str">
            <v>826904043</v>
          </cell>
          <cell r="B14259" t="str">
            <v>SPULENTRÄGER TYP F KPL. ENDTRAVERSE STAHL-V</v>
          </cell>
          <cell r="C14259">
            <v>5.01</v>
          </cell>
          <cell r="D14259">
            <v>15.560179901210317</v>
          </cell>
          <cell r="E14259">
            <v>25.570179901210313</v>
          </cell>
        </row>
        <row r="14260">
          <cell r="A14260" t="str">
            <v>826904044</v>
          </cell>
          <cell r="B14260" t="str">
            <v>SPULENTRÄGER TYP M ENDTRAVERSE MAN.+AUTOM.</v>
          </cell>
          <cell r="C14260">
            <v>2.5100000000000002</v>
          </cell>
          <cell r="D14260">
            <v>15.040889576287054</v>
          </cell>
          <cell r="E14260">
            <v>17.550889576287055</v>
          </cell>
        </row>
        <row r="14261">
          <cell r="A14261" t="str">
            <v>826904045</v>
          </cell>
          <cell r="B14261" t="str">
            <v>ZUGSTANGE SPULENZUG KPL. MANUELLE PUTZSTATION</v>
          </cell>
          <cell r="C14261">
            <v>1.5</v>
          </cell>
          <cell r="D14261">
            <v>3.1664841628959275</v>
          </cell>
          <cell r="E14261">
            <v>4.6664841628959275</v>
          </cell>
        </row>
        <row r="14262">
          <cell r="A14262" t="str">
            <v>826904046</v>
          </cell>
          <cell r="B14262" t="str">
            <v>SPULENTRÄGER TYP M2 ENDTRAVERSE MAN.+AUTOM.</v>
          </cell>
          <cell r="C14262">
            <v>3.25</v>
          </cell>
          <cell r="D14262">
            <v>18.963000000000001</v>
          </cell>
          <cell r="E14262">
            <v>22.513000000000002</v>
          </cell>
        </row>
        <row r="14263">
          <cell r="A14263" t="str">
            <v>826904047</v>
          </cell>
          <cell r="B14263" t="str">
            <v>SPULENTRÄGER TYP F-2 KPL. END-TRAVERSE STAHL-V</v>
          </cell>
          <cell r="C14263">
            <v>5.01</v>
          </cell>
          <cell r="D14263">
            <v>8.5286772499999994</v>
          </cell>
          <cell r="E14263">
            <v>18.538677249999999</v>
          </cell>
        </row>
        <row r="14264">
          <cell r="A14264" t="str">
            <v>826904048</v>
          </cell>
          <cell r="B14264" t="str">
            <v>ZUGSTANGE SPULENZUG KPL.</v>
          </cell>
          <cell r="C14264">
            <v>1.5</v>
          </cell>
          <cell r="D14264">
            <v>3.1664841628959275</v>
          </cell>
          <cell r="E14264">
            <v>4.6664841628959275</v>
          </cell>
        </row>
        <row r="14265">
          <cell r="A14265" t="str">
            <v>826904049</v>
          </cell>
          <cell r="B14265" t="str">
            <v>SENSOR KAPAZITIV MIT HALTER FÜR SPULENABFRAGE</v>
          </cell>
          <cell r="C14265">
            <v>11</v>
          </cell>
          <cell r="D14265">
            <v>37.622879152574107</v>
          </cell>
          <cell r="E14265">
            <v>48.622879152574107</v>
          </cell>
        </row>
        <row r="14266">
          <cell r="A14266" t="str">
            <v>826904050</v>
          </cell>
          <cell r="B14266" t="str">
            <v>SENSOR KAPAZITIV MIT HALTER FÜR SPULENABFRAGE</v>
          </cell>
          <cell r="C14266">
            <v>11</v>
          </cell>
          <cell r="D14266">
            <v>43.862879152574109</v>
          </cell>
          <cell r="E14266">
            <v>54.862879152574102</v>
          </cell>
        </row>
        <row r="14267">
          <cell r="A14267" t="str">
            <v>826904051</v>
          </cell>
          <cell r="B14267" t="str">
            <v>SPULENTRÄGER TYP K T=165 KPL.</v>
          </cell>
          <cell r="C14267">
            <v>1.0100000000000002</v>
          </cell>
          <cell r="D14267">
            <v>5.6265999999999998</v>
          </cell>
          <cell r="E14267">
            <v>6.6365999999999996</v>
          </cell>
        </row>
        <row r="14268">
          <cell r="A14268" t="str">
            <v>826904052</v>
          </cell>
          <cell r="B14268" t="str">
            <v>SPULENTRÄGER TYP L T=165 KPL.</v>
          </cell>
          <cell r="C14268">
            <v>0.71</v>
          </cell>
          <cell r="D14268">
            <v>4.6452</v>
          </cell>
          <cell r="E14268">
            <v>5.3552000000000008</v>
          </cell>
        </row>
        <row r="14269">
          <cell r="A14269" t="str">
            <v>826904053</v>
          </cell>
          <cell r="B14269" t="str">
            <v>SENSOR OPTISCH  AP110 KPL. FÜR SPULENZUGABFRAGE</v>
          </cell>
          <cell r="C14269">
            <v>0</v>
          </cell>
          <cell r="D14269">
            <v>28.58797915257411</v>
          </cell>
          <cell r="E14269">
            <v>28.58797915257411</v>
          </cell>
        </row>
        <row r="14270">
          <cell r="A14270" t="str">
            <v>826904054</v>
          </cell>
          <cell r="B14270" t="str">
            <v>SENSOR OPTISCH  AP60 KPL. FÜR SPULENZUGABFRAGE</v>
          </cell>
          <cell r="C14270"/>
          <cell r="D14270">
            <v>29.4176</v>
          </cell>
          <cell r="E14270">
            <v>29.4176</v>
          </cell>
        </row>
        <row r="14271">
          <cell r="A14271" t="str">
            <v>826904055</v>
          </cell>
          <cell r="B14271" t="str">
            <v>SPULENTRÄGER TYP M3 ENDTRAVERSE MAN.+AUTOM.</v>
          </cell>
          <cell r="C14271">
            <v>6.01</v>
          </cell>
          <cell r="D14271">
            <v>11.435633076287054</v>
          </cell>
          <cell r="E14271">
            <v>22.445633076287056</v>
          </cell>
        </row>
        <row r="14272">
          <cell r="A14272" t="str">
            <v>826904200</v>
          </cell>
          <cell r="B14272" t="str">
            <v>SPULENZUGSEGMENT 225 KPL.</v>
          </cell>
          <cell r="C14272">
            <v>1.2100000000000002</v>
          </cell>
          <cell r="D14272">
            <v>4.736291719114055</v>
          </cell>
          <cell r="E14272">
            <v>5.9462917191140559</v>
          </cell>
        </row>
        <row r="14273">
          <cell r="A14273" t="str">
            <v>826904201</v>
          </cell>
          <cell r="B14273" t="str">
            <v xml:space="preserve">SPULENZUG ENDE KPL. </v>
          </cell>
          <cell r="C14273">
            <v>0.5</v>
          </cell>
          <cell r="D14273">
            <v>2.4169416990578982</v>
          </cell>
          <cell r="E14273">
            <v>2.9169416990578987</v>
          </cell>
        </row>
        <row r="14274">
          <cell r="A14274" t="str">
            <v>826904202</v>
          </cell>
          <cell r="B14274" t="str">
            <v>ZUGSTANGE-a SPULENZUG KPL.</v>
          </cell>
          <cell r="C14274">
            <v>0.155</v>
          </cell>
          <cell r="D14274">
            <v>3.4828724541225689</v>
          </cell>
          <cell r="E14274">
            <v>3.6378724541225687</v>
          </cell>
        </row>
        <row r="14275">
          <cell r="A14275" t="str">
            <v>826904203</v>
          </cell>
          <cell r="B14275" t="str">
            <v>SPULENZUGSEGMENT 165 KPL.</v>
          </cell>
          <cell r="C14275">
            <v>0.66</v>
          </cell>
          <cell r="D14275">
            <v>5.8076975484144935</v>
          </cell>
          <cell r="E14275">
            <v>6.4676975484144927</v>
          </cell>
        </row>
        <row r="14276">
          <cell r="A14276" t="str">
            <v>826904204</v>
          </cell>
          <cell r="B14276" t="str">
            <v>SPULENZUG 165 V1 ENDE BEIDSEITIG MIT ZUGSTANGEN</v>
          </cell>
          <cell r="C14276">
            <v>1.41</v>
          </cell>
          <cell r="D14276">
            <v>26.808800000000002</v>
          </cell>
          <cell r="E14276">
            <v>30.718800000000002</v>
          </cell>
        </row>
        <row r="14277">
          <cell r="A14277" t="str">
            <v>826904205</v>
          </cell>
          <cell r="B14277" t="str">
            <v>SPULENZUG 165 V2 ENDE BEIDSEITIG MIT ZUGSTANGEN</v>
          </cell>
          <cell r="C14277">
            <v>3.41</v>
          </cell>
          <cell r="D14277">
            <v>27.259735096828987</v>
          </cell>
          <cell r="E14277">
            <v>35.669735096828987</v>
          </cell>
        </row>
        <row r="14278">
          <cell r="A14278" t="str">
            <v>826904206</v>
          </cell>
          <cell r="B14278" t="str">
            <v>SPULENZUG 165 V3 ENDE BEIDSEITIG MIT ZUGSTANGEN</v>
          </cell>
          <cell r="C14278">
            <v>5.2433333333333332</v>
          </cell>
          <cell r="D14278">
            <v>20.935476499151964</v>
          </cell>
          <cell r="E14278">
            <v>34.512143165818628</v>
          </cell>
        </row>
        <row r="14279">
          <cell r="A14279" t="str">
            <v>826904207</v>
          </cell>
          <cell r="B14279" t="str">
            <v>SPULENZUG 225 V1 ENDE BEIDSEITIG MIT ZUGSTANGEN</v>
          </cell>
          <cell r="C14279">
            <v>1</v>
          </cell>
          <cell r="D14279">
            <v>20.498999999999999</v>
          </cell>
          <cell r="E14279">
            <v>21.498999999999999</v>
          </cell>
        </row>
        <row r="14280">
          <cell r="A14280" t="str">
            <v>826904208</v>
          </cell>
          <cell r="B14280" t="str">
            <v>SPULENZUGSEGMENT 210 KPL.</v>
          </cell>
          <cell r="C14280">
            <v>0.71</v>
          </cell>
          <cell r="D14280">
            <v>5.3712999999999997</v>
          </cell>
          <cell r="E14280">
            <v>6.0812999999999997</v>
          </cell>
        </row>
        <row r="14281">
          <cell r="A14281" t="str">
            <v>826904209</v>
          </cell>
          <cell r="B14281" t="str">
            <v>SPULENZUG 210 ENDE KPL.</v>
          </cell>
          <cell r="C14281">
            <v>1.7150000000000001</v>
          </cell>
          <cell r="D14281">
            <v>6.8878833981157959</v>
          </cell>
          <cell r="E14281">
            <v>8.6028833981157966</v>
          </cell>
        </row>
        <row r="14282">
          <cell r="A14282" t="str">
            <v>826904210</v>
          </cell>
          <cell r="B14282" t="str">
            <v>SPULENZUG 225 ENDE KPL.</v>
          </cell>
          <cell r="C14282">
            <v>1.7150000000000001</v>
          </cell>
          <cell r="D14282">
            <v>7.153233418171955</v>
          </cell>
          <cell r="E14282">
            <v>8.868233418171954</v>
          </cell>
        </row>
        <row r="14283">
          <cell r="A14283" t="str">
            <v>826904211</v>
          </cell>
          <cell r="B14283" t="str">
            <v>SPULENZUG 165 ENDE KPL.</v>
          </cell>
          <cell r="C14283">
            <v>1.7150000000000001</v>
          </cell>
          <cell r="D14283">
            <v>7.0173833981157969</v>
          </cell>
          <cell r="E14283">
            <v>8.7323833981157968</v>
          </cell>
        </row>
        <row r="14284">
          <cell r="A14284" t="str">
            <v>826904212</v>
          </cell>
          <cell r="B14284" t="str">
            <v>SPULENZUG 210 V1 ENDE BEIDSEITIG MIT ZUGSTANGEN</v>
          </cell>
          <cell r="C14284">
            <v>1.4100000000000001</v>
          </cell>
          <cell r="D14284">
            <v>26.312758953006302</v>
          </cell>
          <cell r="E14284">
            <v>30.222758953006302</v>
          </cell>
        </row>
        <row r="14285">
          <cell r="A14285" t="str">
            <v>826904213</v>
          </cell>
          <cell r="B14285" t="str">
            <v>SPULENZUG 210 ENDE BEIDSEITIG KPL.</v>
          </cell>
          <cell r="C14285">
            <v>2.1</v>
          </cell>
          <cell r="D14285">
            <v>14.01</v>
          </cell>
          <cell r="E14285">
            <v>23.61</v>
          </cell>
        </row>
        <row r="14286">
          <cell r="A14286" t="str">
            <v>826904214</v>
          </cell>
          <cell r="B14286" t="str">
            <v>SPULENZUG 225 ENDE BEIDSEITIG KPL.</v>
          </cell>
          <cell r="C14286"/>
          <cell r="D14286"/>
          <cell r="E14286"/>
        </row>
        <row r="14287">
          <cell r="A14287" t="str">
            <v>826904215</v>
          </cell>
          <cell r="B14287" t="str">
            <v>SPULENZUG 165 ENDE BEIDSEITIG KPL.</v>
          </cell>
          <cell r="C14287">
            <v>3.1</v>
          </cell>
          <cell r="D14287">
            <v>14.501760000000001</v>
          </cell>
          <cell r="E14287">
            <v>17.601759999999999</v>
          </cell>
        </row>
        <row r="14288">
          <cell r="A14288" t="str">
            <v>826904220</v>
          </cell>
          <cell r="B14288" t="str">
            <v>ZUGSTANGE-b SPULENZUG KPL.</v>
          </cell>
          <cell r="C14288">
            <v>0.155</v>
          </cell>
          <cell r="D14288">
            <v>6.1715</v>
          </cell>
          <cell r="E14288">
            <v>6.3265000000000002</v>
          </cell>
        </row>
        <row r="14289">
          <cell r="A14289" t="str">
            <v>826905002</v>
          </cell>
          <cell r="B14289" t="str">
            <v>ROBO CREEL TROLLEY, KPL.; OHNE MITNEHMER</v>
          </cell>
          <cell r="C14289">
            <v>1.05</v>
          </cell>
          <cell r="D14289">
            <v>5.6912819917470321</v>
          </cell>
          <cell r="E14289">
            <v>6.7412819917470319</v>
          </cell>
        </row>
        <row r="14290">
          <cell r="A14290" t="str">
            <v>826905005</v>
          </cell>
          <cell r="B14290" t="str">
            <v>ROBO CREEL TROLLEY, KPL. M. MITNEHMER</v>
          </cell>
          <cell r="C14290">
            <v>1.05</v>
          </cell>
          <cell r="D14290">
            <v>5.8719819917470319</v>
          </cell>
          <cell r="E14290">
            <v>6.9219819917470327</v>
          </cell>
        </row>
        <row r="14291">
          <cell r="A14291" t="str">
            <v>826906001</v>
          </cell>
          <cell r="B14291" t="str">
            <v>ROBO CREEL MITNEHMER MZ1 U. KUNSTST.TRAVERSE MONT.</v>
          </cell>
          <cell r="C14291">
            <v>0</v>
          </cell>
          <cell r="D14291">
            <v>1.65</v>
          </cell>
          <cell r="E14291">
            <v>1.65</v>
          </cell>
        </row>
        <row r="14292">
          <cell r="A14292" t="str">
            <v>826906002</v>
          </cell>
          <cell r="B14292" t="str">
            <v>DISTANZHÜLSE SPULENZUG AL TRAV.</v>
          </cell>
          <cell r="C14292">
            <v>0</v>
          </cell>
          <cell r="D14292">
            <v>0.86</v>
          </cell>
          <cell r="E14292">
            <v>0.86</v>
          </cell>
        </row>
        <row r="14293">
          <cell r="A14293" t="str">
            <v>826906003</v>
          </cell>
          <cell r="B14293" t="str">
            <v>EINSATZ F. ENDTRAVERSE SPULENZUG</v>
          </cell>
          <cell r="C14293">
            <v>0</v>
          </cell>
          <cell r="D14293">
            <v>9.3000000000000007</v>
          </cell>
          <cell r="E14293">
            <v>9.3000000000000007</v>
          </cell>
        </row>
        <row r="14294">
          <cell r="A14294" t="str">
            <v>826906004</v>
          </cell>
          <cell r="B14294" t="str">
            <v>STÜTZPROFIL F. SPULENZUG M. STAHL V</v>
          </cell>
          <cell r="C14294">
            <v>0</v>
          </cell>
          <cell r="D14294">
            <v>15.65</v>
          </cell>
          <cell r="E14294">
            <v>15.65</v>
          </cell>
        </row>
        <row r="14295">
          <cell r="A14295" t="str">
            <v>826906010</v>
          </cell>
          <cell r="B14295" t="str">
            <v>STÜTZPROFIL M.SCHRÄGE L=500 F. SPULENZUG ST-V</v>
          </cell>
          <cell r="C14295"/>
          <cell r="D14295">
            <v>4.5999999999999996</v>
          </cell>
          <cell r="E14295">
            <v>4.5999999999999996</v>
          </cell>
        </row>
        <row r="14296">
          <cell r="A14296" t="str">
            <v>826906011</v>
          </cell>
          <cell r="B14296" t="str">
            <v>STÜTZPROFIL M.SCHRÄGE L=1000 F. SPULENZUG ST-V</v>
          </cell>
          <cell r="C14296">
            <v>3</v>
          </cell>
          <cell r="D14296">
            <v>15.8065</v>
          </cell>
          <cell r="E14296">
            <v>23.8065</v>
          </cell>
        </row>
        <row r="14297">
          <cell r="A14297" t="str">
            <v>826906012</v>
          </cell>
          <cell r="B14297" t="str">
            <v>SPULENTRÄGER TYP D T=150 ENDSTÜCK</v>
          </cell>
          <cell r="C14297"/>
          <cell r="D14297">
            <v>3.68</v>
          </cell>
          <cell r="E14297">
            <v>3.68</v>
          </cell>
        </row>
        <row r="14298">
          <cell r="A14298" t="str">
            <v>826906013</v>
          </cell>
          <cell r="B14298" t="str">
            <v>ZUGSTANGE SPULENZUG AUTOM. PUTZSTATION</v>
          </cell>
          <cell r="C14298">
            <v>0</v>
          </cell>
          <cell r="D14298">
            <v>3.95</v>
          </cell>
          <cell r="E14298">
            <v>3.95</v>
          </cell>
        </row>
        <row r="14299">
          <cell r="A14299" t="str">
            <v>826906050</v>
          </cell>
          <cell r="B14299" t="str">
            <v>HALBRUND F. TROLLEY F. SPÜLEN</v>
          </cell>
          <cell r="C14299"/>
          <cell r="D14299">
            <v>2.81</v>
          </cell>
          <cell r="E14299">
            <v>2.81</v>
          </cell>
        </row>
        <row r="14300">
          <cell r="A14300" t="str">
            <v>826906052</v>
          </cell>
          <cell r="B14300" t="str">
            <v>SPULENTRÄGER TYP B T=175</v>
          </cell>
          <cell r="C14300">
            <v>0</v>
          </cell>
          <cell r="D14300">
            <v>2.5099999999999998</v>
          </cell>
          <cell r="E14300">
            <v>2.5099999999999998</v>
          </cell>
        </row>
        <row r="14301">
          <cell r="A14301" t="str">
            <v>826906053</v>
          </cell>
          <cell r="B14301" t="str">
            <v>SPULENTRÄGER TYP A T=175</v>
          </cell>
          <cell r="C14301">
            <v>0</v>
          </cell>
          <cell r="D14301">
            <v>2.5099999999999998</v>
          </cell>
          <cell r="E14301">
            <v>2.5099999999999998</v>
          </cell>
        </row>
        <row r="14302">
          <cell r="A14302" t="str">
            <v>826906054</v>
          </cell>
          <cell r="B14302" t="str">
            <v>SPULENTRTRÄGER TYP D T=175 KPL. ENDSTÜCK MIT</v>
          </cell>
          <cell r="C14302">
            <v>0</v>
          </cell>
          <cell r="D14302">
            <v>2.35</v>
          </cell>
          <cell r="E14302">
            <v>2.35</v>
          </cell>
        </row>
        <row r="14303">
          <cell r="A14303" t="str">
            <v>826906064</v>
          </cell>
          <cell r="B14303" t="str">
            <v>SPULENTRÄGER TYP D T=180 ENDSTÜCK</v>
          </cell>
          <cell r="C14303">
            <v>0</v>
          </cell>
          <cell r="D14303">
            <v>2.35</v>
          </cell>
          <cell r="E14303">
            <v>2.35</v>
          </cell>
        </row>
        <row r="14304">
          <cell r="A14304" t="str">
            <v>826906070</v>
          </cell>
          <cell r="B14304" t="str">
            <v>SENSORHALTER SPULENZUG ABFR 110</v>
          </cell>
          <cell r="C14304">
            <v>0</v>
          </cell>
          <cell r="D14304">
            <v>3.8</v>
          </cell>
          <cell r="E14304">
            <v>3.8</v>
          </cell>
        </row>
        <row r="14305">
          <cell r="A14305" t="str">
            <v>826906071</v>
          </cell>
          <cell r="B14305" t="str">
            <v>SENSORHALTER SPULENZUG ABFR 60</v>
          </cell>
          <cell r="C14305">
            <v>0</v>
          </cell>
          <cell r="D14305">
            <v>6.92</v>
          </cell>
          <cell r="E14305">
            <v>6.92</v>
          </cell>
        </row>
        <row r="14306">
          <cell r="A14306" t="str">
            <v>826906072</v>
          </cell>
          <cell r="B14306" t="str">
            <v>SPULENTRÄGER TYP D T=165 ENDSTÜCK</v>
          </cell>
          <cell r="C14306"/>
          <cell r="D14306">
            <v>3.58</v>
          </cell>
          <cell r="E14306">
            <v>3.58</v>
          </cell>
        </row>
        <row r="14307">
          <cell r="A14307" t="str">
            <v>826906074</v>
          </cell>
          <cell r="B14307" t="str">
            <v>VKR-TRAVERSE FÜR LAMPENTROLLEY</v>
          </cell>
          <cell r="C14307">
            <v>0</v>
          </cell>
          <cell r="D14307">
            <v>16.8</v>
          </cell>
          <cell r="E14307">
            <v>16.8</v>
          </cell>
        </row>
        <row r="14308">
          <cell r="A14308" t="str">
            <v>826906075</v>
          </cell>
          <cell r="B14308" t="str">
            <v>HALTEPLATTE FÜR LAMPENTROLLEY</v>
          </cell>
          <cell r="C14308">
            <v>0</v>
          </cell>
          <cell r="D14308">
            <v>37.5</v>
          </cell>
          <cell r="E14308">
            <v>37.5</v>
          </cell>
        </row>
        <row r="14309">
          <cell r="A14309" t="str">
            <v>826906076</v>
          </cell>
          <cell r="B14309" t="str">
            <v>TRAVERSE L=600 FÜR TROLLEY 4</v>
          </cell>
          <cell r="C14309"/>
          <cell r="D14309">
            <v>7.2</v>
          </cell>
          <cell r="E14309">
            <v>7.2</v>
          </cell>
        </row>
        <row r="14310">
          <cell r="A14310" t="str">
            <v>826906077</v>
          </cell>
          <cell r="B14310" t="str">
            <v>STREBE L=1150 FÜR TROLLEY 4</v>
          </cell>
          <cell r="C14310">
            <v>1</v>
          </cell>
          <cell r="D14310">
            <v>4.8414999999999999</v>
          </cell>
          <cell r="E14310">
            <v>5.8414999999999999</v>
          </cell>
        </row>
        <row r="14311">
          <cell r="A14311" t="str">
            <v>826906078</v>
          </cell>
          <cell r="B14311" t="str">
            <v>HALTEBLECH FÜR TROLLEY 4</v>
          </cell>
          <cell r="C14311"/>
          <cell r="D14311">
            <v>16.670000000000002</v>
          </cell>
          <cell r="E14311">
            <v>16.670000000000002</v>
          </cell>
        </row>
        <row r="14312">
          <cell r="A14312" t="str">
            <v>826906079</v>
          </cell>
          <cell r="B14312" t="str">
            <v>ZYLINDERHALTEROHR FÜR TROLLEY 4</v>
          </cell>
          <cell r="C14312">
            <v>1.5</v>
          </cell>
          <cell r="D14312">
            <v>1.1075999999999999</v>
          </cell>
          <cell r="E14312">
            <v>2.6076000000000001</v>
          </cell>
        </row>
        <row r="14313">
          <cell r="A14313" t="str">
            <v>826906082</v>
          </cell>
          <cell r="B14313" t="str">
            <v>SPULENTRÄGER TYP A T=180 (WAR 569 006 601)</v>
          </cell>
          <cell r="C14313">
            <v>0</v>
          </cell>
          <cell r="D14313">
            <v>2.5099999999999998</v>
          </cell>
          <cell r="E14313">
            <v>2.5099999999999998</v>
          </cell>
        </row>
        <row r="14314">
          <cell r="A14314" t="str">
            <v>826906083</v>
          </cell>
          <cell r="B14314" t="str">
            <v>SPULENTRÄGER TYP B T=180 (WAR 569 006 602)</v>
          </cell>
          <cell r="C14314">
            <v>0</v>
          </cell>
          <cell r="D14314">
            <v>2.5099999999999998</v>
          </cell>
          <cell r="E14314">
            <v>2.5099999999999998</v>
          </cell>
        </row>
        <row r="14315">
          <cell r="A14315" t="str">
            <v>826906087</v>
          </cell>
          <cell r="B14315" t="str">
            <v>SPULENTRÄGER TYP D T=165 ENDSTÜCK</v>
          </cell>
          <cell r="C14315">
            <v>0</v>
          </cell>
          <cell r="D14315">
            <v>2.2799999999999998</v>
          </cell>
          <cell r="E14315">
            <v>2.2799999999999998</v>
          </cell>
        </row>
        <row r="14316">
          <cell r="A14316" t="str">
            <v>826906100</v>
          </cell>
          <cell r="B14316" t="str">
            <v>SPULENTRÄGER TYP E T=165 ENDSTÜCK</v>
          </cell>
          <cell r="C14316">
            <v>0</v>
          </cell>
          <cell r="D14316">
            <v>3.58</v>
          </cell>
          <cell r="E14316">
            <v>3.58</v>
          </cell>
        </row>
        <row r="14317">
          <cell r="A14317" t="str">
            <v>826906104</v>
          </cell>
          <cell r="B14317" t="str">
            <v>SCHELLE FÜR FAHRRADTROLLEY LTK</v>
          </cell>
          <cell r="C14317">
            <v>0</v>
          </cell>
          <cell r="D14317">
            <v>1.6</v>
          </cell>
          <cell r="E14317">
            <v>1.6</v>
          </cell>
        </row>
        <row r="14318">
          <cell r="A14318" t="str">
            <v>826906105</v>
          </cell>
          <cell r="B14318" t="str">
            <v>SCHLEPPSEGMENT FÜR 1/2" X 5/16</v>
          </cell>
          <cell r="C14318"/>
          <cell r="D14318">
            <v>2.8</v>
          </cell>
          <cell r="E14318">
            <v>2.8</v>
          </cell>
        </row>
        <row r="14319">
          <cell r="A14319" t="str">
            <v>826906106</v>
          </cell>
          <cell r="B14319" t="str">
            <v>ZYLINDERSCHRAUBE M10X150 GEKÜRZT FÜR GELENK</v>
          </cell>
          <cell r="C14319"/>
          <cell r="D14319">
            <v>4.6500000000000004</v>
          </cell>
          <cell r="E14319">
            <v>4.6500000000000004</v>
          </cell>
        </row>
        <row r="14320">
          <cell r="A14320" t="str">
            <v>826906129</v>
          </cell>
          <cell r="B14320" t="str">
            <v>SPULENTRÄGER TYP D T=450 ENDSTÜCK</v>
          </cell>
          <cell r="C14320"/>
          <cell r="D14320">
            <v>5.5</v>
          </cell>
          <cell r="E14320">
            <v>5.5</v>
          </cell>
        </row>
        <row r="14321">
          <cell r="A14321" t="str">
            <v>826906130</v>
          </cell>
          <cell r="B14321" t="str">
            <v>SPULENTRÄGER TYP F ENDSTÜCK</v>
          </cell>
          <cell r="C14321">
            <v>2.5</v>
          </cell>
          <cell r="D14321">
            <v>0.56957725000000003</v>
          </cell>
          <cell r="E14321">
            <v>8.06957725</v>
          </cell>
        </row>
        <row r="14322">
          <cell r="A14322" t="str">
            <v>826906131</v>
          </cell>
          <cell r="B14322" t="str">
            <v>SPULENTRÄGER TYP M ENDSTÜCK</v>
          </cell>
          <cell r="C14322">
            <v>0</v>
          </cell>
          <cell r="D14322">
            <v>11.625</v>
          </cell>
          <cell r="E14322">
            <v>11.625</v>
          </cell>
        </row>
        <row r="14323">
          <cell r="A14323" t="str">
            <v>826906132</v>
          </cell>
          <cell r="B14323" t="str">
            <v>ZUGSTANGE SPULENZUG, MANUELLE PUTZSTATION</v>
          </cell>
          <cell r="C14323">
            <v>0</v>
          </cell>
          <cell r="D14323">
            <v>2.2000000000000002</v>
          </cell>
          <cell r="E14323">
            <v>2.2000000000000002</v>
          </cell>
        </row>
        <row r="14324">
          <cell r="A14324" t="str">
            <v>826906133</v>
          </cell>
          <cell r="B14324" t="str">
            <v>SENSORHALTER SPULENPRÜF. AP110 FARB- U.</v>
          </cell>
          <cell r="C14324">
            <v>0</v>
          </cell>
          <cell r="D14324">
            <v>8</v>
          </cell>
          <cell r="E14324">
            <v>8</v>
          </cell>
        </row>
        <row r="14325">
          <cell r="A14325" t="str">
            <v>826906134</v>
          </cell>
          <cell r="B14325" t="str">
            <v>SENSORHALTER SPULENPRÜF. AP60 FARB- U.</v>
          </cell>
          <cell r="C14325">
            <v>0</v>
          </cell>
          <cell r="D14325">
            <v>8</v>
          </cell>
          <cell r="E14325">
            <v>8</v>
          </cell>
        </row>
        <row r="14326">
          <cell r="A14326" t="str">
            <v>826906135</v>
          </cell>
          <cell r="B14326" t="str">
            <v>SENSORHALTER AP110 SPULENABFRAGE -</v>
          </cell>
          <cell r="C14326">
            <v>0</v>
          </cell>
          <cell r="D14326">
            <v>15</v>
          </cell>
          <cell r="E14326">
            <v>15</v>
          </cell>
        </row>
        <row r="14327">
          <cell r="A14327" t="str">
            <v>826906136</v>
          </cell>
          <cell r="B14327" t="str">
            <v>MITNEHMER MZ5 U. KUNSTST. TRAV. MONTIERT</v>
          </cell>
          <cell r="C14327">
            <v>0</v>
          </cell>
          <cell r="D14327">
            <v>1.47</v>
          </cell>
          <cell r="E14327">
            <v>1.47</v>
          </cell>
        </row>
        <row r="14328">
          <cell r="A14328" t="str">
            <v>826906137</v>
          </cell>
          <cell r="B14328" t="str">
            <v>SPULENTRÄGER TYP M2 ENDSTÜCK</v>
          </cell>
          <cell r="C14328">
            <v>0</v>
          </cell>
          <cell r="D14328">
            <v>12.5</v>
          </cell>
          <cell r="E14328">
            <v>12.5</v>
          </cell>
        </row>
        <row r="14329">
          <cell r="A14329" t="str">
            <v>826906138</v>
          </cell>
          <cell r="B14329" t="str">
            <v>ZUGSTANGE SPULENZUG</v>
          </cell>
          <cell r="C14329">
            <v>0</v>
          </cell>
          <cell r="D14329">
            <v>3.12</v>
          </cell>
          <cell r="E14329">
            <v>3.12</v>
          </cell>
        </row>
        <row r="14330">
          <cell r="A14330" t="str">
            <v>826906139</v>
          </cell>
          <cell r="B14330" t="str">
            <v>SPULENTRÄGER TYP K T=165</v>
          </cell>
          <cell r="C14330">
            <v>0</v>
          </cell>
          <cell r="D14330">
            <v>2.4500000000000002</v>
          </cell>
          <cell r="E14330">
            <v>2.4500000000000002</v>
          </cell>
        </row>
        <row r="14331">
          <cell r="A14331" t="str">
            <v>826906140</v>
          </cell>
          <cell r="B14331" t="str">
            <v>SPULENTRÄGER TYP L T=165</v>
          </cell>
          <cell r="C14331">
            <v>0</v>
          </cell>
          <cell r="D14331">
            <v>2.35</v>
          </cell>
          <cell r="E14331">
            <v>2.35</v>
          </cell>
        </row>
        <row r="14332">
          <cell r="A14332" t="str">
            <v>826906141</v>
          </cell>
          <cell r="B14332" t="str">
            <v>MITNEHMER FÜR ZIEHAKEN</v>
          </cell>
          <cell r="C14332">
            <v>0</v>
          </cell>
          <cell r="D14332">
            <v>3.3</v>
          </cell>
          <cell r="E14332">
            <v>3.3</v>
          </cell>
        </row>
        <row r="14333">
          <cell r="A14333" t="str">
            <v>826906142</v>
          </cell>
          <cell r="B14333" t="str">
            <v>SENSORHALTER AP60 SPULENABFRAGE -</v>
          </cell>
          <cell r="C14333">
            <v>0</v>
          </cell>
          <cell r="D14333">
            <v>15</v>
          </cell>
          <cell r="E14333">
            <v>15</v>
          </cell>
        </row>
        <row r="14334">
          <cell r="A14334" t="str">
            <v>826906143</v>
          </cell>
          <cell r="B14334" t="str">
            <v>SENSORHALTER, OPT., AP110,</v>
          </cell>
          <cell r="C14334">
            <v>0</v>
          </cell>
          <cell r="D14334">
            <v>1.4</v>
          </cell>
          <cell r="E14334">
            <v>1.4</v>
          </cell>
        </row>
        <row r="14335">
          <cell r="A14335" t="str">
            <v>826906144</v>
          </cell>
          <cell r="B14335" t="str">
            <v>SENSORHALTER, OPT., AP60,</v>
          </cell>
          <cell r="C14335">
            <v>0</v>
          </cell>
          <cell r="D14335">
            <v>1.95</v>
          </cell>
          <cell r="E14335">
            <v>1.95</v>
          </cell>
        </row>
        <row r="14336">
          <cell r="A14336" t="str">
            <v>826906145</v>
          </cell>
          <cell r="B14336" t="str">
            <v>SPULENTRÄGER TYP M3 ENDSTÜCK</v>
          </cell>
          <cell r="C14336">
            <v>3.5</v>
          </cell>
          <cell r="D14336">
            <v>1.0192435</v>
          </cell>
          <cell r="E14336">
            <v>4.6192435000000005</v>
          </cell>
        </row>
        <row r="14337">
          <cell r="A14337" t="str">
            <v>826906200</v>
          </cell>
          <cell r="B14337" t="str">
            <v>SPULENZUGSEGMENT T225</v>
          </cell>
          <cell r="C14337">
            <v>0</v>
          </cell>
          <cell r="D14337">
            <v>2.7</v>
          </cell>
          <cell r="E14337">
            <v>2.7</v>
          </cell>
        </row>
        <row r="14338">
          <cell r="A14338" t="str">
            <v>826906201</v>
          </cell>
          <cell r="B14338" t="str">
            <v>SPULENZUGSEGMENT T165</v>
          </cell>
          <cell r="C14338">
            <v>0</v>
          </cell>
          <cell r="D14338">
            <v>2.48</v>
          </cell>
          <cell r="E14338">
            <v>2.48</v>
          </cell>
        </row>
        <row r="14339">
          <cell r="A14339" t="str">
            <v>826906202</v>
          </cell>
          <cell r="B14339" t="str">
            <v>KUPPLUNG SPULENZUG</v>
          </cell>
          <cell r="C14339">
            <v>0</v>
          </cell>
          <cell r="D14339">
            <v>1</v>
          </cell>
          <cell r="E14339">
            <v>1</v>
          </cell>
        </row>
        <row r="14340">
          <cell r="A14340" t="str">
            <v>826906203</v>
          </cell>
          <cell r="B14340" t="str">
            <v>STIFT SPULENZUG</v>
          </cell>
          <cell r="C14340">
            <v>0</v>
          </cell>
          <cell r="D14340">
            <v>0.1</v>
          </cell>
          <cell r="E14340">
            <v>0.1</v>
          </cell>
        </row>
        <row r="14341">
          <cell r="A14341" t="str">
            <v>826906204</v>
          </cell>
          <cell r="B14341" t="str">
            <v>SCHEIBE SPULENZUG</v>
          </cell>
          <cell r="C14341">
            <v>0</v>
          </cell>
          <cell r="D14341">
            <v>0.24</v>
          </cell>
          <cell r="E14341">
            <v>0.24</v>
          </cell>
        </row>
        <row r="14342">
          <cell r="A14342" t="str">
            <v>826906205</v>
          </cell>
          <cell r="B14342" t="str">
            <v>BUCHSE-a FÜR ZUGSTANGE SPULENZUG</v>
          </cell>
          <cell r="C14342">
            <v>0</v>
          </cell>
          <cell r="D14342">
            <v>1.29</v>
          </cell>
          <cell r="E14342">
            <v>1.29</v>
          </cell>
        </row>
        <row r="14343">
          <cell r="A14343" t="str">
            <v>826906208</v>
          </cell>
          <cell r="B14343" t="str">
            <v>SPULENZUGSEGMENT LINKS F. SPULENZUG T165 V3</v>
          </cell>
          <cell r="C14343">
            <v>1.1667000000000001</v>
          </cell>
          <cell r="D14343">
            <v>2.2000000000000002</v>
          </cell>
          <cell r="E14343">
            <v>3.3666999999999998</v>
          </cell>
        </row>
        <row r="14344">
          <cell r="A14344" t="str">
            <v>826906209</v>
          </cell>
          <cell r="B14344" t="str">
            <v>SPULENZUGSEGMENT RECHTS F. SPULENZUG T165 V3</v>
          </cell>
          <cell r="C14344">
            <v>1.1667000000000001</v>
          </cell>
          <cell r="D14344">
            <v>2.2000000000000002</v>
          </cell>
          <cell r="E14344">
            <v>3.3666999999999998</v>
          </cell>
        </row>
        <row r="14345">
          <cell r="A14345" t="str">
            <v>826906210</v>
          </cell>
          <cell r="B14345" t="str">
            <v>ENDSEGMENT F. SPULENZUG T165 V2</v>
          </cell>
          <cell r="C14345">
            <v>1</v>
          </cell>
          <cell r="D14345">
            <v>2.48</v>
          </cell>
          <cell r="E14345">
            <v>5.98</v>
          </cell>
        </row>
        <row r="14346">
          <cell r="A14346" t="str">
            <v>826906211</v>
          </cell>
          <cell r="B14346" t="str">
            <v>ENDSEGMENT LINKS F. SPULENZUG T165 V3</v>
          </cell>
          <cell r="C14346">
            <v>1</v>
          </cell>
          <cell r="D14346">
            <v>2.48</v>
          </cell>
          <cell r="E14346">
            <v>5.98</v>
          </cell>
        </row>
        <row r="14347">
          <cell r="A14347" t="str">
            <v>826906212</v>
          </cell>
          <cell r="B14347" t="str">
            <v>ENDSEGMENT RECHTS F. SPULENZUG T165 V3</v>
          </cell>
          <cell r="C14347">
            <v>2.3332999999999999</v>
          </cell>
          <cell r="D14347">
            <v>2.08</v>
          </cell>
          <cell r="E14347">
            <v>4.4132999999999996</v>
          </cell>
        </row>
        <row r="14348">
          <cell r="A14348" t="str">
            <v>826906213</v>
          </cell>
          <cell r="B14348" t="str">
            <v>SPULENZUGSEGMENT T210</v>
          </cell>
          <cell r="C14348">
            <v>0</v>
          </cell>
          <cell r="D14348">
            <v>2.25</v>
          </cell>
          <cell r="E14348">
            <v>2.25</v>
          </cell>
        </row>
        <row r="14349">
          <cell r="A14349" t="str">
            <v>826906214</v>
          </cell>
          <cell r="B14349" t="str">
            <v>BUCHSE-b FÜR ZUGSTANGE SPULENZUG</v>
          </cell>
          <cell r="C14349">
            <v>0</v>
          </cell>
          <cell r="D14349">
            <v>2.7</v>
          </cell>
          <cell r="E14349">
            <v>2.7</v>
          </cell>
        </row>
        <row r="14350">
          <cell r="A14350" t="str">
            <v>826907001</v>
          </cell>
          <cell r="B14350" t="str">
            <v>SPULENTRÄGER TYP A T=165</v>
          </cell>
          <cell r="C14350">
            <v>0</v>
          </cell>
          <cell r="D14350">
            <v>2.2799999999999998</v>
          </cell>
          <cell r="E14350">
            <v>2.2799999999999998</v>
          </cell>
        </row>
        <row r="14351">
          <cell r="A14351" t="str">
            <v>826907002</v>
          </cell>
          <cell r="B14351" t="str">
            <v>SPULENTRÄGER TYP B T=165</v>
          </cell>
          <cell r="C14351">
            <v>0</v>
          </cell>
          <cell r="D14351">
            <v>2.2799999999999998</v>
          </cell>
          <cell r="E14351">
            <v>2.2799999999999998</v>
          </cell>
        </row>
        <row r="14352">
          <cell r="A14352" t="str">
            <v>826907003</v>
          </cell>
          <cell r="B14352" t="str">
            <v>SPULENTRÄGER TYP C T=165 ENDSTÜCK</v>
          </cell>
          <cell r="C14352">
            <v>0</v>
          </cell>
          <cell r="D14352">
            <v>1.94</v>
          </cell>
          <cell r="E14352">
            <v>1.94</v>
          </cell>
        </row>
        <row r="14353">
          <cell r="A14353" t="str">
            <v>826907004</v>
          </cell>
          <cell r="B14353" t="str">
            <v>SPULENTRÄGER TYP F ENDSTÜCK</v>
          </cell>
          <cell r="C14353">
            <v>2.5</v>
          </cell>
          <cell r="D14353">
            <v>0.56957725000000003</v>
          </cell>
          <cell r="E14353">
            <v>8.06957725</v>
          </cell>
        </row>
        <row r="14354">
          <cell r="A14354" t="str">
            <v>826907006</v>
          </cell>
          <cell r="B14354" t="str">
            <v>SPULENZUGSEGMENT - STANDARD</v>
          </cell>
          <cell r="C14354">
            <v>0</v>
          </cell>
          <cell r="D14354">
            <v>3.45</v>
          </cell>
          <cell r="E14354">
            <v>3.45</v>
          </cell>
        </row>
        <row r="14355">
          <cell r="A14355" t="str">
            <v>826907008</v>
          </cell>
          <cell r="B14355" t="str">
            <v>STECKMUTTER</v>
          </cell>
          <cell r="C14355">
            <v>0</v>
          </cell>
          <cell r="D14355">
            <v>1.95</v>
          </cell>
          <cell r="E14355">
            <v>1.95</v>
          </cell>
        </row>
        <row r="14356">
          <cell r="A14356" t="str">
            <v>826907010</v>
          </cell>
          <cell r="B14356" t="str">
            <v>GEWINDEHÜLSE</v>
          </cell>
          <cell r="C14356">
            <v>0</v>
          </cell>
          <cell r="D14356">
            <v>1.1499999999999999</v>
          </cell>
          <cell r="E14356">
            <v>1.1499999999999999</v>
          </cell>
        </row>
        <row r="14357">
          <cell r="A14357" t="str">
            <v>826907011</v>
          </cell>
          <cell r="B14357" t="str">
            <v>HÜLSENMUTTER M6 / SW13 / L=24</v>
          </cell>
          <cell r="C14357">
            <v>0</v>
          </cell>
          <cell r="D14357">
            <v>0.249</v>
          </cell>
          <cell r="E14357">
            <v>0.249</v>
          </cell>
        </row>
        <row r="14358">
          <cell r="A14358" t="str">
            <v>826907012</v>
          </cell>
          <cell r="B14358" t="str">
            <v>STAHL-V ROLLENTRÄGER (TROLLEY-V)</v>
          </cell>
          <cell r="C14358"/>
          <cell r="D14358">
            <v>1.05</v>
          </cell>
          <cell r="E14358">
            <v>1.05</v>
          </cell>
        </row>
        <row r="14359">
          <cell r="A14359" t="str">
            <v>826907013</v>
          </cell>
          <cell r="B14359" t="str">
            <v>KUPPLUNGSBÜGEL</v>
          </cell>
          <cell r="C14359">
            <v>0</v>
          </cell>
          <cell r="D14359">
            <v>5.5</v>
          </cell>
          <cell r="E14359">
            <v>5.5</v>
          </cell>
        </row>
        <row r="14360">
          <cell r="A14360" t="str">
            <v>826907015</v>
          </cell>
          <cell r="B14360" t="str">
            <v>KUPPLUNGSSTÜCK</v>
          </cell>
          <cell r="C14360">
            <v>0</v>
          </cell>
          <cell r="D14360">
            <v>5.75</v>
          </cell>
          <cell r="E14360">
            <v>5.75</v>
          </cell>
        </row>
        <row r="14361">
          <cell r="A14361" t="str">
            <v>826907016</v>
          </cell>
          <cell r="B14361" t="str">
            <v>KUPPLUNGSSCHEIBE T=6.5MM</v>
          </cell>
          <cell r="C14361">
            <v>0</v>
          </cell>
          <cell r="D14361">
            <v>0.39</v>
          </cell>
          <cell r="E14361">
            <v>0.39</v>
          </cell>
        </row>
        <row r="14362">
          <cell r="A14362" t="str">
            <v>826907017</v>
          </cell>
          <cell r="B14362" t="str">
            <v>SPULENZUG KOPPELSTÜCK</v>
          </cell>
          <cell r="C14362">
            <v>0</v>
          </cell>
          <cell r="D14362">
            <v>0.66633975780317245</v>
          </cell>
          <cell r="E14362">
            <v>0.66633975780317245</v>
          </cell>
        </row>
        <row r="14363">
          <cell r="A14363" t="str">
            <v>826907018</v>
          </cell>
          <cell r="B14363" t="str">
            <v>GEWINDEBOLZEN</v>
          </cell>
          <cell r="C14363">
            <v>0</v>
          </cell>
          <cell r="D14363">
            <v>2.8</v>
          </cell>
          <cell r="E14363">
            <v>2.8</v>
          </cell>
        </row>
        <row r="14364">
          <cell r="A14364" t="str">
            <v>826907025</v>
          </cell>
          <cell r="B14364" t="str">
            <v>EINLEGETEIL F. MASA- VNEST 1/2/3</v>
          </cell>
          <cell r="C14364">
            <v>0</v>
          </cell>
          <cell r="D14364">
            <v>0.95</v>
          </cell>
          <cell r="E14364">
            <v>0.95</v>
          </cell>
        </row>
        <row r="14365">
          <cell r="A14365" t="str">
            <v>826907028</v>
          </cell>
          <cell r="B14365" t="str">
            <v>MITNEHMERZAPFEN 2</v>
          </cell>
          <cell r="C14365">
            <v>0</v>
          </cell>
          <cell r="D14365">
            <v>1</v>
          </cell>
          <cell r="E14365">
            <v>1</v>
          </cell>
        </row>
        <row r="14366">
          <cell r="A14366" t="str">
            <v>826907029</v>
          </cell>
          <cell r="B14366" t="str">
            <v>AUFNAHME F. MITNEHMERZAPFEN</v>
          </cell>
          <cell r="C14366">
            <v>0</v>
          </cell>
          <cell r="D14366">
            <v>6.76</v>
          </cell>
          <cell r="E14366">
            <v>6.76</v>
          </cell>
        </row>
        <row r="14367">
          <cell r="A14367" t="str">
            <v>826907033</v>
          </cell>
          <cell r="B14367" t="str">
            <v>MITNEHMER MZ2 UNTERV MONTIERT</v>
          </cell>
          <cell r="C14367">
            <v>0</v>
          </cell>
          <cell r="D14367">
            <v>1.23</v>
          </cell>
          <cell r="E14367">
            <v>1.23</v>
          </cell>
        </row>
        <row r="14368">
          <cell r="A14368" t="str">
            <v>826907039</v>
          </cell>
          <cell r="B14368" t="str">
            <v>KUPPLUNGSSCHEIBE T=2,5MM</v>
          </cell>
          <cell r="C14368">
            <v>0</v>
          </cell>
          <cell r="D14368">
            <v>0.87</v>
          </cell>
          <cell r="E14368">
            <v>0.87</v>
          </cell>
        </row>
        <row r="14369">
          <cell r="A14369" t="str">
            <v>826907040</v>
          </cell>
          <cell r="B14369" t="str">
            <v>KUPPLUNGSKUGEL R=10</v>
          </cell>
          <cell r="C14369">
            <v>0</v>
          </cell>
          <cell r="D14369">
            <v>0.90514748249687682</v>
          </cell>
          <cell r="E14369">
            <v>0.90514748249687682</v>
          </cell>
        </row>
        <row r="14370">
          <cell r="A14370" t="str">
            <v>826907041</v>
          </cell>
          <cell r="B14370" t="str">
            <v>ABDECKUNG T=3</v>
          </cell>
          <cell r="C14370">
            <v>0</v>
          </cell>
          <cell r="D14370">
            <v>0.01</v>
          </cell>
          <cell r="E14370">
            <v>0.01</v>
          </cell>
        </row>
        <row r="14371">
          <cell r="A14371" t="str">
            <v>826907042</v>
          </cell>
          <cell r="B14371" t="str">
            <v>GRUNDKÖRPERABDECKUNG</v>
          </cell>
          <cell r="C14371">
            <v>0</v>
          </cell>
          <cell r="D14371">
            <v>4.05</v>
          </cell>
          <cell r="E14371">
            <v>4.05</v>
          </cell>
        </row>
        <row r="14372">
          <cell r="A14372" t="str">
            <v>826907043</v>
          </cell>
          <cell r="B14372" t="str">
            <v>ENDSTÜCK</v>
          </cell>
          <cell r="C14372">
            <v>0</v>
          </cell>
          <cell r="D14372">
            <v>15</v>
          </cell>
          <cell r="E14372">
            <v>15</v>
          </cell>
        </row>
        <row r="14373">
          <cell r="A14373" t="str">
            <v>827022003</v>
          </cell>
          <cell r="B14373" t="str">
            <v>TROLLEY-ENTLADUNG FÜR LT 50 ====&gt;&gt; Neu  827 024</v>
          </cell>
          <cell r="C14373">
            <v>12</v>
          </cell>
          <cell r="D14373">
            <v>629.86270000000002</v>
          </cell>
          <cell r="E14373">
            <v>641.86270000000002</v>
          </cell>
        </row>
        <row r="14374">
          <cell r="A14374" t="str">
            <v>827022004</v>
          </cell>
          <cell r="B14374" t="str">
            <v>TROLLEY-ENTLADUNG FÜR GEFÄLLE 26° LT 50</v>
          </cell>
          <cell r="C14374">
            <v>14.5</v>
          </cell>
          <cell r="D14374">
            <v>742.92849999999999</v>
          </cell>
          <cell r="E14374">
            <v>757.42849999999999</v>
          </cell>
        </row>
        <row r="14375">
          <cell r="A14375" t="str">
            <v>827022005</v>
          </cell>
          <cell r="B14375" t="str">
            <v>TROLLEY - ENTLADUNG RECHTS FÜR LT-50</v>
          </cell>
          <cell r="C14375">
            <v>13.5</v>
          </cell>
          <cell r="D14375">
            <v>693.64507561658684</v>
          </cell>
          <cell r="E14375">
            <v>712.14507561658672</v>
          </cell>
        </row>
        <row r="14376">
          <cell r="A14376" t="str">
            <v>827022007</v>
          </cell>
          <cell r="B14376" t="str">
            <v>TROLLEYENTLADUNG -1"- TROLLEY</v>
          </cell>
          <cell r="C14376">
            <v>75</v>
          </cell>
          <cell r="D14376">
            <v>5361.2837</v>
          </cell>
          <cell r="E14376">
            <v>5436.2837</v>
          </cell>
        </row>
        <row r="14377">
          <cell r="A14377" t="str">
            <v>827022100</v>
          </cell>
          <cell r="B14377" t="str">
            <v>LT50 TROLLEY-ENTLADUNG AUTOM. SCHRÄG AN AFS</v>
          </cell>
          <cell r="C14377"/>
          <cell r="D14377"/>
          <cell r="E14377"/>
        </row>
        <row r="14378">
          <cell r="A14378" t="str">
            <v>827024003</v>
          </cell>
          <cell r="B14378" t="str">
            <v>ABNAHMESTANGE F. TROLLEY-ENTLADUNG</v>
          </cell>
          <cell r="C14378">
            <v>0</v>
          </cell>
          <cell r="D14378">
            <v>86</v>
          </cell>
          <cell r="E14378">
            <v>86</v>
          </cell>
        </row>
        <row r="14379">
          <cell r="A14379" t="str">
            <v>827024004</v>
          </cell>
          <cell r="B14379" t="str">
            <v>DOPPELHALTER FÜR TROLLEY ENTLADUNG</v>
          </cell>
          <cell r="C14379">
            <v>4.5</v>
          </cell>
          <cell r="D14379">
            <v>11.5</v>
          </cell>
          <cell r="E14379">
            <v>16</v>
          </cell>
        </row>
        <row r="14380">
          <cell r="A14380" t="str">
            <v>827024005</v>
          </cell>
          <cell r="B14380" t="str">
            <v>TROLLEYFÜHRUNG LINKS FÜR TROLLEYENTLADUNG</v>
          </cell>
          <cell r="C14380">
            <v>0</v>
          </cell>
          <cell r="D14380">
            <v>137.5</v>
          </cell>
          <cell r="E14380">
            <v>137.5</v>
          </cell>
        </row>
        <row r="14381">
          <cell r="A14381" t="str">
            <v>827024006</v>
          </cell>
          <cell r="B14381" t="str">
            <v>TROLLEYFÜHRUNG RECHTS FÜR TROLLEYENTLADUNG</v>
          </cell>
          <cell r="C14381">
            <v>0</v>
          </cell>
          <cell r="D14381">
            <v>137.5</v>
          </cell>
          <cell r="E14381">
            <v>137.5</v>
          </cell>
        </row>
        <row r="14382">
          <cell r="A14382" t="str">
            <v>827024007</v>
          </cell>
          <cell r="B14382" t="str">
            <v>ABFÄDELROHR TROLLEY-ENTLADUNG FÜR GEFÄLLE 26° LT</v>
          </cell>
          <cell r="C14382">
            <v>0</v>
          </cell>
          <cell r="D14382">
            <v>198.5</v>
          </cell>
          <cell r="E14382">
            <v>198.5</v>
          </cell>
        </row>
        <row r="14383">
          <cell r="A14383" t="str">
            <v>827024009</v>
          </cell>
          <cell r="B14383" t="str">
            <v>ABNAHMESTANGE V2 LINKS FÜR TROLLEY-ENTLADUNG</v>
          </cell>
          <cell r="C14383">
            <v>0</v>
          </cell>
          <cell r="D14383">
            <v>150</v>
          </cell>
          <cell r="E14383">
            <v>150</v>
          </cell>
        </row>
        <row r="14384">
          <cell r="A14384" t="str">
            <v>827024010</v>
          </cell>
          <cell r="B14384" t="str">
            <v>ABNAHMESTANGE V2 RECHTS FÜR TROLLEY-ENTLADUNG</v>
          </cell>
          <cell r="C14384">
            <v>0</v>
          </cell>
          <cell r="D14384">
            <v>255</v>
          </cell>
          <cell r="E14384">
            <v>255</v>
          </cell>
        </row>
        <row r="14385">
          <cell r="A14385" t="str">
            <v>827024017</v>
          </cell>
          <cell r="B14385" t="str">
            <v>TROLLEY-ENTLADUNG FÜR LTA 50</v>
          </cell>
          <cell r="C14385">
            <v>40.5</v>
          </cell>
          <cell r="D14385">
            <v>310.58450864197533</v>
          </cell>
          <cell r="E14385">
            <v>358.58450864197528</v>
          </cell>
        </row>
        <row r="14386">
          <cell r="A14386" t="str">
            <v>827024018</v>
          </cell>
          <cell r="B14386" t="str">
            <v>RAMPE FÜR TROLLEY-ENTLADUNG LT50</v>
          </cell>
          <cell r="C14386">
            <v>0</v>
          </cell>
          <cell r="D14386">
            <v>38.799999999999997</v>
          </cell>
          <cell r="E14386">
            <v>38.799999999999997</v>
          </cell>
        </row>
        <row r="14387">
          <cell r="A14387" t="str">
            <v>827024019</v>
          </cell>
          <cell r="B14387" t="str">
            <v>RAMPE MIT HALTEBLECH F. TROLLEY-ENTLADUNG</v>
          </cell>
          <cell r="C14387">
            <v>0</v>
          </cell>
          <cell r="D14387">
            <v>197.35</v>
          </cell>
          <cell r="E14387">
            <v>197.35</v>
          </cell>
        </row>
        <row r="14388">
          <cell r="A14388" t="str">
            <v>827024023</v>
          </cell>
          <cell r="B14388" t="str">
            <v>FÖRDEREREINHEIT FÜR TROLLEYENTLADUNG - 1"TROLLEY</v>
          </cell>
          <cell r="C14388">
            <v>45</v>
          </cell>
          <cell r="D14388">
            <v>3271.1743000000001</v>
          </cell>
          <cell r="E14388">
            <v>3316.1743000000001</v>
          </cell>
        </row>
        <row r="14389">
          <cell r="A14389" t="str">
            <v>827024024</v>
          </cell>
          <cell r="B14389" t="str">
            <v>ENTLADUNGSHALTER FÜR TROLLEYENTLADUNG - 1"TROLLEY</v>
          </cell>
          <cell r="C14389">
            <v>0</v>
          </cell>
          <cell r="D14389">
            <v>522</v>
          </cell>
          <cell r="E14389">
            <v>522</v>
          </cell>
        </row>
        <row r="14390">
          <cell r="A14390" t="str">
            <v>827024025</v>
          </cell>
          <cell r="B14390" t="str">
            <v>ENTLADUNGSEINHEIT FÜR TROLLEYENTLADUNG-1"TROLLEY</v>
          </cell>
          <cell r="C14390"/>
          <cell r="D14390">
            <v>1082</v>
          </cell>
          <cell r="E14390">
            <v>1082</v>
          </cell>
        </row>
        <row r="14391">
          <cell r="A14391" t="str">
            <v>827024026</v>
          </cell>
          <cell r="B14391" t="str">
            <v>HALTERUNG3 FÜR TROLLEYENTLADUNG</v>
          </cell>
          <cell r="C14391"/>
          <cell r="D14391"/>
          <cell r="E14391"/>
        </row>
        <row r="14392">
          <cell r="A14392" t="str">
            <v>827024030</v>
          </cell>
          <cell r="B14392" t="str">
            <v>ABWEISER FÜR TROLLEYENTLADUNG-1"TROLLEY KPL.</v>
          </cell>
          <cell r="C14392">
            <v>0</v>
          </cell>
          <cell r="D14392">
            <v>534</v>
          </cell>
          <cell r="E14392">
            <v>534</v>
          </cell>
        </row>
        <row r="14393">
          <cell r="A14393" t="str">
            <v>827024032</v>
          </cell>
          <cell r="B14393" t="str">
            <v>KETTENSCHUTZ KPL. FÜR TROLLEYENTLADUNG-1"TROLLEY</v>
          </cell>
          <cell r="C14393">
            <v>0</v>
          </cell>
          <cell r="D14393">
            <v>153</v>
          </cell>
          <cell r="E14393">
            <v>153</v>
          </cell>
        </row>
        <row r="14394">
          <cell r="A14394" t="str">
            <v>827024033</v>
          </cell>
          <cell r="B14394" t="str">
            <v>ENTLADESCHWERT KPL. FÜR TROLLEYENTLADUNG-1"TROLLEY</v>
          </cell>
          <cell r="C14394">
            <v>0</v>
          </cell>
          <cell r="D14394">
            <v>196</v>
          </cell>
          <cell r="E14394">
            <v>196</v>
          </cell>
        </row>
        <row r="14395">
          <cell r="A14395" t="str">
            <v>827024034</v>
          </cell>
          <cell r="B14395" t="str">
            <v>TROLLEY ENTLADUNG MANUELL FÜR LT50</v>
          </cell>
          <cell r="C14395">
            <v>17</v>
          </cell>
          <cell r="D14395">
            <v>555.75167540015468</v>
          </cell>
          <cell r="E14395">
            <v>575.25167540015468</v>
          </cell>
        </row>
        <row r="14396">
          <cell r="A14396" t="str">
            <v>827024035</v>
          </cell>
          <cell r="B14396" t="str">
            <v>TROLLEY BELADUNG MANUELL FÜR LT50</v>
          </cell>
          <cell r="C14396">
            <v>15</v>
          </cell>
          <cell r="D14396">
            <v>552.04820505930991</v>
          </cell>
          <cell r="E14396">
            <v>567.04820505930979</v>
          </cell>
        </row>
        <row r="14397">
          <cell r="A14397" t="str">
            <v>827024036</v>
          </cell>
          <cell r="B14397" t="str">
            <v>RAMPE MIT LASCHE F. TROLLEY-ENTLADUNG LT-50</v>
          </cell>
          <cell r="C14397">
            <v>0</v>
          </cell>
          <cell r="D14397">
            <v>144.5</v>
          </cell>
          <cell r="E14397">
            <v>144.5</v>
          </cell>
        </row>
        <row r="14398">
          <cell r="A14398" t="str">
            <v>827026014</v>
          </cell>
          <cell r="B14398" t="str">
            <v>WINKEL F. TROLLEY-ENTLADUNG</v>
          </cell>
          <cell r="C14398">
            <v>0</v>
          </cell>
          <cell r="D14398">
            <v>40.1</v>
          </cell>
          <cell r="E14398">
            <v>40.1</v>
          </cell>
        </row>
        <row r="14399">
          <cell r="A14399" t="str">
            <v>827026015</v>
          </cell>
          <cell r="B14399" t="str">
            <v>SCHIENE F. TROLLEY-ENTLADUNG</v>
          </cell>
          <cell r="C14399">
            <v>0</v>
          </cell>
          <cell r="D14399">
            <v>85.2</v>
          </cell>
          <cell r="E14399">
            <v>85.2</v>
          </cell>
        </row>
        <row r="14400">
          <cell r="A14400" t="str">
            <v>827026016</v>
          </cell>
          <cell r="B14400" t="str">
            <v>GEHÄUSE F. TROLLEY-ENTLADUNG</v>
          </cell>
          <cell r="C14400">
            <v>0</v>
          </cell>
          <cell r="D14400">
            <v>85.6</v>
          </cell>
          <cell r="E14400">
            <v>85.6</v>
          </cell>
        </row>
        <row r="14401">
          <cell r="A14401" t="str">
            <v>827026017</v>
          </cell>
          <cell r="B14401" t="str">
            <v>FÜHRUNGSSTANGE LI. F. TROLLEY-ENTLADUNG</v>
          </cell>
          <cell r="C14401">
            <v>0</v>
          </cell>
          <cell r="D14401">
            <v>38</v>
          </cell>
          <cell r="E14401">
            <v>38</v>
          </cell>
        </row>
        <row r="14402">
          <cell r="A14402" t="str">
            <v>827026018</v>
          </cell>
          <cell r="B14402" t="str">
            <v>FÜHRUNGSSTANGE RE. F. TROLLEY-ENTLADUNG</v>
          </cell>
          <cell r="C14402">
            <v>0</v>
          </cell>
          <cell r="D14402">
            <v>38</v>
          </cell>
          <cell r="E14402">
            <v>38</v>
          </cell>
        </row>
        <row r="14403">
          <cell r="A14403" t="str">
            <v>827026020</v>
          </cell>
          <cell r="B14403" t="str">
            <v>SPITZE FÜR ABNAHMESTANGE</v>
          </cell>
          <cell r="C14403"/>
          <cell r="D14403"/>
          <cell r="E14403"/>
        </row>
        <row r="14404">
          <cell r="A14404" t="str">
            <v>827026021</v>
          </cell>
          <cell r="B14404" t="str">
            <v>PLATTE FÜR ABNAHMESTANGE</v>
          </cell>
          <cell r="C14404"/>
          <cell r="D14404"/>
          <cell r="E14404"/>
        </row>
        <row r="14405">
          <cell r="A14405" t="str">
            <v>827026023</v>
          </cell>
          <cell r="B14405" t="str">
            <v>ADAPTER F. ABNAHMESTANGE</v>
          </cell>
          <cell r="C14405">
            <v>0</v>
          </cell>
          <cell r="D14405">
            <v>79.599999999999994</v>
          </cell>
          <cell r="E14405">
            <v>79.599999999999994</v>
          </cell>
        </row>
        <row r="14406">
          <cell r="A14406" t="str">
            <v>827026027</v>
          </cell>
          <cell r="B14406" t="str">
            <v>TEF-HALTER NACHGEARBEITET FÜR DOPPELHALTER</v>
          </cell>
          <cell r="C14406">
            <v>1</v>
          </cell>
          <cell r="D14406">
            <v>5.75</v>
          </cell>
          <cell r="E14406">
            <v>6.75</v>
          </cell>
        </row>
        <row r="14407">
          <cell r="A14407" t="str">
            <v>827026028</v>
          </cell>
          <cell r="B14407" t="str">
            <v>STANGE FÜR TROLLEYFÜHRUNG</v>
          </cell>
          <cell r="C14407">
            <v>0</v>
          </cell>
          <cell r="D14407">
            <v>18</v>
          </cell>
          <cell r="E14407">
            <v>18</v>
          </cell>
        </row>
        <row r="14408">
          <cell r="A14408" t="str">
            <v>827026029</v>
          </cell>
          <cell r="B14408" t="str">
            <v>PLATTE 4-FACH FÜR TROLLEYENTLADUNG</v>
          </cell>
          <cell r="C14408">
            <v>0</v>
          </cell>
          <cell r="D14408">
            <v>8.69</v>
          </cell>
          <cell r="E14408">
            <v>8.69</v>
          </cell>
        </row>
        <row r="14409">
          <cell r="A14409" t="str">
            <v>827026030</v>
          </cell>
          <cell r="B14409" t="str">
            <v>PLATTE 3-FACH FÜR TROLLEYENTLADUNG</v>
          </cell>
          <cell r="C14409">
            <v>0</v>
          </cell>
          <cell r="D14409">
            <v>37.799999999999997</v>
          </cell>
          <cell r="E14409">
            <v>37.799999999999997</v>
          </cell>
        </row>
        <row r="14410">
          <cell r="A14410" t="str">
            <v>827026031</v>
          </cell>
          <cell r="B14410" t="str">
            <v>PLATTE 2-FACH FÜR TROLLEYENTLADUNG</v>
          </cell>
          <cell r="C14410">
            <v>9.5</v>
          </cell>
          <cell r="D14410">
            <v>2.29</v>
          </cell>
          <cell r="E14410">
            <v>11.79</v>
          </cell>
        </row>
        <row r="14411">
          <cell r="A14411" t="str">
            <v>827026037</v>
          </cell>
          <cell r="B14411" t="str">
            <v>ROHRENDSTÜCK FÜR ABNAHMESTANGE V2</v>
          </cell>
          <cell r="C14411"/>
          <cell r="D14411"/>
          <cell r="E14411"/>
        </row>
        <row r="14412">
          <cell r="A14412" t="str">
            <v>827026038</v>
          </cell>
          <cell r="B14412" t="str">
            <v>HALTER V2 LINKS FÜR ABNAHMESTANGE</v>
          </cell>
          <cell r="C14412"/>
          <cell r="D14412"/>
          <cell r="E14412"/>
        </row>
        <row r="14413">
          <cell r="A14413" t="str">
            <v>827026039</v>
          </cell>
          <cell r="B14413" t="str">
            <v>SCHIENE FÜR TROLLEYENTLADUNG RECHTS</v>
          </cell>
          <cell r="C14413">
            <v>0</v>
          </cell>
          <cell r="D14413">
            <v>110.7</v>
          </cell>
          <cell r="E14413">
            <v>110.7</v>
          </cell>
        </row>
        <row r="14414">
          <cell r="A14414" t="str">
            <v>827026040</v>
          </cell>
          <cell r="B14414" t="str">
            <v>HALTER V2 RECHTS FÜR ABNAHMESTANGE V2 RECHTS</v>
          </cell>
          <cell r="C14414">
            <v>0</v>
          </cell>
          <cell r="D14414">
            <v>0</v>
          </cell>
          <cell r="E14414">
            <v>0</v>
          </cell>
        </row>
        <row r="14415">
          <cell r="A14415" t="str">
            <v>827026062</v>
          </cell>
          <cell r="B14415" t="str">
            <v>WINKEL 1 FÜR TROLLEY-ENTLADUNG LT50</v>
          </cell>
          <cell r="C14415">
            <v>0</v>
          </cell>
          <cell r="D14415">
            <v>96.5</v>
          </cell>
          <cell r="E14415">
            <v>96.5</v>
          </cell>
        </row>
        <row r="14416">
          <cell r="A14416" t="str">
            <v>827026063</v>
          </cell>
          <cell r="B14416" t="str">
            <v>WINKEL 2 FÜR TROLLEY-ENTLADUNG LT50</v>
          </cell>
          <cell r="C14416">
            <v>0</v>
          </cell>
          <cell r="D14416">
            <v>96.5</v>
          </cell>
          <cell r="E14416">
            <v>96.5</v>
          </cell>
        </row>
        <row r="14417">
          <cell r="A14417" t="str">
            <v>827026064</v>
          </cell>
          <cell r="B14417" t="str">
            <v>SCHIENE FÜR RAMPE FÜR TROLLEY-ENTLADUNG LT50</v>
          </cell>
          <cell r="C14417">
            <v>0</v>
          </cell>
          <cell r="D14417">
            <v>75</v>
          </cell>
          <cell r="E14417">
            <v>75</v>
          </cell>
        </row>
        <row r="14418">
          <cell r="A14418" t="str">
            <v>827026065</v>
          </cell>
          <cell r="B14418" t="str">
            <v>GLEITSTÜCK FÜR RAMPE  FÜR TROLLEY-ENTLADUNG LT50</v>
          </cell>
          <cell r="C14418">
            <v>0</v>
          </cell>
          <cell r="D14418">
            <v>88.2</v>
          </cell>
          <cell r="E14418">
            <v>88.2</v>
          </cell>
        </row>
        <row r="14419">
          <cell r="A14419" t="str">
            <v>827026066</v>
          </cell>
          <cell r="B14419" t="str">
            <v>GLEITLEISTE FÜR RAMPE  FÜR TROLLEY-ENTLADUNG LT50</v>
          </cell>
          <cell r="C14419">
            <v>69</v>
          </cell>
          <cell r="D14419">
            <v>9.23</v>
          </cell>
          <cell r="E14419">
            <v>80.73</v>
          </cell>
        </row>
        <row r="14420">
          <cell r="A14420" t="str">
            <v>827026067</v>
          </cell>
          <cell r="B14420" t="str">
            <v>SCHIENE  FÜR TROLLEY-ENTLADUNGLT50</v>
          </cell>
          <cell r="C14420">
            <v>0</v>
          </cell>
          <cell r="D14420">
            <v>83.5</v>
          </cell>
          <cell r="E14420">
            <v>83.5</v>
          </cell>
        </row>
        <row r="14421">
          <cell r="A14421" t="str">
            <v>827026068</v>
          </cell>
          <cell r="B14421" t="str">
            <v>DISTANZKLOTZ FÜR TROLLEYENTLADUNG LT50</v>
          </cell>
          <cell r="C14421">
            <v>30</v>
          </cell>
          <cell r="D14421">
            <v>8.7100000000000009</v>
          </cell>
          <cell r="E14421">
            <v>38.71</v>
          </cell>
        </row>
        <row r="14422">
          <cell r="A14422" t="str">
            <v>827026070</v>
          </cell>
          <cell r="B14422" t="str">
            <v>ROLLENHALTER  FÜR TROLLEY-ENTLADUNG LT50</v>
          </cell>
          <cell r="C14422">
            <v>0</v>
          </cell>
          <cell r="D14422">
            <v>43.45</v>
          </cell>
          <cell r="E14422">
            <v>43.45</v>
          </cell>
        </row>
        <row r="14423">
          <cell r="A14423" t="str">
            <v>827026071</v>
          </cell>
          <cell r="B14423" t="str">
            <v>LEISTE FÜR RAMPE FÜR TROLLEY-ENTLADUNG LT50</v>
          </cell>
          <cell r="C14423"/>
          <cell r="D14423">
            <v>5</v>
          </cell>
          <cell r="E14423">
            <v>5</v>
          </cell>
        </row>
        <row r="14424">
          <cell r="A14424" t="str">
            <v>827026098</v>
          </cell>
          <cell r="B14424" t="str">
            <v>KB-MITNEHMER FÜR TROLLEYENTLADUNG-1"TROLLEY</v>
          </cell>
          <cell r="C14424">
            <v>0</v>
          </cell>
          <cell r="D14424">
            <v>24.2</v>
          </cell>
          <cell r="E14424">
            <v>24.2</v>
          </cell>
        </row>
        <row r="14425">
          <cell r="A14425" t="str">
            <v>827026099</v>
          </cell>
          <cell r="B14425" t="str">
            <v>KETTENFÜHRUNGSPLATTE FÜR</v>
          </cell>
          <cell r="C14425">
            <v>0</v>
          </cell>
          <cell r="D14425">
            <v>1459.45</v>
          </cell>
          <cell r="E14425">
            <v>1459.45</v>
          </cell>
        </row>
        <row r="14426">
          <cell r="A14426" t="str">
            <v>827026100</v>
          </cell>
          <cell r="B14426" t="str">
            <v>ACHSENHALTER FÜR TROLLEYENTLADUNG-1"TROLLEY</v>
          </cell>
          <cell r="C14426">
            <v>0</v>
          </cell>
          <cell r="D14426">
            <v>68</v>
          </cell>
          <cell r="E14426">
            <v>68</v>
          </cell>
        </row>
        <row r="14427">
          <cell r="A14427" t="str">
            <v>827026101</v>
          </cell>
          <cell r="B14427" t="str">
            <v>DREHACHSE FÜR TROLLEYENTLADUNG-1"TROLLEY</v>
          </cell>
          <cell r="C14427">
            <v>0</v>
          </cell>
          <cell r="D14427">
            <v>15</v>
          </cell>
          <cell r="E14427">
            <v>15</v>
          </cell>
        </row>
        <row r="14428">
          <cell r="A14428" t="str">
            <v>827026109</v>
          </cell>
          <cell r="B14428" t="str">
            <v>UMLENKSCHRÄGE FÜR TROLLEYENTLADUNG-1"TROLLEY</v>
          </cell>
          <cell r="C14428">
            <v>0</v>
          </cell>
          <cell r="D14428">
            <v>215</v>
          </cell>
          <cell r="E14428">
            <v>215</v>
          </cell>
        </row>
        <row r="14429">
          <cell r="A14429" t="str">
            <v>827026114</v>
          </cell>
          <cell r="B14429" t="str">
            <v>ANTRIEBSRAD 1/2"x5/16" Z=20</v>
          </cell>
          <cell r="C14429">
            <v>0</v>
          </cell>
          <cell r="D14429">
            <v>24.9</v>
          </cell>
          <cell r="E14429">
            <v>24.9</v>
          </cell>
        </row>
        <row r="14430">
          <cell r="A14430" t="str">
            <v>827026115</v>
          </cell>
          <cell r="B14430" t="str">
            <v>TRÄGERPLATTE FÜR FÖRDEREREINHEIT</v>
          </cell>
          <cell r="C14430">
            <v>0</v>
          </cell>
          <cell r="D14430">
            <v>140</v>
          </cell>
          <cell r="E14430">
            <v>140</v>
          </cell>
        </row>
        <row r="14431">
          <cell r="A14431" t="str">
            <v>827026116</v>
          </cell>
          <cell r="B14431" t="str">
            <v>LAGERKLOTZ FÜR FÖRDEREREINHEIT</v>
          </cell>
          <cell r="C14431">
            <v>0</v>
          </cell>
          <cell r="D14431">
            <v>65</v>
          </cell>
          <cell r="E14431">
            <v>65</v>
          </cell>
        </row>
        <row r="14432">
          <cell r="A14432" t="str">
            <v>827026117</v>
          </cell>
          <cell r="B14432" t="str">
            <v>DISTANZBUCHSE FÜR FÖRDEREREINHEIT</v>
          </cell>
          <cell r="C14432">
            <v>0</v>
          </cell>
          <cell r="D14432">
            <v>20</v>
          </cell>
          <cell r="E14432">
            <v>20</v>
          </cell>
        </row>
        <row r="14433">
          <cell r="A14433" t="str">
            <v>827026119</v>
          </cell>
          <cell r="B14433" t="str">
            <v>HALTEPLATTE FÜR FÖRDEREREINHEIT</v>
          </cell>
          <cell r="C14433">
            <v>0</v>
          </cell>
          <cell r="D14433">
            <v>40</v>
          </cell>
          <cell r="E14433">
            <v>40</v>
          </cell>
        </row>
        <row r="14434">
          <cell r="A14434" t="str">
            <v>827026120</v>
          </cell>
          <cell r="B14434" t="str">
            <v>UMLENKRAD Z=20  L85 11061</v>
          </cell>
          <cell r="C14434">
            <v>0</v>
          </cell>
          <cell r="D14434">
            <v>22.25</v>
          </cell>
          <cell r="E14434">
            <v>22.25</v>
          </cell>
        </row>
        <row r="14435">
          <cell r="A14435" t="str">
            <v>827026121</v>
          </cell>
          <cell r="B14435" t="str">
            <v>LAGERBOLZEN FÜR FÖRDEREREINHEIT</v>
          </cell>
          <cell r="C14435">
            <v>0</v>
          </cell>
          <cell r="D14435">
            <v>40</v>
          </cell>
          <cell r="E14435">
            <v>40</v>
          </cell>
        </row>
        <row r="14436">
          <cell r="A14436" t="str">
            <v>827026122</v>
          </cell>
          <cell r="B14436" t="str">
            <v>ANSCHLAG FÜR TROLLEYENTLADUNG-1"TROLLEY</v>
          </cell>
          <cell r="C14436">
            <v>0</v>
          </cell>
          <cell r="D14436">
            <v>75</v>
          </cell>
          <cell r="E14436">
            <v>75</v>
          </cell>
        </row>
        <row r="14437">
          <cell r="A14437" t="str">
            <v>827026125</v>
          </cell>
          <cell r="B14437" t="str">
            <v>BUCHSE FÜR FÖRDEREINHEIT 1"TROLLEY</v>
          </cell>
          <cell r="C14437">
            <v>0</v>
          </cell>
          <cell r="D14437">
            <v>14</v>
          </cell>
          <cell r="E14437">
            <v>14</v>
          </cell>
        </row>
        <row r="14438">
          <cell r="A14438" t="str">
            <v>827026129</v>
          </cell>
          <cell r="B14438" t="str">
            <v>ABNAHMESPITZE FÜR TROLLEY ENTLADUNG</v>
          </cell>
          <cell r="C14438">
            <v>0</v>
          </cell>
          <cell r="D14438">
            <v>200</v>
          </cell>
          <cell r="E14438">
            <v>200</v>
          </cell>
        </row>
        <row r="14439">
          <cell r="A14439" t="str">
            <v>827026130</v>
          </cell>
          <cell r="B14439" t="str">
            <v>VERBINDUNG - 1 - FÜR TROLLEY ENT- BELADUNG MANUELL</v>
          </cell>
          <cell r="C14439">
            <v>0</v>
          </cell>
          <cell r="D14439">
            <v>44</v>
          </cell>
          <cell r="E14439">
            <v>44</v>
          </cell>
        </row>
        <row r="14440">
          <cell r="A14440" t="str">
            <v>827026131</v>
          </cell>
          <cell r="B14440" t="str">
            <v>VERBINDUNG - 2 - FÜR TROLLEY ENT- BELADUNG MANUELL</v>
          </cell>
          <cell r="C14440">
            <v>0</v>
          </cell>
          <cell r="D14440">
            <v>35</v>
          </cell>
          <cell r="E14440">
            <v>35</v>
          </cell>
        </row>
        <row r="14441">
          <cell r="A14441" t="str">
            <v>827026132</v>
          </cell>
          <cell r="B14441" t="str">
            <v>WINKELLEISTE FÜR TROLLEY BE- UND ENTLADUNG MANUELL</v>
          </cell>
          <cell r="C14441">
            <v>0</v>
          </cell>
          <cell r="D14441">
            <v>15</v>
          </cell>
          <cell r="E14441">
            <v>15</v>
          </cell>
        </row>
        <row r="14442">
          <cell r="A14442" t="str">
            <v>827026133</v>
          </cell>
          <cell r="B14442" t="str">
            <v>VERBINDUNG - 3 - FÜR TROLLEY ENT- BELADUNG MANUELL</v>
          </cell>
          <cell r="C14442">
            <v>0</v>
          </cell>
          <cell r="D14442">
            <v>157</v>
          </cell>
          <cell r="E14442">
            <v>157</v>
          </cell>
        </row>
        <row r="14443">
          <cell r="A14443" t="str">
            <v>827026134</v>
          </cell>
          <cell r="B14443" t="str">
            <v>WINKEL FÜR TROLLEY ENT- BELADUNG MANUELL FÜR LT50</v>
          </cell>
          <cell r="C14443">
            <v>0</v>
          </cell>
          <cell r="D14443">
            <v>7</v>
          </cell>
          <cell r="E14443">
            <v>7</v>
          </cell>
        </row>
        <row r="14444">
          <cell r="A14444" t="str">
            <v>827026136</v>
          </cell>
          <cell r="B14444" t="str">
            <v xml:space="preserve">ABNAHMESPITZE FÜR TROLLEY BELADUNG MANUELL FÜR </v>
          </cell>
          <cell r="C14444">
            <v>0</v>
          </cell>
          <cell r="D14444">
            <v>32</v>
          </cell>
          <cell r="E14444">
            <v>32</v>
          </cell>
        </row>
        <row r="14445">
          <cell r="A14445" t="str">
            <v>827026151</v>
          </cell>
          <cell r="B14445" t="str">
            <v>HALTER 1 F. FÜHRUNG LT50-TROLLEY-ENTLADUNG</v>
          </cell>
          <cell r="C14445"/>
          <cell r="D14445"/>
          <cell r="E14445"/>
        </row>
        <row r="14446">
          <cell r="A14446" t="str">
            <v>827026167</v>
          </cell>
          <cell r="B14446" t="str">
            <v>SCHIENE FÜR RAMPE FÜR TROLLEY-ENTLADUNG LT50</v>
          </cell>
          <cell r="C14446">
            <v>0</v>
          </cell>
          <cell r="D14446">
            <v>0</v>
          </cell>
          <cell r="E14446">
            <v>0</v>
          </cell>
        </row>
        <row r="14447">
          <cell r="A14447" t="str">
            <v>827026168</v>
          </cell>
          <cell r="B14447" t="str">
            <v>WINKEL MIT LANGLOCH F. TROLLEY-ENTLADUNG LT50</v>
          </cell>
          <cell r="C14447">
            <v>0</v>
          </cell>
          <cell r="D14447">
            <v>45</v>
          </cell>
          <cell r="E14447">
            <v>45</v>
          </cell>
        </row>
        <row r="14448">
          <cell r="A14448" t="str">
            <v>827026169</v>
          </cell>
          <cell r="B14448" t="str">
            <v>GLEITSTÜCK FÜR RAMPE FÜR TROLLEY-ENTLADUNG LT-50</v>
          </cell>
          <cell r="C14448">
            <v>0</v>
          </cell>
          <cell r="D14448">
            <v>179.1</v>
          </cell>
          <cell r="E14448">
            <v>179.1</v>
          </cell>
        </row>
        <row r="14449">
          <cell r="A14449" t="str">
            <v>827026170</v>
          </cell>
          <cell r="B14449" t="str">
            <v>FÜHRUNGSLEISTE FÜR TROLLEY-ENTLADUNG LT-50</v>
          </cell>
          <cell r="C14449">
            <v>0</v>
          </cell>
          <cell r="D14449">
            <v>0</v>
          </cell>
          <cell r="E14449">
            <v>0</v>
          </cell>
        </row>
        <row r="14450">
          <cell r="A14450" t="str">
            <v>827032001</v>
          </cell>
          <cell r="B14450" t="str">
            <v>GEGENHALTER F. BELADEST.&gt; war 570 306 201</v>
          </cell>
          <cell r="C14450">
            <v>18.666699999999999</v>
          </cell>
          <cell r="D14450">
            <v>27.624600000000001</v>
          </cell>
          <cell r="E14450">
            <v>46.2913</v>
          </cell>
        </row>
        <row r="14451">
          <cell r="A14451" t="str">
            <v>827034001</v>
          </cell>
          <cell r="B14451" t="str">
            <v>LEISTE FÜR GEGENHALTER war 570 306 401</v>
          </cell>
          <cell r="C14451">
            <v>2.5</v>
          </cell>
          <cell r="D14451">
            <v>7.31</v>
          </cell>
          <cell r="E14451">
            <v>9.81</v>
          </cell>
        </row>
        <row r="14452">
          <cell r="A14452" t="str">
            <v>827036001</v>
          </cell>
          <cell r="B14452" t="str">
            <v>BÜGEL FÜR GEGENHALTER war 570 306 603</v>
          </cell>
          <cell r="C14452">
            <v>0</v>
          </cell>
          <cell r="D14452">
            <v>2.25</v>
          </cell>
          <cell r="E14452">
            <v>2.25</v>
          </cell>
        </row>
        <row r="14453">
          <cell r="A14453" t="str">
            <v>827036002</v>
          </cell>
          <cell r="B14453" t="str">
            <v>LEISTE FÜR GEGENHALTER war 570 306 604</v>
          </cell>
          <cell r="C14453">
            <v>0</v>
          </cell>
          <cell r="D14453">
            <v>5.0599999999999996</v>
          </cell>
          <cell r="E14453">
            <v>5.0599999999999996</v>
          </cell>
        </row>
        <row r="14454">
          <cell r="A14454" t="str">
            <v>827036003</v>
          </cell>
          <cell r="B14454" t="str">
            <v>WELLE FÜR GEGENHALTER war 570 306 602</v>
          </cell>
          <cell r="C14454">
            <v>0</v>
          </cell>
          <cell r="D14454">
            <v>4.7</v>
          </cell>
          <cell r="E14454">
            <v>4.7</v>
          </cell>
        </row>
        <row r="14455">
          <cell r="A14455" t="str">
            <v>827036004</v>
          </cell>
          <cell r="B14455" t="str">
            <v>PLATTE FÜR GEGENHALTER war 570 306 201</v>
          </cell>
          <cell r="C14455">
            <v>11.166700000000001</v>
          </cell>
          <cell r="D14455">
            <v>1.173</v>
          </cell>
          <cell r="E14455">
            <v>12.339700000000001</v>
          </cell>
        </row>
        <row r="14456">
          <cell r="A14456" t="str">
            <v>827052002</v>
          </cell>
          <cell r="B14456" t="str">
            <v xml:space="preserve">KOPPELHAKEN-STELLER KPL. AUF AFS  MIT SEW-MOTOR </v>
          </cell>
          <cell r="C14456">
            <v>17</v>
          </cell>
          <cell r="D14456">
            <v>469.63672773650023</v>
          </cell>
          <cell r="E14456">
            <v>491.63672773650018</v>
          </cell>
        </row>
        <row r="14457">
          <cell r="A14457" t="str">
            <v>827056006</v>
          </cell>
          <cell r="B14457" t="str">
            <v>ANTRIEBSRAD FÜR KOPPELHAKEN-STELLER</v>
          </cell>
          <cell r="C14457">
            <v>0</v>
          </cell>
          <cell r="D14457">
            <v>75</v>
          </cell>
          <cell r="E14457">
            <v>75</v>
          </cell>
        </row>
        <row r="14458">
          <cell r="A14458" t="str">
            <v>827062001</v>
          </cell>
          <cell r="B14458" t="str">
            <v>UNIVERSAL-STOPPER FÜR ST, KPL. m. B_PN_Ventil</v>
          </cell>
          <cell r="C14458">
            <v>8.1499999999999986</v>
          </cell>
          <cell r="D14458">
            <v>167.17512730497745</v>
          </cell>
          <cell r="E14458">
            <v>175.32512730497746</v>
          </cell>
        </row>
        <row r="14459">
          <cell r="A14459" t="str">
            <v>827062002</v>
          </cell>
          <cell r="B14459" t="str">
            <v>UNIVERSAL-STOPPER FÜR AP110, KPL. m.B_PN_Ventil</v>
          </cell>
          <cell r="C14459">
            <v>8.1999999999999993</v>
          </cell>
          <cell r="D14459">
            <v>168.786</v>
          </cell>
          <cell r="E14459">
            <v>177.386</v>
          </cell>
        </row>
        <row r="14460">
          <cell r="A14460" t="str">
            <v>827062003</v>
          </cell>
          <cell r="B14460" t="str">
            <v>UNIVERSAL-STOPPER FÜR AP60, KPL.m.B_PN_Ventil</v>
          </cell>
          <cell r="C14460">
            <v>12</v>
          </cell>
          <cell r="D14460">
            <v>177.12430000000001</v>
          </cell>
          <cell r="E14460">
            <v>189.12430000000001</v>
          </cell>
        </row>
        <row r="14461">
          <cell r="A14461" t="str">
            <v>827062004</v>
          </cell>
          <cell r="B14461" t="str">
            <v>VEREINZELNER FÜR ST, KPL.m.B_PN_Ventil</v>
          </cell>
          <cell r="C14461">
            <v>29.5</v>
          </cell>
          <cell r="D14461">
            <v>435.69959999999998</v>
          </cell>
          <cell r="E14461">
            <v>465.19959999999998</v>
          </cell>
        </row>
        <row r="14462">
          <cell r="A14462" t="str">
            <v>827062005</v>
          </cell>
          <cell r="B14462" t="str">
            <v>VEREINZELNER FÜR AP110, KPL.m.B_PN_Ventil</v>
          </cell>
          <cell r="C14462">
            <v>29.5</v>
          </cell>
          <cell r="D14462">
            <v>440.15839999999997</v>
          </cell>
          <cell r="E14462">
            <v>469.65839999999997</v>
          </cell>
        </row>
        <row r="14463">
          <cell r="A14463" t="str">
            <v>827062007</v>
          </cell>
          <cell r="B14463" t="str">
            <v>UNIVERSAL-STOPPERSCHLEUSE FÜR ST, KPL.m.B-Ventil</v>
          </cell>
          <cell r="C14463">
            <v>19.5</v>
          </cell>
          <cell r="D14463">
            <v>256.53100000000001</v>
          </cell>
          <cell r="E14463">
            <v>276.03100000000001</v>
          </cell>
        </row>
        <row r="14464">
          <cell r="A14464" t="str">
            <v>827062008</v>
          </cell>
          <cell r="B14464" t="str">
            <v>UNIVERSAL-STOPPERSCHL. F.AP 110, KPL.m.B-Ventil</v>
          </cell>
          <cell r="C14464">
            <v>11.8</v>
          </cell>
          <cell r="D14464">
            <v>268.10424910031304</v>
          </cell>
          <cell r="E14464">
            <v>282.40424910031305</v>
          </cell>
        </row>
        <row r="14465">
          <cell r="A14465" t="str">
            <v>827062010</v>
          </cell>
          <cell r="B14465" t="str">
            <v>PARASTOCKING AUSFAHRT KPL.</v>
          </cell>
          <cell r="C14465">
            <v>75.95</v>
          </cell>
          <cell r="D14465">
            <v>1181.76</v>
          </cell>
          <cell r="E14465">
            <v>1300.21</v>
          </cell>
        </row>
        <row r="14466">
          <cell r="A14466" t="str">
            <v>827062011</v>
          </cell>
          <cell r="B14466" t="str">
            <v>SPULENZUGSTOPPER FÜR STAHL-V</v>
          </cell>
          <cell r="C14466">
            <v>15</v>
          </cell>
          <cell r="D14466">
            <v>236.36969466747163</v>
          </cell>
          <cell r="E14466">
            <v>264.70302800080498</v>
          </cell>
        </row>
        <row r="14467">
          <cell r="A14467" t="str">
            <v>827062013</v>
          </cell>
          <cell r="B14467" t="str">
            <v>PARASTOCKING MANUELL, RECHTS KPL.</v>
          </cell>
          <cell r="C14467">
            <v>46.499999999999993</v>
          </cell>
          <cell r="D14467">
            <v>228.54475434905282</v>
          </cell>
          <cell r="E14467">
            <v>299.04475434905282</v>
          </cell>
        </row>
        <row r="14468">
          <cell r="A14468" t="str">
            <v>827062014</v>
          </cell>
          <cell r="B14468" t="str">
            <v>PARASTOCKING MANUELL, LINKS KPL.</v>
          </cell>
          <cell r="C14468">
            <v>53</v>
          </cell>
          <cell r="D14468">
            <v>194.64359604390458</v>
          </cell>
          <cell r="E14468">
            <v>271.64359604390461</v>
          </cell>
        </row>
        <row r="14469">
          <cell r="A14469" t="str">
            <v>827062021</v>
          </cell>
          <cell r="B14469" t="str">
            <v>UNIVERSAL-STOPPER FÜR ST, KPL.</v>
          </cell>
          <cell r="C14469">
            <v>13.1</v>
          </cell>
          <cell r="D14469">
            <v>121.47</v>
          </cell>
          <cell r="E14469">
            <v>145.57</v>
          </cell>
        </row>
        <row r="14470">
          <cell r="A14470" t="str">
            <v>827062022</v>
          </cell>
          <cell r="B14470" t="str">
            <v>UNIVERSAL-STOPPER FÜR AP110, KPL.</v>
          </cell>
          <cell r="C14470">
            <v>26.983333333333331</v>
          </cell>
          <cell r="D14470">
            <v>139.18874538841379</v>
          </cell>
          <cell r="E14470">
            <v>169.67207872174711</v>
          </cell>
        </row>
        <row r="14471">
          <cell r="A14471" t="str">
            <v>827062023</v>
          </cell>
          <cell r="B14471" t="str">
            <v>UNIVERSAL-STOPPER FÜR APS, KPL.</v>
          </cell>
          <cell r="C14471">
            <v>12</v>
          </cell>
          <cell r="D14471">
            <v>112.4057</v>
          </cell>
          <cell r="E14471">
            <v>124.4057</v>
          </cell>
        </row>
        <row r="14472">
          <cell r="A14472" t="str">
            <v>827062024</v>
          </cell>
          <cell r="B14472" t="str">
            <v>VEREINZELNER FÜR ST, KPL.</v>
          </cell>
          <cell r="C14472">
            <v>29.5</v>
          </cell>
          <cell r="D14472">
            <v>329.851</v>
          </cell>
          <cell r="E14472">
            <v>359.351</v>
          </cell>
        </row>
        <row r="14473">
          <cell r="A14473" t="str">
            <v>827062025</v>
          </cell>
          <cell r="B14473" t="str">
            <v>VEREINZELNER FÜR AP110, KPL.</v>
          </cell>
          <cell r="C14473">
            <v>29.5</v>
          </cell>
          <cell r="D14473">
            <v>334.3098</v>
          </cell>
          <cell r="E14473">
            <v>363.8098</v>
          </cell>
        </row>
        <row r="14474">
          <cell r="A14474" t="str">
            <v>827062027</v>
          </cell>
          <cell r="B14474" t="str">
            <v>UNIVERSAL-STOPPERSCHLEUSE FÜR ST, KPL.</v>
          </cell>
          <cell r="C14474">
            <v>19.399999999999999</v>
          </cell>
          <cell r="D14474">
            <v>225.73</v>
          </cell>
          <cell r="E14474">
            <v>257.63</v>
          </cell>
        </row>
        <row r="14475">
          <cell r="A14475" t="str">
            <v>827062028</v>
          </cell>
          <cell r="B14475" t="str">
            <v>UNIVERSAL-STOPPERSCHLEUSE FÜR AP110, KPL.</v>
          </cell>
          <cell r="C14475">
            <v>23.3</v>
          </cell>
          <cell r="D14475">
            <v>269.52874751054856</v>
          </cell>
          <cell r="E14475">
            <v>297.82874751054851</v>
          </cell>
        </row>
        <row r="14476">
          <cell r="A14476" t="str">
            <v>827062038</v>
          </cell>
          <cell r="B14476" t="str">
            <v>UNIVERSAL-STOPPERSCHLEUSE BISTABIL FÜR AP110, KPL.</v>
          </cell>
          <cell r="C14476">
            <v>17.100000000000001</v>
          </cell>
          <cell r="D14476">
            <v>212.34</v>
          </cell>
          <cell r="E14476">
            <v>237.94</v>
          </cell>
        </row>
        <row r="14477">
          <cell r="A14477" t="str">
            <v>827062052</v>
          </cell>
          <cell r="B14477" t="str">
            <v>SÄULENSTOPPER MIT BÜRSTENBREMSE</v>
          </cell>
          <cell r="C14477"/>
          <cell r="D14477"/>
          <cell r="E14477"/>
        </row>
        <row r="14478">
          <cell r="A14478" t="str">
            <v>827062053</v>
          </cell>
          <cell r="B14478" t="str">
            <v>Stopper mit Sensorik (Endlage Stopperarme unten)</v>
          </cell>
          <cell r="C14478"/>
          <cell r="D14478"/>
          <cell r="E14478"/>
        </row>
        <row r="14479">
          <cell r="A14479" t="str">
            <v>827062101</v>
          </cell>
          <cell r="B14479" t="str">
            <v>Parastocking manuell - Einfahrtweiche L, Ausfahrt-</v>
          </cell>
          <cell r="C14479"/>
          <cell r="D14479"/>
          <cell r="E14479"/>
        </row>
        <row r="14480">
          <cell r="A14480" t="str">
            <v>827062102</v>
          </cell>
          <cell r="B14480" t="str">
            <v>Parastocking manuell - Einfahrtweiche L, Ausfahrt-</v>
          </cell>
          <cell r="C14480"/>
          <cell r="D14480"/>
          <cell r="E14480"/>
        </row>
        <row r="14481">
          <cell r="A14481" t="str">
            <v>827062103</v>
          </cell>
          <cell r="B14481" t="str">
            <v>Parastocking manuell - Einfahrtweiche R, Ausfahrt-</v>
          </cell>
          <cell r="C14481"/>
          <cell r="D14481"/>
          <cell r="E14481"/>
        </row>
        <row r="14482">
          <cell r="A14482" t="str">
            <v>827062104</v>
          </cell>
          <cell r="B14482" t="str">
            <v>Parastocking manuell - Einfahrtweiche R, Ausfahrt-</v>
          </cell>
          <cell r="C14482">
            <v>69.5</v>
          </cell>
          <cell r="D14482">
            <v>380.61</v>
          </cell>
          <cell r="E14482">
            <v>468.61</v>
          </cell>
        </row>
        <row r="14483">
          <cell r="A14483" t="str">
            <v>827064001</v>
          </cell>
          <cell r="B14483" t="str">
            <v>ANSCHLAG ST-V F. AP110 PNEU. ENTRIEEGELBAR</v>
          </cell>
          <cell r="C14483"/>
          <cell r="D14483">
            <v>94.859300000000005</v>
          </cell>
          <cell r="E14483">
            <v>94.859300000000005</v>
          </cell>
        </row>
        <row r="14484">
          <cell r="A14484" t="str">
            <v>827064002</v>
          </cell>
          <cell r="B14484" t="str">
            <v>ANSCHLAG ST-V EINSEITIG ÜBERFAHRBAR</v>
          </cell>
          <cell r="C14484">
            <v>0</v>
          </cell>
          <cell r="D14484">
            <v>15.697699999999999</v>
          </cell>
          <cell r="E14484">
            <v>15.697699999999999</v>
          </cell>
        </row>
        <row r="14485">
          <cell r="A14485" t="str">
            <v>827064004</v>
          </cell>
          <cell r="B14485" t="str">
            <v>TROLLEY-STOPPER F. PARASTOCKING</v>
          </cell>
          <cell r="C14485">
            <v>7.5</v>
          </cell>
          <cell r="D14485">
            <v>153.31209999999999</v>
          </cell>
          <cell r="E14485">
            <v>160.81209999999999</v>
          </cell>
        </row>
        <row r="14486">
          <cell r="A14486" t="str">
            <v>827064005</v>
          </cell>
          <cell r="B14486" t="str">
            <v>ABDECKUNG F. TROLLEY-STOPPER U. -BREMSE F.</v>
          </cell>
          <cell r="C14486">
            <v>0</v>
          </cell>
          <cell r="D14486">
            <v>20.53</v>
          </cell>
          <cell r="E14486">
            <v>20.53</v>
          </cell>
        </row>
        <row r="14487">
          <cell r="A14487" t="str">
            <v>827064006</v>
          </cell>
          <cell r="B14487" t="str">
            <v>TROLLEY-BREMSE FÜR PARASTOCKING (WAR 570 602</v>
          </cell>
          <cell r="C14487">
            <v>11.1</v>
          </cell>
          <cell r="D14487">
            <v>206.10132206625687</v>
          </cell>
          <cell r="E14487">
            <v>218.70132206625686</v>
          </cell>
        </row>
        <row r="14488">
          <cell r="A14488" t="str">
            <v>827064007</v>
          </cell>
          <cell r="B14488" t="str">
            <v xml:space="preserve">NIEDERHALTER FÜR LT 50  -SEGMENT 6 M-  KPL. </v>
          </cell>
          <cell r="C14488">
            <v>2.5</v>
          </cell>
          <cell r="D14488">
            <v>114.6104</v>
          </cell>
          <cell r="E14488">
            <v>117.1104</v>
          </cell>
        </row>
        <row r="14489">
          <cell r="A14489" t="str">
            <v>827064009</v>
          </cell>
          <cell r="B14489" t="str">
            <v>MECHANIK KPL. F. VEREINZELNER (AP110)</v>
          </cell>
          <cell r="C14489">
            <v>2.5</v>
          </cell>
          <cell r="D14489">
            <v>39.635800000000003</v>
          </cell>
          <cell r="E14489">
            <v>42.135800000000003</v>
          </cell>
        </row>
        <row r="14490">
          <cell r="A14490" t="str">
            <v>827064010</v>
          </cell>
          <cell r="B14490" t="str">
            <v>MECHANIK KPL. F. VEREINZELNER (ST)</v>
          </cell>
          <cell r="C14490">
            <v>2.5</v>
          </cell>
          <cell r="D14490">
            <v>37.406399999999998</v>
          </cell>
          <cell r="E14490">
            <v>39.906399999999998</v>
          </cell>
        </row>
        <row r="14491">
          <cell r="A14491" t="str">
            <v>827064012</v>
          </cell>
          <cell r="B14491" t="str">
            <v>ZYLINDER KPL. F. VEREINZELNER, UNIVERSAL-STOPPER,</v>
          </cell>
          <cell r="C14491">
            <v>1.1000000000000001</v>
          </cell>
          <cell r="D14491">
            <v>71.745463490187362</v>
          </cell>
          <cell r="E14491">
            <v>72.845463490187356</v>
          </cell>
        </row>
        <row r="14492">
          <cell r="A14492" t="str">
            <v>827064013</v>
          </cell>
          <cell r="B14492" t="str">
            <v>5/2 WEGEVENTIL KPL. M. ANSCHLUSS U. VERTEILER</v>
          </cell>
          <cell r="C14492">
            <v>1.5</v>
          </cell>
          <cell r="D14492">
            <v>82.838800000000006</v>
          </cell>
          <cell r="E14492">
            <v>84.338800000000006</v>
          </cell>
        </row>
        <row r="14493">
          <cell r="A14493" t="str">
            <v>827064014</v>
          </cell>
          <cell r="B14493" t="str">
            <v>LEUZE SENSOR 525 KPL. (AP110/ST)</v>
          </cell>
          <cell r="C14493"/>
          <cell r="D14493">
            <v>27.622399999999999</v>
          </cell>
          <cell r="E14493">
            <v>27.622399999999999</v>
          </cell>
        </row>
        <row r="14494">
          <cell r="A14494" t="str">
            <v>827064017</v>
          </cell>
          <cell r="B14494" t="str">
            <v>5/2 WEGEVENTIL KPL. 2 SPULEN;MM.ANSCHLUSS +2</v>
          </cell>
          <cell r="C14494">
            <v>1.55</v>
          </cell>
          <cell r="D14494">
            <v>74.14480550964187</v>
          </cell>
          <cell r="E14494">
            <v>75.694805509641867</v>
          </cell>
        </row>
        <row r="14495">
          <cell r="A14495" t="str">
            <v>827064018</v>
          </cell>
          <cell r="B14495" t="str">
            <v>MECHANIK KPL. (AP110)</v>
          </cell>
          <cell r="C14495">
            <v>2.5500000000000003</v>
          </cell>
          <cell r="D14495">
            <v>42.913719373737266</v>
          </cell>
          <cell r="E14495">
            <v>45.463719373737263</v>
          </cell>
        </row>
        <row r="14496">
          <cell r="A14496" t="str">
            <v>827064019</v>
          </cell>
          <cell r="B14496" t="str">
            <v>MECHANIK KPL. (AP60)</v>
          </cell>
          <cell r="C14496">
            <v>2.5</v>
          </cell>
          <cell r="D14496">
            <v>36.114258305148219</v>
          </cell>
          <cell r="E14496">
            <v>38.614258305148219</v>
          </cell>
        </row>
        <row r="14497">
          <cell r="A14497" t="str">
            <v>827064020</v>
          </cell>
          <cell r="B14497" t="str">
            <v>MECHANIK KPL. (ST)</v>
          </cell>
          <cell r="C14497">
            <v>2.5</v>
          </cell>
          <cell r="D14497">
            <v>21.284858305148219</v>
          </cell>
          <cell r="E14497">
            <v>23.784858305148219</v>
          </cell>
        </row>
        <row r="14498">
          <cell r="A14498" t="str">
            <v>827064021</v>
          </cell>
          <cell r="B14498" t="str">
            <v>5/2 WEGEVENTIL KPL. M.ANSCHLUSS U.VERTEILER</v>
          </cell>
          <cell r="C14498">
            <v>1.5</v>
          </cell>
          <cell r="D14498">
            <v>74.938800000000001</v>
          </cell>
          <cell r="E14498">
            <v>76.438800000000001</v>
          </cell>
        </row>
        <row r="14499">
          <cell r="A14499" t="str">
            <v>827064022</v>
          </cell>
          <cell r="B14499" t="str">
            <v>MECHANIK KPL. F.TROLLEY-BREMSEU.STOPPER</v>
          </cell>
          <cell r="C14499">
            <v>5</v>
          </cell>
          <cell r="D14499">
            <v>105.37635830514823</v>
          </cell>
          <cell r="E14499">
            <v>110.37635830514823</v>
          </cell>
        </row>
        <row r="14500">
          <cell r="A14500" t="str">
            <v>827064023</v>
          </cell>
          <cell r="B14500" t="str">
            <v>5/2 WEGEVENTIL KPL. 1 SPULE, M.ANSCHLUSS U. 2</v>
          </cell>
          <cell r="C14500">
            <v>1.5</v>
          </cell>
          <cell r="D14500">
            <v>54.83</v>
          </cell>
          <cell r="E14500">
            <v>54.83</v>
          </cell>
        </row>
        <row r="14501">
          <cell r="A14501" t="str">
            <v>827064024</v>
          </cell>
          <cell r="B14501" t="str">
            <v>STOPPER KPL. F. PARASTOCKING AUSFAHRT</v>
          </cell>
          <cell r="C14501">
            <v>15</v>
          </cell>
          <cell r="D14501">
            <v>191.27340000000001</v>
          </cell>
          <cell r="E14501">
            <v>206.27340000000001</v>
          </cell>
        </row>
        <row r="14502">
          <cell r="A14502" t="str">
            <v>827064025</v>
          </cell>
          <cell r="B14502" t="str">
            <v>VEREINZELNER KPL.F. PARAST.AUSF. m.B_PNVentil</v>
          </cell>
          <cell r="C14502">
            <v>6.5</v>
          </cell>
          <cell r="D14502">
            <v>240.98869999999999</v>
          </cell>
          <cell r="E14502">
            <v>247.48869999999999</v>
          </cell>
        </row>
        <row r="14503">
          <cell r="A14503" t="str">
            <v>827064026</v>
          </cell>
          <cell r="B14503" t="str">
            <v>BOGEN KPL. F. PARAST. AUSF.</v>
          </cell>
          <cell r="C14503">
            <v>16.5</v>
          </cell>
          <cell r="D14503">
            <v>23.902360000000002</v>
          </cell>
          <cell r="E14503">
            <v>67.902360000000002</v>
          </cell>
        </row>
        <row r="14504">
          <cell r="A14504" t="str">
            <v>827064027</v>
          </cell>
          <cell r="B14504" t="str">
            <v>RAHMEN KPL. F. STOPPER KPL. F. PARAST. AUSF.</v>
          </cell>
          <cell r="C14504">
            <v>0</v>
          </cell>
          <cell r="D14504">
            <v>86.27</v>
          </cell>
          <cell r="E14504">
            <v>86.27</v>
          </cell>
        </row>
        <row r="14505">
          <cell r="A14505" t="str">
            <v>827064028</v>
          </cell>
          <cell r="B14505" t="str">
            <v>KLAPPE KPL. F. STOPPER KPL. F. PARAST. AUSF.</v>
          </cell>
          <cell r="C14505">
            <v>0</v>
          </cell>
          <cell r="D14505">
            <v>23.66</v>
          </cell>
          <cell r="E14505">
            <v>23.66</v>
          </cell>
        </row>
        <row r="14506">
          <cell r="A14506" t="str">
            <v>827064029</v>
          </cell>
          <cell r="B14506" t="str">
            <v>STOPPER F. TROLLEY F. BÜRODREHSTÜHLE</v>
          </cell>
          <cell r="C14506">
            <v>17.8</v>
          </cell>
          <cell r="D14506">
            <v>380.1</v>
          </cell>
          <cell r="E14506">
            <v>403.9</v>
          </cell>
        </row>
        <row r="14507">
          <cell r="A14507" t="str">
            <v>827064031</v>
          </cell>
          <cell r="B14507" t="str">
            <v>RIETER SENSORHALTER FÜR SPULENZUGSTOPPER, KPL.</v>
          </cell>
          <cell r="C14507">
            <v>0.5</v>
          </cell>
          <cell r="D14507">
            <v>6.7473999999999998</v>
          </cell>
          <cell r="E14507">
            <v>7.2473999999999998</v>
          </cell>
        </row>
        <row r="14508">
          <cell r="A14508" t="str">
            <v>827064032</v>
          </cell>
          <cell r="B14508" t="str">
            <v xml:space="preserve">STOPPER </v>
          </cell>
          <cell r="C14508">
            <v>6</v>
          </cell>
          <cell r="D14508">
            <v>243.36</v>
          </cell>
          <cell r="E14508">
            <v>251.86</v>
          </cell>
        </row>
        <row r="14509">
          <cell r="A14509" t="str">
            <v>827064033</v>
          </cell>
          <cell r="B14509" t="str">
            <v>BREMSEINRICHTUNG PNEUMATISCH FÜR STAHLTRÄGER ST</v>
          </cell>
          <cell r="C14509">
            <v>15</v>
          </cell>
          <cell r="D14509">
            <v>346.260347455062</v>
          </cell>
          <cell r="E14509">
            <v>361.260347455062</v>
          </cell>
        </row>
        <row r="14510">
          <cell r="A14510" t="str">
            <v>827064034</v>
          </cell>
          <cell r="B14510" t="str">
            <v>BREMSEINRICHTUNG PNEUMATISCH FÜR AP/APS110</v>
          </cell>
          <cell r="C14510">
            <v>16</v>
          </cell>
          <cell r="D14510">
            <v>350</v>
          </cell>
          <cell r="E14510">
            <v>376</v>
          </cell>
        </row>
        <row r="14511">
          <cell r="A14511" t="str">
            <v>827064036</v>
          </cell>
          <cell r="B14511" t="str">
            <v>5/2 WEGEVENTIL KPL. 2 SPULEN;M. ANSCHLUSS U. 2</v>
          </cell>
          <cell r="C14511">
            <v>1.5</v>
          </cell>
          <cell r="D14511">
            <v>77.464759005603355</v>
          </cell>
          <cell r="E14511">
            <v>78.964759005603355</v>
          </cell>
        </row>
        <row r="14512">
          <cell r="A14512" t="str">
            <v>827064037</v>
          </cell>
          <cell r="B14512" t="str">
            <v>FLYERSTOPPER FÜR SPULENZUG FÜRAP 110</v>
          </cell>
          <cell r="C14512">
            <v>9</v>
          </cell>
          <cell r="D14512">
            <v>776.65483848560621</v>
          </cell>
          <cell r="E14512">
            <v>785.65483848560621</v>
          </cell>
        </row>
        <row r="14513">
          <cell r="A14513" t="str">
            <v>827064039</v>
          </cell>
          <cell r="B14513" t="str">
            <v>FLYERSTOPPER 2 F. SPULENZUG F. AP 110</v>
          </cell>
          <cell r="C14513">
            <v>9</v>
          </cell>
          <cell r="D14513">
            <v>1019.2180380871096</v>
          </cell>
          <cell r="E14513">
            <v>1028.2180380871096</v>
          </cell>
        </row>
        <row r="14514">
          <cell r="A14514" t="str">
            <v>827064040</v>
          </cell>
          <cell r="B14514" t="str">
            <v>RÜCKLAUFSPERRE KPL. F. UNIVERSALSTOPPER AP110</v>
          </cell>
          <cell r="C14514">
            <v>0</v>
          </cell>
          <cell r="D14514">
            <v>40.482900000000001</v>
          </cell>
          <cell r="E14514">
            <v>40.482900000000001</v>
          </cell>
        </row>
        <row r="14515">
          <cell r="A14515" t="str">
            <v>827064041</v>
          </cell>
          <cell r="B14515" t="str">
            <v>TROLLEYBREMSE MIT 5 TEF-BÜRSTEN</v>
          </cell>
          <cell r="C14515">
            <v>22.5</v>
          </cell>
          <cell r="D14515">
            <v>34.849931508825271</v>
          </cell>
          <cell r="E14515">
            <v>57.349931508825271</v>
          </cell>
        </row>
        <row r="14516">
          <cell r="A14516" t="str">
            <v>827064042</v>
          </cell>
          <cell r="B14516" t="str">
            <v>5/2 WEGEVENTIL S_PN MONOST. KPL.  -  F.</v>
          </cell>
          <cell r="C14516">
            <v>3</v>
          </cell>
          <cell r="D14516">
            <v>40.596299999999999</v>
          </cell>
          <cell r="E14516">
            <v>43.596299999999999</v>
          </cell>
        </row>
        <row r="14517">
          <cell r="A14517" t="str">
            <v>827064043</v>
          </cell>
          <cell r="B14517" t="str">
            <v>ZYLINDER KPL. - F. VENTIL UNIV.STOPPER S_PN</v>
          </cell>
          <cell r="C14517">
            <v>3.6</v>
          </cell>
          <cell r="D14517">
            <v>68.260900000000007</v>
          </cell>
          <cell r="E14517">
            <v>75.360900000000001</v>
          </cell>
        </row>
        <row r="14518">
          <cell r="A14518" t="str">
            <v>827064044</v>
          </cell>
          <cell r="B14518" t="str">
            <v>BÜRSTENBREMSE PNEUMATISCH L=1000 MM, KPL.</v>
          </cell>
          <cell r="C14518">
            <v>14</v>
          </cell>
          <cell r="D14518">
            <v>200.6223882925305</v>
          </cell>
          <cell r="E14518">
            <v>217.12238829253047</v>
          </cell>
        </row>
        <row r="14519">
          <cell r="A14519" t="str">
            <v>827064045</v>
          </cell>
          <cell r="B14519" t="str">
            <v>ZYLINDER M. VERSCHR. F. VENTIL UNIV.STOPPER S_PN</v>
          </cell>
          <cell r="C14519">
            <v>2.0499999999999998</v>
          </cell>
          <cell r="D14519">
            <v>62.337600000000002</v>
          </cell>
          <cell r="E14519">
            <v>65.387600000000006</v>
          </cell>
        </row>
        <row r="14520">
          <cell r="A14520" t="str">
            <v>827064046</v>
          </cell>
          <cell r="B14520" t="str">
            <v>ZYLINDER M. VERSCHR. F. B_PN_VENTIL UNIV.STOPPER</v>
          </cell>
          <cell r="C14520">
            <v>0.55000000000000004</v>
          </cell>
          <cell r="D14520">
            <v>65.76383216549884</v>
          </cell>
          <cell r="E14520">
            <v>66.313832165498837</v>
          </cell>
        </row>
        <row r="14521">
          <cell r="A14521" t="str">
            <v>827064047</v>
          </cell>
          <cell r="B14521" t="str">
            <v>5/2 WEGEVENTIL BISTABIL KPL.  -  F. UNIVERSALSTOPP</v>
          </cell>
          <cell r="C14521">
            <v>1.55</v>
          </cell>
          <cell r="D14521">
            <v>48.88</v>
          </cell>
          <cell r="E14521">
            <v>50.43</v>
          </cell>
        </row>
        <row r="14522">
          <cell r="A14522" t="str">
            <v>827064048</v>
          </cell>
          <cell r="B14522" t="str">
            <v>TROLLEYBREMSE MIT 9 TEF-BÜRSTEN</v>
          </cell>
          <cell r="C14522">
            <v>22.5</v>
          </cell>
          <cell r="D14522">
            <v>23.334402469135803</v>
          </cell>
          <cell r="E14522">
            <v>45.834402469135796</v>
          </cell>
        </row>
        <row r="14523">
          <cell r="A14523" t="str">
            <v>827064049</v>
          </cell>
          <cell r="B14523" t="str">
            <v>MECHANIK KPL. (APS) FÜR UNIVERSAL-STOPPER</v>
          </cell>
          <cell r="C14523">
            <v>2.5</v>
          </cell>
          <cell r="D14523">
            <v>23.513500000000001</v>
          </cell>
          <cell r="E14523">
            <v>26.013500000000001</v>
          </cell>
        </row>
        <row r="14524">
          <cell r="A14524" t="str">
            <v>827064050</v>
          </cell>
          <cell r="B14524" t="str">
            <v>VEREINZELNER KPL. F. PARASTOCKING AUSFAHRT</v>
          </cell>
          <cell r="C14524">
            <v>7.5</v>
          </cell>
          <cell r="D14524">
            <v>159.93790000000001</v>
          </cell>
          <cell r="E14524">
            <v>167.43790000000001</v>
          </cell>
        </row>
        <row r="14525">
          <cell r="A14525" t="str">
            <v>827064051</v>
          </cell>
          <cell r="B14525" t="str">
            <v>TROLLEY-BREMSE FÜR PARASTOCKING</v>
          </cell>
          <cell r="C14525">
            <v>15</v>
          </cell>
          <cell r="D14525">
            <v>174.88759999999999</v>
          </cell>
          <cell r="E14525">
            <v>189.88759999999999</v>
          </cell>
        </row>
        <row r="14526">
          <cell r="A14526" t="str">
            <v>827064052</v>
          </cell>
          <cell r="B14526" t="str">
            <v>PARASTOCKING AP-SET</v>
          </cell>
          <cell r="C14526">
            <v>13</v>
          </cell>
          <cell r="D14526">
            <v>40.9191</v>
          </cell>
          <cell r="E14526">
            <v>53.9191</v>
          </cell>
        </row>
        <row r="14527">
          <cell r="A14527" t="str">
            <v>827064053</v>
          </cell>
          <cell r="B14527" t="str">
            <v>Mechanik kpl. für Säulenstopper</v>
          </cell>
          <cell r="C14527">
            <v>0</v>
          </cell>
          <cell r="D14527">
            <v>0</v>
          </cell>
          <cell r="E14527">
            <v>0</v>
          </cell>
        </row>
        <row r="14528">
          <cell r="A14528" t="str">
            <v>827064054</v>
          </cell>
          <cell r="B14528" t="str">
            <v>Mechanik kpl. für Stopper, Stopperschleuse (AP110)</v>
          </cell>
          <cell r="C14528">
            <v>0</v>
          </cell>
          <cell r="D14528">
            <v>0</v>
          </cell>
          <cell r="E14528">
            <v>0</v>
          </cell>
        </row>
        <row r="14529">
          <cell r="A14529" t="str">
            <v>827064055</v>
          </cell>
          <cell r="B14529" t="str">
            <v>Sensorik für Stopper Endlagenkontrolle</v>
          </cell>
          <cell r="C14529"/>
          <cell r="D14529"/>
          <cell r="E14529"/>
        </row>
        <row r="14530">
          <cell r="A14530" t="str">
            <v>827064056</v>
          </cell>
          <cell r="B14530" t="str">
            <v>Zylinder mit Verschraubung für Stopper kpl.</v>
          </cell>
          <cell r="C14530"/>
          <cell r="D14530"/>
          <cell r="E14530"/>
        </row>
        <row r="14531">
          <cell r="A14531" t="str">
            <v>827064057</v>
          </cell>
          <cell r="B14531" t="str">
            <v xml:space="preserve">STOPPER -U. VEREINZELNERARM LANG (ST, AP110) </v>
          </cell>
          <cell r="C14531"/>
          <cell r="D14531"/>
          <cell r="E14531"/>
        </row>
        <row r="14532">
          <cell r="A14532" t="str">
            <v>827064058</v>
          </cell>
          <cell r="B14532" t="str">
            <v>Zylinder mit Verschraubung für Stopper</v>
          </cell>
          <cell r="C14532">
            <v>0</v>
          </cell>
          <cell r="D14532">
            <v>0</v>
          </cell>
          <cell r="E14532">
            <v>0</v>
          </cell>
        </row>
        <row r="14533">
          <cell r="A14533" t="str">
            <v>827064059</v>
          </cell>
          <cell r="B14533" t="str">
            <v>Kurzhubzylinder mit Platte kpl.</v>
          </cell>
          <cell r="C14533"/>
          <cell r="D14533"/>
          <cell r="E14533"/>
        </row>
        <row r="14534">
          <cell r="A14534" t="str">
            <v>827066001</v>
          </cell>
          <cell r="B14534" t="str">
            <v>GRUNDPLATTE F. UNIVERSAL-STOPPER (ST, AP110, AP60)</v>
          </cell>
          <cell r="C14534">
            <v>0</v>
          </cell>
          <cell r="D14534">
            <v>14.651703329749161</v>
          </cell>
          <cell r="E14534">
            <v>14.651703329749161</v>
          </cell>
        </row>
        <row r="14535">
          <cell r="A14535" t="str">
            <v>827066002</v>
          </cell>
          <cell r="B14535" t="str">
            <v>GRUNDPLATTE F. VEREINZELNER (ST, AP 110, AP60)</v>
          </cell>
          <cell r="C14535">
            <v>0</v>
          </cell>
          <cell r="D14535">
            <v>115</v>
          </cell>
          <cell r="E14535">
            <v>115</v>
          </cell>
        </row>
        <row r="14536">
          <cell r="A14536" t="str">
            <v>827066003</v>
          </cell>
          <cell r="B14536" t="str">
            <v>STOPPER- U. VEREINZELNERARM LANG (ST, AP110)</v>
          </cell>
          <cell r="C14536">
            <v>0</v>
          </cell>
          <cell r="D14536">
            <v>3.7721854304635758</v>
          </cell>
          <cell r="E14536">
            <v>3.7721854304635758</v>
          </cell>
        </row>
        <row r="14537">
          <cell r="A14537" t="str">
            <v>827066004</v>
          </cell>
          <cell r="B14537" t="str">
            <v>STOPPER- U. VEREINZELNERARM KURZ (AP60)</v>
          </cell>
          <cell r="C14537">
            <v>0</v>
          </cell>
          <cell r="D14537">
            <v>8.5</v>
          </cell>
          <cell r="E14537">
            <v>8.5</v>
          </cell>
        </row>
        <row r="14538">
          <cell r="A14538" t="str">
            <v>827066005</v>
          </cell>
          <cell r="B14538" t="str">
            <v>STOPPER- U. VEREINZELNERTRAVERSE (ST, AP110, AP60)</v>
          </cell>
          <cell r="C14538">
            <v>0</v>
          </cell>
          <cell r="D14538">
            <v>3.7212811561561558</v>
          </cell>
          <cell r="E14538">
            <v>3.7212811561561558</v>
          </cell>
        </row>
        <row r="14539">
          <cell r="A14539" t="str">
            <v>827066007</v>
          </cell>
          <cell r="B14539" t="str">
            <v>VEREINZELNERARM LANG (ST, AP110)</v>
          </cell>
          <cell r="C14539">
            <v>0</v>
          </cell>
          <cell r="D14539">
            <v>26.6</v>
          </cell>
          <cell r="E14539">
            <v>26.6</v>
          </cell>
        </row>
        <row r="14540">
          <cell r="A14540" t="str">
            <v>827066009</v>
          </cell>
          <cell r="B14540" t="str">
            <v>GRUNDPLATTE F. ANSCHLAG PNEUM. ENTRIEGELBAR</v>
          </cell>
          <cell r="C14540">
            <v>0</v>
          </cell>
          <cell r="D14540">
            <v>8.56</v>
          </cell>
          <cell r="E14540">
            <v>8.56</v>
          </cell>
        </row>
        <row r="14541">
          <cell r="A14541" t="str">
            <v>827066010</v>
          </cell>
          <cell r="B14541" t="str">
            <v>DRUCKSTANGE M4X110 F. ANSCHLAGPNEUM. ENTRIEGELBAR</v>
          </cell>
          <cell r="C14541"/>
          <cell r="D14541">
            <v>5.5</v>
          </cell>
          <cell r="E14541">
            <v>5.5</v>
          </cell>
        </row>
        <row r="14542">
          <cell r="A14542" t="str">
            <v>827066012</v>
          </cell>
          <cell r="B14542" t="str">
            <v>BEFESTIGUNGSPLATTE F. ANSCHLAGPNEU. ENTRIEGELBAR</v>
          </cell>
          <cell r="C14542"/>
          <cell r="D14542"/>
          <cell r="E14542"/>
        </row>
        <row r="14543">
          <cell r="A14543" t="str">
            <v>827066013</v>
          </cell>
          <cell r="B14543" t="str">
            <v>WINKEL AP110 - WEGEVENT.3/2 ANSCHLAG PNEUM.</v>
          </cell>
          <cell r="C14543"/>
          <cell r="D14543"/>
          <cell r="E14543"/>
        </row>
        <row r="14544">
          <cell r="A14544" t="str">
            <v>827066014</v>
          </cell>
          <cell r="B14544" t="str">
            <v>RIEGEL F. ANSCHLAG PNEUM. ENTRIEGELBAR</v>
          </cell>
          <cell r="C14544">
            <v>0</v>
          </cell>
          <cell r="D14544">
            <v>5.19</v>
          </cell>
          <cell r="E14544">
            <v>5.19</v>
          </cell>
        </row>
        <row r="14545">
          <cell r="A14545" t="str">
            <v>827066015</v>
          </cell>
          <cell r="B14545" t="str">
            <v>BOHRSCHABLONE F. ANSCHLAG PNEUM. ENTRIEGELBAR</v>
          </cell>
          <cell r="C14545"/>
          <cell r="D14545"/>
          <cell r="E14545"/>
        </row>
        <row r="14546">
          <cell r="A14546" t="str">
            <v>827066016</v>
          </cell>
          <cell r="B14546" t="str">
            <v>SENSORHALTER FÜR UNIVERSALSTOPPER</v>
          </cell>
          <cell r="C14546"/>
          <cell r="D14546"/>
          <cell r="E14546"/>
        </row>
        <row r="14547">
          <cell r="A14547" t="str">
            <v>827066017</v>
          </cell>
          <cell r="B14547" t="str">
            <v>BLECH 1 F.ABDECKUNG F.TROLLEY-BREMSE U.STOPPER</v>
          </cell>
          <cell r="C14547">
            <v>0</v>
          </cell>
          <cell r="D14547">
            <v>0.01</v>
          </cell>
          <cell r="E14547">
            <v>0.01</v>
          </cell>
        </row>
        <row r="14548">
          <cell r="A14548" t="str">
            <v>827066018</v>
          </cell>
          <cell r="B14548" t="str">
            <v>BLECH 2 F.ABDECKUNG F.TROLLEY-BREMSEN U.STOPPER</v>
          </cell>
          <cell r="C14548">
            <v>0</v>
          </cell>
          <cell r="D14548">
            <v>0.01</v>
          </cell>
          <cell r="E14548">
            <v>0.01</v>
          </cell>
        </row>
        <row r="14549">
          <cell r="A14549" t="str">
            <v>827066019</v>
          </cell>
          <cell r="B14549" t="str">
            <v>BLECH 3 F.ABDECKUNG F.TROLLEY-BREMSEN U.STOPPER</v>
          </cell>
          <cell r="C14549">
            <v>0</v>
          </cell>
          <cell r="D14549">
            <v>0.01</v>
          </cell>
          <cell r="E14549">
            <v>0.01</v>
          </cell>
        </row>
        <row r="14550">
          <cell r="A14550" t="str">
            <v>827066020</v>
          </cell>
          <cell r="B14550" t="str">
            <v>BREMSE -ARM- F.TROLLEY-BREMSEN U.STOPPER</v>
          </cell>
          <cell r="C14550">
            <v>0</v>
          </cell>
          <cell r="D14550">
            <v>3.32</v>
          </cell>
          <cell r="E14550">
            <v>3.32</v>
          </cell>
        </row>
        <row r="14551">
          <cell r="A14551" t="str">
            <v>827066021</v>
          </cell>
          <cell r="B14551" t="str">
            <v>BREMSE -TRAVERSE- F.TROLLEY-BREMSEN U.STOPPER</v>
          </cell>
          <cell r="C14551">
            <v>0</v>
          </cell>
          <cell r="D14551">
            <v>19.940000000000001</v>
          </cell>
          <cell r="E14551">
            <v>19.940000000000001</v>
          </cell>
        </row>
        <row r="14552">
          <cell r="A14552" t="str">
            <v>827066022</v>
          </cell>
          <cell r="B14552" t="str">
            <v>BREMSE -BELAG- F.TROLLEY-BREMSEN U.STOPPER</v>
          </cell>
          <cell r="C14552">
            <v>0</v>
          </cell>
          <cell r="D14552">
            <v>9.3699999999999992</v>
          </cell>
          <cell r="E14552">
            <v>9.3699999999999992</v>
          </cell>
        </row>
        <row r="14553">
          <cell r="A14553" t="str">
            <v>827066023</v>
          </cell>
          <cell r="B14553" t="str">
            <v>NIEDERHALTER F. LT50 DRT 1"/80 BEARB.</v>
          </cell>
          <cell r="C14553">
            <v>0</v>
          </cell>
          <cell r="D14553">
            <v>46.32</v>
          </cell>
          <cell r="E14553">
            <v>46.32</v>
          </cell>
        </row>
        <row r="14554">
          <cell r="A14554" t="str">
            <v>827066024</v>
          </cell>
          <cell r="B14554" t="str">
            <v>PLATTE F. ABHÄNGEROHR F. NIEDERHALTER F. LT50</v>
          </cell>
          <cell r="C14554"/>
          <cell r="D14554"/>
          <cell r="E14554"/>
        </row>
        <row r="14555">
          <cell r="A14555" t="str">
            <v>827066025</v>
          </cell>
          <cell r="B14555" t="str">
            <v>ZWISCHENSTÜCK 1, AP110 F. PARAST. AUSF.</v>
          </cell>
          <cell r="C14555"/>
          <cell r="D14555">
            <v>6.14</v>
          </cell>
          <cell r="E14555">
            <v>6.14</v>
          </cell>
        </row>
        <row r="14556">
          <cell r="A14556" t="str">
            <v>827066026</v>
          </cell>
          <cell r="B14556" t="str">
            <v>ZWISCHENSTÜCK 2, AP110 F. PARAST. AUSF.</v>
          </cell>
          <cell r="C14556"/>
          <cell r="D14556">
            <v>4.3499999999999996</v>
          </cell>
          <cell r="E14556">
            <v>4.3499999999999996</v>
          </cell>
        </row>
        <row r="14557">
          <cell r="A14557" t="str">
            <v>827066027</v>
          </cell>
          <cell r="B14557" t="str">
            <v>SCHIEBER F. STOPPER KPL. F. PARAST. AUSF.</v>
          </cell>
          <cell r="C14557">
            <v>0</v>
          </cell>
          <cell r="D14557">
            <v>8.18</v>
          </cell>
          <cell r="E14557">
            <v>8.18</v>
          </cell>
        </row>
        <row r="14558">
          <cell r="A14558" t="str">
            <v>827066028</v>
          </cell>
          <cell r="B14558" t="str">
            <v>ZYLINDERPLATTE F. STOPPER KPL.F. PARAST. AUSF.</v>
          </cell>
          <cell r="C14558">
            <v>0</v>
          </cell>
          <cell r="D14558">
            <v>10.74</v>
          </cell>
          <cell r="E14558">
            <v>10.74</v>
          </cell>
        </row>
        <row r="14559">
          <cell r="A14559" t="str">
            <v>827066029</v>
          </cell>
          <cell r="B14559" t="str">
            <v>TABLEAUHALTER F. RAHMEN KPL. F. PARAST. AUSF.</v>
          </cell>
          <cell r="C14559">
            <v>0</v>
          </cell>
          <cell r="D14559">
            <v>0.01</v>
          </cell>
          <cell r="E14559">
            <v>0.01</v>
          </cell>
        </row>
        <row r="14560">
          <cell r="A14560" t="str">
            <v>827066030</v>
          </cell>
          <cell r="B14560" t="str">
            <v>PLATTE F. RAHMEN KPL. F. PARAST. AUSF.</v>
          </cell>
          <cell r="C14560">
            <v>0</v>
          </cell>
          <cell r="D14560">
            <v>0.01</v>
          </cell>
          <cell r="E14560">
            <v>0.01</v>
          </cell>
        </row>
        <row r="14561">
          <cell r="A14561" t="str">
            <v>827066031</v>
          </cell>
          <cell r="B14561" t="str">
            <v>ROHR 1 F. RAHMEN KPL. F. PARAST. AUSF.</v>
          </cell>
          <cell r="C14561">
            <v>0</v>
          </cell>
          <cell r="D14561">
            <v>0.01</v>
          </cell>
          <cell r="E14561">
            <v>0.01</v>
          </cell>
        </row>
        <row r="14562">
          <cell r="A14562" t="str">
            <v>827066032</v>
          </cell>
          <cell r="B14562" t="str">
            <v>ROHR 2 F. RAHMEN KPL. F. PARAST. AUSF.</v>
          </cell>
          <cell r="C14562">
            <v>0</v>
          </cell>
          <cell r="D14562">
            <v>0.01</v>
          </cell>
          <cell r="E14562">
            <v>0.01</v>
          </cell>
        </row>
        <row r="14563">
          <cell r="A14563" t="str">
            <v>827066033</v>
          </cell>
          <cell r="B14563" t="str">
            <v>BLECH F. KLAPPE KPL. F. PARAST. AUSF.</v>
          </cell>
          <cell r="C14563">
            <v>0</v>
          </cell>
          <cell r="D14563">
            <v>0.01</v>
          </cell>
          <cell r="E14563">
            <v>0.01</v>
          </cell>
        </row>
        <row r="14564">
          <cell r="A14564" t="str">
            <v>827066034</v>
          </cell>
          <cell r="B14564" t="str">
            <v>ACHSE F. KLAPPE KPL. F. PARAST. AUSF.</v>
          </cell>
          <cell r="C14564">
            <v>0</v>
          </cell>
          <cell r="D14564">
            <v>0.01</v>
          </cell>
          <cell r="E14564">
            <v>0.01</v>
          </cell>
        </row>
        <row r="14565">
          <cell r="A14565" t="str">
            <v>827066035</v>
          </cell>
          <cell r="B14565" t="str">
            <v>ZYLINDERPLATTE F. VEREINZELNER KPL. PARASTOCKING</v>
          </cell>
          <cell r="C14565">
            <v>0</v>
          </cell>
          <cell r="D14565">
            <v>11.25</v>
          </cell>
          <cell r="E14565">
            <v>11.25</v>
          </cell>
        </row>
        <row r="14566">
          <cell r="A14566" t="str">
            <v>827066036</v>
          </cell>
          <cell r="B14566" t="str">
            <v>HALTEPLATTE F. VEREINZELNER KPL PARASTOCKING</v>
          </cell>
          <cell r="C14566">
            <v>0</v>
          </cell>
          <cell r="D14566">
            <v>6.14</v>
          </cell>
          <cell r="E14566">
            <v>6.14</v>
          </cell>
        </row>
        <row r="14567">
          <cell r="A14567" t="str">
            <v>827066037</v>
          </cell>
          <cell r="B14567" t="str">
            <v>STREBE 1 F. VEREINZELNER KPL.FÜR PARASTOCKING</v>
          </cell>
          <cell r="C14567">
            <v>0</v>
          </cell>
          <cell r="D14567">
            <v>4.3499999999999996</v>
          </cell>
          <cell r="E14567">
            <v>4.3499999999999996</v>
          </cell>
        </row>
        <row r="14568">
          <cell r="A14568" t="str">
            <v>827066038</v>
          </cell>
          <cell r="B14568" t="str">
            <v>STREBE 2 F. VEREINZELNER KPL.FÜR PARASTOCKING</v>
          </cell>
          <cell r="C14568">
            <v>0</v>
          </cell>
          <cell r="D14568">
            <v>2.4500000000000002</v>
          </cell>
          <cell r="E14568">
            <v>2.4500000000000002</v>
          </cell>
        </row>
        <row r="14569">
          <cell r="A14569" t="str">
            <v>827066039</v>
          </cell>
          <cell r="B14569" t="str">
            <v>BÜRSTENHALTER F. VEREINZELNERKPL. FÜR PARASTOCKING</v>
          </cell>
          <cell r="C14569">
            <v>0</v>
          </cell>
          <cell r="D14569">
            <v>12.53</v>
          </cell>
          <cell r="E14569">
            <v>12.53</v>
          </cell>
        </row>
        <row r="14570">
          <cell r="A14570" t="str">
            <v>827066040</v>
          </cell>
          <cell r="B14570" t="str">
            <v>BÜRSTE LINKS F. VEREINZELNER KPL. F. PARAST. AUSF.</v>
          </cell>
          <cell r="C14570">
            <v>0</v>
          </cell>
          <cell r="D14570">
            <v>3.83</v>
          </cell>
          <cell r="E14570">
            <v>3.83</v>
          </cell>
        </row>
        <row r="14571">
          <cell r="A14571" t="str">
            <v>827066041</v>
          </cell>
          <cell r="B14571" t="str">
            <v>BÜRSTE RECHTS F. VEREINZELNER KPL. F. PARAST.</v>
          </cell>
          <cell r="C14571">
            <v>0</v>
          </cell>
          <cell r="D14571">
            <v>3.83</v>
          </cell>
          <cell r="E14571">
            <v>3.83</v>
          </cell>
        </row>
        <row r="14572">
          <cell r="A14572" t="str">
            <v>827066042</v>
          </cell>
          <cell r="B14572" t="str">
            <v>ALUPROFILBOGEN 110: R250/40° F. PARAST. AUSF.</v>
          </cell>
          <cell r="C14572">
            <v>2.5</v>
          </cell>
          <cell r="D14572">
            <v>6.7489999999999997</v>
          </cell>
          <cell r="E14572">
            <v>19.248999999999999</v>
          </cell>
        </row>
        <row r="14573">
          <cell r="A14573" t="str">
            <v>827066043</v>
          </cell>
          <cell r="B14573" t="str">
            <v>1ALUPROFILBOGEN 110: R250/22.5° PE. F. PARAST.</v>
          </cell>
          <cell r="C14573">
            <v>2.5</v>
          </cell>
          <cell r="D14573">
            <v>5.5579999999999998</v>
          </cell>
          <cell r="E14573">
            <v>18.058</v>
          </cell>
        </row>
        <row r="14574">
          <cell r="A14574" t="str">
            <v>827066044</v>
          </cell>
          <cell r="B14574" t="str">
            <v>ZWISCHENSTÜCK 0.85°, AP110 F. BOGEN KPL. F.</v>
          </cell>
          <cell r="C14574">
            <v>1</v>
          </cell>
          <cell r="D14574">
            <v>0.11115999999999999</v>
          </cell>
          <cell r="E14574">
            <v>3.6111600000000004</v>
          </cell>
        </row>
        <row r="14575">
          <cell r="A14575" t="str">
            <v>827066045</v>
          </cell>
          <cell r="B14575" t="str">
            <v>TV 80/1.7° OBEN F. BOGEN KPL. F. PARAST. AUSF.</v>
          </cell>
          <cell r="C14575">
            <v>1.5</v>
          </cell>
          <cell r="D14575">
            <v>0.78920000000000001</v>
          </cell>
          <cell r="E14575">
            <v>4.7892000000000001</v>
          </cell>
        </row>
        <row r="14576">
          <cell r="A14576" t="str">
            <v>827066046</v>
          </cell>
          <cell r="B14576" t="str">
            <v>TV 80/1.7° UNTEN F. BOGEN KPL. F. PARAST. AUSF.</v>
          </cell>
          <cell r="C14576">
            <v>1.5</v>
          </cell>
          <cell r="D14576">
            <v>0.78920000000000001</v>
          </cell>
          <cell r="E14576">
            <v>4.7892000000000001</v>
          </cell>
        </row>
        <row r="14577">
          <cell r="A14577" t="str">
            <v>827066047</v>
          </cell>
          <cell r="B14577" t="str">
            <v>ACHSE F. STOPPER KPL. F. PARAST. AUSF.</v>
          </cell>
          <cell r="C14577">
            <v>0</v>
          </cell>
          <cell r="D14577">
            <v>3.17</v>
          </cell>
          <cell r="E14577">
            <v>3.17</v>
          </cell>
        </row>
        <row r="14578">
          <cell r="A14578" t="str">
            <v>827066048</v>
          </cell>
          <cell r="B14578" t="str">
            <v>STOPPER- U. VEREINZELNERARM LANG (PARASTOCKIN)</v>
          </cell>
          <cell r="C14578">
            <v>0</v>
          </cell>
          <cell r="D14578">
            <v>4.1900000000000004</v>
          </cell>
          <cell r="E14578">
            <v>4.1900000000000004</v>
          </cell>
        </row>
        <row r="14579">
          <cell r="A14579" t="str">
            <v>827066049</v>
          </cell>
          <cell r="B14579" t="str">
            <v>KONSOLE F. STOPPER F. TROLLEY F. BÜRODREHSTÜHLE</v>
          </cell>
          <cell r="C14579">
            <v>0</v>
          </cell>
          <cell r="D14579">
            <v>42.5</v>
          </cell>
          <cell r="E14579">
            <v>42.5</v>
          </cell>
        </row>
        <row r="14580">
          <cell r="A14580" t="str">
            <v>827066050</v>
          </cell>
          <cell r="B14580" t="str">
            <v>ARM F. STOPPER F. TROLLEY F. BÜRODREHSTÜHLE</v>
          </cell>
          <cell r="C14580">
            <v>0</v>
          </cell>
          <cell r="D14580">
            <v>48.9</v>
          </cell>
          <cell r="E14580">
            <v>48.9</v>
          </cell>
        </row>
        <row r="14581">
          <cell r="A14581" t="str">
            <v>827066051</v>
          </cell>
          <cell r="B14581" t="str">
            <v>ANSCHLAG STOPPER FÜR BÜRODREHSTUHL-TROLLEY</v>
          </cell>
          <cell r="C14581">
            <v>0</v>
          </cell>
          <cell r="D14581">
            <v>0</v>
          </cell>
          <cell r="E14581">
            <v>0</v>
          </cell>
        </row>
        <row r="14582">
          <cell r="A14582" t="str">
            <v>827066052</v>
          </cell>
          <cell r="B14582" t="str">
            <v>ABSTREIFER F. STOPPER F. TROLLEY F. BÜRODREHSTÜHLE</v>
          </cell>
          <cell r="C14582">
            <v>0</v>
          </cell>
          <cell r="D14582">
            <v>28.5</v>
          </cell>
          <cell r="E14582">
            <v>28.5</v>
          </cell>
        </row>
        <row r="14583">
          <cell r="A14583" t="str">
            <v>827066053</v>
          </cell>
          <cell r="B14583" t="str">
            <v>BOLZEN 1 FÜR SPULENZUGSTOPPER</v>
          </cell>
          <cell r="C14583"/>
          <cell r="D14583">
            <v>16.62</v>
          </cell>
          <cell r="E14583">
            <v>16.62</v>
          </cell>
        </row>
        <row r="14584">
          <cell r="A14584" t="str">
            <v>827066054</v>
          </cell>
          <cell r="B14584" t="str">
            <v>BOLZEN 2 FÜR SPULENZUGSTOPPER</v>
          </cell>
          <cell r="C14584"/>
          <cell r="D14584">
            <v>14.57</v>
          </cell>
          <cell r="E14584">
            <v>14.57</v>
          </cell>
        </row>
        <row r="14585">
          <cell r="A14585" t="str">
            <v>827066055</v>
          </cell>
          <cell r="B14585" t="str">
            <v>LAGER 2 FÜR SPULENZUGSTOPPER</v>
          </cell>
          <cell r="C14585"/>
          <cell r="D14585">
            <v>13.29</v>
          </cell>
          <cell r="E14585">
            <v>13.29</v>
          </cell>
        </row>
        <row r="14586">
          <cell r="A14586" t="str">
            <v>827066056</v>
          </cell>
          <cell r="B14586" t="str">
            <v>RASTHEBEL FÜR SPULENZUGSTOPPER</v>
          </cell>
          <cell r="C14586"/>
          <cell r="D14586">
            <v>6.9</v>
          </cell>
          <cell r="E14586">
            <v>6.9</v>
          </cell>
        </row>
        <row r="14587">
          <cell r="A14587" t="str">
            <v>827066057</v>
          </cell>
          <cell r="B14587" t="str">
            <v>SENSORHALTER FÜR SPULENZUGSTOPPER</v>
          </cell>
          <cell r="C14587"/>
          <cell r="D14587">
            <v>20.96</v>
          </cell>
          <cell r="E14587">
            <v>20.96</v>
          </cell>
        </row>
        <row r="14588">
          <cell r="A14588" t="str">
            <v>827066058</v>
          </cell>
          <cell r="B14588" t="str">
            <v>WINKEL FÜR SPULENZUGSTOPPER</v>
          </cell>
          <cell r="C14588">
            <v>0</v>
          </cell>
          <cell r="D14588">
            <v>16.87</v>
          </cell>
          <cell r="E14588">
            <v>16.87</v>
          </cell>
        </row>
        <row r="14589">
          <cell r="A14589" t="str">
            <v>827066059</v>
          </cell>
          <cell r="B14589" t="str">
            <v>WINKELSENSORHALTER FÜR SPULENZUGSTOPPER</v>
          </cell>
          <cell r="C14589"/>
          <cell r="D14589">
            <v>13.34</v>
          </cell>
          <cell r="E14589">
            <v>13.34</v>
          </cell>
        </row>
        <row r="14590">
          <cell r="A14590" t="str">
            <v>827066060</v>
          </cell>
          <cell r="B14590" t="str">
            <v>STOPPER TEIL 1 FÜR SPULENZUGSTOPPER</v>
          </cell>
          <cell r="C14590"/>
          <cell r="D14590">
            <v>11.76</v>
          </cell>
          <cell r="E14590">
            <v>11.76</v>
          </cell>
        </row>
        <row r="14591">
          <cell r="A14591" t="str">
            <v>827066061</v>
          </cell>
          <cell r="B14591" t="str">
            <v>STOPPER TEIL 2 FÜR SPULENZUGSTOPPER</v>
          </cell>
          <cell r="C14591"/>
          <cell r="D14591">
            <v>13.55</v>
          </cell>
          <cell r="E14591">
            <v>13.55</v>
          </cell>
        </row>
        <row r="14592">
          <cell r="A14592" t="str">
            <v>827066063</v>
          </cell>
          <cell r="B14592" t="str">
            <v>ARM FÜR STOPPER</v>
          </cell>
          <cell r="C14592">
            <v>0</v>
          </cell>
          <cell r="D14592">
            <v>9</v>
          </cell>
          <cell r="E14592">
            <v>9</v>
          </cell>
        </row>
        <row r="14593">
          <cell r="A14593" t="str">
            <v>827066064</v>
          </cell>
          <cell r="B14593" t="str">
            <v>PLATTE FÜR STOPPER</v>
          </cell>
          <cell r="C14593">
            <v>0</v>
          </cell>
          <cell r="D14593">
            <v>3.8</v>
          </cell>
          <cell r="E14593">
            <v>3.8</v>
          </cell>
        </row>
        <row r="14594">
          <cell r="A14594" t="str">
            <v>827066065</v>
          </cell>
          <cell r="B14594" t="str">
            <v>WINKEL FÜR SPULENZUGSTOPPER MASSA V</v>
          </cell>
          <cell r="C14594"/>
          <cell r="D14594">
            <v>23.01</v>
          </cell>
          <cell r="E14594">
            <v>23.01</v>
          </cell>
        </row>
        <row r="14595">
          <cell r="A14595" t="str">
            <v>827066066</v>
          </cell>
          <cell r="B14595" t="str">
            <v>WINKELSENSORHALTER FÜR SPULENZUGSTOPPER MASSA V</v>
          </cell>
          <cell r="C14595"/>
          <cell r="D14595">
            <v>13.6</v>
          </cell>
          <cell r="E14595">
            <v>13.6</v>
          </cell>
        </row>
        <row r="14596">
          <cell r="A14596" t="str">
            <v>827066067</v>
          </cell>
          <cell r="B14596" t="str">
            <v>RIETER SENSORHALTER FÜR SPULENZUGSTOPPER</v>
          </cell>
          <cell r="C14596"/>
          <cell r="D14596">
            <v>6.65</v>
          </cell>
          <cell r="E14596">
            <v>6.65</v>
          </cell>
        </row>
        <row r="14597">
          <cell r="A14597" t="str">
            <v>827066068</v>
          </cell>
          <cell r="B14597" t="str">
            <v>ZWISCHENSTÜCK 2 FÜR PARASTOCKING EINFAHRT AP 110</v>
          </cell>
          <cell r="C14597">
            <v>0.5</v>
          </cell>
          <cell r="D14597">
            <v>8.2655399999999997</v>
          </cell>
          <cell r="E14597">
            <v>8.7655399999999997</v>
          </cell>
        </row>
        <row r="14598">
          <cell r="A14598" t="str">
            <v>827066069</v>
          </cell>
          <cell r="B14598" t="str">
            <v>KONSOLE STOPPER</v>
          </cell>
          <cell r="C14598">
            <v>0</v>
          </cell>
          <cell r="D14598">
            <v>62.5</v>
          </cell>
          <cell r="E14598">
            <v>62.5</v>
          </cell>
        </row>
        <row r="14599">
          <cell r="A14599" t="str">
            <v>827066070</v>
          </cell>
          <cell r="B14599" t="str">
            <v>RASTHEBELAUFSATZ FÜR SPULENZUGSTOPPER</v>
          </cell>
          <cell r="C14599"/>
          <cell r="D14599">
            <v>6</v>
          </cell>
          <cell r="E14599">
            <v>6</v>
          </cell>
        </row>
        <row r="14600">
          <cell r="A14600" t="str">
            <v>827066071</v>
          </cell>
          <cell r="B14600" t="str">
            <v>WINKEL FÜR GEGENLAGER FÜR BREMSEINRICHTUNG</v>
          </cell>
          <cell r="C14600">
            <v>0</v>
          </cell>
          <cell r="D14600">
            <v>8.5</v>
          </cell>
          <cell r="E14600">
            <v>8.5</v>
          </cell>
        </row>
        <row r="14601">
          <cell r="A14601" t="str">
            <v>827066072</v>
          </cell>
          <cell r="B14601" t="str">
            <v>STOPPER FÜR BREMSEINRICHTUNG</v>
          </cell>
          <cell r="C14601">
            <v>0</v>
          </cell>
          <cell r="D14601">
            <v>10.5</v>
          </cell>
          <cell r="E14601">
            <v>10.5</v>
          </cell>
        </row>
        <row r="14602">
          <cell r="A14602" t="str">
            <v>827066073</v>
          </cell>
          <cell r="B14602" t="str">
            <v>GABELBEFESTIGUNG FÜR BREMSEINRICHTUNG</v>
          </cell>
          <cell r="C14602">
            <v>0</v>
          </cell>
          <cell r="D14602">
            <v>5</v>
          </cell>
          <cell r="E14602">
            <v>5</v>
          </cell>
        </row>
        <row r="14603">
          <cell r="A14603" t="str">
            <v>827066074</v>
          </cell>
          <cell r="B14603" t="str">
            <v>LAGERBOCK FÜR BREMSEINRICHTUNG</v>
          </cell>
          <cell r="C14603">
            <v>0</v>
          </cell>
          <cell r="D14603">
            <v>6.7</v>
          </cell>
          <cell r="E14603">
            <v>6.7</v>
          </cell>
        </row>
        <row r="14604">
          <cell r="A14604" t="str">
            <v>827066075</v>
          </cell>
          <cell r="B14604" t="str">
            <v>BÜGEL FÜR BREMSEINRICHTUNG</v>
          </cell>
          <cell r="C14604">
            <v>0</v>
          </cell>
          <cell r="D14604">
            <v>8.5</v>
          </cell>
          <cell r="E14604">
            <v>8.5</v>
          </cell>
        </row>
        <row r="14605">
          <cell r="A14605" t="str">
            <v>827066076</v>
          </cell>
          <cell r="B14605" t="str">
            <v>VERBINDUNGSBÜGEL FÜR BREMSEINRICHTUNG</v>
          </cell>
          <cell r="C14605">
            <v>0</v>
          </cell>
          <cell r="D14605">
            <v>7</v>
          </cell>
          <cell r="E14605">
            <v>7</v>
          </cell>
        </row>
        <row r="14606">
          <cell r="A14606" t="str">
            <v>827066077</v>
          </cell>
          <cell r="B14606" t="str">
            <v>STAHL C-SCHIENE FÜR BREMSEINRICHTUNG--&gt;55999</v>
          </cell>
          <cell r="C14606">
            <v>0</v>
          </cell>
          <cell r="D14606">
            <v>13.6</v>
          </cell>
          <cell r="E14606">
            <v>13.6</v>
          </cell>
        </row>
        <row r="14607">
          <cell r="A14607" t="str">
            <v>827066078</v>
          </cell>
          <cell r="B14607" t="str">
            <v>ACHSE FÜR BREMSEINRICHTUNG</v>
          </cell>
          <cell r="C14607">
            <v>0</v>
          </cell>
          <cell r="D14607">
            <v>12.5</v>
          </cell>
          <cell r="E14607">
            <v>12.5</v>
          </cell>
        </row>
        <row r="14608">
          <cell r="A14608" t="str">
            <v>827066079</v>
          </cell>
          <cell r="B14608" t="str">
            <v>LASCHE 1 FÜR BREMSEINRICHTUNG</v>
          </cell>
          <cell r="C14608">
            <v>0</v>
          </cell>
          <cell r="D14608">
            <v>3.5</v>
          </cell>
          <cell r="E14608">
            <v>3.5</v>
          </cell>
        </row>
        <row r="14609">
          <cell r="A14609" t="str">
            <v>827066086</v>
          </cell>
          <cell r="B14609" t="str">
            <v>BLECHVERKLEIDUNG MIT AUSSCHNIT F. UNIVERSALSTOPPER</v>
          </cell>
          <cell r="C14609">
            <v>0</v>
          </cell>
          <cell r="D14609">
            <v>2.7372228741162399</v>
          </cell>
          <cell r="E14609">
            <v>2.7372228741162399</v>
          </cell>
        </row>
        <row r="14610">
          <cell r="A14610" t="str">
            <v>827066087</v>
          </cell>
          <cell r="B14610" t="str">
            <v>BLECHVERKLEIDUNG OHNE AUSSCHNITT F.</v>
          </cell>
          <cell r="C14610">
            <v>0</v>
          </cell>
          <cell r="D14610">
            <v>2.7394584139264988</v>
          </cell>
          <cell r="E14610">
            <v>2.7394584139264988</v>
          </cell>
        </row>
        <row r="14611">
          <cell r="A14611" t="str">
            <v>827066088</v>
          </cell>
          <cell r="B14611" t="str">
            <v>BLECHLASCHE FÜR UNIVERSALSTOPPER</v>
          </cell>
          <cell r="C14611">
            <v>0</v>
          </cell>
          <cell r="D14611">
            <v>0.61285457809694799</v>
          </cell>
          <cell r="E14611">
            <v>0.61285457809694799</v>
          </cell>
        </row>
        <row r="14612">
          <cell r="A14612" t="str">
            <v>827066091</v>
          </cell>
          <cell r="B14612" t="str">
            <v>WINKEL FÜR FLYERSTOPPER FÜR SPULENZUG FÜR AP 110</v>
          </cell>
          <cell r="C14612">
            <v>0</v>
          </cell>
          <cell r="D14612">
            <v>22</v>
          </cell>
          <cell r="E14612">
            <v>22</v>
          </cell>
        </row>
        <row r="14613">
          <cell r="A14613" t="str">
            <v>827066092</v>
          </cell>
          <cell r="B14613" t="str">
            <v>KLEMMBACKE FÜR FLYERSTOPPER FÜR SPULENZUG FÜR AP</v>
          </cell>
          <cell r="C14613">
            <v>0</v>
          </cell>
          <cell r="D14613">
            <v>11.35</v>
          </cell>
          <cell r="E14613">
            <v>11.35</v>
          </cell>
        </row>
        <row r="14614">
          <cell r="A14614" t="str">
            <v>827066093</v>
          </cell>
          <cell r="B14614" t="str">
            <v>HALTEWINKEL FÜR GREIFERHALTER FÜR FLYERSTOPPER</v>
          </cell>
          <cell r="C14614">
            <v>0</v>
          </cell>
          <cell r="D14614">
            <v>12</v>
          </cell>
          <cell r="E14614">
            <v>12</v>
          </cell>
        </row>
        <row r="14615">
          <cell r="A14615" t="str">
            <v>827066095</v>
          </cell>
          <cell r="B14615" t="str">
            <v>FÜHRUNG 2 F. FLYERSTOPPER 2</v>
          </cell>
          <cell r="C14615">
            <v>0</v>
          </cell>
          <cell r="D14615">
            <v>16.3</v>
          </cell>
          <cell r="E14615">
            <v>16.3</v>
          </cell>
        </row>
        <row r="14616">
          <cell r="A14616" t="str">
            <v>827066096</v>
          </cell>
          <cell r="B14616" t="str">
            <v>FÜHRUNG 1 F. FLYERSTOPPER 2</v>
          </cell>
          <cell r="C14616"/>
          <cell r="D14616">
            <v>55.3</v>
          </cell>
          <cell r="E14616">
            <v>55.3</v>
          </cell>
        </row>
        <row r="14617">
          <cell r="A14617" t="str">
            <v>827066098</v>
          </cell>
          <cell r="B14617" t="str">
            <v>SENSORHALTER F. FLYERSTOPPER 2</v>
          </cell>
          <cell r="C14617">
            <v>0</v>
          </cell>
          <cell r="D14617">
            <v>11.99</v>
          </cell>
          <cell r="E14617">
            <v>11.99</v>
          </cell>
        </row>
        <row r="14618">
          <cell r="A14618" t="str">
            <v>827066099</v>
          </cell>
          <cell r="B14618" t="str">
            <v>SENSORHALTER 2 F. FLYERSTOPPER2</v>
          </cell>
          <cell r="C14618">
            <v>0</v>
          </cell>
          <cell r="D14618">
            <v>4.5999999999999996</v>
          </cell>
          <cell r="E14618">
            <v>4.5999999999999996</v>
          </cell>
        </row>
        <row r="14619">
          <cell r="A14619" t="str">
            <v>827066100</v>
          </cell>
          <cell r="B14619" t="str">
            <v>WINKEL F. FLYERSTOPPER 2</v>
          </cell>
          <cell r="C14619">
            <v>0</v>
          </cell>
          <cell r="D14619">
            <v>105.6</v>
          </cell>
          <cell r="E14619">
            <v>105.6</v>
          </cell>
        </row>
        <row r="14620">
          <cell r="A14620" t="str">
            <v>827066101</v>
          </cell>
          <cell r="B14620" t="str">
            <v>RÜCKLAUFSPERRE 1 F. UNIVERSALSTOPPER AP110</v>
          </cell>
          <cell r="C14620">
            <v>0</v>
          </cell>
          <cell r="D14620">
            <v>19.95</v>
          </cell>
          <cell r="E14620">
            <v>19.95</v>
          </cell>
        </row>
        <row r="14621">
          <cell r="A14621" t="str">
            <v>827066102</v>
          </cell>
          <cell r="B14621" t="str">
            <v>RÜCKLAUFSPERRE 2 F. UNIVERSALSTOPPER AP110</v>
          </cell>
          <cell r="C14621">
            <v>0</v>
          </cell>
          <cell r="D14621">
            <v>19.95</v>
          </cell>
          <cell r="E14621">
            <v>19.95</v>
          </cell>
        </row>
        <row r="14622">
          <cell r="A14622" t="str">
            <v>827066103</v>
          </cell>
          <cell r="B14622" t="str">
            <v>BLECHBÜGEL FÜR PNEUM. BÜRSTENBREMSE</v>
          </cell>
          <cell r="C14622">
            <v>0</v>
          </cell>
          <cell r="D14622">
            <v>6</v>
          </cell>
          <cell r="E14622">
            <v>6</v>
          </cell>
        </row>
        <row r="14623">
          <cell r="A14623" t="str">
            <v>827066104</v>
          </cell>
          <cell r="B14623" t="str">
            <v>ACHSAUFNAHME FÜR PNEUM. BÜRSTENBREMSE</v>
          </cell>
          <cell r="C14623">
            <v>0</v>
          </cell>
          <cell r="D14623">
            <v>9.5</v>
          </cell>
          <cell r="E14623">
            <v>9.5</v>
          </cell>
        </row>
        <row r="14624">
          <cell r="A14624" t="str">
            <v>827066105</v>
          </cell>
          <cell r="B14624" t="str">
            <v>SCHALTKULISSE FÜR PNEUM. BÜRSTENBREMSE</v>
          </cell>
          <cell r="C14624">
            <v>0</v>
          </cell>
          <cell r="D14624">
            <v>13.5</v>
          </cell>
          <cell r="E14624">
            <v>13.5</v>
          </cell>
        </row>
        <row r="14625">
          <cell r="A14625" t="str">
            <v>827066106</v>
          </cell>
          <cell r="B14625" t="str">
            <v>C-SCHIENE FÜR PNEUM. BÜRSTENBREMSE</v>
          </cell>
          <cell r="C14625">
            <v>0</v>
          </cell>
          <cell r="D14625">
            <v>22.83</v>
          </cell>
          <cell r="E14625">
            <v>22.83</v>
          </cell>
        </row>
        <row r="14626">
          <cell r="A14626" t="str">
            <v>827066107</v>
          </cell>
          <cell r="B14626" t="str">
            <v>DISTANZPLATTE FÜR PNEUM. BÜRSTENBREMSE</v>
          </cell>
          <cell r="C14626">
            <v>0</v>
          </cell>
          <cell r="D14626">
            <v>1.88</v>
          </cell>
          <cell r="E14626">
            <v>1.88</v>
          </cell>
        </row>
        <row r="14627">
          <cell r="A14627" t="str">
            <v>827066108</v>
          </cell>
          <cell r="B14627" t="str">
            <v>TV 80 BEARBEITET FÜR PNEUM. BÜRSTENBREMSE</v>
          </cell>
          <cell r="C14627">
            <v>1</v>
          </cell>
          <cell r="D14627">
            <v>1.1100000000000001</v>
          </cell>
          <cell r="E14627">
            <v>4.6100000000000003</v>
          </cell>
        </row>
        <row r="14628">
          <cell r="A14628" t="str">
            <v>827066109</v>
          </cell>
          <cell r="B14628" t="str">
            <v>GRUNDPLATTE F. UNIVERSAL-STOPPER (APS)</v>
          </cell>
          <cell r="C14628">
            <v>0</v>
          </cell>
          <cell r="D14628">
            <v>14.85</v>
          </cell>
          <cell r="E14628">
            <v>14.85</v>
          </cell>
        </row>
        <row r="14629">
          <cell r="A14629" t="str">
            <v>827066110</v>
          </cell>
          <cell r="B14629" t="str">
            <v>SCHUTZABDECKUNG TROLLEYBREMSE UND PARASTOCKING</v>
          </cell>
          <cell r="C14629">
            <v>0</v>
          </cell>
          <cell r="D14629">
            <v>20.53</v>
          </cell>
          <cell r="E14629">
            <v>20.53</v>
          </cell>
        </row>
        <row r="14630">
          <cell r="A14630" t="str">
            <v>827066111</v>
          </cell>
          <cell r="B14630" t="str">
            <v>ZYLINDERPLATTE VEREINZELER PARASTOCKING</v>
          </cell>
          <cell r="C14630">
            <v>0</v>
          </cell>
          <cell r="D14630">
            <v>14.85</v>
          </cell>
          <cell r="E14630">
            <v>14.85</v>
          </cell>
        </row>
        <row r="14631">
          <cell r="A14631" t="str">
            <v>827066112</v>
          </cell>
          <cell r="B14631" t="str">
            <v>Stopper- und Vereinzelnerarm Lang</v>
          </cell>
          <cell r="C14631">
            <v>0</v>
          </cell>
          <cell r="D14631">
            <v>0</v>
          </cell>
          <cell r="E14631">
            <v>0</v>
          </cell>
        </row>
        <row r="14632">
          <cell r="A14632" t="str">
            <v>827066113</v>
          </cell>
          <cell r="B14632" t="str">
            <v>Sensorik für Säulenstopper mit Bürstenbremse</v>
          </cell>
          <cell r="C14632">
            <v>0</v>
          </cell>
          <cell r="D14632">
            <v>0</v>
          </cell>
          <cell r="E14632">
            <v>0</v>
          </cell>
        </row>
        <row r="14633">
          <cell r="A14633" t="str">
            <v>827066114</v>
          </cell>
          <cell r="B14633" t="str">
            <v>Sensorhalter für Säulenstopper mit Sensorik</v>
          </cell>
          <cell r="C14633">
            <v>0</v>
          </cell>
          <cell r="D14633">
            <v>0</v>
          </cell>
          <cell r="E14633">
            <v>0</v>
          </cell>
        </row>
        <row r="14634">
          <cell r="A14634" t="str">
            <v>827066115</v>
          </cell>
          <cell r="B14634" t="str">
            <v>Halteblech rechts für Säulenstopper mit Sensorik</v>
          </cell>
          <cell r="C14634">
            <v>0</v>
          </cell>
          <cell r="D14634">
            <v>0</v>
          </cell>
          <cell r="E14634">
            <v>0</v>
          </cell>
        </row>
        <row r="14635">
          <cell r="A14635" t="str">
            <v>827066116</v>
          </cell>
          <cell r="B14635" t="str">
            <v>Halteblech links für Säulenstopper mit Sensorik</v>
          </cell>
          <cell r="C14635">
            <v>0</v>
          </cell>
          <cell r="D14635">
            <v>0</v>
          </cell>
          <cell r="E14635">
            <v>0</v>
          </cell>
        </row>
        <row r="14636">
          <cell r="A14636" t="str">
            <v>827066117</v>
          </cell>
          <cell r="B14636" t="str">
            <v>MINK-BÜRSTENLEISTE L=150MM F. PNEUM.</v>
          </cell>
          <cell r="C14636">
            <v>0</v>
          </cell>
          <cell r="D14636">
            <v>0</v>
          </cell>
          <cell r="E14636">
            <v>0</v>
          </cell>
        </row>
        <row r="14637">
          <cell r="A14637" t="str">
            <v>827066118</v>
          </cell>
          <cell r="B14637" t="str">
            <v>Stopper- und Vereinzelnerarm Lang</v>
          </cell>
          <cell r="C14637">
            <v>0</v>
          </cell>
          <cell r="D14637">
            <v>0</v>
          </cell>
          <cell r="E14637">
            <v>0</v>
          </cell>
        </row>
        <row r="14638">
          <cell r="A14638" t="str">
            <v>827066119</v>
          </cell>
          <cell r="B14638" t="str">
            <v>Sensorhalter für Stopper mit Sensorik</v>
          </cell>
          <cell r="C14638">
            <v>0</v>
          </cell>
          <cell r="D14638">
            <v>0</v>
          </cell>
          <cell r="E14638">
            <v>0</v>
          </cell>
        </row>
        <row r="14639">
          <cell r="A14639" t="str">
            <v>827066120</v>
          </cell>
          <cell r="B14639" t="str">
            <v>Abstandshülse für Kurzhubzylinder</v>
          </cell>
          <cell r="C14639">
            <v>0</v>
          </cell>
          <cell r="D14639">
            <v>0</v>
          </cell>
          <cell r="E14639">
            <v>0</v>
          </cell>
        </row>
        <row r="14640">
          <cell r="A14640" t="str">
            <v>827066121</v>
          </cell>
          <cell r="B14640" t="str">
            <v>Zylinderplatte für Kurzhubzylinder</v>
          </cell>
          <cell r="C14640">
            <v>0</v>
          </cell>
          <cell r="D14640">
            <v>0</v>
          </cell>
          <cell r="E14640">
            <v>0</v>
          </cell>
        </row>
        <row r="14641">
          <cell r="A14641" t="str">
            <v>827072005</v>
          </cell>
          <cell r="B14641" t="str">
            <v>STAT. TROLLEYABFR. L=200 AP110/APS neu:</v>
          </cell>
          <cell r="C14641">
            <v>6</v>
          </cell>
          <cell r="D14641">
            <v>39.415994112938421</v>
          </cell>
          <cell r="E14641">
            <v>45.415994112938421</v>
          </cell>
        </row>
        <row r="14642">
          <cell r="A14642" t="str">
            <v>827072007</v>
          </cell>
          <cell r="B14642" t="str">
            <v>STATISCHE TROLLYABFRAGE 920 F. AP110/APS KPL.</v>
          </cell>
          <cell r="C14642">
            <v>6</v>
          </cell>
          <cell r="D14642">
            <v>35.31</v>
          </cell>
          <cell r="E14642">
            <v>41.31</v>
          </cell>
        </row>
        <row r="14643">
          <cell r="A14643" t="str">
            <v>827072013</v>
          </cell>
          <cell r="B14643" t="str">
            <v>STATISCHE TROLLEYABFRAGE L=700BLECH, AP110 KPL.</v>
          </cell>
          <cell r="C14643">
            <v>2.5</v>
          </cell>
          <cell r="D14643">
            <v>46.551299999999998</v>
          </cell>
          <cell r="E14643">
            <v>49.051299999999998</v>
          </cell>
        </row>
        <row r="14644">
          <cell r="A14644" t="str">
            <v>827072014</v>
          </cell>
          <cell r="B14644" t="str">
            <v>STATISCHE TROLLEYABFRAGE L=700BLECH, ST KPL.</v>
          </cell>
          <cell r="C14644">
            <v>3.5</v>
          </cell>
          <cell r="D14644">
            <v>43.738900000000001</v>
          </cell>
          <cell r="E14644">
            <v>49.738900000000001</v>
          </cell>
        </row>
        <row r="14645">
          <cell r="A14645" t="str">
            <v>827072015</v>
          </cell>
          <cell r="B14645" t="str">
            <v>STATISCHE TROLLEYABFRAGE L=200 f. AP110</v>
          </cell>
          <cell r="C14645">
            <v>18.5</v>
          </cell>
          <cell r="D14645">
            <v>38.883765576882013</v>
          </cell>
          <cell r="E14645">
            <v>72.883765576882013</v>
          </cell>
        </row>
        <row r="14646">
          <cell r="A14646" t="str">
            <v>827072016</v>
          </cell>
          <cell r="B14646" t="str">
            <v>STATISCHE TROLLEYABFRAGE L=200 BLECH, ST KPL.</v>
          </cell>
          <cell r="C14646">
            <v>2.5</v>
          </cell>
          <cell r="D14646">
            <v>38.561199999999999</v>
          </cell>
          <cell r="E14646">
            <v>42.561199999999999</v>
          </cell>
        </row>
        <row r="14647">
          <cell r="A14647" t="str">
            <v>827072100</v>
          </cell>
          <cell r="B14647" t="str">
            <v>TRAVERSENABFRAGE AP110 KPL. MIT LICHTTASTER</v>
          </cell>
          <cell r="C14647">
            <v>1.25</v>
          </cell>
          <cell r="D14647">
            <v>57.711974824389209</v>
          </cell>
          <cell r="E14647">
            <v>64.461974824389202</v>
          </cell>
        </row>
        <row r="14648">
          <cell r="A14648" t="str">
            <v>827072101</v>
          </cell>
          <cell r="B14648" t="str">
            <v xml:space="preserve">TROLLEY-V IDENTIFIKATION MIT SCANNER </v>
          </cell>
          <cell r="C14648">
            <v>2</v>
          </cell>
          <cell r="D14648">
            <v>749.27</v>
          </cell>
          <cell r="E14648">
            <v>754.27</v>
          </cell>
        </row>
        <row r="14649">
          <cell r="A14649" t="str">
            <v>827072102</v>
          </cell>
          <cell r="B14649" t="str">
            <v>KLEIDERBÜGEL ABFRAGE KPL. MIT SENSOR AM CP</v>
          </cell>
          <cell r="C14649">
            <v>5.166666666666667</v>
          </cell>
          <cell r="D14649">
            <v>40.028100000000002</v>
          </cell>
          <cell r="E14649">
            <v>60.694766666666666</v>
          </cell>
        </row>
        <row r="14650">
          <cell r="A14650" t="str">
            <v>827072103</v>
          </cell>
          <cell r="B14650" t="str">
            <v>TRAVERSENABFRAGE ST KPL. MIT LICHTTASTER WTB 4-3P</v>
          </cell>
          <cell r="C14650">
            <v>1.5</v>
          </cell>
          <cell r="D14650">
            <v>57.95797859183044</v>
          </cell>
          <cell r="E14650">
            <v>62.457978591830447</v>
          </cell>
        </row>
        <row r="14651">
          <cell r="A14651" t="str">
            <v>827072104</v>
          </cell>
          <cell r="B14651" t="str">
            <v>TROLLEY-V IDENTIFIKATION MIT SCANNER AUF ST</v>
          </cell>
          <cell r="C14651">
            <v>1.5</v>
          </cell>
          <cell r="D14651">
            <v>380.51</v>
          </cell>
          <cell r="E14651">
            <v>382.01</v>
          </cell>
        </row>
        <row r="14652">
          <cell r="A14652" t="str">
            <v>827072105</v>
          </cell>
          <cell r="B14652" t="str">
            <v>TROLLEY-V IDENTIFIKATION MIT SCANNER AUF AP 110</v>
          </cell>
          <cell r="C14652">
            <v>2</v>
          </cell>
          <cell r="D14652">
            <v>381.56</v>
          </cell>
          <cell r="E14652">
            <v>389.56</v>
          </cell>
        </row>
        <row r="14653">
          <cell r="A14653" t="str">
            <v>827072106</v>
          </cell>
          <cell r="B14653" t="str">
            <v>Camera DM280 m. Halter für Trolley-Id. (ST) - BG</v>
          </cell>
          <cell r="C14653"/>
          <cell r="D14653"/>
          <cell r="E14653"/>
        </row>
        <row r="14654">
          <cell r="A14654" t="str">
            <v>827072107</v>
          </cell>
          <cell r="B14654" t="str">
            <v>Camera DM280 m. Halter für Trolley Id.(AP60) - BG</v>
          </cell>
          <cell r="C14654">
            <v>120</v>
          </cell>
          <cell r="D14654">
            <v>517.33000000000004</v>
          </cell>
          <cell r="E14654">
            <v>637.33000000000004</v>
          </cell>
        </row>
        <row r="14655">
          <cell r="A14655" t="str">
            <v>827072110</v>
          </cell>
          <cell r="B14655" t="str">
            <v>SCHLEPPSEGMENTABFRAGE BIDIREKTIONAL</v>
          </cell>
          <cell r="C14655">
            <v>196.5</v>
          </cell>
          <cell r="D14655">
            <v>235.98</v>
          </cell>
          <cell r="E14655">
            <v>438.48</v>
          </cell>
        </row>
        <row r="14656">
          <cell r="A14656" t="str">
            <v>827072111</v>
          </cell>
          <cell r="B14656" t="str">
            <v>Traversenabfrage AP110 kpl. mit Lichttaster</v>
          </cell>
          <cell r="C14656">
            <v>2.92</v>
          </cell>
          <cell r="D14656">
            <v>62.92</v>
          </cell>
          <cell r="E14656">
            <v>68.34</v>
          </cell>
        </row>
        <row r="14657">
          <cell r="A14657" t="str">
            <v>827072112</v>
          </cell>
          <cell r="B14657" t="str">
            <v>Traversenabfrage ST kpl. mit Lichttaster</v>
          </cell>
          <cell r="C14657">
            <v>2.92</v>
          </cell>
          <cell r="D14657">
            <v>59.16</v>
          </cell>
          <cell r="E14657">
            <v>66.069999999999993</v>
          </cell>
        </row>
        <row r="14658">
          <cell r="A14658" t="str">
            <v>827072113</v>
          </cell>
          <cell r="B14658" t="str">
            <v>Traversenabfrage KF kpl. mit Lichttaster</v>
          </cell>
          <cell r="C14658">
            <v>5.17</v>
          </cell>
          <cell r="D14658">
            <v>69.64</v>
          </cell>
          <cell r="E14658">
            <v>87.64</v>
          </cell>
        </row>
        <row r="14659">
          <cell r="A14659" t="str">
            <v>827072200</v>
          </cell>
          <cell r="B14659" t="str">
            <v>SENSOR OPT, AP110 KPL.,TRAVERSENABFR.,SPULENZUG</v>
          </cell>
          <cell r="C14659">
            <v>0</v>
          </cell>
          <cell r="D14659">
            <v>26.51</v>
          </cell>
          <cell r="E14659">
            <v>26.51</v>
          </cell>
        </row>
        <row r="14660">
          <cell r="A14660" t="str">
            <v>827072201</v>
          </cell>
          <cell r="B14660" t="str">
            <v>SENSOR OPT. AP60 KPL. TRAVERSENABFR. SPULENZUG,</v>
          </cell>
          <cell r="C14660">
            <v>0</v>
          </cell>
          <cell r="D14660">
            <v>25.374048625595357</v>
          </cell>
          <cell r="E14660">
            <v>25.374048625595357</v>
          </cell>
        </row>
        <row r="14661">
          <cell r="A14661" t="str">
            <v>827072202</v>
          </cell>
          <cell r="B14661" t="str">
            <v>SENSOR OPT. AP110 KPL. SPULENPRÜFUNG (MHT15)</v>
          </cell>
          <cell r="C14661"/>
          <cell r="D14661">
            <v>101.0968</v>
          </cell>
          <cell r="E14661">
            <v>101.0968</v>
          </cell>
        </row>
        <row r="14662">
          <cell r="A14662" t="str">
            <v>827072203</v>
          </cell>
          <cell r="B14662" t="str">
            <v>SENSOR OPT. AP60 KPL. SPULENPRÜFUNG (MHT15)</v>
          </cell>
          <cell r="C14662"/>
          <cell r="D14662">
            <v>76.143000000000001</v>
          </cell>
          <cell r="E14662">
            <v>76.143000000000001</v>
          </cell>
        </row>
        <row r="14663">
          <cell r="A14663" t="str">
            <v>827072204</v>
          </cell>
          <cell r="B14663" t="str">
            <v xml:space="preserve">ABFRAGE SPULENHALTER / SPULENDICKE KPL. </v>
          </cell>
          <cell r="C14663">
            <v>8</v>
          </cell>
          <cell r="D14663">
            <v>291.93</v>
          </cell>
          <cell r="E14663">
            <v>303.43</v>
          </cell>
        </row>
        <row r="14664">
          <cell r="A14664" t="str">
            <v>827072205</v>
          </cell>
          <cell r="B14664" t="str">
            <v>ABFRAGE SPULENHALTER MIT SENSOR M18 KPL.</v>
          </cell>
          <cell r="C14664">
            <v>1.5</v>
          </cell>
          <cell r="D14664">
            <v>38.08</v>
          </cell>
          <cell r="E14664">
            <v>39.58</v>
          </cell>
        </row>
        <row r="14665">
          <cell r="A14665" t="str">
            <v>827072207</v>
          </cell>
          <cell r="B14665" t="str">
            <v>SENSORHALTER AP 110 MIT GRL18S + PL30A in RSM</v>
          </cell>
          <cell r="C14665">
            <v>0</v>
          </cell>
          <cell r="D14665">
            <v>44.88</v>
          </cell>
          <cell r="E14665">
            <v>44.88</v>
          </cell>
        </row>
        <row r="14666">
          <cell r="A14666" t="str">
            <v>827072208</v>
          </cell>
          <cell r="B14666" t="str">
            <v>SENSORHALTER AP60 MIT GRL18S + PL30A in RSM</v>
          </cell>
          <cell r="C14666">
            <v>0</v>
          </cell>
          <cell r="D14666">
            <v>42.78</v>
          </cell>
          <cell r="E14666">
            <v>42.78</v>
          </cell>
        </row>
        <row r="14667">
          <cell r="A14667" t="str">
            <v>827072300</v>
          </cell>
          <cell r="B14667" t="str">
            <v>ABFRAGE MECHANISCH - ENDSTELLUNG LADETELESKOP KPL.</v>
          </cell>
          <cell r="C14667"/>
          <cell r="D14667"/>
          <cell r="E14667"/>
        </row>
        <row r="14668">
          <cell r="A14668" t="str">
            <v>827074007</v>
          </cell>
          <cell r="B14668" t="str">
            <v>UNIVERSAL-TRAVERSEN-SENSORHALTER KPL.STAHL FÜR</v>
          </cell>
          <cell r="C14668">
            <v>2.5</v>
          </cell>
          <cell r="D14668">
            <v>67.929900000000004</v>
          </cell>
          <cell r="E14668">
            <v>70.429900000000004</v>
          </cell>
        </row>
        <row r="14669">
          <cell r="A14669" t="str">
            <v>827074008</v>
          </cell>
          <cell r="B14669" t="str">
            <v xml:space="preserve">UNIVERSAL-TRAVERSEN-SENSORHALTER KPL. ALU F. </v>
          </cell>
          <cell r="C14669">
            <v>2.5</v>
          </cell>
          <cell r="D14669">
            <v>71.2607</v>
          </cell>
          <cell r="E14669">
            <v>73.7607</v>
          </cell>
        </row>
        <row r="14670">
          <cell r="A14670" t="str">
            <v>827074011</v>
          </cell>
          <cell r="B14670" t="str">
            <v>STATISCHE TROLLEYABFRAGE L=200 FÜR KF KPL.</v>
          </cell>
          <cell r="C14670">
            <v>9.5</v>
          </cell>
          <cell r="D14670">
            <v>50.622882171743484</v>
          </cell>
          <cell r="E14670">
            <v>61.622882171743484</v>
          </cell>
        </row>
        <row r="14671">
          <cell r="A14671" t="str">
            <v>827074016</v>
          </cell>
          <cell r="B14671" t="str">
            <v>HALTER F. SCHMERSAL-SCHALTER ROB_HEBER, KPL</v>
          </cell>
          <cell r="C14671">
            <v>0</v>
          </cell>
          <cell r="D14671">
            <v>1.2293799999999999</v>
          </cell>
          <cell r="E14671">
            <v>1.2293799999999999</v>
          </cell>
        </row>
        <row r="14672">
          <cell r="A14672" t="str">
            <v>827074017</v>
          </cell>
          <cell r="B14672" t="str">
            <v>HALTER FLYERSTOPPER 2 KPL. MIT SENSOR</v>
          </cell>
          <cell r="C14672">
            <v>0.25</v>
          </cell>
          <cell r="D14672">
            <v>58.940199999999997</v>
          </cell>
          <cell r="E14672">
            <v>60.190199999999997</v>
          </cell>
        </row>
        <row r="14673">
          <cell r="A14673" t="str">
            <v>827076001</v>
          </cell>
          <cell r="B14673" t="str">
            <v>RUTSCHSTANGENPROFIL "S" GRÜN REGENERAT</v>
          </cell>
          <cell r="C14673">
            <v>0</v>
          </cell>
          <cell r="D14673">
            <v>3.7</v>
          </cell>
          <cell r="E14673">
            <v>3.7</v>
          </cell>
        </row>
        <row r="14674">
          <cell r="A14674" t="str">
            <v>827076008</v>
          </cell>
          <cell r="B14674" t="str">
            <v>SIGNALWINKEL F. STAT. TROLLEYABFRAGE</v>
          </cell>
          <cell r="C14674">
            <v>0</v>
          </cell>
          <cell r="D14674">
            <v>1.28</v>
          </cell>
          <cell r="E14674">
            <v>1.28</v>
          </cell>
        </row>
        <row r="14675">
          <cell r="A14675" t="str">
            <v>827076009</v>
          </cell>
          <cell r="B14675" t="str">
            <v>SENSORHALTER F. STAT. TROLLEYABFRAGE</v>
          </cell>
          <cell r="C14675">
            <v>0</v>
          </cell>
          <cell r="D14675">
            <v>1.92</v>
          </cell>
          <cell r="E14675">
            <v>1.92</v>
          </cell>
        </row>
        <row r="14676">
          <cell r="A14676" t="str">
            <v>827076010</v>
          </cell>
          <cell r="B14676" t="str">
            <v>BEFESTIGUNGSPLATTE F. STAT. TROLLEYABFRAGE</v>
          </cell>
          <cell r="C14676">
            <v>0</v>
          </cell>
          <cell r="D14676">
            <v>6.29</v>
          </cell>
          <cell r="E14676">
            <v>6.29</v>
          </cell>
        </row>
        <row r="14677">
          <cell r="A14677" t="str">
            <v>827076011</v>
          </cell>
          <cell r="B14677" t="str">
            <v>SCHWENKARM F. STAT. TROLLEYABFRAGE</v>
          </cell>
          <cell r="C14677">
            <v>0</v>
          </cell>
          <cell r="D14677">
            <v>4.5999999999999996</v>
          </cell>
          <cell r="E14677">
            <v>4.5999999999999996</v>
          </cell>
        </row>
        <row r="14678">
          <cell r="A14678" t="str">
            <v>827076014</v>
          </cell>
          <cell r="B14678" t="str">
            <v>ABFRAGEWINKEL L=200 F. STAT. TROLLEYABFRAGE</v>
          </cell>
          <cell r="C14678">
            <v>0</v>
          </cell>
          <cell r="D14678">
            <v>12.1</v>
          </cell>
          <cell r="E14678">
            <v>12.1</v>
          </cell>
        </row>
        <row r="14679">
          <cell r="A14679" t="str">
            <v>827076023</v>
          </cell>
          <cell r="B14679" t="str">
            <v>ABFRAGEWINKEL L=200 F. STATISCHE TROLLEYABFRAGE</v>
          </cell>
          <cell r="C14679">
            <v>0</v>
          </cell>
          <cell r="D14679">
            <v>3.9</v>
          </cell>
          <cell r="E14679">
            <v>3.9</v>
          </cell>
        </row>
        <row r="14680">
          <cell r="A14680" t="str">
            <v>827076024</v>
          </cell>
          <cell r="B14680" t="str">
            <v>ABFRAGEWINKEL L=700 F. STATISCHE TROLLEYABFRAGE</v>
          </cell>
          <cell r="C14680">
            <v>0</v>
          </cell>
          <cell r="D14680">
            <v>13.384796233007725</v>
          </cell>
          <cell r="E14680">
            <v>13.384796233007725</v>
          </cell>
        </row>
        <row r="14681">
          <cell r="A14681" t="str">
            <v>827076025</v>
          </cell>
          <cell r="B14681" t="str">
            <v>ABFRAGEFAHNE F. STATISCHE TROLLEYABFRAGE BLECH</v>
          </cell>
          <cell r="C14681">
            <v>0</v>
          </cell>
          <cell r="D14681">
            <v>5.7203193630750064</v>
          </cell>
          <cell r="E14681">
            <v>5.7203193630750064</v>
          </cell>
        </row>
        <row r="14682">
          <cell r="A14682" t="str">
            <v>827076026</v>
          </cell>
          <cell r="B14682" t="str">
            <v>HALTEBLECH F. STATISCHE TROLLEYABFRAGE BLECH</v>
          </cell>
          <cell r="C14682">
            <v>0</v>
          </cell>
          <cell r="D14682">
            <v>12.354312627359471</v>
          </cell>
          <cell r="E14682">
            <v>12.354312627359471</v>
          </cell>
        </row>
        <row r="14683">
          <cell r="A14683" t="str">
            <v>827076027</v>
          </cell>
          <cell r="B14683" t="str">
            <v>ACHSE F. STATISCHE TROLLEYABFRAGE BLECH</v>
          </cell>
          <cell r="C14683">
            <v>0</v>
          </cell>
          <cell r="D14683">
            <v>3.8</v>
          </cell>
          <cell r="E14683">
            <v>3.8</v>
          </cell>
        </row>
        <row r="14684">
          <cell r="A14684" t="str">
            <v>827076030</v>
          </cell>
          <cell r="B14684" t="str">
            <v>SENSORHALTEBÜGEL FÜR</v>
          </cell>
          <cell r="C14684">
            <v>0</v>
          </cell>
          <cell r="D14684">
            <v>67.7</v>
          </cell>
          <cell r="E14684">
            <v>67.7</v>
          </cell>
        </row>
        <row r="14685">
          <cell r="A14685" t="str">
            <v>827076031</v>
          </cell>
          <cell r="B14685" t="str">
            <v>ABFRAGEWINKEL L=900 F. STATISCHE TROLLEYABFRAGE</v>
          </cell>
          <cell r="C14685">
            <v>0</v>
          </cell>
          <cell r="D14685">
            <v>14.8</v>
          </cell>
          <cell r="E14685">
            <v>14.8</v>
          </cell>
        </row>
        <row r="14686">
          <cell r="A14686" t="str">
            <v>827076035</v>
          </cell>
          <cell r="B14686" t="str">
            <v>HALTEWINKEL FÜR STATISCHE TROLLEYABFRAGE</v>
          </cell>
          <cell r="C14686">
            <v>0</v>
          </cell>
          <cell r="D14686">
            <v>17.45</v>
          </cell>
          <cell r="E14686">
            <v>17.45</v>
          </cell>
        </row>
        <row r="14687">
          <cell r="A14687" t="str">
            <v>827076037</v>
          </cell>
          <cell r="B14687" t="str">
            <v>RING FÜR STATISCHE TROLLEYABFRAGE AP</v>
          </cell>
          <cell r="C14687">
            <v>0</v>
          </cell>
          <cell r="D14687">
            <v>3.9774509803921565</v>
          </cell>
          <cell r="E14687">
            <v>3.9774509803921565</v>
          </cell>
        </row>
        <row r="14688">
          <cell r="A14688" t="str">
            <v>827076038</v>
          </cell>
          <cell r="B14688" t="str">
            <v>PLATTE FÜR STATISCHE TROLLEYABFRAGE</v>
          </cell>
          <cell r="C14688">
            <v>0</v>
          </cell>
          <cell r="D14688">
            <v>3.5</v>
          </cell>
          <cell r="E14688">
            <v>3.5</v>
          </cell>
        </row>
        <row r="14689">
          <cell r="A14689" t="str">
            <v>827076045</v>
          </cell>
          <cell r="B14689" t="str">
            <v>HALTER FÜR SCHMERSAL-SCHALTER ROB_HEBER</v>
          </cell>
          <cell r="C14689">
            <v>0</v>
          </cell>
          <cell r="D14689">
            <v>15.5</v>
          </cell>
          <cell r="E14689">
            <v>15.5</v>
          </cell>
        </row>
        <row r="14690">
          <cell r="A14690" t="str">
            <v>827076100</v>
          </cell>
          <cell r="B14690" t="str">
            <v>HALTER LICHTTASTER WTB4-3P3171 FÜR</v>
          </cell>
          <cell r="C14690">
            <v>0</v>
          </cell>
          <cell r="D14690">
            <v>32.659999999999997</v>
          </cell>
          <cell r="E14690">
            <v>32.659999999999997</v>
          </cell>
        </row>
        <row r="14691">
          <cell r="A14691" t="str">
            <v>827076101</v>
          </cell>
          <cell r="B14691" t="str">
            <v>HALTER SCANNER FÜR TROLLEY-V IDENTIFIKATION</v>
          </cell>
          <cell r="C14691">
            <v>0</v>
          </cell>
          <cell r="D14691">
            <v>36.5</v>
          </cell>
          <cell r="E14691">
            <v>36.5</v>
          </cell>
        </row>
        <row r="14692">
          <cell r="A14692" t="str">
            <v>827076102</v>
          </cell>
          <cell r="B14692" t="str">
            <v>HALTER SENSOR FÜR KLEIDERBÜGEL ABFRAGE AM CP</v>
          </cell>
          <cell r="C14692">
            <v>0</v>
          </cell>
          <cell r="D14692">
            <v>22.452000000000002</v>
          </cell>
          <cell r="E14692">
            <v>22.452000000000002</v>
          </cell>
        </row>
        <row r="14693">
          <cell r="A14693" t="str">
            <v>827076103</v>
          </cell>
          <cell r="B14693" t="str">
            <v>HALTER LICHTTASTER WTB 4-3P 3171 FÜR</v>
          </cell>
          <cell r="C14693">
            <v>0</v>
          </cell>
          <cell r="D14693">
            <v>3.25</v>
          </cell>
          <cell r="E14693">
            <v>3.25</v>
          </cell>
        </row>
        <row r="14694">
          <cell r="A14694" t="str">
            <v>827076104</v>
          </cell>
          <cell r="B14694" t="str">
            <v>BEFESTIGUNGSWINKEL AN FAHRSTRECKE</v>
          </cell>
          <cell r="C14694">
            <v>0</v>
          </cell>
          <cell r="D14694">
            <v>27.1</v>
          </cell>
          <cell r="E14694">
            <v>27.1</v>
          </cell>
        </row>
        <row r="14695">
          <cell r="A14695" t="str">
            <v>827076105</v>
          </cell>
          <cell r="B14695" t="str">
            <v>DREHSCHENKEL FÜR TROLLEY-V IDENTIFIKATION</v>
          </cell>
          <cell r="C14695">
            <v>0</v>
          </cell>
          <cell r="D14695">
            <v>29.7</v>
          </cell>
          <cell r="E14695">
            <v>29.7</v>
          </cell>
        </row>
        <row r="14696">
          <cell r="A14696" t="str">
            <v>827076106</v>
          </cell>
          <cell r="B14696" t="str">
            <v>HALTER SCANNER FÜR TROLLEY-V IDENTIFIKATION</v>
          </cell>
          <cell r="C14696">
            <v>0</v>
          </cell>
          <cell r="D14696">
            <v>28.75</v>
          </cell>
          <cell r="E14696">
            <v>28.75</v>
          </cell>
        </row>
        <row r="14697">
          <cell r="A14697" t="str">
            <v>827076107</v>
          </cell>
          <cell r="B14697" t="str">
            <v>Sensor Halter für Cognex DM260QL</v>
          </cell>
          <cell r="C14697">
            <v>0</v>
          </cell>
          <cell r="D14697">
            <v>75</v>
          </cell>
          <cell r="E14697">
            <v>75</v>
          </cell>
        </row>
        <row r="14698">
          <cell r="A14698" t="str">
            <v>827076110</v>
          </cell>
          <cell r="B14698" t="str">
            <v>AP 110 FÜR SCHLEPPSEGMENTABFRAGE</v>
          </cell>
          <cell r="C14698">
            <v>39.5</v>
          </cell>
          <cell r="D14698">
            <v>2.92</v>
          </cell>
          <cell r="E14698">
            <v>42.42</v>
          </cell>
        </row>
        <row r="14699">
          <cell r="A14699" t="str">
            <v>827076111</v>
          </cell>
          <cell r="B14699" t="str">
            <v>PROFILFÜHRUNG 1 FÜR SCHLEPPSEGMENTABFRAGE</v>
          </cell>
          <cell r="C14699">
            <v>0</v>
          </cell>
          <cell r="D14699">
            <v>0</v>
          </cell>
          <cell r="E14699">
            <v>0</v>
          </cell>
        </row>
        <row r="14700">
          <cell r="A14700" t="str">
            <v>827076112</v>
          </cell>
          <cell r="B14700" t="str">
            <v>PROFILFÜHRUNG 2 FÜR SCHLEPPSEGMENTABFRAGE</v>
          </cell>
          <cell r="C14700">
            <v>0</v>
          </cell>
          <cell r="D14700">
            <v>0</v>
          </cell>
          <cell r="E14700">
            <v>0</v>
          </cell>
        </row>
        <row r="14701">
          <cell r="A14701" t="str">
            <v>827076113</v>
          </cell>
          <cell r="B14701" t="str">
            <v>PENDELSCHEIBE FÜR SCHLEPPSEGMENTABFRAGE</v>
          </cell>
          <cell r="C14701">
            <v>0</v>
          </cell>
          <cell r="D14701">
            <v>72.900000000000006</v>
          </cell>
          <cell r="E14701">
            <v>72.900000000000006</v>
          </cell>
        </row>
        <row r="14702">
          <cell r="A14702" t="str">
            <v>827076114</v>
          </cell>
          <cell r="B14702" t="str">
            <v>DISTANZSCHEIBE 1 FÜR SCHLEPPSEGMENTABFRAGE</v>
          </cell>
          <cell r="C14702"/>
          <cell r="D14702"/>
          <cell r="E14702"/>
        </row>
        <row r="14703">
          <cell r="A14703" t="str">
            <v>827076115</v>
          </cell>
          <cell r="B14703" t="str">
            <v>DISTANZSCHEIBE 2 FÜR SCHLEPPSEGMENTABFRAGE</v>
          </cell>
          <cell r="C14703"/>
          <cell r="D14703"/>
          <cell r="E14703"/>
        </row>
        <row r="14704">
          <cell r="A14704" t="str">
            <v>827076116</v>
          </cell>
          <cell r="B14704" t="str">
            <v>GELENKSCHIEBER FÜR SCHLEPPSEGMENTABFRAGE</v>
          </cell>
          <cell r="C14704">
            <v>0</v>
          </cell>
          <cell r="D14704">
            <v>36.4</v>
          </cell>
          <cell r="E14704">
            <v>36.4</v>
          </cell>
        </row>
        <row r="14705">
          <cell r="A14705" t="str">
            <v>827076117</v>
          </cell>
          <cell r="B14705" t="str">
            <v>SIGNALHEBEL FÜR SCHLEPPSEGMENTABFRAGE</v>
          </cell>
          <cell r="C14705">
            <v>0</v>
          </cell>
          <cell r="D14705">
            <v>0</v>
          </cell>
          <cell r="E14705">
            <v>0</v>
          </cell>
        </row>
        <row r="14706">
          <cell r="A14706" t="str">
            <v>827076118</v>
          </cell>
          <cell r="B14706" t="str">
            <v>FEDERACHSE 1 FÜR SCHLEPPSEGMENTABFRAGE</v>
          </cell>
          <cell r="C14706">
            <v>0</v>
          </cell>
          <cell r="D14706">
            <v>8</v>
          </cell>
          <cell r="E14706">
            <v>8</v>
          </cell>
        </row>
        <row r="14707">
          <cell r="A14707" t="str">
            <v>827076119</v>
          </cell>
          <cell r="B14707" t="str">
            <v>SENSORHALTER FÜR SCHLEPPSEGMENTABFRAGE</v>
          </cell>
          <cell r="C14707">
            <v>0</v>
          </cell>
          <cell r="D14707">
            <v>41.3</v>
          </cell>
          <cell r="E14707">
            <v>41.3</v>
          </cell>
        </row>
        <row r="14708">
          <cell r="A14708" t="str">
            <v>827076120</v>
          </cell>
          <cell r="B14708" t="str">
            <v>TRAPEZSTEIN GEKÜRZT AUF 20 MM</v>
          </cell>
          <cell r="C14708">
            <v>0.75</v>
          </cell>
          <cell r="D14708">
            <v>0.99</v>
          </cell>
          <cell r="E14708">
            <v>2.2400000000000002</v>
          </cell>
        </row>
        <row r="14709">
          <cell r="A14709" t="str">
            <v>827076121</v>
          </cell>
          <cell r="B14709" t="str">
            <v>TRAPEZVERBINDUNG TV80 GEKÜRZT L=40 (2STÜCK)</v>
          </cell>
          <cell r="C14709">
            <v>1.75</v>
          </cell>
          <cell r="D14709">
            <v>0.96</v>
          </cell>
          <cell r="E14709">
            <v>2.71</v>
          </cell>
        </row>
        <row r="14710">
          <cell r="A14710" t="str">
            <v>827076122</v>
          </cell>
          <cell r="B14710" t="str">
            <v>PENDELSCHEIBE FÜR SCHLEPPSEGMENTABFRAGE</v>
          </cell>
          <cell r="C14710">
            <v>0</v>
          </cell>
          <cell r="D14710">
            <v>0</v>
          </cell>
          <cell r="E14710">
            <v>0</v>
          </cell>
        </row>
        <row r="14711">
          <cell r="A14711" t="str">
            <v>827076123</v>
          </cell>
          <cell r="B14711" t="str">
            <v>Halter Lichttaster Leuze HRT 25B für AP110</v>
          </cell>
          <cell r="C14711">
            <v>0</v>
          </cell>
          <cell r="D14711">
            <v>6.4843434343434341</v>
          </cell>
          <cell r="E14711">
            <v>6.4843434343434341</v>
          </cell>
        </row>
        <row r="14712">
          <cell r="A14712" t="str">
            <v>827076124</v>
          </cell>
          <cell r="B14712" t="str">
            <v>Halter Lichttaster Leuze HRT 25B für ST</v>
          </cell>
          <cell r="C14712">
            <v>0</v>
          </cell>
          <cell r="D14712">
            <v>13.9</v>
          </cell>
          <cell r="E14712">
            <v>13.9</v>
          </cell>
        </row>
        <row r="14713">
          <cell r="A14713" t="str">
            <v>827076125</v>
          </cell>
          <cell r="B14713" t="str">
            <v>Lichttasthalter Leuze HRT 25B für Kettenförderer</v>
          </cell>
          <cell r="C14713">
            <v>0</v>
          </cell>
          <cell r="D14713">
            <v>25</v>
          </cell>
          <cell r="E14713">
            <v>25</v>
          </cell>
        </row>
        <row r="14714">
          <cell r="A14714" t="str">
            <v>827076200</v>
          </cell>
          <cell r="B14714" t="str">
            <v>SENSORHALTER OPT. AP110 TRAVERSENABF. SPULENZUG</v>
          </cell>
          <cell r="C14714">
            <v>0</v>
          </cell>
          <cell r="D14714">
            <v>3.93</v>
          </cell>
          <cell r="E14714">
            <v>3.93</v>
          </cell>
        </row>
        <row r="14715">
          <cell r="A14715" t="str">
            <v>827076201</v>
          </cell>
          <cell r="B14715" t="str">
            <v>SENSORHALTER OPT. AP60 TRAVERSENABF. SPULENZUG</v>
          </cell>
          <cell r="C14715">
            <v>0</v>
          </cell>
          <cell r="D14715">
            <v>2.78</v>
          </cell>
          <cell r="E14715">
            <v>2.78</v>
          </cell>
        </row>
        <row r="14716">
          <cell r="A14716" t="str">
            <v>827076202</v>
          </cell>
          <cell r="B14716" t="str">
            <v>SENSORHALTER LT MHT15-P3317/AP110 F.SPULENPRÜFUNG</v>
          </cell>
          <cell r="C14716">
            <v>0</v>
          </cell>
          <cell r="D14716">
            <v>12.5</v>
          </cell>
          <cell r="E14716">
            <v>12.5</v>
          </cell>
        </row>
        <row r="14717">
          <cell r="A14717" t="str">
            <v>827076203</v>
          </cell>
          <cell r="B14717" t="str">
            <v>SENSORHALTER LT MHT15-P3317/AP60 F.SPULENPRÜFUNG</v>
          </cell>
          <cell r="C14717">
            <v>0</v>
          </cell>
          <cell r="D14717">
            <v>4.87</v>
          </cell>
          <cell r="E14717">
            <v>4.87</v>
          </cell>
        </row>
        <row r="14718">
          <cell r="A14718" t="str">
            <v>827076204</v>
          </cell>
          <cell r="B14718" t="str">
            <v>GRUNDTRÄGER FÜR SPULENHALTERABFRAGE</v>
          </cell>
          <cell r="C14718">
            <v>0</v>
          </cell>
          <cell r="D14718">
            <v>24.8</v>
          </cell>
          <cell r="E14718">
            <v>24.8</v>
          </cell>
        </row>
        <row r="14719">
          <cell r="A14719" t="str">
            <v>827076205</v>
          </cell>
          <cell r="B14719" t="str">
            <v>SENSORHALTER FÜR SPULENHALTERABFRAGE</v>
          </cell>
          <cell r="C14719">
            <v>0</v>
          </cell>
          <cell r="D14719">
            <v>8.24</v>
          </cell>
          <cell r="E14719">
            <v>8.24</v>
          </cell>
        </row>
        <row r="14720">
          <cell r="A14720" t="str">
            <v>827076206</v>
          </cell>
          <cell r="B14720" t="str">
            <v>SENSORHALTER ABFRAGE SPULENHALTER</v>
          </cell>
          <cell r="C14720">
            <v>0</v>
          </cell>
          <cell r="D14720">
            <v>10.52</v>
          </cell>
          <cell r="E14720">
            <v>10.52</v>
          </cell>
        </row>
        <row r="14721">
          <cell r="A14721" t="str">
            <v>827076207</v>
          </cell>
          <cell r="B14721" t="str">
            <v>Halter für LS und Reflektor PL30A/ Sensor</v>
          </cell>
          <cell r="C14721">
            <v>0</v>
          </cell>
          <cell r="D14721">
            <v>0</v>
          </cell>
          <cell r="E14721">
            <v>0</v>
          </cell>
        </row>
        <row r="14722">
          <cell r="A14722" t="str">
            <v>827076208</v>
          </cell>
          <cell r="B14722" t="str">
            <v>Reflektorhalter PL30_P250/ AP60</v>
          </cell>
          <cell r="C14722">
            <v>0</v>
          </cell>
          <cell r="D14722">
            <v>6.55</v>
          </cell>
          <cell r="E14722">
            <v>6.55</v>
          </cell>
        </row>
        <row r="14723">
          <cell r="A14723" t="str">
            <v>827076300</v>
          </cell>
          <cell r="B14723" t="str">
            <v>WINKELHALTER FÜR ROLLENHEBELSCHALTER LADETELESKOP</v>
          </cell>
          <cell r="C14723"/>
          <cell r="D14723"/>
          <cell r="E14723"/>
        </row>
        <row r="14724">
          <cell r="A14724" t="str">
            <v>827084001</v>
          </cell>
          <cell r="B14724" t="str">
            <v>STOPPER FÜR FÖRDERSCHNECKE KPL</v>
          </cell>
          <cell r="C14724">
            <v>23.499999999999996</v>
          </cell>
          <cell r="D14724">
            <v>195.42930000000001</v>
          </cell>
          <cell r="E14724">
            <v>218.92930000000001</v>
          </cell>
        </row>
        <row r="14725">
          <cell r="A14725" t="str">
            <v>827086001</v>
          </cell>
          <cell r="B14725" t="str">
            <v>STOPPERHALTER F. KLEIDERBÜGELSTOPPER SCHNECKE</v>
          </cell>
          <cell r="C14725">
            <v>0</v>
          </cell>
          <cell r="D14725">
            <v>16.899999999999999</v>
          </cell>
          <cell r="E14725">
            <v>16.899999999999999</v>
          </cell>
        </row>
        <row r="14726">
          <cell r="A14726" t="str">
            <v>827086002</v>
          </cell>
          <cell r="B14726" t="str">
            <v>BEFESTIGUNGSPLATTE F. KLEIDERBÜGELSTOPPER SCHNECKE</v>
          </cell>
          <cell r="C14726">
            <v>0</v>
          </cell>
          <cell r="D14726">
            <v>12.5</v>
          </cell>
          <cell r="E14726">
            <v>12.5</v>
          </cell>
        </row>
        <row r="14727">
          <cell r="A14727" t="str">
            <v>827086003</v>
          </cell>
          <cell r="B14727" t="str">
            <v>STOPPERSPITZE F. KLEIDERBÜGELSTOPPER SCHNECKE</v>
          </cell>
          <cell r="C14727">
            <v>0</v>
          </cell>
          <cell r="D14727">
            <v>10.199999999999999</v>
          </cell>
          <cell r="E14727">
            <v>10.199999999999999</v>
          </cell>
        </row>
        <row r="14728">
          <cell r="A14728" t="str">
            <v>827086004</v>
          </cell>
          <cell r="B14728" t="str">
            <v>ZYLINDERFÜHRUNG F. KLEIDERBÜGELSTOPPER SCHNECKE</v>
          </cell>
          <cell r="C14728">
            <v>0</v>
          </cell>
          <cell r="D14728">
            <v>25.05</v>
          </cell>
          <cell r="E14728">
            <v>25.05</v>
          </cell>
        </row>
        <row r="14729">
          <cell r="A14729" t="str">
            <v>827092004</v>
          </cell>
          <cell r="B14729" t="str">
            <v>TROLLEY ENTKOPPELSTATION PNEUM. KPL. LTA50 FÜR ST</v>
          </cell>
          <cell r="C14729">
            <v>13</v>
          </cell>
          <cell r="D14729">
            <v>694.16011423837529</v>
          </cell>
          <cell r="E14729">
            <v>707.16011423837517</v>
          </cell>
        </row>
        <row r="14730">
          <cell r="A14730" t="str">
            <v>827092005</v>
          </cell>
          <cell r="B14730" t="str">
            <v>KOPPELHAKEN ENTKOPPELUNG L=500 FÜR LTA 50</v>
          </cell>
          <cell r="C14730">
            <v>11</v>
          </cell>
          <cell r="D14730">
            <v>455.03</v>
          </cell>
          <cell r="E14730">
            <v>467.53</v>
          </cell>
        </row>
        <row r="14731">
          <cell r="A14731" t="str">
            <v>827094001</v>
          </cell>
          <cell r="B14731" t="str">
            <v>AUSHEBER KPL. FÜR ENTKOPPELSTATION LT50 STAHL</v>
          </cell>
          <cell r="C14731">
            <v>0</v>
          </cell>
          <cell r="D14731">
            <v>167.4</v>
          </cell>
          <cell r="E14731">
            <v>167.4</v>
          </cell>
        </row>
        <row r="14732">
          <cell r="A14732" t="str">
            <v>827094002</v>
          </cell>
          <cell r="B14732" t="str">
            <v>KOPPELHAKEN-RICHSTATION KPL. SATZ</v>
          </cell>
          <cell r="C14732">
            <v>7.5</v>
          </cell>
          <cell r="D14732">
            <v>93.741200000000006</v>
          </cell>
          <cell r="E14732">
            <v>101.24120000000001</v>
          </cell>
        </row>
        <row r="14733">
          <cell r="A14733" t="str">
            <v>827096001</v>
          </cell>
          <cell r="B14733" t="str">
            <v>HALTEBÜGEL F. WINKEL F.TROLLEY-ENTKOPPELSTATION</v>
          </cell>
          <cell r="C14733">
            <v>0</v>
          </cell>
          <cell r="D14733">
            <v>16.364746503496502</v>
          </cell>
          <cell r="E14733">
            <v>16.364746503496502</v>
          </cell>
        </row>
        <row r="14734">
          <cell r="A14734" t="str">
            <v>827096002</v>
          </cell>
          <cell r="B14734" t="str">
            <v>BEFESTIGUNGSWINKEL F.TROLLEY-ENTKOPPELSTATION</v>
          </cell>
          <cell r="C14734">
            <v>0</v>
          </cell>
          <cell r="D14734">
            <v>6.5041041567128524</v>
          </cell>
          <cell r="E14734">
            <v>6.5041041567128524</v>
          </cell>
        </row>
        <row r="14735">
          <cell r="A14735" t="str">
            <v>827096011</v>
          </cell>
          <cell r="B14735" t="str">
            <v>GEHÄUSE FÜR ENTKOPPELSTATION PNEUMATISCH, STAHL</v>
          </cell>
          <cell r="C14735">
            <v>0</v>
          </cell>
          <cell r="D14735">
            <v>134.69999999999999</v>
          </cell>
          <cell r="E14735">
            <v>134.69999999999999</v>
          </cell>
        </row>
        <row r="14736">
          <cell r="A14736" t="str">
            <v>827096012</v>
          </cell>
          <cell r="B14736" t="str">
            <v>AUSHEBER-BLECH FÜR ENTKOPPELSTATION LT50</v>
          </cell>
          <cell r="C14736"/>
          <cell r="D14736"/>
          <cell r="E14736"/>
        </row>
        <row r="14737">
          <cell r="A14737" t="str">
            <v>827096013</v>
          </cell>
          <cell r="B14737" t="str">
            <v>AUSHEBER-LASCHE FÜR ENTKOPPELSATION LT50</v>
          </cell>
          <cell r="C14737"/>
          <cell r="D14737"/>
          <cell r="E14737"/>
        </row>
        <row r="14738">
          <cell r="A14738" t="str">
            <v>827096014</v>
          </cell>
          <cell r="B14738" t="str">
            <v>ACHSE FÜR ENTKOPPELSTATION PNEUM LT50 - STAHL</v>
          </cell>
          <cell r="C14738">
            <v>0</v>
          </cell>
          <cell r="D14738">
            <v>12</v>
          </cell>
          <cell r="E14738">
            <v>12</v>
          </cell>
        </row>
        <row r="14739">
          <cell r="A14739" t="str">
            <v>827096015</v>
          </cell>
          <cell r="B14739" t="str">
            <v>AUSHEBER FÜR KOPPELHAKEN ENTKOPPLUNG STARR</v>
          </cell>
          <cell r="C14739">
            <v>0</v>
          </cell>
          <cell r="D14739">
            <v>28.95</v>
          </cell>
          <cell r="E14739">
            <v>28.95</v>
          </cell>
        </row>
        <row r="14740">
          <cell r="A14740" t="str">
            <v>827096016</v>
          </cell>
          <cell r="B14740" t="str">
            <v>BLECH OBEN FÜR KOPPELHAKEN-RICKSTATION</v>
          </cell>
          <cell r="C14740">
            <v>0</v>
          </cell>
          <cell r="D14740">
            <v>18</v>
          </cell>
          <cell r="E14740">
            <v>18</v>
          </cell>
        </row>
        <row r="14741">
          <cell r="A14741" t="str">
            <v>827096017</v>
          </cell>
          <cell r="B14741" t="str">
            <v>BLECH UNTEN FÜR KOPPELHAKEN-RICKSTATION</v>
          </cell>
          <cell r="C14741">
            <v>0</v>
          </cell>
          <cell r="D14741">
            <v>15</v>
          </cell>
          <cell r="E14741">
            <v>15</v>
          </cell>
        </row>
        <row r="14742">
          <cell r="A14742" t="str">
            <v>827176007</v>
          </cell>
          <cell r="B14742" t="str">
            <v>SCHWENKARM F. KLEIDERBÜGELABFRAGE SCHNECKE</v>
          </cell>
          <cell r="C14742">
            <v>0</v>
          </cell>
          <cell r="D14742">
            <v>15.34</v>
          </cell>
          <cell r="E14742">
            <v>15.34</v>
          </cell>
        </row>
        <row r="14743">
          <cell r="A14743" t="str">
            <v>827176008</v>
          </cell>
          <cell r="B14743" t="str">
            <v>SENSORHALTER F. KLEIDERBÜGELABFRAGE SCHNECKE</v>
          </cell>
          <cell r="C14743">
            <v>0</v>
          </cell>
          <cell r="D14743">
            <v>23.01</v>
          </cell>
          <cell r="E14743">
            <v>23.01</v>
          </cell>
        </row>
        <row r="14744">
          <cell r="A14744" t="str">
            <v>827176027</v>
          </cell>
          <cell r="B14744" t="str">
            <v>HALTER DOPPELBÜGELERKENNUNG</v>
          </cell>
          <cell r="C14744">
            <v>0</v>
          </cell>
          <cell r="D14744">
            <v>34</v>
          </cell>
          <cell r="E14744">
            <v>34</v>
          </cell>
        </row>
        <row r="14745">
          <cell r="A14745" t="str">
            <v>827182001</v>
          </cell>
          <cell r="B14745" t="str">
            <v>TROLLEY ÜBERLASSICHERUNG KPL.</v>
          </cell>
          <cell r="C14745"/>
          <cell r="D14745"/>
          <cell r="E14745"/>
        </row>
        <row r="14746">
          <cell r="A14746" t="str">
            <v>827184001</v>
          </cell>
          <cell r="B14746" t="str">
            <v>SCHRAUBTRÄGER FÜR TROLLEY-WIEGESTRECKE</v>
          </cell>
          <cell r="C14746"/>
          <cell r="D14746"/>
          <cell r="E14746"/>
        </row>
        <row r="14747">
          <cell r="A14747" t="str">
            <v>827184002</v>
          </cell>
          <cell r="B14747" t="str">
            <v>PROFILSCHIENE MIT LAGER FÜR TROLLEY WIEGESTRECKE</v>
          </cell>
          <cell r="C14747"/>
          <cell r="D14747"/>
          <cell r="E14747"/>
        </row>
        <row r="14748">
          <cell r="A14748" t="str">
            <v>827186010</v>
          </cell>
          <cell r="B14748" t="str">
            <v>SENSORHALTER FÜR TROLLEY-WIEGESTRECKE</v>
          </cell>
          <cell r="C14748"/>
          <cell r="D14748"/>
          <cell r="E14748"/>
        </row>
        <row r="14749">
          <cell r="A14749" t="str">
            <v>827314001</v>
          </cell>
          <cell r="B14749" t="str">
            <v>ELEKTRONISCHE ZÄHLSTATION (ANZ+/-)</v>
          </cell>
          <cell r="C14749"/>
          <cell r="D14749">
            <v>1669.72</v>
          </cell>
          <cell r="E14749">
            <v>1669.72</v>
          </cell>
        </row>
        <row r="14750">
          <cell r="A14750" t="str">
            <v>827314002</v>
          </cell>
          <cell r="B14750" t="str">
            <v>ELEKTRONISCHE ZÄHLSTATION (ANZ+/-)</v>
          </cell>
          <cell r="C14750"/>
          <cell r="D14750">
            <v>3200</v>
          </cell>
          <cell r="E14750">
            <v>3200</v>
          </cell>
        </row>
        <row r="14751">
          <cell r="A14751" t="str">
            <v>827314003</v>
          </cell>
          <cell r="B14751" t="str">
            <v>ELEKTRONISCHE DOPPELZÄHLSTATIONZEIGE (+/-)</v>
          </cell>
          <cell r="C14751"/>
          <cell r="D14751">
            <v>3840.1</v>
          </cell>
          <cell r="E14751">
            <v>3840.1</v>
          </cell>
        </row>
        <row r="14752">
          <cell r="A14752" t="str">
            <v>827324001</v>
          </cell>
          <cell r="B14752" t="str">
            <v>HALTER TRANSPONDERREADER AP110 KPL.</v>
          </cell>
          <cell r="C14752"/>
          <cell r="D14752">
            <v>416.87799999999999</v>
          </cell>
          <cell r="E14752">
            <v>416.87799999999999</v>
          </cell>
        </row>
        <row r="14753">
          <cell r="A14753" t="str">
            <v>827324002</v>
          </cell>
          <cell r="B14753" t="str">
            <v>HALTER TRANSPONDERREADER AP60 KPL.</v>
          </cell>
          <cell r="C14753">
            <v>10.25</v>
          </cell>
          <cell r="D14753">
            <v>414.96721111138112</v>
          </cell>
          <cell r="E14753">
            <v>433.13387777804775</v>
          </cell>
        </row>
        <row r="14754">
          <cell r="A14754" t="str">
            <v>827326001</v>
          </cell>
          <cell r="B14754" t="str">
            <v>HALTER ETHERNET TRANSPONDERREADER (SPULENZUG)</v>
          </cell>
          <cell r="C14754">
            <v>0</v>
          </cell>
          <cell r="D14754">
            <v>15</v>
          </cell>
          <cell r="E14754">
            <v>15</v>
          </cell>
        </row>
        <row r="14755">
          <cell r="A14755" t="str">
            <v>827326002</v>
          </cell>
          <cell r="B14755" t="str">
            <v>ADAPTERKLOTZ TRANSPONDERREADER</v>
          </cell>
          <cell r="C14755">
            <v>6.75</v>
          </cell>
          <cell r="D14755">
            <v>3.2540528062328664</v>
          </cell>
          <cell r="E14755">
            <v>17.920719472899535</v>
          </cell>
        </row>
        <row r="14756">
          <cell r="A14756" t="str">
            <v>827334005</v>
          </cell>
          <cell r="B14756" t="str">
            <v>STANDARD-STEUERUNG KPL. 790000200 verwenden !</v>
          </cell>
          <cell r="C14756">
            <v>150</v>
          </cell>
          <cell r="D14756">
            <v>712.88393375175121</v>
          </cell>
          <cell r="E14756">
            <v>862.88393375175121</v>
          </cell>
        </row>
        <row r="14757">
          <cell r="A14757" t="str">
            <v>827334016</v>
          </cell>
          <cell r="B14757" t="str">
            <v>STEUERUNG DOPPELBÜGEL KPL. S7-200</v>
          </cell>
          <cell r="C14757">
            <v>150</v>
          </cell>
          <cell r="D14757">
            <v>795.69024741229339</v>
          </cell>
          <cell r="E14757">
            <v>945.69024741229339</v>
          </cell>
        </row>
        <row r="14758">
          <cell r="A14758" t="str">
            <v>827334018</v>
          </cell>
          <cell r="B14758" t="str">
            <v>24VDC/2A SPANNUNGS-VERSORGUNG KOMPLETT IM GEHAEUSE</v>
          </cell>
          <cell r="C14758"/>
          <cell r="D14758">
            <v>130.4632</v>
          </cell>
          <cell r="E14758">
            <v>130.4632</v>
          </cell>
        </row>
        <row r="14759">
          <cell r="A14759" t="str">
            <v>827334019</v>
          </cell>
          <cell r="B14759" t="str">
            <v>PARASTOCKING AUTOMATISIER. KOMP. EIN-/AUFAHRT</v>
          </cell>
          <cell r="C14759">
            <v>27.33</v>
          </cell>
          <cell r="D14759">
            <v>95.07</v>
          </cell>
          <cell r="E14759">
            <v>124.9</v>
          </cell>
        </row>
        <row r="14760">
          <cell r="A14760" t="str">
            <v>827334020</v>
          </cell>
          <cell r="B14760" t="str">
            <v>STANDARDSTEUERUNG KOMPLETT MIT(KF1,1KW-AOU)</v>
          </cell>
          <cell r="C14760">
            <v>431</v>
          </cell>
          <cell r="D14760">
            <v>925.33457891006469</v>
          </cell>
          <cell r="E14760">
            <v>1356.3345789100647</v>
          </cell>
        </row>
        <row r="14761">
          <cell r="A14761" t="str">
            <v>827334021</v>
          </cell>
          <cell r="B14761" t="str">
            <v>STANDARDSTEUERUNG KOMPLETT MITE-MAT</v>
          </cell>
          <cell r="C14761">
            <v>231</v>
          </cell>
          <cell r="D14761">
            <v>910.16930000000002</v>
          </cell>
          <cell r="E14761">
            <v>1141.1693</v>
          </cell>
        </row>
        <row r="14762">
          <cell r="A14762" t="str">
            <v>827334022</v>
          </cell>
          <cell r="B14762" t="str">
            <v>INSTALLATIONSMATERIAL STANDARDSTEUERUNG</v>
          </cell>
          <cell r="C14762">
            <v>0</v>
          </cell>
          <cell r="D14762">
            <v>219.8</v>
          </cell>
          <cell r="E14762">
            <v>219.8</v>
          </cell>
        </row>
        <row r="14763">
          <cell r="A14763" t="str">
            <v>827334023</v>
          </cell>
          <cell r="B14763" t="str">
            <v>STANDARDSTEUERUNG KOMPLETT MITE-MAT</v>
          </cell>
          <cell r="C14763">
            <v>210.99999999999997</v>
          </cell>
          <cell r="D14763">
            <v>955.41513721521289</v>
          </cell>
          <cell r="E14763">
            <v>1166.4151372152128</v>
          </cell>
        </row>
        <row r="14764">
          <cell r="A14764" t="str">
            <v>827334025</v>
          </cell>
          <cell r="B14764" t="str">
            <v>STEUERUNG FÜR SCHLEPPSEGMENT ÜBERWACHUNG</v>
          </cell>
          <cell r="C14764"/>
          <cell r="D14764">
            <v>360.67009999999999</v>
          </cell>
          <cell r="E14764">
            <v>360.67009999999999</v>
          </cell>
        </row>
        <row r="14765">
          <cell r="A14765" t="str">
            <v>827334026</v>
          </cell>
          <cell r="B14765" t="str">
            <v>PARASTOCKING AUTOMATISIER. KOMP. EIN-/AUFAHRT</v>
          </cell>
          <cell r="C14765">
            <v>37</v>
          </cell>
          <cell r="D14765">
            <v>179.4478</v>
          </cell>
          <cell r="E14765">
            <v>216.4478</v>
          </cell>
        </row>
        <row r="14766">
          <cell r="A14766" t="str">
            <v>827334027</v>
          </cell>
          <cell r="B14766" t="str">
            <v>LINIENSCANNER CLV490 KPL. SC+A-BOX+KABEL</v>
          </cell>
          <cell r="C14766"/>
          <cell r="D14766">
            <v>1045.4087999999999</v>
          </cell>
          <cell r="E14766">
            <v>1045.4087999999999</v>
          </cell>
        </row>
        <row r="14767">
          <cell r="A14767" t="str">
            <v>827334028</v>
          </cell>
          <cell r="B14767" t="str">
            <v>Z-WINKEL KPL L=148, ZUR ABSTÜTZUNG KABELKANAL 200</v>
          </cell>
          <cell r="C14767">
            <v>0</v>
          </cell>
          <cell r="D14767">
            <v>4.8636338218736164</v>
          </cell>
          <cell r="E14767">
            <v>4.8636338218736164</v>
          </cell>
        </row>
        <row r="14768">
          <cell r="A14768" t="str">
            <v>827334029</v>
          </cell>
          <cell r="B14768" t="str">
            <v>Z-WINKEL KPL. L=182, ZUR ABSTÜTZUNG KABELKANAL 200</v>
          </cell>
          <cell r="C14768">
            <v>0</v>
          </cell>
          <cell r="D14768">
            <v>6.833633821873617</v>
          </cell>
          <cell r="E14768">
            <v>6.833633821873617</v>
          </cell>
        </row>
        <row r="14769">
          <cell r="A14769" t="str">
            <v>827334030</v>
          </cell>
          <cell r="B14769" t="str">
            <v>SEILZUGSCHALTER ZS 441 KPL. MIT HALTER (RSM)</v>
          </cell>
          <cell r="C14769">
            <v>0</v>
          </cell>
          <cell r="D14769">
            <v>203.75</v>
          </cell>
          <cell r="E14769">
            <v>203.75</v>
          </cell>
        </row>
        <row r="14770">
          <cell r="A14770" t="str">
            <v>827334980</v>
          </cell>
          <cell r="B14770" t="str">
            <v>S_PN VENTILKABEL KPL. 5M</v>
          </cell>
          <cell r="C14770">
            <v>5</v>
          </cell>
          <cell r="D14770">
            <v>1.26</v>
          </cell>
          <cell r="E14770">
            <v>8.76</v>
          </cell>
        </row>
        <row r="14771">
          <cell r="A14771" t="str">
            <v>827334982</v>
          </cell>
          <cell r="B14771" t="str">
            <v>S_PN VENTILKABEL KPL. 15M</v>
          </cell>
          <cell r="C14771">
            <v>5</v>
          </cell>
          <cell r="D14771">
            <v>2.7370000000000001</v>
          </cell>
          <cell r="E14771">
            <v>7.7370000000000001</v>
          </cell>
        </row>
        <row r="14772">
          <cell r="A14772" t="str">
            <v>827334984</v>
          </cell>
          <cell r="B14772" t="str">
            <v>S_PN VENTILKABEL KPL. 25M</v>
          </cell>
          <cell r="C14772">
            <v>5</v>
          </cell>
          <cell r="D14772">
            <v>4.2149999999999999</v>
          </cell>
          <cell r="E14772">
            <v>9.2149999999999999</v>
          </cell>
        </row>
        <row r="14773">
          <cell r="A14773" t="str">
            <v>827334994</v>
          </cell>
          <cell r="B14773" t="str">
            <v>BEFESTIGUNGSSCHELLE 3/4" M25 KPL.</v>
          </cell>
          <cell r="C14773"/>
          <cell r="D14773">
            <v>0.54490000000000005</v>
          </cell>
          <cell r="E14773">
            <v>0.54490000000000005</v>
          </cell>
        </row>
        <row r="14774">
          <cell r="A14774" t="str">
            <v>827334995</v>
          </cell>
          <cell r="B14774" t="str">
            <v>BEFESTIGUNGSSCHELLE 1" M25 KPL.</v>
          </cell>
          <cell r="C14774">
            <v>0.58330000000000004</v>
          </cell>
          <cell r="D14774">
            <v>0.70889999999999997</v>
          </cell>
          <cell r="E14774">
            <v>1.2922</v>
          </cell>
        </row>
        <row r="14775">
          <cell r="A14775" t="str">
            <v>827334996</v>
          </cell>
          <cell r="B14775" t="str">
            <v>BEFESTIGUNGSSCHELLE  1" M20 KPL.</v>
          </cell>
          <cell r="C14775">
            <v>0.75</v>
          </cell>
          <cell r="D14775">
            <v>0.48047438916721996</v>
          </cell>
          <cell r="E14775">
            <v>1.2304743891672199</v>
          </cell>
        </row>
        <row r="14776">
          <cell r="A14776" t="str">
            <v>827334997</v>
          </cell>
          <cell r="B14776" t="str">
            <v>BEFESTIGUNGSSCHELLE 1" M32 KPL.</v>
          </cell>
          <cell r="C14776">
            <v>0.58333333333333337</v>
          </cell>
          <cell r="D14776">
            <v>0.76620811481495288</v>
          </cell>
          <cell r="E14776">
            <v>1.3495414481482861</v>
          </cell>
        </row>
        <row r="14777">
          <cell r="A14777" t="str">
            <v>827334998</v>
          </cell>
          <cell r="B14777" t="str">
            <v>***790900101 VERWENDEN***ZUBEHÖR FÜR</v>
          </cell>
          <cell r="C14777">
            <v>0</v>
          </cell>
          <cell r="D14777">
            <v>2.661289576287055</v>
          </cell>
          <cell r="E14777">
            <v>2.661289576287055</v>
          </cell>
        </row>
        <row r="14778">
          <cell r="A14778" t="str">
            <v>827334999</v>
          </cell>
          <cell r="B14778" t="str">
            <v>Befestigung Elektrogehäuse an 1"-Rohr -BG</v>
          </cell>
          <cell r="C14778">
            <v>5</v>
          </cell>
          <cell r="D14778">
            <v>15.974592525617291</v>
          </cell>
          <cell r="E14778">
            <v>20.97459252561729</v>
          </cell>
        </row>
        <row r="14779">
          <cell r="A14779" t="str">
            <v>827336001</v>
          </cell>
          <cell r="B14779" t="str">
            <v>SCHALTSCHRANK 560X460X210</v>
          </cell>
          <cell r="C14779">
            <v>0</v>
          </cell>
          <cell r="D14779">
            <v>62.17</v>
          </cell>
          <cell r="E14779">
            <v>62.17</v>
          </cell>
        </row>
        <row r="14780">
          <cell r="A14780" t="str">
            <v>827336004</v>
          </cell>
          <cell r="B14780" t="str">
            <v>WANDSCHRANK 800X450X155 MIT MONTAGEPLATTE</v>
          </cell>
          <cell r="C14780">
            <v>0</v>
          </cell>
          <cell r="D14780">
            <v>140.25</v>
          </cell>
          <cell r="E14780">
            <v>140.25</v>
          </cell>
        </row>
        <row r="14781">
          <cell r="A14781" t="str">
            <v>827336005</v>
          </cell>
          <cell r="B14781" t="str">
            <v>MONTAGEPLATTE FÜR WANDSCHRANK 800X450X155</v>
          </cell>
          <cell r="C14781"/>
          <cell r="D14781">
            <v>1</v>
          </cell>
          <cell r="E14781">
            <v>1</v>
          </cell>
        </row>
        <row r="14782">
          <cell r="A14782" t="str">
            <v>827336008</v>
          </cell>
          <cell r="B14782" t="str">
            <v>Z-WINKEL / L=148 / ZUR ABSTÜTZUNG KABELKANAL 200/</v>
          </cell>
          <cell r="C14782">
            <v>0</v>
          </cell>
          <cell r="D14782">
            <v>3.45</v>
          </cell>
          <cell r="E14782">
            <v>3.45</v>
          </cell>
        </row>
        <row r="14783">
          <cell r="A14783" t="str">
            <v>827336009</v>
          </cell>
          <cell r="B14783" t="str">
            <v>SEILZUGSCHALTER ZS 441 KPL. MIT HALTER (RSM)</v>
          </cell>
          <cell r="C14783">
            <v>0</v>
          </cell>
          <cell r="D14783">
            <v>223.74</v>
          </cell>
          <cell r="E14783">
            <v>223.74</v>
          </cell>
        </row>
        <row r="14784">
          <cell r="A14784" t="str">
            <v>827336010</v>
          </cell>
          <cell r="B14784" t="str">
            <v>SEILFÜHRUNG MIT AUGENSCHRAUBE M8 KPL.</v>
          </cell>
          <cell r="C14784">
            <v>0</v>
          </cell>
          <cell r="D14784">
            <v>3.86</v>
          </cell>
          <cell r="E14784">
            <v>3.86</v>
          </cell>
        </row>
        <row r="14785">
          <cell r="A14785" t="str">
            <v>827336011</v>
          </cell>
          <cell r="B14785" t="str">
            <v>SEILGEGENHALTER MIT AUGENSCHRAUBE M10 KPL.</v>
          </cell>
          <cell r="C14785">
            <v>0</v>
          </cell>
          <cell r="D14785">
            <v>7.67</v>
          </cell>
          <cell r="E14785">
            <v>7.67</v>
          </cell>
        </row>
        <row r="14786">
          <cell r="A14786" t="str">
            <v>827336012</v>
          </cell>
          <cell r="B14786" t="str">
            <v>Z-WINKEL / L=182 / ZUR ABSTÜTZUNG KABELKANAL</v>
          </cell>
          <cell r="C14786">
            <v>0</v>
          </cell>
          <cell r="D14786">
            <v>5.42</v>
          </cell>
          <cell r="E14786">
            <v>5.42</v>
          </cell>
        </row>
        <row r="14787">
          <cell r="A14787" t="str">
            <v>827344001</v>
          </cell>
          <cell r="B14787" t="str">
            <v>BEFESTIGUNG 2"-SÄULE KPL. FÜR WARTUNGSEINHEIT</v>
          </cell>
          <cell r="C14787"/>
          <cell r="D14787">
            <v>32.617800000000003</v>
          </cell>
          <cell r="E14787">
            <v>32.617800000000003</v>
          </cell>
        </row>
        <row r="14788">
          <cell r="A14788" t="str">
            <v>827346001</v>
          </cell>
          <cell r="B14788" t="str">
            <v>BEFESTIGUNGPLATTE 2"-SÄULE FÜR WARTUNGSEINHEIT</v>
          </cell>
          <cell r="C14788">
            <v>0</v>
          </cell>
          <cell r="D14788">
            <v>29.5</v>
          </cell>
          <cell r="E14788">
            <v>29.5</v>
          </cell>
        </row>
        <row r="14789">
          <cell r="A14789" t="str">
            <v>827422001</v>
          </cell>
          <cell r="B14789" t="str">
            <v>IND. ABFR. RAD 800 RE NACH VERLASSEN WEICHE KPL.</v>
          </cell>
          <cell r="C14789"/>
          <cell r="D14789">
            <v>47.674799999999998</v>
          </cell>
          <cell r="E14789">
            <v>47.674799999999998</v>
          </cell>
        </row>
        <row r="14790">
          <cell r="A14790" t="str">
            <v>827422002</v>
          </cell>
          <cell r="B14790" t="str">
            <v>IND. ABFR. RAD 800 LI NACH VERLASSEN WEICHE KPL.</v>
          </cell>
          <cell r="C14790"/>
          <cell r="D14790">
            <v>47.674799999999998</v>
          </cell>
          <cell r="E14790">
            <v>47.674799999999998</v>
          </cell>
        </row>
        <row r="14791">
          <cell r="A14791" t="str">
            <v>827422003</v>
          </cell>
          <cell r="B14791" t="str">
            <v>IND. ABFR. RAD/GER. 800 RECHTS NACH VERLASSEN</v>
          </cell>
          <cell r="C14791"/>
          <cell r="D14791">
            <v>95.179000000000002</v>
          </cell>
          <cell r="E14791">
            <v>95.179000000000002</v>
          </cell>
        </row>
        <row r="14792">
          <cell r="A14792" t="str">
            <v>827422004</v>
          </cell>
          <cell r="B14792" t="str">
            <v>IND. ABFR. RAD/GER. 800 LI NACH VERLASSEN WEICHE</v>
          </cell>
          <cell r="C14792"/>
          <cell r="D14792">
            <v>95.179000000000002</v>
          </cell>
          <cell r="E14792">
            <v>95.179000000000002</v>
          </cell>
        </row>
        <row r="14793">
          <cell r="A14793" t="str">
            <v>827422026</v>
          </cell>
          <cell r="B14793" t="str">
            <v>SENSORHALTER LP 300/800 KPL.</v>
          </cell>
          <cell r="C14793"/>
          <cell r="D14793"/>
          <cell r="E14793"/>
        </row>
        <row r="14794">
          <cell r="A14794" t="str">
            <v>827422028</v>
          </cell>
          <cell r="B14794" t="str">
            <v>SCHUTZBLECH FÜR SPANNST. 300 KPL.</v>
          </cell>
          <cell r="C14794"/>
          <cell r="D14794"/>
          <cell r="E14794"/>
        </row>
        <row r="14795">
          <cell r="A14795" t="str">
            <v>827422039</v>
          </cell>
          <cell r="B14795" t="str">
            <v>INKREMENTALGEBER FÜR SPANNSTATION KPL.</v>
          </cell>
          <cell r="C14795"/>
          <cell r="D14795"/>
          <cell r="E14795"/>
        </row>
        <row r="14796">
          <cell r="A14796" t="str">
            <v>827424004</v>
          </cell>
          <cell r="B14796" t="str">
            <v>GEGENHALTER FÜR LP - BG</v>
          </cell>
          <cell r="C14796">
            <v>0</v>
          </cell>
          <cell r="D14796">
            <v>1.6284000000000001</v>
          </cell>
          <cell r="E14796">
            <v>1.6284000000000001</v>
          </cell>
        </row>
        <row r="14797">
          <cell r="A14797" t="str">
            <v>827424005</v>
          </cell>
          <cell r="B14797" t="str">
            <v>HFS NT KB-STOPPEREINHEIT KPL. BT ENTLADUNG F.</v>
          </cell>
          <cell r="C14797">
            <v>10</v>
          </cell>
          <cell r="D14797">
            <v>151.1679</v>
          </cell>
          <cell r="E14797">
            <v>161.1679</v>
          </cell>
        </row>
        <row r="14798">
          <cell r="A14798" t="str">
            <v>827424008</v>
          </cell>
          <cell r="B14798" t="str">
            <v>HFS NT ROHR KPL. BT ENTLADUNG F. RUTSCHSTANGE</v>
          </cell>
          <cell r="C14798">
            <v>0</v>
          </cell>
          <cell r="D14798">
            <v>84.2</v>
          </cell>
          <cell r="E14798">
            <v>84.2</v>
          </cell>
        </row>
        <row r="14799">
          <cell r="A14799" t="str">
            <v>827426001</v>
          </cell>
          <cell r="B14799" t="str">
            <v>SENSORHALTER VERLASSEN WEICHERECHTS</v>
          </cell>
          <cell r="C14799">
            <v>0</v>
          </cell>
          <cell r="D14799">
            <v>31.98</v>
          </cell>
          <cell r="E14799">
            <v>31.98</v>
          </cell>
        </row>
        <row r="14800">
          <cell r="A14800" t="str">
            <v>827426002</v>
          </cell>
          <cell r="B14800" t="str">
            <v>SENSORHALTER VERLASSEN WEICHELINKS</v>
          </cell>
          <cell r="C14800">
            <v>0</v>
          </cell>
          <cell r="D14800">
            <v>31.98</v>
          </cell>
          <cell r="E14800">
            <v>31.98</v>
          </cell>
        </row>
        <row r="14801">
          <cell r="A14801" t="str">
            <v>827426013</v>
          </cell>
          <cell r="B14801" t="str">
            <v>GEGENHALTER FÜR LP</v>
          </cell>
          <cell r="C14801">
            <v>0</v>
          </cell>
          <cell r="D14801">
            <v>1.6</v>
          </cell>
          <cell r="E14801">
            <v>1.6</v>
          </cell>
        </row>
        <row r="14802">
          <cell r="A14802" t="str">
            <v>827426017</v>
          </cell>
          <cell r="B14802" t="str">
            <v>HFS NT HALTEBLECH I F.KB-STOPPEREINHEIT</v>
          </cell>
          <cell r="C14802">
            <v>0</v>
          </cell>
          <cell r="D14802">
            <v>20.74</v>
          </cell>
          <cell r="E14802">
            <v>20.74</v>
          </cell>
        </row>
        <row r="14803">
          <cell r="A14803" t="str">
            <v>827426018</v>
          </cell>
          <cell r="B14803" t="str">
            <v>HFS NT KONTERTEIL F. SENSOR F. KB-STOPPEREINHEIT</v>
          </cell>
          <cell r="C14803">
            <v>0</v>
          </cell>
          <cell r="D14803">
            <v>5.38</v>
          </cell>
          <cell r="E14803">
            <v>5.38</v>
          </cell>
        </row>
        <row r="14804">
          <cell r="A14804" t="str">
            <v>827426019</v>
          </cell>
          <cell r="B14804" t="str">
            <v>HFS NT HALTEWINKEL F. KB-STOPPEREINHEIT</v>
          </cell>
          <cell r="C14804"/>
          <cell r="D14804">
            <v>7.68</v>
          </cell>
          <cell r="E14804">
            <v>7.68</v>
          </cell>
        </row>
        <row r="14805">
          <cell r="A14805" t="str">
            <v>827426024</v>
          </cell>
          <cell r="B14805" t="str">
            <v>HFS NT DREHTEIL F. RUTSCHSTANGE F.</v>
          </cell>
          <cell r="C14805"/>
          <cell r="D14805">
            <v>35</v>
          </cell>
          <cell r="E14805">
            <v>35</v>
          </cell>
        </row>
        <row r="14806">
          <cell r="A14806" t="str">
            <v>827426025</v>
          </cell>
          <cell r="B14806" t="str">
            <v>HFS NT ROHR F.RUTSCHSTANGE F. BÜGELTRÄGERENTL.</v>
          </cell>
          <cell r="C14806"/>
          <cell r="D14806">
            <v>6.5</v>
          </cell>
          <cell r="E14806">
            <v>6.5</v>
          </cell>
        </row>
        <row r="14807">
          <cell r="A14807" t="str">
            <v>827426029</v>
          </cell>
          <cell r="B14807" t="str">
            <v>HFS NT HALTEBLECH II F. RUTSCHSTANGE</v>
          </cell>
          <cell r="C14807"/>
          <cell r="D14807">
            <v>10.32</v>
          </cell>
          <cell r="E14807">
            <v>10.32</v>
          </cell>
        </row>
        <row r="14808">
          <cell r="A14808" t="str">
            <v>827434002</v>
          </cell>
          <cell r="B14808" t="str">
            <v>HFS NT LAGERHALTER RECHTS F.</v>
          </cell>
          <cell r="C14808">
            <v>0</v>
          </cell>
          <cell r="D14808">
            <v>120</v>
          </cell>
          <cell r="E14808">
            <v>120</v>
          </cell>
        </row>
        <row r="14809">
          <cell r="A14809" t="str">
            <v>827434003</v>
          </cell>
          <cell r="B14809" t="str">
            <v>HFS NT LAGERHALTER LINKS F.</v>
          </cell>
          <cell r="C14809">
            <v>0</v>
          </cell>
          <cell r="D14809">
            <v>120</v>
          </cell>
          <cell r="E14809">
            <v>120</v>
          </cell>
        </row>
        <row r="14810">
          <cell r="A14810" t="str">
            <v>827434004</v>
          </cell>
          <cell r="B14810" t="str">
            <v>HFS NT FANGHAKEN KPL. F. BT-SCHNELLBELADESTATION</v>
          </cell>
          <cell r="C14810">
            <v>0</v>
          </cell>
          <cell r="D14810">
            <v>190</v>
          </cell>
          <cell r="E14810">
            <v>190</v>
          </cell>
        </row>
        <row r="14811">
          <cell r="A14811" t="str">
            <v>827436004</v>
          </cell>
          <cell r="B14811" t="str">
            <v>HFS NT DISTANZSTÜCK F. RÖLLCHENBAHN</v>
          </cell>
          <cell r="C14811">
            <v>0</v>
          </cell>
          <cell r="D14811">
            <v>0.92</v>
          </cell>
          <cell r="E14811">
            <v>0.92</v>
          </cell>
        </row>
        <row r="14812">
          <cell r="A14812" t="str">
            <v>827436005</v>
          </cell>
          <cell r="B14812" t="str">
            <v>ILS LAUFROLLE F. RÖLLCHENBAHN, FARBE BRAUN</v>
          </cell>
          <cell r="C14812">
            <v>0</v>
          </cell>
          <cell r="D14812">
            <v>2.4839321050896364</v>
          </cell>
          <cell r="E14812">
            <v>2.4839321050896364</v>
          </cell>
        </row>
        <row r="14813">
          <cell r="A14813" t="str">
            <v>827436015</v>
          </cell>
          <cell r="B14813" t="str">
            <v>HFS NT FÜHRUNGSLEISTE RECHTS HINTEN F.</v>
          </cell>
          <cell r="C14813">
            <v>0</v>
          </cell>
          <cell r="D14813">
            <v>50.95</v>
          </cell>
          <cell r="E14813">
            <v>50.95</v>
          </cell>
        </row>
        <row r="14814">
          <cell r="A14814" t="str">
            <v>827436016</v>
          </cell>
          <cell r="B14814" t="str">
            <v>HFS NT FÜHRUNGSLEISTE RECHTS VORNE F.</v>
          </cell>
          <cell r="C14814">
            <v>0</v>
          </cell>
          <cell r="D14814">
            <v>47.8</v>
          </cell>
          <cell r="E14814">
            <v>47.8</v>
          </cell>
        </row>
        <row r="14815">
          <cell r="A14815" t="str">
            <v>827436017</v>
          </cell>
          <cell r="B14815" t="str">
            <v>HFS NT FÜHRUNGSLEISTE LINKS HINTEN F.</v>
          </cell>
          <cell r="C14815">
            <v>0</v>
          </cell>
          <cell r="D14815">
            <v>50.95</v>
          </cell>
          <cell r="E14815">
            <v>50.95</v>
          </cell>
        </row>
        <row r="14816">
          <cell r="A14816" t="str">
            <v>827436018</v>
          </cell>
          <cell r="B14816" t="str">
            <v>HFS NT FÜHRUNGSLEISTE LINKS VORNE F.</v>
          </cell>
          <cell r="C14816">
            <v>0</v>
          </cell>
          <cell r="D14816">
            <v>47.8</v>
          </cell>
          <cell r="E14816">
            <v>47.8</v>
          </cell>
        </row>
        <row r="14817">
          <cell r="A14817" t="str">
            <v>827436025</v>
          </cell>
          <cell r="B14817" t="str">
            <v>HFS NT ANTRIEBSWELLE F. BT-SCHNELLBELADESTATION</v>
          </cell>
          <cell r="C14817">
            <v>0</v>
          </cell>
          <cell r="D14817">
            <v>35.5</v>
          </cell>
          <cell r="E14817">
            <v>35.5</v>
          </cell>
        </row>
        <row r="14818">
          <cell r="A14818" t="str">
            <v>827436027</v>
          </cell>
          <cell r="B14818" t="str">
            <v>HFS NT ZAHNSCHEIBE-BEARBEITUNG F.</v>
          </cell>
          <cell r="C14818">
            <v>0</v>
          </cell>
          <cell r="D14818">
            <v>21.9</v>
          </cell>
          <cell r="E14818">
            <v>21.9</v>
          </cell>
        </row>
        <row r="14819">
          <cell r="A14819" t="str">
            <v>827452001</v>
          </cell>
          <cell r="B14819" t="str">
            <v>HFS NT SEPARATOR LI. KPL.</v>
          </cell>
          <cell r="C14819">
            <v>1</v>
          </cell>
          <cell r="D14819">
            <v>448.36274070078912</v>
          </cell>
          <cell r="E14819">
            <v>449.36274070078906</v>
          </cell>
        </row>
        <row r="14820">
          <cell r="A14820" t="str">
            <v>827456001</v>
          </cell>
          <cell r="B14820" t="str">
            <v>HFS NT HALTER IND. SENSOR SEP.</v>
          </cell>
          <cell r="C14820">
            <v>0</v>
          </cell>
          <cell r="D14820">
            <v>24.5</v>
          </cell>
          <cell r="E14820">
            <v>24.5</v>
          </cell>
        </row>
        <row r="14821">
          <cell r="A14821" t="str">
            <v>827456002</v>
          </cell>
          <cell r="B14821" t="str">
            <v>HFS NT NUTENSTEIN</v>
          </cell>
          <cell r="C14821">
            <v>0</v>
          </cell>
          <cell r="D14821">
            <v>9.92</v>
          </cell>
          <cell r="E14821">
            <v>9.92</v>
          </cell>
        </row>
        <row r="14822">
          <cell r="A14822" t="str">
            <v>827456003</v>
          </cell>
          <cell r="B14822" t="str">
            <v>HFS NT AUFNAHMEPLATTE OBEN</v>
          </cell>
          <cell r="C14822">
            <v>0</v>
          </cell>
          <cell r="D14822">
            <v>28.5</v>
          </cell>
          <cell r="E14822">
            <v>28.5</v>
          </cell>
        </row>
        <row r="14823">
          <cell r="A14823" t="str">
            <v>827456004</v>
          </cell>
          <cell r="B14823" t="str">
            <v>HFS NT AUFNAHMEPLATTE UNTEN</v>
          </cell>
          <cell r="C14823">
            <v>0</v>
          </cell>
          <cell r="D14823">
            <v>17</v>
          </cell>
          <cell r="E14823">
            <v>17</v>
          </cell>
        </row>
        <row r="14824">
          <cell r="A14824" t="str">
            <v>827456005</v>
          </cell>
          <cell r="B14824" t="str">
            <v>HFS NT SEPARATORSÄULE</v>
          </cell>
          <cell r="C14824">
            <v>0</v>
          </cell>
          <cell r="D14824">
            <v>6.84</v>
          </cell>
          <cell r="E14824">
            <v>6.84</v>
          </cell>
        </row>
        <row r="14825">
          <cell r="A14825" t="str">
            <v>827456006</v>
          </cell>
          <cell r="B14825" t="str">
            <v>HFS NT BOLZEN</v>
          </cell>
          <cell r="C14825">
            <v>0</v>
          </cell>
          <cell r="D14825">
            <v>15.3</v>
          </cell>
          <cell r="E14825">
            <v>15.3</v>
          </cell>
        </row>
        <row r="14826">
          <cell r="A14826" t="str">
            <v>827456007</v>
          </cell>
          <cell r="B14826" t="str">
            <v>HFS NT SEPARATORAUFNAHME</v>
          </cell>
          <cell r="C14826">
            <v>0</v>
          </cell>
          <cell r="D14826">
            <v>25</v>
          </cell>
          <cell r="E14826">
            <v>25</v>
          </cell>
        </row>
        <row r="14827">
          <cell r="A14827" t="str">
            <v>827456009</v>
          </cell>
          <cell r="B14827" t="str">
            <v>HFS NT LEISTE ALS BT-EINLAUF IN SEPARATOR</v>
          </cell>
          <cell r="C14827">
            <v>0</v>
          </cell>
          <cell r="D14827">
            <v>21.07</v>
          </cell>
          <cell r="E14827">
            <v>21.07</v>
          </cell>
        </row>
        <row r="14828">
          <cell r="A14828" t="str">
            <v>827456010</v>
          </cell>
          <cell r="B14828" t="str">
            <v>HFS NT SEPARATORPFORTE</v>
          </cell>
          <cell r="C14828">
            <v>0</v>
          </cell>
          <cell r="D14828">
            <v>88.5</v>
          </cell>
          <cell r="E14828">
            <v>88.5</v>
          </cell>
        </row>
        <row r="14829">
          <cell r="A14829" t="str">
            <v>827456011</v>
          </cell>
          <cell r="B14829" t="str">
            <v>HFS NT VEREINZELNER LI. OBERTEIL</v>
          </cell>
          <cell r="C14829">
            <v>0</v>
          </cell>
          <cell r="D14829">
            <v>18.8</v>
          </cell>
          <cell r="E14829">
            <v>18.8</v>
          </cell>
        </row>
        <row r="14830">
          <cell r="A14830" t="str">
            <v>827456012</v>
          </cell>
          <cell r="B14830" t="str">
            <v>HFS NT VEREINZELNER UNTERTEIL</v>
          </cell>
          <cell r="C14830">
            <v>0</v>
          </cell>
          <cell r="D14830">
            <v>24.5</v>
          </cell>
          <cell r="E14830">
            <v>24.5</v>
          </cell>
        </row>
        <row r="14831">
          <cell r="A14831" t="str">
            <v>827456014</v>
          </cell>
          <cell r="B14831" t="str">
            <v>HFS NT VEREINZELNER RE. OBERTEIL</v>
          </cell>
          <cell r="C14831">
            <v>0</v>
          </cell>
          <cell r="D14831">
            <v>18.8</v>
          </cell>
          <cell r="E14831">
            <v>18.8</v>
          </cell>
        </row>
        <row r="14832">
          <cell r="A14832" t="str">
            <v>827456030</v>
          </cell>
          <cell r="B14832" t="str">
            <v>HFS NT GEGENLEISTE</v>
          </cell>
          <cell r="C14832">
            <v>0</v>
          </cell>
          <cell r="D14832">
            <v>14.5</v>
          </cell>
          <cell r="E14832">
            <v>14.5</v>
          </cell>
        </row>
        <row r="14833">
          <cell r="A14833" t="str">
            <v>827456031</v>
          </cell>
          <cell r="B14833" t="str">
            <v>HFS NT FÜHRUNGSPROFIL F. GEGENLEISTE</v>
          </cell>
          <cell r="C14833">
            <v>0</v>
          </cell>
          <cell r="D14833">
            <v>3.58</v>
          </cell>
          <cell r="E14833">
            <v>3.58</v>
          </cell>
        </row>
        <row r="14834">
          <cell r="A14834" t="str">
            <v>827456032</v>
          </cell>
          <cell r="B14834" t="str">
            <v>HFS NT PFORTENANSCHLAG OBEN SEPARATOR</v>
          </cell>
          <cell r="C14834">
            <v>0</v>
          </cell>
          <cell r="D14834">
            <v>24</v>
          </cell>
          <cell r="E14834">
            <v>24</v>
          </cell>
        </row>
        <row r="14835">
          <cell r="A14835" t="str">
            <v>827456033</v>
          </cell>
          <cell r="B14835" t="str">
            <v>HFS NT PFORTENANSCHLAG UNTEN, SEPARATOR</v>
          </cell>
          <cell r="C14835">
            <v>0</v>
          </cell>
          <cell r="D14835">
            <v>25.3</v>
          </cell>
          <cell r="E14835">
            <v>25.3</v>
          </cell>
        </row>
        <row r="14836">
          <cell r="A14836" t="str">
            <v>827456034</v>
          </cell>
          <cell r="B14836" t="str">
            <v>HFS NT GEGENPLATTE PFORTENANSCHLAG, SEPARATOR</v>
          </cell>
          <cell r="C14836">
            <v>0</v>
          </cell>
          <cell r="D14836">
            <v>16.5</v>
          </cell>
          <cell r="E14836">
            <v>16.5</v>
          </cell>
        </row>
        <row r="14837">
          <cell r="A14837" t="str">
            <v>827456035</v>
          </cell>
          <cell r="B14837" t="str">
            <v>HFS SEPARATORLEISTE O. RAMPE FÜR HFS MIT 2100 NT</v>
          </cell>
          <cell r="C14837">
            <v>0</v>
          </cell>
          <cell r="D14837">
            <v>20</v>
          </cell>
          <cell r="E14837">
            <v>20</v>
          </cell>
        </row>
        <row r="14838">
          <cell r="A14838" t="str">
            <v>827456038</v>
          </cell>
          <cell r="B14838" t="str">
            <v>SCHUTZBLECH FÜR SEPARATOR</v>
          </cell>
          <cell r="C14838">
            <v>0</v>
          </cell>
          <cell r="D14838">
            <v>15.08</v>
          </cell>
          <cell r="E14838">
            <v>15.08</v>
          </cell>
        </row>
        <row r="14839">
          <cell r="A14839" t="str">
            <v>827456040</v>
          </cell>
          <cell r="B14839" t="str">
            <v>HFS NT LEISTE ALS BT-EINLAUFAN LP-ENDE IN RAD 800</v>
          </cell>
          <cell r="C14839">
            <v>0</v>
          </cell>
          <cell r="D14839">
            <v>24.07</v>
          </cell>
          <cell r="E14839">
            <v>24.07</v>
          </cell>
        </row>
        <row r="14840">
          <cell r="A14840" t="str">
            <v>827464004</v>
          </cell>
          <cell r="B14840" t="str">
            <v>ADAPTERPLATTE ERSATZ MODEL 20</v>
          </cell>
          <cell r="C14840"/>
          <cell r="D14840">
            <v>1.5316000000000001</v>
          </cell>
          <cell r="E14840">
            <v>1.5316000000000001</v>
          </cell>
        </row>
        <row r="14841">
          <cell r="A14841" t="str">
            <v>827466008</v>
          </cell>
          <cell r="B14841" t="str">
            <v>ADAPTERPLATTE ERSATZ MODEL 20 AUF CLV 420</v>
          </cell>
          <cell r="C14841">
            <v>0</v>
          </cell>
          <cell r="D14841">
            <v>1.5</v>
          </cell>
          <cell r="E14841">
            <v>1.5</v>
          </cell>
        </row>
        <row r="14842">
          <cell r="A14842" t="str">
            <v>827476001</v>
          </cell>
          <cell r="B14842" t="str">
            <v>SPANNRITZEL Z=28 1/2X5/16" FÜR UMLENKUNG</v>
          </cell>
          <cell r="C14842">
            <v>0</v>
          </cell>
          <cell r="D14842">
            <v>147.75</v>
          </cell>
          <cell r="E14842">
            <v>147.75</v>
          </cell>
        </row>
        <row r="14843">
          <cell r="A14843" t="str">
            <v>827476009</v>
          </cell>
          <cell r="B14843" t="str">
            <v>UMLENKACHSE FÜR UMLENKUNG ETAGENFÖRDERER</v>
          </cell>
          <cell r="C14843">
            <v>0</v>
          </cell>
          <cell r="D14843">
            <v>5.5</v>
          </cell>
          <cell r="E14843">
            <v>5.5</v>
          </cell>
        </row>
        <row r="14844">
          <cell r="A14844" t="str">
            <v>827476010</v>
          </cell>
          <cell r="B14844" t="str">
            <v>MOTOR-UMLENKPLATTE FÜR UMLENKUNG ETAGENFÖRDERER</v>
          </cell>
          <cell r="C14844">
            <v>0</v>
          </cell>
          <cell r="D14844">
            <v>153.19999999999999</v>
          </cell>
          <cell r="E14844">
            <v>153.19999999999999</v>
          </cell>
        </row>
        <row r="14845">
          <cell r="A14845" t="str">
            <v>827476011</v>
          </cell>
          <cell r="B14845" t="str">
            <v>UMLENKPLATTE FÜR UMLENKUNG FÜR ETAGENFÖRDERER</v>
          </cell>
          <cell r="C14845">
            <v>0</v>
          </cell>
          <cell r="D14845">
            <v>142.1</v>
          </cell>
          <cell r="E14845">
            <v>142.1</v>
          </cell>
        </row>
        <row r="14846">
          <cell r="A14846" t="str">
            <v>827476013</v>
          </cell>
          <cell r="B14846" t="str">
            <v>ANTRIEBSRITZEL FÜR MOTORSTATION FÜR ETAGENFÖRDERER</v>
          </cell>
          <cell r="C14846">
            <v>0</v>
          </cell>
          <cell r="D14846">
            <v>108.7</v>
          </cell>
          <cell r="E14846">
            <v>108.7</v>
          </cell>
        </row>
        <row r="14847">
          <cell r="A14847" t="str">
            <v>827476020</v>
          </cell>
          <cell r="B14847" t="str">
            <v>KETTENFÜHRUNG FÜR ETAGENFÖRDER</v>
          </cell>
          <cell r="C14847">
            <v>0</v>
          </cell>
          <cell r="D14847">
            <v>55.95</v>
          </cell>
          <cell r="E14847">
            <v>55.95</v>
          </cell>
        </row>
        <row r="14848">
          <cell r="A14848" t="str">
            <v>827476107</v>
          </cell>
          <cell r="B14848" t="str">
            <v>MOTOR-UMLENKPLATTE FÜR UMLENKUNG ETAGENFÖRDERER 2</v>
          </cell>
          <cell r="C14848">
            <v>0</v>
          </cell>
          <cell r="D14848">
            <v>76.709999999999994</v>
          </cell>
          <cell r="E14848">
            <v>76.709999999999994</v>
          </cell>
        </row>
        <row r="14849">
          <cell r="A14849" t="str">
            <v>827476108</v>
          </cell>
          <cell r="B14849" t="str">
            <v>UMLENKPLATTE FÜR UMLENKUNG FÜRETAGENFÖRDERER 2</v>
          </cell>
          <cell r="C14849">
            <v>0</v>
          </cell>
          <cell r="D14849">
            <v>78.7</v>
          </cell>
          <cell r="E14849">
            <v>78.7</v>
          </cell>
        </row>
        <row r="14850">
          <cell r="A14850" t="str">
            <v>827476113</v>
          </cell>
          <cell r="B14850" t="str">
            <v>KETTENFÜHRUNG FÜR ETAGENFÖRDERER 2</v>
          </cell>
          <cell r="C14850">
            <v>0</v>
          </cell>
          <cell r="D14850">
            <v>56.65</v>
          </cell>
          <cell r="E14850">
            <v>56.65</v>
          </cell>
        </row>
        <row r="14851">
          <cell r="A14851" t="str">
            <v>827614001</v>
          </cell>
          <cell r="B14851" t="str">
            <v>GRENZTASTER MIT HALTER FÜR ROB_HUBSTATION</v>
          </cell>
          <cell r="C14851">
            <v>1</v>
          </cell>
          <cell r="D14851">
            <v>39.071139152574105</v>
          </cell>
          <cell r="E14851">
            <v>40.071139152574112</v>
          </cell>
        </row>
        <row r="14852">
          <cell r="A14852" t="str">
            <v>827616004</v>
          </cell>
          <cell r="B14852" t="str">
            <v>HALTER ROBOUNITS HUBSTATION</v>
          </cell>
          <cell r="C14852">
            <v>0</v>
          </cell>
          <cell r="D14852">
            <v>10.65</v>
          </cell>
          <cell r="E14852">
            <v>10.65</v>
          </cell>
        </row>
        <row r="14853">
          <cell r="A14853" t="str">
            <v>827724001</v>
          </cell>
          <cell r="B14853" t="str">
            <v>SENSORHALTER FÜR AP/APS</v>
          </cell>
          <cell r="C14853">
            <v>0.5</v>
          </cell>
          <cell r="D14853">
            <v>4.81797915257411</v>
          </cell>
          <cell r="E14853">
            <v>5.3179791525741109</v>
          </cell>
        </row>
        <row r="14854">
          <cell r="A14854" t="str">
            <v>827724005</v>
          </cell>
          <cell r="B14854" t="str">
            <v>WIPPEN-SENSOR KPL. MIT SENSORIK</v>
          </cell>
          <cell r="C14854">
            <v>35.75</v>
          </cell>
          <cell r="D14854">
            <v>188.99926973084325</v>
          </cell>
          <cell r="E14854">
            <v>230.16593639750991</v>
          </cell>
        </row>
        <row r="14855">
          <cell r="A14855" t="str">
            <v>827724006</v>
          </cell>
          <cell r="B14855" t="str">
            <v>SENSORHALTER FÜR ST</v>
          </cell>
          <cell r="C14855">
            <v>0.5</v>
          </cell>
          <cell r="D14855">
            <v>2.9331</v>
          </cell>
          <cell r="E14855">
            <v>3.4331</v>
          </cell>
        </row>
        <row r="14856">
          <cell r="A14856" t="str">
            <v>827726001</v>
          </cell>
          <cell r="B14856" t="str">
            <v>BLECH FÜR SENSORHALTER AP/APS/ST</v>
          </cell>
          <cell r="C14856">
            <v>0</v>
          </cell>
          <cell r="D14856">
            <v>2.63</v>
          </cell>
          <cell r="E14856">
            <v>2.63</v>
          </cell>
        </row>
        <row r="14857">
          <cell r="A14857" t="str">
            <v>827726014</v>
          </cell>
          <cell r="B14857" t="str">
            <v>HALTELEISTE AN AP FÜR WIPPEN-SENSOR KPL.</v>
          </cell>
          <cell r="C14857">
            <v>8.75</v>
          </cell>
          <cell r="D14857">
            <v>34.60039444027047</v>
          </cell>
          <cell r="E14857">
            <v>46.267061106937135</v>
          </cell>
        </row>
        <row r="14858">
          <cell r="A14858" t="str">
            <v>827726015</v>
          </cell>
          <cell r="B14858" t="str">
            <v>TASTER FÜR WIPPEN-SENSOR KPL.</v>
          </cell>
          <cell r="C14858">
            <v>0</v>
          </cell>
          <cell r="D14858">
            <v>15.7</v>
          </cell>
          <cell r="E14858">
            <v>15.7</v>
          </cell>
        </row>
        <row r="14859">
          <cell r="A14859" t="str">
            <v>827726016</v>
          </cell>
          <cell r="B14859" t="str">
            <v>STANGE FÜR WIPPEN-SENSOR KPL.</v>
          </cell>
          <cell r="C14859">
            <v>1</v>
          </cell>
          <cell r="D14859">
            <v>0.28428571428571431</v>
          </cell>
          <cell r="E14859">
            <v>3.7842857142857138</v>
          </cell>
        </row>
        <row r="14860">
          <cell r="A14860" t="str">
            <v>827726017</v>
          </cell>
          <cell r="B14860" t="str">
            <v>FAHNE FÜR WIPPEN-SENSOR KPL.</v>
          </cell>
          <cell r="C14860">
            <v>0</v>
          </cell>
          <cell r="D14860">
            <v>8.4</v>
          </cell>
          <cell r="E14860">
            <v>8.4</v>
          </cell>
        </row>
        <row r="14861">
          <cell r="A14861" t="str">
            <v>827726018</v>
          </cell>
          <cell r="B14861" t="str">
            <v>SENSORHALTER-V FÜR WIPPEN-SENSOR KPL.</v>
          </cell>
          <cell r="C14861">
            <v>0</v>
          </cell>
          <cell r="D14861">
            <v>8.6</v>
          </cell>
          <cell r="E14861">
            <v>8.6</v>
          </cell>
        </row>
        <row r="14862">
          <cell r="A14862" t="str">
            <v>827726019</v>
          </cell>
          <cell r="B14862" t="str">
            <v>SENSORHALTER TASTER FÜR WIPPEN-SENSOR KPL.</v>
          </cell>
          <cell r="C14862">
            <v>0</v>
          </cell>
          <cell r="D14862">
            <v>11.2</v>
          </cell>
          <cell r="E14862">
            <v>11.2</v>
          </cell>
        </row>
        <row r="14863">
          <cell r="A14863" t="str">
            <v>827726020</v>
          </cell>
          <cell r="B14863" t="str">
            <v>ANSCHLAG FÜR TASTER FÜR WIPPEN-SENSOR KPL.</v>
          </cell>
          <cell r="C14863">
            <v>0</v>
          </cell>
          <cell r="D14863">
            <v>8</v>
          </cell>
          <cell r="E14863">
            <v>8</v>
          </cell>
        </row>
        <row r="14864">
          <cell r="A14864" t="str">
            <v>827726021</v>
          </cell>
          <cell r="B14864" t="str">
            <v>AP 100 FÜR WIPPENSENSOR</v>
          </cell>
          <cell r="C14864">
            <v>3.5</v>
          </cell>
          <cell r="D14864">
            <v>4.6052</v>
          </cell>
          <cell r="E14864">
            <v>8.1052</v>
          </cell>
        </row>
        <row r="14865">
          <cell r="A14865" t="str">
            <v>827804001</v>
          </cell>
          <cell r="B14865" t="str">
            <v>INKREMENTALGEBER AN ANTRIEB 55 NM FÜR CDDC KPL.</v>
          </cell>
          <cell r="C14865">
            <v>15</v>
          </cell>
          <cell r="D14865">
            <v>679.4</v>
          </cell>
          <cell r="E14865">
            <v>694.4</v>
          </cell>
        </row>
        <row r="14866">
          <cell r="A14866" t="str">
            <v>827806001</v>
          </cell>
          <cell r="B14866" t="str">
            <v>WELLE FÜR INKREMENTALGEBER CDDC</v>
          </cell>
          <cell r="C14866">
            <v>0</v>
          </cell>
          <cell r="D14866">
            <v>50.8</v>
          </cell>
          <cell r="E14866">
            <v>50.8</v>
          </cell>
        </row>
        <row r="14867">
          <cell r="A14867" t="str">
            <v>827806002</v>
          </cell>
          <cell r="B14867" t="str">
            <v>KUPPLUNGSWELLE FÜR INKREMENTALGEBER CDDC</v>
          </cell>
          <cell r="C14867">
            <v>0</v>
          </cell>
          <cell r="D14867">
            <v>97.3</v>
          </cell>
          <cell r="E14867">
            <v>97.3</v>
          </cell>
        </row>
        <row r="14868">
          <cell r="A14868" t="str">
            <v>827806003</v>
          </cell>
          <cell r="B14868" t="str">
            <v>HALTER FÜR INKREMENTALGEBER CDDC</v>
          </cell>
          <cell r="C14868">
            <v>0</v>
          </cell>
          <cell r="D14868">
            <v>121.1</v>
          </cell>
          <cell r="E14868">
            <v>121.1</v>
          </cell>
        </row>
        <row r="14869">
          <cell r="A14869" t="str">
            <v>827806004</v>
          </cell>
          <cell r="B14869" t="str">
            <v>SCHUTZABDECKUNG FÜR INKREMENTALGEBER CDDC</v>
          </cell>
          <cell r="C14869">
            <v>0</v>
          </cell>
          <cell r="D14869">
            <v>32.450000000000003</v>
          </cell>
          <cell r="E14869">
            <v>32.450000000000003</v>
          </cell>
        </row>
        <row r="14870">
          <cell r="A14870" t="str">
            <v>827902001</v>
          </cell>
          <cell r="B14870" t="str">
            <v>FÜHRUNGSSCHIENE KPL. F. LAMPENTROLLEY</v>
          </cell>
          <cell r="C14870">
            <v>75</v>
          </cell>
          <cell r="D14870">
            <v>17.398486039296792</v>
          </cell>
          <cell r="E14870">
            <v>92.398486039296785</v>
          </cell>
        </row>
        <row r="14871">
          <cell r="A14871" t="str">
            <v>827902200</v>
          </cell>
          <cell r="B14871" t="str">
            <v>PUTZSTATION FÜR SPULENZUG KPL.</v>
          </cell>
          <cell r="C14871">
            <v>9</v>
          </cell>
          <cell r="D14871">
            <v>31.8797</v>
          </cell>
          <cell r="E14871">
            <v>40.8797</v>
          </cell>
        </row>
        <row r="14872">
          <cell r="A14872" t="str">
            <v>827902201</v>
          </cell>
          <cell r="B14872" t="str">
            <v xml:space="preserve">HÜLSENREINIGER SNH_HRM-6 MANUELL MIT FILTERSACK </v>
          </cell>
          <cell r="C14872">
            <v>0</v>
          </cell>
          <cell r="D14872">
            <v>10830</v>
          </cell>
          <cell r="E14872">
            <v>10830</v>
          </cell>
        </row>
        <row r="14873">
          <cell r="A14873" t="str">
            <v>827902202</v>
          </cell>
          <cell r="B14873" t="str">
            <v xml:space="preserve">HÜLSENREINIGER SNH_HRM-6 MANUELL MIT FILTERSACK,  </v>
          </cell>
          <cell r="C14873">
            <v>0</v>
          </cell>
          <cell r="D14873">
            <v>11850</v>
          </cell>
          <cell r="E14873">
            <v>11850</v>
          </cell>
        </row>
        <row r="14874">
          <cell r="A14874" t="str">
            <v>827902211</v>
          </cell>
          <cell r="B14874" t="str">
            <v>HÜLSENREINIGER NH_HRA-1 AUTOMATISCH</v>
          </cell>
          <cell r="C14874">
            <v>0</v>
          </cell>
          <cell r="D14874">
            <v>21557</v>
          </cell>
          <cell r="E14874">
            <v>21557</v>
          </cell>
        </row>
        <row r="14875">
          <cell r="A14875" t="str">
            <v>827902212</v>
          </cell>
          <cell r="B14875" t="str">
            <v>HÜLSENREINIGER NH_HRA-2 AUTOMATISCH</v>
          </cell>
          <cell r="C14875">
            <v>0</v>
          </cell>
          <cell r="D14875">
            <v>24857</v>
          </cell>
          <cell r="E14875">
            <v>24857</v>
          </cell>
        </row>
        <row r="14876">
          <cell r="A14876" t="str">
            <v>827902213</v>
          </cell>
          <cell r="B14876" t="str">
            <v>HÜLSENREINIGER NH_HRA-3 AUTOMATISCH</v>
          </cell>
          <cell r="C14876"/>
          <cell r="D14876">
            <v>28157</v>
          </cell>
          <cell r="E14876">
            <v>28157</v>
          </cell>
        </row>
        <row r="14877">
          <cell r="A14877" t="str">
            <v>827902216</v>
          </cell>
          <cell r="B14877" t="str">
            <v>HÜLSENREINIGER NH_HRA-6 AUTOMATISCH</v>
          </cell>
          <cell r="C14877">
            <v>0</v>
          </cell>
          <cell r="D14877">
            <v>55055</v>
          </cell>
          <cell r="E14877">
            <v>55055</v>
          </cell>
        </row>
        <row r="14878">
          <cell r="A14878" t="str">
            <v>827902218</v>
          </cell>
          <cell r="B14878" t="str">
            <v>HÜLSENREINIGER NH_HRA-8 AUTOMATISCH</v>
          </cell>
          <cell r="C14878"/>
          <cell r="D14878">
            <v>57475</v>
          </cell>
          <cell r="E14878">
            <v>57475</v>
          </cell>
        </row>
        <row r="14879">
          <cell r="A14879" t="str">
            <v>827902220</v>
          </cell>
          <cell r="B14879" t="str">
            <v>HÜLSENREINIGER NH_HRA-10 AUTOMATISCH</v>
          </cell>
          <cell r="C14879">
            <v>0</v>
          </cell>
          <cell r="D14879">
            <v>59895</v>
          </cell>
          <cell r="E14879">
            <v>59895</v>
          </cell>
        </row>
        <row r="14880">
          <cell r="A14880" t="str">
            <v>827902222</v>
          </cell>
          <cell r="B14880" t="str">
            <v>HÜLSENREINIGER NH_HRA-12 AUTOMATISCH</v>
          </cell>
          <cell r="C14880"/>
          <cell r="D14880">
            <v>62315</v>
          </cell>
          <cell r="E14880">
            <v>62315</v>
          </cell>
        </row>
        <row r="14881">
          <cell r="A14881" t="str">
            <v>827902223</v>
          </cell>
          <cell r="B14881" t="str">
            <v>HÜLSENREINIGER NH_HRA-12L AUTOMATISCH</v>
          </cell>
          <cell r="C14881">
            <v>0</v>
          </cell>
          <cell r="D14881">
            <v>66715</v>
          </cell>
          <cell r="E14881">
            <v>66715</v>
          </cell>
        </row>
        <row r="14882">
          <cell r="A14882" t="str">
            <v>827902250</v>
          </cell>
          <cell r="B14882" t="str">
            <v xml:space="preserve">Absaug- und Filtereinheit ASA 11 / 1 Filtersack / </v>
          </cell>
          <cell r="C14882">
            <v>0</v>
          </cell>
          <cell r="D14882">
            <v>1300</v>
          </cell>
          <cell r="E14882">
            <v>1300</v>
          </cell>
        </row>
        <row r="14883">
          <cell r="A14883" t="str">
            <v>827902251</v>
          </cell>
          <cell r="B14883" t="str">
            <v xml:space="preserve">Absaug- und Filtereinheit ASA 31 / 3 Filtersack / </v>
          </cell>
          <cell r="C14883"/>
          <cell r="D14883">
            <v>2250</v>
          </cell>
          <cell r="E14883">
            <v>2250</v>
          </cell>
        </row>
        <row r="14884">
          <cell r="A14884" t="str">
            <v>827902252</v>
          </cell>
          <cell r="B14884" t="str">
            <v xml:space="preserve">Absaug und Filtereinheit ASA 51 / 5 Filtersack / </v>
          </cell>
          <cell r="C14884">
            <v>0</v>
          </cell>
          <cell r="D14884">
            <v>4200</v>
          </cell>
          <cell r="E14884">
            <v>4200</v>
          </cell>
        </row>
        <row r="14885">
          <cell r="A14885" t="str">
            <v>827902253</v>
          </cell>
          <cell r="B14885" t="str">
            <v>Absaug und Filtereinheit ASA 41 / 4 Filtersack /</v>
          </cell>
          <cell r="C14885">
            <v>0</v>
          </cell>
          <cell r="D14885">
            <v>3870</v>
          </cell>
          <cell r="E14885">
            <v>3870</v>
          </cell>
        </row>
        <row r="14886">
          <cell r="A14886" t="str">
            <v>827904001</v>
          </cell>
          <cell r="B14886" t="str">
            <v>FÜHRUNGSSCHIENE SCHWEISSTEIL F. LAMPENTROLLEY</v>
          </cell>
          <cell r="C14886">
            <v>67.5</v>
          </cell>
          <cell r="D14886">
            <v>7.6680000000000001</v>
          </cell>
          <cell r="E14886">
            <v>75.168000000000006</v>
          </cell>
        </row>
        <row r="14887">
          <cell r="A14887" t="str">
            <v>827904201</v>
          </cell>
          <cell r="B14887" t="str">
            <v>SPINDELEINHEIT FÜR E-JET HÜLSE OHNE MOTOR</v>
          </cell>
          <cell r="C14887">
            <v>0</v>
          </cell>
          <cell r="D14887">
            <v>162.5</v>
          </cell>
          <cell r="E14887">
            <v>162.5</v>
          </cell>
        </row>
        <row r="14888">
          <cell r="A14888" t="str">
            <v>827904202</v>
          </cell>
          <cell r="B14888" t="str">
            <v>ADAPTER FÜR E-JET HÜLSE MIT ERFORDERLICHEN GUMMI-/</v>
          </cell>
          <cell r="C14888">
            <v>0</v>
          </cell>
          <cell r="D14888">
            <v>75</v>
          </cell>
          <cell r="E14888">
            <v>75</v>
          </cell>
        </row>
        <row r="14889">
          <cell r="A14889" t="str">
            <v>827904203</v>
          </cell>
          <cell r="B14889" t="str">
            <v>MOTORAUFNAHMEPLATTE</v>
          </cell>
          <cell r="C14889">
            <v>0</v>
          </cell>
          <cell r="D14889">
            <v>14.4</v>
          </cell>
          <cell r="E14889">
            <v>14.4</v>
          </cell>
        </row>
        <row r="14890">
          <cell r="A14890" t="str">
            <v>827904204</v>
          </cell>
          <cell r="B14890" t="str">
            <v>ABDECKGLOCKE FÜR SPINDELEINHEIT 1118168</v>
          </cell>
          <cell r="C14890">
            <v>0</v>
          </cell>
          <cell r="D14890">
            <v>45.5</v>
          </cell>
          <cell r="E14890">
            <v>45.5</v>
          </cell>
        </row>
        <row r="14891">
          <cell r="A14891" t="str">
            <v>827904205</v>
          </cell>
          <cell r="B14891" t="str">
            <v>ADAPTER FÜR DORN D=38 / 1066461</v>
          </cell>
          <cell r="C14891">
            <v>0</v>
          </cell>
          <cell r="D14891">
            <v>28</v>
          </cell>
          <cell r="E14891">
            <v>28</v>
          </cell>
        </row>
        <row r="14892">
          <cell r="A14892" t="str">
            <v>827904206</v>
          </cell>
          <cell r="B14892" t="str">
            <v>Schütz 24V-DC 11MC9C 1024 - 515.750</v>
          </cell>
          <cell r="C14892">
            <v>0</v>
          </cell>
          <cell r="D14892">
            <v>43.5</v>
          </cell>
          <cell r="E14892">
            <v>43.5</v>
          </cell>
        </row>
        <row r="14893">
          <cell r="A14893" t="str">
            <v>827904207</v>
          </cell>
          <cell r="B14893" t="str">
            <v xml:space="preserve">Lüfter, Kunststoff, 1TZ9, AH090, d135/d20mm, 00X, </v>
          </cell>
          <cell r="C14893">
            <v>0</v>
          </cell>
          <cell r="D14893">
            <v>81</v>
          </cell>
          <cell r="E14893">
            <v>81</v>
          </cell>
        </row>
        <row r="14894">
          <cell r="A14894" t="str">
            <v>827904208</v>
          </cell>
          <cell r="B14894" t="str">
            <v>DORNSPITZE FÜR E-JET HÜLSE</v>
          </cell>
          <cell r="C14894">
            <v>0</v>
          </cell>
          <cell r="D14894">
            <v>150</v>
          </cell>
          <cell r="E14894">
            <v>150</v>
          </cell>
        </row>
        <row r="14895">
          <cell r="A14895" t="str">
            <v>827904250</v>
          </cell>
          <cell r="B14895" t="str">
            <v xml:space="preserve">Spannband für Absaugeinheit Hülsenreiniger </v>
          </cell>
          <cell r="C14895">
            <v>0</v>
          </cell>
          <cell r="D14895">
            <v>20.5</v>
          </cell>
          <cell r="E14895">
            <v>20.5</v>
          </cell>
        </row>
        <row r="14896">
          <cell r="A14896" t="str">
            <v>827904251</v>
          </cell>
          <cell r="B14896" t="str">
            <v xml:space="preserve">Gummiprofilring für Absaugeinheit Hülsenreiniger </v>
          </cell>
          <cell r="C14896"/>
          <cell r="D14896"/>
          <cell r="E14896"/>
        </row>
        <row r="14897">
          <cell r="A14897" t="str">
            <v>827904252</v>
          </cell>
          <cell r="B14897" t="str">
            <v xml:space="preserve">Spänesack PVC  für Absaugeinheit Hülsenreiniger </v>
          </cell>
          <cell r="C14897"/>
          <cell r="D14897">
            <v>34.229999999999997</v>
          </cell>
          <cell r="E14897">
            <v>34.229999999999997</v>
          </cell>
        </row>
        <row r="14898">
          <cell r="A14898" t="str">
            <v>827904253</v>
          </cell>
          <cell r="B14898" t="str">
            <v xml:space="preserve">Bügel für Absaugeinheit Hülsenreiniger </v>
          </cell>
          <cell r="C14898"/>
          <cell r="D14898"/>
          <cell r="E14898"/>
        </row>
        <row r="14899">
          <cell r="A14899" t="str">
            <v>827904254</v>
          </cell>
          <cell r="B14899" t="str">
            <v>MOTORHALTERUNGSBLECH</v>
          </cell>
          <cell r="C14899">
            <v>0</v>
          </cell>
          <cell r="D14899">
            <v>21</v>
          </cell>
          <cell r="E14899">
            <v>21</v>
          </cell>
        </row>
        <row r="14900">
          <cell r="A14900" t="str">
            <v>827906001</v>
          </cell>
          <cell r="B14900" t="str">
            <v>FÜHRUNGSLEISTE LAMPENTROLLEYFÜRUNG</v>
          </cell>
          <cell r="C14900">
            <v>0</v>
          </cell>
          <cell r="D14900">
            <v>2.7</v>
          </cell>
          <cell r="E14900">
            <v>2.7</v>
          </cell>
        </row>
        <row r="14901">
          <cell r="A14901" t="str">
            <v>827906002</v>
          </cell>
          <cell r="B14901" t="str">
            <v>LEISTE LAMPENTROLLEYFÜHRUNG -S-GRÜN</v>
          </cell>
          <cell r="C14901">
            <v>1.5</v>
          </cell>
          <cell r="D14901">
            <v>5.8803999999999998</v>
          </cell>
          <cell r="E14901">
            <v>7.3803999999999998</v>
          </cell>
        </row>
        <row r="14902">
          <cell r="A14902" t="str">
            <v>827906200</v>
          </cell>
          <cell r="B14902" t="str">
            <v>GRUNDKÖRPER FÜR SPULENZUG-PUTZSTATION</v>
          </cell>
          <cell r="C14902">
            <v>0</v>
          </cell>
          <cell r="D14902">
            <v>10.029999999999999</v>
          </cell>
          <cell r="E14902">
            <v>10.029999999999999</v>
          </cell>
        </row>
        <row r="14903">
          <cell r="A14903" t="str">
            <v>827906201</v>
          </cell>
          <cell r="B14903" t="str">
            <v>BÜRSTENHALTER FÜR SPULENZUG-PUTZSTATION</v>
          </cell>
          <cell r="C14903">
            <v>0</v>
          </cell>
          <cell r="D14903">
            <v>0.68</v>
          </cell>
          <cell r="E14903">
            <v>0.68</v>
          </cell>
        </row>
        <row r="14904">
          <cell r="A14904" t="str">
            <v>828003001</v>
          </cell>
          <cell r="B14904" t="str">
            <v>KLAMMERST. EIN/AUS PNEUM F. KBT 300 M. TISCH</v>
          </cell>
          <cell r="C14904">
            <v>195</v>
          </cell>
          <cell r="D14904">
            <v>1120.3635999999999</v>
          </cell>
          <cell r="E14904">
            <v>1315.3635999999999</v>
          </cell>
        </row>
        <row r="14905">
          <cell r="A14905" t="str">
            <v>828003003</v>
          </cell>
          <cell r="B14905" t="str">
            <v>EINKLAMMERSTATION PNEUM. F. KBT 300 M. TISCH</v>
          </cell>
          <cell r="C14905">
            <v>165</v>
          </cell>
          <cell r="D14905">
            <v>823.93209999999999</v>
          </cell>
          <cell r="E14905">
            <v>988.93209999999999</v>
          </cell>
        </row>
        <row r="14906">
          <cell r="A14906" t="str">
            <v>828003004</v>
          </cell>
          <cell r="B14906" t="str">
            <v>AUSKLAMMERSTATION PNEUM. FÜR KBT 300 FUSSBEDIENUNG</v>
          </cell>
          <cell r="C14906">
            <v>67</v>
          </cell>
          <cell r="D14906">
            <v>387.95979999999997</v>
          </cell>
          <cell r="E14906">
            <v>454.95979999999997</v>
          </cell>
        </row>
        <row r="14907">
          <cell r="A14907" t="str">
            <v>828004004</v>
          </cell>
          <cell r="B14907" t="str">
            <v>KLAMMERSTATION FÜR KBT</v>
          </cell>
          <cell r="C14907">
            <v>7</v>
          </cell>
          <cell r="D14907">
            <v>86.819199999999995</v>
          </cell>
          <cell r="E14907">
            <v>93.819199999999995</v>
          </cell>
        </row>
        <row r="14908">
          <cell r="A14908" t="str">
            <v>828004005</v>
          </cell>
          <cell r="B14908" t="str">
            <v>MUFFE FÜR ROHR 1" L=50 RAL 5018</v>
          </cell>
          <cell r="C14908">
            <v>0</v>
          </cell>
          <cell r="D14908">
            <v>1.44</v>
          </cell>
          <cell r="E14908">
            <v>1.44</v>
          </cell>
        </row>
        <row r="14909">
          <cell r="A14909" t="str">
            <v>828004006</v>
          </cell>
          <cell r="B14909" t="str">
            <v>KLAMMERSTATION F. KBT PNEUM. GESCHW.</v>
          </cell>
          <cell r="C14909">
            <v>0</v>
          </cell>
          <cell r="D14909">
            <v>59.31</v>
          </cell>
          <cell r="E14909">
            <v>59.31</v>
          </cell>
        </row>
        <row r="14910">
          <cell r="A14910" t="str">
            <v>828004007</v>
          </cell>
          <cell r="B14910" t="str">
            <v>KLAMMERWINKEL MIT FÜHRUNG GESCHW. KLAMMERSTATION</v>
          </cell>
          <cell r="C14910"/>
          <cell r="D14910">
            <v>4.5999999999999996</v>
          </cell>
          <cell r="E14910">
            <v>4.5999999999999996</v>
          </cell>
        </row>
        <row r="14911">
          <cell r="A14911" t="str">
            <v>828004008</v>
          </cell>
          <cell r="B14911" t="str">
            <v>FÜHRUNG F. KLAMMERWINKEL GESCH. KLAMMERSTATION</v>
          </cell>
          <cell r="C14911"/>
          <cell r="D14911">
            <v>8.49</v>
          </cell>
          <cell r="E14911">
            <v>8.49</v>
          </cell>
        </row>
        <row r="14912">
          <cell r="A14912" t="str">
            <v>828004010</v>
          </cell>
          <cell r="B14912" t="str">
            <v>MUFFE FÜR ROHR 1" L=50 RAL SONDERFARBE</v>
          </cell>
          <cell r="C14912">
            <v>0</v>
          </cell>
          <cell r="D14912">
            <v>2</v>
          </cell>
          <cell r="E14912">
            <v>2</v>
          </cell>
        </row>
        <row r="14913">
          <cell r="A14913" t="str">
            <v>828006001</v>
          </cell>
          <cell r="B14913" t="str">
            <v>RAHMEN GEBOGEN F. KLAMMERSTATION KBT</v>
          </cell>
          <cell r="C14913"/>
          <cell r="D14913"/>
          <cell r="E14913"/>
        </row>
        <row r="14914">
          <cell r="A14914" t="str">
            <v>828006002</v>
          </cell>
          <cell r="B14914" t="str">
            <v>ZWISCHENSTREBE LANG F. RAHMENKLAMMERSTATION</v>
          </cell>
          <cell r="C14914"/>
          <cell r="D14914"/>
          <cell r="E14914"/>
        </row>
        <row r="14915">
          <cell r="A14915" t="str">
            <v>828006003</v>
          </cell>
          <cell r="B14915" t="str">
            <v>ZWISCHENSTREBE KURZ F. RAHMENKKLAMMERSTATION</v>
          </cell>
          <cell r="C14915"/>
          <cell r="D14915"/>
          <cell r="E14915"/>
        </row>
        <row r="14916">
          <cell r="A14916" t="str">
            <v>828006004</v>
          </cell>
          <cell r="B14916" t="str">
            <v>BEFESTIGUNGSSTREBE F. FUSSTASTER  KLAMMERSTATION</v>
          </cell>
          <cell r="C14916"/>
          <cell r="D14916"/>
          <cell r="E14916"/>
        </row>
        <row r="14917">
          <cell r="A14917" t="str">
            <v>828006005</v>
          </cell>
          <cell r="B14917" t="str">
            <v>STELLFUSS F. KLAMMERSTATION</v>
          </cell>
          <cell r="C14917"/>
          <cell r="D14917">
            <v>1.79</v>
          </cell>
          <cell r="E14917">
            <v>1.79</v>
          </cell>
        </row>
        <row r="14918">
          <cell r="A14918" t="str">
            <v>828006006</v>
          </cell>
          <cell r="B14918" t="str">
            <v>HALTER F. FUSSTASTER KLAMMERSTATION</v>
          </cell>
          <cell r="C14918"/>
          <cell r="D14918"/>
          <cell r="E14918"/>
        </row>
        <row r="14919">
          <cell r="A14919" t="str">
            <v>828006007</v>
          </cell>
          <cell r="B14919" t="str">
            <v>FÜHRUNGSSTANGE F. ÖFFNUNGSWINKEL KLAMMERSTATION</v>
          </cell>
          <cell r="C14919"/>
          <cell r="D14919"/>
          <cell r="E14919"/>
        </row>
        <row r="14920">
          <cell r="A14920" t="str">
            <v>828006008</v>
          </cell>
          <cell r="B14920" t="str">
            <v>ÖFFNUNGSWINKEL F. KLAMMERSTATION</v>
          </cell>
          <cell r="C14920"/>
          <cell r="D14920"/>
          <cell r="E14920"/>
        </row>
        <row r="14921">
          <cell r="A14921" t="str">
            <v>828006009</v>
          </cell>
          <cell r="B14921" t="str">
            <v>HALTEPROFIL F. ÖFFNUNGSWINKELKKLAMMERSTATION</v>
          </cell>
          <cell r="C14921"/>
          <cell r="D14921"/>
          <cell r="E14921"/>
        </row>
        <row r="14922">
          <cell r="A14922" t="str">
            <v>828006010</v>
          </cell>
          <cell r="B14922" t="str">
            <v>BEFESTIGUNGSPLATTE F. FÜHRUNGKKLAMMERSTATION</v>
          </cell>
          <cell r="C14922"/>
          <cell r="D14922"/>
          <cell r="E14922"/>
        </row>
        <row r="14923">
          <cell r="A14923" t="str">
            <v>828006011</v>
          </cell>
          <cell r="B14923" t="str">
            <v>GLEITBUCHSE F. FÜHRUNG KLAMMERSTATION</v>
          </cell>
          <cell r="C14923"/>
          <cell r="D14923"/>
          <cell r="E14923"/>
        </row>
        <row r="14924">
          <cell r="A14924" t="str">
            <v>828006012</v>
          </cell>
          <cell r="B14924" t="str">
            <v>HALTEBLECH F. FÜHRUNG U. PNEUMATIK KLAMMERSTATION</v>
          </cell>
          <cell r="C14924"/>
          <cell r="D14924"/>
          <cell r="E14924"/>
        </row>
        <row r="14925">
          <cell r="A14925" t="str">
            <v>828006013</v>
          </cell>
          <cell r="B14925" t="str">
            <v>HALTEBLECH F. FÜHRUNG OBEN KLAMMERSTATION</v>
          </cell>
          <cell r="C14925"/>
          <cell r="D14925"/>
          <cell r="E14925"/>
        </row>
        <row r="14926">
          <cell r="A14926" t="str">
            <v>828006014</v>
          </cell>
          <cell r="B14926" t="str">
            <v>AUFNAHMEPLATTE KLAMMERSTATION</v>
          </cell>
          <cell r="C14926"/>
          <cell r="D14926"/>
          <cell r="E14926"/>
        </row>
        <row r="14927">
          <cell r="A14927" t="str">
            <v>828006015</v>
          </cell>
          <cell r="B14927" t="str">
            <v>HALTEROHR F. FÜHRUNG KLAMMERSTATION</v>
          </cell>
          <cell r="C14927"/>
          <cell r="D14927"/>
          <cell r="E14927"/>
        </row>
        <row r="14928">
          <cell r="A14928" t="str">
            <v>828006016</v>
          </cell>
          <cell r="B14928" t="str">
            <v>PLATTE F. HALTEROHR-FÜHRUNG KLAMMERSTATION</v>
          </cell>
          <cell r="C14928"/>
          <cell r="D14928"/>
          <cell r="E14928"/>
        </row>
        <row r="14929">
          <cell r="A14929" t="str">
            <v>828006017</v>
          </cell>
          <cell r="B14929" t="str">
            <v>BEFESTIGUNGSWINKEL F. ABLAGE KLAMMERSTATION</v>
          </cell>
          <cell r="C14929"/>
          <cell r="D14929">
            <v>2.61</v>
          </cell>
          <cell r="E14929">
            <v>2.61</v>
          </cell>
        </row>
        <row r="14930">
          <cell r="A14930" t="str">
            <v>828006018</v>
          </cell>
          <cell r="B14930" t="str">
            <v>BEFESTIGUNGSSTREBE F. ABLAGE KLAMMERSTATION</v>
          </cell>
          <cell r="C14930"/>
          <cell r="D14930">
            <v>2.0499999999999998</v>
          </cell>
          <cell r="E14930">
            <v>2.0499999999999998</v>
          </cell>
        </row>
        <row r="14931">
          <cell r="A14931" t="str">
            <v>828006019</v>
          </cell>
          <cell r="B14931" t="str">
            <v>ABLAGE AUS HOLZ 800X555X19 KLAMMERSTATION</v>
          </cell>
          <cell r="C14931"/>
          <cell r="D14931">
            <v>63.4</v>
          </cell>
          <cell r="E14931">
            <v>63.4</v>
          </cell>
        </row>
        <row r="14932">
          <cell r="A14932" t="str">
            <v>828006020</v>
          </cell>
          <cell r="B14932" t="str">
            <v>KLEMMKASTEN F. PNEUMATIKKLAMMERSTATION</v>
          </cell>
          <cell r="C14932">
            <v>7.5</v>
          </cell>
          <cell r="D14932"/>
          <cell r="E14932">
            <v>7.5</v>
          </cell>
        </row>
        <row r="14933">
          <cell r="A14933" t="str">
            <v>828006021</v>
          </cell>
          <cell r="B14933" t="str">
            <v>GLEITFOLIE JUM-01-25 IGUSBEARBBEITET L=38</v>
          </cell>
          <cell r="C14933">
            <v>3.5</v>
          </cell>
          <cell r="D14933">
            <v>3.47</v>
          </cell>
          <cell r="E14933">
            <v>6.97</v>
          </cell>
        </row>
        <row r="14934">
          <cell r="A14934" t="str">
            <v>828006022</v>
          </cell>
          <cell r="B14934" t="str">
            <v>DISTANZRING F. ZYLINDER KLAMMERSTATION</v>
          </cell>
          <cell r="C14934"/>
          <cell r="D14934">
            <v>2.81</v>
          </cell>
          <cell r="E14934">
            <v>2.81</v>
          </cell>
        </row>
        <row r="14935">
          <cell r="A14935" t="str">
            <v>828006023</v>
          </cell>
          <cell r="B14935" t="str">
            <v>BEFESTIGUNGSSCHIENE KLAMMERSTATION</v>
          </cell>
          <cell r="C14935">
            <v>0.5</v>
          </cell>
          <cell r="D14935">
            <v>0.73599999999999999</v>
          </cell>
          <cell r="E14935">
            <v>1.236</v>
          </cell>
        </row>
        <row r="14936">
          <cell r="A14936" t="str">
            <v>828006024</v>
          </cell>
          <cell r="B14936" t="str">
            <v>BEFESTIGUNGSWINKEL KLAMMERSTATION</v>
          </cell>
          <cell r="C14936"/>
          <cell r="D14936">
            <v>39.880000000000003</v>
          </cell>
          <cell r="E14936">
            <v>39.880000000000003</v>
          </cell>
        </row>
        <row r="14937">
          <cell r="A14937" t="str">
            <v>828006025</v>
          </cell>
          <cell r="B14937" t="str">
            <v>BEFESTIGUNGSBLECH KLAMMERSTATION</v>
          </cell>
          <cell r="C14937"/>
          <cell r="D14937">
            <v>3.22</v>
          </cell>
          <cell r="E14937">
            <v>3.22</v>
          </cell>
        </row>
        <row r="14938">
          <cell r="A14938" t="str">
            <v>828032026</v>
          </cell>
          <cell r="B14938" t="str">
            <v>ABLAGE NÄHPLATZ</v>
          </cell>
          <cell r="C14938"/>
          <cell r="D14938">
            <v>45.398099999999999</v>
          </cell>
          <cell r="E14938">
            <v>45.398099999999999</v>
          </cell>
        </row>
        <row r="14939">
          <cell r="A14939" t="str">
            <v>828032040</v>
          </cell>
          <cell r="B14939" t="str">
            <v>EINKLEMMSCHUH FÜR KUGELKLEMMEMIT WIRBEL UND RING</v>
          </cell>
          <cell r="C14939"/>
          <cell r="D14939">
            <v>147.76</v>
          </cell>
          <cell r="E14939">
            <v>147.76</v>
          </cell>
        </row>
        <row r="14940">
          <cell r="A14940" t="str">
            <v>828032041</v>
          </cell>
          <cell r="B14940" t="str">
            <v>STABILISIERUNG FÜR KUGELKLEMME</v>
          </cell>
          <cell r="C14940">
            <v>17.5</v>
          </cell>
          <cell r="D14940">
            <v>87.643199999999993</v>
          </cell>
          <cell r="E14940">
            <v>105.14319999999999</v>
          </cell>
        </row>
        <row r="14941">
          <cell r="A14941" t="str">
            <v>828032042</v>
          </cell>
          <cell r="B14941" t="str">
            <v>ABHÄNGUNG FÜR PNEUMAT. KLAMMERÖFFNER  KPL.</v>
          </cell>
          <cell r="C14941">
            <v>0.5</v>
          </cell>
          <cell r="D14941">
            <v>98.511226830372067</v>
          </cell>
          <cell r="E14941">
            <v>99.011226830372067</v>
          </cell>
        </row>
        <row r="14942">
          <cell r="A14942" t="str">
            <v>828032043</v>
          </cell>
          <cell r="B14942" t="str">
            <v>STABILISIERUNG M. ABHÄNGUNG F.KUGELKLEMME M.</v>
          </cell>
          <cell r="C14942">
            <v>23.5</v>
          </cell>
          <cell r="D14942">
            <v>273.9853</v>
          </cell>
          <cell r="E14942">
            <v>297.4853</v>
          </cell>
        </row>
        <row r="14943">
          <cell r="A14943" t="str">
            <v>828032046</v>
          </cell>
          <cell r="B14943" t="str">
            <v>MAGAZINARM 1800 KPL. VERSTELLBAR</v>
          </cell>
          <cell r="C14943"/>
          <cell r="D14943">
            <v>42.659199999999998</v>
          </cell>
          <cell r="E14943">
            <v>42.659199999999998</v>
          </cell>
        </row>
        <row r="14944">
          <cell r="A14944" t="str">
            <v>828032048</v>
          </cell>
          <cell r="B14944" t="str">
            <v>STABILISIERUNG MIT ABHÄNGUNG FÜR KUGELKLEMME MIT</v>
          </cell>
          <cell r="C14944">
            <v>18.5</v>
          </cell>
          <cell r="D14944">
            <v>284.64120000000003</v>
          </cell>
          <cell r="E14944">
            <v>303.14120000000003</v>
          </cell>
        </row>
        <row r="14945">
          <cell r="A14945" t="str">
            <v>828032050</v>
          </cell>
          <cell r="B14945" t="str">
            <v>KLAMMERSTATION PNEUM. KPL F.</v>
          </cell>
          <cell r="C14945">
            <v>45.5</v>
          </cell>
          <cell r="D14945">
            <v>794.21789999999999</v>
          </cell>
          <cell r="E14945">
            <v>839.71789999999999</v>
          </cell>
        </row>
        <row r="14946">
          <cell r="A14946" t="str">
            <v>828034001</v>
          </cell>
          <cell r="B14946" t="str">
            <v>VERSTELLBARER ARM F. NÄHPLATZABLAGE GESCHW.</v>
          </cell>
          <cell r="C14946"/>
          <cell r="D14946">
            <v>23.01</v>
          </cell>
          <cell r="E14946">
            <v>23.01</v>
          </cell>
        </row>
        <row r="14947">
          <cell r="A14947" t="str">
            <v>828034002</v>
          </cell>
          <cell r="B14947" t="str">
            <v>MAGAZINARM 1100 VERNICKELT O.M MUFFE U. SPITZE F.</v>
          </cell>
          <cell r="C14947"/>
          <cell r="D14947">
            <v>20.53</v>
          </cell>
          <cell r="E14947">
            <v>20.53</v>
          </cell>
        </row>
        <row r="14948">
          <cell r="A14948" t="str">
            <v>828034003</v>
          </cell>
          <cell r="B14948" t="str">
            <v>MAGAZINARM 1100 VERNICKELT O. ITZE F. LANGE WARE</v>
          </cell>
          <cell r="C14948">
            <v>1.5</v>
          </cell>
          <cell r="D14948">
            <v>0</v>
          </cell>
          <cell r="E14948">
            <v>1.5</v>
          </cell>
        </row>
        <row r="14949">
          <cell r="A14949" t="str">
            <v>828034011</v>
          </cell>
          <cell r="B14949" t="str">
            <v>SCHWEISSBAUGRUPPE F. STABILISIERUNG</v>
          </cell>
          <cell r="C14949">
            <v>15</v>
          </cell>
          <cell r="D14949">
            <v>41.01</v>
          </cell>
          <cell r="E14949">
            <v>56.01</v>
          </cell>
        </row>
        <row r="14950">
          <cell r="A14950" t="str">
            <v>828034012</v>
          </cell>
          <cell r="B14950" t="str">
            <v>MAGAZINARM 1100 EDELSTAHL O. MITZE F. KURZE WARE</v>
          </cell>
          <cell r="C14950"/>
          <cell r="D14950">
            <v>31.78</v>
          </cell>
          <cell r="E14950">
            <v>31.78</v>
          </cell>
        </row>
        <row r="14951">
          <cell r="A14951" t="str">
            <v>828034013</v>
          </cell>
          <cell r="B14951" t="str">
            <v>MAGAZINARM 1100 EDELSTAHL O. MITZE F. KURZE WARE</v>
          </cell>
          <cell r="C14951"/>
          <cell r="D14951">
            <v>33.74</v>
          </cell>
          <cell r="E14951">
            <v>33.74</v>
          </cell>
        </row>
        <row r="14952">
          <cell r="A14952" t="str">
            <v>828034022</v>
          </cell>
          <cell r="B14952" t="str">
            <v xml:space="preserve">MAGAZINARM 1100 KPL. VERNICKEL VORGEBOGEN FÜR </v>
          </cell>
          <cell r="C14952"/>
          <cell r="D14952">
            <v>25.92</v>
          </cell>
          <cell r="E14952">
            <v>25.92</v>
          </cell>
        </row>
        <row r="14953">
          <cell r="A14953" t="str">
            <v>828034023</v>
          </cell>
          <cell r="B14953" t="str">
            <v>MAGAZINARM 1100 KPL. VERNICKELT</v>
          </cell>
          <cell r="C14953">
            <v>6.5</v>
          </cell>
          <cell r="D14953">
            <v>5.39</v>
          </cell>
          <cell r="E14953">
            <v>11.89</v>
          </cell>
        </row>
        <row r="14954">
          <cell r="A14954" t="str">
            <v>828034032</v>
          </cell>
          <cell r="B14954" t="str">
            <v>MAGAZINARM 1100 KPL. EDELSTAHL kurze Ware</v>
          </cell>
          <cell r="C14954"/>
          <cell r="D14954">
            <v>37.17</v>
          </cell>
          <cell r="E14954">
            <v>37.17</v>
          </cell>
        </row>
        <row r="14955">
          <cell r="A14955" t="str">
            <v>828034033</v>
          </cell>
          <cell r="B14955" t="str">
            <v xml:space="preserve">MAGAZINARM 1100 EDELSTAHL KPL. VORGEBOGEN FÜR </v>
          </cell>
          <cell r="C14955"/>
          <cell r="D14955">
            <v>39.130000000000003</v>
          </cell>
          <cell r="E14955">
            <v>39.130000000000003</v>
          </cell>
        </row>
        <row r="14956">
          <cell r="A14956" t="str">
            <v>828035011</v>
          </cell>
          <cell r="B14956" t="str">
            <v>ABHÄNGEROHR KURZ F. MAGAZINARM</v>
          </cell>
          <cell r="C14956">
            <v>0</v>
          </cell>
          <cell r="D14956">
            <v>10.79</v>
          </cell>
          <cell r="E14956">
            <v>10.79</v>
          </cell>
        </row>
        <row r="14957">
          <cell r="A14957" t="str">
            <v>828035012</v>
          </cell>
          <cell r="B14957" t="str">
            <v>ABHÄNGEROHR LANG FÜR MAGAZINARM KPL.</v>
          </cell>
          <cell r="C14957">
            <v>7.5</v>
          </cell>
          <cell r="D14957">
            <v>84.907700000000006</v>
          </cell>
          <cell r="E14957">
            <v>92.407700000000006</v>
          </cell>
        </row>
        <row r="14958">
          <cell r="A14958" t="str">
            <v>828035013</v>
          </cell>
          <cell r="B14958" t="str">
            <v>ABHÄNGEROHR KURZ FÜR MAGAZINARM KPL.</v>
          </cell>
          <cell r="C14958">
            <v>1</v>
          </cell>
          <cell r="D14958">
            <v>27.137599999999999</v>
          </cell>
          <cell r="E14958">
            <v>28.137599999999999</v>
          </cell>
        </row>
        <row r="14959">
          <cell r="A14959" t="str">
            <v>828035022</v>
          </cell>
          <cell r="B14959" t="str">
            <v>MAGAZINARM 1100 - EDELSTAHL-ACHTUNG ARTIKELTEXT</v>
          </cell>
          <cell r="C14959">
            <v>0</v>
          </cell>
          <cell r="D14959">
            <v>6.44</v>
          </cell>
          <cell r="E14959">
            <v>6.44</v>
          </cell>
        </row>
        <row r="14960">
          <cell r="A14960" t="str">
            <v>828035028</v>
          </cell>
          <cell r="B14960" t="str">
            <v>MAGAZINARM 1800 - VERNICKELT -OHNE MUFFE UND</v>
          </cell>
          <cell r="C14960">
            <v>0</v>
          </cell>
          <cell r="D14960">
            <v>8.7899999999999991</v>
          </cell>
          <cell r="E14960">
            <v>8.7899999999999991</v>
          </cell>
        </row>
        <row r="14961">
          <cell r="A14961" t="str">
            <v>828035038</v>
          </cell>
          <cell r="B14961" t="str">
            <v>MAGAZINARM 1800 KPL. VERNICKELT (OHNE ABHÄNGUNG)</v>
          </cell>
          <cell r="C14961">
            <v>15</v>
          </cell>
          <cell r="D14961">
            <v>14.18</v>
          </cell>
          <cell r="E14961">
            <v>29.18</v>
          </cell>
        </row>
        <row r="14962">
          <cell r="A14962" t="str">
            <v>828035047</v>
          </cell>
          <cell r="B14962" t="str">
            <v>ABHÄNGEROHR LANG F. MAGAZINARM</v>
          </cell>
          <cell r="C14962">
            <v>0</v>
          </cell>
          <cell r="D14962">
            <v>39</v>
          </cell>
          <cell r="E14962">
            <v>39</v>
          </cell>
        </row>
        <row r="14963">
          <cell r="A14963" t="str">
            <v>828035048</v>
          </cell>
          <cell r="B14963" t="str">
            <v>BODENMUFFE F. ABHÄNGEROHR MAGAZINARM</v>
          </cell>
          <cell r="C14963">
            <v>0</v>
          </cell>
          <cell r="D14963">
            <v>29.8</v>
          </cell>
          <cell r="E14963">
            <v>29.8</v>
          </cell>
        </row>
        <row r="14964">
          <cell r="A14964" t="str">
            <v>828035051</v>
          </cell>
          <cell r="B14964" t="str">
            <v>HALTER - MAGAZINARM VERSTELLB.</v>
          </cell>
          <cell r="C14964"/>
          <cell r="D14964">
            <v>13.24</v>
          </cell>
          <cell r="E14964">
            <v>13.24</v>
          </cell>
        </row>
        <row r="14965">
          <cell r="A14965" t="str">
            <v>828035055</v>
          </cell>
          <cell r="B14965" t="str">
            <v>MAGAZINARM 1800 VERSTELLBAR</v>
          </cell>
          <cell r="C14965"/>
          <cell r="D14965">
            <v>18.149999999999999</v>
          </cell>
          <cell r="E14965">
            <v>18.149999999999999</v>
          </cell>
        </row>
        <row r="14966">
          <cell r="A14966" t="str">
            <v>828035059</v>
          </cell>
          <cell r="B14966" t="str">
            <v>MAGAZINARM 1800 - EDELSTAHL - OHNE MUFFE UND</v>
          </cell>
          <cell r="C14966"/>
          <cell r="D14966">
            <v>23.11</v>
          </cell>
          <cell r="E14966">
            <v>23.11</v>
          </cell>
        </row>
        <row r="14967">
          <cell r="A14967" t="str">
            <v>828035062</v>
          </cell>
          <cell r="B14967" t="str">
            <v>MAGAZINARM 1800 KPL. EDELSTAHL (OHNE ABHÄNGUNG)</v>
          </cell>
          <cell r="C14967"/>
          <cell r="D14967">
            <v>28.5</v>
          </cell>
          <cell r="E14967">
            <v>28.5</v>
          </cell>
        </row>
        <row r="14968">
          <cell r="A14968" t="str">
            <v>828036001</v>
          </cell>
          <cell r="B14968" t="str">
            <v>GRUNDPLATTE F. BODENMUFFE</v>
          </cell>
          <cell r="C14968"/>
          <cell r="D14968"/>
          <cell r="E14968"/>
        </row>
        <row r="14969">
          <cell r="A14969" t="str">
            <v>828036004</v>
          </cell>
          <cell r="B14969" t="str">
            <v>ROHR LANG F. NÄHPLATZABLAGE</v>
          </cell>
          <cell r="C14969"/>
          <cell r="D14969">
            <v>7.67</v>
          </cell>
          <cell r="E14969">
            <v>7.67</v>
          </cell>
        </row>
        <row r="14970">
          <cell r="A14970" t="str">
            <v>828036005</v>
          </cell>
          <cell r="B14970" t="str">
            <v>ROHR KURZ F. NÄHPLATZABLAGE</v>
          </cell>
          <cell r="C14970"/>
          <cell r="D14970">
            <v>6.14</v>
          </cell>
          <cell r="E14970">
            <v>6.14</v>
          </cell>
        </row>
        <row r="14971">
          <cell r="A14971" t="str">
            <v>828036006</v>
          </cell>
          <cell r="B14971" t="str">
            <v>ABLAGE GEBOGEN F. NÄHPLATZABLAGE</v>
          </cell>
          <cell r="C14971"/>
          <cell r="D14971">
            <v>9.1999999999999993</v>
          </cell>
          <cell r="E14971">
            <v>9.1999999999999993</v>
          </cell>
        </row>
        <row r="14972">
          <cell r="A14972" t="str">
            <v>828036007</v>
          </cell>
          <cell r="B14972" t="str">
            <v>MUFFENROHR 1 FÜR KLEMMUFFE FÜR MAGAZINARM</v>
          </cell>
          <cell r="C14972"/>
          <cell r="D14972">
            <v>0.01</v>
          </cell>
          <cell r="E14972">
            <v>0.01</v>
          </cell>
        </row>
        <row r="14973">
          <cell r="A14973" t="str">
            <v>828036008</v>
          </cell>
          <cell r="B14973" t="str">
            <v>MUFFENROHR 2 FÜR KLEMMUFFE FÜR MAGAZINARM</v>
          </cell>
          <cell r="C14973"/>
          <cell r="D14973">
            <v>0.01</v>
          </cell>
          <cell r="E14973">
            <v>0.01</v>
          </cell>
        </row>
        <row r="14974">
          <cell r="A14974" t="str">
            <v>828036009</v>
          </cell>
          <cell r="B14974" t="str">
            <v>FÜHRUNGSSTANGE UNTEN F. STABILISIERUNG</v>
          </cell>
          <cell r="C14974"/>
          <cell r="D14974">
            <v>21.47</v>
          </cell>
          <cell r="E14974">
            <v>21.47</v>
          </cell>
        </row>
        <row r="14975">
          <cell r="A14975" t="str">
            <v>828036010</v>
          </cell>
          <cell r="B14975" t="str">
            <v>FÜHRUNGSSTANGE OBEN F. STABILISIERUNG</v>
          </cell>
          <cell r="C14975"/>
          <cell r="D14975">
            <v>21.47</v>
          </cell>
          <cell r="E14975">
            <v>21.47</v>
          </cell>
        </row>
        <row r="14976">
          <cell r="A14976" t="str">
            <v>828036011</v>
          </cell>
          <cell r="B14976" t="str">
            <v>KLEMMHALTER LINKS F. STABILISIERUNG</v>
          </cell>
          <cell r="C14976"/>
          <cell r="D14976">
            <v>12.71</v>
          </cell>
          <cell r="E14976">
            <v>12.71</v>
          </cell>
        </row>
        <row r="14977">
          <cell r="A14977" t="str">
            <v>828036012</v>
          </cell>
          <cell r="B14977" t="str">
            <v>KLEMMHALTER RECHTS F. STABILISIERUNG</v>
          </cell>
          <cell r="C14977"/>
          <cell r="D14977">
            <v>8.8699999999999992</v>
          </cell>
          <cell r="E14977">
            <v>8.8699999999999992</v>
          </cell>
        </row>
        <row r="14978">
          <cell r="A14978" t="str">
            <v>828036013</v>
          </cell>
          <cell r="B14978" t="str">
            <v>HALTESTANGE RECHTS F. STABILISIERUNG</v>
          </cell>
          <cell r="C14978"/>
          <cell r="D14978">
            <v>10.74</v>
          </cell>
          <cell r="E14978">
            <v>10.74</v>
          </cell>
        </row>
        <row r="14979">
          <cell r="A14979" t="str">
            <v>828036014</v>
          </cell>
          <cell r="B14979" t="str">
            <v>HALTESTANGE LINKS F. STABILISIERUNG</v>
          </cell>
          <cell r="C14979"/>
          <cell r="D14979">
            <v>8.69</v>
          </cell>
          <cell r="E14979">
            <v>8.69</v>
          </cell>
        </row>
        <row r="14980">
          <cell r="A14980" t="str">
            <v>828037001</v>
          </cell>
          <cell r="B14980" t="str">
            <v>STECKZAPFEN M 10 (CA. 68LG.) Edelstahl</v>
          </cell>
          <cell r="C14980">
            <v>0</v>
          </cell>
          <cell r="D14980">
            <v>3.27</v>
          </cell>
          <cell r="E14980">
            <v>3.27</v>
          </cell>
        </row>
        <row r="14981">
          <cell r="A14981" t="str">
            <v>828037015</v>
          </cell>
          <cell r="B14981" t="str">
            <v>KLEMMUFFE FÜR MAGAZINARM</v>
          </cell>
          <cell r="C14981">
            <v>0</v>
          </cell>
          <cell r="D14981">
            <v>13.5</v>
          </cell>
          <cell r="E14981">
            <v>13.5</v>
          </cell>
        </row>
        <row r="14982">
          <cell r="A14982" t="str">
            <v>828037016</v>
          </cell>
          <cell r="B14982" t="str">
            <v>BÜGELTEIL M. ANSCHWEISSPLATTE F. ROHRKLAMMER 1"</v>
          </cell>
          <cell r="C14982">
            <v>0</v>
          </cell>
          <cell r="D14982">
            <v>2.62</v>
          </cell>
          <cell r="E14982">
            <v>2.62</v>
          </cell>
        </row>
        <row r="14983">
          <cell r="A14983" t="str">
            <v>828046001</v>
          </cell>
          <cell r="B14983" t="str">
            <v>SCHUTZKAPPE TRANSPORTSICHERUNG AP 110</v>
          </cell>
          <cell r="C14983">
            <v>0</v>
          </cell>
          <cell r="D14983">
            <v>0.45</v>
          </cell>
          <cell r="E14983">
            <v>0.45</v>
          </cell>
        </row>
        <row r="14984">
          <cell r="A14984" t="str">
            <v>828046002</v>
          </cell>
          <cell r="B14984" t="str">
            <v>TRANSPORTSICHERUNG AP  110</v>
          </cell>
          <cell r="C14984">
            <v>0</v>
          </cell>
          <cell r="D14984">
            <v>0.37825847023825715</v>
          </cell>
          <cell r="E14984">
            <v>0.37825847023825715</v>
          </cell>
        </row>
        <row r="14985">
          <cell r="A14985" t="str">
            <v>828046003</v>
          </cell>
          <cell r="B14985" t="str">
            <v>ABSTANDHALTER FÜR OMNIWEICHEN-TRANSPORT</v>
          </cell>
          <cell r="C14985">
            <v>0</v>
          </cell>
          <cell r="D14985">
            <v>2</v>
          </cell>
          <cell r="E14985">
            <v>2</v>
          </cell>
        </row>
        <row r="14986">
          <cell r="A14986" t="str">
            <v>828102010</v>
          </cell>
          <cell r="B14986" t="str">
            <v>STOPPER FÜR SCHRAUBTRÄGER MIT LEITBLECH</v>
          </cell>
          <cell r="C14986"/>
          <cell r="D14986">
            <v>0.49759999999999999</v>
          </cell>
          <cell r="E14986">
            <v>0.49759999999999999</v>
          </cell>
        </row>
        <row r="14987">
          <cell r="A14987" t="str">
            <v>828212003</v>
          </cell>
          <cell r="B14987" t="str">
            <v>KLAMMERÖFFNER, PNEUMATISCH2-, MIT SCHÖNENBERGER</v>
          </cell>
          <cell r="C14987">
            <v>22.5</v>
          </cell>
          <cell r="D14987">
            <v>596.63120000000004</v>
          </cell>
          <cell r="E14987">
            <v>619.13120000000004</v>
          </cell>
        </row>
        <row r="14988">
          <cell r="A14988" t="str">
            <v>828212004</v>
          </cell>
          <cell r="B14988" t="str">
            <v>KLAMMERÖFFNER  PNEUMATISCH FÜR DF-KLEMME</v>
          </cell>
          <cell r="C14988">
            <v>20.5</v>
          </cell>
          <cell r="D14988">
            <v>281.82799999999997</v>
          </cell>
          <cell r="E14988">
            <v>302.32799999999997</v>
          </cell>
        </row>
        <row r="14989">
          <cell r="A14989" t="str">
            <v>828215010</v>
          </cell>
          <cell r="B14989" t="str">
            <v>KLAMMERÖFFNER ALU-SCHUH F. K2-, UND</v>
          </cell>
          <cell r="C14989">
            <v>0</v>
          </cell>
          <cell r="D14989">
            <v>210</v>
          </cell>
          <cell r="E14989">
            <v>210</v>
          </cell>
        </row>
        <row r="14990">
          <cell r="A14990" t="str">
            <v>828215012</v>
          </cell>
          <cell r="B14990" t="str">
            <v>ABHÄNGUNG FÜR PNEUMATISCHEN KLAMMERÖFFNER</v>
          </cell>
          <cell r="C14990">
            <v>0</v>
          </cell>
          <cell r="D14990">
            <v>91</v>
          </cell>
          <cell r="E14990">
            <v>91</v>
          </cell>
        </row>
        <row r="14991">
          <cell r="A14991" t="str">
            <v>828215014</v>
          </cell>
          <cell r="B14991" t="str">
            <v>WINKEL F. PNEUM. KLAMMERÖFFNER (DF KLEMME)</v>
          </cell>
          <cell r="C14991"/>
          <cell r="D14991">
            <v>6.39</v>
          </cell>
          <cell r="E14991">
            <v>6.39</v>
          </cell>
        </row>
        <row r="14992">
          <cell r="A14992" t="str">
            <v>828215015</v>
          </cell>
          <cell r="B14992" t="str">
            <v>BOLZEN F. PNEUM. KLAMMERÖFFNER (DF KLEMME)</v>
          </cell>
          <cell r="C14992"/>
          <cell r="D14992">
            <v>4.45</v>
          </cell>
          <cell r="E14992">
            <v>4.45</v>
          </cell>
        </row>
        <row r="14993">
          <cell r="A14993" t="str">
            <v>828215016</v>
          </cell>
          <cell r="B14993" t="str">
            <v>KLOTZ F. PNEUM. KLAMMERÖFFNER (DF KLEMME)</v>
          </cell>
          <cell r="C14993"/>
          <cell r="D14993">
            <v>10.84</v>
          </cell>
          <cell r="E14993">
            <v>10.84</v>
          </cell>
        </row>
        <row r="14994">
          <cell r="A14994" t="str">
            <v>828215017</v>
          </cell>
          <cell r="B14994" t="str">
            <v>FÜHRUNG F. PNEUM. KLAMMERÖFFNER (DF KLEMME)</v>
          </cell>
          <cell r="C14994"/>
          <cell r="D14994">
            <v>7.31</v>
          </cell>
          <cell r="E14994">
            <v>7.31</v>
          </cell>
        </row>
        <row r="14995">
          <cell r="A14995" t="str">
            <v>828215018</v>
          </cell>
          <cell r="B14995" t="str">
            <v>ROLLENHALTER F. PNEUM. KLAMMERÖFFENER (DF KLEMME)</v>
          </cell>
          <cell r="C14995"/>
          <cell r="D14995">
            <v>4.7</v>
          </cell>
          <cell r="E14995">
            <v>4.7</v>
          </cell>
        </row>
        <row r="14996">
          <cell r="A14996" t="str">
            <v>828215019</v>
          </cell>
          <cell r="B14996" t="str">
            <v>HALTER F. PNEUM. KLAMMERÖFFNER (DF KLEMME)</v>
          </cell>
          <cell r="C14996">
            <v>5</v>
          </cell>
          <cell r="D14996">
            <v>15.14</v>
          </cell>
          <cell r="E14996">
            <v>20.14</v>
          </cell>
        </row>
        <row r="14997">
          <cell r="A14997" t="str">
            <v>828215020</v>
          </cell>
          <cell r="B14997" t="str">
            <v>WINKEL F. PNEUM. KLAMMERÖFFNER (SCHÖNENB. KL.)</v>
          </cell>
          <cell r="C14997">
            <v>0</v>
          </cell>
          <cell r="D14997">
            <v>56</v>
          </cell>
          <cell r="E14997">
            <v>56</v>
          </cell>
        </row>
        <row r="14998">
          <cell r="A14998" t="str">
            <v>828215021</v>
          </cell>
          <cell r="B14998" t="str">
            <v>VERSTELLROHR F. PNEUM. KLAMMERÖFFNER GESCHW.</v>
          </cell>
          <cell r="C14998">
            <v>0</v>
          </cell>
          <cell r="D14998">
            <v>157</v>
          </cell>
          <cell r="E14998">
            <v>157</v>
          </cell>
        </row>
        <row r="14999">
          <cell r="A14999" t="str">
            <v>828216001</v>
          </cell>
          <cell r="B14999" t="str">
            <v>BEFESTIGUNGSPLATTE F. VERSTELLROHR KLAMMERÖFFNER</v>
          </cell>
          <cell r="C14999"/>
          <cell r="D14999"/>
          <cell r="E14999"/>
        </row>
        <row r="15000">
          <cell r="A15000" t="str">
            <v>828216002</v>
          </cell>
          <cell r="B15000" t="str">
            <v>ANSCHLUSSWINKEL F. VERSTELLROHR KLAMMERÖFFNER</v>
          </cell>
          <cell r="C15000"/>
          <cell r="D15000"/>
          <cell r="E15000"/>
        </row>
        <row r="15001">
          <cell r="A15001" t="str">
            <v>828216003</v>
          </cell>
          <cell r="B15001" t="str">
            <v>VERSTELLROHR F. KLAMMERÖFFNER</v>
          </cell>
          <cell r="C15001"/>
          <cell r="D15001"/>
          <cell r="E15001"/>
        </row>
        <row r="15002">
          <cell r="A15002" t="str">
            <v>828216004</v>
          </cell>
          <cell r="B15002" t="str">
            <v>KLEMMROHR F. ABHÄNGUNG PNEUM. KLAMMERÖFFNER</v>
          </cell>
          <cell r="C15002"/>
          <cell r="D15002"/>
          <cell r="E15002"/>
        </row>
        <row r="15003">
          <cell r="A15003" t="str">
            <v>828216005</v>
          </cell>
          <cell r="B15003" t="str">
            <v>ABHÄNGEROHR F. PNEUM. KLAMMERÖFFNER</v>
          </cell>
          <cell r="C15003"/>
          <cell r="D15003"/>
          <cell r="E15003"/>
        </row>
        <row r="15004">
          <cell r="A15004" t="str">
            <v>828216007</v>
          </cell>
          <cell r="B15004" t="str">
            <v>ABHÄNGUNGSROHR F. HALTER F. PNEUMAT. KLAMMERÖFF.</v>
          </cell>
          <cell r="C15004"/>
          <cell r="D15004">
            <v>6.14</v>
          </cell>
          <cell r="E15004">
            <v>6.14</v>
          </cell>
        </row>
        <row r="15005">
          <cell r="A15005" t="str">
            <v>828216008</v>
          </cell>
          <cell r="B15005" t="str">
            <v>BIEGEPLATTE F. HALTER F. PNEUMMAT. KLAMMERÖFF.</v>
          </cell>
          <cell r="C15005"/>
          <cell r="D15005">
            <v>6.19</v>
          </cell>
          <cell r="E15005">
            <v>6.19</v>
          </cell>
        </row>
        <row r="15006">
          <cell r="A15006" t="str">
            <v>828216009</v>
          </cell>
          <cell r="B15006" t="str">
            <v>AUFLAGEBLECH F. HALTER F. PNEUMAT. KLAMMERÖFF.</v>
          </cell>
          <cell r="C15006"/>
          <cell r="D15006">
            <v>2.81</v>
          </cell>
          <cell r="E15006">
            <v>2.81</v>
          </cell>
        </row>
        <row r="15007">
          <cell r="A15007" t="str">
            <v>828302001</v>
          </cell>
          <cell r="B15007" t="str">
            <v>Tischwagen Ameise, waagerechter Bügel, 2 Etagen</v>
          </cell>
          <cell r="C15007">
            <v>0</v>
          </cell>
          <cell r="D15007">
            <v>0</v>
          </cell>
          <cell r="E15007">
            <v>0</v>
          </cell>
        </row>
        <row r="15008">
          <cell r="A15008" t="str">
            <v>828492014</v>
          </cell>
          <cell r="B15008" t="str">
            <v>EINHÄNGEBÜGEL MIT ABLAGE L=850 M LANG</v>
          </cell>
          <cell r="C15008">
            <v>7.5</v>
          </cell>
          <cell r="D15008">
            <v>18.9254</v>
          </cell>
          <cell r="E15008">
            <v>26.4254</v>
          </cell>
        </row>
        <row r="15009">
          <cell r="A15009" t="str">
            <v>828492019</v>
          </cell>
          <cell r="B15009" t="str">
            <v>EB 850/600 EINHÄNGEBÜGEL 2-ET. KPL. NUR NOCH FÜR</v>
          </cell>
          <cell r="C15009">
            <v>0</v>
          </cell>
          <cell r="D15009">
            <v>3.54</v>
          </cell>
          <cell r="E15009">
            <v>3.54</v>
          </cell>
        </row>
        <row r="15010">
          <cell r="A15010" t="str">
            <v>828492020</v>
          </cell>
          <cell r="B15010" t="str">
            <v>EINHÄNGEBÜGEL LAGER, GRAU ET --&gt; 826006607</v>
          </cell>
          <cell r="C15010">
            <v>0</v>
          </cell>
          <cell r="D15010">
            <v>0.61</v>
          </cell>
          <cell r="E15010">
            <v>0.61</v>
          </cell>
        </row>
        <row r="15011">
          <cell r="A15011" t="str">
            <v>828492022</v>
          </cell>
          <cell r="B15011" t="str">
            <v>GÜRTELHAKEN 36 CM</v>
          </cell>
          <cell r="C15011">
            <v>0</v>
          </cell>
          <cell r="D15011">
            <v>4.9610000000000003</v>
          </cell>
          <cell r="E15011">
            <v>4.9610000000000003</v>
          </cell>
        </row>
        <row r="15012">
          <cell r="A15012" t="str">
            <v>828492027</v>
          </cell>
          <cell r="B15012" t="str">
            <v>KLEIDERBÜGELHAKEN MIT ÖSE</v>
          </cell>
          <cell r="C15012">
            <v>0</v>
          </cell>
          <cell r="D15012">
            <v>0.34260000000000002</v>
          </cell>
          <cell r="E15012">
            <v>0.34260000000000002</v>
          </cell>
        </row>
        <row r="15013">
          <cell r="A15013" t="str">
            <v>828492040</v>
          </cell>
          <cell r="B15013" t="str">
            <v xml:space="preserve">EB SO  EINHÄNGEBÜGEL TRAGESTANGE (2 EBENEN) </v>
          </cell>
          <cell r="C15013"/>
          <cell r="D15013">
            <v>4.0999999999999996</v>
          </cell>
          <cell r="E15013">
            <v>4.0999999999999996</v>
          </cell>
        </row>
        <row r="15014">
          <cell r="A15014" t="str">
            <v>828494001</v>
          </cell>
          <cell r="B15014" t="str">
            <v>EINHÄNGEBÜGEL KUNSTSTOFFSCHIENE, BLAU</v>
          </cell>
          <cell r="C15014">
            <v>0</v>
          </cell>
          <cell r="D15014">
            <v>1.38</v>
          </cell>
          <cell r="E15014">
            <v>1.38</v>
          </cell>
        </row>
        <row r="15015">
          <cell r="A15015" t="str">
            <v>828494002</v>
          </cell>
          <cell r="B15015" t="str">
            <v>EINHÄNGEBÜGEL TRAGESTANGEN</v>
          </cell>
          <cell r="C15015">
            <v>0</v>
          </cell>
          <cell r="D15015">
            <v>0.57099999999999995</v>
          </cell>
          <cell r="E15015">
            <v>0.57099999999999995</v>
          </cell>
        </row>
        <row r="15016">
          <cell r="A15016" t="str">
            <v>828494006</v>
          </cell>
          <cell r="B15016" t="str">
            <v>ABLAGEBLECH EB</v>
          </cell>
          <cell r="C15016"/>
          <cell r="D15016">
            <v>12.12</v>
          </cell>
          <cell r="E15016">
            <v>12.12</v>
          </cell>
        </row>
        <row r="15017">
          <cell r="A15017" t="str">
            <v>828502006</v>
          </cell>
          <cell r="B15017" t="str">
            <v>GRÖSSENSCHILD WEISS FÜR LT25/LTE-TROLLEYS</v>
          </cell>
          <cell r="C15017">
            <v>0</v>
          </cell>
          <cell r="D15017">
            <v>0.15</v>
          </cell>
          <cell r="E15017">
            <v>0.15</v>
          </cell>
        </row>
        <row r="15018">
          <cell r="A15018" t="str">
            <v>828502010</v>
          </cell>
          <cell r="B15018" t="str">
            <v>INFO-TAFEL DIN A5 STECKBAR KPL. --&gt; 821 004 071</v>
          </cell>
          <cell r="C15018">
            <v>0.5</v>
          </cell>
          <cell r="D15018">
            <v>2.3862000000000001</v>
          </cell>
          <cell r="E15018">
            <v>2.8862000000000001</v>
          </cell>
        </row>
        <row r="15019">
          <cell r="A15019" t="str">
            <v>828502011</v>
          </cell>
          <cell r="B15019" t="str">
            <v>INFO-TAFEL STECKBAR DIN A4 KPL.  --&gt; 821 004 071</v>
          </cell>
          <cell r="C15019">
            <v>0.5</v>
          </cell>
          <cell r="D15019">
            <v>2.5861999999999998</v>
          </cell>
          <cell r="E15019">
            <v>3.0861999999999998</v>
          </cell>
        </row>
        <row r="15020">
          <cell r="A15020" t="str">
            <v>828502013</v>
          </cell>
          <cell r="B15020" t="str">
            <v>V-BÜGEL (MASA) FÜR SPULENZUG,2-TEILE= 1 Kompl.Teil</v>
          </cell>
          <cell r="C15020">
            <v>0</v>
          </cell>
          <cell r="D15020">
            <v>2.17</v>
          </cell>
          <cell r="E15020">
            <v>2.17</v>
          </cell>
        </row>
        <row r="15021">
          <cell r="A15021" t="str">
            <v>828502024</v>
          </cell>
          <cell r="B15021" t="str">
            <v>GRÖSSENSCHILD WEISS FÜR LT50</v>
          </cell>
          <cell r="C15021"/>
          <cell r="D15021">
            <v>0.15</v>
          </cell>
          <cell r="E15021">
            <v>0.15</v>
          </cell>
        </row>
        <row r="15022">
          <cell r="A15022" t="str">
            <v>828506002</v>
          </cell>
          <cell r="B15022" t="str">
            <v>MARKIERUNGSREITER F. KLEIDERSTANGE, SCHWARZ</v>
          </cell>
          <cell r="C15022">
            <v>0</v>
          </cell>
          <cell r="D15022">
            <v>0.43</v>
          </cell>
          <cell r="E15022">
            <v>0.43</v>
          </cell>
        </row>
        <row r="15023">
          <cell r="A15023" t="str">
            <v>829412009</v>
          </cell>
          <cell r="B15023" t="str">
            <v>VERBINDUNG GEFÄLLEPROFIL [SP] KPL. - BG</v>
          </cell>
          <cell r="C15023">
            <v>0</v>
          </cell>
          <cell r="D15023">
            <v>2.2684000000000002</v>
          </cell>
          <cell r="E15023">
            <v>2.2684000000000002</v>
          </cell>
        </row>
        <row r="15024">
          <cell r="A15024" t="str">
            <v>829412010</v>
          </cell>
          <cell r="B15024" t="str">
            <v>ABHÄNGUNG AN IPE 220-270 F. SP KPL.</v>
          </cell>
          <cell r="C15024"/>
          <cell r="D15024">
            <v>11.383599999999999</v>
          </cell>
          <cell r="E15024">
            <v>11.383599999999999</v>
          </cell>
        </row>
        <row r="15025">
          <cell r="A15025" t="str">
            <v>829412011</v>
          </cell>
          <cell r="B15025" t="str">
            <v>ABHÄNGUNG AN IPE 140-200 F. SP KPL.</v>
          </cell>
          <cell r="C15025"/>
          <cell r="D15025">
            <v>11.383599999999999</v>
          </cell>
          <cell r="E15025">
            <v>11.383599999999999</v>
          </cell>
        </row>
        <row r="15026">
          <cell r="A15026" t="str">
            <v>829412012</v>
          </cell>
          <cell r="B15026" t="str">
            <v>ABHÄNGUNG AN IPE 80-120 F. SP KPL.</v>
          </cell>
          <cell r="C15026"/>
          <cell r="D15026">
            <v>10.983599999999999</v>
          </cell>
          <cell r="E15026">
            <v>10.983599999999999</v>
          </cell>
        </row>
        <row r="15027">
          <cell r="A15027" t="str">
            <v>829412013</v>
          </cell>
          <cell r="B15027" t="str">
            <v>VERBINDUNG LAUFPROFIL - BG</v>
          </cell>
          <cell r="C15027">
            <v>0</v>
          </cell>
          <cell r="D15027">
            <v>7.0124000000000004</v>
          </cell>
          <cell r="E15027">
            <v>7.0124000000000004</v>
          </cell>
        </row>
        <row r="15028">
          <cell r="A15028" t="str">
            <v>829412015</v>
          </cell>
          <cell r="B15028" t="str">
            <v>HALTER 300 LP  KPL.</v>
          </cell>
          <cell r="C15028"/>
          <cell r="D15028">
            <v>7.8440000000000003</v>
          </cell>
          <cell r="E15028">
            <v>7.8440000000000003</v>
          </cell>
        </row>
        <row r="15029">
          <cell r="A15029" t="str">
            <v>829412016</v>
          </cell>
          <cell r="B15029" t="str">
            <v>HALTER 800 LP KPL.</v>
          </cell>
          <cell r="C15029"/>
          <cell r="D15029">
            <v>11.644</v>
          </cell>
          <cell r="E15029">
            <v>11.644</v>
          </cell>
        </row>
        <row r="15030">
          <cell r="A15030" t="str">
            <v>829412017</v>
          </cell>
          <cell r="B15030" t="str">
            <v>ES-ELEMENT RECHTS</v>
          </cell>
          <cell r="C15030">
            <v>3.25</v>
          </cell>
          <cell r="D15030">
            <v>50.089599999999997</v>
          </cell>
          <cell r="E15030">
            <v>58.839599999999997</v>
          </cell>
        </row>
        <row r="15031">
          <cell r="A15031" t="str">
            <v>829412018</v>
          </cell>
          <cell r="B15031" t="str">
            <v>AS-ELEMENT LINKS</v>
          </cell>
          <cell r="C15031">
            <v>0</v>
          </cell>
          <cell r="D15031">
            <v>13.641089576287055</v>
          </cell>
          <cell r="E15031">
            <v>13.641089576287055</v>
          </cell>
        </row>
        <row r="15032">
          <cell r="A15032" t="str">
            <v>829412020</v>
          </cell>
          <cell r="B15032" t="str">
            <v>AS-ELEMENT RECHTS</v>
          </cell>
          <cell r="C15032">
            <v>0</v>
          </cell>
          <cell r="D15032">
            <v>13.641089576287055</v>
          </cell>
          <cell r="E15032">
            <v>13.641089576287055</v>
          </cell>
        </row>
        <row r="15033">
          <cell r="A15033" t="str">
            <v>829412021</v>
          </cell>
          <cell r="B15033" t="str">
            <v>ES-ELEMENT LINKS</v>
          </cell>
          <cell r="C15033">
            <v>3.25</v>
          </cell>
          <cell r="D15033">
            <v>49.520699999999998</v>
          </cell>
          <cell r="E15033">
            <v>58.270699999999998</v>
          </cell>
        </row>
        <row r="15034">
          <cell r="A15034" t="str">
            <v>829412022</v>
          </cell>
          <cell r="B15034" t="str">
            <v>AS-ELEMENT LINKS KPL.- MIT S_PN</v>
          </cell>
          <cell r="C15034">
            <v>6.5</v>
          </cell>
          <cell r="D15034">
            <v>91.442489576287045</v>
          </cell>
          <cell r="E15034">
            <v>97.942489576287059</v>
          </cell>
        </row>
        <row r="15035">
          <cell r="A15035" t="str">
            <v>829412023</v>
          </cell>
          <cell r="B15035" t="str">
            <v>AS-ELEMENT RECHTS KPL.- MIT S_PN</v>
          </cell>
          <cell r="C15035">
            <v>6.5</v>
          </cell>
          <cell r="D15035">
            <v>91.442489576287045</v>
          </cell>
          <cell r="E15035">
            <v>97.942489576287059</v>
          </cell>
        </row>
        <row r="15036">
          <cell r="A15036" t="str">
            <v>829412031</v>
          </cell>
          <cell r="B15036" t="str">
            <v>WEICHE 800 LINKS R-R</v>
          </cell>
          <cell r="C15036">
            <v>0</v>
          </cell>
          <cell r="D15036">
            <v>306.43</v>
          </cell>
          <cell r="E15036">
            <v>306.43</v>
          </cell>
        </row>
        <row r="15037">
          <cell r="A15037" t="str">
            <v>829412032</v>
          </cell>
          <cell r="B15037" t="str">
            <v>WEICHE 800 RECHTS R-R</v>
          </cell>
          <cell r="C15037">
            <v>0</v>
          </cell>
          <cell r="D15037">
            <v>306.43</v>
          </cell>
          <cell r="E15037">
            <v>306.43</v>
          </cell>
        </row>
        <row r="15038">
          <cell r="A15038" t="str">
            <v>829412033</v>
          </cell>
          <cell r="B15038" t="str">
            <v>WEICHE 800 LINKS R-G</v>
          </cell>
          <cell r="C15038">
            <v>0.05</v>
          </cell>
          <cell r="D15038">
            <v>314.10000000000002</v>
          </cell>
          <cell r="E15038">
            <v>314.14999999999998</v>
          </cell>
        </row>
        <row r="15039">
          <cell r="A15039" t="str">
            <v>829412034</v>
          </cell>
          <cell r="B15039" t="str">
            <v>WEICHE 800 RECHTS R-G</v>
          </cell>
          <cell r="C15039">
            <v>0.05</v>
          </cell>
          <cell r="D15039">
            <v>314.10000000000002</v>
          </cell>
          <cell r="E15039">
            <v>314.14999999999998</v>
          </cell>
        </row>
        <row r="15040">
          <cell r="A15040" t="str">
            <v>829412036</v>
          </cell>
          <cell r="B15040" t="str">
            <v>WEICHE 800 LINKS R-R KPL.- MIT S_PN</v>
          </cell>
          <cell r="C15040">
            <v>7.6</v>
          </cell>
          <cell r="D15040">
            <v>388.8424</v>
          </cell>
          <cell r="E15040">
            <v>396.44240000000002</v>
          </cell>
        </row>
        <row r="15041">
          <cell r="A15041" t="str">
            <v>829412037</v>
          </cell>
          <cell r="B15041" t="str">
            <v>WEICHE 800 RECHTS R-R KPL.- MIT S_PN</v>
          </cell>
          <cell r="C15041">
            <v>7.6</v>
          </cell>
          <cell r="D15041">
            <v>388.8424</v>
          </cell>
          <cell r="E15041">
            <v>396.44240000000002</v>
          </cell>
        </row>
        <row r="15042">
          <cell r="A15042" t="str">
            <v>829412038</v>
          </cell>
          <cell r="B15042" t="str">
            <v>WEICHE 800 LINKS R-G KPL.- MIT S_PN</v>
          </cell>
          <cell r="C15042">
            <v>7.6</v>
          </cell>
          <cell r="D15042">
            <v>401.11778684650977</v>
          </cell>
          <cell r="E15042">
            <v>408.71778684650974</v>
          </cell>
        </row>
        <row r="15043">
          <cell r="A15043" t="str">
            <v>829412039</v>
          </cell>
          <cell r="B15043" t="str">
            <v>WEICHE 800 RECHTS R-G KPL.- MIT S_PN</v>
          </cell>
          <cell r="C15043">
            <v>7.6</v>
          </cell>
          <cell r="D15043">
            <v>401.11778684650977</v>
          </cell>
          <cell r="E15043">
            <v>408.71778684650974</v>
          </cell>
        </row>
        <row r="15044">
          <cell r="A15044" t="str">
            <v>829412050</v>
          </cell>
          <cell r="B15044" t="str">
            <v>ES-ELEMENT RECHTS 30° M. LP LINKS KPL.</v>
          </cell>
          <cell r="C15044">
            <v>37.083333333333336</v>
          </cell>
          <cell r="D15044">
            <v>114.41730364430583</v>
          </cell>
          <cell r="E15044">
            <v>159.41730364430583</v>
          </cell>
        </row>
        <row r="15045">
          <cell r="A15045" t="str">
            <v>829412051</v>
          </cell>
          <cell r="B15045" t="str">
            <v>ES-ELEMENT LINKS 30° M. LP RECHTS KPL.</v>
          </cell>
          <cell r="C15045">
            <v>37.083333333333336</v>
          </cell>
          <cell r="D15045">
            <v>114.31530364430584</v>
          </cell>
          <cell r="E15045">
            <v>159.31530364430583</v>
          </cell>
        </row>
        <row r="15046">
          <cell r="A15046" t="str">
            <v>829412052</v>
          </cell>
          <cell r="B15046" t="str">
            <v>AS-ELEMENT RECHTS 30° M. LP LINKS</v>
          </cell>
          <cell r="C15046">
            <v>67.583333333333329</v>
          </cell>
          <cell r="D15046">
            <v>92.61388703400938</v>
          </cell>
          <cell r="E15046">
            <v>168.53055370067608</v>
          </cell>
        </row>
        <row r="15047">
          <cell r="A15047" t="str">
            <v>829412053</v>
          </cell>
          <cell r="B15047" t="str">
            <v>AS-ELEMENT LINKS 30° M. LP RECHTS</v>
          </cell>
          <cell r="C15047">
            <v>67.583333333333329</v>
          </cell>
          <cell r="D15047">
            <v>91.831487034009385</v>
          </cell>
          <cell r="E15047">
            <v>167.74815370067606</v>
          </cell>
        </row>
        <row r="15048">
          <cell r="A15048" t="str">
            <v>829414001</v>
          </cell>
          <cell r="B15048" t="str">
            <v>HALTER TRANSPORTBEREICH PINBAND KPL.</v>
          </cell>
          <cell r="C15048">
            <v>0</v>
          </cell>
          <cell r="D15048">
            <v>6.0795000000000003</v>
          </cell>
          <cell r="E15048">
            <v>6.0795000000000003</v>
          </cell>
        </row>
        <row r="15049">
          <cell r="A15049" t="str">
            <v>829414002</v>
          </cell>
          <cell r="B15049" t="str">
            <v>HALTER STAUBEREICH PINBAND KPL.</v>
          </cell>
          <cell r="C15049"/>
          <cell r="D15049">
            <v>59.118699999999997</v>
          </cell>
          <cell r="E15049">
            <v>59.118699999999997</v>
          </cell>
        </row>
        <row r="15050">
          <cell r="A15050" t="str">
            <v>829414003</v>
          </cell>
          <cell r="B15050" t="str">
            <v>WINKEL ZUR ABHÄNG. AN IPE220-270 INKL. M10 KPL.</v>
          </cell>
          <cell r="C15050"/>
          <cell r="D15050">
            <v>7.8418999999999999</v>
          </cell>
          <cell r="E15050">
            <v>7.8418999999999999</v>
          </cell>
        </row>
        <row r="15051">
          <cell r="A15051" t="str">
            <v>829414004</v>
          </cell>
          <cell r="B15051" t="str">
            <v>WINKEL ZUR ABHÄNG. AN IPE140-200 INKL. M10 KPL.</v>
          </cell>
          <cell r="C15051"/>
          <cell r="D15051">
            <v>4.6119000000000003</v>
          </cell>
          <cell r="E15051">
            <v>4.6119000000000003</v>
          </cell>
        </row>
        <row r="15052">
          <cell r="A15052" t="str">
            <v>829414005</v>
          </cell>
          <cell r="B15052" t="str">
            <v>WINKEL ZUR ABHÄNG. AN IPE80-120 INKL. M10 KPL.</v>
          </cell>
          <cell r="C15052"/>
          <cell r="D15052">
            <v>6.9919000000000002</v>
          </cell>
          <cell r="E15052">
            <v>6.9919000000000002</v>
          </cell>
        </row>
        <row r="15053">
          <cell r="A15053" t="str">
            <v>829414006</v>
          </cell>
          <cell r="B15053" t="str">
            <v>HALTER LP 800 PINBAND EINSEITIG STAUFÄHIG KPL.</v>
          </cell>
          <cell r="C15053"/>
          <cell r="D15053">
            <v>11.644</v>
          </cell>
          <cell r="E15053">
            <v>11.644</v>
          </cell>
        </row>
        <row r="15054">
          <cell r="A15054" t="str">
            <v>829414007</v>
          </cell>
          <cell r="B15054" t="str">
            <v>RAMPE RECHTS FÜR PIN-STAUSTRECKE KPL.</v>
          </cell>
          <cell r="C15054"/>
          <cell r="D15054">
            <v>182.7012</v>
          </cell>
          <cell r="E15054">
            <v>182.7012</v>
          </cell>
        </row>
        <row r="15055">
          <cell r="A15055" t="str">
            <v>829414008</v>
          </cell>
          <cell r="B15055" t="str">
            <v>RAMPE LINKS FÜR PIN-STAUSTRECKE KPL.</v>
          </cell>
          <cell r="C15055"/>
          <cell r="D15055">
            <v>114.85120000000001</v>
          </cell>
          <cell r="E15055">
            <v>114.85120000000001</v>
          </cell>
        </row>
        <row r="15056">
          <cell r="A15056" t="str">
            <v>829414010</v>
          </cell>
          <cell r="B15056" t="str">
            <v>VENTILHALTER AN TRÄGERPROFIL KPL.</v>
          </cell>
          <cell r="C15056"/>
          <cell r="D15056">
            <v>7.3074000000000003</v>
          </cell>
          <cell r="E15056">
            <v>7.3074000000000003</v>
          </cell>
        </row>
        <row r="15057">
          <cell r="A15057" t="str">
            <v>829414011</v>
          </cell>
          <cell r="B15057" t="str">
            <v>ES-HALTER AN TRÄGERPROFIL KPL.</v>
          </cell>
          <cell r="C15057"/>
          <cell r="D15057">
            <v>15.659599999999999</v>
          </cell>
          <cell r="E15057">
            <v>15.659599999999999</v>
          </cell>
        </row>
        <row r="15058">
          <cell r="A15058" t="str">
            <v>829414012</v>
          </cell>
          <cell r="B15058" t="str">
            <v>AS-HALTER AN TRÄGERPROFIL KPL.</v>
          </cell>
          <cell r="C15058"/>
          <cell r="D15058">
            <v>9.7644000000000002</v>
          </cell>
          <cell r="E15058">
            <v>9.7644000000000002</v>
          </cell>
        </row>
        <row r="15059">
          <cell r="A15059" t="str">
            <v>829414013</v>
          </cell>
          <cell r="B15059" t="str">
            <v>NIEDERHALTER KURZ KPL.</v>
          </cell>
          <cell r="C15059">
            <v>0</v>
          </cell>
          <cell r="D15059">
            <v>0.77159999999999995</v>
          </cell>
          <cell r="E15059">
            <v>0.77159999999999995</v>
          </cell>
        </row>
        <row r="15060">
          <cell r="A15060" t="str">
            <v>829414014</v>
          </cell>
          <cell r="B15060" t="str">
            <v>NIEDERHALTER LANG KPL.</v>
          </cell>
          <cell r="C15060">
            <v>0</v>
          </cell>
          <cell r="D15060">
            <v>0.92</v>
          </cell>
          <cell r="E15060">
            <v>0.92</v>
          </cell>
        </row>
        <row r="15061">
          <cell r="A15061" t="str">
            <v>829414016</v>
          </cell>
          <cell r="B15061" t="str">
            <v>LP-BRÜCKENVERBINDUNG KPL.</v>
          </cell>
          <cell r="C15061"/>
          <cell r="D15061">
            <v>32.122399999999999</v>
          </cell>
          <cell r="E15061">
            <v>32.122399999999999</v>
          </cell>
        </row>
        <row r="15062">
          <cell r="A15062" t="str">
            <v>829414200</v>
          </cell>
          <cell r="B15062" t="str">
            <v>VERBINDUNG SP-LP KPL.</v>
          </cell>
          <cell r="C15062"/>
          <cell r="D15062">
            <v>67.164100000000005</v>
          </cell>
          <cell r="E15062">
            <v>67.164100000000005</v>
          </cell>
        </row>
        <row r="15063">
          <cell r="A15063" t="str">
            <v>829414230</v>
          </cell>
          <cell r="B15063" t="str">
            <v>ABHÄNGEBLECH FÜR SP AN DRT KPL. MIT SPANNSTIFT</v>
          </cell>
          <cell r="C15063"/>
          <cell r="D15063">
            <v>8.2240000000000002</v>
          </cell>
          <cell r="E15063">
            <v>8.2240000000000002</v>
          </cell>
        </row>
        <row r="15064">
          <cell r="A15064" t="str">
            <v>829414231</v>
          </cell>
          <cell r="B15064" t="str">
            <v>ABHÄNGEBLECH FÜR SP AN DRT MIT BOHRSCHRAUBE - BG</v>
          </cell>
          <cell r="C15064">
            <v>0</v>
          </cell>
          <cell r="D15064">
            <v>49.244170461006362</v>
          </cell>
          <cell r="E15064">
            <v>49.244170461006362</v>
          </cell>
        </row>
        <row r="15065">
          <cell r="A15065" t="str">
            <v>829414300</v>
          </cell>
          <cell r="B15065" t="str">
            <v>LP ENDSTÜCK LINKS KPL.</v>
          </cell>
          <cell r="C15065"/>
          <cell r="D15065">
            <v>0.19919999999999999</v>
          </cell>
          <cell r="E15065">
            <v>0.19919999999999999</v>
          </cell>
        </row>
        <row r="15066">
          <cell r="A15066" t="str">
            <v>829414301</v>
          </cell>
          <cell r="B15066" t="str">
            <v>LP ENDSTÜCK RECHTS KPL.</v>
          </cell>
          <cell r="C15066"/>
          <cell r="D15066">
            <v>0.19919999999999999</v>
          </cell>
          <cell r="E15066">
            <v>0.19919999999999999</v>
          </cell>
        </row>
        <row r="15067">
          <cell r="A15067" t="str">
            <v>829414302</v>
          </cell>
          <cell r="B15067" t="str">
            <v>LP RAMPE LINKS KPL.</v>
          </cell>
          <cell r="C15067"/>
          <cell r="D15067">
            <v>1.9446000000000001</v>
          </cell>
          <cell r="E15067">
            <v>1.9446000000000001</v>
          </cell>
        </row>
        <row r="15068">
          <cell r="A15068" t="str">
            <v>829414303</v>
          </cell>
          <cell r="B15068" t="str">
            <v>LP RAMPE RECHTS KPL.</v>
          </cell>
          <cell r="C15068"/>
          <cell r="D15068">
            <v>1.9446000000000001</v>
          </cell>
          <cell r="E15068">
            <v>1.9446000000000001</v>
          </cell>
        </row>
        <row r="15069">
          <cell r="A15069" t="str">
            <v>829414304</v>
          </cell>
          <cell r="B15069" t="str">
            <v>LP ENDSTÜCK M. RAMPE LI KPL.</v>
          </cell>
          <cell r="C15069"/>
          <cell r="D15069">
            <v>0.19919999999999999</v>
          </cell>
          <cell r="E15069">
            <v>0.19919999999999999</v>
          </cell>
        </row>
        <row r="15070">
          <cell r="A15070" t="str">
            <v>829414305</v>
          </cell>
          <cell r="B15070" t="str">
            <v>LP ENDSTÜCK M. RAMPE RE KPL.</v>
          </cell>
          <cell r="C15070"/>
          <cell r="D15070">
            <v>0.19919999999999999</v>
          </cell>
          <cell r="E15070">
            <v>0.19919999999999999</v>
          </cell>
        </row>
        <row r="15071">
          <cell r="A15071" t="str">
            <v>829414306</v>
          </cell>
          <cell r="B15071" t="str">
            <v>LP ENDSTÜCK LI M. WEICHENBEARB. KPL.</v>
          </cell>
          <cell r="C15071"/>
          <cell r="D15071"/>
          <cell r="E15071"/>
        </row>
        <row r="15072">
          <cell r="A15072" t="str">
            <v>829414307</v>
          </cell>
          <cell r="B15072" t="str">
            <v>LP ENDSTÜCK RE M. WEICHENBEARB. KPL.</v>
          </cell>
          <cell r="C15072"/>
          <cell r="D15072"/>
          <cell r="E15072"/>
        </row>
        <row r="15073">
          <cell r="A15073" t="str">
            <v>829414308</v>
          </cell>
          <cell r="B15073" t="str">
            <v>LP ENDSTÜCK M. RAMPE LI M. WEICHENBEARB. KPL.</v>
          </cell>
          <cell r="C15073"/>
          <cell r="D15073"/>
          <cell r="E15073"/>
        </row>
        <row r="15074">
          <cell r="A15074" t="str">
            <v>829414309</v>
          </cell>
          <cell r="B15074" t="str">
            <v>LP ENDSTÜCK M. RAMPE RE M. WEICHENBEARB. KPL.</v>
          </cell>
          <cell r="C15074"/>
          <cell r="D15074"/>
          <cell r="E15074"/>
        </row>
        <row r="15075">
          <cell r="A15075" t="str">
            <v>829414311</v>
          </cell>
          <cell r="B15075" t="str">
            <v>BT-FÜHRUNG GERADE - ANBAU TRÄGERPROFIL</v>
          </cell>
          <cell r="C15075"/>
          <cell r="D15075">
            <v>39.9328</v>
          </cell>
          <cell r="E15075">
            <v>39.9328</v>
          </cell>
        </row>
        <row r="15076">
          <cell r="A15076" t="str">
            <v>829414312</v>
          </cell>
          <cell r="B15076" t="str">
            <v>BT-FÜHRUNG GERADE - ANBAU LP</v>
          </cell>
          <cell r="C15076"/>
          <cell r="D15076">
            <v>43.692399999999999</v>
          </cell>
          <cell r="E15076">
            <v>43.692399999999999</v>
          </cell>
        </row>
        <row r="15077">
          <cell r="A15077" t="str">
            <v>829414313</v>
          </cell>
          <cell r="B15077" t="str">
            <v>MT-FÜHRUNG GERADE - DURCH SEPARATOR</v>
          </cell>
          <cell r="C15077"/>
          <cell r="D15077">
            <v>94.176000000000002</v>
          </cell>
          <cell r="E15077">
            <v>94.176000000000002</v>
          </cell>
        </row>
        <row r="15078">
          <cell r="A15078" t="str">
            <v>829414314</v>
          </cell>
          <cell r="B15078" t="str">
            <v>MT-FÜHRUNG GERADE - ANBAU BE-/ENTLADUNG MANUELL</v>
          </cell>
          <cell r="C15078"/>
          <cell r="D15078">
            <v>50.371099999999998</v>
          </cell>
          <cell r="E15078">
            <v>50.371099999999998</v>
          </cell>
        </row>
        <row r="15079">
          <cell r="A15079" t="str">
            <v>829414315</v>
          </cell>
          <cell r="B15079" t="str">
            <v>HALTER FÜR FÜHRUNG GERADE AMLP KPL.</v>
          </cell>
          <cell r="C15079"/>
          <cell r="D15079">
            <v>19.036999999999999</v>
          </cell>
          <cell r="E15079">
            <v>19.036999999999999</v>
          </cell>
        </row>
        <row r="15080">
          <cell r="A15080" t="str">
            <v>829416015</v>
          </cell>
          <cell r="B15080" t="str">
            <v>ES-EINWEISER LINKS</v>
          </cell>
          <cell r="C15080">
            <v>0</v>
          </cell>
          <cell r="D15080">
            <v>1.39</v>
          </cell>
          <cell r="E15080">
            <v>1.39</v>
          </cell>
        </row>
        <row r="15081">
          <cell r="A15081" t="str">
            <v>829416030</v>
          </cell>
          <cell r="B15081" t="str">
            <v>LAUFPROFIL LP 87X32</v>
          </cell>
          <cell r="C15081">
            <v>0</v>
          </cell>
          <cell r="D15081">
            <v>10.49</v>
          </cell>
          <cell r="E15081">
            <v>10.49</v>
          </cell>
        </row>
        <row r="15082">
          <cell r="A15082" t="str">
            <v>829416031</v>
          </cell>
          <cell r="B15082" t="str">
            <v>STAUSTRECKE SP 73X100 - ELOXIERT</v>
          </cell>
          <cell r="C15082">
            <v>0</v>
          </cell>
          <cell r="D15082">
            <v>11.6</v>
          </cell>
          <cell r="E15082">
            <v>11.6</v>
          </cell>
        </row>
        <row r="15083">
          <cell r="A15083" t="str">
            <v>829416032</v>
          </cell>
          <cell r="B15083" t="str">
            <v>TRÄGERPROFIL</v>
          </cell>
          <cell r="C15083">
            <v>0</v>
          </cell>
          <cell r="D15083">
            <v>27.9</v>
          </cell>
          <cell r="E15083">
            <v>27.9</v>
          </cell>
        </row>
        <row r="15084">
          <cell r="A15084" t="str">
            <v>829416033</v>
          </cell>
          <cell r="B15084" t="str">
            <v>STAUSTRECKE SP 73X100 - PRESSBLANK</v>
          </cell>
          <cell r="C15084">
            <v>0</v>
          </cell>
          <cell r="D15084">
            <v>9.9</v>
          </cell>
          <cell r="E15084">
            <v>9.9</v>
          </cell>
        </row>
        <row r="15085">
          <cell r="A15085" t="str">
            <v>829416035</v>
          </cell>
          <cell r="B15085" t="str">
            <v>ES-EINWEISER RECHTS</v>
          </cell>
          <cell r="C15085">
            <v>0</v>
          </cell>
          <cell r="D15085">
            <v>1.39</v>
          </cell>
          <cell r="E15085">
            <v>1.39</v>
          </cell>
        </row>
        <row r="15086">
          <cell r="A15086" t="str">
            <v>829416038</v>
          </cell>
          <cell r="B15086" t="str">
            <v>HALTER 300 LP</v>
          </cell>
          <cell r="C15086">
            <v>0</v>
          </cell>
          <cell r="D15086">
            <v>5.65</v>
          </cell>
          <cell r="E15086">
            <v>5.65</v>
          </cell>
        </row>
        <row r="15087">
          <cell r="A15087" t="str">
            <v>829416039</v>
          </cell>
          <cell r="B15087" t="str">
            <v>HALTER 800 LP</v>
          </cell>
          <cell r="C15087">
            <v>0</v>
          </cell>
          <cell r="D15087">
            <v>9.4499999999999993</v>
          </cell>
          <cell r="E15087">
            <v>9.4499999999999993</v>
          </cell>
        </row>
        <row r="15088">
          <cell r="A15088" t="str">
            <v>829416055</v>
          </cell>
          <cell r="B15088" t="str">
            <v>STEGPLATTE F. SEP. "UNGÜLTIG"</v>
          </cell>
          <cell r="C15088">
            <v>0</v>
          </cell>
          <cell r="D15088">
            <v>0.01</v>
          </cell>
          <cell r="E15088">
            <v>0.01</v>
          </cell>
        </row>
        <row r="15089">
          <cell r="A15089" t="str">
            <v>829416061</v>
          </cell>
          <cell r="B15089" t="str">
            <v>VERBINDER SP</v>
          </cell>
          <cell r="C15089">
            <v>0</v>
          </cell>
          <cell r="D15089">
            <v>1.1346153846153846</v>
          </cell>
          <cell r="E15089">
            <v>1.1346153846153846</v>
          </cell>
        </row>
        <row r="15090">
          <cell r="A15090" t="str">
            <v>829416062</v>
          </cell>
          <cell r="B15090" t="str">
            <v>ABHÄNGEBL. AN IPE 220-270 F.SP</v>
          </cell>
          <cell r="C15090">
            <v>0</v>
          </cell>
          <cell r="D15090">
            <v>6.85</v>
          </cell>
          <cell r="E15090">
            <v>6.85</v>
          </cell>
        </row>
        <row r="15091">
          <cell r="A15091" t="str">
            <v>829416063</v>
          </cell>
          <cell r="B15091" t="str">
            <v>ABHÄNGEBL. AN IPE 140-200 F.SP</v>
          </cell>
          <cell r="C15091">
            <v>0</v>
          </cell>
          <cell r="D15091">
            <v>6.85</v>
          </cell>
          <cell r="E15091">
            <v>6.85</v>
          </cell>
        </row>
        <row r="15092">
          <cell r="A15092" t="str">
            <v>829416064</v>
          </cell>
          <cell r="B15092" t="str">
            <v>ABHÄNGEBL. AN IPE 80-120 F. SP</v>
          </cell>
          <cell r="C15092">
            <v>0</v>
          </cell>
          <cell r="D15092">
            <v>6.45</v>
          </cell>
          <cell r="E15092">
            <v>6.45</v>
          </cell>
        </row>
        <row r="15093">
          <cell r="A15093" t="str">
            <v>829416065</v>
          </cell>
          <cell r="B15093" t="str">
            <v>NUTENSTEIN F. SP 829416031</v>
          </cell>
          <cell r="C15093">
            <v>0</v>
          </cell>
          <cell r="D15093">
            <v>1.27</v>
          </cell>
          <cell r="E15093">
            <v>1.27</v>
          </cell>
        </row>
        <row r="15094">
          <cell r="A15094" t="str">
            <v>829416066</v>
          </cell>
          <cell r="B15094" t="str">
            <v>VERBINDER LAUFPROFIL 829416030/829516001</v>
          </cell>
          <cell r="C15094">
            <v>0</v>
          </cell>
          <cell r="D15094">
            <v>4.9000000000000004</v>
          </cell>
          <cell r="E15094">
            <v>4.9000000000000004</v>
          </cell>
        </row>
        <row r="15095">
          <cell r="A15095" t="str">
            <v>829416067</v>
          </cell>
          <cell r="B15095" t="str">
            <v>BOHRUNG F. 1"-ROHR</v>
          </cell>
          <cell r="C15095">
            <v>0</v>
          </cell>
          <cell r="D15095">
            <v>2.74</v>
          </cell>
          <cell r="E15095">
            <v>2.74</v>
          </cell>
        </row>
        <row r="15096">
          <cell r="A15096" t="str">
            <v>829416068</v>
          </cell>
          <cell r="B15096" t="str">
            <v>BOHRUNG F. T-ABHÄNGER</v>
          </cell>
          <cell r="C15096">
            <v>0</v>
          </cell>
          <cell r="D15096">
            <v>0.5</v>
          </cell>
          <cell r="E15096">
            <v>0.5</v>
          </cell>
        </row>
        <row r="15097">
          <cell r="A15097" t="str">
            <v>829416070</v>
          </cell>
          <cell r="B15097" t="str">
            <v>ES-BOGEN RECHTS</v>
          </cell>
          <cell r="C15097">
            <v>0</v>
          </cell>
          <cell r="D15097">
            <v>22</v>
          </cell>
          <cell r="E15097">
            <v>22</v>
          </cell>
        </row>
        <row r="15098">
          <cell r="A15098" t="str">
            <v>829416072</v>
          </cell>
          <cell r="B15098" t="str">
            <v>ES-SCHENKEL RECHTS</v>
          </cell>
          <cell r="C15098">
            <v>0</v>
          </cell>
          <cell r="D15098">
            <v>3.6997985433131872</v>
          </cell>
          <cell r="E15098">
            <v>3.6997985433131872</v>
          </cell>
        </row>
        <row r="15099">
          <cell r="A15099" t="str">
            <v>829416073</v>
          </cell>
          <cell r="B15099" t="str">
            <v>AS-HALTER AM LP</v>
          </cell>
          <cell r="C15099">
            <v>0</v>
          </cell>
          <cell r="D15099">
            <v>2.87</v>
          </cell>
          <cell r="E15099">
            <v>2.87</v>
          </cell>
        </row>
        <row r="15100">
          <cell r="A15100" t="str">
            <v>829416074</v>
          </cell>
          <cell r="B15100" t="str">
            <v>ES-HALTER AM LP--&gt; 829416078</v>
          </cell>
          <cell r="C15100">
            <v>0</v>
          </cell>
          <cell r="D15100">
            <v>3.59</v>
          </cell>
          <cell r="E15100">
            <v>3.59</v>
          </cell>
        </row>
        <row r="15101">
          <cell r="A15101" t="str">
            <v>829416075</v>
          </cell>
          <cell r="B15101" t="str">
            <v>AS-HUBSTÖSSEL</v>
          </cell>
          <cell r="C15101">
            <v>0</v>
          </cell>
          <cell r="D15101">
            <v>4.8</v>
          </cell>
          <cell r="E15101">
            <v>4.8</v>
          </cell>
        </row>
        <row r="15102">
          <cell r="A15102" t="str">
            <v>829416076</v>
          </cell>
          <cell r="B15102" t="str">
            <v>BEARBEITUNG LP FÜR AS</v>
          </cell>
          <cell r="C15102">
            <v>0</v>
          </cell>
          <cell r="D15102">
            <v>0</v>
          </cell>
          <cell r="E15102">
            <v>0</v>
          </cell>
        </row>
        <row r="15103">
          <cell r="A15103" t="str">
            <v>829416077</v>
          </cell>
          <cell r="B15103" t="str">
            <v>ES-SCHENKEL LINKS</v>
          </cell>
          <cell r="C15103">
            <v>0</v>
          </cell>
          <cell r="D15103">
            <v>3.5357894736842104</v>
          </cell>
          <cell r="E15103">
            <v>3.5357894736842104</v>
          </cell>
        </row>
        <row r="15104">
          <cell r="A15104" t="str">
            <v>829416078</v>
          </cell>
          <cell r="B15104" t="str">
            <v>ES-HALTER</v>
          </cell>
          <cell r="C15104">
            <v>0</v>
          </cell>
          <cell r="D15104">
            <v>8.5</v>
          </cell>
          <cell r="E15104">
            <v>8.5</v>
          </cell>
        </row>
        <row r="15105">
          <cell r="A15105" t="str">
            <v>829416079</v>
          </cell>
          <cell r="B15105" t="str">
            <v>ES-EINWEISBOGEN</v>
          </cell>
          <cell r="C15105">
            <v>0</v>
          </cell>
          <cell r="D15105">
            <v>2.3233191780352578</v>
          </cell>
          <cell r="E15105">
            <v>2.3233191780352578</v>
          </cell>
        </row>
        <row r="15106">
          <cell r="A15106" t="str">
            <v>829416080</v>
          </cell>
          <cell r="B15106" t="str">
            <v>AS-BOGEN LINKS</v>
          </cell>
          <cell r="C15106">
            <v>0</v>
          </cell>
          <cell r="D15106">
            <v>12</v>
          </cell>
          <cell r="E15106">
            <v>12</v>
          </cell>
        </row>
        <row r="15107">
          <cell r="A15107" t="str">
            <v>829416089</v>
          </cell>
          <cell r="B15107" t="str">
            <v>ES-BOGEN LINKS</v>
          </cell>
          <cell r="C15107">
            <v>0</v>
          </cell>
          <cell r="D15107">
            <v>22</v>
          </cell>
          <cell r="E15107">
            <v>22</v>
          </cell>
        </row>
        <row r="15108">
          <cell r="A15108" t="str">
            <v>829416090</v>
          </cell>
          <cell r="B15108" t="str">
            <v>AS-BOGEN RECHTS</v>
          </cell>
          <cell r="C15108">
            <v>0</v>
          </cell>
          <cell r="D15108">
            <v>7.8</v>
          </cell>
          <cell r="E15108">
            <v>7.8</v>
          </cell>
        </row>
        <row r="15109">
          <cell r="A15109" t="str">
            <v>829416093</v>
          </cell>
          <cell r="B15109" t="str">
            <v>BOGENVERBINDUNG ES/AS</v>
          </cell>
          <cell r="C15109">
            <v>0</v>
          </cell>
          <cell r="D15109">
            <v>3.11</v>
          </cell>
          <cell r="E15109">
            <v>3.11</v>
          </cell>
        </row>
        <row r="15110">
          <cell r="A15110" t="str">
            <v>829416095</v>
          </cell>
          <cell r="B15110" t="str">
            <v>AS-NIEDERHALTERLEISTE</v>
          </cell>
          <cell r="C15110">
            <v>0</v>
          </cell>
          <cell r="D15110">
            <v>0.72</v>
          </cell>
          <cell r="E15110">
            <v>0.72</v>
          </cell>
        </row>
        <row r="15111">
          <cell r="A15111" t="str">
            <v>829416096</v>
          </cell>
          <cell r="B15111" t="str">
            <v>HALTER LP 800 PINBAND EINSEITIG STAUFÄHIG</v>
          </cell>
          <cell r="C15111">
            <v>0</v>
          </cell>
          <cell r="D15111">
            <v>9.4499999999999993</v>
          </cell>
          <cell r="E15111">
            <v>9.4499999999999993</v>
          </cell>
        </row>
        <row r="15112">
          <cell r="A15112" t="str">
            <v>829416097</v>
          </cell>
          <cell r="B15112" t="str">
            <v>AS-ZYLINDERDISTANZ</v>
          </cell>
          <cell r="C15112">
            <v>0</v>
          </cell>
          <cell r="D15112">
            <v>1.9</v>
          </cell>
          <cell r="E15112">
            <v>1.9</v>
          </cell>
        </row>
        <row r="15113">
          <cell r="A15113" t="str">
            <v>829416101</v>
          </cell>
          <cell r="B15113" t="str">
            <v>BEARBEITUNG LP PIN-STAUSTRECKE</v>
          </cell>
          <cell r="C15113">
            <v>0</v>
          </cell>
          <cell r="D15113">
            <v>0</v>
          </cell>
          <cell r="E15113">
            <v>0</v>
          </cell>
        </row>
        <row r="15114">
          <cell r="A15114" t="str">
            <v>829416102</v>
          </cell>
          <cell r="B15114" t="str">
            <v>RAMPE RECHTS</v>
          </cell>
          <cell r="C15114">
            <v>0</v>
          </cell>
          <cell r="D15114">
            <v>176.4</v>
          </cell>
          <cell r="E15114">
            <v>176.4</v>
          </cell>
        </row>
        <row r="15115">
          <cell r="A15115" t="str">
            <v>829416103</v>
          </cell>
          <cell r="B15115" t="str">
            <v>RAMPE LINKS</v>
          </cell>
          <cell r="C15115">
            <v>0</v>
          </cell>
          <cell r="D15115">
            <v>108.55</v>
          </cell>
          <cell r="E15115">
            <v>108.55</v>
          </cell>
        </row>
        <row r="15116">
          <cell r="A15116" t="str">
            <v>829416104</v>
          </cell>
          <cell r="B15116" t="str">
            <v xml:space="preserve"> HALTER TRANSPORTBEREICH PINBAND</v>
          </cell>
          <cell r="C15116">
            <v>0</v>
          </cell>
          <cell r="D15116">
            <v>6.34</v>
          </cell>
          <cell r="E15116">
            <v>6.34</v>
          </cell>
        </row>
        <row r="15117">
          <cell r="A15117" t="str">
            <v>829416105</v>
          </cell>
          <cell r="B15117" t="str">
            <v>NUTENSTEIN F. LP</v>
          </cell>
          <cell r="C15117">
            <v>0</v>
          </cell>
          <cell r="D15117">
            <v>0.91946253838222936</v>
          </cell>
          <cell r="E15117">
            <v>0.91946253838222936</v>
          </cell>
        </row>
        <row r="15118">
          <cell r="A15118" t="str">
            <v>829416106</v>
          </cell>
          <cell r="B15118" t="str">
            <v>VERBINDUNG RAMPE</v>
          </cell>
          <cell r="C15118">
            <v>0</v>
          </cell>
          <cell r="D15118">
            <v>5.9</v>
          </cell>
          <cell r="E15118">
            <v>5.9</v>
          </cell>
        </row>
        <row r="15119">
          <cell r="A15119" t="str">
            <v>829416108</v>
          </cell>
          <cell r="B15119" t="str">
            <v>BRÜCKENPLATTE F. LP-BRÜCKENVERBINDUNG</v>
          </cell>
          <cell r="C15119">
            <v>0</v>
          </cell>
          <cell r="D15119">
            <v>8.4</v>
          </cell>
          <cell r="E15119">
            <v>8.4</v>
          </cell>
        </row>
        <row r="15120">
          <cell r="A15120" t="str">
            <v>829416109</v>
          </cell>
          <cell r="B15120" t="str">
            <v>SEITENPLATTE F. LP-BRÜCKENVERBINDUNG</v>
          </cell>
          <cell r="C15120">
            <v>0</v>
          </cell>
          <cell r="D15120">
            <v>9.8000000000000007</v>
          </cell>
          <cell r="E15120">
            <v>9.8000000000000007</v>
          </cell>
        </row>
        <row r="15121">
          <cell r="A15121" t="str">
            <v>829416110</v>
          </cell>
          <cell r="B15121" t="str">
            <v>VENTILHALTER AN TRÄGERPROFIL</v>
          </cell>
          <cell r="C15121">
            <v>0</v>
          </cell>
          <cell r="D15121">
            <v>6.5</v>
          </cell>
          <cell r="E15121">
            <v>6.5</v>
          </cell>
        </row>
        <row r="15122">
          <cell r="A15122" t="str">
            <v>829416111</v>
          </cell>
          <cell r="B15122" t="str">
            <v>HALTER STAUBEREICH PINBAND</v>
          </cell>
          <cell r="C15122">
            <v>0</v>
          </cell>
          <cell r="D15122">
            <v>59</v>
          </cell>
          <cell r="E15122">
            <v>59</v>
          </cell>
        </row>
        <row r="15123">
          <cell r="A15123" t="str">
            <v>829416120</v>
          </cell>
          <cell r="B15123" t="str">
            <v>BEARBEITUNG STAHLBAND SCHNEIDEN</v>
          </cell>
          <cell r="C15123">
            <v>0</v>
          </cell>
          <cell r="D15123">
            <v>15</v>
          </cell>
          <cell r="E15123">
            <v>15</v>
          </cell>
        </row>
        <row r="15124">
          <cell r="A15124" t="str">
            <v>829416121</v>
          </cell>
          <cell r="B15124" t="str">
            <v>PIN FÜR STAHLBAND B07000 STIFTD=3X6 V-2A</v>
          </cell>
          <cell r="C15124">
            <v>0</v>
          </cell>
          <cell r="D15124">
            <v>1.5794014165809341E-2</v>
          </cell>
          <cell r="E15124">
            <v>1.5794014165809341E-2</v>
          </cell>
        </row>
        <row r="15125">
          <cell r="A15125" t="str">
            <v>829416122</v>
          </cell>
          <cell r="B15125" t="str">
            <v xml:space="preserve">BEARB. STAHLBAND PIN-BEFESTIG.-&gt;Pinb.A=250/225 </v>
          </cell>
          <cell r="C15125">
            <v>0</v>
          </cell>
          <cell r="D15125">
            <v>0.14000000000000001</v>
          </cell>
          <cell r="E15125">
            <v>0.14000000000000001</v>
          </cell>
        </row>
        <row r="15126">
          <cell r="A15126" t="str">
            <v>829416124</v>
          </cell>
          <cell r="B15126" t="str">
            <v>BEARBEITUNG STAHLBAND NOPPEN --&gt; Noppenband</v>
          </cell>
          <cell r="C15126">
            <v>0</v>
          </cell>
          <cell r="D15126">
            <v>0.3</v>
          </cell>
          <cell r="E15126">
            <v>0.3</v>
          </cell>
        </row>
        <row r="15127">
          <cell r="A15127" t="str">
            <v>829416125</v>
          </cell>
          <cell r="B15127" t="str">
            <v>ES-DREHACHSE</v>
          </cell>
          <cell r="C15127">
            <v>0</v>
          </cell>
          <cell r="D15127">
            <v>0.8</v>
          </cell>
          <cell r="E15127">
            <v>0.8</v>
          </cell>
        </row>
        <row r="15128">
          <cell r="A15128" t="str">
            <v>829416130</v>
          </cell>
          <cell r="B15128" t="str">
            <v>ABHÄNGEBL. F. SP (KURZE ENDSTÜCKE) AN DRT</v>
          </cell>
          <cell r="C15128">
            <v>0</v>
          </cell>
          <cell r="D15128">
            <v>18.399999999999999</v>
          </cell>
          <cell r="E15128">
            <v>18.399999999999999</v>
          </cell>
        </row>
        <row r="15129">
          <cell r="A15129" t="str">
            <v>829416131</v>
          </cell>
          <cell r="B15129" t="str">
            <v>ABHÄNGEBLECH FÜR STAUSTRECKE SP AN DRT</v>
          </cell>
          <cell r="C15129">
            <v>0</v>
          </cell>
          <cell r="D15129">
            <v>38.042857142857144</v>
          </cell>
          <cell r="E15129">
            <v>38.042857142857144</v>
          </cell>
        </row>
        <row r="15130">
          <cell r="A15130" t="str">
            <v>829416151</v>
          </cell>
          <cell r="B15130" t="str">
            <v>ES-STEG F. ES 30° M. LP</v>
          </cell>
          <cell r="C15130">
            <v>0</v>
          </cell>
          <cell r="D15130">
            <v>17.5</v>
          </cell>
          <cell r="E15130">
            <v>17.5</v>
          </cell>
        </row>
        <row r="15131">
          <cell r="A15131" t="str">
            <v>829416152</v>
          </cell>
          <cell r="B15131" t="str">
            <v>ES-BRÜCKE F. ES 30° M. LP</v>
          </cell>
          <cell r="C15131">
            <v>0</v>
          </cell>
          <cell r="D15131">
            <v>21</v>
          </cell>
          <cell r="E15131">
            <v>21</v>
          </cell>
        </row>
        <row r="15132">
          <cell r="A15132" t="str">
            <v>829416153</v>
          </cell>
          <cell r="B15132" t="str">
            <v>ES-WS-STEG F. ES 30° M. LP</v>
          </cell>
          <cell r="C15132">
            <v>0</v>
          </cell>
          <cell r="D15132">
            <v>11</v>
          </cell>
          <cell r="E15132">
            <v>11</v>
          </cell>
        </row>
        <row r="15133">
          <cell r="A15133" t="str">
            <v>829416154</v>
          </cell>
          <cell r="B15133" t="str">
            <v>ES-AUSLEGER F. ES 30° M. LP</v>
          </cell>
          <cell r="C15133">
            <v>0</v>
          </cell>
          <cell r="D15133">
            <v>32.5</v>
          </cell>
          <cell r="E15133">
            <v>32.5</v>
          </cell>
        </row>
        <row r="15134">
          <cell r="A15134" t="str">
            <v>829416155</v>
          </cell>
          <cell r="B15134" t="str">
            <v>ES-LP-STEG F. ES 30° M. LP</v>
          </cell>
          <cell r="C15134">
            <v>0</v>
          </cell>
          <cell r="D15134">
            <v>16</v>
          </cell>
          <cell r="E15134">
            <v>16</v>
          </cell>
        </row>
        <row r="15135">
          <cell r="A15135" t="str">
            <v>829416156</v>
          </cell>
          <cell r="B15135" t="str">
            <v>ES-SCHENKELANGEL RECHTS F. ES30° M. LP</v>
          </cell>
          <cell r="C15135">
            <v>27.333300000000001</v>
          </cell>
          <cell r="D15135">
            <v>6.09</v>
          </cell>
          <cell r="E15135">
            <v>33.423299999999998</v>
          </cell>
        </row>
        <row r="15136">
          <cell r="A15136" t="str">
            <v>829416157</v>
          </cell>
          <cell r="B15136" t="str">
            <v>ES-LP-ANSCHLUSS LINKS F. ES 30°</v>
          </cell>
          <cell r="C15136">
            <v>7.5</v>
          </cell>
          <cell r="D15136">
            <v>5.2869599999999997</v>
          </cell>
          <cell r="E15136">
            <v>15.286960000000001</v>
          </cell>
        </row>
        <row r="15137">
          <cell r="A15137" t="str">
            <v>829416158</v>
          </cell>
          <cell r="B15137" t="str">
            <v>ES-LP-ANSCHLUSS RECHTS F. ES 30°</v>
          </cell>
          <cell r="C15137">
            <v>7.5</v>
          </cell>
          <cell r="D15137">
            <v>5.2869599999999997</v>
          </cell>
          <cell r="E15137">
            <v>15.286960000000001</v>
          </cell>
        </row>
        <row r="15138">
          <cell r="A15138" t="str">
            <v>829416159</v>
          </cell>
          <cell r="B15138" t="str">
            <v>ES-SCHENKELANGEL LINKS F. ES 30° M. LP</v>
          </cell>
          <cell r="C15138">
            <v>24</v>
          </cell>
          <cell r="D15138">
            <v>22</v>
          </cell>
          <cell r="E15138">
            <v>51.000000000000007</v>
          </cell>
        </row>
        <row r="15139">
          <cell r="A15139" t="str">
            <v>829416161</v>
          </cell>
          <cell r="B15139" t="str">
            <v>AS-STEG BRÜCKE LANG F. AS 30°M. LP</v>
          </cell>
          <cell r="C15139">
            <v>0</v>
          </cell>
          <cell r="D15139">
            <v>12.5</v>
          </cell>
          <cell r="E15139">
            <v>12.5</v>
          </cell>
        </row>
        <row r="15140">
          <cell r="A15140" t="str">
            <v>829416162</v>
          </cell>
          <cell r="B15140" t="str">
            <v>AS-BRÜCKE LANG F. AS 30° M. LP</v>
          </cell>
          <cell r="C15140">
            <v>0</v>
          </cell>
          <cell r="D15140">
            <v>26</v>
          </cell>
          <cell r="E15140">
            <v>26</v>
          </cell>
        </row>
        <row r="15141">
          <cell r="A15141" t="str">
            <v>829416163</v>
          </cell>
          <cell r="B15141" t="str">
            <v>AS-STEG LP F. AS 30° M. LP</v>
          </cell>
          <cell r="C15141">
            <v>0</v>
          </cell>
          <cell r="D15141">
            <v>15.5</v>
          </cell>
          <cell r="E15141">
            <v>15.5</v>
          </cell>
        </row>
        <row r="15142">
          <cell r="A15142" t="str">
            <v>829416164</v>
          </cell>
          <cell r="B15142" t="str">
            <v>AS-STEG BOGEN F. AS 30° M. LP</v>
          </cell>
          <cell r="C15142">
            <v>0</v>
          </cell>
          <cell r="D15142">
            <v>13.5</v>
          </cell>
          <cell r="E15142">
            <v>13.5</v>
          </cell>
        </row>
        <row r="15143">
          <cell r="A15143" t="str">
            <v>829416165</v>
          </cell>
          <cell r="B15143" t="str">
            <v>AS-LP-ANSCHLUSS LINKS F. AS 30°</v>
          </cell>
          <cell r="C15143">
            <v>34.166666666666664</v>
          </cell>
          <cell r="D15143">
            <v>5.2869599999999997</v>
          </cell>
          <cell r="E15143">
            <v>44.870293333333329</v>
          </cell>
        </row>
        <row r="15144">
          <cell r="A15144" t="str">
            <v>829416166</v>
          </cell>
          <cell r="B15144" t="str">
            <v>AS-BOGEN RECHTS F. AS 30°</v>
          </cell>
          <cell r="C15144">
            <v>29.166699999999999</v>
          </cell>
          <cell r="D15144">
            <v>3.17</v>
          </cell>
          <cell r="E15144">
            <v>32.3367</v>
          </cell>
        </row>
        <row r="15145">
          <cell r="A15145" t="str">
            <v>829416172</v>
          </cell>
          <cell r="B15145" t="str">
            <v>AS-BOGEN LINKS F. AS 30°</v>
          </cell>
          <cell r="C15145">
            <v>29.166666666666664</v>
          </cell>
          <cell r="D15145">
            <v>3.17</v>
          </cell>
          <cell r="E15145">
            <v>35.25333333333333</v>
          </cell>
        </row>
        <row r="15146">
          <cell r="A15146" t="str">
            <v>829416173</v>
          </cell>
          <cell r="B15146" t="str">
            <v>AS-LP-ANSCHLUSS RECHTS F. AS 30°</v>
          </cell>
          <cell r="C15146">
            <v>34.166666666666664</v>
          </cell>
          <cell r="D15146">
            <v>5.2869599999999997</v>
          </cell>
          <cell r="E15146">
            <v>44.870293333333329</v>
          </cell>
        </row>
        <row r="15147">
          <cell r="A15147" t="str">
            <v>829416174</v>
          </cell>
          <cell r="B15147" t="str">
            <v>AS-NIEDERHALTERLEISTE LANG</v>
          </cell>
          <cell r="C15147">
            <v>0</v>
          </cell>
          <cell r="D15147">
            <v>3.37</v>
          </cell>
          <cell r="E15147">
            <v>3.37</v>
          </cell>
        </row>
        <row r="15148">
          <cell r="A15148" t="str">
            <v>829416175</v>
          </cell>
          <cell r="B15148" t="str">
            <v>EINLEGEPLATTE FÜR AUSSCHLEUSELEMENT</v>
          </cell>
          <cell r="C15148">
            <v>0</v>
          </cell>
          <cell r="D15148">
            <v>4.9000000000000004</v>
          </cell>
          <cell r="E15148">
            <v>4.9000000000000004</v>
          </cell>
        </row>
        <row r="15149">
          <cell r="A15149" t="str">
            <v>829416200</v>
          </cell>
          <cell r="B15149" t="str">
            <v>WINKEL ABHÄNG. AN IPE 220-270</v>
          </cell>
          <cell r="C15149">
            <v>0</v>
          </cell>
          <cell r="D15149">
            <v>7.73</v>
          </cell>
          <cell r="E15149">
            <v>7.73</v>
          </cell>
        </row>
        <row r="15150">
          <cell r="A15150" t="str">
            <v>829416201</v>
          </cell>
          <cell r="B15150" t="str">
            <v>WINKEL ABHÄNG. AN IPE 140-200</v>
          </cell>
          <cell r="C15150">
            <v>0</v>
          </cell>
          <cell r="D15150">
            <v>6.5</v>
          </cell>
          <cell r="E15150">
            <v>6.5</v>
          </cell>
        </row>
        <row r="15151">
          <cell r="A15151" t="str">
            <v>829416202</v>
          </cell>
          <cell r="B15151" t="str">
            <v>WINKEL ABHÄNG. AN IPE 80-120</v>
          </cell>
          <cell r="C15151">
            <v>0</v>
          </cell>
          <cell r="D15151">
            <v>6.88</v>
          </cell>
          <cell r="E15151">
            <v>6.88</v>
          </cell>
        </row>
        <row r="15152">
          <cell r="A15152" t="str">
            <v>829416220</v>
          </cell>
          <cell r="B15152" t="str">
            <v>NUTENSTEIN F. TRÄGERPROFIL 829416032</v>
          </cell>
          <cell r="C15152">
            <v>0</v>
          </cell>
          <cell r="D15152">
            <v>2.19</v>
          </cell>
          <cell r="E15152">
            <v>2.19</v>
          </cell>
        </row>
        <row r="15153">
          <cell r="A15153" t="str">
            <v>829416221</v>
          </cell>
          <cell r="B15153" t="str">
            <v>PLATTE AN SP FÜR VERB. SP-LP</v>
          </cell>
          <cell r="C15153">
            <v>0</v>
          </cell>
          <cell r="D15153">
            <v>15.6</v>
          </cell>
          <cell r="E15153">
            <v>15.6</v>
          </cell>
        </row>
        <row r="15154">
          <cell r="A15154" t="str">
            <v>829416222</v>
          </cell>
          <cell r="B15154" t="str">
            <v>PLATTE AN LP FÜR VERB. SP-LP</v>
          </cell>
          <cell r="C15154">
            <v>0</v>
          </cell>
          <cell r="D15154">
            <v>23.7</v>
          </cell>
          <cell r="E15154">
            <v>23.7</v>
          </cell>
        </row>
        <row r="15155">
          <cell r="A15155" t="str">
            <v>829416300</v>
          </cell>
          <cell r="B15155" t="str">
            <v>LP ENDSTÜCK LINKS</v>
          </cell>
          <cell r="C15155"/>
          <cell r="D15155">
            <v>0.01</v>
          </cell>
          <cell r="E15155">
            <v>0.01</v>
          </cell>
        </row>
        <row r="15156">
          <cell r="A15156" t="str">
            <v>829416301</v>
          </cell>
          <cell r="B15156" t="str">
            <v>LP ENDSTÜCK RECHTS</v>
          </cell>
          <cell r="C15156"/>
          <cell r="D15156">
            <v>0.01</v>
          </cell>
          <cell r="E15156">
            <v>0.01</v>
          </cell>
        </row>
        <row r="15157">
          <cell r="A15157" t="str">
            <v>829416302</v>
          </cell>
          <cell r="B15157" t="str">
            <v>LP RAMPE LINKS</v>
          </cell>
          <cell r="C15157"/>
          <cell r="D15157">
            <v>0.01</v>
          </cell>
          <cell r="E15157">
            <v>0.01</v>
          </cell>
        </row>
        <row r="15158">
          <cell r="A15158" t="str">
            <v>829416303</v>
          </cell>
          <cell r="B15158" t="str">
            <v>LP RAMPE RECHTS</v>
          </cell>
          <cell r="C15158"/>
          <cell r="D15158">
            <v>0.01</v>
          </cell>
          <cell r="E15158">
            <v>0.01</v>
          </cell>
        </row>
        <row r="15159">
          <cell r="A15159" t="str">
            <v>829416304</v>
          </cell>
          <cell r="B15159" t="str">
            <v>LP ENDSTÜCK M. RAMPE LI</v>
          </cell>
          <cell r="C15159"/>
          <cell r="D15159">
            <v>0.01</v>
          </cell>
          <cell r="E15159">
            <v>0.01</v>
          </cell>
        </row>
        <row r="15160">
          <cell r="A15160" t="str">
            <v>829416305</v>
          </cell>
          <cell r="B15160" t="str">
            <v>LP ENDSTÜCK M. RAMPE RE</v>
          </cell>
          <cell r="C15160"/>
          <cell r="D15160">
            <v>0.01</v>
          </cell>
          <cell r="E15160">
            <v>0.01</v>
          </cell>
        </row>
        <row r="15161">
          <cell r="A15161" t="str">
            <v>829416306</v>
          </cell>
          <cell r="B15161" t="str">
            <v>LP ENDSTÜCK LI M. WEICHENBEARB.</v>
          </cell>
          <cell r="C15161"/>
          <cell r="D15161">
            <v>0.01</v>
          </cell>
          <cell r="E15161">
            <v>0.01</v>
          </cell>
        </row>
        <row r="15162">
          <cell r="A15162" t="str">
            <v>829416307</v>
          </cell>
          <cell r="B15162" t="str">
            <v>LP ENDSTÜCK RE M. WEICHENBEARB.</v>
          </cell>
          <cell r="C15162"/>
          <cell r="D15162">
            <v>0.01</v>
          </cell>
          <cell r="E15162">
            <v>0.01</v>
          </cell>
        </row>
        <row r="15163">
          <cell r="A15163" t="str">
            <v>829416308</v>
          </cell>
          <cell r="B15163" t="str">
            <v>LP ENDSTÜCK + RAMPE LINKS M. WEICHENBEARB.</v>
          </cell>
          <cell r="C15163"/>
          <cell r="D15163">
            <v>0.01</v>
          </cell>
          <cell r="E15163">
            <v>0.01</v>
          </cell>
        </row>
        <row r="15164">
          <cell r="A15164" t="str">
            <v>829416309</v>
          </cell>
          <cell r="B15164" t="str">
            <v>LP ENDSTÜCK + RAMPE RECHTS M. WEICHENBEARB.</v>
          </cell>
          <cell r="C15164"/>
          <cell r="D15164">
            <v>0.01</v>
          </cell>
          <cell r="E15164">
            <v>0.01</v>
          </cell>
        </row>
        <row r="15165">
          <cell r="A15165" t="str">
            <v>829416312</v>
          </cell>
          <cell r="B15165" t="str">
            <v>FÜHRUNGSLEISTE F. BT-FÜHRUNG GERADE</v>
          </cell>
          <cell r="C15165"/>
          <cell r="D15165">
            <v>10</v>
          </cell>
          <cell r="E15165">
            <v>10</v>
          </cell>
        </row>
        <row r="15166">
          <cell r="A15166" t="str">
            <v>829416313</v>
          </cell>
          <cell r="B15166" t="str">
            <v>U-BÜGELHALTER F. BT-FÜHRUNG GERADE</v>
          </cell>
          <cell r="C15166">
            <v>0</v>
          </cell>
          <cell r="D15166">
            <v>7.5</v>
          </cell>
          <cell r="E15166">
            <v>7.5</v>
          </cell>
        </row>
        <row r="15167">
          <cell r="A15167" t="str">
            <v>829416314</v>
          </cell>
          <cell r="B15167" t="str">
            <v>Z-HALTER F. BT-FÜHRUNG GERADE</v>
          </cell>
          <cell r="C15167">
            <v>0</v>
          </cell>
          <cell r="D15167">
            <v>6.5</v>
          </cell>
          <cell r="E15167">
            <v>6.5</v>
          </cell>
        </row>
        <row r="15168">
          <cell r="A15168" t="str">
            <v>829416315</v>
          </cell>
          <cell r="B15168" t="str">
            <v>HALTER 1 F. MT-FÜHRUNG GERADE</v>
          </cell>
          <cell r="C15168">
            <v>0</v>
          </cell>
          <cell r="D15168">
            <v>18</v>
          </cell>
          <cell r="E15168">
            <v>18</v>
          </cell>
        </row>
        <row r="15169">
          <cell r="A15169" t="str">
            <v>829416316</v>
          </cell>
          <cell r="B15169" t="str">
            <v>HALTER 2 F. MT-FÜHRUNG GERADE</v>
          </cell>
          <cell r="C15169">
            <v>5.416666666666667</v>
          </cell>
          <cell r="D15169">
            <v>0.56316321646873413</v>
          </cell>
          <cell r="E15169">
            <v>13.896496549802066</v>
          </cell>
        </row>
        <row r="15170">
          <cell r="A15170" t="str">
            <v>829416317</v>
          </cell>
          <cell r="B15170" t="str">
            <v>FÜHRUNGSLEISTE F. MT-FÜHRUNG GERADE (DURCH</v>
          </cell>
          <cell r="C15170"/>
          <cell r="D15170">
            <v>9</v>
          </cell>
          <cell r="E15170">
            <v>9</v>
          </cell>
        </row>
        <row r="15171">
          <cell r="A15171" t="str">
            <v>829416318</v>
          </cell>
          <cell r="B15171" t="str">
            <v>FÜHRUNGSLEISTE F. MT-FÜHRUNG GERADE (AN</v>
          </cell>
          <cell r="C15171"/>
          <cell r="D15171">
            <v>7</v>
          </cell>
          <cell r="E15171">
            <v>7</v>
          </cell>
        </row>
        <row r="15172">
          <cell r="A15172" t="str">
            <v>829416319</v>
          </cell>
          <cell r="B15172" t="str">
            <v>POSITIONIERLEISTE AM PINBAND</v>
          </cell>
          <cell r="C15172">
            <v>0</v>
          </cell>
          <cell r="D15172">
            <v>11.8</v>
          </cell>
          <cell r="E15172">
            <v>11.8</v>
          </cell>
        </row>
        <row r="15173">
          <cell r="A15173" t="str">
            <v>829416320</v>
          </cell>
          <cell r="B15173" t="str">
            <v>ES-HALTER AM TRÄGERPROFIL</v>
          </cell>
          <cell r="C15173">
            <v>0</v>
          </cell>
          <cell r="D15173">
            <v>5.5</v>
          </cell>
          <cell r="E15173">
            <v>5.5</v>
          </cell>
        </row>
        <row r="15174">
          <cell r="A15174" t="str">
            <v>829416321</v>
          </cell>
          <cell r="B15174" t="str">
            <v>ES-HALTERPLATTE AM TRÄGERPROFIL</v>
          </cell>
          <cell r="C15174">
            <v>0</v>
          </cell>
          <cell r="D15174">
            <v>8.6</v>
          </cell>
          <cell r="E15174">
            <v>8.6</v>
          </cell>
        </row>
        <row r="15175">
          <cell r="A15175" t="str">
            <v>829416322</v>
          </cell>
          <cell r="B15175" t="str">
            <v>AS-HALTER AM TRÄGERPROFIL</v>
          </cell>
          <cell r="C15175">
            <v>0</v>
          </cell>
          <cell r="D15175">
            <v>8.3000000000000007</v>
          </cell>
          <cell r="E15175">
            <v>8.3000000000000007</v>
          </cell>
        </row>
        <row r="15176">
          <cell r="A15176" t="str">
            <v>829416323</v>
          </cell>
          <cell r="B15176" t="str">
            <v>EINFAHRSCHUH IN SP 1.0</v>
          </cell>
          <cell r="C15176">
            <v>0</v>
          </cell>
          <cell r="D15176">
            <v>7</v>
          </cell>
          <cell r="E15176">
            <v>7</v>
          </cell>
        </row>
        <row r="15177">
          <cell r="A15177" t="str">
            <v>829416324</v>
          </cell>
          <cell r="B15177" t="str">
            <v>EINFAHRSCHUH IN SP 1.0 RECHTS LW9</v>
          </cell>
          <cell r="C15177">
            <v>0</v>
          </cell>
          <cell r="D15177">
            <v>7.6</v>
          </cell>
          <cell r="E15177">
            <v>7.6</v>
          </cell>
        </row>
        <row r="15178">
          <cell r="A15178" t="str">
            <v>829416325</v>
          </cell>
          <cell r="B15178" t="str">
            <v>EINFAHRSCHUH IN SP 1.0 LINKS LW9</v>
          </cell>
          <cell r="C15178">
            <v>0</v>
          </cell>
          <cell r="D15178">
            <v>7.6</v>
          </cell>
          <cell r="E15178">
            <v>7.6</v>
          </cell>
        </row>
        <row r="15179">
          <cell r="A15179" t="str">
            <v>829416330</v>
          </cell>
          <cell r="B15179" t="str">
            <v>GERADE BT-FÜHRUNG R-G 300</v>
          </cell>
          <cell r="C15179"/>
          <cell r="D15179">
            <v>0.1</v>
          </cell>
          <cell r="E15179">
            <v>0.1</v>
          </cell>
        </row>
        <row r="15180">
          <cell r="A15180" t="str">
            <v>829416331</v>
          </cell>
          <cell r="B15180" t="str">
            <v>GERADE BT-FÜHRUNG R-G 800</v>
          </cell>
          <cell r="C15180"/>
          <cell r="D15180">
            <v>0.1</v>
          </cell>
          <cell r="E15180">
            <v>0.1</v>
          </cell>
        </row>
        <row r="15181">
          <cell r="A15181" t="str">
            <v>829416332</v>
          </cell>
          <cell r="B15181" t="str">
            <v>HALTER LP 800 PINBAND EINSEITIG STAUFÄHIG O.</v>
          </cell>
          <cell r="C15181">
            <v>0</v>
          </cell>
          <cell r="D15181">
            <v>9.4499999999999993</v>
          </cell>
          <cell r="E15181">
            <v>9.4499999999999993</v>
          </cell>
        </row>
        <row r="15182">
          <cell r="A15182" t="str">
            <v>829416333</v>
          </cell>
          <cell r="B15182" t="str">
            <v>HALTER 800 LP O. BOHRUNGEN</v>
          </cell>
          <cell r="C15182">
            <v>0</v>
          </cell>
          <cell r="D15182">
            <v>9.4499999999999993</v>
          </cell>
          <cell r="E15182">
            <v>9.4499999999999993</v>
          </cell>
        </row>
        <row r="15183">
          <cell r="A15183" t="str">
            <v>829416334</v>
          </cell>
          <cell r="B15183" t="str">
            <v>HALTER 300 LP O. BOHRUNGEN</v>
          </cell>
          <cell r="C15183">
            <v>0</v>
          </cell>
          <cell r="D15183">
            <v>5.2</v>
          </cell>
          <cell r="E15183">
            <v>5.2</v>
          </cell>
        </row>
        <row r="15184">
          <cell r="A15184" t="str">
            <v>829416335</v>
          </cell>
          <cell r="B15184" t="str">
            <v>VERBINDER LP 8°</v>
          </cell>
          <cell r="C15184">
            <v>0</v>
          </cell>
          <cell r="D15184">
            <v>12.7</v>
          </cell>
          <cell r="E15184">
            <v>12.7</v>
          </cell>
        </row>
        <row r="15185">
          <cell r="A15185" t="str">
            <v>829422002</v>
          </cell>
          <cell r="B15185" t="str">
            <v>ANTRIEBSRAD 300 M. PUR-RING 829426007 KPL.</v>
          </cell>
          <cell r="C15185">
            <v>0</v>
          </cell>
          <cell r="D15185">
            <v>92.5</v>
          </cell>
          <cell r="E15185">
            <v>92.5</v>
          </cell>
        </row>
        <row r="15186">
          <cell r="A15186" t="str">
            <v>829422003</v>
          </cell>
          <cell r="B15186" t="str">
            <v>ANTRIEBSRAD 300 KPL.</v>
          </cell>
          <cell r="C15186">
            <v>30.049999999999997</v>
          </cell>
          <cell r="D15186">
            <v>105.244</v>
          </cell>
          <cell r="E15186">
            <v>135.29399999999998</v>
          </cell>
        </row>
        <row r="15187">
          <cell r="A15187" t="str">
            <v>829422004</v>
          </cell>
          <cell r="B15187" t="str">
            <v>ANTRIEBSRAD 300 M. PUR-RING 829426007 O.</v>
          </cell>
          <cell r="C15187">
            <v>0</v>
          </cell>
          <cell r="D15187">
            <v>71.400000000000006</v>
          </cell>
          <cell r="E15187">
            <v>71.400000000000006</v>
          </cell>
        </row>
        <row r="15188">
          <cell r="A15188" t="str">
            <v>829422005</v>
          </cell>
          <cell r="B15188" t="str">
            <v>SPANNRAD 300 M. PUR-RING 829426020 KPL.</v>
          </cell>
          <cell r="C15188">
            <v>20</v>
          </cell>
          <cell r="D15188">
            <v>58.1</v>
          </cell>
          <cell r="E15188">
            <v>78.099999999999994</v>
          </cell>
        </row>
        <row r="15189">
          <cell r="A15189" t="str">
            <v>829422007</v>
          </cell>
          <cell r="B15189" t="str">
            <v>DACHSCHEIBE 300 KPL.</v>
          </cell>
          <cell r="C15189">
            <v>11</v>
          </cell>
          <cell r="D15189">
            <v>774.75019999999995</v>
          </cell>
          <cell r="E15189">
            <v>785.75020000000006</v>
          </cell>
        </row>
        <row r="15190">
          <cell r="A15190" t="str">
            <v>829422008</v>
          </cell>
          <cell r="B15190" t="str">
            <v>SCHUTZBLECH 300 MOTORSTAT. KPL.</v>
          </cell>
          <cell r="C15190">
            <v>0</v>
          </cell>
          <cell r="D15190">
            <v>9.6999999999999993</v>
          </cell>
          <cell r="E15190">
            <v>9.6999999999999993</v>
          </cell>
        </row>
        <row r="15191">
          <cell r="A15191" t="str">
            <v>829422009</v>
          </cell>
          <cell r="B15191" t="str">
            <v>WEICHE 300 STARR KPL.</v>
          </cell>
          <cell r="C15191">
            <v>5.0500000000000007</v>
          </cell>
          <cell r="D15191">
            <v>68.976699999999994</v>
          </cell>
          <cell r="E15191">
            <v>74.026699999999991</v>
          </cell>
        </row>
        <row r="15192">
          <cell r="A15192" t="str">
            <v>829422010</v>
          </cell>
          <cell r="B15192" t="str">
            <v>WEICHE 300 PNEUMATISCH - OHNE SATZ S_PN</v>
          </cell>
          <cell r="C15192">
            <v>5.0500000000000007</v>
          </cell>
          <cell r="D15192">
            <v>75.987899999999996</v>
          </cell>
          <cell r="E15192">
            <v>81.037899999999993</v>
          </cell>
        </row>
        <row r="15193">
          <cell r="A15193" t="str">
            <v>829422011</v>
          </cell>
          <cell r="B15193" t="str">
            <v>WEICHE 300 PNEUMATISCH KPL.- MIT S_PN</v>
          </cell>
          <cell r="C15193">
            <v>10.15</v>
          </cell>
          <cell r="D15193">
            <v>163.00568684650975</v>
          </cell>
          <cell r="E15193">
            <v>173.15568684650975</v>
          </cell>
        </row>
        <row r="15194">
          <cell r="A15194" t="str">
            <v>829422012</v>
          </cell>
          <cell r="B15194" t="str">
            <v>WEICHE 300 RECHTS 180° KPL. [UNGÜLTIG]</v>
          </cell>
          <cell r="C15194"/>
          <cell r="D15194">
            <v>75.987899999999996</v>
          </cell>
          <cell r="E15194">
            <v>75.987899999999996</v>
          </cell>
        </row>
        <row r="15195">
          <cell r="A15195" t="str">
            <v>829422013</v>
          </cell>
          <cell r="B15195" t="str">
            <v>WEICHE 300 STARR LINKS 90° KPL. [UNGÜLTIG]</v>
          </cell>
          <cell r="C15195"/>
          <cell r="D15195">
            <v>68.976699999999994</v>
          </cell>
          <cell r="E15195">
            <v>68.976699999999994</v>
          </cell>
        </row>
        <row r="15196">
          <cell r="A15196" t="str">
            <v>829422014</v>
          </cell>
          <cell r="B15196" t="str">
            <v>WEICHE 300 STARR RECHTS 90° KPL. [UNGÜLTIG]</v>
          </cell>
          <cell r="C15196"/>
          <cell r="D15196">
            <v>68.976699999999994</v>
          </cell>
          <cell r="E15196">
            <v>68.976699999999994</v>
          </cell>
        </row>
        <row r="15197">
          <cell r="A15197" t="str">
            <v>829422015</v>
          </cell>
          <cell r="B15197" t="str">
            <v>EINLAUFCLIP 800/300 KPL.</v>
          </cell>
          <cell r="C15197">
            <v>0</v>
          </cell>
          <cell r="D15197">
            <v>14.6448</v>
          </cell>
          <cell r="E15197">
            <v>14.6448</v>
          </cell>
        </row>
        <row r="15198">
          <cell r="A15198" t="str">
            <v>829422016</v>
          </cell>
          <cell r="B15198" t="str">
            <v>ANTRIEB 300 GRUNDMODUL KPL.</v>
          </cell>
          <cell r="C15198">
            <v>91.05</v>
          </cell>
          <cell r="D15198">
            <v>368.49703745772234</v>
          </cell>
          <cell r="E15198">
            <v>462.04703745772235</v>
          </cell>
        </row>
        <row r="15199">
          <cell r="A15199" t="str">
            <v>829422017</v>
          </cell>
          <cell r="B15199" t="str">
            <v>SPANNST. 300 GRUNDMODUL KPL.</v>
          </cell>
          <cell r="C15199">
            <v>87</v>
          </cell>
          <cell r="D15199">
            <v>1315.5310583051482</v>
          </cell>
          <cell r="E15199">
            <v>1405.0310583051482</v>
          </cell>
        </row>
        <row r="15200">
          <cell r="A15200" t="str">
            <v>829422018</v>
          </cell>
          <cell r="B15200" t="str">
            <v>ABHÄNGUNG LP AN MODUL 2/300 KPL.</v>
          </cell>
          <cell r="C15200"/>
          <cell r="D15200">
            <v>10.4672</v>
          </cell>
          <cell r="E15200">
            <v>10.4672</v>
          </cell>
        </row>
        <row r="15201">
          <cell r="A15201" t="str">
            <v>829422019</v>
          </cell>
          <cell r="B15201" t="str">
            <v>EINLEGEBLECH 300 FÜR LP-WEICHENBEARBEITUNG R-G</v>
          </cell>
          <cell r="C15201"/>
          <cell r="D15201">
            <v>0.25779999999999997</v>
          </cell>
          <cell r="E15201">
            <v>0.25779999999999997</v>
          </cell>
        </row>
        <row r="15202">
          <cell r="A15202" t="str">
            <v>829422020</v>
          </cell>
          <cell r="B15202" t="str">
            <v>UMFAHR.BOGEN 300 R-G 90° RE KPL.</v>
          </cell>
          <cell r="C15202">
            <v>8.4666666666666668</v>
          </cell>
          <cell r="D15202">
            <v>1.036877467996848</v>
          </cell>
          <cell r="E15202">
            <v>24.920210801330182</v>
          </cell>
        </row>
        <row r="15203">
          <cell r="A15203" t="str">
            <v>829422021</v>
          </cell>
          <cell r="B15203" t="str">
            <v>UMFAHR.BOGEN 300 R-G 90° LI KPL.</v>
          </cell>
          <cell r="C15203">
            <v>8.4666666666666668</v>
          </cell>
          <cell r="D15203">
            <v>1.036877467996848</v>
          </cell>
          <cell r="E15203">
            <v>24.920210801330182</v>
          </cell>
        </row>
        <row r="15204">
          <cell r="A15204" t="str">
            <v>829422022</v>
          </cell>
          <cell r="B15204" t="str">
            <v>UMFAHR.BOGEN 300 R-ENDE KPL.</v>
          </cell>
          <cell r="C15204">
            <v>12.8</v>
          </cell>
          <cell r="D15204">
            <v>3.5170335800000001</v>
          </cell>
          <cell r="E15204">
            <v>27.56703358</v>
          </cell>
        </row>
        <row r="15205">
          <cell r="A15205" t="str">
            <v>829422023</v>
          </cell>
          <cell r="B15205" t="str">
            <v>UMFAHR.BOGEN 300 INNEN RE KPL.</v>
          </cell>
          <cell r="C15205">
            <v>0.3</v>
          </cell>
          <cell r="D15205">
            <v>11.202999999999999</v>
          </cell>
          <cell r="E15205">
            <v>11.503</v>
          </cell>
        </row>
        <row r="15206">
          <cell r="A15206" t="str">
            <v>829422024</v>
          </cell>
          <cell r="B15206" t="str">
            <v>UMFAHR.BOGEN 300 INNEN LI KPL.</v>
          </cell>
          <cell r="C15206">
            <v>0.3</v>
          </cell>
          <cell r="D15206">
            <v>11.202999999999999</v>
          </cell>
          <cell r="E15206">
            <v>11.503</v>
          </cell>
        </row>
        <row r="15207">
          <cell r="A15207" t="str">
            <v>829422025</v>
          </cell>
          <cell r="B15207" t="str">
            <v>INDUKT. SENSOR BT-SYNC. 300 KPL.</v>
          </cell>
          <cell r="C15207"/>
          <cell r="D15207">
            <v>25.553000000000001</v>
          </cell>
          <cell r="E15207">
            <v>25.553000000000001</v>
          </cell>
        </row>
        <row r="15208">
          <cell r="A15208" t="str">
            <v>829422026</v>
          </cell>
          <cell r="B15208" t="str">
            <v>INDUKT. SENSOR LP KPL.</v>
          </cell>
          <cell r="C15208">
            <v>0</v>
          </cell>
          <cell r="D15208">
            <v>18.809999999999999</v>
          </cell>
          <cell r="E15208">
            <v>18.809999999999999</v>
          </cell>
        </row>
        <row r="15209">
          <cell r="A15209" t="str">
            <v>829422028</v>
          </cell>
          <cell r="B15209" t="str">
            <v>SCHUTZBLECH 300 SPANNST. KPL.</v>
          </cell>
          <cell r="C15209"/>
          <cell r="D15209">
            <v>13.359500000000001</v>
          </cell>
          <cell r="E15209">
            <v>13.359500000000001</v>
          </cell>
        </row>
        <row r="15210">
          <cell r="A15210" t="str">
            <v>829422029</v>
          </cell>
          <cell r="B15210" t="str">
            <v>SCHUTZBLECH 300 MOTORST. KPL.</v>
          </cell>
          <cell r="C15210"/>
          <cell r="D15210">
            <v>9.7691999999999997</v>
          </cell>
          <cell r="E15210">
            <v>9.7691999999999997</v>
          </cell>
        </row>
        <row r="15211">
          <cell r="A15211" t="str">
            <v>829422030</v>
          </cell>
          <cell r="B15211" t="str">
            <v>INKREMENTALGEBER 300 5V KPL.</v>
          </cell>
          <cell r="C15211"/>
          <cell r="D15211">
            <v>162.0462</v>
          </cell>
          <cell r="E15211">
            <v>162.0462</v>
          </cell>
        </row>
        <row r="15212">
          <cell r="A15212" t="str">
            <v>829422031</v>
          </cell>
          <cell r="B15212" t="str">
            <v>ANTRIEB 800 GRUNDMODUL KPL.</v>
          </cell>
          <cell r="C15212">
            <v>175.16666666666669</v>
          </cell>
          <cell r="D15212">
            <v>1371.5187437375714</v>
          </cell>
          <cell r="E15212">
            <v>1557.1020770709049</v>
          </cell>
        </row>
        <row r="15213">
          <cell r="A15213" t="str">
            <v>829422032</v>
          </cell>
          <cell r="B15213" t="str">
            <v>EINLAUFCLIP 800 KPL.</v>
          </cell>
          <cell r="C15213">
            <v>0.5</v>
          </cell>
          <cell r="D15213">
            <v>14.6448</v>
          </cell>
          <cell r="E15213">
            <v>15.1448</v>
          </cell>
        </row>
        <row r="15214">
          <cell r="A15214" t="str">
            <v>829422033</v>
          </cell>
          <cell r="B15214" t="str">
            <v>SPANNSTATION 800 GRUNDMODUL KPL.</v>
          </cell>
          <cell r="C15214">
            <v>192.16666666666666</v>
          </cell>
          <cell r="D15214">
            <v>2075.3380437375718</v>
          </cell>
          <cell r="E15214">
            <v>2282.9213770709048</v>
          </cell>
        </row>
        <row r="15215">
          <cell r="A15215" t="str">
            <v>829422034</v>
          </cell>
          <cell r="B15215" t="str">
            <v>ABHÄNGUNG LP AN MODUL 2/800 KPL.</v>
          </cell>
          <cell r="C15215"/>
          <cell r="D15215">
            <v>11.090400000000001</v>
          </cell>
          <cell r="E15215">
            <v>11.090400000000001</v>
          </cell>
        </row>
        <row r="15216">
          <cell r="A15216" t="str">
            <v>829422035</v>
          </cell>
          <cell r="B15216" t="str">
            <v>ABDECKBLECH FÜR MODUL 800 KPL.</v>
          </cell>
          <cell r="C15216"/>
          <cell r="D15216">
            <v>67.781099999999995</v>
          </cell>
          <cell r="E15216">
            <v>67.781099999999995</v>
          </cell>
        </row>
        <row r="15217">
          <cell r="A15217" t="str">
            <v>829422036</v>
          </cell>
          <cell r="B15217" t="str">
            <v>MONTAGESATZ 800 R-R 180° KPL.</v>
          </cell>
          <cell r="C15217"/>
          <cell r="D15217">
            <v>0.27839999999999998</v>
          </cell>
          <cell r="E15217">
            <v>0.27839999999999998</v>
          </cell>
        </row>
        <row r="15218">
          <cell r="A15218" t="str">
            <v>829422037</v>
          </cell>
          <cell r="B15218" t="str">
            <v>MONTAGESATZ 800 R-R +/-90° KPL</v>
          </cell>
          <cell r="C15218"/>
          <cell r="D15218">
            <v>2.6480000000000001</v>
          </cell>
          <cell r="E15218">
            <v>2.6480000000000001</v>
          </cell>
        </row>
        <row r="15219">
          <cell r="A15219" t="str">
            <v>829422038</v>
          </cell>
          <cell r="B15219" t="str">
            <v>VERBINDUNGSBLECH 800 R-R 180°KPL.</v>
          </cell>
          <cell r="C15219"/>
          <cell r="D15219">
            <v>4.4800000000000004</v>
          </cell>
          <cell r="E15219">
            <v>4.4800000000000004</v>
          </cell>
        </row>
        <row r="15220">
          <cell r="A15220" t="str">
            <v>829422040</v>
          </cell>
          <cell r="B15220" t="str">
            <v>UMLENKSTATION 800 GRUNDMODUL KPL.</v>
          </cell>
          <cell r="C15220">
            <v>130.16666666666666</v>
          </cell>
          <cell r="D15220">
            <v>1314.2035437375719</v>
          </cell>
          <cell r="E15220">
            <v>1454.7868770709049</v>
          </cell>
        </row>
        <row r="15221">
          <cell r="A15221" t="str">
            <v>829422041</v>
          </cell>
          <cell r="B15221" t="str">
            <v>ECKRAD F. ANTRIEB 300 KPL.</v>
          </cell>
          <cell r="C15221"/>
          <cell r="D15221"/>
          <cell r="E15221"/>
        </row>
        <row r="15222">
          <cell r="A15222" t="str">
            <v>829422042</v>
          </cell>
          <cell r="B15222" t="str">
            <v>ECKRAD F. UMLENKUNG 300 KPL.</v>
          </cell>
          <cell r="C15222"/>
          <cell r="D15222"/>
          <cell r="E15222"/>
        </row>
        <row r="15223">
          <cell r="A15223" t="str">
            <v>829422043</v>
          </cell>
          <cell r="B15223" t="str">
            <v>ECKRAD F. ANTRIEB 300 M. WEICHE KPL.</v>
          </cell>
          <cell r="C15223"/>
          <cell r="D15223"/>
          <cell r="E15223"/>
        </row>
        <row r="15224">
          <cell r="A15224" t="str">
            <v>829422044</v>
          </cell>
          <cell r="B15224" t="str">
            <v>ECKRAD F. UMLENKUNG 300 M. WEICHE KPL.</v>
          </cell>
          <cell r="C15224"/>
          <cell r="D15224"/>
          <cell r="E15224"/>
        </row>
        <row r="15225">
          <cell r="A15225" t="str">
            <v>829422045</v>
          </cell>
          <cell r="B15225" t="str">
            <v>ECKRAD F. ANTRIEB 300 M. ZWANGSFÜHRUNG KPL.</v>
          </cell>
          <cell r="C15225"/>
          <cell r="D15225"/>
          <cell r="E15225"/>
        </row>
        <row r="15226">
          <cell r="A15226" t="str">
            <v>829422046</v>
          </cell>
          <cell r="B15226" t="str">
            <v>ECKRAD F. UMLENKUNG 300 M. ZWANGSFÜHRUNG KPL.</v>
          </cell>
          <cell r="C15226"/>
          <cell r="D15226"/>
          <cell r="E15226"/>
        </row>
        <row r="15227">
          <cell r="A15227" t="str">
            <v>829422048</v>
          </cell>
          <cell r="B15227" t="str">
            <v>SPANNST. 300 GRUNDMODUL OHNE DACHSCHEIBE KPL.</v>
          </cell>
          <cell r="C15227">
            <v>62.5</v>
          </cell>
          <cell r="D15227">
            <v>540.7458583051482</v>
          </cell>
          <cell r="E15227">
            <v>605.7458583051482</v>
          </cell>
        </row>
        <row r="15228">
          <cell r="A15228" t="str">
            <v>829422049</v>
          </cell>
          <cell r="B15228" t="str">
            <v>ANTRIEB 300 GRUNDMODUL OHNE DACHSCHEIBE KPL.</v>
          </cell>
          <cell r="C15228">
            <v>22.499999999999996</v>
          </cell>
          <cell r="D15228">
            <v>334.65303745772235</v>
          </cell>
          <cell r="E15228">
            <v>359.65303745772229</v>
          </cell>
        </row>
        <row r="15229">
          <cell r="A15229" t="str">
            <v>829422300</v>
          </cell>
          <cell r="B15229" t="str">
            <v>ANTRIEB 800 GRUNDMODUL OHNE DACHSCHEIBE KPL.</v>
          </cell>
          <cell r="C15229">
            <v>190.16666666666666</v>
          </cell>
          <cell r="D15229">
            <v>1366.0755437375717</v>
          </cell>
          <cell r="E15229">
            <v>1566.658877070905</v>
          </cell>
        </row>
        <row r="15230">
          <cell r="A15230" t="str">
            <v>829422301</v>
          </cell>
          <cell r="B15230" t="str">
            <v>SPANNST. 800 GRUNDMODUL OHNE DACHSCHEIBE KPL.</v>
          </cell>
          <cell r="C15230">
            <v>0</v>
          </cell>
          <cell r="D15230">
            <v>0</v>
          </cell>
          <cell r="E15230">
            <v>0</v>
          </cell>
        </row>
        <row r="15231">
          <cell r="A15231" t="str">
            <v>829422302</v>
          </cell>
          <cell r="B15231" t="str">
            <v>UMLENKST. 800 GRUNDMODUL OHNE DACHSCHEIBE KPL.</v>
          </cell>
          <cell r="C15231">
            <v>130.16666666666666</v>
          </cell>
          <cell r="D15231">
            <v>1273.8375437375714</v>
          </cell>
          <cell r="E15231">
            <v>1414.4208770709049</v>
          </cell>
        </row>
        <row r="15232">
          <cell r="A15232" t="str">
            <v>829422303</v>
          </cell>
          <cell r="B15232" t="str">
            <v>EINZELRAD 800 KPL.</v>
          </cell>
          <cell r="C15232"/>
          <cell r="D15232"/>
          <cell r="E15232"/>
        </row>
        <row r="15233">
          <cell r="A15233" t="str">
            <v>829422310</v>
          </cell>
          <cell r="B15233" t="str">
            <v>WEICHE 300 STARR LINKS 180°KPL. [UNGÜLTIG]</v>
          </cell>
          <cell r="C15233">
            <v>0.05</v>
          </cell>
          <cell r="D15233">
            <v>68.976699999999994</v>
          </cell>
          <cell r="E15233">
            <v>69.026700000000005</v>
          </cell>
        </row>
        <row r="15234">
          <cell r="A15234" t="str">
            <v>829422311</v>
          </cell>
          <cell r="B15234" t="str">
            <v>WEICHE 300 STARR RECHTS 180°KPL. [UNGÜLTIG]</v>
          </cell>
          <cell r="C15234">
            <v>0.05</v>
          </cell>
          <cell r="D15234">
            <v>68.976699999999994</v>
          </cell>
          <cell r="E15234">
            <v>69.026700000000005</v>
          </cell>
        </row>
        <row r="15235">
          <cell r="A15235" t="str">
            <v>829422320</v>
          </cell>
          <cell r="B15235" t="str">
            <v>ECKRAD 300 R-G +90°, STARR KPL</v>
          </cell>
          <cell r="C15235"/>
          <cell r="D15235"/>
          <cell r="E15235"/>
        </row>
        <row r="15236">
          <cell r="A15236" t="str">
            <v>829422330</v>
          </cell>
          <cell r="B15236" t="str">
            <v>SCHUTZBLECH 300 F. ECKRAD -90° SCHWEISSTEIL KPL.</v>
          </cell>
          <cell r="C15236"/>
          <cell r="D15236">
            <v>48.76</v>
          </cell>
          <cell r="E15236">
            <v>48.76</v>
          </cell>
        </row>
        <row r="15237">
          <cell r="A15237" t="str">
            <v>829422331</v>
          </cell>
          <cell r="B15237" t="str">
            <v>SCHUTZBLECH 300 F. ECKRAD -90° KPL.</v>
          </cell>
          <cell r="C15237"/>
          <cell r="D15237">
            <v>55.118699999999997</v>
          </cell>
          <cell r="E15237">
            <v>55.118699999999997</v>
          </cell>
        </row>
        <row r="15238">
          <cell r="A15238" t="str">
            <v>829422332</v>
          </cell>
          <cell r="B15238" t="str">
            <v>SCHUTZBLECH 300 F. ECKRAD +90° SCHWEISSTEIL KPL.</v>
          </cell>
          <cell r="C15238"/>
          <cell r="D15238">
            <v>97.5</v>
          </cell>
          <cell r="E15238">
            <v>97.5</v>
          </cell>
        </row>
        <row r="15239">
          <cell r="A15239" t="str">
            <v>829422333</v>
          </cell>
          <cell r="B15239" t="str">
            <v>SCHUTZBLECH 300 F. ECKRAD +90° KPL.</v>
          </cell>
          <cell r="C15239">
            <v>0</v>
          </cell>
          <cell r="D15239">
            <v>103.8587</v>
          </cell>
          <cell r="E15239">
            <v>103.8587</v>
          </cell>
        </row>
        <row r="15240">
          <cell r="A15240" t="str">
            <v>829422340</v>
          </cell>
          <cell r="B15240" t="str">
            <v>EINLEGEBLECH FÜR LP-WEICHENBEARBEITUNG R-G KPL.</v>
          </cell>
          <cell r="C15240">
            <v>3.4167000000000001</v>
          </cell>
          <cell r="D15240">
            <v>10.867599999999999</v>
          </cell>
          <cell r="E15240">
            <v>14.2843</v>
          </cell>
        </row>
        <row r="15241">
          <cell r="A15241" t="str">
            <v>829424001</v>
          </cell>
          <cell r="B15241" t="str">
            <v>MITNEHMERLASCHE F.SPANNST.800 KPL.(Austausch</v>
          </cell>
          <cell r="C15241"/>
          <cell r="D15241">
            <v>25.151499999999999</v>
          </cell>
          <cell r="E15241">
            <v>25.151499999999999</v>
          </cell>
        </row>
        <row r="15242">
          <cell r="A15242" t="str">
            <v>829424300</v>
          </cell>
          <cell r="B15242" t="str">
            <v>RADIALE BT-FÜHRUNG R-G 300 RE/LI KPL.</v>
          </cell>
          <cell r="C15242">
            <v>0.1</v>
          </cell>
          <cell r="D15242">
            <v>33.145699999999998</v>
          </cell>
          <cell r="E15242">
            <v>33.245699999999999</v>
          </cell>
        </row>
        <row r="15243">
          <cell r="A15243" t="str">
            <v>829424301</v>
          </cell>
          <cell r="B15243" t="str">
            <v>BT-TAILLENFÜHRUNGSBOGEN R-ENDE 800 KPL.</v>
          </cell>
          <cell r="C15243">
            <v>14.916666666666668</v>
          </cell>
          <cell r="D15243">
            <v>133.691</v>
          </cell>
          <cell r="E15243">
            <v>164.02433333333335</v>
          </cell>
        </row>
        <row r="15244">
          <cell r="A15244" t="str">
            <v>829424302</v>
          </cell>
          <cell r="B15244" t="str">
            <v>GERADE BT-FÜHRUNG R-G 300 KPL.</v>
          </cell>
          <cell r="C15244">
            <v>0.5</v>
          </cell>
          <cell r="D15244">
            <v>12.056800000000001</v>
          </cell>
          <cell r="E15244">
            <v>12.556800000000001</v>
          </cell>
        </row>
        <row r="15245">
          <cell r="A15245" t="str">
            <v>829424303</v>
          </cell>
          <cell r="B15245" t="str">
            <v>GERADE BT-FÜHRUNG R-G 800 KPL.</v>
          </cell>
          <cell r="C15245">
            <v>0.5</v>
          </cell>
          <cell r="D15245">
            <v>15.056800000000001</v>
          </cell>
          <cell r="E15245">
            <v>15.556800000000001</v>
          </cell>
        </row>
        <row r="15246">
          <cell r="A15246" t="str">
            <v>829424310</v>
          </cell>
          <cell r="B15246" t="str">
            <v>UMF.BOGEN 800-EINZELRAD 180° BT-EIN/AUSSCHLEUS.</v>
          </cell>
          <cell r="C15246">
            <v>4</v>
          </cell>
          <cell r="D15246">
            <v>0.42599999999999999</v>
          </cell>
          <cell r="E15246">
            <v>4.4260000000000002</v>
          </cell>
        </row>
        <row r="15247">
          <cell r="A15247" t="str">
            <v>829424311</v>
          </cell>
          <cell r="B15247" t="str">
            <v>GERADE BT-DACHSCHEIBENFÜHRUNG 300 KPL.</v>
          </cell>
          <cell r="C15247">
            <v>0.05</v>
          </cell>
          <cell r="D15247"/>
          <cell r="E15247">
            <v>0.05</v>
          </cell>
        </row>
        <row r="15248">
          <cell r="A15248" t="str">
            <v>829424312</v>
          </cell>
          <cell r="B15248" t="str">
            <v>UMF.BOGEN 800 STIRNS. BT-EIN-/AUSSCHLEUSUNG KPL.</v>
          </cell>
          <cell r="C15248">
            <v>9.9166666666666661</v>
          </cell>
          <cell r="D15248">
            <v>31.577234136943524</v>
          </cell>
          <cell r="E15248">
            <v>56.910567470276852</v>
          </cell>
        </row>
        <row r="15249">
          <cell r="A15249" t="str">
            <v>829424313</v>
          </cell>
          <cell r="B15249" t="str">
            <v>HALTER F. UMF. BOGEN 800 KPL.</v>
          </cell>
          <cell r="C15249">
            <v>0</v>
          </cell>
          <cell r="D15249">
            <v>18.136900000000001</v>
          </cell>
          <cell r="E15249">
            <v>18.136900000000001</v>
          </cell>
        </row>
        <row r="15250">
          <cell r="A15250" t="str">
            <v>829424314</v>
          </cell>
          <cell r="B15250" t="str">
            <v>VERLÄNGERUNG UMFAHR. BOGEN 800 KPL.</v>
          </cell>
          <cell r="C15250">
            <v>8.8833333333333346</v>
          </cell>
          <cell r="D15250">
            <v>25.707279099419328</v>
          </cell>
          <cell r="E15250">
            <v>50.423945766085993</v>
          </cell>
        </row>
        <row r="15251">
          <cell r="A15251" t="str">
            <v>829424320</v>
          </cell>
          <cell r="B15251" t="str">
            <v>UMFAHR.BOGEN 800 R-ENDE KPL.</v>
          </cell>
          <cell r="C15251">
            <v>29.383333333333333</v>
          </cell>
          <cell r="D15251">
            <v>189.48228692301606</v>
          </cell>
          <cell r="E15251">
            <v>244.69895358968273</v>
          </cell>
        </row>
        <row r="15252">
          <cell r="A15252" t="str">
            <v>829424321</v>
          </cell>
          <cell r="B15252" t="str">
            <v>UMFAHR.BOGEN 800 R-G KPL.</v>
          </cell>
          <cell r="C15252">
            <v>31.549999999999997</v>
          </cell>
          <cell r="D15252">
            <v>199.85446565380983</v>
          </cell>
          <cell r="E15252">
            <v>257.23779898714315</v>
          </cell>
        </row>
        <row r="15253">
          <cell r="A15253" t="str">
            <v>829424322</v>
          </cell>
          <cell r="B15253" t="str">
            <v>UMFAHR.BOGEN 800 R-R 180° KPL.</v>
          </cell>
          <cell r="C15253">
            <v>60.550000000000004</v>
          </cell>
          <cell r="D15253">
            <v>377.45349474661276</v>
          </cell>
          <cell r="E15253">
            <v>463.83682807994609</v>
          </cell>
        </row>
        <row r="15254">
          <cell r="A15254" t="str">
            <v>829424323</v>
          </cell>
          <cell r="B15254" t="str">
            <v>UMFAHR.BOGEN 800 R-R 90°/270° KPL.</v>
          </cell>
          <cell r="C15254">
            <v>22.3</v>
          </cell>
          <cell r="D15254">
            <v>95.67407293616931</v>
          </cell>
          <cell r="E15254">
            <v>143.80740626950262</v>
          </cell>
        </row>
        <row r="15255">
          <cell r="A15255" t="str">
            <v>829424400</v>
          </cell>
          <cell r="B15255" t="str">
            <v>ABHÄNGUNG FÜR ILS-LP M. TEF KPL.</v>
          </cell>
          <cell r="C15255"/>
          <cell r="D15255">
            <v>32.132899999999999</v>
          </cell>
          <cell r="E15255">
            <v>32.132899999999999</v>
          </cell>
        </row>
        <row r="15256">
          <cell r="A15256" t="str">
            <v>829426005</v>
          </cell>
          <cell r="B15256" t="str">
            <v>ANTRIEBSRAD 300 - ROHTEIL M. NABE</v>
          </cell>
          <cell r="C15256"/>
          <cell r="D15256">
            <v>27.9</v>
          </cell>
          <cell r="E15256">
            <v>27.9</v>
          </cell>
        </row>
        <row r="15257">
          <cell r="A15257" t="str">
            <v>829426006</v>
          </cell>
          <cell r="B15257" t="str">
            <v>ANTRIEBSRAD 300 AUS 829426005 GEFERTIGT</v>
          </cell>
          <cell r="C15257">
            <v>0</v>
          </cell>
          <cell r="D15257">
            <v>58.8</v>
          </cell>
          <cell r="E15257">
            <v>58.8</v>
          </cell>
        </row>
        <row r="15258">
          <cell r="A15258" t="str">
            <v>829426007</v>
          </cell>
          <cell r="B15258" t="str">
            <v>PUR-RING (FÜR ANTRIEBSRAD 300-829 426 006/008)</v>
          </cell>
          <cell r="C15258">
            <v>0</v>
          </cell>
          <cell r="D15258">
            <v>33.700000000000003</v>
          </cell>
          <cell r="E15258">
            <v>33.700000000000003</v>
          </cell>
        </row>
        <row r="15259">
          <cell r="A15259" t="str">
            <v>829426008</v>
          </cell>
          <cell r="B15259" t="str">
            <v>ANTRIEBSRAD 300 O. DACHSCHEIBE AUS 829426005</v>
          </cell>
          <cell r="C15259">
            <v>0</v>
          </cell>
          <cell r="D15259">
            <v>37.700000000000003</v>
          </cell>
          <cell r="E15259">
            <v>37.700000000000003</v>
          </cell>
        </row>
        <row r="15260">
          <cell r="A15260" t="str">
            <v>829426009</v>
          </cell>
          <cell r="B15260" t="str">
            <v>SPANNRAD 300 -  ROHTEIL</v>
          </cell>
          <cell r="C15260"/>
          <cell r="D15260">
            <v>17</v>
          </cell>
          <cell r="E15260">
            <v>17</v>
          </cell>
        </row>
        <row r="15261">
          <cell r="A15261" t="str">
            <v>829426010</v>
          </cell>
          <cell r="B15261" t="str">
            <v>SPANNRAD 300 AUS 829426009 GEFERTIGT</v>
          </cell>
          <cell r="C15261">
            <v>0</v>
          </cell>
          <cell r="D15261">
            <v>37.700000000000003</v>
          </cell>
          <cell r="E15261">
            <v>37.700000000000003</v>
          </cell>
        </row>
        <row r="15262">
          <cell r="A15262" t="str">
            <v>829426011</v>
          </cell>
          <cell r="B15262" t="str">
            <v>GABEL 300 - ROHTEIL</v>
          </cell>
          <cell r="C15262"/>
          <cell r="D15262">
            <v>12.4</v>
          </cell>
          <cell r="E15262">
            <v>12.4</v>
          </cell>
        </row>
        <row r="15263">
          <cell r="A15263" t="str">
            <v>829426012</v>
          </cell>
          <cell r="B15263" t="str">
            <v>GABEL 300 AUS 829426011 GEFERTIGT</v>
          </cell>
          <cell r="C15263">
            <v>0</v>
          </cell>
          <cell r="D15263">
            <v>37.619999999999997</v>
          </cell>
          <cell r="E15263">
            <v>37.619999999999997</v>
          </cell>
        </row>
        <row r="15264">
          <cell r="A15264" t="str">
            <v>829426013</v>
          </cell>
          <cell r="B15264" t="str">
            <v>BOLZEN FÜR SPANNRAD 300</v>
          </cell>
          <cell r="C15264">
            <v>0</v>
          </cell>
          <cell r="D15264">
            <v>35</v>
          </cell>
          <cell r="E15264">
            <v>35</v>
          </cell>
        </row>
        <row r="15265">
          <cell r="A15265" t="str">
            <v>829426014</v>
          </cell>
          <cell r="B15265" t="str">
            <v>DREHTEIL SPANNSTATION 300</v>
          </cell>
          <cell r="C15265">
            <v>0</v>
          </cell>
          <cell r="D15265">
            <v>328</v>
          </cell>
          <cell r="E15265">
            <v>328</v>
          </cell>
        </row>
        <row r="15266">
          <cell r="A15266" t="str">
            <v>829426015</v>
          </cell>
          <cell r="B15266" t="str">
            <v>BUCHSE SPANNSTATION</v>
          </cell>
          <cell r="C15266">
            <v>0</v>
          </cell>
          <cell r="D15266">
            <v>14.9</v>
          </cell>
          <cell r="E15266">
            <v>14.9</v>
          </cell>
        </row>
        <row r="15267">
          <cell r="A15267" t="str">
            <v>829426016</v>
          </cell>
          <cell r="B15267" t="str">
            <v>BOLZEN DACHSCHEIBE 300</v>
          </cell>
          <cell r="C15267">
            <v>0</v>
          </cell>
          <cell r="D15267">
            <v>60</v>
          </cell>
          <cell r="E15267">
            <v>60</v>
          </cell>
        </row>
        <row r="15268">
          <cell r="A15268" t="str">
            <v>829426017</v>
          </cell>
          <cell r="B15268" t="str">
            <v>DACHSCHEIBE SPANNST. 300</v>
          </cell>
          <cell r="C15268">
            <v>0</v>
          </cell>
          <cell r="D15268">
            <v>295</v>
          </cell>
          <cell r="E15268">
            <v>295</v>
          </cell>
        </row>
        <row r="15269">
          <cell r="A15269" t="str">
            <v>829426018</v>
          </cell>
          <cell r="B15269" t="str">
            <v>GLEITLEISTE DACHSCH. 300</v>
          </cell>
          <cell r="C15269">
            <v>0</v>
          </cell>
          <cell r="D15269">
            <v>11.3</v>
          </cell>
          <cell r="E15269">
            <v>11.3</v>
          </cell>
        </row>
        <row r="15270">
          <cell r="A15270" t="str">
            <v>829426019</v>
          </cell>
          <cell r="B15270" t="str">
            <v>ACHSE 300 F. LINEARFÜHRUNG</v>
          </cell>
          <cell r="C15270">
            <v>0</v>
          </cell>
          <cell r="D15270">
            <v>12.8</v>
          </cell>
          <cell r="E15270">
            <v>12.8</v>
          </cell>
        </row>
        <row r="15271">
          <cell r="A15271" t="str">
            <v>829426020</v>
          </cell>
          <cell r="B15271" t="str">
            <v>PUR-RING (FÜR SPANNRAD 300 -829 426 010)</v>
          </cell>
          <cell r="C15271">
            <v>0</v>
          </cell>
          <cell r="D15271">
            <v>20.399999999999999</v>
          </cell>
          <cell r="E15271">
            <v>20.399999999999999</v>
          </cell>
        </row>
        <row r="15272">
          <cell r="A15272" t="str">
            <v>829426021</v>
          </cell>
          <cell r="B15272" t="str">
            <v>LAGERBOCK 300 F. LINEARFÜHRUNG</v>
          </cell>
          <cell r="C15272">
            <v>0</v>
          </cell>
          <cell r="D15272">
            <v>19.5</v>
          </cell>
          <cell r="E15272">
            <v>19.5</v>
          </cell>
        </row>
        <row r="15273">
          <cell r="A15273" t="str">
            <v>829426022</v>
          </cell>
          <cell r="B15273" t="str">
            <v>FEDERSPANNELEMENT 300 F. LINEARFÜHRUNG</v>
          </cell>
          <cell r="C15273">
            <v>0</v>
          </cell>
          <cell r="D15273">
            <v>51.25</v>
          </cell>
          <cell r="E15273">
            <v>51.25</v>
          </cell>
        </row>
        <row r="15274">
          <cell r="A15274" t="str">
            <v>829426024</v>
          </cell>
          <cell r="B15274" t="str">
            <v>TRÄGERPROFIL 300 - BEARBEITET L=1230</v>
          </cell>
          <cell r="C15274">
            <v>5</v>
          </cell>
          <cell r="D15274">
            <v>53.428600000000003</v>
          </cell>
          <cell r="E15274">
            <v>60.928599999999996</v>
          </cell>
        </row>
        <row r="15275">
          <cell r="A15275" t="str">
            <v>829426025</v>
          </cell>
          <cell r="B15275" t="str">
            <v>SENSORHALTER INDUKT. SENSOR BT-SYNC. 300</v>
          </cell>
          <cell r="C15275"/>
          <cell r="D15275">
            <v>10</v>
          </cell>
          <cell r="E15275">
            <v>10</v>
          </cell>
        </row>
        <row r="15276">
          <cell r="A15276" t="str">
            <v>829426026</v>
          </cell>
          <cell r="B15276" t="str">
            <v>UMFAHR. BOGEN 300 AUSSEN 90°</v>
          </cell>
          <cell r="C15276">
            <v>8.1666666666666661</v>
          </cell>
          <cell r="D15276">
            <v>0.95737746799684809</v>
          </cell>
          <cell r="E15276">
            <v>24.540710801330182</v>
          </cell>
        </row>
        <row r="15277">
          <cell r="A15277" t="str">
            <v>829426029</v>
          </cell>
          <cell r="B15277" t="str">
            <v>UMFAHR. BOGEN 300 AUSSEN 180°</v>
          </cell>
          <cell r="C15277">
            <v>12.499999999999998</v>
          </cell>
          <cell r="D15277">
            <v>3.3580335799999999</v>
          </cell>
          <cell r="E15277">
            <v>27.108033580000001</v>
          </cell>
        </row>
        <row r="15278">
          <cell r="A15278" t="str">
            <v>829426034</v>
          </cell>
          <cell r="B15278" t="str">
            <v>BEARBEITUNG LP LI MODUL 300</v>
          </cell>
          <cell r="C15278">
            <v>6.0833333333333339</v>
          </cell>
          <cell r="D15278">
            <v>4.1959999999999997</v>
          </cell>
          <cell r="E15278">
            <v>18.195999999999998</v>
          </cell>
        </row>
        <row r="15279">
          <cell r="A15279" t="str">
            <v>829426035</v>
          </cell>
          <cell r="B15279" t="str">
            <v>BEARBEITUNG LP RE MODUL 300</v>
          </cell>
          <cell r="C15279">
            <v>6.666666666666667</v>
          </cell>
          <cell r="D15279">
            <v>4.1959999999999997</v>
          </cell>
          <cell r="E15279">
            <v>18.779333333333334</v>
          </cell>
        </row>
        <row r="15280">
          <cell r="A15280" t="str">
            <v>829426036</v>
          </cell>
          <cell r="B15280" t="str">
            <v>SCHUTZBLECH 1/300</v>
          </cell>
          <cell r="C15280">
            <v>0</v>
          </cell>
          <cell r="D15280">
            <v>3.9</v>
          </cell>
          <cell r="E15280">
            <v>3.9</v>
          </cell>
        </row>
        <row r="15281">
          <cell r="A15281" t="str">
            <v>829426037</v>
          </cell>
          <cell r="B15281" t="str">
            <v>SCHUTZBLECH 2/300</v>
          </cell>
          <cell r="C15281">
            <v>0</v>
          </cell>
          <cell r="D15281">
            <v>5.8</v>
          </cell>
          <cell r="E15281">
            <v>5.8</v>
          </cell>
        </row>
        <row r="15282">
          <cell r="A15282" t="str">
            <v>829426038</v>
          </cell>
          <cell r="B15282" t="str">
            <v>SCHUTZBLECH 300 SPANNST.</v>
          </cell>
          <cell r="C15282"/>
          <cell r="D15282">
            <v>13.25</v>
          </cell>
          <cell r="E15282">
            <v>13.25</v>
          </cell>
        </row>
        <row r="15283">
          <cell r="A15283" t="str">
            <v>829426039</v>
          </cell>
          <cell r="B15283" t="str">
            <v>WEICHENPLATTE 300</v>
          </cell>
          <cell r="C15283">
            <v>0</v>
          </cell>
          <cell r="D15283">
            <v>15</v>
          </cell>
          <cell r="E15283">
            <v>15</v>
          </cell>
        </row>
        <row r="15284">
          <cell r="A15284" t="str">
            <v>829426040</v>
          </cell>
          <cell r="B15284" t="str">
            <v>WEICHENSCHENKEL 300</v>
          </cell>
          <cell r="C15284">
            <v>0</v>
          </cell>
          <cell r="D15284">
            <v>39.799999999999997</v>
          </cell>
          <cell r="E15284">
            <v>39.799999999999997</v>
          </cell>
        </row>
        <row r="15285">
          <cell r="A15285" t="str">
            <v>829426041</v>
          </cell>
          <cell r="B15285" t="str">
            <v>HEBEL WEICHE 300</v>
          </cell>
          <cell r="C15285">
            <v>0</v>
          </cell>
          <cell r="D15285">
            <v>18.399999999999999</v>
          </cell>
          <cell r="E15285">
            <v>18.399999999999999</v>
          </cell>
        </row>
        <row r="15286">
          <cell r="A15286" t="str">
            <v>829426042</v>
          </cell>
          <cell r="B15286" t="str">
            <v>LAGERBOLZEN 300</v>
          </cell>
          <cell r="C15286">
            <v>0</v>
          </cell>
          <cell r="D15286">
            <v>10</v>
          </cell>
          <cell r="E15286">
            <v>10</v>
          </cell>
        </row>
        <row r="15287">
          <cell r="A15287" t="str">
            <v>829426043</v>
          </cell>
          <cell r="B15287" t="str">
            <v>BT-FÜHRUNGSBOGEN 300</v>
          </cell>
          <cell r="C15287">
            <v>0</v>
          </cell>
          <cell r="D15287">
            <v>15</v>
          </cell>
          <cell r="E15287">
            <v>15</v>
          </cell>
        </row>
        <row r="15288">
          <cell r="A15288" t="str">
            <v>829426045</v>
          </cell>
          <cell r="B15288" t="str">
            <v>STREBE F. BT-FÜHRUNGSBOGEN 300</v>
          </cell>
          <cell r="C15288">
            <v>0</v>
          </cell>
          <cell r="D15288">
            <v>5</v>
          </cell>
          <cell r="E15288">
            <v>5</v>
          </cell>
        </row>
        <row r="15289">
          <cell r="A15289" t="str">
            <v>829426047</v>
          </cell>
          <cell r="B15289" t="str">
            <v>BUCHSE STARRE WEICHE 300</v>
          </cell>
          <cell r="C15289">
            <v>0</v>
          </cell>
          <cell r="D15289">
            <v>3</v>
          </cell>
          <cell r="E15289">
            <v>3</v>
          </cell>
        </row>
        <row r="15290">
          <cell r="A15290" t="str">
            <v>829426049</v>
          </cell>
          <cell r="B15290" t="str">
            <v>HEBEL 300</v>
          </cell>
          <cell r="C15290">
            <v>0</v>
          </cell>
          <cell r="D15290">
            <v>35</v>
          </cell>
          <cell r="E15290">
            <v>35</v>
          </cell>
        </row>
        <row r="15291">
          <cell r="A15291" t="str">
            <v>829426050</v>
          </cell>
          <cell r="B15291" t="str">
            <v>ADAPTERDREHTEIL INKREMENTALGEBER</v>
          </cell>
          <cell r="C15291">
            <v>0</v>
          </cell>
          <cell r="D15291">
            <v>36</v>
          </cell>
          <cell r="E15291">
            <v>36</v>
          </cell>
        </row>
        <row r="15292">
          <cell r="A15292" t="str">
            <v>829426051</v>
          </cell>
          <cell r="B15292" t="str">
            <v>ADAPTER 300F. INKREMENTALGEBER/RASTERSENSOR</v>
          </cell>
          <cell r="C15292">
            <v>0</v>
          </cell>
          <cell r="D15292">
            <v>29</v>
          </cell>
          <cell r="E15292">
            <v>29</v>
          </cell>
        </row>
        <row r="15293">
          <cell r="A15293" t="str">
            <v>829426052</v>
          </cell>
          <cell r="B15293" t="str">
            <v>ANSCHRAUBHALTER 300</v>
          </cell>
          <cell r="C15293">
            <v>0</v>
          </cell>
          <cell r="D15293">
            <v>21.6</v>
          </cell>
          <cell r="E15293">
            <v>21.6</v>
          </cell>
        </row>
        <row r="15294">
          <cell r="A15294" t="str">
            <v>829426053</v>
          </cell>
          <cell r="B15294" t="str">
            <v>MOTORGUSSKONSOLE 300 ROHTEIL</v>
          </cell>
          <cell r="C15294"/>
          <cell r="D15294">
            <v>69.3</v>
          </cell>
          <cell r="E15294">
            <v>69.3</v>
          </cell>
        </row>
        <row r="15295">
          <cell r="A15295" t="str">
            <v>829426054</v>
          </cell>
          <cell r="B15295" t="str">
            <v>MOTORGUSSKONSOLE 300 AUS 829426053 GEFERTIGT</v>
          </cell>
          <cell r="C15295">
            <v>0</v>
          </cell>
          <cell r="D15295">
            <v>124.8</v>
          </cell>
          <cell r="E15295">
            <v>124.8</v>
          </cell>
        </row>
        <row r="15296">
          <cell r="A15296" t="str">
            <v>829426055</v>
          </cell>
          <cell r="B15296" t="str">
            <v>HALTER FÜR FÜHRUNGSBOGEN</v>
          </cell>
          <cell r="C15296">
            <v>0</v>
          </cell>
          <cell r="D15296">
            <v>13.5</v>
          </cell>
          <cell r="E15296">
            <v>13.5</v>
          </cell>
        </row>
        <row r="15297">
          <cell r="A15297" t="str">
            <v>829426056</v>
          </cell>
          <cell r="B15297" t="str">
            <v>SPANNST. GUSSKONSOLE 300 ROHTEIL</v>
          </cell>
          <cell r="C15297"/>
          <cell r="D15297">
            <v>62.9</v>
          </cell>
          <cell r="E15297">
            <v>62.9</v>
          </cell>
        </row>
        <row r="15298">
          <cell r="A15298" t="str">
            <v>829426057</v>
          </cell>
          <cell r="B15298" t="str">
            <v>SPANNST. GUSSKONSOLE 300 AUS 829426056 GEFERTIGT</v>
          </cell>
          <cell r="C15298">
            <v>0</v>
          </cell>
          <cell r="D15298">
            <v>107.93</v>
          </cell>
          <cell r="E15298">
            <v>107.93</v>
          </cell>
        </row>
        <row r="15299">
          <cell r="A15299" t="str">
            <v>829426058</v>
          </cell>
          <cell r="B15299" t="str">
            <v>GEWINDESTANGE SPANNST. 300</v>
          </cell>
          <cell r="C15299">
            <v>0</v>
          </cell>
          <cell r="D15299">
            <v>1.8</v>
          </cell>
          <cell r="E15299">
            <v>1.8</v>
          </cell>
        </row>
        <row r="15300">
          <cell r="A15300" t="str">
            <v>829426059</v>
          </cell>
          <cell r="B15300" t="str">
            <v>BEARBEITUNG LP R-G-Weiche 300</v>
          </cell>
          <cell r="C15300">
            <v>0</v>
          </cell>
          <cell r="D15300">
            <v>0</v>
          </cell>
          <cell r="E15300">
            <v>0</v>
          </cell>
        </row>
        <row r="15301">
          <cell r="A15301" t="str">
            <v>829426060</v>
          </cell>
          <cell r="B15301" t="str">
            <v>EINLEGEBLECH 300 FÜR LP-WEICHENBEARBEITUNG R-G</v>
          </cell>
          <cell r="C15301"/>
          <cell r="D15301">
            <v>0.01</v>
          </cell>
          <cell r="E15301">
            <v>0.01</v>
          </cell>
        </row>
        <row r="15302">
          <cell r="A15302" t="str">
            <v>829426061</v>
          </cell>
          <cell r="B15302" t="str">
            <v>UMFAHR.BOGEN 300 INNEN</v>
          </cell>
          <cell r="C15302">
            <v>0</v>
          </cell>
          <cell r="D15302">
            <v>11.15</v>
          </cell>
          <cell r="E15302">
            <v>11.15</v>
          </cell>
        </row>
        <row r="15303">
          <cell r="A15303" t="str">
            <v>829426062</v>
          </cell>
          <cell r="B15303" t="str">
            <v>SENSORHALTER FÜR SENSOR  M18 INDUKTIV AM</v>
          </cell>
          <cell r="C15303">
            <v>0</v>
          </cell>
          <cell r="D15303">
            <v>2.8</v>
          </cell>
          <cell r="E15303">
            <v>2.8</v>
          </cell>
        </row>
        <row r="15304">
          <cell r="A15304" t="str">
            <v>829426063</v>
          </cell>
          <cell r="B15304" t="str">
            <v>UMFAHR.BOGEN 300 AUSSEN R-R90°</v>
          </cell>
          <cell r="C15304"/>
          <cell r="D15304">
            <v>0.01</v>
          </cell>
          <cell r="E15304">
            <v>0.01</v>
          </cell>
        </row>
        <row r="15305">
          <cell r="A15305" t="str">
            <v>829426064</v>
          </cell>
          <cell r="B15305" t="str">
            <v>TRÄGERPROFIL MOTOR/SPANNST. L=1600 --&gt; Längssägen</v>
          </cell>
          <cell r="C15305">
            <v>45</v>
          </cell>
          <cell r="D15305">
            <v>63.751600000000003</v>
          </cell>
          <cell r="E15305">
            <v>110.0016</v>
          </cell>
        </row>
        <row r="15306">
          <cell r="A15306" t="str">
            <v>829426065</v>
          </cell>
          <cell r="B15306" t="str">
            <v>ANSCHRAUBHALTER 800</v>
          </cell>
          <cell r="C15306">
            <v>0</v>
          </cell>
          <cell r="D15306">
            <v>16.8</v>
          </cell>
          <cell r="E15306">
            <v>16.8</v>
          </cell>
        </row>
        <row r="15307">
          <cell r="A15307" t="str">
            <v>829426066</v>
          </cell>
          <cell r="B15307" t="str">
            <v>FÜHRUNGSPROFIL</v>
          </cell>
          <cell r="C15307"/>
          <cell r="D15307"/>
          <cell r="E15307"/>
        </row>
        <row r="15308">
          <cell r="A15308" t="str">
            <v>829426067</v>
          </cell>
          <cell r="B15308" t="str">
            <v>BEARBEITUNG LP RE M. W-BEARB. MODUL 5/800</v>
          </cell>
          <cell r="C15308">
            <v>9.3333333333333321</v>
          </cell>
          <cell r="D15308">
            <v>5.2450000000000001</v>
          </cell>
          <cell r="E15308">
            <v>22.494999999999997</v>
          </cell>
        </row>
        <row r="15309">
          <cell r="A15309" t="str">
            <v>829426068</v>
          </cell>
          <cell r="B15309" t="str">
            <v>BEARBEITUNG LP LI M. W-BEARB. MODUL 4/800</v>
          </cell>
          <cell r="C15309">
            <v>6.666666666666667</v>
          </cell>
          <cell r="D15309">
            <v>5.2450000000000001</v>
          </cell>
          <cell r="E15309">
            <v>19.828333333333333</v>
          </cell>
        </row>
        <row r="15310">
          <cell r="A15310" t="str">
            <v>829426069</v>
          </cell>
          <cell r="B15310" t="str">
            <v>BEARBEITUNG LP RE MODUL 800</v>
          </cell>
          <cell r="C15310">
            <v>6.666666666666667</v>
          </cell>
          <cell r="D15310">
            <v>5.2450000000000001</v>
          </cell>
          <cell r="E15310">
            <v>19.828333333333333</v>
          </cell>
        </row>
        <row r="15311">
          <cell r="A15311" t="str">
            <v>829426070</v>
          </cell>
          <cell r="B15311" t="str">
            <v>BEARBEITUNG LP LI MODUL 800</v>
          </cell>
          <cell r="C15311">
            <v>6.0833333333333339</v>
          </cell>
          <cell r="D15311">
            <v>5.2450000000000001</v>
          </cell>
          <cell r="E15311">
            <v>19.245000000000001</v>
          </cell>
        </row>
        <row r="15312">
          <cell r="A15312" t="str">
            <v>829426071</v>
          </cell>
          <cell r="B15312" t="str">
            <v>BEARBEITUNG LP R-G-WEICHE 800</v>
          </cell>
          <cell r="C15312">
            <v>0</v>
          </cell>
          <cell r="D15312">
            <v>0</v>
          </cell>
          <cell r="E15312">
            <v>0</v>
          </cell>
        </row>
        <row r="15313">
          <cell r="A15313" t="str">
            <v>829426072</v>
          </cell>
          <cell r="B15313" t="str">
            <v>DACHSCHEIBENRAD 800SPANNSTATION - GUSS ROHTEIL</v>
          </cell>
          <cell r="C15313"/>
          <cell r="D15313">
            <v>110.83</v>
          </cell>
          <cell r="E15313">
            <v>110.83</v>
          </cell>
        </row>
        <row r="15314">
          <cell r="A15314" t="str">
            <v>829426073</v>
          </cell>
          <cell r="B15314" t="str">
            <v>DACHSCHEIBENRAD 800 SPANNSTATION AUS 829426072</v>
          </cell>
          <cell r="C15314">
            <v>0</v>
          </cell>
          <cell r="D15314">
            <v>92.5</v>
          </cell>
          <cell r="E15314">
            <v>92.5</v>
          </cell>
        </row>
        <row r="15315">
          <cell r="A15315" t="str">
            <v>829426074</v>
          </cell>
          <cell r="B15315" t="str">
            <v>DRUCKRING SPANNSTATION 800</v>
          </cell>
          <cell r="C15315">
            <v>0</v>
          </cell>
          <cell r="D15315">
            <v>22.4</v>
          </cell>
          <cell r="E15315">
            <v>22.4</v>
          </cell>
        </row>
        <row r="15316">
          <cell r="A15316" t="str">
            <v>829426075</v>
          </cell>
          <cell r="B15316" t="str">
            <v>BEFESTIGUNGSACHSE SPANNST. 800</v>
          </cell>
          <cell r="C15316">
            <v>0</v>
          </cell>
          <cell r="D15316">
            <v>46.8</v>
          </cell>
          <cell r="E15316">
            <v>46.8</v>
          </cell>
        </row>
        <row r="15317">
          <cell r="A15317" t="str">
            <v>829426077</v>
          </cell>
          <cell r="B15317" t="str">
            <v>MITNEHMERLASCHE SPANNST. 800 --&gt; 829424001</v>
          </cell>
          <cell r="C15317">
            <v>0</v>
          </cell>
          <cell r="D15317">
            <v>22.3</v>
          </cell>
          <cell r="E15317">
            <v>22.3</v>
          </cell>
        </row>
        <row r="15318">
          <cell r="A15318" t="str">
            <v>829426078</v>
          </cell>
          <cell r="B15318" t="str">
            <v>MITNEHMERKLOTZ SPANNST. 800</v>
          </cell>
          <cell r="C15318">
            <v>0</v>
          </cell>
          <cell r="D15318">
            <v>8</v>
          </cell>
          <cell r="E15318">
            <v>8</v>
          </cell>
        </row>
        <row r="15319">
          <cell r="A15319" t="str">
            <v>829426079</v>
          </cell>
          <cell r="B15319" t="str">
            <v>BLECHHALTER FÜR LP</v>
          </cell>
          <cell r="C15319">
            <v>0</v>
          </cell>
          <cell r="D15319">
            <v>9.4</v>
          </cell>
          <cell r="E15319">
            <v>9.4</v>
          </cell>
        </row>
        <row r="15320">
          <cell r="A15320" t="str">
            <v>829426082</v>
          </cell>
          <cell r="B15320" t="str">
            <v>FÜHRUNGSPROFIL 800/300</v>
          </cell>
          <cell r="C15320">
            <v>1</v>
          </cell>
          <cell r="D15320">
            <v>0</v>
          </cell>
          <cell r="E15320">
            <v>3.5</v>
          </cell>
        </row>
        <row r="15321">
          <cell r="A15321" t="str">
            <v>829426083</v>
          </cell>
          <cell r="B15321" t="str">
            <v>VERBINDUNGSBLECH 800 R-R 180°</v>
          </cell>
          <cell r="C15321">
            <v>0</v>
          </cell>
          <cell r="D15321">
            <v>2.99</v>
          </cell>
          <cell r="E15321">
            <v>2.99</v>
          </cell>
        </row>
        <row r="15322">
          <cell r="A15322" t="str">
            <v>829426084</v>
          </cell>
          <cell r="B15322" t="str">
            <v>KEIL FÜR WEICHENSCHENKEL 300</v>
          </cell>
          <cell r="C15322">
            <v>0</v>
          </cell>
          <cell r="D15322">
            <v>7</v>
          </cell>
          <cell r="E15322">
            <v>7</v>
          </cell>
        </row>
        <row r="15323">
          <cell r="A15323" t="str">
            <v>829426085</v>
          </cell>
          <cell r="B15323" t="str">
            <v>HALTER 800 FÜR UMF. BOGEN</v>
          </cell>
          <cell r="C15323">
            <v>0</v>
          </cell>
          <cell r="D15323">
            <v>17</v>
          </cell>
          <cell r="E15323">
            <v>17</v>
          </cell>
        </row>
        <row r="15324">
          <cell r="A15324" t="str">
            <v>829426090</v>
          </cell>
          <cell r="B15324" t="str">
            <v>MITNEHMERLASCHE SPANNST. 800</v>
          </cell>
          <cell r="C15324">
            <v>0</v>
          </cell>
          <cell r="D15324">
            <v>49.4</v>
          </cell>
          <cell r="E15324">
            <v>49.4</v>
          </cell>
        </row>
        <row r="15325">
          <cell r="A15325" t="str">
            <v>829426091</v>
          </cell>
          <cell r="B15325" t="str">
            <v>MITNEHMERKLOTZ 2 SPANNST. 800</v>
          </cell>
          <cell r="C15325">
            <v>0</v>
          </cell>
          <cell r="D15325">
            <v>47.5</v>
          </cell>
          <cell r="E15325">
            <v>47.5</v>
          </cell>
        </row>
        <row r="15326">
          <cell r="A15326" t="str">
            <v>829426201</v>
          </cell>
          <cell r="B15326" t="str">
            <v>UMLENKRAD 800 F. SPANN-STAT. AUS 829416020</v>
          </cell>
          <cell r="C15326">
            <v>0</v>
          </cell>
          <cell r="D15326">
            <v>422.7</v>
          </cell>
          <cell r="E15326">
            <v>422.7</v>
          </cell>
        </row>
        <row r="15327">
          <cell r="A15327" t="str">
            <v>829426203</v>
          </cell>
          <cell r="B15327" t="str">
            <v>ANTRIEBSRAD 800  F. MOTORSTAT. AUS 829416020</v>
          </cell>
          <cell r="C15327">
            <v>0</v>
          </cell>
          <cell r="D15327">
            <v>474.7</v>
          </cell>
          <cell r="E15327">
            <v>474.7</v>
          </cell>
        </row>
        <row r="15328">
          <cell r="A15328" t="str">
            <v>829426204</v>
          </cell>
          <cell r="B15328" t="str">
            <v>UMLENKRAD 800 AUS 829416020 GEFERTIGT (M. DS)</v>
          </cell>
          <cell r="C15328">
            <v>0</v>
          </cell>
          <cell r="D15328">
            <v>474.7</v>
          </cell>
          <cell r="E15328">
            <v>474.7</v>
          </cell>
        </row>
        <row r="15329">
          <cell r="A15329" t="str">
            <v>829426205</v>
          </cell>
          <cell r="B15329" t="str">
            <v>ANTRIEBSRAD 800  F.MOTORSTAT.O. DACHSCH.AUS</v>
          </cell>
          <cell r="C15329">
            <v>0</v>
          </cell>
          <cell r="D15329">
            <v>422.7</v>
          </cell>
          <cell r="E15329">
            <v>422.7</v>
          </cell>
        </row>
        <row r="15330">
          <cell r="A15330" t="str">
            <v>829426220</v>
          </cell>
          <cell r="B15330" t="str">
            <v>VERBINDUNGSFLANSCH FÜR UMLENKUNG</v>
          </cell>
          <cell r="C15330">
            <v>0</v>
          </cell>
          <cell r="D15330">
            <v>48</v>
          </cell>
          <cell r="E15330">
            <v>48</v>
          </cell>
        </row>
        <row r="15331">
          <cell r="A15331" t="str">
            <v>829426221</v>
          </cell>
          <cell r="B15331" t="str">
            <v>RADIALLEISTE F. RAD 800</v>
          </cell>
          <cell r="C15331">
            <v>0</v>
          </cell>
          <cell r="D15331">
            <v>13.82</v>
          </cell>
          <cell r="E15331">
            <v>13.82</v>
          </cell>
        </row>
        <row r="15332">
          <cell r="A15332" t="str">
            <v>829426222</v>
          </cell>
          <cell r="B15332" t="str">
            <v>HALTEWINKEL F. RADIALE BT-FÜHRUNG</v>
          </cell>
          <cell r="C15332">
            <v>0</v>
          </cell>
          <cell r="D15332">
            <v>7</v>
          </cell>
          <cell r="E15332">
            <v>7</v>
          </cell>
        </row>
        <row r="15333">
          <cell r="A15333" t="str">
            <v>829426223</v>
          </cell>
          <cell r="B15333" t="str">
            <v>BT-TAILLENFÜHRUNGSBOGEN R-ENDE 800</v>
          </cell>
          <cell r="C15333">
            <v>7.666666666666667</v>
          </cell>
          <cell r="D15333">
            <v>18.904999999999998</v>
          </cell>
          <cell r="E15333">
            <v>41.98833333333333</v>
          </cell>
        </row>
        <row r="15334">
          <cell r="A15334" t="str">
            <v>829426224</v>
          </cell>
          <cell r="B15334" t="str">
            <v>HALTER BT-TAILLENFÜHRUNGSBOGEN 800</v>
          </cell>
          <cell r="C15334">
            <v>0</v>
          </cell>
          <cell r="D15334">
            <v>28.5</v>
          </cell>
          <cell r="E15334">
            <v>28.5</v>
          </cell>
        </row>
        <row r="15335">
          <cell r="A15335" t="str">
            <v>829426225</v>
          </cell>
          <cell r="B15335" t="str">
            <v>FÜHRUNGSLEISTE F. BT-FÜHRUNGGERADE R-G 300</v>
          </cell>
          <cell r="C15335"/>
          <cell r="D15335">
            <v>12</v>
          </cell>
          <cell r="E15335">
            <v>12</v>
          </cell>
        </row>
        <row r="15336">
          <cell r="A15336" t="str">
            <v>829426226</v>
          </cell>
          <cell r="B15336" t="str">
            <v>FÜHRUNGSLEISTE F. BT-FÜHRUNGGERADE R-G 800</v>
          </cell>
          <cell r="C15336"/>
          <cell r="D15336">
            <v>15</v>
          </cell>
          <cell r="E15336">
            <v>15</v>
          </cell>
        </row>
        <row r="15337">
          <cell r="A15337" t="str">
            <v>829426227</v>
          </cell>
          <cell r="B15337" t="str">
            <v>EINLEGEBLECH FÜR LP-WEICHENBEARBEITUNG R-G</v>
          </cell>
          <cell r="C15337">
            <v>0</v>
          </cell>
          <cell r="D15337">
            <v>13.53</v>
          </cell>
          <cell r="E15337">
            <v>13.53</v>
          </cell>
        </row>
        <row r="15338">
          <cell r="A15338" t="str">
            <v>829426228</v>
          </cell>
          <cell r="B15338" t="str">
            <v>ACHSE F. UMLENKRAD 800 - SPANNRAD ALS UMLENKRAD</v>
          </cell>
          <cell r="C15338">
            <v>0</v>
          </cell>
          <cell r="D15338">
            <v>130</v>
          </cell>
          <cell r="E15338">
            <v>130</v>
          </cell>
        </row>
        <row r="15339">
          <cell r="A15339" t="str">
            <v>829426230</v>
          </cell>
          <cell r="B15339" t="str">
            <v>RADIALLEISTE M. TASCHEN F. RAD 800 O. DS</v>
          </cell>
          <cell r="C15339"/>
          <cell r="D15339">
            <v>20.61</v>
          </cell>
          <cell r="E15339">
            <v>20.61</v>
          </cell>
        </row>
        <row r="15340">
          <cell r="A15340" t="str">
            <v>829426231</v>
          </cell>
          <cell r="B15340" t="str">
            <v>RADIALLEISTE F. RAD 800 O. DS</v>
          </cell>
          <cell r="C15340">
            <v>0</v>
          </cell>
          <cell r="D15340">
            <v>19</v>
          </cell>
          <cell r="E15340">
            <v>19</v>
          </cell>
        </row>
        <row r="15341">
          <cell r="A15341" t="str">
            <v>829426240</v>
          </cell>
          <cell r="B15341" t="str">
            <v>ABDECKBLECH FÜR MODUL 800</v>
          </cell>
          <cell r="C15341"/>
          <cell r="D15341">
            <v>42.78</v>
          </cell>
          <cell r="E15341">
            <v>42.78</v>
          </cell>
        </row>
        <row r="15342">
          <cell r="A15342" t="str">
            <v>829426241</v>
          </cell>
          <cell r="B15342" t="str">
            <v>DREHSICHERUNG ABDECKBLECH 800</v>
          </cell>
          <cell r="C15342"/>
          <cell r="D15342">
            <v>3</v>
          </cell>
          <cell r="E15342">
            <v>3</v>
          </cell>
        </row>
        <row r="15343">
          <cell r="A15343" t="str">
            <v>829426242</v>
          </cell>
          <cell r="B15343" t="str">
            <v>HALTELEISTE F. ABDECKBLECH 800</v>
          </cell>
          <cell r="C15343"/>
          <cell r="D15343">
            <v>7</v>
          </cell>
          <cell r="E15343">
            <v>7</v>
          </cell>
        </row>
        <row r="15344">
          <cell r="A15344" t="str">
            <v>829426320</v>
          </cell>
          <cell r="B15344" t="str">
            <v>BLECH 1/300 ECKRADKONSOLENSCHUTZBLECH -90°</v>
          </cell>
          <cell r="C15344">
            <v>0</v>
          </cell>
          <cell r="D15344">
            <v>48.75</v>
          </cell>
          <cell r="E15344">
            <v>48.75</v>
          </cell>
        </row>
        <row r="15345">
          <cell r="A15345" t="str">
            <v>829426321</v>
          </cell>
          <cell r="B15345" t="str">
            <v>HALTER 300 F. UMF. BOGEN ECKRAD</v>
          </cell>
          <cell r="C15345"/>
          <cell r="D15345">
            <v>0.01</v>
          </cell>
          <cell r="E15345">
            <v>0.01</v>
          </cell>
        </row>
        <row r="15346">
          <cell r="A15346" t="str">
            <v>829426322</v>
          </cell>
          <cell r="B15346" t="str">
            <v>BT-LEITBLECH 300 ECKRAD STARR</v>
          </cell>
          <cell r="C15346"/>
          <cell r="D15346">
            <v>0.01</v>
          </cell>
          <cell r="E15346">
            <v>0.01</v>
          </cell>
        </row>
        <row r="15347">
          <cell r="A15347" t="str">
            <v>829426323</v>
          </cell>
          <cell r="B15347" t="str">
            <v>KONSOLENVERBINDUNGSSTEG 300 ECKRAD</v>
          </cell>
          <cell r="C15347"/>
          <cell r="D15347">
            <v>0.01</v>
          </cell>
          <cell r="E15347">
            <v>0.01</v>
          </cell>
        </row>
        <row r="15348">
          <cell r="A15348" t="str">
            <v>829426324</v>
          </cell>
          <cell r="B15348" t="str">
            <v>TRÄGERPROFIL 300 L=590 ECKRAD</v>
          </cell>
          <cell r="C15348"/>
          <cell r="D15348">
            <v>0.01</v>
          </cell>
          <cell r="E15348">
            <v>0.01</v>
          </cell>
        </row>
        <row r="15349">
          <cell r="A15349" t="str">
            <v>829426325</v>
          </cell>
          <cell r="B15349" t="str">
            <v>ECKRADKONSOLE 300</v>
          </cell>
          <cell r="C15349"/>
          <cell r="D15349">
            <v>0.01</v>
          </cell>
          <cell r="E15349">
            <v>0.01</v>
          </cell>
        </row>
        <row r="15350">
          <cell r="A15350" t="str">
            <v>829426326</v>
          </cell>
          <cell r="B15350" t="str">
            <v>BT-LEITBLECH 300 ECKRAD M. WEICHE</v>
          </cell>
          <cell r="C15350"/>
          <cell r="D15350">
            <v>0.01</v>
          </cell>
          <cell r="E15350">
            <v>0.01</v>
          </cell>
        </row>
        <row r="15351">
          <cell r="A15351" t="str">
            <v>829426327</v>
          </cell>
          <cell r="B15351" t="str">
            <v>BLECH 2/300 ECKRADKONSOLENSCHUTZBLECH -90°</v>
          </cell>
          <cell r="C15351"/>
          <cell r="D15351">
            <v>0.01</v>
          </cell>
          <cell r="E15351">
            <v>0.01</v>
          </cell>
        </row>
        <row r="15352">
          <cell r="A15352" t="str">
            <v>829426328</v>
          </cell>
          <cell r="B15352" t="str">
            <v>BLECH 2/300 ECKRADKONSOLENSCHUTZBLECH +90°</v>
          </cell>
          <cell r="C15352">
            <v>0</v>
          </cell>
          <cell r="D15352">
            <v>48.75</v>
          </cell>
          <cell r="E15352">
            <v>48.75</v>
          </cell>
        </row>
        <row r="15353">
          <cell r="A15353" t="str">
            <v>829426330</v>
          </cell>
          <cell r="B15353" t="str">
            <v>UMF.BOGEN AUSSEN 800-EINZELRAD180° BT-AUSSCHLEUS.</v>
          </cell>
          <cell r="C15353"/>
          <cell r="D15353">
            <v>0.01</v>
          </cell>
          <cell r="E15353">
            <v>0.01</v>
          </cell>
        </row>
        <row r="15354">
          <cell r="A15354" t="str">
            <v>829426331</v>
          </cell>
          <cell r="B15354" t="str">
            <v>UMF.BOGEN INNEN 800-EINZELRAD180° BT-AUSSCHLEUS.</v>
          </cell>
          <cell r="C15354"/>
          <cell r="D15354">
            <v>0.01</v>
          </cell>
          <cell r="E15354">
            <v>0.01</v>
          </cell>
        </row>
        <row r="15355">
          <cell r="A15355" t="str">
            <v>829426332</v>
          </cell>
          <cell r="B15355" t="str">
            <v>VERBINDUNGSSTÜCK UMF.BOGEN 800-EINZELRAD 180°</v>
          </cell>
          <cell r="C15355"/>
          <cell r="D15355">
            <v>0.01</v>
          </cell>
          <cell r="E15355">
            <v>0.01</v>
          </cell>
        </row>
        <row r="15356">
          <cell r="A15356" t="str">
            <v>829426333</v>
          </cell>
          <cell r="B15356" t="str">
            <v>GERADE BT-DACHSCHEIBENFÜHRUNG</v>
          </cell>
          <cell r="C15356"/>
          <cell r="D15356">
            <v>0.01</v>
          </cell>
          <cell r="E15356">
            <v>0.01</v>
          </cell>
        </row>
        <row r="15357">
          <cell r="A15357" t="str">
            <v>829426334</v>
          </cell>
          <cell r="B15357" t="str">
            <v>UMF.BOGEN 800 STIRNS. BT-EIN-/AUSSCHLEUSUNG</v>
          </cell>
          <cell r="C15357">
            <v>5.666666666666667</v>
          </cell>
          <cell r="D15357">
            <v>1.3741341369435272</v>
          </cell>
          <cell r="E15357">
            <v>22.45746747027686</v>
          </cell>
        </row>
        <row r="15358">
          <cell r="A15358" t="str">
            <v>829426335</v>
          </cell>
          <cell r="B15358" t="str">
            <v>UMFAHR.BOGEN 800 R-G M. AUSSPARUNG F.</v>
          </cell>
          <cell r="C15358">
            <v>1.1667000000000001</v>
          </cell>
          <cell r="D15358">
            <v>5.1100000000000003</v>
          </cell>
          <cell r="E15358">
            <v>6.2766999999999999</v>
          </cell>
        </row>
        <row r="15359">
          <cell r="A15359" t="str">
            <v>829426336</v>
          </cell>
          <cell r="B15359" t="str">
            <v>FÜHRUNGSLEISTE 1 UMF. BOGEN 800</v>
          </cell>
          <cell r="C15359">
            <v>3.166666666666667</v>
          </cell>
          <cell r="D15359">
            <v>0.71693954970966645</v>
          </cell>
          <cell r="E15359">
            <v>11.800272883042998</v>
          </cell>
        </row>
        <row r="15360">
          <cell r="A15360" t="str">
            <v>829426337</v>
          </cell>
          <cell r="B15360" t="str">
            <v>FÜHRUNGSLEISTE 2 UMF. BOGEN 800</v>
          </cell>
          <cell r="C15360">
            <v>3.166666666666667</v>
          </cell>
          <cell r="D15360">
            <v>0.71693954970966645</v>
          </cell>
          <cell r="E15360">
            <v>11.800272883042998</v>
          </cell>
        </row>
        <row r="15361">
          <cell r="A15361" t="str">
            <v>829426338</v>
          </cell>
          <cell r="B15361" t="str">
            <v>FÜHRUNGSGERADE 800 UMF. BOGEN</v>
          </cell>
          <cell r="C15361">
            <v>7.0833333333333339</v>
          </cell>
          <cell r="D15361">
            <v>80.716939549709664</v>
          </cell>
          <cell r="E15361">
            <v>98.216939549709664</v>
          </cell>
        </row>
        <row r="15362">
          <cell r="A15362" t="str">
            <v>829426339</v>
          </cell>
          <cell r="B15362" t="str">
            <v>UMFAHRUNGSBOGEN 800 R-ENDE</v>
          </cell>
          <cell r="C15362">
            <v>7.666666666666667</v>
          </cell>
          <cell r="D15362">
            <v>3.465207823596721</v>
          </cell>
          <cell r="E15362">
            <v>26.548541156930053</v>
          </cell>
        </row>
        <row r="15363">
          <cell r="A15363" t="str">
            <v>829426340</v>
          </cell>
          <cell r="B15363" t="str">
            <v>UMFAHRUNGSBOGEN 800 R-G</v>
          </cell>
          <cell r="C15363">
            <v>6.166666666666667</v>
          </cell>
          <cell r="D15363">
            <v>2.3300535365564157</v>
          </cell>
          <cell r="E15363">
            <v>23.913386869889749</v>
          </cell>
        </row>
        <row r="15364">
          <cell r="A15364" t="str">
            <v>829426341</v>
          </cell>
          <cell r="B15364" t="str">
            <v>UMFAHRUNGSBOGEN 800 R-R 180°</v>
          </cell>
          <cell r="C15364">
            <v>6.166666666666667</v>
          </cell>
          <cell r="D15364">
            <v>1.3741341369435272</v>
          </cell>
          <cell r="E15364">
            <v>22.95746747027686</v>
          </cell>
        </row>
        <row r="15365">
          <cell r="A15365" t="str">
            <v>829426342</v>
          </cell>
          <cell r="B15365" t="str">
            <v>UMFAHRUNGSBOGEN 800 R-R 90°/270°</v>
          </cell>
          <cell r="C15365"/>
          <cell r="D15365">
            <v>5.1100000000000003</v>
          </cell>
          <cell r="E15365">
            <v>5.1100000000000003</v>
          </cell>
        </row>
        <row r="15366">
          <cell r="A15366" t="str">
            <v>829426370</v>
          </cell>
          <cell r="B15366" t="str">
            <v>BEARBEITUNG LI GUSSKONSOLE 821416015 F.SCHRÄGEN</v>
          </cell>
          <cell r="C15366"/>
          <cell r="D15366">
            <v>70</v>
          </cell>
          <cell r="E15366">
            <v>70</v>
          </cell>
        </row>
        <row r="15367">
          <cell r="A15367" t="str">
            <v>829426371</v>
          </cell>
          <cell r="B15367" t="str">
            <v>BEARBEITUNG RE GUSSKONSOLE 821416015 F.SCHRÄGEN</v>
          </cell>
          <cell r="C15367"/>
          <cell r="D15367">
            <v>70</v>
          </cell>
          <cell r="E15367">
            <v>70</v>
          </cell>
        </row>
        <row r="15368">
          <cell r="A15368" t="str">
            <v>829426372</v>
          </cell>
          <cell r="B15368" t="str">
            <v>BEARBEITUNG LI/RE GUSSKONSOLE 821416015 F.SCHRÄG</v>
          </cell>
          <cell r="C15368"/>
          <cell r="D15368">
            <v>140</v>
          </cell>
          <cell r="E15368">
            <v>140</v>
          </cell>
        </row>
        <row r="15369">
          <cell r="A15369" t="str">
            <v>829426400</v>
          </cell>
          <cell r="B15369" t="str">
            <v>ABHÄNGEHALTERUNG FÜR ILS-LPM. TEF</v>
          </cell>
          <cell r="C15369">
            <v>0</v>
          </cell>
          <cell r="D15369">
            <v>26.7</v>
          </cell>
          <cell r="E15369">
            <v>26.7</v>
          </cell>
        </row>
        <row r="15370">
          <cell r="A15370" t="str">
            <v>829426401</v>
          </cell>
          <cell r="B15370" t="str">
            <v>DISTANZPLATTE FÜR ABHÄNGUNG ILS-LP M. TEF</v>
          </cell>
          <cell r="C15370"/>
          <cell r="D15370">
            <v>3.5</v>
          </cell>
          <cell r="E15370">
            <v>3.5</v>
          </cell>
        </row>
        <row r="15371">
          <cell r="A15371" t="str">
            <v>829426402</v>
          </cell>
          <cell r="B15371" t="str">
            <v>BEFESTIGUNGSPLATTE F. FÜHRUNGILS-LP M. TEF</v>
          </cell>
          <cell r="C15371"/>
          <cell r="D15371">
            <v>3</v>
          </cell>
          <cell r="E15371">
            <v>3</v>
          </cell>
        </row>
        <row r="15372">
          <cell r="A15372" t="str">
            <v>829426403</v>
          </cell>
          <cell r="B15372" t="str">
            <v>HALTEPLATTE F. FÜHRUNG ILS-LPM. TEF</v>
          </cell>
          <cell r="C15372"/>
          <cell r="D15372">
            <v>3</v>
          </cell>
          <cell r="E15372">
            <v>3</v>
          </cell>
        </row>
        <row r="15373">
          <cell r="A15373" t="str">
            <v>829432001</v>
          </cell>
          <cell r="B15373" t="str">
            <v>SEPARATOR GRUNDMODELL EINFACH-HUB (2 FINGER)</v>
          </cell>
          <cell r="C15373">
            <v>0.05</v>
          </cell>
          <cell r="D15373">
            <v>46.071227270656976</v>
          </cell>
          <cell r="E15373">
            <v>46.121227270656981</v>
          </cell>
        </row>
        <row r="15374">
          <cell r="A15374" t="str">
            <v>829432002</v>
          </cell>
          <cell r="B15374" t="str">
            <v>SEPARATOR RAD RECHTS KPL."UNGÜLTIG"</v>
          </cell>
          <cell r="C15374">
            <v>0</v>
          </cell>
          <cell r="D15374">
            <v>77.687645181999457</v>
          </cell>
          <cell r="E15374">
            <v>77.687645181999457</v>
          </cell>
        </row>
        <row r="15375">
          <cell r="A15375" t="str">
            <v>829432003</v>
          </cell>
          <cell r="B15375" t="str">
            <v>SEPARATOR LP LINKS KPL."UNGÜLTIG"</v>
          </cell>
          <cell r="C15375">
            <v>0</v>
          </cell>
          <cell r="D15375">
            <v>75.144399334573563</v>
          </cell>
          <cell r="E15375">
            <v>75.144399334573563</v>
          </cell>
        </row>
        <row r="15376">
          <cell r="A15376" t="str">
            <v>829432004</v>
          </cell>
          <cell r="B15376" t="str">
            <v>SEPARATOR LP RECHTS KPL."UNGÜLTIG"</v>
          </cell>
          <cell r="C15376">
            <v>0</v>
          </cell>
          <cell r="D15376">
            <v>75.144399334573563</v>
          </cell>
          <cell r="E15376">
            <v>75.144399334573563</v>
          </cell>
        </row>
        <row r="15377">
          <cell r="A15377" t="str">
            <v>829432005</v>
          </cell>
          <cell r="B15377" t="str">
            <v>SEPARATOR GRUNDMODELL DOPPEL-HUB --&gt; Art-Text</v>
          </cell>
          <cell r="C15377">
            <v>0</v>
          </cell>
          <cell r="D15377">
            <v>103.79266666666668</v>
          </cell>
          <cell r="E15377">
            <v>103.79266666666668</v>
          </cell>
        </row>
        <row r="15378">
          <cell r="A15378" t="str">
            <v>829432006</v>
          </cell>
          <cell r="B15378" t="str">
            <v>STOPPER GRUNDMODELL DOPPEL-HUB (1 FINGER)</v>
          </cell>
          <cell r="C15378">
            <v>0.05</v>
          </cell>
          <cell r="D15378">
            <v>37.195599999999999</v>
          </cell>
          <cell r="E15378">
            <v>37.245600000000003</v>
          </cell>
        </row>
        <row r="15379">
          <cell r="A15379" t="str">
            <v>829432010</v>
          </cell>
          <cell r="B15379" t="str">
            <v>SEPARATOR AN TRÄGERPROFIL TP KPL. - B_PN</v>
          </cell>
          <cell r="C15379"/>
          <cell r="D15379">
            <v>156.98910000000001</v>
          </cell>
          <cell r="E15379">
            <v>156.98910000000001</v>
          </cell>
        </row>
        <row r="15380">
          <cell r="A15380" t="str">
            <v>829432011</v>
          </cell>
          <cell r="B15380" t="str">
            <v>SEPARATOR AN TRÄGERPROFIL TP KPL. - S_PN</v>
          </cell>
          <cell r="C15380">
            <v>0</v>
          </cell>
          <cell r="D15380">
            <v>209.61386807969262</v>
          </cell>
          <cell r="E15380">
            <v>209.61386807969262</v>
          </cell>
        </row>
        <row r="15381">
          <cell r="A15381" t="str">
            <v>829432012</v>
          </cell>
          <cell r="B15381" t="str">
            <v>SEPARATOR AN LAUFPROFIL LP KPL. - B_PN</v>
          </cell>
          <cell r="C15381">
            <v>0</v>
          </cell>
          <cell r="D15381">
            <v>181.74285088045696</v>
          </cell>
          <cell r="E15381">
            <v>181.74285088045696</v>
          </cell>
        </row>
        <row r="15382">
          <cell r="A15382" t="str">
            <v>829432013</v>
          </cell>
          <cell r="B15382" t="str">
            <v>SEPARATOR AN LAUFPROFIL LP KPL. - S_PN</v>
          </cell>
          <cell r="C15382">
            <v>0</v>
          </cell>
          <cell r="D15382">
            <v>182.11945088045692</v>
          </cell>
          <cell r="E15382">
            <v>182.11945088045692</v>
          </cell>
        </row>
        <row r="15383">
          <cell r="A15383" t="str">
            <v>829432014</v>
          </cell>
          <cell r="B15383" t="str">
            <v>SEPARATOR AN STAUSTRECKE SP KPL. - B_PN</v>
          </cell>
          <cell r="C15383"/>
          <cell r="D15383">
            <v>165.49789999999999</v>
          </cell>
          <cell r="E15383">
            <v>165.49789999999999</v>
          </cell>
        </row>
        <row r="15384">
          <cell r="A15384" t="str">
            <v>829432015</v>
          </cell>
          <cell r="B15384" t="str">
            <v>SEPARATOR AN STAUSTRECKE SP KPL. - S_PN</v>
          </cell>
          <cell r="C15384">
            <v>0</v>
          </cell>
          <cell r="D15384">
            <v>196.09329956177734</v>
          </cell>
          <cell r="E15384">
            <v>196.09329956177734</v>
          </cell>
        </row>
        <row r="15385">
          <cell r="A15385" t="str">
            <v>829432016</v>
          </cell>
          <cell r="B15385" t="str">
            <v>SEPARATOR AN SP M. ANBAU LI MT-TRAVERSENSTOPPER</v>
          </cell>
          <cell r="C15385"/>
          <cell r="D15385">
            <v>169.6611</v>
          </cell>
          <cell r="E15385">
            <v>169.6611</v>
          </cell>
        </row>
        <row r="15386">
          <cell r="A15386" t="str">
            <v>829432017</v>
          </cell>
          <cell r="B15386" t="str">
            <v>SEPARATOR AN SP M. ANBAU LI MT-TRAVERSENSTOPPER</v>
          </cell>
          <cell r="C15386">
            <v>0</v>
          </cell>
          <cell r="D15386">
            <v>200.25649956177733</v>
          </cell>
          <cell r="E15386">
            <v>200.25649956177733</v>
          </cell>
        </row>
        <row r="15387">
          <cell r="A15387" t="str">
            <v>829434003</v>
          </cell>
          <cell r="B15387" t="str">
            <v>SCANNER AM SEPARATOR KPL. --&gt; 829534304</v>
          </cell>
          <cell r="C15387"/>
          <cell r="D15387">
            <v>598.51900000000001</v>
          </cell>
          <cell r="E15387">
            <v>598.51900000000001</v>
          </cell>
        </row>
        <row r="15388">
          <cell r="A15388" t="str">
            <v>829434004</v>
          </cell>
          <cell r="B15388" t="str">
            <v>SCANNER M. ZUBEHÖR FÜR SEP REKPL.</v>
          </cell>
          <cell r="C15388"/>
          <cell r="D15388">
            <v>452.89330000000001</v>
          </cell>
          <cell r="E15388">
            <v>452.89330000000001</v>
          </cell>
        </row>
        <row r="15389">
          <cell r="A15389" t="str">
            <v>829434018</v>
          </cell>
          <cell r="B15389" t="str">
            <v>HD ANBAUSATZ FÜR SEP. AM LP. UND STAUSTR. ZUSÄTZLI</v>
          </cell>
          <cell r="C15389">
            <v>1</v>
          </cell>
          <cell r="D15389">
            <v>4.0642643277713777</v>
          </cell>
          <cell r="E15389">
            <v>7.5642643277713777</v>
          </cell>
        </row>
        <row r="15390">
          <cell r="A15390" t="str">
            <v>829434100</v>
          </cell>
          <cell r="B15390" t="str">
            <v>PNEUMATIK SEP/STOPPER SP KPL.-B_PN - BEISTELLUNG</v>
          </cell>
          <cell r="C15390"/>
          <cell r="D15390">
            <v>63.216000000000001</v>
          </cell>
          <cell r="E15390">
            <v>63.216000000000001</v>
          </cell>
        </row>
        <row r="15391">
          <cell r="A15391" t="str">
            <v>829434101</v>
          </cell>
          <cell r="B15391" t="str">
            <v>PNEUMATIK SEP. LP KPL. - B_PN - BEISTELLUNG FA.</v>
          </cell>
          <cell r="C15391"/>
          <cell r="D15391">
            <v>41.576000000000001</v>
          </cell>
          <cell r="E15391">
            <v>41.576000000000001</v>
          </cell>
        </row>
        <row r="15392">
          <cell r="A15392" t="str">
            <v>829434102</v>
          </cell>
          <cell r="B15392" t="str">
            <v>PNEUMATIK MODULWEICHEN KPL. -B_PN</v>
          </cell>
          <cell r="C15392">
            <v>0.05</v>
          </cell>
          <cell r="D15392">
            <v>79.862399999999994</v>
          </cell>
          <cell r="E15392">
            <v>79.912400000000005</v>
          </cell>
        </row>
        <row r="15393">
          <cell r="A15393" t="str">
            <v>829434103</v>
          </cell>
          <cell r="B15393" t="str">
            <v>PNEUMATIK AS KPL. - B_PN</v>
          </cell>
          <cell r="C15393">
            <v>0.05</v>
          </cell>
          <cell r="D15393">
            <v>41.622799999999998</v>
          </cell>
          <cell r="E15393">
            <v>41.672800000000002</v>
          </cell>
        </row>
        <row r="15394">
          <cell r="A15394" t="str">
            <v>829434120</v>
          </cell>
          <cell r="B15394" t="str">
            <v>PNEUMATIK SEP/STOPPER SP KPL.- S_PN - BEISTELLUNG</v>
          </cell>
          <cell r="C15394">
            <v>0</v>
          </cell>
          <cell r="D15394">
            <v>53.88595648208468</v>
          </cell>
          <cell r="E15394">
            <v>53.88595648208468</v>
          </cell>
        </row>
        <row r="15395">
          <cell r="A15395" t="str">
            <v>829434121</v>
          </cell>
          <cell r="B15395" t="str">
            <v>PNEUMATIK SEP. LP KPL. - S_PN- BEISTELLUNG FA.</v>
          </cell>
          <cell r="C15395">
            <v>0</v>
          </cell>
          <cell r="D15395">
            <v>59.083956482084695</v>
          </cell>
          <cell r="E15395">
            <v>59.083956482084695</v>
          </cell>
        </row>
        <row r="15396">
          <cell r="A15396" t="str">
            <v>829434122</v>
          </cell>
          <cell r="B15396" t="str">
            <v>PNEUMATIK MODULWEICHEN KPL. -S_PN</v>
          </cell>
          <cell r="C15396">
            <v>0.05</v>
          </cell>
          <cell r="D15396">
            <v>87.017786846509736</v>
          </cell>
          <cell r="E15396">
            <v>87.067786846509733</v>
          </cell>
        </row>
        <row r="15397">
          <cell r="A15397" t="str">
            <v>829434123</v>
          </cell>
          <cell r="B15397" t="str">
            <v>PNEUMATIK AS KPL. - S_PN</v>
          </cell>
          <cell r="C15397">
            <v>2.5</v>
          </cell>
          <cell r="D15397">
            <v>77.801400000000001</v>
          </cell>
          <cell r="E15397">
            <v>80.301400000000001</v>
          </cell>
        </row>
        <row r="15398">
          <cell r="A15398" t="str">
            <v>829434124</v>
          </cell>
          <cell r="B15398" t="str">
            <v>5/2 WEGEVENTIL MONOSTABIL S_PN KPL. --&gt; 829534130</v>
          </cell>
          <cell r="C15398">
            <v>0</v>
          </cell>
          <cell r="D15398">
            <v>37.11655648208469</v>
          </cell>
          <cell r="E15398">
            <v>37.11655648208469</v>
          </cell>
        </row>
        <row r="15399">
          <cell r="A15399" t="str">
            <v>829434125</v>
          </cell>
          <cell r="B15399" t="str">
            <v>5/2 WEGEVENTIL BISTABIL S_PN KPL. --&gt; 829534131</v>
          </cell>
          <cell r="C15399"/>
          <cell r="D15399">
            <v>41.77</v>
          </cell>
          <cell r="E15399">
            <v>41.77</v>
          </cell>
        </row>
        <row r="15400">
          <cell r="A15400" t="str">
            <v>829434126</v>
          </cell>
          <cell r="B15400" t="str">
            <v>ZUBEHÖR FÜR PNEUMATIK MODULWEICHEN KPL. - S_PN</v>
          </cell>
          <cell r="C15400"/>
          <cell r="D15400">
            <v>6.8150000000000004</v>
          </cell>
          <cell r="E15400">
            <v>6.8150000000000004</v>
          </cell>
        </row>
        <row r="15401">
          <cell r="A15401" t="str">
            <v>829434127</v>
          </cell>
          <cell r="B15401" t="str">
            <v>ZUBEHÖR FÜR PNEUMATIK SEP/STOPPER SP KPL. - S_PN</v>
          </cell>
          <cell r="C15401"/>
          <cell r="D15401">
            <v>8.8249999999999993</v>
          </cell>
          <cell r="E15401">
            <v>8.8249999999999993</v>
          </cell>
        </row>
        <row r="15402">
          <cell r="A15402" t="str">
            <v>829434128</v>
          </cell>
          <cell r="B15402" t="str">
            <v>ZUBEHÖR FÜR PNEUMATIK AS KPL. - S_PN</v>
          </cell>
          <cell r="C15402"/>
          <cell r="D15402">
            <v>12.65</v>
          </cell>
          <cell r="E15402">
            <v>12.65</v>
          </cell>
        </row>
        <row r="15403">
          <cell r="A15403" t="str">
            <v>829434129</v>
          </cell>
          <cell r="B15403" t="str">
            <v>ZUBEHÖR FÜR VENTIL BT/MT BE-/ENTL. KPL.</v>
          </cell>
          <cell r="C15403"/>
          <cell r="D15403">
            <v>3.92</v>
          </cell>
          <cell r="E15403">
            <v>3.92</v>
          </cell>
        </row>
        <row r="15404">
          <cell r="A15404" t="str">
            <v>829434130</v>
          </cell>
          <cell r="B15404" t="str">
            <v>5/2 WEGEVENTIL MONOSTABIL S_PN KPL. --&gt; 829534130</v>
          </cell>
          <cell r="C15404">
            <v>0</v>
          </cell>
          <cell r="D15404">
            <v>36.465733333333333</v>
          </cell>
          <cell r="E15404">
            <v>36.465733333333333</v>
          </cell>
        </row>
        <row r="15405">
          <cell r="A15405" t="str">
            <v>829434131</v>
          </cell>
          <cell r="B15405" t="str">
            <v>5/2 WEGEVENTIL BISTABIL S_PN KPL. --&gt; 829534131</v>
          </cell>
          <cell r="C15405">
            <v>0</v>
          </cell>
          <cell r="D15405">
            <v>47.935733333333332</v>
          </cell>
          <cell r="E15405">
            <v>47.935733333333332</v>
          </cell>
        </row>
        <row r="15406">
          <cell r="A15406" t="str">
            <v>829434300</v>
          </cell>
          <cell r="B15406" t="str">
            <v>LICHTTASTER LP+SP ALS STAUMELDER, KPL.</v>
          </cell>
          <cell r="C15406">
            <v>0</v>
          </cell>
          <cell r="D15406">
            <v>58.52</v>
          </cell>
          <cell r="E15406">
            <v>58.52</v>
          </cell>
        </row>
        <row r="15407">
          <cell r="A15407" t="str">
            <v>829434301</v>
          </cell>
          <cell r="B15407" t="str">
            <v>LICHTTASTER LP F. PINERKENNUNG KPL.</v>
          </cell>
          <cell r="C15407"/>
          <cell r="D15407">
            <v>380.96159999999998</v>
          </cell>
          <cell r="E15407">
            <v>380.96159999999998</v>
          </cell>
        </row>
        <row r="15408">
          <cell r="A15408" t="str">
            <v>829434302</v>
          </cell>
          <cell r="B15408" t="str">
            <v>HALTER FÜR LICHTSCHRANKE DOPPELBÜGEL ERKENNUNG</v>
          </cell>
          <cell r="C15408">
            <v>0</v>
          </cell>
          <cell r="D15408">
            <v>87.95</v>
          </cell>
          <cell r="E15408">
            <v>87.95</v>
          </cell>
        </row>
        <row r="15409">
          <cell r="A15409" t="str">
            <v>829434303</v>
          </cell>
          <cell r="B15409" t="str">
            <v>RASTERSENSOR 300 KPL.</v>
          </cell>
          <cell r="C15409"/>
          <cell r="D15409">
            <v>49.789200000000001</v>
          </cell>
          <cell r="E15409">
            <v>49.789200000000001</v>
          </cell>
        </row>
        <row r="15410">
          <cell r="A15410" t="str">
            <v>829434304</v>
          </cell>
          <cell r="B15410" t="str">
            <v>INDUKT. SENSOR BT-SYNC. 800 KPL.</v>
          </cell>
          <cell r="C15410"/>
          <cell r="D15410">
            <v>23.872499999999999</v>
          </cell>
          <cell r="E15410">
            <v>23.872499999999999</v>
          </cell>
        </row>
        <row r="15411">
          <cell r="A15411" t="str">
            <v>829434305</v>
          </cell>
          <cell r="B15411" t="str">
            <v>PINABFRAGE RE MECHANISCH KPL.</v>
          </cell>
          <cell r="C15411">
            <v>10</v>
          </cell>
          <cell r="D15411">
            <v>48.24</v>
          </cell>
          <cell r="E15411">
            <v>63.24</v>
          </cell>
        </row>
        <row r="15412">
          <cell r="A15412" t="str">
            <v>829434306</v>
          </cell>
          <cell r="B15412" t="str">
            <v>INKREMENTALGEBER 800 5V KPL.</v>
          </cell>
          <cell r="C15412"/>
          <cell r="D15412">
            <v>215.73560000000001</v>
          </cell>
          <cell r="E15412">
            <v>215.73560000000001</v>
          </cell>
        </row>
        <row r="15413">
          <cell r="A15413" t="str">
            <v>829434307</v>
          </cell>
          <cell r="B15413" t="str">
            <v>INKREMENTALGEBER 800 24V KPL.(F. ENCODER-DKV60)</v>
          </cell>
          <cell r="C15413"/>
          <cell r="D15413">
            <v>240.4699</v>
          </cell>
          <cell r="E15413">
            <v>240.4699</v>
          </cell>
        </row>
        <row r="15414">
          <cell r="A15414" t="str">
            <v>829434308</v>
          </cell>
          <cell r="B15414" t="str">
            <v>INKREMENTALGEBER 300 24V KPL.</v>
          </cell>
          <cell r="C15414"/>
          <cell r="D15414">
            <v>162.0462</v>
          </cell>
          <cell r="E15414">
            <v>162.0462</v>
          </cell>
        </row>
        <row r="15415">
          <cell r="A15415" t="str">
            <v>829434310</v>
          </cell>
          <cell r="B15415" t="str">
            <v>ABHÄNGUNG F.SEP.AN TRÄGERPROFIL</v>
          </cell>
          <cell r="C15415">
            <v>0</v>
          </cell>
          <cell r="D15415">
            <v>27.771501413025973</v>
          </cell>
          <cell r="E15415">
            <v>27.771501413025973</v>
          </cell>
        </row>
        <row r="15416">
          <cell r="A15416" t="str">
            <v>829434311</v>
          </cell>
          <cell r="B15416" t="str">
            <v>ABHÄNGUNG F. SEP. AN LP KPL.-BEISTELLUNG FA.</v>
          </cell>
          <cell r="C15416">
            <v>0</v>
          </cell>
          <cell r="D15416">
            <v>24.440827731705582</v>
          </cell>
          <cell r="E15416">
            <v>24.440827731705582</v>
          </cell>
        </row>
        <row r="15417">
          <cell r="A15417" t="str">
            <v>829434312</v>
          </cell>
          <cell r="B15417" t="str">
            <v>ABHÄNGUNG F. SEP. AN SP KPL.-BEISTELLUNG FA.</v>
          </cell>
          <cell r="C15417">
            <v>0</v>
          </cell>
          <cell r="D15417">
            <v>38.414676413025973</v>
          </cell>
          <cell r="E15417">
            <v>38.414676413025973</v>
          </cell>
        </row>
        <row r="15418">
          <cell r="A15418" t="str">
            <v>829434313</v>
          </cell>
          <cell r="B15418" t="str">
            <v>INDUKT. SENSOR M30 SC BELADUNG KPL.</v>
          </cell>
          <cell r="C15418"/>
          <cell r="D15418">
            <v>31.950700000000001</v>
          </cell>
          <cell r="E15418">
            <v>31.950700000000001</v>
          </cell>
        </row>
        <row r="15419">
          <cell r="A15419" t="str">
            <v>829434314</v>
          </cell>
          <cell r="B15419" t="str">
            <v>PINABFRAGE LI MECHANISCH KPL.</v>
          </cell>
          <cell r="C15419">
            <v>12.5</v>
          </cell>
          <cell r="D15419">
            <v>60.941299999999998</v>
          </cell>
          <cell r="E15419">
            <v>78.441299999999998</v>
          </cell>
        </row>
        <row r="15420">
          <cell r="A15420" t="str">
            <v>829434315</v>
          </cell>
          <cell r="B15420" t="str">
            <v>SENSORIK FÜR SEPARATOR - BG</v>
          </cell>
          <cell r="C15420">
            <v>0</v>
          </cell>
          <cell r="D15420">
            <v>16.600000000000001</v>
          </cell>
          <cell r="E15420">
            <v>16.600000000000001</v>
          </cell>
        </row>
        <row r="15421">
          <cell r="A15421" t="str">
            <v>829434320</v>
          </cell>
          <cell r="B15421" t="str">
            <v>ANBAU LINKS MT/TB-TRAVERSENSTOPPER FÜR SEPARATOR</v>
          </cell>
          <cell r="C15421">
            <v>0</v>
          </cell>
          <cell r="D15421">
            <v>4.1631999999999998</v>
          </cell>
          <cell r="E15421">
            <v>4.1631999999999998</v>
          </cell>
        </row>
        <row r="15422">
          <cell r="A15422" t="str">
            <v>829434321</v>
          </cell>
          <cell r="B15422" t="str">
            <v>ANBAU RECHTS MT-TRAVERSENSTOPPER AN SEPARATOR</v>
          </cell>
          <cell r="C15422">
            <v>0.05</v>
          </cell>
          <cell r="D15422">
            <v>4.1101916666666662</v>
          </cell>
          <cell r="E15422">
            <v>4.1601916666666661</v>
          </cell>
        </row>
        <row r="15423">
          <cell r="A15423" t="str">
            <v>829434322</v>
          </cell>
          <cell r="B15423" t="str">
            <v>EINFAHRTSLEISTE FÜR SEPARATOR KPL.</v>
          </cell>
          <cell r="C15423">
            <v>0</v>
          </cell>
          <cell r="D15423">
            <v>11.93</v>
          </cell>
          <cell r="E15423">
            <v>11.93</v>
          </cell>
        </row>
        <row r="15424">
          <cell r="A15424" t="str">
            <v>829434325</v>
          </cell>
          <cell r="B15424" t="str">
            <v>TEILE/MONTAGE SEPARATOR KPL.- FA. SCHMAUS</v>
          </cell>
          <cell r="C15424">
            <v>0</v>
          </cell>
          <cell r="D15424">
            <v>11.61</v>
          </cell>
          <cell r="E15424">
            <v>11.61</v>
          </cell>
        </row>
        <row r="15425">
          <cell r="A15425" t="str">
            <v>829434326</v>
          </cell>
          <cell r="B15425" t="str">
            <v>BEISTELLUNG  SEPARATOR- FA. SCHMAUS</v>
          </cell>
          <cell r="C15425">
            <v>0</v>
          </cell>
          <cell r="D15425">
            <v>53.844066103429149</v>
          </cell>
          <cell r="E15425">
            <v>53.844066103429149</v>
          </cell>
        </row>
        <row r="15426">
          <cell r="A15426" t="str">
            <v>829434327</v>
          </cell>
          <cell r="B15426" t="str">
            <v>TEILE/MONTAGE ANBAU TRAV.STOPPER LI KPL.AN SEP.-</v>
          </cell>
          <cell r="C15426">
            <v>0</v>
          </cell>
          <cell r="D15426">
            <v>3.41</v>
          </cell>
          <cell r="E15426">
            <v>3.41</v>
          </cell>
        </row>
        <row r="15427">
          <cell r="A15427" t="str">
            <v>829434328</v>
          </cell>
          <cell r="B15427" t="str">
            <v>BEISTELLUNG  ANBAU TRAV.STOPPER KPL. AN SEP.- FA.</v>
          </cell>
          <cell r="C15427">
            <v>0</v>
          </cell>
          <cell r="D15427">
            <v>0.75297915257411052</v>
          </cell>
          <cell r="E15427">
            <v>0.75297915257411052</v>
          </cell>
        </row>
        <row r="15428">
          <cell r="A15428" t="str">
            <v>829434329</v>
          </cell>
          <cell r="B15428" t="str">
            <v>STOPPER / ZYLINDER AM SEP. RECHTS LP. / KPL.</v>
          </cell>
          <cell r="C15428">
            <v>1.5</v>
          </cell>
          <cell r="D15428">
            <v>25.32427915257411</v>
          </cell>
          <cell r="E15428">
            <v>26.824279152574107</v>
          </cell>
        </row>
        <row r="15429">
          <cell r="A15429" t="str">
            <v>829434330</v>
          </cell>
          <cell r="B15429" t="str">
            <v>STOPPER / ZYLINDER AM SEP. LINKS LP.  / KPL.</v>
          </cell>
          <cell r="C15429">
            <v>1.5</v>
          </cell>
          <cell r="D15429">
            <v>25.32427915257411</v>
          </cell>
          <cell r="E15429">
            <v>26.824279152574107</v>
          </cell>
        </row>
        <row r="15430">
          <cell r="A15430" t="str">
            <v>829436001</v>
          </cell>
          <cell r="B15430" t="str">
            <v>UNTERTEIL F. SEP.</v>
          </cell>
          <cell r="C15430">
            <v>0</v>
          </cell>
          <cell r="D15430">
            <v>4.5361785216178525</v>
          </cell>
          <cell r="E15430">
            <v>4.5361785216178525</v>
          </cell>
        </row>
        <row r="15431">
          <cell r="A15431" t="str">
            <v>829436002</v>
          </cell>
          <cell r="B15431" t="str">
            <v>OBERTEIL F. SEP.</v>
          </cell>
          <cell r="C15431">
            <v>0</v>
          </cell>
          <cell r="D15431">
            <v>4.9750193657709998</v>
          </cell>
          <cell r="E15431">
            <v>4.9750193657709998</v>
          </cell>
        </row>
        <row r="15432">
          <cell r="A15432" t="str">
            <v>829436003</v>
          </cell>
          <cell r="B15432" t="str">
            <v>DRUCKLEISTE PA F. SEPARATOR AM LP</v>
          </cell>
          <cell r="C15432">
            <v>0</v>
          </cell>
          <cell r="D15432">
            <v>0.84</v>
          </cell>
          <cell r="E15432">
            <v>0.84</v>
          </cell>
        </row>
        <row r="15433">
          <cell r="A15433" t="str">
            <v>829436004</v>
          </cell>
          <cell r="B15433" t="str">
            <v>STÖSSEL F. SEP.</v>
          </cell>
          <cell r="C15433">
            <v>0</v>
          </cell>
          <cell r="D15433">
            <v>13.2</v>
          </cell>
          <cell r="E15433">
            <v>13.2</v>
          </cell>
        </row>
        <row r="15434">
          <cell r="A15434" t="str">
            <v>829436005</v>
          </cell>
          <cell r="B15434" t="str">
            <v>FINGER MIT SPITZE F. SEP.</v>
          </cell>
          <cell r="C15434">
            <v>0</v>
          </cell>
          <cell r="D15434">
            <v>8.367585988270724</v>
          </cell>
          <cell r="E15434">
            <v>8.367585988270724</v>
          </cell>
        </row>
        <row r="15435">
          <cell r="A15435" t="str">
            <v>829436006</v>
          </cell>
          <cell r="B15435" t="str">
            <v>GRUNDPLATTE KURZ F. SEP.</v>
          </cell>
          <cell r="C15435">
            <v>0</v>
          </cell>
          <cell r="D15435">
            <v>16.100000000000001</v>
          </cell>
          <cell r="E15435">
            <v>16.100000000000001</v>
          </cell>
        </row>
        <row r="15436">
          <cell r="A15436" t="str">
            <v>829436007</v>
          </cell>
          <cell r="B15436" t="str">
            <v>STEGPLATTE KURZ F. SEP.</v>
          </cell>
          <cell r="C15436">
            <v>0</v>
          </cell>
          <cell r="D15436">
            <v>9.9</v>
          </cell>
          <cell r="E15436">
            <v>9.9</v>
          </cell>
        </row>
        <row r="15437">
          <cell r="A15437" t="str">
            <v>829436008</v>
          </cell>
          <cell r="B15437" t="str">
            <v>STÖSSEL F. STOPPER</v>
          </cell>
          <cell r="C15437">
            <v>0</v>
          </cell>
          <cell r="D15437">
            <v>12.5</v>
          </cell>
          <cell r="E15437">
            <v>12.5</v>
          </cell>
        </row>
        <row r="15438">
          <cell r="A15438" t="str">
            <v>829436009</v>
          </cell>
          <cell r="B15438" t="str">
            <v>SCANNERHALTER F. SEP.</v>
          </cell>
          <cell r="C15438"/>
          <cell r="D15438">
            <v>1.95</v>
          </cell>
          <cell r="E15438">
            <v>1.95</v>
          </cell>
        </row>
        <row r="15439">
          <cell r="A15439" t="str">
            <v>829436010</v>
          </cell>
          <cell r="B15439" t="str">
            <v>EINFAHRTSLEISTE SEP.</v>
          </cell>
          <cell r="C15439">
            <v>0</v>
          </cell>
          <cell r="D15439">
            <v>12.9</v>
          </cell>
          <cell r="E15439">
            <v>12.9</v>
          </cell>
        </row>
        <row r="15440">
          <cell r="A15440" t="str">
            <v>829436011</v>
          </cell>
          <cell r="B15440" t="str">
            <v>SP 1.0 MIT BEARBEITUNG F. SEP./STOPPER</v>
          </cell>
          <cell r="C15440">
            <v>0</v>
          </cell>
          <cell r="D15440">
            <v>0</v>
          </cell>
          <cell r="E15440">
            <v>0</v>
          </cell>
        </row>
        <row r="15441">
          <cell r="A15441" t="str">
            <v>829436012</v>
          </cell>
          <cell r="B15441" t="str">
            <v>STEGPLATTE SP F. SEP.</v>
          </cell>
          <cell r="C15441">
            <v>0</v>
          </cell>
          <cell r="D15441">
            <v>6.9</v>
          </cell>
          <cell r="E15441">
            <v>6.9</v>
          </cell>
        </row>
        <row r="15442">
          <cell r="A15442" t="str">
            <v>829436013</v>
          </cell>
          <cell r="B15442" t="str">
            <v>GRUNDPLATTE SP F. SEP.</v>
          </cell>
          <cell r="C15442">
            <v>0</v>
          </cell>
          <cell r="D15442">
            <v>21</v>
          </cell>
          <cell r="E15442">
            <v>21</v>
          </cell>
        </row>
        <row r="15443">
          <cell r="A15443" t="str">
            <v>829436014</v>
          </cell>
          <cell r="B15443" t="str">
            <v>GEGENDRUCKLEISTE BT/MT F. SEP. AN SP 1.0/2.0</v>
          </cell>
          <cell r="C15443">
            <v>0</v>
          </cell>
          <cell r="D15443">
            <v>18.2</v>
          </cell>
          <cell r="E15443">
            <v>18.2</v>
          </cell>
        </row>
        <row r="15444">
          <cell r="A15444" t="str">
            <v>829436015</v>
          </cell>
          <cell r="B15444" t="str">
            <v>BEFESTIGUNGSHÜLSE F. EINFAHRTLEISTE SEP.</v>
          </cell>
          <cell r="C15444">
            <v>0</v>
          </cell>
          <cell r="D15444">
            <v>2.25</v>
          </cell>
          <cell r="E15444">
            <v>2.25</v>
          </cell>
        </row>
        <row r="15445">
          <cell r="A15445" t="str">
            <v>829436016</v>
          </cell>
          <cell r="B15445" t="str">
            <v>STEGPLATTE F. SEP. AN LP</v>
          </cell>
          <cell r="C15445">
            <v>0</v>
          </cell>
          <cell r="D15445">
            <v>10.582644628099173</v>
          </cell>
          <cell r="E15445">
            <v>10.582644628099173</v>
          </cell>
        </row>
        <row r="15446">
          <cell r="A15446" t="str">
            <v>829436017</v>
          </cell>
          <cell r="B15446" t="str">
            <v>WIPPENLAGER SEP. SP F. MT</v>
          </cell>
          <cell r="C15446">
            <v>0</v>
          </cell>
          <cell r="D15446">
            <v>2.72</v>
          </cell>
          <cell r="E15446">
            <v>2.72</v>
          </cell>
        </row>
        <row r="15447">
          <cell r="A15447" t="str">
            <v>829436018</v>
          </cell>
          <cell r="B15447" t="str">
            <v>WIPPE LINKS SEP. SP F. MT</v>
          </cell>
          <cell r="C15447">
            <v>0</v>
          </cell>
          <cell r="D15447">
            <v>0.56000000000000005</v>
          </cell>
          <cell r="E15447">
            <v>0.56000000000000005</v>
          </cell>
        </row>
        <row r="15448">
          <cell r="A15448" t="str">
            <v>829436019</v>
          </cell>
          <cell r="B15448" t="str">
            <v>WIPPE RECHTS SEP. SP F. MT</v>
          </cell>
          <cell r="C15448">
            <v>0</v>
          </cell>
          <cell r="D15448">
            <v>0.56000000000000005</v>
          </cell>
          <cell r="E15448">
            <v>0.56000000000000005</v>
          </cell>
        </row>
        <row r="15449">
          <cell r="A15449" t="str">
            <v>829436020</v>
          </cell>
          <cell r="B15449" t="str">
            <v>FINGER OHNE SPITZE F. SEP. ALS STOPPER</v>
          </cell>
          <cell r="C15449"/>
          <cell r="D15449">
            <v>0.1</v>
          </cell>
          <cell r="E15449">
            <v>0.1</v>
          </cell>
        </row>
        <row r="15450">
          <cell r="A15450" t="str">
            <v>829436021</v>
          </cell>
          <cell r="B15450" t="str">
            <v>STÖSSEL F. SEP. 2. VERSION</v>
          </cell>
          <cell r="C15450">
            <v>0</v>
          </cell>
          <cell r="D15450">
            <v>9.7564175133248039</v>
          </cell>
          <cell r="E15450">
            <v>9.7564175133248039</v>
          </cell>
        </row>
        <row r="15451">
          <cell r="A15451" t="str">
            <v>829436022</v>
          </cell>
          <cell r="B15451" t="str">
            <v xml:space="preserve">ANDRUCKFEDER SEPARATOR --&gt; BEISTELLUNG FÜR </v>
          </cell>
          <cell r="C15451">
            <v>0</v>
          </cell>
          <cell r="D15451">
            <v>0.17</v>
          </cell>
          <cell r="E15451">
            <v>0.17</v>
          </cell>
        </row>
        <row r="15452">
          <cell r="A15452" t="str">
            <v>829436022_3D</v>
          </cell>
          <cell r="B15452" t="str">
            <v>ANDRUCKFEDER SEPARATOR - DRUCKTEIL</v>
          </cell>
          <cell r="C15452"/>
          <cell r="D15452"/>
          <cell r="E15452"/>
        </row>
        <row r="15453">
          <cell r="A15453" t="str">
            <v>829436023</v>
          </cell>
          <cell r="B15453" t="str">
            <v>KLEMMLEISTE ALS SCHUTZ FÜR LP-LISENE AM SEPARATOR</v>
          </cell>
          <cell r="C15453">
            <v>0</v>
          </cell>
          <cell r="D15453">
            <v>7.87</v>
          </cell>
          <cell r="E15453">
            <v>7.87</v>
          </cell>
        </row>
        <row r="15454">
          <cell r="A15454" t="str">
            <v>829436024</v>
          </cell>
          <cell r="B15454" t="str">
            <v>SENSORCLIP F. SEPARATOR</v>
          </cell>
          <cell r="C15454">
            <v>0</v>
          </cell>
          <cell r="D15454">
            <v>1.64</v>
          </cell>
          <cell r="E15454">
            <v>1.64</v>
          </cell>
        </row>
        <row r="15455">
          <cell r="A15455" t="str">
            <v>829436025</v>
          </cell>
          <cell r="B15455" t="str">
            <v>SP 1.0 M.BEARB. A=100 MM F. SEP./STOPPER, L=500 MM</v>
          </cell>
          <cell r="C15455">
            <v>19</v>
          </cell>
          <cell r="D15455">
            <v>84.989599999999996</v>
          </cell>
          <cell r="E15455">
            <v>109.40626666666667</v>
          </cell>
        </row>
        <row r="15456">
          <cell r="A15456" t="str">
            <v>829436026</v>
          </cell>
          <cell r="B15456" t="str">
            <v>SP 1.0 M.BEARB. A=100 MM F. SEP./STOPPER, L=300 MM</v>
          </cell>
          <cell r="C15456">
            <v>19</v>
          </cell>
          <cell r="D15456">
            <v>82.97</v>
          </cell>
          <cell r="E15456">
            <v>101.97</v>
          </cell>
        </row>
        <row r="15457">
          <cell r="A15457" t="str">
            <v>829436300</v>
          </cell>
          <cell r="B15457" t="str">
            <v>HALTER F. LICHTTASTER (W T14/18 SICK)</v>
          </cell>
          <cell r="C15457">
            <v>0</v>
          </cell>
          <cell r="D15457">
            <v>4.95</v>
          </cell>
          <cell r="E15457">
            <v>4.95</v>
          </cell>
        </row>
        <row r="15458">
          <cell r="A15458" t="str">
            <v>829436301</v>
          </cell>
          <cell r="B15458" t="str">
            <v>LICHTTASTERHALTER 800/300 F. PINERKENNUNG</v>
          </cell>
          <cell r="C15458">
            <v>0</v>
          </cell>
          <cell r="D15458">
            <v>46.3</v>
          </cell>
          <cell r="E15458">
            <v>46.3</v>
          </cell>
        </row>
        <row r="15459">
          <cell r="A15459" t="str">
            <v>829436302</v>
          </cell>
          <cell r="B15459" t="str">
            <v>BLECHFAHNE F. RASTERSENSOR</v>
          </cell>
          <cell r="C15459">
            <v>0</v>
          </cell>
          <cell r="D15459">
            <v>5.2</v>
          </cell>
          <cell r="E15459">
            <v>5.2</v>
          </cell>
        </row>
        <row r="15460">
          <cell r="A15460" t="str">
            <v>829436303</v>
          </cell>
          <cell r="B15460" t="str">
            <v>HALTER F. LICHTSCHRANKE DOPPELBÜGELERKENNUNG</v>
          </cell>
          <cell r="C15460"/>
          <cell r="D15460">
            <v>0.1</v>
          </cell>
          <cell r="E15460">
            <v>0.1</v>
          </cell>
        </row>
        <row r="15461">
          <cell r="A15461" t="str">
            <v>829436304</v>
          </cell>
          <cell r="B15461" t="str">
            <v>PLATTE F. LICHTSCHRANKE DOPPELBÜGELERKENNUNG</v>
          </cell>
          <cell r="C15461">
            <v>0</v>
          </cell>
          <cell r="D15461">
            <v>0.1</v>
          </cell>
          <cell r="E15461">
            <v>0.1</v>
          </cell>
        </row>
        <row r="15462">
          <cell r="A15462" t="str">
            <v>829436305</v>
          </cell>
          <cell r="B15462" t="str">
            <v>DROSSEL D4,1/d1,2 F. PNEUM. SEP./AS</v>
          </cell>
          <cell r="C15462">
            <v>0</v>
          </cell>
          <cell r="D15462">
            <v>0.66078553266513462</v>
          </cell>
          <cell r="E15462">
            <v>0.66078553266513462</v>
          </cell>
        </row>
        <row r="15463">
          <cell r="A15463" t="str">
            <v>829436306</v>
          </cell>
          <cell r="B15463" t="str">
            <v>SENSORHALTER INDUKT. SENSOR BT-SYNC. 800</v>
          </cell>
          <cell r="C15463">
            <v>0</v>
          </cell>
          <cell r="D15463">
            <v>8</v>
          </cell>
          <cell r="E15463">
            <v>8</v>
          </cell>
        </row>
        <row r="15464">
          <cell r="A15464" t="str">
            <v>829436307</v>
          </cell>
          <cell r="B15464" t="str">
            <v>SENSORHALTER PINABFRAGE MECHANBÜGELERKENNUNG</v>
          </cell>
          <cell r="C15464">
            <v>0</v>
          </cell>
          <cell r="D15464">
            <v>28.5</v>
          </cell>
          <cell r="E15464">
            <v>28.5</v>
          </cell>
        </row>
        <row r="15465">
          <cell r="A15465" t="str">
            <v>829436308</v>
          </cell>
          <cell r="B15465" t="str">
            <v>PINABFRAGE MECHANISCH GEHÄRTET UND ANGELASSEN</v>
          </cell>
          <cell r="C15465">
            <v>12.499999999999998</v>
          </cell>
          <cell r="D15465">
            <v>4.6139000000000001</v>
          </cell>
          <cell r="E15465">
            <v>22.113899999999997</v>
          </cell>
        </row>
        <row r="15466">
          <cell r="A15466" t="str">
            <v>829436309</v>
          </cell>
          <cell r="B15466" t="str">
            <v>ZAPPLER FÜR SENSOR PINABFRAGE MECHANISCH</v>
          </cell>
          <cell r="C15466">
            <v>0</v>
          </cell>
          <cell r="D15466">
            <v>12.426262626262627</v>
          </cell>
          <cell r="E15466">
            <v>12.426262626262627</v>
          </cell>
        </row>
        <row r="15467">
          <cell r="A15467" t="str">
            <v>829436310</v>
          </cell>
          <cell r="B15467" t="str">
            <v>LAGER PINABFRAGE MECHANISCH</v>
          </cell>
          <cell r="C15467">
            <v>0</v>
          </cell>
          <cell r="D15467">
            <v>10.365925925925925</v>
          </cell>
          <cell r="E15467">
            <v>10.365925925925925</v>
          </cell>
        </row>
        <row r="15468">
          <cell r="A15468" t="str">
            <v>829436311</v>
          </cell>
          <cell r="B15468" t="str">
            <v>SENSORHALTER INDUKT. SENSOR M30-SC BELADUNG</v>
          </cell>
          <cell r="C15468"/>
          <cell r="D15468">
            <v>0.1</v>
          </cell>
          <cell r="E15468">
            <v>0.1</v>
          </cell>
        </row>
        <row r="15469">
          <cell r="A15469" t="str">
            <v>829436320</v>
          </cell>
          <cell r="B15469" t="str">
            <v>TRÄGERWINKEL F. INKREMENTALGEBER 800 (F.</v>
          </cell>
          <cell r="C15469">
            <v>0</v>
          </cell>
          <cell r="D15469">
            <v>27</v>
          </cell>
          <cell r="E15469">
            <v>27</v>
          </cell>
        </row>
        <row r="15470">
          <cell r="A15470" t="str">
            <v>829436321</v>
          </cell>
          <cell r="B15470" t="str">
            <v>ANSCHRAUBHALTER F. INKREMENTALGEBER 800 (F.</v>
          </cell>
          <cell r="C15470">
            <v>0</v>
          </cell>
          <cell r="D15470">
            <v>34.1</v>
          </cell>
          <cell r="E15470">
            <v>34.1</v>
          </cell>
        </row>
        <row r="15471">
          <cell r="A15471" t="str">
            <v>829436322</v>
          </cell>
          <cell r="B15471" t="str">
            <v>GELENK F. INKREMENTALGEBER 800 (F. ENCODER-DKV60)</v>
          </cell>
          <cell r="C15471">
            <v>0</v>
          </cell>
          <cell r="D15471">
            <v>16</v>
          </cell>
          <cell r="E15471">
            <v>16</v>
          </cell>
        </row>
        <row r="15472">
          <cell r="A15472" t="str">
            <v>829436323</v>
          </cell>
          <cell r="B15472" t="str">
            <v>GELENKACHSE F. INKREMENTALGEBEER 800 (F.</v>
          </cell>
          <cell r="C15472">
            <v>0</v>
          </cell>
          <cell r="D15472">
            <v>6.9</v>
          </cell>
          <cell r="E15472">
            <v>6.9</v>
          </cell>
        </row>
        <row r="15473">
          <cell r="A15473" t="str">
            <v>829436329</v>
          </cell>
          <cell r="B15473" t="str">
            <v>BLECHHALTER - ZYLINDER AM SEP. RECHTS FÜR LP</v>
          </cell>
          <cell r="C15473">
            <v>0</v>
          </cell>
          <cell r="D15473">
            <v>34.700000000000003</v>
          </cell>
          <cell r="E15473">
            <v>34.700000000000003</v>
          </cell>
        </row>
        <row r="15474">
          <cell r="A15474" t="str">
            <v>829436330</v>
          </cell>
          <cell r="B15474" t="str">
            <v>BLECHHALTER - ZYLINDER AM SEP. LINKS FÜR LP.</v>
          </cell>
          <cell r="C15474">
            <v>0</v>
          </cell>
          <cell r="D15474">
            <v>6.6</v>
          </cell>
          <cell r="E15474">
            <v>6.6</v>
          </cell>
        </row>
        <row r="15475">
          <cell r="A15475" t="str">
            <v>829442001</v>
          </cell>
          <cell r="B15475" t="str">
            <v>MINITROLLEY MT KPL.</v>
          </cell>
          <cell r="C15475">
            <v>0</v>
          </cell>
          <cell r="D15475">
            <v>7.4976000000000003</v>
          </cell>
          <cell r="E15475">
            <v>7.4976000000000003</v>
          </cell>
        </row>
        <row r="15476">
          <cell r="A15476" t="str">
            <v>829442001M</v>
          </cell>
          <cell r="B15476" t="str">
            <v>MT KPL.</v>
          </cell>
          <cell r="C15476"/>
          <cell r="D15476"/>
          <cell r="E15476"/>
        </row>
        <row r="15477">
          <cell r="A15477" t="str">
            <v>829442005</v>
          </cell>
          <cell r="B15477" t="str">
            <v>MINITROLLEY MT KPL. - V1</v>
          </cell>
          <cell r="C15477">
            <v>0</v>
          </cell>
          <cell r="D15477">
            <v>7.05</v>
          </cell>
          <cell r="E15477">
            <v>7.05</v>
          </cell>
        </row>
        <row r="15478">
          <cell r="A15478" t="str">
            <v>829442006</v>
          </cell>
          <cell r="B15478" t="str">
            <v>MINITROLLEY MT M. KB-RÜCKLAUFSPERRE KPL. - V1</v>
          </cell>
          <cell r="C15478">
            <v>0</v>
          </cell>
          <cell r="D15478">
            <v>14.4511</v>
          </cell>
          <cell r="E15478">
            <v>14.4511</v>
          </cell>
        </row>
        <row r="15479">
          <cell r="A15479" t="str">
            <v>829442099</v>
          </cell>
          <cell r="B15479" t="str">
            <v>SINGLE CARRIER KPL.</v>
          </cell>
          <cell r="C15479">
            <v>0</v>
          </cell>
          <cell r="D15479">
            <v>3.1082000000000001</v>
          </cell>
          <cell r="E15479">
            <v>3.1082000000000001</v>
          </cell>
        </row>
        <row r="15480">
          <cell r="A15480" t="str">
            <v>829442100</v>
          </cell>
          <cell r="B15480" t="str">
            <v>SINGLE CARRIER MIT SEITENHAKEN KPL.</v>
          </cell>
          <cell r="C15480">
            <v>0</v>
          </cell>
          <cell r="D15480">
            <v>2.2888000000000002</v>
          </cell>
          <cell r="E15480">
            <v>2.2888000000000002</v>
          </cell>
        </row>
        <row r="15481">
          <cell r="A15481" t="str">
            <v>829442101</v>
          </cell>
          <cell r="B15481" t="str">
            <v>SINGLE CARRIER SYMMETRISCH KPL. - V1</v>
          </cell>
          <cell r="C15481">
            <v>0</v>
          </cell>
          <cell r="D15481">
            <v>4.58</v>
          </cell>
          <cell r="E15481">
            <v>4.58</v>
          </cell>
        </row>
        <row r="15482">
          <cell r="A15482" t="str">
            <v>829442103</v>
          </cell>
          <cell r="B15482" t="str">
            <v>SINGLE CARRIER SYMMETRISCH KPL. - V2</v>
          </cell>
          <cell r="C15482">
            <v>0</v>
          </cell>
          <cell r="D15482">
            <v>5.31</v>
          </cell>
          <cell r="E15482">
            <v>5.31</v>
          </cell>
        </row>
        <row r="15483">
          <cell r="A15483" t="str">
            <v>829442601</v>
          </cell>
          <cell r="B15483" t="str">
            <v>AUFNAHMETASCHE TB-BT FÜR DIVERSE WAREN, KPL.</v>
          </cell>
          <cell r="C15483">
            <v>0</v>
          </cell>
          <cell r="D15483">
            <v>23.46</v>
          </cell>
          <cell r="E15483">
            <v>23.46</v>
          </cell>
        </row>
        <row r="15484">
          <cell r="A15484" t="str">
            <v>829444001</v>
          </cell>
          <cell r="B15484" t="str">
            <v>LAUFKÖRPER FÜR MINITROLLEY MT KPL.</v>
          </cell>
          <cell r="C15484">
            <v>0</v>
          </cell>
          <cell r="D15484">
            <v>2.6989999999999998</v>
          </cell>
          <cell r="E15484">
            <v>2.6989999999999998</v>
          </cell>
        </row>
        <row r="15485">
          <cell r="A15485" t="str">
            <v>829444002</v>
          </cell>
          <cell r="B15485" t="str">
            <v>TEILE/MONTAGE LAUFKÖRPER MT KPL. - FA. SCHMAUS</v>
          </cell>
          <cell r="C15485">
            <v>0</v>
          </cell>
          <cell r="D15485">
            <v>1.72</v>
          </cell>
          <cell r="E15485">
            <v>1.72</v>
          </cell>
        </row>
        <row r="15486">
          <cell r="A15486" t="str">
            <v>829444003</v>
          </cell>
          <cell r="B15486" t="str">
            <v>BEISTELLUNG LAUFKÖRPER MT- FA. SCHMAUS</v>
          </cell>
          <cell r="C15486"/>
          <cell r="D15486">
            <v>0.97899999999999998</v>
          </cell>
          <cell r="E15486">
            <v>0.97899999999999998</v>
          </cell>
        </row>
        <row r="15487">
          <cell r="A15487" t="str">
            <v>829444004</v>
          </cell>
          <cell r="B15487" t="str">
            <v>TEILE/MONTAGE MINITROLLEY M.RÜCKLAUFSPERRE KPL.-</v>
          </cell>
          <cell r="C15487">
            <v>0</v>
          </cell>
          <cell r="D15487">
            <v>5.4</v>
          </cell>
          <cell r="E15487">
            <v>5.4</v>
          </cell>
        </row>
        <row r="15488">
          <cell r="A15488" t="str">
            <v>829444005</v>
          </cell>
          <cell r="B15488" t="str">
            <v>BEISTELLUNG  MINITROLLEY- FA. SCHMAUS</v>
          </cell>
          <cell r="C15488"/>
          <cell r="D15488">
            <v>0.1396</v>
          </cell>
          <cell r="E15488">
            <v>0.1396</v>
          </cell>
        </row>
        <row r="15489">
          <cell r="A15489" t="str">
            <v>829444009</v>
          </cell>
          <cell r="B15489" t="str">
            <v>SET LAUFKÖRPER FÜR 1 MT 829442001, KPL.</v>
          </cell>
          <cell r="C15489">
            <v>0</v>
          </cell>
          <cell r="D15489">
            <v>5.7999751824254355</v>
          </cell>
          <cell r="E15489">
            <v>5.7999751824254355</v>
          </cell>
        </row>
        <row r="15490">
          <cell r="A15490" t="str">
            <v>829444010</v>
          </cell>
          <cell r="B15490" t="str">
            <v>LAUFKÖRPER FÜR MT KPL. - V1</v>
          </cell>
          <cell r="C15490">
            <v>0</v>
          </cell>
          <cell r="D15490">
            <v>12.54</v>
          </cell>
          <cell r="E15490">
            <v>12.54</v>
          </cell>
        </row>
        <row r="15491">
          <cell r="A15491" t="str">
            <v>829444011</v>
          </cell>
          <cell r="B15491" t="str">
            <v>TEILE/MONTAGE LAUFKÖRPER MT KPL. - V1- FA. SCHMAUS</v>
          </cell>
          <cell r="C15491">
            <v>0</v>
          </cell>
          <cell r="D15491">
            <v>1.99</v>
          </cell>
          <cell r="E15491">
            <v>1.99</v>
          </cell>
        </row>
        <row r="15492">
          <cell r="A15492" t="str">
            <v>829444012</v>
          </cell>
          <cell r="B15492" t="str">
            <v>BEISTELLUNG LAUFKÖRPER MT - FA. SCHMAUS</v>
          </cell>
          <cell r="C15492">
            <v>0</v>
          </cell>
          <cell r="D15492">
            <v>0.60980000000000001</v>
          </cell>
          <cell r="E15492">
            <v>0.60980000000000001</v>
          </cell>
        </row>
        <row r="15493">
          <cell r="A15493" t="str">
            <v>829444013</v>
          </cell>
          <cell r="B15493" t="str">
            <v>TEILE/MONTAGE MINITROLLEY KPL. - V1 - FA. SCHMAUS</v>
          </cell>
          <cell r="C15493">
            <v>0</v>
          </cell>
          <cell r="D15493">
            <v>5.7320000000000002</v>
          </cell>
          <cell r="E15493">
            <v>5.7320000000000002</v>
          </cell>
        </row>
        <row r="15494">
          <cell r="A15494" t="str">
            <v>829444014</v>
          </cell>
          <cell r="B15494" t="str">
            <v>BEISTELLUNG  MINITROLLEY - FA. SCHMAUS</v>
          </cell>
          <cell r="C15494"/>
          <cell r="D15494">
            <v>0.1396</v>
          </cell>
          <cell r="E15494">
            <v>0.1396</v>
          </cell>
        </row>
        <row r="15495">
          <cell r="A15495" t="str">
            <v>829444015</v>
          </cell>
          <cell r="B15495" t="str">
            <v>TEILE/MONTAGE MINITROLLEY M.RÜCKLAUFSPERRE KPL. -</v>
          </cell>
          <cell r="C15495">
            <v>0</v>
          </cell>
          <cell r="D15495">
            <v>6.15</v>
          </cell>
          <cell r="E15495">
            <v>6.15</v>
          </cell>
        </row>
        <row r="15496">
          <cell r="A15496" t="str">
            <v>829444016</v>
          </cell>
          <cell r="B15496" t="str">
            <v>BEISTELLUNG KB-RÜCKLAUFSPERRE F. MT - FA. SCHMAUS</v>
          </cell>
          <cell r="C15496"/>
          <cell r="D15496"/>
          <cell r="E15496"/>
        </row>
        <row r="15497">
          <cell r="A15497" t="str">
            <v>829444017</v>
          </cell>
          <cell r="B15497" t="str">
            <v>Laufkörper für PAC</v>
          </cell>
          <cell r="C15497">
            <v>0</v>
          </cell>
          <cell r="D15497">
            <v>2.99</v>
          </cell>
          <cell r="E15497">
            <v>2.99</v>
          </cell>
        </row>
        <row r="15498">
          <cell r="A15498" t="str">
            <v>829444020</v>
          </cell>
          <cell r="B15498" t="str">
            <v>KB-RÜCKLAUFSPERRE AM MT KPL.</v>
          </cell>
          <cell r="C15498">
            <v>0</v>
          </cell>
          <cell r="D15498">
            <v>0.62870000000000004</v>
          </cell>
          <cell r="E15498">
            <v>0.62870000000000004</v>
          </cell>
        </row>
        <row r="15499">
          <cell r="A15499" t="str">
            <v>829444025</v>
          </cell>
          <cell r="B15499" t="str">
            <v>KB-RÜCKLAUFSPERRE AM MT KPL.</v>
          </cell>
          <cell r="C15499">
            <v>0</v>
          </cell>
          <cell r="D15499">
            <v>3.89</v>
          </cell>
          <cell r="E15499">
            <v>3.89</v>
          </cell>
        </row>
        <row r="15500">
          <cell r="A15500" t="str">
            <v>829444030</v>
          </cell>
          <cell r="B15500" t="str">
            <v>LAUFROLLE 41° KPL. F. SC/MT SYMMETRISCH</v>
          </cell>
          <cell r="C15500">
            <v>0</v>
          </cell>
          <cell r="D15500">
            <v>0.6</v>
          </cell>
          <cell r="E15500">
            <v>0.6</v>
          </cell>
        </row>
        <row r="15501">
          <cell r="A15501" t="str">
            <v>829444098</v>
          </cell>
          <cell r="B15501" t="str">
            <v>TEILE/MONTAGE BÜGELTRÄGER KPL.- FA. SCHMAUS</v>
          </cell>
          <cell r="C15501">
            <v>0</v>
          </cell>
          <cell r="D15501">
            <v>1.76</v>
          </cell>
          <cell r="E15501">
            <v>1.76</v>
          </cell>
        </row>
        <row r="15502">
          <cell r="A15502" t="str">
            <v>829444099</v>
          </cell>
          <cell r="B15502" t="str">
            <v>BEISTELLUNG  BÜGELTRÄGER- FA. SCHMAUS</v>
          </cell>
          <cell r="C15502"/>
          <cell r="D15502">
            <v>1.3482000000000001</v>
          </cell>
          <cell r="E15502">
            <v>1.3482000000000001</v>
          </cell>
        </row>
        <row r="15503">
          <cell r="A15503" t="str">
            <v>829444100</v>
          </cell>
          <cell r="B15503" t="str">
            <v>TEILE/MONTAGE BÜGELTRÄGER KPL. - FA. SCHMAUS</v>
          </cell>
          <cell r="C15503">
            <v>0</v>
          </cell>
          <cell r="D15503">
            <v>1.67</v>
          </cell>
          <cell r="E15503">
            <v>1.67</v>
          </cell>
        </row>
        <row r="15504">
          <cell r="A15504" t="str">
            <v>829444101</v>
          </cell>
          <cell r="B15504" t="str">
            <v>BEISTELLUNG  BÜGELTRÄGER- FA. SCHMAUS</v>
          </cell>
          <cell r="C15504"/>
          <cell r="D15504">
            <v>0.61880000000000002</v>
          </cell>
          <cell r="E15504">
            <v>0.61880000000000002</v>
          </cell>
        </row>
        <row r="15505">
          <cell r="A15505" t="str">
            <v>829444102</v>
          </cell>
          <cell r="B15505" t="str">
            <v>TEILE/MONTAGE SC SYMMETRISCH KPL. - FA. SCHMAUS</v>
          </cell>
          <cell r="C15505">
            <v>0</v>
          </cell>
          <cell r="D15505">
            <v>2.2200000000000002</v>
          </cell>
          <cell r="E15505">
            <v>2.2200000000000002</v>
          </cell>
        </row>
        <row r="15506">
          <cell r="A15506" t="str">
            <v>829444103</v>
          </cell>
          <cell r="B15506" t="str">
            <v>BEISTELLUNG SC SYMMETRISCH KPL.- FA. SCHMAUS</v>
          </cell>
          <cell r="C15506"/>
          <cell r="D15506">
            <v>0.60980000000000001</v>
          </cell>
          <cell r="E15506">
            <v>0.60980000000000001</v>
          </cell>
        </row>
        <row r="15507">
          <cell r="A15507" t="str">
            <v>829444111</v>
          </cell>
          <cell r="B15507" t="str">
            <v>P&amp;F-CLIP 3-TEILIG F. MT KPL.--&gt; 829444112</v>
          </cell>
          <cell r="C15507">
            <v>0</v>
          </cell>
          <cell r="D15507">
            <v>0.12</v>
          </cell>
          <cell r="E15507">
            <v>0.12</v>
          </cell>
        </row>
        <row r="15508">
          <cell r="A15508" t="str">
            <v>829444112</v>
          </cell>
          <cell r="B15508" t="str">
            <v>P&amp;F-CLIP 3-TEILIG F. SC/MT KPL. - V1.1</v>
          </cell>
          <cell r="C15508">
            <v>0</v>
          </cell>
          <cell r="D15508">
            <v>0.12</v>
          </cell>
          <cell r="E15508">
            <v>0.12</v>
          </cell>
        </row>
        <row r="15509">
          <cell r="A15509" t="str">
            <v>829444115</v>
          </cell>
          <cell r="B15509" t="str">
            <v>P&amp;F-CLIP 3-TEILIG F. SC/MT KPL. - V1.2</v>
          </cell>
          <cell r="C15509">
            <v>0</v>
          </cell>
          <cell r="D15509">
            <v>0.16900000000000001</v>
          </cell>
          <cell r="E15509">
            <v>0.16900000000000001</v>
          </cell>
        </row>
        <row r="15510">
          <cell r="A15510" t="str">
            <v>829444116</v>
          </cell>
          <cell r="B15510" t="str">
            <v>P&amp;F-CLIP 3-TEILIG F. SC/PAC - V2/3</v>
          </cell>
          <cell r="C15510">
            <v>0</v>
          </cell>
          <cell r="D15510">
            <v>0.21</v>
          </cell>
          <cell r="E15510">
            <v>0.21</v>
          </cell>
        </row>
        <row r="15511">
          <cell r="A15511" t="str">
            <v>829444117</v>
          </cell>
          <cell r="B15511" t="str">
            <v xml:space="preserve">P&amp;F-CLIP 3-TEILIG F. SC 40 KPL. </v>
          </cell>
          <cell r="C15511">
            <v>0</v>
          </cell>
          <cell r="D15511">
            <v>4.92</v>
          </cell>
          <cell r="E15511">
            <v>4.92</v>
          </cell>
        </row>
        <row r="15512">
          <cell r="A15512" t="str">
            <v>829444601</v>
          </cell>
          <cell r="B15512" t="str">
            <v>SINGLE CARRIER FÜR AUFNAHMETASCHE (POUCH)</v>
          </cell>
          <cell r="C15512">
            <v>0</v>
          </cell>
          <cell r="D15512">
            <v>2.7719999999999998</v>
          </cell>
          <cell r="E15512">
            <v>2.7719999999999998</v>
          </cell>
        </row>
        <row r="15513">
          <cell r="A15513" t="str">
            <v>829444602</v>
          </cell>
          <cell r="B15513" t="str">
            <v>AUFNAHMETASCHE TB FÜR DIVERSE WAREN</v>
          </cell>
          <cell r="C15513">
            <v>0</v>
          </cell>
          <cell r="D15513">
            <v>14.337999999999999</v>
          </cell>
          <cell r="E15513">
            <v>14.337999999999999</v>
          </cell>
        </row>
        <row r="15514">
          <cell r="A15514" t="str">
            <v>829444603</v>
          </cell>
          <cell r="B15514" t="str">
            <v>SINGLE CARRIER ILS 3.0 FÜR AUFNAHMETASCHE (POUCH)</v>
          </cell>
          <cell r="C15514">
            <v>0</v>
          </cell>
          <cell r="D15514">
            <v>3.532</v>
          </cell>
          <cell r="E15514">
            <v>3.532</v>
          </cell>
        </row>
        <row r="15515">
          <cell r="A15515" t="str">
            <v>829444605</v>
          </cell>
          <cell r="B15515" t="str">
            <v>TEILE/MONTAGE AUFNAHMETASCHE OHNE BT - FA. SCHMAUS</v>
          </cell>
          <cell r="C15515">
            <v>0</v>
          </cell>
          <cell r="D15515">
            <v>9.83</v>
          </cell>
          <cell r="E15515">
            <v>9.83</v>
          </cell>
        </row>
        <row r="15516">
          <cell r="A15516" t="str">
            <v>829444606</v>
          </cell>
          <cell r="B15516" t="str">
            <v>BEISTELLUNG AUFNAHMETASCHE OHNE BT - FA. SCHMAUS</v>
          </cell>
          <cell r="C15516">
            <v>0.28000000000000003</v>
          </cell>
          <cell r="D15516">
            <v>3.653</v>
          </cell>
          <cell r="E15516">
            <v>3.9329999999999998</v>
          </cell>
        </row>
        <row r="15517">
          <cell r="A15517" t="str">
            <v>829444607</v>
          </cell>
          <cell r="B15517" t="str">
            <v>TEILE/MONTAGE BT FÜR AUFNAHMETASCHE - FA. SCHMAUS</v>
          </cell>
          <cell r="C15517">
            <v>0</v>
          </cell>
          <cell r="D15517">
            <v>2.14</v>
          </cell>
          <cell r="E15517">
            <v>2.14</v>
          </cell>
        </row>
        <row r="15518">
          <cell r="A15518" t="str">
            <v>829444608</v>
          </cell>
          <cell r="B15518" t="str">
            <v>BEISTELLUNG BT FÜR AUFNAHMETASCHE - FA. SCHMAUS</v>
          </cell>
          <cell r="C15518"/>
          <cell r="D15518">
            <v>0.57489999999999997</v>
          </cell>
          <cell r="E15518">
            <v>0.57489999999999997</v>
          </cell>
        </row>
        <row r="15519">
          <cell r="A15519" t="str">
            <v>829446001</v>
          </cell>
          <cell r="B15519" t="str">
            <v>LAUFROLLE 41° SC</v>
          </cell>
          <cell r="C15519">
            <v>0</v>
          </cell>
          <cell r="D15519">
            <v>9.4E-2</v>
          </cell>
          <cell r="E15519">
            <v>9.4E-2</v>
          </cell>
        </row>
        <row r="15520">
          <cell r="A15520" t="str">
            <v>829446003</v>
          </cell>
          <cell r="B15520" t="str">
            <v>HÜLSENACHSE SC/MT</v>
          </cell>
          <cell r="C15520">
            <v>0</v>
          </cell>
          <cell r="D15520">
            <v>0.17</v>
          </cell>
          <cell r="E15520">
            <v>0.17</v>
          </cell>
        </row>
        <row r="15521">
          <cell r="A15521" t="str">
            <v>829446005</v>
          </cell>
          <cell r="B15521" t="str">
            <v>MINITROLLEY TRAVERSE</v>
          </cell>
          <cell r="C15521"/>
          <cell r="D15521">
            <v>1.56</v>
          </cell>
          <cell r="E15521">
            <v>1.56</v>
          </cell>
        </row>
        <row r="15522">
          <cell r="A15522" t="str">
            <v>829446006</v>
          </cell>
          <cell r="B15522" t="str">
            <v>ANTRIEBSCLIP SC/PAC</v>
          </cell>
          <cell r="C15522">
            <v>0</v>
          </cell>
          <cell r="D15522">
            <v>0.18946375395734114</v>
          </cell>
          <cell r="E15522">
            <v>0.18946375395734114</v>
          </cell>
        </row>
        <row r="15523">
          <cell r="A15523" t="str">
            <v>829446007</v>
          </cell>
          <cell r="B15523" t="str">
            <v>P&amp;F-CLIP SC/MT--&gt; 829 444 112</v>
          </cell>
          <cell r="C15523">
            <v>0</v>
          </cell>
          <cell r="D15523">
            <v>6.2E-2</v>
          </cell>
          <cell r="E15523">
            <v>6.2E-2</v>
          </cell>
        </row>
        <row r="15524">
          <cell r="A15524" t="str">
            <v>829446008</v>
          </cell>
          <cell r="B15524" t="str">
            <v>PIN-CLIP SC/MT--&gt; 829 444 112</v>
          </cell>
          <cell r="C15524">
            <v>0</v>
          </cell>
          <cell r="D15524">
            <v>0.04</v>
          </cell>
          <cell r="E15524">
            <v>0.04</v>
          </cell>
        </row>
        <row r="15525">
          <cell r="A15525" t="str">
            <v>829446009</v>
          </cell>
          <cell r="B15525" t="str">
            <v>GRUNDKÖRPER MT</v>
          </cell>
          <cell r="C15525"/>
          <cell r="D15525">
            <v>0.85</v>
          </cell>
          <cell r="E15525">
            <v>0.85</v>
          </cell>
        </row>
        <row r="15526">
          <cell r="A15526" t="str">
            <v>829446010</v>
          </cell>
          <cell r="B15526" t="str">
            <v>GRUNDKÖRPER SC M. SEITENHAKEN</v>
          </cell>
          <cell r="C15526">
            <v>0</v>
          </cell>
          <cell r="D15526">
            <v>0.84</v>
          </cell>
          <cell r="E15526">
            <v>0.84</v>
          </cell>
        </row>
        <row r="15527">
          <cell r="A15527" t="str">
            <v>829446011</v>
          </cell>
          <cell r="B15527" t="str">
            <v>EINLEGEACHSE F. LAUFKÖRPER MT</v>
          </cell>
          <cell r="C15527">
            <v>0</v>
          </cell>
          <cell r="D15527">
            <v>0.43</v>
          </cell>
          <cell r="E15527">
            <v>0.43</v>
          </cell>
        </row>
        <row r="15528">
          <cell r="A15528" t="str">
            <v>829446013</v>
          </cell>
          <cell r="B15528" t="str">
            <v>P&amp;F-CLIP EINTEILIG FÜR MT--&gt; 829 446 017</v>
          </cell>
          <cell r="C15528">
            <v>0</v>
          </cell>
          <cell r="D15528">
            <v>0.12</v>
          </cell>
          <cell r="E15528">
            <v>0.12</v>
          </cell>
        </row>
        <row r="15529">
          <cell r="A15529" t="str">
            <v>829446014</v>
          </cell>
          <cell r="B15529" t="str">
            <v>P&amp;F-CLIP EINTEILIG FÜR SC--&gt; 829 444 112</v>
          </cell>
          <cell r="C15529">
            <v>0</v>
          </cell>
          <cell r="D15529">
            <v>0.06</v>
          </cell>
          <cell r="E15529">
            <v>0.06</v>
          </cell>
        </row>
        <row r="15530">
          <cell r="A15530" t="str">
            <v>829446015</v>
          </cell>
          <cell r="B15530" t="str">
            <v>LAGER FÜR KB-RÜCKLAUFSPERRE AM MT</v>
          </cell>
          <cell r="C15530">
            <v>0</v>
          </cell>
          <cell r="D15530">
            <v>8.5999999999999993E-2</v>
          </cell>
          <cell r="E15530">
            <v>8.5999999999999993E-2</v>
          </cell>
        </row>
        <row r="15531">
          <cell r="A15531" t="str">
            <v>829446016</v>
          </cell>
          <cell r="B15531" t="str">
            <v>KB-RÜCKLAUFSPERRE AM MT</v>
          </cell>
          <cell r="C15531">
            <v>0</v>
          </cell>
          <cell r="D15531">
            <v>7.0999999999999994E-2</v>
          </cell>
          <cell r="E15531">
            <v>7.0999999999999994E-2</v>
          </cell>
        </row>
        <row r="15532">
          <cell r="A15532" t="str">
            <v>829446017</v>
          </cell>
          <cell r="B15532" t="str">
            <v>P&amp;F-CLIP EINTEILIG FÜR MT</v>
          </cell>
          <cell r="C15532">
            <v>0</v>
          </cell>
          <cell r="D15532">
            <v>0.2</v>
          </cell>
          <cell r="E15532">
            <v>0.2</v>
          </cell>
        </row>
        <row r="15533">
          <cell r="A15533" t="str">
            <v>829446018</v>
          </cell>
          <cell r="B15533" t="str">
            <v>SCHENKELFEDER F. KB-RÜCKLAUFSPERRE AM MT</v>
          </cell>
          <cell r="C15533">
            <v>0</v>
          </cell>
          <cell r="D15533">
            <v>0.13370000000000001</v>
          </cell>
          <cell r="E15533">
            <v>0.13370000000000001</v>
          </cell>
        </row>
        <row r="15534">
          <cell r="A15534" t="str">
            <v>829446022</v>
          </cell>
          <cell r="B15534" t="str">
            <v>CLIPFLÜGEL F. 829444112 P&amp;F-CLIP DREITEILIG SC/MT</v>
          </cell>
          <cell r="C15534">
            <v>0</v>
          </cell>
          <cell r="D15534">
            <v>0.04</v>
          </cell>
          <cell r="E15534">
            <v>0.04</v>
          </cell>
        </row>
        <row r="15535">
          <cell r="A15535" t="str">
            <v>829446027</v>
          </cell>
          <cell r="B15535" t="str">
            <v>CLIPFLÜGEL F. P&amp;F - CLIP BT/PAC</v>
          </cell>
          <cell r="C15535">
            <v>0</v>
          </cell>
          <cell r="D15535">
            <v>7.0000000000000007E-2</v>
          </cell>
          <cell r="E15535">
            <v>7.0000000000000007E-2</v>
          </cell>
        </row>
        <row r="15536">
          <cell r="A15536" t="str">
            <v>829446030</v>
          </cell>
          <cell r="B15536" t="str">
            <v>LAUFROLLE 41° F. SC/PAC SYMMETRISCH</v>
          </cell>
          <cell r="C15536"/>
          <cell r="D15536">
            <v>0.14000000000000001</v>
          </cell>
          <cell r="E15536">
            <v>0.14000000000000001</v>
          </cell>
        </row>
        <row r="15537">
          <cell r="A15537" t="str">
            <v>829446032</v>
          </cell>
          <cell r="B15537" t="str">
            <v>GRUNDKÖRPER SC SYMMETRISCH KPL. MIT STABILISATOR</v>
          </cell>
          <cell r="C15537">
            <v>0</v>
          </cell>
          <cell r="D15537">
            <v>1.2749999999999999</v>
          </cell>
          <cell r="E15537">
            <v>1.2749999999999999</v>
          </cell>
        </row>
        <row r="15538">
          <cell r="A15538" t="str">
            <v>829446033</v>
          </cell>
          <cell r="B15538" t="str">
            <v>GRUNDKÖRPER PAC SYMMETRISCH MIT EINLEGEACHSE</v>
          </cell>
          <cell r="C15538">
            <v>0</v>
          </cell>
          <cell r="D15538">
            <v>1.0509999999999999</v>
          </cell>
          <cell r="E15538">
            <v>1.0509999999999999</v>
          </cell>
        </row>
        <row r="15539">
          <cell r="A15539" t="str">
            <v>829446035</v>
          </cell>
          <cell r="B15539" t="str">
            <v>MINITROLLEY TRAVERSE</v>
          </cell>
          <cell r="C15539"/>
          <cell r="D15539">
            <v>1.47</v>
          </cell>
          <cell r="E15539">
            <v>1.47</v>
          </cell>
        </row>
        <row r="15540">
          <cell r="A15540" t="str">
            <v>829446036</v>
          </cell>
          <cell r="B15540" t="str">
            <v>KB-RÜCKLAUFSPERRE AM MT</v>
          </cell>
          <cell r="C15540"/>
          <cell r="D15540">
            <v>0.05</v>
          </cell>
          <cell r="E15540">
            <v>0.05</v>
          </cell>
        </row>
        <row r="15541">
          <cell r="A15541" t="str">
            <v>829446037</v>
          </cell>
          <cell r="B15541" t="str">
            <v>SCHENKELFEDER F. KB-RÜCKLAUFSPERRE MT</v>
          </cell>
          <cell r="C15541">
            <v>0</v>
          </cell>
          <cell r="D15541">
            <v>3.3500000000000002E-2</v>
          </cell>
          <cell r="E15541">
            <v>3.3500000000000002E-2</v>
          </cell>
        </row>
        <row r="15542">
          <cell r="A15542" t="str">
            <v>829446038</v>
          </cell>
          <cell r="B15542" t="str">
            <v>STABILISATOR F. BT SYM. [IN TEIL 829446032</v>
          </cell>
          <cell r="C15542"/>
          <cell r="D15542">
            <v>0.42499999999999999</v>
          </cell>
          <cell r="E15542">
            <v>0.42499999999999999</v>
          </cell>
        </row>
        <row r="15543">
          <cell r="A15543" t="str">
            <v>829446099</v>
          </cell>
          <cell r="B15543" t="str">
            <v>ANTRIEBSCLIP BT/MT(OHNE PIN-LAPPEN)</v>
          </cell>
          <cell r="C15543">
            <v>0</v>
          </cell>
          <cell r="D15543">
            <v>0.108</v>
          </cell>
          <cell r="E15543">
            <v>0.108</v>
          </cell>
        </row>
        <row r="15544">
          <cell r="A15544" t="str">
            <v>829446601</v>
          </cell>
          <cell r="B15544" t="str">
            <v>TABLETT 550X450 FÜR AUFNAHMETASCHE</v>
          </cell>
          <cell r="C15544">
            <v>0</v>
          </cell>
          <cell r="D15544">
            <v>6.2</v>
          </cell>
          <cell r="E15544">
            <v>6.2</v>
          </cell>
        </row>
        <row r="15545">
          <cell r="A15545" t="str">
            <v>829446602</v>
          </cell>
          <cell r="B15545" t="str">
            <v>RAHMENBÜGEL FÜR AUFNAHMETASCHE</v>
          </cell>
          <cell r="C15545">
            <v>0</v>
          </cell>
          <cell r="D15545">
            <v>1.99</v>
          </cell>
          <cell r="E15545">
            <v>1.99</v>
          </cell>
        </row>
        <row r="15546">
          <cell r="A15546" t="str">
            <v>829446603</v>
          </cell>
          <cell r="B15546" t="str">
            <v>GELENKHALTER FÜR AUFNAHMETASCHE</v>
          </cell>
          <cell r="C15546">
            <v>0</v>
          </cell>
          <cell r="D15546">
            <v>0.19</v>
          </cell>
          <cell r="E15546">
            <v>0.19</v>
          </cell>
        </row>
        <row r="15547">
          <cell r="A15547" t="str">
            <v>829446604</v>
          </cell>
          <cell r="B15547" t="str">
            <v>ELASTIKVERBINDUNG FÜR AUFNAHMETASCHE</v>
          </cell>
          <cell r="C15547">
            <v>0</v>
          </cell>
          <cell r="D15547">
            <v>1.75</v>
          </cell>
          <cell r="E15547">
            <v>1.75</v>
          </cell>
        </row>
        <row r="15548">
          <cell r="A15548" t="str">
            <v>829446605</v>
          </cell>
          <cell r="B15548" t="str">
            <v>EINSCHUBSTANGE FÜR STRETCHBEZUG</v>
          </cell>
          <cell r="C15548">
            <v>0</v>
          </cell>
          <cell r="D15548">
            <v>0.78</v>
          </cell>
          <cell r="E15548">
            <v>0.78</v>
          </cell>
        </row>
        <row r="15549">
          <cell r="A15549" t="str">
            <v>829446606</v>
          </cell>
          <cell r="B15549" t="str">
            <v>BT-AUFNAHME FÜR AUFNAHMETASCHE</v>
          </cell>
          <cell r="C15549"/>
          <cell r="D15549">
            <v>0.8</v>
          </cell>
          <cell r="E15549">
            <v>0.8</v>
          </cell>
        </row>
        <row r="15550">
          <cell r="A15550" t="str">
            <v>829446607</v>
          </cell>
          <cell r="B15550" t="str">
            <v>STRETCHBEZUG 415X610MM FÜR AUFNAHMETASCHE</v>
          </cell>
          <cell r="C15550">
            <v>0</v>
          </cell>
          <cell r="D15550">
            <v>3.13</v>
          </cell>
          <cell r="E15550">
            <v>3.13</v>
          </cell>
        </row>
        <row r="15551">
          <cell r="A15551" t="str">
            <v>829446608</v>
          </cell>
          <cell r="B15551" t="str">
            <v>SPANNBÜGEL FÜR STRETCHBEZUG</v>
          </cell>
          <cell r="C15551">
            <v>0</v>
          </cell>
          <cell r="D15551">
            <v>0.59799999999999998</v>
          </cell>
          <cell r="E15551">
            <v>0.59799999999999998</v>
          </cell>
        </row>
        <row r="15552">
          <cell r="A15552" t="str">
            <v>829452001</v>
          </cell>
          <cell r="B15552" t="str">
            <v>TASCHENFÖRDERER ETF RECHTS AUFÄRTS</v>
          </cell>
          <cell r="C15552">
            <v>192</v>
          </cell>
          <cell r="D15552">
            <v>832.75082655069866</v>
          </cell>
          <cell r="E15552">
            <v>1058.9174932173655</v>
          </cell>
        </row>
        <row r="15553">
          <cell r="A15553" t="str">
            <v>829452002</v>
          </cell>
          <cell r="B15553" t="str">
            <v>TASCHENFÖRDERER ETF LINKS AUFWÄRTS</v>
          </cell>
          <cell r="C15553">
            <v>184.5</v>
          </cell>
          <cell r="D15553">
            <v>734.48543106016359</v>
          </cell>
          <cell r="E15553">
            <v>950.65209772683033</v>
          </cell>
        </row>
        <row r="15554">
          <cell r="A15554" t="str">
            <v>829452301</v>
          </cell>
          <cell r="B15554" t="str">
            <v>ETAGENFÖRDERER ETF AUFWÄRTS LINKS</v>
          </cell>
          <cell r="C15554">
            <v>367.00000000000006</v>
          </cell>
          <cell r="D15554">
            <v>817.09848473777038</v>
          </cell>
          <cell r="E15554">
            <v>1228.6818180711036</v>
          </cell>
        </row>
        <row r="15555">
          <cell r="A15555" t="str">
            <v>829452302</v>
          </cell>
          <cell r="B15555" t="str">
            <v>ETAGENFÖRDERER ETF AUFWÄRTS RECHTS</v>
          </cell>
          <cell r="C15555">
            <v>367.00000000000006</v>
          </cell>
          <cell r="D15555">
            <v>817.09848473777038</v>
          </cell>
          <cell r="E15555">
            <v>1228.6818180711036</v>
          </cell>
        </row>
        <row r="15556">
          <cell r="A15556" t="str">
            <v>829452303</v>
          </cell>
          <cell r="B15556" t="str">
            <v>ETAGENFÖRDERER ETF ABWÄRTS RECHTS</v>
          </cell>
          <cell r="C15556">
            <v>367.00000000000006</v>
          </cell>
          <cell r="D15556">
            <v>817.09848473777038</v>
          </cell>
          <cell r="E15556">
            <v>1228.6818180711036</v>
          </cell>
        </row>
        <row r="15557">
          <cell r="A15557" t="str">
            <v>829452304</v>
          </cell>
          <cell r="B15557" t="str">
            <v>ETAGENFÖRDERER ETF ABWÄRTS LINKS</v>
          </cell>
          <cell r="C15557">
            <v>367.00000000000006</v>
          </cell>
          <cell r="D15557">
            <v>817.09848473777038</v>
          </cell>
          <cell r="E15557">
            <v>1228.6818180711036</v>
          </cell>
        </row>
        <row r="15558">
          <cell r="A15558" t="str">
            <v>829452401</v>
          </cell>
          <cell r="B15558" t="str">
            <v>ETAGENFÖRDERER ETF AUFWÄRTS LINKS 45°-30°</v>
          </cell>
          <cell r="C15558">
            <v>367.5</v>
          </cell>
          <cell r="D15558">
            <v>1012.5124847377704</v>
          </cell>
          <cell r="E15558">
            <v>1429.5958180711036</v>
          </cell>
        </row>
        <row r="15559">
          <cell r="A15559" t="str">
            <v>829452402</v>
          </cell>
          <cell r="B15559" t="str">
            <v>ETAGENFÖRDERER ETF AUFWÄRTS RECHTS 45°-30°</v>
          </cell>
          <cell r="C15559">
            <v>377</v>
          </cell>
          <cell r="D15559">
            <v>1012.5124847377704</v>
          </cell>
          <cell r="E15559">
            <v>1439.0958180711036</v>
          </cell>
        </row>
        <row r="15560">
          <cell r="A15560" t="str">
            <v>829452403</v>
          </cell>
          <cell r="B15560" t="str">
            <v>ETAGENFÖRDERER ETF ABWÄRTS RECHTS 30°-15°</v>
          </cell>
          <cell r="C15560">
            <v>367.5</v>
          </cell>
          <cell r="D15560">
            <v>1012.5124847377704</v>
          </cell>
          <cell r="E15560">
            <v>1429.5958180711036</v>
          </cell>
        </row>
        <row r="15561">
          <cell r="A15561" t="str">
            <v>829452404</v>
          </cell>
          <cell r="B15561" t="str">
            <v>ETAGENFÖRDERER ETF ABWÄRTS LINKS 30°-15°</v>
          </cell>
          <cell r="C15561">
            <v>367.5</v>
          </cell>
          <cell r="D15561">
            <v>1012.5124847377704</v>
          </cell>
          <cell r="E15561">
            <v>1429.5958180711036</v>
          </cell>
        </row>
        <row r="15562">
          <cell r="A15562" t="str">
            <v>829454001</v>
          </cell>
          <cell r="B15562" t="str">
            <v>ETF DREHGELENK KPL.</v>
          </cell>
          <cell r="C15562">
            <v>0.01</v>
          </cell>
          <cell r="D15562">
            <v>10.8436</v>
          </cell>
          <cell r="E15562">
            <v>10.8536</v>
          </cell>
        </row>
        <row r="15563">
          <cell r="A15563" t="str">
            <v>829454002</v>
          </cell>
          <cell r="B15563" t="str">
            <v>EINFAHRT 30° F. ETF L-UNTEN U. R-OBEN</v>
          </cell>
          <cell r="C15563">
            <v>31.009999999999998</v>
          </cell>
          <cell r="D15563">
            <v>50.704889576287052</v>
          </cell>
          <cell r="E15563">
            <v>89.631556242953721</v>
          </cell>
        </row>
        <row r="15564">
          <cell r="A15564" t="str">
            <v>829454003</v>
          </cell>
          <cell r="B15564" t="str">
            <v>EINFAHRT PARALLEL ETF L-UNTEN U. R-OBEN</v>
          </cell>
          <cell r="C15564">
            <v>30.014999999999997</v>
          </cell>
          <cell r="D15564">
            <v>57.28626872886116</v>
          </cell>
          <cell r="E15564">
            <v>92.717935395527832</v>
          </cell>
        </row>
        <row r="15565">
          <cell r="A15565" t="str">
            <v>829454004</v>
          </cell>
          <cell r="B15565" t="str">
            <v>EINFAHRT PARALLEL ETF R-UNTEN U. L-OBEN</v>
          </cell>
          <cell r="C15565">
            <v>30.014999999999997</v>
          </cell>
          <cell r="D15565">
            <v>57.28626872886116</v>
          </cell>
          <cell r="E15565">
            <v>92.717935395527832</v>
          </cell>
        </row>
        <row r="15566">
          <cell r="A15566" t="str">
            <v>829454005</v>
          </cell>
          <cell r="B15566" t="str">
            <v>AUSFAHRT 30° F. ETF R-UNTEN U. L-OBEN</v>
          </cell>
          <cell r="C15566">
            <v>28.093333333333334</v>
          </cell>
          <cell r="D15566">
            <v>52.041268728861162</v>
          </cell>
          <cell r="E15566">
            <v>85.55126872886116</v>
          </cell>
        </row>
        <row r="15567">
          <cell r="A15567" t="str">
            <v>829454006</v>
          </cell>
          <cell r="B15567" t="str">
            <v>AUSFAHRT PARALLEL ETF R-UNTEN U. L-OBEN</v>
          </cell>
          <cell r="C15567">
            <v>27.515000000000001</v>
          </cell>
          <cell r="D15567">
            <v>58.335268728861159</v>
          </cell>
          <cell r="E15567">
            <v>91.266935395527824</v>
          </cell>
        </row>
        <row r="15568">
          <cell r="A15568" t="str">
            <v>829454007</v>
          </cell>
          <cell r="B15568" t="str">
            <v>AUSFAHRT PARALLEL ETF L-UNTEN U. R-OBEN</v>
          </cell>
          <cell r="C15568">
            <v>27.515000000000001</v>
          </cell>
          <cell r="D15568">
            <v>58.335268728861159</v>
          </cell>
          <cell r="E15568">
            <v>91.266935395527824</v>
          </cell>
        </row>
        <row r="15569">
          <cell r="A15569" t="str">
            <v>829454008</v>
          </cell>
          <cell r="B15569" t="str">
            <v>EINFAHRT 30° F. ETF R-UNTEN U. L-OBEN</v>
          </cell>
          <cell r="C15569">
            <v>31.009999999999998</v>
          </cell>
          <cell r="D15569">
            <v>50.992268728861163</v>
          </cell>
          <cell r="E15569">
            <v>89.918935395527825</v>
          </cell>
        </row>
        <row r="15570">
          <cell r="A15570" t="str">
            <v>829454009</v>
          </cell>
          <cell r="B15570" t="str">
            <v>AUSFAHRT 30° F. ETF L-UNTEN U. R-OBEN</v>
          </cell>
          <cell r="C15570">
            <v>28.093333333333334</v>
          </cell>
          <cell r="D15570">
            <v>52.041268728861162</v>
          </cell>
          <cell r="E15570">
            <v>88.05126872886116</v>
          </cell>
        </row>
        <row r="15571">
          <cell r="A15571" t="str">
            <v>829454011</v>
          </cell>
          <cell r="B15571" t="str">
            <v>SCHUTZ ETF KPL.</v>
          </cell>
          <cell r="C15571"/>
          <cell r="D15571">
            <v>23.8276</v>
          </cell>
          <cell r="E15571">
            <v>23.8276</v>
          </cell>
        </row>
        <row r="15572">
          <cell r="A15572" t="str">
            <v>829454012</v>
          </cell>
          <cell r="B15572" t="str">
            <v>EIN-/AUSFAHRT B KPL.</v>
          </cell>
          <cell r="C15572">
            <v>14.504999999999999</v>
          </cell>
          <cell r="D15572">
            <v>51.858797580741623</v>
          </cell>
          <cell r="E15572">
            <v>73.863797580741618</v>
          </cell>
        </row>
        <row r="15573">
          <cell r="A15573" t="str">
            <v>829454013</v>
          </cell>
          <cell r="B15573" t="str">
            <v>EIN-/AUSFAHRT A KPL.</v>
          </cell>
          <cell r="C15573">
            <v>28.5</v>
          </cell>
          <cell r="D15573">
            <v>47.262099999999997</v>
          </cell>
          <cell r="E15573">
            <v>75.762100000000004</v>
          </cell>
        </row>
        <row r="15574">
          <cell r="A15574" t="str">
            <v>829454020</v>
          </cell>
          <cell r="B15574" t="str">
            <v>ETF TASCHENPOSITIONIERER KPL.</v>
          </cell>
          <cell r="C15574"/>
          <cell r="D15574">
            <v>18.276599999999998</v>
          </cell>
          <cell r="E15574">
            <v>18.276599999999998</v>
          </cell>
        </row>
        <row r="15575">
          <cell r="A15575" t="str">
            <v>829454102</v>
          </cell>
          <cell r="B15575" t="str">
            <v>UMLENKSTATION ETF KPL. F. 829452001</v>
          </cell>
          <cell r="C15575">
            <v>8</v>
          </cell>
          <cell r="D15575">
            <v>223.17077915257408</v>
          </cell>
          <cell r="E15575">
            <v>231.17077915257411</v>
          </cell>
        </row>
        <row r="15576">
          <cell r="A15576" t="str">
            <v>829454103</v>
          </cell>
          <cell r="B15576" t="str">
            <v>KETTENRAD KPL. F. UMLENKSTATION ETF 829452001</v>
          </cell>
          <cell r="C15576"/>
          <cell r="D15576">
            <v>143.2516</v>
          </cell>
          <cell r="E15576">
            <v>143.2516</v>
          </cell>
        </row>
        <row r="15577">
          <cell r="A15577" t="str">
            <v>829454110</v>
          </cell>
          <cell r="B15577" t="str">
            <v>UMLENKSTATION ETF - Ersatzteilpaket aus 829452001</v>
          </cell>
          <cell r="C15577">
            <v>25.333333333333336</v>
          </cell>
          <cell r="D15577">
            <v>253.89061989915771</v>
          </cell>
          <cell r="E15577">
            <v>292.14061989915768</v>
          </cell>
        </row>
        <row r="15578">
          <cell r="A15578" t="str">
            <v>829454301</v>
          </cell>
          <cell r="B15578" t="str">
            <v>ANTRIEBSSTATION ETF KPL.</v>
          </cell>
          <cell r="C15578">
            <v>16.833333333333332</v>
          </cell>
          <cell r="D15578">
            <v>203.06584788143527</v>
          </cell>
          <cell r="E15578">
            <v>225.31584788143527</v>
          </cell>
        </row>
        <row r="15579">
          <cell r="A15579" t="str">
            <v>829454302</v>
          </cell>
          <cell r="B15579" t="str">
            <v>UMLENKSTATION ETF KPL.</v>
          </cell>
          <cell r="C15579">
            <v>18.333333333333332</v>
          </cell>
          <cell r="D15579">
            <v>345.73377915257413</v>
          </cell>
          <cell r="E15579">
            <v>369.48377915257413</v>
          </cell>
        </row>
        <row r="15580">
          <cell r="A15580" t="str">
            <v>829454311</v>
          </cell>
          <cell r="B15580" t="str">
            <v>MONTAGEELEMENTE ETF KPL.</v>
          </cell>
          <cell r="C15580">
            <v>0</v>
          </cell>
          <cell r="D15580">
            <v>24.3552</v>
          </cell>
          <cell r="E15580">
            <v>24.3552</v>
          </cell>
        </row>
        <row r="15581">
          <cell r="A15581" t="str">
            <v>829454320</v>
          </cell>
          <cell r="B15581" t="str">
            <v>EIN-/AUSFAHRT B KPL. --&gt; 829454322</v>
          </cell>
          <cell r="C15581">
            <v>3.5</v>
          </cell>
          <cell r="D15581">
            <v>175.25909999999999</v>
          </cell>
          <cell r="E15581">
            <v>178.75909999999999</v>
          </cell>
        </row>
        <row r="15582">
          <cell r="A15582" t="str">
            <v>829454321</v>
          </cell>
          <cell r="B15582" t="str">
            <v>EIN-/AUSFAHRT A KPL. --&gt; 829454323</v>
          </cell>
          <cell r="C15582">
            <v>3.5</v>
          </cell>
          <cell r="D15582">
            <v>175.25909999999999</v>
          </cell>
          <cell r="E15582">
            <v>178.75909999999999</v>
          </cell>
        </row>
        <row r="15583">
          <cell r="A15583" t="str">
            <v>829454322</v>
          </cell>
          <cell r="B15583" t="str">
            <v>EIN-/AUSFAHRT B KPL. --&gt;829454420</v>
          </cell>
          <cell r="C15583">
            <v>15</v>
          </cell>
          <cell r="D15583">
            <v>47.526228851880454</v>
          </cell>
          <cell r="E15583">
            <v>70.026228851880461</v>
          </cell>
        </row>
        <row r="15584">
          <cell r="A15584" t="str">
            <v>829454323</v>
          </cell>
          <cell r="B15584" t="str">
            <v>EIN-/AUSFAHRT A KPL. --&gt;829454421</v>
          </cell>
          <cell r="C15584">
            <v>15</v>
          </cell>
          <cell r="D15584">
            <v>47.423428851880459</v>
          </cell>
          <cell r="E15584">
            <v>69.923428851880445</v>
          </cell>
        </row>
        <row r="15585">
          <cell r="A15585" t="str">
            <v>829454420</v>
          </cell>
          <cell r="B15585" t="str">
            <v>EIN-/AUSFAHRT B KPL.</v>
          </cell>
          <cell r="C15585">
            <v>16.5</v>
          </cell>
          <cell r="D15585">
            <v>55.425628851880454</v>
          </cell>
          <cell r="E15585">
            <v>79.425628851880447</v>
          </cell>
        </row>
        <row r="15586">
          <cell r="A15586" t="str">
            <v>829454421</v>
          </cell>
          <cell r="B15586" t="str">
            <v>EIN-/AUSFAHRT A KPL.</v>
          </cell>
          <cell r="C15586">
            <v>16.5</v>
          </cell>
          <cell r="D15586">
            <v>55.322828851880459</v>
          </cell>
          <cell r="E15586">
            <v>79.322828851880445</v>
          </cell>
        </row>
        <row r="15587">
          <cell r="A15587" t="str">
            <v>829454430</v>
          </cell>
          <cell r="B15587" t="str">
            <v>ETF SCHELLE KPL.</v>
          </cell>
          <cell r="C15587">
            <v>0</v>
          </cell>
          <cell r="D15587">
            <v>16.192799999999998</v>
          </cell>
          <cell r="E15587">
            <v>16.192799999999998</v>
          </cell>
        </row>
        <row r="15588">
          <cell r="A15588" t="str">
            <v>829454431</v>
          </cell>
          <cell r="B15588" t="str">
            <v>VERBINDER KPL. ETF 829452401/403 - AS AN LP 7,5°</v>
          </cell>
          <cell r="C15588"/>
          <cell r="D15588">
            <v>1.8322000000000001</v>
          </cell>
          <cell r="E15588">
            <v>1.8322000000000001</v>
          </cell>
        </row>
        <row r="15589">
          <cell r="A15589" t="str">
            <v>829454432</v>
          </cell>
          <cell r="B15589" t="str">
            <v>VERBINDER KPL. ETF 829452402/404 - ES AN LP 7,5°</v>
          </cell>
          <cell r="C15589"/>
          <cell r="D15589">
            <v>1.8322000000000001</v>
          </cell>
          <cell r="E15589">
            <v>1.8322000000000001</v>
          </cell>
        </row>
        <row r="15590">
          <cell r="A15590" t="str">
            <v>829454451</v>
          </cell>
          <cell r="B15590" t="str">
            <v>SCHUTZ UNTEN KPL. ETF AUFWÄRTS LINKS 45°-30°</v>
          </cell>
          <cell r="C15590">
            <v>0</v>
          </cell>
          <cell r="D15590">
            <v>123.83953745772233</v>
          </cell>
          <cell r="E15590">
            <v>123.83953745772233</v>
          </cell>
        </row>
        <row r="15591">
          <cell r="A15591" t="str">
            <v>829454452</v>
          </cell>
          <cell r="B15591" t="str">
            <v>SCHUTZ OBEN KPL. ETF AUFWÄRTS LINKS 45°-30°</v>
          </cell>
          <cell r="C15591">
            <v>0</v>
          </cell>
          <cell r="D15591">
            <v>123.83953745772233</v>
          </cell>
          <cell r="E15591">
            <v>123.83953745772233</v>
          </cell>
        </row>
        <row r="15592">
          <cell r="A15592" t="str">
            <v>829454453</v>
          </cell>
          <cell r="B15592" t="str">
            <v>SCHUTZ UNTEN KPL. ETF AUFWÄRTS RECHTS 45°-30°</v>
          </cell>
          <cell r="C15592">
            <v>0</v>
          </cell>
          <cell r="D15592">
            <v>166.67073745772234</v>
          </cell>
          <cell r="E15592">
            <v>166.67073745772234</v>
          </cell>
        </row>
        <row r="15593">
          <cell r="A15593" t="str">
            <v>829454454</v>
          </cell>
          <cell r="B15593" t="str">
            <v>SCHUTZ OBEN KPL. ETF AUFWÄRTS RECHTS 45°-30°</v>
          </cell>
          <cell r="C15593"/>
          <cell r="D15593">
            <v>5.4695999999999998</v>
          </cell>
          <cell r="E15593">
            <v>5.4695999999999998</v>
          </cell>
        </row>
        <row r="15594">
          <cell r="A15594" t="str">
            <v>829454455</v>
          </cell>
          <cell r="B15594" t="str">
            <v>SCHUTZ UNTEN KPL. ETF ABWÄRTS RECHTS 30°-15°</v>
          </cell>
          <cell r="C15594">
            <v>0</v>
          </cell>
          <cell r="D15594">
            <v>123.83953745772233</v>
          </cell>
          <cell r="E15594">
            <v>123.83953745772233</v>
          </cell>
        </row>
        <row r="15595">
          <cell r="A15595" t="str">
            <v>829454456</v>
          </cell>
          <cell r="B15595" t="str">
            <v>SCHUTZ OBEN KPL. ETF ABWÄRTS RECHTS 30°-15°</v>
          </cell>
          <cell r="C15595">
            <v>0</v>
          </cell>
          <cell r="D15595">
            <v>123.83953745772233</v>
          </cell>
          <cell r="E15595">
            <v>123.83953745772233</v>
          </cell>
        </row>
        <row r="15596">
          <cell r="A15596" t="str">
            <v>829454457</v>
          </cell>
          <cell r="B15596" t="str">
            <v>SCHUTZ UNTEN KPL. ETF ABWÄRTS LINKS 30°-15°</v>
          </cell>
          <cell r="C15596"/>
          <cell r="D15596">
            <v>5.4695999999999998</v>
          </cell>
          <cell r="E15596">
            <v>5.4695999999999998</v>
          </cell>
        </row>
        <row r="15597">
          <cell r="A15597" t="str">
            <v>829454458</v>
          </cell>
          <cell r="B15597" t="str">
            <v>SCHUTZ OBEN KPL. ETF ABWÄRTS LINKS 30°-15°</v>
          </cell>
          <cell r="C15597"/>
          <cell r="D15597">
            <v>5.4695999999999998</v>
          </cell>
          <cell r="E15597">
            <v>5.4695999999999998</v>
          </cell>
        </row>
        <row r="15598">
          <cell r="A15598" t="str">
            <v>829454459</v>
          </cell>
          <cell r="B15598" t="str">
            <v>SCHUTZ ETF L=500 MM KPL.</v>
          </cell>
          <cell r="C15598">
            <v>0</v>
          </cell>
          <cell r="D15598">
            <v>62.763558305148216</v>
          </cell>
          <cell r="E15598">
            <v>62.763558305148216</v>
          </cell>
        </row>
        <row r="15599">
          <cell r="A15599" t="str">
            <v>829454460</v>
          </cell>
          <cell r="B15599" t="str">
            <v>SCHUTZ ETF L=1000 MM KPL.</v>
          </cell>
          <cell r="C15599">
            <v>0</v>
          </cell>
          <cell r="D15599">
            <v>62.763558305148216</v>
          </cell>
          <cell r="E15599">
            <v>62.763558305148216</v>
          </cell>
        </row>
        <row r="15600">
          <cell r="A15600" t="str">
            <v>829454461</v>
          </cell>
          <cell r="B15600" t="str">
            <v>SCHUTZ ETF L=2000 MM KPL.</v>
          </cell>
          <cell r="C15600">
            <v>0</v>
          </cell>
          <cell r="D15600">
            <v>62.763558305148216</v>
          </cell>
          <cell r="E15600">
            <v>62.763558305148216</v>
          </cell>
        </row>
        <row r="15601">
          <cell r="A15601" t="str">
            <v>829456006</v>
          </cell>
          <cell r="B15601" t="str">
            <v>SCHUTZBLECH ETF</v>
          </cell>
          <cell r="C15601">
            <v>0</v>
          </cell>
          <cell r="D15601">
            <v>18.09</v>
          </cell>
          <cell r="E15601">
            <v>18.09</v>
          </cell>
        </row>
        <row r="15602">
          <cell r="A15602" t="str">
            <v>829456007</v>
          </cell>
          <cell r="B15602" t="str">
            <v>SCHIEBEABDECKUNG ETF</v>
          </cell>
          <cell r="C15602">
            <v>0</v>
          </cell>
          <cell r="D15602">
            <v>3.55</v>
          </cell>
          <cell r="E15602">
            <v>3.55</v>
          </cell>
        </row>
        <row r="15603">
          <cell r="A15603" t="str">
            <v>829456008</v>
          </cell>
          <cell r="B15603" t="str">
            <v>BT-AUFNAHME ETF</v>
          </cell>
          <cell r="C15603">
            <v>0</v>
          </cell>
          <cell r="D15603">
            <v>0.4556</v>
          </cell>
          <cell r="E15603">
            <v>0.4556</v>
          </cell>
        </row>
        <row r="15604">
          <cell r="A15604" t="str">
            <v>829456009</v>
          </cell>
          <cell r="B15604" t="str">
            <v>BT-AUFNAHME FÜR ETF</v>
          </cell>
          <cell r="C15604">
            <v>0</v>
          </cell>
          <cell r="D15604">
            <v>0.35</v>
          </cell>
          <cell r="E15604">
            <v>0.35</v>
          </cell>
        </row>
        <row r="15605">
          <cell r="A15605" t="str">
            <v>829456010</v>
          </cell>
          <cell r="B15605" t="str">
            <v>ETF-PROFIL</v>
          </cell>
          <cell r="C15605">
            <v>0</v>
          </cell>
          <cell r="D15605">
            <v>25.26</v>
          </cell>
          <cell r="E15605">
            <v>25.26</v>
          </cell>
        </row>
        <row r="15606">
          <cell r="A15606" t="str">
            <v>829456011</v>
          </cell>
          <cell r="B15606" t="str">
            <v>ROHBOGEN 50° - ETF--&gt;GES_Biegen</v>
          </cell>
          <cell r="C15606">
            <v>0</v>
          </cell>
          <cell r="D15606">
            <v>183</v>
          </cell>
          <cell r="E15606">
            <v>183</v>
          </cell>
        </row>
        <row r="15607">
          <cell r="A15607" t="str">
            <v>829456012</v>
          </cell>
          <cell r="B15607" t="str">
            <v>ROHBOGEN 10° - ETF--&gt;GES_Biegen</v>
          </cell>
          <cell r="C15607">
            <v>0</v>
          </cell>
          <cell r="D15607">
            <v>172</v>
          </cell>
          <cell r="E15607">
            <v>172</v>
          </cell>
        </row>
        <row r="15608">
          <cell r="A15608" t="str">
            <v>829456013</v>
          </cell>
          <cell r="B15608" t="str">
            <v>ROHBOGEN 30° - ETF--&gt;GES_Biegen</v>
          </cell>
          <cell r="C15608">
            <v>0</v>
          </cell>
          <cell r="D15608">
            <v>172</v>
          </cell>
          <cell r="E15608">
            <v>172</v>
          </cell>
        </row>
        <row r="15609">
          <cell r="A15609" t="str">
            <v>829456014</v>
          </cell>
          <cell r="B15609" t="str">
            <v>ROHBOGEN 23° - ETF--&gt;GES_Biegen</v>
          </cell>
          <cell r="C15609">
            <v>0</v>
          </cell>
          <cell r="D15609">
            <v>172</v>
          </cell>
          <cell r="E15609">
            <v>172</v>
          </cell>
        </row>
        <row r="15610">
          <cell r="A15610" t="str">
            <v>829456015</v>
          </cell>
          <cell r="B15610" t="str">
            <v>ROHBOGEN 65° - ETF--&gt;GES_Biegen</v>
          </cell>
          <cell r="C15610">
            <v>30</v>
          </cell>
          <cell r="D15610">
            <v>168</v>
          </cell>
          <cell r="E15610">
            <v>198</v>
          </cell>
        </row>
        <row r="15611">
          <cell r="A15611" t="str">
            <v>829456016</v>
          </cell>
          <cell r="B15611" t="str">
            <v>ROHBOGEN 25° - ETF--&gt;GES_Biegen</v>
          </cell>
          <cell r="C15611">
            <v>30</v>
          </cell>
          <cell r="D15611">
            <v>142</v>
          </cell>
          <cell r="E15611">
            <v>172</v>
          </cell>
        </row>
        <row r="15612">
          <cell r="A15612" t="str">
            <v>829456020</v>
          </cell>
          <cell r="B15612" t="str">
            <v>ABSTANDSRING 1 -  ETF</v>
          </cell>
          <cell r="C15612">
            <v>0</v>
          </cell>
          <cell r="D15612">
            <v>5</v>
          </cell>
          <cell r="E15612">
            <v>5</v>
          </cell>
        </row>
        <row r="15613">
          <cell r="A15613" t="str">
            <v>829456022</v>
          </cell>
          <cell r="B15613" t="str">
            <v>BOGEN 10° - ETF</v>
          </cell>
          <cell r="C15613">
            <v>21</v>
          </cell>
          <cell r="D15613">
            <v>205.15</v>
          </cell>
          <cell r="E15613">
            <v>234.06666666666666</v>
          </cell>
        </row>
        <row r="15614">
          <cell r="A15614" t="str">
            <v>829456023</v>
          </cell>
          <cell r="B15614" t="str">
            <v>BOGEN 50° - ETF</v>
          </cell>
          <cell r="C15614">
            <v>20</v>
          </cell>
          <cell r="D15614">
            <v>246.15</v>
          </cell>
          <cell r="E15614">
            <v>271.56666666666666</v>
          </cell>
        </row>
        <row r="15615">
          <cell r="A15615" t="str">
            <v>829456024</v>
          </cell>
          <cell r="B15615" t="str">
            <v>BOGEN 50° VERKÜRZT- ETF</v>
          </cell>
          <cell r="C15615">
            <v>50</v>
          </cell>
          <cell r="D15615">
            <v>212.07499999999999</v>
          </cell>
          <cell r="E15615">
            <v>262.07499999999999</v>
          </cell>
        </row>
        <row r="15616">
          <cell r="A15616" t="str">
            <v>829456030</v>
          </cell>
          <cell r="B15616" t="str">
            <v>SPANNSCHIEBER ETF</v>
          </cell>
          <cell r="C15616">
            <v>0</v>
          </cell>
          <cell r="D15616">
            <v>122.7</v>
          </cell>
          <cell r="E15616">
            <v>122.7</v>
          </cell>
        </row>
        <row r="15617">
          <cell r="A15617" t="str">
            <v>829456031</v>
          </cell>
          <cell r="B15617" t="str">
            <v>UMLENKKETTENRAD Z23 5/8"X3/8"ETF</v>
          </cell>
          <cell r="C15617">
            <v>0</v>
          </cell>
          <cell r="D15617">
            <v>19.98</v>
          </cell>
          <cell r="E15617">
            <v>19.98</v>
          </cell>
        </row>
        <row r="15618">
          <cell r="A15618" t="str">
            <v>829456032</v>
          </cell>
          <cell r="B15618" t="str">
            <v>ANSCHLAGSCHEIBE ETF</v>
          </cell>
          <cell r="C15618">
            <v>0</v>
          </cell>
          <cell r="D15618">
            <v>4.5</v>
          </cell>
          <cell r="E15618">
            <v>4.5</v>
          </cell>
        </row>
        <row r="15619">
          <cell r="A15619" t="str">
            <v>829456033</v>
          </cell>
          <cell r="B15619" t="str">
            <v>HOHLWELLE FÜR UMLENKRAD ETF</v>
          </cell>
          <cell r="C15619">
            <v>0</v>
          </cell>
          <cell r="D15619">
            <v>16.14</v>
          </cell>
          <cell r="E15619">
            <v>16.14</v>
          </cell>
        </row>
        <row r="15620">
          <cell r="A15620" t="str">
            <v>829456034</v>
          </cell>
          <cell r="B15620" t="str">
            <v>ANTRIEBSKETTENRAD Z23 5/8X3/8"ETF</v>
          </cell>
          <cell r="C15620">
            <v>0</v>
          </cell>
          <cell r="D15620">
            <v>18.100000000000001</v>
          </cell>
          <cell r="E15620">
            <v>18.100000000000001</v>
          </cell>
        </row>
        <row r="15621">
          <cell r="A15621" t="str">
            <v>829456035</v>
          </cell>
          <cell r="B15621" t="str">
            <v>ANLAUFDISTANZSCHEIBE ETF</v>
          </cell>
          <cell r="C15621">
            <v>0</v>
          </cell>
          <cell r="D15621">
            <v>1.95</v>
          </cell>
          <cell r="E15621">
            <v>1.95</v>
          </cell>
        </row>
        <row r="15622">
          <cell r="A15622" t="str">
            <v>829456036</v>
          </cell>
          <cell r="B15622" t="str">
            <v>MOTORDISTANZSCHEIBE ETF</v>
          </cell>
          <cell r="C15622">
            <v>0</v>
          </cell>
          <cell r="D15622">
            <v>6.8</v>
          </cell>
          <cell r="E15622">
            <v>6.8</v>
          </cell>
        </row>
        <row r="15623">
          <cell r="A15623" t="str">
            <v>829456037</v>
          </cell>
          <cell r="B15623" t="str">
            <v>ANSCHLAGSCHEIBE D10.5 ETF</v>
          </cell>
          <cell r="C15623">
            <v>0</v>
          </cell>
          <cell r="D15623">
            <v>8.6999999999999993</v>
          </cell>
          <cell r="E15623">
            <v>8.6999999999999993</v>
          </cell>
        </row>
        <row r="15624">
          <cell r="A15624" t="str">
            <v>829456038</v>
          </cell>
          <cell r="B15624" t="str">
            <v>HALTER FÜR GASDRUCKFEDER ETF</v>
          </cell>
          <cell r="C15624">
            <v>0</v>
          </cell>
          <cell r="D15624">
            <v>52</v>
          </cell>
          <cell r="E15624">
            <v>52</v>
          </cell>
        </row>
        <row r="15625">
          <cell r="A15625" t="str">
            <v>829456039</v>
          </cell>
          <cell r="B15625" t="str">
            <v>KLEMMLEISTE ETF</v>
          </cell>
          <cell r="C15625">
            <v>0</v>
          </cell>
          <cell r="D15625">
            <v>5.6</v>
          </cell>
          <cell r="E15625">
            <v>5.6</v>
          </cell>
        </row>
        <row r="15626">
          <cell r="A15626" t="str">
            <v>829456040</v>
          </cell>
          <cell r="B15626" t="str">
            <v>GLEITLEISTE AM KETTENRAD ETF</v>
          </cell>
          <cell r="C15626">
            <v>3.8333333333333335</v>
          </cell>
          <cell r="D15626">
            <v>8.4515918838770094</v>
          </cell>
          <cell r="E15626">
            <v>20.201591883877008</v>
          </cell>
        </row>
        <row r="15627">
          <cell r="A15627" t="str">
            <v>829456041</v>
          </cell>
          <cell r="B15627" t="str">
            <v>GLEITLEISTE RECHTS ETF</v>
          </cell>
          <cell r="C15627">
            <v>1.6666666666666665</v>
          </cell>
          <cell r="D15627">
            <v>8.4347224389990103</v>
          </cell>
          <cell r="E15627">
            <v>15.518055772332342</v>
          </cell>
        </row>
        <row r="15628">
          <cell r="A15628" t="str">
            <v>829456042</v>
          </cell>
          <cell r="B15628" t="str">
            <v>VERBINDUNGSELEMENT 1 ETF</v>
          </cell>
          <cell r="C15628">
            <v>0</v>
          </cell>
          <cell r="D15628">
            <v>6.3</v>
          </cell>
          <cell r="E15628">
            <v>6.3</v>
          </cell>
        </row>
        <row r="15629">
          <cell r="A15629" t="str">
            <v>829456043</v>
          </cell>
          <cell r="B15629" t="str">
            <v>VERBINDUNGSELEMENT 2 ETF</v>
          </cell>
          <cell r="C15629">
            <v>3</v>
          </cell>
          <cell r="D15629">
            <v>4.5029016628852441</v>
          </cell>
          <cell r="E15629">
            <v>12.502901662885245</v>
          </cell>
        </row>
        <row r="15630">
          <cell r="A15630" t="str">
            <v>829456044</v>
          </cell>
          <cell r="B15630" t="str">
            <v>NABE F. Z23 5/8"X3/8" F. ETF</v>
          </cell>
          <cell r="C15630">
            <v>0</v>
          </cell>
          <cell r="D15630">
            <v>19</v>
          </cell>
          <cell r="E15630">
            <v>19</v>
          </cell>
        </row>
        <row r="15631">
          <cell r="A15631" t="str">
            <v>829456045</v>
          </cell>
          <cell r="B15631" t="str">
            <v>EINFAHRTSCHIENE 30° F. ETFL-UNTEN U. R-OBEN</v>
          </cell>
          <cell r="C15631">
            <v>25</v>
          </cell>
          <cell r="D15631">
            <v>12.587999999999999</v>
          </cell>
          <cell r="E15631">
            <v>43.004666666666665</v>
          </cell>
        </row>
        <row r="15632">
          <cell r="A15632" t="str">
            <v>829456046</v>
          </cell>
          <cell r="B15632" t="str">
            <v>EINFAHRTSCHIENE 30° F. ETFR-UNTEN U. L-OBEN</v>
          </cell>
          <cell r="C15632">
            <v>25</v>
          </cell>
          <cell r="D15632">
            <v>12.587999999999999</v>
          </cell>
          <cell r="E15632">
            <v>43.004666666666665</v>
          </cell>
        </row>
        <row r="15633">
          <cell r="A15633" t="str">
            <v>829456047</v>
          </cell>
          <cell r="B15633" t="str">
            <v>UMLENKKETTENRAD Z23 5/8"X3/8"F. ETF</v>
          </cell>
          <cell r="C15633">
            <v>0</v>
          </cell>
          <cell r="D15633">
            <v>9.1199999999999992</v>
          </cell>
          <cell r="E15633">
            <v>9.1199999999999992</v>
          </cell>
        </row>
        <row r="15634">
          <cell r="A15634" t="str">
            <v>829456048</v>
          </cell>
          <cell r="B15634" t="str">
            <v>10° EINSTELLSCHUH ETF</v>
          </cell>
          <cell r="C15634">
            <v>0</v>
          </cell>
          <cell r="D15634">
            <v>7.1</v>
          </cell>
          <cell r="E15634">
            <v>7.1</v>
          </cell>
        </row>
        <row r="15635">
          <cell r="A15635" t="str">
            <v>829456049</v>
          </cell>
          <cell r="B15635" t="str">
            <v>EINFAHRTSCHIENE PARALLEL ETFL-UNTEN U. R-OBEN</v>
          </cell>
          <cell r="C15635">
            <v>30</v>
          </cell>
          <cell r="D15635">
            <v>18.882000000000001</v>
          </cell>
          <cell r="E15635">
            <v>54.298666666666669</v>
          </cell>
        </row>
        <row r="15636">
          <cell r="A15636" t="str">
            <v>829456050</v>
          </cell>
          <cell r="B15636" t="str">
            <v>EINFAHRTSCHIENE PARALLEL ETFR-UNTEN U. L-OBEN</v>
          </cell>
          <cell r="C15636">
            <v>30</v>
          </cell>
          <cell r="D15636">
            <v>18.882000000000001</v>
          </cell>
          <cell r="E15636">
            <v>54.298666666666669</v>
          </cell>
        </row>
        <row r="15637">
          <cell r="A15637" t="str">
            <v>829456051</v>
          </cell>
          <cell r="B15637" t="str">
            <v>EINSTELL STEG ETF</v>
          </cell>
          <cell r="C15637">
            <v>0</v>
          </cell>
          <cell r="D15637">
            <v>6.2</v>
          </cell>
          <cell r="E15637">
            <v>6.2</v>
          </cell>
        </row>
        <row r="15638">
          <cell r="A15638" t="str">
            <v>829456052</v>
          </cell>
          <cell r="B15638" t="str">
            <v>NUT BEFESTIGUNG ETF</v>
          </cell>
          <cell r="C15638">
            <v>0</v>
          </cell>
          <cell r="D15638">
            <v>4.4000000000000004</v>
          </cell>
          <cell r="E15638">
            <v>4.4000000000000004</v>
          </cell>
        </row>
        <row r="15639">
          <cell r="A15639" t="str">
            <v>829456054</v>
          </cell>
          <cell r="B15639" t="str">
            <v>BRÜCKE 30° ETF</v>
          </cell>
          <cell r="C15639">
            <v>0</v>
          </cell>
          <cell r="D15639">
            <v>9.1999999999999993</v>
          </cell>
          <cell r="E15639">
            <v>9.1999999999999993</v>
          </cell>
        </row>
        <row r="15640">
          <cell r="A15640" t="str">
            <v>829456055</v>
          </cell>
          <cell r="B15640" t="str">
            <v>EIN-/AUSFAHRT-HALTER PARALLELETF</v>
          </cell>
          <cell r="C15640">
            <v>0</v>
          </cell>
          <cell r="D15640">
            <v>9.6999999999999993</v>
          </cell>
          <cell r="E15640">
            <v>9.6999999999999993</v>
          </cell>
        </row>
        <row r="15641">
          <cell r="A15641" t="str">
            <v>829456056</v>
          </cell>
          <cell r="B15641" t="str">
            <v>EIN-/AUSFAHRT-HALTER 30° ETF</v>
          </cell>
          <cell r="C15641">
            <v>0</v>
          </cell>
          <cell r="D15641">
            <v>9.6999999999999993</v>
          </cell>
          <cell r="E15641">
            <v>9.6999999999999993</v>
          </cell>
        </row>
        <row r="15642">
          <cell r="A15642" t="str">
            <v>829456057</v>
          </cell>
          <cell r="B15642" t="str">
            <v>AUSFAHRTSCHIENE 30° F. ETFR-UNTEN U. L-OBEN</v>
          </cell>
          <cell r="C15642">
            <v>22.083333333333332</v>
          </cell>
          <cell r="D15642">
            <v>13.637</v>
          </cell>
          <cell r="E15642">
            <v>41.137</v>
          </cell>
        </row>
        <row r="15643">
          <cell r="A15643" t="str">
            <v>829456058</v>
          </cell>
          <cell r="B15643" t="str">
            <v>AUSFAHRTSCHIENE 30° F. ETFL-UNTEN U. R-OBEN</v>
          </cell>
          <cell r="C15643">
            <v>22.083333333333332</v>
          </cell>
          <cell r="D15643">
            <v>13.637</v>
          </cell>
          <cell r="E15643">
            <v>41.137</v>
          </cell>
        </row>
        <row r="15644">
          <cell r="A15644" t="str">
            <v>829456059</v>
          </cell>
          <cell r="B15644" t="str">
            <v>AUSFAHRTSCHIENE PARALLEL ETFL-UNTEN U. R-OBEN</v>
          </cell>
          <cell r="C15644">
            <v>27.5</v>
          </cell>
          <cell r="D15644">
            <v>19.931000000000001</v>
          </cell>
          <cell r="E15644">
            <v>52.847666666666669</v>
          </cell>
        </row>
        <row r="15645">
          <cell r="A15645" t="str">
            <v>829456060</v>
          </cell>
          <cell r="B15645" t="str">
            <v>AUSFAHRTSCHIENE PARALLEL ETFR-UNTEN U. L-OBEN</v>
          </cell>
          <cell r="C15645">
            <v>27.5</v>
          </cell>
          <cell r="D15645">
            <v>19.931000000000001</v>
          </cell>
          <cell r="E15645">
            <v>52.847666666666669</v>
          </cell>
        </row>
        <row r="15646">
          <cell r="A15646" t="str">
            <v>829456070</v>
          </cell>
          <cell r="B15646" t="str">
            <v>ANLAUFDISTANZSCHEIBE 2 ETF</v>
          </cell>
          <cell r="C15646">
            <v>2</v>
          </cell>
          <cell r="D15646">
            <v>0.40675660077910841</v>
          </cell>
          <cell r="E15646">
            <v>7.4067566007791079</v>
          </cell>
        </row>
        <row r="15647">
          <cell r="A15647" t="str">
            <v>829456071</v>
          </cell>
          <cell r="B15647" t="str">
            <v>NIEDERHALTERLEISTE KETTENRADETF</v>
          </cell>
          <cell r="C15647">
            <v>0.58333333333333337</v>
          </cell>
          <cell r="D15647">
            <v>22.9</v>
          </cell>
          <cell r="E15647">
            <v>26.4</v>
          </cell>
        </row>
        <row r="15648">
          <cell r="A15648" t="str">
            <v>829456072</v>
          </cell>
          <cell r="B15648" t="str">
            <v>GEWINDESTANGE ETF</v>
          </cell>
          <cell r="C15648">
            <v>0</v>
          </cell>
          <cell r="D15648">
            <v>3.55</v>
          </cell>
          <cell r="E15648">
            <v>3.55</v>
          </cell>
        </row>
        <row r="15649">
          <cell r="A15649" t="str">
            <v>829456100</v>
          </cell>
          <cell r="B15649" t="str">
            <v>PROFIL ANTRIEBSSTATION GERADE- ETF</v>
          </cell>
          <cell r="C15649">
            <v>20</v>
          </cell>
          <cell r="D15649">
            <v>25.26</v>
          </cell>
          <cell r="E15649">
            <v>50.676666666666669</v>
          </cell>
        </row>
        <row r="15650">
          <cell r="A15650" t="str">
            <v>829456101</v>
          </cell>
          <cell r="B15650" t="str">
            <v>PROFIL UMLENKSTATION GERADE -ETF</v>
          </cell>
          <cell r="C15650">
            <v>20</v>
          </cell>
          <cell r="D15650">
            <v>25.26</v>
          </cell>
          <cell r="E15650">
            <v>50.676666666666669</v>
          </cell>
        </row>
        <row r="15651">
          <cell r="A15651" t="str">
            <v>829456102</v>
          </cell>
          <cell r="B15651" t="str">
            <v>HALTERKONSOLE EIN-/AUSFAHRT ETF</v>
          </cell>
          <cell r="C15651">
            <v>0</v>
          </cell>
          <cell r="D15651">
            <v>11.9</v>
          </cell>
          <cell r="E15651">
            <v>11.9</v>
          </cell>
        </row>
        <row r="15652">
          <cell r="A15652" t="str">
            <v>829456103</v>
          </cell>
          <cell r="B15652" t="str">
            <v>HALTERSTEG EIN-/AUSFAHRT ETF</v>
          </cell>
          <cell r="C15652">
            <v>0</v>
          </cell>
          <cell r="D15652">
            <v>15.8</v>
          </cell>
          <cell r="E15652">
            <v>15.8</v>
          </cell>
        </row>
        <row r="15653">
          <cell r="A15653" t="str">
            <v>829456200</v>
          </cell>
          <cell r="B15653" t="str">
            <v>HALTER (ETF-TASCHENPOSITIONIERER)</v>
          </cell>
          <cell r="C15653">
            <v>3</v>
          </cell>
          <cell r="D15653">
            <v>0.45029016628852447</v>
          </cell>
          <cell r="E15653">
            <v>8.450290166288525</v>
          </cell>
        </row>
        <row r="15654">
          <cell r="A15654" t="str">
            <v>829456201</v>
          </cell>
          <cell r="B15654" t="str">
            <v>WINKEL (ETF-TASCHENPOSITIONIERER)</v>
          </cell>
          <cell r="C15654">
            <v>3</v>
          </cell>
          <cell r="D15654">
            <v>2.1013541093464472</v>
          </cell>
          <cell r="E15654">
            <v>10.101354109346447</v>
          </cell>
        </row>
        <row r="15655">
          <cell r="A15655" t="str">
            <v>829456300</v>
          </cell>
          <cell r="B15655" t="str">
            <v xml:space="preserve">ETF-PROFIL </v>
          </cell>
          <cell r="C15655">
            <v>0</v>
          </cell>
          <cell r="D15655">
            <v>31.24</v>
          </cell>
          <cell r="E15655">
            <v>31.24</v>
          </cell>
        </row>
        <row r="15656">
          <cell r="A15656" t="str">
            <v>829456305</v>
          </cell>
          <cell r="B15656" t="str">
            <v xml:space="preserve">GLEITLEISTE FÜR 3/4" X 7/16"  </v>
          </cell>
          <cell r="C15656">
            <v>0</v>
          </cell>
          <cell r="D15656">
            <v>17.899999999999999</v>
          </cell>
          <cell r="E15656">
            <v>17.899999999999999</v>
          </cell>
        </row>
        <row r="15657">
          <cell r="A15657" t="str">
            <v>829456306</v>
          </cell>
          <cell r="B15657" t="str">
            <v>RUNDSCHNUR ETF</v>
          </cell>
          <cell r="C15657">
            <v>0</v>
          </cell>
          <cell r="D15657">
            <v>0.44</v>
          </cell>
          <cell r="E15657">
            <v>0.44</v>
          </cell>
        </row>
        <row r="15658">
          <cell r="A15658" t="str">
            <v>829456310</v>
          </cell>
          <cell r="B15658" t="str">
            <v>ROHBOGEN 45° - ETF--&gt;GES_Biegen</v>
          </cell>
          <cell r="C15658">
            <v>9</v>
          </cell>
          <cell r="D15658">
            <v>52.6</v>
          </cell>
          <cell r="E15658">
            <v>66.600000000000009</v>
          </cell>
        </row>
        <row r="15659">
          <cell r="A15659" t="str">
            <v>829456311</v>
          </cell>
          <cell r="B15659" t="str">
            <v>ROHBOGEN 15° - ETF--&gt;GES_Biegen</v>
          </cell>
          <cell r="C15659">
            <v>9</v>
          </cell>
          <cell r="D15659">
            <v>52.6</v>
          </cell>
          <cell r="E15659">
            <v>66.600000000000009</v>
          </cell>
        </row>
        <row r="15660">
          <cell r="A15660" t="str">
            <v>829456312</v>
          </cell>
          <cell r="B15660" t="str">
            <v>ROHBOGEN 30° - ETF--&gt;GES_Biegen</v>
          </cell>
          <cell r="C15660">
            <v>9</v>
          </cell>
          <cell r="D15660">
            <v>52.6</v>
          </cell>
          <cell r="E15660">
            <v>66.600000000000009</v>
          </cell>
        </row>
        <row r="15661">
          <cell r="A15661" t="str">
            <v>829456331</v>
          </cell>
          <cell r="B15661" t="str">
            <v>BOGEN AUFWÄRTS OBEN LINKS 45-30° - ETF</v>
          </cell>
          <cell r="C15661">
            <v>79</v>
          </cell>
          <cell r="D15661">
            <v>52.6</v>
          </cell>
          <cell r="E15661">
            <v>139.51666666666665</v>
          </cell>
        </row>
        <row r="15662">
          <cell r="A15662" t="str">
            <v>829456332</v>
          </cell>
          <cell r="B15662" t="str">
            <v>BOGEN AUFWÄRTS OBEN RECHTS 45-30° - ETF</v>
          </cell>
          <cell r="C15662">
            <v>79</v>
          </cell>
          <cell r="D15662">
            <v>52.6</v>
          </cell>
          <cell r="E15662">
            <v>139.51666666666665</v>
          </cell>
        </row>
        <row r="15663">
          <cell r="A15663" t="str">
            <v>829456333</v>
          </cell>
          <cell r="B15663" t="str">
            <v>BOGEN ABWÄRTS OBEN RECHTS 30-15° - ETF</v>
          </cell>
          <cell r="C15663">
            <v>79</v>
          </cell>
          <cell r="D15663">
            <v>52.6</v>
          </cell>
          <cell r="E15663">
            <v>139.51666666666665</v>
          </cell>
        </row>
        <row r="15664">
          <cell r="A15664" t="str">
            <v>829456334</v>
          </cell>
          <cell r="B15664" t="str">
            <v>BOGEN ABWÄRTS OBEN LINKS 30-15° - ETF</v>
          </cell>
          <cell r="C15664">
            <v>79</v>
          </cell>
          <cell r="D15664">
            <v>52.6</v>
          </cell>
          <cell r="E15664">
            <v>139.51666666666665</v>
          </cell>
        </row>
        <row r="15665">
          <cell r="A15665" t="str">
            <v>829456335</v>
          </cell>
          <cell r="B15665" t="str">
            <v>BOGEN AUFWÄRTS UNTEN LINKS 45-30° - ETF</v>
          </cell>
          <cell r="C15665">
            <v>96.5</v>
          </cell>
          <cell r="D15665">
            <v>52.6</v>
          </cell>
          <cell r="E15665">
            <v>157.01666666666668</v>
          </cell>
        </row>
        <row r="15666">
          <cell r="A15666" t="str">
            <v>829456336</v>
          </cell>
          <cell r="B15666" t="str">
            <v>BOGEN AUFWÄRTS UNTEN RECHTS 45-30° - ETF</v>
          </cell>
          <cell r="C15666">
            <v>102.5</v>
          </cell>
          <cell r="D15666">
            <v>237.6</v>
          </cell>
          <cell r="E15666">
            <v>340.1</v>
          </cell>
        </row>
        <row r="15667">
          <cell r="A15667" t="str">
            <v>829456337</v>
          </cell>
          <cell r="B15667" t="str">
            <v>BOGEN ABWÄRTS UNTEN RECHTS 30-15° - ETF</v>
          </cell>
          <cell r="C15667">
            <v>96.5</v>
          </cell>
          <cell r="D15667">
            <v>52.6</v>
          </cell>
          <cell r="E15667">
            <v>157.01666666666668</v>
          </cell>
        </row>
        <row r="15668">
          <cell r="A15668" t="str">
            <v>829456338</v>
          </cell>
          <cell r="B15668" t="str">
            <v>BOGEN ABWÄRTS UNTEN LINKS 30-15° - ETF</v>
          </cell>
          <cell r="C15668">
            <v>96.5</v>
          </cell>
          <cell r="D15668">
            <v>52.6</v>
          </cell>
          <cell r="E15668">
            <v>157.01666666666668</v>
          </cell>
        </row>
        <row r="15669">
          <cell r="A15669" t="str">
            <v>829456350</v>
          </cell>
          <cell r="B15669" t="str">
            <v>BEARBEITUNG ETF-PROFIL AN UMLENKUNG</v>
          </cell>
          <cell r="C15669"/>
          <cell r="D15669">
            <v>95</v>
          </cell>
          <cell r="E15669">
            <v>95</v>
          </cell>
        </row>
        <row r="15670">
          <cell r="A15670" t="str">
            <v>829456352</v>
          </cell>
          <cell r="B15670" t="str">
            <v>BEARBEITUNG ETF-PROFIL AN ANTRIEBSSTATION</v>
          </cell>
          <cell r="C15670"/>
          <cell r="D15670">
            <v>77.5</v>
          </cell>
          <cell r="E15670">
            <v>77.5</v>
          </cell>
        </row>
        <row r="15671">
          <cell r="A15671" t="str">
            <v>829456370</v>
          </cell>
          <cell r="B15671" t="str">
            <v>HALTERKONSOLE ETF</v>
          </cell>
          <cell r="C15671">
            <v>0</v>
          </cell>
          <cell r="D15671">
            <v>9</v>
          </cell>
          <cell r="E15671">
            <v>9</v>
          </cell>
        </row>
        <row r="15672">
          <cell r="A15672" t="str">
            <v>829456371</v>
          </cell>
          <cell r="B15672" t="str">
            <v>HALTERSTEG ETF</v>
          </cell>
          <cell r="C15672">
            <v>0</v>
          </cell>
          <cell r="D15672">
            <v>9</v>
          </cell>
          <cell r="E15672">
            <v>9</v>
          </cell>
        </row>
        <row r="15673">
          <cell r="A15673" t="str">
            <v>829456372</v>
          </cell>
          <cell r="B15673" t="str">
            <v>LEISTE EIN-/AUSFAHRT B</v>
          </cell>
          <cell r="C15673">
            <v>0</v>
          </cell>
          <cell r="D15673">
            <v>130</v>
          </cell>
          <cell r="E15673">
            <v>130</v>
          </cell>
        </row>
        <row r="15674">
          <cell r="A15674" t="str">
            <v>829456373</v>
          </cell>
          <cell r="B15674" t="str">
            <v>LEISTE EIN-/AUSFAHRT A</v>
          </cell>
          <cell r="C15674">
            <v>0</v>
          </cell>
          <cell r="D15674">
            <v>130</v>
          </cell>
          <cell r="E15674">
            <v>130</v>
          </cell>
        </row>
        <row r="15675">
          <cell r="A15675" t="str">
            <v>829456374</v>
          </cell>
          <cell r="B15675" t="str">
            <v>AUSSTEIGSICHERUNG ETF FÜR BT/MT</v>
          </cell>
          <cell r="C15675">
            <v>0</v>
          </cell>
          <cell r="D15675">
            <v>25</v>
          </cell>
          <cell r="E15675">
            <v>25</v>
          </cell>
        </row>
        <row r="15676">
          <cell r="A15676" t="str">
            <v>829456375</v>
          </cell>
          <cell r="B15676" t="str">
            <v>SCHUTZ ETF</v>
          </cell>
          <cell r="C15676">
            <v>0</v>
          </cell>
          <cell r="D15676">
            <v>28.8</v>
          </cell>
          <cell r="E15676">
            <v>28.8</v>
          </cell>
        </row>
        <row r="15677">
          <cell r="A15677" t="str">
            <v>829456376</v>
          </cell>
          <cell r="B15677" t="str">
            <v>GLEITLEISTE AM KETTENRAD ETF</v>
          </cell>
          <cell r="C15677">
            <v>2</v>
          </cell>
          <cell r="D15677">
            <v>35.871600000000001</v>
          </cell>
          <cell r="E15677">
            <v>42.871600000000001</v>
          </cell>
        </row>
        <row r="15678">
          <cell r="A15678" t="str">
            <v>829456377</v>
          </cell>
          <cell r="B15678" t="str">
            <v>UMLENKKETTENRAD Z19 3/4"X7/16"F. ETF</v>
          </cell>
          <cell r="C15678">
            <v>0</v>
          </cell>
          <cell r="D15678">
            <v>66.8</v>
          </cell>
          <cell r="E15678">
            <v>66.8</v>
          </cell>
        </row>
        <row r="15679">
          <cell r="A15679" t="str">
            <v>829456378</v>
          </cell>
          <cell r="B15679" t="str">
            <v>NABE F. Z19 3/4"X7/16" F. ETF</v>
          </cell>
          <cell r="C15679">
            <v>0</v>
          </cell>
          <cell r="D15679">
            <v>19</v>
          </cell>
          <cell r="E15679">
            <v>19</v>
          </cell>
        </row>
        <row r="15680">
          <cell r="A15680" t="str">
            <v>829456379</v>
          </cell>
          <cell r="B15680" t="str">
            <v>ANTRIEBSKETTENRAD Z19 3/4"X7/16" F. ETF</v>
          </cell>
          <cell r="C15680">
            <v>0</v>
          </cell>
          <cell r="D15680">
            <v>31.15</v>
          </cell>
          <cell r="E15680">
            <v>31.15</v>
          </cell>
        </row>
        <row r="15681">
          <cell r="A15681" t="str">
            <v>829456380</v>
          </cell>
          <cell r="B15681" t="str">
            <v xml:space="preserve">NIEDERHALTERLEISTE ETF FÜR MT  </v>
          </cell>
          <cell r="C15681">
            <v>0</v>
          </cell>
          <cell r="D15681">
            <v>4.8499999999999996</v>
          </cell>
          <cell r="E15681">
            <v>4.8499999999999996</v>
          </cell>
        </row>
        <row r="15682">
          <cell r="A15682" t="str">
            <v>829456381</v>
          </cell>
          <cell r="B15682" t="str">
            <v>VERBINDUNGSELEMENT ETF</v>
          </cell>
          <cell r="C15682">
            <v>0</v>
          </cell>
          <cell r="D15682">
            <v>6.05</v>
          </cell>
          <cell r="E15682">
            <v>6.05</v>
          </cell>
        </row>
        <row r="15683">
          <cell r="A15683" t="str">
            <v>829456382</v>
          </cell>
          <cell r="B15683" t="str">
            <v>NIEDERHALTERLEISTE ETF MIT SCHRÄGE F.</v>
          </cell>
          <cell r="C15683">
            <v>2.5</v>
          </cell>
          <cell r="D15683">
            <v>9.7194000000000003</v>
          </cell>
          <cell r="E15683">
            <v>14.7194</v>
          </cell>
        </row>
        <row r="15684">
          <cell r="A15684" t="str">
            <v>829456384</v>
          </cell>
          <cell r="B15684" t="str">
            <v>HALTERKONSOLE EIN-/AUSFAHRT ETF</v>
          </cell>
          <cell r="C15684">
            <v>0</v>
          </cell>
          <cell r="D15684">
            <v>10.8</v>
          </cell>
          <cell r="E15684">
            <v>10.8</v>
          </cell>
        </row>
        <row r="15685">
          <cell r="A15685" t="str">
            <v>829456385</v>
          </cell>
          <cell r="B15685" t="str">
            <v>HALTERSTEG EIN-/AUSFAHRT ETF</v>
          </cell>
          <cell r="C15685">
            <v>0</v>
          </cell>
          <cell r="D15685">
            <v>28.25</v>
          </cell>
          <cell r="E15685">
            <v>28.25</v>
          </cell>
        </row>
        <row r="15686">
          <cell r="A15686" t="str">
            <v>829456386</v>
          </cell>
          <cell r="B15686" t="str">
            <v>PROFIL EIN-/AUSFAHRT B</v>
          </cell>
          <cell r="C15686">
            <v>12.499999999999998</v>
          </cell>
          <cell r="D15686">
            <v>11.79</v>
          </cell>
          <cell r="E15686">
            <v>29.29</v>
          </cell>
        </row>
        <row r="15687">
          <cell r="A15687" t="str">
            <v>829456387</v>
          </cell>
          <cell r="B15687" t="str">
            <v>PROFIL EIN-/AUSFAHRT A</v>
          </cell>
          <cell r="C15687">
            <v>12.499999999999998</v>
          </cell>
          <cell r="D15687">
            <v>11.79</v>
          </cell>
          <cell r="E15687">
            <v>29.29</v>
          </cell>
        </row>
        <row r="15688">
          <cell r="A15688" t="str">
            <v>829456388</v>
          </cell>
          <cell r="B15688" t="str">
            <v>AUSSTEIGSICHERUNG ETF FÜR BT/MT</v>
          </cell>
          <cell r="C15688">
            <v>1</v>
          </cell>
          <cell r="D15688">
            <v>10.506770546732238</v>
          </cell>
          <cell r="E15688">
            <v>14.006770546732236</v>
          </cell>
        </row>
        <row r="15689">
          <cell r="A15689" t="str">
            <v>829456400</v>
          </cell>
          <cell r="B15689" t="str">
            <v>ETF ENDE OBEN (ANTRIEB)</v>
          </cell>
          <cell r="C15689">
            <v>77.5</v>
          </cell>
          <cell r="D15689">
            <v>52.6</v>
          </cell>
          <cell r="E15689">
            <v>135.51666666666668</v>
          </cell>
        </row>
        <row r="15690">
          <cell r="A15690" t="str">
            <v>829456401</v>
          </cell>
          <cell r="B15690" t="str">
            <v>ETF ENDE UNTEN (UMLENKUNG)</v>
          </cell>
          <cell r="C15690">
            <v>77.5</v>
          </cell>
          <cell r="D15690">
            <v>52.6</v>
          </cell>
          <cell r="E15690">
            <v>135.51666666666668</v>
          </cell>
        </row>
        <row r="15691">
          <cell r="A15691" t="str">
            <v>829456402</v>
          </cell>
          <cell r="B15691" t="str">
            <v>NUTENSTEIN FÜR ETAGENFÖRDERER ETF</v>
          </cell>
          <cell r="C15691">
            <v>0</v>
          </cell>
          <cell r="D15691">
            <v>7.2</v>
          </cell>
          <cell r="E15691">
            <v>7.2</v>
          </cell>
        </row>
        <row r="15692">
          <cell r="A15692" t="str">
            <v>829456403</v>
          </cell>
          <cell r="B15692" t="str">
            <v>NUTENLEISTE FÜR ETAGENFÖRDERER ETF</v>
          </cell>
          <cell r="C15692">
            <v>0</v>
          </cell>
          <cell r="D15692">
            <v>49.9</v>
          </cell>
          <cell r="E15692">
            <v>49.9</v>
          </cell>
        </row>
        <row r="15693">
          <cell r="A15693" t="str">
            <v>829456404</v>
          </cell>
          <cell r="B15693" t="str">
            <v>BOGEN 45° - ETF --&gt;GES_Biegen</v>
          </cell>
          <cell r="C15693">
            <v>9</v>
          </cell>
          <cell r="D15693">
            <v>225.98400000000001</v>
          </cell>
          <cell r="E15693">
            <v>239.98400000000001</v>
          </cell>
        </row>
        <row r="15694">
          <cell r="A15694" t="str">
            <v>829456405</v>
          </cell>
          <cell r="B15694" t="str">
            <v>HALTERKONSOLE EIN-/AUSFAHRT ETF</v>
          </cell>
          <cell r="C15694">
            <v>0</v>
          </cell>
          <cell r="D15694">
            <v>25</v>
          </cell>
          <cell r="E15694">
            <v>25</v>
          </cell>
        </row>
        <row r="15695">
          <cell r="A15695" t="str">
            <v>829456407</v>
          </cell>
          <cell r="B15695" t="str">
            <v>BOGEN 30° - ETF --&gt;GES_Biegen</v>
          </cell>
          <cell r="C15695">
            <v>9</v>
          </cell>
          <cell r="D15695">
            <v>191.98400000000001</v>
          </cell>
          <cell r="E15695">
            <v>205.98400000000001</v>
          </cell>
        </row>
        <row r="15696">
          <cell r="A15696" t="str">
            <v>829456410</v>
          </cell>
          <cell r="B15696" t="str">
            <v>BOGEN 15° - ETF --&gt;GES_Biegen</v>
          </cell>
          <cell r="C15696">
            <v>9</v>
          </cell>
          <cell r="D15696">
            <v>33.664000000000001</v>
          </cell>
          <cell r="E15696">
            <v>47.663999999999994</v>
          </cell>
        </row>
        <row r="15697">
          <cell r="A15697" t="str">
            <v>829456411</v>
          </cell>
          <cell r="B15697" t="str">
            <v>SCHUTZ UNTEN ENDE 1 ETF AUFWÄRTS LINKS 45°-30°</v>
          </cell>
          <cell r="C15697">
            <v>0</v>
          </cell>
          <cell r="D15697">
            <v>29.6</v>
          </cell>
          <cell r="E15697">
            <v>29.6</v>
          </cell>
        </row>
        <row r="15698">
          <cell r="A15698" t="str">
            <v>829456412</v>
          </cell>
          <cell r="B15698" t="str">
            <v>SCHUTZ UNTEN ENDE 2 ETF AUFWÄRTS LINKS 45°-30°</v>
          </cell>
          <cell r="C15698">
            <v>0</v>
          </cell>
          <cell r="D15698">
            <v>29.6</v>
          </cell>
          <cell r="E15698">
            <v>29.6</v>
          </cell>
        </row>
        <row r="15699">
          <cell r="A15699" t="str">
            <v>829456413</v>
          </cell>
          <cell r="B15699" t="str">
            <v>SCHUTZ UNTEN BOGEN 1 ETF AUFWÄRTS LINKS 45°-30° -</v>
          </cell>
          <cell r="C15699">
            <v>0</v>
          </cell>
          <cell r="D15699">
            <v>29.6</v>
          </cell>
          <cell r="E15699">
            <v>29.6</v>
          </cell>
        </row>
        <row r="15700">
          <cell r="A15700" t="str">
            <v>829456414</v>
          </cell>
          <cell r="B15700" t="str">
            <v>SCHUTZ UNTEN BOGEN 2 ETF AUFWÄRTS LINKS 45°-30° -</v>
          </cell>
          <cell r="C15700">
            <v>0</v>
          </cell>
          <cell r="D15700">
            <v>29.6</v>
          </cell>
          <cell r="E15700">
            <v>29.6</v>
          </cell>
        </row>
        <row r="15701">
          <cell r="A15701" t="str">
            <v>829456415</v>
          </cell>
          <cell r="B15701" t="str">
            <v>SCHUTZ OBEN KPL. 1 ETF AUFWÄRTS LINKS 45°-30°</v>
          </cell>
          <cell r="C15701">
            <v>0</v>
          </cell>
          <cell r="D15701">
            <v>29.6</v>
          </cell>
          <cell r="E15701">
            <v>29.6</v>
          </cell>
        </row>
        <row r="15702">
          <cell r="A15702" t="str">
            <v>829456416</v>
          </cell>
          <cell r="B15702" t="str">
            <v>SCHUTZ OBEN ENDE 2 ETF AUFWÄRTS LINKS 45°-30°</v>
          </cell>
          <cell r="C15702">
            <v>0</v>
          </cell>
          <cell r="D15702">
            <v>29.6</v>
          </cell>
          <cell r="E15702">
            <v>29.6</v>
          </cell>
        </row>
        <row r="15703">
          <cell r="A15703" t="str">
            <v>829456417</v>
          </cell>
          <cell r="B15703" t="str">
            <v>SCHUTZ OBEN BOGEN 1 ETF AUFWÄRTS LINKS 45°-30° -</v>
          </cell>
          <cell r="C15703">
            <v>0</v>
          </cell>
          <cell r="D15703">
            <v>29.6</v>
          </cell>
          <cell r="E15703">
            <v>29.6</v>
          </cell>
        </row>
        <row r="15704">
          <cell r="A15704" t="str">
            <v>829456418</v>
          </cell>
          <cell r="B15704" t="str">
            <v>SCHUTZ OBEN BOGEN 2 ETF AUFWÄRTS LINKS 45°-30° -</v>
          </cell>
          <cell r="C15704">
            <v>0</v>
          </cell>
          <cell r="D15704">
            <v>29.6</v>
          </cell>
          <cell r="E15704">
            <v>29.6</v>
          </cell>
        </row>
        <row r="15705">
          <cell r="A15705" t="str">
            <v>829456419</v>
          </cell>
          <cell r="B15705" t="str">
            <v>SCHUTZ UNTEN ENDE 1 ETF AUFWÄRTS RECHTS 45°-30°</v>
          </cell>
          <cell r="C15705">
            <v>0</v>
          </cell>
          <cell r="D15705">
            <v>40.299999999999997</v>
          </cell>
          <cell r="E15705">
            <v>40.299999999999997</v>
          </cell>
        </row>
        <row r="15706">
          <cell r="A15706" t="str">
            <v>829456420</v>
          </cell>
          <cell r="B15706" t="str">
            <v>SCHUTZ UNTEN ENDE 2 ETF AUFWÄRTS RECHTS 45°-30°</v>
          </cell>
          <cell r="C15706">
            <v>0</v>
          </cell>
          <cell r="D15706">
            <v>40.299999999999997</v>
          </cell>
          <cell r="E15706">
            <v>40.299999999999997</v>
          </cell>
        </row>
        <row r="15707">
          <cell r="A15707" t="str">
            <v>829456421</v>
          </cell>
          <cell r="B15707" t="str">
            <v>SCHUTZ UNTEN BOGEN 1 ETF AUFWÄRTS RECHTS 45°-30°</v>
          </cell>
          <cell r="C15707">
            <v>0</v>
          </cell>
          <cell r="D15707">
            <v>40.299999999999997</v>
          </cell>
          <cell r="E15707">
            <v>40.299999999999997</v>
          </cell>
        </row>
        <row r="15708">
          <cell r="A15708" t="str">
            <v>829456422</v>
          </cell>
          <cell r="B15708" t="str">
            <v>SCHUTZ UNTEN BOGEN 2 ETF AUFWÄRTS RECHTS 45°-30°</v>
          </cell>
          <cell r="C15708">
            <v>0</v>
          </cell>
          <cell r="D15708">
            <v>40.299999999999997</v>
          </cell>
          <cell r="E15708">
            <v>40.299999999999997</v>
          </cell>
        </row>
        <row r="15709">
          <cell r="A15709" t="str">
            <v>829456423</v>
          </cell>
          <cell r="B15709" t="str">
            <v>SCHUTZ OBEN ENDE 1 ETF AUFWÄRTS RECHTS 45°-30°</v>
          </cell>
          <cell r="C15709"/>
          <cell r="D15709"/>
          <cell r="E15709"/>
        </row>
        <row r="15710">
          <cell r="A15710" t="str">
            <v>829456424</v>
          </cell>
          <cell r="B15710" t="str">
            <v>SCHUTZ OBEN ENDE 2 ETF AUFWÄRTS RECHTS 45°-30°</v>
          </cell>
          <cell r="C15710"/>
          <cell r="D15710"/>
          <cell r="E15710"/>
        </row>
        <row r="15711">
          <cell r="A15711" t="str">
            <v>829456425</v>
          </cell>
          <cell r="B15711" t="str">
            <v>SCHUTZ OBEN BOGEN 1 ETF AUFWÄRTS RECHTS 45°-30° -</v>
          </cell>
          <cell r="C15711"/>
          <cell r="D15711"/>
          <cell r="E15711"/>
        </row>
        <row r="15712">
          <cell r="A15712" t="str">
            <v>829456426</v>
          </cell>
          <cell r="B15712" t="str">
            <v>SCHUTZ OBEN BOGEN 2 ETF AUFWÄRTS RECHTS 45°-30° -</v>
          </cell>
          <cell r="C15712"/>
          <cell r="D15712"/>
          <cell r="E15712"/>
        </row>
        <row r="15713">
          <cell r="A15713" t="str">
            <v>829456427</v>
          </cell>
          <cell r="B15713" t="str">
            <v>SCHUTZ UNTEN ENDE 1 ETF ABWÄRTS RECHTS 30°-15°</v>
          </cell>
          <cell r="C15713"/>
          <cell r="D15713"/>
          <cell r="E15713"/>
        </row>
        <row r="15714">
          <cell r="A15714" t="str">
            <v>829456428</v>
          </cell>
          <cell r="B15714" t="str">
            <v>SCHUTZ UNTEN ENDE 2 ETF ABWÄRTS RECHTS 30°-15°</v>
          </cell>
          <cell r="C15714"/>
          <cell r="D15714"/>
          <cell r="E15714"/>
        </row>
        <row r="15715">
          <cell r="A15715" t="str">
            <v>829456429</v>
          </cell>
          <cell r="B15715" t="str">
            <v>SCHUTZ UNTEN BOGEN 1 ETF ABWÄRTS RECHTS 30°-15° -</v>
          </cell>
          <cell r="C15715">
            <v>0</v>
          </cell>
          <cell r="D15715">
            <v>29.6</v>
          </cell>
          <cell r="E15715">
            <v>29.6</v>
          </cell>
        </row>
        <row r="15716">
          <cell r="A15716" t="str">
            <v>829456430</v>
          </cell>
          <cell r="B15716" t="str">
            <v>SCHUTZ UNTEN BOGEN 2 ETF ABWÄRTS RECHTS 30°-15° -</v>
          </cell>
          <cell r="C15716">
            <v>0</v>
          </cell>
          <cell r="D15716">
            <v>29.6</v>
          </cell>
          <cell r="E15716">
            <v>29.6</v>
          </cell>
        </row>
        <row r="15717">
          <cell r="A15717" t="str">
            <v>829456431</v>
          </cell>
          <cell r="B15717" t="str">
            <v>SCHUTZ OBEN ENDE 1 ETF ABWÄRTS RECHTS 30°-15°</v>
          </cell>
          <cell r="C15717"/>
          <cell r="D15717"/>
          <cell r="E15717"/>
        </row>
        <row r="15718">
          <cell r="A15718" t="str">
            <v>829456432</v>
          </cell>
          <cell r="B15718" t="str">
            <v>SCHUTZ OBEN ENDE 2 ETF ABWÄRTS RECHTS 30°-15°</v>
          </cell>
          <cell r="C15718"/>
          <cell r="D15718"/>
          <cell r="E15718"/>
        </row>
        <row r="15719">
          <cell r="A15719" t="str">
            <v>829456433</v>
          </cell>
          <cell r="B15719" t="str">
            <v>SCHUTZ OBEN BOGEN 1 ETF ABWÄRTS RECHTS 30°-15° -</v>
          </cell>
          <cell r="C15719">
            <v>0</v>
          </cell>
          <cell r="D15719">
            <v>29.6</v>
          </cell>
          <cell r="E15719">
            <v>29.6</v>
          </cell>
        </row>
        <row r="15720">
          <cell r="A15720" t="str">
            <v>829456434</v>
          </cell>
          <cell r="B15720" t="str">
            <v>SCHUTZ OBEN BOGEN 2 ETF ABWÄRTS RECHTS 30°-15° -</v>
          </cell>
          <cell r="C15720">
            <v>0</v>
          </cell>
          <cell r="D15720">
            <v>29.6</v>
          </cell>
          <cell r="E15720">
            <v>29.6</v>
          </cell>
        </row>
        <row r="15721">
          <cell r="A15721" t="str">
            <v>829456435</v>
          </cell>
          <cell r="B15721" t="str">
            <v>SCHUTZ UNTEN ENDE 1 ETF ABWÄRTS LINKS 30°-15°</v>
          </cell>
          <cell r="C15721"/>
          <cell r="D15721"/>
          <cell r="E15721"/>
        </row>
        <row r="15722">
          <cell r="A15722" t="str">
            <v>829456436</v>
          </cell>
          <cell r="B15722" t="str">
            <v>SCHUTZ UNTEN ENDE 2 ETF ABWÄRTS LINKS 30°-15°</v>
          </cell>
          <cell r="C15722"/>
          <cell r="D15722"/>
          <cell r="E15722"/>
        </row>
        <row r="15723">
          <cell r="A15723" t="str">
            <v>829456437</v>
          </cell>
          <cell r="B15723" t="str">
            <v>SCHUTZ UNTEN BOGEN 1 ETF ABWÄRTS LINKS 30°-15° -</v>
          </cell>
          <cell r="C15723"/>
          <cell r="D15723"/>
          <cell r="E15723"/>
        </row>
        <row r="15724">
          <cell r="A15724" t="str">
            <v>829456438</v>
          </cell>
          <cell r="B15724" t="str">
            <v>SCHUTZ UNTEN BOGEN 2 ETF ABWÄRTS LINKS 30°-15° -</v>
          </cell>
          <cell r="C15724"/>
          <cell r="D15724"/>
          <cell r="E15724"/>
        </row>
        <row r="15725">
          <cell r="A15725" t="str">
            <v>829456439</v>
          </cell>
          <cell r="B15725" t="str">
            <v>SCHUTZ OBEN ENDE 1 ETF ABWÄRTS LINKS 30°-15°</v>
          </cell>
          <cell r="C15725"/>
          <cell r="D15725"/>
          <cell r="E15725"/>
        </row>
        <row r="15726">
          <cell r="A15726" t="str">
            <v>829456440</v>
          </cell>
          <cell r="B15726" t="str">
            <v>SCHUTZ OBEN ENDE 2 ETF ABWÄRTS LINKS 30°-15°</v>
          </cell>
          <cell r="C15726"/>
          <cell r="D15726"/>
          <cell r="E15726"/>
        </row>
        <row r="15727">
          <cell r="A15727" t="str">
            <v>829456441</v>
          </cell>
          <cell r="B15727" t="str">
            <v>SCHUTZ OBEN BOGEN 1 ETF ABWÄRTS LINKS 30°-15° -</v>
          </cell>
          <cell r="C15727"/>
          <cell r="D15727"/>
          <cell r="E15727"/>
        </row>
        <row r="15728">
          <cell r="A15728" t="str">
            <v>829456442</v>
          </cell>
          <cell r="B15728" t="str">
            <v>SCHUTZ OBEN BOGEN 2 ETF ABWÄRTS LINKS 30°-15° -</v>
          </cell>
          <cell r="C15728"/>
          <cell r="D15728"/>
          <cell r="E15728"/>
        </row>
        <row r="15729">
          <cell r="A15729" t="str">
            <v>829456450</v>
          </cell>
          <cell r="B15729" t="str">
            <v>SCHUTZ 1 ETF L=500 MM</v>
          </cell>
          <cell r="C15729">
            <v>0</v>
          </cell>
          <cell r="D15729">
            <v>29.6</v>
          </cell>
          <cell r="E15729">
            <v>29.6</v>
          </cell>
        </row>
        <row r="15730">
          <cell r="A15730" t="str">
            <v>829456451</v>
          </cell>
          <cell r="B15730" t="str">
            <v>SCHUTZ 2 ETF L=500 MM</v>
          </cell>
          <cell r="C15730">
            <v>0</v>
          </cell>
          <cell r="D15730">
            <v>29.6</v>
          </cell>
          <cell r="E15730">
            <v>29.6</v>
          </cell>
        </row>
        <row r="15731">
          <cell r="A15731" t="str">
            <v>829456452</v>
          </cell>
          <cell r="B15731" t="str">
            <v>SCHUTZ 1 ETF L=1000 MM</v>
          </cell>
          <cell r="C15731">
            <v>0</v>
          </cell>
          <cell r="D15731">
            <v>29.6</v>
          </cell>
          <cell r="E15731">
            <v>29.6</v>
          </cell>
        </row>
        <row r="15732">
          <cell r="A15732" t="str">
            <v>829456453</v>
          </cell>
          <cell r="B15732" t="str">
            <v>SCHUTZ 2 ETF L=1000 MM</v>
          </cell>
          <cell r="C15732">
            <v>0</v>
          </cell>
          <cell r="D15732">
            <v>29.6</v>
          </cell>
          <cell r="E15732">
            <v>29.6</v>
          </cell>
        </row>
        <row r="15733">
          <cell r="A15733" t="str">
            <v>829456454</v>
          </cell>
          <cell r="B15733" t="str">
            <v>SCHUTZ 1 ETF L=2000 MM</v>
          </cell>
          <cell r="C15733">
            <v>0</v>
          </cell>
          <cell r="D15733">
            <v>29.6</v>
          </cell>
          <cell r="E15733">
            <v>29.6</v>
          </cell>
        </row>
        <row r="15734">
          <cell r="A15734" t="str">
            <v>829456455</v>
          </cell>
          <cell r="B15734" t="str">
            <v>SCHUTZ 2 ETF L=2000 MM</v>
          </cell>
          <cell r="C15734">
            <v>0</v>
          </cell>
          <cell r="D15734">
            <v>29.6</v>
          </cell>
          <cell r="E15734">
            <v>29.6</v>
          </cell>
        </row>
        <row r="15735">
          <cell r="A15735" t="str">
            <v>829456456</v>
          </cell>
          <cell r="B15735" t="str">
            <v>VERBINDER 1 ETF 829452401/403 - AS AN LP 7,5°</v>
          </cell>
          <cell r="C15735"/>
          <cell r="D15735"/>
          <cell r="E15735"/>
        </row>
        <row r="15736">
          <cell r="A15736" t="str">
            <v>829456457</v>
          </cell>
          <cell r="B15736" t="str">
            <v>VERBINDER 2 ETF 829452401/403 - AS AN LP 7,5°</v>
          </cell>
          <cell r="C15736">
            <v>0</v>
          </cell>
          <cell r="D15736">
            <v>81.5</v>
          </cell>
          <cell r="E15736">
            <v>81.5</v>
          </cell>
        </row>
        <row r="15737">
          <cell r="A15737" t="str">
            <v>829456458</v>
          </cell>
          <cell r="B15737" t="str">
            <v>VERBINDER 3 ETF 829452402/404 - AS AN LP 7,5°</v>
          </cell>
          <cell r="C15737"/>
          <cell r="D15737"/>
          <cell r="E15737"/>
        </row>
        <row r="15738">
          <cell r="A15738" t="str">
            <v>829456459</v>
          </cell>
          <cell r="B15738" t="str">
            <v>VERBINDER 4 ETF 829452402/404 - AS AN LP 7,5°</v>
          </cell>
          <cell r="C15738">
            <v>0</v>
          </cell>
          <cell r="D15738">
            <v>35.1</v>
          </cell>
          <cell r="E15738">
            <v>35.1</v>
          </cell>
        </row>
        <row r="15739">
          <cell r="A15739" t="str">
            <v>829456900</v>
          </cell>
          <cell r="B15739" t="str">
            <v>TEF-ILS MITNEHMERFINGER BT/MT</v>
          </cell>
          <cell r="C15739">
            <v>0</v>
          </cell>
          <cell r="D15739">
            <v>11</v>
          </cell>
          <cell r="E15739">
            <v>11</v>
          </cell>
        </row>
        <row r="15740">
          <cell r="A15740" t="str">
            <v>829462001</v>
          </cell>
          <cell r="B15740" t="str">
            <v>BT BELADUNG AUTOMATISCH KPL.</v>
          </cell>
          <cell r="C15740">
            <v>140.88333333333335</v>
          </cell>
          <cell r="D15740">
            <v>1409.5207117083555</v>
          </cell>
          <cell r="E15740">
            <v>1561.2373783750224</v>
          </cell>
        </row>
        <row r="15741">
          <cell r="A15741" t="str">
            <v>829462002</v>
          </cell>
          <cell r="B15741" t="str">
            <v>MT BELADUNG AUTOMATISCH KPL. --&gt; 829662012</v>
          </cell>
          <cell r="C15741">
            <v>80.666666666666657</v>
          </cell>
          <cell r="D15741">
            <v>1337.6982084132676</v>
          </cell>
          <cell r="E15741">
            <v>1454.6148750799346</v>
          </cell>
        </row>
        <row r="15742">
          <cell r="A15742" t="str">
            <v>829462003</v>
          </cell>
          <cell r="B15742" t="str">
            <v>BT/MT ENTLADUNG AUTOMATISCH KPL. --&gt; 829662001</v>
          </cell>
          <cell r="C15742">
            <v>35.883333333333333</v>
          </cell>
          <cell r="D15742">
            <v>453.72103650308566</v>
          </cell>
          <cell r="E15742">
            <v>502.52103650308561</v>
          </cell>
        </row>
        <row r="15743">
          <cell r="A15743" t="str">
            <v>829462010</v>
          </cell>
          <cell r="B15743" t="str">
            <v>MT BELADUNG MANUELL KPL.</v>
          </cell>
          <cell r="C15743"/>
          <cell r="D15743"/>
          <cell r="E15743"/>
        </row>
        <row r="15744">
          <cell r="A15744" t="str">
            <v>829462011</v>
          </cell>
          <cell r="B15744" t="str">
            <v>MT BE- /ENTLADUNG MANUELL KPL.</v>
          </cell>
          <cell r="C15744">
            <v>20.5</v>
          </cell>
          <cell r="D15744">
            <v>198.0522</v>
          </cell>
          <cell r="E15744">
            <v>218.5522</v>
          </cell>
        </row>
        <row r="15745">
          <cell r="A15745" t="str">
            <v>829462012</v>
          </cell>
          <cell r="B15745" t="str">
            <v>MT ENTLADUNG STARR KPL.</v>
          </cell>
          <cell r="C15745">
            <v>32.916699999999999</v>
          </cell>
          <cell r="D15745">
            <v>177.2869</v>
          </cell>
          <cell r="E15745">
            <v>210.20359999999999</v>
          </cell>
        </row>
        <row r="15746">
          <cell r="A15746" t="str">
            <v>829464001</v>
          </cell>
          <cell r="B15746" t="str">
            <v>VEREINZELER - EINHEIT KPL.F. BT-BELADUNG</v>
          </cell>
          <cell r="C15746">
            <v>39.583399999999997</v>
          </cell>
          <cell r="D15746">
            <v>654.72199999999998</v>
          </cell>
          <cell r="E15746">
            <v>694.30539999999996</v>
          </cell>
        </row>
        <row r="15747">
          <cell r="A15747" t="str">
            <v>829464002</v>
          </cell>
          <cell r="B15747" t="str">
            <v>STOPPER - EINHEIT KPL.F. MT-BELADUNG</v>
          </cell>
          <cell r="C15747">
            <v>34.083399999999997</v>
          </cell>
          <cell r="D15747">
            <v>484.82650000000001</v>
          </cell>
          <cell r="E15747">
            <v>518.90989999999999</v>
          </cell>
        </row>
        <row r="15748">
          <cell r="A15748" t="str">
            <v>829464003</v>
          </cell>
          <cell r="B15748" t="str">
            <v>SCHALTEINHEIT KPL.F. BT/MT-ENTLADUNG</v>
          </cell>
          <cell r="C15748">
            <v>1</v>
          </cell>
          <cell r="D15748">
            <v>355.24430000000001</v>
          </cell>
          <cell r="E15748">
            <v>356.24430000000001</v>
          </cell>
        </row>
        <row r="15749">
          <cell r="A15749" t="str">
            <v>829464004</v>
          </cell>
          <cell r="B15749" t="str">
            <v>ABFRAGE FÜR VEREINZELEREINHEIT BT-BELADUNG, KPL.</v>
          </cell>
          <cell r="C15749">
            <v>2.5</v>
          </cell>
          <cell r="D15749">
            <v>49.875</v>
          </cell>
          <cell r="E15749">
            <v>52.375</v>
          </cell>
        </row>
        <row r="15750">
          <cell r="A15750" t="str">
            <v>829464005</v>
          </cell>
          <cell r="B15750" t="str">
            <v>ÜBERGABESCHUHF. BT-BELADUNG --&gt; 829662003</v>
          </cell>
          <cell r="C15750"/>
          <cell r="D15750">
            <v>52.781500000000001</v>
          </cell>
          <cell r="E15750">
            <v>52.781500000000001</v>
          </cell>
        </row>
        <row r="15751">
          <cell r="A15751" t="str">
            <v>829464006</v>
          </cell>
          <cell r="B15751" t="str">
            <v>ÜBERGABESCHUH PNEUM. KPL. F. MT-BELADUNG</v>
          </cell>
          <cell r="C15751">
            <v>6</v>
          </cell>
          <cell r="D15751">
            <v>247.93219999999999</v>
          </cell>
          <cell r="E15751">
            <v>253.93219999999999</v>
          </cell>
        </row>
        <row r="15752">
          <cell r="A15752" t="str">
            <v>829464010</v>
          </cell>
          <cell r="B15752" t="str">
            <v>HALTER AN KREISELKOPF ANTRIEB300 KPL. F.</v>
          </cell>
          <cell r="C15752">
            <v>2</v>
          </cell>
          <cell r="D15752">
            <v>255.7439</v>
          </cell>
          <cell r="E15752">
            <v>257.7439</v>
          </cell>
        </row>
        <row r="15753">
          <cell r="A15753" t="str">
            <v>829464012</v>
          </cell>
          <cell r="B15753" t="str">
            <v>ANDRUCKEINHEIT KPL.F. MT-ENTLADUNG STARR</v>
          </cell>
          <cell r="C15753">
            <v>15</v>
          </cell>
          <cell r="D15753">
            <v>130.80179999999999</v>
          </cell>
          <cell r="E15753">
            <v>145.80179999999999</v>
          </cell>
        </row>
        <row r="15754">
          <cell r="A15754" t="str">
            <v>829464013</v>
          </cell>
          <cell r="B15754" t="str">
            <v>ANDRUCKEINHEIT KPL.F. BT-BELADUNG</v>
          </cell>
          <cell r="C15754">
            <v>7.55</v>
          </cell>
          <cell r="D15754">
            <v>99.589381401578137</v>
          </cell>
          <cell r="E15754">
            <v>107.13938140157815</v>
          </cell>
        </row>
        <row r="15755">
          <cell r="A15755" t="str">
            <v>829464014</v>
          </cell>
          <cell r="B15755" t="str">
            <v>FÜHRUNGS-/ ANDRUCKEINHEIT KPL.F. BT/MT-ENTLADUNG</v>
          </cell>
          <cell r="C15755">
            <v>12.916700000000001</v>
          </cell>
          <cell r="D15755">
            <v>114.17749999999999</v>
          </cell>
          <cell r="E15755">
            <v>127.0942</v>
          </cell>
        </row>
        <row r="15756">
          <cell r="A15756" t="str">
            <v>829464015</v>
          </cell>
          <cell r="B15756" t="str">
            <v>FÜHRUNG KPL.F. BT/MT-ENTLADUNG</v>
          </cell>
          <cell r="C15756">
            <v>2.9167000000000001</v>
          </cell>
          <cell r="D15756">
            <v>46.485100000000003</v>
          </cell>
          <cell r="E15756">
            <v>49.401800000000001</v>
          </cell>
        </row>
        <row r="15757">
          <cell r="A15757" t="str">
            <v>829464016</v>
          </cell>
          <cell r="B15757" t="str">
            <v>ROLLENTRÄGER KPL.F. BT/MT-ENTLADUNG</v>
          </cell>
          <cell r="C15757">
            <v>10.049999999999999</v>
          </cell>
          <cell r="D15757">
            <v>69.83185379063022</v>
          </cell>
          <cell r="E15757">
            <v>79.881853790630217</v>
          </cell>
        </row>
        <row r="15758">
          <cell r="A15758" t="str">
            <v>829464017</v>
          </cell>
          <cell r="B15758" t="str">
            <v>ROLLENTRÄGER F. MT-ENTLADUNG STARR - BG</v>
          </cell>
          <cell r="C15758">
            <v>15.049999999999999</v>
          </cell>
          <cell r="D15758">
            <v>116.18166300472461</v>
          </cell>
          <cell r="E15758">
            <v>131.2316630047246</v>
          </cell>
        </row>
        <row r="15759">
          <cell r="A15759" t="str">
            <v>829464020</v>
          </cell>
          <cell r="B15759" t="str">
            <v>ROLLENTRÄGER KPL.F. BT-BELADUNG</v>
          </cell>
          <cell r="C15759">
            <v>7.5</v>
          </cell>
          <cell r="D15759">
            <v>34.601399999999998</v>
          </cell>
          <cell r="E15759">
            <v>42.101399999999998</v>
          </cell>
        </row>
        <row r="15760">
          <cell r="A15760" t="str">
            <v>829464030</v>
          </cell>
          <cell r="B15760" t="str">
            <v>ABNAHMESPITZE BT/MT-ENTLADUNG AUTOM. KPL.</v>
          </cell>
          <cell r="C15760">
            <v>0.50500000000000012</v>
          </cell>
          <cell r="D15760">
            <v>123.1935</v>
          </cell>
          <cell r="E15760">
            <v>123.6985</v>
          </cell>
        </row>
        <row r="15761">
          <cell r="A15761" t="str">
            <v>829466101</v>
          </cell>
          <cell r="B15761" t="str">
            <v>FÜHRUNG F. MT BE-ENTLADUNG MANUELL</v>
          </cell>
          <cell r="C15761"/>
          <cell r="D15761">
            <v>25</v>
          </cell>
          <cell r="E15761">
            <v>25</v>
          </cell>
        </row>
        <row r="15762">
          <cell r="A15762" t="str">
            <v>829466102</v>
          </cell>
          <cell r="B15762" t="str">
            <v>GEWINDEBOLZEN F. MT BE-ENTLADUNG MANUELL</v>
          </cell>
          <cell r="C15762"/>
          <cell r="D15762">
            <v>15</v>
          </cell>
          <cell r="E15762">
            <v>15</v>
          </cell>
        </row>
        <row r="15763">
          <cell r="A15763" t="str">
            <v>829466103</v>
          </cell>
          <cell r="B15763" t="str">
            <v>DISTANZSCHEIBE 1 F. MT BE-ENTLADUNG MANUELL</v>
          </cell>
          <cell r="C15763"/>
          <cell r="D15763">
            <v>10</v>
          </cell>
          <cell r="E15763">
            <v>10</v>
          </cell>
        </row>
        <row r="15764">
          <cell r="A15764" t="str">
            <v>829466104</v>
          </cell>
          <cell r="B15764" t="str">
            <v>DISTANZSCHEIBE 2 F. MT BE-ENTLADUNG MANUELL</v>
          </cell>
          <cell r="C15764"/>
          <cell r="D15764">
            <v>12</v>
          </cell>
          <cell r="E15764">
            <v>12</v>
          </cell>
        </row>
        <row r="15765">
          <cell r="A15765" t="str">
            <v>829466105</v>
          </cell>
          <cell r="B15765" t="str">
            <v>FEDER-HEBEL F. MT BE-ENTLADUNGMANUELL</v>
          </cell>
          <cell r="C15765">
            <v>0</v>
          </cell>
          <cell r="D15765">
            <v>3</v>
          </cell>
          <cell r="E15765">
            <v>3</v>
          </cell>
        </row>
        <row r="15766">
          <cell r="A15766" t="str">
            <v>829466106</v>
          </cell>
          <cell r="B15766" t="str">
            <v>HALTER STÜTZLEISTE F. MT BE-ENTLADUNG MANUELL</v>
          </cell>
          <cell r="C15766"/>
          <cell r="D15766">
            <v>10</v>
          </cell>
          <cell r="E15766">
            <v>10</v>
          </cell>
        </row>
        <row r="15767">
          <cell r="A15767" t="str">
            <v>829466107</v>
          </cell>
          <cell r="B15767" t="str">
            <v>STÜTZLEISTE F. MT BE-ENTLADUNGMANUELL</v>
          </cell>
          <cell r="C15767"/>
          <cell r="D15767">
            <v>8</v>
          </cell>
          <cell r="E15767">
            <v>8</v>
          </cell>
        </row>
        <row r="15768">
          <cell r="A15768" t="str">
            <v>829466108</v>
          </cell>
          <cell r="B15768" t="str">
            <v>EINWEISER F. MT BE-ENTLADUNG</v>
          </cell>
          <cell r="C15768">
            <v>7.833333333333333</v>
          </cell>
          <cell r="D15768">
            <v>1.62</v>
          </cell>
          <cell r="E15768">
            <v>17.37</v>
          </cell>
        </row>
        <row r="15769">
          <cell r="A15769" t="str">
            <v>829466109</v>
          </cell>
          <cell r="B15769" t="str">
            <v>ANPRESSLEISTE F. MT BE-ENTLADUNG</v>
          </cell>
          <cell r="C15769">
            <v>3.9166666666666665</v>
          </cell>
          <cell r="D15769">
            <v>0.32400000000000001</v>
          </cell>
          <cell r="E15769">
            <v>9.6573333333333338</v>
          </cell>
        </row>
        <row r="15770">
          <cell r="A15770" t="str">
            <v>829466110</v>
          </cell>
          <cell r="B15770" t="str">
            <v>ABSTANDSHALTER F. MT BE-ENTLADNG</v>
          </cell>
          <cell r="C15770">
            <v>0</v>
          </cell>
          <cell r="D15770">
            <v>4.8</v>
          </cell>
          <cell r="E15770">
            <v>4.8</v>
          </cell>
        </row>
        <row r="15771">
          <cell r="A15771" t="str">
            <v>829466112</v>
          </cell>
          <cell r="B15771" t="str">
            <v>RUTSCHSTANGE F. MT BE-ENTLADUNG</v>
          </cell>
          <cell r="C15771">
            <v>0.5</v>
          </cell>
          <cell r="D15771">
            <v>39.799999999999997</v>
          </cell>
          <cell r="E15771">
            <v>42.8</v>
          </cell>
        </row>
        <row r="15772">
          <cell r="A15772" t="str">
            <v>829466113</v>
          </cell>
          <cell r="B15772" t="str">
            <v>ABNAHMESPITZE BT/MT BE-ENTLADUNG</v>
          </cell>
          <cell r="C15772">
            <v>0</v>
          </cell>
          <cell r="D15772">
            <v>180.18</v>
          </cell>
          <cell r="E15772">
            <v>180.18</v>
          </cell>
        </row>
        <row r="15773">
          <cell r="A15773" t="str">
            <v>829466114</v>
          </cell>
          <cell r="B15773" t="str">
            <v>ABNAHMESPITZE BT/MT BE-ENTLADUNG (alternativ zu</v>
          </cell>
          <cell r="C15773">
            <v>0</v>
          </cell>
          <cell r="D15773">
            <v>345</v>
          </cell>
          <cell r="E15773">
            <v>345</v>
          </cell>
        </row>
        <row r="15774">
          <cell r="A15774" t="str">
            <v>829466200</v>
          </cell>
          <cell r="B15774" t="str">
            <v>ITEM - PROFIL - ZUSCHNITT 1</v>
          </cell>
          <cell r="C15774">
            <v>1</v>
          </cell>
          <cell r="D15774">
            <v>4.869047578840962</v>
          </cell>
          <cell r="E15774">
            <v>8.3690475788409611</v>
          </cell>
        </row>
        <row r="15775">
          <cell r="A15775" t="str">
            <v>829466201</v>
          </cell>
          <cell r="B15775" t="str">
            <v>GLEITLEISTE FÜR VEREINZELNER-EINHEIT/BT-BELAD.</v>
          </cell>
          <cell r="C15775">
            <v>22.5</v>
          </cell>
          <cell r="D15775">
            <v>16.579999999999998</v>
          </cell>
          <cell r="E15775">
            <v>41.58</v>
          </cell>
        </row>
        <row r="15776">
          <cell r="A15776" t="str">
            <v>829466202</v>
          </cell>
          <cell r="B15776" t="str">
            <v>DISTANZHÜLSE L=31mm</v>
          </cell>
          <cell r="C15776">
            <v>0</v>
          </cell>
          <cell r="D15776">
            <v>13.2</v>
          </cell>
          <cell r="E15776">
            <v>13.2</v>
          </cell>
        </row>
        <row r="15777">
          <cell r="A15777" t="str">
            <v>829466203</v>
          </cell>
          <cell r="B15777" t="str">
            <v>BÜGELFÜHRUNG FÜR VEREIZELNER -EINHEIT</v>
          </cell>
          <cell r="C15777">
            <v>0</v>
          </cell>
          <cell r="D15777">
            <v>52.8</v>
          </cell>
          <cell r="E15777">
            <v>52.8</v>
          </cell>
        </row>
        <row r="15778">
          <cell r="A15778" t="str">
            <v>829466204</v>
          </cell>
          <cell r="B15778" t="str">
            <v>HILFSRAMPE FÜR VEREINZELNER -EINHEIT</v>
          </cell>
          <cell r="C15778">
            <v>0</v>
          </cell>
          <cell r="D15778">
            <v>9</v>
          </cell>
          <cell r="E15778">
            <v>9</v>
          </cell>
        </row>
        <row r="15779">
          <cell r="A15779" t="str">
            <v>829466205</v>
          </cell>
          <cell r="B15779" t="str">
            <v>ITEM - PROFIL - ZUSCHNITT 2</v>
          </cell>
          <cell r="C15779">
            <v>1</v>
          </cell>
          <cell r="D15779">
            <v>4.869047578840962</v>
          </cell>
          <cell r="E15779">
            <v>8.3690475788409611</v>
          </cell>
        </row>
        <row r="15780">
          <cell r="A15780" t="str">
            <v>829466206</v>
          </cell>
          <cell r="B15780" t="str">
            <v>GLEITLEISTE FÜR STOPPEREINHEIT/MT BELAD.</v>
          </cell>
          <cell r="C15780">
            <v>26</v>
          </cell>
          <cell r="D15780">
            <v>16.579999999999998</v>
          </cell>
          <cell r="E15780">
            <v>50.08</v>
          </cell>
        </row>
        <row r="15781">
          <cell r="A15781" t="str">
            <v>829466207</v>
          </cell>
          <cell r="B15781" t="str">
            <v>BÜGELFÜHRUNG FÜR STOPPEREINHEIT</v>
          </cell>
          <cell r="C15781">
            <v>7.5</v>
          </cell>
          <cell r="D15781">
            <v>1.94</v>
          </cell>
          <cell r="E15781">
            <v>9.44</v>
          </cell>
        </row>
        <row r="15782">
          <cell r="A15782" t="str">
            <v>829466208</v>
          </cell>
          <cell r="B15782" t="str">
            <v>BEFESTIGUNGSPLATTE AN KREISELKPF FÜR BELADUNG</v>
          </cell>
          <cell r="C15782">
            <v>0</v>
          </cell>
          <cell r="D15782">
            <v>35</v>
          </cell>
          <cell r="E15782">
            <v>35</v>
          </cell>
        </row>
        <row r="15783">
          <cell r="A15783" t="str">
            <v>829466209</v>
          </cell>
          <cell r="B15783" t="str">
            <v>HALTEPLATTE VORN (30°) FÜR BELADUNG BT/MT</v>
          </cell>
          <cell r="C15783">
            <v>0</v>
          </cell>
          <cell r="D15783">
            <v>72.900000000000006</v>
          </cell>
          <cell r="E15783">
            <v>72.900000000000006</v>
          </cell>
        </row>
        <row r="15784">
          <cell r="A15784" t="str">
            <v>829466210</v>
          </cell>
          <cell r="B15784" t="str">
            <v>HALTEPLATTE HINTEN (60°) FÜR BELADUNG BT/MT</v>
          </cell>
          <cell r="C15784">
            <v>0</v>
          </cell>
          <cell r="D15784">
            <v>72.900000000000006</v>
          </cell>
          <cell r="E15784">
            <v>72.900000000000006</v>
          </cell>
        </row>
        <row r="15785">
          <cell r="A15785" t="str">
            <v>829466211</v>
          </cell>
          <cell r="B15785" t="str">
            <v>DISTANZ FÜR BELADUNG BT/MT</v>
          </cell>
          <cell r="C15785">
            <v>1</v>
          </cell>
          <cell r="D15785">
            <v>0.11948992495161107</v>
          </cell>
          <cell r="E15785">
            <v>3.6194899249516106</v>
          </cell>
        </row>
        <row r="15786">
          <cell r="A15786" t="str">
            <v>829466212</v>
          </cell>
          <cell r="B15786" t="str">
            <v>HALTEPROFIL FÜR BT - BELADUNG</v>
          </cell>
          <cell r="C15786">
            <v>0</v>
          </cell>
          <cell r="D15786">
            <v>13.9</v>
          </cell>
          <cell r="E15786">
            <v>13.9</v>
          </cell>
        </row>
        <row r="15787">
          <cell r="A15787" t="str">
            <v>829466213</v>
          </cell>
          <cell r="B15787" t="str">
            <v>BELADESCHUH BT FÜR BT - BELADUNG</v>
          </cell>
          <cell r="C15787">
            <v>0</v>
          </cell>
          <cell r="D15787">
            <v>27.5</v>
          </cell>
          <cell r="E15787">
            <v>27.5</v>
          </cell>
        </row>
        <row r="15788">
          <cell r="A15788" t="str">
            <v>829466214</v>
          </cell>
          <cell r="B15788" t="str">
            <v>HALTEPLATTE FÜR MT - BELADUNG</v>
          </cell>
          <cell r="C15788">
            <v>0</v>
          </cell>
          <cell r="D15788">
            <v>15</v>
          </cell>
          <cell r="E15788">
            <v>15</v>
          </cell>
        </row>
        <row r="15789">
          <cell r="A15789" t="str">
            <v>829466215</v>
          </cell>
          <cell r="B15789" t="str">
            <v>BEFESTIGUNGSPLATTE FÜR MT - BELADUNG</v>
          </cell>
          <cell r="C15789">
            <v>5.0833333333333339</v>
          </cell>
          <cell r="D15789">
            <v>1.0156643620886938</v>
          </cell>
          <cell r="E15789">
            <v>14.015664362088692</v>
          </cell>
        </row>
        <row r="15790">
          <cell r="A15790" t="str">
            <v>829466216</v>
          </cell>
          <cell r="B15790" t="str">
            <v>WINKELPLATTE FÜR MT - BELADUNG</v>
          </cell>
          <cell r="C15790">
            <v>0</v>
          </cell>
          <cell r="D15790">
            <v>15</v>
          </cell>
          <cell r="E15790">
            <v>15</v>
          </cell>
        </row>
        <row r="15791">
          <cell r="A15791" t="str">
            <v>829466217</v>
          </cell>
          <cell r="B15791" t="str">
            <v>FÜHRUNGSKKLOTZ FÜR MT - BELADUNG</v>
          </cell>
          <cell r="C15791">
            <v>0</v>
          </cell>
          <cell r="D15791">
            <v>20</v>
          </cell>
          <cell r="E15791">
            <v>20</v>
          </cell>
        </row>
        <row r="15792">
          <cell r="A15792" t="str">
            <v>829466218</v>
          </cell>
          <cell r="B15792" t="str">
            <v>FÜHRUNG FÜR MT   BELADUNG</v>
          </cell>
          <cell r="C15792">
            <v>0</v>
          </cell>
          <cell r="D15792">
            <v>72.8</v>
          </cell>
          <cell r="E15792">
            <v>72.8</v>
          </cell>
        </row>
        <row r="15793">
          <cell r="A15793" t="str">
            <v>829466219</v>
          </cell>
          <cell r="B15793" t="str">
            <v>ZYLINDERHALTER FÜR MT - BELADUNG</v>
          </cell>
          <cell r="C15793">
            <v>3.5</v>
          </cell>
          <cell r="D15793">
            <v>0.5974496247580553</v>
          </cell>
          <cell r="E15793">
            <v>9.0974496247580543</v>
          </cell>
        </row>
        <row r="15794">
          <cell r="A15794" t="str">
            <v>829466220</v>
          </cell>
          <cell r="B15794" t="str">
            <v>BELADESCHUH FÜR MT - BELADUNG</v>
          </cell>
          <cell r="C15794">
            <v>0</v>
          </cell>
          <cell r="D15794">
            <v>45.1</v>
          </cell>
          <cell r="E15794">
            <v>45.1</v>
          </cell>
        </row>
        <row r="15795">
          <cell r="A15795" t="str">
            <v>829466221</v>
          </cell>
          <cell r="B15795" t="str">
            <v>HALTEPLATTE ROLLENTRÄGER FÜRBT - BELADUNG</v>
          </cell>
          <cell r="C15795">
            <v>0</v>
          </cell>
          <cell r="D15795">
            <v>28</v>
          </cell>
          <cell r="E15795">
            <v>28</v>
          </cell>
        </row>
        <row r="15796">
          <cell r="A15796" t="str">
            <v>829466222</v>
          </cell>
          <cell r="B15796" t="str">
            <v>DISTANZPLATTE ROLLENTRÄGER FÜRBT - BELADUNG</v>
          </cell>
          <cell r="C15796">
            <v>0</v>
          </cell>
          <cell r="D15796">
            <v>7</v>
          </cell>
          <cell r="E15796">
            <v>7</v>
          </cell>
        </row>
        <row r="15797">
          <cell r="A15797" t="str">
            <v>829466223</v>
          </cell>
          <cell r="B15797" t="str">
            <v>HALTER FÜR LICHTTASTER FÜRBT - BELADUNG</v>
          </cell>
          <cell r="C15797">
            <v>0</v>
          </cell>
          <cell r="D15797">
            <v>27</v>
          </cell>
          <cell r="E15797">
            <v>27</v>
          </cell>
        </row>
        <row r="15798">
          <cell r="A15798" t="str">
            <v>829466224</v>
          </cell>
          <cell r="B15798" t="str">
            <v>ROLLENTRÄGER FÜR BT - BELADUNG</v>
          </cell>
          <cell r="C15798">
            <v>0</v>
          </cell>
          <cell r="D15798">
            <v>18</v>
          </cell>
          <cell r="E15798">
            <v>18</v>
          </cell>
        </row>
        <row r="15799">
          <cell r="A15799" t="str">
            <v>829466225</v>
          </cell>
          <cell r="B15799" t="str">
            <v>BEFESTIGUNGS - PLATTE FÜR  BT/MT - ENTLADUNG</v>
          </cell>
          <cell r="C15799">
            <v>0</v>
          </cell>
          <cell r="D15799">
            <v>15</v>
          </cell>
          <cell r="E15799">
            <v>15</v>
          </cell>
        </row>
        <row r="15800">
          <cell r="A15800" t="str">
            <v>829466226</v>
          </cell>
          <cell r="B15800" t="str">
            <v>TRAVERSE FÜR  BT/MT - ENTLADUNG</v>
          </cell>
          <cell r="C15800">
            <v>0</v>
          </cell>
          <cell r="D15800">
            <v>15</v>
          </cell>
          <cell r="E15800">
            <v>15</v>
          </cell>
        </row>
        <row r="15801">
          <cell r="A15801" t="str">
            <v>829466227</v>
          </cell>
          <cell r="B15801" t="str">
            <v>EINSTELL - PLATTE FÜR  BT/MT -ENTLADUNG</v>
          </cell>
          <cell r="C15801">
            <v>0</v>
          </cell>
          <cell r="D15801">
            <v>20</v>
          </cell>
          <cell r="E15801">
            <v>20</v>
          </cell>
        </row>
        <row r="15802">
          <cell r="A15802" t="str">
            <v>829466228</v>
          </cell>
          <cell r="B15802" t="str">
            <v>VERBINDUNGS - PLATTE FÜR  BT/MT - ENTLADUNG</v>
          </cell>
          <cell r="C15802">
            <v>3</v>
          </cell>
          <cell r="D15802">
            <v>2.6287783489354428</v>
          </cell>
          <cell r="E15802">
            <v>10.628778348935443</v>
          </cell>
        </row>
        <row r="15803">
          <cell r="A15803" t="str">
            <v>829466229</v>
          </cell>
          <cell r="B15803" t="str">
            <v>SCHWENKTEIL FÜR  BT/MT - ENTLADUNG</v>
          </cell>
          <cell r="C15803">
            <v>0</v>
          </cell>
          <cell r="D15803">
            <v>25</v>
          </cell>
          <cell r="E15803">
            <v>25</v>
          </cell>
        </row>
        <row r="15804">
          <cell r="A15804" t="str">
            <v>829466230</v>
          </cell>
          <cell r="B15804" t="str">
            <v>LAGER FÜR BT / MT - ENTLADUNG</v>
          </cell>
          <cell r="C15804">
            <v>0</v>
          </cell>
          <cell r="D15804">
            <v>46.3</v>
          </cell>
          <cell r="E15804">
            <v>46.3</v>
          </cell>
        </row>
        <row r="15805">
          <cell r="A15805" t="str">
            <v>829466231</v>
          </cell>
          <cell r="B15805" t="str">
            <v>ZYLINDER - AUFNAHME FÜR  BT/MT- ENTLADUNG</v>
          </cell>
          <cell r="C15805">
            <v>0</v>
          </cell>
          <cell r="D15805">
            <v>20</v>
          </cell>
          <cell r="E15805">
            <v>20</v>
          </cell>
        </row>
        <row r="15806">
          <cell r="A15806" t="str">
            <v>829466232</v>
          </cell>
          <cell r="B15806" t="str">
            <v>DISTANZ - SCHEIBE FÜR  BT/MT -ENTLADUNG</v>
          </cell>
          <cell r="C15806">
            <v>0</v>
          </cell>
          <cell r="D15806">
            <v>2</v>
          </cell>
          <cell r="E15806">
            <v>2</v>
          </cell>
        </row>
        <row r="15807">
          <cell r="A15807" t="str">
            <v>829466233</v>
          </cell>
          <cell r="B15807" t="str">
            <v>FÜHRUNGSBLECH FÜR BT / - MT -ENTLADUNG</v>
          </cell>
          <cell r="C15807">
            <v>0</v>
          </cell>
          <cell r="D15807">
            <v>20</v>
          </cell>
          <cell r="E15807">
            <v>20</v>
          </cell>
        </row>
        <row r="15808">
          <cell r="A15808" t="str">
            <v>829466234</v>
          </cell>
          <cell r="B15808" t="str">
            <v>FÜHRUNGSLEISTE FÜR BT / - MT -ENTLADUNG</v>
          </cell>
          <cell r="C15808">
            <v>0</v>
          </cell>
          <cell r="D15808">
            <v>7.05</v>
          </cell>
          <cell r="E15808">
            <v>7.05</v>
          </cell>
        </row>
        <row r="15809">
          <cell r="A15809" t="str">
            <v>829466235</v>
          </cell>
          <cell r="B15809" t="str">
            <v>ROLLENTRÄGER FÜR BT / - MT -ENTLADUNG</v>
          </cell>
          <cell r="C15809">
            <v>0</v>
          </cell>
          <cell r="D15809">
            <v>95</v>
          </cell>
          <cell r="E15809">
            <v>95</v>
          </cell>
        </row>
        <row r="15810">
          <cell r="A15810" t="str">
            <v>829466236</v>
          </cell>
          <cell r="B15810" t="str">
            <v>HALTER AN LP FÜR BT / - MT -ENTLADUNG</v>
          </cell>
          <cell r="C15810">
            <v>0</v>
          </cell>
          <cell r="D15810">
            <v>20.350000000000001</v>
          </cell>
          <cell r="E15810">
            <v>20.350000000000001</v>
          </cell>
        </row>
        <row r="15811">
          <cell r="A15811" t="str">
            <v>829466237</v>
          </cell>
          <cell r="B15811" t="str">
            <v>ROLLENTRÄGER FÜR MT - ENTLADUNG STARR</v>
          </cell>
          <cell r="C15811">
            <v>0</v>
          </cell>
          <cell r="D15811">
            <v>60</v>
          </cell>
          <cell r="E15811">
            <v>60</v>
          </cell>
        </row>
        <row r="15812">
          <cell r="A15812" t="str">
            <v>829466238</v>
          </cell>
          <cell r="B15812" t="str">
            <v>HALTEPLATTE ROLLENTRÄGER FÜRMT - ENTLADUNG STARR</v>
          </cell>
          <cell r="C15812"/>
          <cell r="D15812">
            <v>14</v>
          </cell>
          <cell r="E15812">
            <v>14</v>
          </cell>
        </row>
        <row r="15813">
          <cell r="A15813" t="str">
            <v>829512201</v>
          </cell>
          <cell r="B15813" t="str">
            <v>AS-ELEMENT LINKS - S_PN MONOSTABIL - BG</v>
          </cell>
          <cell r="C15813">
            <v>8.4</v>
          </cell>
          <cell r="D15813">
            <v>97.721699999999998</v>
          </cell>
          <cell r="E15813">
            <v>115.6217</v>
          </cell>
        </row>
        <row r="15814">
          <cell r="A15814" t="str">
            <v>829512202</v>
          </cell>
          <cell r="B15814" t="str">
            <v>AS-ELEMENT RECHTS KPL.- S_PN MONOSTABIL</v>
          </cell>
          <cell r="C15814">
            <v>8.4</v>
          </cell>
          <cell r="D15814">
            <v>84.19</v>
          </cell>
          <cell r="E15814">
            <v>102.09</v>
          </cell>
        </row>
        <row r="15815">
          <cell r="A15815" t="str">
            <v>829512213</v>
          </cell>
          <cell r="B15815" t="str">
            <v>ES-ELEMENT RECHTS 30° M. LP 2.0 LINKS KPL.</v>
          </cell>
          <cell r="C15815"/>
          <cell r="D15815"/>
          <cell r="E15815"/>
        </row>
        <row r="15816">
          <cell r="A15816" t="str">
            <v>829512214</v>
          </cell>
          <cell r="B15816" t="str">
            <v>ES-ELEMENT LINKS 30° M. LP 2.0 RECHTS KPL.</v>
          </cell>
          <cell r="C15816"/>
          <cell r="D15816"/>
          <cell r="E15816"/>
        </row>
        <row r="15817">
          <cell r="A15817" t="str">
            <v>829514001</v>
          </cell>
          <cell r="B15817" t="str">
            <v>LP 2.0 - L=1M KPL. MIT HARTCOAT-EINSATZ</v>
          </cell>
          <cell r="C15817">
            <v>8.0499999999999989</v>
          </cell>
          <cell r="D15817">
            <v>52.8628</v>
          </cell>
          <cell r="E15817">
            <v>71.329466666666661</v>
          </cell>
        </row>
        <row r="15818">
          <cell r="A15818" t="str">
            <v>829514002</v>
          </cell>
          <cell r="B15818" t="str">
            <v>LP 2.0 ENDSTÜCK RE KPL. MIT HARTCOAT-EINSATZ</v>
          </cell>
          <cell r="C15818">
            <v>7</v>
          </cell>
          <cell r="D15818">
            <v>146.29</v>
          </cell>
          <cell r="E15818">
            <v>161.29</v>
          </cell>
        </row>
        <row r="15819">
          <cell r="A15819" t="str">
            <v>829514003</v>
          </cell>
          <cell r="B15819" t="str">
            <v>LP 2.0 ENDSTÜCK LI KPL. MIT HARTCOAT-EINSATZ</v>
          </cell>
          <cell r="C15819">
            <v>7</v>
          </cell>
          <cell r="D15819">
            <v>146.29</v>
          </cell>
          <cell r="E15819">
            <v>161.29</v>
          </cell>
        </row>
        <row r="15820">
          <cell r="A15820" t="str">
            <v>829514004</v>
          </cell>
          <cell r="B15820" t="str">
            <v>LP 2.0 SATZ KPL. F. RAMPE RE M. ZAPPLER U.</v>
          </cell>
          <cell r="C15820">
            <v>18</v>
          </cell>
          <cell r="D15820">
            <v>52.8</v>
          </cell>
          <cell r="E15820">
            <v>86.3</v>
          </cell>
        </row>
        <row r="15821">
          <cell r="A15821" t="str">
            <v>829514005</v>
          </cell>
          <cell r="B15821" t="str">
            <v>LP 2.0 SATZ KPL. F. RAMPE LI M. ZAPPLER U.</v>
          </cell>
          <cell r="C15821">
            <v>14.505000000000001</v>
          </cell>
          <cell r="D15821">
            <v>55.270400000000002</v>
          </cell>
          <cell r="E15821">
            <v>82.775400000000005</v>
          </cell>
        </row>
        <row r="15822">
          <cell r="A15822" t="str">
            <v>829514061</v>
          </cell>
          <cell r="B15822" t="str">
            <v>RAMPE RECHTS FÜR LP-PIN-STAUBEREICH KPL.</v>
          </cell>
          <cell r="C15822"/>
          <cell r="D15822">
            <v>33.090400000000002</v>
          </cell>
          <cell r="E15822">
            <v>33.090400000000002</v>
          </cell>
        </row>
        <row r="15823">
          <cell r="A15823" t="str">
            <v>829514062</v>
          </cell>
          <cell r="B15823" t="str">
            <v>RAMPE LINKS FÜR LP-PIN-STAUSTRECKE KPL.</v>
          </cell>
          <cell r="C15823"/>
          <cell r="D15823">
            <v>36.590400000000002</v>
          </cell>
          <cell r="E15823">
            <v>36.590400000000002</v>
          </cell>
        </row>
        <row r="15824">
          <cell r="A15824" t="str">
            <v>829514064</v>
          </cell>
          <cell r="B15824" t="str">
            <v>LP-HALTER 400 KPL.</v>
          </cell>
          <cell r="C15824"/>
          <cell r="D15824">
            <v>21.581600000000002</v>
          </cell>
          <cell r="E15824">
            <v>21.581600000000002</v>
          </cell>
        </row>
        <row r="15825">
          <cell r="A15825" t="str">
            <v>829514065</v>
          </cell>
          <cell r="B15825" t="str">
            <v>LP-HALTER 800 KPL.</v>
          </cell>
          <cell r="C15825">
            <v>0</v>
          </cell>
          <cell r="D15825">
            <v>24.810400000000001</v>
          </cell>
          <cell r="E15825">
            <v>24.810400000000001</v>
          </cell>
        </row>
        <row r="15826">
          <cell r="A15826" t="str">
            <v>829514066</v>
          </cell>
          <cell r="B15826" t="str">
            <v>LP-HALTER 800 PINBAND EINS. STAUFÄHIG M.</v>
          </cell>
          <cell r="C15826">
            <v>0</v>
          </cell>
          <cell r="D15826">
            <v>26.031600000000001</v>
          </cell>
          <cell r="E15826">
            <v>26.031600000000001</v>
          </cell>
        </row>
        <row r="15827">
          <cell r="A15827" t="str">
            <v>829514068</v>
          </cell>
          <cell r="B15827" t="str">
            <v>VERBINDUNG SP-LP MITTE KPL. FÜR SCHRÄGKREISEL</v>
          </cell>
          <cell r="C15827">
            <v>0</v>
          </cell>
          <cell r="D15827">
            <v>7.9318999999999997</v>
          </cell>
          <cell r="E15827">
            <v>7.9318999999999997</v>
          </cell>
        </row>
        <row r="15828">
          <cell r="A15828" t="str">
            <v>829514069</v>
          </cell>
          <cell r="B15828" t="str">
            <v>VERBINDUNG SP-LP ENDE KPL. FÜR SCHRÄGKREISEL</v>
          </cell>
          <cell r="C15828">
            <v>0</v>
          </cell>
          <cell r="D15828">
            <v>13.0229</v>
          </cell>
          <cell r="E15828">
            <v>13.0229</v>
          </cell>
        </row>
        <row r="15829">
          <cell r="A15829" t="str">
            <v>829514070</v>
          </cell>
          <cell r="B15829" t="str">
            <v>HALTER GEGENLEISTE AN LP NACH ES, KPL.</v>
          </cell>
          <cell r="C15829">
            <v>0</v>
          </cell>
          <cell r="D15829">
            <v>4.916591629394496</v>
          </cell>
          <cell r="E15829">
            <v>4.916591629394496</v>
          </cell>
        </row>
        <row r="15830">
          <cell r="A15830" t="str">
            <v>829514071</v>
          </cell>
          <cell r="B15830" t="str">
            <v>HALTER GEGENLEISTE AN LP AM AS, KPL.</v>
          </cell>
          <cell r="C15830">
            <v>0</v>
          </cell>
          <cell r="D15830">
            <v>0.1988</v>
          </cell>
          <cell r="E15830">
            <v>0.1988</v>
          </cell>
        </row>
        <row r="15831">
          <cell r="A15831" t="str">
            <v>829514072</v>
          </cell>
          <cell r="B15831" t="str">
            <v>TB-BT ZWANGSFÜHRUNG AM GEFÄLLEPROFIL SP, KPL.</v>
          </cell>
          <cell r="C15831">
            <v>0</v>
          </cell>
          <cell r="D15831">
            <v>52.949199999999998</v>
          </cell>
          <cell r="E15831">
            <v>52.949199999999998</v>
          </cell>
        </row>
        <row r="15832">
          <cell r="A15832" t="str">
            <v>829514073</v>
          </cell>
          <cell r="B15832" t="str">
            <v>TB-BT FÜHRUNG LINKS AM AUSSCHLEUSELEMENT, KPL.</v>
          </cell>
          <cell r="C15832">
            <v>0</v>
          </cell>
          <cell r="D15832">
            <v>21.585799999999999</v>
          </cell>
          <cell r="E15832">
            <v>21.585799999999999</v>
          </cell>
        </row>
        <row r="15833">
          <cell r="A15833" t="str">
            <v>829514074</v>
          </cell>
          <cell r="B15833" t="str">
            <v>TB-BT FÜHRUNG RECHTS AM AUSSCHLEUSELEMENT, KPL.</v>
          </cell>
          <cell r="C15833">
            <v>0</v>
          </cell>
          <cell r="D15833">
            <v>17.8858</v>
          </cell>
          <cell r="E15833">
            <v>17.8858</v>
          </cell>
        </row>
        <row r="15834">
          <cell r="A15834" t="str">
            <v>829514075</v>
          </cell>
          <cell r="B15834" t="str">
            <v>ABSTAND-BAND 50M F. LP BEI EINSATZ NOPPENBAND UND</v>
          </cell>
          <cell r="C15834"/>
          <cell r="D15834">
            <v>119.45</v>
          </cell>
          <cell r="E15834">
            <v>119.45</v>
          </cell>
        </row>
        <row r="15835">
          <cell r="A15835" t="str">
            <v>829514076</v>
          </cell>
          <cell r="B15835" t="str">
            <v>LP-HALTER AN STRUKTURPROFIL - BG</v>
          </cell>
          <cell r="C15835">
            <v>0</v>
          </cell>
          <cell r="D15835">
            <v>15.0634</v>
          </cell>
          <cell r="E15835">
            <v>15.0634</v>
          </cell>
        </row>
        <row r="15836">
          <cell r="A15836" t="str">
            <v>829514077</v>
          </cell>
          <cell r="B15836" t="str">
            <v>LP-HALTER LI AN STRUKTURPROFIL KPL.</v>
          </cell>
          <cell r="C15836">
            <v>0</v>
          </cell>
          <cell r="D15836">
            <v>15.073399999999999</v>
          </cell>
          <cell r="E15836">
            <v>15.073399999999999</v>
          </cell>
        </row>
        <row r="15837">
          <cell r="A15837" t="str">
            <v>829514078</v>
          </cell>
          <cell r="B15837" t="str">
            <v>LP-HALTER RE F.PIN-STAUBEREICH AN STRUKTURPROFIL</v>
          </cell>
          <cell r="C15837">
            <v>0</v>
          </cell>
          <cell r="D15837">
            <v>16.152079080249408</v>
          </cell>
          <cell r="E15837">
            <v>16.152079080249408</v>
          </cell>
        </row>
        <row r="15838">
          <cell r="A15838" t="str">
            <v>829514079</v>
          </cell>
          <cell r="B15838" t="str">
            <v>LP-HALTER F. PIN-STAUBEREICH AN STRUKTURPROFIL</v>
          </cell>
          <cell r="C15838">
            <v>0</v>
          </cell>
          <cell r="D15838">
            <v>7.5426070912704049</v>
          </cell>
          <cell r="E15838">
            <v>7.5426070912704049</v>
          </cell>
        </row>
        <row r="15839">
          <cell r="A15839" t="str">
            <v>829514080</v>
          </cell>
          <cell r="B15839" t="str">
            <v>SCHUTZ FÜR LP 2.0/3.0 ENDSTÜCK RE - BG</v>
          </cell>
          <cell r="C15839">
            <v>0</v>
          </cell>
          <cell r="D15839">
            <v>1.9421999999999999</v>
          </cell>
          <cell r="E15839">
            <v>1.9421999999999999</v>
          </cell>
        </row>
        <row r="15840">
          <cell r="A15840" t="str">
            <v>829514081</v>
          </cell>
          <cell r="B15840" t="str">
            <v>SCHUTZ FÜR LP 2.0/3.0 ENDSTÜCK LI - BG</v>
          </cell>
          <cell r="C15840">
            <v>0</v>
          </cell>
          <cell r="D15840">
            <v>1.9421999999999999</v>
          </cell>
          <cell r="E15840">
            <v>1.9421999999999999</v>
          </cell>
        </row>
        <row r="15841">
          <cell r="A15841" t="str">
            <v>829514082</v>
          </cell>
          <cell r="B15841" t="str">
            <v xml:space="preserve">FÜHRUNGSBOGEN AS - GEFÄLLE FÜR BT, KPL. </v>
          </cell>
          <cell r="C15841">
            <v>1.05</v>
          </cell>
          <cell r="D15841">
            <v>35.45241022287658</v>
          </cell>
          <cell r="E15841">
            <v>36.502410222876584</v>
          </cell>
        </row>
        <row r="15842">
          <cell r="A15842" t="str">
            <v>829514084</v>
          </cell>
          <cell r="B15842" t="str">
            <v>NIEDERHALTER AM SEPARATOR IM GEFÄLLE PUFFER, KPL.</v>
          </cell>
          <cell r="C15842"/>
          <cell r="D15842">
            <v>18.821400000000001</v>
          </cell>
          <cell r="E15842">
            <v>18.821400000000001</v>
          </cell>
        </row>
        <row r="15843">
          <cell r="A15843" t="str">
            <v>829514085</v>
          </cell>
          <cell r="B15843" t="str">
            <v>FÜHRUNGSBOGEN AS RECHTS ETF FÜR BT, KPL.</v>
          </cell>
          <cell r="C15843">
            <v>3.5</v>
          </cell>
          <cell r="D15843">
            <v>102.44766432777138</v>
          </cell>
          <cell r="E15843">
            <v>105.94766432777138</v>
          </cell>
        </row>
        <row r="15844">
          <cell r="A15844" t="str">
            <v>829514086</v>
          </cell>
          <cell r="B15844" t="str">
            <v>FÜHRUNGSBOGEN AS LINKS ETF FÜR BT, KPL.</v>
          </cell>
          <cell r="C15844">
            <v>3.5</v>
          </cell>
          <cell r="D15844">
            <v>101.56066432777139</v>
          </cell>
          <cell r="E15844">
            <v>105.06066432777139</v>
          </cell>
        </row>
        <row r="15845">
          <cell r="A15845" t="str">
            <v>829514201</v>
          </cell>
          <cell r="B15845" t="str">
            <v>AS-ELEMENT LINKS</v>
          </cell>
          <cell r="C15845">
            <v>4.75</v>
          </cell>
          <cell r="D15845">
            <v>24.214712938393035</v>
          </cell>
          <cell r="E15845">
            <v>33.464712938393035</v>
          </cell>
        </row>
        <row r="15846">
          <cell r="A15846" t="str">
            <v>829514202</v>
          </cell>
          <cell r="B15846" t="str">
            <v>AS-ELEMENT RECHTS</v>
          </cell>
          <cell r="C15846">
            <v>4.05</v>
          </cell>
          <cell r="D15846">
            <v>12.845768728861165</v>
          </cell>
          <cell r="E15846">
            <v>19.395768728861164</v>
          </cell>
        </row>
        <row r="15847">
          <cell r="A15847" t="str">
            <v>829514203</v>
          </cell>
          <cell r="B15847" t="str">
            <v>AS-ELEMENT RECHTS 30° M. LP 2.0 LINKS</v>
          </cell>
          <cell r="C15847"/>
          <cell r="D15847"/>
          <cell r="E15847"/>
        </row>
        <row r="15848">
          <cell r="A15848" t="str">
            <v>829514204</v>
          </cell>
          <cell r="B15848" t="str">
            <v>AS-ELEMENT LINKS 30° M. LP 2.0 RECHTS</v>
          </cell>
          <cell r="C15848"/>
          <cell r="D15848"/>
          <cell r="E15848"/>
        </row>
        <row r="15849">
          <cell r="A15849" t="str">
            <v>829514221</v>
          </cell>
          <cell r="B15849" t="str">
            <v>EINGREIFSCHUTZ AS-ELEMENT KPL.</v>
          </cell>
          <cell r="C15849">
            <v>0</v>
          </cell>
          <cell r="D15849">
            <v>14.824503448275863</v>
          </cell>
          <cell r="E15849">
            <v>14.824503448275863</v>
          </cell>
        </row>
        <row r="15850">
          <cell r="A15850" t="str">
            <v>829514401</v>
          </cell>
          <cell r="B15850" t="str">
            <v>ABHÄNGUNG ETF AN DRT, KPL.</v>
          </cell>
          <cell r="C15850"/>
          <cell r="D15850">
            <v>4.5380000000000003</v>
          </cell>
          <cell r="E15850">
            <v>4.5380000000000003</v>
          </cell>
        </row>
        <row r="15851">
          <cell r="A15851" t="str">
            <v>829516001</v>
          </cell>
          <cell r="B15851" t="str">
            <v>LAUFPROFIL LP 2.0 - 87X32</v>
          </cell>
          <cell r="C15851">
            <v>0</v>
          </cell>
          <cell r="D15851">
            <v>13.1</v>
          </cell>
          <cell r="E15851">
            <v>13.1</v>
          </cell>
        </row>
        <row r="15852">
          <cell r="A15852" t="str">
            <v>829516002</v>
          </cell>
          <cell r="B15852" t="str">
            <v xml:space="preserve">LAUFPROFIL LP 2.0 - OBERTEIL </v>
          </cell>
          <cell r="C15852">
            <v>0</v>
          </cell>
          <cell r="D15852">
            <v>4.0999999999999996</v>
          </cell>
          <cell r="E15852">
            <v>4.0999999999999996</v>
          </cell>
        </row>
        <row r="15853">
          <cell r="A15853" t="str">
            <v>829516003</v>
          </cell>
          <cell r="B15853" t="str">
            <v xml:space="preserve">STAUSTRECKE SP 2.1 73X100 - ELOXIERT </v>
          </cell>
          <cell r="C15853">
            <v>0</v>
          </cell>
          <cell r="D15853">
            <v>23.55</v>
          </cell>
          <cell r="E15853">
            <v>23.55</v>
          </cell>
        </row>
        <row r="15854">
          <cell r="A15854" t="str">
            <v>829516004</v>
          </cell>
          <cell r="B15854" t="str">
            <v>STAUSTRECKE SP 2.0 73X100 - ELOXIERT</v>
          </cell>
          <cell r="C15854">
            <v>0</v>
          </cell>
          <cell r="D15854">
            <v>19.809999999999999</v>
          </cell>
          <cell r="E15854">
            <v>19.809999999999999</v>
          </cell>
        </row>
        <row r="15855">
          <cell r="A15855" t="str">
            <v>829516005</v>
          </cell>
          <cell r="B15855" t="str">
            <v>STAUSTRECKE SP 2.0 73X100 - PRESSBLANK</v>
          </cell>
          <cell r="C15855">
            <v>0</v>
          </cell>
          <cell r="D15855">
            <v>11.86</v>
          </cell>
          <cell r="E15855">
            <v>11.86</v>
          </cell>
        </row>
        <row r="15856">
          <cell r="A15856" t="str">
            <v>829516010</v>
          </cell>
          <cell r="B15856" t="str">
            <v>LP 2.0 - L=1M - BEARBEITET FÜR HARTCOAT-EINSATZ</v>
          </cell>
          <cell r="C15856">
            <v>5</v>
          </cell>
          <cell r="D15856">
            <v>11.4938</v>
          </cell>
          <cell r="E15856">
            <v>21.910466666666665</v>
          </cell>
        </row>
        <row r="15857">
          <cell r="A15857" t="str">
            <v>829516011</v>
          </cell>
          <cell r="B15857" t="str">
            <v>LP 2.0 ENDSTÜCK RE (AN DACHSCHEIBENRAD)</v>
          </cell>
          <cell r="C15857">
            <v>7.8333333333333321</v>
          </cell>
          <cell r="D15857">
            <v>5.69</v>
          </cell>
          <cell r="E15857">
            <v>18.939999999999998</v>
          </cell>
        </row>
        <row r="15858">
          <cell r="A15858" t="str">
            <v>829516012</v>
          </cell>
          <cell r="B15858" t="str">
            <v>LP 2.0 ENDSTÜCK LI (AN DACHSCHEIBENRAD)</v>
          </cell>
          <cell r="C15858">
            <v>7.8333333333333321</v>
          </cell>
          <cell r="D15858">
            <v>5.69</v>
          </cell>
          <cell r="E15858">
            <v>18.939999999999998</v>
          </cell>
        </row>
        <row r="15859">
          <cell r="A15859" t="str">
            <v>829516013</v>
          </cell>
          <cell r="B15859" t="str">
            <v>LP 2.0 ENDSTÜCK RE FÜR HARTCOAT-EINSATZ</v>
          </cell>
          <cell r="C15859">
            <v>1.5</v>
          </cell>
          <cell r="D15859">
            <v>39.89</v>
          </cell>
          <cell r="E15859">
            <v>43.89</v>
          </cell>
        </row>
        <row r="15860">
          <cell r="A15860" t="str">
            <v>829516014</v>
          </cell>
          <cell r="B15860" t="str">
            <v>LP 2.0 ENDSTÜCK LI  FÜR HARTCOAT-EINSATZ</v>
          </cell>
          <cell r="C15860">
            <v>1.5</v>
          </cell>
          <cell r="D15860">
            <v>39.89</v>
          </cell>
          <cell r="E15860">
            <v>43.89</v>
          </cell>
        </row>
        <row r="15861">
          <cell r="A15861" t="str">
            <v>829516016</v>
          </cell>
          <cell r="B15861" t="str">
            <v xml:space="preserve">LP 2.0 HARTCOAT-EINSATZ L=0,5M         </v>
          </cell>
          <cell r="C15861">
            <v>5</v>
          </cell>
          <cell r="D15861">
            <v>42.05</v>
          </cell>
          <cell r="E15861">
            <v>52.55</v>
          </cell>
        </row>
        <row r="15862">
          <cell r="A15862" t="str">
            <v>829516017</v>
          </cell>
          <cell r="B15862" t="str">
            <v>HARTCOAT-EINSATZ FÜR LP 2.0 ENDSTÜCK RE</v>
          </cell>
          <cell r="C15862">
            <v>5</v>
          </cell>
          <cell r="D15862">
            <v>106.3</v>
          </cell>
          <cell r="E15862">
            <v>116.8</v>
          </cell>
        </row>
        <row r="15863">
          <cell r="A15863" t="str">
            <v>829516018</v>
          </cell>
          <cell r="B15863" t="str">
            <v>HARTCOAT-EINSATZ FÜR LP 2.0 ENDSTÜCK LI</v>
          </cell>
          <cell r="C15863">
            <v>5</v>
          </cell>
          <cell r="D15863">
            <v>106.3</v>
          </cell>
          <cell r="E15863">
            <v>116.8</v>
          </cell>
        </row>
        <row r="15864">
          <cell r="A15864" t="str">
            <v>829516019</v>
          </cell>
          <cell r="B15864" t="str">
            <v>LP 2.0 MIT BEARBEITUNG FÜR AS-ELEMENT L=1M</v>
          </cell>
          <cell r="C15864">
            <v>3.25</v>
          </cell>
          <cell r="D15864">
            <v>16.465599999999998</v>
          </cell>
          <cell r="E15864">
            <v>25.132266666666666</v>
          </cell>
        </row>
        <row r="15865">
          <cell r="A15865" t="str">
            <v>829516020</v>
          </cell>
          <cell r="B15865" t="str">
            <v>LP 2.0 MIT BEARBEITUNG FÜR AS-ELEMENT L=5M</v>
          </cell>
          <cell r="C15865">
            <v>0</v>
          </cell>
          <cell r="D15865">
            <v>0</v>
          </cell>
          <cell r="E15865">
            <v>0</v>
          </cell>
        </row>
        <row r="15866">
          <cell r="A15866" t="str">
            <v>829516021</v>
          </cell>
          <cell r="B15866" t="str">
            <v>LP 2.0 ENDSTÜCK RE</v>
          </cell>
          <cell r="C15866">
            <v>1.5</v>
          </cell>
          <cell r="D15866">
            <v>31.55</v>
          </cell>
          <cell r="E15866">
            <v>35.549999999999997</v>
          </cell>
        </row>
        <row r="15867">
          <cell r="A15867" t="str">
            <v>829516022</v>
          </cell>
          <cell r="B15867" t="str">
            <v>LP 2.0 ENDSTÜCK LI</v>
          </cell>
          <cell r="C15867">
            <v>1.5</v>
          </cell>
          <cell r="D15867">
            <v>31.55</v>
          </cell>
          <cell r="E15867">
            <v>35.549999999999997</v>
          </cell>
        </row>
        <row r="15868">
          <cell r="A15868" t="str">
            <v>829516023</v>
          </cell>
          <cell r="B15868" t="str">
            <v>LP 2.0 FÜR R800-G WEICHEN-BEARBEITUNG L=5M</v>
          </cell>
          <cell r="C15868">
            <v>4.416666666666667</v>
          </cell>
          <cell r="D15868">
            <v>56.9</v>
          </cell>
          <cell r="E15868">
            <v>66.733333333333334</v>
          </cell>
        </row>
        <row r="15869">
          <cell r="A15869" t="str">
            <v>829516024</v>
          </cell>
          <cell r="B15869" t="str">
            <v>LP 2.0 FÜR R400-G WEICHEN-BEARBEITUNG L=5M</v>
          </cell>
          <cell r="C15869">
            <v>4.4166999999999996</v>
          </cell>
          <cell r="D15869">
            <v>48.824100000000001</v>
          </cell>
          <cell r="E15869">
            <v>53.2408</v>
          </cell>
        </row>
        <row r="15870">
          <cell r="A15870" t="str">
            <v>829516025</v>
          </cell>
          <cell r="B15870" t="str">
            <v>LP 2.0 ENDSTÜCK RE 800 MIT WEICHEN-BEARBEITUNG</v>
          </cell>
          <cell r="C15870">
            <v>6.5</v>
          </cell>
          <cell r="D15870">
            <v>5.69</v>
          </cell>
          <cell r="E15870">
            <v>17.190000000000001</v>
          </cell>
        </row>
        <row r="15871">
          <cell r="A15871" t="str">
            <v>829516026</v>
          </cell>
          <cell r="B15871" t="str">
            <v>LP 2.0 ENDSTÜCK LI 800 MIT WEICHEN-BEARBEITUNG</v>
          </cell>
          <cell r="C15871">
            <v>2.5</v>
          </cell>
          <cell r="D15871">
            <v>68.33</v>
          </cell>
          <cell r="E15871">
            <v>73.33</v>
          </cell>
        </row>
        <row r="15872">
          <cell r="A15872" t="str">
            <v>829516027</v>
          </cell>
          <cell r="B15872" t="str">
            <v>LP 2.0 M. BEARB. F. RAMPE RE M. ZAPPLER U.</v>
          </cell>
          <cell r="C15872">
            <v>10</v>
          </cell>
          <cell r="D15872">
            <v>11.38</v>
          </cell>
          <cell r="E15872">
            <v>29.296666666666667</v>
          </cell>
        </row>
        <row r="15873">
          <cell r="A15873" t="str">
            <v>829516028</v>
          </cell>
          <cell r="B15873" t="str">
            <v>LP 2.0 M. BEARB. F. RAMPE LI M. ZAPPLER U.</v>
          </cell>
          <cell r="C15873">
            <v>9</v>
          </cell>
          <cell r="D15873">
            <v>13.1</v>
          </cell>
          <cell r="E15873">
            <v>29.6</v>
          </cell>
        </row>
        <row r="15874">
          <cell r="A15874" t="str">
            <v>829516029</v>
          </cell>
          <cell r="B15874" t="str">
            <v>LP 2.0 FÜR R800-G WEICHEN-BEARBEITUNG L=1M</v>
          </cell>
          <cell r="C15874">
            <v>1.5</v>
          </cell>
          <cell r="D15874">
            <v>53.1</v>
          </cell>
          <cell r="E15874">
            <v>57.099999999999994</v>
          </cell>
        </row>
        <row r="15875">
          <cell r="A15875" t="str">
            <v>829516030</v>
          </cell>
          <cell r="B15875" t="str">
            <v>LP 2.0 ENDSTÜCK RE MIT A630-WEICHEN-BEARBEITUNG</v>
          </cell>
          <cell r="C15875">
            <v>6.416666666666667</v>
          </cell>
          <cell r="D15875">
            <v>14.225</v>
          </cell>
          <cell r="E15875">
            <v>26.058333333333334</v>
          </cell>
        </row>
        <row r="15876">
          <cell r="A15876" t="str">
            <v>829516031</v>
          </cell>
          <cell r="B15876" t="str">
            <v>LP 2.0 ENDSTÜCK LI MIT A630-WEICHEN-BEARBEITUNG</v>
          </cell>
          <cell r="C15876">
            <v>6.416666666666667</v>
          </cell>
          <cell r="D15876">
            <v>14.225</v>
          </cell>
          <cell r="E15876">
            <v>26.058333333333334</v>
          </cell>
        </row>
        <row r="15877">
          <cell r="A15877" t="str">
            <v>829516034</v>
          </cell>
          <cell r="B15877" t="str">
            <v>LP 2.0 FÜR PINBAND L=1M</v>
          </cell>
          <cell r="C15877">
            <v>2.25</v>
          </cell>
          <cell r="D15877">
            <v>11.38</v>
          </cell>
          <cell r="E15877">
            <v>18.63</v>
          </cell>
        </row>
        <row r="15878">
          <cell r="A15878" t="str">
            <v>829516035</v>
          </cell>
          <cell r="B15878" t="str">
            <v>LP 2.0 FÜR PINBAND L=5M</v>
          </cell>
          <cell r="C15878">
            <v>2.25</v>
          </cell>
          <cell r="D15878">
            <v>65.5</v>
          </cell>
          <cell r="E15878">
            <v>72.75</v>
          </cell>
        </row>
        <row r="15879">
          <cell r="A15879" t="str">
            <v>829516036</v>
          </cell>
          <cell r="B15879" t="str">
            <v>LP 2.0 FÜR RÜCKSEITE SCHRÄGKREISEL L=2,5M --&gt;</v>
          </cell>
          <cell r="C15879">
            <v>1</v>
          </cell>
          <cell r="D15879">
            <v>53.7</v>
          </cell>
          <cell r="E15879">
            <v>57.2</v>
          </cell>
        </row>
        <row r="15880">
          <cell r="A15880" t="str">
            <v>829516037</v>
          </cell>
          <cell r="B15880" t="str">
            <v>DNIEDERHALTERBLECH AM SEPARATOR PUFFER</v>
          </cell>
          <cell r="C15880">
            <v>0</v>
          </cell>
          <cell r="D15880">
            <v>71.5</v>
          </cell>
          <cell r="E15880">
            <v>71.5</v>
          </cell>
        </row>
        <row r="15881">
          <cell r="A15881" t="str">
            <v>829516041</v>
          </cell>
          <cell r="B15881" t="str">
            <v>STAHLBAND 30</v>
          </cell>
          <cell r="C15881">
            <v>0</v>
          </cell>
          <cell r="D15881">
            <v>0.59</v>
          </cell>
          <cell r="E15881">
            <v>10.74</v>
          </cell>
        </row>
        <row r="15882">
          <cell r="A15882" t="str">
            <v>829516042</v>
          </cell>
          <cell r="B15882" t="str">
            <v>PINBAND ABSTAND 250 mm</v>
          </cell>
          <cell r="C15882">
            <v>0</v>
          </cell>
          <cell r="D15882">
            <v>0.59</v>
          </cell>
          <cell r="E15882">
            <v>11.459923333332512</v>
          </cell>
        </row>
        <row r="15883">
          <cell r="A15883" t="str">
            <v>829516043</v>
          </cell>
          <cell r="B15883" t="str">
            <v>NOPPENBAND ABSTAND 1000 mm</v>
          </cell>
          <cell r="C15883">
            <v>0</v>
          </cell>
          <cell r="D15883">
            <v>0.64331333333251184</v>
          </cell>
          <cell r="E15883">
            <v>37.509963333332507</v>
          </cell>
        </row>
        <row r="15884">
          <cell r="A15884" t="str">
            <v>829516044</v>
          </cell>
          <cell r="B15884" t="str">
            <v>NOPPENBAND ABSTAND 50 mm</v>
          </cell>
          <cell r="C15884">
            <v>0</v>
          </cell>
          <cell r="D15884">
            <v>0.64331333333251184</v>
          </cell>
          <cell r="E15884">
            <v>11.359863333332511</v>
          </cell>
        </row>
        <row r="15885">
          <cell r="A15885" t="str">
            <v>829516045</v>
          </cell>
          <cell r="B15885" t="str">
            <v>PINBAND ABSTAND 225 mm</v>
          </cell>
          <cell r="C15885">
            <v>0</v>
          </cell>
          <cell r="D15885">
            <v>0.70576333333251173</v>
          </cell>
          <cell r="E15885">
            <v>11.492318333332511</v>
          </cell>
        </row>
        <row r="15886">
          <cell r="A15886" t="str">
            <v>829516046</v>
          </cell>
          <cell r="B15886" t="str">
            <v xml:space="preserve">PINBAND ABSTAND 250 mm / RANDABSTAND 8,5 mm / </v>
          </cell>
          <cell r="C15886">
            <v>0</v>
          </cell>
          <cell r="D15886">
            <v>0.69327333333251184</v>
          </cell>
          <cell r="E15886">
            <v>11.459923333332512</v>
          </cell>
        </row>
        <row r="15887">
          <cell r="A15887" t="str">
            <v>829516047</v>
          </cell>
          <cell r="B15887" t="str">
            <v>NOPPENBAND NOPPENABSTAND 250 mm</v>
          </cell>
          <cell r="C15887">
            <v>0</v>
          </cell>
          <cell r="D15887">
            <v>0.59</v>
          </cell>
          <cell r="E15887">
            <v>11.409963333332511</v>
          </cell>
        </row>
        <row r="15888">
          <cell r="A15888" t="str">
            <v>829516048</v>
          </cell>
          <cell r="B15888" t="str">
            <v>PIN-/NOPPENBAND Apin=250MM / Anop=2500MM</v>
          </cell>
          <cell r="C15888">
            <v>0</v>
          </cell>
          <cell r="D15888">
            <v>0.69327333333251184</v>
          </cell>
          <cell r="E15888">
            <v>11.660128333332512</v>
          </cell>
        </row>
        <row r="15889">
          <cell r="A15889" t="str">
            <v>829516049</v>
          </cell>
          <cell r="B15889" t="str">
            <v>PIN-/NOPPENBAND Apin=250MM / Anop=250MM</v>
          </cell>
          <cell r="C15889">
            <v>0</v>
          </cell>
          <cell r="D15889">
            <v>0.59</v>
          </cell>
          <cell r="E15889">
            <v>11.660023333332511</v>
          </cell>
        </row>
        <row r="15890">
          <cell r="A15890" t="str">
            <v>829516050</v>
          </cell>
          <cell r="B15890" t="str">
            <v>SP 2.0 L=300 BEARBEITET F. SEP./STOPPER</v>
          </cell>
          <cell r="C15890">
            <v>1</v>
          </cell>
          <cell r="D15890">
            <v>155.94300000000001</v>
          </cell>
          <cell r="E15890">
            <v>159.94300000000001</v>
          </cell>
        </row>
        <row r="15891">
          <cell r="A15891" t="str">
            <v>829516050H</v>
          </cell>
          <cell r="B15891" t="str">
            <v>SP 2.0 L=300 BEARBEITET F. SEP./STOPPER</v>
          </cell>
          <cell r="C15891"/>
          <cell r="D15891"/>
          <cell r="E15891"/>
        </row>
        <row r="15892">
          <cell r="A15892" t="str">
            <v>829516051</v>
          </cell>
          <cell r="B15892" t="str">
            <v>GLEITPROFIL - STAHLBANDFÜHRUNG FÜR ILS 2100</v>
          </cell>
          <cell r="C15892">
            <v>0</v>
          </cell>
          <cell r="D15892">
            <v>8.1544313805031283</v>
          </cell>
          <cell r="E15892">
            <v>8.1544313805031283</v>
          </cell>
        </row>
        <row r="15893">
          <cell r="A15893" t="str">
            <v>829516052</v>
          </cell>
          <cell r="B15893" t="str">
            <v>GLEITPROFIL - STAHLBANDSICHERUNG FÜR ILS 2100</v>
          </cell>
          <cell r="C15893">
            <v>0</v>
          </cell>
          <cell r="D15893">
            <v>29.85</v>
          </cell>
          <cell r="E15893">
            <v>29.85</v>
          </cell>
        </row>
        <row r="15894">
          <cell r="A15894" t="str">
            <v>829516053</v>
          </cell>
          <cell r="B15894" t="str">
            <v>GLEITPROFIL - STAHLBANDSICHERUNG L=25MM</v>
          </cell>
          <cell r="C15894">
            <v>0.25</v>
          </cell>
          <cell r="D15894">
            <v>0.86565000000000003</v>
          </cell>
          <cell r="E15894">
            <v>3.61565</v>
          </cell>
        </row>
        <row r="15895">
          <cell r="A15895" t="str">
            <v>829516054</v>
          </cell>
          <cell r="B15895" t="str">
            <v>GLEITPROFIL - STAHLBANDFÜHRUNG (WENIG</v>
          </cell>
          <cell r="C15895">
            <v>0</v>
          </cell>
          <cell r="D15895">
            <v>28.759227220299884</v>
          </cell>
          <cell r="E15895">
            <v>28.759227220299884</v>
          </cell>
        </row>
        <row r="15896">
          <cell r="A15896" t="str">
            <v>829516055</v>
          </cell>
          <cell r="B15896" t="str">
            <v xml:space="preserve">SP 2.0 L=550 BEARBEITET F. SEP./STOPPER </v>
          </cell>
          <cell r="C15896">
            <v>15.583333333333334</v>
          </cell>
          <cell r="D15896">
            <v>7.6174999999999997</v>
          </cell>
          <cell r="E15896">
            <v>28.6175</v>
          </cell>
        </row>
        <row r="15897">
          <cell r="A15897" t="str">
            <v>829516056</v>
          </cell>
          <cell r="B15897" t="str">
            <v>SP 2.0 L=750 BEARBEITET F. SEP./STOPPER</v>
          </cell>
          <cell r="C15897">
            <v>15.583333333333334</v>
          </cell>
          <cell r="D15897">
            <v>10.387499999999999</v>
          </cell>
          <cell r="E15897">
            <v>31.387499999999999</v>
          </cell>
        </row>
        <row r="15898">
          <cell r="A15898" t="str">
            <v>829516061</v>
          </cell>
          <cell r="B15898" t="str">
            <v>RAMPE RECHTS FÜR LP-PIN-STAUBEREICH</v>
          </cell>
          <cell r="C15898">
            <v>0</v>
          </cell>
          <cell r="D15898">
            <v>25.677073170731706</v>
          </cell>
          <cell r="E15898">
            <v>25.677073170731706</v>
          </cell>
        </row>
        <row r="15899">
          <cell r="A15899" t="str">
            <v>829516062</v>
          </cell>
          <cell r="B15899" t="str">
            <v>RAMPE LINKS FÜR LP-PIN-STAUBEREICH</v>
          </cell>
          <cell r="C15899">
            <v>0</v>
          </cell>
          <cell r="D15899">
            <v>26.236923076923077</v>
          </cell>
          <cell r="E15899">
            <v>26.236923076923077</v>
          </cell>
        </row>
        <row r="15900">
          <cell r="A15900" t="str">
            <v>829516063</v>
          </cell>
          <cell r="B15900" t="str">
            <v>VERBINDUNG RAMPE</v>
          </cell>
          <cell r="C15900">
            <v>0</v>
          </cell>
          <cell r="D15900">
            <v>6.85</v>
          </cell>
          <cell r="E15900">
            <v>6.85</v>
          </cell>
        </row>
        <row r="15901">
          <cell r="A15901" t="str">
            <v>829516064</v>
          </cell>
          <cell r="B15901" t="str">
            <v>LP-HALTER 400</v>
          </cell>
          <cell r="C15901"/>
          <cell r="D15901">
            <v>13.45</v>
          </cell>
          <cell r="E15901">
            <v>13.45</v>
          </cell>
        </row>
        <row r="15902">
          <cell r="A15902" t="str">
            <v>829516065</v>
          </cell>
          <cell r="B15902" t="str">
            <v>LP-HALTER 800</v>
          </cell>
          <cell r="C15902">
            <v>0</v>
          </cell>
          <cell r="D15902">
            <v>13.55</v>
          </cell>
          <cell r="E15902">
            <v>13.55</v>
          </cell>
        </row>
        <row r="15903">
          <cell r="A15903" t="str">
            <v>829516066</v>
          </cell>
          <cell r="B15903" t="str">
            <v>LP-HALTER 800 PINBAND EINSEITIG STAUFÄHIG</v>
          </cell>
          <cell r="C15903">
            <v>0</v>
          </cell>
          <cell r="D15903">
            <v>14.8</v>
          </cell>
          <cell r="E15903">
            <v>14.8</v>
          </cell>
        </row>
        <row r="15904">
          <cell r="A15904" t="str">
            <v>829516067</v>
          </cell>
          <cell r="B15904" t="str">
            <v>KLEMMTEIL FÜR LP-HALTER</v>
          </cell>
          <cell r="C15904">
            <v>0</v>
          </cell>
          <cell r="D15904">
            <v>3.95</v>
          </cell>
          <cell r="E15904">
            <v>3.95</v>
          </cell>
        </row>
        <row r="15905">
          <cell r="A15905" t="str">
            <v>829516068</v>
          </cell>
          <cell r="B15905" t="str">
            <v>VERBINDER SP-LP MITTE FÜR SCHRÄGKREISEL</v>
          </cell>
          <cell r="C15905">
            <v>0</v>
          </cell>
          <cell r="D15905">
            <v>5.7</v>
          </cell>
          <cell r="E15905">
            <v>5.7</v>
          </cell>
        </row>
        <row r="15906">
          <cell r="A15906" t="str">
            <v>829516069</v>
          </cell>
          <cell r="B15906" t="str">
            <v>VERBINDER SP-LP ENDE FÜR SCHRÄGKREISEL</v>
          </cell>
          <cell r="C15906">
            <v>0</v>
          </cell>
          <cell r="D15906">
            <v>18</v>
          </cell>
          <cell r="E15906">
            <v>18</v>
          </cell>
        </row>
        <row r="15907">
          <cell r="A15907" t="str">
            <v>829516070</v>
          </cell>
          <cell r="B15907" t="str">
            <v>HALTER GEGENLEISTE AN LP NACH ES</v>
          </cell>
          <cell r="C15907">
            <v>0</v>
          </cell>
          <cell r="D15907">
            <v>15.9</v>
          </cell>
          <cell r="E15907">
            <v>15.9</v>
          </cell>
        </row>
        <row r="15908">
          <cell r="A15908" t="str">
            <v>829516071</v>
          </cell>
          <cell r="B15908" t="str">
            <v>HALTER LINKS GESCHWEIßT F. TB-BT FÜHRUNG  AM AS</v>
          </cell>
          <cell r="C15908">
            <v>0</v>
          </cell>
          <cell r="D15908">
            <v>6.7</v>
          </cell>
          <cell r="E15908">
            <v>6.7</v>
          </cell>
        </row>
        <row r="15909">
          <cell r="A15909" t="str">
            <v>829516072</v>
          </cell>
          <cell r="B15909" t="str">
            <v>TB-BT ZWANGSFÜHRUNG AM GEFÄLLEPROFIL SP</v>
          </cell>
          <cell r="C15909">
            <v>0</v>
          </cell>
          <cell r="D15909">
            <v>23.8</v>
          </cell>
          <cell r="E15909">
            <v>23.8</v>
          </cell>
        </row>
        <row r="15910">
          <cell r="A15910" t="str">
            <v>829516073</v>
          </cell>
          <cell r="B15910" t="str">
            <v>TB-BT FÜHRUNGSBOGEN FÜR AUSSCHLEUSELEMENT AS</v>
          </cell>
          <cell r="C15910">
            <v>0</v>
          </cell>
          <cell r="D15910">
            <v>14.7</v>
          </cell>
          <cell r="E15910">
            <v>14.7</v>
          </cell>
        </row>
        <row r="15911">
          <cell r="A15911" t="str">
            <v>829516074</v>
          </cell>
          <cell r="B15911" t="str">
            <v>HALTER RECHTS GESCHWEIßT F. TB-BT FÜHRUNG  AM AS</v>
          </cell>
          <cell r="C15911">
            <v>0</v>
          </cell>
          <cell r="D15911">
            <v>6.7</v>
          </cell>
          <cell r="E15911">
            <v>6.7</v>
          </cell>
        </row>
        <row r="15912">
          <cell r="A15912" t="str">
            <v>829516075</v>
          </cell>
          <cell r="B15912" t="str">
            <v>FÜHRUNGSBOGEN AM AS</v>
          </cell>
          <cell r="C15912">
            <v>0</v>
          </cell>
          <cell r="D15912">
            <v>18.5</v>
          </cell>
          <cell r="E15912">
            <v>18.5</v>
          </cell>
        </row>
        <row r="15913">
          <cell r="A15913" t="str">
            <v>829516076</v>
          </cell>
          <cell r="B15913" t="str">
            <v>BEFESTIGUNG FÜR FÜHRUNGSBOGEN RE. / LI.</v>
          </cell>
          <cell r="C15913">
            <v>0</v>
          </cell>
          <cell r="D15913">
            <v>39.799999999999997</v>
          </cell>
          <cell r="E15913">
            <v>39.799999999999997</v>
          </cell>
        </row>
        <row r="15914">
          <cell r="A15914" t="str">
            <v>829516077</v>
          </cell>
          <cell r="B15914" t="str">
            <v xml:space="preserve">HALTER FÜR FÜHRUNGSBOGEN AS-ETF AM ETF </v>
          </cell>
          <cell r="C15914">
            <v>0</v>
          </cell>
          <cell r="D15914">
            <v>55.6</v>
          </cell>
          <cell r="E15914">
            <v>55.6</v>
          </cell>
        </row>
        <row r="15915">
          <cell r="A15915" t="str">
            <v>829516077_</v>
          </cell>
          <cell r="B15915" t="str">
            <v xml:space="preserve">HALTER FÜR FÜHRUNGSBOGEN AS-ETF </v>
          </cell>
          <cell r="C15915"/>
          <cell r="D15915"/>
          <cell r="E15915"/>
        </row>
        <row r="15916">
          <cell r="A15916" t="str">
            <v>829516078</v>
          </cell>
          <cell r="B15916" t="str">
            <v>HALTER FÜR FÜHRUNGSBOGEN AS-ETF AM ETF</v>
          </cell>
          <cell r="C15916">
            <v>0</v>
          </cell>
          <cell r="D15916">
            <v>55.6</v>
          </cell>
          <cell r="E15916">
            <v>55.6</v>
          </cell>
        </row>
        <row r="15917">
          <cell r="A15917" t="str">
            <v>829516079</v>
          </cell>
          <cell r="B15917" t="str">
            <v>HALTER FÜR FÜHRUNGSBOGEN AS-ETF AM LP</v>
          </cell>
          <cell r="C15917">
            <v>0</v>
          </cell>
          <cell r="D15917">
            <v>7.2</v>
          </cell>
          <cell r="E15917">
            <v>7.2</v>
          </cell>
        </row>
        <row r="15918">
          <cell r="A15918" t="str">
            <v>829516100</v>
          </cell>
          <cell r="B15918" t="str">
            <v>BEARBEITUNG LP 2.0 FÜR AS</v>
          </cell>
          <cell r="C15918"/>
          <cell r="D15918"/>
          <cell r="E15918"/>
        </row>
        <row r="15919">
          <cell r="A15919" t="str">
            <v>829516102</v>
          </cell>
          <cell r="B15919" t="str">
            <v>ES-LP 2.0-ANSCHLUSS LINKS F. ES 30°</v>
          </cell>
          <cell r="C15919"/>
          <cell r="D15919"/>
          <cell r="E15919"/>
        </row>
        <row r="15920">
          <cell r="A15920" t="str">
            <v>829516103</v>
          </cell>
          <cell r="B15920" t="str">
            <v>ES-LP 2.0-ANSCHLUSS RECHTS F. ES 30°</v>
          </cell>
          <cell r="C15920"/>
          <cell r="D15920"/>
          <cell r="E15920"/>
        </row>
        <row r="15921">
          <cell r="A15921" t="str">
            <v>829516104</v>
          </cell>
          <cell r="B15921" t="str">
            <v>AS-LP 2.0-ANSCHLUSS LINKS F.AS 30°</v>
          </cell>
          <cell r="C15921"/>
          <cell r="D15921"/>
          <cell r="E15921"/>
        </row>
        <row r="15922">
          <cell r="A15922" t="str">
            <v>829516105</v>
          </cell>
          <cell r="B15922" t="str">
            <v>AS-LP 2.0-ANSCHLUSS RECHTS F. AS 30°</v>
          </cell>
          <cell r="C15922"/>
          <cell r="D15922"/>
          <cell r="E15922"/>
        </row>
        <row r="15923">
          <cell r="A15923" t="str">
            <v>829516141</v>
          </cell>
          <cell r="B15923" t="str">
            <v>NOPPENBAND NOPPENABSTAND 150</v>
          </cell>
          <cell r="C15923">
            <v>2.78</v>
          </cell>
          <cell r="D15923">
            <v>0.65100000000000002</v>
          </cell>
          <cell r="E15923">
            <v>3.431</v>
          </cell>
        </row>
        <row r="15924">
          <cell r="A15924" t="str">
            <v>829516201</v>
          </cell>
          <cell r="B15924" t="str">
            <v>EINFAHRSCHUH IN SP 2.0</v>
          </cell>
          <cell r="C15924">
            <v>0</v>
          </cell>
          <cell r="D15924">
            <v>3</v>
          </cell>
          <cell r="E15924">
            <v>3</v>
          </cell>
        </row>
        <row r="15925">
          <cell r="A15925" t="str">
            <v>829516202</v>
          </cell>
          <cell r="B15925" t="str">
            <v>ZYL.SCHR.INBUS M8X55 BEARBEITET</v>
          </cell>
          <cell r="C15925">
            <v>1</v>
          </cell>
          <cell r="D15925">
            <v>0.127</v>
          </cell>
          <cell r="E15925">
            <v>3.6269999999999998</v>
          </cell>
        </row>
        <row r="15926">
          <cell r="A15926" t="str">
            <v>829516221</v>
          </cell>
          <cell r="B15926" t="str">
            <v>SCHUTZABDECKUNG 1 AM AS-ELEMENT</v>
          </cell>
          <cell r="C15926">
            <v>0</v>
          </cell>
          <cell r="D15926">
            <v>6.85</v>
          </cell>
          <cell r="E15926">
            <v>6.85</v>
          </cell>
        </row>
        <row r="15927">
          <cell r="A15927" t="str">
            <v>829516222</v>
          </cell>
          <cell r="B15927" t="str">
            <v>SCHUTZABDECKUNG 2 AM AS-ELEMENT</v>
          </cell>
          <cell r="C15927">
            <v>0</v>
          </cell>
          <cell r="D15927">
            <v>5.0999999999999996</v>
          </cell>
          <cell r="E15927">
            <v>5.0999999999999996</v>
          </cell>
        </row>
        <row r="15928">
          <cell r="A15928" t="str">
            <v>829516223</v>
          </cell>
          <cell r="B15928" t="str">
            <v>SCHUTZABDECKUNG 2 AM AS-ELEMENT</v>
          </cell>
          <cell r="C15928">
            <v>0</v>
          </cell>
          <cell r="D15928">
            <v>3.45</v>
          </cell>
          <cell r="E15928">
            <v>3.45</v>
          </cell>
        </row>
        <row r="15929">
          <cell r="A15929" t="str">
            <v>829516950</v>
          </cell>
          <cell r="B15929" t="str">
            <v>SP 2.0 L=300 BEARBEITET F. SEP./STOPPER</v>
          </cell>
          <cell r="C15929">
            <v>1</v>
          </cell>
          <cell r="D15929">
            <v>199.613</v>
          </cell>
          <cell r="E15929">
            <v>203.61300000000003</v>
          </cell>
        </row>
        <row r="15930">
          <cell r="A15930" t="str">
            <v>829516955</v>
          </cell>
          <cell r="B15930" t="str">
            <v xml:space="preserve">SP 2.0 L=550 BEARBEITET F. SEP./STOPPER </v>
          </cell>
          <cell r="C15930"/>
          <cell r="D15930"/>
          <cell r="E15930"/>
        </row>
        <row r="15931">
          <cell r="A15931" t="str">
            <v>829516956</v>
          </cell>
          <cell r="B15931" t="str">
            <v>SP 2.0 L=750 BEARBEITET F. SEP./STOPPER</v>
          </cell>
          <cell r="C15931">
            <v>0</v>
          </cell>
          <cell r="D15931">
            <v>181.38750000000002</v>
          </cell>
          <cell r="E15931">
            <v>181.38750000000002</v>
          </cell>
        </row>
        <row r="15932">
          <cell r="A15932" t="str">
            <v>829522001</v>
          </cell>
          <cell r="B15932" t="str">
            <v>ANTRIEBSSTATION 800 - BG</v>
          </cell>
          <cell r="C15932">
            <v>74.25</v>
          </cell>
          <cell r="D15932">
            <v>835.64695797478021</v>
          </cell>
          <cell r="E15932">
            <v>919.89695797478021</v>
          </cell>
        </row>
        <row r="15933">
          <cell r="A15933" t="str">
            <v>829522002</v>
          </cell>
          <cell r="B15933" t="str">
            <v>ANTRIEBSSTATION 400 KPL.</v>
          </cell>
          <cell r="C15933">
            <v>65.500200000000007</v>
          </cell>
          <cell r="D15933">
            <v>987.77359999999999</v>
          </cell>
          <cell r="E15933">
            <v>1053.2737999999999</v>
          </cell>
        </row>
        <row r="15934">
          <cell r="A15934" t="str">
            <v>829522003</v>
          </cell>
          <cell r="B15934" t="str">
            <v>ANTRIEBSSTATION 800 - ZWISCHENRAD KPL.</v>
          </cell>
          <cell r="C15934">
            <v>63.75</v>
          </cell>
          <cell r="D15934">
            <v>743.69353651708002</v>
          </cell>
          <cell r="E15934">
            <v>814.94353651708002</v>
          </cell>
        </row>
        <row r="15935">
          <cell r="A15935" t="str">
            <v>829522004</v>
          </cell>
          <cell r="B15935" t="str">
            <v>ANTRIEBSRAD 800 MIT FEDER KPL.</v>
          </cell>
          <cell r="C15935"/>
          <cell r="D15935"/>
          <cell r="E15935"/>
        </row>
        <row r="15936">
          <cell r="A15936" t="str">
            <v>829522021</v>
          </cell>
          <cell r="B15936" t="str">
            <v>UMLENKSTATION 800 KPL.</v>
          </cell>
          <cell r="C15936">
            <v>79.25</v>
          </cell>
          <cell r="D15936">
            <v>854.80351688702194</v>
          </cell>
          <cell r="E15936">
            <v>944.05351688702194</v>
          </cell>
        </row>
        <row r="15937">
          <cell r="A15937" t="str">
            <v>829522022</v>
          </cell>
          <cell r="B15937" t="str">
            <v>UMLENKSTATION 400 KPL.</v>
          </cell>
          <cell r="C15937">
            <v>73.000200000000007</v>
          </cell>
          <cell r="D15937">
            <v>815.45420000000001</v>
          </cell>
          <cell r="E15937">
            <v>888.45439999999996</v>
          </cell>
        </row>
        <row r="15938">
          <cell r="A15938" t="str">
            <v>829522023</v>
          </cell>
          <cell r="B15938" t="str">
            <v>UMLENKSTATION 800 MIT INKREMENTALGEBER KPL.</v>
          </cell>
          <cell r="C15938">
            <v>86.5</v>
          </cell>
          <cell r="D15938">
            <v>1233.464416887022</v>
          </cell>
          <cell r="E15938">
            <v>1329.964416887022</v>
          </cell>
        </row>
        <row r="15939">
          <cell r="A15939" t="str">
            <v>829522024</v>
          </cell>
          <cell r="B15939" t="str">
            <v>UMLENKSTATION-c 800 MIT INKREMENTALGEBER KPL.</v>
          </cell>
          <cell r="C15939">
            <v>76.75</v>
          </cell>
          <cell r="D15939">
            <v>1528.84</v>
          </cell>
          <cell r="E15939">
            <v>1623.09</v>
          </cell>
        </row>
        <row r="15940">
          <cell r="A15940" t="str">
            <v>829522501</v>
          </cell>
          <cell r="B15940" t="str">
            <v>MODUL-WEICHE R800-R800 KPL.</v>
          </cell>
          <cell r="C15940">
            <v>30</v>
          </cell>
          <cell r="D15940">
            <v>193.05483836941426</v>
          </cell>
          <cell r="E15940">
            <v>223.05483836941426</v>
          </cell>
        </row>
        <row r="15941">
          <cell r="A15941" t="str">
            <v>829522502</v>
          </cell>
          <cell r="B15941" t="str">
            <v>MODUL-WEICHE R800-R800 KPL. MIT ZYLINDER - S_PN</v>
          </cell>
          <cell r="C15941">
            <v>12.1</v>
          </cell>
          <cell r="D15941">
            <v>102.89293610820344</v>
          </cell>
          <cell r="E15941">
            <v>114.99293610820345</v>
          </cell>
        </row>
        <row r="15942">
          <cell r="A15942" t="str">
            <v>829522503</v>
          </cell>
          <cell r="B15942" t="str">
            <v>MODUL-WEICHE R800-R800 KPL. MIT PNEUMATIK - S_PN</v>
          </cell>
          <cell r="C15942">
            <v>15.649999999999999</v>
          </cell>
          <cell r="D15942">
            <v>143.12926451355648</v>
          </cell>
          <cell r="E15942">
            <v>161.27926451355648</v>
          </cell>
        </row>
        <row r="15943">
          <cell r="A15943" t="str">
            <v>829522504</v>
          </cell>
          <cell r="B15943" t="str">
            <v>MODUL-WEICHE R800-G KPL.</v>
          </cell>
          <cell r="C15943">
            <v>34.416699999999999</v>
          </cell>
          <cell r="D15943">
            <v>194.17619999999999</v>
          </cell>
          <cell r="E15943">
            <v>228.59289999999999</v>
          </cell>
        </row>
        <row r="15944">
          <cell r="A15944" t="str">
            <v>829522506</v>
          </cell>
          <cell r="B15944" t="str">
            <v>MODUL-WEICHE R800-G LINKS KPL. MIT ZYLINDER - S_PN</v>
          </cell>
          <cell r="C15944">
            <v>12.1</v>
          </cell>
          <cell r="D15944">
            <v>118.51876592943363</v>
          </cell>
          <cell r="E15944">
            <v>130.61876592943361</v>
          </cell>
        </row>
        <row r="15945">
          <cell r="A15945" t="str">
            <v>829522507</v>
          </cell>
          <cell r="B15945" t="str">
            <v>MODUL-WEICHE R800-G LINKS KPL. MIT PNEUMATIK -</v>
          </cell>
          <cell r="C15945">
            <v>15.649999999999999</v>
          </cell>
          <cell r="D15945">
            <v>158.75509433478666</v>
          </cell>
          <cell r="E15945">
            <v>176.90509433478664</v>
          </cell>
        </row>
        <row r="15946">
          <cell r="A15946" t="str">
            <v>829522510</v>
          </cell>
          <cell r="B15946" t="str">
            <v>MODUL-WEICHE R800-G RECHTS KPL. MIT ZYLINDER -</v>
          </cell>
          <cell r="C15946">
            <v>12.1</v>
          </cell>
          <cell r="D15946">
            <v>102.34627457995266</v>
          </cell>
          <cell r="E15946">
            <v>114.44627457995264</v>
          </cell>
        </row>
        <row r="15947">
          <cell r="A15947" t="str">
            <v>829522511</v>
          </cell>
          <cell r="B15947" t="str">
            <v>MODUL-WEICHE R800-G RECHTS KPL. MIT PNEUMATIK -</v>
          </cell>
          <cell r="C15947">
            <v>18.850000000000001</v>
          </cell>
          <cell r="D15947">
            <v>144.1523</v>
          </cell>
          <cell r="E15947">
            <v>171.50229999999999</v>
          </cell>
        </row>
        <row r="15948">
          <cell r="A15948" t="str">
            <v>829524001</v>
          </cell>
          <cell r="B15948" t="str">
            <v>MODULRAHMEN 1 - R-ENDE - BG</v>
          </cell>
          <cell r="C15948">
            <v>36</v>
          </cell>
          <cell r="D15948">
            <v>459.09199999999998</v>
          </cell>
          <cell r="E15948">
            <v>505.09199999999998</v>
          </cell>
        </row>
        <row r="15949">
          <cell r="A15949" t="str">
            <v>829524002</v>
          </cell>
          <cell r="B15949" t="str">
            <v>RAHMEN 400 KPL.</v>
          </cell>
          <cell r="C15949">
            <v>30.5002</v>
          </cell>
          <cell r="D15949">
            <v>394.20870000000002</v>
          </cell>
          <cell r="E15949">
            <v>424.70890000000003</v>
          </cell>
        </row>
        <row r="15950">
          <cell r="A15950" t="str">
            <v>829524003</v>
          </cell>
          <cell r="B15950" t="str">
            <v>RAHMEN 800 F. ZWISCHENRAD KPL.</v>
          </cell>
          <cell r="C15950">
            <v>25.500000000000004</v>
          </cell>
          <cell r="D15950">
            <v>316.33144291540043</v>
          </cell>
          <cell r="E15950">
            <v>349.33144291540043</v>
          </cell>
        </row>
        <row r="15951">
          <cell r="A15951" t="str">
            <v>829524004</v>
          </cell>
          <cell r="B15951" t="str">
            <v>MODULRAHMEN 5 - R-R 90°</v>
          </cell>
          <cell r="C15951"/>
          <cell r="D15951"/>
          <cell r="E15951"/>
        </row>
        <row r="15952">
          <cell r="A15952" t="str">
            <v>829524005</v>
          </cell>
          <cell r="B15952" t="str">
            <v>MODULRAHMEN 3 - R-R 180°</v>
          </cell>
          <cell r="C15952"/>
          <cell r="D15952"/>
          <cell r="E15952"/>
        </row>
        <row r="15953">
          <cell r="A15953" t="str">
            <v>829524006</v>
          </cell>
          <cell r="B15953" t="str">
            <v>MODULRAHMEN 2 - R-G</v>
          </cell>
          <cell r="C15953"/>
          <cell r="D15953"/>
          <cell r="E15953"/>
        </row>
        <row r="15954">
          <cell r="A15954" t="str">
            <v>829524007</v>
          </cell>
          <cell r="B15954" t="str">
            <v>MODULRAHMEN 4 - R-R 180° PARALLEL</v>
          </cell>
          <cell r="C15954"/>
          <cell r="D15954"/>
          <cell r="E15954"/>
        </row>
        <row r="15955">
          <cell r="A15955" t="str">
            <v>829524008</v>
          </cell>
          <cell r="B15955" t="str">
            <v>MODULRAHMEN 6 - R-R-R Delta</v>
          </cell>
          <cell r="C15955"/>
          <cell r="D15955"/>
          <cell r="E15955"/>
        </row>
        <row r="15956">
          <cell r="A15956" t="str">
            <v>829524009</v>
          </cell>
          <cell r="B15956" t="str">
            <v>MODULRAHMEN 7 - R-R-R Line</v>
          </cell>
          <cell r="C15956"/>
          <cell r="D15956"/>
          <cell r="E15956"/>
        </row>
        <row r="15957">
          <cell r="A15957" t="str">
            <v>829524011</v>
          </cell>
          <cell r="B15957" t="str">
            <v>ANTRIEBSRAD 800 - BG</v>
          </cell>
          <cell r="C15957">
            <v>27.25</v>
          </cell>
          <cell r="D15957">
            <v>427.36209360167959</v>
          </cell>
          <cell r="E15957">
            <v>454.61209360167959</v>
          </cell>
        </row>
        <row r="15958">
          <cell r="A15958" t="str">
            <v>829524012</v>
          </cell>
          <cell r="B15958" t="str">
            <v>ANTRIEBSRAD 400 KPL.</v>
          </cell>
          <cell r="C15958">
            <v>25</v>
          </cell>
          <cell r="D15958">
            <v>310.8381</v>
          </cell>
          <cell r="E15958">
            <v>335.8381</v>
          </cell>
        </row>
        <row r="15959">
          <cell r="A15959" t="str">
            <v>829524021</v>
          </cell>
          <cell r="B15959" t="str">
            <v>UMLENKRAD 800 - BG</v>
          </cell>
          <cell r="C15959">
            <v>32.25</v>
          </cell>
          <cell r="D15959">
            <v>638.37400000000002</v>
          </cell>
          <cell r="E15959">
            <v>671.62400000000002</v>
          </cell>
        </row>
        <row r="15960">
          <cell r="A15960" t="str">
            <v>829524022</v>
          </cell>
          <cell r="B15960" t="str">
            <v>UMLENKRAD 400 KPL.</v>
          </cell>
          <cell r="C15960">
            <v>35</v>
          </cell>
          <cell r="D15960">
            <v>421.24549999999999</v>
          </cell>
          <cell r="E15960">
            <v>456.24549999999999</v>
          </cell>
        </row>
        <row r="15961">
          <cell r="A15961" t="str">
            <v>829524023</v>
          </cell>
          <cell r="B15961" t="str">
            <v>UMLENKRAD 800 MIT INKREMENTALGEBER KPL.</v>
          </cell>
          <cell r="C15961">
            <v>42.5</v>
          </cell>
          <cell r="D15961">
            <v>837.15740000000005</v>
          </cell>
          <cell r="E15961">
            <v>879.65740000000005</v>
          </cell>
        </row>
        <row r="15962">
          <cell r="A15962" t="str">
            <v>829524024</v>
          </cell>
          <cell r="B15962" t="str">
            <v>UMLENKRAD-c 800 MIT INKREMENTALGEBER KPL.</v>
          </cell>
          <cell r="C15962">
            <v>42.5</v>
          </cell>
          <cell r="D15962">
            <v>684.75739999999996</v>
          </cell>
          <cell r="E15962">
            <v>727.25739999999996</v>
          </cell>
        </row>
        <row r="15963">
          <cell r="A15963" t="str">
            <v>829524033</v>
          </cell>
          <cell r="B15963" t="str">
            <v>RAD 800 - BG</v>
          </cell>
          <cell r="C15963">
            <v>13.5</v>
          </cell>
          <cell r="D15963">
            <v>358.78910000000002</v>
          </cell>
          <cell r="E15963">
            <v>373.28910000000002</v>
          </cell>
        </row>
        <row r="15964">
          <cell r="A15964" t="str">
            <v>829524034</v>
          </cell>
          <cell r="B15964" t="str">
            <v>RAD 400 KPL.</v>
          </cell>
          <cell r="C15964">
            <v>15</v>
          </cell>
          <cell r="D15964">
            <v>208.64019999999999</v>
          </cell>
          <cell r="E15964">
            <v>223.64019999999999</v>
          </cell>
        </row>
        <row r="15965">
          <cell r="A15965" t="str">
            <v>829524035</v>
          </cell>
          <cell r="B15965" t="str">
            <v>ANTRIEBSFLANSCH 800 - BG</v>
          </cell>
          <cell r="C15965">
            <v>5.2500000000000009</v>
          </cell>
          <cell r="D15965">
            <v>183.18304938271604</v>
          </cell>
          <cell r="E15965">
            <v>188.43304938271604</v>
          </cell>
        </row>
        <row r="15966">
          <cell r="A15966" t="str">
            <v>829524036</v>
          </cell>
          <cell r="B15966" t="str">
            <v>ANTRIEBSFLANSCH 400 KPL.</v>
          </cell>
          <cell r="C15966">
            <v>5</v>
          </cell>
          <cell r="D15966">
            <v>102.1979</v>
          </cell>
          <cell r="E15966">
            <v>107.1979</v>
          </cell>
        </row>
        <row r="15967">
          <cell r="A15967" t="str">
            <v>829524037</v>
          </cell>
          <cell r="B15967" t="str">
            <v>UMLENKFLANSCH 800 - BG</v>
          </cell>
          <cell r="C15967">
            <v>12.75</v>
          </cell>
          <cell r="D15967">
            <v>279.5849</v>
          </cell>
          <cell r="E15967">
            <v>292.3349</v>
          </cell>
        </row>
        <row r="15968">
          <cell r="A15968" t="str">
            <v>829524038</v>
          </cell>
          <cell r="B15968" t="str">
            <v>UMLENKFLANSCH 400 KPL.</v>
          </cell>
          <cell r="C15968">
            <v>12.5</v>
          </cell>
          <cell r="D15968">
            <v>212.6053</v>
          </cell>
          <cell r="E15968">
            <v>225.1053</v>
          </cell>
        </row>
        <row r="15969">
          <cell r="A15969" t="str">
            <v>829524039</v>
          </cell>
          <cell r="B15969" t="str">
            <v>UMLENKFLANSCH 800 MIT INKEMENTALGEBER KPL.</v>
          </cell>
          <cell r="C15969">
            <v>20</v>
          </cell>
          <cell r="D15969">
            <v>592.71050829495778</v>
          </cell>
          <cell r="E15969">
            <v>612.71050829495778</v>
          </cell>
        </row>
        <row r="15970">
          <cell r="A15970" t="str">
            <v>829524040</v>
          </cell>
          <cell r="B15970" t="str">
            <v>UMLENKFLANSCH-b 800 MIT INKEMENTALGEBER KPL.</v>
          </cell>
          <cell r="C15970">
            <v>12.750000000000002</v>
          </cell>
          <cell r="D15970">
            <v>451.51050829495779</v>
          </cell>
          <cell r="E15970">
            <v>464.26050829495779</v>
          </cell>
        </row>
        <row r="15971">
          <cell r="A15971" t="str">
            <v>829524050</v>
          </cell>
          <cell r="B15971" t="str">
            <v>MODUL-VERBINDUNGSELEMENT - BG</v>
          </cell>
          <cell r="C15971">
            <v>1</v>
          </cell>
          <cell r="D15971">
            <v>9.9095999999999993</v>
          </cell>
          <cell r="E15971">
            <v>13.409599999999999</v>
          </cell>
        </row>
        <row r="15972">
          <cell r="A15972" t="str">
            <v>829524051</v>
          </cell>
          <cell r="B15972" t="str">
            <v>LP 2.0 ENDSTÜCK</v>
          </cell>
          <cell r="C15972">
            <v>8.8333333333333339</v>
          </cell>
          <cell r="D15972">
            <v>30.56855816049881</v>
          </cell>
          <cell r="E15972">
            <v>50.235224827165482</v>
          </cell>
        </row>
        <row r="15973">
          <cell r="A15973" t="str">
            <v>829524053</v>
          </cell>
          <cell r="B15973" t="str">
            <v>INKREMENTALGEBER DKV60-5V, KPL.</v>
          </cell>
          <cell r="C15973">
            <v>7.5</v>
          </cell>
          <cell r="D15973">
            <v>93.680099999999996</v>
          </cell>
          <cell r="E15973">
            <v>101.1801</v>
          </cell>
        </row>
        <row r="15974">
          <cell r="A15974" t="str">
            <v>829524054</v>
          </cell>
          <cell r="B15974" t="str">
            <v>MODUL-VERBINDUNGSELEMENT FÜR GEFÄLLE-KREISEL, KPL.</v>
          </cell>
          <cell r="C15974"/>
          <cell r="D15974">
            <v>9.3193999999999999</v>
          </cell>
          <cell r="E15974">
            <v>9.3193999999999999</v>
          </cell>
        </row>
        <row r="15975">
          <cell r="A15975" t="str">
            <v>829524055</v>
          </cell>
          <cell r="B15975" t="str">
            <v>EINLAUFSCHUTZ FÜR ILS-RAD KPL.</v>
          </cell>
          <cell r="C15975">
            <v>0</v>
          </cell>
          <cell r="D15975">
            <v>87.450199999999995</v>
          </cell>
          <cell r="E15975">
            <v>87.450199999999995</v>
          </cell>
        </row>
        <row r="15976">
          <cell r="A15976" t="str">
            <v>829524101</v>
          </cell>
          <cell r="B15976" t="str">
            <v>UMFAHR.BOGEN 800 RAD-ENDE - BG</v>
          </cell>
          <cell r="C15976">
            <v>3</v>
          </cell>
          <cell r="D15976">
            <v>37.785712525617285</v>
          </cell>
          <cell r="E15976">
            <v>40.785712525617285</v>
          </cell>
        </row>
        <row r="15977">
          <cell r="A15977" t="str">
            <v>829524102</v>
          </cell>
          <cell r="B15977" t="str">
            <v>UMFAHR.BOGEN 800 RE F. WEICHE R-R / R-G KPL.</v>
          </cell>
          <cell r="C15977">
            <v>3</v>
          </cell>
          <cell r="D15977">
            <v>11.222860000000001</v>
          </cell>
          <cell r="E15977">
            <v>14.222859999999999</v>
          </cell>
        </row>
        <row r="15978">
          <cell r="A15978" t="str">
            <v>829524103</v>
          </cell>
          <cell r="B15978" t="str">
            <v>UMFAHR.BOGEN 800 LI F. WEICHE R-R / R-G KPL.</v>
          </cell>
          <cell r="C15978">
            <v>3</v>
          </cell>
          <cell r="D15978">
            <v>11.222860000000001</v>
          </cell>
          <cell r="E15978">
            <v>14.222859999999999</v>
          </cell>
        </row>
        <row r="15979">
          <cell r="A15979" t="str">
            <v>829524104</v>
          </cell>
          <cell r="B15979" t="str">
            <v>UMFAHRUNGSBOGEN 800 RAD-ENDE F. 90°-ETF-ANSCHLUSS</v>
          </cell>
          <cell r="C15979">
            <v>3</v>
          </cell>
          <cell r="D15979">
            <v>15.888149502968643</v>
          </cell>
          <cell r="E15979">
            <v>18.888149502968645</v>
          </cell>
        </row>
        <row r="15980">
          <cell r="A15980" t="str">
            <v>829524105</v>
          </cell>
          <cell r="B15980" t="str">
            <v>UMFAHRUNGSBOGEN 800 LI RAD-ENDE - 138,5°</v>
          </cell>
          <cell r="C15980">
            <v>3</v>
          </cell>
          <cell r="D15980">
            <v>20.907994604847499</v>
          </cell>
          <cell r="E15980">
            <v>23.907994604847499</v>
          </cell>
        </row>
        <row r="15981">
          <cell r="A15981" t="str">
            <v>829524106</v>
          </cell>
          <cell r="B15981" t="str">
            <v>UMFAHRUNGSBOGEN 800 RE RAD-ENDE - 138,5°</v>
          </cell>
          <cell r="C15981">
            <v>3</v>
          </cell>
          <cell r="D15981">
            <v>28.471299999999999</v>
          </cell>
          <cell r="E15981">
            <v>31.471299999999999</v>
          </cell>
        </row>
        <row r="15982">
          <cell r="A15982" t="str">
            <v>829524107</v>
          </cell>
          <cell r="B15982" t="str">
            <v>UMFAHR.BOGEN 800 WEICHE-WEICHE-VERBINDUNG KPL.</v>
          </cell>
          <cell r="C15982">
            <v>3</v>
          </cell>
          <cell r="D15982">
            <v>10.219845101878855</v>
          </cell>
          <cell r="E15982">
            <v>13.219845101878857</v>
          </cell>
        </row>
        <row r="15983">
          <cell r="A15983" t="str">
            <v>829524108</v>
          </cell>
          <cell r="B15983" t="str">
            <v>UMFAHRUNGSBOGEN RE 800 - 90° NACH WEICHE-LP 7,5°,</v>
          </cell>
          <cell r="C15983">
            <v>3</v>
          </cell>
          <cell r="D15983">
            <v>44.038149502968643</v>
          </cell>
          <cell r="E15983">
            <v>47.038149502968643</v>
          </cell>
        </row>
        <row r="15984">
          <cell r="A15984" t="str">
            <v>829524109</v>
          </cell>
          <cell r="B15984" t="str">
            <v>UMFAHRUNGSBOGEN LI 800 - 90° NACH WEICHE-LP 7,5°,</v>
          </cell>
          <cell r="C15984">
            <v>2.5</v>
          </cell>
          <cell r="D15984">
            <v>44.037799999999997</v>
          </cell>
          <cell r="E15984">
            <v>46.537799999999997</v>
          </cell>
        </row>
        <row r="15985">
          <cell r="A15985" t="str">
            <v>829524110</v>
          </cell>
          <cell r="B15985" t="str">
            <v>UMFAHRUNGSBOGEN RE 800 - 90° VOR WEICHE-LP 7,5°,</v>
          </cell>
          <cell r="C15985">
            <v>3</v>
          </cell>
          <cell r="D15985">
            <v>10.638919853363179</v>
          </cell>
          <cell r="E15985">
            <v>13.638919853363179</v>
          </cell>
        </row>
        <row r="15986">
          <cell r="A15986" t="str">
            <v>829524111</v>
          </cell>
          <cell r="B15986" t="str">
            <v>UMFAHR.BOGEN 400 RAD-ENDE KPL.</v>
          </cell>
          <cell r="C15986">
            <v>2.5</v>
          </cell>
          <cell r="D15986">
            <v>28.422999999999998</v>
          </cell>
          <cell r="E15986">
            <v>30.922999999999998</v>
          </cell>
        </row>
        <row r="15987">
          <cell r="A15987" t="str">
            <v>829524112</v>
          </cell>
          <cell r="B15987" t="str">
            <v>UMFAHRUNGSBOGEN LI 800 - 90° VOR WEICHE-LP 7,5°,</v>
          </cell>
          <cell r="C15987">
            <v>2.5</v>
          </cell>
          <cell r="D15987">
            <v>10.6386</v>
          </cell>
          <cell r="E15987">
            <v>13.1386</v>
          </cell>
        </row>
        <row r="15988">
          <cell r="A15988" t="str">
            <v>829524501</v>
          </cell>
          <cell r="B15988" t="str">
            <v>MODUL-WEICHE R800-R800 - BG</v>
          </cell>
          <cell r="C15988">
            <v>5.05</v>
          </cell>
          <cell r="D15988">
            <v>44.495399999999997</v>
          </cell>
          <cell r="E15988">
            <v>49.545400000000001</v>
          </cell>
        </row>
        <row r="15989">
          <cell r="A15989" t="str">
            <v>829524505</v>
          </cell>
          <cell r="B15989" t="str">
            <v>MODUL-WEICHE R800-G LINKS - BG</v>
          </cell>
          <cell r="C15989">
            <v>5.25</v>
          </cell>
          <cell r="D15989">
            <v>88.73</v>
          </cell>
          <cell r="E15989">
            <v>98.98</v>
          </cell>
        </row>
        <row r="15990">
          <cell r="A15990" t="str">
            <v>829524506</v>
          </cell>
          <cell r="B15990" t="str">
            <v>WEICHENSCHENKEL R-G M. BUCHSERECHTS FÜR</v>
          </cell>
          <cell r="C15990"/>
          <cell r="D15990"/>
          <cell r="E15990"/>
        </row>
        <row r="15991">
          <cell r="A15991" t="str">
            <v>829524509</v>
          </cell>
          <cell r="B15991" t="str">
            <v>MODUL-WEICHE R800-G RECHTS - BG</v>
          </cell>
          <cell r="C15991">
            <v>5.2500000000000009</v>
          </cell>
          <cell r="D15991">
            <v>68.968964999999997</v>
          </cell>
          <cell r="E15991">
            <v>79.218964999999997</v>
          </cell>
        </row>
        <row r="15992">
          <cell r="A15992" t="str">
            <v>829524602</v>
          </cell>
          <cell r="B15992" t="str">
            <v>MODULWEICHE LINKS RAD 800 - LP 7,5°</v>
          </cell>
          <cell r="C15992">
            <v>5</v>
          </cell>
          <cell r="D15992">
            <v>61.417400000000001</v>
          </cell>
          <cell r="E15992">
            <v>66.417400000000001</v>
          </cell>
        </row>
        <row r="15993">
          <cell r="A15993" t="str">
            <v>829524603</v>
          </cell>
          <cell r="B15993" t="str">
            <v>MODULWEICHE RECHTS RAD 800 - LP 7,5°</v>
          </cell>
          <cell r="C15993">
            <v>5</v>
          </cell>
          <cell r="D15993">
            <v>68.193083402003353</v>
          </cell>
          <cell r="E15993">
            <v>73.193083402003353</v>
          </cell>
        </row>
        <row r="15994">
          <cell r="A15994" t="str">
            <v>829524604</v>
          </cell>
          <cell r="B15994" t="str">
            <v>ABHÄNGUNG FÜR LP 2.0  7,5° AN RAD 800 LINKS</v>
          </cell>
          <cell r="C15994">
            <v>32.583500000000001</v>
          </cell>
          <cell r="D15994">
            <v>131.6611</v>
          </cell>
          <cell r="E15994">
            <v>164.24459999999999</v>
          </cell>
        </row>
        <row r="15995">
          <cell r="A15995" t="str">
            <v>829524605</v>
          </cell>
          <cell r="B15995" t="str">
            <v>ABHÄNGUNG FÜR LP 2.0  7,5° AN RAD 800 RECHTS</v>
          </cell>
          <cell r="C15995">
            <v>33.333333333333336</v>
          </cell>
          <cell r="D15995">
            <v>136.30613400867554</v>
          </cell>
          <cell r="E15995">
            <v>195.4728006753422</v>
          </cell>
        </row>
        <row r="15996">
          <cell r="A15996" t="str">
            <v>829524606</v>
          </cell>
          <cell r="B15996" t="str">
            <v>ABHÄNGUNG 180° FÜR LP 2.0 GEFÄLLE 7,5° AN RAD 800</v>
          </cell>
          <cell r="C15996">
            <v>26.838333333333335</v>
          </cell>
          <cell r="D15996">
            <v>192.03073209432466</v>
          </cell>
          <cell r="E15996">
            <v>242.20239876099134</v>
          </cell>
        </row>
        <row r="15997">
          <cell r="A15997" t="str">
            <v>829524607</v>
          </cell>
          <cell r="B15997" t="str">
            <v>ABHÄNGUNG 180° FÜR LP 2.0 GEFÄLLE 7,5° AN RAD 800</v>
          </cell>
          <cell r="C15997">
            <v>29.171666666666663</v>
          </cell>
          <cell r="D15997">
            <v>192.03073209432466</v>
          </cell>
          <cell r="E15997">
            <v>244.53573209432469</v>
          </cell>
        </row>
        <row r="15998">
          <cell r="A15998" t="str">
            <v>829526000</v>
          </cell>
          <cell r="B15998" t="str">
            <v>STRUKTUR-PROFIL</v>
          </cell>
          <cell r="C15998">
            <v>0</v>
          </cell>
          <cell r="D15998">
            <v>33.83</v>
          </cell>
          <cell r="E15998">
            <v>33.83</v>
          </cell>
        </row>
        <row r="15999">
          <cell r="A15999" t="str">
            <v>829526001</v>
          </cell>
          <cell r="B15999" t="str">
            <v>RAHMENELEMENT L=1600MM - ILS II</v>
          </cell>
          <cell r="C15999">
            <v>1</v>
          </cell>
          <cell r="D15999">
            <v>46.4</v>
          </cell>
          <cell r="E15999">
            <v>49.9</v>
          </cell>
        </row>
        <row r="16000">
          <cell r="A16000" t="str">
            <v>829526002</v>
          </cell>
          <cell r="B16000" t="str">
            <v>RAHMENELEMENT 800 L=320MM - ILS II</v>
          </cell>
          <cell r="C16000">
            <v>1</v>
          </cell>
          <cell r="D16000">
            <v>9.2799999999999994</v>
          </cell>
          <cell r="E16000">
            <v>12.78</v>
          </cell>
        </row>
        <row r="16001">
          <cell r="A16001" t="str">
            <v>829526003</v>
          </cell>
          <cell r="B16001" t="str">
            <v>MODUL-VERBINDUNGSELEMENT 90° - ILS II</v>
          </cell>
          <cell r="C16001">
            <v>1</v>
          </cell>
          <cell r="D16001">
            <v>8.4462499999999991</v>
          </cell>
          <cell r="E16001">
            <v>11.946249999999999</v>
          </cell>
        </row>
        <row r="16002">
          <cell r="A16002" t="str">
            <v>829526005</v>
          </cell>
          <cell r="B16002" t="str">
            <v>RAHMENPLATTE 365X345X12 - ILS II</v>
          </cell>
          <cell r="C16002">
            <v>0</v>
          </cell>
          <cell r="D16002">
            <v>226.5</v>
          </cell>
          <cell r="E16002">
            <v>226.5</v>
          </cell>
        </row>
        <row r="16003">
          <cell r="A16003" t="str">
            <v>829526006</v>
          </cell>
          <cell r="B16003" t="str">
            <v>SPANNBLOCK - ILS II</v>
          </cell>
          <cell r="C16003">
            <v>0</v>
          </cell>
          <cell r="D16003">
            <v>14.6828</v>
          </cell>
          <cell r="E16003">
            <v>14.6828</v>
          </cell>
        </row>
        <row r="16004">
          <cell r="A16004" t="str">
            <v>829526007</v>
          </cell>
          <cell r="B16004" t="str">
            <v>SPANNELEMENT - ILS II</v>
          </cell>
          <cell r="C16004">
            <v>0</v>
          </cell>
          <cell r="D16004">
            <v>11.26021505376344</v>
          </cell>
          <cell r="E16004">
            <v>11.26021505376344</v>
          </cell>
        </row>
        <row r="16005">
          <cell r="A16005" t="str">
            <v>829526008</v>
          </cell>
          <cell r="B16005" t="str">
            <v>GEWINDESTANGE M16X250 - ILS II</v>
          </cell>
          <cell r="C16005">
            <v>1</v>
          </cell>
          <cell r="D16005">
            <v>1.1299999999999999</v>
          </cell>
          <cell r="E16005">
            <v>4.63</v>
          </cell>
        </row>
        <row r="16006">
          <cell r="A16006" t="str">
            <v>829526009</v>
          </cell>
          <cell r="B16006" t="str">
            <v>RADGRUNDKÖRPER 800</v>
          </cell>
          <cell r="C16006"/>
          <cell r="D16006"/>
          <cell r="E16006"/>
        </row>
        <row r="16007">
          <cell r="A16007" t="str">
            <v>829526010</v>
          </cell>
          <cell r="B16007" t="str">
            <v>RADSEGMENT 800</v>
          </cell>
          <cell r="C16007">
            <v>0</v>
          </cell>
          <cell r="D16007">
            <v>6.15</v>
          </cell>
          <cell r="E16007">
            <v>6.15</v>
          </cell>
        </row>
        <row r="16008">
          <cell r="A16008" t="str">
            <v>829526015</v>
          </cell>
          <cell r="B16008" t="str">
            <v>FLANSCH FÜR ANTRIEBSRAD 800 - ILS II</v>
          </cell>
          <cell r="C16008">
            <v>0</v>
          </cell>
          <cell r="D16008">
            <v>540</v>
          </cell>
          <cell r="E16008">
            <v>540</v>
          </cell>
        </row>
        <row r="16009">
          <cell r="A16009" t="str">
            <v>829526016</v>
          </cell>
          <cell r="B16009" t="str">
            <v>HALTER LP 800 LASCHE LINKS - ILS II</v>
          </cell>
          <cell r="C16009">
            <v>0</v>
          </cell>
          <cell r="D16009">
            <v>4.45</v>
          </cell>
          <cell r="E16009">
            <v>4.45</v>
          </cell>
        </row>
        <row r="16010">
          <cell r="A16010" t="str">
            <v>829526018</v>
          </cell>
          <cell r="B16010" t="str">
            <v>RAHMENELEMENT 400 L=200MM - ILS II</v>
          </cell>
          <cell r="C16010">
            <v>1.55</v>
          </cell>
          <cell r="D16010">
            <v>3.9460000000000002</v>
          </cell>
          <cell r="E16010">
            <v>5.4960000000000004</v>
          </cell>
        </row>
        <row r="16011">
          <cell r="A16011" t="str">
            <v>829526021</v>
          </cell>
          <cell r="B16011" t="str">
            <v>REIBBELAG 400 OBEN - ILS II</v>
          </cell>
          <cell r="C16011"/>
          <cell r="D16011">
            <v>10</v>
          </cell>
          <cell r="E16011">
            <v>10</v>
          </cell>
        </row>
        <row r="16012">
          <cell r="A16012" t="str">
            <v>829526022</v>
          </cell>
          <cell r="B16012" t="str">
            <v>REIBBELAG 400 UNTEN - ILS II</v>
          </cell>
          <cell r="C16012"/>
          <cell r="D16012">
            <v>10</v>
          </cell>
          <cell r="E16012">
            <v>10</v>
          </cell>
        </row>
        <row r="16013">
          <cell r="A16013" t="str">
            <v>829526024</v>
          </cell>
          <cell r="B16013" t="str">
            <v>RAHMENPLATTE 400 - ILS II</v>
          </cell>
          <cell r="C16013"/>
          <cell r="D16013">
            <v>184.9</v>
          </cell>
          <cell r="E16013">
            <v>184.9</v>
          </cell>
        </row>
        <row r="16014">
          <cell r="A16014" t="str">
            <v>829526025</v>
          </cell>
          <cell r="B16014" t="str">
            <v>RADGRUNDKÖRPER 400 - ILS II</v>
          </cell>
          <cell r="C16014"/>
          <cell r="D16014">
            <v>153.5</v>
          </cell>
          <cell r="E16014">
            <v>153.5</v>
          </cell>
        </row>
        <row r="16015">
          <cell r="A16015" t="str">
            <v>829526026</v>
          </cell>
          <cell r="B16015" t="str">
            <v>RADSEGMENT 400</v>
          </cell>
          <cell r="C16015"/>
          <cell r="D16015">
            <v>4.2</v>
          </cell>
          <cell r="E16015">
            <v>4.2</v>
          </cell>
        </row>
        <row r="16016">
          <cell r="A16016" t="str">
            <v>829526028</v>
          </cell>
          <cell r="B16016" t="str">
            <v>FLANSCH FÜR UMLENKRAD 400 - ILS II</v>
          </cell>
          <cell r="C16016"/>
          <cell r="D16016">
            <v>98.6</v>
          </cell>
          <cell r="E16016">
            <v>98.6</v>
          </cell>
        </row>
        <row r="16017">
          <cell r="A16017" t="str">
            <v>829526029</v>
          </cell>
          <cell r="B16017" t="str">
            <v>ACHSE FÜR UMLENKRAD 400 - ILS II</v>
          </cell>
          <cell r="C16017"/>
          <cell r="D16017">
            <v>88.9</v>
          </cell>
          <cell r="E16017">
            <v>88.9</v>
          </cell>
        </row>
        <row r="16018">
          <cell r="A16018" t="str">
            <v>829526030</v>
          </cell>
          <cell r="B16018" t="str">
            <v>FLANSCH FÜR UMLENKRAD 800 - ILS II</v>
          </cell>
          <cell r="C16018">
            <v>0</v>
          </cell>
          <cell r="D16018">
            <v>128.94999999999999</v>
          </cell>
          <cell r="E16018">
            <v>128.94999999999999</v>
          </cell>
        </row>
        <row r="16019">
          <cell r="A16019" t="str">
            <v>829526031</v>
          </cell>
          <cell r="B16019" t="str">
            <v>ACHSE FÜR UMLENKRAD 800 - ILS II</v>
          </cell>
          <cell r="C16019">
            <v>0</v>
          </cell>
          <cell r="D16019">
            <v>115.35</v>
          </cell>
          <cell r="E16019">
            <v>115.35</v>
          </cell>
        </row>
        <row r="16020">
          <cell r="A16020" t="str">
            <v>829526032</v>
          </cell>
          <cell r="B16020" t="str">
            <v>FLANSCH FÜR UMLENKRAD 400 - ILS II</v>
          </cell>
          <cell r="C16020"/>
          <cell r="D16020">
            <v>98.6</v>
          </cell>
          <cell r="E16020">
            <v>98.6</v>
          </cell>
        </row>
        <row r="16021">
          <cell r="A16021" t="str">
            <v>829526034</v>
          </cell>
          <cell r="B16021" t="str">
            <v>SCHEIBE - ILS II</v>
          </cell>
          <cell r="C16021">
            <v>0</v>
          </cell>
          <cell r="D16021">
            <v>2.98</v>
          </cell>
          <cell r="E16021">
            <v>2.98</v>
          </cell>
        </row>
        <row r="16022">
          <cell r="A16022" t="str">
            <v>829526035</v>
          </cell>
          <cell r="B16022" t="str">
            <v>RADGRUNDKÖRPER 800 - ILS II</v>
          </cell>
          <cell r="C16022">
            <v>0</v>
          </cell>
          <cell r="D16022">
            <v>198.8</v>
          </cell>
          <cell r="E16022">
            <v>198.8</v>
          </cell>
        </row>
        <row r="16023">
          <cell r="A16023" t="str">
            <v>829526036</v>
          </cell>
          <cell r="B16023" t="str">
            <v>FÜHRUNGSKLOTZ 400 - ILS II</v>
          </cell>
          <cell r="C16023">
            <v>0</v>
          </cell>
          <cell r="D16023">
            <v>16.5</v>
          </cell>
          <cell r="E16023">
            <v>16.5</v>
          </cell>
        </row>
        <row r="16024">
          <cell r="A16024" t="str">
            <v>829526037</v>
          </cell>
          <cell r="B16024" t="str">
            <v>FÜHRUNGSKLOTZ 800 - ILS II</v>
          </cell>
          <cell r="C16024">
            <v>0</v>
          </cell>
          <cell r="D16024">
            <v>15.239869359805665</v>
          </cell>
          <cell r="E16024">
            <v>15.239869359805665</v>
          </cell>
        </row>
        <row r="16025">
          <cell r="A16025" t="str">
            <v>829526038</v>
          </cell>
          <cell r="B16025" t="str">
            <v>HALTER LP 800</v>
          </cell>
          <cell r="C16025">
            <v>0</v>
          </cell>
          <cell r="D16025">
            <v>11.000644095788605</v>
          </cell>
          <cell r="E16025">
            <v>11.000644095788605</v>
          </cell>
        </row>
        <row r="16026">
          <cell r="A16026" t="str">
            <v>829526039</v>
          </cell>
          <cell r="B16026" t="str">
            <v>HALTER LP 800 MIT PIN LASCHE RECHTS - ILS II</v>
          </cell>
          <cell r="C16026">
            <v>0</v>
          </cell>
          <cell r="D16026">
            <v>19.16</v>
          </cell>
          <cell r="E16026">
            <v>19.16</v>
          </cell>
        </row>
        <row r="16027">
          <cell r="A16027" t="str">
            <v>829526040</v>
          </cell>
          <cell r="B16027" t="str">
            <v>HALTER LP 800 MIT PIN LASCHE</v>
          </cell>
          <cell r="C16027">
            <v>0</v>
          </cell>
          <cell r="D16027">
            <v>3.95</v>
          </cell>
          <cell r="E16027">
            <v>3.95</v>
          </cell>
        </row>
        <row r="16028">
          <cell r="A16028" t="str">
            <v>829526041</v>
          </cell>
          <cell r="B16028" t="str">
            <v>MESSRAD ENCODER DKV60-5V - ILS II</v>
          </cell>
          <cell r="C16028"/>
          <cell r="D16028">
            <v>0.1</v>
          </cell>
          <cell r="E16028">
            <v>0.1</v>
          </cell>
        </row>
        <row r="16029">
          <cell r="A16029" t="str">
            <v>829526042</v>
          </cell>
          <cell r="B16029" t="str">
            <v>RAHMENPLATTE F. ZWISCHENRAD 800 - ILS II</v>
          </cell>
          <cell r="C16029">
            <v>0</v>
          </cell>
          <cell r="D16029">
            <v>184.9</v>
          </cell>
          <cell r="E16029">
            <v>184.9</v>
          </cell>
        </row>
        <row r="16030">
          <cell r="A16030" t="str">
            <v>829526043</v>
          </cell>
          <cell r="B16030" t="str">
            <v>RAHMENELEMENT F. ZWISCHENRAD 800 L=1160 - ILS II</v>
          </cell>
          <cell r="C16030">
            <v>1</v>
          </cell>
          <cell r="D16030">
            <v>6.3136000000000001</v>
          </cell>
          <cell r="E16030">
            <v>9.813600000000001</v>
          </cell>
        </row>
        <row r="16031">
          <cell r="A16031" t="str">
            <v>829526045</v>
          </cell>
          <cell r="B16031" t="str">
            <v>FLANSCH FÜR INKREMENTALGEBER UMLENKRAD 800 - ILS</v>
          </cell>
          <cell r="C16031">
            <v>0</v>
          </cell>
          <cell r="D16031">
            <v>130</v>
          </cell>
          <cell r="E16031">
            <v>130</v>
          </cell>
        </row>
        <row r="16032">
          <cell r="A16032" t="str">
            <v>829526046</v>
          </cell>
          <cell r="B16032" t="str">
            <v>ACHSE FÜR INKREMENTALGEBER UMLENKRAD 800 - ILS II</v>
          </cell>
          <cell r="C16032">
            <v>0</v>
          </cell>
          <cell r="D16032">
            <v>88.9</v>
          </cell>
          <cell r="E16032">
            <v>88.9</v>
          </cell>
        </row>
        <row r="16033">
          <cell r="A16033" t="str">
            <v>829526047</v>
          </cell>
          <cell r="B16033" t="str">
            <v>WELLE-b FÜR MITNEHMERSCHEIBE INKREMENTALGEBER -</v>
          </cell>
          <cell r="C16033">
            <v>0</v>
          </cell>
          <cell r="D16033">
            <v>12</v>
          </cell>
          <cell r="E16033">
            <v>12</v>
          </cell>
        </row>
        <row r="16034">
          <cell r="A16034" t="str">
            <v>829526048</v>
          </cell>
          <cell r="B16034" t="str">
            <v>ACHSE-b FÜR INKREMENTALGEBER UMLENKRAD 800 - ILS</v>
          </cell>
          <cell r="C16034">
            <v>0</v>
          </cell>
          <cell r="D16034">
            <v>120</v>
          </cell>
          <cell r="E16034">
            <v>120</v>
          </cell>
        </row>
        <row r="16035">
          <cell r="A16035" t="str">
            <v>829526054</v>
          </cell>
          <cell r="B16035" t="str">
            <v>WINKELVERBINDER FÜR GEFÄLLE-KREISEL</v>
          </cell>
          <cell r="C16035">
            <v>0</v>
          </cell>
          <cell r="D16035">
            <v>13.35</v>
          </cell>
          <cell r="E16035">
            <v>13.35</v>
          </cell>
        </row>
        <row r="16036">
          <cell r="A16036" t="str">
            <v>829526100</v>
          </cell>
          <cell r="B16036" t="str">
            <v>UMFAHRUNGSBOGEN 800 RAD-ENDE F. 90°-ETF-ANSCHLUSS</v>
          </cell>
          <cell r="C16036">
            <v>0</v>
          </cell>
          <cell r="D16036">
            <v>34.5</v>
          </cell>
          <cell r="E16036">
            <v>34.5</v>
          </cell>
        </row>
        <row r="16037">
          <cell r="A16037" t="str">
            <v>829526101</v>
          </cell>
          <cell r="B16037" t="str">
            <v>UMFAHRUNGSBOGEN 800 RAD-ENDE - 138,5°</v>
          </cell>
          <cell r="C16037">
            <v>0</v>
          </cell>
          <cell r="D16037">
            <v>14.91</v>
          </cell>
          <cell r="E16037">
            <v>14.91</v>
          </cell>
        </row>
        <row r="16038">
          <cell r="A16038" t="str">
            <v>829526102</v>
          </cell>
          <cell r="B16038" t="str">
            <v>UMFAHRUNGSBOGEN 800 - 97° F.</v>
          </cell>
          <cell r="C16038">
            <v>0</v>
          </cell>
          <cell r="D16038">
            <v>6.15</v>
          </cell>
          <cell r="E16038">
            <v>6.15</v>
          </cell>
        </row>
        <row r="16039">
          <cell r="A16039" t="str">
            <v>829526103</v>
          </cell>
          <cell r="B16039" t="str">
            <v>UMFAHRUNGSBOGEN 800 RAD-ENDE</v>
          </cell>
          <cell r="C16039">
            <v>0</v>
          </cell>
          <cell r="D16039">
            <v>7.79</v>
          </cell>
          <cell r="E16039">
            <v>7.79</v>
          </cell>
        </row>
        <row r="16040">
          <cell r="A16040" t="str">
            <v>829526104</v>
          </cell>
          <cell r="B16040" t="str">
            <v>UMFAHRUNGSBOGEN 800 RAD-GERADE / RAD-RAD</v>
          </cell>
          <cell r="C16040">
            <v>0</v>
          </cell>
          <cell r="D16040">
            <v>6.55</v>
          </cell>
          <cell r="E16040">
            <v>6.55</v>
          </cell>
        </row>
        <row r="16041">
          <cell r="A16041" t="str">
            <v>829526108</v>
          </cell>
          <cell r="B16041" t="str">
            <v>UMFAHRUNGSBOGEN RE 800 - 90° NACH WEICHE-LP 7,5°</v>
          </cell>
          <cell r="C16041">
            <v>0</v>
          </cell>
          <cell r="D16041">
            <v>36</v>
          </cell>
          <cell r="E16041">
            <v>36</v>
          </cell>
        </row>
        <row r="16042">
          <cell r="A16042" t="str">
            <v>829526109</v>
          </cell>
          <cell r="B16042" t="str">
            <v>FÜHRUNGSGERADE 800 RAD-ENDE</v>
          </cell>
          <cell r="C16042">
            <v>0</v>
          </cell>
          <cell r="D16042">
            <v>64</v>
          </cell>
          <cell r="E16042">
            <v>64</v>
          </cell>
        </row>
        <row r="16043">
          <cell r="A16043" t="str">
            <v>829526500</v>
          </cell>
          <cell r="B16043" t="str">
            <v>WEICHENGRUNDKÖRPER R-R FÜR MODUL-WEICHE</v>
          </cell>
          <cell r="C16043"/>
          <cell r="D16043"/>
          <cell r="E16043"/>
        </row>
        <row r="16044">
          <cell r="A16044" t="str">
            <v>829526501</v>
          </cell>
          <cell r="B16044" t="str">
            <v>WEICHENSCHENKEL R-R FÜR MODUL-WEICHE</v>
          </cell>
          <cell r="C16044"/>
          <cell r="D16044"/>
          <cell r="E16044"/>
        </row>
        <row r="16045">
          <cell r="A16045" t="str">
            <v>829526502</v>
          </cell>
          <cell r="B16045" t="str">
            <v>WEICHENVERBINDUNG FÜR MODUL-WEICHE</v>
          </cell>
          <cell r="C16045"/>
          <cell r="D16045"/>
          <cell r="E16045"/>
        </row>
        <row r="16046">
          <cell r="A16046" t="str">
            <v>829526503</v>
          </cell>
          <cell r="B16046" t="str">
            <v>BOLZEN PNEUM.ZYL. FÜR MODUL-WEICHE</v>
          </cell>
          <cell r="C16046">
            <v>0</v>
          </cell>
          <cell r="D16046">
            <v>8.1999999999999993</v>
          </cell>
          <cell r="E16046">
            <v>8.1999999999999993</v>
          </cell>
        </row>
        <row r="16047">
          <cell r="A16047" t="str">
            <v>829526504</v>
          </cell>
          <cell r="B16047" t="str">
            <v>UMFAHRUNGSBOGEN R800-ENDE --&gt; 829526103</v>
          </cell>
          <cell r="C16047">
            <v>0</v>
          </cell>
          <cell r="D16047">
            <v>4.05</v>
          </cell>
          <cell r="E16047">
            <v>4.05</v>
          </cell>
        </row>
        <row r="16048">
          <cell r="A16048" t="str">
            <v>829526505</v>
          </cell>
          <cell r="B16048" t="str">
            <v>UMFAHRUNGSBOGEN R800-G / R800-R800 --&gt; 829526104</v>
          </cell>
          <cell r="C16048">
            <v>0</v>
          </cell>
          <cell r="D16048">
            <v>2.5499999999999998</v>
          </cell>
          <cell r="E16048">
            <v>2.5499999999999998</v>
          </cell>
        </row>
        <row r="16049">
          <cell r="A16049" t="str">
            <v>829526506</v>
          </cell>
          <cell r="B16049" t="str">
            <v>UMFAHRUNGSBOGEN 400 RAD-ENDE</v>
          </cell>
          <cell r="C16049"/>
          <cell r="D16049">
            <v>4.05</v>
          </cell>
          <cell r="E16049">
            <v>4.05</v>
          </cell>
        </row>
        <row r="16050">
          <cell r="A16050" t="str">
            <v>829526507</v>
          </cell>
          <cell r="B16050" t="str">
            <v>WEICHENGRUNDKÖRPER R-G RECHTSFÜR MODUL-WEICHE</v>
          </cell>
          <cell r="C16050"/>
          <cell r="D16050"/>
          <cell r="E16050"/>
        </row>
        <row r="16051">
          <cell r="A16051" t="str">
            <v>829526508</v>
          </cell>
          <cell r="B16051" t="str">
            <v>BOGENHALTER 800</v>
          </cell>
          <cell r="C16051">
            <v>0</v>
          </cell>
          <cell r="D16051">
            <v>4.25</v>
          </cell>
          <cell r="E16051">
            <v>4.25</v>
          </cell>
        </row>
        <row r="16052">
          <cell r="A16052" t="str">
            <v>829526512</v>
          </cell>
          <cell r="B16052" t="str">
            <v>SCHUTZ ENDSTÜCK LI FÜR LP - ILS II</v>
          </cell>
          <cell r="C16052">
            <v>0</v>
          </cell>
          <cell r="D16052">
            <v>15.16</v>
          </cell>
          <cell r="E16052">
            <v>15.16</v>
          </cell>
        </row>
        <row r="16053">
          <cell r="A16053" t="str">
            <v>829526513</v>
          </cell>
          <cell r="B16053" t="str">
            <v>SCHUTZ ENDSTÜCK RE FÜR LP - ILS II</v>
          </cell>
          <cell r="C16053">
            <v>0</v>
          </cell>
          <cell r="D16053">
            <v>15.34</v>
          </cell>
          <cell r="E16053">
            <v>15.34</v>
          </cell>
        </row>
        <row r="16054">
          <cell r="A16054" t="str">
            <v>829526514</v>
          </cell>
          <cell r="B16054" t="str">
            <v>WEICHENPLATTE R800-R800 - ILS II</v>
          </cell>
          <cell r="C16054">
            <v>0</v>
          </cell>
          <cell r="D16054">
            <v>9.9</v>
          </cell>
          <cell r="E16054">
            <v>9.9</v>
          </cell>
        </row>
        <row r="16055">
          <cell r="A16055" t="str">
            <v>829526517</v>
          </cell>
          <cell r="B16055" t="str">
            <v>WEICHENPLATTE R-G - ILS II</v>
          </cell>
          <cell r="C16055">
            <v>0</v>
          </cell>
          <cell r="D16055">
            <v>3.85</v>
          </cell>
          <cell r="E16055">
            <v>3.85</v>
          </cell>
        </row>
        <row r="16056">
          <cell r="A16056" t="str">
            <v>829526518</v>
          </cell>
          <cell r="B16056" t="str">
            <v>WEICHENHALTER R-G - ILS II</v>
          </cell>
          <cell r="C16056">
            <v>0</v>
          </cell>
          <cell r="D16056">
            <v>3.95</v>
          </cell>
          <cell r="E16056">
            <v>3.95</v>
          </cell>
        </row>
        <row r="16057">
          <cell r="A16057" t="str">
            <v>829526519</v>
          </cell>
          <cell r="B16057" t="str">
            <v>WEICHENKLOTZ R-G - ILS II</v>
          </cell>
          <cell r="C16057">
            <v>0</v>
          </cell>
          <cell r="D16057">
            <v>11.3</v>
          </cell>
          <cell r="E16057">
            <v>11.3</v>
          </cell>
        </row>
        <row r="16058">
          <cell r="A16058" t="str">
            <v>829526520</v>
          </cell>
          <cell r="B16058" t="str">
            <v>WEICHENSCHENKEL R800-R800 - ILS II</v>
          </cell>
          <cell r="C16058">
            <v>0</v>
          </cell>
          <cell r="D16058">
            <v>16.5</v>
          </cell>
          <cell r="E16058">
            <v>16.5</v>
          </cell>
        </row>
        <row r="16059">
          <cell r="A16059" t="str">
            <v>829526522</v>
          </cell>
          <cell r="B16059" t="str">
            <v>WEICHENSCHENKEL RECHTS R800-G - ILS II</v>
          </cell>
          <cell r="C16059">
            <v>0</v>
          </cell>
          <cell r="D16059">
            <v>32.71</v>
          </cell>
          <cell r="E16059">
            <v>32.71</v>
          </cell>
        </row>
        <row r="16060">
          <cell r="A16060" t="str">
            <v>829526523</v>
          </cell>
          <cell r="B16060" t="str">
            <v>WEICHENSCHENKEL LINKS R800-G - ILS II</v>
          </cell>
          <cell r="C16060">
            <v>0</v>
          </cell>
          <cell r="D16060">
            <v>24.9</v>
          </cell>
          <cell r="E16060">
            <v>24.9</v>
          </cell>
        </row>
        <row r="16061">
          <cell r="A16061" t="str">
            <v>829526526</v>
          </cell>
          <cell r="B16061" t="str">
            <v>VERBINDUNGSELEMENT - ILS II</v>
          </cell>
          <cell r="C16061">
            <v>0</v>
          </cell>
          <cell r="D16061">
            <v>4.2</v>
          </cell>
          <cell r="E16061">
            <v>4.2</v>
          </cell>
        </row>
        <row r="16062">
          <cell r="A16062" t="str">
            <v>829526528</v>
          </cell>
          <cell r="B16062" t="str">
            <v>NUTENSTEIN FÜR STRUKTURPROFIL - ILS II</v>
          </cell>
          <cell r="C16062">
            <v>0</v>
          </cell>
          <cell r="D16062">
            <v>0.73</v>
          </cell>
          <cell r="E16062">
            <v>0.73</v>
          </cell>
        </row>
        <row r="16063">
          <cell r="A16063" t="str">
            <v>829526533</v>
          </cell>
          <cell r="B16063" t="str">
            <v>WEICHENKLOTZ R-R - ILS II</v>
          </cell>
          <cell r="C16063">
            <v>0</v>
          </cell>
          <cell r="D16063">
            <v>8</v>
          </cell>
          <cell r="E16063">
            <v>8</v>
          </cell>
        </row>
        <row r="16064">
          <cell r="A16064" t="str">
            <v>829526534</v>
          </cell>
          <cell r="B16064" t="str">
            <v>WEICHENPLATTE FÜR PNEUMATIK- ILS II</v>
          </cell>
          <cell r="C16064">
            <v>0</v>
          </cell>
          <cell r="D16064">
            <v>7.35</v>
          </cell>
          <cell r="E16064">
            <v>7.35</v>
          </cell>
        </row>
        <row r="16065">
          <cell r="A16065" t="str">
            <v>829526537</v>
          </cell>
          <cell r="B16065" t="str">
            <v>NUTENSTEIN FÜR LP LANG - ILS II</v>
          </cell>
          <cell r="C16065">
            <v>0</v>
          </cell>
          <cell r="D16065">
            <v>8.9</v>
          </cell>
          <cell r="E16065">
            <v>8.9</v>
          </cell>
        </row>
        <row r="16066">
          <cell r="A16066" t="str">
            <v>829526539</v>
          </cell>
          <cell r="B16066" t="str">
            <v>KÖRPER MESSRAD ENCODER DKV60-5V - ILS II</v>
          </cell>
          <cell r="C16066">
            <v>0</v>
          </cell>
          <cell r="D16066">
            <v>45.5</v>
          </cell>
          <cell r="E16066">
            <v>45.5</v>
          </cell>
        </row>
        <row r="16067">
          <cell r="A16067" t="str">
            <v>829526541</v>
          </cell>
          <cell r="B16067" t="str">
            <v>BEARBEITUNG MESSRAD ENCODER DKV60-5V - ILS II</v>
          </cell>
          <cell r="C16067"/>
          <cell r="D16067">
            <v>45.5</v>
          </cell>
          <cell r="E16067">
            <v>45.5</v>
          </cell>
        </row>
        <row r="16068">
          <cell r="A16068" t="str">
            <v>829526542</v>
          </cell>
          <cell r="B16068" t="str">
            <v>MITNEHMERSCHEIBE INKREMENTALGEBER - ILS II</v>
          </cell>
          <cell r="C16068">
            <v>0</v>
          </cell>
          <cell r="D16068">
            <v>28.696470588235293</v>
          </cell>
          <cell r="E16068">
            <v>28.696470588235293</v>
          </cell>
        </row>
        <row r="16069">
          <cell r="A16069" t="str">
            <v>829526543</v>
          </cell>
          <cell r="B16069" t="str">
            <v>WELLE FÜR INKREMENTALGEBER - ILS II</v>
          </cell>
          <cell r="C16069">
            <v>0</v>
          </cell>
          <cell r="D16069">
            <v>5.2</v>
          </cell>
          <cell r="E16069">
            <v>5.2</v>
          </cell>
        </row>
        <row r="16070">
          <cell r="A16070" t="str">
            <v>829526544</v>
          </cell>
          <cell r="B16070" t="str">
            <v>WELLE FÜR MITNEHMERSCHEIBE INKREMENTALGEBER - ILS</v>
          </cell>
          <cell r="C16070">
            <v>0</v>
          </cell>
          <cell r="D16070">
            <v>4.5999999999999996</v>
          </cell>
          <cell r="E16070">
            <v>4.5999999999999996</v>
          </cell>
        </row>
        <row r="16071">
          <cell r="A16071" t="str">
            <v>829526550</v>
          </cell>
          <cell r="B16071" t="str">
            <v>LP 2.0 FÜR EINSCHLEUSEN LP 7,5°-RAD 800 RE</v>
          </cell>
          <cell r="C16071">
            <v>7.5</v>
          </cell>
          <cell r="D16071">
            <v>6.4844999999999997</v>
          </cell>
          <cell r="E16071">
            <v>21.484500000000001</v>
          </cell>
        </row>
        <row r="16072">
          <cell r="A16072" t="str">
            <v>829526551</v>
          </cell>
          <cell r="B16072" t="str">
            <v>STÜTZLEISTE RE FÜR ABHÄNGUNG LP 7,5° AN RAD 800</v>
          </cell>
          <cell r="C16072">
            <v>0</v>
          </cell>
          <cell r="D16072">
            <v>64</v>
          </cell>
          <cell r="E16072">
            <v>64</v>
          </cell>
        </row>
        <row r="16073">
          <cell r="A16073" t="str">
            <v>829526552</v>
          </cell>
          <cell r="B16073" t="str">
            <v>ELEMENT-VERBINDUNG HORIZONTAL L=350 MM</v>
          </cell>
          <cell r="C16073">
            <v>1</v>
          </cell>
          <cell r="D16073">
            <v>6.9055</v>
          </cell>
          <cell r="E16073">
            <v>10.405499999999998</v>
          </cell>
        </row>
        <row r="16074">
          <cell r="A16074" t="str">
            <v>829526553</v>
          </cell>
          <cell r="B16074" t="str">
            <v>ELEMENT-VERBINDUNG VERTIKAL L=240 MM</v>
          </cell>
          <cell r="C16074">
            <v>1.5</v>
          </cell>
          <cell r="D16074">
            <v>4.8338999999999999</v>
          </cell>
          <cell r="E16074">
            <v>6.3338999999999999</v>
          </cell>
        </row>
        <row r="16075">
          <cell r="A16075" t="str">
            <v>829526554</v>
          </cell>
          <cell r="B16075" t="str">
            <v>FEDERPLATTE FÜR ABHÄNGUNG LP 7,5° AN RAD 800</v>
          </cell>
          <cell r="C16075">
            <v>0</v>
          </cell>
          <cell r="D16075">
            <v>12.25</v>
          </cell>
          <cell r="E16075">
            <v>12.25</v>
          </cell>
        </row>
        <row r="16076">
          <cell r="A16076" t="str">
            <v>829526555</v>
          </cell>
          <cell r="B16076" t="str">
            <v>STÜTZLEISTE LI FÜR ABHÄNGUNG LP 7,5° AN RAD 800</v>
          </cell>
          <cell r="C16076"/>
          <cell r="D16076">
            <v>80.400000000000006</v>
          </cell>
          <cell r="E16076">
            <v>80.400000000000006</v>
          </cell>
        </row>
        <row r="16077">
          <cell r="A16077" t="str">
            <v>829526556</v>
          </cell>
          <cell r="B16077" t="str">
            <v>LP 2.0 FÜR EINSCHLEUSEN LP 7,5°-RAD 800 LI</v>
          </cell>
          <cell r="C16077">
            <v>7.3333000000000004</v>
          </cell>
          <cell r="D16077">
            <v>4.8150000000000004</v>
          </cell>
          <cell r="E16077">
            <v>12.148300000000001</v>
          </cell>
        </row>
        <row r="16078">
          <cell r="A16078" t="str">
            <v>829526560</v>
          </cell>
          <cell r="B16078" t="str">
            <v>HALTER WEICHENPLATTE</v>
          </cell>
          <cell r="C16078">
            <v>0</v>
          </cell>
          <cell r="D16078">
            <v>0</v>
          </cell>
          <cell r="E16078">
            <v>0</v>
          </cell>
        </row>
        <row r="16079">
          <cell r="A16079" t="str">
            <v>829526561</v>
          </cell>
          <cell r="B16079" t="str">
            <v>EINLAUFSCHUTZ FÜR RAD</v>
          </cell>
          <cell r="C16079">
            <v>0</v>
          </cell>
          <cell r="D16079">
            <v>31.68</v>
          </cell>
          <cell r="E16079">
            <v>31.68</v>
          </cell>
        </row>
        <row r="16080">
          <cell r="A16080" t="str">
            <v>829526562</v>
          </cell>
          <cell r="B16080" t="str">
            <v>EINLAUFSCHUTZ FÜR LP</v>
          </cell>
          <cell r="C16080">
            <v>0</v>
          </cell>
          <cell r="D16080">
            <v>12</v>
          </cell>
          <cell r="E16080">
            <v>12</v>
          </cell>
        </row>
        <row r="16081">
          <cell r="A16081" t="str">
            <v>829526563</v>
          </cell>
          <cell r="B16081" t="str">
            <v>ABSTANDHALTER PLATTE FÜR LP</v>
          </cell>
          <cell r="C16081">
            <v>0</v>
          </cell>
          <cell r="D16081">
            <v>24</v>
          </cell>
          <cell r="E16081">
            <v>24</v>
          </cell>
        </row>
        <row r="16082">
          <cell r="A16082" t="str">
            <v>829532001</v>
          </cell>
          <cell r="B16082" t="str">
            <v>SEPARATOR AN LAUFPROFIL LP KPL.</v>
          </cell>
          <cell r="C16082">
            <v>22.6</v>
          </cell>
          <cell r="D16082">
            <v>161.88999999999999</v>
          </cell>
          <cell r="E16082">
            <v>191.24</v>
          </cell>
        </row>
        <row r="16083">
          <cell r="A16083" t="str">
            <v>829532003</v>
          </cell>
          <cell r="B16083" t="str">
            <v>SEPARATOR AN STAUSTRECKE SP KPL. --&gt; 829532010/011</v>
          </cell>
          <cell r="C16083">
            <v>22.6</v>
          </cell>
          <cell r="D16083">
            <v>147.1</v>
          </cell>
          <cell r="E16083">
            <v>176.45</v>
          </cell>
        </row>
        <row r="16084">
          <cell r="A16084" t="str">
            <v>829532005</v>
          </cell>
          <cell r="B16084" t="str">
            <v>SEPARATOR AN SP M.ANBAU LI MT/TB TRAV.STOP. KPL.</v>
          </cell>
          <cell r="C16084">
            <v>14</v>
          </cell>
          <cell r="D16084">
            <v>144.39670050532513</v>
          </cell>
          <cell r="E16084">
            <v>158.39670050532513</v>
          </cell>
        </row>
        <row r="16085">
          <cell r="A16085" t="str">
            <v>829532007</v>
          </cell>
          <cell r="B16085" t="str">
            <v>SEPARATOR AN STRUKTURPROFIL - RAD EINFAHRT KPL.</v>
          </cell>
          <cell r="C16085">
            <v>16</v>
          </cell>
          <cell r="D16085">
            <v>163.69672408450771</v>
          </cell>
          <cell r="E16085">
            <v>182.19672408450774</v>
          </cell>
        </row>
        <row r="16086">
          <cell r="A16086" t="str">
            <v>829532009</v>
          </cell>
          <cell r="B16086" t="str">
            <v>SEPARATOR AN LP FÜR TB-BE-/ENTLADESTATION KPL.</v>
          </cell>
          <cell r="C16086">
            <v>9.8332999999999995</v>
          </cell>
          <cell r="D16086">
            <v>188.30719999999999</v>
          </cell>
          <cell r="E16086">
            <v>198.1405</v>
          </cell>
        </row>
        <row r="16087">
          <cell r="A16087" t="str">
            <v>829532010</v>
          </cell>
          <cell r="B16087" t="str">
            <v>SEPARATOR AN STAUSTRECKE 0,6° SP 2/3 FÜR BT KPL.</v>
          </cell>
          <cell r="C16087">
            <v>26.1</v>
          </cell>
          <cell r="D16087">
            <v>177.91</v>
          </cell>
          <cell r="E16087">
            <v>210.76</v>
          </cell>
        </row>
        <row r="16088">
          <cell r="A16088" t="str">
            <v>829532011</v>
          </cell>
          <cell r="B16088" t="str">
            <v>SEPARATOR AN STAUSTRECKE 0,6° SP 2/3 FÜR TB KPL.</v>
          </cell>
          <cell r="C16088">
            <v>22.6</v>
          </cell>
          <cell r="D16088">
            <v>173.31</v>
          </cell>
          <cell r="E16088">
            <v>202.66</v>
          </cell>
        </row>
        <row r="16089">
          <cell r="A16089" t="str">
            <v>829532012</v>
          </cell>
          <cell r="B16089" t="str">
            <v>SEPARATOR AN SP 2/3 -0,6° M. ANBAU LI MT/TB</v>
          </cell>
          <cell r="C16089">
            <v>3</v>
          </cell>
          <cell r="D16089">
            <v>144.4742</v>
          </cell>
          <cell r="E16089">
            <v>147.4742</v>
          </cell>
        </row>
        <row r="16090">
          <cell r="A16090" t="str">
            <v>829532013</v>
          </cell>
          <cell r="B16090" t="str">
            <v>SEPARATOR FLEX AN STAUSTRECKE SP KPL.</v>
          </cell>
          <cell r="C16090">
            <v>3</v>
          </cell>
          <cell r="D16090">
            <v>122.3312</v>
          </cell>
          <cell r="E16090">
            <v>125.3312</v>
          </cell>
        </row>
        <row r="16091">
          <cell r="A16091" t="str">
            <v>829532015</v>
          </cell>
          <cell r="B16091" t="str">
            <v>SEPARATOR LINKS AN LP MIT ANDRUCKLEISTE - BG</v>
          </cell>
          <cell r="C16091">
            <v>27.85</v>
          </cell>
          <cell r="D16091">
            <v>316.78680000000003</v>
          </cell>
          <cell r="E16091">
            <v>346.38679999999999</v>
          </cell>
        </row>
        <row r="16092">
          <cell r="A16092" t="str">
            <v>829532016</v>
          </cell>
          <cell r="B16092" t="str">
            <v>SEPARATOR RECHTS AN LP MIT ANDRUCKLEISTE - BG</v>
          </cell>
          <cell r="C16092">
            <v>27.6</v>
          </cell>
          <cell r="D16092">
            <v>313.47919999999999</v>
          </cell>
          <cell r="E16092">
            <v>341.82920000000001</v>
          </cell>
        </row>
        <row r="16093">
          <cell r="A16093" t="str">
            <v>829532601</v>
          </cell>
          <cell r="B16093" t="str">
            <v>SEPARATOR LINKS AN LAUFPROFIL LP 2.0 - BG</v>
          </cell>
          <cell r="C16093">
            <v>19.600000000000001</v>
          </cell>
          <cell r="D16093">
            <v>158.31</v>
          </cell>
          <cell r="E16093">
            <v>184.66</v>
          </cell>
        </row>
        <row r="16094">
          <cell r="A16094" t="str">
            <v>829532602</v>
          </cell>
          <cell r="B16094" t="str">
            <v>SEPARATOR RECHTS AN LAUFPROFIL LP 2.0 - BG</v>
          </cell>
          <cell r="C16094">
            <v>19.600000000000001</v>
          </cell>
          <cell r="D16094">
            <v>158.27000000000001</v>
          </cell>
          <cell r="E16094">
            <v>184.62</v>
          </cell>
        </row>
        <row r="16095">
          <cell r="A16095" t="str">
            <v>829532603</v>
          </cell>
          <cell r="B16095" t="str">
            <v>STOPPER LINKS AN LAUFPROFIL LP 2.0 KPL.</v>
          </cell>
          <cell r="C16095"/>
          <cell r="D16095"/>
          <cell r="E16095"/>
        </row>
        <row r="16096">
          <cell r="A16096" t="str">
            <v>829532604</v>
          </cell>
          <cell r="B16096" t="str">
            <v>STOPPER RECHTS AN LAUFPROFIL LP 2.0 KPL.</v>
          </cell>
          <cell r="C16096"/>
          <cell r="D16096"/>
          <cell r="E16096"/>
        </row>
        <row r="16097">
          <cell r="A16097" t="str">
            <v>829532605</v>
          </cell>
          <cell r="B16097" t="str">
            <v>SEPARATOR LI AN STAUSTRECKE 0,6° SP 2/3 F.BT - BG</v>
          </cell>
          <cell r="C16097"/>
          <cell r="D16097"/>
          <cell r="E16097"/>
        </row>
        <row r="16098">
          <cell r="A16098" t="str">
            <v>829532606</v>
          </cell>
          <cell r="B16098" t="str">
            <v>STOPPER LINKS AN STAUSTRECKE 0,6° SP 2/3 F.BT KPL.</v>
          </cell>
          <cell r="C16098"/>
          <cell r="D16098"/>
          <cell r="E16098"/>
        </row>
        <row r="16099">
          <cell r="A16099" t="str">
            <v>829534001</v>
          </cell>
          <cell r="B16099" t="str">
            <v>ABHÄNGUNG F. SEP. AN STRUKTURPROFIL - RAD</v>
          </cell>
          <cell r="C16099">
            <v>2</v>
          </cell>
          <cell r="D16099">
            <v>32.947530524927735</v>
          </cell>
          <cell r="E16099">
            <v>37.447530524927735</v>
          </cell>
        </row>
        <row r="16100">
          <cell r="A16100" t="str">
            <v>829534002</v>
          </cell>
          <cell r="B16100" t="str">
            <v>ABHÄNGUNG F. SEPARATOR AN LP - BG</v>
          </cell>
          <cell r="C16100">
            <v>0.25</v>
          </cell>
          <cell r="D16100">
            <v>17.610800000000001</v>
          </cell>
          <cell r="E16100">
            <v>18.860800000000001</v>
          </cell>
        </row>
        <row r="16101">
          <cell r="A16101" t="str">
            <v>829534003</v>
          </cell>
          <cell r="B16101" t="str">
            <v>ABHÄNGUNG F. SEPARATOR AN SP KPL.</v>
          </cell>
          <cell r="C16101">
            <v>0</v>
          </cell>
          <cell r="D16101">
            <v>9.6620694316525899</v>
          </cell>
          <cell r="E16101">
            <v>9.6620694316525899</v>
          </cell>
        </row>
        <row r="16102">
          <cell r="A16102" t="str">
            <v>829534004</v>
          </cell>
          <cell r="B16102" t="str">
            <v>GEGENDRUCKLEISTE BT/MT F. SEP. AN SP 1.0/2.0 - BG</v>
          </cell>
          <cell r="C16102">
            <v>0</v>
          </cell>
          <cell r="D16102">
            <v>13.272</v>
          </cell>
          <cell r="E16102">
            <v>13.272</v>
          </cell>
        </row>
        <row r="16103">
          <cell r="A16103" t="str">
            <v>829534005</v>
          </cell>
          <cell r="B16103" t="str">
            <v>GEGENDRUCKLEISTE TB-BT F. SEP. AN SP, KPL.</v>
          </cell>
          <cell r="C16103">
            <v>0</v>
          </cell>
          <cell r="D16103">
            <v>5.2720000000000002</v>
          </cell>
          <cell r="E16103">
            <v>5.2720000000000002</v>
          </cell>
        </row>
        <row r="16104">
          <cell r="A16104" t="str">
            <v>829534006</v>
          </cell>
          <cell r="B16104" t="str">
            <v>ABHÄNGUNG F. SEP. AN LP - RAD EINFAHRT, KPL.</v>
          </cell>
          <cell r="C16104">
            <v>0</v>
          </cell>
          <cell r="D16104">
            <v>57.87</v>
          </cell>
          <cell r="E16104">
            <v>57.87</v>
          </cell>
        </row>
        <row r="16105">
          <cell r="A16105" t="str">
            <v>829534007</v>
          </cell>
          <cell r="B16105" t="str">
            <v>ROLLEN-ANDRUCKLEISTE KPL. AM SEPARATOR</v>
          </cell>
          <cell r="C16105">
            <v>0.3</v>
          </cell>
          <cell r="D16105">
            <v>36.295413029495116</v>
          </cell>
          <cell r="E16105">
            <v>36.59541302949512</v>
          </cell>
        </row>
        <row r="16106">
          <cell r="A16106" t="str">
            <v>829534008</v>
          </cell>
          <cell r="B16106" t="str">
            <v>ABHEBELEISTE VOR SEPARATOR, KPL.</v>
          </cell>
          <cell r="C16106">
            <v>6.55</v>
          </cell>
          <cell r="D16106">
            <v>149.12</v>
          </cell>
          <cell r="E16106">
            <v>159.16999999999999</v>
          </cell>
        </row>
        <row r="16107">
          <cell r="A16107" t="str">
            <v>829534009</v>
          </cell>
          <cell r="B16107" t="str">
            <v>ABHÄNGUNG F. SEPARATOR FLEX AN SP KPL.</v>
          </cell>
          <cell r="C16107">
            <v>1</v>
          </cell>
          <cell r="D16107">
            <v>22.865400000000001</v>
          </cell>
          <cell r="E16107">
            <v>23.865400000000001</v>
          </cell>
        </row>
        <row r="16108">
          <cell r="A16108" t="str">
            <v>829534010</v>
          </cell>
          <cell r="B16108" t="str">
            <v>GEGENDRUCKLEISTE BT/MT F. SEP. FLEX SP 1.0/2.0,</v>
          </cell>
          <cell r="C16108"/>
          <cell r="D16108">
            <v>13.239000000000001</v>
          </cell>
          <cell r="E16108">
            <v>13.239000000000001</v>
          </cell>
        </row>
        <row r="16109">
          <cell r="A16109" t="str">
            <v>829534011</v>
          </cell>
          <cell r="B16109" t="str">
            <v>SEPARATOR GRUNDMODELL MIT S_PN_ZYLINDER - BG</v>
          </cell>
          <cell r="C16109">
            <v>18.600000000000001</v>
          </cell>
          <cell r="D16109">
            <v>137.32</v>
          </cell>
          <cell r="E16109">
            <v>162.66999999999999</v>
          </cell>
        </row>
        <row r="16110">
          <cell r="A16110" t="str">
            <v>829534012</v>
          </cell>
          <cell r="B16110" t="str">
            <v>SEPARATOR GRUNDM. MIT ANBAU LI. TRAV.ST.+ZYL. S_PN</v>
          </cell>
          <cell r="C16110">
            <v>10</v>
          </cell>
          <cell r="D16110">
            <v>134.73463107367255</v>
          </cell>
          <cell r="E16110">
            <v>144.73463107367255</v>
          </cell>
        </row>
        <row r="16111">
          <cell r="A16111" t="str">
            <v>829534013</v>
          </cell>
          <cell r="B16111" t="str">
            <v>SEPARATOR GRUNDM. F. TB-BE-/ENTLADESTATION MIT</v>
          </cell>
          <cell r="C16111">
            <v>7.8333000000000004</v>
          </cell>
          <cell r="D16111">
            <v>132.76580000000001</v>
          </cell>
          <cell r="E16111">
            <v>140.59909999999999</v>
          </cell>
        </row>
        <row r="16112">
          <cell r="A16112" t="str">
            <v>829534014</v>
          </cell>
          <cell r="B16112" t="str">
            <v>SEPARATOR FLEX GRUNDMODELL MIT S_PN ZYLINDER, KPL.</v>
          </cell>
          <cell r="C16112">
            <v>2</v>
          </cell>
          <cell r="D16112">
            <v>99.465800000000002</v>
          </cell>
          <cell r="E16112">
            <v>101.4658</v>
          </cell>
        </row>
        <row r="16113">
          <cell r="A16113" t="str">
            <v>829534016</v>
          </cell>
          <cell r="B16113" t="str">
            <v>DRUCKLEISTE PA FÜR SEPARATOR AM LP KPL.</v>
          </cell>
          <cell r="C16113">
            <v>0</v>
          </cell>
          <cell r="D16113">
            <v>1.79</v>
          </cell>
          <cell r="E16113">
            <v>1.79</v>
          </cell>
        </row>
        <row r="16114">
          <cell r="A16114" t="str">
            <v>829534017</v>
          </cell>
          <cell r="B16114" t="str">
            <v>SEPARATORABHÄNGUNG 0,6° AN SP 2.0 F. BT - BG</v>
          </cell>
          <cell r="C16114">
            <v>0</v>
          </cell>
          <cell r="D16114">
            <v>13.436758452745073</v>
          </cell>
          <cell r="E16114">
            <v>13.436758452745073</v>
          </cell>
        </row>
        <row r="16115">
          <cell r="A16115" t="str">
            <v>829534018</v>
          </cell>
          <cell r="B16115" t="str">
            <v>SEPARATORABHÄNGUNG 0,6° AN SP 2.0 F. TB KPL.</v>
          </cell>
          <cell r="C16115">
            <v>0</v>
          </cell>
          <cell r="D16115">
            <v>10.562069431652588</v>
          </cell>
          <cell r="E16115">
            <v>10.562069431652588</v>
          </cell>
        </row>
        <row r="16116">
          <cell r="A16116" t="str">
            <v>829534019</v>
          </cell>
          <cell r="B16116" t="str">
            <v>DRUCKLEISTE VA FÜR SEPARATOR AM LP KPL.</v>
          </cell>
          <cell r="C16116">
            <v>0</v>
          </cell>
          <cell r="D16116">
            <v>6.8856000000000002</v>
          </cell>
          <cell r="E16116">
            <v>6.8856000000000002</v>
          </cell>
        </row>
        <row r="16117">
          <cell r="A16117" t="str">
            <v>829534020</v>
          </cell>
          <cell r="B16117" t="str">
            <v>ABHÄNGUNG F. SEPARATOR AN LP U. ZAPPLER M.</v>
          </cell>
          <cell r="C16117">
            <v>1.5</v>
          </cell>
          <cell r="D16117">
            <v>7.7611999999999997</v>
          </cell>
          <cell r="E16117">
            <v>9.2612000000000005</v>
          </cell>
        </row>
        <row r="16118">
          <cell r="A16118" t="str">
            <v>829534022</v>
          </cell>
          <cell r="B16118" t="str">
            <v>EINGREIFSCHUTZ SEPARATORFINGER KPL.</v>
          </cell>
          <cell r="C16118"/>
          <cell r="D16118">
            <v>1.2398</v>
          </cell>
          <cell r="E16118">
            <v>1.2398</v>
          </cell>
        </row>
        <row r="16119">
          <cell r="A16119" t="str">
            <v>829534023</v>
          </cell>
          <cell r="B16119" t="str">
            <v>EINGREIFSCHUTZ SEPARATOR AM LP KPL.</v>
          </cell>
          <cell r="C16119"/>
          <cell r="D16119">
            <v>6.6295999999999999</v>
          </cell>
          <cell r="E16119">
            <v>6.6295999999999999</v>
          </cell>
        </row>
        <row r="16120">
          <cell r="A16120" t="str">
            <v>829534024</v>
          </cell>
          <cell r="B16120" t="str">
            <v>EINGREIFSCHUTZ SEPARATOR LINKS AM RAD KPL.</v>
          </cell>
          <cell r="C16120"/>
          <cell r="D16120">
            <v>6.7576000000000001</v>
          </cell>
          <cell r="E16120">
            <v>6.7576000000000001</v>
          </cell>
        </row>
        <row r="16121">
          <cell r="A16121" t="str">
            <v>829534025</v>
          </cell>
          <cell r="B16121" t="str">
            <v>EINGREIFSCHUTZ SEPARATOR RECHTS AM RAD KPL.</v>
          </cell>
          <cell r="C16121"/>
          <cell r="D16121">
            <v>6.7576000000000001</v>
          </cell>
          <cell r="E16121">
            <v>6.7576000000000001</v>
          </cell>
        </row>
        <row r="16122">
          <cell r="A16122" t="str">
            <v>829534028</v>
          </cell>
          <cell r="B16122" t="str">
            <v>EINFAHRTSLEISTE KPL. FÜR SEPARATOR MIT</v>
          </cell>
          <cell r="C16122"/>
          <cell r="D16122">
            <v>4.91</v>
          </cell>
          <cell r="E16122">
            <v>4.91</v>
          </cell>
        </row>
        <row r="16123">
          <cell r="A16123" t="str">
            <v>829534029</v>
          </cell>
          <cell r="B16123" t="str">
            <v>EINGREIFSCHUTZ SEPARATOR KPL. BEREICH BARCODE</v>
          </cell>
          <cell r="C16123"/>
          <cell r="D16123">
            <v>0.1386</v>
          </cell>
          <cell r="E16123">
            <v>0.1386</v>
          </cell>
        </row>
        <row r="16124">
          <cell r="A16124" t="str">
            <v>829534030</v>
          </cell>
          <cell r="B16124" t="str">
            <v>EINGREIFSCHUTZ SEPARATOR AM SP KPL.</v>
          </cell>
          <cell r="C16124"/>
          <cell r="D16124">
            <v>12.6996</v>
          </cell>
          <cell r="E16124">
            <v>12.6996</v>
          </cell>
        </row>
        <row r="16125">
          <cell r="A16125" t="str">
            <v>829534031</v>
          </cell>
          <cell r="B16125" t="str">
            <v>ROLLEN-ANDRUCKLEISTE AM SEPARATOR LINKS - BG</v>
          </cell>
          <cell r="C16125">
            <v>15.5</v>
          </cell>
          <cell r="D16125">
            <v>141.46002333333334</v>
          </cell>
          <cell r="E16125">
            <v>156.96002333333331</v>
          </cell>
        </row>
        <row r="16126">
          <cell r="A16126" t="str">
            <v>829534032</v>
          </cell>
          <cell r="B16126" t="str">
            <v>ROLLEN-ANDRUCKLEISTE AM SEPARATOR RECHTS - BG</v>
          </cell>
          <cell r="C16126">
            <v>15.5</v>
          </cell>
          <cell r="D16126">
            <v>141.46</v>
          </cell>
          <cell r="E16126">
            <v>156.96</v>
          </cell>
        </row>
        <row r="16127">
          <cell r="A16127" t="str">
            <v>829534033</v>
          </cell>
          <cell r="B16127" t="str">
            <v>ROLLEN-ANDRUCKLEISTE ERS. FÜR SEPARATOR LINKS</v>
          </cell>
          <cell r="C16127">
            <v>10.5</v>
          </cell>
          <cell r="D16127">
            <v>56.739600000000003</v>
          </cell>
          <cell r="E16127">
            <v>67.239599999999996</v>
          </cell>
        </row>
        <row r="16128">
          <cell r="A16128" t="str">
            <v>829534034</v>
          </cell>
          <cell r="B16128" t="str">
            <v>ROLLEN-ANDRUCKLEISTE ERS. FÜR SEPARATOR RECHTS</v>
          </cell>
          <cell r="C16128">
            <v>10.5</v>
          </cell>
          <cell r="D16128">
            <v>56.739600000000003</v>
          </cell>
          <cell r="E16128">
            <v>67.239599999999996</v>
          </cell>
        </row>
        <row r="16129">
          <cell r="A16129" t="str">
            <v>829534051</v>
          </cell>
          <cell r="B16129" t="str">
            <v>TEILE/MONTAGE FÜR 829534011 SEP.  - FA. SCHMAUS</v>
          </cell>
          <cell r="C16129">
            <v>0</v>
          </cell>
          <cell r="D16129">
            <v>12.23</v>
          </cell>
          <cell r="E16129">
            <v>12.23</v>
          </cell>
        </row>
        <row r="16130">
          <cell r="A16130" t="str">
            <v>829534052</v>
          </cell>
          <cell r="B16130" t="str">
            <v>TEILE/MONTAGE FÜR 829534012 SEP. M. TRAV.STOPPER</v>
          </cell>
          <cell r="C16130">
            <v>0</v>
          </cell>
          <cell r="D16130">
            <v>15.64</v>
          </cell>
          <cell r="E16130">
            <v>15.64</v>
          </cell>
        </row>
        <row r="16131">
          <cell r="A16131" t="str">
            <v>829534053</v>
          </cell>
          <cell r="B16131" t="str">
            <v>BEISTELLUNG  FÜR SEPARATOR - FA. SCHMAUS</v>
          </cell>
          <cell r="C16131">
            <v>0</v>
          </cell>
          <cell r="D16131">
            <v>122.54684166666667</v>
          </cell>
          <cell r="E16131">
            <v>122.54684166666667</v>
          </cell>
        </row>
        <row r="16132">
          <cell r="A16132" t="str">
            <v>829534054</v>
          </cell>
          <cell r="B16132" t="str">
            <v>TEILE/MONTAGE FÜR 829534013 SEP. F.</v>
          </cell>
          <cell r="C16132"/>
          <cell r="D16132">
            <v>12.23</v>
          </cell>
          <cell r="E16132">
            <v>12.23</v>
          </cell>
        </row>
        <row r="16133">
          <cell r="A16133" t="str">
            <v>829534055</v>
          </cell>
          <cell r="B16133" t="str">
            <v>BEISTELLUNG F. SEP. F. TB-BE-/ENTLADEST.  - FA.</v>
          </cell>
          <cell r="C16133">
            <v>7.8333000000000004</v>
          </cell>
          <cell r="D16133">
            <v>120.53579999999999</v>
          </cell>
          <cell r="E16133">
            <v>128.3691</v>
          </cell>
        </row>
        <row r="16134">
          <cell r="A16134" t="str">
            <v>829534056</v>
          </cell>
          <cell r="B16134" t="str">
            <v>BEISTELLUNG  FÜR SEPARATOR AN SP OHNE SENSOR-</v>
          </cell>
          <cell r="C16134">
            <v>0</v>
          </cell>
          <cell r="D16134">
            <v>90.602466666666658</v>
          </cell>
          <cell r="E16134">
            <v>90.602466666666658</v>
          </cell>
        </row>
        <row r="16135">
          <cell r="A16135" t="str">
            <v>829534057</v>
          </cell>
          <cell r="B16135" t="str">
            <v>TEILE/MONTAGE FÜR 829534014 SEP.FLEX  - FA.</v>
          </cell>
          <cell r="C16135"/>
          <cell r="D16135">
            <v>12.23</v>
          </cell>
          <cell r="E16135">
            <v>12.23</v>
          </cell>
        </row>
        <row r="16136">
          <cell r="A16136" t="str">
            <v>829534058</v>
          </cell>
          <cell r="B16136" t="str">
            <v>BEISTELLUNG  FÜR SEPARATOR FLEX  - FA.SCHMAUS</v>
          </cell>
          <cell r="C16136">
            <v>2</v>
          </cell>
          <cell r="D16136">
            <v>87.235799999999998</v>
          </cell>
          <cell r="E16136">
            <v>89.235799999999998</v>
          </cell>
        </row>
        <row r="16137">
          <cell r="A16137" t="str">
            <v>829534059</v>
          </cell>
          <cell r="B16137" t="str">
            <v>TEILE/MONTAGE FÜR 829534014 SEP.FLEX</v>
          </cell>
          <cell r="C16137"/>
          <cell r="D16137">
            <v>15.64</v>
          </cell>
          <cell r="E16137">
            <v>15.64</v>
          </cell>
        </row>
        <row r="16138">
          <cell r="A16138" t="str">
            <v>829534101</v>
          </cell>
          <cell r="B16138" t="str">
            <v>5/2 WEGEVENTIL MONOSTABIL F. MODUL-WEICHE - BG</v>
          </cell>
          <cell r="C16138">
            <v>6.5500000000000007</v>
          </cell>
          <cell r="D16138">
            <v>43.566290000000002</v>
          </cell>
          <cell r="E16138">
            <v>53.616289999999999</v>
          </cell>
        </row>
        <row r="16139">
          <cell r="A16139" t="str">
            <v>829534102</v>
          </cell>
          <cell r="B16139" t="str">
            <v>5/2 WEGEVENTIL BISTABIL F. MODUL-WEICHE - BG</v>
          </cell>
          <cell r="C16139">
            <v>5.8333000000000004</v>
          </cell>
          <cell r="D16139">
            <v>48.204900000000002</v>
          </cell>
          <cell r="E16139">
            <v>54.038200000000003</v>
          </cell>
        </row>
        <row r="16140">
          <cell r="A16140" t="str">
            <v>829534103</v>
          </cell>
          <cell r="B16140" t="str">
            <v>ZYLINDER 12X10 F. MODUL-WEICHE S_PN - BG</v>
          </cell>
          <cell r="C16140">
            <v>1.55</v>
          </cell>
          <cell r="D16140">
            <v>34.379529619329602</v>
          </cell>
          <cell r="E16140">
            <v>35.9295296193296</v>
          </cell>
        </row>
        <row r="16141">
          <cell r="A16141" t="str">
            <v>829534104</v>
          </cell>
          <cell r="B16141" t="str">
            <v>5/2 WEGEVENTIL F. MODUL-WEICHE/AS/SEP. M. ANSCHL.</v>
          </cell>
          <cell r="C16141">
            <v>2.5499999999999998</v>
          </cell>
          <cell r="D16141">
            <v>33.96</v>
          </cell>
          <cell r="E16141">
            <v>36.51</v>
          </cell>
        </row>
        <row r="16142">
          <cell r="A16142" t="str">
            <v>829534122</v>
          </cell>
          <cell r="B16142" t="str">
            <v>nicht vorhanden</v>
          </cell>
          <cell r="C16142"/>
          <cell r="D16142"/>
          <cell r="E16142"/>
        </row>
        <row r="16143">
          <cell r="A16143" t="str">
            <v>829534130</v>
          </cell>
          <cell r="B16143" t="str">
            <v>5/2 WEGEVENTIL MONOSTABIL S_PN - BG</v>
          </cell>
          <cell r="C16143">
            <v>0.35000000000000003</v>
          </cell>
          <cell r="D16143">
            <v>42.115364765146843</v>
          </cell>
          <cell r="E16143">
            <v>42.465364765146845</v>
          </cell>
        </row>
        <row r="16144">
          <cell r="A16144" t="str">
            <v>829534131</v>
          </cell>
          <cell r="B16144" t="str">
            <v>5/2 WEGEVENTIL BISTABIL S_PN KPL.</v>
          </cell>
          <cell r="C16144">
            <v>1.05</v>
          </cell>
          <cell r="D16144">
            <v>47.436399999999999</v>
          </cell>
          <cell r="E16144">
            <v>48.486399999999996</v>
          </cell>
        </row>
        <row r="16145">
          <cell r="A16145" t="str">
            <v>829534132</v>
          </cell>
          <cell r="B16145" t="str">
            <v>ZYLINDER D25 H30 - S_PN CQSB25-30 - BG</v>
          </cell>
          <cell r="C16145">
            <v>0.75</v>
          </cell>
          <cell r="D16145">
            <v>19.598419162059475</v>
          </cell>
          <cell r="E16145">
            <v>21.098419162059475</v>
          </cell>
        </row>
        <row r="16146">
          <cell r="A16146" t="str">
            <v>829534133</v>
          </cell>
          <cell r="B16146" t="str">
            <v>ZYLINDER D25 H8 MIT KOLBENST.-FÜHRUNG, S_PN - BG</v>
          </cell>
          <cell r="C16146">
            <v>1.05</v>
          </cell>
          <cell r="D16146">
            <v>32.477629843909881</v>
          </cell>
          <cell r="E16146">
            <v>33.527629843909878</v>
          </cell>
        </row>
        <row r="16147">
          <cell r="A16147" t="str">
            <v>829534134</v>
          </cell>
          <cell r="B16147" t="str">
            <v>ZYLINDER D25 H20 MIT KOLBENST.-FÜHRUNG, KPL. -</v>
          </cell>
          <cell r="C16147">
            <v>1</v>
          </cell>
          <cell r="D16147">
            <v>47.821199999999997</v>
          </cell>
          <cell r="E16147">
            <v>48.821199999999997</v>
          </cell>
        </row>
        <row r="16148">
          <cell r="A16148" t="str">
            <v>829534301</v>
          </cell>
          <cell r="B16148" t="str">
            <v>SCANNER AM SEPARATOR KPL.</v>
          </cell>
          <cell r="C16148"/>
          <cell r="D16148">
            <v>674.80899999999997</v>
          </cell>
          <cell r="E16148">
            <v>674.80899999999997</v>
          </cell>
        </row>
        <row r="16149">
          <cell r="A16149" t="str">
            <v>829534302</v>
          </cell>
          <cell r="B16149" t="str">
            <v>KB-ABFRAGE AM SEPARATOR FÜR BT KPL.</v>
          </cell>
          <cell r="C16149"/>
          <cell r="D16149">
            <v>59.749400000000001</v>
          </cell>
          <cell r="E16149">
            <v>59.749400000000001</v>
          </cell>
        </row>
        <row r="16150">
          <cell r="A16150" t="str">
            <v>829534303</v>
          </cell>
          <cell r="B16150" t="str">
            <v>LICHTSCHRANKE FÜR SEPARATOR AM SP 1.0/2.0, KPL.</v>
          </cell>
          <cell r="C16150"/>
          <cell r="D16150">
            <v>26.459900000000001</v>
          </cell>
          <cell r="E16150">
            <v>26.459900000000001</v>
          </cell>
        </row>
        <row r="16151">
          <cell r="A16151" t="str">
            <v>829534304</v>
          </cell>
          <cell r="B16151" t="str">
            <v>SCANNER AM SEPARATOR KPL.</v>
          </cell>
          <cell r="C16151">
            <v>0</v>
          </cell>
          <cell r="D16151">
            <v>516.24</v>
          </cell>
          <cell r="E16151">
            <v>516.24</v>
          </cell>
        </row>
        <row r="16152">
          <cell r="A16152" t="str">
            <v>829534305</v>
          </cell>
          <cell r="B16152" t="str">
            <v>SENSOR MIT HALTER AM UMFAHRUNGSBOGEN KPL.</v>
          </cell>
          <cell r="C16152">
            <v>0</v>
          </cell>
          <cell r="D16152">
            <v>87.45</v>
          </cell>
          <cell r="E16152">
            <v>87.45</v>
          </cell>
        </row>
        <row r="16153">
          <cell r="A16153" t="str">
            <v>829534306</v>
          </cell>
          <cell r="B16153" t="str">
            <v>Camera DM280 m. Halter (ILS) - BG</v>
          </cell>
          <cell r="C16153">
            <v>0</v>
          </cell>
          <cell r="D16153">
            <v>505.76</v>
          </cell>
          <cell r="E16153">
            <v>505.76</v>
          </cell>
        </row>
        <row r="16154">
          <cell r="A16154" t="str">
            <v>829534601</v>
          </cell>
          <cell r="B16154" t="str">
            <v>SEPARATOR LINKS GRUNDMODELL - BG</v>
          </cell>
          <cell r="C16154">
            <v>15.35</v>
          </cell>
          <cell r="D16154">
            <v>145.37</v>
          </cell>
          <cell r="E16154">
            <v>166.47</v>
          </cell>
        </row>
        <row r="16155">
          <cell r="A16155" t="str">
            <v>829534602</v>
          </cell>
          <cell r="B16155" t="str">
            <v>SEPARATOR RECHTS GRUNDMODELL - BG</v>
          </cell>
          <cell r="C16155">
            <v>15.35</v>
          </cell>
          <cell r="D16155">
            <v>145.33000000000001</v>
          </cell>
          <cell r="E16155">
            <v>166.43</v>
          </cell>
        </row>
        <row r="16156">
          <cell r="A16156" t="str">
            <v>829534603</v>
          </cell>
          <cell r="B16156" t="str">
            <v>STOPPER LINKS GRUNDMODELL</v>
          </cell>
          <cell r="C16156"/>
          <cell r="D16156"/>
          <cell r="E16156"/>
        </row>
        <row r="16157">
          <cell r="A16157" t="str">
            <v>829534604</v>
          </cell>
          <cell r="B16157" t="str">
            <v>STOPPER RECHTS GRUNDMODELL</v>
          </cell>
          <cell r="C16157"/>
          <cell r="D16157"/>
          <cell r="E16157"/>
        </row>
        <row r="16158">
          <cell r="A16158" t="str">
            <v>829536001</v>
          </cell>
          <cell r="B16158" t="str">
            <v>PLATTE FÜR SEPARATOR ABHÄNGUNG AN STRUKTURPROFIL</v>
          </cell>
          <cell r="C16158">
            <v>0</v>
          </cell>
          <cell r="D16158">
            <v>16.8</v>
          </cell>
          <cell r="E16158">
            <v>16.8</v>
          </cell>
        </row>
        <row r="16159">
          <cell r="A16159" t="str">
            <v>829536002</v>
          </cell>
          <cell r="B16159" t="str">
            <v>ABDECKKAPPE BEARB. F. ABH. SEP. AM RAD AN</v>
          </cell>
          <cell r="C16159">
            <v>0</v>
          </cell>
          <cell r="D16159">
            <v>0.42</v>
          </cell>
          <cell r="E16159">
            <v>0.42</v>
          </cell>
        </row>
        <row r="16160">
          <cell r="A16160" t="str">
            <v>829536003</v>
          </cell>
          <cell r="B16160" t="str">
            <v>GEGENDRUCKLEISTE TB-BT F. SEP. AN SP</v>
          </cell>
          <cell r="C16160">
            <v>0</v>
          </cell>
          <cell r="D16160">
            <v>5.2</v>
          </cell>
          <cell r="E16160">
            <v>5.2</v>
          </cell>
        </row>
        <row r="16161">
          <cell r="A16161" t="str">
            <v>829536004</v>
          </cell>
          <cell r="B16161" t="str">
            <v>STEGPLATTE F. SEP. AN LP - RAD EINFAHRT</v>
          </cell>
          <cell r="C16161">
            <v>0</v>
          </cell>
          <cell r="D16161">
            <v>49</v>
          </cell>
          <cell r="E16161">
            <v>49</v>
          </cell>
        </row>
        <row r="16162">
          <cell r="A16162" t="str">
            <v>829536005</v>
          </cell>
          <cell r="B16162" t="str">
            <v>VERSTÄRKUNGSPLATTE F. SEP. AN LP - RAD EINFAHRT</v>
          </cell>
          <cell r="C16162">
            <v>0</v>
          </cell>
          <cell r="D16162">
            <v>7</v>
          </cell>
          <cell r="E16162">
            <v>7</v>
          </cell>
        </row>
        <row r="16163">
          <cell r="A16163" t="str">
            <v>829536006</v>
          </cell>
          <cell r="B16163" t="str">
            <v>GRUNDPLATTE SEPARATOR BEARBEITET FÜR</v>
          </cell>
          <cell r="C16163">
            <v>5.8333000000000004</v>
          </cell>
          <cell r="D16163">
            <v>14.35</v>
          </cell>
          <cell r="E16163">
            <v>20.183299999999999</v>
          </cell>
        </row>
        <row r="16164">
          <cell r="A16164" t="str">
            <v>829536007</v>
          </cell>
          <cell r="B16164" t="str">
            <v>HALTER FÜR ROLLEN-ANDRUCKLEISTE</v>
          </cell>
          <cell r="C16164">
            <v>0</v>
          </cell>
          <cell r="D16164">
            <v>6.5</v>
          </cell>
          <cell r="E16164">
            <v>6.5</v>
          </cell>
        </row>
        <row r="16165">
          <cell r="A16165" t="str">
            <v>829536008</v>
          </cell>
          <cell r="B16165" t="str">
            <v>HALTER ABHEBELEISTE</v>
          </cell>
          <cell r="C16165">
            <v>0</v>
          </cell>
          <cell r="D16165">
            <v>16.8</v>
          </cell>
          <cell r="E16165">
            <v>16.8</v>
          </cell>
        </row>
        <row r="16166">
          <cell r="A16166" t="str">
            <v>829536009</v>
          </cell>
          <cell r="B16166" t="str">
            <v>WINKEL 40X20X3 ABHEBELEISTE</v>
          </cell>
          <cell r="C16166">
            <v>0</v>
          </cell>
          <cell r="D16166">
            <v>28.05</v>
          </cell>
          <cell r="E16166">
            <v>28.05</v>
          </cell>
        </row>
        <row r="16167">
          <cell r="A16167" t="str">
            <v>829536010</v>
          </cell>
          <cell r="B16167" t="str">
            <v>STEGPLATTE SEP. SP 2.0 FÜR BT</v>
          </cell>
          <cell r="C16167">
            <v>0</v>
          </cell>
          <cell r="D16167">
            <v>60</v>
          </cell>
          <cell r="E16167">
            <v>60</v>
          </cell>
        </row>
        <row r="16168">
          <cell r="A16168" t="str">
            <v>829536011</v>
          </cell>
          <cell r="B16168" t="str">
            <v>STEGPLATTE SEP. SP 2.0 FÜR TB</v>
          </cell>
          <cell r="C16168">
            <v>0</v>
          </cell>
          <cell r="D16168">
            <v>5.9</v>
          </cell>
          <cell r="E16168">
            <v>5.9</v>
          </cell>
        </row>
        <row r="16169">
          <cell r="A16169" t="str">
            <v>829536012</v>
          </cell>
          <cell r="B16169" t="str">
            <v>DRUCKLEISTE VA FÜR SEPARATOR AM LP - GESCHWEIßT</v>
          </cell>
          <cell r="C16169">
            <v>0</v>
          </cell>
          <cell r="D16169">
            <v>23.25</v>
          </cell>
          <cell r="E16169">
            <v>23.25</v>
          </cell>
        </row>
        <row r="16170">
          <cell r="A16170" t="str">
            <v>829536013</v>
          </cell>
          <cell r="B16170" t="str">
            <v>UNTERTEIL F. SEPARATOR FLEX</v>
          </cell>
          <cell r="C16170"/>
          <cell r="D16170"/>
          <cell r="E16170"/>
        </row>
        <row r="16171">
          <cell r="A16171" t="str">
            <v>829536014</v>
          </cell>
          <cell r="B16171" t="str">
            <v>STEGPLATTE SP F. SEPARATOR FLEX</v>
          </cell>
          <cell r="C16171"/>
          <cell r="D16171">
            <v>6.9</v>
          </cell>
          <cell r="E16171">
            <v>6.9</v>
          </cell>
        </row>
        <row r="16172">
          <cell r="A16172" t="str">
            <v>829536015</v>
          </cell>
          <cell r="B16172" t="str">
            <v>GRUNDPLATTE SP F. SEPARATOR FLEX</v>
          </cell>
          <cell r="C16172"/>
          <cell r="D16172">
            <v>14.35</v>
          </cell>
          <cell r="E16172">
            <v>14.35</v>
          </cell>
        </row>
        <row r="16173">
          <cell r="A16173" t="str">
            <v>829536016</v>
          </cell>
          <cell r="B16173" t="str">
            <v>STEGPLATTE F. SEP. AN LP - ZAPPLER M. HC-EINSATZ</v>
          </cell>
          <cell r="C16173">
            <v>0.5</v>
          </cell>
          <cell r="D16173">
            <v>5.9</v>
          </cell>
          <cell r="E16173">
            <v>6.4</v>
          </cell>
        </row>
        <row r="16174">
          <cell r="A16174" t="str">
            <v>829536017</v>
          </cell>
          <cell r="B16174" t="str">
            <v>GEGENDRUCKLEISTE BT/MT F. SEP. FLEX AN SP 1.0/2.0</v>
          </cell>
          <cell r="C16174"/>
          <cell r="D16174">
            <v>13.2</v>
          </cell>
          <cell r="E16174">
            <v>13.2</v>
          </cell>
        </row>
        <row r="16175">
          <cell r="A16175" t="str">
            <v>829536018</v>
          </cell>
          <cell r="B16175" t="str">
            <v>FINGER RECHTS MIT SPITZE F. SEP. FLEX</v>
          </cell>
          <cell r="C16175"/>
          <cell r="D16175"/>
          <cell r="E16175"/>
        </row>
        <row r="16176">
          <cell r="A16176" t="str">
            <v>829536019</v>
          </cell>
          <cell r="B16176" t="str">
            <v>FINGER LINKS MIT SPITZE F. SEP. FLEX</v>
          </cell>
          <cell r="C16176"/>
          <cell r="D16176"/>
          <cell r="E16176"/>
        </row>
        <row r="16177">
          <cell r="A16177" t="str">
            <v>829536020</v>
          </cell>
          <cell r="B16177" t="str">
            <v>EINGREIFSCHUTZ F. SEPARATOR AM LP</v>
          </cell>
          <cell r="C16177">
            <v>0</v>
          </cell>
          <cell r="D16177">
            <v>35.6</v>
          </cell>
          <cell r="E16177">
            <v>35.6</v>
          </cell>
        </row>
        <row r="16178">
          <cell r="A16178" t="str">
            <v>829536021</v>
          </cell>
          <cell r="B16178" t="str">
            <v>SCHUTZABDECKUNG FÜR SEPARATORFINGER</v>
          </cell>
          <cell r="C16178">
            <v>0</v>
          </cell>
          <cell r="D16178">
            <v>52.3</v>
          </cell>
          <cell r="E16178">
            <v>52.3</v>
          </cell>
        </row>
        <row r="16179">
          <cell r="A16179" t="str">
            <v>829536022</v>
          </cell>
          <cell r="B16179" t="str">
            <v>SCHUTZABDECKUNG SEITLICH FÜR SEPARATORFINGER</v>
          </cell>
          <cell r="C16179">
            <v>0</v>
          </cell>
          <cell r="D16179">
            <v>10.5</v>
          </cell>
          <cell r="E16179">
            <v>10.5</v>
          </cell>
        </row>
        <row r="16180">
          <cell r="A16180" t="str">
            <v>829536023</v>
          </cell>
          <cell r="B16180" t="str">
            <v>SCHUTZABDECKUNG FÜR SEPARATOR AM LP</v>
          </cell>
          <cell r="C16180">
            <v>0</v>
          </cell>
          <cell r="D16180">
            <v>14.6</v>
          </cell>
          <cell r="E16180">
            <v>14.6</v>
          </cell>
        </row>
        <row r="16181">
          <cell r="A16181" t="str">
            <v>829536024</v>
          </cell>
          <cell r="B16181" t="str">
            <v>SCHUTZABDECKUNG OBEN FÜR SEPARATOR AM LP</v>
          </cell>
          <cell r="C16181">
            <v>0</v>
          </cell>
          <cell r="D16181">
            <v>17</v>
          </cell>
          <cell r="E16181">
            <v>17</v>
          </cell>
        </row>
        <row r="16182">
          <cell r="A16182" t="str">
            <v>829536025</v>
          </cell>
          <cell r="B16182" t="str">
            <v>SCHUTZABDECKUNG FÜR SEPARATOR LINKS AM RAD</v>
          </cell>
          <cell r="C16182">
            <v>0</v>
          </cell>
          <cell r="D16182">
            <v>14.8</v>
          </cell>
          <cell r="E16182">
            <v>14.8</v>
          </cell>
        </row>
        <row r="16183">
          <cell r="A16183" t="str">
            <v>829536026</v>
          </cell>
          <cell r="B16183" t="str">
            <v>SCHUTZABDECKUNG INNEN FÜR SEPARATOR LINKS AM RAD</v>
          </cell>
          <cell r="C16183">
            <v>0</v>
          </cell>
          <cell r="D16183">
            <v>13.3</v>
          </cell>
          <cell r="E16183">
            <v>13.3</v>
          </cell>
        </row>
        <row r="16184">
          <cell r="A16184" t="str">
            <v>829536027</v>
          </cell>
          <cell r="B16184" t="str">
            <v>SCHUTZABDECKUNG SEITLICH FÜR SEPARATOR LINKS AM</v>
          </cell>
          <cell r="C16184">
            <v>0</v>
          </cell>
          <cell r="D16184">
            <v>16.8</v>
          </cell>
          <cell r="E16184">
            <v>16.8</v>
          </cell>
        </row>
        <row r="16185">
          <cell r="A16185" t="str">
            <v>829536028</v>
          </cell>
          <cell r="B16185" t="str">
            <v>SCHUTZABDECKUNG FÜR SEPARATOR RECHTS AM RAD</v>
          </cell>
          <cell r="C16185">
            <v>0</v>
          </cell>
          <cell r="D16185">
            <v>26.5</v>
          </cell>
          <cell r="E16185">
            <v>26.5</v>
          </cell>
        </row>
        <row r="16186">
          <cell r="A16186" t="str">
            <v>829536029</v>
          </cell>
          <cell r="B16186" t="str">
            <v>SCHUTZABDECKUNG INNEN FÜR SEPARATOR RECHTS AM RAD</v>
          </cell>
          <cell r="C16186">
            <v>0</v>
          </cell>
          <cell r="D16186">
            <v>24.9</v>
          </cell>
          <cell r="E16186">
            <v>24.9</v>
          </cell>
        </row>
        <row r="16187">
          <cell r="A16187" t="str">
            <v>829536030</v>
          </cell>
          <cell r="B16187" t="str">
            <v>SCHUTZABDECKUNG SEITLICH FÜR SEPARATOR RECHTS AM</v>
          </cell>
          <cell r="C16187">
            <v>0</v>
          </cell>
          <cell r="D16187">
            <v>28.4</v>
          </cell>
          <cell r="E16187">
            <v>28.4</v>
          </cell>
        </row>
        <row r="16188">
          <cell r="A16188" t="str">
            <v>829536031</v>
          </cell>
          <cell r="B16188" t="str">
            <v>EINFAHRTSLEISTE FÜR SEPARATOR MIT SCHUTZABDECKUNG</v>
          </cell>
          <cell r="C16188">
            <v>0</v>
          </cell>
          <cell r="D16188">
            <v>23.9</v>
          </cell>
          <cell r="E16188">
            <v>23.9</v>
          </cell>
        </row>
        <row r="16189">
          <cell r="A16189" t="str">
            <v>829536032</v>
          </cell>
          <cell r="B16189" t="str">
            <v>ABDECKUNG SEPARATOR BEREICH BARCODE ABFRAGE</v>
          </cell>
          <cell r="C16189">
            <v>0</v>
          </cell>
          <cell r="D16189">
            <v>2.66</v>
          </cell>
          <cell r="E16189">
            <v>2.66</v>
          </cell>
        </row>
        <row r="16190">
          <cell r="A16190" t="str">
            <v>829536034</v>
          </cell>
          <cell r="B16190" t="str">
            <v>SCHUTZABDECKUNG INNEN FÜR SEPARATOR AM SP</v>
          </cell>
          <cell r="C16190">
            <v>0</v>
          </cell>
          <cell r="D16190">
            <v>13.8</v>
          </cell>
          <cell r="E16190">
            <v>13.8</v>
          </cell>
        </row>
        <row r="16191">
          <cell r="A16191" t="str">
            <v>829536035</v>
          </cell>
          <cell r="B16191" t="str">
            <v>SCHUTZABDECKUNG AUSSEN FÜR SEPARATOR AM SP</v>
          </cell>
          <cell r="C16191">
            <v>0</v>
          </cell>
          <cell r="D16191">
            <v>13.8</v>
          </cell>
          <cell r="E16191">
            <v>13.8</v>
          </cell>
        </row>
        <row r="16192">
          <cell r="A16192" t="str">
            <v>829536036</v>
          </cell>
          <cell r="B16192" t="str">
            <v>UNTERTEIL FÜR SEPARATOR MIT ROLLEN-ANDRUCKLEISTE</v>
          </cell>
          <cell r="C16192">
            <v>0</v>
          </cell>
          <cell r="D16192">
            <v>10.736178521617852</v>
          </cell>
          <cell r="E16192">
            <v>10.736178521617852</v>
          </cell>
        </row>
        <row r="16193">
          <cell r="A16193" t="str">
            <v>829536037</v>
          </cell>
          <cell r="B16193" t="str">
            <v>ROLLEN-ANDRUCKLEISTE FÜR SEPARATOR</v>
          </cell>
          <cell r="C16193">
            <v>0</v>
          </cell>
          <cell r="D16193">
            <v>25.5</v>
          </cell>
          <cell r="E16193">
            <v>25.5</v>
          </cell>
        </row>
        <row r="16194">
          <cell r="A16194" t="str">
            <v>829536038</v>
          </cell>
          <cell r="B16194" t="str">
            <v>ADAPTER FÜR ROLLEN-ANDRUCKLEISTE AM SEPARATOR</v>
          </cell>
          <cell r="C16194">
            <v>0</v>
          </cell>
          <cell r="D16194">
            <v>82.29</v>
          </cell>
          <cell r="E16194">
            <v>82.29</v>
          </cell>
        </row>
        <row r="16195">
          <cell r="A16195" t="str">
            <v>829536039</v>
          </cell>
          <cell r="B16195" t="str">
            <v>FINGER MIT RUNDUNG F. SEPARATOR</v>
          </cell>
          <cell r="C16195">
            <v>0</v>
          </cell>
          <cell r="D16195">
            <v>13.8</v>
          </cell>
          <cell r="E16195">
            <v>13.8</v>
          </cell>
        </row>
        <row r="16196">
          <cell r="A16196" t="str">
            <v>829536040</v>
          </cell>
          <cell r="B16196" t="str">
            <v>FINGER MIT S-RUNDUNG F. SEPARATOR</v>
          </cell>
          <cell r="C16196">
            <v>0</v>
          </cell>
          <cell r="D16196">
            <v>13.8</v>
          </cell>
          <cell r="E16196">
            <v>13.8</v>
          </cell>
        </row>
        <row r="16197">
          <cell r="A16197" t="str">
            <v>829536101</v>
          </cell>
          <cell r="B16197" t="str">
            <v>VENTILHALTER S_PN MODUL-WEICHE</v>
          </cell>
          <cell r="C16197">
            <v>4</v>
          </cell>
          <cell r="D16197">
            <v>0.39600000000000002</v>
          </cell>
          <cell r="E16197">
            <v>7.8960000000000008</v>
          </cell>
        </row>
        <row r="16198">
          <cell r="A16198" t="str">
            <v>829536301</v>
          </cell>
          <cell r="B16198" t="str">
            <v>ADAPTERPLATTE FÜR SCANNER AM SEPARATOR</v>
          </cell>
          <cell r="C16198">
            <v>0</v>
          </cell>
          <cell r="D16198">
            <v>25.8</v>
          </cell>
          <cell r="E16198">
            <v>25.8</v>
          </cell>
        </row>
        <row r="16199">
          <cell r="A16199" t="str">
            <v>829536302</v>
          </cell>
          <cell r="B16199" t="str">
            <v>BEARBEITUNG UNTERTEIL FÜR SEPARATOR</v>
          </cell>
          <cell r="C16199"/>
          <cell r="D16199">
            <v>4</v>
          </cell>
          <cell r="E16199">
            <v>4</v>
          </cell>
        </row>
        <row r="16200">
          <cell r="A16200" t="str">
            <v>829536303</v>
          </cell>
          <cell r="B16200" t="str">
            <v>SENSORHALTER FÜR KB-ABFRAGE AM SEPARATOR</v>
          </cell>
          <cell r="C16200">
            <v>0</v>
          </cell>
          <cell r="D16200">
            <v>62.68</v>
          </cell>
          <cell r="E16200">
            <v>62.68</v>
          </cell>
        </row>
        <row r="16201">
          <cell r="A16201" t="str">
            <v>829536304</v>
          </cell>
          <cell r="B16201" t="str">
            <v>BEARBEITUNG EINFAHRTLEISTE AMSEPARATOR</v>
          </cell>
          <cell r="C16201">
            <v>2</v>
          </cell>
          <cell r="D16201">
            <v>12.9</v>
          </cell>
          <cell r="E16201">
            <v>17.400000000000002</v>
          </cell>
        </row>
        <row r="16202">
          <cell r="A16202" t="str">
            <v>829536306</v>
          </cell>
          <cell r="B16202" t="str">
            <v>SCANNERHALTER AM SEPARATOR</v>
          </cell>
          <cell r="C16202">
            <v>0</v>
          </cell>
          <cell r="D16202">
            <v>4.1500000000000004</v>
          </cell>
          <cell r="E16202">
            <v>4.1500000000000004</v>
          </cell>
        </row>
        <row r="16203">
          <cell r="A16203" t="str">
            <v>829536307</v>
          </cell>
          <cell r="B16203" t="str">
            <v>SENSORHALTER AM UMFAHRUNGSBOGEN</v>
          </cell>
          <cell r="C16203">
            <v>0</v>
          </cell>
          <cell r="D16203">
            <v>71.400000000000006</v>
          </cell>
          <cell r="E16203">
            <v>71.400000000000006</v>
          </cell>
        </row>
        <row r="16204">
          <cell r="A16204" t="str">
            <v>829536308</v>
          </cell>
          <cell r="B16204" t="str">
            <v>SCANNERHALTER AM SEPARATOR für Camera DM 260QL</v>
          </cell>
          <cell r="C16204">
            <v>0</v>
          </cell>
          <cell r="D16204">
            <v>4.0999999999999996</v>
          </cell>
          <cell r="E16204">
            <v>4.0999999999999996</v>
          </cell>
        </row>
        <row r="16205">
          <cell r="A16205" t="str">
            <v>829572001</v>
          </cell>
          <cell r="B16205" t="str">
            <v>BE-/ENTLADESTATION 1950 FÜR TB - MODELL I</v>
          </cell>
          <cell r="C16205">
            <v>85</v>
          </cell>
          <cell r="D16205">
            <v>1806.2621999999999</v>
          </cell>
          <cell r="E16205">
            <v>1891.2621999999999</v>
          </cell>
        </row>
        <row r="16206">
          <cell r="A16206" t="str">
            <v>829572002</v>
          </cell>
          <cell r="B16206" t="str">
            <v>BE-/ENTLADESTATION 1950 LINKS FÜR TB - MODELL II</v>
          </cell>
          <cell r="C16206">
            <v>85</v>
          </cell>
          <cell r="D16206">
            <v>1858.6342</v>
          </cell>
          <cell r="E16206">
            <v>1943.6342</v>
          </cell>
        </row>
        <row r="16207">
          <cell r="A16207" t="str">
            <v>829572003</v>
          </cell>
          <cell r="B16207" t="str">
            <v>BE-/ENTLADESTATION 1950 RECHTS FÜR TB - MODELL II</v>
          </cell>
          <cell r="C16207">
            <v>85</v>
          </cell>
          <cell r="D16207">
            <v>1858.6342</v>
          </cell>
          <cell r="E16207">
            <v>1943.6342</v>
          </cell>
        </row>
        <row r="16208">
          <cell r="A16208" t="str">
            <v>829572004</v>
          </cell>
          <cell r="B16208" t="str">
            <v>ENTLADESTATION 1950 FÜR TB - MODELL III</v>
          </cell>
          <cell r="C16208">
            <v>85</v>
          </cell>
          <cell r="D16208">
            <v>2152.6532999999999</v>
          </cell>
          <cell r="E16208">
            <v>2237.6532999999999</v>
          </cell>
        </row>
        <row r="16209">
          <cell r="A16209" t="str">
            <v>829572011</v>
          </cell>
          <cell r="B16209" t="str">
            <v>BE-/ENTLADESTATION 1650 FÜR TB - MODELL I</v>
          </cell>
          <cell r="C16209">
            <v>85</v>
          </cell>
          <cell r="D16209">
            <v>1803.8782000000001</v>
          </cell>
          <cell r="E16209">
            <v>1888.8782000000001</v>
          </cell>
        </row>
        <row r="16210">
          <cell r="A16210" t="str">
            <v>829572012</v>
          </cell>
          <cell r="B16210" t="str">
            <v>BE-/ENTLADESTATION 1650 LINKS FÜR TB - MODELL II</v>
          </cell>
          <cell r="C16210">
            <v>85</v>
          </cell>
          <cell r="D16210">
            <v>1856.2501999999999</v>
          </cell>
          <cell r="E16210">
            <v>1941.2501999999999</v>
          </cell>
        </row>
        <row r="16211">
          <cell r="A16211" t="str">
            <v>829572013</v>
          </cell>
          <cell r="B16211" t="str">
            <v>BE-/ENTLADESTATION 1650 RECHTS FÜR TB - MODELL II</v>
          </cell>
          <cell r="C16211">
            <v>85</v>
          </cell>
          <cell r="D16211">
            <v>1856.2501999999999</v>
          </cell>
          <cell r="E16211">
            <v>1941.2501999999999</v>
          </cell>
        </row>
        <row r="16212">
          <cell r="A16212" t="str">
            <v>829572014</v>
          </cell>
          <cell r="B16212" t="str">
            <v>ENTLADESTATION 1650 FÜR TB - MODELL III</v>
          </cell>
          <cell r="C16212">
            <v>85</v>
          </cell>
          <cell r="D16212">
            <v>2150.2692999999999</v>
          </cell>
          <cell r="E16212">
            <v>2235.2692999999999</v>
          </cell>
        </row>
        <row r="16213">
          <cell r="A16213" t="str">
            <v>829574001</v>
          </cell>
          <cell r="B16213" t="str">
            <v>GRUNDKÖRPER 1950 BE/ENTLADESTATION FÜR TB</v>
          </cell>
          <cell r="C16213">
            <v>5</v>
          </cell>
          <cell r="D16213">
            <v>1806.2621999999999</v>
          </cell>
          <cell r="E16213">
            <v>1811.2621999999999</v>
          </cell>
        </row>
        <row r="16214">
          <cell r="A16214" t="str">
            <v>829574002</v>
          </cell>
          <cell r="B16214" t="str">
            <v>GRUNDKÖRPER 1650 BE/ENTLADESTATION FÜR TB</v>
          </cell>
          <cell r="C16214">
            <v>5</v>
          </cell>
          <cell r="D16214">
            <v>1803.8782000000001</v>
          </cell>
          <cell r="E16214">
            <v>1808.8782000000001</v>
          </cell>
        </row>
        <row r="16215">
          <cell r="A16215" t="str">
            <v>829574011</v>
          </cell>
          <cell r="B16215" t="str">
            <v>ZYLINDER FÜR KIPPFUNKTION DER</v>
          </cell>
          <cell r="C16215"/>
          <cell r="D16215">
            <v>346.39109999999999</v>
          </cell>
          <cell r="E16215">
            <v>346.39109999999999</v>
          </cell>
        </row>
        <row r="16216">
          <cell r="A16216" t="str">
            <v>829574012</v>
          </cell>
          <cell r="B16216" t="str">
            <v>ZYLINDER  FÜR DREHFUNKTION DER</v>
          </cell>
          <cell r="C16216"/>
          <cell r="D16216">
            <v>52.372</v>
          </cell>
          <cell r="E16216">
            <v>52.372</v>
          </cell>
        </row>
        <row r="16217">
          <cell r="A16217" t="str">
            <v>829574013</v>
          </cell>
          <cell r="B16217" t="str">
            <v>TISCHRAHMEN 1650 FÜR TB-BE/ENTLADESTATION</v>
          </cell>
          <cell r="C16217"/>
          <cell r="D16217">
            <v>393</v>
          </cell>
          <cell r="E16217">
            <v>393</v>
          </cell>
        </row>
        <row r="16218">
          <cell r="A16218" t="str">
            <v>829574014</v>
          </cell>
          <cell r="B16218" t="str">
            <v>TISCHRAHMEN 1950 FÜR TB-BE/ENTLADESTATION</v>
          </cell>
          <cell r="C16218"/>
          <cell r="D16218">
            <v>393</v>
          </cell>
          <cell r="E16218">
            <v>393</v>
          </cell>
        </row>
        <row r="16219">
          <cell r="A16219" t="str">
            <v>829574030</v>
          </cell>
          <cell r="B16219" t="str">
            <v>GESTELL 1950 TB-BE/ENTLADESTATION KPL.</v>
          </cell>
          <cell r="C16219"/>
          <cell r="D16219">
            <v>952.56820000000005</v>
          </cell>
          <cell r="E16219">
            <v>952.56820000000005</v>
          </cell>
        </row>
        <row r="16220">
          <cell r="A16220" t="str">
            <v>829574031</v>
          </cell>
          <cell r="B16220" t="str">
            <v>GESTELL 1650 TB-BE/ENTLADESTATION KPL.</v>
          </cell>
          <cell r="C16220"/>
          <cell r="D16220">
            <v>950.18420000000003</v>
          </cell>
          <cell r="E16220">
            <v>950.18420000000003</v>
          </cell>
        </row>
        <row r="16221">
          <cell r="A16221" t="str">
            <v>829574032</v>
          </cell>
          <cell r="B16221" t="str">
            <v>VENTILBLOCK FÜR GRUNDKÖRPER TB-BE/ENTLADESTATION</v>
          </cell>
          <cell r="C16221">
            <v>5</v>
          </cell>
          <cell r="D16221">
            <v>149.97640000000001</v>
          </cell>
          <cell r="E16221">
            <v>154.97640000000001</v>
          </cell>
        </row>
        <row r="16222">
          <cell r="A16222" t="str">
            <v>829574033</v>
          </cell>
          <cell r="B16222" t="str">
            <v>ZYLINDER FÜR TB GRUNDPOSITION KPL.</v>
          </cell>
          <cell r="C16222"/>
          <cell r="D16222">
            <v>86.994</v>
          </cell>
          <cell r="E16222">
            <v>86.994</v>
          </cell>
        </row>
        <row r="16223">
          <cell r="A16223" t="str">
            <v>829574034</v>
          </cell>
          <cell r="B16223" t="str">
            <v>ZYLINDER FÜR TB ÖFFNEN/SCHLIESSEN KPL.</v>
          </cell>
          <cell r="C16223"/>
          <cell r="D16223">
            <v>616.72360000000003</v>
          </cell>
          <cell r="E16223">
            <v>616.72360000000003</v>
          </cell>
        </row>
        <row r="16224">
          <cell r="A16224" t="str">
            <v>829574036</v>
          </cell>
          <cell r="B16224" t="str">
            <v>LAGERROLLE KPL. ROLLENLEISTE</v>
          </cell>
          <cell r="C16224">
            <v>0</v>
          </cell>
          <cell r="D16224">
            <v>2.2311851751972669</v>
          </cell>
          <cell r="E16224">
            <v>2.2311851751972669</v>
          </cell>
        </row>
        <row r="16225">
          <cell r="A16225" t="str">
            <v>829576002</v>
          </cell>
          <cell r="B16225" t="str">
            <v>PNEUMATIKHALTER FÜR TB-BE/ENTLADESTATION</v>
          </cell>
          <cell r="C16225"/>
          <cell r="D16225">
            <v>25.6</v>
          </cell>
          <cell r="E16225">
            <v>25.6</v>
          </cell>
        </row>
        <row r="16226">
          <cell r="A16226" t="str">
            <v>829576003</v>
          </cell>
          <cell r="B16226" t="str">
            <v>ADAPTERPLATTE FÜR TB-BE/ENTLADESTATION</v>
          </cell>
          <cell r="C16226"/>
          <cell r="D16226">
            <v>19.8</v>
          </cell>
          <cell r="E16226">
            <v>19.8</v>
          </cell>
        </row>
        <row r="16227">
          <cell r="A16227" t="str">
            <v>829576004</v>
          </cell>
          <cell r="B16227" t="str">
            <v>ANSCHLAG FÜR TB-BE/ENTLADESTATION</v>
          </cell>
          <cell r="C16227"/>
          <cell r="D16227">
            <v>4.3</v>
          </cell>
          <cell r="E16227">
            <v>4.3</v>
          </cell>
        </row>
        <row r="16228">
          <cell r="A16228" t="str">
            <v>829576005</v>
          </cell>
          <cell r="B16228" t="str">
            <v>DREHPLATTE FÜR TB-BE/ENTLADESTATION KPL.</v>
          </cell>
          <cell r="C16228"/>
          <cell r="D16228">
            <v>31.7</v>
          </cell>
          <cell r="E16228">
            <v>31.7</v>
          </cell>
        </row>
        <row r="16229">
          <cell r="A16229" t="str">
            <v>829576006</v>
          </cell>
          <cell r="B16229" t="str">
            <v>KLEMMSCHALE 1 FÜR TB-BE/ENTLADESTATION</v>
          </cell>
          <cell r="C16229"/>
          <cell r="D16229">
            <v>76.900000000000006</v>
          </cell>
          <cell r="E16229">
            <v>76.900000000000006</v>
          </cell>
        </row>
        <row r="16230">
          <cell r="A16230" t="str">
            <v>829576007</v>
          </cell>
          <cell r="B16230" t="str">
            <v>KLEMMSCHALE 2 FÜR TB-BE/ENTLADESTATION</v>
          </cell>
          <cell r="C16230"/>
          <cell r="D16230">
            <v>76.900000000000006</v>
          </cell>
          <cell r="E16230">
            <v>76.900000000000006</v>
          </cell>
        </row>
        <row r="16231">
          <cell r="A16231" t="str">
            <v>829576008</v>
          </cell>
          <cell r="B16231" t="str">
            <v>DISTANZBUCHSE FÜR TB-BE/ENTLADESTATION</v>
          </cell>
          <cell r="C16231"/>
          <cell r="D16231">
            <v>7.3</v>
          </cell>
          <cell r="E16231">
            <v>7.3</v>
          </cell>
        </row>
        <row r="16232">
          <cell r="A16232" t="str">
            <v>829576009</v>
          </cell>
          <cell r="B16232" t="str">
            <v>ABDECKBLECH 1650 FÜR TB-BE/ENTLADESTATION</v>
          </cell>
          <cell r="C16232"/>
          <cell r="D16232">
            <v>1E-4</v>
          </cell>
          <cell r="E16232">
            <v>1E-4</v>
          </cell>
        </row>
        <row r="16233">
          <cell r="A16233" t="str">
            <v>829576010</v>
          </cell>
          <cell r="B16233" t="str">
            <v>TISCHPLATTE FÜR TB-BE/ENTLADESTATION KPL.</v>
          </cell>
          <cell r="C16233"/>
          <cell r="D16233">
            <v>1E-4</v>
          </cell>
          <cell r="E16233">
            <v>1E-4</v>
          </cell>
        </row>
        <row r="16234">
          <cell r="A16234" t="str">
            <v>829576011</v>
          </cell>
          <cell r="B16234" t="str">
            <v>SCHARNIER FÜR TB-BE/ENTLADESTATION</v>
          </cell>
          <cell r="C16234"/>
          <cell r="D16234">
            <v>14.3</v>
          </cell>
          <cell r="E16234">
            <v>14.3</v>
          </cell>
        </row>
        <row r="16235">
          <cell r="A16235" t="str">
            <v>829576012</v>
          </cell>
          <cell r="B16235" t="str">
            <v>WELLENHALTER FÜR TB-BE/ENTLADESTATION</v>
          </cell>
          <cell r="C16235"/>
          <cell r="D16235">
            <v>14.3</v>
          </cell>
          <cell r="E16235">
            <v>14.3</v>
          </cell>
        </row>
        <row r="16236">
          <cell r="A16236" t="str">
            <v>829576013</v>
          </cell>
          <cell r="B16236" t="str">
            <v>WELLE FÜR TB-BE/ENTLADESTATION</v>
          </cell>
          <cell r="C16236"/>
          <cell r="D16236">
            <v>19.7</v>
          </cell>
          <cell r="E16236">
            <v>19.7</v>
          </cell>
        </row>
        <row r="16237">
          <cell r="A16237" t="str">
            <v>829576014</v>
          </cell>
          <cell r="B16237" t="str">
            <v>FÜHRUNG FÜR TB-BE/ENTLADESTATION</v>
          </cell>
          <cell r="C16237"/>
          <cell r="D16237">
            <v>29.9</v>
          </cell>
          <cell r="E16237">
            <v>29.9</v>
          </cell>
        </row>
        <row r="16238">
          <cell r="A16238" t="str">
            <v>829576015</v>
          </cell>
          <cell r="B16238" t="str">
            <v>GLEITELEMENT FÜR TB-BE/ENTLADESTATION</v>
          </cell>
          <cell r="C16238">
            <v>0</v>
          </cell>
          <cell r="D16238">
            <v>70</v>
          </cell>
          <cell r="E16238">
            <v>70</v>
          </cell>
        </row>
        <row r="16239">
          <cell r="A16239" t="str">
            <v>829576016</v>
          </cell>
          <cell r="B16239" t="str">
            <v>GRUNDPLATTE FÜR TB-BE/ENTLADESTATION</v>
          </cell>
          <cell r="C16239"/>
          <cell r="D16239">
            <v>14.4</v>
          </cell>
          <cell r="E16239">
            <v>14.4</v>
          </cell>
        </row>
        <row r="16240">
          <cell r="A16240" t="str">
            <v>829576018</v>
          </cell>
          <cell r="B16240" t="str">
            <v>ABDECKPLATTE FÜR TB-BE/ENTLADESTATION</v>
          </cell>
          <cell r="C16240">
            <v>0</v>
          </cell>
          <cell r="D16240">
            <v>38.75</v>
          </cell>
          <cell r="E16240">
            <v>38.75</v>
          </cell>
        </row>
        <row r="16241">
          <cell r="A16241" t="str">
            <v>829576020</v>
          </cell>
          <cell r="B16241" t="str">
            <v>DREHWELLE FÜR TB-BE/ENTLADESTATION</v>
          </cell>
          <cell r="C16241"/>
          <cell r="D16241">
            <v>73.7</v>
          </cell>
          <cell r="E16241">
            <v>73.7</v>
          </cell>
        </row>
        <row r="16242">
          <cell r="A16242" t="str">
            <v>829576021</v>
          </cell>
          <cell r="B16242" t="str">
            <v>KIPPWELLE FÜR TB-BE/ENTLADESTATION</v>
          </cell>
          <cell r="C16242"/>
          <cell r="D16242">
            <v>41.3</v>
          </cell>
          <cell r="E16242">
            <v>41.3</v>
          </cell>
        </row>
        <row r="16243">
          <cell r="A16243" t="str">
            <v>829576023</v>
          </cell>
          <cell r="B16243" t="str">
            <v>TISCHFUSS FÜR TB-BE/ENTLADESTATION</v>
          </cell>
          <cell r="C16243"/>
          <cell r="D16243">
            <v>1E-4</v>
          </cell>
          <cell r="E16243">
            <v>1E-4</v>
          </cell>
        </row>
        <row r="16244">
          <cell r="A16244" t="str">
            <v>829576024</v>
          </cell>
          <cell r="B16244" t="str">
            <v>DISTANZBUCHSE FÜR TB-BE/ENTLADESTATION</v>
          </cell>
          <cell r="C16244"/>
          <cell r="D16244">
            <v>3.5</v>
          </cell>
          <cell r="E16244">
            <v>3.5</v>
          </cell>
        </row>
        <row r="16245">
          <cell r="A16245" t="str">
            <v>829576025</v>
          </cell>
          <cell r="B16245" t="str">
            <v>ANSCHLAG LINKS FÜR TB-BE/ENTLADESTATION</v>
          </cell>
          <cell r="C16245"/>
          <cell r="D16245">
            <v>4</v>
          </cell>
          <cell r="E16245">
            <v>4</v>
          </cell>
        </row>
        <row r="16246">
          <cell r="A16246" t="str">
            <v>829576026</v>
          </cell>
          <cell r="B16246" t="str">
            <v>ANSCHLAG RECHTS FÜR TB-BE/ENTLADESTATION</v>
          </cell>
          <cell r="C16246"/>
          <cell r="D16246">
            <v>5</v>
          </cell>
          <cell r="E16246">
            <v>5</v>
          </cell>
        </row>
        <row r="16247">
          <cell r="A16247" t="str">
            <v>829576027</v>
          </cell>
          <cell r="B16247" t="str">
            <v>KIPP-/DREHPLATTE FÜR TB-BE/ENTLADESTATION</v>
          </cell>
          <cell r="C16247"/>
          <cell r="D16247">
            <v>40.4</v>
          </cell>
          <cell r="E16247">
            <v>40.4</v>
          </cell>
        </row>
        <row r="16248">
          <cell r="A16248" t="str">
            <v>829576028</v>
          </cell>
          <cell r="B16248" t="str">
            <v>GRUNDWELLE FÜR TB-BE/ENTLADESTATION</v>
          </cell>
          <cell r="C16248"/>
          <cell r="D16248">
            <v>65.099999999999994</v>
          </cell>
          <cell r="E16248">
            <v>65.099999999999994</v>
          </cell>
        </row>
        <row r="16249">
          <cell r="A16249" t="str">
            <v>829576029</v>
          </cell>
          <cell r="B16249" t="str">
            <v>ABDECKBLECH 1950 FÜR TB-BE/ENTLADESTATION</v>
          </cell>
          <cell r="C16249"/>
          <cell r="D16249">
            <v>1E-4</v>
          </cell>
          <cell r="E16249">
            <v>1E-4</v>
          </cell>
        </row>
        <row r="16250">
          <cell r="A16250" t="str">
            <v>829576106</v>
          </cell>
          <cell r="B16250" t="str">
            <v>cEntwicklungsteil</v>
          </cell>
          <cell r="C16250"/>
          <cell r="D16250"/>
          <cell r="E16250"/>
        </row>
        <row r="16251">
          <cell r="A16251" t="str">
            <v>829612201</v>
          </cell>
          <cell r="B16251" t="str">
            <v>AS-ELEMENT 3.0 LINKS KPL.</v>
          </cell>
          <cell r="C16251">
            <v>13.65</v>
          </cell>
          <cell r="D16251">
            <v>683.31</v>
          </cell>
          <cell r="E16251">
            <v>713.96</v>
          </cell>
        </row>
        <row r="16252">
          <cell r="A16252" t="str">
            <v>829612202</v>
          </cell>
          <cell r="B16252" t="str">
            <v>AS-ELEMENT 3.0 RECHTS KPL.</v>
          </cell>
          <cell r="C16252">
            <v>7.65</v>
          </cell>
          <cell r="D16252">
            <v>467.55</v>
          </cell>
          <cell r="E16252">
            <v>479.7</v>
          </cell>
        </row>
        <row r="16253">
          <cell r="A16253" t="str">
            <v>829612211</v>
          </cell>
          <cell r="B16253" t="str">
            <v xml:space="preserve">ES-ELEMENT 3.0 LINKS </v>
          </cell>
          <cell r="C16253">
            <v>3.5</v>
          </cell>
          <cell r="D16253">
            <v>156.87531842050652</v>
          </cell>
          <cell r="E16253">
            <v>165.87531842050649</v>
          </cell>
        </row>
        <row r="16254">
          <cell r="A16254" t="str">
            <v>829612212</v>
          </cell>
          <cell r="B16254" t="str">
            <v>ES-ELEMENT 3.0 RECHTS</v>
          </cell>
          <cell r="C16254">
            <v>3.5</v>
          </cell>
          <cell r="D16254">
            <v>101.14</v>
          </cell>
          <cell r="E16254">
            <v>110.14</v>
          </cell>
        </row>
        <row r="16255">
          <cell r="A16255" t="str">
            <v>829614061</v>
          </cell>
          <cell r="B16255" t="str">
            <v>RAMPE RECHTS FÜR LP 3.0-PIN-STAUBEREICH KPL.</v>
          </cell>
          <cell r="C16255">
            <v>0</v>
          </cell>
          <cell r="D16255">
            <v>107.14077915257411</v>
          </cell>
          <cell r="E16255">
            <v>107.14077915257411</v>
          </cell>
        </row>
        <row r="16256">
          <cell r="A16256" t="str">
            <v>829614062</v>
          </cell>
          <cell r="B16256" t="str">
            <v>RAMPE LINKS FÜR LP 3.0-PIN-STAUSTRECKE KPL.</v>
          </cell>
          <cell r="C16256">
            <v>0</v>
          </cell>
          <cell r="D16256">
            <v>107.14077915257411</v>
          </cell>
          <cell r="E16256">
            <v>107.14077915257411</v>
          </cell>
        </row>
        <row r="16257">
          <cell r="A16257" t="str">
            <v>829614221</v>
          </cell>
          <cell r="B16257" t="str">
            <v>AUFNAHMESPITZE SCHWEISSTEIL AS 3.0 RECHTS</v>
          </cell>
          <cell r="C16257">
            <v>0</v>
          </cell>
          <cell r="D16257">
            <v>75</v>
          </cell>
          <cell r="E16257">
            <v>75</v>
          </cell>
        </row>
        <row r="16258">
          <cell r="A16258" t="str">
            <v>829614222</v>
          </cell>
          <cell r="B16258" t="str">
            <v>AUFNAHMESPITZE SCHWEISSTEIL AS 3.0 LINKS</v>
          </cell>
          <cell r="C16258">
            <v>0</v>
          </cell>
          <cell r="D16258">
            <v>75</v>
          </cell>
          <cell r="E16258">
            <v>75</v>
          </cell>
        </row>
        <row r="16259">
          <cell r="A16259" t="str">
            <v>829616001</v>
          </cell>
          <cell r="B16259" t="str">
            <v>LAUFPROFIL LP 3.0</v>
          </cell>
          <cell r="C16259">
            <v>0</v>
          </cell>
          <cell r="D16259">
            <v>9.84</v>
          </cell>
          <cell r="E16259">
            <v>9.84</v>
          </cell>
        </row>
        <row r="16260">
          <cell r="A16260" t="str">
            <v>829616002</v>
          </cell>
          <cell r="B16260" t="str">
            <v xml:space="preserve">LAUFPROFIL LP 3.0 - BASISPROFIlL </v>
          </cell>
          <cell r="C16260"/>
          <cell r="D16260">
            <v>9.15</v>
          </cell>
          <cell r="E16260">
            <v>9.15</v>
          </cell>
        </row>
        <row r="16261">
          <cell r="A16261" t="str">
            <v>829616003</v>
          </cell>
          <cell r="B16261" t="str">
            <v xml:space="preserve">LAUFPROFIL LP 3.0 - OBERTEIL </v>
          </cell>
          <cell r="C16261"/>
          <cell r="D16261">
            <v>9.15</v>
          </cell>
          <cell r="E16261">
            <v>9.15</v>
          </cell>
        </row>
        <row r="16262">
          <cell r="A16262" t="str">
            <v>829616004</v>
          </cell>
          <cell r="B16262" t="str">
            <v xml:space="preserve">LAUFPROFIL LP 3.0 F. EIN-/AUSSCHLEUSUNG </v>
          </cell>
          <cell r="C16262"/>
          <cell r="D16262">
            <v>9.15</v>
          </cell>
          <cell r="E16262">
            <v>9.15</v>
          </cell>
        </row>
        <row r="16263">
          <cell r="A16263" t="str">
            <v>829616005</v>
          </cell>
          <cell r="B16263" t="str">
            <v xml:space="preserve">STAUSTRECKE SP 3.0 73X100 - ELOXIERT </v>
          </cell>
          <cell r="C16263">
            <v>0</v>
          </cell>
          <cell r="D16263">
            <v>18.45</v>
          </cell>
          <cell r="E16263">
            <v>18.45</v>
          </cell>
        </row>
        <row r="16264">
          <cell r="A16264" t="str">
            <v>829616010</v>
          </cell>
          <cell r="B16264" t="str">
            <v>LP 3.0 ENDSTÜCK RE (800)</v>
          </cell>
          <cell r="C16264">
            <v>4</v>
          </cell>
          <cell r="D16264">
            <v>5.88</v>
          </cell>
          <cell r="E16264">
            <v>14.88</v>
          </cell>
        </row>
        <row r="16265">
          <cell r="A16265" t="str">
            <v>829616011</v>
          </cell>
          <cell r="B16265" t="str">
            <v>LP 3.0 ENDSTÜCK LI (800)</v>
          </cell>
          <cell r="C16265">
            <v>4.416666666666667</v>
          </cell>
          <cell r="D16265">
            <v>8.1999999999999993</v>
          </cell>
          <cell r="E16265">
            <v>18.033333333333331</v>
          </cell>
        </row>
        <row r="16266">
          <cell r="A16266" t="str">
            <v>829616019</v>
          </cell>
          <cell r="B16266" t="str">
            <v>LP 3.0 / V3 /  AUSSPARUNG FÜR AS-ELEMENT L=1000MM</v>
          </cell>
          <cell r="C16266">
            <v>10</v>
          </cell>
          <cell r="D16266">
            <v>15.853160000000001</v>
          </cell>
          <cell r="E16266">
            <v>28.853160000000003</v>
          </cell>
        </row>
        <row r="16267">
          <cell r="A16267" t="str">
            <v>829616020</v>
          </cell>
          <cell r="B16267" t="str">
            <v>LP 3.0 MIT BEARBEITUNG FÜR AS-ELEMENT L=5M</v>
          </cell>
          <cell r="C16267">
            <v>0</v>
          </cell>
          <cell r="D16267">
            <v>82.065600000000003</v>
          </cell>
          <cell r="E16267">
            <v>82.065600000000003</v>
          </cell>
        </row>
        <row r="16268">
          <cell r="A16268" t="str">
            <v>829616030</v>
          </cell>
          <cell r="B16268" t="str">
            <v>LP 3.0 FÜR R800-G WEICHEN-BEARBEITUNG L=1M</v>
          </cell>
          <cell r="C16268">
            <v>7.333333333333333</v>
          </cell>
          <cell r="D16268">
            <v>16.399999999999999</v>
          </cell>
          <cell r="E16268">
            <v>29.150000000000002</v>
          </cell>
        </row>
        <row r="16269">
          <cell r="A16269" t="str">
            <v>829616031</v>
          </cell>
          <cell r="B16269" t="str">
            <v>LP 3.0 ENDSTÜCK RE 800 MIT WEICHEN-BEARBEITUNG</v>
          </cell>
          <cell r="C16269">
            <v>7.333333333333333</v>
          </cell>
          <cell r="D16269">
            <v>8.1999999999999993</v>
          </cell>
          <cell r="E16269">
            <v>20.950000000000003</v>
          </cell>
        </row>
        <row r="16270">
          <cell r="A16270" t="str">
            <v>829616032</v>
          </cell>
          <cell r="B16270" t="str">
            <v>LP 3.0 ENDSTÜCK LI 800 MIT WEICHEN-BEARBEITUNG</v>
          </cell>
          <cell r="C16270">
            <v>7.333333333333333</v>
          </cell>
          <cell r="D16270">
            <v>8.1999999999999993</v>
          </cell>
          <cell r="E16270">
            <v>20.950000000000003</v>
          </cell>
        </row>
        <row r="16271">
          <cell r="A16271" t="str">
            <v>829616034</v>
          </cell>
          <cell r="B16271" t="str">
            <v>LP 3.0 FÜR PINBAND L=1M</v>
          </cell>
          <cell r="C16271">
            <v>2.25</v>
          </cell>
          <cell r="D16271">
            <v>16.399999999999999</v>
          </cell>
          <cell r="E16271">
            <v>23.65</v>
          </cell>
        </row>
        <row r="16272">
          <cell r="A16272" t="str">
            <v>829616035</v>
          </cell>
          <cell r="B16272" t="str">
            <v>LP 3.0 FÜR PINBAND L=5M</v>
          </cell>
          <cell r="C16272">
            <v>2.25</v>
          </cell>
          <cell r="D16272">
            <v>82</v>
          </cell>
          <cell r="E16272">
            <v>89.25</v>
          </cell>
        </row>
        <row r="16273">
          <cell r="A16273" t="str">
            <v>829616036</v>
          </cell>
          <cell r="B16273" t="str">
            <v>LP 3.0 FÜR RÜCKSEITE SCHRÄGKREISEL L=2,5M</v>
          </cell>
          <cell r="C16273">
            <v>1</v>
          </cell>
          <cell r="D16273">
            <v>66.25</v>
          </cell>
          <cell r="E16273">
            <v>69.75</v>
          </cell>
        </row>
        <row r="16274">
          <cell r="A16274" t="str">
            <v>829616050</v>
          </cell>
          <cell r="B16274" t="str">
            <v>SP 3.0 L=300 BEARBEITET F. SEP./STOPPER</v>
          </cell>
          <cell r="C16274">
            <v>15.583333333333334</v>
          </cell>
          <cell r="D16274">
            <v>6</v>
          </cell>
          <cell r="E16274">
            <v>26.999999999999996</v>
          </cell>
        </row>
        <row r="16275">
          <cell r="A16275" t="str">
            <v>829616051</v>
          </cell>
          <cell r="B16275" t="str">
            <v>SP 3.0 L=300 BEARBEITET F. SEP./STOPPER</v>
          </cell>
          <cell r="C16275">
            <v>13.5</v>
          </cell>
          <cell r="D16275">
            <v>5.54</v>
          </cell>
          <cell r="E16275">
            <v>24.04</v>
          </cell>
        </row>
        <row r="16276">
          <cell r="A16276" t="str">
            <v>829616055</v>
          </cell>
          <cell r="B16276" t="str">
            <v>SP 3.0 L=550 BEARBEITET GEFÄLLEPROFF. SEP./STOPPER</v>
          </cell>
          <cell r="C16276"/>
          <cell r="D16276"/>
          <cell r="E16276"/>
        </row>
        <row r="16277">
          <cell r="A16277" t="str">
            <v>829616056</v>
          </cell>
          <cell r="B16277" t="str">
            <v>SP 3.0 L=750 BEARB. GEFÄLLEPROFIL F. SEP./STOPPER</v>
          </cell>
          <cell r="C16277"/>
          <cell r="D16277"/>
          <cell r="E16277"/>
        </row>
        <row r="16278">
          <cell r="A16278" t="str">
            <v>829616061</v>
          </cell>
          <cell r="B16278" t="str">
            <v>RAMPE RECHTS FÜR LP 3.0 -PIN-STAUBEREICH</v>
          </cell>
          <cell r="C16278">
            <v>0</v>
          </cell>
          <cell r="D16278">
            <v>130.88999999999999</v>
          </cell>
          <cell r="E16278">
            <v>130.88999999999999</v>
          </cell>
        </row>
        <row r="16279">
          <cell r="A16279" t="str">
            <v>829616062</v>
          </cell>
          <cell r="B16279" t="str">
            <v>RAMPE LINKS FÜR LP 3.0-PIN-STAUBEREICH</v>
          </cell>
          <cell r="C16279">
            <v>0</v>
          </cell>
          <cell r="D16279">
            <v>130.88999999999999</v>
          </cell>
          <cell r="E16279">
            <v>130.88999999999999</v>
          </cell>
        </row>
        <row r="16280">
          <cell r="A16280" t="str">
            <v>829616063</v>
          </cell>
          <cell r="B16280" t="str">
            <v>POSITIONIERLEISTE ILS 3.0 AM PINBAND</v>
          </cell>
          <cell r="C16280">
            <v>0</v>
          </cell>
          <cell r="D16280">
            <v>67.400000000000006</v>
          </cell>
          <cell r="E16280">
            <v>67.400000000000006</v>
          </cell>
        </row>
        <row r="16281">
          <cell r="A16281" t="str">
            <v>829616202</v>
          </cell>
          <cell r="B16281" t="str">
            <v>SP 3.0 BOGEN-STÜCK R/L FÜR AS 3.0</v>
          </cell>
          <cell r="C16281">
            <v>0</v>
          </cell>
          <cell r="D16281">
            <v>180.57</v>
          </cell>
          <cell r="E16281">
            <v>180.57</v>
          </cell>
        </row>
        <row r="16282">
          <cell r="A16282" t="str">
            <v>829616203</v>
          </cell>
          <cell r="B16282" t="str">
            <v>LAGERFÜHRUNG LINKS AS 3.0 AN SP 3.0</v>
          </cell>
          <cell r="C16282">
            <v>0</v>
          </cell>
          <cell r="D16282">
            <v>71.28</v>
          </cell>
          <cell r="E16282">
            <v>71.28</v>
          </cell>
        </row>
        <row r="16283">
          <cell r="A16283" t="str">
            <v>829616204</v>
          </cell>
          <cell r="B16283" t="str">
            <v>LAGERFÜHRUNG RECHTS AS 3.0 AN SP 3.0</v>
          </cell>
          <cell r="C16283">
            <v>0</v>
          </cell>
          <cell r="D16283">
            <v>73.84</v>
          </cell>
          <cell r="E16283">
            <v>73.84</v>
          </cell>
        </row>
        <row r="16284">
          <cell r="A16284" t="str">
            <v>829616205</v>
          </cell>
          <cell r="B16284" t="str">
            <v xml:space="preserve">AUFNAHME ENTNAHMESPITZE AS 3.0 </v>
          </cell>
          <cell r="C16284">
            <v>0</v>
          </cell>
          <cell r="D16284">
            <v>45.4</v>
          </cell>
          <cell r="E16284">
            <v>45.4</v>
          </cell>
        </row>
        <row r="16285">
          <cell r="A16285" t="str">
            <v>829616208</v>
          </cell>
          <cell r="B16285" t="str">
            <v>SCHALTBLECH LINKS ZYLINDER AS 3.0</v>
          </cell>
          <cell r="C16285">
            <v>0</v>
          </cell>
          <cell r="D16285">
            <v>78.400000000000006</v>
          </cell>
          <cell r="E16285">
            <v>78.400000000000006</v>
          </cell>
        </row>
        <row r="16286">
          <cell r="A16286" t="str">
            <v>829616209</v>
          </cell>
          <cell r="B16286" t="str">
            <v>GRUNDHALTER LINKS AS 3.0</v>
          </cell>
          <cell r="C16286">
            <v>0</v>
          </cell>
          <cell r="D16286">
            <v>108.7</v>
          </cell>
          <cell r="E16286">
            <v>108.7</v>
          </cell>
        </row>
        <row r="16287">
          <cell r="A16287" t="str">
            <v>829616210</v>
          </cell>
          <cell r="B16287" t="str">
            <v>DISTANZKLOTZ AS 3.0 ZUM SP 3.0</v>
          </cell>
          <cell r="C16287">
            <v>0</v>
          </cell>
          <cell r="D16287">
            <v>40.25</v>
          </cell>
          <cell r="E16287">
            <v>40.25</v>
          </cell>
        </row>
        <row r="16288">
          <cell r="A16288" t="str">
            <v>829616211</v>
          </cell>
          <cell r="B16288" t="str">
            <v>Aufsteigschutz im Schaltblech</v>
          </cell>
          <cell r="C16288">
            <v>61.5</v>
          </cell>
          <cell r="D16288">
            <v>5.36</v>
          </cell>
          <cell r="E16288">
            <v>66.86</v>
          </cell>
        </row>
        <row r="16289">
          <cell r="A16289" t="str">
            <v>829616213</v>
          </cell>
          <cell r="B16289" t="str">
            <v>GRUNDHALTER RECHTS AS 3.0</v>
          </cell>
          <cell r="C16289">
            <v>0</v>
          </cell>
          <cell r="D16289">
            <v>108.7</v>
          </cell>
          <cell r="E16289">
            <v>108.7</v>
          </cell>
        </row>
        <row r="16290">
          <cell r="A16290" t="str">
            <v>829616214</v>
          </cell>
          <cell r="B16290" t="str">
            <v>SCHALTBLECH RECHTS ZYLINDER AS 3.0</v>
          </cell>
          <cell r="C16290">
            <v>0</v>
          </cell>
          <cell r="D16290">
            <v>78.400000000000006</v>
          </cell>
          <cell r="E16290">
            <v>78.400000000000006</v>
          </cell>
        </row>
        <row r="16291">
          <cell r="A16291" t="str">
            <v>829616216</v>
          </cell>
          <cell r="B16291" t="str">
            <v>ROLLENSTÜTZE LINKS AS 3.0</v>
          </cell>
          <cell r="C16291">
            <v>0</v>
          </cell>
          <cell r="D16291">
            <v>12.95</v>
          </cell>
          <cell r="E16291">
            <v>12.95</v>
          </cell>
        </row>
        <row r="16292">
          <cell r="A16292" t="str">
            <v>829616217</v>
          </cell>
          <cell r="B16292" t="str">
            <v>ROLLENSTÜTZE RECHTS AS 3.0</v>
          </cell>
          <cell r="C16292">
            <v>0</v>
          </cell>
          <cell r="D16292">
            <v>43.1</v>
          </cell>
          <cell r="E16292">
            <v>43.1</v>
          </cell>
        </row>
        <row r="16293">
          <cell r="A16293" t="str">
            <v>829616218</v>
          </cell>
          <cell r="B16293" t="str">
            <v>HALTER EINWEISBOGEN FÜR ES 3.0</v>
          </cell>
          <cell r="C16293">
            <v>0</v>
          </cell>
          <cell r="D16293">
            <v>32.950000000000003</v>
          </cell>
          <cell r="E16293">
            <v>32.950000000000003</v>
          </cell>
        </row>
        <row r="16294">
          <cell r="A16294" t="str">
            <v>829616219</v>
          </cell>
          <cell r="B16294" t="str">
            <v>ES-BOGEN 3.0 RECHTS</v>
          </cell>
          <cell r="C16294">
            <v>0</v>
          </cell>
          <cell r="D16294">
            <v>46.38</v>
          </cell>
          <cell r="E16294">
            <v>46.38</v>
          </cell>
        </row>
        <row r="16295">
          <cell r="A16295" t="str">
            <v>829616220</v>
          </cell>
          <cell r="B16295" t="str">
            <v>ES-SCHENKEL 3.0 RECHTS</v>
          </cell>
          <cell r="C16295">
            <v>0</v>
          </cell>
          <cell r="D16295">
            <v>32.86</v>
          </cell>
          <cell r="E16295">
            <v>32.86</v>
          </cell>
        </row>
        <row r="16296">
          <cell r="A16296" t="str">
            <v>829616221</v>
          </cell>
          <cell r="B16296" t="str">
            <v>ES-BOGEN 3.0 LINKS</v>
          </cell>
          <cell r="C16296">
            <v>0</v>
          </cell>
          <cell r="D16296">
            <v>46.38</v>
          </cell>
          <cell r="E16296">
            <v>46.38</v>
          </cell>
        </row>
        <row r="16297">
          <cell r="A16297" t="str">
            <v>829616222</v>
          </cell>
          <cell r="B16297" t="str">
            <v>ES-SCHENKEL 3.0 LINKS</v>
          </cell>
          <cell r="C16297">
            <v>0</v>
          </cell>
          <cell r="D16297">
            <v>32.86</v>
          </cell>
          <cell r="E16297">
            <v>32.86</v>
          </cell>
        </row>
        <row r="16298">
          <cell r="A16298" t="str">
            <v>829616223</v>
          </cell>
          <cell r="B16298" t="str">
            <v>AUFSTEIGSCHUTZ AS 3.0</v>
          </cell>
          <cell r="C16298">
            <v>0</v>
          </cell>
          <cell r="D16298">
            <v>23.7</v>
          </cell>
          <cell r="E16298">
            <v>23.7</v>
          </cell>
        </row>
        <row r="16299">
          <cell r="A16299" t="str">
            <v>829622001</v>
          </cell>
          <cell r="B16299" t="str">
            <v>ANTRIEBSSTATION 800 - ILS III KPL.</v>
          </cell>
          <cell r="C16299">
            <v>74.25</v>
          </cell>
          <cell r="D16299">
            <v>835.64695797478021</v>
          </cell>
          <cell r="E16299">
            <v>919.89695797478021</v>
          </cell>
        </row>
        <row r="16300">
          <cell r="A16300" t="str">
            <v>829622021</v>
          </cell>
          <cell r="B16300" t="str">
            <v>UMLENKSTATION 800 - ILS III KPL.</v>
          </cell>
          <cell r="C16300">
            <v>79.25</v>
          </cell>
          <cell r="D16300">
            <v>854.80351688702194</v>
          </cell>
          <cell r="E16300">
            <v>944.05351688702194</v>
          </cell>
        </row>
        <row r="16301">
          <cell r="A16301" t="str">
            <v>829622024</v>
          </cell>
          <cell r="B16301" t="str">
            <v>UMLENKSTATION-b 800 MIT INKREMENTALGEBER - ILS</v>
          </cell>
          <cell r="C16301">
            <v>79.25</v>
          </cell>
          <cell r="D16301">
            <v>1092.264416887022</v>
          </cell>
          <cell r="E16301">
            <v>1181.514416887022</v>
          </cell>
        </row>
        <row r="16302">
          <cell r="A16302" t="str">
            <v>829622025</v>
          </cell>
          <cell r="B16302" t="str">
            <v>UMLENKSTATION-c 800 MIT INKREMENTALGEBER KPL.</v>
          </cell>
          <cell r="C16302"/>
          <cell r="D16302"/>
          <cell r="E16302"/>
        </row>
        <row r="16303">
          <cell r="A16303" t="str">
            <v>829624011</v>
          </cell>
          <cell r="B16303" t="str">
            <v>ANTRIEBSRAD 800 - ILS III KPL.</v>
          </cell>
          <cell r="C16303">
            <v>27.25</v>
          </cell>
          <cell r="D16303">
            <v>427.36209360167959</v>
          </cell>
          <cell r="E16303">
            <v>454.61209360167959</v>
          </cell>
        </row>
        <row r="16304">
          <cell r="A16304" t="str">
            <v>829624013</v>
          </cell>
          <cell r="B16304" t="str">
            <v xml:space="preserve">ANTRIEBSRAD 800 MIT FEDER - ILS III KPL. </v>
          </cell>
          <cell r="C16304"/>
          <cell r="D16304"/>
          <cell r="E16304"/>
        </row>
        <row r="16305">
          <cell r="A16305" t="str">
            <v>829624021</v>
          </cell>
          <cell r="B16305" t="str">
            <v>UMLENKRAD 800 -ILS III KPL.</v>
          </cell>
          <cell r="C16305">
            <v>34.75</v>
          </cell>
          <cell r="D16305">
            <v>458.2286525139213</v>
          </cell>
          <cell r="E16305">
            <v>492.9786525139213</v>
          </cell>
        </row>
        <row r="16306">
          <cell r="A16306" t="str">
            <v>829624024</v>
          </cell>
          <cell r="B16306" t="str">
            <v>UMLENKRAD-b 800 MIT INKREMENTALGEBER KPL. -</v>
          </cell>
          <cell r="C16306">
            <v>34.75</v>
          </cell>
          <cell r="D16306">
            <v>695.68955251392129</v>
          </cell>
          <cell r="E16306">
            <v>730.43955251392129</v>
          </cell>
        </row>
        <row r="16307">
          <cell r="A16307" t="str">
            <v>829624025</v>
          </cell>
          <cell r="B16307" t="str">
            <v xml:space="preserve">UMLENKRAD-c 800 MIT INKREMENTALGEBER KPL. </v>
          </cell>
          <cell r="C16307"/>
          <cell r="D16307"/>
          <cell r="E16307"/>
        </row>
        <row r="16308">
          <cell r="A16308" t="str">
            <v>829624033</v>
          </cell>
          <cell r="B16308" t="str">
            <v>RAD 800 - ILS III KPL.</v>
          </cell>
          <cell r="C16308">
            <v>16</v>
          </cell>
          <cell r="D16308">
            <v>244.17904421896355</v>
          </cell>
          <cell r="E16308">
            <v>260.17904421896355</v>
          </cell>
        </row>
        <row r="16309">
          <cell r="A16309" t="str">
            <v>829624040</v>
          </cell>
          <cell r="B16309" t="str">
            <v>UMLENKFLANSCH-c 800 MIT INKEMENTALGEBER KPL.</v>
          </cell>
          <cell r="C16309">
            <v>12.75</v>
          </cell>
          <cell r="D16309">
            <v>722.33</v>
          </cell>
          <cell r="E16309">
            <v>740.08</v>
          </cell>
        </row>
        <row r="16310">
          <cell r="A16310" t="str">
            <v>829624604</v>
          </cell>
          <cell r="B16310" t="str">
            <v>ABHÄNGUNG FÜR LP 3.0  7,5° AN RAD 800 LINKS</v>
          </cell>
          <cell r="C16310">
            <v>32.583500000000001</v>
          </cell>
          <cell r="D16310">
            <v>133.15110000000001</v>
          </cell>
          <cell r="E16310">
            <v>165.7346</v>
          </cell>
        </row>
        <row r="16311">
          <cell r="A16311" t="str">
            <v>829624605</v>
          </cell>
          <cell r="B16311" t="str">
            <v>ABHÄNGUNG FÜR LP 3.0  7,5° AN RAD 800 RECHTS</v>
          </cell>
          <cell r="C16311">
            <v>33.333333333333336</v>
          </cell>
          <cell r="D16311">
            <v>138.79103400867555</v>
          </cell>
          <cell r="E16311">
            <v>197.95770067534224</v>
          </cell>
        </row>
        <row r="16312">
          <cell r="A16312" t="str">
            <v>829626010</v>
          </cell>
          <cell r="B16312" t="str">
            <v>RADSEGMENT 800 - ILS III</v>
          </cell>
          <cell r="C16312">
            <v>0</v>
          </cell>
          <cell r="D16312">
            <v>5.9</v>
          </cell>
          <cell r="E16312">
            <v>5.9</v>
          </cell>
        </row>
        <row r="16313">
          <cell r="A16313" t="str">
            <v>829626550</v>
          </cell>
          <cell r="B16313" t="str">
            <v>LP 3.0 FÜR EINSCHLEUSEN LP 7,5°-RAD 800 RE</v>
          </cell>
          <cell r="C16313">
            <v>7.3333000000000004</v>
          </cell>
          <cell r="D16313">
            <v>6.3049999999999997</v>
          </cell>
          <cell r="E16313">
            <v>13.638299999999999</v>
          </cell>
        </row>
        <row r="16314">
          <cell r="A16314" t="str">
            <v>829626556</v>
          </cell>
          <cell r="B16314" t="str">
            <v>LP 3.0 FÜR EINSCHLEUSEN LP 7,5°-RAD 800 LI</v>
          </cell>
          <cell r="C16314">
            <v>7.3333000000000004</v>
          </cell>
          <cell r="D16314">
            <v>6.3049999999999997</v>
          </cell>
          <cell r="E16314">
            <v>13.638299999999999</v>
          </cell>
        </row>
        <row r="16315">
          <cell r="A16315" t="str">
            <v>829632003</v>
          </cell>
          <cell r="B16315" t="str">
            <v xml:space="preserve">SEPARATOR AN STAUSTRECKE SP 3.0 KPL. </v>
          </cell>
          <cell r="C16315">
            <v>23.1</v>
          </cell>
          <cell r="D16315">
            <v>133.35</v>
          </cell>
          <cell r="E16315">
            <v>164.2</v>
          </cell>
        </row>
        <row r="16316">
          <cell r="A16316" t="str">
            <v>829632004</v>
          </cell>
          <cell r="B16316" t="str">
            <v xml:space="preserve">SEPARATOR AN STAUSTRECKE SP 3.0 MIT SENSORIK KPL. </v>
          </cell>
          <cell r="C16316"/>
          <cell r="D16316"/>
          <cell r="E16316"/>
        </row>
        <row r="16317">
          <cell r="A16317" t="str">
            <v>829634003</v>
          </cell>
          <cell r="B16317" t="str">
            <v>SEPARATOR GRUNDMODELL FÜR SP 3.0 MIT PNEUMATIK</v>
          </cell>
          <cell r="C16317">
            <v>16.100000000000001</v>
          </cell>
          <cell r="D16317">
            <v>163.69999999999999</v>
          </cell>
          <cell r="E16317">
            <v>188.05</v>
          </cell>
        </row>
        <row r="16318">
          <cell r="A16318" t="str">
            <v>829634004</v>
          </cell>
          <cell r="B16318" t="str">
            <v>SENSORIK M. HALTER+REFLEKT. KPL. F. SEP. AN SP 3.0</v>
          </cell>
          <cell r="C16318">
            <v>1.5</v>
          </cell>
          <cell r="D16318">
            <v>41.7</v>
          </cell>
          <cell r="E16318">
            <v>48.2</v>
          </cell>
        </row>
        <row r="16319">
          <cell r="A16319" t="str">
            <v>829634005</v>
          </cell>
          <cell r="B16319" t="str">
            <v>SEPARATOR GRUNDMODELL FÜR SP 3.0 MIT PNEUM./REFL.,</v>
          </cell>
          <cell r="C16319"/>
          <cell r="D16319"/>
          <cell r="E16319"/>
        </row>
        <row r="16320">
          <cell r="A16320" t="str">
            <v>829634006</v>
          </cell>
          <cell r="B16320" t="str">
            <v>SENSOR M. HALTER KPL. F. SEP. AN SP 3.0</v>
          </cell>
          <cell r="C16320"/>
          <cell r="D16320"/>
          <cell r="E16320"/>
        </row>
        <row r="16321">
          <cell r="A16321" t="str">
            <v>829634133</v>
          </cell>
          <cell r="B16321" t="str">
            <v>PNEUMATIK KPL. FÜR AS 3.0</v>
          </cell>
          <cell r="C16321">
            <v>0.9</v>
          </cell>
          <cell r="D16321">
            <v>67.19</v>
          </cell>
          <cell r="E16321">
            <v>69.59</v>
          </cell>
        </row>
        <row r="16322">
          <cell r="A16322" t="str">
            <v>829634301</v>
          </cell>
          <cell r="B16322" t="str">
            <v>PINABFRAGE RE MECHANISCH AN LP 3.0 KPL.</v>
          </cell>
          <cell r="C16322">
            <v>10.416666666666666</v>
          </cell>
          <cell r="D16322">
            <v>42.07503317490297</v>
          </cell>
          <cell r="E16322">
            <v>57.908366508236298</v>
          </cell>
        </row>
        <row r="16323">
          <cell r="A16323" t="str">
            <v>829634302</v>
          </cell>
          <cell r="B16323" t="str">
            <v>PINABFRAGE LI MECHANISCH AN LP 3.0 KPL.</v>
          </cell>
          <cell r="C16323">
            <v>10</v>
          </cell>
          <cell r="D16323">
            <v>67.849999999999994</v>
          </cell>
          <cell r="E16323">
            <v>82.85</v>
          </cell>
        </row>
        <row r="16324">
          <cell r="A16324" t="str">
            <v>829634303</v>
          </cell>
          <cell r="B16324" t="str">
            <v>LICHTTASTER BELADEPRÜFUNG KPL. FÜR LP/GP</v>
          </cell>
          <cell r="C16324">
            <v>2</v>
          </cell>
          <cell r="D16324">
            <v>70.790748625595356</v>
          </cell>
          <cell r="E16324">
            <v>75.290748625595356</v>
          </cell>
        </row>
        <row r="16325">
          <cell r="A16325" t="str">
            <v>829636001</v>
          </cell>
          <cell r="B16325" t="str">
            <v>OBERTEIL BEARBEITET FÜR SEPARATOR AN SP 3.0</v>
          </cell>
          <cell r="C16325">
            <v>2.5</v>
          </cell>
          <cell r="D16325">
            <v>3.89</v>
          </cell>
          <cell r="E16325">
            <v>7.89</v>
          </cell>
        </row>
        <row r="16326">
          <cell r="A16326" t="str">
            <v>829636002</v>
          </cell>
          <cell r="B16326" t="str">
            <v>GRUNDPLATTE FÜR SEPARATOR AN SP 3.0</v>
          </cell>
          <cell r="C16326">
            <v>0</v>
          </cell>
          <cell r="D16326">
            <v>32</v>
          </cell>
          <cell r="E16326">
            <v>32</v>
          </cell>
        </row>
        <row r="16327">
          <cell r="A16327" t="str">
            <v>829636003</v>
          </cell>
          <cell r="B16327" t="str">
            <v>Z-WINKEL FÜR SENSORIK SEP. AN SP 3.0</v>
          </cell>
          <cell r="C16327">
            <v>0</v>
          </cell>
          <cell r="D16327">
            <v>6.7</v>
          </cell>
          <cell r="E16327">
            <v>6.7</v>
          </cell>
        </row>
        <row r="16328">
          <cell r="A16328" t="str">
            <v>829636004</v>
          </cell>
          <cell r="B16328" t="str">
            <v>8REFLEKTORHALTER FÜR SENSORIK SEP. AN SP 3.0</v>
          </cell>
          <cell r="C16328">
            <v>0</v>
          </cell>
          <cell r="D16328">
            <v>2.91</v>
          </cell>
          <cell r="E16328">
            <v>2.91</v>
          </cell>
        </row>
        <row r="16329">
          <cell r="A16329" t="str">
            <v>829636303</v>
          </cell>
          <cell r="B16329" t="str">
            <v>HALTEBLECH LICHTTASTER FÜR BELADEPRÜFUNG</v>
          </cell>
          <cell r="C16329">
            <v>0</v>
          </cell>
          <cell r="D16329">
            <v>14.75</v>
          </cell>
          <cell r="E16329">
            <v>14.75</v>
          </cell>
        </row>
        <row r="16330">
          <cell r="A16330" t="str">
            <v>829642001</v>
          </cell>
          <cell r="B16330" t="str">
            <v>84313MINITROLLEY MT M. KB-RÜCKLAUFSPERRE KPL. - V3</v>
          </cell>
          <cell r="C16330">
            <v>0</v>
          </cell>
          <cell r="D16330">
            <v>14.6511</v>
          </cell>
          <cell r="E16330">
            <v>14.6511</v>
          </cell>
        </row>
        <row r="16331">
          <cell r="A16331" t="str">
            <v>829642104</v>
          </cell>
          <cell r="B16331" t="str">
            <v>SINGLE CARRIER 3.0 SYMMETRISCH KPL. - V3</v>
          </cell>
          <cell r="C16331">
            <v>0</v>
          </cell>
          <cell r="D16331">
            <v>3.4298000000000002</v>
          </cell>
          <cell r="E16331">
            <v>3.4298000000000002</v>
          </cell>
        </row>
        <row r="16332">
          <cell r="A16332" t="str">
            <v>829642901</v>
          </cell>
          <cell r="B16332" t="str">
            <v>TRÄGER SC 3.0 FÜR STOFFTASCHE</v>
          </cell>
          <cell r="C16332">
            <v>1.01</v>
          </cell>
          <cell r="D16332">
            <v>9.0500000000000007</v>
          </cell>
          <cell r="E16332">
            <v>10.06</v>
          </cell>
        </row>
        <row r="16333">
          <cell r="A16333" t="str">
            <v>829644001</v>
          </cell>
          <cell r="B16333" t="str">
            <v>ZYLINDERROLLE KPL. FÜR ILS 3.0</v>
          </cell>
          <cell r="C16333"/>
          <cell r="D16333"/>
          <cell r="E16333"/>
        </row>
        <row r="16334">
          <cell r="A16334" t="str">
            <v>829644040</v>
          </cell>
          <cell r="B16334" t="str">
            <v>LAUFKÖRPER FÜR MT KPL. - V3</v>
          </cell>
          <cell r="C16334">
            <v>0</v>
          </cell>
          <cell r="D16334">
            <v>2.5299999999999998</v>
          </cell>
          <cell r="E16334">
            <v>2.5299999999999998</v>
          </cell>
        </row>
        <row r="16335">
          <cell r="A16335" t="str">
            <v>829644041</v>
          </cell>
          <cell r="B16335" t="str">
            <v>TEILE/MONTAGE LAUFKÖRPER MT V3- FA. SCHMAUS</v>
          </cell>
          <cell r="C16335">
            <v>0</v>
          </cell>
          <cell r="D16335">
            <v>1.93</v>
          </cell>
          <cell r="E16335">
            <v>1.93</v>
          </cell>
        </row>
        <row r="16336">
          <cell r="A16336" t="str">
            <v>829644042</v>
          </cell>
          <cell r="B16336" t="str">
            <v>BEISTELLUNG LAUFKÖRPER MT V3 OHNE BARCODE -</v>
          </cell>
          <cell r="C16336"/>
          <cell r="D16336">
            <v>0.54</v>
          </cell>
          <cell r="E16336">
            <v>0.54</v>
          </cell>
        </row>
        <row r="16337">
          <cell r="A16337" t="str">
            <v>829644117</v>
          </cell>
          <cell r="B16337" t="str">
            <v>P&amp;F-CLIP 3-TEILIG F. SC/MT KPL. - V3</v>
          </cell>
          <cell r="C16337"/>
          <cell r="D16337">
            <v>0.12</v>
          </cell>
          <cell r="E16337">
            <v>0.12</v>
          </cell>
        </row>
        <row r="16338">
          <cell r="A16338" t="str">
            <v>829646001</v>
          </cell>
          <cell r="B16338" t="str">
            <v>ZYLINDERROLLE ILS 3.0</v>
          </cell>
          <cell r="C16338">
            <v>0.05</v>
          </cell>
          <cell r="D16338">
            <v>9.4E-2</v>
          </cell>
          <cell r="E16338">
            <v>0.14000000000000001</v>
          </cell>
        </row>
        <row r="16339">
          <cell r="A16339" t="str">
            <v>829646025</v>
          </cell>
          <cell r="B16339" t="str">
            <v>CLIPKÖRPER F. P&amp;F - CLIP SC/PAC - V2/3</v>
          </cell>
          <cell r="C16339">
            <v>0</v>
          </cell>
          <cell r="D16339">
            <v>0.06</v>
          </cell>
          <cell r="E16339">
            <v>0.06</v>
          </cell>
        </row>
        <row r="16340">
          <cell r="A16340" t="str">
            <v>829646028</v>
          </cell>
          <cell r="B16340" t="str">
            <v xml:space="preserve"> CLIP FLÜGEL f. P&amp;F-CLIP BT/MT-V3</v>
          </cell>
          <cell r="C16340">
            <v>0</v>
          </cell>
          <cell r="D16340">
            <v>0.25</v>
          </cell>
          <cell r="E16340">
            <v>0.25</v>
          </cell>
        </row>
        <row r="16341">
          <cell r="A16341" t="str">
            <v>829646901</v>
          </cell>
          <cell r="B16341" t="str">
            <v>ADAPTER FÜR TRÄGER STOFFTASCHE SC 3.0</v>
          </cell>
          <cell r="C16341">
            <v>0</v>
          </cell>
          <cell r="D16341">
            <v>4.3</v>
          </cell>
          <cell r="E16341">
            <v>4.3</v>
          </cell>
        </row>
        <row r="16342">
          <cell r="A16342" t="str">
            <v>829646902</v>
          </cell>
          <cell r="B16342" t="str">
            <v>AUFNAHMEHAKEN FÜR TRÄGER STOFFTASCHE SC 3.0</v>
          </cell>
          <cell r="C16342">
            <v>0</v>
          </cell>
          <cell r="D16342">
            <v>2.14</v>
          </cell>
          <cell r="E16342">
            <v>2.14</v>
          </cell>
        </row>
        <row r="16343">
          <cell r="A16343" t="str">
            <v>829646920</v>
          </cell>
          <cell r="B16343" t="str">
            <v xml:space="preserve">STOFFTASCHE FÜR TRÄGER SC 3.0 </v>
          </cell>
          <cell r="C16343">
            <v>0</v>
          </cell>
          <cell r="D16343">
            <v>17.39</v>
          </cell>
          <cell r="E16343">
            <v>17.39</v>
          </cell>
        </row>
        <row r="16344">
          <cell r="A16344" t="str">
            <v>829652001</v>
          </cell>
          <cell r="B16344" t="str">
            <v>ETAGENFÖRDERER ETF 3.0 AUFWÄRTS LINKS 45°-30°</v>
          </cell>
          <cell r="C16344">
            <v>362.5</v>
          </cell>
          <cell r="D16344">
            <v>1183.01</v>
          </cell>
          <cell r="E16344">
            <v>1612.26</v>
          </cell>
        </row>
        <row r="16345">
          <cell r="A16345" t="str">
            <v>829652002</v>
          </cell>
          <cell r="B16345" t="str">
            <v>ETAGENFÖRDERER ETF 3.0 AUFWÄRTS RECHTS 45°-30°</v>
          </cell>
          <cell r="C16345"/>
          <cell r="D16345"/>
          <cell r="E16345"/>
        </row>
        <row r="16346">
          <cell r="A16346" t="str">
            <v>829652003</v>
          </cell>
          <cell r="B16346" t="str">
            <v>ETAGENFÖRDERER ETF 3.0 ABWÄRTS RECHTS 30°-15°</v>
          </cell>
          <cell r="C16346"/>
          <cell r="D16346"/>
          <cell r="E16346"/>
        </row>
        <row r="16347">
          <cell r="A16347" t="str">
            <v>829652004</v>
          </cell>
          <cell r="B16347" t="str">
            <v>ETAGENFÖRDERER ETF 3.0 ABWÄRTS LINKS 30°-15°</v>
          </cell>
          <cell r="C16347">
            <v>360.5</v>
          </cell>
          <cell r="D16347">
            <v>1016.53</v>
          </cell>
          <cell r="E16347">
            <v>1443.78</v>
          </cell>
        </row>
        <row r="16348">
          <cell r="A16348" t="str">
            <v>829654020</v>
          </cell>
          <cell r="B16348" t="str">
            <v>EIN-/AUSFAHRT 3.0 B KPL.</v>
          </cell>
          <cell r="C16348">
            <v>16.5</v>
          </cell>
          <cell r="D16348">
            <v>64.33</v>
          </cell>
          <cell r="E16348">
            <v>94.58</v>
          </cell>
        </row>
        <row r="16349">
          <cell r="A16349" t="str">
            <v>829654021</v>
          </cell>
          <cell r="B16349" t="str">
            <v>EIN-/AUSFAHRT 3.0 A KPL.</v>
          </cell>
          <cell r="C16349">
            <v>19</v>
          </cell>
          <cell r="D16349">
            <v>66.14</v>
          </cell>
          <cell r="E16349">
            <v>98.89</v>
          </cell>
        </row>
        <row r="16350">
          <cell r="A16350" t="str">
            <v>829656001</v>
          </cell>
          <cell r="B16350" t="str">
            <v>PROFIL 3.0 EIN-/AUSFAHRT B</v>
          </cell>
          <cell r="C16350">
            <v>14</v>
          </cell>
          <cell r="D16350">
            <v>11.76</v>
          </cell>
          <cell r="E16350">
            <v>31.01</v>
          </cell>
        </row>
        <row r="16351">
          <cell r="A16351" t="str">
            <v>829656002</v>
          </cell>
          <cell r="B16351" t="str">
            <v>PROFIL 3.0 EIN-/AUSFAHRT A</v>
          </cell>
          <cell r="C16351">
            <v>14</v>
          </cell>
          <cell r="D16351">
            <v>11.76</v>
          </cell>
          <cell r="E16351">
            <v>31.01</v>
          </cell>
        </row>
        <row r="16352">
          <cell r="A16352" t="str">
            <v>829656003</v>
          </cell>
          <cell r="B16352" t="str">
            <v>BT-AUFNAHME FÜR ETF 3.0</v>
          </cell>
          <cell r="C16352">
            <v>1.5</v>
          </cell>
          <cell r="D16352">
            <v>0.28000000000000003</v>
          </cell>
          <cell r="E16352">
            <v>5.78</v>
          </cell>
        </row>
        <row r="16353">
          <cell r="A16353" t="str">
            <v>829662001</v>
          </cell>
          <cell r="B16353" t="str">
            <v>BT/MT ENTLADUNG AUTOMATISCH KPL.</v>
          </cell>
          <cell r="C16353">
            <v>89.1</v>
          </cell>
          <cell r="D16353">
            <v>2382.65</v>
          </cell>
          <cell r="E16353">
            <v>2484.25</v>
          </cell>
        </row>
        <row r="16354">
          <cell r="A16354" t="str">
            <v>829662003</v>
          </cell>
          <cell r="B16354" t="str">
            <v>BT BELADUNG STARR KPL.</v>
          </cell>
          <cell r="C16354">
            <v>5.0500000000000007</v>
          </cell>
          <cell r="D16354">
            <v>273.37562915257411</v>
          </cell>
          <cell r="E16354">
            <v>278.42562915257412</v>
          </cell>
        </row>
        <row r="16355">
          <cell r="A16355" t="str">
            <v>829662011</v>
          </cell>
          <cell r="B16355" t="str">
            <v>BT-BELADUNG AUTOMATISCH, KOMPL.</v>
          </cell>
          <cell r="C16355">
            <v>93.383333333333326</v>
          </cell>
          <cell r="D16355">
            <v>1590.1916058013799</v>
          </cell>
          <cell r="E16355">
            <v>1696.9082724680466</v>
          </cell>
        </row>
        <row r="16356">
          <cell r="A16356" t="str">
            <v>829662012</v>
          </cell>
          <cell r="B16356" t="str">
            <v>MT BELADUNG AUTOMATISCH KPL.</v>
          </cell>
          <cell r="C16356">
            <v>15</v>
          </cell>
          <cell r="D16356"/>
          <cell r="E16356">
            <v>15</v>
          </cell>
        </row>
        <row r="16357">
          <cell r="A16357" t="str">
            <v>829664001</v>
          </cell>
          <cell r="B16357" t="str">
            <v>ROLLEN-ANDRUCKLEISTE KPL. FÜR BT/MT ENTLADUNG</v>
          </cell>
          <cell r="C16357">
            <v>5.05</v>
          </cell>
          <cell r="D16357">
            <v>185.52</v>
          </cell>
          <cell r="E16357">
            <v>190.57</v>
          </cell>
        </row>
        <row r="16358">
          <cell r="A16358" t="str">
            <v>829664002</v>
          </cell>
          <cell r="B16358" t="str">
            <v>BÜRSTENANTRIEB KPL. FÜR BT/MT ENTLADUNG</v>
          </cell>
          <cell r="C16358">
            <v>7.55</v>
          </cell>
          <cell r="D16358">
            <v>1375.1</v>
          </cell>
          <cell r="E16358">
            <v>1382.65</v>
          </cell>
        </row>
        <row r="16359">
          <cell r="A16359" t="str">
            <v>829664003</v>
          </cell>
          <cell r="B16359" t="str">
            <v>HALTER FÜR BT/MT ENTLADUNG SCHWEISSTEIL</v>
          </cell>
          <cell r="C16359">
            <v>0</v>
          </cell>
          <cell r="D16359">
            <v>295</v>
          </cell>
          <cell r="E16359">
            <v>295</v>
          </cell>
        </row>
        <row r="16360">
          <cell r="A16360" t="str">
            <v>829664004</v>
          </cell>
          <cell r="B16360" t="str">
            <v>VENTIL KPL. FÜR BT/MT ENTLADUNG</v>
          </cell>
          <cell r="C16360">
            <v>1</v>
          </cell>
          <cell r="D16360">
            <v>37.799999999999997</v>
          </cell>
          <cell r="E16360">
            <v>40.799999999999997</v>
          </cell>
        </row>
        <row r="16361">
          <cell r="A16361" t="str">
            <v>829664005</v>
          </cell>
          <cell r="B16361" t="str">
            <v>ÜBERGABESCHUH PNEUM. L=300 KPL. FÜR MT BELADUNG</v>
          </cell>
          <cell r="C16361">
            <v>8</v>
          </cell>
          <cell r="D16361">
            <v>425.31165830514817</v>
          </cell>
          <cell r="E16361">
            <v>433.31165830514823</v>
          </cell>
        </row>
        <row r="16362">
          <cell r="A16362" t="str">
            <v>829664006</v>
          </cell>
          <cell r="B16362" t="str">
            <v>VEREINZELEREINHEIT F. BT-BELADUNG KPL.</v>
          </cell>
          <cell r="C16362">
            <v>82.833333333333329</v>
          </cell>
          <cell r="D16362">
            <v>945.74158839179836</v>
          </cell>
          <cell r="E16362">
            <v>1041.9082550584649</v>
          </cell>
        </row>
        <row r="16363">
          <cell r="A16363" t="str">
            <v>829664008</v>
          </cell>
          <cell r="B16363" t="str">
            <v>ÜBERGABESCHUH PNEUM. L=150 KPL. FÜR MT BELADUNG</v>
          </cell>
          <cell r="C16363"/>
          <cell r="D16363"/>
          <cell r="E16363"/>
        </row>
        <row r="16364">
          <cell r="A16364" t="str">
            <v>829666001</v>
          </cell>
          <cell r="B16364" t="str">
            <v>ROLLENTRÄGER FÜR BT/MT ENTLADUNG</v>
          </cell>
          <cell r="C16364">
            <v>0</v>
          </cell>
          <cell r="D16364">
            <v>155</v>
          </cell>
          <cell r="E16364">
            <v>155</v>
          </cell>
        </row>
        <row r="16365">
          <cell r="A16365" t="str">
            <v>829666002</v>
          </cell>
          <cell r="B16365" t="str">
            <v>HALTER ROLLEN-ANDRUCKLEISTE FÜR BT/MT ENTLADUNG</v>
          </cell>
          <cell r="C16365">
            <v>0</v>
          </cell>
          <cell r="D16365">
            <v>128</v>
          </cell>
          <cell r="E16365">
            <v>128</v>
          </cell>
        </row>
        <row r="16366">
          <cell r="A16366" t="str">
            <v>829666005</v>
          </cell>
          <cell r="B16366" t="str">
            <v>ABNAHMESPITZE FÜR BT/MT ENTLADUNG</v>
          </cell>
          <cell r="C16366">
            <v>0</v>
          </cell>
          <cell r="D16366">
            <v>178.4</v>
          </cell>
          <cell r="E16366">
            <v>178.4</v>
          </cell>
        </row>
        <row r="16367">
          <cell r="A16367" t="str">
            <v>829666008</v>
          </cell>
          <cell r="B16367" t="str">
            <v>HALTER FÜR BT BELADUNG</v>
          </cell>
          <cell r="C16367">
            <v>0</v>
          </cell>
          <cell r="D16367">
            <v>35</v>
          </cell>
          <cell r="E16367">
            <v>35</v>
          </cell>
        </row>
        <row r="16368">
          <cell r="A16368" t="str">
            <v>829666009</v>
          </cell>
          <cell r="B16368" t="str">
            <v>BELADESCHUH FÜR BT BELADUNG</v>
          </cell>
          <cell r="C16368">
            <v>0</v>
          </cell>
          <cell r="D16368">
            <v>31.25</v>
          </cell>
          <cell r="E16368">
            <v>31.25</v>
          </cell>
        </row>
        <row r="16369">
          <cell r="A16369" t="str">
            <v>829666010</v>
          </cell>
          <cell r="B16369" t="str">
            <v>BÜRSTENRAD FÜR BT/MT ENTLADUNG</v>
          </cell>
          <cell r="C16369">
            <v>0</v>
          </cell>
          <cell r="D16369">
            <v>318</v>
          </cell>
          <cell r="E16369">
            <v>318</v>
          </cell>
        </row>
        <row r="16370">
          <cell r="A16370" t="str">
            <v>829666011</v>
          </cell>
          <cell r="B16370" t="str">
            <v>ACHSE BÜRSTENRAD FÜR BT/MT ENTLADUNG</v>
          </cell>
          <cell r="C16370">
            <v>0</v>
          </cell>
          <cell r="D16370">
            <v>649</v>
          </cell>
          <cell r="E16370">
            <v>649</v>
          </cell>
        </row>
        <row r="16371">
          <cell r="A16371" t="str">
            <v>829666012</v>
          </cell>
          <cell r="B16371" t="str">
            <v>HALTER 1 MOTOR FÜR BT/MT ENTLADUNG</v>
          </cell>
          <cell r="C16371">
            <v>0</v>
          </cell>
          <cell r="D16371">
            <v>62.95</v>
          </cell>
          <cell r="E16371">
            <v>62.95</v>
          </cell>
        </row>
        <row r="16372">
          <cell r="A16372" t="str">
            <v>829666013</v>
          </cell>
          <cell r="B16372" t="str">
            <v>HALTER 2 MOTOR FÜR BT/MT ENTLADUNG</v>
          </cell>
          <cell r="C16372">
            <v>0</v>
          </cell>
          <cell r="D16372">
            <v>30.6</v>
          </cell>
          <cell r="E16372">
            <v>30.6</v>
          </cell>
        </row>
        <row r="16373">
          <cell r="A16373" t="str">
            <v>829666014</v>
          </cell>
          <cell r="B16373" t="str">
            <v>PASSFEDER 5X8X6 FÜR BT/MT ENTLADUNG</v>
          </cell>
          <cell r="C16373">
            <v>0</v>
          </cell>
          <cell r="D16373">
            <v>12.5</v>
          </cell>
          <cell r="E16373">
            <v>12.5</v>
          </cell>
        </row>
        <row r="16374">
          <cell r="A16374" t="str">
            <v>829666015</v>
          </cell>
          <cell r="B16374" t="str">
            <v>FÜHRUNGSLEISTE FÜR BT/MT ENTLADUNG</v>
          </cell>
          <cell r="C16374">
            <v>0</v>
          </cell>
          <cell r="D16374">
            <v>109.1</v>
          </cell>
          <cell r="E16374">
            <v>109.1</v>
          </cell>
        </row>
        <row r="16375">
          <cell r="A16375" t="str">
            <v>829666016</v>
          </cell>
          <cell r="B16375" t="str">
            <v>HINTERE PLATTE FÜR  MT BELADUNG</v>
          </cell>
          <cell r="C16375">
            <v>0</v>
          </cell>
          <cell r="D16375">
            <v>44.2</v>
          </cell>
          <cell r="E16375">
            <v>44.2</v>
          </cell>
        </row>
        <row r="16376">
          <cell r="A16376" t="str">
            <v>829666017</v>
          </cell>
          <cell r="B16376" t="str">
            <v>HALTEPLATTE FÜR MT BELADUNG</v>
          </cell>
          <cell r="C16376">
            <v>0</v>
          </cell>
          <cell r="D16376">
            <v>54.9</v>
          </cell>
          <cell r="E16376">
            <v>54.9</v>
          </cell>
        </row>
        <row r="16377">
          <cell r="A16377" t="str">
            <v>829666018</v>
          </cell>
          <cell r="B16377" t="str">
            <v>ÜBERGABESCHUH FÜR MT BELADUNG</v>
          </cell>
          <cell r="C16377">
            <v>0</v>
          </cell>
          <cell r="D16377">
            <v>437.5</v>
          </cell>
          <cell r="E16377">
            <v>437.5</v>
          </cell>
        </row>
        <row r="16378">
          <cell r="A16378" t="str">
            <v>829666019</v>
          </cell>
          <cell r="B16378" t="str">
            <v>AUFNAHMEPLATTE FÜR MT BELADUNG</v>
          </cell>
          <cell r="C16378">
            <v>0</v>
          </cell>
          <cell r="D16378">
            <v>61.9</v>
          </cell>
          <cell r="E16378">
            <v>61.9</v>
          </cell>
        </row>
        <row r="16379">
          <cell r="A16379" t="str">
            <v>829666020</v>
          </cell>
          <cell r="B16379" t="str">
            <v>HALTEPLATTE 1 FÜR BT-BELADUNG</v>
          </cell>
          <cell r="C16379">
            <v>0</v>
          </cell>
          <cell r="D16379">
            <v>76.400000000000006</v>
          </cell>
          <cell r="E16379">
            <v>76.400000000000006</v>
          </cell>
        </row>
        <row r="16380">
          <cell r="A16380" t="str">
            <v>829666021</v>
          </cell>
          <cell r="B16380" t="str">
            <v>HALTEPLATTE 2 FÜR BT-BELADUNG</v>
          </cell>
          <cell r="C16380">
            <v>0</v>
          </cell>
          <cell r="D16380">
            <v>61.8</v>
          </cell>
          <cell r="E16380">
            <v>61.8</v>
          </cell>
        </row>
        <row r="16381">
          <cell r="A16381" t="str">
            <v>829666022</v>
          </cell>
          <cell r="B16381" t="str">
            <v>HALTEPLATTE 3 FÜR BT-BELADUNG</v>
          </cell>
          <cell r="C16381">
            <v>0</v>
          </cell>
          <cell r="D16381">
            <v>50.5</v>
          </cell>
          <cell r="E16381">
            <v>50.5</v>
          </cell>
        </row>
        <row r="16382">
          <cell r="A16382" t="str">
            <v>829666023</v>
          </cell>
          <cell r="B16382" t="str">
            <v>ABFRAGEBLECH FÜR SENSOR VEREINZELER EINHEIT</v>
          </cell>
          <cell r="C16382">
            <v>0</v>
          </cell>
          <cell r="D16382">
            <v>8.85</v>
          </cell>
          <cell r="E16382">
            <v>8.85</v>
          </cell>
        </row>
        <row r="16383">
          <cell r="A16383" t="str">
            <v>829666024</v>
          </cell>
          <cell r="B16383" t="str">
            <v>HALTEBLECH FÜR ABFRAGE VEREINZELNER EINHEIT</v>
          </cell>
          <cell r="C16383">
            <v>0</v>
          </cell>
          <cell r="D16383">
            <v>15.73</v>
          </cell>
          <cell r="E16383">
            <v>15.73</v>
          </cell>
        </row>
        <row r="16384">
          <cell r="A16384" t="str">
            <v>829666026</v>
          </cell>
          <cell r="B16384" t="str">
            <v>GLEITLEISTE FÜR VEREINZELNER-EINHEIT</v>
          </cell>
          <cell r="C16384">
            <v>11</v>
          </cell>
          <cell r="D16384">
            <v>5.26</v>
          </cell>
          <cell r="E16384">
            <v>20.260000000000002</v>
          </cell>
        </row>
        <row r="16385">
          <cell r="A16385" t="str">
            <v>829666027</v>
          </cell>
          <cell r="B16385" t="str">
            <v>BÜGELFÜHRUNG FÜR VEREINZELNER EINHEIT</v>
          </cell>
          <cell r="C16385">
            <v>0</v>
          </cell>
          <cell r="D16385">
            <v>19.73</v>
          </cell>
          <cell r="E16385">
            <v>19.73</v>
          </cell>
        </row>
        <row r="16386">
          <cell r="A16386" t="str">
            <v>829666028</v>
          </cell>
          <cell r="B16386" t="str">
            <v xml:space="preserve">DISTANZHÜLSE FÜR VEREINZELNER EINHEIT L=36mm </v>
          </cell>
          <cell r="C16386">
            <v>0</v>
          </cell>
          <cell r="D16386">
            <v>13.8</v>
          </cell>
          <cell r="E16386">
            <v>13.8</v>
          </cell>
        </row>
        <row r="16387">
          <cell r="A16387" t="str">
            <v>829666029</v>
          </cell>
          <cell r="B16387" t="str">
            <v>HALTEPLATTE FÜR MT-BELADUNG</v>
          </cell>
          <cell r="C16387">
            <v>0</v>
          </cell>
          <cell r="D16387">
            <v>0</v>
          </cell>
          <cell r="E16387">
            <v>0</v>
          </cell>
        </row>
        <row r="16388">
          <cell r="A16388" t="str">
            <v>829666030</v>
          </cell>
          <cell r="B16388" t="str">
            <v>ZYLINDERHALTER FÜR MT-BELADUNG</v>
          </cell>
          <cell r="C16388">
            <v>0</v>
          </cell>
          <cell r="D16388">
            <v>72.5</v>
          </cell>
          <cell r="E16388">
            <v>72.5</v>
          </cell>
        </row>
        <row r="16389">
          <cell r="A16389" t="str">
            <v>829666031</v>
          </cell>
          <cell r="B16389" t="str">
            <v>ABSTANDSHALTER F. MT BE-ENTLADNG</v>
          </cell>
          <cell r="C16389">
            <v>3</v>
          </cell>
          <cell r="D16389">
            <v>0.58400584</v>
          </cell>
          <cell r="E16389">
            <v>3.5840058400000001</v>
          </cell>
        </row>
        <row r="16390">
          <cell r="A16390" t="str">
            <v>829666032</v>
          </cell>
          <cell r="B16390" t="str">
            <v>WINKELPLATTE FÜR MT-BELADUNG L=150</v>
          </cell>
          <cell r="C16390"/>
          <cell r="D16390"/>
          <cell r="E16390"/>
        </row>
        <row r="16391">
          <cell r="A16391" t="str">
            <v>829666033</v>
          </cell>
          <cell r="B16391" t="str">
            <v>FÜHRUNGSKKLOTZ FÜR MT-BELADUNG</v>
          </cell>
          <cell r="C16391">
            <v>0</v>
          </cell>
          <cell r="D16391">
            <v>89.8</v>
          </cell>
          <cell r="E16391">
            <v>89.8</v>
          </cell>
        </row>
        <row r="16392">
          <cell r="A16392" t="str">
            <v>829666034</v>
          </cell>
          <cell r="B16392" t="str">
            <v>BELADESCHUH FÜR MT-BELADUNG L=150</v>
          </cell>
          <cell r="C16392"/>
          <cell r="D16392"/>
          <cell r="E16392"/>
        </row>
        <row r="16393">
          <cell r="A16393" t="str">
            <v>829666035</v>
          </cell>
          <cell r="B16393" t="str">
            <v>BEFESTIGUNGSPLATTE FÜR MT-BELADUNG L=150</v>
          </cell>
          <cell r="C16393"/>
          <cell r="D16393"/>
          <cell r="E16393"/>
        </row>
        <row r="16394">
          <cell r="A16394" t="str">
            <v>829666036</v>
          </cell>
          <cell r="B16394" t="str">
            <v>LAGER FÜR VEREINZELUNG</v>
          </cell>
          <cell r="C16394">
            <v>0</v>
          </cell>
          <cell r="D16394">
            <v>75.400000000000006</v>
          </cell>
          <cell r="E16394">
            <v>75.400000000000006</v>
          </cell>
        </row>
        <row r="16395">
          <cell r="A16395" t="str">
            <v>829666037</v>
          </cell>
          <cell r="B16395" t="str">
            <v>RAMPE FÜR VEREINZELUNG</v>
          </cell>
          <cell r="C16395">
            <v>0</v>
          </cell>
          <cell r="D16395">
            <v>97.5</v>
          </cell>
          <cell r="E16395">
            <v>97.5</v>
          </cell>
        </row>
        <row r="16396">
          <cell r="A16396" t="str">
            <v>829666038</v>
          </cell>
          <cell r="B16396" t="str">
            <v>HALTER FÜR VEREINZELUNG</v>
          </cell>
          <cell r="C16396">
            <v>0</v>
          </cell>
          <cell r="D16396">
            <v>14.55</v>
          </cell>
          <cell r="E16396">
            <v>14.55</v>
          </cell>
        </row>
        <row r="16397">
          <cell r="A16397" t="str">
            <v>829666039</v>
          </cell>
          <cell r="B16397" t="str">
            <v>PLATTE FÜR VEREINZELUNG</v>
          </cell>
          <cell r="C16397">
            <v>0</v>
          </cell>
          <cell r="D16397">
            <v>24.8</v>
          </cell>
          <cell r="E16397">
            <v>24.8</v>
          </cell>
        </row>
        <row r="16398">
          <cell r="A16398" t="str">
            <v>829666040</v>
          </cell>
          <cell r="B16398" t="str">
            <v>KLOTZ FÜR VEREINZELUNG</v>
          </cell>
          <cell r="C16398">
            <v>0</v>
          </cell>
          <cell r="D16398">
            <v>27.5</v>
          </cell>
          <cell r="E16398">
            <v>27.5</v>
          </cell>
        </row>
        <row r="16399">
          <cell r="A16399" t="str">
            <v>829666041</v>
          </cell>
          <cell r="B16399" t="str">
            <v>SEPARATORTRÄGER FÜR VEREINZELUNG</v>
          </cell>
          <cell r="C16399">
            <v>0</v>
          </cell>
          <cell r="D16399">
            <v>19.7</v>
          </cell>
          <cell r="E16399">
            <v>19.7</v>
          </cell>
        </row>
        <row r="16400">
          <cell r="A16400" t="str">
            <v>829666042</v>
          </cell>
          <cell r="B16400" t="str">
            <v>GLEITLEISTE FÜR STOPPEREINHEIT/MT BELAD.</v>
          </cell>
          <cell r="C16400"/>
          <cell r="D16400"/>
          <cell r="E16400"/>
        </row>
        <row r="16401">
          <cell r="A16401" t="str">
            <v>829666043</v>
          </cell>
          <cell r="B16401" t="str">
            <v xml:space="preserve">DISTANZHÜLSE L=26mm </v>
          </cell>
          <cell r="C16401">
            <v>0</v>
          </cell>
          <cell r="D16401">
            <v>0</v>
          </cell>
          <cell r="E16401">
            <v>0</v>
          </cell>
        </row>
        <row r="16402">
          <cell r="A16402" t="str">
            <v>829666044</v>
          </cell>
          <cell r="B16402" t="str">
            <v>Abhänger Belade/Einheit</v>
          </cell>
          <cell r="C16402"/>
          <cell r="D16402"/>
          <cell r="E16402"/>
        </row>
        <row r="16403">
          <cell r="A16403" t="str">
            <v>831114037</v>
          </cell>
          <cell r="B16403" t="str">
            <v>TRAPEZVERBINDUNG TV W-W OBEN</v>
          </cell>
          <cell r="C16403"/>
          <cell r="D16403">
            <v>1.7016</v>
          </cell>
          <cell r="E16403">
            <v>1.7016</v>
          </cell>
        </row>
        <row r="16404">
          <cell r="A16404" t="str">
            <v>831114038</v>
          </cell>
          <cell r="B16404" t="str">
            <v>TRAPEZVERBINDUNG TV W-AP110-W OBEN</v>
          </cell>
          <cell r="C16404">
            <v>0</v>
          </cell>
          <cell r="D16404">
            <v>2.2462</v>
          </cell>
          <cell r="E16404">
            <v>2.2462</v>
          </cell>
        </row>
        <row r="16405">
          <cell r="A16405" t="str">
            <v>831114039</v>
          </cell>
          <cell r="B16405" t="str">
            <v>TRAPEZVERBINDUNG TV W-AP110 OBEN</v>
          </cell>
          <cell r="C16405">
            <v>0</v>
          </cell>
          <cell r="D16405">
            <v>1.2949999999999999</v>
          </cell>
          <cell r="E16405">
            <v>1.2949999999999999</v>
          </cell>
        </row>
        <row r="16406">
          <cell r="A16406" t="str">
            <v>831114040</v>
          </cell>
          <cell r="B16406" t="str">
            <v>TRAPEZVERBINDUNG TV W-AP110 UNTEN</v>
          </cell>
          <cell r="C16406">
            <v>0</v>
          </cell>
          <cell r="D16406">
            <v>1.4112</v>
          </cell>
          <cell r="E16406">
            <v>1.4112</v>
          </cell>
        </row>
        <row r="16407">
          <cell r="A16407" t="str">
            <v>831114041</v>
          </cell>
          <cell r="B16407" t="str">
            <v>TRAPEZVERBINDUNG TV W-W UNTEN</v>
          </cell>
          <cell r="C16407"/>
          <cell r="D16407">
            <v>1.9339999999999999</v>
          </cell>
          <cell r="E16407">
            <v>1.9339999999999999</v>
          </cell>
        </row>
        <row r="16408">
          <cell r="A16408" t="str">
            <v>831114042</v>
          </cell>
          <cell r="B16408" t="str">
            <v>TRAPEZVERBINDUNG TV W-AP110-W UNTEN</v>
          </cell>
          <cell r="C16408">
            <v>0</v>
          </cell>
          <cell r="D16408">
            <v>2.4786000000000001</v>
          </cell>
          <cell r="E16408">
            <v>2.4786000000000001</v>
          </cell>
        </row>
        <row r="16409">
          <cell r="A16409" t="str">
            <v>831116022</v>
          </cell>
          <cell r="B16409" t="str">
            <v>TRAPEZVERBINDER W-AP110</v>
          </cell>
          <cell r="C16409">
            <v>0</v>
          </cell>
          <cell r="D16409">
            <v>1.1599999999999999</v>
          </cell>
          <cell r="E16409">
            <v>1.1599999999999999</v>
          </cell>
        </row>
        <row r="16410">
          <cell r="A16410" t="str">
            <v>831116023</v>
          </cell>
          <cell r="B16410" t="str">
            <v>TRAPEZVERBINDER W-W</v>
          </cell>
          <cell r="C16410">
            <v>0</v>
          </cell>
          <cell r="D16410">
            <v>1.66</v>
          </cell>
          <cell r="E16410">
            <v>1.66</v>
          </cell>
        </row>
        <row r="16411">
          <cell r="A16411" t="str">
            <v>831116024</v>
          </cell>
          <cell r="B16411" t="str">
            <v>TRAPEZVERBINDER W-AP110-W</v>
          </cell>
          <cell r="C16411">
            <v>0</v>
          </cell>
          <cell r="D16411">
            <v>2.06</v>
          </cell>
          <cell r="E16411">
            <v>2.06</v>
          </cell>
        </row>
        <row r="16412">
          <cell r="A16412" t="str">
            <v>831214037</v>
          </cell>
          <cell r="B16412" t="str">
            <v>TRAPEZVERBINDUNG TV W-W OBEN</v>
          </cell>
          <cell r="C16412">
            <v>0</v>
          </cell>
          <cell r="D16412">
            <v>1.904251197030377</v>
          </cell>
          <cell r="E16412">
            <v>1.904251197030377</v>
          </cell>
        </row>
        <row r="16413">
          <cell r="A16413" t="str">
            <v>831214038</v>
          </cell>
          <cell r="B16413" t="str">
            <v>TRAPEZVERBINDUNG TV W-AP110-W OBEN</v>
          </cell>
          <cell r="C16413">
            <v>0</v>
          </cell>
          <cell r="D16413">
            <v>2.4948728500016513</v>
          </cell>
          <cell r="E16413">
            <v>2.4948728500016513</v>
          </cell>
        </row>
        <row r="16414">
          <cell r="A16414" t="str">
            <v>831214039</v>
          </cell>
          <cell r="B16414" t="str">
            <v>TRAPEZVERBINDUNG TV W-AP110 OBEN</v>
          </cell>
          <cell r="C16414">
            <v>0</v>
          </cell>
          <cell r="D16414">
            <v>1.4524390014020683</v>
          </cell>
          <cell r="E16414">
            <v>1.4524390014020683</v>
          </cell>
        </row>
        <row r="16415">
          <cell r="A16415" t="str">
            <v>831214040</v>
          </cell>
          <cell r="B16415" t="str">
            <v>TRAPEZVERBINDUNG TV W-AP UNTEN</v>
          </cell>
          <cell r="C16415">
            <v>0</v>
          </cell>
          <cell r="D16415">
            <v>1.7932700439760842</v>
          </cell>
          <cell r="E16415">
            <v>1.7932700439760842</v>
          </cell>
        </row>
        <row r="16416">
          <cell r="A16416" t="str">
            <v>831214041</v>
          </cell>
          <cell r="B16416" t="str">
            <v>TRAPEZVERBINDUNG TV W-W UNTEN</v>
          </cell>
          <cell r="C16416">
            <v>0</v>
          </cell>
          <cell r="D16416">
            <v>2.5753756435077242</v>
          </cell>
          <cell r="E16416">
            <v>2.5753756435077242</v>
          </cell>
        </row>
        <row r="16417">
          <cell r="A16417" t="str">
            <v>831214042</v>
          </cell>
          <cell r="B16417" t="str">
            <v>TRAPEZVERBINDUNG TV W-AP110-W UNTEN</v>
          </cell>
          <cell r="C16417">
            <v>0</v>
          </cell>
          <cell r="D16417">
            <v>3.1430534212855017</v>
          </cell>
          <cell r="E16417">
            <v>3.1430534212855017</v>
          </cell>
        </row>
        <row r="16418">
          <cell r="A16418" t="str">
            <v>831214043</v>
          </cell>
          <cell r="B16418" t="str">
            <v>TRAPEZVERBINDUNG TV W-AP60 OBEN KPL.</v>
          </cell>
          <cell r="C16418">
            <v>0</v>
          </cell>
          <cell r="D16418">
            <v>5.2226999999999997</v>
          </cell>
          <cell r="E16418">
            <v>5.2226999999999997</v>
          </cell>
        </row>
        <row r="16419">
          <cell r="A16419" t="str">
            <v>831214044</v>
          </cell>
          <cell r="B16419" t="str">
            <v>VERBINDUNG W-ST OBEN</v>
          </cell>
          <cell r="C16419">
            <v>0</v>
          </cell>
          <cell r="D16419">
            <v>16.7043</v>
          </cell>
          <cell r="E16419">
            <v>16.7043</v>
          </cell>
        </row>
        <row r="16420">
          <cell r="A16420" t="str">
            <v>831214045</v>
          </cell>
          <cell r="B16420" t="str">
            <v>VERBINDUNG W-ST UNTEN</v>
          </cell>
          <cell r="C16420">
            <v>0</v>
          </cell>
          <cell r="D16420">
            <v>9.7393999999999998</v>
          </cell>
          <cell r="E16420">
            <v>9.7393999999999998</v>
          </cell>
        </row>
        <row r="16421">
          <cell r="A16421" t="str">
            <v>831214101</v>
          </cell>
          <cell r="B16421" t="str">
            <v>BEFESTIGUNGS-/VENTILHALTER FÜR WEICHE AN DRT KPL.</v>
          </cell>
          <cell r="C16421">
            <v>1.75</v>
          </cell>
          <cell r="D16421">
            <v>4.5324</v>
          </cell>
          <cell r="E16421">
            <v>8.7824000000000009</v>
          </cell>
        </row>
        <row r="16422">
          <cell r="A16422" t="str">
            <v>831216022</v>
          </cell>
          <cell r="B16422" t="str">
            <v>TRAPEZVERBINDER W-AP110</v>
          </cell>
          <cell r="C16422">
            <v>0</v>
          </cell>
          <cell r="D16422">
            <v>1.2720933013987654</v>
          </cell>
          <cell r="E16422">
            <v>1.2720933013987654</v>
          </cell>
        </row>
        <row r="16423">
          <cell r="A16423" t="str">
            <v>831216023</v>
          </cell>
          <cell r="B16423" t="str">
            <v>TRAPEZVERBINDER TV W-W</v>
          </cell>
          <cell r="C16423">
            <v>0</v>
          </cell>
          <cell r="D16423">
            <v>1.6415066666666664</v>
          </cell>
          <cell r="E16423">
            <v>1.6415066666666664</v>
          </cell>
        </row>
        <row r="16424">
          <cell r="A16424" t="str">
            <v>831216024</v>
          </cell>
          <cell r="B16424" t="str">
            <v>TRAPEZVERBINDER W-AP110-W</v>
          </cell>
          <cell r="C16424">
            <v>0</v>
          </cell>
          <cell r="D16424">
            <v>2.1804844444444442</v>
          </cell>
          <cell r="E16424">
            <v>2.1804844444444442</v>
          </cell>
        </row>
        <row r="16425">
          <cell r="A16425" t="str">
            <v>831216025</v>
          </cell>
          <cell r="B16425" t="str">
            <v>TRAPEZVERBINDER W-AP60</v>
          </cell>
          <cell r="C16425">
            <v>0</v>
          </cell>
          <cell r="D16425">
            <v>6.7286088888888882</v>
          </cell>
          <cell r="E16425">
            <v>6.7286088888888882</v>
          </cell>
        </row>
        <row r="16426">
          <cell r="A16426" t="str">
            <v>831216026</v>
          </cell>
          <cell r="B16426" t="str">
            <v>TRAPEZVERBINDER W-SCHWENKSCHIENE</v>
          </cell>
          <cell r="C16426">
            <v>0</v>
          </cell>
          <cell r="D16426">
            <v>1.21</v>
          </cell>
          <cell r="E16426">
            <v>1.21</v>
          </cell>
        </row>
        <row r="16427">
          <cell r="A16427" t="str">
            <v>831216027</v>
          </cell>
          <cell r="B16427" t="str">
            <v>VERBINDER W-ST OBEN</v>
          </cell>
          <cell r="C16427">
            <v>0</v>
          </cell>
          <cell r="D16427">
            <v>21</v>
          </cell>
          <cell r="E16427">
            <v>21</v>
          </cell>
        </row>
        <row r="16428">
          <cell r="A16428" t="str">
            <v>831216028</v>
          </cell>
          <cell r="B16428" t="str">
            <v>VERBINDER W-ST UNTEN</v>
          </cell>
          <cell r="C16428">
            <v>0</v>
          </cell>
          <cell r="D16428">
            <v>9.5</v>
          </cell>
          <cell r="E16428">
            <v>9.5</v>
          </cell>
        </row>
        <row r="16429">
          <cell r="A16429" t="str">
            <v>831216105</v>
          </cell>
          <cell r="B16429" t="str">
            <v>DISTANZ/HALTER WEICHE AN DRT + VENTILHALTER</v>
          </cell>
          <cell r="C16429">
            <v>0</v>
          </cell>
          <cell r="D16429">
            <v>1.55</v>
          </cell>
          <cell r="E16429">
            <v>1.55</v>
          </cell>
        </row>
        <row r="16430">
          <cell r="A16430" t="str">
            <v>831314101</v>
          </cell>
          <cell r="B16430" t="str">
            <v>ABHÄNGUNG FÜR WEICHE AN DRT</v>
          </cell>
          <cell r="C16430">
            <v>0</v>
          </cell>
          <cell r="D16430">
            <v>2.8808233333333333</v>
          </cell>
          <cell r="E16430">
            <v>2.8808233333333333</v>
          </cell>
        </row>
        <row r="16431">
          <cell r="A16431" t="str">
            <v>831316101</v>
          </cell>
          <cell r="B16431" t="str">
            <v>DISTANZPLATTE FÜR ABHÄNGUNG WEICHE AN DRT</v>
          </cell>
          <cell r="C16431">
            <v>0</v>
          </cell>
          <cell r="D16431">
            <v>1.1599999999999999</v>
          </cell>
          <cell r="E16431">
            <v>1.1599999999999999</v>
          </cell>
        </row>
        <row r="16432">
          <cell r="A16432" t="str">
            <v>834142001</v>
          </cell>
          <cell r="B16432" t="str">
            <v>S-R WEICHENKÖRPER MIT M</v>
          </cell>
          <cell r="C16432">
            <v>7</v>
          </cell>
          <cell r="D16432">
            <v>35.381599199006864</v>
          </cell>
          <cell r="E16432">
            <v>42.381599199006857</v>
          </cell>
        </row>
        <row r="16433">
          <cell r="A16433" t="str">
            <v>834142002</v>
          </cell>
          <cell r="B16433" t="str">
            <v>S-R WEICHENKÖRPER MIT P</v>
          </cell>
          <cell r="C16433">
            <v>12</v>
          </cell>
          <cell r="D16433">
            <v>96.896948724819666</v>
          </cell>
          <cell r="E16433">
            <v>108.89694872481968</v>
          </cell>
        </row>
        <row r="16434">
          <cell r="A16434" t="str">
            <v>834142003</v>
          </cell>
          <cell r="B16434" t="str">
            <v>S-R WEICHENKÖRPER MIT E</v>
          </cell>
          <cell r="C16434">
            <v>20.833333333333332</v>
          </cell>
          <cell r="D16434">
            <v>153.98669919900686</v>
          </cell>
          <cell r="E16434">
            <v>187.73669919900686</v>
          </cell>
        </row>
        <row r="16435">
          <cell r="A16435" t="str">
            <v>834142004</v>
          </cell>
          <cell r="B16435" t="str">
            <v>S-R WEICHENKÖRPER MIT P-DELTA</v>
          </cell>
          <cell r="C16435">
            <v>13.083333333333332</v>
          </cell>
          <cell r="D16435">
            <v>68.570980597391454</v>
          </cell>
          <cell r="E16435">
            <v>87.070980597391454</v>
          </cell>
        </row>
        <row r="16436">
          <cell r="A16436" t="str">
            <v>834142011</v>
          </cell>
          <cell r="B16436" t="str">
            <v>S-L WEICHENKÖRPER MIT M</v>
          </cell>
          <cell r="C16436">
            <v>7</v>
          </cell>
          <cell r="D16436">
            <v>35.381599199006864</v>
          </cell>
          <cell r="E16436">
            <v>42.381599199006857</v>
          </cell>
        </row>
        <row r="16437">
          <cell r="A16437" t="str">
            <v>834142012</v>
          </cell>
          <cell r="B16437" t="str">
            <v>S-L WEICHENKÖRPER MIT P</v>
          </cell>
          <cell r="C16437">
            <v>12</v>
          </cell>
          <cell r="D16437">
            <v>96.896948724819666</v>
          </cell>
          <cell r="E16437">
            <v>108.89694872481968</v>
          </cell>
        </row>
        <row r="16438">
          <cell r="A16438" t="str">
            <v>834142013</v>
          </cell>
          <cell r="B16438" t="str">
            <v>S-L WEICHENKÖRPER MIT E</v>
          </cell>
          <cell r="C16438">
            <v>20.833333333333332</v>
          </cell>
          <cell r="D16438">
            <v>153.98669919900686</v>
          </cell>
          <cell r="E16438">
            <v>187.73669919900686</v>
          </cell>
        </row>
        <row r="16439">
          <cell r="A16439" t="str">
            <v>834142100</v>
          </cell>
          <cell r="B16439" t="str">
            <v>S D WEICHENKÖRPER MIT M</v>
          </cell>
          <cell r="C16439">
            <v>9.5</v>
          </cell>
          <cell r="D16439">
            <v>54.218299199006857</v>
          </cell>
          <cell r="E16439">
            <v>63.718299199006864</v>
          </cell>
        </row>
        <row r="16440">
          <cell r="A16440" t="str">
            <v>834142101</v>
          </cell>
          <cell r="B16440" t="str">
            <v>S D WEICHENKÖRPER MIT P</v>
          </cell>
          <cell r="C16440">
            <v>14.5</v>
          </cell>
          <cell r="D16440">
            <v>115.27297662724278</v>
          </cell>
          <cell r="E16440">
            <v>129.77297662724277</v>
          </cell>
        </row>
        <row r="16441">
          <cell r="A16441" t="str">
            <v>834142102</v>
          </cell>
          <cell r="B16441" t="str">
            <v>S D WEICHENKÖRPER MIT E</v>
          </cell>
          <cell r="C16441">
            <v>14</v>
          </cell>
          <cell r="D16441">
            <v>177.36349999999999</v>
          </cell>
          <cell r="E16441">
            <v>191.36349999999999</v>
          </cell>
        </row>
        <row r="16442">
          <cell r="A16442" t="str">
            <v>834142200</v>
          </cell>
          <cell r="B16442" t="str">
            <v>S T WEICHENKÖRPER MIT M</v>
          </cell>
          <cell r="C16442">
            <v>12</v>
          </cell>
          <cell r="D16442">
            <v>57.637899199006867</v>
          </cell>
          <cell r="E16442">
            <v>69.637899199006867</v>
          </cell>
        </row>
        <row r="16443">
          <cell r="A16443" t="str">
            <v>834142201</v>
          </cell>
          <cell r="B16443" t="str">
            <v>S T WEICHENKÖRPER MIT P</v>
          </cell>
          <cell r="C16443">
            <v>15.083299999999999</v>
          </cell>
          <cell r="D16443">
            <v>122.50530000000001</v>
          </cell>
          <cell r="E16443">
            <v>137.58860000000001</v>
          </cell>
        </row>
        <row r="16444">
          <cell r="A16444" t="str">
            <v>834142202</v>
          </cell>
          <cell r="B16444" t="str">
            <v>S T WEICHENKÖRPER MIT E</v>
          </cell>
          <cell r="C16444">
            <v>14</v>
          </cell>
          <cell r="D16444">
            <v>177.238</v>
          </cell>
          <cell r="E16444">
            <v>191.238</v>
          </cell>
        </row>
        <row r="16445">
          <cell r="A16445" t="str">
            <v>834144001</v>
          </cell>
          <cell r="B16445" t="str">
            <v>S-R WEICHENKÖRPER</v>
          </cell>
          <cell r="C16445">
            <v>5</v>
          </cell>
          <cell r="D16445">
            <v>32.056699199006864</v>
          </cell>
          <cell r="E16445">
            <v>37.056699199006857</v>
          </cell>
        </row>
        <row r="16446">
          <cell r="A16446" t="str">
            <v>834144002</v>
          </cell>
          <cell r="B16446" t="str">
            <v>S-L WEICHENKÖRPER</v>
          </cell>
          <cell r="C16446">
            <v>5</v>
          </cell>
          <cell r="D16446">
            <v>32.056699199006864</v>
          </cell>
          <cell r="E16446">
            <v>37.056699199006857</v>
          </cell>
        </row>
        <row r="16447">
          <cell r="A16447" t="str">
            <v>834144003</v>
          </cell>
          <cell r="B16447" t="str">
            <v>S-R WEICHENKÖRPER F. ELEKTRIK</v>
          </cell>
          <cell r="C16447">
            <v>7</v>
          </cell>
          <cell r="D16447">
            <v>31.834900000000001</v>
          </cell>
          <cell r="E16447">
            <v>38.834899999999998</v>
          </cell>
        </row>
        <row r="16448">
          <cell r="A16448" t="str">
            <v>834144004</v>
          </cell>
          <cell r="B16448" t="str">
            <v>S-L WEICHENKÖRPER F. ELEKTRIK</v>
          </cell>
          <cell r="C16448">
            <v>7</v>
          </cell>
          <cell r="D16448">
            <v>31.834900000000001</v>
          </cell>
          <cell r="E16448">
            <v>38.834899999999998</v>
          </cell>
        </row>
        <row r="16449">
          <cell r="A16449" t="str">
            <v>834144100</v>
          </cell>
          <cell r="B16449" t="str">
            <v>S D WEICHENKÖRPER</v>
          </cell>
          <cell r="C16449">
            <v>6.5</v>
          </cell>
          <cell r="D16449">
            <v>43.146699199006861</v>
          </cell>
          <cell r="E16449">
            <v>49.646699199006861</v>
          </cell>
        </row>
        <row r="16450">
          <cell r="A16450" t="str">
            <v>834144200</v>
          </cell>
          <cell r="B16450" t="str">
            <v>S T WEICHENKÖRPER</v>
          </cell>
          <cell r="C16450">
            <v>6.5</v>
          </cell>
          <cell r="D16450">
            <v>43.0212</v>
          </cell>
          <cell r="E16450">
            <v>49.5212</v>
          </cell>
        </row>
        <row r="16451">
          <cell r="A16451" t="str">
            <v>834144600</v>
          </cell>
          <cell r="B16451" t="str">
            <v>S / S T  MECHANIK KPL.</v>
          </cell>
          <cell r="C16451">
            <v>0</v>
          </cell>
          <cell r="D16451">
            <v>1.0149600000000001</v>
          </cell>
          <cell r="E16451">
            <v>1.0149600000000001</v>
          </cell>
        </row>
        <row r="16452">
          <cell r="A16452" t="str">
            <v>834144601</v>
          </cell>
          <cell r="B16452" t="str">
            <v>S T MECHANIK KPL.</v>
          </cell>
          <cell r="C16452"/>
          <cell r="D16452">
            <v>0.6482</v>
          </cell>
          <cell r="E16452">
            <v>0.6482</v>
          </cell>
        </row>
        <row r="16453">
          <cell r="A16453" t="str">
            <v>834144602</v>
          </cell>
          <cell r="B16453" t="str">
            <v>S C DELTA MECHANIK KPL.</v>
          </cell>
          <cell r="C16453">
            <v>0</v>
          </cell>
          <cell r="D16453">
            <v>2.9941999119151652</v>
          </cell>
          <cell r="E16453">
            <v>2.9941999119151652</v>
          </cell>
        </row>
        <row r="16454">
          <cell r="A16454" t="str">
            <v>834144603</v>
          </cell>
          <cell r="B16454" t="str">
            <v>S D MECHANIK KPL.</v>
          </cell>
          <cell r="C16454">
            <v>0</v>
          </cell>
          <cell r="D16454">
            <v>1.1536632663991337</v>
          </cell>
          <cell r="E16454">
            <v>1.1536632663991337</v>
          </cell>
        </row>
        <row r="16455">
          <cell r="A16455" t="str">
            <v>834144610</v>
          </cell>
          <cell r="B16455" t="str">
            <v>S / S T  VORSCHALTUNG KPL.</v>
          </cell>
          <cell r="C16455">
            <v>0</v>
          </cell>
          <cell r="D16455">
            <v>3.6622692097590406</v>
          </cell>
          <cell r="E16455">
            <v>3.6622692097590406</v>
          </cell>
        </row>
        <row r="16456">
          <cell r="A16456" t="str">
            <v>834144611</v>
          </cell>
          <cell r="B16456" t="str">
            <v>S D VORSCHALTUNG KPL.</v>
          </cell>
          <cell r="C16456">
            <v>0.5</v>
          </cell>
          <cell r="D16456">
            <v>10.2927</v>
          </cell>
          <cell r="E16456">
            <v>10.7927</v>
          </cell>
        </row>
        <row r="16457">
          <cell r="A16457" t="str">
            <v>834144612</v>
          </cell>
          <cell r="B16457" t="str">
            <v>S T VORSCHALTUNG KPL.</v>
          </cell>
          <cell r="C16457">
            <v>3</v>
          </cell>
          <cell r="D16457">
            <v>12.3185</v>
          </cell>
          <cell r="E16457">
            <v>15.3185</v>
          </cell>
        </row>
        <row r="16458">
          <cell r="A16458" t="str">
            <v>834144620</v>
          </cell>
          <cell r="B16458" t="str">
            <v>S PNEUMATIK KPL.</v>
          </cell>
          <cell r="C16458">
            <v>5</v>
          </cell>
          <cell r="D16458">
            <v>64.840249525812808</v>
          </cell>
          <cell r="E16458">
            <v>69.840249525812808</v>
          </cell>
        </row>
        <row r="16459">
          <cell r="A16459" t="str">
            <v>834144621</v>
          </cell>
          <cell r="B16459" t="str">
            <v>S T PNEUMATIK KPL.</v>
          </cell>
          <cell r="C16459">
            <v>6.0833000000000004</v>
          </cell>
          <cell r="D16459">
            <v>64.484099999999998</v>
          </cell>
          <cell r="E16459">
            <v>70.567400000000006</v>
          </cell>
        </row>
        <row r="16460">
          <cell r="A16460" t="str">
            <v>834144622</v>
          </cell>
          <cell r="B16460" t="str">
            <v>S C DELTA PNEUMATIK KPL.</v>
          </cell>
          <cell r="C16460">
            <v>21.833333333333332</v>
          </cell>
          <cell r="D16460">
            <v>173.48080835243334</v>
          </cell>
          <cell r="E16460">
            <v>200.73080835243331</v>
          </cell>
        </row>
        <row r="16461">
          <cell r="A16461" t="str">
            <v>834144623</v>
          </cell>
          <cell r="B16461" t="str">
            <v>S D PNEUMATIK KPL.</v>
          </cell>
          <cell r="C16461">
            <v>5</v>
          </cell>
          <cell r="D16461">
            <v>70.272099999999995</v>
          </cell>
          <cell r="E16461">
            <v>75.272099999999995</v>
          </cell>
        </row>
        <row r="16462">
          <cell r="A16462" t="str">
            <v>834144624</v>
          </cell>
          <cell r="B16462" t="str">
            <v>S PNEUMATIK FÜR DELTA</v>
          </cell>
          <cell r="C16462">
            <v>6.0833000000000004</v>
          </cell>
          <cell r="D16462">
            <v>37.910299999999999</v>
          </cell>
          <cell r="E16462">
            <v>43.993600000000001</v>
          </cell>
        </row>
        <row r="16463">
          <cell r="A16463" t="str">
            <v>834144625</v>
          </cell>
          <cell r="B16463" t="str">
            <v>S PNEUMATIK MIT IMPULSVENTIL KPL.</v>
          </cell>
          <cell r="C16463">
            <v>6.0833000000000004</v>
          </cell>
          <cell r="D16463">
            <v>77.226799999999997</v>
          </cell>
          <cell r="E16463">
            <v>83.310100000000006</v>
          </cell>
        </row>
        <row r="16464">
          <cell r="A16464" t="str">
            <v>834144650</v>
          </cell>
          <cell r="B16464" t="str">
            <v>S ELEKTRIK KPL.</v>
          </cell>
          <cell r="C16464">
            <v>5</v>
          </cell>
          <cell r="D16464">
            <v>119.21680000000001</v>
          </cell>
          <cell r="E16464">
            <v>124.21680000000001</v>
          </cell>
        </row>
        <row r="16465">
          <cell r="A16465" t="str">
            <v>834144651</v>
          </cell>
          <cell r="B16465" t="str">
            <v>S D ELEKTRIK KPL.</v>
          </cell>
          <cell r="C16465">
            <v>5</v>
          </cell>
          <cell r="D16465">
            <v>119.21680000000001</v>
          </cell>
          <cell r="E16465">
            <v>124.21680000000001</v>
          </cell>
        </row>
        <row r="16466">
          <cell r="A16466" t="str">
            <v>834144652</v>
          </cell>
          <cell r="B16466" t="str">
            <v>S T ELEKTRIK KPL.</v>
          </cell>
          <cell r="C16466">
            <v>5</v>
          </cell>
          <cell r="D16466">
            <v>119.21680000000001</v>
          </cell>
          <cell r="E16466">
            <v>124.21680000000001</v>
          </cell>
        </row>
        <row r="16467">
          <cell r="A16467" t="str">
            <v>834144653</v>
          </cell>
          <cell r="B16467" t="str">
            <v>S C DELTA ELEKTRIK KPL.</v>
          </cell>
          <cell r="C16467">
            <v>5</v>
          </cell>
          <cell r="D16467">
            <v>119.21680000000001</v>
          </cell>
          <cell r="E16467">
            <v>124.21680000000001</v>
          </cell>
        </row>
        <row r="16468">
          <cell r="A16468" t="str">
            <v>834144660</v>
          </cell>
          <cell r="B16468" t="str">
            <v>S HANDSCHALTUNG KPL.</v>
          </cell>
          <cell r="C16468">
            <v>2.25</v>
          </cell>
          <cell r="D16468">
            <v>53.33718517519727</v>
          </cell>
          <cell r="E16468">
            <v>55.58718517519727</v>
          </cell>
        </row>
        <row r="16469">
          <cell r="A16469" t="str">
            <v>834146001</v>
          </cell>
          <cell r="B16469" t="str">
            <v>PLATTENKÖRPER S-R/L GESCHWEISST</v>
          </cell>
          <cell r="C16469">
            <v>0</v>
          </cell>
          <cell r="D16469">
            <v>21.45</v>
          </cell>
          <cell r="E16469">
            <v>21.45</v>
          </cell>
        </row>
        <row r="16470">
          <cell r="A16470" t="str">
            <v>834146002</v>
          </cell>
          <cell r="B16470" t="str">
            <v>PLATTENKÖRPER S D/T  GESCHWEISST</v>
          </cell>
          <cell r="C16470">
            <v>0</v>
          </cell>
          <cell r="D16470">
            <v>23.4</v>
          </cell>
          <cell r="E16470">
            <v>23.4</v>
          </cell>
        </row>
        <row r="16471">
          <cell r="A16471" t="str">
            <v>834146003</v>
          </cell>
          <cell r="B16471" t="str">
            <v>PLATTENKÖRPER S-R/L F.ELEKTRIK</v>
          </cell>
          <cell r="C16471">
            <v>2</v>
          </cell>
          <cell r="D16471">
            <v>21.45</v>
          </cell>
          <cell r="E16471">
            <v>28.45</v>
          </cell>
        </row>
        <row r="16472">
          <cell r="A16472" t="str">
            <v>834146011</v>
          </cell>
          <cell r="B16472" t="str">
            <v>ANSCHLUSSSTÜCK</v>
          </cell>
          <cell r="C16472">
            <v>0</v>
          </cell>
          <cell r="D16472">
            <v>1.2</v>
          </cell>
          <cell r="E16472">
            <v>1.2</v>
          </cell>
        </row>
        <row r="16473">
          <cell r="A16473" t="str">
            <v>834146012</v>
          </cell>
          <cell r="B16473" t="str">
            <v>BRÜCKE</v>
          </cell>
          <cell r="C16473">
            <v>0</v>
          </cell>
          <cell r="D16473">
            <v>1.49</v>
          </cell>
          <cell r="E16473">
            <v>1.49</v>
          </cell>
        </row>
        <row r="16474">
          <cell r="A16474" t="str">
            <v>834146013</v>
          </cell>
          <cell r="B16474" t="str">
            <v>WEICHENSCHENKEL</v>
          </cell>
          <cell r="C16474">
            <v>0</v>
          </cell>
          <cell r="D16474">
            <v>3.08</v>
          </cell>
          <cell r="E16474">
            <v>3.08</v>
          </cell>
        </row>
        <row r="16475">
          <cell r="A16475" t="str">
            <v>834146014</v>
          </cell>
          <cell r="B16475" t="str">
            <v>S-R/L SCHALTKULISSE</v>
          </cell>
          <cell r="C16475">
            <v>0</v>
          </cell>
          <cell r="D16475">
            <v>1.1200000000000001</v>
          </cell>
          <cell r="E16475">
            <v>1.1200000000000001</v>
          </cell>
        </row>
        <row r="16476">
          <cell r="A16476" t="str">
            <v>834146015</v>
          </cell>
          <cell r="B16476" t="str">
            <v>HALTEARM FÜR VORSCHALTUNG S T</v>
          </cell>
          <cell r="C16476">
            <v>0</v>
          </cell>
          <cell r="D16476">
            <v>1.78</v>
          </cell>
          <cell r="E16476">
            <v>1.78</v>
          </cell>
        </row>
        <row r="16477">
          <cell r="A16477" t="str">
            <v>834146016</v>
          </cell>
          <cell r="B16477" t="str">
            <v>S D SCHALTKULISSE</v>
          </cell>
          <cell r="C16477">
            <v>0</v>
          </cell>
          <cell r="D16477">
            <v>10.119854280510017</v>
          </cell>
          <cell r="E16477">
            <v>10.119854280510017</v>
          </cell>
        </row>
        <row r="16478">
          <cell r="A16478" t="str">
            <v>834146021</v>
          </cell>
          <cell r="B16478" t="str">
            <v>FEDERZYLINDER HÜLSE</v>
          </cell>
          <cell r="C16478">
            <v>0</v>
          </cell>
          <cell r="D16478">
            <v>0.32</v>
          </cell>
          <cell r="E16478">
            <v>0.32</v>
          </cell>
        </row>
        <row r="16479">
          <cell r="A16479" t="str">
            <v>834146022</v>
          </cell>
          <cell r="B16479" t="str">
            <v>FEDERZYLINDER STÖSSEL</v>
          </cell>
          <cell r="C16479">
            <v>0</v>
          </cell>
          <cell r="D16479">
            <v>0.1501374064797287</v>
          </cell>
          <cell r="E16479">
            <v>0.1501374064797287</v>
          </cell>
        </row>
        <row r="16480">
          <cell r="A16480" t="str">
            <v>834146023</v>
          </cell>
          <cell r="B16480" t="str">
            <v>AUSGLEICHSTÜCK</v>
          </cell>
          <cell r="C16480">
            <v>0</v>
          </cell>
          <cell r="D16480">
            <v>1.85</v>
          </cell>
          <cell r="E16480">
            <v>1.85</v>
          </cell>
        </row>
        <row r="16481">
          <cell r="A16481" t="str">
            <v>834146026</v>
          </cell>
          <cell r="B16481" t="str">
            <v>DREHHEBEL F. PNEUMATIKWEICHE</v>
          </cell>
          <cell r="C16481">
            <v>1.0833333333333333</v>
          </cell>
          <cell r="D16481">
            <v>2.1093999999999999</v>
          </cell>
          <cell r="E16481">
            <v>8.6094000000000008</v>
          </cell>
        </row>
        <row r="16482">
          <cell r="A16482" t="str">
            <v>834146027</v>
          </cell>
          <cell r="B16482" t="str">
            <v>ZYLINDERANBINDUNG F. PNEUMATIKWEICHE</v>
          </cell>
          <cell r="C16482">
            <v>0</v>
          </cell>
          <cell r="D16482">
            <v>4.5999999999999996</v>
          </cell>
          <cell r="E16482">
            <v>4.5999999999999996</v>
          </cell>
        </row>
        <row r="16483">
          <cell r="A16483" t="str">
            <v>834146028</v>
          </cell>
          <cell r="B16483" t="str">
            <v>PRÄZISIONS-STAHLROHR FÜR DREHHEBEL</v>
          </cell>
          <cell r="C16483">
            <v>0</v>
          </cell>
          <cell r="D16483">
            <v>0.95</v>
          </cell>
          <cell r="E16483">
            <v>0.95</v>
          </cell>
        </row>
        <row r="16484">
          <cell r="A16484" t="str">
            <v>834146031</v>
          </cell>
          <cell r="B16484" t="str">
            <v>MOTORBEFESTIGUNG F. ELEKTRIK</v>
          </cell>
          <cell r="C16484">
            <v>0</v>
          </cell>
          <cell r="D16484">
            <v>102.65</v>
          </cell>
          <cell r="E16484">
            <v>102.65</v>
          </cell>
        </row>
        <row r="16485">
          <cell r="A16485" t="str">
            <v>834146032</v>
          </cell>
          <cell r="B16485" t="str">
            <v>ZAHNKRANZWELLE F. ELEKTRIK</v>
          </cell>
          <cell r="C16485">
            <v>0</v>
          </cell>
          <cell r="D16485">
            <v>18</v>
          </cell>
          <cell r="E16485">
            <v>18</v>
          </cell>
        </row>
        <row r="16486">
          <cell r="A16486" t="str">
            <v>834146033</v>
          </cell>
          <cell r="B16486" t="str">
            <v>ZAHNKRANZ-MITNAHMEHEBEL F. ELEKTRIK</v>
          </cell>
          <cell r="C16486">
            <v>0</v>
          </cell>
          <cell r="D16486">
            <v>10</v>
          </cell>
          <cell r="E16486">
            <v>10</v>
          </cell>
        </row>
        <row r="16487">
          <cell r="A16487" t="str">
            <v>834146034</v>
          </cell>
          <cell r="B16487" t="str">
            <v>MOTORABDECKUNG F. ELEKTRIK</v>
          </cell>
          <cell r="C16487">
            <v>6.583333333333333</v>
          </cell>
          <cell r="D16487">
            <v>10.935</v>
          </cell>
          <cell r="E16487">
            <v>25.434999999999999</v>
          </cell>
        </row>
        <row r="16488">
          <cell r="A16488" t="str">
            <v>834146051</v>
          </cell>
          <cell r="B16488" t="str">
            <v>HALTEARM FÜR HANDSCHALTUNG</v>
          </cell>
          <cell r="C16488">
            <v>0</v>
          </cell>
          <cell r="D16488">
            <v>4.6100000000000003</v>
          </cell>
          <cell r="E16488">
            <v>4.6100000000000003</v>
          </cell>
        </row>
        <row r="16489">
          <cell r="A16489" t="str">
            <v>834146052</v>
          </cell>
          <cell r="B16489" t="str">
            <v>SCHALTKULISSE F. HANDSCHALTUNG</v>
          </cell>
          <cell r="C16489">
            <v>0</v>
          </cell>
          <cell r="D16489">
            <v>2.13</v>
          </cell>
          <cell r="E16489">
            <v>2.13</v>
          </cell>
        </row>
        <row r="16490">
          <cell r="A16490" t="str">
            <v>834146053</v>
          </cell>
          <cell r="B16490" t="str">
            <v>SCHALTWIPPE F. HANDSCHALTUNG</v>
          </cell>
          <cell r="C16490">
            <v>0</v>
          </cell>
          <cell r="D16490">
            <v>7.6</v>
          </cell>
          <cell r="E16490">
            <v>7.6</v>
          </cell>
        </row>
        <row r="16491">
          <cell r="A16491" t="str">
            <v>834146054</v>
          </cell>
          <cell r="B16491" t="str">
            <v>GLEITBUCHSE F. HANDSCHALTUNG</v>
          </cell>
          <cell r="C16491">
            <v>0</v>
          </cell>
          <cell r="D16491">
            <v>5.6</v>
          </cell>
          <cell r="E16491">
            <v>5.6</v>
          </cell>
        </row>
        <row r="16492">
          <cell r="A16492" t="str">
            <v>834146055</v>
          </cell>
          <cell r="B16492" t="str">
            <v>GEWINDEHÜLSE F. HANDSCHALTUNG</v>
          </cell>
          <cell r="C16492">
            <v>0</v>
          </cell>
          <cell r="D16492">
            <v>5.8</v>
          </cell>
          <cell r="E16492">
            <v>5.8</v>
          </cell>
        </row>
        <row r="16493">
          <cell r="A16493" t="str">
            <v>834146056</v>
          </cell>
          <cell r="B16493" t="str">
            <v>SCHALTVERLÄNGERUNG F. HANDSCHALTUNG</v>
          </cell>
          <cell r="C16493">
            <v>0</v>
          </cell>
          <cell r="D16493">
            <v>0.65</v>
          </cell>
          <cell r="E16493">
            <v>0.65</v>
          </cell>
        </row>
        <row r="16494">
          <cell r="A16494" t="str">
            <v>834146057</v>
          </cell>
          <cell r="B16494" t="str">
            <v>SCHALTBÜGEL F. HANDSCHALTUNG</v>
          </cell>
          <cell r="C16494">
            <v>0</v>
          </cell>
          <cell r="D16494">
            <v>5</v>
          </cell>
          <cell r="E16494">
            <v>5</v>
          </cell>
        </row>
        <row r="16495">
          <cell r="A16495" t="str">
            <v>834146058</v>
          </cell>
          <cell r="B16495" t="str">
            <v>SCHALTSTANGE F. HANDSCHALTUNG</v>
          </cell>
          <cell r="C16495">
            <v>0</v>
          </cell>
          <cell r="D16495">
            <v>8</v>
          </cell>
          <cell r="E16495">
            <v>8</v>
          </cell>
        </row>
        <row r="16496">
          <cell r="A16496" t="str">
            <v>834172001</v>
          </cell>
          <cell r="B16496" t="str">
            <v>WEICHE S 45°-L-350/700, KPL. M</v>
          </cell>
          <cell r="C16496">
            <v>11.5</v>
          </cell>
          <cell r="D16496">
            <v>42.9139439105153</v>
          </cell>
          <cell r="E16496">
            <v>64.4139439105153</v>
          </cell>
        </row>
        <row r="16497">
          <cell r="A16497" t="str">
            <v>834172002</v>
          </cell>
          <cell r="B16497" t="str">
            <v>WEICHE S 45°-L-350/700, KPL. P</v>
          </cell>
          <cell r="C16497">
            <v>17.5</v>
          </cell>
          <cell r="D16497">
            <v>119.705</v>
          </cell>
          <cell r="E16497">
            <v>137.20500000000001</v>
          </cell>
        </row>
        <row r="16498">
          <cell r="A16498" t="str">
            <v>834172003</v>
          </cell>
          <cell r="B16498" t="str">
            <v>WEICHE S 45°-L-350/700, KPL. E</v>
          </cell>
          <cell r="C16498">
            <v>19.5</v>
          </cell>
          <cell r="D16498">
            <v>174.0829</v>
          </cell>
          <cell r="E16498">
            <v>193.5829</v>
          </cell>
        </row>
        <row r="16499">
          <cell r="A16499" t="str">
            <v>834172004</v>
          </cell>
          <cell r="B16499" t="str">
            <v>WEICHE S 45°-R-350/700, KPL. M</v>
          </cell>
          <cell r="C16499">
            <v>11.5</v>
          </cell>
          <cell r="D16499">
            <v>42.9139439105153</v>
          </cell>
          <cell r="E16499">
            <v>64.4139439105153</v>
          </cell>
        </row>
        <row r="16500">
          <cell r="A16500" t="str">
            <v>834172005</v>
          </cell>
          <cell r="B16500" t="str">
            <v>WEICHE S 45°-R-350/700, KPL. P</v>
          </cell>
          <cell r="C16500">
            <v>17.5</v>
          </cell>
          <cell r="D16500">
            <v>119.705</v>
          </cell>
          <cell r="E16500">
            <v>137.20500000000001</v>
          </cell>
        </row>
        <row r="16501">
          <cell r="A16501" t="str">
            <v>834172006</v>
          </cell>
          <cell r="B16501" t="str">
            <v>WEICHE S 45°-R-350/700, KPL. E</v>
          </cell>
          <cell r="C16501">
            <v>19.5</v>
          </cell>
          <cell r="D16501">
            <v>174.0829</v>
          </cell>
          <cell r="E16501">
            <v>193.5829</v>
          </cell>
        </row>
        <row r="16502">
          <cell r="A16502" t="str">
            <v>834172007</v>
          </cell>
          <cell r="B16502" t="str">
            <v>WEICHE S 45°-L-400/750, KPL. M</v>
          </cell>
          <cell r="C16502">
            <v>11.5</v>
          </cell>
          <cell r="D16502">
            <v>43.83320956985024</v>
          </cell>
          <cell r="E16502">
            <v>65.33320956985024</v>
          </cell>
        </row>
        <row r="16503">
          <cell r="A16503" t="str">
            <v>834172008</v>
          </cell>
          <cell r="B16503" t="str">
            <v>WEICHE S 45°-L-400/750, KPL. P</v>
          </cell>
          <cell r="C16503">
            <v>16.5</v>
          </cell>
          <cell r="D16503">
            <v>105.34855909566306</v>
          </cell>
          <cell r="E16503">
            <v>131.84855909566306</v>
          </cell>
        </row>
        <row r="16504">
          <cell r="A16504" t="str">
            <v>834172009</v>
          </cell>
          <cell r="B16504" t="str">
            <v>WEICHE S 45°-L-400/750, KPL. E</v>
          </cell>
          <cell r="C16504">
            <v>18.5</v>
          </cell>
          <cell r="D16504">
            <v>174.57990000000001</v>
          </cell>
          <cell r="E16504">
            <v>193.07990000000001</v>
          </cell>
        </row>
        <row r="16505">
          <cell r="A16505" t="str">
            <v>834172010</v>
          </cell>
          <cell r="B16505" t="str">
            <v>WEICHE S 45°-R-400/750, KPL. M</v>
          </cell>
          <cell r="C16505">
            <v>11.5</v>
          </cell>
          <cell r="D16505">
            <v>43.83320956985024</v>
          </cell>
          <cell r="E16505">
            <v>65.33320956985024</v>
          </cell>
        </row>
        <row r="16506">
          <cell r="A16506" t="str">
            <v>834172011</v>
          </cell>
          <cell r="B16506" t="str">
            <v>WEICHE S 45°-R-400/750, KPL. P</v>
          </cell>
          <cell r="C16506">
            <v>16.5</v>
          </cell>
          <cell r="D16506">
            <v>105.34855909566306</v>
          </cell>
          <cell r="E16506">
            <v>131.84855909566306</v>
          </cell>
        </row>
        <row r="16507">
          <cell r="A16507" t="str">
            <v>834172012</v>
          </cell>
          <cell r="B16507" t="str">
            <v>WEICHE S 45°-R-400/750, KPL. E</v>
          </cell>
          <cell r="C16507">
            <v>18.5</v>
          </cell>
          <cell r="D16507">
            <v>174.57990000000001</v>
          </cell>
          <cell r="E16507">
            <v>193.07990000000001</v>
          </cell>
        </row>
        <row r="16508">
          <cell r="A16508" t="str">
            <v>834172021</v>
          </cell>
          <cell r="B16508" t="str">
            <v>WEICHE S 90°-L-500/600, KPL. M</v>
          </cell>
          <cell r="C16508">
            <v>11.5</v>
          </cell>
          <cell r="D16508">
            <v>58.825800000000001</v>
          </cell>
          <cell r="E16508">
            <v>70.325800000000001</v>
          </cell>
        </row>
        <row r="16509">
          <cell r="A16509" t="str">
            <v>834172022</v>
          </cell>
          <cell r="B16509" t="str">
            <v>WEICHE S 90°-L-500/600, KPL. P</v>
          </cell>
          <cell r="C16509">
            <v>16.5</v>
          </cell>
          <cell r="D16509">
            <v>120.131</v>
          </cell>
          <cell r="E16509">
            <v>136.631</v>
          </cell>
        </row>
        <row r="16510">
          <cell r="A16510" t="str">
            <v>834172023</v>
          </cell>
          <cell r="B16510" t="str">
            <v>WEICHE S 90°-L-500/600, KPL. E</v>
          </cell>
          <cell r="C16510">
            <v>18.5</v>
          </cell>
          <cell r="D16510">
            <v>174.50890000000001</v>
          </cell>
          <cell r="E16510">
            <v>193.00890000000001</v>
          </cell>
        </row>
        <row r="16511">
          <cell r="A16511" t="str">
            <v>834172024</v>
          </cell>
          <cell r="B16511" t="str">
            <v>WEICHE S 90°-R-500/600, KPL. M</v>
          </cell>
          <cell r="C16511">
            <v>11.5</v>
          </cell>
          <cell r="D16511">
            <v>58.825800000000001</v>
          </cell>
          <cell r="E16511">
            <v>70.325800000000001</v>
          </cell>
        </row>
        <row r="16512">
          <cell r="A16512" t="str">
            <v>834172025</v>
          </cell>
          <cell r="B16512" t="str">
            <v>WEICHE S 90°-R-500/600, KPL. P</v>
          </cell>
          <cell r="C16512">
            <v>16.5</v>
          </cell>
          <cell r="D16512">
            <v>120.131</v>
          </cell>
          <cell r="E16512">
            <v>136.631</v>
          </cell>
        </row>
        <row r="16513">
          <cell r="A16513" t="str">
            <v>834172026</v>
          </cell>
          <cell r="B16513" t="str">
            <v>WEICHE S 90°-R-500/600, KPL. E</v>
          </cell>
          <cell r="C16513">
            <v>18.5</v>
          </cell>
          <cell r="D16513">
            <v>174.50890000000001</v>
          </cell>
          <cell r="E16513">
            <v>193.00890000000001</v>
          </cell>
        </row>
        <row r="16514">
          <cell r="A16514" t="str">
            <v>834172027</v>
          </cell>
          <cell r="B16514" t="str">
            <v>WEICHE S 90°-L-700/700, KPL. M</v>
          </cell>
          <cell r="C16514">
            <v>11.5</v>
          </cell>
          <cell r="D16514">
            <v>45.733025265809118</v>
          </cell>
          <cell r="E16514">
            <v>67.233025265809118</v>
          </cell>
        </row>
        <row r="16515">
          <cell r="A16515" t="str">
            <v>834172028</v>
          </cell>
          <cell r="B16515" t="str">
            <v>WEICHE S 90°-L-700/700, KPL. P</v>
          </cell>
          <cell r="C16515">
            <v>16.5</v>
          </cell>
          <cell r="D16515">
            <v>107.24837479162193</v>
          </cell>
          <cell r="E16515">
            <v>133.74837479162196</v>
          </cell>
        </row>
        <row r="16516">
          <cell r="A16516" t="str">
            <v>834172029</v>
          </cell>
          <cell r="B16516" t="str">
            <v>WEICHE S 90°-L-700/700, KPL. E</v>
          </cell>
          <cell r="C16516">
            <v>18.5</v>
          </cell>
          <cell r="D16516">
            <v>176.21289999999999</v>
          </cell>
          <cell r="E16516">
            <v>194.71289999999999</v>
          </cell>
        </row>
        <row r="16517">
          <cell r="A16517" t="str">
            <v>834172030</v>
          </cell>
          <cell r="B16517" t="str">
            <v>WEICHE S 90°-R-700/700, KPL. M</v>
          </cell>
          <cell r="C16517">
            <v>11.5</v>
          </cell>
          <cell r="D16517">
            <v>45.733025265809118</v>
          </cell>
          <cell r="E16517">
            <v>67.233025265809118</v>
          </cell>
        </row>
        <row r="16518">
          <cell r="A16518" t="str">
            <v>834172031</v>
          </cell>
          <cell r="B16518" t="str">
            <v>WEICHE S 90°-R-700/700, KPL. P</v>
          </cell>
          <cell r="C16518">
            <v>16.5</v>
          </cell>
          <cell r="D16518">
            <v>107.24837479162193</v>
          </cell>
          <cell r="E16518">
            <v>133.74837479162196</v>
          </cell>
        </row>
        <row r="16519">
          <cell r="A16519" t="str">
            <v>834172032</v>
          </cell>
          <cell r="B16519" t="str">
            <v>WEICHE S 90°-R-700/700, KPL. E</v>
          </cell>
          <cell r="C16519">
            <v>18.5</v>
          </cell>
          <cell r="D16519">
            <v>176.21289999999999</v>
          </cell>
          <cell r="E16519">
            <v>194.71289999999999</v>
          </cell>
        </row>
        <row r="16520">
          <cell r="A16520" t="str">
            <v>834172041</v>
          </cell>
          <cell r="B16520" t="str">
            <v>WEICHE S PARALLEL-L-180/700, KPL. MIT M</v>
          </cell>
          <cell r="C16520">
            <v>11.5</v>
          </cell>
          <cell r="D16520">
            <v>58.257800000000003</v>
          </cell>
          <cell r="E16520">
            <v>69.757800000000003</v>
          </cell>
        </row>
        <row r="16521">
          <cell r="A16521" t="str">
            <v>834172042</v>
          </cell>
          <cell r="B16521" t="str">
            <v>WEICHE S PARALLEL-L-180/700, KPL. MIT P</v>
          </cell>
          <cell r="C16521">
            <v>16.5</v>
          </cell>
          <cell r="D16521">
            <v>119.563</v>
          </cell>
          <cell r="E16521">
            <v>136.06299999999999</v>
          </cell>
        </row>
        <row r="16522">
          <cell r="A16522" t="str">
            <v>834172043</v>
          </cell>
          <cell r="B16522" t="str">
            <v>WEICHE S PARALLEL-L-180/700, KPL. MIT E</v>
          </cell>
          <cell r="C16522">
            <v>18.5</v>
          </cell>
          <cell r="D16522">
            <v>173.9409</v>
          </cell>
          <cell r="E16522">
            <v>192.4409</v>
          </cell>
        </row>
        <row r="16523">
          <cell r="A16523" t="str">
            <v>834172044</v>
          </cell>
          <cell r="B16523" t="str">
            <v>WEICHE S PARALLEL-R-180/700, KPL. MIT M</v>
          </cell>
          <cell r="C16523">
            <v>11.5</v>
          </cell>
          <cell r="D16523">
            <v>58.257800000000003</v>
          </cell>
          <cell r="E16523">
            <v>69.757800000000003</v>
          </cell>
        </row>
        <row r="16524">
          <cell r="A16524" t="str">
            <v>834172045</v>
          </cell>
          <cell r="B16524" t="str">
            <v>WEICHE S PARALLEL-R-180/700, KPL. MIT P</v>
          </cell>
          <cell r="C16524">
            <v>16.5</v>
          </cell>
          <cell r="D16524">
            <v>119.563</v>
          </cell>
          <cell r="E16524">
            <v>136.06299999999999</v>
          </cell>
        </row>
        <row r="16525">
          <cell r="A16525" t="str">
            <v>834172046</v>
          </cell>
          <cell r="B16525" t="str">
            <v>WEICHE S PARALLEL-R-180/700, KPL. MIT E</v>
          </cell>
          <cell r="C16525">
            <v>18.5</v>
          </cell>
          <cell r="D16525">
            <v>173.9409</v>
          </cell>
          <cell r="E16525">
            <v>192.4409</v>
          </cell>
        </row>
        <row r="16526">
          <cell r="A16526" t="str">
            <v>834172047</v>
          </cell>
          <cell r="B16526" t="str">
            <v>WEICHE S PARALLEL-L-200/750, KPL. MIT M</v>
          </cell>
          <cell r="C16526">
            <v>11.5</v>
          </cell>
          <cell r="D16526">
            <v>58.257800000000003</v>
          </cell>
          <cell r="E16526">
            <v>69.757800000000003</v>
          </cell>
        </row>
        <row r="16527">
          <cell r="A16527" t="str">
            <v>834172048</v>
          </cell>
          <cell r="B16527" t="str">
            <v>WEICHE S PARALLEL-L-200/750, KPL. MIT P</v>
          </cell>
          <cell r="C16527">
            <v>16.5</v>
          </cell>
          <cell r="D16527">
            <v>119.563</v>
          </cell>
          <cell r="E16527">
            <v>136.06299999999999</v>
          </cell>
        </row>
        <row r="16528">
          <cell r="A16528" t="str">
            <v>834172049</v>
          </cell>
          <cell r="B16528" t="str">
            <v>WEICHE S PARALLEL-L-200/750, KPL. MIT E</v>
          </cell>
          <cell r="C16528">
            <v>18.5</v>
          </cell>
          <cell r="D16528">
            <v>173.9409</v>
          </cell>
          <cell r="E16528">
            <v>192.4409</v>
          </cell>
        </row>
        <row r="16529">
          <cell r="A16529" t="str">
            <v>834172050</v>
          </cell>
          <cell r="B16529" t="str">
            <v>WEICHE S PARALLEL-R-200/750, KPL. MIT M</v>
          </cell>
          <cell r="C16529">
            <v>11.5</v>
          </cell>
          <cell r="D16529">
            <v>58.257800000000003</v>
          </cell>
          <cell r="E16529">
            <v>69.757800000000003</v>
          </cell>
        </row>
        <row r="16530">
          <cell r="A16530" t="str">
            <v>834172051</v>
          </cell>
          <cell r="B16530" t="str">
            <v>WEICHE S PARALLEL-R-200/750, KPL. MIT P</v>
          </cell>
          <cell r="C16530">
            <v>16.5</v>
          </cell>
          <cell r="D16530">
            <v>119.563</v>
          </cell>
          <cell r="E16530">
            <v>136.06299999999999</v>
          </cell>
        </row>
        <row r="16531">
          <cell r="A16531" t="str">
            <v>834172052</v>
          </cell>
          <cell r="B16531" t="str">
            <v>WEICHE S PARALLEL-R-200/750, KPL. MIT E</v>
          </cell>
          <cell r="C16531">
            <v>18.5</v>
          </cell>
          <cell r="D16531">
            <v>173.9409</v>
          </cell>
          <cell r="E16531">
            <v>192.4409</v>
          </cell>
        </row>
        <row r="16532">
          <cell r="A16532" t="str">
            <v>834172100</v>
          </cell>
          <cell r="B16532" t="str">
            <v>WEICHE S D 45°-350/700, KPL. M</v>
          </cell>
          <cell r="C16532">
            <v>20</v>
          </cell>
          <cell r="D16532">
            <v>83.630700000000004</v>
          </cell>
          <cell r="E16532">
            <v>103.6307</v>
          </cell>
        </row>
        <row r="16533">
          <cell r="A16533" t="str">
            <v>834172101</v>
          </cell>
          <cell r="B16533" t="str">
            <v>WEICHE S D 45°-350/700, KPL. P</v>
          </cell>
          <cell r="C16533">
            <v>25</v>
          </cell>
          <cell r="D16533">
            <v>144.4812</v>
          </cell>
          <cell r="E16533">
            <v>169.4812</v>
          </cell>
        </row>
        <row r="16534">
          <cell r="A16534" t="str">
            <v>834172102</v>
          </cell>
          <cell r="B16534" t="str">
            <v>WEICHE S D 45°-350/700, KPL. E</v>
          </cell>
          <cell r="C16534">
            <v>25</v>
          </cell>
          <cell r="D16534">
            <v>193.42590000000001</v>
          </cell>
          <cell r="E16534">
            <v>218.42590000000001</v>
          </cell>
        </row>
        <row r="16535">
          <cell r="A16535" t="str">
            <v>834172103</v>
          </cell>
          <cell r="B16535" t="str">
            <v>WEICHE S D 45°-400/750, KPL. M</v>
          </cell>
          <cell r="C16535">
            <v>18</v>
          </cell>
          <cell r="D16535">
            <v>84.624700000000004</v>
          </cell>
          <cell r="E16535">
            <v>102.6247</v>
          </cell>
        </row>
        <row r="16536">
          <cell r="A16536" t="str">
            <v>834172104</v>
          </cell>
          <cell r="B16536" t="str">
            <v>WEICHE S D 45°-400/750, KPL. P</v>
          </cell>
          <cell r="C16536">
            <v>23</v>
          </cell>
          <cell r="D16536">
            <v>145.4752</v>
          </cell>
          <cell r="E16536">
            <v>168.4752</v>
          </cell>
        </row>
        <row r="16537">
          <cell r="A16537" t="str">
            <v>834172105</v>
          </cell>
          <cell r="B16537" t="str">
            <v>WEICHE S D 45°-400/750, KPL. E</v>
          </cell>
          <cell r="C16537">
            <v>23</v>
          </cell>
          <cell r="D16537">
            <v>194.41990000000001</v>
          </cell>
          <cell r="E16537">
            <v>217.41990000000001</v>
          </cell>
        </row>
        <row r="16538">
          <cell r="A16538" t="str">
            <v>834172106</v>
          </cell>
          <cell r="B16538" t="str">
            <v>WEICHE S D 90°-500/600, KPL. M</v>
          </cell>
          <cell r="C16538">
            <v>18</v>
          </cell>
          <cell r="D16538">
            <v>84.482699999999994</v>
          </cell>
          <cell r="E16538">
            <v>102.48269999999999</v>
          </cell>
        </row>
        <row r="16539">
          <cell r="A16539" t="str">
            <v>834172107</v>
          </cell>
          <cell r="B16539" t="str">
            <v>WEICHE S D 90°-500/600, KPL. P</v>
          </cell>
          <cell r="C16539">
            <v>23</v>
          </cell>
          <cell r="D16539">
            <v>145.33320000000001</v>
          </cell>
          <cell r="E16539">
            <v>168.33320000000001</v>
          </cell>
        </row>
        <row r="16540">
          <cell r="A16540" t="str">
            <v>834172108</v>
          </cell>
          <cell r="B16540" t="str">
            <v>WEICHE S D 90°-500/600, KPL. E</v>
          </cell>
          <cell r="C16540">
            <v>23</v>
          </cell>
          <cell r="D16540">
            <v>194.27789999999999</v>
          </cell>
          <cell r="E16540">
            <v>217.27789999999999</v>
          </cell>
        </row>
        <row r="16541">
          <cell r="A16541" t="str">
            <v>834172109</v>
          </cell>
          <cell r="B16541" t="str">
            <v>WEICHE S D 90°-700/700, KPL. M</v>
          </cell>
          <cell r="C16541">
            <v>18</v>
          </cell>
          <cell r="D16541">
            <v>87.890699999999995</v>
          </cell>
          <cell r="E16541">
            <v>105.8907</v>
          </cell>
        </row>
        <row r="16542">
          <cell r="A16542" t="str">
            <v>834172110</v>
          </cell>
          <cell r="B16542" t="str">
            <v>WEICHE S D 90°-700/700, KPL. P</v>
          </cell>
          <cell r="C16542">
            <v>23</v>
          </cell>
          <cell r="D16542">
            <v>148.74119999999999</v>
          </cell>
          <cell r="E16542">
            <v>171.74119999999999</v>
          </cell>
        </row>
        <row r="16543">
          <cell r="A16543" t="str">
            <v>834172111</v>
          </cell>
          <cell r="B16543" t="str">
            <v>WEICHE S D 90°-700/700, KPL. E</v>
          </cell>
          <cell r="C16543">
            <v>23</v>
          </cell>
          <cell r="D16543">
            <v>197.6859</v>
          </cell>
          <cell r="E16543">
            <v>220.6859</v>
          </cell>
        </row>
        <row r="16544">
          <cell r="A16544" t="str">
            <v>834172112</v>
          </cell>
          <cell r="B16544" t="str">
            <v>WEICHE S D PARALLEL-180/700, KPL. MIT M</v>
          </cell>
          <cell r="C16544">
            <v>18</v>
          </cell>
          <cell r="D16544">
            <v>83.346699999999998</v>
          </cell>
          <cell r="E16544">
            <v>101.3467</v>
          </cell>
        </row>
        <row r="16545">
          <cell r="A16545" t="str">
            <v>834172113</v>
          </cell>
          <cell r="B16545" t="str">
            <v>WEICHE S D PARALLEL-180/700, KPL. MIT P</v>
          </cell>
          <cell r="C16545">
            <v>23</v>
          </cell>
          <cell r="D16545">
            <v>144.19720000000001</v>
          </cell>
          <cell r="E16545">
            <v>167.19720000000001</v>
          </cell>
        </row>
        <row r="16546">
          <cell r="A16546" t="str">
            <v>834172114</v>
          </cell>
          <cell r="B16546" t="str">
            <v>WEICHE S D PARALLEL-180/700, KPL. MIT E</v>
          </cell>
          <cell r="C16546">
            <v>23</v>
          </cell>
          <cell r="D16546">
            <v>193.14189999999999</v>
          </cell>
          <cell r="E16546">
            <v>216.14189999999999</v>
          </cell>
        </row>
        <row r="16547">
          <cell r="A16547" t="str">
            <v>834172115</v>
          </cell>
          <cell r="B16547" t="str">
            <v>WEICHE S D PARALLEL-200/750, KPL. MIT M</v>
          </cell>
          <cell r="C16547">
            <v>18</v>
          </cell>
          <cell r="D16547">
            <v>83.346699999999998</v>
          </cell>
          <cell r="E16547">
            <v>101.3467</v>
          </cell>
        </row>
        <row r="16548">
          <cell r="A16548" t="str">
            <v>834172116</v>
          </cell>
          <cell r="B16548" t="str">
            <v>WEICHE S D PARALLEL-200/750, KPL. MIT P</v>
          </cell>
          <cell r="C16548">
            <v>23</v>
          </cell>
          <cell r="D16548">
            <v>144.19720000000001</v>
          </cell>
          <cell r="E16548">
            <v>167.19720000000001</v>
          </cell>
        </row>
        <row r="16549">
          <cell r="A16549" t="str">
            <v>834172117</v>
          </cell>
          <cell r="B16549" t="str">
            <v>WEICHE S D PARALLEL-200/750, KPL. MIT E</v>
          </cell>
          <cell r="C16549">
            <v>23</v>
          </cell>
          <cell r="D16549">
            <v>193.14189999999999</v>
          </cell>
          <cell r="E16549">
            <v>216.14189999999999</v>
          </cell>
        </row>
        <row r="16550">
          <cell r="A16550" t="str">
            <v>834172200</v>
          </cell>
          <cell r="B16550" t="str">
            <v>WEICHE S T 45°-350/700, KPL. M</v>
          </cell>
          <cell r="C16550">
            <v>23</v>
          </cell>
          <cell r="D16550">
            <v>87.050299999999993</v>
          </cell>
          <cell r="E16550">
            <v>110.05029999999999</v>
          </cell>
        </row>
        <row r="16551">
          <cell r="A16551" t="str">
            <v>834172201</v>
          </cell>
          <cell r="B16551" t="str">
            <v>WEICHE S T 45°-350/700, KPL. P</v>
          </cell>
          <cell r="C16551">
            <v>26.083300000000001</v>
          </cell>
          <cell r="D16551">
            <v>138.5677</v>
          </cell>
          <cell r="E16551">
            <v>164.65100000000001</v>
          </cell>
        </row>
        <row r="16552">
          <cell r="A16552" t="str">
            <v>834172202</v>
          </cell>
          <cell r="B16552" t="str">
            <v>WEICHE S T 45°-350/700, KPL. E</v>
          </cell>
          <cell r="C16552">
            <v>25</v>
          </cell>
          <cell r="D16552">
            <v>193.3004</v>
          </cell>
          <cell r="E16552">
            <v>218.3004</v>
          </cell>
        </row>
        <row r="16553">
          <cell r="A16553" t="str">
            <v>834172203</v>
          </cell>
          <cell r="B16553" t="str">
            <v>WEICHE S T 45°-400/750, KPL. M</v>
          </cell>
          <cell r="C16553">
            <v>21</v>
          </cell>
          <cell r="D16553">
            <v>88.044300000000007</v>
          </cell>
          <cell r="E16553">
            <v>109.04430000000001</v>
          </cell>
        </row>
        <row r="16554">
          <cell r="A16554" t="str">
            <v>834172204</v>
          </cell>
          <cell r="B16554" t="str">
            <v>WEICHE S T 45°-400/750, KPL. P</v>
          </cell>
          <cell r="C16554">
            <v>24.083300000000001</v>
          </cell>
          <cell r="D16554">
            <v>139.5617</v>
          </cell>
          <cell r="E16554">
            <v>163.64500000000001</v>
          </cell>
        </row>
        <row r="16555">
          <cell r="A16555" t="str">
            <v>834172205</v>
          </cell>
          <cell r="B16555" t="str">
            <v>WEICHE S T 45°-400/750, KPL. E</v>
          </cell>
          <cell r="C16555">
            <v>23</v>
          </cell>
          <cell r="D16555">
            <v>194.2944</v>
          </cell>
          <cell r="E16555">
            <v>217.2944</v>
          </cell>
        </row>
        <row r="16556">
          <cell r="A16556" t="str">
            <v>834172206</v>
          </cell>
          <cell r="B16556" t="str">
            <v>WEICHE S T 90°-500/600, KPL. M</v>
          </cell>
          <cell r="C16556">
            <v>21</v>
          </cell>
          <cell r="D16556">
            <v>87.902299999999997</v>
          </cell>
          <cell r="E16556">
            <v>108.9023</v>
          </cell>
        </row>
        <row r="16557">
          <cell r="A16557" t="str">
            <v>834172207</v>
          </cell>
          <cell r="B16557" t="str">
            <v>WEICHE S T 90°-500/600, KPL. P</v>
          </cell>
          <cell r="C16557">
            <v>24.083300000000001</v>
          </cell>
          <cell r="D16557">
            <v>139.41970000000001</v>
          </cell>
          <cell r="E16557">
            <v>163.50299999999999</v>
          </cell>
        </row>
        <row r="16558">
          <cell r="A16558" t="str">
            <v>834172208</v>
          </cell>
          <cell r="B16558" t="str">
            <v>WEICHE S T 90°-500/600, KPL. E</v>
          </cell>
          <cell r="C16558">
            <v>23</v>
          </cell>
          <cell r="D16558">
            <v>194.1524</v>
          </cell>
          <cell r="E16558">
            <v>217.1524</v>
          </cell>
        </row>
        <row r="16559">
          <cell r="A16559" t="str">
            <v>834172209</v>
          </cell>
          <cell r="B16559" t="str">
            <v>WEICHE S T 90°-700/700, KPL. M</v>
          </cell>
          <cell r="C16559">
            <v>21</v>
          </cell>
          <cell r="D16559">
            <v>91.310299999999998</v>
          </cell>
          <cell r="E16559">
            <v>112.3103</v>
          </cell>
        </row>
        <row r="16560">
          <cell r="A16560" t="str">
            <v>834172210</v>
          </cell>
          <cell r="B16560" t="str">
            <v>WEICHE S T 90°-700/700, KPL. P</v>
          </cell>
          <cell r="C16560">
            <v>24.083300000000001</v>
          </cell>
          <cell r="D16560">
            <v>142.82769999999999</v>
          </cell>
          <cell r="E16560">
            <v>166.911</v>
          </cell>
        </row>
        <row r="16561">
          <cell r="A16561" t="str">
            <v>834172211</v>
          </cell>
          <cell r="B16561" t="str">
            <v>WEICHE S T 90°-700/700, KPL. E</v>
          </cell>
          <cell r="C16561">
            <v>23</v>
          </cell>
          <cell r="D16561">
            <v>197.56039999999999</v>
          </cell>
          <cell r="E16561">
            <v>220.56039999999999</v>
          </cell>
        </row>
        <row r="16562">
          <cell r="A16562" t="str">
            <v>834172212</v>
          </cell>
          <cell r="B16562" t="str">
            <v>WEICHE S T PARALLEL-180/700, KPL. MIT M</v>
          </cell>
          <cell r="C16562">
            <v>21</v>
          </cell>
          <cell r="D16562">
            <v>86.766300000000001</v>
          </cell>
          <cell r="E16562">
            <v>107.7663</v>
          </cell>
        </row>
        <row r="16563">
          <cell r="A16563" t="str">
            <v>834172213</v>
          </cell>
          <cell r="B16563" t="str">
            <v>WEICHE S T PARALLEL-180/700, KPL. MIT P</v>
          </cell>
          <cell r="C16563">
            <v>24.083300000000001</v>
          </cell>
          <cell r="D16563">
            <v>138.28370000000001</v>
          </cell>
          <cell r="E16563">
            <v>162.36699999999999</v>
          </cell>
        </row>
        <row r="16564">
          <cell r="A16564" t="str">
            <v>834172214</v>
          </cell>
          <cell r="B16564" t="str">
            <v>WEICHE S T PARALLEL-180/700, KPL. MIT E</v>
          </cell>
          <cell r="C16564">
            <v>23</v>
          </cell>
          <cell r="D16564">
            <v>193.0164</v>
          </cell>
          <cell r="E16564">
            <v>216.0164</v>
          </cell>
        </row>
        <row r="16565">
          <cell r="A16565" t="str">
            <v>834172215</v>
          </cell>
          <cell r="B16565" t="str">
            <v>WEICHE S T PARALLEL-200/750, KPL. MIT M</v>
          </cell>
          <cell r="C16565">
            <v>21</v>
          </cell>
          <cell r="D16565">
            <v>86.766300000000001</v>
          </cell>
          <cell r="E16565">
            <v>107.7663</v>
          </cell>
        </row>
        <row r="16566">
          <cell r="A16566" t="str">
            <v>834172216</v>
          </cell>
          <cell r="B16566" t="str">
            <v>WEICHE S T PARALLEL-200/750, KPL. MIT P</v>
          </cell>
          <cell r="C16566">
            <v>24.083300000000001</v>
          </cell>
          <cell r="D16566">
            <v>138.28370000000001</v>
          </cell>
          <cell r="E16566">
            <v>162.36699999999999</v>
          </cell>
        </row>
        <row r="16567">
          <cell r="A16567" t="str">
            <v>834172217</v>
          </cell>
          <cell r="B16567" t="str">
            <v>WEICHE S T PARALLEL-200/750, KPL. MIT E</v>
          </cell>
          <cell r="C16567">
            <v>23</v>
          </cell>
          <cell r="D16567">
            <v>193.0164</v>
          </cell>
          <cell r="E16567">
            <v>216.0164</v>
          </cell>
        </row>
        <row r="16568">
          <cell r="A16568" t="str">
            <v>834172400</v>
          </cell>
          <cell r="B16568" t="str">
            <v>WEICHE S C DELTA 1400/700, KPL. MIT M</v>
          </cell>
          <cell r="C16568">
            <v>37</v>
          </cell>
          <cell r="D16568">
            <v>156.84621380571457</v>
          </cell>
          <cell r="E16568">
            <v>203.84621380571457</v>
          </cell>
        </row>
        <row r="16569">
          <cell r="A16569" t="str">
            <v>834172401</v>
          </cell>
          <cell r="B16569" t="str">
            <v>WEICHE S C DELTA 1400/700, KPL. MIT P</v>
          </cell>
          <cell r="C16569">
            <v>52.583300000000001</v>
          </cell>
          <cell r="D16569">
            <v>355.6388</v>
          </cell>
          <cell r="E16569">
            <v>408.22210000000001</v>
          </cell>
        </row>
        <row r="16570">
          <cell r="A16570" t="str">
            <v>834172402</v>
          </cell>
          <cell r="B16570" t="str">
            <v>WEICHE S C DELTA 1400/700, KPL. MIT E</v>
          </cell>
          <cell r="C16570">
            <v>55.5</v>
          </cell>
          <cell r="D16570">
            <v>540.04610000000002</v>
          </cell>
          <cell r="E16570">
            <v>595.54610000000002</v>
          </cell>
        </row>
        <row r="16571">
          <cell r="A16571" t="str">
            <v>834172403</v>
          </cell>
          <cell r="B16571" t="str">
            <v>WEICHE S C DELTA 1600/800, KPL. MIT M</v>
          </cell>
          <cell r="C16571">
            <v>37</v>
          </cell>
          <cell r="D16571">
            <v>161.4425421023893</v>
          </cell>
          <cell r="E16571">
            <v>208.4425421023893</v>
          </cell>
        </row>
        <row r="16572">
          <cell r="A16572" t="str">
            <v>834172404</v>
          </cell>
          <cell r="B16572" t="str">
            <v>WEICHE S C DELTA 1600/800, KPL. MIT P</v>
          </cell>
          <cell r="C16572">
            <v>53.083333333333329</v>
          </cell>
          <cell r="D16572">
            <v>317.20195045482262</v>
          </cell>
          <cell r="E16572">
            <v>385.70195045482262</v>
          </cell>
        </row>
        <row r="16573">
          <cell r="A16573" t="str">
            <v>834172405</v>
          </cell>
          <cell r="B16573" t="str">
            <v>WEICHE S C DELTA 1600/800, KPL. MIT E</v>
          </cell>
          <cell r="C16573">
            <v>85.5</v>
          </cell>
          <cell r="D16573">
            <v>544.16409999999996</v>
          </cell>
          <cell r="E16573">
            <v>629.66409999999996</v>
          </cell>
        </row>
        <row r="16574">
          <cell r="A16574" t="str">
            <v>834172500</v>
          </cell>
          <cell r="B16574" t="str">
            <v>S C 2S 3C L-200/1400/900 KPL. M. M</v>
          </cell>
          <cell r="C16574">
            <v>74.5</v>
          </cell>
          <cell r="D16574">
            <v>146.36019999999999</v>
          </cell>
          <cell r="E16574">
            <v>220.86019999999999</v>
          </cell>
        </row>
        <row r="16575">
          <cell r="A16575" t="str">
            <v>834242001</v>
          </cell>
          <cell r="B16575" t="str">
            <v>S-R WEICHENKÖRPER MIT M</v>
          </cell>
          <cell r="C16575">
            <v>3</v>
          </cell>
          <cell r="D16575">
            <v>35.423141745198585</v>
          </cell>
          <cell r="E16575">
            <v>38.423141745198585</v>
          </cell>
        </row>
        <row r="16576">
          <cell r="A16576" t="str">
            <v>834242002</v>
          </cell>
          <cell r="B16576" t="str">
            <v>S-R WEICHENKÖRPER MIT P</v>
          </cell>
          <cell r="C16576">
            <v>9</v>
          </cell>
          <cell r="D16576">
            <v>97.240737775049894</v>
          </cell>
          <cell r="E16576">
            <v>106.24073777504991</v>
          </cell>
        </row>
        <row r="16577">
          <cell r="A16577" t="str">
            <v>834242004</v>
          </cell>
          <cell r="B16577" t="str">
            <v>S-R WEICHENKÖRPER MIT P-DELTA</v>
          </cell>
          <cell r="C16577">
            <v>8.5</v>
          </cell>
          <cell r="D16577">
            <v>83.383700000000005</v>
          </cell>
          <cell r="E16577">
            <v>91.883700000000005</v>
          </cell>
        </row>
        <row r="16578">
          <cell r="A16578" t="str">
            <v>834242005</v>
          </cell>
          <cell r="B16578" t="str">
            <v>S-R WEICHENKÖRPER MIT P (IMPULSVENTIL)</v>
          </cell>
          <cell r="C16578">
            <v>8.5</v>
          </cell>
          <cell r="D16578">
            <v>125.64749999999999</v>
          </cell>
          <cell r="E16578">
            <v>134.14750000000001</v>
          </cell>
        </row>
        <row r="16579">
          <cell r="A16579" t="str">
            <v>834242011</v>
          </cell>
          <cell r="B16579" t="str">
            <v>S-L WEICHENKÖRPER MIT M</v>
          </cell>
          <cell r="C16579">
            <v>3</v>
          </cell>
          <cell r="D16579">
            <v>35.423141745198585</v>
          </cell>
          <cell r="E16579">
            <v>38.423141745198585</v>
          </cell>
        </row>
        <row r="16580">
          <cell r="A16580" t="str">
            <v>834242012</v>
          </cell>
          <cell r="B16580" t="str">
            <v>S-L WEICHENKÖRPER MIT P</v>
          </cell>
          <cell r="C16580">
            <v>9</v>
          </cell>
          <cell r="D16580">
            <v>97.240737775049894</v>
          </cell>
          <cell r="E16580">
            <v>106.24073777504991</v>
          </cell>
        </row>
        <row r="16581">
          <cell r="A16581" t="str">
            <v>834242015</v>
          </cell>
          <cell r="B16581" t="str">
            <v>S-L WEICHENKÖRPER MIT P (IMPULSVENTIL)</v>
          </cell>
          <cell r="C16581">
            <v>8.5</v>
          </cell>
          <cell r="D16581">
            <v>109.7307377750499</v>
          </cell>
          <cell r="E16581">
            <v>118.2307377750499</v>
          </cell>
        </row>
        <row r="16582">
          <cell r="A16582" t="str">
            <v>834242100</v>
          </cell>
          <cell r="B16582" t="str">
            <v>S D WEICHENKÖRPER MIT M</v>
          </cell>
          <cell r="C16582">
            <v>3.5</v>
          </cell>
          <cell r="D16582">
            <v>54.452972851701475</v>
          </cell>
          <cell r="E16582">
            <v>57.952972851701475</v>
          </cell>
        </row>
        <row r="16583">
          <cell r="A16583" t="str">
            <v>834242101</v>
          </cell>
          <cell r="B16583" t="str">
            <v>S D WEICHENKÖRPER MIT P</v>
          </cell>
          <cell r="C16583">
            <v>8.5</v>
          </cell>
          <cell r="D16583">
            <v>144.78630000000001</v>
          </cell>
          <cell r="E16583">
            <v>153.28630000000001</v>
          </cell>
        </row>
        <row r="16584">
          <cell r="A16584" t="str">
            <v>834242103</v>
          </cell>
          <cell r="B16584" t="str">
            <v>S D WEICHENKÖRPER MIT P (IMPULSVENTIL)</v>
          </cell>
          <cell r="C16584">
            <v>8.5</v>
          </cell>
          <cell r="D16584">
            <v>157.27629999999999</v>
          </cell>
          <cell r="E16584">
            <v>165.77629999999999</v>
          </cell>
        </row>
        <row r="16585">
          <cell r="A16585" t="str">
            <v>834242200</v>
          </cell>
          <cell r="B16585" t="str">
            <v>S T WEICHENKÖRPER MIT M</v>
          </cell>
          <cell r="C16585">
            <v>8.9166666666666661</v>
          </cell>
          <cell r="D16585">
            <v>65.477701497126176</v>
          </cell>
          <cell r="E16585">
            <v>77.311034830459505</v>
          </cell>
        </row>
        <row r="16586">
          <cell r="A16586" t="str">
            <v>834242201</v>
          </cell>
          <cell r="B16586" t="str">
            <v>S T WEICHENKÖRPER MIT P</v>
          </cell>
          <cell r="C16586">
            <v>13.916700000000001</v>
          </cell>
          <cell r="D16586">
            <v>219.387</v>
          </cell>
          <cell r="E16586">
            <v>233.30369999999999</v>
          </cell>
        </row>
        <row r="16587">
          <cell r="A16587" t="str">
            <v>834244001</v>
          </cell>
          <cell r="B16587" t="str">
            <v>S-R WEICHENKÖRPER</v>
          </cell>
          <cell r="C16587">
            <v>0</v>
          </cell>
          <cell r="D16587">
            <v>32.098241745198578</v>
          </cell>
          <cell r="E16587">
            <v>32.098241745198578</v>
          </cell>
        </row>
        <row r="16588">
          <cell r="A16588" t="str">
            <v>834244002</v>
          </cell>
          <cell r="B16588" t="str">
            <v>S-L WEICHENKÖRPER</v>
          </cell>
          <cell r="C16588">
            <v>0</v>
          </cell>
          <cell r="D16588">
            <v>32.098241745198578</v>
          </cell>
          <cell r="E16588">
            <v>32.098241745198578</v>
          </cell>
        </row>
        <row r="16589">
          <cell r="A16589" t="str">
            <v>834244100</v>
          </cell>
          <cell r="B16589" t="str">
            <v>S D WEICHENKÖRPER</v>
          </cell>
          <cell r="C16589"/>
          <cell r="D16589">
            <v>51.868200000000002</v>
          </cell>
          <cell r="E16589">
            <v>51.868200000000002</v>
          </cell>
        </row>
        <row r="16590">
          <cell r="A16590" t="str">
            <v>834244200</v>
          </cell>
          <cell r="B16590" t="str">
            <v>S T WEICHENKÖRPER  (Grammer)</v>
          </cell>
          <cell r="C16590">
            <v>4.0834000000000001</v>
          </cell>
          <cell r="D16590">
            <v>71.038600000000002</v>
          </cell>
          <cell r="E16590">
            <v>75.122</v>
          </cell>
        </row>
        <row r="16591">
          <cell r="A16591" t="str">
            <v>834244201</v>
          </cell>
          <cell r="B16591" t="str">
            <v>S T WEICHENKÖRPER</v>
          </cell>
          <cell r="C16591">
            <v>2.9167000000000001</v>
          </cell>
          <cell r="D16591">
            <v>73.788600000000002</v>
          </cell>
          <cell r="E16591">
            <v>76.705299999999994</v>
          </cell>
        </row>
        <row r="16592">
          <cell r="A16592" t="str">
            <v>834244612</v>
          </cell>
          <cell r="B16592" t="str">
            <v>S T VORSCHALTUNG KPL. MIT DISTANZSTÜCK (Grammer)</v>
          </cell>
          <cell r="C16592"/>
          <cell r="D16592">
            <v>8.1744000000000003</v>
          </cell>
          <cell r="E16592">
            <v>8.1744000000000003</v>
          </cell>
        </row>
        <row r="16593">
          <cell r="A16593" t="str">
            <v>834244613</v>
          </cell>
          <cell r="B16593" t="str">
            <v>S T VORSCHALTHEBEL KPL. (Grammer)</v>
          </cell>
          <cell r="C16593">
            <v>0.5</v>
          </cell>
          <cell r="D16593">
            <v>4.657</v>
          </cell>
          <cell r="E16593">
            <v>5.1570000000000009</v>
          </cell>
        </row>
        <row r="16594">
          <cell r="A16594" t="str">
            <v>834244615</v>
          </cell>
          <cell r="B16594" t="str">
            <v>S T VORSCHALTUNG KPL. MIT SCHEIBE (Grammer)</v>
          </cell>
          <cell r="C16594"/>
          <cell r="D16594">
            <v>6.6618000000000004</v>
          </cell>
          <cell r="E16594">
            <v>6.6618000000000004</v>
          </cell>
        </row>
        <row r="16595">
          <cell r="A16595" t="str">
            <v>834244620</v>
          </cell>
          <cell r="B16595" t="str">
            <v>S / S T  PNEUMATIK KPL.</v>
          </cell>
          <cell r="C16595">
            <v>3</v>
          </cell>
          <cell r="D16595">
            <v>61.817596029851316</v>
          </cell>
          <cell r="E16595">
            <v>64.81759602985133</v>
          </cell>
        </row>
        <row r="16596">
          <cell r="A16596" t="str">
            <v>834244621</v>
          </cell>
          <cell r="B16596" t="str">
            <v>S D PNEUMATIK KPL.</v>
          </cell>
          <cell r="C16596">
            <v>6</v>
          </cell>
          <cell r="D16596">
            <v>72.110296029851312</v>
          </cell>
          <cell r="E16596">
            <v>78.110296029851327</v>
          </cell>
        </row>
        <row r="16597">
          <cell r="A16597" t="str">
            <v>834244622</v>
          </cell>
          <cell r="B16597" t="str">
            <v>S C DELTA PNEUMATIK KPL.</v>
          </cell>
          <cell r="C16597">
            <v>7.5</v>
          </cell>
          <cell r="D16597">
            <v>162.35749999999999</v>
          </cell>
          <cell r="E16597">
            <v>169.85749999999999</v>
          </cell>
        </row>
        <row r="16598">
          <cell r="A16598" t="str">
            <v>834244623</v>
          </cell>
          <cell r="B16598" t="str">
            <v>S T PNEUMATIK KPL.</v>
          </cell>
          <cell r="C16598">
            <v>5</v>
          </cell>
          <cell r="D16598">
            <v>61.817399999999999</v>
          </cell>
          <cell r="E16598">
            <v>66.817400000000006</v>
          </cell>
        </row>
        <row r="16599">
          <cell r="A16599" t="str">
            <v>834244624</v>
          </cell>
          <cell r="B16599" t="str">
            <v>S PNEUMATIK FÜR DELTA OHNE VENTIL</v>
          </cell>
          <cell r="C16599">
            <v>2.5</v>
          </cell>
          <cell r="D16599">
            <v>32.043599999999998</v>
          </cell>
          <cell r="E16599">
            <v>34.543599999999998</v>
          </cell>
        </row>
        <row r="16600">
          <cell r="A16600" t="str">
            <v>834244625</v>
          </cell>
          <cell r="B16600" t="str">
            <v>S / S T  PNEUMATIK MIT IMPULSVENTIL KPL.</v>
          </cell>
          <cell r="C16600">
            <v>2.5</v>
          </cell>
          <cell r="D16600">
            <v>74.307400000000001</v>
          </cell>
          <cell r="E16600">
            <v>76.807400000000001</v>
          </cell>
        </row>
        <row r="16601">
          <cell r="A16601" t="str">
            <v>834244626</v>
          </cell>
          <cell r="B16601" t="str">
            <v>S D PNEUMATIK MIT IMPULSVENTIL KPL.</v>
          </cell>
          <cell r="C16601">
            <v>2.5</v>
          </cell>
          <cell r="D16601">
            <v>82.950100000000006</v>
          </cell>
          <cell r="E16601">
            <v>85.450100000000006</v>
          </cell>
        </row>
        <row r="16602">
          <cell r="A16602" t="str">
            <v>834244627</v>
          </cell>
          <cell r="B16602" t="str">
            <v>S T PNEUMATIK-LI KPL. MIT VORSCHALTUNG SCHEIBEN</v>
          </cell>
          <cell r="C16602">
            <v>2.5</v>
          </cell>
          <cell r="D16602">
            <v>68.479200000000006</v>
          </cell>
          <cell r="E16602">
            <v>70.979200000000006</v>
          </cell>
        </row>
        <row r="16603">
          <cell r="A16603" t="str">
            <v>834244628</v>
          </cell>
          <cell r="B16603" t="str">
            <v>S C DELTA PNEUMATIK MIT IMPULSVENTIL KPL.</v>
          </cell>
          <cell r="C16603">
            <v>7.5</v>
          </cell>
          <cell r="D16603">
            <v>187.33750000000001</v>
          </cell>
          <cell r="E16603">
            <v>194.83750000000001</v>
          </cell>
        </row>
        <row r="16604">
          <cell r="A16604" t="str">
            <v>834244629</v>
          </cell>
          <cell r="B16604" t="str">
            <v>S D PNEUMATIK MIT ZYL. D16 KPL.</v>
          </cell>
          <cell r="C16604">
            <v>2.5</v>
          </cell>
          <cell r="D16604">
            <v>68.496499999999997</v>
          </cell>
          <cell r="E16604">
            <v>70.996499999999997</v>
          </cell>
        </row>
        <row r="16605">
          <cell r="A16605" t="str">
            <v>834244630</v>
          </cell>
          <cell r="B16605" t="str">
            <v>S D PNEUMATIK MIT ZYL. D16 +IMPULSVENTIL KPL.</v>
          </cell>
          <cell r="C16605">
            <v>2.5</v>
          </cell>
          <cell r="D16605">
            <v>80.986500000000007</v>
          </cell>
          <cell r="E16605">
            <v>83.486500000000007</v>
          </cell>
        </row>
        <row r="16606">
          <cell r="A16606" t="str">
            <v>834244640</v>
          </cell>
          <cell r="B16606" t="str">
            <v>S / S D / S T  5/2-WEGEVENTIL MONOSTABIL S_PN KPL.</v>
          </cell>
          <cell r="C16606">
            <v>1</v>
          </cell>
          <cell r="D16606">
            <v>31.6938</v>
          </cell>
          <cell r="E16606">
            <v>32.693800000000003</v>
          </cell>
        </row>
        <row r="16607">
          <cell r="A16607" t="str">
            <v>834244641</v>
          </cell>
          <cell r="B16607" t="str">
            <v>S / S D / S T  5/2-WEGEVENTIL BISTABIL S_PN KPL.</v>
          </cell>
          <cell r="C16607">
            <v>1</v>
          </cell>
          <cell r="D16607">
            <v>44.183799999999998</v>
          </cell>
          <cell r="E16607">
            <v>45.183799999999998</v>
          </cell>
        </row>
        <row r="16608">
          <cell r="A16608" t="str">
            <v>834244642</v>
          </cell>
          <cell r="B16608" t="str">
            <v>S / S T  ZYLINDER KPL.</v>
          </cell>
          <cell r="C16608">
            <v>1</v>
          </cell>
          <cell r="D16608">
            <v>25.662500000000001</v>
          </cell>
          <cell r="E16608">
            <v>26.662500000000001</v>
          </cell>
        </row>
        <row r="16609">
          <cell r="A16609" t="str">
            <v>834244643</v>
          </cell>
          <cell r="B16609" t="str">
            <v>S D  ZYLINDER KPL.</v>
          </cell>
          <cell r="C16609">
            <v>1</v>
          </cell>
          <cell r="D16609">
            <v>31.9908</v>
          </cell>
          <cell r="E16609">
            <v>32.9908</v>
          </cell>
        </row>
        <row r="16610">
          <cell r="A16610" t="str">
            <v>834244662</v>
          </cell>
          <cell r="B16610" t="str">
            <v>S HANDSCHALTUNG MIT SEIL KPL. - ABSTAND 400MM</v>
          </cell>
          <cell r="C16610">
            <v>2.5</v>
          </cell>
          <cell r="D16610">
            <v>15.287261468009438</v>
          </cell>
          <cell r="E16610">
            <v>20.287261468009437</v>
          </cell>
        </row>
        <row r="16611">
          <cell r="A16611" t="str">
            <v>834244663</v>
          </cell>
          <cell r="B16611" t="str">
            <v>S D HANDSCHALTUNG MIT SEIL KPL. - ABSTAND 400MM</v>
          </cell>
          <cell r="C16611">
            <v>2.5</v>
          </cell>
          <cell r="D16611">
            <v>33.157261468009438</v>
          </cell>
          <cell r="E16611">
            <v>38.157261468009438</v>
          </cell>
        </row>
        <row r="16612">
          <cell r="A16612" t="str">
            <v>834244664</v>
          </cell>
          <cell r="B16612" t="str">
            <v>S HANDSCHALTUNG MIT SEIL KPL. - ABSTAND 150MM</v>
          </cell>
          <cell r="C16612">
            <v>2</v>
          </cell>
          <cell r="D16612">
            <v>8.5572181114309522</v>
          </cell>
          <cell r="E16612">
            <v>13.05721811143095</v>
          </cell>
        </row>
        <row r="16613">
          <cell r="A16613" t="str">
            <v>834244665</v>
          </cell>
          <cell r="B16613" t="str">
            <v>S D HANDSCHALTUNG MIT SEIL KPL. - ABSTAND 150MM</v>
          </cell>
          <cell r="C16613">
            <v>2</v>
          </cell>
          <cell r="D16613">
            <v>8.7072181114309508</v>
          </cell>
          <cell r="E16613">
            <v>13.207218111430951</v>
          </cell>
        </row>
        <row r="16614">
          <cell r="A16614" t="str">
            <v>834244666</v>
          </cell>
          <cell r="B16614" t="str">
            <v>S T HANDSCHALTUNG MIT SEIL KPL. - ABSTAND 400MM</v>
          </cell>
          <cell r="C16614">
            <v>3</v>
          </cell>
          <cell r="D16614">
            <v>23.592400000000001</v>
          </cell>
          <cell r="E16614">
            <v>26.592400000000001</v>
          </cell>
        </row>
        <row r="16615">
          <cell r="A16615" t="str">
            <v>834244667</v>
          </cell>
          <cell r="B16615" t="str">
            <v>S T HANDSCHALTUNG MIT SEIL KPL. - ABSTAND 150MM</v>
          </cell>
          <cell r="C16615">
            <v>3</v>
          </cell>
          <cell r="D16615">
            <v>15.4824</v>
          </cell>
          <cell r="E16615">
            <v>18.482399999999998</v>
          </cell>
        </row>
        <row r="16616">
          <cell r="A16616" t="str">
            <v>834244670</v>
          </cell>
          <cell r="B16616" t="str">
            <v>WEICHENSCHENKELABFRAGE, KPL. MIT SENSOR</v>
          </cell>
          <cell r="C16616">
            <v>3</v>
          </cell>
          <cell r="D16616"/>
          <cell r="E16616">
            <v>3</v>
          </cell>
        </row>
        <row r="16617">
          <cell r="A16617" t="str">
            <v>834246001</v>
          </cell>
          <cell r="B16617" t="str">
            <v>PLATTENKÖRPER S-R/L GESCHWEISST</v>
          </cell>
          <cell r="C16617">
            <v>0</v>
          </cell>
          <cell r="D16617">
            <v>27.64988097235446</v>
          </cell>
          <cell r="E16617">
            <v>27.64988097235446</v>
          </cell>
        </row>
        <row r="16618">
          <cell r="A16618" t="str">
            <v>834246002</v>
          </cell>
          <cell r="B16618" t="str">
            <v>PLATTENKÖRPER S D  GESCHWEISST</v>
          </cell>
          <cell r="C16618">
            <v>0</v>
          </cell>
          <cell r="D16618">
            <v>36.97</v>
          </cell>
          <cell r="E16618">
            <v>36.97</v>
          </cell>
        </row>
        <row r="16619">
          <cell r="A16619" t="str">
            <v>834246004</v>
          </cell>
          <cell r="B16619" t="str">
            <v>S D PLATTE BEARBEITET FÜR S T (Grammer)</v>
          </cell>
          <cell r="C16619">
            <v>1.1667000000000001</v>
          </cell>
          <cell r="D16619">
            <v>32.200000000000003</v>
          </cell>
          <cell r="E16619">
            <v>33.366700000000002</v>
          </cell>
        </row>
        <row r="16620">
          <cell r="A16620" t="str">
            <v>834246005</v>
          </cell>
          <cell r="B16620" t="str">
            <v>PLATTENKÖRPER S T  GESCHWEISST</v>
          </cell>
          <cell r="C16620">
            <v>0</v>
          </cell>
          <cell r="D16620">
            <v>27.7</v>
          </cell>
          <cell r="E16620">
            <v>27.7</v>
          </cell>
        </row>
        <row r="16621">
          <cell r="A16621" t="str">
            <v>834246011</v>
          </cell>
          <cell r="B16621" t="str">
            <v>ANSCHLUSSSTÜCK</v>
          </cell>
          <cell r="C16621">
            <v>0</v>
          </cell>
          <cell r="D16621">
            <v>3.8830607340125276</v>
          </cell>
          <cell r="E16621">
            <v>3.8830607340125276</v>
          </cell>
        </row>
        <row r="16622">
          <cell r="A16622" t="str">
            <v>834246012</v>
          </cell>
          <cell r="B16622" t="str">
            <v>BRÜCKE</v>
          </cell>
          <cell r="C16622">
            <v>0</v>
          </cell>
          <cell r="D16622">
            <v>0.85001181488353494</v>
          </cell>
          <cell r="E16622">
            <v>0.85001181488353494</v>
          </cell>
        </row>
        <row r="16623">
          <cell r="A16623" t="str">
            <v>834246013</v>
          </cell>
          <cell r="B16623" t="str">
            <v>S / S D  WEICHENSCHENKEL</v>
          </cell>
          <cell r="C16623">
            <v>0</v>
          </cell>
          <cell r="D16623">
            <v>6.8194962338869756</v>
          </cell>
          <cell r="E16623">
            <v>6.8194962338869756</v>
          </cell>
        </row>
        <row r="16624">
          <cell r="A16624" t="str">
            <v>834246015</v>
          </cell>
          <cell r="B16624" t="str">
            <v>HALTEARM FÜR VORSCHALTUNG S T</v>
          </cell>
          <cell r="C16624"/>
          <cell r="D16624">
            <v>10.8</v>
          </cell>
          <cell r="E16624">
            <v>10.8</v>
          </cell>
        </row>
        <row r="16625">
          <cell r="A16625" t="str">
            <v>834246017</v>
          </cell>
          <cell r="B16625" t="str">
            <v>LAGER</v>
          </cell>
          <cell r="C16625">
            <v>0</v>
          </cell>
          <cell r="D16625">
            <v>4.1999853466253034</v>
          </cell>
          <cell r="E16625">
            <v>4.1999853466253034</v>
          </cell>
        </row>
        <row r="16626">
          <cell r="A16626" t="str">
            <v>834246019</v>
          </cell>
          <cell r="B16626" t="str">
            <v>S T SCHALTKULISSE</v>
          </cell>
          <cell r="C16626">
            <v>0</v>
          </cell>
          <cell r="D16626">
            <v>8.1</v>
          </cell>
          <cell r="E16626">
            <v>8.1</v>
          </cell>
        </row>
        <row r="16627">
          <cell r="A16627" t="str">
            <v>834246020</v>
          </cell>
          <cell r="B16627" t="str">
            <v>DISTANZHÜLSE FÜR S T VORSCHALTHEBEL</v>
          </cell>
          <cell r="C16627">
            <v>0</v>
          </cell>
          <cell r="D16627">
            <v>1.52</v>
          </cell>
          <cell r="E16627">
            <v>1.52</v>
          </cell>
        </row>
        <row r="16628">
          <cell r="A16628" t="str">
            <v>834246024</v>
          </cell>
          <cell r="B16628" t="str">
            <v>WEICHENSCHENKEL BEARBEITET FÜR S T</v>
          </cell>
          <cell r="C16628">
            <v>2.5</v>
          </cell>
          <cell r="D16628">
            <v>6.69</v>
          </cell>
          <cell r="E16628">
            <v>11.690000000000001</v>
          </cell>
        </row>
        <row r="16629">
          <cell r="A16629" t="str">
            <v>834246027</v>
          </cell>
          <cell r="B16629" t="str">
            <v>ZYLINDERANBINDUNG F. PNEUMATIKWEICHE S</v>
          </cell>
          <cell r="C16629">
            <v>0</v>
          </cell>
          <cell r="D16629">
            <v>4.2</v>
          </cell>
          <cell r="E16629">
            <v>4.2</v>
          </cell>
        </row>
        <row r="16630">
          <cell r="A16630" t="str">
            <v>834246028</v>
          </cell>
          <cell r="B16630" t="str">
            <v>ZYLINDERANBINDUNG F. PNEUMATIKWEICHE S D</v>
          </cell>
          <cell r="C16630">
            <v>0</v>
          </cell>
          <cell r="D16630">
            <v>4.5999999999999996</v>
          </cell>
          <cell r="E16630">
            <v>4.5999999999999996</v>
          </cell>
        </row>
        <row r="16631">
          <cell r="A16631" t="str">
            <v>834246040</v>
          </cell>
          <cell r="B16631" t="str">
            <v>HALTER FÜR WEICHENSCHENKELABFRAGE</v>
          </cell>
          <cell r="C16631">
            <v>0</v>
          </cell>
          <cell r="D16631">
            <v>2</v>
          </cell>
          <cell r="E16631">
            <v>2</v>
          </cell>
        </row>
        <row r="16632">
          <cell r="A16632" t="str">
            <v>834246051</v>
          </cell>
          <cell r="B16632" t="str">
            <v>SCHALTSTANGE FÜR S HANDSCHALTUNG</v>
          </cell>
          <cell r="C16632">
            <v>0</v>
          </cell>
          <cell r="D16632">
            <v>10.57</v>
          </cell>
          <cell r="E16632">
            <v>10.57</v>
          </cell>
        </row>
        <row r="16633">
          <cell r="A16633" t="str">
            <v>834246052</v>
          </cell>
          <cell r="B16633" t="str">
            <v>SCHALTSTANGE FÜR S D HANDSCHALTUNG</v>
          </cell>
          <cell r="C16633">
            <v>0</v>
          </cell>
          <cell r="D16633">
            <v>27.9</v>
          </cell>
          <cell r="E16633">
            <v>27.9</v>
          </cell>
        </row>
        <row r="16634">
          <cell r="A16634" t="str">
            <v>834246053</v>
          </cell>
          <cell r="B16634" t="str">
            <v>KOPPELSTANGE FÜR S / S D HANDSCHALTUNG</v>
          </cell>
          <cell r="C16634">
            <v>0</v>
          </cell>
          <cell r="D16634">
            <v>5.2</v>
          </cell>
          <cell r="E16634">
            <v>5.2</v>
          </cell>
        </row>
        <row r="16635">
          <cell r="A16635" t="str">
            <v>834246054</v>
          </cell>
          <cell r="B16635" t="str">
            <v>DISTANZSCHEIBE FÜR S / S D HANDSCHALTUNG</v>
          </cell>
          <cell r="C16635">
            <v>0</v>
          </cell>
          <cell r="D16635">
            <v>1.1000000000000001</v>
          </cell>
          <cell r="E16635">
            <v>1.1000000000000001</v>
          </cell>
        </row>
        <row r="16636">
          <cell r="A16636" t="str">
            <v>834246055</v>
          </cell>
          <cell r="B16636" t="str">
            <v>KUGEL GEBOHRT FÜR S / S D / S T HANDSCHALTUNG</v>
          </cell>
          <cell r="C16636">
            <v>1</v>
          </cell>
          <cell r="D16636">
            <v>0.72246560846560848</v>
          </cell>
          <cell r="E16636">
            <v>4.2224656084656083</v>
          </cell>
        </row>
        <row r="16637">
          <cell r="A16637" t="str">
            <v>834246057</v>
          </cell>
          <cell r="B16637" t="str">
            <v>SCHALTSTANGE FÜR S HANDSCHALTUNG</v>
          </cell>
          <cell r="C16637"/>
          <cell r="D16637">
            <v>1.73</v>
          </cell>
          <cell r="E16637">
            <v>1.73</v>
          </cell>
        </row>
        <row r="16638">
          <cell r="A16638" t="str">
            <v>834246058</v>
          </cell>
          <cell r="B16638" t="str">
            <v>SCHALTSTANGE FÜR S D HANDSCHALTUNG</v>
          </cell>
          <cell r="C16638"/>
          <cell r="D16638">
            <v>1.88</v>
          </cell>
          <cell r="E16638">
            <v>1.88</v>
          </cell>
        </row>
        <row r="16639">
          <cell r="A16639" t="str">
            <v>834246059</v>
          </cell>
          <cell r="B16639" t="str">
            <v>PRÄZISIONS-STAHLROHR L=7 MM FÜR HANDSCHALTUNG</v>
          </cell>
          <cell r="C16639">
            <v>0</v>
          </cell>
          <cell r="D16639">
            <v>1.1000000000000001</v>
          </cell>
          <cell r="E16639">
            <v>1.1000000000000001</v>
          </cell>
        </row>
        <row r="16640">
          <cell r="A16640" t="str">
            <v>834272001</v>
          </cell>
          <cell r="B16640" t="str">
            <v>WEICHE S 45°-L-350/700, KPL. MIT M</v>
          </cell>
          <cell r="C16640">
            <v>7.5</v>
          </cell>
          <cell r="D16640">
            <v>42.498602286822852</v>
          </cell>
          <cell r="E16640">
            <v>59.998602286822852</v>
          </cell>
        </row>
        <row r="16641">
          <cell r="A16641" t="str">
            <v>834272002</v>
          </cell>
          <cell r="B16641" t="str">
            <v>WEICHE S 45°-L-350/700, KPL. MIT P</v>
          </cell>
          <cell r="C16641">
            <v>13.5</v>
          </cell>
          <cell r="D16641">
            <v>104.31619831667417</v>
          </cell>
          <cell r="E16641">
            <v>127.81619831667417</v>
          </cell>
        </row>
        <row r="16642">
          <cell r="A16642" t="str">
            <v>834272004</v>
          </cell>
          <cell r="B16642" t="str">
            <v>WEICHE S 45°-R-350/700, KPL. MIT M</v>
          </cell>
          <cell r="C16642">
            <v>7.5</v>
          </cell>
          <cell r="D16642">
            <v>42.498602286822852</v>
          </cell>
          <cell r="E16642">
            <v>59.998602286822852</v>
          </cell>
        </row>
        <row r="16643">
          <cell r="A16643" t="str">
            <v>834272005</v>
          </cell>
          <cell r="B16643" t="str">
            <v>WEICHE S 45°-R-350/700, KPL. MIT P</v>
          </cell>
          <cell r="C16643">
            <v>13.5</v>
          </cell>
          <cell r="D16643">
            <v>104.31619831667417</v>
          </cell>
          <cell r="E16643">
            <v>127.81619831667417</v>
          </cell>
        </row>
        <row r="16644">
          <cell r="A16644" t="str">
            <v>834272007</v>
          </cell>
          <cell r="B16644" t="str">
            <v>WEICHE S 45°-L-400/750, KPL. MIT M</v>
          </cell>
          <cell r="C16644">
            <v>7.5</v>
          </cell>
          <cell r="D16644">
            <v>43.417867946157791</v>
          </cell>
          <cell r="E16644">
            <v>60.917867946157791</v>
          </cell>
        </row>
        <row r="16645">
          <cell r="A16645" t="str">
            <v>834272008</v>
          </cell>
          <cell r="B16645" t="str">
            <v>WEICHE S 45°-L-400/750, KPL. MIT P</v>
          </cell>
          <cell r="C16645">
            <v>13.5</v>
          </cell>
          <cell r="D16645">
            <v>105.23546397600911</v>
          </cell>
          <cell r="E16645">
            <v>128.7354639760091</v>
          </cell>
        </row>
        <row r="16646">
          <cell r="A16646" t="str">
            <v>834272010</v>
          </cell>
          <cell r="B16646" t="str">
            <v>WEICHE S 45°-R-400/750, KPL. MIT M</v>
          </cell>
          <cell r="C16646">
            <v>7.5</v>
          </cell>
          <cell r="D16646">
            <v>43.417867946157791</v>
          </cell>
          <cell r="E16646">
            <v>60.917867946157791</v>
          </cell>
        </row>
        <row r="16647">
          <cell r="A16647" t="str">
            <v>834272011</v>
          </cell>
          <cell r="B16647" t="str">
            <v>WEICHE S 45°-R-400/750, KPL. MIT P</v>
          </cell>
          <cell r="C16647">
            <v>13</v>
          </cell>
          <cell r="D16647">
            <v>121.6987</v>
          </cell>
          <cell r="E16647">
            <v>134.6987</v>
          </cell>
        </row>
        <row r="16648">
          <cell r="A16648" t="str">
            <v>834272021</v>
          </cell>
          <cell r="B16648" t="str">
            <v>WEICHE S 90°-L-500/600, KPL. MIT M</v>
          </cell>
          <cell r="C16648">
            <v>7.5</v>
          </cell>
          <cell r="D16648">
            <v>43.800895304214023</v>
          </cell>
          <cell r="E16648">
            <v>61.300895304214023</v>
          </cell>
        </row>
        <row r="16649">
          <cell r="A16649" t="str">
            <v>834272022</v>
          </cell>
          <cell r="B16649" t="str">
            <v>WEICHE S 90°-L-500/600, KPL. MIT P</v>
          </cell>
          <cell r="C16649">
            <v>13.5</v>
          </cell>
          <cell r="D16649">
            <v>105.61849133406534</v>
          </cell>
          <cell r="E16649">
            <v>129.11849133406534</v>
          </cell>
        </row>
        <row r="16650">
          <cell r="A16650" t="str">
            <v>834272024</v>
          </cell>
          <cell r="B16650" t="str">
            <v>WEICHE S 90°-R-500/600, KPL. MIT M</v>
          </cell>
          <cell r="C16650">
            <v>7.5</v>
          </cell>
          <cell r="D16650">
            <v>43.800895304214023</v>
          </cell>
          <cell r="E16650">
            <v>61.300895304214023</v>
          </cell>
        </row>
        <row r="16651">
          <cell r="A16651" t="str">
            <v>834272025</v>
          </cell>
          <cell r="B16651" t="str">
            <v>WEICHE S 90°-R-500/600, KPL. MIT P</v>
          </cell>
          <cell r="C16651">
            <v>13.5</v>
          </cell>
          <cell r="D16651">
            <v>105.61849133406534</v>
          </cell>
          <cell r="E16651">
            <v>129.11849133406534</v>
          </cell>
        </row>
        <row r="16652">
          <cell r="A16652" t="str">
            <v>834272027</v>
          </cell>
          <cell r="B16652" t="str">
            <v>WEICHE S 90°-L-700/700, KPL. MIT M</v>
          </cell>
          <cell r="C16652">
            <v>7.5</v>
          </cell>
          <cell r="D16652">
            <v>45.31768364211667</v>
          </cell>
          <cell r="E16652">
            <v>62.817683642116663</v>
          </cell>
        </row>
        <row r="16653">
          <cell r="A16653" t="str">
            <v>834272028</v>
          </cell>
          <cell r="B16653" t="str">
            <v>WEICHE S 90°-L-700/700, KPL. MIT P</v>
          </cell>
          <cell r="C16653">
            <v>13.5</v>
          </cell>
          <cell r="D16653">
            <v>107.13527967196801</v>
          </cell>
          <cell r="E16653">
            <v>130.63527967196799</v>
          </cell>
        </row>
        <row r="16654">
          <cell r="A16654" t="str">
            <v>834272030</v>
          </cell>
          <cell r="B16654" t="str">
            <v>WEICHE S 90°-R-700/700, KPL. MIT M</v>
          </cell>
          <cell r="C16654">
            <v>7.5</v>
          </cell>
          <cell r="D16654">
            <v>45.31768364211667</v>
          </cell>
          <cell r="E16654">
            <v>62.817683642116663</v>
          </cell>
        </row>
        <row r="16655">
          <cell r="A16655" t="str">
            <v>834272031</v>
          </cell>
          <cell r="B16655" t="str">
            <v>WEICHE S 90°-R-700/700, KPL. MIT P</v>
          </cell>
          <cell r="C16655">
            <v>13.5</v>
          </cell>
          <cell r="D16655">
            <v>107.13527967196801</v>
          </cell>
          <cell r="E16655">
            <v>130.63527967196799</v>
          </cell>
        </row>
        <row r="16656">
          <cell r="A16656" t="str">
            <v>834272047</v>
          </cell>
          <cell r="B16656" t="str">
            <v>WEICHE S PARALLEL-L-200/750, KPL. MIT M</v>
          </cell>
          <cell r="C16656">
            <v>7.5</v>
          </cell>
          <cell r="D16656">
            <v>59.2423</v>
          </cell>
          <cell r="E16656">
            <v>66.7423</v>
          </cell>
        </row>
        <row r="16657">
          <cell r="A16657" t="str">
            <v>834272048</v>
          </cell>
          <cell r="B16657" t="str">
            <v>WEICHE S PARALLEL-L-200/750, KPL. MIT P</v>
          </cell>
          <cell r="C16657">
            <v>13</v>
          </cell>
          <cell r="D16657">
            <v>121.05970000000001</v>
          </cell>
          <cell r="E16657">
            <v>134.05969999999999</v>
          </cell>
        </row>
        <row r="16658">
          <cell r="A16658" t="str">
            <v>834272050</v>
          </cell>
          <cell r="B16658" t="str">
            <v>WEICHE S PARALLEL-R-200/750, KPL. MIT M</v>
          </cell>
          <cell r="C16658">
            <v>7.5</v>
          </cell>
          <cell r="D16658">
            <v>59.2423</v>
          </cell>
          <cell r="E16658">
            <v>66.7423</v>
          </cell>
        </row>
        <row r="16659">
          <cell r="A16659" t="str">
            <v>834272051</v>
          </cell>
          <cell r="B16659" t="str">
            <v>WEICHE S PARALLEL-R-200/750, KPL. MIT P</v>
          </cell>
          <cell r="C16659">
            <v>13</v>
          </cell>
          <cell r="D16659">
            <v>121.05970000000001</v>
          </cell>
          <cell r="E16659">
            <v>134.05969999999999</v>
          </cell>
        </row>
        <row r="16660">
          <cell r="A16660" t="str">
            <v>834272100</v>
          </cell>
          <cell r="B16660" t="str">
            <v>WEICHE S D 45°-350/700, KPL. MIT M</v>
          </cell>
          <cell r="C16660">
            <v>14</v>
          </cell>
          <cell r="D16660">
            <v>92.378200000000007</v>
          </cell>
          <cell r="E16660">
            <v>106.37820000000001</v>
          </cell>
        </row>
        <row r="16661">
          <cell r="A16661" t="str">
            <v>834272101</v>
          </cell>
          <cell r="B16661" t="str">
            <v>WEICHE S D 45°-350/700, KPL. MIT P</v>
          </cell>
          <cell r="C16661">
            <v>19.5</v>
          </cell>
          <cell r="D16661">
            <v>160.87469999999999</v>
          </cell>
          <cell r="E16661">
            <v>180.37469999999999</v>
          </cell>
        </row>
        <row r="16662">
          <cell r="A16662" t="str">
            <v>834272103</v>
          </cell>
          <cell r="B16662" t="str">
            <v>WEICHE S D 45°-400/750, KPL. MIT M</v>
          </cell>
          <cell r="C16662">
            <v>12</v>
          </cell>
          <cell r="D16662">
            <v>93.372200000000007</v>
          </cell>
          <cell r="E16662">
            <v>105.37220000000001</v>
          </cell>
        </row>
        <row r="16663">
          <cell r="A16663" t="str">
            <v>834272104</v>
          </cell>
          <cell r="B16663" t="str">
            <v>WEICHE S D 45°-400/750, KPL. P</v>
          </cell>
          <cell r="C16663">
            <v>17.5</v>
          </cell>
          <cell r="D16663">
            <v>161.86869999999999</v>
          </cell>
          <cell r="E16663">
            <v>179.36869999999999</v>
          </cell>
        </row>
        <row r="16664">
          <cell r="A16664" t="str">
            <v>834272106</v>
          </cell>
          <cell r="B16664" t="str">
            <v>WEICHE S D 90°-500/600, KPL. M</v>
          </cell>
          <cell r="C16664">
            <v>12</v>
          </cell>
          <cell r="D16664">
            <v>93.230199999999996</v>
          </cell>
          <cell r="E16664">
            <v>105.2302</v>
          </cell>
        </row>
        <row r="16665">
          <cell r="A16665" t="str">
            <v>834272107</v>
          </cell>
          <cell r="B16665" t="str">
            <v>WEICHE S D 90°-500/600, KPL. P</v>
          </cell>
          <cell r="C16665">
            <v>17.5</v>
          </cell>
          <cell r="D16665">
            <v>161.72669999999999</v>
          </cell>
          <cell r="E16665">
            <v>179.22669999999999</v>
          </cell>
        </row>
        <row r="16666">
          <cell r="A16666" t="str">
            <v>834272109</v>
          </cell>
          <cell r="B16666" t="str">
            <v>WEICHE S D 90°-700/700, KPL. M</v>
          </cell>
          <cell r="C16666">
            <v>12.499999999999998</v>
          </cell>
          <cell r="D16666">
            <v>74.242056645537644</v>
          </cell>
          <cell r="E16666">
            <v>96.742056645537644</v>
          </cell>
        </row>
        <row r="16667">
          <cell r="A16667" t="str">
            <v>834272110</v>
          </cell>
          <cell r="B16667" t="str">
            <v>WEICHE S D 90°-700/700, KPL. P</v>
          </cell>
          <cell r="C16667">
            <v>17.5</v>
          </cell>
          <cell r="D16667">
            <v>165.13470000000001</v>
          </cell>
          <cell r="E16667">
            <v>182.63470000000001</v>
          </cell>
        </row>
        <row r="16668">
          <cell r="A16668" t="str">
            <v>834272115</v>
          </cell>
          <cell r="B16668" t="str">
            <v>WEICHE S D PARALLEL-200/750, KPL. MIT M</v>
          </cell>
          <cell r="C16668">
            <v>12.499999999999998</v>
          </cell>
          <cell r="D16668">
            <v>68.603893934950008</v>
          </cell>
          <cell r="E16668">
            <v>91.103893934950008</v>
          </cell>
        </row>
        <row r="16669">
          <cell r="A16669" t="str">
            <v>834272116</v>
          </cell>
          <cell r="B16669" t="str">
            <v>WEICHE S D PARALLEL-200/750, KPL. MIT P</v>
          </cell>
          <cell r="C16669">
            <v>17.5</v>
          </cell>
          <cell r="D16669">
            <v>160.5907</v>
          </cell>
          <cell r="E16669">
            <v>178.0907</v>
          </cell>
        </row>
        <row r="16670">
          <cell r="A16670" t="str">
            <v>834272200</v>
          </cell>
          <cell r="B16670" t="str">
            <v>WEICHE S T 45°-350/700, KPL. MIT M</v>
          </cell>
          <cell r="C16670">
            <v>19.916699999999999</v>
          </cell>
          <cell r="D16670">
            <v>111.84059999999999</v>
          </cell>
          <cell r="E16670">
            <v>131.75729999999999</v>
          </cell>
        </row>
        <row r="16671">
          <cell r="A16671" t="str">
            <v>834272201</v>
          </cell>
          <cell r="B16671" t="str">
            <v>WEICHE S T 45°-350/700, KPL. MIT P</v>
          </cell>
          <cell r="C16671">
            <v>24.916699999999999</v>
          </cell>
          <cell r="D16671">
            <v>235.47540000000001</v>
          </cell>
          <cell r="E16671">
            <v>260.39210000000003</v>
          </cell>
        </row>
        <row r="16672">
          <cell r="A16672" t="str">
            <v>834272203</v>
          </cell>
          <cell r="B16672" t="str">
            <v>WEICHE S T 45°-400/750, KPL. MIT M</v>
          </cell>
          <cell r="C16672">
            <v>17.916699999999999</v>
          </cell>
          <cell r="D16672">
            <v>112.83459999999999</v>
          </cell>
          <cell r="E16672">
            <v>130.75129999999999</v>
          </cell>
        </row>
        <row r="16673">
          <cell r="A16673" t="str">
            <v>834272204</v>
          </cell>
          <cell r="B16673" t="str">
            <v>WEICHE S T 45°-400/750, KPL. P</v>
          </cell>
          <cell r="C16673">
            <v>22.916699999999999</v>
          </cell>
          <cell r="D16673">
            <v>236.46940000000001</v>
          </cell>
          <cell r="E16673">
            <v>259.3861</v>
          </cell>
        </row>
        <row r="16674">
          <cell r="A16674" t="str">
            <v>834272206</v>
          </cell>
          <cell r="B16674" t="str">
            <v>WEICHE S T 90°-500/600, KPL. M</v>
          </cell>
          <cell r="C16674">
            <v>17.916699999999999</v>
          </cell>
          <cell r="D16674">
            <v>112.6926</v>
          </cell>
          <cell r="E16674">
            <v>130.60929999999999</v>
          </cell>
        </row>
        <row r="16675">
          <cell r="A16675" t="str">
            <v>834272207</v>
          </cell>
          <cell r="B16675" t="str">
            <v>WEICHE S T 90°-500/600, KPL. P</v>
          </cell>
          <cell r="C16675">
            <v>22.916699999999999</v>
          </cell>
          <cell r="D16675">
            <v>236.32740000000001</v>
          </cell>
          <cell r="E16675">
            <v>259.2441</v>
          </cell>
        </row>
        <row r="16676">
          <cell r="A16676" t="str">
            <v>834272209</v>
          </cell>
          <cell r="B16676" t="str">
            <v>WEICHE S T 90°-700/700, KPL. M</v>
          </cell>
          <cell r="C16676">
            <v>17.916666666666668</v>
          </cell>
          <cell r="D16676">
            <v>85.266785290962346</v>
          </cell>
          <cell r="E16676">
            <v>116.10011862429567</v>
          </cell>
        </row>
        <row r="16677">
          <cell r="A16677" t="str">
            <v>834272210</v>
          </cell>
          <cell r="B16677" t="str">
            <v>WEICHE S T 90°-700/700, KPL. P</v>
          </cell>
          <cell r="C16677">
            <v>23.916666666666664</v>
          </cell>
          <cell r="D16677">
            <v>208.90197735066499</v>
          </cell>
          <cell r="E16677">
            <v>245.73531068399834</v>
          </cell>
        </row>
        <row r="16678">
          <cell r="A16678" t="str">
            <v>834272215</v>
          </cell>
          <cell r="B16678" t="str">
            <v>WEICHE S T PARALLEL-200/750, KPL. MIT M</v>
          </cell>
          <cell r="C16678">
            <v>17.916699999999999</v>
          </cell>
          <cell r="D16678">
            <v>111.5566</v>
          </cell>
          <cell r="E16678">
            <v>129.47329999999999</v>
          </cell>
        </row>
        <row r="16679">
          <cell r="A16679" t="str">
            <v>834272216</v>
          </cell>
          <cell r="B16679" t="str">
            <v>WEICHE S T PARALLEL-200/750, KPL. MIT P</v>
          </cell>
          <cell r="C16679">
            <v>22.916699999999999</v>
          </cell>
          <cell r="D16679">
            <v>235.19139999999999</v>
          </cell>
          <cell r="E16679">
            <v>258.10809999999998</v>
          </cell>
        </row>
        <row r="16680">
          <cell r="A16680" t="str">
            <v>834272400</v>
          </cell>
          <cell r="B16680" t="str">
            <v>WEICHE S C DELTA 1400/700, KPL. MIT M</v>
          </cell>
          <cell r="C16680">
            <v>22.999999999999996</v>
          </cell>
          <cell r="D16680">
            <v>154.4226675314876</v>
          </cell>
          <cell r="E16680">
            <v>187.4226675314876</v>
          </cell>
        </row>
        <row r="16681">
          <cell r="A16681" t="str">
            <v>834272401</v>
          </cell>
          <cell r="B16681" t="str">
            <v>WEICHE S C DELTA 1400/700, KPL. MIT P</v>
          </cell>
          <cell r="C16681">
            <v>40.5</v>
          </cell>
          <cell r="D16681">
            <v>317.18055959119027</v>
          </cell>
          <cell r="E16681">
            <v>367.68055959119027</v>
          </cell>
        </row>
        <row r="16682">
          <cell r="A16682" t="str">
            <v>834272403</v>
          </cell>
          <cell r="B16682" t="str">
            <v>WEICHE S C DELTA 1600/800, KPL. MIT M</v>
          </cell>
          <cell r="C16682">
            <v>22.999999999999996</v>
          </cell>
          <cell r="D16682">
            <v>159.0189958281623</v>
          </cell>
          <cell r="E16682">
            <v>192.01899582816233</v>
          </cell>
        </row>
        <row r="16683">
          <cell r="A16683" t="str">
            <v>834272404</v>
          </cell>
          <cell r="B16683" t="str">
            <v>WEICHE S C DELTA 1600/800, KPL. MIT P</v>
          </cell>
          <cell r="C16683">
            <v>40.5</v>
          </cell>
          <cell r="D16683">
            <v>321.77688788786497</v>
          </cell>
          <cell r="E16683">
            <v>372.27688788786492</v>
          </cell>
        </row>
        <row r="16684">
          <cell r="A16684" t="str">
            <v>834272420</v>
          </cell>
          <cell r="B16684" t="str">
            <v>WEICHE S C STAR 1400/1400, KPL.</v>
          </cell>
          <cell r="C16684">
            <v>54.666800000000002</v>
          </cell>
          <cell r="D16684">
            <v>709.72</v>
          </cell>
          <cell r="E16684">
            <v>764.38679999999999</v>
          </cell>
        </row>
        <row r="16685">
          <cell r="A16685" t="str">
            <v>834272421</v>
          </cell>
          <cell r="B16685" t="str">
            <v>WEICHE S C STAR 1400/1400 PNEUMATISCH, KPL.</v>
          </cell>
          <cell r="C16685">
            <v>62.166666666666664</v>
          </cell>
          <cell r="D16685">
            <v>668.12137765311923</v>
          </cell>
          <cell r="E16685">
            <v>743.2047109864526</v>
          </cell>
        </row>
        <row r="16686">
          <cell r="A16686" t="str">
            <v>834272500</v>
          </cell>
          <cell r="B16686" t="str">
            <v>S C 2S 3C L-200/1400/950 KPL. MIT M</v>
          </cell>
          <cell r="C16686">
            <v>24.5</v>
          </cell>
          <cell r="D16686">
            <v>153.3382</v>
          </cell>
          <cell r="E16686">
            <v>177.8382</v>
          </cell>
        </row>
        <row r="16687">
          <cell r="A16687" t="str">
            <v>834272501</v>
          </cell>
          <cell r="B16687" t="str">
            <v>S C 2S 3C L-200/1400/950 KPL. MIT P</v>
          </cell>
          <cell r="C16687">
            <v>35.5</v>
          </cell>
          <cell r="D16687">
            <v>276.97300000000001</v>
          </cell>
          <cell r="E16687">
            <v>312.47300000000001</v>
          </cell>
        </row>
        <row r="16688">
          <cell r="A16688" t="str">
            <v>834272503</v>
          </cell>
          <cell r="B16688" t="str">
            <v>S C 2S 3C R-200/1400/950 KPL. MIT M</v>
          </cell>
          <cell r="C16688">
            <v>24.5</v>
          </cell>
          <cell r="D16688">
            <v>153.3382</v>
          </cell>
          <cell r="E16688">
            <v>177.8382</v>
          </cell>
        </row>
        <row r="16689">
          <cell r="A16689" t="str">
            <v>834272504</v>
          </cell>
          <cell r="B16689" t="str">
            <v>S C 2S 3C R-200/1400/950 KPL. MIT P</v>
          </cell>
          <cell r="C16689">
            <v>35.5</v>
          </cell>
          <cell r="D16689">
            <v>276.97300000000001</v>
          </cell>
          <cell r="E16689">
            <v>312.47300000000001</v>
          </cell>
        </row>
        <row r="16690">
          <cell r="A16690" t="str">
            <v>834272512</v>
          </cell>
          <cell r="B16690" t="str">
            <v>S C 1S 2C L-200/1200/950 KPL. MIT M</v>
          </cell>
          <cell r="C16690">
            <v>14</v>
          </cell>
          <cell r="D16690">
            <v>84.468500000000006</v>
          </cell>
          <cell r="E16690">
            <v>98.468500000000006</v>
          </cell>
        </row>
        <row r="16691">
          <cell r="A16691" t="str">
            <v>834272513</v>
          </cell>
          <cell r="B16691" t="str">
            <v>S C 1S 2C L-200/1200/950 KPL. MIT P</v>
          </cell>
          <cell r="C16691">
            <v>19.5</v>
          </cell>
          <cell r="D16691">
            <v>146.2859</v>
          </cell>
          <cell r="E16691">
            <v>165.7859</v>
          </cell>
        </row>
        <row r="16692">
          <cell r="A16692" t="str">
            <v>834272515</v>
          </cell>
          <cell r="B16692" t="str">
            <v>S C 1S 2C R-200/1200/950 KPL. MIT M</v>
          </cell>
          <cell r="C16692">
            <v>14</v>
          </cell>
          <cell r="D16692">
            <v>84.468500000000006</v>
          </cell>
          <cell r="E16692">
            <v>98.468500000000006</v>
          </cell>
        </row>
        <row r="16693">
          <cell r="A16693" t="str">
            <v>834272516</v>
          </cell>
          <cell r="B16693" t="str">
            <v>S C 1S 2C R-200/1200/950 KPL. MIT P</v>
          </cell>
          <cell r="C16693">
            <v>19.5</v>
          </cell>
          <cell r="D16693">
            <v>146.2859</v>
          </cell>
          <cell r="E16693">
            <v>165.7859</v>
          </cell>
        </row>
        <row r="16694">
          <cell r="A16694" t="str">
            <v>834272524</v>
          </cell>
          <cell r="B16694" t="str">
            <v>S C 2S 2C L-200/1200/950 KPL. MIT M</v>
          </cell>
          <cell r="C16694">
            <v>22</v>
          </cell>
          <cell r="D16694">
            <v>139.40379999999999</v>
          </cell>
          <cell r="E16694">
            <v>161.40379999999999</v>
          </cell>
        </row>
        <row r="16695">
          <cell r="A16695" t="str">
            <v>834272525</v>
          </cell>
          <cell r="B16695" t="str">
            <v>S C 2S 2C L-200/1200/950 KPL. MIT P</v>
          </cell>
          <cell r="C16695">
            <v>33</v>
          </cell>
          <cell r="D16695">
            <v>263.03859999999997</v>
          </cell>
          <cell r="E16695">
            <v>296.03859999999997</v>
          </cell>
        </row>
        <row r="16696">
          <cell r="A16696" t="str">
            <v>834272527</v>
          </cell>
          <cell r="B16696" t="str">
            <v>S C 2S 2C R-200/1200/950 KPL. MIT M</v>
          </cell>
          <cell r="C16696">
            <v>22</v>
          </cell>
          <cell r="D16696">
            <v>139.40379999999999</v>
          </cell>
          <cell r="E16696">
            <v>161.40379999999999</v>
          </cell>
        </row>
        <row r="16697">
          <cell r="A16697" t="str">
            <v>834272528</v>
          </cell>
          <cell r="B16697" t="str">
            <v>S C 2S 2C R-200/1200/950 KPL. MIT P</v>
          </cell>
          <cell r="C16697">
            <v>33</v>
          </cell>
          <cell r="D16697">
            <v>263.03859999999997</v>
          </cell>
          <cell r="E16697">
            <v>296.03859999999997</v>
          </cell>
        </row>
        <row r="16698">
          <cell r="A16698" t="str">
            <v>834272536</v>
          </cell>
          <cell r="B16698" t="str">
            <v>S C 1S 1C L-200/1200/950 KPL. MIT M</v>
          </cell>
          <cell r="C16698">
            <v>11.5</v>
          </cell>
          <cell r="D16698">
            <v>71.954099999999997</v>
          </cell>
          <cell r="E16698">
            <v>83.454099999999997</v>
          </cell>
        </row>
        <row r="16699">
          <cell r="A16699" t="str">
            <v>834272537</v>
          </cell>
          <cell r="B16699" t="str">
            <v>S C 1S 1C L-200/1200/950 KPL. MIT P</v>
          </cell>
          <cell r="C16699">
            <v>17</v>
          </cell>
          <cell r="D16699">
            <v>133.7715</v>
          </cell>
          <cell r="E16699">
            <v>150.7715</v>
          </cell>
        </row>
        <row r="16700">
          <cell r="A16700" t="str">
            <v>834272539</v>
          </cell>
          <cell r="B16700" t="str">
            <v>S C 1S 1C R-200/1200/950 KPL. MIT M</v>
          </cell>
          <cell r="C16700">
            <v>11.5</v>
          </cell>
          <cell r="D16700">
            <v>71.954099999999997</v>
          </cell>
          <cell r="E16700">
            <v>83.454099999999997</v>
          </cell>
        </row>
        <row r="16701">
          <cell r="A16701" t="str">
            <v>834272540</v>
          </cell>
          <cell r="B16701" t="str">
            <v>S C 1S 1C R-200/1200/950 KPL. MIT P</v>
          </cell>
          <cell r="C16701">
            <v>17</v>
          </cell>
          <cell r="D16701">
            <v>133.7715</v>
          </cell>
          <cell r="E16701">
            <v>150.7715</v>
          </cell>
        </row>
        <row r="16702">
          <cell r="A16702" t="str">
            <v>834342001</v>
          </cell>
          <cell r="B16702" t="str">
            <v>S-R WEICHENKÖRPER MIT M</v>
          </cell>
          <cell r="C16702">
            <v>4.5</v>
          </cell>
          <cell r="D16702">
            <v>54.15858217891504</v>
          </cell>
          <cell r="E16702">
            <v>63.65858217891504</v>
          </cell>
        </row>
        <row r="16703">
          <cell r="A16703" t="str">
            <v>834342002</v>
          </cell>
          <cell r="B16703" t="str">
            <v>S-R WEICHENKÖRPER MIT P</v>
          </cell>
          <cell r="C16703">
            <v>8</v>
          </cell>
          <cell r="D16703">
            <v>128.55907500136817</v>
          </cell>
          <cell r="E16703">
            <v>142.05907500136817</v>
          </cell>
        </row>
        <row r="16704">
          <cell r="A16704" t="str">
            <v>834342003</v>
          </cell>
          <cell r="B16704" t="str">
            <v>S-R WEICHENKÖRPER MIT E</v>
          </cell>
          <cell r="C16704">
            <v>7.75</v>
          </cell>
          <cell r="D16704">
            <v>98.935514005572117</v>
          </cell>
          <cell r="E16704">
            <v>112.18551400557213</v>
          </cell>
        </row>
        <row r="16705">
          <cell r="A16705" t="str">
            <v>834342004</v>
          </cell>
          <cell r="B16705" t="str">
            <v>S-R WEICHENKÖRPER MIT P-DELTA</v>
          </cell>
          <cell r="C16705">
            <v>6</v>
          </cell>
          <cell r="D16705">
            <v>86.784419333333332</v>
          </cell>
          <cell r="E16705">
            <v>97.784419333333332</v>
          </cell>
        </row>
        <row r="16706">
          <cell r="A16706" t="str">
            <v>834342005</v>
          </cell>
          <cell r="B16706" t="str">
            <v>S-R WEICHENKÖRPER MIT P (IMPULSVENTIL)</v>
          </cell>
          <cell r="C16706">
            <v>7.25</v>
          </cell>
          <cell r="D16706">
            <v>141.03320230882767</v>
          </cell>
          <cell r="E16706">
            <v>154.28320230882767</v>
          </cell>
        </row>
        <row r="16707">
          <cell r="A16707" t="str">
            <v>834342006</v>
          </cell>
          <cell r="B16707" t="str">
            <v>S-R WEICHENKÖRPER MIT P FÜR RSM-UMFAHRUNG</v>
          </cell>
          <cell r="C16707">
            <v>12.25</v>
          </cell>
          <cell r="D16707">
            <v>127.71339999999999</v>
          </cell>
          <cell r="E16707">
            <v>140.46340000000001</v>
          </cell>
        </row>
        <row r="16708">
          <cell r="A16708" t="str">
            <v>834342007</v>
          </cell>
          <cell r="B16708" t="str">
            <v>S-R WEICHENKÖRPER MIT P FÜR PARASTOCKING</v>
          </cell>
          <cell r="C16708">
            <v>10</v>
          </cell>
          <cell r="D16708">
            <v>125.73</v>
          </cell>
          <cell r="E16708">
            <v>143.72999999999999</v>
          </cell>
        </row>
        <row r="16709">
          <cell r="A16709" t="str">
            <v>834342011</v>
          </cell>
          <cell r="B16709" t="str">
            <v>S-L WEICHENKÖRPER MIT M</v>
          </cell>
          <cell r="C16709">
            <v>4.5</v>
          </cell>
          <cell r="D16709">
            <v>54.15858217891504</v>
          </cell>
          <cell r="E16709">
            <v>63.65858217891504</v>
          </cell>
        </row>
        <row r="16710">
          <cell r="A16710" t="str">
            <v>834342012</v>
          </cell>
          <cell r="B16710" t="str">
            <v>S-L WEICHENKÖRPER MIT P</v>
          </cell>
          <cell r="C16710">
            <v>8</v>
          </cell>
          <cell r="D16710">
            <v>128.55907500136817</v>
          </cell>
          <cell r="E16710">
            <v>142.05907500136817</v>
          </cell>
        </row>
        <row r="16711">
          <cell r="A16711" t="str">
            <v>834342014</v>
          </cell>
          <cell r="B16711" t="str">
            <v>S-L WEICHENKÖRPER MIT P-DELTA</v>
          </cell>
          <cell r="C16711">
            <v>10.75</v>
          </cell>
          <cell r="D16711">
            <v>76.64</v>
          </cell>
          <cell r="E16711">
            <v>87.39</v>
          </cell>
        </row>
        <row r="16712">
          <cell r="A16712" t="str">
            <v>834342015</v>
          </cell>
          <cell r="B16712" t="str">
            <v>S-L WEICHENKÖRPER MIT P (IMPULSVENTIL)</v>
          </cell>
          <cell r="C16712">
            <v>12.249999999999998</v>
          </cell>
          <cell r="D16712">
            <v>111.33656482212166</v>
          </cell>
          <cell r="E16712">
            <v>129.08656482212166</v>
          </cell>
        </row>
        <row r="16713">
          <cell r="A16713" t="str">
            <v>834342016</v>
          </cell>
          <cell r="B16713" t="str">
            <v>S-L WEICHENKÖRPER MIT ZYL. FÜR RSM-UMFAHRUNG</v>
          </cell>
          <cell r="C16713">
            <v>10.25</v>
          </cell>
          <cell r="D16713">
            <v>82.181386794585421</v>
          </cell>
          <cell r="E16713">
            <v>92.431386794585407</v>
          </cell>
        </row>
        <row r="16714">
          <cell r="A16714" t="str">
            <v>834342017</v>
          </cell>
          <cell r="B16714" t="str">
            <v>S-L WEICHENKÖRPER MIT P FÜR PARASTOCKING</v>
          </cell>
          <cell r="C16714">
            <v>10</v>
          </cell>
          <cell r="D16714">
            <v>125.73</v>
          </cell>
          <cell r="E16714">
            <v>143.72999999999999</v>
          </cell>
        </row>
        <row r="16715">
          <cell r="A16715" t="str">
            <v>834342022</v>
          </cell>
          <cell r="B16715" t="str">
            <v>S-L WEICHENKÖRPER MIT P</v>
          </cell>
          <cell r="C16715">
            <v>6.75</v>
          </cell>
          <cell r="D16715">
            <v>124.39</v>
          </cell>
          <cell r="E16715">
            <v>131.63999999999999</v>
          </cell>
        </row>
        <row r="16716">
          <cell r="A16716" t="str">
            <v>834342024</v>
          </cell>
          <cell r="B16716" t="str">
            <v>S-L WEICHENKÖRPER MIT P-DELTA</v>
          </cell>
          <cell r="C16716">
            <v>4.75</v>
          </cell>
          <cell r="D16716">
            <v>84.36</v>
          </cell>
          <cell r="E16716">
            <v>89.11</v>
          </cell>
        </row>
        <row r="16717">
          <cell r="A16717" t="str">
            <v>834342100</v>
          </cell>
          <cell r="B16717" t="str">
            <v>S D WEICHENKÖRPER MIT M</v>
          </cell>
          <cell r="C16717">
            <v>4.5</v>
          </cell>
          <cell r="D16717">
            <v>85.337497609125933</v>
          </cell>
          <cell r="E16717">
            <v>94.837497609125933</v>
          </cell>
        </row>
        <row r="16718">
          <cell r="A16718" t="str">
            <v>834342101</v>
          </cell>
          <cell r="B16718" t="str">
            <v>S D WEICHENKÖRPER MIT P</v>
          </cell>
          <cell r="C16718">
            <v>8.75</v>
          </cell>
          <cell r="D16718">
            <v>172.28433400417236</v>
          </cell>
          <cell r="E16718">
            <v>186.53433400417239</v>
          </cell>
        </row>
        <row r="16719">
          <cell r="A16719" t="str">
            <v>834342102</v>
          </cell>
          <cell r="B16719" t="str">
            <v>S D WEICHENKÖRPER MIT E</v>
          </cell>
          <cell r="C16719">
            <v>7.75</v>
          </cell>
          <cell r="D16719">
            <v>125.14847285170148</v>
          </cell>
          <cell r="E16719">
            <v>138.39847285170148</v>
          </cell>
        </row>
        <row r="16720">
          <cell r="A16720" t="str">
            <v>834342103</v>
          </cell>
          <cell r="B16720" t="str">
            <v>S D WEICHENKÖRPER MIT P (IMPULSVENTIL)</v>
          </cell>
          <cell r="C16720">
            <v>12.249999999999998</v>
          </cell>
          <cell r="D16720">
            <v>137.63847285170149</v>
          </cell>
          <cell r="E16720">
            <v>155.38847285170149</v>
          </cell>
        </row>
        <row r="16721">
          <cell r="A16721" t="str">
            <v>834342200</v>
          </cell>
          <cell r="B16721" t="str">
            <v>S T WEICHENKÖRPER MIT M</v>
          </cell>
          <cell r="C16721">
            <v>10</v>
          </cell>
          <cell r="D16721">
            <v>78.144933367265295</v>
          </cell>
          <cell r="E16721">
            <v>95.644933367265281</v>
          </cell>
        </row>
        <row r="16722">
          <cell r="A16722" t="str">
            <v>834342201</v>
          </cell>
          <cell r="B16722" t="str">
            <v>S T WEICHENKÖRPER MIT P</v>
          </cell>
          <cell r="C16722">
            <v>16.916666666666664</v>
          </cell>
          <cell r="D16722">
            <v>195.04563664307855</v>
          </cell>
          <cell r="E16722">
            <v>220.3789699764119</v>
          </cell>
        </row>
        <row r="16723">
          <cell r="A16723" t="str">
            <v>834342202</v>
          </cell>
          <cell r="B16723" t="str">
            <v>S T WEICHENKÖRPER MIT E</v>
          </cell>
          <cell r="C16723">
            <v>13.916666666666668</v>
          </cell>
          <cell r="D16723">
            <v>195.03571356615549</v>
          </cell>
          <cell r="E16723">
            <v>217.36904689948884</v>
          </cell>
        </row>
        <row r="16724">
          <cell r="A16724" t="str">
            <v>834344002</v>
          </cell>
          <cell r="B16724" t="str">
            <v>S UMBAUSATZ PNEUMATIK</v>
          </cell>
          <cell r="C16724">
            <v>2.5</v>
          </cell>
          <cell r="D16724">
            <v>66.9482</v>
          </cell>
          <cell r="E16724">
            <v>69.4482</v>
          </cell>
        </row>
        <row r="16725">
          <cell r="A16725" t="str">
            <v>834344611</v>
          </cell>
          <cell r="B16725" t="str">
            <v>S D VORSCHALTHEBEL KPL.</v>
          </cell>
          <cell r="C16725">
            <v>0.75</v>
          </cell>
          <cell r="D16725">
            <v>10.727284582929174</v>
          </cell>
          <cell r="E16725">
            <v>11.477284582929174</v>
          </cell>
        </row>
        <row r="16726">
          <cell r="A16726" t="str">
            <v>834344617</v>
          </cell>
          <cell r="B16726" t="str">
            <v>S D STOPPERHEBEL KPL.</v>
          </cell>
          <cell r="C16726">
            <v>0.5</v>
          </cell>
          <cell r="D16726">
            <v>11.765840000000001</v>
          </cell>
          <cell r="E16726">
            <v>12.265839999999999</v>
          </cell>
        </row>
        <row r="16727">
          <cell r="A16727" t="str">
            <v>834344640</v>
          </cell>
          <cell r="B16727" t="str">
            <v>S / S D / S T 5/2-WEGEVENTIL MONOSTABIL S_PN KPL.</v>
          </cell>
          <cell r="C16727">
            <v>2</v>
          </cell>
          <cell r="D16727">
            <v>42.84</v>
          </cell>
          <cell r="E16727">
            <v>45.34</v>
          </cell>
        </row>
        <row r="16728">
          <cell r="A16728" t="str">
            <v>834344641</v>
          </cell>
          <cell r="B16728" t="str">
            <v>S / S D / S T 5/2-WEGEVENTIL BISTABIL S_PN KPL.</v>
          </cell>
          <cell r="C16728">
            <v>1.25</v>
          </cell>
          <cell r="D16728">
            <v>56.221483011595311</v>
          </cell>
          <cell r="E16728">
            <v>58.471483011595311</v>
          </cell>
        </row>
        <row r="16729">
          <cell r="A16729" t="str">
            <v>834344642</v>
          </cell>
          <cell r="B16729" t="str">
            <v>S / S T  ZYLINDER D12XL40 KPL.</v>
          </cell>
          <cell r="C16729">
            <v>1.5</v>
          </cell>
          <cell r="D16729">
            <v>25.908999999999999</v>
          </cell>
          <cell r="E16729">
            <v>27.409000000000002</v>
          </cell>
        </row>
        <row r="16730">
          <cell r="A16730" t="str">
            <v>834344643</v>
          </cell>
          <cell r="B16730" t="str">
            <v>S D ZYLINDER D16XL40 KPL.</v>
          </cell>
          <cell r="C16730">
            <v>1.25</v>
          </cell>
          <cell r="D16730">
            <v>40.325304864149174</v>
          </cell>
          <cell r="E16730">
            <v>41.575304864149174</v>
          </cell>
        </row>
        <row r="16731">
          <cell r="A16731" t="str">
            <v>834344644</v>
          </cell>
          <cell r="B16731" t="str">
            <v>S / S D / S T  VENTILHALTER KPL.</v>
          </cell>
          <cell r="C16731">
            <v>0</v>
          </cell>
          <cell r="D16731">
            <v>1.6026</v>
          </cell>
          <cell r="E16731">
            <v>1.6026</v>
          </cell>
        </row>
        <row r="16732">
          <cell r="A16732" t="str">
            <v>834344645</v>
          </cell>
          <cell r="B16732" t="str">
            <v>S / S T  ZYLINDER D12XL40 MIT VERSCHRAUBUNGEN</v>
          </cell>
          <cell r="C16732">
            <v>2</v>
          </cell>
          <cell r="D16732">
            <v>21.5</v>
          </cell>
          <cell r="E16732">
            <v>26.5</v>
          </cell>
        </row>
        <row r="16733">
          <cell r="A16733" t="str">
            <v>834344646</v>
          </cell>
          <cell r="B16733" t="str">
            <v>S D ZYLINDER D16XL40 MIT VERSCHRAUBUNGEN</v>
          </cell>
          <cell r="C16733">
            <v>2</v>
          </cell>
          <cell r="D16733">
            <v>35.549999999999997</v>
          </cell>
          <cell r="E16733">
            <v>40.549999999999997</v>
          </cell>
        </row>
        <row r="16734">
          <cell r="A16734" t="str">
            <v>834344647</v>
          </cell>
          <cell r="B16734" t="str">
            <v>S C DELTA - PNEUMATIKUMBAUSATZ</v>
          </cell>
          <cell r="C16734">
            <v>6.75</v>
          </cell>
          <cell r="D16734">
            <v>183.6431</v>
          </cell>
          <cell r="E16734">
            <v>190.3931</v>
          </cell>
        </row>
        <row r="16735">
          <cell r="A16735" t="str">
            <v>834344648</v>
          </cell>
          <cell r="B16735" t="str">
            <v>SAMMEL-SEILZUGVENTIL KPL. FÜR PNEUM. WEICHEN</v>
          </cell>
          <cell r="C16735">
            <v>4.3499999999999996</v>
          </cell>
          <cell r="D16735">
            <v>82.53</v>
          </cell>
          <cell r="E16735">
            <v>92.88</v>
          </cell>
        </row>
        <row r="16736">
          <cell r="A16736" t="str">
            <v>834344649</v>
          </cell>
          <cell r="B16736" t="str">
            <v>S / S T  ZYL. D12XL40 KPL. FÜR S-R RSM-UMFAHRUNG</v>
          </cell>
          <cell r="C16736">
            <v>1.25</v>
          </cell>
          <cell r="D16736">
            <v>28.78</v>
          </cell>
          <cell r="E16736">
            <v>30.03</v>
          </cell>
        </row>
        <row r="16737">
          <cell r="A16737" t="str">
            <v>834344650</v>
          </cell>
          <cell r="B16737" t="str">
            <v>S / S D / S T  ELEKTROANTRIEB KPL.</v>
          </cell>
          <cell r="C16737">
            <v>1</v>
          </cell>
          <cell r="D16737">
            <v>159.61000000000001</v>
          </cell>
          <cell r="E16737">
            <v>160.61000000000001</v>
          </cell>
        </row>
        <row r="16738">
          <cell r="A16738" t="str">
            <v>834344651</v>
          </cell>
          <cell r="B16738" t="str">
            <v>S / S T  ZYL. D12XL40 KPL. FÜR S-L RSM-UMFAHRUNG</v>
          </cell>
          <cell r="C16738">
            <v>1.25</v>
          </cell>
          <cell r="D16738">
            <v>26.146470509794607</v>
          </cell>
          <cell r="E16738">
            <v>27.396470509794607</v>
          </cell>
        </row>
        <row r="16739">
          <cell r="A16739" t="str">
            <v>834344670</v>
          </cell>
          <cell r="B16739" t="str">
            <v>S / S D WEICHENSCHENKELABFRAGE, KPL. MIT SENSOR</v>
          </cell>
          <cell r="C16739">
            <v>0.75</v>
          </cell>
          <cell r="D16739">
            <v>22.0381</v>
          </cell>
          <cell r="E16739">
            <v>22.788099999999996</v>
          </cell>
        </row>
        <row r="16740">
          <cell r="A16740" t="str">
            <v>834344671</v>
          </cell>
          <cell r="B16740" t="str">
            <v>S T WEICHENSCHENKELABFRAGE, KPL. MIT SENSOR</v>
          </cell>
          <cell r="C16740">
            <v>2</v>
          </cell>
          <cell r="D16740">
            <v>59.379300000000001</v>
          </cell>
          <cell r="E16740">
            <v>61.379300000000001</v>
          </cell>
        </row>
        <row r="16741">
          <cell r="A16741" t="str">
            <v>834346029</v>
          </cell>
          <cell r="B16741" t="str">
            <v>S-R/L SCHALTKULISSE FÜR P+S</v>
          </cell>
          <cell r="C16741">
            <v>0</v>
          </cell>
          <cell r="D16741">
            <v>1.2</v>
          </cell>
          <cell r="E16741">
            <v>1.2</v>
          </cell>
        </row>
        <row r="16742">
          <cell r="A16742" t="str">
            <v>834346030</v>
          </cell>
          <cell r="B16742" t="str">
            <v>S D SCHALTKULISSE FÜR P+S</v>
          </cell>
          <cell r="C16742">
            <v>0</v>
          </cell>
          <cell r="D16742">
            <v>15.95</v>
          </cell>
          <cell r="E16742">
            <v>15.95</v>
          </cell>
        </row>
        <row r="16743">
          <cell r="A16743" t="str">
            <v>834346031</v>
          </cell>
          <cell r="B16743" t="str">
            <v>S T SCHALTKULISSE FÜR P+S</v>
          </cell>
          <cell r="C16743">
            <v>0</v>
          </cell>
          <cell r="D16743">
            <v>9.4</v>
          </cell>
          <cell r="E16743">
            <v>9.4</v>
          </cell>
        </row>
        <row r="16744">
          <cell r="A16744" t="str">
            <v>834346032</v>
          </cell>
          <cell r="B16744" t="str">
            <v>S / ST STOPPERHEBEL</v>
          </cell>
          <cell r="C16744">
            <v>0</v>
          </cell>
          <cell r="D16744">
            <v>3.18</v>
          </cell>
          <cell r="E16744">
            <v>3.18</v>
          </cell>
        </row>
        <row r="16745">
          <cell r="A16745" t="str">
            <v>834346033</v>
          </cell>
          <cell r="B16745" t="str">
            <v>S D STOPPERHEBEL</v>
          </cell>
          <cell r="C16745">
            <v>0</v>
          </cell>
          <cell r="D16745">
            <v>2.09</v>
          </cell>
          <cell r="E16745">
            <v>2.09</v>
          </cell>
        </row>
        <row r="16746">
          <cell r="A16746" t="str">
            <v>834346034</v>
          </cell>
          <cell r="B16746" t="str">
            <v>S STOPPERHEBEL FÜR PARASTOCKING</v>
          </cell>
          <cell r="C16746">
            <v>1</v>
          </cell>
          <cell r="D16746">
            <v>3.18</v>
          </cell>
          <cell r="E16746">
            <v>4.18</v>
          </cell>
        </row>
        <row r="16747">
          <cell r="A16747" t="str">
            <v>834346040</v>
          </cell>
          <cell r="B16747" t="str">
            <v>SENSORHALTER FÜR S / S D WEICHENSCHENKELABFRAGE</v>
          </cell>
          <cell r="C16747">
            <v>0</v>
          </cell>
          <cell r="D16747">
            <v>6.6</v>
          </cell>
          <cell r="E16747">
            <v>6.6</v>
          </cell>
        </row>
        <row r="16748">
          <cell r="A16748" t="str">
            <v>834346041</v>
          </cell>
          <cell r="B16748" t="str">
            <v>VENTILHALTER FÜR S / S D / S T</v>
          </cell>
          <cell r="C16748">
            <v>0</v>
          </cell>
          <cell r="D16748">
            <v>1.42</v>
          </cell>
          <cell r="E16748">
            <v>1.42</v>
          </cell>
        </row>
        <row r="16749">
          <cell r="A16749" t="str">
            <v>834346043</v>
          </cell>
          <cell r="B16749" t="str">
            <v xml:space="preserve">BEFESTIGUNGSKLOTZ SEILZUGSCHALTER </v>
          </cell>
          <cell r="C16749">
            <v>0</v>
          </cell>
          <cell r="D16749">
            <v>24.5</v>
          </cell>
          <cell r="E16749">
            <v>24.5</v>
          </cell>
        </row>
        <row r="16750">
          <cell r="A16750" t="str">
            <v>834346044</v>
          </cell>
          <cell r="B16750" t="str">
            <v>Präzisions-Stahlrohr bearbeitet für Parastocking</v>
          </cell>
          <cell r="C16750">
            <v>1</v>
          </cell>
          <cell r="D16750">
            <v>0.83</v>
          </cell>
          <cell r="E16750">
            <v>4.33</v>
          </cell>
        </row>
        <row r="16751">
          <cell r="A16751" t="str">
            <v>834372001</v>
          </cell>
          <cell r="B16751" t="str">
            <v>WEICHE S 45°-L-350/700, KPL. MIT M</v>
          </cell>
          <cell r="C16751">
            <v>9.5</v>
          </cell>
          <cell r="D16751">
            <v>63.503737109168846</v>
          </cell>
          <cell r="E16751">
            <v>78.003737109168853</v>
          </cell>
        </row>
        <row r="16752">
          <cell r="A16752" t="str">
            <v>834372002</v>
          </cell>
          <cell r="B16752" t="str">
            <v>WEICHE S 45°-L-350/700, KPL. MIT P</v>
          </cell>
          <cell r="C16752">
            <v>13.5</v>
          </cell>
          <cell r="D16752">
            <v>136.34333199863875</v>
          </cell>
          <cell r="E16752">
            <v>165.34333199863875</v>
          </cell>
        </row>
        <row r="16753">
          <cell r="A16753" t="str">
            <v>834372004</v>
          </cell>
          <cell r="B16753" t="str">
            <v>WEICHE S 45°-R-350/700, KPL. MIT M</v>
          </cell>
          <cell r="C16753">
            <v>9.5</v>
          </cell>
          <cell r="D16753">
            <v>63.8504</v>
          </cell>
          <cell r="E16753">
            <v>88.350399999999993</v>
          </cell>
        </row>
        <row r="16754">
          <cell r="A16754" t="str">
            <v>834372005</v>
          </cell>
          <cell r="B16754" t="str">
            <v>WEICHE S 45°-R-350/700, KPL. MIT P</v>
          </cell>
          <cell r="C16754">
            <v>13.5</v>
          </cell>
          <cell r="D16754">
            <v>136.34333199863875</v>
          </cell>
          <cell r="E16754">
            <v>165.34333199863875</v>
          </cell>
        </row>
        <row r="16755">
          <cell r="A16755" t="str">
            <v>834372007</v>
          </cell>
          <cell r="B16755" t="str">
            <v>WEICHE S 45°-L-400/750, KPL. MIT M</v>
          </cell>
          <cell r="C16755">
            <v>9.5</v>
          </cell>
          <cell r="D16755">
            <v>64.496310444444447</v>
          </cell>
          <cell r="E16755">
            <v>78.996310444444447</v>
          </cell>
        </row>
        <row r="16756">
          <cell r="A16756" t="str">
            <v>834372008</v>
          </cell>
          <cell r="B16756" t="str">
            <v>WEICHE S 45°-L-400/750, KPL. MIT P</v>
          </cell>
          <cell r="C16756">
            <v>13</v>
          </cell>
          <cell r="D16756">
            <v>137.02874199863876</v>
          </cell>
          <cell r="E16756">
            <v>155.52874199863876</v>
          </cell>
        </row>
        <row r="16757">
          <cell r="A16757" t="str">
            <v>834372010</v>
          </cell>
          <cell r="B16757" t="str">
            <v>WEICHE S 45°-R-400/750, KPL. MIT M</v>
          </cell>
          <cell r="C16757">
            <v>9.5</v>
          </cell>
          <cell r="D16757">
            <v>64.496310444444447</v>
          </cell>
          <cell r="E16757">
            <v>78.996310444444447</v>
          </cell>
        </row>
        <row r="16758">
          <cell r="A16758" t="str">
            <v>834372011</v>
          </cell>
          <cell r="B16758" t="str">
            <v>WEICHE S 45°-R-400/750, KPL. MIT P</v>
          </cell>
          <cell r="C16758">
            <v>13</v>
          </cell>
          <cell r="D16758">
            <v>138.07113044444446</v>
          </cell>
          <cell r="E16758">
            <v>156.57113044444446</v>
          </cell>
        </row>
        <row r="16759">
          <cell r="A16759" t="str">
            <v>834372021</v>
          </cell>
          <cell r="B16759" t="str">
            <v>WEICHE S 90°-L-500/600, KPL. MIT M</v>
          </cell>
          <cell r="C16759">
            <v>9.25</v>
          </cell>
          <cell r="D16759">
            <v>65.384900000000002</v>
          </cell>
          <cell r="E16759">
            <v>79.634900000000002</v>
          </cell>
        </row>
        <row r="16760">
          <cell r="A16760" t="str">
            <v>834372022</v>
          </cell>
          <cell r="B16760" t="str">
            <v>WEICHE S 90°-L-500/600, KPL. MIT P</v>
          </cell>
          <cell r="C16760">
            <v>12.750000000000002</v>
          </cell>
          <cell r="D16760">
            <v>138.53589962489764</v>
          </cell>
          <cell r="E16760">
            <v>156.78589962489764</v>
          </cell>
        </row>
        <row r="16761">
          <cell r="A16761" t="str">
            <v>834372024</v>
          </cell>
          <cell r="B16761" t="str">
            <v>WEICHE S 90°-R-500/600, KPL. MIT M</v>
          </cell>
          <cell r="C16761">
            <v>9.25</v>
          </cell>
          <cell r="D16761">
            <v>65.384900000000002</v>
          </cell>
          <cell r="E16761">
            <v>79.634900000000002</v>
          </cell>
        </row>
        <row r="16762">
          <cell r="A16762" t="str">
            <v>834372025</v>
          </cell>
          <cell r="B16762" t="str">
            <v>WEICHE S 90°-R-500/600, KPL. MIT P</v>
          </cell>
          <cell r="C16762">
            <v>12.750000000000002</v>
          </cell>
          <cell r="D16762">
            <v>137.87783199863875</v>
          </cell>
          <cell r="E16762">
            <v>156.12783199863878</v>
          </cell>
        </row>
        <row r="16763">
          <cell r="A16763" t="str">
            <v>834372027</v>
          </cell>
          <cell r="B16763" t="str">
            <v>WEICHE S 90°-L-700/700, KPL. MIT M</v>
          </cell>
          <cell r="C16763">
            <v>8</v>
          </cell>
          <cell r="D16763">
            <v>67.942352480834785</v>
          </cell>
          <cell r="E16763">
            <v>80.942352480834785</v>
          </cell>
        </row>
        <row r="16764">
          <cell r="A16764" t="str">
            <v>834372028</v>
          </cell>
          <cell r="B16764" t="str">
            <v>WEICHE S 90°-L-700/700, KPL. MIT P</v>
          </cell>
          <cell r="C16764">
            <v>12.750000000000002</v>
          </cell>
          <cell r="D16764">
            <v>141.47772044444446</v>
          </cell>
          <cell r="E16764">
            <v>159.72772044444446</v>
          </cell>
        </row>
        <row r="16765">
          <cell r="A16765" t="str">
            <v>834372030</v>
          </cell>
          <cell r="B16765" t="str">
            <v>WEICHE S 90°-R-700/700, KPL. MIT M</v>
          </cell>
          <cell r="C16765">
            <v>8</v>
          </cell>
          <cell r="D16765">
            <v>67.902900444444441</v>
          </cell>
          <cell r="E16765">
            <v>80.902900444444441</v>
          </cell>
        </row>
        <row r="16766">
          <cell r="A16766" t="str">
            <v>834372031</v>
          </cell>
          <cell r="B16766" t="str">
            <v>WEICHE S 90°-R-700/700, KPL. MIT P</v>
          </cell>
          <cell r="C16766">
            <v>12.750000000000002</v>
          </cell>
          <cell r="D16766">
            <v>141.47772044444446</v>
          </cell>
          <cell r="E16766">
            <v>159.72772044444446</v>
          </cell>
        </row>
        <row r="16767">
          <cell r="A16767" t="str">
            <v>834372032</v>
          </cell>
          <cell r="B16767" t="str">
            <v>WEICHE S 90°-R-700/700, KPL. MIT E</v>
          </cell>
          <cell r="C16767">
            <v>11.249999999999998</v>
          </cell>
          <cell r="D16767">
            <v>108.48399332006596</v>
          </cell>
          <cell r="E16767">
            <v>135.23399332006596</v>
          </cell>
        </row>
        <row r="16768">
          <cell r="A16768" t="str">
            <v>834372047</v>
          </cell>
          <cell r="B16768" t="str">
            <v>WEICHE S PARALLEL-L-200/750, KPL. MIT M</v>
          </cell>
          <cell r="C16768">
            <v>9.25</v>
          </cell>
          <cell r="D16768">
            <v>63.60951626601048</v>
          </cell>
          <cell r="E16768">
            <v>77.859516266010473</v>
          </cell>
        </row>
        <row r="16769">
          <cell r="A16769" t="str">
            <v>834372048</v>
          </cell>
          <cell r="B16769" t="str">
            <v>WEICHE S PARALLEL-L-200/750, KPL. MIT P</v>
          </cell>
          <cell r="C16769">
            <v>12.750000000000002</v>
          </cell>
          <cell r="D16769">
            <v>137.69262044444446</v>
          </cell>
          <cell r="E16769">
            <v>155.94262044444443</v>
          </cell>
        </row>
        <row r="16770">
          <cell r="A16770" t="str">
            <v>834372050</v>
          </cell>
          <cell r="B16770" t="str">
            <v>WEICHE S PARALLEL-R-200/750, KPL. MIT M</v>
          </cell>
          <cell r="C16770">
            <v>9.25</v>
          </cell>
          <cell r="D16770">
            <v>63.60951626601048</v>
          </cell>
          <cell r="E16770">
            <v>77.859516266010473</v>
          </cell>
        </row>
        <row r="16771">
          <cell r="A16771" t="str">
            <v>834372051</v>
          </cell>
          <cell r="B16771" t="str">
            <v>WEICHE S PARALLEL-R-200/750, KPL. MIT P</v>
          </cell>
          <cell r="C16771">
            <v>12.750000000000002</v>
          </cell>
          <cell r="D16771">
            <v>136.65023199863876</v>
          </cell>
          <cell r="E16771">
            <v>154.90023199863876</v>
          </cell>
        </row>
        <row r="16772">
          <cell r="A16772" t="str">
            <v>834372100</v>
          </cell>
          <cell r="B16772" t="str">
            <v>WEICHE S D 45°-350/700, KPL. MIT M</v>
          </cell>
          <cell r="C16772">
            <v>13.5</v>
          </cell>
          <cell r="D16772">
            <v>103.73950080889179</v>
          </cell>
          <cell r="E16772">
            <v>122.23950080889179</v>
          </cell>
        </row>
        <row r="16773">
          <cell r="A16773" t="str">
            <v>834372101</v>
          </cell>
          <cell r="B16773" t="str">
            <v>WEICHE S D 45°-350/700, KPL. MIT P</v>
          </cell>
          <cell r="C16773">
            <v>18.75</v>
          </cell>
          <cell r="D16773">
            <v>190.9396267262301</v>
          </cell>
          <cell r="E16773">
            <v>225.18962672623013</v>
          </cell>
        </row>
        <row r="16774">
          <cell r="A16774" t="str">
            <v>834372103</v>
          </cell>
          <cell r="B16774" t="str">
            <v>WEICHE S D 45°-400/750, KPL. MIT M</v>
          </cell>
          <cell r="C16774">
            <v>13.5</v>
          </cell>
          <cell r="D16774">
            <v>105.35486155555556</v>
          </cell>
          <cell r="E16774">
            <v>123.85486155555556</v>
          </cell>
        </row>
        <row r="16775">
          <cell r="A16775" t="str">
            <v>834372104</v>
          </cell>
          <cell r="B16775" t="str">
            <v>WEICHE S D 45°-400/750, KPL. MIT P</v>
          </cell>
          <cell r="C16775">
            <v>17.75</v>
          </cell>
          <cell r="D16775">
            <v>192.31039999999999</v>
          </cell>
          <cell r="E16775">
            <v>215.56039999999999</v>
          </cell>
        </row>
        <row r="16776">
          <cell r="A16776" t="str">
            <v>834372106</v>
          </cell>
          <cell r="B16776" t="str">
            <v>WEICHE S D 90°-500/600, KPL. M</v>
          </cell>
          <cell r="C16776">
            <v>13</v>
          </cell>
          <cell r="D16776">
            <v>110.0818</v>
          </cell>
          <cell r="E16776">
            <v>128.08179999999999</v>
          </cell>
        </row>
        <row r="16777">
          <cell r="A16777" t="str">
            <v>834372107</v>
          </cell>
          <cell r="B16777" t="str">
            <v>WEICHE S D 90°-500/600, KPL. P</v>
          </cell>
          <cell r="C16777">
            <v>17.25</v>
          </cell>
          <cell r="D16777">
            <v>194.0086</v>
          </cell>
          <cell r="E16777">
            <v>216.7586</v>
          </cell>
        </row>
        <row r="16778">
          <cell r="A16778" t="str">
            <v>834372109</v>
          </cell>
          <cell r="B16778" t="str">
            <v>WEICHE S D 90°-700/700, KPL. M</v>
          </cell>
          <cell r="C16778">
            <v>13</v>
          </cell>
          <cell r="D16778">
            <v>115.1968145830656</v>
          </cell>
          <cell r="E16778">
            <v>133.19681458306562</v>
          </cell>
        </row>
        <row r="16779">
          <cell r="A16779" t="str">
            <v>834372110</v>
          </cell>
          <cell r="B16779" t="str">
            <v>WEICHE S D 90°-700/700, KPL. P</v>
          </cell>
          <cell r="C16779">
            <v>17.25</v>
          </cell>
          <cell r="D16779">
            <v>199.1236267262301</v>
          </cell>
          <cell r="E16779">
            <v>221.87362672623013</v>
          </cell>
        </row>
        <row r="16780">
          <cell r="A16780" t="str">
            <v>834372115</v>
          </cell>
          <cell r="B16780" t="str">
            <v>WEICHE S D PARALLEL-200/750, KPL. MIT M</v>
          </cell>
          <cell r="C16780">
            <v>10.5</v>
          </cell>
          <cell r="D16780">
            <v>68.224771585431171</v>
          </cell>
          <cell r="E16780">
            <v>93.724771585431171</v>
          </cell>
        </row>
        <row r="16781">
          <cell r="A16781" t="str">
            <v>834372116</v>
          </cell>
          <cell r="B16781" t="str">
            <v>WEICHE S D PARALLEL-200/750, KPL. MIT P</v>
          </cell>
          <cell r="C16781">
            <v>13.75</v>
          </cell>
          <cell r="D16781">
            <v>138.8402715854312</v>
          </cell>
          <cell r="E16781">
            <v>168.0902715854312</v>
          </cell>
        </row>
        <row r="16782">
          <cell r="A16782" t="str">
            <v>834372200</v>
          </cell>
          <cell r="B16782" t="str">
            <v>WEICHE S T 45°-350/700, KPL. MIT M</v>
          </cell>
          <cell r="C16782">
            <v>19</v>
          </cell>
          <cell r="D16782">
            <v>96.915744566328556</v>
          </cell>
          <cell r="E16782">
            <v>123.41574456632857</v>
          </cell>
        </row>
        <row r="16783">
          <cell r="A16783" t="str">
            <v>834372201</v>
          </cell>
          <cell r="B16783" t="str">
            <v>WEICHE S T 45°-350/700, KPL. MIT P</v>
          </cell>
          <cell r="C16783">
            <v>27</v>
          </cell>
          <cell r="D16783">
            <v>244.89789999999999</v>
          </cell>
          <cell r="E16783">
            <v>289.89789999999999</v>
          </cell>
        </row>
        <row r="16784">
          <cell r="A16784" t="str">
            <v>834372203</v>
          </cell>
          <cell r="B16784" t="str">
            <v>WEICHE S T 45°-400/750, KPL. MIT M</v>
          </cell>
          <cell r="C16784">
            <v>19</v>
          </cell>
          <cell r="D16784">
            <v>98.0987363137004</v>
          </cell>
          <cell r="E16784">
            <v>124.5987363137004</v>
          </cell>
        </row>
        <row r="16785">
          <cell r="A16785" t="str">
            <v>834372204</v>
          </cell>
          <cell r="B16785" t="str">
            <v>WEICHE S T 45°-400/750, KPL. MIT P</v>
          </cell>
          <cell r="C16785">
            <v>22.916666666666664</v>
          </cell>
          <cell r="D16785">
            <v>210.49006443964325</v>
          </cell>
          <cell r="E16785">
            <v>251.82339777297659</v>
          </cell>
        </row>
        <row r="16786">
          <cell r="A16786" t="str">
            <v>834372206</v>
          </cell>
          <cell r="B16786" t="str">
            <v>WEICHE S T 90°-500/600, KPL. M</v>
          </cell>
          <cell r="C16786">
            <v>18.5</v>
          </cell>
          <cell r="D16786">
            <v>99.796916313700393</v>
          </cell>
          <cell r="E16786">
            <v>125.79691631370042</v>
          </cell>
        </row>
        <row r="16787">
          <cell r="A16787" t="str">
            <v>834372207</v>
          </cell>
          <cell r="B16787" t="str">
            <v>WEICHE S T 90°-500/600, KPL. P</v>
          </cell>
          <cell r="C16787">
            <v>25.5</v>
          </cell>
          <cell r="D16787">
            <v>247.96690000000001</v>
          </cell>
          <cell r="E16787">
            <v>281.46690000000001</v>
          </cell>
        </row>
        <row r="16788">
          <cell r="A16788" t="str">
            <v>834372209</v>
          </cell>
          <cell r="B16788" t="str">
            <v>WEICHE S T 90°-700/700, KPL. M</v>
          </cell>
          <cell r="C16788">
            <v>18.5</v>
          </cell>
          <cell r="D16788">
            <v>104.9119</v>
          </cell>
          <cell r="E16788">
            <v>130.9119</v>
          </cell>
        </row>
        <row r="16789">
          <cell r="A16789" t="str">
            <v>834372210</v>
          </cell>
          <cell r="B16789" t="str">
            <v>WEICHE S T 90°-700/700, KPL. P</v>
          </cell>
          <cell r="C16789">
            <v>25.5</v>
          </cell>
          <cell r="D16789">
            <v>253.08189999999999</v>
          </cell>
          <cell r="E16789">
            <v>286.58190000000002</v>
          </cell>
        </row>
        <row r="16790">
          <cell r="A16790" t="str">
            <v>834372215</v>
          </cell>
          <cell r="B16790" t="str">
            <v>WEICHE S T PARALLEL-200/750, KPL. MIT M</v>
          </cell>
          <cell r="C16790">
            <v>16.416666666666668</v>
          </cell>
          <cell r="D16790">
            <v>79.057124321743117</v>
          </cell>
          <cell r="E16790">
            <v>113.39045765507646</v>
          </cell>
        </row>
        <row r="16791">
          <cell r="A16791" t="str">
            <v>834372216</v>
          </cell>
          <cell r="B16791" t="str">
            <v>WEICHE S T PARALLEL-200/750, KPL. MIT P</v>
          </cell>
          <cell r="C16791">
            <v>22.916666666666664</v>
          </cell>
          <cell r="D16791">
            <v>208.72751229988518</v>
          </cell>
          <cell r="E16791">
            <v>250.06084563321855</v>
          </cell>
        </row>
        <row r="16792">
          <cell r="A16792" t="str">
            <v>834372400</v>
          </cell>
          <cell r="B16792" t="str">
            <v>WEICHE S C DELTA 1400/700, KPL. MIT M</v>
          </cell>
          <cell r="C16792">
            <v>27.5</v>
          </cell>
          <cell r="D16792">
            <v>244.03664466666669</v>
          </cell>
          <cell r="E16792">
            <v>294.03664466666669</v>
          </cell>
        </row>
        <row r="16793">
          <cell r="A16793" t="str">
            <v>834372401</v>
          </cell>
          <cell r="B16793" t="str">
            <v>WEICHE S C DELTA 1400/700, KPL. MIT P</v>
          </cell>
          <cell r="C16793">
            <v>35.75</v>
          </cell>
          <cell r="D16793">
            <v>435.57949355555559</v>
          </cell>
          <cell r="E16793">
            <v>489.82949355555559</v>
          </cell>
        </row>
        <row r="16794">
          <cell r="A16794" t="str">
            <v>834372403</v>
          </cell>
          <cell r="B16794" t="str">
            <v>WEICHE S C DELTA 1600/800, KPL. MIT M</v>
          </cell>
          <cell r="C16794">
            <v>28</v>
          </cell>
          <cell r="D16794">
            <v>247.93571044666666</v>
          </cell>
          <cell r="E16794">
            <v>303.43571044666669</v>
          </cell>
        </row>
        <row r="16795">
          <cell r="A16795" t="str">
            <v>834372404</v>
          </cell>
          <cell r="B16795" t="str">
            <v>WEICHE S C DELTA 1600/800, KPL. MIT P</v>
          </cell>
          <cell r="C16795">
            <v>37.25</v>
          </cell>
          <cell r="D16795">
            <v>440.0286458009902</v>
          </cell>
          <cell r="E16795">
            <v>505.7786458009902</v>
          </cell>
        </row>
        <row r="16796">
          <cell r="A16796" t="str">
            <v>834372406</v>
          </cell>
          <cell r="B16796" t="str">
            <v>WEICHE S C DELTA 1400/700, KPL. MIT P</v>
          </cell>
          <cell r="C16796">
            <v>37.25</v>
          </cell>
          <cell r="D16796">
            <v>338.78594191103105</v>
          </cell>
          <cell r="E16796">
            <v>404.53594191103099</v>
          </cell>
        </row>
        <row r="16797">
          <cell r="A16797" t="str">
            <v>834372407</v>
          </cell>
          <cell r="B16797" t="str">
            <v>WEICHE S C DELTA 1600/800, KPL. MIT P</v>
          </cell>
          <cell r="C16797">
            <v>34.75</v>
          </cell>
          <cell r="D16797">
            <v>455.52300000000002</v>
          </cell>
          <cell r="E16797">
            <v>519.77300000000002</v>
          </cell>
        </row>
        <row r="16798">
          <cell r="A16798" t="str">
            <v>834372420</v>
          </cell>
          <cell r="B16798" t="str">
            <v>WEICHE S C STAR 1400/1400, KPL. MIT M</v>
          </cell>
          <cell r="C16798">
            <v>56.5</v>
          </cell>
          <cell r="D16798">
            <v>638.63215080517125</v>
          </cell>
          <cell r="E16798">
            <v>705.13215080517136</v>
          </cell>
        </row>
        <row r="16799">
          <cell r="A16799" t="str">
            <v>834372421</v>
          </cell>
          <cell r="B16799" t="str">
            <v>WEICHE S C STAR 1400/1400 KPL. MIT P + STEUERUNG</v>
          </cell>
          <cell r="C16799">
            <v>87.166666666666657</v>
          </cell>
          <cell r="D16799">
            <v>1186.3931182369288</v>
          </cell>
          <cell r="E16799">
            <v>1294.4764515702623</v>
          </cell>
        </row>
        <row r="16800">
          <cell r="A16800" t="str">
            <v>834372500</v>
          </cell>
          <cell r="B16800" t="str">
            <v>S C 2S 3C L-200/1400/950 KPL. MIT M</v>
          </cell>
          <cell r="C16800">
            <v>24.581800000000001</v>
          </cell>
          <cell r="D16800">
            <v>147.08330000000001</v>
          </cell>
          <cell r="E16800">
            <v>171.6651</v>
          </cell>
        </row>
        <row r="16801">
          <cell r="A16801" t="str">
            <v>834372501</v>
          </cell>
          <cell r="B16801" t="str">
            <v>S C 2S 3C L-200/1400/950 KPL. MIT P</v>
          </cell>
          <cell r="C16801">
            <v>29.581800000000001</v>
          </cell>
          <cell r="D16801">
            <v>437.70909999999998</v>
          </cell>
          <cell r="E16801">
            <v>467.29090000000002</v>
          </cell>
        </row>
        <row r="16802">
          <cell r="A16802" t="str">
            <v>834372503</v>
          </cell>
          <cell r="B16802" t="str">
            <v>S C 2S 3C R-200/1400/950 KPL. MIT M</v>
          </cell>
          <cell r="C16802">
            <v>18.5</v>
          </cell>
          <cell r="D16802">
            <v>160.96205848098833</v>
          </cell>
          <cell r="E16802">
            <v>216.96205848098836</v>
          </cell>
        </row>
        <row r="16803">
          <cell r="A16803" t="str">
            <v>834372504</v>
          </cell>
          <cell r="B16803" t="str">
            <v>S C 2S 3C R-200/1400/950 KPL. MIT P</v>
          </cell>
          <cell r="C16803">
            <v>29.581800000000001</v>
          </cell>
          <cell r="D16803">
            <v>274.16910000000001</v>
          </cell>
          <cell r="E16803">
            <v>303.7509</v>
          </cell>
        </row>
        <row r="16804">
          <cell r="A16804" t="str">
            <v>834372512</v>
          </cell>
          <cell r="B16804" t="str">
            <v>S C 1S 2C L-200/1200/950 KPL. MIT M</v>
          </cell>
          <cell r="C16804">
            <v>10.5</v>
          </cell>
          <cell r="D16804">
            <v>101.50436092049975</v>
          </cell>
          <cell r="E16804">
            <v>137.00436092049975</v>
          </cell>
        </row>
        <row r="16805">
          <cell r="A16805" t="str">
            <v>834372513</v>
          </cell>
          <cell r="B16805" t="str">
            <v>S C 1S 2C L-200/1200/950 KPL. MIT P</v>
          </cell>
          <cell r="C16805">
            <v>18</v>
          </cell>
          <cell r="D16805">
            <v>174.1284</v>
          </cell>
          <cell r="E16805">
            <v>217.6284</v>
          </cell>
        </row>
        <row r="16806">
          <cell r="A16806" t="str">
            <v>834372515</v>
          </cell>
          <cell r="B16806" t="str">
            <v>S C 1S 2C R-200/1200/950 KPL. MIT M</v>
          </cell>
          <cell r="C16806">
            <v>10.5</v>
          </cell>
          <cell r="D16806">
            <v>66.80361154628909</v>
          </cell>
          <cell r="E16806">
            <v>102.3036115462891</v>
          </cell>
        </row>
        <row r="16807">
          <cell r="A16807" t="str">
            <v>834372516</v>
          </cell>
          <cell r="B16807" t="str">
            <v>S C 1S 2C R-200/1200/950 KPL. MIT P</v>
          </cell>
          <cell r="C16807">
            <v>13.75</v>
          </cell>
          <cell r="D16807">
            <v>130.15711154628909</v>
          </cell>
          <cell r="E16807">
            <v>169.40711154628909</v>
          </cell>
        </row>
        <row r="16808">
          <cell r="A16808" t="str">
            <v>834372524</v>
          </cell>
          <cell r="B16808" t="str">
            <v>S C 2S 2C L-200/1200/950 KPL. MIT M</v>
          </cell>
          <cell r="C16808">
            <v>17</v>
          </cell>
          <cell r="D16808">
            <v>101.45950922877287</v>
          </cell>
          <cell r="E16808">
            <v>148.45950922877287</v>
          </cell>
        </row>
        <row r="16809">
          <cell r="A16809" t="str">
            <v>834372525</v>
          </cell>
          <cell r="B16809" t="str">
            <v>S C 2S 2C L-200/1200/950 KPL. MIT P</v>
          </cell>
          <cell r="C16809">
            <v>31</v>
          </cell>
          <cell r="D16809">
            <v>292.49270000000001</v>
          </cell>
          <cell r="E16809">
            <v>353.99270000000001</v>
          </cell>
        </row>
        <row r="16810">
          <cell r="A16810" t="str">
            <v>834372527</v>
          </cell>
          <cell r="B16810" t="str">
            <v>S C 2S 2C R-200/1200/950 KPL. MIT M</v>
          </cell>
          <cell r="C16810">
            <v>17</v>
          </cell>
          <cell r="D16810">
            <v>143.0653470170426</v>
          </cell>
          <cell r="E16810">
            <v>190.0653470170426</v>
          </cell>
        </row>
        <row r="16811">
          <cell r="A16811" t="str">
            <v>834372528</v>
          </cell>
          <cell r="B16811" t="str">
            <v>S C 2S 2C R-200/1200/950 KPL. MIT P</v>
          </cell>
          <cell r="C16811">
            <v>23.499999999999996</v>
          </cell>
          <cell r="D16811">
            <v>228.16650922877287</v>
          </cell>
          <cell r="E16811">
            <v>282.16650922877284</v>
          </cell>
        </row>
        <row r="16812">
          <cell r="A16812" t="str">
            <v>834372536</v>
          </cell>
          <cell r="B16812" t="str">
            <v>S C 1S 1C L-200/1200/950 KPL. MIT M</v>
          </cell>
          <cell r="C16812">
            <v>11.540900000000001</v>
          </cell>
          <cell r="D16812">
            <v>74.503100000000003</v>
          </cell>
          <cell r="E16812">
            <v>86.043999999999997</v>
          </cell>
        </row>
        <row r="16813">
          <cell r="A16813" t="str">
            <v>834372537</v>
          </cell>
          <cell r="B16813" t="str">
            <v>S C 1S 1C L-200/1200/950 KPL. MIT P</v>
          </cell>
          <cell r="C16813">
            <v>12.499999999999998</v>
          </cell>
          <cell r="D16813">
            <v>154.25505798101509</v>
          </cell>
          <cell r="E16813">
            <v>184.75505798101511</v>
          </cell>
        </row>
        <row r="16814">
          <cell r="A16814" t="str">
            <v>834372539</v>
          </cell>
          <cell r="B16814" t="str">
            <v>S C 1S 1C R-200/1200/950 KPL. MIT M</v>
          </cell>
          <cell r="C16814">
            <v>11.541</v>
          </cell>
          <cell r="D16814">
            <v>74.503100000000003</v>
          </cell>
          <cell r="E16814">
            <v>86.0441</v>
          </cell>
        </row>
        <row r="16815">
          <cell r="A16815" t="str">
            <v>834372540</v>
          </cell>
          <cell r="B16815" t="str">
            <v>S C 1S 1C R-200/1200/950 KPL. MIT P</v>
          </cell>
          <cell r="C16815">
            <v>14.040900000000001</v>
          </cell>
          <cell r="D16815">
            <v>138.04599999999999</v>
          </cell>
          <cell r="E16815">
            <v>152.08690000000001</v>
          </cell>
        </row>
        <row r="16816">
          <cell r="A16816" t="str">
            <v>834372563</v>
          </cell>
          <cell r="B16816" t="str">
            <v>S C 1S 2C L-220/1200/950 KPL. MIT P</v>
          </cell>
          <cell r="C16816">
            <v>11.25</v>
          </cell>
          <cell r="D16816">
            <v>162.93</v>
          </cell>
          <cell r="E16816">
            <v>189.68</v>
          </cell>
        </row>
        <row r="16817">
          <cell r="A16817" t="str">
            <v>834372566</v>
          </cell>
          <cell r="B16817" t="str">
            <v>S C 1S 2C R-220/1200/950 KPL. MIT P</v>
          </cell>
          <cell r="C16817">
            <v>11.25</v>
          </cell>
          <cell r="D16817">
            <v>162.93</v>
          </cell>
          <cell r="E16817">
            <v>189.68</v>
          </cell>
        </row>
        <row r="16818">
          <cell r="A16818" t="str">
            <v>834372600</v>
          </cell>
          <cell r="B16818" t="str">
            <v>S C  PARALLEL-WECHSEL L-218, KPL. MIT P</v>
          </cell>
          <cell r="C16818">
            <v>17.5</v>
          </cell>
          <cell r="D16818">
            <v>202.89058319091998</v>
          </cell>
          <cell r="E16818">
            <v>228.39058319091995</v>
          </cell>
        </row>
        <row r="16819">
          <cell r="A16819" t="str">
            <v>834372601</v>
          </cell>
          <cell r="B16819" t="str">
            <v>S C  PARALLEL-WECHSEL R-218, KPL. MIT P</v>
          </cell>
          <cell r="C16819">
            <v>17.5</v>
          </cell>
          <cell r="D16819">
            <v>202.89058319091998</v>
          </cell>
          <cell r="E16819">
            <v>228.39058319091995</v>
          </cell>
        </row>
        <row r="16820">
          <cell r="A16820" t="str">
            <v>834372602</v>
          </cell>
          <cell r="B16820" t="str">
            <v>S C  RSM UMFAHRUNG FÜR FA PREMIUM, KPL. MIT P</v>
          </cell>
          <cell r="C16820">
            <v>28.5</v>
          </cell>
          <cell r="D16820">
            <v>256.15356579655116</v>
          </cell>
          <cell r="E16820">
            <v>287.65356579655122</v>
          </cell>
        </row>
        <row r="16821">
          <cell r="A16821" t="str">
            <v>834372610</v>
          </cell>
          <cell r="B16821" t="str">
            <v>S C DIRECT RSM L-END-254,5/898/1322 KPL. MIT P</v>
          </cell>
          <cell r="C16821">
            <v>21.040900000000001</v>
          </cell>
          <cell r="D16821">
            <v>224.68360000000001</v>
          </cell>
          <cell r="E16821">
            <v>245.72450000000001</v>
          </cell>
        </row>
        <row r="16822">
          <cell r="A16822" t="str">
            <v>834372611</v>
          </cell>
          <cell r="B16822" t="str">
            <v>S C DIRECT RSM L-254,5/898/1220 KPL. MIT P</v>
          </cell>
          <cell r="C16822">
            <v>22.499999999999996</v>
          </cell>
          <cell r="D16822">
            <v>221.43694624987131</v>
          </cell>
          <cell r="E16822">
            <v>271.93694624987131</v>
          </cell>
        </row>
        <row r="16823">
          <cell r="A16823" t="str">
            <v>834372612</v>
          </cell>
          <cell r="B16823" t="str">
            <v>S C DIRECT RSM L-SCHRÄG1-254,5/772/737 KPL. MIT P</v>
          </cell>
          <cell r="C16823">
            <v>13.75</v>
          </cell>
          <cell r="D16823">
            <v>117.13418137237744</v>
          </cell>
          <cell r="E16823">
            <v>156.38418137237744</v>
          </cell>
        </row>
        <row r="16824">
          <cell r="A16824" t="str">
            <v>834372613</v>
          </cell>
          <cell r="B16824" t="str">
            <v>S C DIRECT RSM L-SCHRÄG2-254,5/886/550 KPL. MIT P</v>
          </cell>
          <cell r="C16824">
            <v>15.75</v>
          </cell>
          <cell r="D16824">
            <v>119.75474307109873</v>
          </cell>
          <cell r="E16824">
            <v>166.00474307109872</v>
          </cell>
        </row>
        <row r="16825">
          <cell r="A16825" t="str">
            <v>834372614</v>
          </cell>
          <cell r="B16825" t="str">
            <v>S C DIRECT RSM L-WAND-254,5/881 KPL. MIT P</v>
          </cell>
          <cell r="C16825">
            <v>13.25</v>
          </cell>
          <cell r="D16825">
            <v>114.8286839616873</v>
          </cell>
          <cell r="E16825">
            <v>148.57868396168732</v>
          </cell>
        </row>
        <row r="16826">
          <cell r="A16826" t="str">
            <v>834372620</v>
          </cell>
          <cell r="B16826" t="str">
            <v>S C DIRECT RSM R-END-254,5/898/1322 KPL. MIT P</v>
          </cell>
          <cell r="C16826">
            <v>16.25</v>
          </cell>
          <cell r="D16826">
            <v>126.27798964750532</v>
          </cell>
          <cell r="E16826">
            <v>178.02798964750534</v>
          </cell>
        </row>
        <row r="16827">
          <cell r="A16827" t="str">
            <v>834372621</v>
          </cell>
          <cell r="B16827" t="str">
            <v>S C DIRECT RSM R-254,5/898/1220 KPL. MIT P</v>
          </cell>
          <cell r="C16827">
            <v>22.499999999999996</v>
          </cell>
          <cell r="D16827">
            <v>221.43694624987131</v>
          </cell>
          <cell r="E16827">
            <v>271.93694624987131</v>
          </cell>
        </row>
        <row r="16828">
          <cell r="A16828" t="str">
            <v>834372622</v>
          </cell>
          <cell r="B16828" t="str">
            <v>S C DIRECT RSM R-SCHRÄG1-254,5/772/737 KPL. MIT P</v>
          </cell>
          <cell r="C16828">
            <v>15.540900000000001</v>
          </cell>
          <cell r="D16828">
            <v>216.28440000000001</v>
          </cell>
          <cell r="E16828">
            <v>231.8253</v>
          </cell>
        </row>
        <row r="16829">
          <cell r="A16829" t="str">
            <v>834372623</v>
          </cell>
          <cell r="B16829" t="str">
            <v>S C DIRECT RSM R-SCHRÄG2-254,5/886/550 KPL. MIT P</v>
          </cell>
          <cell r="C16829">
            <v>20.540900000000001</v>
          </cell>
          <cell r="D16829">
            <v>219.9442</v>
          </cell>
          <cell r="E16829">
            <v>240.48509999999999</v>
          </cell>
        </row>
        <row r="16830">
          <cell r="A16830" t="str">
            <v>834372624</v>
          </cell>
          <cell r="B16830" t="str">
            <v>S C DIRECT RSM R-WAND-254,5/881 KPL. MIT P</v>
          </cell>
          <cell r="C16830">
            <v>16.040900000000001</v>
          </cell>
          <cell r="D16830">
            <v>214.0531</v>
          </cell>
          <cell r="E16830">
            <v>230.09399999999999</v>
          </cell>
        </row>
        <row r="16831">
          <cell r="A16831" t="str">
            <v>888002001</v>
          </cell>
          <cell r="B16831" t="str">
            <v>PRÜFKLOTZ FÜR V100 KPL.</v>
          </cell>
          <cell r="C16831">
            <v>7.833333333333333</v>
          </cell>
          <cell r="D16831">
            <v>6.4707999999999997</v>
          </cell>
          <cell r="E16831">
            <v>22.220800000000001</v>
          </cell>
        </row>
        <row r="16832">
          <cell r="A16832" t="str">
            <v>888002002</v>
          </cell>
          <cell r="B16832" t="str">
            <v>BOHRVORRICHTUNG PINABFRAGE MECHANISCH KPL.</v>
          </cell>
          <cell r="C16832">
            <v>1</v>
          </cell>
          <cell r="D16832">
            <v>199.35400000000001</v>
          </cell>
          <cell r="E16832">
            <v>200.35400000000001</v>
          </cell>
        </row>
        <row r="16833">
          <cell r="A16833" t="str">
            <v>888004001</v>
          </cell>
          <cell r="B16833" t="str">
            <v>BOHRSCHABLONE FÜR AUSSCHLEUSELEMENT AS, KPL.</v>
          </cell>
          <cell r="C16833">
            <v>1</v>
          </cell>
          <cell r="D16833">
            <v>0</v>
          </cell>
          <cell r="E16833">
            <v>1</v>
          </cell>
        </row>
        <row r="16834">
          <cell r="A16834" t="str">
            <v>888004002</v>
          </cell>
          <cell r="B16834" t="str">
            <v>BOHRSCHABLONE TURCK-MODULE AN 60 MM PRITSCHE, KPL.</v>
          </cell>
          <cell r="C16834"/>
          <cell r="D16834"/>
          <cell r="E16834"/>
        </row>
        <row r="16835">
          <cell r="A16835" t="str">
            <v>888006001</v>
          </cell>
          <cell r="B16835" t="str">
            <v>PRÜFKLOTZ FÜR V100</v>
          </cell>
          <cell r="C16835">
            <v>7.333333333333333</v>
          </cell>
          <cell r="D16835">
            <v>1.458</v>
          </cell>
          <cell r="E16835">
            <v>16.707999999999998</v>
          </cell>
        </row>
        <row r="16836">
          <cell r="A16836" t="str">
            <v>888006002</v>
          </cell>
          <cell r="B16836" t="str">
            <v>WINKEL FÜR PRÜFKLOTZ V100</v>
          </cell>
          <cell r="C16836">
            <v>0</v>
          </cell>
          <cell r="D16836">
            <v>5</v>
          </cell>
          <cell r="E16836">
            <v>5</v>
          </cell>
        </row>
        <row r="16837">
          <cell r="A16837" t="str">
            <v>888006003</v>
          </cell>
          <cell r="B16837" t="str">
            <v>GRUNDKÖRPER FÜR PINABFRAGE-BOHRVORRICHTUNG</v>
          </cell>
          <cell r="C16837">
            <v>0</v>
          </cell>
          <cell r="D16837">
            <v>118.5</v>
          </cell>
          <cell r="E16837">
            <v>118.5</v>
          </cell>
        </row>
        <row r="16838">
          <cell r="A16838" t="str">
            <v>888006004</v>
          </cell>
          <cell r="B16838" t="str">
            <v>MONTAGEVORRICHTUNG FÜR SPULENTRÄGER</v>
          </cell>
          <cell r="C16838">
            <v>3.5</v>
          </cell>
          <cell r="D16838">
            <v>27.017409977311466</v>
          </cell>
          <cell r="E16838">
            <v>35.517409977311466</v>
          </cell>
        </row>
        <row r="16839">
          <cell r="A16839" t="str">
            <v>888006005</v>
          </cell>
          <cell r="B16839" t="str">
            <v>WERKZEUGPAKET FÜR SPINNEREI MITTEL MANUELL</v>
          </cell>
          <cell r="C16839">
            <v>0</v>
          </cell>
          <cell r="D16839">
            <v>578.52</v>
          </cell>
          <cell r="E16839">
            <v>578.52</v>
          </cell>
        </row>
        <row r="16840">
          <cell r="A16840" t="str">
            <v>888006006</v>
          </cell>
          <cell r="B16840" t="str">
            <v>PRÜFLEHRE FÜR AP-BÖGEN UND P+F-BÖGEN</v>
          </cell>
          <cell r="C16840">
            <v>0</v>
          </cell>
          <cell r="D16840">
            <v>1105</v>
          </cell>
          <cell r="E16840">
            <v>1105</v>
          </cell>
        </row>
        <row r="16841">
          <cell r="A16841" t="str">
            <v>888006007</v>
          </cell>
          <cell r="B16841" t="str">
            <v>WERKZEUGPAKET FÜR SPINNEREI KLEIN</v>
          </cell>
          <cell r="C16841">
            <v>0</v>
          </cell>
          <cell r="D16841">
            <v>447.43</v>
          </cell>
          <cell r="E16841">
            <v>447.43</v>
          </cell>
        </row>
        <row r="16842">
          <cell r="A16842" t="str">
            <v>888006008</v>
          </cell>
          <cell r="B16842" t="str">
            <v>WERKZEUGPAKET FÜR SPINNEREI KLEIN MANUELL</v>
          </cell>
          <cell r="C16842">
            <v>0</v>
          </cell>
          <cell r="D16842">
            <v>334.19</v>
          </cell>
          <cell r="E16842">
            <v>334.19</v>
          </cell>
        </row>
        <row r="16843">
          <cell r="A16843" t="str">
            <v>888006009</v>
          </cell>
          <cell r="B16843" t="str">
            <v>WERKZEUGPAKET FÜR SPINNEREI GROSS</v>
          </cell>
          <cell r="C16843">
            <v>0</v>
          </cell>
          <cell r="D16843">
            <v>784.17</v>
          </cell>
          <cell r="E16843">
            <v>784.17</v>
          </cell>
        </row>
        <row r="16844">
          <cell r="A16844" t="str">
            <v>888006010</v>
          </cell>
          <cell r="B16844" t="str">
            <v>WERKZEUGPAKET FÜR SPINNEREI GROSS MANUELL</v>
          </cell>
          <cell r="C16844">
            <v>0</v>
          </cell>
          <cell r="D16844">
            <v>762.43</v>
          </cell>
          <cell r="E16844">
            <v>762.43</v>
          </cell>
        </row>
        <row r="16845">
          <cell r="A16845" t="str">
            <v>888006011</v>
          </cell>
          <cell r="B16845" t="str">
            <v>WERKZEUGPAKET FÜR SPINNEREI MITTEL</v>
          </cell>
          <cell r="C16845">
            <v>0</v>
          </cell>
          <cell r="D16845">
            <v>351.81</v>
          </cell>
          <cell r="E16845">
            <v>351.81</v>
          </cell>
        </row>
        <row r="16846">
          <cell r="A16846" t="str">
            <v>888006012</v>
          </cell>
          <cell r="B16846" t="str">
            <v>WERKZEUGPAKET FÜR SPINNEREI MITTEL AUTOMATISCH</v>
          </cell>
          <cell r="C16846">
            <v>0</v>
          </cell>
          <cell r="D16846">
            <v>642.84</v>
          </cell>
          <cell r="E16846">
            <v>642.84</v>
          </cell>
        </row>
        <row r="16847">
          <cell r="A16847" t="str">
            <v>888006013</v>
          </cell>
          <cell r="B16847" t="str">
            <v>WERKZEUGPAKET FÜR SPINNEREI MITTEL MANUELL</v>
          </cell>
          <cell r="C16847">
            <v>0</v>
          </cell>
          <cell r="D16847">
            <v>578.41999999999996</v>
          </cell>
          <cell r="E16847">
            <v>578.41999999999996</v>
          </cell>
        </row>
        <row r="16848">
          <cell r="A16848" t="str">
            <v>888006014</v>
          </cell>
          <cell r="B16848" t="str">
            <v>WERKZEUGPAKET FÜR SPINNEREI KLEIN AUTOMATISCH</v>
          </cell>
          <cell r="C16848">
            <v>0</v>
          </cell>
          <cell r="D16848">
            <v>441.83</v>
          </cell>
          <cell r="E16848">
            <v>441.83</v>
          </cell>
        </row>
        <row r="16849">
          <cell r="A16849" t="str">
            <v>888006015</v>
          </cell>
          <cell r="B16849" t="str">
            <v>WERKZEUGPAKET FÜR SPINNEREI KLEIN MANUELL</v>
          </cell>
          <cell r="C16849">
            <v>0</v>
          </cell>
          <cell r="D16849">
            <v>415.63</v>
          </cell>
          <cell r="E16849">
            <v>415.63</v>
          </cell>
        </row>
        <row r="16850">
          <cell r="A16850" t="str">
            <v>888006016</v>
          </cell>
          <cell r="B16850" t="str">
            <v>WERKZEUGPAKET FÜR SPINNEREI GROSS AUTOMATISCH</v>
          </cell>
          <cell r="C16850">
            <v>0</v>
          </cell>
          <cell r="D16850">
            <v>879.19</v>
          </cell>
          <cell r="E16850">
            <v>879.19</v>
          </cell>
        </row>
        <row r="16851">
          <cell r="A16851" t="str">
            <v>888006017</v>
          </cell>
          <cell r="B16851" t="str">
            <v>WERKZEUGPAKET FÜR SPINNEREI GROSS MANUELL</v>
          </cell>
          <cell r="C16851">
            <v>0</v>
          </cell>
          <cell r="D16851">
            <v>762.33</v>
          </cell>
          <cell r="E16851">
            <v>762.33</v>
          </cell>
        </row>
        <row r="16852">
          <cell r="A16852" t="str">
            <v>888006019</v>
          </cell>
          <cell r="B16852" t="str">
            <v>SPIRALBOHRER-SATZ 1-10 HSS DIN338 HOLEX</v>
          </cell>
          <cell r="C16852">
            <v>0</v>
          </cell>
          <cell r="D16852">
            <v>44.69</v>
          </cell>
          <cell r="E16852">
            <v>44.69</v>
          </cell>
        </row>
        <row r="16853">
          <cell r="A16853" t="str">
            <v>888006020</v>
          </cell>
          <cell r="B16853" t="str">
            <v>ZIMMERMANNSBLEISTIFT</v>
          </cell>
          <cell r="C16853">
            <v>0</v>
          </cell>
          <cell r="D16853">
            <v>1.115</v>
          </cell>
          <cell r="E16853">
            <v>1.115</v>
          </cell>
        </row>
        <row r="16854">
          <cell r="A16854" t="str">
            <v>888006021</v>
          </cell>
          <cell r="B16854" t="str">
            <v>SCHLOSSER ANSCHLAGWINKEL 150X100 VERZINKT HOLEX</v>
          </cell>
          <cell r="C16854">
            <v>0</v>
          </cell>
          <cell r="D16854">
            <v>14.23</v>
          </cell>
          <cell r="E16854">
            <v>14.23</v>
          </cell>
        </row>
        <row r="16855">
          <cell r="A16855" t="str">
            <v>888006022</v>
          </cell>
          <cell r="B16855" t="str">
            <v>ROLLBANDMASS 8M HOLEX</v>
          </cell>
          <cell r="C16855">
            <v>0</v>
          </cell>
          <cell r="D16855">
            <v>6.742</v>
          </cell>
          <cell r="E16855">
            <v>6.742</v>
          </cell>
        </row>
        <row r="16856">
          <cell r="A16856" t="str">
            <v>888006023</v>
          </cell>
          <cell r="B16856" t="str">
            <v>GLASFASER-BANDMASS IN KUNSTSTOFFKAPSEL BMI</v>
          </cell>
          <cell r="C16856">
            <v>0</v>
          </cell>
          <cell r="D16856">
            <v>33.119999999999997</v>
          </cell>
          <cell r="E16856">
            <v>33.119999999999997</v>
          </cell>
        </row>
        <row r="16857">
          <cell r="A16857" t="str">
            <v>888006024</v>
          </cell>
          <cell r="B16857" t="str">
            <v>SCHLAGSCHNURGERÄT 30M</v>
          </cell>
          <cell r="C16857">
            <v>0</v>
          </cell>
          <cell r="D16857">
            <v>15.01</v>
          </cell>
          <cell r="E16857">
            <v>15.01</v>
          </cell>
        </row>
        <row r="16858">
          <cell r="A16858" t="str">
            <v>888006025</v>
          </cell>
          <cell r="B16858" t="str">
            <v>FARBPULVER BLAU 250G FÜR SCHLAGSCHNUR</v>
          </cell>
          <cell r="C16858">
            <v>0</v>
          </cell>
          <cell r="D16858">
            <v>1.5449999999999999</v>
          </cell>
          <cell r="E16858">
            <v>1.5449999999999999</v>
          </cell>
        </row>
        <row r="16859">
          <cell r="A16859" t="str">
            <v>888006026</v>
          </cell>
          <cell r="B16859" t="str">
            <v>HOLZ-GLIEDERMASSSTAB WEISS</v>
          </cell>
          <cell r="C16859">
            <v>0</v>
          </cell>
          <cell r="D16859">
            <v>3.5292398437499997</v>
          </cell>
          <cell r="E16859">
            <v>3.5292398437499997</v>
          </cell>
        </row>
        <row r="16860">
          <cell r="A16860" t="str">
            <v>888006027</v>
          </cell>
          <cell r="B16860" t="str">
            <v>LEICHTMETALL WASSERWAAGE HOLEX</v>
          </cell>
          <cell r="C16860">
            <v>0</v>
          </cell>
          <cell r="D16860">
            <v>10.8</v>
          </cell>
          <cell r="E16860">
            <v>10.8</v>
          </cell>
        </row>
        <row r="16861">
          <cell r="A16861" t="str">
            <v>888006028</v>
          </cell>
          <cell r="B16861" t="str">
            <v>LOTSCHNUR 50M PERLON ø 1MM / GRÜN HOLEX</v>
          </cell>
          <cell r="C16861">
            <v>0</v>
          </cell>
          <cell r="D16861">
            <v>3.43</v>
          </cell>
          <cell r="E16861">
            <v>3.43</v>
          </cell>
        </row>
        <row r="16862">
          <cell r="A16862" t="str">
            <v>888006029</v>
          </cell>
          <cell r="B16862" t="str">
            <v>WERKSTATTFEILEN-SATZ HIEB 2 HOLEX</v>
          </cell>
          <cell r="C16862">
            <v>0</v>
          </cell>
          <cell r="D16862">
            <v>24.97</v>
          </cell>
          <cell r="E16862">
            <v>24.97</v>
          </cell>
        </row>
        <row r="16863">
          <cell r="A16863" t="str">
            <v>888006030</v>
          </cell>
          <cell r="B16863" t="str">
            <v>METALLSÄGEBOGEN MIT Bi-METALLBLATT 24Z HOLEX</v>
          </cell>
          <cell r="C16863">
            <v>0</v>
          </cell>
          <cell r="D16863">
            <v>10.4</v>
          </cell>
          <cell r="E16863">
            <v>10.4</v>
          </cell>
        </row>
        <row r="16864">
          <cell r="A16864" t="str">
            <v>888006031</v>
          </cell>
          <cell r="B16864" t="str">
            <v>HANDSÄGEBLATT Bi-METALL 24Z / ZOLL HOLEX</v>
          </cell>
          <cell r="C16864">
            <v>0</v>
          </cell>
          <cell r="D16864">
            <v>1.24</v>
          </cell>
          <cell r="E16864">
            <v>1.24</v>
          </cell>
        </row>
        <row r="16865">
          <cell r="A16865" t="str">
            <v>888006032</v>
          </cell>
          <cell r="B16865" t="str">
            <v>RING-MAULSCHLÜSSEL 10 VERCHROMT HOLEX</v>
          </cell>
          <cell r="C16865">
            <v>0</v>
          </cell>
          <cell r="D16865">
            <v>2.44</v>
          </cell>
          <cell r="E16865">
            <v>2.44</v>
          </cell>
        </row>
        <row r="16866">
          <cell r="A16866" t="str">
            <v>888006033</v>
          </cell>
          <cell r="B16866" t="str">
            <v>RING-MAULSCHLÜSSEL 13 VERCHROMT HOLEX</v>
          </cell>
          <cell r="C16866">
            <v>0</v>
          </cell>
          <cell r="D16866">
            <v>2.9433333333333334</v>
          </cell>
          <cell r="E16866">
            <v>2.9433333333333334</v>
          </cell>
        </row>
        <row r="16867">
          <cell r="A16867" t="str">
            <v>888006034</v>
          </cell>
          <cell r="B16867" t="str">
            <v>RING-MAULSCHLÜSSEL 17 VERCHROMT HOLEX</v>
          </cell>
          <cell r="C16867">
            <v>0</v>
          </cell>
          <cell r="D16867">
            <v>4.0333333333333332</v>
          </cell>
          <cell r="E16867">
            <v>4.0333333333333332</v>
          </cell>
        </row>
        <row r="16868">
          <cell r="A16868" t="str">
            <v>888006035</v>
          </cell>
          <cell r="B16868" t="str">
            <v>RING-MAULSCHLÜSSEL 19 VERCHROMT HOLEX</v>
          </cell>
          <cell r="C16868">
            <v>0</v>
          </cell>
          <cell r="D16868">
            <v>5.72</v>
          </cell>
          <cell r="E16868">
            <v>5.72</v>
          </cell>
        </row>
        <row r="16869">
          <cell r="A16869" t="str">
            <v>888006036</v>
          </cell>
          <cell r="B16869" t="str">
            <v>6-KANT-SATZ KUGELKOPF 9 VERNICKELT HOLEX</v>
          </cell>
          <cell r="C16869">
            <v>0</v>
          </cell>
          <cell r="D16869">
            <v>18.920000000000002</v>
          </cell>
          <cell r="E16869">
            <v>18.920000000000002</v>
          </cell>
        </row>
        <row r="16870">
          <cell r="A16870" t="str">
            <v>888006037</v>
          </cell>
          <cell r="B16870" t="str">
            <v>STECKSCHLÜSSEL LANG 7 KUNSTSTOFFHEFT HOLEX</v>
          </cell>
          <cell r="C16870">
            <v>0</v>
          </cell>
          <cell r="D16870">
            <v>6.6</v>
          </cell>
          <cell r="E16870">
            <v>6.6</v>
          </cell>
        </row>
        <row r="16871">
          <cell r="A16871" t="str">
            <v>888006038</v>
          </cell>
          <cell r="B16871" t="str">
            <v>6-KANT-SCHRAUBENDREHER 4 MIT QUERGRIFF HOLEX</v>
          </cell>
          <cell r="C16871">
            <v>0</v>
          </cell>
          <cell r="D16871">
            <v>2.78</v>
          </cell>
          <cell r="E16871">
            <v>2.78</v>
          </cell>
        </row>
        <row r="16872">
          <cell r="A16872" t="str">
            <v>888006039</v>
          </cell>
          <cell r="B16872" t="str">
            <v>6-KANT-SCHRAUBENDREHER 5 MIT QUERGRIFF HOLEX</v>
          </cell>
          <cell r="C16872">
            <v>0</v>
          </cell>
          <cell r="D16872">
            <v>2.93</v>
          </cell>
          <cell r="E16872">
            <v>2.93</v>
          </cell>
        </row>
        <row r="16873">
          <cell r="A16873" t="str">
            <v>888006040</v>
          </cell>
          <cell r="B16873" t="str">
            <v xml:space="preserve">SCHRAUBENDREHER SATZ GR. 0-4 </v>
          </cell>
          <cell r="C16873">
            <v>0</v>
          </cell>
          <cell r="D16873">
            <v>11.77</v>
          </cell>
          <cell r="E16873">
            <v>11.77</v>
          </cell>
        </row>
        <row r="16874">
          <cell r="A16874" t="str">
            <v>888006041</v>
          </cell>
          <cell r="B16874" t="str">
            <v>KNARRE UMSCHALTBAR 3/8 ZOLL MIT AUSW. HOLEX</v>
          </cell>
          <cell r="C16874">
            <v>0</v>
          </cell>
          <cell r="D16874">
            <v>44.18</v>
          </cell>
          <cell r="E16874">
            <v>44.18</v>
          </cell>
        </row>
        <row r="16875">
          <cell r="A16875" t="str">
            <v>888006042</v>
          </cell>
          <cell r="B16875" t="str">
            <v>6-KANT-EINSATZ 10 3/8 ZOLL HOLEX</v>
          </cell>
          <cell r="C16875">
            <v>0</v>
          </cell>
          <cell r="D16875">
            <v>3.0449999999999999</v>
          </cell>
          <cell r="E16875">
            <v>3.0449999999999999</v>
          </cell>
        </row>
        <row r="16876">
          <cell r="A16876" t="str">
            <v>888006043</v>
          </cell>
          <cell r="B16876" t="str">
            <v>6-KANT-EINSATZ 13 3/8 ZOLL HOLEX</v>
          </cell>
          <cell r="C16876">
            <v>0</v>
          </cell>
          <cell r="D16876">
            <v>2.96</v>
          </cell>
          <cell r="E16876">
            <v>2.96</v>
          </cell>
        </row>
        <row r="16877">
          <cell r="A16877" t="str">
            <v>888006044</v>
          </cell>
          <cell r="B16877" t="str">
            <v>6-KANT-EINSATZ 17 3/8 ZOLL HOLEX</v>
          </cell>
          <cell r="C16877">
            <v>0</v>
          </cell>
          <cell r="D16877">
            <v>4.04</v>
          </cell>
          <cell r="E16877">
            <v>4.04</v>
          </cell>
        </row>
        <row r="16878">
          <cell r="A16878" t="str">
            <v>888006045</v>
          </cell>
          <cell r="B16878" t="str">
            <v>12-KANT-EINSATZ 13 3/8 ZOLL LANG HOLEX</v>
          </cell>
          <cell r="C16878">
            <v>0</v>
          </cell>
          <cell r="D16878">
            <v>7.1725000000000003</v>
          </cell>
          <cell r="E16878">
            <v>7.1725000000000003</v>
          </cell>
        </row>
        <row r="16879">
          <cell r="A16879" t="str">
            <v>888006046</v>
          </cell>
          <cell r="B16879" t="str">
            <v>12-KANT-EINSATZ 17 3/8 ZOLL LANG HOLEX</v>
          </cell>
          <cell r="C16879">
            <v>0</v>
          </cell>
          <cell r="D16879">
            <v>8.0075000000000003</v>
          </cell>
          <cell r="E16879">
            <v>8.0075000000000003</v>
          </cell>
        </row>
        <row r="16880">
          <cell r="A16880" t="str">
            <v>888006047</v>
          </cell>
          <cell r="B16880" t="str">
            <v>ZANGENSATZ 5-teilig</v>
          </cell>
          <cell r="C16880">
            <v>0</v>
          </cell>
          <cell r="D16880">
            <v>16.36</v>
          </cell>
          <cell r="E16880">
            <v>16.36</v>
          </cell>
        </row>
        <row r="16881">
          <cell r="A16881" t="str">
            <v>888006048</v>
          </cell>
          <cell r="B16881" t="str">
            <v>ABBRECHKLINGEN 18MM BREITE SET 10-TLG.</v>
          </cell>
          <cell r="C16881">
            <v>0</v>
          </cell>
          <cell r="D16881">
            <v>1.97</v>
          </cell>
          <cell r="E16881">
            <v>1.97</v>
          </cell>
        </row>
        <row r="16882">
          <cell r="A16882" t="str">
            <v>888006049</v>
          </cell>
          <cell r="B16882" t="str">
            <v>UNIVERSAL-MESSER 18MM TAJIMA</v>
          </cell>
          <cell r="C16882">
            <v>0</v>
          </cell>
          <cell r="D16882">
            <v>5.32</v>
          </cell>
          <cell r="E16882">
            <v>5.32</v>
          </cell>
        </row>
        <row r="16883">
          <cell r="A16883" t="str">
            <v>888006050</v>
          </cell>
          <cell r="B16883" t="str">
            <v>SCHLOSSERHAMMER 400G HOLEX</v>
          </cell>
          <cell r="C16883">
            <v>0</v>
          </cell>
          <cell r="D16883">
            <v>6.39</v>
          </cell>
          <cell r="E16883">
            <v>6.39</v>
          </cell>
        </row>
        <row r="16884">
          <cell r="A16884" t="str">
            <v>888006051</v>
          </cell>
          <cell r="B16884" t="str">
            <v>SCHONHAMMER MIT NYLON-EINSÄTZEN / ALU GARANT</v>
          </cell>
          <cell r="C16884">
            <v>0</v>
          </cell>
          <cell r="D16884">
            <v>21.68</v>
          </cell>
          <cell r="E16884">
            <v>21.68</v>
          </cell>
        </row>
        <row r="16885">
          <cell r="A16885" t="str">
            <v>888006052</v>
          </cell>
          <cell r="B16885" t="str">
            <v>GEHÖRSCHUTZSTÖPSEL SMART FIT HONEYWELL</v>
          </cell>
          <cell r="C16885">
            <v>0</v>
          </cell>
          <cell r="D16885">
            <v>72.17</v>
          </cell>
          <cell r="E16885">
            <v>72.17</v>
          </cell>
        </row>
        <row r="16886">
          <cell r="A16886" t="str">
            <v>888006053</v>
          </cell>
          <cell r="B16886" t="str">
            <v>DOPPELMAULSCHLÜSSEL-SATZ 6-22 VERCHR. HOLEX</v>
          </cell>
          <cell r="C16886">
            <v>0</v>
          </cell>
          <cell r="D16886">
            <v>12.56</v>
          </cell>
          <cell r="E16886">
            <v>12.56</v>
          </cell>
        </row>
        <row r="16887">
          <cell r="A16887" t="str">
            <v>888006054</v>
          </cell>
          <cell r="B16887" t="str">
            <v>SÄBELSÄGEBLÄTTER SET 5-TLG. GARANT</v>
          </cell>
          <cell r="C16887">
            <v>0</v>
          </cell>
          <cell r="D16887">
            <v>14.4</v>
          </cell>
          <cell r="E16887">
            <v>14.4</v>
          </cell>
        </row>
        <row r="16888">
          <cell r="A16888" t="str">
            <v>888006055</v>
          </cell>
          <cell r="B16888" t="str">
            <v>Bi-METALL-LOCHSÄGE 25MM HOLEX</v>
          </cell>
          <cell r="C16888">
            <v>0</v>
          </cell>
          <cell r="D16888">
            <v>16.434999999999999</v>
          </cell>
          <cell r="E16888">
            <v>16.434999999999999</v>
          </cell>
        </row>
        <row r="16889">
          <cell r="A16889" t="str">
            <v>888006056</v>
          </cell>
          <cell r="B16889" t="str">
            <v>AUFNAHMESCHAFT BIS DRM 30MM</v>
          </cell>
          <cell r="C16889">
            <v>0</v>
          </cell>
          <cell r="D16889">
            <v>9.34</v>
          </cell>
          <cell r="E16889">
            <v>9.34</v>
          </cell>
        </row>
        <row r="16890">
          <cell r="A16890" t="str">
            <v>888006057</v>
          </cell>
          <cell r="B16890" t="str">
            <v>VERLÄNGERUNGSLEITUNG 250V/16A 10M SCHWARZ</v>
          </cell>
          <cell r="C16890">
            <v>0</v>
          </cell>
          <cell r="D16890">
            <v>23.4</v>
          </cell>
          <cell r="E16890">
            <v>23.4</v>
          </cell>
        </row>
        <row r="16891">
          <cell r="A16891" t="str">
            <v>888006058</v>
          </cell>
          <cell r="B16891" t="str">
            <v>TRENNSCHEIBE BASIC INOX A60R 115X1 TYROLIT</v>
          </cell>
          <cell r="C16891">
            <v>0</v>
          </cell>
          <cell r="D16891">
            <v>0.90959999999999996</v>
          </cell>
          <cell r="E16891">
            <v>0.90959999999999996</v>
          </cell>
        </row>
        <row r="16892">
          <cell r="A16892" t="str">
            <v>888006059</v>
          </cell>
          <cell r="B16892" t="str">
            <v>FÄCHERSCHEIBE 115MM SCHRÄG HOLEX</v>
          </cell>
          <cell r="C16892">
            <v>0</v>
          </cell>
          <cell r="D16892">
            <v>2.34</v>
          </cell>
          <cell r="E16892">
            <v>2.34</v>
          </cell>
        </row>
        <row r="16893">
          <cell r="A16893" t="str">
            <v>888006060</v>
          </cell>
          <cell r="B16893" t="str">
            <v>EINSCHEIBENSCHUTZBRILLE HOLEX</v>
          </cell>
          <cell r="C16893">
            <v>0</v>
          </cell>
          <cell r="D16893">
            <v>5.33</v>
          </cell>
          <cell r="E16893">
            <v>5.33</v>
          </cell>
        </row>
        <row r="16894">
          <cell r="A16894" t="str">
            <v>888006061</v>
          </cell>
          <cell r="B16894" t="str">
            <v>STECKSCHLÜSSELEINSATZ E 6,3MM / MAGNET HOLEX</v>
          </cell>
          <cell r="C16894">
            <v>0</v>
          </cell>
          <cell r="D16894">
            <v>3.7050000000000001</v>
          </cell>
          <cell r="E16894">
            <v>3.7050000000000001</v>
          </cell>
        </row>
        <row r="16895">
          <cell r="A16895" t="str">
            <v>888006062</v>
          </cell>
          <cell r="B16895" t="str">
            <v>STECKDOSENLEISTE 6-FACH MIT SCHALTER</v>
          </cell>
          <cell r="C16895">
            <v>0</v>
          </cell>
          <cell r="D16895">
            <v>7.55</v>
          </cell>
          <cell r="E16895">
            <v>7.55</v>
          </cell>
        </row>
        <row r="16896">
          <cell r="A16896" t="str">
            <v>888006063</v>
          </cell>
          <cell r="B16896" t="str">
            <v>RING-MAULSCHLÜSSEL 30 VERCHROMT HOLEX</v>
          </cell>
          <cell r="C16896">
            <v>0</v>
          </cell>
          <cell r="D16896">
            <v>10.27</v>
          </cell>
          <cell r="E16896">
            <v>10.27</v>
          </cell>
        </row>
        <row r="16897">
          <cell r="A16897" t="str">
            <v>888006064</v>
          </cell>
          <cell r="B16897" t="str">
            <v>SICHERHEITSZAHLENSCHLOSS Combi Lock 88 30</v>
          </cell>
          <cell r="C16897">
            <v>0</v>
          </cell>
          <cell r="D16897">
            <v>8.19</v>
          </cell>
          <cell r="E16897">
            <v>8.19</v>
          </cell>
        </row>
        <row r="16898">
          <cell r="A16898" t="str">
            <v>888006065</v>
          </cell>
          <cell r="B16898" t="str">
            <v>PXC STARTER KIT 18V 3,0Ah - EINHELL</v>
          </cell>
          <cell r="C16898">
            <v>0</v>
          </cell>
          <cell r="D16898">
            <v>23.52</v>
          </cell>
          <cell r="E16898">
            <v>23.52</v>
          </cell>
        </row>
        <row r="16899">
          <cell r="A16899" t="str">
            <v>888006066</v>
          </cell>
          <cell r="B16899" t="str">
            <v>REV KUNSTSTOFFKABELTROMMEL, 50m</v>
          </cell>
          <cell r="C16899">
            <v>0</v>
          </cell>
          <cell r="D16899">
            <v>75.59</v>
          </cell>
          <cell r="E16899">
            <v>75.59</v>
          </cell>
        </row>
        <row r="16900">
          <cell r="A16900" t="str">
            <v>888006067</v>
          </cell>
          <cell r="B16900" t="str">
            <v>EINHELL BOHRHAMMER RT-RH 32 KIT</v>
          </cell>
          <cell r="C16900">
            <v>0</v>
          </cell>
          <cell r="D16900">
            <v>117.64</v>
          </cell>
          <cell r="E16900">
            <v>117.64</v>
          </cell>
        </row>
        <row r="16901">
          <cell r="A16901" t="str">
            <v>888006068</v>
          </cell>
          <cell r="B16901" t="str">
            <v>MAUERWERKSBOHRER - SATZ</v>
          </cell>
          <cell r="C16901">
            <v>0</v>
          </cell>
          <cell r="D16901">
            <v>17.55</v>
          </cell>
          <cell r="E16901">
            <v>17.55</v>
          </cell>
        </row>
        <row r="16902">
          <cell r="A16902" t="str">
            <v>888006069</v>
          </cell>
          <cell r="B16902" t="str">
            <v>AKKU-UNIVERSALSÄGE TE-AP 18 LI-SOLO</v>
          </cell>
          <cell r="C16902">
            <v>0</v>
          </cell>
          <cell r="D16902">
            <v>53.76</v>
          </cell>
          <cell r="E16902">
            <v>53.76</v>
          </cell>
        </row>
        <row r="16903">
          <cell r="A16903" t="str">
            <v>888006070</v>
          </cell>
          <cell r="B16903" t="str">
            <v>AKKU-WINKELSCHLEIFER TE-AG 18 LI-SOLO</v>
          </cell>
          <cell r="C16903">
            <v>0</v>
          </cell>
          <cell r="D16903">
            <v>42</v>
          </cell>
          <cell r="E16903">
            <v>42</v>
          </cell>
        </row>
        <row r="16904">
          <cell r="A16904" t="str">
            <v>888006071</v>
          </cell>
          <cell r="B16904" t="str">
            <v>AKKU-BOHRSCHRAUBER TE-CD 18/2 LI KIT</v>
          </cell>
          <cell r="C16904">
            <v>0</v>
          </cell>
          <cell r="D16904">
            <v>50.38</v>
          </cell>
          <cell r="E16904">
            <v>50.38</v>
          </cell>
        </row>
        <row r="16905">
          <cell r="A16905" t="str">
            <v>888006072</v>
          </cell>
          <cell r="B16905" t="str">
            <v>KREISSÄGEBLATT 210X30 60WZ SB2,8</v>
          </cell>
          <cell r="C16905">
            <v>0</v>
          </cell>
          <cell r="D16905">
            <v>41.09</v>
          </cell>
          <cell r="E16905">
            <v>41.09</v>
          </cell>
        </row>
        <row r="16906">
          <cell r="A16906" t="str">
            <v>888006073</v>
          </cell>
          <cell r="B16906" t="str">
            <v>EINHELL ZUG-KAPP-GEHRUNGSSÄGE TC-SM 2131</v>
          </cell>
          <cell r="C16906">
            <v>0</v>
          </cell>
          <cell r="D16906">
            <v>108.4</v>
          </cell>
          <cell r="E16906">
            <v>108.4</v>
          </cell>
        </row>
        <row r="16907">
          <cell r="A16907" t="str">
            <v>888006074</v>
          </cell>
          <cell r="B16907" t="str">
            <v>ZENTRIERBOHRER</v>
          </cell>
          <cell r="C16907">
            <v>0</v>
          </cell>
          <cell r="D16907">
            <v>7.4420000000000002</v>
          </cell>
          <cell r="E16907">
            <v>7.4420000000000002</v>
          </cell>
        </row>
        <row r="16908">
          <cell r="A16908" t="str">
            <v>888006075</v>
          </cell>
          <cell r="B16908" t="str">
            <v>LOCHSÄGEADAPTER</v>
          </cell>
          <cell r="C16908">
            <v>0</v>
          </cell>
          <cell r="D16908">
            <v>34.299999999999997</v>
          </cell>
          <cell r="E16908">
            <v>34.299999999999997</v>
          </cell>
        </row>
        <row r="16909">
          <cell r="A16909" t="str">
            <v>888006076</v>
          </cell>
          <cell r="B16909" t="str">
            <v>STEINBOHRER, SDS-Plus 260 MM - ø 8,0 MM</v>
          </cell>
          <cell r="C16909">
            <v>0</v>
          </cell>
          <cell r="D16909">
            <v>2.4300000000000002</v>
          </cell>
          <cell r="E16909">
            <v>2.4300000000000002</v>
          </cell>
        </row>
        <row r="16910">
          <cell r="A16910" t="str">
            <v>888006077</v>
          </cell>
          <cell r="B16910" t="str">
            <v>STEINBOHRER, SDS-Plus 310 MM - ø 10,0 MM</v>
          </cell>
          <cell r="C16910">
            <v>0</v>
          </cell>
          <cell r="D16910">
            <v>3.45</v>
          </cell>
          <cell r="E16910">
            <v>3.45</v>
          </cell>
        </row>
        <row r="16911">
          <cell r="A16911" t="str">
            <v>888006078</v>
          </cell>
          <cell r="B16911" t="str">
            <v>ABISOLIERZANGE FÜR KABEL 0,2 - 6 MM FORUM</v>
          </cell>
          <cell r="C16911">
            <v>0</v>
          </cell>
          <cell r="D16911">
            <v>22.04</v>
          </cell>
          <cell r="E16911">
            <v>22.04</v>
          </cell>
        </row>
        <row r="16912">
          <cell r="A16912" t="str">
            <v>888006079</v>
          </cell>
          <cell r="B16912" t="str">
            <v>MANNESMANN KABELSCHUH-KLEMMZANGE EXTRA</v>
          </cell>
          <cell r="C16912">
            <v>0</v>
          </cell>
          <cell r="D16912">
            <v>4.66</v>
          </cell>
          <cell r="E16912">
            <v>4.66</v>
          </cell>
        </row>
        <row r="16913">
          <cell r="A16913" t="str">
            <v>888006080</v>
          </cell>
          <cell r="B16913" t="str">
            <v>KABELMESSER "WESTFALIA" 4-28 MM, SCHWARZ-ROT</v>
          </cell>
          <cell r="C16913">
            <v>0</v>
          </cell>
          <cell r="D16913">
            <v>14.28</v>
          </cell>
          <cell r="E16913">
            <v>14.28</v>
          </cell>
        </row>
        <row r="16914">
          <cell r="A16914" t="str">
            <v>888006081</v>
          </cell>
          <cell r="B16914" t="str">
            <v>STROMZANGEN MULTIMETER</v>
          </cell>
          <cell r="C16914">
            <v>0</v>
          </cell>
          <cell r="D16914">
            <v>23.38</v>
          </cell>
          <cell r="E16914">
            <v>23.38</v>
          </cell>
        </row>
        <row r="16915">
          <cell r="A16915" t="str">
            <v>888006082</v>
          </cell>
          <cell r="B16915" t="str">
            <v>PRESSZANGE FSH FÜR KABELSCHUH 0,5 - 6 MM</v>
          </cell>
          <cell r="C16915">
            <v>0</v>
          </cell>
          <cell r="D16915">
            <v>10.08</v>
          </cell>
          <cell r="E16915">
            <v>10.08</v>
          </cell>
        </row>
        <row r="16916">
          <cell r="A16916" t="str">
            <v>888006083</v>
          </cell>
          <cell r="B16916" t="str">
            <v>CRIMPZANGE AEH FÜR ADERNENDHUELSEN 230 mm</v>
          </cell>
          <cell r="C16916">
            <v>0</v>
          </cell>
          <cell r="D16916">
            <v>9.1999999999999993</v>
          </cell>
          <cell r="E16916">
            <v>9.1999999999999993</v>
          </cell>
        </row>
        <row r="16917">
          <cell r="A16917" t="str">
            <v>888006084</v>
          </cell>
          <cell r="B16917" t="str">
            <v>WERKZEUGPAKET FÜR SPINNEREI LM</v>
          </cell>
          <cell r="C16917">
            <v>0</v>
          </cell>
          <cell r="D16917">
            <v>506.85500000000002</v>
          </cell>
          <cell r="E16917">
            <v>506.85500000000002</v>
          </cell>
        </row>
        <row r="16918">
          <cell r="A16918" t="str">
            <v>888006085</v>
          </cell>
          <cell r="B16918" t="str">
            <v>WERKZEUGPAKET FÜR SPINNEREI RE</v>
          </cell>
          <cell r="C16918">
            <v>0</v>
          </cell>
          <cell r="D16918">
            <v>133.9</v>
          </cell>
          <cell r="E16918">
            <v>133.9</v>
          </cell>
        </row>
        <row r="16919">
          <cell r="A16919" t="str">
            <v>888006086</v>
          </cell>
          <cell r="B16919" t="str">
            <v>WERKZEUGPAKET SPINNEREI STANDARD</v>
          </cell>
          <cell r="C16919">
            <v>0</v>
          </cell>
          <cell r="D16919">
            <v>0</v>
          </cell>
          <cell r="E16919">
            <v>0</v>
          </cell>
        </row>
        <row r="16920">
          <cell r="A16920" t="str">
            <v>888006087</v>
          </cell>
          <cell r="B16920" t="str">
            <v>ALU-STUFENLEITER MIT 6 STUFEN, OBERE ABLAGE</v>
          </cell>
          <cell r="C16920">
            <v>0</v>
          </cell>
          <cell r="D16920">
            <v>76.47</v>
          </cell>
          <cell r="E16920">
            <v>76.47</v>
          </cell>
        </row>
        <row r="16921">
          <cell r="A16921" t="str">
            <v>888006088</v>
          </cell>
          <cell r="B16921" t="str">
            <v>STEINBOHRER, SDS-Plus 300/250 MM - ø 12,0 MM</v>
          </cell>
          <cell r="C16921">
            <v>0</v>
          </cell>
          <cell r="D16921">
            <v>6.5810000000000004</v>
          </cell>
          <cell r="E16921">
            <v>6.5810000000000004</v>
          </cell>
        </row>
        <row r="16922">
          <cell r="A16922" t="str">
            <v>888006089</v>
          </cell>
          <cell r="B16922" t="str">
            <v>BOHRSCHABLONE TURCK-MODULE AN 60 MM PRITSCHE</v>
          </cell>
          <cell r="C16922">
            <v>2.5</v>
          </cell>
          <cell r="D16922">
            <v>8.6</v>
          </cell>
          <cell r="E16922">
            <v>13.6</v>
          </cell>
        </row>
        <row r="16923">
          <cell r="A16923" t="str">
            <v>888006090</v>
          </cell>
          <cell r="B16923" t="str">
            <v>Prüflehre Abstand AP110 - Schleppsegment</v>
          </cell>
          <cell r="C16923">
            <v>0</v>
          </cell>
          <cell r="D16923">
            <v>69.7</v>
          </cell>
          <cell r="E16923">
            <v>69.7</v>
          </cell>
        </row>
        <row r="16924">
          <cell r="A16924" t="str">
            <v>888006091</v>
          </cell>
          <cell r="B16924" t="str">
            <v>Prüflehre für Schleppsegment</v>
          </cell>
          <cell r="C16924">
            <v>0</v>
          </cell>
          <cell r="D16924">
            <v>153.80000000000001</v>
          </cell>
          <cell r="E16924">
            <v>153.80000000000001</v>
          </cell>
        </row>
        <row r="16925">
          <cell r="A16925" t="str">
            <v>888006092</v>
          </cell>
          <cell r="B16925" t="str">
            <v>Bohrschablone APS 110</v>
          </cell>
          <cell r="C16925">
            <v>0</v>
          </cell>
          <cell r="D16925">
            <v>0</v>
          </cell>
          <cell r="E16925">
            <v>0</v>
          </cell>
        </row>
        <row r="16926">
          <cell r="A16926" t="str">
            <v>888006093</v>
          </cell>
          <cell r="B16926" t="str">
            <v>Bohrschablone Seitenleiste APS 110</v>
          </cell>
          <cell r="C16926"/>
          <cell r="D16926"/>
          <cell r="E16926"/>
        </row>
        <row r="16927">
          <cell r="A16927" t="str">
            <v>888006094</v>
          </cell>
          <cell r="B16927" t="str">
            <v>Bohrschablone Keil APS 110</v>
          </cell>
          <cell r="C16927"/>
          <cell r="D16927"/>
          <cell r="E16927"/>
        </row>
        <row r="16928">
          <cell r="A16928" t="str">
            <v>888006095</v>
          </cell>
          <cell r="B16928" t="str">
            <v>BG-Bohrschablone APS 110</v>
          </cell>
          <cell r="C16928"/>
          <cell r="D16928"/>
          <cell r="E16928"/>
        </row>
        <row r="16929">
          <cell r="A16929" t="str">
            <v>888006096</v>
          </cell>
          <cell r="B16929" t="str">
            <v>Bohrschablone Kettenführungsprofil IWIS Hohlbolzen</v>
          </cell>
          <cell r="C16929"/>
          <cell r="D16929"/>
          <cell r="E16929"/>
        </row>
        <row r="16930">
          <cell r="A16930" t="str">
            <v>888006097</v>
          </cell>
          <cell r="B16930" t="str">
            <v>UNIVERSALSÄGE TE-AP 750 E - P - SEK VE10</v>
          </cell>
          <cell r="C16930">
            <v>0</v>
          </cell>
          <cell r="D16930">
            <v>54.61</v>
          </cell>
          <cell r="E16930">
            <v>54.61</v>
          </cell>
        </row>
        <row r="16931">
          <cell r="A16931" t="str">
            <v>888006098</v>
          </cell>
          <cell r="B16931" t="str">
            <v>WINKELSCHLEIFER TC-AG 115 - P</v>
          </cell>
          <cell r="C16931">
            <v>0</v>
          </cell>
          <cell r="D16931">
            <v>24.99</v>
          </cell>
          <cell r="E16931">
            <v>24.99</v>
          </cell>
        </row>
        <row r="16932">
          <cell r="A16932" t="str">
            <v>888006099</v>
          </cell>
          <cell r="B16932" t="str">
            <v>Bosch Werkzeugpaket Grundausstattung Baustelle</v>
          </cell>
          <cell r="C16932">
            <v>0</v>
          </cell>
          <cell r="D16932">
            <v>5690.6</v>
          </cell>
          <cell r="E16932">
            <v>5690.6</v>
          </cell>
        </row>
        <row r="16933">
          <cell r="A16933" t="str">
            <v>888006100</v>
          </cell>
          <cell r="B16933" t="str">
            <v>Bosch - Kapp-Gehrungssäge GCM 12 GDL</v>
          </cell>
          <cell r="C16933">
            <v>0</v>
          </cell>
          <cell r="D16933">
            <v>0</v>
          </cell>
          <cell r="E16933">
            <v>0</v>
          </cell>
        </row>
        <row r="16934">
          <cell r="A16934" t="str">
            <v>888006101</v>
          </cell>
          <cell r="B16934" t="str">
            <v>Bosch Akku Staubsauger GDE 18 V-26</v>
          </cell>
          <cell r="C16934">
            <v>0</v>
          </cell>
          <cell r="D16934">
            <v>93.581999999999994</v>
          </cell>
          <cell r="E16934">
            <v>93.581999999999994</v>
          </cell>
        </row>
        <row r="16935">
          <cell r="A16935" t="str">
            <v>888006102</v>
          </cell>
          <cell r="B16935" t="str">
            <v>Bosch Ladegerät GAL 18 V-80</v>
          </cell>
          <cell r="C16935">
            <v>0</v>
          </cell>
          <cell r="D16935">
            <v>54.77428571428571</v>
          </cell>
          <cell r="E16935">
            <v>54.77428571428571</v>
          </cell>
        </row>
        <row r="16936">
          <cell r="A16936" t="str">
            <v>888006103</v>
          </cell>
          <cell r="B16936" t="str">
            <v>Bosch Akku Handkreissäge GKS 18V-68 GC</v>
          </cell>
          <cell r="C16936">
            <v>0</v>
          </cell>
          <cell r="D16936">
            <v>287.83999999999997</v>
          </cell>
          <cell r="E16936">
            <v>287.83999999999997</v>
          </cell>
        </row>
        <row r="16937">
          <cell r="A16937" t="str">
            <v>888006104</v>
          </cell>
          <cell r="B16937" t="str">
            <v>Bosch Akku Winkelschleifer GWS18v-15</v>
          </cell>
          <cell r="C16937">
            <v>0</v>
          </cell>
          <cell r="D16937">
            <v>256</v>
          </cell>
          <cell r="E16937">
            <v>256</v>
          </cell>
        </row>
        <row r="16938">
          <cell r="A16938" t="str">
            <v>888006105</v>
          </cell>
          <cell r="B16938" t="str">
            <v>Bosch Akku Drehschlagschrauber GDS18v-1000</v>
          </cell>
          <cell r="C16938"/>
          <cell r="D16938"/>
          <cell r="E16938"/>
        </row>
        <row r="16939">
          <cell r="A16939" t="str">
            <v>888006106</v>
          </cell>
          <cell r="B16939" t="str">
            <v>Bosch Rotationslaser GRL 300 HVG</v>
          </cell>
          <cell r="C16939">
            <v>0</v>
          </cell>
          <cell r="D16939">
            <v>559.29999999999995</v>
          </cell>
          <cell r="E16939">
            <v>559.29999999999995</v>
          </cell>
        </row>
        <row r="16940">
          <cell r="A16940" t="str">
            <v>888006107</v>
          </cell>
          <cell r="B16940" t="str">
            <v>Bosch Akku Kapp-Gehrungssäge GCM18V-305 GDC</v>
          </cell>
          <cell r="C16940">
            <v>0</v>
          </cell>
          <cell r="D16940">
            <v>774.03</v>
          </cell>
          <cell r="E16940">
            <v>774.03</v>
          </cell>
        </row>
        <row r="16941">
          <cell r="A16941" t="str">
            <v>888006108</v>
          </cell>
          <cell r="B16941" t="str">
            <v>Bosch Akku Schlagbohrschrauber GSB18V-110 C</v>
          </cell>
          <cell r="C16941">
            <v>0</v>
          </cell>
          <cell r="D16941">
            <v>157.97</v>
          </cell>
          <cell r="E16941">
            <v>157.97</v>
          </cell>
        </row>
        <row r="16942">
          <cell r="A16942" t="str">
            <v>888006109</v>
          </cell>
          <cell r="B16942" t="str">
            <v>Bosch Laser-Entfernungsmesser GLM 50-25 G</v>
          </cell>
          <cell r="C16942">
            <v>0</v>
          </cell>
          <cell r="D16942">
            <v>131.578</v>
          </cell>
          <cell r="E16942">
            <v>131.578</v>
          </cell>
        </row>
        <row r="16943">
          <cell r="A16943" t="str">
            <v>888006110</v>
          </cell>
          <cell r="B16943" t="str">
            <v>Bosch Akku Säbelsäge GSA 18V-28</v>
          </cell>
          <cell r="C16943">
            <v>0</v>
          </cell>
          <cell r="D16943">
            <v>244.32</v>
          </cell>
          <cell r="E16943">
            <v>244.32</v>
          </cell>
        </row>
        <row r="16944">
          <cell r="A16944" t="str">
            <v>888006111</v>
          </cell>
          <cell r="B16944" t="str">
            <v>Bosch Akku Bohrhammer GBH18V-28CF</v>
          </cell>
          <cell r="C16944">
            <v>0</v>
          </cell>
          <cell r="D16944">
            <v>261.69799999999998</v>
          </cell>
          <cell r="E16944">
            <v>261.69799999999998</v>
          </cell>
        </row>
        <row r="16945">
          <cell r="A16945" t="str">
            <v>888006112</v>
          </cell>
          <cell r="B16945" t="str">
            <v>Bosch Industriestaubsauger GAS 18-10L</v>
          </cell>
          <cell r="C16945">
            <v>0</v>
          </cell>
          <cell r="D16945">
            <v>88.23</v>
          </cell>
          <cell r="E16945">
            <v>88.23</v>
          </cell>
        </row>
        <row r="16946">
          <cell r="A16946" t="str">
            <v>888006113</v>
          </cell>
          <cell r="B16946" t="str">
            <v>Bosch Akku Winkelbohrmaschine GWB 12-10</v>
          </cell>
          <cell r="C16946">
            <v>0</v>
          </cell>
          <cell r="D16946">
            <v>173.42</v>
          </cell>
          <cell r="E16946">
            <v>173.42</v>
          </cell>
        </row>
        <row r="16947">
          <cell r="A16947" t="str">
            <v>888006114</v>
          </cell>
          <cell r="B16947" t="str">
            <v>Bosch Drehschlagschrauber GDX 18V-200</v>
          </cell>
          <cell r="C16947">
            <v>0</v>
          </cell>
          <cell r="D16947">
            <v>117.86</v>
          </cell>
          <cell r="E16947">
            <v>117.86</v>
          </cell>
        </row>
        <row r="16948">
          <cell r="A16948" t="str">
            <v>888006115</v>
          </cell>
          <cell r="B16948" t="str">
            <v>Bosch Akku Schlagbohrschrauber GSB 18V-55</v>
          </cell>
          <cell r="C16948">
            <v>0</v>
          </cell>
          <cell r="D16948">
            <v>158.38555555555556</v>
          </cell>
          <cell r="E16948">
            <v>158.38555555555556</v>
          </cell>
        </row>
        <row r="16949">
          <cell r="A16949" t="str">
            <v>888006116</v>
          </cell>
          <cell r="B16949" t="str">
            <v>Bosch Akku ProCore 18V 8,0Ah</v>
          </cell>
          <cell r="C16949">
            <v>0</v>
          </cell>
          <cell r="D16949">
            <v>106.42</v>
          </cell>
          <cell r="E16949">
            <v>106.42</v>
          </cell>
        </row>
        <row r="16950">
          <cell r="A16950" t="str">
            <v>888006117</v>
          </cell>
          <cell r="B16950" t="str">
            <v>Bosch Akku ProCore 18V 4,0Ah</v>
          </cell>
          <cell r="C16950">
            <v>0</v>
          </cell>
          <cell r="D16950">
            <v>59.061818181818182</v>
          </cell>
          <cell r="E16950">
            <v>59.061818181818182</v>
          </cell>
        </row>
        <row r="16951">
          <cell r="A16951" t="str">
            <v>888006118</v>
          </cell>
          <cell r="B16951" t="str">
            <v>Bosch Werkzeugpaket Fahrzeugausstattung</v>
          </cell>
          <cell r="C16951">
            <v>0</v>
          </cell>
          <cell r="D16951">
            <v>4037.75</v>
          </cell>
          <cell r="E16951">
            <v>4037.75</v>
          </cell>
        </row>
        <row r="16952">
          <cell r="A16952" t="str">
            <v>899500001</v>
          </cell>
          <cell r="B16952" t="str">
            <v>ERSATZTEILPAKET SPINNEREI FA</v>
          </cell>
          <cell r="C16952">
            <v>36.75</v>
          </cell>
          <cell r="D16952">
            <v>2215.16</v>
          </cell>
          <cell r="E16952">
            <v>2261.91</v>
          </cell>
        </row>
        <row r="16953">
          <cell r="A16953" t="str">
            <v>899500002</v>
          </cell>
          <cell r="B16953" t="str">
            <v>ERSATZTEILPAKET SPINNEREI FM</v>
          </cell>
          <cell r="C16953"/>
          <cell r="D16953"/>
          <cell r="E16953"/>
        </row>
        <row r="16954">
          <cell r="A16954" t="str">
            <v>899500003</v>
          </cell>
          <cell r="B16954" t="str">
            <v>MONTAGEMATERIAL SPINNEREI</v>
          </cell>
          <cell r="C16954">
            <v>0</v>
          </cell>
          <cell r="D16954">
            <v>183.45501829763916</v>
          </cell>
          <cell r="E16954">
            <v>183.45501829763916</v>
          </cell>
        </row>
        <row r="16955">
          <cell r="A16955" t="str">
            <v>911011001</v>
          </cell>
          <cell r="B16955" t="str">
            <v>Sechskantschraube DIN 933 - M5 x 10 - 8.8</v>
          </cell>
          <cell r="C16955">
            <v>0</v>
          </cell>
          <cell r="D16955">
            <v>1.06E-2</v>
          </cell>
          <cell r="E16955">
            <v>1.06E-2</v>
          </cell>
        </row>
        <row r="16956">
          <cell r="A16956" t="str">
            <v>911011003</v>
          </cell>
          <cell r="B16956" t="str">
            <v>SCHRAUBE M5X35 6KT DIN 933 DIN EN 24017 VZ</v>
          </cell>
          <cell r="C16956">
            <v>0</v>
          </cell>
          <cell r="D16956">
            <v>1.7000000000000001E-2</v>
          </cell>
          <cell r="E16956">
            <v>1.7000000000000001E-2</v>
          </cell>
        </row>
        <row r="16957">
          <cell r="A16957" t="str">
            <v>911011004</v>
          </cell>
          <cell r="B16957" t="str">
            <v>Sechskantschraube DIN 933 - M6 x 12 - 8.8</v>
          </cell>
          <cell r="C16957">
            <v>0</v>
          </cell>
          <cell r="D16957">
            <v>1.24E-2</v>
          </cell>
          <cell r="E16957">
            <v>1.24E-2</v>
          </cell>
        </row>
        <row r="16958">
          <cell r="A16958" t="str">
            <v>911011005</v>
          </cell>
          <cell r="B16958" t="str">
            <v>Sechskantschraube DIN 933 - M6 x 20 - 8.8</v>
          </cell>
          <cell r="C16958">
            <v>0</v>
          </cell>
          <cell r="D16958">
            <v>1.35E-2</v>
          </cell>
          <cell r="E16958">
            <v>1.35E-2</v>
          </cell>
        </row>
        <row r="16959">
          <cell r="A16959" t="str">
            <v>911011006</v>
          </cell>
          <cell r="B16959" t="str">
            <v>SCHRAUBE M6X35 6KT DIN 933 DIN EN 24017 VZ</v>
          </cell>
          <cell r="C16959">
            <v>0</v>
          </cell>
          <cell r="D16959">
            <v>1.8800000000000001E-2</v>
          </cell>
          <cell r="E16959">
            <v>1.8800000000000001E-2</v>
          </cell>
        </row>
        <row r="16960">
          <cell r="A16960" t="str">
            <v>911011007</v>
          </cell>
          <cell r="B16960" t="str">
            <v>Sechskantschraube DIN 933 - M8 x 16 - 8.8</v>
          </cell>
          <cell r="C16960">
            <v>0</v>
          </cell>
          <cell r="D16960">
            <v>2.1299999999999999E-2</v>
          </cell>
          <cell r="E16960">
            <v>2.1299999999999999E-2</v>
          </cell>
        </row>
        <row r="16961">
          <cell r="A16961" t="str">
            <v>911011008</v>
          </cell>
          <cell r="B16961" t="str">
            <v>Sechskantschraube DIN 933 - M10 x 30 - 8.8</v>
          </cell>
          <cell r="C16961">
            <v>0</v>
          </cell>
          <cell r="D16961">
            <v>9.8235240139640065E-2</v>
          </cell>
          <cell r="E16961">
            <v>9.8235240139640065E-2</v>
          </cell>
        </row>
        <row r="16962">
          <cell r="A16962" t="str">
            <v>911011009</v>
          </cell>
          <cell r="B16962" t="str">
            <v>Sechskantschraube DIN 933 - M8 x 25 - 8.8</v>
          </cell>
          <cell r="C16962">
            <v>0</v>
          </cell>
          <cell r="D16962">
            <v>4.3955960195524849E-2</v>
          </cell>
          <cell r="E16962">
            <v>4.3955960195524849E-2</v>
          </cell>
        </row>
        <row r="16963">
          <cell r="A16963" t="str">
            <v>911011010</v>
          </cell>
          <cell r="B16963" t="str">
            <v>Sechskantschraube DIN 933 - M8 x 30 - 8.8</v>
          </cell>
          <cell r="C16963">
            <v>0</v>
          </cell>
          <cell r="D16963">
            <v>7.2700000000000001E-2</v>
          </cell>
          <cell r="E16963">
            <v>7.2700000000000001E-2</v>
          </cell>
        </row>
        <row r="16964">
          <cell r="A16964" t="str">
            <v>911011011</v>
          </cell>
          <cell r="B16964" t="str">
            <v>Sechskantschraube DIN 933 - M8 x 35 - 8.8</v>
          </cell>
          <cell r="C16964">
            <v>0</v>
          </cell>
          <cell r="D16964">
            <v>4.1099999999999998E-2</v>
          </cell>
          <cell r="E16964">
            <v>4.1099999999999998E-2</v>
          </cell>
        </row>
        <row r="16965">
          <cell r="A16965" t="str">
            <v>911011012</v>
          </cell>
          <cell r="B16965" t="str">
            <v>Sechskantschraube DIN 933 - M10 x 35 - 8.8</v>
          </cell>
          <cell r="C16965">
            <v>0</v>
          </cell>
          <cell r="D16965">
            <v>0.10352696239056997</v>
          </cell>
          <cell r="E16965">
            <v>0.10352696239056997</v>
          </cell>
        </row>
        <row r="16966">
          <cell r="A16966" t="str">
            <v>911011013</v>
          </cell>
          <cell r="B16966" t="str">
            <v>Sechskantschraube DIN 933 - M10 x 20 - 8.8</v>
          </cell>
          <cell r="C16966">
            <v>0</v>
          </cell>
          <cell r="D16966">
            <v>3.7400000000000003E-2</v>
          </cell>
          <cell r="E16966">
            <v>3.7400000000000003E-2</v>
          </cell>
        </row>
        <row r="16967">
          <cell r="A16967" t="str">
            <v>911011014</v>
          </cell>
          <cell r="B16967" t="str">
            <v>Sechskantschraube DIN 933 - M8 x 20 - 8.8</v>
          </cell>
          <cell r="C16967">
            <v>0</v>
          </cell>
          <cell r="D16967">
            <v>0.13398194810161695</v>
          </cell>
          <cell r="E16967">
            <v>0.13398194810161695</v>
          </cell>
        </row>
        <row r="16968">
          <cell r="A16968" t="str">
            <v>911011021</v>
          </cell>
          <cell r="B16968" t="str">
            <v>SCHRAUBE M6X25 6KT DIN 933 DIN EN 24017 VZ</v>
          </cell>
          <cell r="C16968">
            <v>0</v>
          </cell>
          <cell r="D16968">
            <v>5.8299999999999998E-2</v>
          </cell>
          <cell r="E16968">
            <v>5.8299999999999998E-2</v>
          </cell>
        </row>
        <row r="16969">
          <cell r="A16969" t="str">
            <v>911011025</v>
          </cell>
          <cell r="B16969" t="str">
            <v>SCHRAUBE M6X10 6KT DIN 931 DIN EN 24014 VZ</v>
          </cell>
          <cell r="C16969"/>
          <cell r="D16969">
            <v>8.1600000000000006E-2</v>
          </cell>
          <cell r="E16969">
            <v>8.1600000000000006E-2</v>
          </cell>
        </row>
        <row r="16970">
          <cell r="A16970" t="str">
            <v>911011026</v>
          </cell>
          <cell r="B16970" t="str">
            <v>SCHRAUBE M10X40 6KT DIN 931 DIN EN 24014 VZ</v>
          </cell>
          <cell r="C16970">
            <v>0</v>
          </cell>
          <cell r="D16970">
            <v>3.8100000000000002E-2</v>
          </cell>
          <cell r="E16970">
            <v>3.8100000000000002E-2</v>
          </cell>
        </row>
        <row r="16971">
          <cell r="A16971" t="str">
            <v>911011027</v>
          </cell>
          <cell r="B16971" t="str">
            <v>SCHRAUBE  M6X40 6KT DIN 931 DIN EN 24014 VZ</v>
          </cell>
          <cell r="C16971">
            <v>0</v>
          </cell>
          <cell r="D16971">
            <v>0.10100000000000001</v>
          </cell>
          <cell r="E16971">
            <v>0.10100000000000001</v>
          </cell>
        </row>
        <row r="16972">
          <cell r="A16972" t="str">
            <v>911011028</v>
          </cell>
          <cell r="B16972" t="str">
            <v>Sechskantschraube DIN 931 - M6 x 50 - 8.8</v>
          </cell>
          <cell r="C16972">
            <v>0</v>
          </cell>
          <cell r="D16972">
            <v>2.6700000000000002E-2</v>
          </cell>
          <cell r="E16972">
            <v>2.6700000000000002E-2</v>
          </cell>
        </row>
        <row r="16973">
          <cell r="A16973" t="str">
            <v>911011038</v>
          </cell>
          <cell r="B16973" t="str">
            <v>Sechskantschraube DIN 931 - M10 x 50 - 8.8</v>
          </cell>
          <cell r="C16973">
            <v>0</v>
          </cell>
          <cell r="D16973">
            <v>6.8900000000000003E-2</v>
          </cell>
          <cell r="E16973">
            <v>6.8900000000000003E-2</v>
          </cell>
        </row>
        <row r="16974">
          <cell r="A16974" t="str">
            <v>911011042</v>
          </cell>
          <cell r="B16974" t="str">
            <v>SCHRAUBE M4X10 6KT DIN 933 DIN EN 24017 VZ</v>
          </cell>
          <cell r="C16974">
            <v>0</v>
          </cell>
          <cell r="D16974">
            <v>1.9599999999999999E-2</v>
          </cell>
          <cell r="E16974">
            <v>1.9599999999999999E-2</v>
          </cell>
        </row>
        <row r="16975">
          <cell r="A16975" t="str">
            <v>911011045</v>
          </cell>
          <cell r="B16975" t="str">
            <v>SCHRAUBE M5X12 6KT DIN 933 DIN EN 24017 VZ</v>
          </cell>
          <cell r="C16975">
            <v>0</v>
          </cell>
          <cell r="D16975">
            <v>1.09E-2</v>
          </cell>
          <cell r="E16975">
            <v>1.09E-2</v>
          </cell>
        </row>
        <row r="16976">
          <cell r="A16976" t="str">
            <v>911011053</v>
          </cell>
          <cell r="B16976" t="str">
            <v>Sechskantschraube DIN 933 - M6 x 60 - 8.8</v>
          </cell>
          <cell r="C16976">
            <v>0</v>
          </cell>
          <cell r="D16976">
            <v>2.7900000000000001E-2</v>
          </cell>
          <cell r="E16976">
            <v>2.7900000000000001E-2</v>
          </cell>
        </row>
        <row r="16977">
          <cell r="A16977" t="str">
            <v>911011054</v>
          </cell>
          <cell r="B16977" t="str">
            <v>Sechskantschraube DIN 933 - M8 x 90 - 8.8</v>
          </cell>
          <cell r="C16977">
            <v>0</v>
          </cell>
          <cell r="D16977">
            <v>6.5699999999999995E-2</v>
          </cell>
          <cell r="E16977">
            <v>6.5699999999999995E-2</v>
          </cell>
        </row>
        <row r="16978">
          <cell r="A16978" t="str">
            <v>911011055</v>
          </cell>
          <cell r="B16978" t="str">
            <v>Sechskantschraube DIN 933 - M4 x 25 - 8.8</v>
          </cell>
          <cell r="C16978">
            <v>0</v>
          </cell>
          <cell r="D16978">
            <v>7.4999999999999997E-2</v>
          </cell>
          <cell r="E16978">
            <v>7.4999999999999997E-2</v>
          </cell>
        </row>
        <row r="16979">
          <cell r="A16979" t="str">
            <v>911011057</v>
          </cell>
          <cell r="B16979" t="str">
            <v>Sechskantschraube DIN 933 - M8 x 12 - 8.8</v>
          </cell>
          <cell r="C16979">
            <v>0</v>
          </cell>
          <cell r="D16979">
            <v>4.190842452505994E-2</v>
          </cell>
          <cell r="E16979">
            <v>4.190842452505994E-2</v>
          </cell>
        </row>
        <row r="16980">
          <cell r="A16980" t="str">
            <v>911011059</v>
          </cell>
          <cell r="B16980" t="str">
            <v>SCHRAUBE M5X20 6KT DIN 933 DIN EN 24017 VZ</v>
          </cell>
          <cell r="C16980">
            <v>0</v>
          </cell>
          <cell r="D16980">
            <v>1.21E-2</v>
          </cell>
          <cell r="E16980">
            <v>1.21E-2</v>
          </cell>
        </row>
        <row r="16981">
          <cell r="A16981" t="str">
            <v>911011062</v>
          </cell>
          <cell r="B16981" t="str">
            <v>Sechskantschraube DIN 933 - M7 x 18 - 8.8</v>
          </cell>
          <cell r="C16981">
            <v>0</v>
          </cell>
          <cell r="D16981">
            <v>2.3E-2</v>
          </cell>
          <cell r="E16981">
            <v>2.3E-2</v>
          </cell>
        </row>
        <row r="16982">
          <cell r="A16982" t="str">
            <v>911011063</v>
          </cell>
          <cell r="B16982" t="str">
            <v>SCHRAUBE M7X25 6KT DIN 933 DIN EN 24017 (F.LAMAG)</v>
          </cell>
          <cell r="C16982">
            <v>0</v>
          </cell>
          <cell r="D16982">
            <v>5.3600000000000002E-2</v>
          </cell>
          <cell r="E16982">
            <v>5.3600000000000002E-2</v>
          </cell>
        </row>
        <row r="16983">
          <cell r="A16983" t="str">
            <v>911011066</v>
          </cell>
          <cell r="B16983" t="str">
            <v>Sechskantschraube DIN 933 - M6 x 55 - 8.8</v>
          </cell>
          <cell r="C16983">
            <v>0</v>
          </cell>
          <cell r="D16983">
            <v>8.1818181818181818E-2</v>
          </cell>
          <cell r="E16983">
            <v>8.1818181818181818E-2</v>
          </cell>
        </row>
        <row r="16984">
          <cell r="A16984" t="str">
            <v>911011069</v>
          </cell>
          <cell r="B16984" t="str">
            <v>Sechskantschraube DIN 933 - M5 x 40 - 8.8</v>
          </cell>
          <cell r="C16984">
            <v>0</v>
          </cell>
          <cell r="D16984">
            <v>1.9E-2</v>
          </cell>
          <cell r="E16984">
            <v>1.9E-2</v>
          </cell>
        </row>
        <row r="16985">
          <cell r="A16985" t="str">
            <v>911011070</v>
          </cell>
          <cell r="B16985" t="str">
            <v>Sechskantschraube DIN 933 - M8 x 50 - 8.8</v>
          </cell>
          <cell r="C16985">
            <v>0</v>
          </cell>
          <cell r="D16985">
            <v>4.9500000000000002E-2</v>
          </cell>
          <cell r="E16985">
            <v>4.9500000000000002E-2</v>
          </cell>
        </row>
        <row r="16986">
          <cell r="A16986" t="str">
            <v>911011071</v>
          </cell>
          <cell r="B16986" t="str">
            <v>Sechskantschraube DIN 933 - M4 x 16 - 8.8</v>
          </cell>
          <cell r="C16986">
            <v>0</v>
          </cell>
          <cell r="D16986">
            <v>2.384E-2</v>
          </cell>
          <cell r="E16986">
            <v>2.384E-2</v>
          </cell>
        </row>
        <row r="16987">
          <cell r="A16987" t="str">
            <v>911011072</v>
          </cell>
          <cell r="B16987" t="str">
            <v>Sechskantschraube DIN 933 - M10 x 100 - 8.8</v>
          </cell>
          <cell r="C16987">
            <v>0</v>
          </cell>
          <cell r="D16987">
            <v>0.1167</v>
          </cell>
          <cell r="E16987">
            <v>0.1167</v>
          </cell>
        </row>
        <row r="16988">
          <cell r="A16988" t="str">
            <v>911011073</v>
          </cell>
          <cell r="B16988" t="str">
            <v>SCHRAUBE M6X30 6KT DIN 933 DIN EN 24017 VZ</v>
          </cell>
          <cell r="C16988">
            <v>0</v>
          </cell>
          <cell r="D16988">
            <v>5.2999999999999999E-2</v>
          </cell>
          <cell r="E16988">
            <v>5.2999999999999999E-2</v>
          </cell>
        </row>
        <row r="16989">
          <cell r="A16989" t="str">
            <v>911011075</v>
          </cell>
          <cell r="B16989" t="str">
            <v>Sechskantschraube DIN 933 - M8 x 70 - 8.8</v>
          </cell>
          <cell r="C16989">
            <v>0</v>
          </cell>
          <cell r="D16989">
            <v>7.4249999999999997E-2</v>
          </cell>
          <cell r="E16989">
            <v>7.4249999999999997E-2</v>
          </cell>
        </row>
        <row r="16990">
          <cell r="A16990" t="str">
            <v>911011078</v>
          </cell>
          <cell r="B16990" t="str">
            <v>Sechskantschraube DIN 933 - M6 x 40 - 8.8</v>
          </cell>
          <cell r="C16990">
            <v>0</v>
          </cell>
          <cell r="D16990">
            <v>2.01E-2</v>
          </cell>
          <cell r="E16990">
            <v>2.01E-2</v>
          </cell>
        </row>
        <row r="16991">
          <cell r="A16991" t="str">
            <v>911011082</v>
          </cell>
          <cell r="B16991" t="str">
            <v>Sechskantschraube DIN 933 - M8 x 55 - 8.8</v>
          </cell>
          <cell r="C16991">
            <v>0</v>
          </cell>
          <cell r="D16991">
            <v>6.0499999999999998E-2</v>
          </cell>
          <cell r="E16991">
            <v>6.0499999999999998E-2</v>
          </cell>
        </row>
        <row r="16992">
          <cell r="A16992" t="str">
            <v>911011083</v>
          </cell>
          <cell r="B16992" t="str">
            <v>SCHRAUBE M6X10 6KT DIN 933 DIN EN 24017 VZ</v>
          </cell>
          <cell r="C16992">
            <v>0</v>
          </cell>
          <cell r="D16992">
            <v>0.01</v>
          </cell>
          <cell r="E16992">
            <v>0.01</v>
          </cell>
        </row>
        <row r="16993">
          <cell r="A16993" t="str">
            <v>911011084</v>
          </cell>
          <cell r="B16993" t="str">
            <v>Sechskantschraube DIN 933 - M10 x 25 - 8.8</v>
          </cell>
          <cell r="C16993">
            <v>0</v>
          </cell>
          <cell r="D16993">
            <v>0.12062569495342268</v>
          </cell>
          <cell r="E16993">
            <v>0.12062569495342268</v>
          </cell>
        </row>
        <row r="16994">
          <cell r="A16994" t="str">
            <v>911011085</v>
          </cell>
          <cell r="B16994" t="str">
            <v>Sechskantschraube DIN 933 - M6 x 16 - 8.8</v>
          </cell>
          <cell r="C16994">
            <v>0</v>
          </cell>
          <cell r="D16994">
            <v>2.1700000000000001E-2</v>
          </cell>
          <cell r="E16994">
            <v>2.1700000000000001E-2</v>
          </cell>
        </row>
        <row r="16995">
          <cell r="A16995" t="str">
            <v>911011089</v>
          </cell>
          <cell r="B16995" t="str">
            <v>SCHRAUBE M5X60 6KT DIN 933 DIN EN 24017 VZ</v>
          </cell>
          <cell r="C16995">
            <v>0</v>
          </cell>
          <cell r="D16995">
            <v>5.6399999999999999E-2</v>
          </cell>
          <cell r="E16995">
            <v>5.6399999999999999E-2</v>
          </cell>
        </row>
        <row r="16996">
          <cell r="A16996" t="str">
            <v>911011090</v>
          </cell>
          <cell r="B16996" t="str">
            <v>SCHRAUBE M5X50 6KT DIN 933 DIN EN 24017 VZ</v>
          </cell>
          <cell r="C16996">
            <v>0</v>
          </cell>
          <cell r="D16996">
            <v>4.9399999999999999E-2</v>
          </cell>
          <cell r="E16996">
            <v>4.9399999999999999E-2</v>
          </cell>
        </row>
        <row r="16997">
          <cell r="A16997" t="str">
            <v>911011093</v>
          </cell>
          <cell r="B16997" t="str">
            <v>SCHRAUBE M6X65 6KT DIN 933 DIN EN 24017 VZ</v>
          </cell>
          <cell r="C16997">
            <v>0</v>
          </cell>
          <cell r="D16997">
            <v>8.5300000000000001E-2</v>
          </cell>
          <cell r="E16997">
            <v>8.5300000000000001E-2</v>
          </cell>
        </row>
        <row r="16998">
          <cell r="A16998" t="str">
            <v>911011094</v>
          </cell>
          <cell r="B16998" t="str">
            <v>SCHRAUBE M6X45 6KT DIN 933 DIN EN 24017 VZ</v>
          </cell>
          <cell r="C16998">
            <v>0</v>
          </cell>
          <cell r="D16998">
            <v>1.8599999999999998E-2</v>
          </cell>
          <cell r="E16998">
            <v>1.8599999999999998E-2</v>
          </cell>
        </row>
        <row r="16999">
          <cell r="A16999" t="str">
            <v>911011095</v>
          </cell>
          <cell r="B16999" t="str">
            <v>Sechskantschraube DIN 933 - M6 x 70 - 8.8</v>
          </cell>
          <cell r="C16999">
            <v>0</v>
          </cell>
          <cell r="D16999">
            <v>8.7099999999999997E-2</v>
          </cell>
          <cell r="E16999">
            <v>8.7099999999999997E-2</v>
          </cell>
        </row>
        <row r="17000">
          <cell r="A17000" t="str">
            <v>911011098</v>
          </cell>
          <cell r="B17000" t="str">
            <v>SCHRAUBE M12X20 6KT DIN 933 DIN EN 24017 VZ</v>
          </cell>
          <cell r="C17000">
            <v>0</v>
          </cell>
          <cell r="D17000">
            <v>7.46E-2</v>
          </cell>
          <cell r="E17000">
            <v>7.46E-2</v>
          </cell>
        </row>
        <row r="17001">
          <cell r="A17001" t="str">
            <v>911011103</v>
          </cell>
          <cell r="B17001" t="str">
            <v>Sechskantschraube DIN 933 - M8 x 40 - 8.8</v>
          </cell>
          <cell r="C17001">
            <v>0</v>
          </cell>
          <cell r="D17001">
            <v>2.6206896551724139E-2</v>
          </cell>
          <cell r="E17001">
            <v>2.6206896551724139E-2</v>
          </cell>
        </row>
        <row r="17002">
          <cell r="A17002" t="str">
            <v>911011104</v>
          </cell>
          <cell r="B17002" t="str">
            <v>Sechskantschraube DIN 933 - M10 x 60 - 8.8</v>
          </cell>
          <cell r="C17002">
            <v>0</v>
          </cell>
          <cell r="D17002">
            <v>7.7299999999999994E-2</v>
          </cell>
          <cell r="E17002">
            <v>7.7299999999999994E-2</v>
          </cell>
        </row>
        <row r="17003">
          <cell r="A17003" t="str">
            <v>911011107</v>
          </cell>
          <cell r="B17003" t="str">
            <v>Sechskantschraube DIN 933 - M12 x 30 - 8.8</v>
          </cell>
          <cell r="C17003">
            <v>0</v>
          </cell>
          <cell r="D17003">
            <v>0.17855604173678896</v>
          </cell>
          <cell r="E17003">
            <v>0.17855604173678896</v>
          </cell>
        </row>
        <row r="17004">
          <cell r="A17004" t="str">
            <v>911011108</v>
          </cell>
          <cell r="B17004" t="str">
            <v>SCHRAUBE M16X130 6KT DIN 931 DIN EN 24014 VZ</v>
          </cell>
          <cell r="C17004">
            <v>0</v>
          </cell>
          <cell r="D17004">
            <v>0.73629999999999995</v>
          </cell>
          <cell r="E17004">
            <v>0.73629999999999995</v>
          </cell>
        </row>
        <row r="17005">
          <cell r="A17005" t="str">
            <v>911011115</v>
          </cell>
          <cell r="B17005" t="str">
            <v>Sechskantschraube DIN 933 - M4 x 40 - 8.8</v>
          </cell>
          <cell r="C17005">
            <v>0</v>
          </cell>
          <cell r="D17005">
            <v>3.4500000000000003E-2</v>
          </cell>
          <cell r="E17005">
            <v>3.4500000000000003E-2</v>
          </cell>
        </row>
        <row r="17006">
          <cell r="A17006" t="str">
            <v>911011116</v>
          </cell>
          <cell r="B17006" t="str">
            <v>Sechskantschraube DIN 933 - M10 x 50 - 8.8</v>
          </cell>
          <cell r="C17006">
            <v>0</v>
          </cell>
          <cell r="D17006">
            <v>7.9299999999999995E-2</v>
          </cell>
          <cell r="E17006">
            <v>7.9299999999999995E-2</v>
          </cell>
        </row>
        <row r="17007">
          <cell r="A17007" t="str">
            <v>911011117</v>
          </cell>
          <cell r="B17007" t="str">
            <v>Sechskantschraube DIN 933 - M8 x 100 - 8.8</v>
          </cell>
          <cell r="C17007">
            <v>0</v>
          </cell>
          <cell r="D17007">
            <v>0.25019999999999998</v>
          </cell>
          <cell r="E17007">
            <v>0.25019999999999998</v>
          </cell>
        </row>
        <row r="17008">
          <cell r="A17008" t="str">
            <v>911011118</v>
          </cell>
          <cell r="B17008" t="str">
            <v>Sechskantschraube DIN 933 - M8 x 45 - 8.8</v>
          </cell>
          <cell r="C17008">
            <v>0</v>
          </cell>
          <cell r="D17008">
            <v>7.2164824574658989E-2</v>
          </cell>
          <cell r="E17008">
            <v>7.2164824574658989E-2</v>
          </cell>
        </row>
        <row r="17009">
          <cell r="A17009" t="str">
            <v>911011119</v>
          </cell>
          <cell r="B17009" t="str">
            <v>Sechskantschraube DIN 933 - M8 x 120 - 8.8</v>
          </cell>
          <cell r="C17009">
            <v>0</v>
          </cell>
          <cell r="D17009">
            <v>0.23883265225567829</v>
          </cell>
          <cell r="E17009">
            <v>0.23883265225567829</v>
          </cell>
        </row>
        <row r="17010">
          <cell r="A17010" t="str">
            <v>911011121</v>
          </cell>
          <cell r="B17010" t="str">
            <v>Sechskantschraube DIN 933 - M10 x 40 - 8.8</v>
          </cell>
          <cell r="C17010">
            <v>0</v>
          </cell>
          <cell r="D17010">
            <v>6.1096469104665825E-2</v>
          </cell>
          <cell r="E17010">
            <v>6.1096469104665825E-2</v>
          </cell>
        </row>
        <row r="17011">
          <cell r="A17011" t="str">
            <v>911011122</v>
          </cell>
          <cell r="B17011" t="str">
            <v>Sechskantschraube DIN 933 - M10 x 70 - 8.8</v>
          </cell>
          <cell r="C17011">
            <v>0</v>
          </cell>
          <cell r="D17011">
            <v>0.18890000000000001</v>
          </cell>
          <cell r="E17011">
            <v>0.18890000000000001</v>
          </cell>
        </row>
        <row r="17012">
          <cell r="A17012" t="str">
            <v>911011123</v>
          </cell>
          <cell r="B17012" t="str">
            <v>Sechskantschraube DIN 933 - M10 x 80 - 8.8</v>
          </cell>
          <cell r="C17012">
            <v>0</v>
          </cell>
          <cell r="D17012">
            <v>0.11533898305084747</v>
          </cell>
          <cell r="E17012">
            <v>0.11533898305084747</v>
          </cell>
        </row>
        <row r="17013">
          <cell r="A17013" t="str">
            <v>911011128</v>
          </cell>
          <cell r="B17013" t="str">
            <v>Sechskantschraube DIN 933 - M12 x 70 - 8.8</v>
          </cell>
          <cell r="C17013">
            <v>0</v>
          </cell>
          <cell r="D17013">
            <v>0.16850000000000001</v>
          </cell>
          <cell r="E17013">
            <v>0.16850000000000001</v>
          </cell>
        </row>
        <row r="17014">
          <cell r="A17014" t="str">
            <v>911011129</v>
          </cell>
          <cell r="B17014" t="str">
            <v>Sechskantschraube DIN 933 - M10 x 90 - 8.8</v>
          </cell>
          <cell r="C17014">
            <v>0</v>
          </cell>
          <cell r="D17014">
            <v>9.8100000000000007E-2</v>
          </cell>
          <cell r="E17014">
            <v>9.8100000000000007E-2</v>
          </cell>
        </row>
        <row r="17015">
          <cell r="A17015" t="str">
            <v>911011130</v>
          </cell>
          <cell r="B17015" t="str">
            <v>SCHRAUBE M12X90 6KT DIN 933 DIN EN 24017 VZ</v>
          </cell>
          <cell r="C17015">
            <v>0</v>
          </cell>
          <cell r="D17015">
            <v>0.36635000000000001</v>
          </cell>
          <cell r="E17015">
            <v>0.36635000000000001</v>
          </cell>
        </row>
        <row r="17016">
          <cell r="A17016" t="str">
            <v>911011132</v>
          </cell>
          <cell r="B17016" t="str">
            <v>SCHRAUBE M20X50 6KT DIN 933 DIN EN 24017 VZ</v>
          </cell>
          <cell r="C17016">
            <v>0</v>
          </cell>
          <cell r="D17016">
            <v>0.37890000000000001</v>
          </cell>
          <cell r="E17016">
            <v>0.37890000000000001</v>
          </cell>
        </row>
        <row r="17017">
          <cell r="A17017" t="str">
            <v>911011133</v>
          </cell>
          <cell r="B17017" t="str">
            <v>Sechskantschraube DIN 933 - M10 x 150 - 8.8</v>
          </cell>
          <cell r="C17017">
            <v>0</v>
          </cell>
          <cell r="D17017">
            <v>0.12770000000000001</v>
          </cell>
          <cell r="E17017">
            <v>0.12770000000000001</v>
          </cell>
        </row>
        <row r="17018">
          <cell r="A17018" t="str">
            <v>911011134</v>
          </cell>
          <cell r="B17018" t="str">
            <v>Sechskantschraube DIN 933 - M3 x 30 - 8.8</v>
          </cell>
          <cell r="C17018">
            <v>0</v>
          </cell>
          <cell r="D17018">
            <v>3.44E-2</v>
          </cell>
          <cell r="E17018">
            <v>3.44E-2</v>
          </cell>
        </row>
        <row r="17019">
          <cell r="A17019" t="str">
            <v>911011135</v>
          </cell>
          <cell r="B17019" t="str">
            <v>Sechskantschraube DIN 933 - M10 x 55 - 8.8</v>
          </cell>
          <cell r="C17019">
            <v>0</v>
          </cell>
          <cell r="D17019">
            <v>8.0299999999999996E-2</v>
          </cell>
          <cell r="E17019">
            <v>8.0299999999999996E-2</v>
          </cell>
        </row>
        <row r="17020">
          <cell r="A17020" t="str">
            <v>911011136</v>
          </cell>
          <cell r="B17020" t="str">
            <v>SCHRAUBE M20X70 6KT DIN 933 DIN EN 24017 VZ</v>
          </cell>
          <cell r="C17020">
            <v>0</v>
          </cell>
          <cell r="D17020">
            <v>0.44140000000000001</v>
          </cell>
          <cell r="E17020">
            <v>0.44140000000000001</v>
          </cell>
        </row>
        <row r="17021">
          <cell r="A17021" t="str">
            <v>911011138</v>
          </cell>
          <cell r="B17021" t="str">
            <v>Sechskantschraube DIN 933 - M12 x 110 - 8.8</v>
          </cell>
          <cell r="C17021">
            <v>0</v>
          </cell>
          <cell r="D17021">
            <v>0.64959999999999996</v>
          </cell>
          <cell r="E17021">
            <v>0.64959999999999996</v>
          </cell>
        </row>
        <row r="17022">
          <cell r="A17022" t="str">
            <v>911011139</v>
          </cell>
          <cell r="B17022" t="str">
            <v>Sechskantschraube DIN 933 - M12 x 35 - 8.8</v>
          </cell>
          <cell r="C17022">
            <v>0</v>
          </cell>
          <cell r="D17022">
            <v>0.16470000000000001</v>
          </cell>
          <cell r="E17022">
            <v>0.16470000000000001</v>
          </cell>
        </row>
        <row r="17023">
          <cell r="A17023" t="str">
            <v>911011140</v>
          </cell>
          <cell r="B17023" t="str">
            <v>Sechskantschraube DIN 933 - M12 x 25 - 8.8</v>
          </cell>
          <cell r="C17023">
            <v>0</v>
          </cell>
          <cell r="D17023">
            <v>0.08</v>
          </cell>
          <cell r="E17023">
            <v>0.08</v>
          </cell>
        </row>
        <row r="17024">
          <cell r="A17024" t="str">
            <v>911011141</v>
          </cell>
          <cell r="B17024" t="str">
            <v>SCHRAUBE M12X120 6KT DIN 933 DIN EN 24017 VZ</v>
          </cell>
          <cell r="C17024">
            <v>0</v>
          </cell>
          <cell r="D17024">
            <v>0.33179999999999998</v>
          </cell>
          <cell r="E17024">
            <v>0.33179999999999998</v>
          </cell>
        </row>
        <row r="17025">
          <cell r="A17025" t="str">
            <v>911011142</v>
          </cell>
          <cell r="B17025" t="str">
            <v>Sechskantschraube DIN 933 - M12 x 55 - 8.8</v>
          </cell>
          <cell r="C17025">
            <v>0</v>
          </cell>
          <cell r="D17025">
            <v>0.1152</v>
          </cell>
          <cell r="E17025">
            <v>0.1152</v>
          </cell>
        </row>
        <row r="17026">
          <cell r="A17026" t="str">
            <v>911011143</v>
          </cell>
          <cell r="B17026" t="str">
            <v>SCHRAUBE M10X220 6KT DIN 931 DIN EN 24014 VZ</v>
          </cell>
          <cell r="C17026">
            <v>0</v>
          </cell>
          <cell r="D17026">
            <v>0.74870000000000003</v>
          </cell>
          <cell r="E17026">
            <v>0.74870000000000003</v>
          </cell>
        </row>
        <row r="17027">
          <cell r="A17027" t="str">
            <v>911011144</v>
          </cell>
          <cell r="B17027" t="str">
            <v>SCHRAUBE M12X150 6KT DIN 933 DIN EN 24017 VZ</v>
          </cell>
          <cell r="C17027">
            <v>0</v>
          </cell>
          <cell r="D17027">
            <v>0.66339999999999999</v>
          </cell>
          <cell r="E17027">
            <v>0.66339999999999999</v>
          </cell>
        </row>
        <row r="17028">
          <cell r="A17028" t="str">
            <v>911011145</v>
          </cell>
          <cell r="B17028" t="str">
            <v>Sechskantschraube DIN 933 - M10 x 130 - 8.8</v>
          </cell>
          <cell r="C17028">
            <v>0</v>
          </cell>
          <cell r="D17028">
            <v>0.21659999999999999</v>
          </cell>
          <cell r="E17028">
            <v>0.21659999999999999</v>
          </cell>
        </row>
        <row r="17029">
          <cell r="A17029" t="str">
            <v>911011146</v>
          </cell>
          <cell r="B17029" t="str">
            <v>Sechskantschraube DIN 933 - M16 x 80 - 8.8</v>
          </cell>
          <cell r="C17029">
            <v>0</v>
          </cell>
          <cell r="D17029">
            <v>0.42</v>
          </cell>
          <cell r="E17029">
            <v>0.42</v>
          </cell>
        </row>
        <row r="17030">
          <cell r="A17030" t="str">
            <v>911011147</v>
          </cell>
          <cell r="B17030" t="str">
            <v>SCHRAUBE M12X40 6KT DIN 933 DIN EN 24017 VZ</v>
          </cell>
          <cell r="C17030">
            <v>0</v>
          </cell>
          <cell r="D17030">
            <v>0.12</v>
          </cell>
          <cell r="E17030">
            <v>0.12</v>
          </cell>
        </row>
        <row r="17031">
          <cell r="A17031" t="str">
            <v>911011148</v>
          </cell>
          <cell r="B17031" t="str">
            <v>SCHRAUBE M16X25 6KT DIN 933 DIN EN 24017 VZ</v>
          </cell>
          <cell r="C17031">
            <v>0</v>
          </cell>
          <cell r="D17031">
            <v>0.95609999999999995</v>
          </cell>
          <cell r="E17031">
            <v>0.95609999999999995</v>
          </cell>
        </row>
        <row r="17032">
          <cell r="A17032" t="str">
            <v>911011150</v>
          </cell>
          <cell r="B17032" t="str">
            <v>SCHRAUBE M14X35 6KT DIN 933 DIN EN 24017 VZ</v>
          </cell>
          <cell r="C17032">
            <v>0</v>
          </cell>
          <cell r="D17032">
            <v>0.84870000000000001</v>
          </cell>
          <cell r="E17032">
            <v>0.84870000000000001</v>
          </cell>
        </row>
        <row r="17033">
          <cell r="A17033" t="str">
            <v>911011151</v>
          </cell>
          <cell r="B17033" t="str">
            <v>SCHRAUBE M10X150 6KT DIN 931 DIN EN 24014 VZ</v>
          </cell>
          <cell r="C17033">
            <v>0</v>
          </cell>
          <cell r="D17033">
            <v>1.677</v>
          </cell>
          <cell r="E17033">
            <v>1.677</v>
          </cell>
        </row>
        <row r="17034">
          <cell r="A17034" t="str">
            <v>911011152</v>
          </cell>
          <cell r="B17034" t="str">
            <v>SCHRAUBE M16X50 6KT DIN 933 DIN EN 24017 VZ</v>
          </cell>
          <cell r="C17034">
            <v>0</v>
          </cell>
          <cell r="D17034">
            <v>0.26429999999999998</v>
          </cell>
          <cell r="E17034">
            <v>0.26429999999999998</v>
          </cell>
        </row>
        <row r="17035">
          <cell r="A17035" t="str">
            <v>911011154</v>
          </cell>
          <cell r="B17035" t="str">
            <v>Sechskantschraube DIN 933 - M14 x 50 - 8.8</v>
          </cell>
          <cell r="C17035">
            <v>0</v>
          </cell>
          <cell r="D17035">
            <v>0.98170000000000002</v>
          </cell>
          <cell r="E17035">
            <v>0.98170000000000002</v>
          </cell>
        </row>
        <row r="17036">
          <cell r="A17036" t="str">
            <v>911011155</v>
          </cell>
          <cell r="B17036" t="str">
            <v>Sechskantschraube DIN 933 - M8 x 22 - 8.8</v>
          </cell>
          <cell r="C17036">
            <v>0</v>
          </cell>
          <cell r="D17036">
            <v>1.9199999999999998E-2</v>
          </cell>
          <cell r="E17036">
            <v>1.9199999999999998E-2</v>
          </cell>
        </row>
        <row r="17037">
          <cell r="A17037" t="str">
            <v>911011156</v>
          </cell>
          <cell r="B17037" t="str">
            <v>SCHRAUBE M16X45 6KT DIN 933 DIN EN 24017 VZ</v>
          </cell>
          <cell r="C17037">
            <v>0</v>
          </cell>
          <cell r="D17037">
            <v>0.47849999999999998</v>
          </cell>
          <cell r="E17037">
            <v>0.47849999999999998</v>
          </cell>
        </row>
        <row r="17038">
          <cell r="A17038" t="str">
            <v>911011157</v>
          </cell>
          <cell r="B17038" t="str">
            <v>SCHRAUBE M12X140 6KT DIN 931 DIN EN 24014 VZ</v>
          </cell>
          <cell r="C17038"/>
          <cell r="D17038"/>
          <cell r="E17038"/>
        </row>
        <row r="17039">
          <cell r="A17039" t="str">
            <v>911011159</v>
          </cell>
          <cell r="B17039" t="str">
            <v>SCHRAUBE M10X30 6KT DIN 931 DIN EN 24014 VZ</v>
          </cell>
          <cell r="C17039"/>
          <cell r="D17039"/>
          <cell r="E17039"/>
        </row>
        <row r="17040">
          <cell r="A17040" t="str">
            <v>911011160</v>
          </cell>
          <cell r="B17040" t="str">
            <v>SCHRAUBE M12X45 6KT DIN 933 DIN EN 24017 VZ</v>
          </cell>
          <cell r="C17040">
            <v>0</v>
          </cell>
          <cell r="D17040">
            <v>0.01</v>
          </cell>
          <cell r="E17040">
            <v>0.01</v>
          </cell>
        </row>
        <row r="17041">
          <cell r="A17041" t="str">
            <v>911011161</v>
          </cell>
          <cell r="B17041" t="str">
            <v>Sechskantschraube DIN 933 - M14 x 100 - 8.8</v>
          </cell>
          <cell r="C17041">
            <v>0</v>
          </cell>
          <cell r="D17041">
            <v>0.56069999999999998</v>
          </cell>
          <cell r="E17041">
            <v>0.56069999999999998</v>
          </cell>
        </row>
        <row r="17042">
          <cell r="A17042" t="str">
            <v>911011162</v>
          </cell>
          <cell r="B17042" t="str">
            <v>Sechskantschraube DIN 933 - M8 x 65 - 8.8</v>
          </cell>
          <cell r="C17042">
            <v>0</v>
          </cell>
          <cell r="D17042">
            <v>9.8500000000000004E-2</v>
          </cell>
          <cell r="E17042">
            <v>9.8500000000000004E-2</v>
          </cell>
        </row>
        <row r="17043">
          <cell r="A17043" t="str">
            <v>911011163</v>
          </cell>
          <cell r="B17043" t="str">
            <v>Sechskantschraube DIN 933 - M8 x 140 - 8.8</v>
          </cell>
          <cell r="C17043">
            <v>0</v>
          </cell>
          <cell r="D17043">
            <v>0.3836</v>
          </cell>
          <cell r="E17043">
            <v>0.3836</v>
          </cell>
        </row>
        <row r="17044">
          <cell r="A17044" t="str">
            <v>911012010</v>
          </cell>
          <cell r="B17044" t="str">
            <v>Sechskantschraube DIN 931 - M10 x 70 - 8.8</v>
          </cell>
          <cell r="C17044">
            <v>0</v>
          </cell>
          <cell r="D17044">
            <v>0.152</v>
          </cell>
          <cell r="E17044">
            <v>0.152</v>
          </cell>
        </row>
        <row r="17045">
          <cell r="A17045" t="str">
            <v>911012011</v>
          </cell>
          <cell r="B17045" t="str">
            <v>Sechskantschraube DIN 931 - M8 x 150 - 8.8</v>
          </cell>
          <cell r="C17045">
            <v>0</v>
          </cell>
          <cell r="D17045">
            <v>0.1467</v>
          </cell>
          <cell r="E17045">
            <v>0.1467</v>
          </cell>
        </row>
        <row r="17046">
          <cell r="A17046" t="str">
            <v>911012017</v>
          </cell>
          <cell r="B17046" t="str">
            <v>Sechskantschraube DIN 931 - M8 x 60 - 8.8</v>
          </cell>
          <cell r="C17046">
            <v>0</v>
          </cell>
          <cell r="D17046">
            <v>5.7700000000000001E-2</v>
          </cell>
          <cell r="E17046">
            <v>5.7700000000000001E-2</v>
          </cell>
        </row>
        <row r="17047">
          <cell r="A17047" t="str">
            <v>911012018</v>
          </cell>
          <cell r="B17047" t="str">
            <v>SCHRAUBE M8X100 6KT DIN 931 DIN EN 24014 VZ</v>
          </cell>
          <cell r="C17047">
            <v>0</v>
          </cell>
          <cell r="D17047">
            <v>0.25855</v>
          </cell>
          <cell r="E17047">
            <v>0.25855</v>
          </cell>
        </row>
        <row r="17048">
          <cell r="A17048" t="str">
            <v>911012020</v>
          </cell>
          <cell r="B17048" t="str">
            <v>Sechskantschraube DIN 931 - M8 x 130 - 8.8</v>
          </cell>
          <cell r="C17048">
            <v>0</v>
          </cell>
          <cell r="D17048">
            <v>0.49</v>
          </cell>
          <cell r="E17048">
            <v>0.49</v>
          </cell>
        </row>
        <row r="17049">
          <cell r="A17049" t="str">
            <v>911012026</v>
          </cell>
          <cell r="B17049" t="str">
            <v>SCHRAUBE M8X110 6KT DIN 931 DIN EN 24014 VZ</v>
          </cell>
          <cell r="C17049">
            <v>0</v>
          </cell>
          <cell r="D17049">
            <v>7.8600000000000003E-2</v>
          </cell>
          <cell r="E17049">
            <v>7.8600000000000003E-2</v>
          </cell>
        </row>
        <row r="17050">
          <cell r="A17050" t="str">
            <v>911012027</v>
          </cell>
          <cell r="B17050" t="str">
            <v>SCHRAUBE M8X170 6KT DIN 931 DIN EN 24014 VZ</v>
          </cell>
          <cell r="C17050">
            <v>0</v>
          </cell>
          <cell r="D17050">
            <v>0.64639999999999997</v>
          </cell>
          <cell r="E17050">
            <v>0.64639999999999997</v>
          </cell>
        </row>
        <row r="17051">
          <cell r="A17051" t="str">
            <v>911012028</v>
          </cell>
          <cell r="B17051" t="str">
            <v>Sechskantschraube DIN 931 - M8 x 80 - 8.8</v>
          </cell>
          <cell r="C17051">
            <v>0</v>
          </cell>
          <cell r="D17051">
            <v>0.12920000000000001</v>
          </cell>
          <cell r="E17051">
            <v>0.12920000000000001</v>
          </cell>
        </row>
        <row r="17052">
          <cell r="A17052" t="str">
            <v>911012029</v>
          </cell>
          <cell r="B17052" t="str">
            <v>SCHRAUBE M10X85 6KT DIN 931 DIN EN 24014 VZ</v>
          </cell>
          <cell r="C17052">
            <v>0</v>
          </cell>
          <cell r="D17052">
            <v>0.14945</v>
          </cell>
          <cell r="E17052">
            <v>0.14945</v>
          </cell>
        </row>
        <row r="17053">
          <cell r="A17053" t="str">
            <v>911012030</v>
          </cell>
          <cell r="B17053" t="str">
            <v>Sechskantschraube DIN 931 - M8 x 45 - 8.8</v>
          </cell>
          <cell r="C17053">
            <v>0</v>
          </cell>
          <cell r="D17053">
            <v>6.1699999999999998E-2</v>
          </cell>
          <cell r="E17053">
            <v>6.1699999999999998E-2</v>
          </cell>
        </row>
        <row r="17054">
          <cell r="A17054" t="str">
            <v>911012032</v>
          </cell>
          <cell r="B17054" t="str">
            <v>Sechskantschraube DIN 931 - M12 x 65 - 8.8</v>
          </cell>
          <cell r="C17054">
            <v>0</v>
          </cell>
          <cell r="D17054">
            <v>0.18940000000000001</v>
          </cell>
          <cell r="E17054">
            <v>0.18940000000000001</v>
          </cell>
        </row>
        <row r="17055">
          <cell r="A17055" t="str">
            <v>911012035</v>
          </cell>
          <cell r="B17055" t="str">
            <v>SCHRAUBE M12X130 6KT DIN 931 DIN EN 24014 VZ</v>
          </cell>
          <cell r="C17055">
            <v>0</v>
          </cell>
          <cell r="D17055">
            <v>0.26700000000000002</v>
          </cell>
          <cell r="E17055">
            <v>0.26700000000000002</v>
          </cell>
        </row>
        <row r="17056">
          <cell r="A17056" t="str">
            <v>911012036</v>
          </cell>
          <cell r="B17056" t="str">
            <v>SCHRAUBE M6X70 6KT DIN 931 DIN EN 24014 VZ</v>
          </cell>
          <cell r="C17056">
            <v>0</v>
          </cell>
          <cell r="D17056">
            <v>3.9100000000000003E-2</v>
          </cell>
          <cell r="E17056">
            <v>3.9100000000000003E-2</v>
          </cell>
        </row>
        <row r="17057">
          <cell r="A17057" t="str">
            <v>911012037</v>
          </cell>
          <cell r="B17057" t="str">
            <v>SCHRAUBE M6X80 6KT DIN 931 DIN EN 24014 VZ</v>
          </cell>
          <cell r="C17057">
            <v>0</v>
          </cell>
          <cell r="D17057">
            <v>0.1226</v>
          </cell>
          <cell r="E17057">
            <v>0.1226</v>
          </cell>
        </row>
        <row r="17058">
          <cell r="A17058" t="str">
            <v>911012038</v>
          </cell>
          <cell r="B17058" t="str">
            <v>SCHRAUBE M6X120 6KT DIN 931 DIN EN 24014 VZ</v>
          </cell>
          <cell r="C17058">
            <v>0</v>
          </cell>
          <cell r="D17058">
            <v>0.24479999999999999</v>
          </cell>
          <cell r="E17058">
            <v>0.24479999999999999</v>
          </cell>
        </row>
        <row r="17059">
          <cell r="A17059" t="str">
            <v>911012039</v>
          </cell>
          <cell r="B17059" t="str">
            <v>SCHRAUBE M6X130 6KT DIN 931 DIN EN 24014 VZ</v>
          </cell>
          <cell r="C17059"/>
          <cell r="D17059">
            <v>0.91100000000000003</v>
          </cell>
          <cell r="E17059">
            <v>0.91100000000000003</v>
          </cell>
        </row>
        <row r="17060">
          <cell r="A17060" t="str">
            <v>911012040</v>
          </cell>
          <cell r="B17060" t="str">
            <v>SCHRAUBE M16X70 6KT DIN 931 DIN EN 24014 VZ</v>
          </cell>
          <cell r="C17060"/>
          <cell r="D17060">
            <v>0.88800000000000001</v>
          </cell>
          <cell r="E17060">
            <v>0.88800000000000001</v>
          </cell>
        </row>
        <row r="17061">
          <cell r="A17061" t="str">
            <v>911012041</v>
          </cell>
          <cell r="B17061" t="str">
            <v>SCHRAUBE M16X85 6KT DIN 931 DIN EN 24014 VZ</v>
          </cell>
          <cell r="C17061"/>
          <cell r="D17061">
            <v>1.1499999999999999</v>
          </cell>
          <cell r="E17061">
            <v>1.1499999999999999</v>
          </cell>
        </row>
        <row r="17062">
          <cell r="A17062" t="str">
            <v>911012042</v>
          </cell>
          <cell r="B17062" t="str">
            <v>SCHRAUBE M10X170 6KT DIN 931 DIN EN 24014 VZ</v>
          </cell>
          <cell r="C17062"/>
          <cell r="D17062">
            <v>2.13</v>
          </cell>
          <cell r="E17062">
            <v>2.13</v>
          </cell>
        </row>
        <row r="17063">
          <cell r="A17063" t="str">
            <v>911012043</v>
          </cell>
          <cell r="B17063" t="str">
            <v>SCHRAUBE M12X55 6KT DIN 931 DIN EN 24014 VZ</v>
          </cell>
          <cell r="C17063"/>
          <cell r="D17063"/>
          <cell r="E17063"/>
        </row>
        <row r="17064">
          <cell r="A17064" t="str">
            <v>911012044</v>
          </cell>
          <cell r="B17064" t="str">
            <v>SCHRAUBE M12X65 6KT DIN 931 DIN EN 24014 VZ</v>
          </cell>
          <cell r="C17064"/>
          <cell r="D17064"/>
          <cell r="E17064"/>
        </row>
        <row r="17065">
          <cell r="A17065" t="str">
            <v>911012045</v>
          </cell>
          <cell r="B17065" t="str">
            <v>SCHRAUBE M10X110 6KT DIN 931 DIN EN 24014 VZ</v>
          </cell>
          <cell r="C17065">
            <v>0</v>
          </cell>
          <cell r="D17065">
            <v>0.1726</v>
          </cell>
          <cell r="E17065">
            <v>0.1726</v>
          </cell>
        </row>
        <row r="17066">
          <cell r="A17066" t="str">
            <v>911013001</v>
          </cell>
          <cell r="B17066" t="str">
            <v>VERSCHLUSSSCHR. M8X65 6KT DIN 906 VZ</v>
          </cell>
          <cell r="C17066"/>
          <cell r="D17066"/>
          <cell r="E17066"/>
        </row>
        <row r="17067">
          <cell r="A17067" t="str">
            <v>911021001</v>
          </cell>
          <cell r="B17067" t="str">
            <v>Zylinderschraube DIN 912 - M6 x 30 - 8.8</v>
          </cell>
          <cell r="C17067">
            <v>0</v>
          </cell>
          <cell r="D17067">
            <v>3.3599999999999998E-2</v>
          </cell>
          <cell r="E17067">
            <v>3.3599999999999998E-2</v>
          </cell>
        </row>
        <row r="17068">
          <cell r="A17068" t="str">
            <v>911021003</v>
          </cell>
          <cell r="B17068" t="str">
            <v>Zylinderschraube DIN 912 - M6 x 20 - 8.8</v>
          </cell>
          <cell r="C17068">
            <v>0</v>
          </cell>
          <cell r="D17068">
            <v>2.1399999999999999E-2</v>
          </cell>
          <cell r="E17068">
            <v>2.1399999999999999E-2</v>
          </cell>
        </row>
        <row r="17069">
          <cell r="A17069" t="str">
            <v>911021004</v>
          </cell>
          <cell r="B17069" t="str">
            <v>Zylinderschraube DIN 912 - M6 x 25 - 8.8</v>
          </cell>
          <cell r="C17069">
            <v>0</v>
          </cell>
          <cell r="D17069">
            <v>2.9299077733860344E-2</v>
          </cell>
          <cell r="E17069">
            <v>2.9299077733860344E-2</v>
          </cell>
        </row>
        <row r="17070">
          <cell r="A17070" t="str">
            <v>911021005</v>
          </cell>
          <cell r="B17070" t="str">
            <v>Zylinderschraube DIN 912 - M8 x 20 - 8.8</v>
          </cell>
          <cell r="C17070">
            <v>0</v>
          </cell>
          <cell r="D17070">
            <v>5.3243021800951681E-2</v>
          </cell>
          <cell r="E17070">
            <v>5.3243021800951681E-2</v>
          </cell>
        </row>
        <row r="17071">
          <cell r="A17071" t="str">
            <v>911021009</v>
          </cell>
          <cell r="B17071" t="str">
            <v>Zylinderschraube DIN 912 - M5 x 25 - 8.8</v>
          </cell>
          <cell r="C17071">
            <v>0</v>
          </cell>
          <cell r="D17071">
            <v>1.8360000000000001E-2</v>
          </cell>
          <cell r="E17071">
            <v>1.8360000000000001E-2</v>
          </cell>
        </row>
        <row r="17072">
          <cell r="A17072" t="str">
            <v>911021010</v>
          </cell>
          <cell r="B17072" t="str">
            <v>Zylinderschraube DIN 912 - M5 x 40 - 8.8</v>
          </cell>
          <cell r="C17072">
            <v>0</v>
          </cell>
          <cell r="D17072">
            <v>2.8400000000000002E-2</v>
          </cell>
          <cell r="E17072">
            <v>2.8400000000000002E-2</v>
          </cell>
        </row>
        <row r="17073">
          <cell r="A17073" t="str">
            <v>911021012</v>
          </cell>
          <cell r="B17073" t="str">
            <v>Zylinderschraube DIN 912 - M6 x 16 - 8.8</v>
          </cell>
          <cell r="C17073">
            <v>0</v>
          </cell>
          <cell r="D17073">
            <v>3.9199999999999999E-2</v>
          </cell>
          <cell r="E17073">
            <v>3.9199999999999999E-2</v>
          </cell>
        </row>
        <row r="17074">
          <cell r="A17074" t="str">
            <v>911021013</v>
          </cell>
          <cell r="B17074" t="str">
            <v>Zylinderschraube DIN 912 - M5 x 35 - 8.8</v>
          </cell>
          <cell r="C17074">
            <v>0</v>
          </cell>
          <cell r="D17074">
            <v>1.9599999999999999E-2</v>
          </cell>
          <cell r="E17074">
            <v>1.9599999999999999E-2</v>
          </cell>
        </row>
        <row r="17075">
          <cell r="A17075" t="str">
            <v>911021014</v>
          </cell>
          <cell r="B17075" t="str">
            <v>Zylinderschraube DIN 912 - M4 x 16 - 8.8</v>
          </cell>
          <cell r="C17075">
            <v>0</v>
          </cell>
          <cell r="D17075">
            <v>1.8557954721209337E-2</v>
          </cell>
          <cell r="E17075">
            <v>1.8557954721209337E-2</v>
          </cell>
        </row>
        <row r="17076">
          <cell r="A17076" t="str">
            <v>911021016</v>
          </cell>
          <cell r="B17076" t="str">
            <v>Zylinderschraube DIN 912 - M5 x 10 - 8.8</v>
          </cell>
          <cell r="C17076">
            <v>0</v>
          </cell>
          <cell r="D17076">
            <v>2.7068210578045336E-2</v>
          </cell>
          <cell r="E17076">
            <v>2.7068210578045336E-2</v>
          </cell>
        </row>
        <row r="17077">
          <cell r="A17077" t="str">
            <v>911021017</v>
          </cell>
          <cell r="B17077" t="str">
            <v>Zylinderschraube DIN 912 - M6 x 10 - 8.8</v>
          </cell>
          <cell r="C17077">
            <v>0</v>
          </cell>
          <cell r="D17077">
            <v>1.8700000000000001E-2</v>
          </cell>
          <cell r="E17077">
            <v>1.8700000000000001E-2</v>
          </cell>
        </row>
        <row r="17078">
          <cell r="A17078" t="str">
            <v>911021019</v>
          </cell>
          <cell r="B17078" t="str">
            <v>Zylinderschraube DIN 912 - M8 x 40 - 8.8</v>
          </cell>
          <cell r="C17078">
            <v>0</v>
          </cell>
          <cell r="D17078">
            <v>4.3900000000000002E-2</v>
          </cell>
          <cell r="E17078">
            <v>4.3900000000000002E-2</v>
          </cell>
        </row>
        <row r="17079">
          <cell r="A17079" t="str">
            <v>911021020</v>
          </cell>
          <cell r="B17079" t="str">
            <v>Zylinderschraube DIN 6912 - M6 x 16 - 08.8</v>
          </cell>
          <cell r="C17079">
            <v>0</v>
          </cell>
          <cell r="D17079">
            <v>4.5999999999999999E-2</v>
          </cell>
          <cell r="E17079">
            <v>4.5999999999999999E-2</v>
          </cell>
        </row>
        <row r="17080">
          <cell r="A17080" t="str">
            <v>911021025</v>
          </cell>
          <cell r="B17080" t="str">
            <v>Zylinderschraube DIN 6912 - M8 x 16 - 08.8</v>
          </cell>
          <cell r="C17080">
            <v>0</v>
          </cell>
          <cell r="D17080">
            <v>2.9000000000000001E-2</v>
          </cell>
          <cell r="E17080">
            <v>2.9000000000000001E-2</v>
          </cell>
        </row>
        <row r="17081">
          <cell r="A17081" t="str">
            <v>911021028</v>
          </cell>
          <cell r="B17081" t="str">
            <v>Zylinderschraube DIN 912 - M8 x 60 - 8.8</v>
          </cell>
          <cell r="C17081">
            <v>0</v>
          </cell>
          <cell r="D17081">
            <v>6.3700000000000007E-2</v>
          </cell>
          <cell r="E17081">
            <v>6.3700000000000007E-2</v>
          </cell>
        </row>
        <row r="17082">
          <cell r="A17082" t="str">
            <v>911021030</v>
          </cell>
          <cell r="B17082" t="str">
            <v>Zylinderschraube DIN 912 - M6 x 45 - 8.8</v>
          </cell>
          <cell r="C17082">
            <v>0</v>
          </cell>
          <cell r="D17082">
            <v>2.8000000000000001E-2</v>
          </cell>
          <cell r="E17082">
            <v>2.8000000000000001E-2</v>
          </cell>
        </row>
        <row r="17083">
          <cell r="A17083" t="str">
            <v>911021031</v>
          </cell>
          <cell r="B17083" t="str">
            <v>Zylinderschraube DIN 912 - M6 x 80 - 8.8</v>
          </cell>
          <cell r="C17083">
            <v>0</v>
          </cell>
          <cell r="D17083">
            <v>0.14625744994660569</v>
          </cell>
          <cell r="E17083">
            <v>0.14625744994660569</v>
          </cell>
        </row>
        <row r="17084">
          <cell r="A17084" t="str">
            <v>911021032</v>
          </cell>
          <cell r="B17084" t="str">
            <v>Zylinderschraube DIN 912 - M6 x 90 - 8.8</v>
          </cell>
          <cell r="C17084">
            <v>0</v>
          </cell>
          <cell r="D17084">
            <v>0.1673</v>
          </cell>
          <cell r="E17084">
            <v>0.1673</v>
          </cell>
        </row>
        <row r="17085">
          <cell r="A17085" t="str">
            <v>911021033</v>
          </cell>
          <cell r="B17085" t="str">
            <v>Zylinderschraube DIN 912 - M5 x 14 - 8.8</v>
          </cell>
          <cell r="C17085">
            <v>0</v>
          </cell>
          <cell r="D17085">
            <v>1.66E-2</v>
          </cell>
          <cell r="E17085">
            <v>1.66E-2</v>
          </cell>
        </row>
        <row r="17086">
          <cell r="A17086" t="str">
            <v>911021034</v>
          </cell>
          <cell r="B17086" t="str">
            <v>Zylinderschraube DIN 912 - M8 x 70 - 8.8</v>
          </cell>
          <cell r="C17086">
            <v>0</v>
          </cell>
          <cell r="D17086">
            <v>0.1152</v>
          </cell>
          <cell r="E17086">
            <v>0.1152</v>
          </cell>
        </row>
        <row r="17087">
          <cell r="A17087" t="str">
            <v>911021035</v>
          </cell>
          <cell r="B17087" t="str">
            <v>Zylinderschraube DIN 912 - M10 x 20 - 8.8</v>
          </cell>
          <cell r="C17087">
            <v>0</v>
          </cell>
          <cell r="D17087">
            <v>0.10430334031800814</v>
          </cell>
          <cell r="E17087">
            <v>0.10430334031800814</v>
          </cell>
        </row>
        <row r="17088">
          <cell r="A17088" t="str">
            <v>911021037</v>
          </cell>
          <cell r="B17088" t="str">
            <v>Zylinderschraube DIN 912 - M5 x 16 - 8.8</v>
          </cell>
          <cell r="C17088">
            <v>0</v>
          </cell>
          <cell r="D17088">
            <v>2.4400000000000002E-2</v>
          </cell>
          <cell r="E17088">
            <v>2.4400000000000002E-2</v>
          </cell>
        </row>
        <row r="17089">
          <cell r="A17089" t="str">
            <v>911021038</v>
          </cell>
          <cell r="B17089" t="str">
            <v>Zylinderschraube DIN 912 - M8 x 80 - 8.8</v>
          </cell>
          <cell r="C17089">
            <v>0</v>
          </cell>
          <cell r="D17089">
            <v>0.106</v>
          </cell>
          <cell r="E17089">
            <v>0.106</v>
          </cell>
        </row>
        <row r="17090">
          <cell r="A17090" t="str">
            <v>911021039</v>
          </cell>
          <cell r="B17090" t="str">
            <v>Zylinderschraube DIN 912 - M8 x 90 - 8.8</v>
          </cell>
          <cell r="C17090">
            <v>0</v>
          </cell>
          <cell r="D17090">
            <v>0.11310000000000001</v>
          </cell>
          <cell r="E17090">
            <v>0.11310000000000001</v>
          </cell>
        </row>
        <row r="17091">
          <cell r="A17091" t="str">
            <v>911021040</v>
          </cell>
          <cell r="B17091" t="str">
            <v>Zylinderschraube DIN 912 - M4 x 20 - 8.8</v>
          </cell>
          <cell r="C17091">
            <v>0</v>
          </cell>
          <cell r="D17091">
            <v>1.9346791295336705E-2</v>
          </cell>
          <cell r="E17091">
            <v>1.9346791295336705E-2</v>
          </cell>
        </row>
        <row r="17092">
          <cell r="A17092" t="str">
            <v>911021041</v>
          </cell>
          <cell r="B17092" t="str">
            <v>Zylinderschraube DIN 912 - M4 x 25 - 8.8</v>
          </cell>
          <cell r="C17092">
            <v>0</v>
          </cell>
          <cell r="D17092">
            <v>1.72E-2</v>
          </cell>
          <cell r="E17092">
            <v>1.72E-2</v>
          </cell>
        </row>
        <row r="17093">
          <cell r="A17093" t="str">
            <v>911021042</v>
          </cell>
          <cell r="B17093" t="str">
            <v>Zylinderschraube DIN 912 - M4 x 30 - 8.8</v>
          </cell>
          <cell r="C17093">
            <v>0</v>
          </cell>
          <cell r="D17093">
            <v>3.5999999999999997E-2</v>
          </cell>
          <cell r="E17093">
            <v>3.5999999999999997E-2</v>
          </cell>
        </row>
        <row r="17094">
          <cell r="A17094" t="str">
            <v>911021043</v>
          </cell>
          <cell r="B17094" t="str">
            <v>Zylinderschraube DIN 912 - M4 x 40 - 8.8</v>
          </cell>
          <cell r="C17094">
            <v>0</v>
          </cell>
          <cell r="D17094">
            <v>4.6899999999999997E-2</v>
          </cell>
          <cell r="E17094">
            <v>4.6899999999999997E-2</v>
          </cell>
        </row>
        <row r="17095">
          <cell r="A17095" t="str">
            <v>911021044</v>
          </cell>
          <cell r="B17095" t="str">
            <v>Zylinderschraube DIN 912 - M4 x 45 - 8.8</v>
          </cell>
          <cell r="C17095">
            <v>0</v>
          </cell>
          <cell r="D17095">
            <v>4.7600000000000003E-2</v>
          </cell>
          <cell r="E17095">
            <v>4.7600000000000003E-2</v>
          </cell>
        </row>
        <row r="17096">
          <cell r="A17096" t="str">
            <v>911021045</v>
          </cell>
          <cell r="B17096" t="str">
            <v>ZYL.SCHR.INBUS M4X50 DIN 912 DIN EN ISO 4762 VZ</v>
          </cell>
          <cell r="C17096">
            <v>0</v>
          </cell>
          <cell r="D17096">
            <v>5.2499999999999998E-2</v>
          </cell>
          <cell r="E17096">
            <v>5.2499999999999998E-2</v>
          </cell>
        </row>
        <row r="17097">
          <cell r="A17097" t="str">
            <v>911021046</v>
          </cell>
          <cell r="B17097" t="str">
            <v>Zylinderschraube DIN 912 - M5 x 20 - 8.8</v>
          </cell>
          <cell r="C17097">
            <v>0</v>
          </cell>
          <cell r="D17097">
            <v>2.3403416557161633E-2</v>
          </cell>
          <cell r="E17097">
            <v>2.3403416557161633E-2</v>
          </cell>
        </row>
        <row r="17098">
          <cell r="A17098" t="str">
            <v>911021047</v>
          </cell>
          <cell r="B17098" t="str">
            <v>Zylinderschraube DIN 912 - M4 x 10 - 8.8</v>
          </cell>
          <cell r="C17098">
            <v>0</v>
          </cell>
          <cell r="D17098">
            <v>4.8500000000000001E-2</v>
          </cell>
          <cell r="E17098">
            <v>4.8500000000000001E-2</v>
          </cell>
        </row>
        <row r="17099">
          <cell r="A17099" t="str">
            <v>911021048</v>
          </cell>
          <cell r="B17099" t="str">
            <v>Zylinderschraube DIN 912 - M5 x 30 - 8.8</v>
          </cell>
          <cell r="C17099">
            <v>0</v>
          </cell>
          <cell r="D17099">
            <v>2.24E-2</v>
          </cell>
          <cell r="E17099">
            <v>2.24E-2</v>
          </cell>
        </row>
        <row r="17100">
          <cell r="A17100" t="str">
            <v>911021049</v>
          </cell>
          <cell r="B17100" t="str">
            <v>Zylinderschraube DIN 912 - M5 x 45 - 8.8</v>
          </cell>
          <cell r="C17100">
            <v>0</v>
          </cell>
          <cell r="D17100">
            <v>2.06E-2</v>
          </cell>
          <cell r="E17100">
            <v>2.06E-2</v>
          </cell>
        </row>
        <row r="17101">
          <cell r="A17101" t="str">
            <v>911021051</v>
          </cell>
          <cell r="B17101" t="str">
            <v>Zylinderschraube DIN 912 - M8 x 55 - 8.8</v>
          </cell>
          <cell r="C17101">
            <v>0</v>
          </cell>
          <cell r="D17101">
            <v>4.3999999999999997E-2</v>
          </cell>
          <cell r="E17101">
            <v>4.3999999999999997E-2</v>
          </cell>
        </row>
        <row r="17102">
          <cell r="A17102" t="str">
            <v>911021052</v>
          </cell>
          <cell r="B17102" t="str">
            <v>Zylinderschraube DIN 912 - M8 x 50 - 8.8</v>
          </cell>
          <cell r="C17102">
            <v>0</v>
          </cell>
          <cell r="D17102">
            <v>3.6999999999999998E-2</v>
          </cell>
          <cell r="E17102">
            <v>3.6999999999999998E-2</v>
          </cell>
        </row>
        <row r="17103">
          <cell r="A17103" t="str">
            <v>911021053</v>
          </cell>
          <cell r="B17103" t="str">
            <v>ZYL.SCHR.INBUS M8X100 DIN 912 DIN EN ISO 4762 VZ</v>
          </cell>
          <cell r="C17103">
            <v>0</v>
          </cell>
          <cell r="D17103">
            <v>0.1749</v>
          </cell>
          <cell r="E17103">
            <v>0.1749</v>
          </cell>
        </row>
        <row r="17104">
          <cell r="A17104" t="str">
            <v>911021054</v>
          </cell>
          <cell r="B17104" t="str">
            <v>Zylinderschraube DIN 912 - M8 x 25 - 8.8</v>
          </cell>
          <cell r="C17104">
            <v>0</v>
          </cell>
          <cell r="D17104">
            <v>3.1699999999999999E-2</v>
          </cell>
          <cell r="E17104">
            <v>3.1699999999999999E-2</v>
          </cell>
        </row>
        <row r="17105">
          <cell r="A17105" t="str">
            <v>911021055</v>
          </cell>
          <cell r="B17105" t="str">
            <v>Zylinderschraube DIN 912 - M8 x 16 - 8.8</v>
          </cell>
          <cell r="C17105">
            <v>0</v>
          </cell>
          <cell r="D17105">
            <v>6.0622235908723891E-2</v>
          </cell>
          <cell r="E17105">
            <v>6.0622235908723891E-2</v>
          </cell>
        </row>
        <row r="17106">
          <cell r="A17106" t="str">
            <v>911021057</v>
          </cell>
          <cell r="B17106" t="str">
            <v>Zylinderschraube DIN 912 - M4 x 35 - 8.8</v>
          </cell>
          <cell r="C17106">
            <v>0</v>
          </cell>
          <cell r="D17106">
            <v>1.9099999999999999E-2</v>
          </cell>
          <cell r="E17106">
            <v>1.9099999999999999E-2</v>
          </cell>
        </row>
        <row r="17107">
          <cell r="A17107" t="str">
            <v>911021060</v>
          </cell>
          <cell r="B17107" t="str">
            <v>Zylinderschraube DIN 912 - M10 x 70 - 8.8</v>
          </cell>
          <cell r="C17107">
            <v>0</v>
          </cell>
          <cell r="D17107">
            <v>0.1094</v>
          </cell>
          <cell r="E17107">
            <v>0.1094</v>
          </cell>
        </row>
        <row r="17108">
          <cell r="A17108" t="str">
            <v>911021063</v>
          </cell>
          <cell r="B17108" t="str">
            <v>Zylinderschraube DIN 912 - M10 x 30 - 8.8</v>
          </cell>
          <cell r="C17108">
            <v>0</v>
          </cell>
          <cell r="D17108">
            <v>5.6099999999999997E-2</v>
          </cell>
          <cell r="E17108">
            <v>5.6099999999999997E-2</v>
          </cell>
        </row>
        <row r="17109">
          <cell r="A17109" t="str">
            <v>911021065</v>
          </cell>
          <cell r="B17109" t="str">
            <v>Zylinderschraube DIN 912 - M10 x 40 - 8.8</v>
          </cell>
          <cell r="C17109">
            <v>0</v>
          </cell>
          <cell r="D17109">
            <v>0.12330102116323813</v>
          </cell>
          <cell r="E17109">
            <v>0.12330102116323813</v>
          </cell>
        </row>
        <row r="17110">
          <cell r="A17110" t="str">
            <v>911021067</v>
          </cell>
          <cell r="B17110" t="str">
            <v>Zylinderschraube DIN 912 - M10 x 50 - 8.8</v>
          </cell>
          <cell r="C17110">
            <v>0</v>
          </cell>
          <cell r="D17110">
            <v>0.18654999999999999</v>
          </cell>
          <cell r="E17110">
            <v>0.18654999999999999</v>
          </cell>
        </row>
        <row r="17111">
          <cell r="A17111" t="str">
            <v>911021068</v>
          </cell>
          <cell r="B17111" t="str">
            <v>Zylinderschraube DIN 912 - M10 x 60 - 8.8</v>
          </cell>
          <cell r="C17111">
            <v>0</v>
          </cell>
          <cell r="D17111">
            <v>9.8019999999999996E-2</v>
          </cell>
          <cell r="E17111">
            <v>9.8019999999999996E-2</v>
          </cell>
        </row>
        <row r="17112">
          <cell r="A17112" t="str">
            <v>911021069</v>
          </cell>
          <cell r="B17112" t="str">
            <v>Zylinderschraube DIN 912 - M10 x 80 - 8.8</v>
          </cell>
          <cell r="C17112">
            <v>0</v>
          </cell>
          <cell r="D17112">
            <v>0.1201</v>
          </cell>
          <cell r="E17112">
            <v>0.1201</v>
          </cell>
        </row>
        <row r="17113">
          <cell r="A17113" t="str">
            <v>911021072</v>
          </cell>
          <cell r="B17113" t="str">
            <v>Zylinderschraube DIN 912 - M10 x 100 - 8.8</v>
          </cell>
          <cell r="C17113">
            <v>0</v>
          </cell>
          <cell r="D17113">
            <v>0.16350000000000001</v>
          </cell>
          <cell r="E17113">
            <v>0.16350000000000001</v>
          </cell>
        </row>
        <row r="17114">
          <cell r="A17114" t="str">
            <v>911021074</v>
          </cell>
          <cell r="B17114" t="str">
            <v>Zylinderschraube DIN 912 - M5 x 12 - 8.8</v>
          </cell>
          <cell r="C17114">
            <v>0</v>
          </cell>
          <cell r="D17114">
            <v>2.06E-2</v>
          </cell>
          <cell r="E17114">
            <v>2.06E-2</v>
          </cell>
        </row>
        <row r="17115">
          <cell r="A17115" t="str">
            <v>911021075</v>
          </cell>
          <cell r="B17115" t="str">
            <v>Zylinderschraube DIN 912 - M5 x 60 - 8.8</v>
          </cell>
          <cell r="C17115">
            <v>0</v>
          </cell>
          <cell r="D17115">
            <v>7.7100000000000002E-2</v>
          </cell>
          <cell r="E17115">
            <v>7.7100000000000002E-2</v>
          </cell>
        </row>
        <row r="17116">
          <cell r="A17116" t="str">
            <v>911021077</v>
          </cell>
          <cell r="B17116" t="str">
            <v>Zylinderschraube DIN 912 - M6 x 12 - 8.8</v>
          </cell>
          <cell r="C17116">
            <v>0</v>
          </cell>
          <cell r="D17116">
            <v>2.6575958267930529E-2</v>
          </cell>
          <cell r="E17116">
            <v>2.6575958267930529E-2</v>
          </cell>
        </row>
        <row r="17117">
          <cell r="A17117" t="str">
            <v>911021079</v>
          </cell>
          <cell r="B17117" t="str">
            <v>Zylinderschraube DIN 912 - M6 x 40 - 8.8</v>
          </cell>
          <cell r="C17117">
            <v>0</v>
          </cell>
          <cell r="D17117">
            <v>4.5537000000000001E-2</v>
          </cell>
          <cell r="E17117">
            <v>4.5537000000000001E-2</v>
          </cell>
        </row>
        <row r="17118">
          <cell r="A17118" t="str">
            <v>911021080</v>
          </cell>
          <cell r="B17118" t="str">
            <v>Zylinderschraube DIN 912 - M6 x 50 - 8.8</v>
          </cell>
          <cell r="C17118">
            <v>0</v>
          </cell>
          <cell r="D17118">
            <v>2.5100000000000001E-2</v>
          </cell>
          <cell r="E17118">
            <v>2.5100000000000001E-2</v>
          </cell>
        </row>
        <row r="17119">
          <cell r="A17119" t="str">
            <v>911021081</v>
          </cell>
          <cell r="B17119" t="str">
            <v>Zylinderschraube DIN 912 - M4 x 55 - 8.8</v>
          </cell>
          <cell r="C17119">
            <v>0</v>
          </cell>
          <cell r="D17119">
            <v>5.9499999999999997E-2</v>
          </cell>
          <cell r="E17119">
            <v>5.9499999999999997E-2</v>
          </cell>
        </row>
        <row r="17120">
          <cell r="A17120" t="str">
            <v>911021082</v>
          </cell>
          <cell r="B17120" t="str">
            <v>Zylinderschraube DIN 912 - M6 x 60 - 8.8</v>
          </cell>
          <cell r="C17120">
            <v>0</v>
          </cell>
          <cell r="D17120">
            <v>3.5799999999999998E-2</v>
          </cell>
          <cell r="E17120">
            <v>3.5799999999999998E-2</v>
          </cell>
        </row>
        <row r="17121">
          <cell r="A17121" t="str">
            <v>911021084</v>
          </cell>
          <cell r="B17121" t="str">
            <v>Zylinderschraube DIN 912 - M8 x 65 - 8.8</v>
          </cell>
          <cell r="C17121">
            <v>0</v>
          </cell>
          <cell r="D17121">
            <v>0.127</v>
          </cell>
          <cell r="E17121">
            <v>0.127</v>
          </cell>
        </row>
        <row r="17122">
          <cell r="A17122" t="str">
            <v>911021089</v>
          </cell>
          <cell r="B17122" t="str">
            <v>Zylinderschraube DIN 6912 - M8 x 12 - 08.8</v>
          </cell>
          <cell r="C17122">
            <v>0</v>
          </cell>
          <cell r="D17122">
            <v>4.9599999999999998E-2</v>
          </cell>
          <cell r="E17122">
            <v>4.9599999999999998E-2</v>
          </cell>
        </row>
        <row r="17123">
          <cell r="A17123" t="str">
            <v>911021090</v>
          </cell>
          <cell r="B17123" t="str">
            <v>Zylinderschraube DIN 6912 - M8 x 20 - 08.8</v>
          </cell>
          <cell r="C17123">
            <v>0</v>
          </cell>
          <cell r="D17123">
            <v>9.4547399263178872E-2</v>
          </cell>
          <cell r="E17123">
            <v>9.4547399263178872E-2</v>
          </cell>
        </row>
        <row r="17124">
          <cell r="A17124" t="str">
            <v>911021097</v>
          </cell>
          <cell r="B17124" t="str">
            <v>Zylinderschraube DIN 6912 - M6 x 12 - 08.8</v>
          </cell>
          <cell r="C17124">
            <v>0</v>
          </cell>
          <cell r="D17124">
            <v>4.4699999999999997E-2</v>
          </cell>
          <cell r="E17124">
            <v>4.4699999999999997E-2</v>
          </cell>
        </row>
        <row r="17125">
          <cell r="A17125" t="str">
            <v>911021098</v>
          </cell>
          <cell r="B17125" t="str">
            <v>Zylinderschraube DIN 6912 - M8 x 40 - 08.8</v>
          </cell>
          <cell r="C17125">
            <v>0</v>
          </cell>
          <cell r="D17125">
            <v>0.13812520123616503</v>
          </cell>
          <cell r="E17125">
            <v>0.13812520123616503</v>
          </cell>
        </row>
        <row r="17126">
          <cell r="A17126" t="str">
            <v>911021100</v>
          </cell>
          <cell r="B17126" t="str">
            <v>Zylinderschraube DIN 6912 - M6 x 80 - 08.8</v>
          </cell>
          <cell r="C17126">
            <v>0</v>
          </cell>
          <cell r="D17126">
            <v>0.3342</v>
          </cell>
          <cell r="E17126">
            <v>0.3342</v>
          </cell>
        </row>
        <row r="17127">
          <cell r="A17127" t="str">
            <v>911021101</v>
          </cell>
          <cell r="B17127" t="str">
            <v>Zylinderschraube DIN 6912 - M8 x 70 - 08.8</v>
          </cell>
          <cell r="C17127">
            <v>0</v>
          </cell>
          <cell r="D17127">
            <v>0.1578</v>
          </cell>
          <cell r="E17127">
            <v>0.1578</v>
          </cell>
        </row>
        <row r="17128">
          <cell r="A17128" t="str">
            <v>911021102</v>
          </cell>
          <cell r="B17128" t="str">
            <v>SENKSCHR. M8X85 DIN 7991 M.INNENSKT. --&gt; 911021254</v>
          </cell>
          <cell r="C17128">
            <v>0</v>
          </cell>
          <cell r="D17128">
            <v>0.124</v>
          </cell>
          <cell r="E17128">
            <v>0.124</v>
          </cell>
        </row>
        <row r="17129">
          <cell r="A17129" t="str">
            <v>911021103</v>
          </cell>
          <cell r="B17129" t="str">
            <v>SENKSCH M6X45 EN ISO 10642 M. INNENSKT. (DIN</v>
          </cell>
          <cell r="C17129">
            <v>0</v>
          </cell>
          <cell r="D17129">
            <v>5.79E-2</v>
          </cell>
          <cell r="E17129">
            <v>5.79E-2</v>
          </cell>
        </row>
        <row r="17130">
          <cell r="A17130" t="str">
            <v>911021104</v>
          </cell>
          <cell r="B17130" t="str">
            <v>Senkschraube ISO 10642 - M6 x 40 - 08.8</v>
          </cell>
          <cell r="C17130">
            <v>0</v>
          </cell>
          <cell r="D17130">
            <v>2.7384615384615386E-2</v>
          </cell>
          <cell r="E17130">
            <v>2.7384615384615386E-2</v>
          </cell>
        </row>
        <row r="17131">
          <cell r="A17131" t="str">
            <v>911021105</v>
          </cell>
          <cell r="B17131" t="str">
            <v>Senkschraube ISO 10642 - M6 x 12 - 08.8</v>
          </cell>
          <cell r="C17131">
            <v>0</v>
          </cell>
          <cell r="D17131">
            <v>1.8599999999999998E-2</v>
          </cell>
          <cell r="E17131">
            <v>1.8599999999999998E-2</v>
          </cell>
        </row>
        <row r="17132">
          <cell r="A17132" t="str">
            <v>911021107</v>
          </cell>
          <cell r="B17132" t="str">
            <v>SENKSCHR. M10X30 DIN 7991  M. INNENSKT. VZ</v>
          </cell>
          <cell r="C17132">
            <v>0</v>
          </cell>
          <cell r="D17132">
            <v>0.10390000000000001</v>
          </cell>
          <cell r="E17132">
            <v>0.10390000000000001</v>
          </cell>
        </row>
        <row r="17133">
          <cell r="A17133" t="str">
            <v>911021109</v>
          </cell>
          <cell r="B17133" t="str">
            <v>Senkschraube ISO 10642 - M6 x 25 - 08.8</v>
          </cell>
          <cell r="C17133">
            <v>0</v>
          </cell>
          <cell r="D17133">
            <v>4.3417538822078279E-2</v>
          </cell>
          <cell r="E17133">
            <v>4.3417538822078279E-2</v>
          </cell>
        </row>
        <row r="17134">
          <cell r="A17134" t="str">
            <v>911021110</v>
          </cell>
          <cell r="B17134" t="str">
            <v>Senkschraube ISO 10642 - M6 x 35 - 08.8</v>
          </cell>
          <cell r="C17134">
            <v>0</v>
          </cell>
          <cell r="D17134">
            <v>3.8399999999999997E-2</v>
          </cell>
          <cell r="E17134">
            <v>3.8399999999999997E-2</v>
          </cell>
        </row>
        <row r="17135">
          <cell r="A17135" t="str">
            <v>911021111</v>
          </cell>
          <cell r="B17135" t="str">
            <v>SENKSCHR. M6X80 DIN 7991  M. INNENSKT. VZ</v>
          </cell>
          <cell r="C17135">
            <v>0</v>
          </cell>
          <cell r="D17135">
            <v>0.20960000000000001</v>
          </cell>
          <cell r="E17135">
            <v>0.20960000000000001</v>
          </cell>
        </row>
        <row r="17136">
          <cell r="A17136" t="str">
            <v>911021112</v>
          </cell>
          <cell r="B17136" t="str">
            <v>Senkschraube ISO 10642 - M8 x 20 - 08.8</v>
          </cell>
          <cell r="C17136">
            <v>0</v>
          </cell>
          <cell r="D17136">
            <v>7.2800000000000004E-2</v>
          </cell>
          <cell r="E17136">
            <v>7.2800000000000004E-2</v>
          </cell>
        </row>
        <row r="17137">
          <cell r="A17137" t="str">
            <v>911021113</v>
          </cell>
          <cell r="B17137" t="str">
            <v>Senkschraube ISO 10642 - M8 x 25 - 08.8</v>
          </cell>
          <cell r="C17137">
            <v>0</v>
          </cell>
          <cell r="D17137">
            <v>2.7199999999999998E-2</v>
          </cell>
          <cell r="E17137">
            <v>2.7199999999999998E-2</v>
          </cell>
        </row>
        <row r="17138">
          <cell r="A17138" t="str">
            <v>911021115</v>
          </cell>
          <cell r="B17138" t="str">
            <v>SENKSCHR. M5X30 DIN 7991  M. INNENSKT. VZ</v>
          </cell>
          <cell r="C17138">
            <v>0</v>
          </cell>
          <cell r="D17138">
            <v>7.1099999999999997E-2</v>
          </cell>
          <cell r="E17138">
            <v>7.1099999999999997E-2</v>
          </cell>
        </row>
        <row r="17139">
          <cell r="A17139" t="str">
            <v>911021116</v>
          </cell>
          <cell r="B17139" t="str">
            <v>Senkschraube ISO 10642 - M4 x 8 - 08.8</v>
          </cell>
          <cell r="C17139">
            <v>0</v>
          </cell>
          <cell r="D17139">
            <v>8.2600000000000007E-2</v>
          </cell>
          <cell r="E17139">
            <v>8.2600000000000007E-2</v>
          </cell>
        </row>
        <row r="17140">
          <cell r="A17140" t="str">
            <v>911021117</v>
          </cell>
          <cell r="B17140" t="str">
            <v>Senkschraube ISO 10642 - M8 x 12 - 08.8</v>
          </cell>
          <cell r="C17140">
            <v>0</v>
          </cell>
          <cell r="D17140">
            <v>6.3899999999999998E-2</v>
          </cell>
          <cell r="E17140">
            <v>6.3899999999999998E-2</v>
          </cell>
        </row>
        <row r="17141">
          <cell r="A17141" t="str">
            <v>911021118</v>
          </cell>
          <cell r="B17141" t="str">
            <v>Senkschraube ISO 10642 - M5 x 12 - 08.8</v>
          </cell>
          <cell r="C17141">
            <v>0</v>
          </cell>
          <cell r="D17141">
            <v>1.17E-2</v>
          </cell>
          <cell r="E17141">
            <v>1.17E-2</v>
          </cell>
        </row>
        <row r="17142">
          <cell r="A17142" t="str">
            <v>911021121</v>
          </cell>
          <cell r="B17142" t="str">
            <v>Senkschraube ISO 10642 - M4 x 20 - 08.8</v>
          </cell>
          <cell r="C17142">
            <v>0</v>
          </cell>
          <cell r="D17142">
            <v>4.9599999999999998E-2</v>
          </cell>
          <cell r="E17142">
            <v>4.9599999999999998E-2</v>
          </cell>
        </row>
        <row r="17143">
          <cell r="A17143" t="str">
            <v>911021122</v>
          </cell>
          <cell r="B17143" t="str">
            <v>Senkschraube ISO 10642 - M4 x 12 - 08.8</v>
          </cell>
          <cell r="C17143">
            <v>0</v>
          </cell>
          <cell r="D17143">
            <v>5.9740000000000001E-2</v>
          </cell>
          <cell r="E17143">
            <v>5.9740000000000001E-2</v>
          </cell>
        </row>
        <row r="17144">
          <cell r="A17144" t="str">
            <v>911021123</v>
          </cell>
          <cell r="B17144" t="str">
            <v>Senkschraube ISO 10642 - M6 x 16 - 08.8</v>
          </cell>
          <cell r="C17144">
            <v>0</v>
          </cell>
          <cell r="D17144">
            <v>1.5446168215716672E-2</v>
          </cell>
          <cell r="E17144">
            <v>1.5446168215716672E-2</v>
          </cell>
        </row>
        <row r="17145">
          <cell r="A17145" t="str">
            <v>911021130</v>
          </cell>
          <cell r="B17145" t="str">
            <v>Zylinderschraube DIN 912 - M4 x 18 - 8.8</v>
          </cell>
          <cell r="C17145">
            <v>0</v>
          </cell>
          <cell r="D17145">
            <v>2.1808977194499975E-2</v>
          </cell>
          <cell r="E17145">
            <v>2.1808977194499975E-2</v>
          </cell>
        </row>
        <row r="17146">
          <cell r="A17146" t="str">
            <v>911021132</v>
          </cell>
          <cell r="B17146" t="str">
            <v>Senkschraube ISO 10642 - M6 x 10 - 08.8</v>
          </cell>
          <cell r="C17146">
            <v>0</v>
          </cell>
          <cell r="D17146">
            <v>4.8000000000000001E-2</v>
          </cell>
          <cell r="E17146">
            <v>4.8000000000000001E-2</v>
          </cell>
        </row>
        <row r="17147">
          <cell r="A17147" t="str">
            <v>911021133</v>
          </cell>
          <cell r="B17147" t="str">
            <v>SENKSCHR. M5X50 DIN 7991 M. INNENSKT. VZ</v>
          </cell>
          <cell r="C17147">
            <v>0</v>
          </cell>
          <cell r="D17147">
            <v>1.9900000000000001E-2</v>
          </cell>
          <cell r="E17147">
            <v>1.9900000000000001E-2</v>
          </cell>
        </row>
        <row r="17148">
          <cell r="A17148" t="str">
            <v>911021134</v>
          </cell>
          <cell r="B17148" t="str">
            <v>INBUS-RIPP-SCHR. M8X12 W251 VZ</v>
          </cell>
          <cell r="C17148">
            <v>0</v>
          </cell>
          <cell r="D17148">
            <v>0.13289999999999999</v>
          </cell>
          <cell r="E17148">
            <v>0.13289999999999999</v>
          </cell>
        </row>
        <row r="17149">
          <cell r="A17149" t="str">
            <v>911021135</v>
          </cell>
          <cell r="B17149" t="str">
            <v>ZYL.SCHR. M5X55 DIN 912 M. INNENSKT. (ISO 4762) VZ</v>
          </cell>
          <cell r="C17149">
            <v>0</v>
          </cell>
          <cell r="D17149">
            <v>7.6499999999999999E-2</v>
          </cell>
          <cell r="E17149">
            <v>7.6499999999999999E-2</v>
          </cell>
        </row>
        <row r="17150">
          <cell r="A17150" t="str">
            <v>911021136</v>
          </cell>
          <cell r="B17150" t="str">
            <v>Zylinderschraube DIN 912 - M5 x 75 - 8.8</v>
          </cell>
          <cell r="C17150">
            <v>0</v>
          </cell>
          <cell r="D17150">
            <v>0.13935</v>
          </cell>
          <cell r="E17150">
            <v>0.13935</v>
          </cell>
        </row>
        <row r="17151">
          <cell r="A17151" t="str">
            <v>911021138</v>
          </cell>
          <cell r="B17151" t="str">
            <v>Zylinderschraube DIN 912 - M5 x 50 - 8.8</v>
          </cell>
          <cell r="C17151">
            <v>0</v>
          </cell>
          <cell r="D17151">
            <v>0.06</v>
          </cell>
          <cell r="E17151">
            <v>0.06</v>
          </cell>
        </row>
        <row r="17152">
          <cell r="A17152" t="str">
            <v>911021140</v>
          </cell>
          <cell r="B17152" t="str">
            <v>ZYL.SCHR. M6X65 DIN 912 M. INNENSKT. (ISO 4762) VZ</v>
          </cell>
          <cell r="C17152">
            <v>0</v>
          </cell>
          <cell r="D17152">
            <v>7.51E-2</v>
          </cell>
          <cell r="E17152">
            <v>7.51E-2</v>
          </cell>
        </row>
        <row r="17153">
          <cell r="A17153" t="str">
            <v>911021141</v>
          </cell>
          <cell r="B17153" t="str">
            <v>Zylinderschraube DIN 912 - M6 x 70 - 8.8</v>
          </cell>
          <cell r="C17153">
            <v>0</v>
          </cell>
          <cell r="D17153">
            <v>0.37319999999999998</v>
          </cell>
          <cell r="E17153">
            <v>0.37319999999999998</v>
          </cell>
        </row>
        <row r="17154">
          <cell r="A17154" t="str">
            <v>911021143</v>
          </cell>
          <cell r="B17154" t="str">
            <v>Zylinderschraube DIN 912 - M8 x 30 - 8.8</v>
          </cell>
          <cell r="C17154">
            <v>0</v>
          </cell>
          <cell r="D17154">
            <v>3.7600000000000001E-2</v>
          </cell>
          <cell r="E17154">
            <v>3.7600000000000001E-2</v>
          </cell>
        </row>
        <row r="17155">
          <cell r="A17155" t="str">
            <v>911021144</v>
          </cell>
          <cell r="B17155" t="str">
            <v>Zylinderschraube DIN 912 - M8 x 35 - 8.8</v>
          </cell>
          <cell r="C17155">
            <v>0</v>
          </cell>
          <cell r="D17155">
            <v>5.3499999999999999E-2</v>
          </cell>
          <cell r="E17155">
            <v>5.3499999999999999E-2</v>
          </cell>
        </row>
        <row r="17156">
          <cell r="A17156" t="str">
            <v>911021145</v>
          </cell>
          <cell r="B17156" t="str">
            <v>Zylinderschraube DIN 912 - M8 x 45 - 8.8</v>
          </cell>
          <cell r="C17156">
            <v>0</v>
          </cell>
          <cell r="D17156">
            <v>3.4599999999999999E-2</v>
          </cell>
          <cell r="E17156">
            <v>3.4599999999999999E-2</v>
          </cell>
        </row>
        <row r="17157">
          <cell r="A17157" t="str">
            <v>911021146</v>
          </cell>
          <cell r="B17157" t="str">
            <v>ZYL.SCHR. M8X120 DIN 912 M.INNENSKT. VZ</v>
          </cell>
          <cell r="C17157">
            <v>0</v>
          </cell>
          <cell r="D17157">
            <v>0.13370000000000001</v>
          </cell>
          <cell r="E17157">
            <v>0.13370000000000001</v>
          </cell>
        </row>
        <row r="17158">
          <cell r="A17158" t="str">
            <v>911021147</v>
          </cell>
          <cell r="B17158" t="str">
            <v>Zylinderschraube DIN 6912 - M10 x 16 - 08.8</v>
          </cell>
          <cell r="C17158">
            <v>0</v>
          </cell>
          <cell r="D17158">
            <v>0.1265</v>
          </cell>
          <cell r="E17158">
            <v>0.1265</v>
          </cell>
        </row>
        <row r="17159">
          <cell r="A17159" t="str">
            <v>911021150</v>
          </cell>
          <cell r="B17159" t="str">
            <v>Senkschraube ISO 10642 - M12 x 50 - 08.8</v>
          </cell>
          <cell r="C17159">
            <v>0</v>
          </cell>
          <cell r="D17159">
            <v>0.13650000000000001</v>
          </cell>
          <cell r="E17159">
            <v>0.13650000000000001</v>
          </cell>
        </row>
        <row r="17160">
          <cell r="A17160" t="str">
            <v>911021151</v>
          </cell>
          <cell r="B17160" t="str">
            <v>Zylinderschraube DIN 912 - M5 x 8 - 8.8</v>
          </cell>
          <cell r="C17160">
            <v>0</v>
          </cell>
          <cell r="D17160">
            <v>1.29E-2</v>
          </cell>
          <cell r="E17160">
            <v>1.29E-2</v>
          </cell>
        </row>
        <row r="17161">
          <cell r="A17161" t="str">
            <v>911021152</v>
          </cell>
          <cell r="B17161" t="str">
            <v>Zylinderschraube DIN 912 - M5 x 65 - 8.8</v>
          </cell>
          <cell r="C17161">
            <v>0</v>
          </cell>
          <cell r="D17161">
            <v>7.3099999999999998E-2</v>
          </cell>
          <cell r="E17161">
            <v>7.3099999999999998E-2</v>
          </cell>
        </row>
        <row r="17162">
          <cell r="A17162" t="str">
            <v>911021153</v>
          </cell>
          <cell r="B17162" t="str">
            <v>Senkschraube ISO 10642 - M10 x 25 - 08.8</v>
          </cell>
          <cell r="C17162">
            <v>0</v>
          </cell>
          <cell r="D17162">
            <v>4.53E-2</v>
          </cell>
          <cell r="E17162">
            <v>4.53E-2</v>
          </cell>
        </row>
        <row r="17163">
          <cell r="A17163" t="str">
            <v>911021154</v>
          </cell>
          <cell r="B17163" t="str">
            <v>ZYL.SCHR. M10X110 DIN 912 M.INNENSKT. (ISO 4762)</v>
          </cell>
          <cell r="C17163">
            <v>0</v>
          </cell>
          <cell r="D17163">
            <v>0.19939999999999999</v>
          </cell>
          <cell r="E17163">
            <v>0.19939999999999999</v>
          </cell>
        </row>
        <row r="17164">
          <cell r="A17164" t="str">
            <v>911021155</v>
          </cell>
          <cell r="B17164" t="str">
            <v>Senkschraube ISO 10642 - M6 x 20 - 08.8</v>
          </cell>
          <cell r="C17164">
            <v>0</v>
          </cell>
          <cell r="D17164">
            <v>3.8879999999999998E-2</v>
          </cell>
          <cell r="E17164">
            <v>3.8879999999999998E-2</v>
          </cell>
        </row>
        <row r="17165">
          <cell r="A17165" t="str">
            <v>911021156</v>
          </cell>
          <cell r="B17165" t="str">
            <v>Senkschraube ISO 10642 - M6 x 30 - 08.8</v>
          </cell>
          <cell r="C17165">
            <v>0</v>
          </cell>
          <cell r="D17165">
            <v>2.3743998406790416E-2</v>
          </cell>
          <cell r="E17165">
            <v>2.3743998406790416E-2</v>
          </cell>
        </row>
        <row r="17166">
          <cell r="A17166" t="str">
            <v>911021157</v>
          </cell>
          <cell r="B17166" t="str">
            <v>Zylinderschraube DIN 912 - M3 x 20 - 8.8</v>
          </cell>
          <cell r="C17166">
            <v>0</v>
          </cell>
          <cell r="D17166">
            <v>0.02</v>
          </cell>
          <cell r="E17166">
            <v>0.02</v>
          </cell>
        </row>
        <row r="17167">
          <cell r="A17167" t="str">
            <v>911021158</v>
          </cell>
          <cell r="B17167" t="str">
            <v>Zylinderschraube DIN 912 - M3 x 12 - 8.8</v>
          </cell>
          <cell r="C17167">
            <v>0</v>
          </cell>
          <cell r="D17167">
            <v>3.7999999999999999E-2</v>
          </cell>
          <cell r="E17167">
            <v>3.7999999999999999E-2</v>
          </cell>
        </row>
        <row r="17168">
          <cell r="A17168" t="str">
            <v>911021159</v>
          </cell>
          <cell r="B17168" t="str">
            <v>ZYL.SCHR. M5X90 DIN 912 M.INNENSKT. VZ</v>
          </cell>
          <cell r="C17168">
            <v>0</v>
          </cell>
          <cell r="D17168">
            <v>0.2059</v>
          </cell>
          <cell r="E17168">
            <v>0.2059</v>
          </cell>
        </row>
        <row r="17169">
          <cell r="A17169" t="str">
            <v>911021160</v>
          </cell>
          <cell r="B17169" t="str">
            <v>Senkschraube ISO 10642 - M5 x 20 - 08.8</v>
          </cell>
          <cell r="C17169">
            <v>0</v>
          </cell>
          <cell r="D17169">
            <v>1.17E-2</v>
          </cell>
          <cell r="E17169">
            <v>1.17E-2</v>
          </cell>
        </row>
        <row r="17170">
          <cell r="A17170" t="str">
            <v>911021161</v>
          </cell>
          <cell r="B17170" t="str">
            <v>Zylinderschraube DIN 6912 - M6 x 25 - 08.8</v>
          </cell>
          <cell r="C17170">
            <v>0</v>
          </cell>
          <cell r="D17170">
            <v>8.9800000000000005E-2</v>
          </cell>
          <cell r="E17170">
            <v>8.9800000000000005E-2</v>
          </cell>
        </row>
        <row r="17171">
          <cell r="A17171" t="str">
            <v>911021162</v>
          </cell>
          <cell r="B17171" t="str">
            <v>Senkschraube ISO 10642 - M5 x 8 - 08.8</v>
          </cell>
          <cell r="C17171">
            <v>0</v>
          </cell>
          <cell r="D17171">
            <v>1.0200000000000001E-2</v>
          </cell>
          <cell r="E17171">
            <v>1.0200000000000001E-2</v>
          </cell>
        </row>
        <row r="17172">
          <cell r="A17172" t="str">
            <v>911021163</v>
          </cell>
          <cell r="B17172" t="str">
            <v>Senkschraube ISO 10642 - M10 x 20 - 08.8</v>
          </cell>
          <cell r="C17172">
            <v>0</v>
          </cell>
          <cell r="D17172">
            <v>5.1200000000000002E-2</v>
          </cell>
          <cell r="E17172">
            <v>5.1200000000000002E-2</v>
          </cell>
        </row>
        <row r="17173">
          <cell r="A17173" t="str">
            <v>911021166</v>
          </cell>
          <cell r="B17173" t="str">
            <v>Senkschraube ISO 10642 - M6 x 8 - 08.8</v>
          </cell>
          <cell r="C17173">
            <v>0</v>
          </cell>
          <cell r="D17173">
            <v>0.1125950832021676</v>
          </cell>
          <cell r="E17173">
            <v>0.1125950832021676</v>
          </cell>
        </row>
        <row r="17174">
          <cell r="A17174" t="str">
            <v>911021167</v>
          </cell>
          <cell r="B17174" t="str">
            <v>Zylinderschraube DIN 912 - M3 x 25 - 8.8</v>
          </cell>
          <cell r="C17174">
            <v>0</v>
          </cell>
          <cell r="D17174">
            <v>2.64E-2</v>
          </cell>
          <cell r="E17174">
            <v>2.64E-2</v>
          </cell>
        </row>
        <row r="17175">
          <cell r="A17175" t="str">
            <v>911021169</v>
          </cell>
          <cell r="B17175" t="str">
            <v>Zylinderschraube DIN 912 - M10 x 45 - 8.8</v>
          </cell>
          <cell r="C17175">
            <v>0</v>
          </cell>
          <cell r="D17175">
            <v>0.13371830985915495</v>
          </cell>
          <cell r="E17175">
            <v>0.13371830985915495</v>
          </cell>
        </row>
        <row r="17176">
          <cell r="A17176" t="str">
            <v>911021170</v>
          </cell>
          <cell r="B17176" t="str">
            <v xml:space="preserve">ZYL.SCHR. M10X35 DIN 912 M.INNENSKT. VZ      </v>
          </cell>
          <cell r="C17176">
            <v>0</v>
          </cell>
          <cell r="D17176">
            <v>5.9299999999999999E-2</v>
          </cell>
          <cell r="E17176">
            <v>5.9299999999999999E-2</v>
          </cell>
        </row>
        <row r="17177">
          <cell r="A17177" t="str">
            <v>911021171</v>
          </cell>
          <cell r="B17177" t="str">
            <v>ZYL.SCHR. M16X30 DIN 912 M.INNENSKT. (ISO 4762) VZ</v>
          </cell>
          <cell r="C17177">
            <v>0</v>
          </cell>
          <cell r="D17177">
            <v>0.50309999999999999</v>
          </cell>
          <cell r="E17177">
            <v>0.50309999999999999</v>
          </cell>
        </row>
        <row r="17178">
          <cell r="A17178" t="str">
            <v>911021172</v>
          </cell>
          <cell r="B17178" t="str">
            <v>SENKSCHR. M8X70 DIN 7991 M.INNENSKT. VZ</v>
          </cell>
          <cell r="C17178">
            <v>0</v>
          </cell>
          <cell r="D17178">
            <v>8.1000000000000003E-2</v>
          </cell>
          <cell r="E17178">
            <v>8.1000000000000003E-2</v>
          </cell>
        </row>
        <row r="17179">
          <cell r="A17179" t="str">
            <v>911021173</v>
          </cell>
          <cell r="B17179" t="str">
            <v>SENKSCHR. M3X8 DIN 7991 M.INNENSKT. VZ</v>
          </cell>
          <cell r="C17179">
            <v>0</v>
          </cell>
          <cell r="D17179">
            <v>5.0799999999999998E-2</v>
          </cell>
          <cell r="E17179">
            <v>5.0799999999999998E-2</v>
          </cell>
        </row>
        <row r="17180">
          <cell r="A17180" t="str">
            <v>911021174</v>
          </cell>
          <cell r="B17180" t="str">
            <v>Zylinderschraube DIN 912 - M6 x 8 - 8.8</v>
          </cell>
          <cell r="C17180">
            <v>0</v>
          </cell>
          <cell r="D17180">
            <v>6.2600000000000003E-2</v>
          </cell>
          <cell r="E17180">
            <v>6.2600000000000003E-2</v>
          </cell>
        </row>
        <row r="17181">
          <cell r="A17181" t="str">
            <v>911021175</v>
          </cell>
          <cell r="B17181" t="str">
            <v>ZYL.SCHR. M4X60 DIN 912 M.INNENSKT. VZ</v>
          </cell>
          <cell r="C17181">
            <v>0</v>
          </cell>
          <cell r="D17181">
            <v>0.23669999999999999</v>
          </cell>
          <cell r="E17181">
            <v>0.23669999999999999</v>
          </cell>
        </row>
        <row r="17182">
          <cell r="A17182" t="str">
            <v>911021176</v>
          </cell>
          <cell r="B17182" t="str">
            <v>Zylinderschraube DIN 6912 - M8 x 30 - 08.8</v>
          </cell>
          <cell r="C17182">
            <v>0</v>
          </cell>
          <cell r="D17182">
            <v>9.98E-2</v>
          </cell>
          <cell r="E17182">
            <v>9.98E-2</v>
          </cell>
        </row>
        <row r="17183">
          <cell r="A17183" t="str">
            <v>911021177</v>
          </cell>
          <cell r="B17183" t="str">
            <v>ZYL.SCHR. M8X35 DIN 6912 M.INNENSKT. VZ</v>
          </cell>
          <cell r="C17183"/>
          <cell r="D17183">
            <v>5.7299999999999997E-2</v>
          </cell>
          <cell r="E17183">
            <v>5.7299999999999997E-2</v>
          </cell>
        </row>
        <row r="17184">
          <cell r="A17184" t="str">
            <v>911021178</v>
          </cell>
          <cell r="B17184" t="str">
            <v>ZYL.SCHR. M12X110 DIN 912  M.INNENSKT. VZ</v>
          </cell>
          <cell r="C17184"/>
          <cell r="D17184">
            <v>0.2893</v>
          </cell>
          <cell r="E17184">
            <v>0.2893</v>
          </cell>
        </row>
        <row r="17185">
          <cell r="A17185" t="str">
            <v>911021179</v>
          </cell>
          <cell r="B17185" t="str">
            <v>ZYL.SCHR. M16X120 DIN 912 M.INNENSKT. VZ</v>
          </cell>
          <cell r="C17185"/>
          <cell r="D17185"/>
          <cell r="E17185"/>
        </row>
        <row r="17186">
          <cell r="A17186" t="str">
            <v>911021180</v>
          </cell>
          <cell r="B17186" t="str">
            <v>SENKSCHR. M12X25 DIN 7991 M.INNENSKT. VZ</v>
          </cell>
          <cell r="C17186">
            <v>0</v>
          </cell>
          <cell r="D17186">
            <v>0.55220000000000002</v>
          </cell>
          <cell r="E17186">
            <v>0.55220000000000002</v>
          </cell>
        </row>
        <row r="17187">
          <cell r="A17187" t="str">
            <v>911021181</v>
          </cell>
          <cell r="B17187" t="str">
            <v>Senkschraube ISO 10642 - M8 x 16 - 08.8</v>
          </cell>
          <cell r="C17187">
            <v>0</v>
          </cell>
          <cell r="D17187">
            <v>2.7063759227322036E-2</v>
          </cell>
          <cell r="E17187">
            <v>2.7063759227322036E-2</v>
          </cell>
        </row>
        <row r="17188">
          <cell r="A17188" t="str">
            <v>911021182</v>
          </cell>
          <cell r="B17188" t="str">
            <v>ZYL.SCHR. M8X20 DIN 7984 M.INNENSKT. VZ</v>
          </cell>
          <cell r="C17188"/>
          <cell r="D17188"/>
          <cell r="E17188"/>
        </row>
        <row r="17189">
          <cell r="A17189" t="str">
            <v>911021183</v>
          </cell>
          <cell r="B17189" t="str">
            <v>Senkschraube ISO 10642 - M4 x 16 - 08.8</v>
          </cell>
          <cell r="C17189">
            <v>0</v>
          </cell>
          <cell r="D17189">
            <v>2.6499999999999999E-2</v>
          </cell>
          <cell r="E17189">
            <v>2.6499999999999999E-2</v>
          </cell>
        </row>
        <row r="17190">
          <cell r="A17190" t="str">
            <v>911021184</v>
          </cell>
          <cell r="B17190" t="str">
            <v>SENKSCHR. M6X60 DIN 7991 M.INNENSKT. VZ</v>
          </cell>
          <cell r="C17190">
            <v>0</v>
          </cell>
          <cell r="D17190">
            <v>0.21390000000000001</v>
          </cell>
          <cell r="E17190">
            <v>0.21390000000000001</v>
          </cell>
        </row>
        <row r="17191">
          <cell r="A17191" t="str">
            <v>911021185</v>
          </cell>
          <cell r="B17191" t="str">
            <v>ZYL.SCHR. M8X25 DIN 7984 M.INNENSKT. NIEDR.KOPF VZ</v>
          </cell>
          <cell r="C17191">
            <v>0</v>
          </cell>
          <cell r="D17191">
            <v>3.5499999999999997E-2</v>
          </cell>
          <cell r="E17191">
            <v>3.5499999999999997E-2</v>
          </cell>
        </row>
        <row r="17192">
          <cell r="A17192" t="str">
            <v>911021186</v>
          </cell>
          <cell r="B17192" t="str">
            <v>Artikelnummer ist frei - kann</v>
          </cell>
          <cell r="C17192"/>
          <cell r="D17192"/>
          <cell r="E17192"/>
        </row>
        <row r="17193">
          <cell r="A17193" t="str">
            <v>911021187</v>
          </cell>
          <cell r="B17193" t="str">
            <v>Zylinderschraube DIN 7984 - M4 x 25 - 08.8</v>
          </cell>
          <cell r="C17193">
            <v>0</v>
          </cell>
          <cell r="D17193">
            <v>0.33229999999999998</v>
          </cell>
          <cell r="E17193">
            <v>0.33229999999999998</v>
          </cell>
        </row>
        <row r="17194">
          <cell r="A17194" t="str">
            <v>911021188</v>
          </cell>
          <cell r="B17194" t="str">
            <v>Zylinderschraube DIN 912 - M3 x 16 - 8.8</v>
          </cell>
          <cell r="C17194">
            <v>0</v>
          </cell>
          <cell r="D17194">
            <v>2.29E-2</v>
          </cell>
          <cell r="E17194">
            <v>2.29E-2</v>
          </cell>
        </row>
        <row r="17195">
          <cell r="A17195" t="str">
            <v>911021189</v>
          </cell>
          <cell r="B17195" t="str">
            <v>Zylinderschraube DIN 912 - M4 x 8 - 8.8</v>
          </cell>
          <cell r="C17195">
            <v>0</v>
          </cell>
          <cell r="D17195">
            <v>1.2200000000000001E-2</v>
          </cell>
          <cell r="E17195">
            <v>1.2200000000000001E-2</v>
          </cell>
        </row>
        <row r="17196">
          <cell r="A17196" t="str">
            <v>911021190</v>
          </cell>
          <cell r="B17196" t="str">
            <v>SENKSCHR. M10X35 DIN 7991 M.INNENSKT. VZ</v>
          </cell>
          <cell r="C17196">
            <v>0</v>
          </cell>
          <cell r="D17196">
            <v>0.15540000000000001</v>
          </cell>
          <cell r="E17196">
            <v>0.15540000000000001</v>
          </cell>
        </row>
        <row r="17197">
          <cell r="A17197" t="str">
            <v>911021191</v>
          </cell>
          <cell r="B17197" t="str">
            <v>Zylinderschraube DIN 912 - M3 x 35 - 8.8</v>
          </cell>
          <cell r="C17197">
            <v>0</v>
          </cell>
          <cell r="D17197">
            <v>0.217</v>
          </cell>
          <cell r="E17197">
            <v>0.217</v>
          </cell>
        </row>
        <row r="17198">
          <cell r="A17198" t="str">
            <v>911021192</v>
          </cell>
          <cell r="B17198" t="str">
            <v>Zylinderschraube DIN 912 - M3 x 40 - 8.8</v>
          </cell>
          <cell r="C17198">
            <v>0</v>
          </cell>
          <cell r="D17198">
            <v>6.3200000000000006E-2</v>
          </cell>
          <cell r="E17198">
            <v>6.3200000000000006E-2</v>
          </cell>
        </row>
        <row r="17199">
          <cell r="A17199" t="str">
            <v>911021193</v>
          </cell>
          <cell r="B17199" t="str">
            <v>Senkschraube ISO 10642 - M10 x 50 - 08.8</v>
          </cell>
          <cell r="C17199">
            <v>0</v>
          </cell>
          <cell r="D17199">
            <v>3.9449999999999998</v>
          </cell>
          <cell r="E17199">
            <v>3.9449999999999998</v>
          </cell>
        </row>
        <row r="17200">
          <cell r="A17200" t="str">
            <v>911021194</v>
          </cell>
          <cell r="B17200" t="str">
            <v>ZYL.SCHR. M12X60 DIN 912 M.INNENSKT. VZ</v>
          </cell>
          <cell r="C17200"/>
          <cell r="D17200">
            <v>0.1555</v>
          </cell>
          <cell r="E17200">
            <v>0.1555</v>
          </cell>
        </row>
        <row r="17201">
          <cell r="A17201" t="str">
            <v>911021195</v>
          </cell>
          <cell r="B17201" t="str">
            <v>Senkschraube ISO 10642 - M8 x 30 - 08.8</v>
          </cell>
          <cell r="C17201">
            <v>0</v>
          </cell>
          <cell r="D17201">
            <v>4.19E-2</v>
          </cell>
          <cell r="E17201">
            <v>4.19E-2</v>
          </cell>
        </row>
        <row r="17202">
          <cell r="A17202" t="str">
            <v>911021196</v>
          </cell>
          <cell r="B17202" t="str">
            <v>Senkschraube ISO 10642 - M2,5 x 10 - 08.8</v>
          </cell>
          <cell r="C17202">
            <v>0</v>
          </cell>
          <cell r="D17202">
            <v>4.3200000000000002E-2</v>
          </cell>
          <cell r="E17202">
            <v>4.3200000000000002E-2</v>
          </cell>
        </row>
        <row r="17203">
          <cell r="A17203" t="str">
            <v>911021197</v>
          </cell>
          <cell r="B17203" t="str">
            <v>Senkschraube ISO 10642 - M3 x 16 - 08.8</v>
          </cell>
          <cell r="C17203">
            <v>0</v>
          </cell>
          <cell r="D17203">
            <v>0.1089</v>
          </cell>
          <cell r="E17203">
            <v>0.1089</v>
          </cell>
        </row>
        <row r="17204">
          <cell r="A17204" t="str">
            <v>911021198</v>
          </cell>
          <cell r="B17204" t="str">
            <v>ZYL.SCHR. M10X90 DIN 912 M.INNENSKT. VZ</v>
          </cell>
          <cell r="C17204">
            <v>0</v>
          </cell>
          <cell r="D17204">
            <v>0.51129999999999998</v>
          </cell>
          <cell r="E17204">
            <v>0.51129999999999998</v>
          </cell>
        </row>
        <row r="17205">
          <cell r="A17205" t="str">
            <v>911021199</v>
          </cell>
          <cell r="B17205" t="str">
            <v>Zylinderschraube DIN 912 - M3 x 6 - 8.8</v>
          </cell>
          <cell r="C17205">
            <v>0</v>
          </cell>
          <cell r="D17205">
            <v>2.492692677301557E-2</v>
          </cell>
          <cell r="E17205">
            <v>2.492692677301557E-2</v>
          </cell>
        </row>
        <row r="17206">
          <cell r="A17206" t="str">
            <v>911021200</v>
          </cell>
          <cell r="B17206" t="str">
            <v>SENKSCHR. M12X55 DIN 7991 M.INNENSKT. VZ</v>
          </cell>
          <cell r="C17206">
            <v>0</v>
          </cell>
          <cell r="D17206">
            <v>0.39729999999999999</v>
          </cell>
          <cell r="E17206">
            <v>0.39729999999999999</v>
          </cell>
        </row>
        <row r="17207">
          <cell r="A17207" t="str">
            <v>911021201</v>
          </cell>
          <cell r="B17207" t="str">
            <v>ZYL.SCHR. M12X50 DIN 912 M.INNENSKT. (ISO 4762) VZ</v>
          </cell>
          <cell r="C17207">
            <v>0</v>
          </cell>
          <cell r="D17207">
            <v>0.30499999999999999</v>
          </cell>
          <cell r="E17207">
            <v>0.30499999999999999</v>
          </cell>
        </row>
        <row r="17208">
          <cell r="A17208" t="str">
            <v>911021202</v>
          </cell>
          <cell r="B17208" t="str">
            <v>ZYL.SCHR. M10X85 DIN 912 M.INNENSKT. (ISO 4762) VZ</v>
          </cell>
          <cell r="C17208"/>
          <cell r="D17208">
            <v>0.64419999999999999</v>
          </cell>
          <cell r="E17208">
            <v>0.64419999999999999</v>
          </cell>
        </row>
        <row r="17209">
          <cell r="A17209" t="str">
            <v>911021203</v>
          </cell>
          <cell r="B17209" t="str">
            <v>Zylinderschraube DIN 7984 - M4 x 16 - 08.8</v>
          </cell>
          <cell r="C17209">
            <v>0</v>
          </cell>
          <cell r="D17209">
            <v>0.1905</v>
          </cell>
          <cell r="E17209">
            <v>0.1905</v>
          </cell>
        </row>
        <row r="17210">
          <cell r="A17210" t="str">
            <v>911021204</v>
          </cell>
          <cell r="B17210" t="str">
            <v>Zylinderschraube DIN 6912 - M6 x 45 - 08.8</v>
          </cell>
          <cell r="C17210">
            <v>0</v>
          </cell>
          <cell r="D17210">
            <v>0.28399999999999997</v>
          </cell>
          <cell r="E17210">
            <v>0.28399999999999997</v>
          </cell>
        </row>
        <row r="17211">
          <cell r="A17211" t="str">
            <v>911021205</v>
          </cell>
          <cell r="B17211" t="str">
            <v>SENKSCHR. M8X40 DIN 7991 M.INNENSKT. VZ</v>
          </cell>
          <cell r="C17211">
            <v>0</v>
          </cell>
          <cell r="D17211">
            <v>0.107</v>
          </cell>
          <cell r="E17211">
            <v>0.107</v>
          </cell>
        </row>
        <row r="17212">
          <cell r="A17212" t="str">
            <v>911021206</v>
          </cell>
          <cell r="B17212" t="str">
            <v>ZYL.SCHR. M8X75 DIN 912 M.INNENSKT. VZ</v>
          </cell>
          <cell r="C17212"/>
          <cell r="D17212"/>
          <cell r="E17212"/>
        </row>
        <row r="17213">
          <cell r="A17213" t="str">
            <v>911021207</v>
          </cell>
          <cell r="B17213" t="str">
            <v>Senkschraube ISO 10642 - M6 x 50 - 08.8</v>
          </cell>
          <cell r="C17213">
            <v>0</v>
          </cell>
          <cell r="D17213">
            <v>2.98E-2</v>
          </cell>
          <cell r="E17213">
            <v>2.98E-2</v>
          </cell>
        </row>
        <row r="17214">
          <cell r="A17214" t="str">
            <v>911021208</v>
          </cell>
          <cell r="B17214" t="str">
            <v>ZYL.SCHR. M2,5X6 DIN 912 M.INNENSKT. VZ</v>
          </cell>
          <cell r="C17214"/>
          <cell r="D17214">
            <v>0.26590000000000003</v>
          </cell>
          <cell r="E17214">
            <v>0.26590000000000003</v>
          </cell>
        </row>
        <row r="17215">
          <cell r="A17215" t="str">
            <v>911021209</v>
          </cell>
          <cell r="B17215" t="str">
            <v>SENKSCHR. M4X25 DIN 7991 M.INNENSKT. VZ</v>
          </cell>
          <cell r="C17215">
            <v>0</v>
          </cell>
          <cell r="D17215">
            <v>4.3200000000000002E-2</v>
          </cell>
          <cell r="E17215">
            <v>4.3200000000000002E-2</v>
          </cell>
        </row>
        <row r="17216">
          <cell r="A17216" t="str">
            <v>911021210</v>
          </cell>
          <cell r="B17216" t="str">
            <v>Senkschraube ISO 10642 - M5 x 35 - 08.8</v>
          </cell>
          <cell r="C17216">
            <v>0</v>
          </cell>
          <cell r="D17216">
            <v>1.5699999999999999E-2</v>
          </cell>
          <cell r="E17216">
            <v>1.5699999999999999E-2</v>
          </cell>
        </row>
        <row r="17217">
          <cell r="A17217" t="str">
            <v>911021211</v>
          </cell>
          <cell r="B17217" t="str">
            <v>SENKSCHR. M3X25 DIN 7991 M.INNENSKT. VZ</v>
          </cell>
          <cell r="C17217"/>
          <cell r="D17217">
            <v>5.4399999999999997E-2</v>
          </cell>
          <cell r="E17217">
            <v>5.4399999999999997E-2</v>
          </cell>
        </row>
        <row r="17218">
          <cell r="A17218" t="str">
            <v>911021212</v>
          </cell>
          <cell r="B17218" t="str">
            <v>Zylinderschraube DIN 912 - M3 x 10 - 8.8</v>
          </cell>
          <cell r="C17218">
            <v>0</v>
          </cell>
          <cell r="D17218">
            <v>1.8128763582317329E-2</v>
          </cell>
          <cell r="E17218">
            <v>1.8128763582317329E-2</v>
          </cell>
        </row>
        <row r="17219">
          <cell r="A17219" t="str">
            <v>911021213</v>
          </cell>
          <cell r="B17219" t="str">
            <v>Zylinderschraube DIN 912 - M4 x 12 - 8.8</v>
          </cell>
          <cell r="C17219">
            <v>0</v>
          </cell>
          <cell r="D17219">
            <v>2.2800000000000001E-2</v>
          </cell>
          <cell r="E17219">
            <v>2.2800000000000001E-2</v>
          </cell>
        </row>
        <row r="17220">
          <cell r="A17220" t="str">
            <v>911021214</v>
          </cell>
          <cell r="B17220" t="str">
            <v>Senkschraube ISO 10642 - M3 x 12 - 08.8</v>
          </cell>
          <cell r="C17220">
            <v>0</v>
          </cell>
          <cell r="D17220">
            <v>4.9599999999999998E-2</v>
          </cell>
          <cell r="E17220">
            <v>4.9599999999999998E-2</v>
          </cell>
        </row>
        <row r="17221">
          <cell r="A17221" t="str">
            <v>911021215</v>
          </cell>
          <cell r="B17221" t="str">
            <v>Zylinderschraube DIN 912 - M12 x 25 - 8.8</v>
          </cell>
          <cell r="C17221">
            <v>0</v>
          </cell>
          <cell r="D17221">
            <v>0.17141999999999999</v>
          </cell>
          <cell r="E17221">
            <v>0.17141999999999999</v>
          </cell>
        </row>
        <row r="17222">
          <cell r="A17222" t="str">
            <v>911021216</v>
          </cell>
          <cell r="B17222" t="str">
            <v>SENKSCHR. M8X50 DIN 7991 M.INNENSKT. VZ</v>
          </cell>
          <cell r="C17222">
            <v>0</v>
          </cell>
          <cell r="D17222">
            <v>0.14833333333333334</v>
          </cell>
          <cell r="E17222">
            <v>0.14833333333333334</v>
          </cell>
        </row>
        <row r="17223">
          <cell r="A17223" t="str">
            <v>911021217</v>
          </cell>
          <cell r="B17223" t="str">
            <v>ZYL.SCHR. M6X16 DIN 7984 M.INNENSKT. VZ</v>
          </cell>
          <cell r="C17223">
            <v>0</v>
          </cell>
          <cell r="D17223">
            <v>0.16259999999999999</v>
          </cell>
          <cell r="E17223">
            <v>0.16259999999999999</v>
          </cell>
        </row>
        <row r="17224">
          <cell r="A17224" t="str">
            <v>911021219</v>
          </cell>
          <cell r="B17224" t="str">
            <v>Senkschraube ISO 10642 - M8 x 35 - 08.8</v>
          </cell>
          <cell r="C17224">
            <v>0</v>
          </cell>
          <cell r="D17224">
            <v>4.9500000000000002E-2</v>
          </cell>
          <cell r="E17224">
            <v>4.9500000000000002E-2</v>
          </cell>
        </row>
        <row r="17225">
          <cell r="A17225" t="str">
            <v>911021220</v>
          </cell>
          <cell r="B17225" t="str">
            <v>Zylinderschraube DIN 912 - M10 x 25 - 8.8</v>
          </cell>
          <cell r="C17225">
            <v>0</v>
          </cell>
          <cell r="D17225">
            <v>0.19400000000000001</v>
          </cell>
          <cell r="E17225">
            <v>0.19400000000000001</v>
          </cell>
        </row>
        <row r="17226">
          <cell r="A17226" t="str">
            <v>911021221</v>
          </cell>
          <cell r="B17226" t="str">
            <v>ZYL.SCHR. M5X30 DIN 6912 M.INNENSKT. VZ</v>
          </cell>
          <cell r="C17226">
            <v>0</v>
          </cell>
          <cell r="D17226">
            <v>5.6300000000000003E-2</v>
          </cell>
          <cell r="E17226">
            <v>5.6300000000000003E-2</v>
          </cell>
        </row>
        <row r="17227">
          <cell r="A17227" t="str">
            <v>911021222</v>
          </cell>
          <cell r="B17227" t="str">
            <v>Senkschraube ISO 10642 - M12 x 30 - 08.8</v>
          </cell>
          <cell r="C17227">
            <v>0</v>
          </cell>
          <cell r="D17227">
            <v>0.4148</v>
          </cell>
          <cell r="E17227">
            <v>0.4148</v>
          </cell>
        </row>
        <row r="17228">
          <cell r="A17228" t="str">
            <v>911021223</v>
          </cell>
          <cell r="B17228" t="str">
            <v>Zylinderschraube DIN 912 - M12 x 40 - 8.8</v>
          </cell>
          <cell r="C17228">
            <v>0</v>
          </cell>
          <cell r="D17228">
            <v>0.14119999999999999</v>
          </cell>
          <cell r="E17228">
            <v>0.14119999999999999</v>
          </cell>
        </row>
        <row r="17229">
          <cell r="A17229" t="str">
            <v>911021224</v>
          </cell>
          <cell r="B17229" t="str">
            <v>ZYL.SCHR. M12X20 DIN 912 M.INNENSKT. VZ</v>
          </cell>
          <cell r="C17229">
            <v>0</v>
          </cell>
          <cell r="D17229">
            <v>9.5000000000000001E-2</v>
          </cell>
          <cell r="E17229">
            <v>9.5000000000000001E-2</v>
          </cell>
        </row>
        <row r="17230">
          <cell r="A17230" t="str">
            <v>911021225</v>
          </cell>
          <cell r="B17230" t="str">
            <v>ZYL.SCHR. M5X85 DIN 912 M.INNENSKT. (ISO 4762) VZ</v>
          </cell>
          <cell r="C17230">
            <v>0</v>
          </cell>
          <cell r="D17230">
            <v>0.1176</v>
          </cell>
          <cell r="E17230">
            <v>0.1176</v>
          </cell>
        </row>
        <row r="17231">
          <cell r="A17231" t="str">
            <v>911021226</v>
          </cell>
          <cell r="B17231" t="str">
            <v>Zylinderschraube DIN 912 - M6 x 35 - 8.8</v>
          </cell>
          <cell r="C17231">
            <v>0</v>
          </cell>
          <cell r="D17231">
            <v>2.9000000000000001E-2</v>
          </cell>
          <cell r="E17231">
            <v>2.9000000000000001E-2</v>
          </cell>
        </row>
        <row r="17232">
          <cell r="A17232" t="str">
            <v>911021227</v>
          </cell>
          <cell r="B17232" t="str">
            <v>Zylinderschraube DIN 6912 - M8 x 25 - 08.8</v>
          </cell>
          <cell r="C17232">
            <v>0</v>
          </cell>
          <cell r="D17232">
            <v>0.1062750755782873</v>
          </cell>
          <cell r="E17232">
            <v>0.1062750755782873</v>
          </cell>
        </row>
        <row r="17233">
          <cell r="A17233" t="str">
            <v>911021228</v>
          </cell>
          <cell r="B17233" t="str">
            <v>ZYL.SCHR. M12X45 DIN 6912 M.INNENSKT. VZ</v>
          </cell>
          <cell r="C17233"/>
          <cell r="D17233">
            <v>0.91010000000000002</v>
          </cell>
          <cell r="E17233">
            <v>0.91010000000000002</v>
          </cell>
        </row>
        <row r="17234">
          <cell r="A17234" t="str">
            <v>911021230</v>
          </cell>
          <cell r="B17234" t="str">
            <v>Senkschraube ISO 10642 - M5 x 16 - 08.8</v>
          </cell>
          <cell r="C17234">
            <v>0</v>
          </cell>
          <cell r="D17234">
            <v>1.8652446906740536E-2</v>
          </cell>
          <cell r="E17234">
            <v>1.8652446906740536E-2</v>
          </cell>
        </row>
        <row r="17235">
          <cell r="A17235" t="str">
            <v>911021231</v>
          </cell>
          <cell r="B17235" t="str">
            <v>SENKSCHR. M5X6 A2 DIN 7991 M.INNENSKT. VZ</v>
          </cell>
          <cell r="C17235">
            <v>0</v>
          </cell>
          <cell r="D17235">
            <v>0.1023</v>
          </cell>
          <cell r="E17235">
            <v>0.1023</v>
          </cell>
        </row>
        <row r="17236">
          <cell r="A17236" t="str">
            <v>911021232</v>
          </cell>
          <cell r="B17236" t="str">
            <v>Zylinderschraube DIN 912 - M8 x 22 - 8.8</v>
          </cell>
          <cell r="C17236">
            <v>0</v>
          </cell>
          <cell r="D17236">
            <v>4.7699999999999999E-2</v>
          </cell>
          <cell r="E17236">
            <v>4.7699999999999999E-2</v>
          </cell>
        </row>
        <row r="17237">
          <cell r="A17237" t="str">
            <v>911021233</v>
          </cell>
          <cell r="B17237" t="str">
            <v>ZYL.SCHR. M3X45 DIN 912 M.INNENSKT. VZ</v>
          </cell>
          <cell r="C17237">
            <v>0</v>
          </cell>
          <cell r="D17237">
            <v>6.1600000000000002E-2</v>
          </cell>
          <cell r="E17237">
            <v>6.1600000000000002E-2</v>
          </cell>
        </row>
        <row r="17238">
          <cell r="A17238" t="str">
            <v>911021234</v>
          </cell>
          <cell r="B17238" t="str">
            <v>Zylinderschraube DIN 912 - M5 x 22 - 8.8</v>
          </cell>
          <cell r="C17238">
            <v>0</v>
          </cell>
          <cell r="D17238">
            <v>6.08E-2</v>
          </cell>
          <cell r="E17238">
            <v>6.08E-2</v>
          </cell>
        </row>
        <row r="17239">
          <cell r="A17239" t="str">
            <v>911021235</v>
          </cell>
          <cell r="B17239" t="str">
            <v>SENKSCHR. M8X60 DIN 7991 M.INNENSKT. VZ</v>
          </cell>
          <cell r="C17239">
            <v>0</v>
          </cell>
          <cell r="D17239">
            <v>0.57499999999999996</v>
          </cell>
          <cell r="E17239">
            <v>0.57499999999999996</v>
          </cell>
        </row>
        <row r="17240">
          <cell r="A17240" t="str">
            <v>911021236</v>
          </cell>
          <cell r="B17240" t="str">
            <v>SENKSCHR. M16X35 DIN 7991 M.INNENSKT. VZ</v>
          </cell>
          <cell r="C17240"/>
          <cell r="D17240">
            <v>1.4</v>
          </cell>
          <cell r="E17240">
            <v>1.4</v>
          </cell>
        </row>
        <row r="17241">
          <cell r="A17241" t="str">
            <v>911021237</v>
          </cell>
          <cell r="B17241" t="str">
            <v>SENKSCHR. M16X70 DIN 7991 M.INNENSKT. VZ</v>
          </cell>
          <cell r="C17241"/>
          <cell r="D17241">
            <v>3.2</v>
          </cell>
          <cell r="E17241">
            <v>3.2</v>
          </cell>
        </row>
        <row r="17242">
          <cell r="A17242" t="str">
            <v>911021238</v>
          </cell>
          <cell r="B17242" t="str">
            <v>ZYL.SCHR. M10X150 DIN 912 M.INNENSKT. VZ</v>
          </cell>
          <cell r="C17242"/>
          <cell r="D17242">
            <v>1.84</v>
          </cell>
          <cell r="E17242">
            <v>1.84</v>
          </cell>
        </row>
        <row r="17243">
          <cell r="A17243" t="str">
            <v>911021239</v>
          </cell>
          <cell r="B17243" t="str">
            <v>Zylinderschraube DIN 912 - M12 x 30 - 8.8</v>
          </cell>
          <cell r="C17243">
            <v>0</v>
          </cell>
          <cell r="D17243">
            <v>0.125</v>
          </cell>
          <cell r="E17243">
            <v>0.125</v>
          </cell>
        </row>
        <row r="17244">
          <cell r="A17244" t="str">
            <v>911021240</v>
          </cell>
          <cell r="B17244" t="str">
            <v>SENKSCHR. M12X35 DIN 7991 M.INNENSKT. VZ</v>
          </cell>
          <cell r="C17244">
            <v>0</v>
          </cell>
          <cell r="D17244">
            <v>0.72250000000000003</v>
          </cell>
          <cell r="E17244">
            <v>0.72250000000000003</v>
          </cell>
        </row>
        <row r="17245">
          <cell r="A17245" t="str">
            <v>911021241</v>
          </cell>
          <cell r="B17245" t="str">
            <v>SENKSCHR. M12X120 DIN 7991 M.INNENSKT. VZ</v>
          </cell>
          <cell r="C17245">
            <v>0</v>
          </cell>
          <cell r="D17245">
            <v>3.14</v>
          </cell>
          <cell r="E17245">
            <v>3.14</v>
          </cell>
        </row>
        <row r="17246">
          <cell r="A17246" t="str">
            <v>911021242</v>
          </cell>
          <cell r="B17246" t="str">
            <v>SENKSCHR. M12X45 DIN 7991 M.INNENSKT. VZ</v>
          </cell>
          <cell r="C17246">
            <v>0</v>
          </cell>
          <cell r="D17246">
            <v>0.79549999999999998</v>
          </cell>
          <cell r="E17246">
            <v>0.79549999999999998</v>
          </cell>
        </row>
        <row r="17247">
          <cell r="A17247" t="str">
            <v>911021243</v>
          </cell>
          <cell r="B17247" t="str">
            <v>SENKSCHR. M10X45 DIN 7991 M.INNENSKT. VZ</v>
          </cell>
          <cell r="C17247">
            <v>0</v>
          </cell>
          <cell r="D17247">
            <v>0.21360000000000001</v>
          </cell>
          <cell r="E17247">
            <v>0.21360000000000001</v>
          </cell>
        </row>
        <row r="17248">
          <cell r="A17248" t="str">
            <v>911021244</v>
          </cell>
          <cell r="B17248" t="str">
            <v>SENKSCHR. M10X60 DIN 7991 M.INNENSKT. VZ</v>
          </cell>
          <cell r="C17248">
            <v>0</v>
          </cell>
          <cell r="D17248">
            <v>0.76200000000000001</v>
          </cell>
          <cell r="E17248">
            <v>0.76200000000000001</v>
          </cell>
        </row>
        <row r="17249">
          <cell r="A17249" t="str">
            <v>911021245</v>
          </cell>
          <cell r="B17249" t="str">
            <v>SENKSCHR. M5X45 DIN 7991 M.INNENSKT. VZ</v>
          </cell>
          <cell r="C17249">
            <v>0</v>
          </cell>
          <cell r="D17249">
            <v>0.26</v>
          </cell>
          <cell r="E17249">
            <v>0.26</v>
          </cell>
        </row>
        <row r="17250">
          <cell r="A17250" t="str">
            <v>911021246</v>
          </cell>
          <cell r="B17250" t="str">
            <v>ZYL.SCHR. M5X12 DIN 6912 M.INNENSKT. VZ</v>
          </cell>
          <cell r="C17250"/>
          <cell r="D17250">
            <v>6.3200000000000006E-2</v>
          </cell>
          <cell r="E17250">
            <v>6.3200000000000006E-2</v>
          </cell>
        </row>
        <row r="17251">
          <cell r="A17251" t="str">
            <v>911021247</v>
          </cell>
          <cell r="B17251" t="str">
            <v>ZYL.SCHR. M6X110 DIN 6912 M.INNENSKT. VZ</v>
          </cell>
          <cell r="C17251"/>
          <cell r="D17251">
            <v>1.21</v>
          </cell>
          <cell r="E17251">
            <v>1.21</v>
          </cell>
        </row>
        <row r="17252">
          <cell r="A17252" t="str">
            <v>911021248</v>
          </cell>
          <cell r="B17252" t="str">
            <v>Zylinderschraube DIN 6912 - M8 x 22 - 08.8</v>
          </cell>
          <cell r="C17252">
            <v>0</v>
          </cell>
          <cell r="D17252">
            <v>0.14599999999999999</v>
          </cell>
          <cell r="E17252">
            <v>0.14599999999999999</v>
          </cell>
        </row>
        <row r="17253">
          <cell r="A17253" t="str">
            <v>911021249</v>
          </cell>
          <cell r="B17253" t="str">
            <v>ZYL.SCHR. M10X55 DIN 912 M.INNENSKT. VZ</v>
          </cell>
          <cell r="C17253">
            <v>0</v>
          </cell>
          <cell r="D17253">
            <v>9.9299999999999999E-2</v>
          </cell>
          <cell r="E17253">
            <v>9.9299999999999999E-2</v>
          </cell>
        </row>
        <row r="17254">
          <cell r="A17254" t="str">
            <v>911021250</v>
          </cell>
          <cell r="B17254" t="str">
            <v>ZYL.SCHR. M. SCHLITZ M2,5X10 VZ. DIN 84/DIN EN</v>
          </cell>
          <cell r="C17254">
            <v>0</v>
          </cell>
          <cell r="D17254">
            <v>1.04E-2</v>
          </cell>
          <cell r="E17254">
            <v>1.04E-2</v>
          </cell>
        </row>
        <row r="17255">
          <cell r="A17255" t="str">
            <v>911021251</v>
          </cell>
          <cell r="B17255" t="str">
            <v>SENKSCHR. M8X70 DIN 7991 M.INNENSECHSKANT VZ</v>
          </cell>
          <cell r="C17255"/>
          <cell r="D17255">
            <v>8.1000000000000003E-2</v>
          </cell>
          <cell r="E17255">
            <v>8.1000000000000003E-2</v>
          </cell>
        </row>
        <row r="17256">
          <cell r="A17256" t="str">
            <v>911021252</v>
          </cell>
          <cell r="B17256" t="str">
            <v>Senkschraube ISO 10642 - M5 x 10 - 08.8</v>
          </cell>
          <cell r="C17256">
            <v>0</v>
          </cell>
          <cell r="D17256">
            <v>3.6299999999999999E-2</v>
          </cell>
          <cell r="E17256">
            <v>3.6299999999999999E-2</v>
          </cell>
        </row>
        <row r="17257">
          <cell r="A17257" t="str">
            <v>911021253</v>
          </cell>
          <cell r="B17257" t="str">
            <v>SENKSCHR. M10X16 DIN 7991 M.INNENSKT. VZ</v>
          </cell>
          <cell r="C17257"/>
          <cell r="D17257">
            <v>5.5E-2</v>
          </cell>
          <cell r="E17257">
            <v>5.5E-2</v>
          </cell>
        </row>
        <row r="17258">
          <cell r="A17258" t="str">
            <v>911021254</v>
          </cell>
          <cell r="B17258" t="str">
            <v>Senkschraube ISO 10642 - M8 x 90 - 08.8</v>
          </cell>
          <cell r="C17258">
            <v>0</v>
          </cell>
          <cell r="D17258">
            <v>0.14979999999999999</v>
          </cell>
          <cell r="E17258">
            <v>0.14979999999999999</v>
          </cell>
        </row>
        <row r="17259">
          <cell r="A17259" t="str">
            <v>911021255</v>
          </cell>
          <cell r="B17259" t="str">
            <v>ZYL.SCHR. M6X85 DIN 912 M.INNENSKT. (ISO 4762) VZ</v>
          </cell>
          <cell r="C17259"/>
          <cell r="D17259">
            <v>5.6300000000000003E-2</v>
          </cell>
          <cell r="E17259">
            <v>5.6300000000000003E-2</v>
          </cell>
        </row>
        <row r="17260">
          <cell r="A17260" t="str">
            <v>911021256</v>
          </cell>
          <cell r="B17260" t="str">
            <v>SENKSCHR. M8X10 DIN 7991  M. INNENSKT. VZ --&gt;</v>
          </cell>
          <cell r="C17260"/>
          <cell r="D17260">
            <v>2.29E-2</v>
          </cell>
          <cell r="E17260">
            <v>2.29E-2</v>
          </cell>
        </row>
        <row r="17261">
          <cell r="A17261" t="str">
            <v>911021257</v>
          </cell>
          <cell r="B17261" t="str">
            <v>SENKSCHR. M10X80 DIN 7991 M.INNENSKT. VZ</v>
          </cell>
          <cell r="C17261">
            <v>0</v>
          </cell>
          <cell r="D17261">
            <v>0.76200000000000001</v>
          </cell>
          <cell r="E17261">
            <v>0.76200000000000001</v>
          </cell>
        </row>
        <row r="17262">
          <cell r="A17262" t="str">
            <v>911021258</v>
          </cell>
          <cell r="B17262" t="str">
            <v>ZYL.SCHR. M3X20 ISO 4762 (DIN 912) VZ</v>
          </cell>
          <cell r="C17262">
            <v>0</v>
          </cell>
          <cell r="D17262">
            <v>0</v>
          </cell>
          <cell r="E17262">
            <v>0</v>
          </cell>
        </row>
        <row r="17263">
          <cell r="A17263" t="str">
            <v>911021259</v>
          </cell>
          <cell r="B17263" t="str">
            <v>Zylinderschraube DIN 912 - M8 x 12 - 8.8</v>
          </cell>
          <cell r="C17263">
            <v>0</v>
          </cell>
          <cell r="D17263">
            <v>8.0122807017543859E-2</v>
          </cell>
          <cell r="E17263">
            <v>8.0122807017543859E-2</v>
          </cell>
        </row>
        <row r="17264">
          <cell r="A17264" t="str">
            <v>911021260</v>
          </cell>
          <cell r="B17264" t="str">
            <v>Senkschraube ISO 10642 - M4 x 30 - 08.8</v>
          </cell>
          <cell r="C17264">
            <v>0</v>
          </cell>
          <cell r="D17264">
            <v>0.13</v>
          </cell>
          <cell r="E17264">
            <v>0.13</v>
          </cell>
        </row>
        <row r="17265">
          <cell r="A17265" t="str">
            <v>911021261</v>
          </cell>
          <cell r="B17265" t="str">
            <v>Zylinderschraube DIN 912 - M3 x 30 - 8.8</v>
          </cell>
          <cell r="C17265">
            <v>0</v>
          </cell>
          <cell r="D17265">
            <v>2.5999999999999999E-2</v>
          </cell>
          <cell r="E17265">
            <v>2.5999999999999999E-2</v>
          </cell>
        </row>
        <row r="17266">
          <cell r="A17266" t="str">
            <v>911021262</v>
          </cell>
          <cell r="B17266" t="str">
            <v>Zylinderschraube DIN 912 - M8 x 60 - 12.9</v>
          </cell>
          <cell r="C17266">
            <v>0</v>
          </cell>
          <cell r="D17266">
            <v>0.14874999999999999</v>
          </cell>
          <cell r="E17266">
            <v>0.14874999999999999</v>
          </cell>
        </row>
        <row r="17267">
          <cell r="A17267" t="str">
            <v>911021263</v>
          </cell>
          <cell r="B17267" t="str">
            <v>Zylinderschraube DIN 7984 - M6 x 45 - 08.8</v>
          </cell>
          <cell r="C17267"/>
          <cell r="D17267"/>
          <cell r="E17267"/>
        </row>
        <row r="17268">
          <cell r="A17268" t="str">
            <v>911031009</v>
          </cell>
          <cell r="B17268" t="str">
            <v>Senkschraube DIN 963 - M4 x 25 - 4.8</v>
          </cell>
          <cell r="C17268">
            <v>0</v>
          </cell>
          <cell r="D17268">
            <v>2.2800000000000001E-2</v>
          </cell>
          <cell r="E17268">
            <v>2.2800000000000001E-2</v>
          </cell>
        </row>
        <row r="17269">
          <cell r="A17269" t="str">
            <v>911031014</v>
          </cell>
          <cell r="B17269" t="str">
            <v>Senkschraube DIN 963 - M5 x 16 - 4.8</v>
          </cell>
          <cell r="C17269">
            <v>0</v>
          </cell>
          <cell r="D17269">
            <v>2.4199999999999999E-2</v>
          </cell>
          <cell r="E17269">
            <v>2.4199999999999999E-2</v>
          </cell>
        </row>
        <row r="17270">
          <cell r="A17270" t="str">
            <v>911031024</v>
          </cell>
          <cell r="B17270" t="str">
            <v>Senkschraube DIN 963 - M5 x 30 - 4.8</v>
          </cell>
          <cell r="C17270">
            <v>0</v>
          </cell>
          <cell r="D17270">
            <v>3.2199999999999999E-2</v>
          </cell>
          <cell r="E17270">
            <v>3.2199999999999999E-2</v>
          </cell>
        </row>
        <row r="17271">
          <cell r="A17271" t="str">
            <v>911031026</v>
          </cell>
          <cell r="B17271" t="str">
            <v>Senkschraube DIN 963 - M5 x 45 - 4.8</v>
          </cell>
          <cell r="C17271">
            <v>0</v>
          </cell>
          <cell r="D17271">
            <v>4.6300000000000001E-2</v>
          </cell>
          <cell r="E17271">
            <v>4.6300000000000001E-2</v>
          </cell>
        </row>
        <row r="17272">
          <cell r="A17272" t="str">
            <v>911031051</v>
          </cell>
          <cell r="B17272" t="str">
            <v>Senkschraube DIN 963 - M4 x 10 - 4.8</v>
          </cell>
          <cell r="C17272">
            <v>0</v>
          </cell>
          <cell r="D17272">
            <v>0.02</v>
          </cell>
          <cell r="E17272">
            <v>0.02</v>
          </cell>
        </row>
        <row r="17273">
          <cell r="A17273" t="str">
            <v>911031056</v>
          </cell>
          <cell r="B17273" t="str">
            <v>Senkschraube DIN 963 - M3 x 6 - 4.8</v>
          </cell>
          <cell r="C17273">
            <v>0</v>
          </cell>
          <cell r="D17273">
            <v>3.9899999999999998E-2</v>
          </cell>
          <cell r="E17273">
            <v>3.9899999999999998E-2</v>
          </cell>
        </row>
        <row r="17274">
          <cell r="A17274" t="str">
            <v>911031057</v>
          </cell>
          <cell r="B17274" t="str">
            <v>Senkschraube DIN 963 - M3 x 40 - 4.8</v>
          </cell>
          <cell r="C17274">
            <v>0</v>
          </cell>
          <cell r="D17274">
            <v>2.64E-2</v>
          </cell>
          <cell r="E17274">
            <v>2.64E-2</v>
          </cell>
        </row>
        <row r="17275">
          <cell r="A17275" t="str">
            <v>911031058</v>
          </cell>
          <cell r="B17275" t="str">
            <v>SENKSCHR. M8X45 DIN 965 M.KREUZSCHLITZ VZ</v>
          </cell>
          <cell r="C17275">
            <v>0</v>
          </cell>
          <cell r="D17275">
            <v>5.7200000000000001E-2</v>
          </cell>
          <cell r="E17275">
            <v>5.7200000000000001E-2</v>
          </cell>
        </row>
        <row r="17276">
          <cell r="A17276" t="str">
            <v>911031059</v>
          </cell>
          <cell r="B17276" t="str">
            <v>SENKSCHR. M6X45 DIN 965 M.KREUZSCHLITZ VZ</v>
          </cell>
          <cell r="C17276">
            <v>0</v>
          </cell>
          <cell r="D17276">
            <v>0.1222</v>
          </cell>
          <cell r="E17276">
            <v>0.1222</v>
          </cell>
        </row>
        <row r="17277">
          <cell r="A17277" t="str">
            <v>911031060</v>
          </cell>
          <cell r="B17277" t="str">
            <v>SENKSCHR. 1/4" - 20 DIN 965 UNC x 1/2" SCHWARZ VZ</v>
          </cell>
          <cell r="C17277">
            <v>0</v>
          </cell>
          <cell r="D17277">
            <v>0.33800000000000002</v>
          </cell>
          <cell r="E17277">
            <v>0.33800000000000002</v>
          </cell>
        </row>
        <row r="17278">
          <cell r="A17278" t="str">
            <v>911041019</v>
          </cell>
          <cell r="B17278" t="str">
            <v>Zylinderschraube DIN 84 - M5 x 16 - 4.8</v>
          </cell>
          <cell r="C17278">
            <v>0</v>
          </cell>
          <cell r="D17278">
            <v>1.6199999999999999E-2</v>
          </cell>
          <cell r="E17278">
            <v>1.6199999999999999E-2</v>
          </cell>
        </row>
        <row r="17279">
          <cell r="A17279" t="str">
            <v>911041020</v>
          </cell>
          <cell r="B17279" t="str">
            <v>ZYL.SCHR. M6X10 M. SCHLITZ DIN 84 / DIN EN ISO</v>
          </cell>
          <cell r="C17279"/>
          <cell r="D17279">
            <v>6.6000000000000003E-2</v>
          </cell>
          <cell r="E17279">
            <v>6.6000000000000003E-2</v>
          </cell>
        </row>
        <row r="17280">
          <cell r="A17280" t="str">
            <v>911041054</v>
          </cell>
          <cell r="B17280" t="str">
            <v>Zylinderschraube DIN 7984 - M8 x 25 - 08.8</v>
          </cell>
          <cell r="C17280">
            <v>0</v>
          </cell>
          <cell r="D17280">
            <v>6.6265447995117313E-2</v>
          </cell>
          <cell r="E17280">
            <v>6.6265447995117313E-2</v>
          </cell>
        </row>
        <row r="17281">
          <cell r="A17281" t="str">
            <v>911041055</v>
          </cell>
          <cell r="B17281" t="str">
            <v>ZYL.SCHR. M. SCHLITZ M5X16 DIN 84 /DIN EN ISO</v>
          </cell>
          <cell r="C17281"/>
          <cell r="D17281">
            <v>2.86E-2</v>
          </cell>
          <cell r="E17281">
            <v>2.86E-2</v>
          </cell>
        </row>
        <row r="17282">
          <cell r="A17282" t="str">
            <v>911051002</v>
          </cell>
          <cell r="B17282" t="str">
            <v>RINGMUTTER M8  DIN 582 VERZ. (MÖLLER) --&gt;</v>
          </cell>
          <cell r="C17282">
            <v>0</v>
          </cell>
          <cell r="D17282">
            <v>0</v>
          </cell>
          <cell r="E17282">
            <v>0</v>
          </cell>
        </row>
        <row r="17283">
          <cell r="A17283" t="str">
            <v>911051020</v>
          </cell>
          <cell r="B17283" t="str">
            <v>PAN-HEAD SPAX M5X25 Z2 ART.NR.1965 25 VZ</v>
          </cell>
          <cell r="C17283">
            <v>0</v>
          </cell>
          <cell r="D17283">
            <v>4.2900000000000001E-2</v>
          </cell>
          <cell r="E17283">
            <v>4.2900000000000001E-2</v>
          </cell>
        </row>
        <row r="17284">
          <cell r="A17284" t="str">
            <v>911051021</v>
          </cell>
          <cell r="B17284" t="str">
            <v>PAN-HEAD SPAX M5X30 VZ</v>
          </cell>
          <cell r="C17284">
            <v>0</v>
          </cell>
          <cell r="D17284">
            <v>1.7100000000000001E-2</v>
          </cell>
          <cell r="E17284">
            <v>1.7100000000000001E-2</v>
          </cell>
        </row>
        <row r="17285">
          <cell r="A17285" t="str">
            <v>911051022</v>
          </cell>
          <cell r="B17285" t="str">
            <v>PAN-HEAD SPAX M3,5X20 VZ</v>
          </cell>
          <cell r="C17285">
            <v>0</v>
          </cell>
          <cell r="D17285">
            <v>2.1499999999999998E-2</v>
          </cell>
          <cell r="E17285">
            <v>2.1499999999999998E-2</v>
          </cell>
        </row>
        <row r="17286">
          <cell r="A17286" t="str">
            <v>911051042</v>
          </cell>
          <cell r="B17286" t="str">
            <v>FLACHKOPFSCHR. M4X5 DIN 923 M.SCHLITZ U. ANSATZ VZ</v>
          </cell>
          <cell r="C17286"/>
          <cell r="D17286">
            <v>0.15310000000000001</v>
          </cell>
          <cell r="E17286">
            <v>0.15310000000000001</v>
          </cell>
        </row>
        <row r="17287">
          <cell r="A17287" t="str">
            <v>911051043</v>
          </cell>
          <cell r="B17287" t="str">
            <v>FLACHKOPFSCHR. M8X4 DIN 923 M.SCHLITZ U.ANSATZ VZ</v>
          </cell>
          <cell r="C17287">
            <v>0</v>
          </cell>
          <cell r="D17287">
            <v>0.56369999999999998</v>
          </cell>
          <cell r="E17287">
            <v>0.56369999999999998</v>
          </cell>
        </row>
        <row r="17288">
          <cell r="A17288" t="str">
            <v>911051044</v>
          </cell>
          <cell r="B17288" t="str">
            <v>FLACHKOPFSCHR. M6X4 DIN 923 M.SCHLITZ U.ANSATZ VZ</v>
          </cell>
          <cell r="C17288">
            <v>0</v>
          </cell>
          <cell r="D17288">
            <v>0.27</v>
          </cell>
          <cell r="E17288">
            <v>0.27</v>
          </cell>
        </row>
        <row r="17289">
          <cell r="A17289" t="str">
            <v>911051045</v>
          </cell>
          <cell r="B17289" t="str">
            <v>FLACHKOPFSCHR. M6X12 DIN 85 KUNSTSTOFF</v>
          </cell>
          <cell r="C17289"/>
          <cell r="D17289"/>
          <cell r="E17289"/>
        </row>
        <row r="17290">
          <cell r="A17290" t="str">
            <v>911051046</v>
          </cell>
          <cell r="B17290" t="str">
            <v>SENKKOPF SPAX 3,5X20 VZ</v>
          </cell>
          <cell r="C17290">
            <v>0</v>
          </cell>
          <cell r="D17290">
            <v>1.7899999999999999E-3</v>
          </cell>
          <cell r="E17290">
            <v>1.7899999999999999E-3</v>
          </cell>
        </row>
        <row r="17291">
          <cell r="A17291" t="str">
            <v>911051047</v>
          </cell>
          <cell r="B17291" t="str">
            <v>SENKKOPF SPAX 3,8X9,5 VZ</v>
          </cell>
          <cell r="C17291">
            <v>0</v>
          </cell>
          <cell r="D17291">
            <v>1.7899999999999999E-2</v>
          </cell>
          <cell r="E17291">
            <v>1.7899999999999999E-2</v>
          </cell>
        </row>
        <row r="17292">
          <cell r="A17292" t="str">
            <v>911051048</v>
          </cell>
          <cell r="B17292" t="str">
            <v>Flachkopfschraube DIN 923 - M5 x 8 - 5.8</v>
          </cell>
          <cell r="C17292">
            <v>0</v>
          </cell>
          <cell r="D17292">
            <v>0.17761674597814125</v>
          </cell>
          <cell r="E17292">
            <v>0.17761674597814125</v>
          </cell>
        </row>
        <row r="17293">
          <cell r="A17293" t="str">
            <v>911051049</v>
          </cell>
          <cell r="B17293" t="str">
            <v>Flachkopfschraube DIN 923 - M5 x 10 - 5.8</v>
          </cell>
          <cell r="C17293">
            <v>0</v>
          </cell>
          <cell r="D17293">
            <v>0.13500000000000001</v>
          </cell>
          <cell r="E17293">
            <v>0.13500000000000001</v>
          </cell>
        </row>
        <row r="17294">
          <cell r="A17294" t="str">
            <v>911051050</v>
          </cell>
          <cell r="B17294" t="str">
            <v>Senk-Holzschraube SPAX - 4 x 30 - St - Z</v>
          </cell>
          <cell r="C17294">
            <v>0</v>
          </cell>
          <cell r="D17294">
            <v>1.6199999999999999E-2</v>
          </cell>
          <cell r="E17294">
            <v>1.6199999999999999E-2</v>
          </cell>
        </row>
        <row r="17295">
          <cell r="A17295" t="str">
            <v>911051051</v>
          </cell>
          <cell r="B17295" t="str">
            <v>SENKKOPF SPAX 3X25 VZ</v>
          </cell>
          <cell r="C17295">
            <v>0</v>
          </cell>
          <cell r="D17295">
            <v>1.0500000000000001E-2</v>
          </cell>
          <cell r="E17295">
            <v>1.0500000000000001E-2</v>
          </cell>
        </row>
        <row r="17296">
          <cell r="A17296" t="str">
            <v>911051052</v>
          </cell>
          <cell r="B17296" t="str">
            <v>Flachkopfschraube DIN 923 - M5 x 12 - 5.8</v>
          </cell>
          <cell r="C17296">
            <v>0</v>
          </cell>
          <cell r="D17296">
            <v>0.1842</v>
          </cell>
          <cell r="E17296">
            <v>0.1842</v>
          </cell>
        </row>
        <row r="17297">
          <cell r="A17297" t="str">
            <v>911051053</v>
          </cell>
          <cell r="B17297" t="str">
            <v>Flachkopfschraube DIN 923 - M3 x 4 - 5.8</v>
          </cell>
          <cell r="C17297">
            <v>0</v>
          </cell>
          <cell r="D17297">
            <v>9.2799999999999994E-2</v>
          </cell>
          <cell r="E17297">
            <v>9.2799999999999994E-2</v>
          </cell>
        </row>
        <row r="17298">
          <cell r="A17298" t="str">
            <v>911051054</v>
          </cell>
          <cell r="B17298" t="str">
            <v>Flachkopfschraube DIN 923 - M3 x 16 - 5.8</v>
          </cell>
          <cell r="C17298">
            <v>0</v>
          </cell>
          <cell r="D17298">
            <v>1.3572</v>
          </cell>
          <cell r="E17298">
            <v>1.3572</v>
          </cell>
        </row>
        <row r="17299">
          <cell r="A17299" t="str">
            <v>911071006</v>
          </cell>
          <cell r="B17299" t="str">
            <v>SPANPLATTENSCHR. 4,5X25 M. LINSENK.</v>
          </cell>
          <cell r="C17299">
            <v>0</v>
          </cell>
          <cell r="D17299">
            <v>5.04E-2</v>
          </cell>
          <cell r="E17299">
            <v>5.04E-2</v>
          </cell>
        </row>
        <row r="17300">
          <cell r="A17300" t="str">
            <v>911071012</v>
          </cell>
          <cell r="B17300" t="str">
            <v>Halbrundkopfschraube ISO 7380-1 - M8 x 30 - 010.9</v>
          </cell>
          <cell r="C17300">
            <v>0</v>
          </cell>
          <cell r="D17300">
            <v>7.1529999999999996E-2</v>
          </cell>
          <cell r="E17300">
            <v>7.1529999999999996E-2</v>
          </cell>
        </row>
        <row r="17301">
          <cell r="A17301" t="str">
            <v>911071021</v>
          </cell>
          <cell r="B17301" t="str">
            <v>LINSENSCHR. M8X35 ISO 7380-2 INNENSKT. MIT</v>
          </cell>
          <cell r="C17301">
            <v>0</v>
          </cell>
          <cell r="D17301">
            <v>7.8600000000000003E-2</v>
          </cell>
          <cell r="E17301">
            <v>7.8600000000000003E-2</v>
          </cell>
        </row>
        <row r="17302">
          <cell r="A17302" t="str">
            <v>911071024</v>
          </cell>
          <cell r="B17302" t="str">
            <v>Halbrundkopfschraube ISO 7380-2 - M6 x 20 - 010.9</v>
          </cell>
          <cell r="C17302">
            <v>0</v>
          </cell>
          <cell r="D17302">
            <v>0.1232</v>
          </cell>
          <cell r="E17302">
            <v>0.1232</v>
          </cell>
        </row>
        <row r="17303">
          <cell r="A17303" t="str">
            <v>911071025</v>
          </cell>
          <cell r="B17303" t="str">
            <v>Halbrundkopfschraube ISO 7380-1 - M8 x 40 - 010.9</v>
          </cell>
          <cell r="C17303">
            <v>0</v>
          </cell>
          <cell r="D17303">
            <v>8.875024456830849E-2</v>
          </cell>
          <cell r="E17303">
            <v>8.875024456830849E-2</v>
          </cell>
        </row>
        <row r="17304">
          <cell r="A17304" t="str">
            <v>911071026</v>
          </cell>
          <cell r="B17304" t="str">
            <v>Halbrundkopfschraube ISO 7380-2 - M6 x 12 - 010.9</v>
          </cell>
          <cell r="C17304">
            <v>0</v>
          </cell>
          <cell r="D17304">
            <v>5.1400000000000001E-2</v>
          </cell>
          <cell r="E17304">
            <v>5.1400000000000001E-2</v>
          </cell>
        </row>
        <row r="17305">
          <cell r="A17305" t="str">
            <v>911071027</v>
          </cell>
          <cell r="B17305" t="str">
            <v>Halbrundkopfschraube ISO 7380-2 - M5 x 10 - 010.9</v>
          </cell>
          <cell r="C17305">
            <v>0</v>
          </cell>
          <cell r="D17305">
            <v>0.29799999999999999</v>
          </cell>
          <cell r="E17305">
            <v>0.29799999999999999</v>
          </cell>
        </row>
        <row r="17306">
          <cell r="A17306" t="str">
            <v>911071028</v>
          </cell>
          <cell r="B17306" t="str">
            <v>Halbrundkopfschraube ISO 7380-2 - M6 x 16 - 010.9</v>
          </cell>
          <cell r="C17306">
            <v>0</v>
          </cell>
          <cell r="D17306">
            <v>2.1999999999999999E-2</v>
          </cell>
          <cell r="E17306">
            <v>2.1999999999999999E-2</v>
          </cell>
        </row>
        <row r="17307">
          <cell r="A17307" t="str">
            <v>911071029</v>
          </cell>
          <cell r="B17307" t="str">
            <v>Halbrundkopfschraube ISO 7380-1 - M5 x 16 - 010.9</v>
          </cell>
          <cell r="C17307">
            <v>0</v>
          </cell>
          <cell r="D17307">
            <v>5.382E-2</v>
          </cell>
          <cell r="E17307">
            <v>5.382E-2</v>
          </cell>
        </row>
        <row r="17308">
          <cell r="A17308" t="str">
            <v>911071030</v>
          </cell>
          <cell r="B17308" t="str">
            <v>Halbrundkopfschraube ISO 7380-1 - M3 x 6 - 010.9</v>
          </cell>
          <cell r="C17308">
            <v>0</v>
          </cell>
          <cell r="D17308">
            <v>0.72</v>
          </cell>
          <cell r="E17308">
            <v>0.72</v>
          </cell>
        </row>
        <row r="17309">
          <cell r="A17309" t="str">
            <v>911071031</v>
          </cell>
          <cell r="B17309" t="str">
            <v>Halbrundkopfschraube ISO 7380-2 - M4 x 16 - 010.9</v>
          </cell>
          <cell r="C17309">
            <v>0</v>
          </cell>
          <cell r="D17309">
            <v>4.8599999999999997E-2</v>
          </cell>
          <cell r="E17309">
            <v>4.8599999999999997E-2</v>
          </cell>
        </row>
        <row r="17310">
          <cell r="A17310" t="str">
            <v>911071032</v>
          </cell>
          <cell r="B17310" t="str">
            <v>LINSENSCHR. M3X8 ISO 7380-1 INNENSKT. OHNE</v>
          </cell>
          <cell r="C17310"/>
          <cell r="D17310">
            <v>0.12759999999999999</v>
          </cell>
          <cell r="E17310">
            <v>0.12759999999999999</v>
          </cell>
        </row>
        <row r="17311">
          <cell r="A17311" t="str">
            <v>911071033</v>
          </cell>
          <cell r="B17311" t="str">
            <v>Halbrundkopfschraube ISO 7380-1 - M4 x 6 - 010.9</v>
          </cell>
          <cell r="C17311">
            <v>0</v>
          </cell>
          <cell r="D17311">
            <v>0.10199999999999999</v>
          </cell>
          <cell r="E17311">
            <v>0.10199999999999999</v>
          </cell>
        </row>
        <row r="17312">
          <cell r="A17312" t="str">
            <v>911071034</v>
          </cell>
          <cell r="B17312" t="str">
            <v>Halbrundkopfschraube ISO 7380-1 - M4 x 10 - 010.9</v>
          </cell>
          <cell r="C17312">
            <v>0</v>
          </cell>
          <cell r="D17312">
            <v>4.5999999999999999E-2</v>
          </cell>
          <cell r="E17312">
            <v>4.5999999999999999E-2</v>
          </cell>
        </row>
        <row r="17313">
          <cell r="A17313" t="str">
            <v>911071035</v>
          </cell>
          <cell r="B17313" t="str">
            <v>Halbrundkopfschraube ISO 7380-2 - M5 x 12 - 010.9</v>
          </cell>
          <cell r="C17313">
            <v>0</v>
          </cell>
          <cell r="D17313">
            <v>2.0039448751076657E-2</v>
          </cell>
          <cell r="E17313">
            <v>2.0039448751076657E-2</v>
          </cell>
        </row>
        <row r="17314">
          <cell r="A17314" t="str">
            <v>911071036</v>
          </cell>
          <cell r="B17314" t="str">
            <v>Halbrundkopfschraube ISO 7380-2 - M8 x 10 - 010.9</v>
          </cell>
          <cell r="C17314">
            <v>0</v>
          </cell>
          <cell r="D17314">
            <v>0.21929999999999999</v>
          </cell>
          <cell r="E17314">
            <v>0.21929999999999999</v>
          </cell>
        </row>
        <row r="17315">
          <cell r="A17315" t="str">
            <v>911071037</v>
          </cell>
          <cell r="B17315" t="str">
            <v>Halbrundkopfschraube ISO 7380-1 - M6 x 20 - 010.9</v>
          </cell>
          <cell r="C17315">
            <v>0</v>
          </cell>
          <cell r="D17315">
            <v>0.42130000000000001</v>
          </cell>
          <cell r="E17315">
            <v>0.42130000000000001</v>
          </cell>
        </row>
        <row r="17316">
          <cell r="A17316" t="str">
            <v>911071038</v>
          </cell>
          <cell r="B17316" t="str">
            <v>Halbrundkopfschraube ISO 7380-2 - M8 x 20 - 010.9</v>
          </cell>
          <cell r="C17316">
            <v>0</v>
          </cell>
          <cell r="D17316">
            <v>0.10879999999999999</v>
          </cell>
          <cell r="E17316">
            <v>0.10879999999999999</v>
          </cell>
        </row>
        <row r="17317">
          <cell r="A17317" t="str">
            <v>911071039</v>
          </cell>
          <cell r="B17317" t="str">
            <v>LINSENSCHR. M5X20 ISO 7380-2 INNENSKT. MIT</v>
          </cell>
          <cell r="C17317"/>
          <cell r="D17317">
            <v>6.2899999999999998E-2</v>
          </cell>
          <cell r="E17317">
            <v>6.2899999999999998E-2</v>
          </cell>
        </row>
        <row r="17318">
          <cell r="A17318" t="str">
            <v>911071041</v>
          </cell>
          <cell r="B17318" t="str">
            <v>LINSENSCHR. M3X12 ISO 7380-2 INNENSKT. MIT</v>
          </cell>
          <cell r="C17318"/>
          <cell r="D17318">
            <v>0.25800000000000001</v>
          </cell>
          <cell r="E17318">
            <v>0.25800000000000001</v>
          </cell>
        </row>
        <row r="17319">
          <cell r="A17319" t="str">
            <v>911071042</v>
          </cell>
          <cell r="B17319" t="str">
            <v>LINSENSCHR. M3X10 ISO 7380-2 INNENSKT. MIT</v>
          </cell>
          <cell r="C17319"/>
          <cell r="D17319">
            <v>0.29399999999999998</v>
          </cell>
          <cell r="E17319">
            <v>0.29399999999999998</v>
          </cell>
        </row>
        <row r="17320">
          <cell r="A17320" t="str">
            <v>911071043</v>
          </cell>
          <cell r="B17320" t="str">
            <v>LINSENSCHR. M5X25 ISO 7380-2 INNENSKT. MIT</v>
          </cell>
          <cell r="C17320">
            <v>0</v>
          </cell>
          <cell r="D17320">
            <v>2.3099999999999999E-2</v>
          </cell>
          <cell r="E17320">
            <v>2.3099999999999999E-2</v>
          </cell>
        </row>
        <row r="17321">
          <cell r="A17321" t="str">
            <v>911071044</v>
          </cell>
          <cell r="B17321" t="str">
            <v>LINSENSCHR. M4X16 ISO 7380-2 INNENSKT. MIT</v>
          </cell>
          <cell r="C17321">
            <v>0</v>
          </cell>
          <cell r="D17321">
            <v>1.4999999999999999E-2</v>
          </cell>
          <cell r="E17321">
            <v>1.4999999999999999E-2</v>
          </cell>
        </row>
        <row r="17322">
          <cell r="A17322" t="str">
            <v>911071045</v>
          </cell>
          <cell r="B17322" t="str">
            <v>Halbrundkopfschraube ISO 7380-1 - M8 x 55 - 010.9</v>
          </cell>
          <cell r="C17322">
            <v>0</v>
          </cell>
          <cell r="D17322">
            <v>0.24495</v>
          </cell>
          <cell r="E17322">
            <v>0.24495</v>
          </cell>
        </row>
        <row r="17323">
          <cell r="A17323" t="str">
            <v>911081005</v>
          </cell>
          <cell r="B17323" t="str">
            <v>CLIFASTIFT M6X20</v>
          </cell>
          <cell r="C17323"/>
          <cell r="D17323">
            <v>7.4499999999999997E-2</v>
          </cell>
          <cell r="E17323">
            <v>7.4499999999999997E-2</v>
          </cell>
        </row>
        <row r="17324">
          <cell r="A17324" t="str">
            <v>911081006</v>
          </cell>
          <cell r="B17324" t="str">
            <v>CLIFASTIFT M6X30</v>
          </cell>
          <cell r="C17324">
            <v>0</v>
          </cell>
          <cell r="D17324">
            <v>7.4999999999999997E-2</v>
          </cell>
          <cell r="E17324">
            <v>7.4999999999999997E-2</v>
          </cell>
        </row>
        <row r="17325">
          <cell r="A17325" t="str">
            <v>911081007</v>
          </cell>
          <cell r="B17325" t="str">
            <v>CLIFASTIFT M8X30 - 530 000 080 100</v>
          </cell>
          <cell r="C17325">
            <v>0</v>
          </cell>
          <cell r="D17325">
            <v>0.20300000000000001</v>
          </cell>
          <cell r="E17325">
            <v>0.20300000000000001</v>
          </cell>
        </row>
        <row r="17326">
          <cell r="A17326" t="str">
            <v>911081008</v>
          </cell>
          <cell r="B17326" t="str">
            <v>CLIFASTIFT M8X34 - 534 000 080 100</v>
          </cell>
          <cell r="C17326">
            <v>0</v>
          </cell>
          <cell r="D17326">
            <v>0.34089999999999998</v>
          </cell>
          <cell r="E17326">
            <v>0.34089999999999998</v>
          </cell>
        </row>
        <row r="17327">
          <cell r="A17327" t="str">
            <v>911081011</v>
          </cell>
          <cell r="B17327" t="str">
            <v>CLIFASTIFT M8X56</v>
          </cell>
          <cell r="C17327"/>
          <cell r="D17327"/>
          <cell r="E17327"/>
        </row>
        <row r="17328">
          <cell r="A17328" t="str">
            <v>911081012</v>
          </cell>
          <cell r="B17328" t="str">
            <v>CLIFASTIFT M6X12 KERB KONUS: 51 KERB KONUS: 512 0</v>
          </cell>
          <cell r="C17328">
            <v>0</v>
          </cell>
          <cell r="D17328">
            <v>0.10920000000000001</v>
          </cell>
          <cell r="E17328">
            <v>0.10920000000000001</v>
          </cell>
        </row>
        <row r="17329">
          <cell r="A17329" t="str">
            <v>911091009</v>
          </cell>
          <cell r="B17329" t="str">
            <v>Gewindestift DIN 913 - M5 x 8 - 45H</v>
          </cell>
          <cell r="C17329">
            <v>0</v>
          </cell>
          <cell r="D17329">
            <v>6.7500000000000004E-2</v>
          </cell>
          <cell r="E17329">
            <v>6.7500000000000004E-2</v>
          </cell>
        </row>
        <row r="17330">
          <cell r="A17330" t="str">
            <v>911091013</v>
          </cell>
          <cell r="B17330" t="str">
            <v>GEWST.M.KEGELK. M5X12 DIN 913 (ISO 4026) VZ</v>
          </cell>
          <cell r="C17330">
            <v>0</v>
          </cell>
          <cell r="D17330">
            <v>5.0110000000000002E-2</v>
          </cell>
          <cell r="E17330">
            <v>5.0110000000000002E-2</v>
          </cell>
        </row>
        <row r="17331">
          <cell r="A17331" t="str">
            <v>911091019</v>
          </cell>
          <cell r="B17331" t="str">
            <v>Gewindestift DIN 913 - M6 x 6 - 45H</v>
          </cell>
          <cell r="C17331">
            <v>0</v>
          </cell>
          <cell r="D17331">
            <v>5.1400000000000001E-2</v>
          </cell>
          <cell r="E17331">
            <v>5.1400000000000001E-2</v>
          </cell>
        </row>
        <row r="17332">
          <cell r="A17332" t="str">
            <v>911091020</v>
          </cell>
          <cell r="B17332" t="str">
            <v>Gewindestift DIN 915 - M6 x 20 - 45H</v>
          </cell>
          <cell r="C17332">
            <v>0</v>
          </cell>
          <cell r="D17332">
            <v>0.16159999999999999</v>
          </cell>
          <cell r="E17332">
            <v>0.16159999999999999</v>
          </cell>
        </row>
        <row r="17333">
          <cell r="A17333" t="str">
            <v>911091021</v>
          </cell>
          <cell r="B17333" t="str">
            <v>Gewindestift DIN 916 - M8 x 8 - 45H</v>
          </cell>
          <cell r="C17333">
            <v>0</v>
          </cell>
          <cell r="D17333">
            <v>9.9900000000000003E-2</v>
          </cell>
          <cell r="E17333">
            <v>9.9900000000000003E-2</v>
          </cell>
        </row>
        <row r="17334">
          <cell r="A17334" t="str">
            <v>911091029</v>
          </cell>
          <cell r="B17334" t="str">
            <v>Gewindestift DIN 916 - M6 x 12 - 45H</v>
          </cell>
          <cell r="C17334">
            <v>0</v>
          </cell>
          <cell r="D17334">
            <v>2.3E-2</v>
          </cell>
          <cell r="E17334">
            <v>2.3E-2</v>
          </cell>
        </row>
        <row r="17335">
          <cell r="A17335" t="str">
            <v>911091034</v>
          </cell>
          <cell r="B17335" t="str">
            <v>Gewindestift DIN 914 - M5 x 8 - 45H</v>
          </cell>
          <cell r="C17335">
            <v>0</v>
          </cell>
          <cell r="D17335">
            <v>2.7400000000000001E-2</v>
          </cell>
          <cell r="E17335">
            <v>2.7400000000000001E-2</v>
          </cell>
        </row>
        <row r="17336">
          <cell r="A17336" t="str">
            <v>911091037</v>
          </cell>
          <cell r="B17336" t="str">
            <v>Gewindestift DIN 916 - M8 x 6 - 45H</v>
          </cell>
          <cell r="C17336">
            <v>0</v>
          </cell>
          <cell r="D17336">
            <v>1.6705859470520813E-2</v>
          </cell>
          <cell r="E17336">
            <v>1.6705859470520813E-2</v>
          </cell>
        </row>
        <row r="17337">
          <cell r="A17337" t="str">
            <v>911091039</v>
          </cell>
          <cell r="B17337" t="str">
            <v>Gewindestift DIN 916 - M6 x 8 - 45H</v>
          </cell>
          <cell r="C17337">
            <v>0</v>
          </cell>
          <cell r="D17337">
            <v>2.8500000000000001E-2</v>
          </cell>
          <cell r="E17337">
            <v>2.8500000000000001E-2</v>
          </cell>
        </row>
        <row r="17338">
          <cell r="A17338" t="str">
            <v>911091040</v>
          </cell>
          <cell r="B17338" t="str">
            <v>Gewindestift DIN 916 - M6 x 6 - 45H</v>
          </cell>
          <cell r="C17338">
            <v>0</v>
          </cell>
          <cell r="D17338">
            <v>2.4199999999999999E-2</v>
          </cell>
          <cell r="E17338">
            <v>2.4199999999999999E-2</v>
          </cell>
        </row>
        <row r="17339">
          <cell r="A17339" t="str">
            <v>911091041</v>
          </cell>
          <cell r="B17339" t="str">
            <v>Gewindestift DIN 916 - M8 x 10 - 45H</v>
          </cell>
          <cell r="C17339">
            <v>0</v>
          </cell>
          <cell r="D17339">
            <v>3.071810435902645E-2</v>
          </cell>
          <cell r="E17339">
            <v>3.071810435902645E-2</v>
          </cell>
        </row>
        <row r="17340">
          <cell r="A17340" t="str">
            <v>911091043</v>
          </cell>
          <cell r="B17340" t="str">
            <v>Gewindestift DIN 916 - M5 x 5 - 45H</v>
          </cell>
          <cell r="C17340">
            <v>0</v>
          </cell>
          <cell r="D17340">
            <v>1.5900000000000001E-2</v>
          </cell>
          <cell r="E17340">
            <v>1.5900000000000001E-2</v>
          </cell>
        </row>
        <row r="17341">
          <cell r="A17341" t="str">
            <v>911091044</v>
          </cell>
          <cell r="B17341" t="str">
            <v>GEWST.M.RINGSCH. M5X10 DIN 916 (ISO 4029) VZ</v>
          </cell>
          <cell r="C17341">
            <v>0</v>
          </cell>
          <cell r="D17341">
            <v>2.0299999999999999E-2</v>
          </cell>
          <cell r="E17341">
            <v>2.0299999999999999E-2</v>
          </cell>
        </row>
        <row r="17342">
          <cell r="A17342" t="str">
            <v>911091046</v>
          </cell>
          <cell r="B17342" t="str">
            <v>Schaftschraube DIN 427 - M5 x 20 - 14H</v>
          </cell>
          <cell r="C17342">
            <v>0</v>
          </cell>
          <cell r="D17342">
            <v>4.58E-2</v>
          </cell>
          <cell r="E17342">
            <v>4.58E-2</v>
          </cell>
        </row>
        <row r="17343">
          <cell r="A17343" t="str">
            <v>911091047</v>
          </cell>
          <cell r="B17343" t="str">
            <v>Gewindestift DIN 913 - M6 x 35 - 45H</v>
          </cell>
          <cell r="C17343">
            <v>0</v>
          </cell>
          <cell r="D17343">
            <v>7.2300000000000003E-2</v>
          </cell>
          <cell r="E17343">
            <v>7.2300000000000003E-2</v>
          </cell>
        </row>
        <row r="17344">
          <cell r="A17344" t="str">
            <v>911091049</v>
          </cell>
          <cell r="B17344" t="str">
            <v>Gewindestift DIN 916 - M4 x 4 - 45H</v>
          </cell>
          <cell r="C17344">
            <v>0</v>
          </cell>
          <cell r="D17344">
            <v>6.0000000000000001E-3</v>
          </cell>
          <cell r="E17344">
            <v>6.0000000000000001E-3</v>
          </cell>
        </row>
        <row r="17345">
          <cell r="A17345" t="str">
            <v>911091050</v>
          </cell>
          <cell r="B17345" t="str">
            <v>STIFTSCHR. M10X35 DIN 938 VZ</v>
          </cell>
          <cell r="C17345">
            <v>0</v>
          </cell>
          <cell r="D17345">
            <v>0.17469999999999999</v>
          </cell>
          <cell r="E17345">
            <v>0.17469999999999999</v>
          </cell>
        </row>
        <row r="17346">
          <cell r="A17346" t="str">
            <v>911091052</v>
          </cell>
          <cell r="B17346" t="str">
            <v>Gewindestift DIN 913 - M6 x 12 - 45H</v>
          </cell>
          <cell r="C17346">
            <v>0</v>
          </cell>
          <cell r="D17346">
            <v>5.6399999999999999E-2</v>
          </cell>
          <cell r="E17346">
            <v>5.6399999999999999E-2</v>
          </cell>
        </row>
        <row r="17347">
          <cell r="A17347" t="str">
            <v>911091053</v>
          </cell>
          <cell r="B17347" t="str">
            <v>Gewindestift DIN 913 - M6 x 16 - 45H</v>
          </cell>
          <cell r="C17347">
            <v>0</v>
          </cell>
          <cell r="D17347">
            <v>1.6799999999999999E-2</v>
          </cell>
          <cell r="E17347">
            <v>1.6799999999999999E-2</v>
          </cell>
        </row>
        <row r="17348">
          <cell r="A17348" t="str">
            <v>911091054</v>
          </cell>
          <cell r="B17348" t="str">
            <v>Gewindestift DIN 913 - M8 x 10 - 45H</v>
          </cell>
          <cell r="C17348">
            <v>0</v>
          </cell>
          <cell r="D17348">
            <v>1.7999999999999999E-2</v>
          </cell>
          <cell r="E17348">
            <v>1.7999999999999999E-2</v>
          </cell>
        </row>
        <row r="17349">
          <cell r="A17349" t="str">
            <v>911091055</v>
          </cell>
          <cell r="B17349" t="str">
            <v>GEWST.M.KEGELK. M10X40 DIN 913 VZ</v>
          </cell>
          <cell r="C17349">
            <v>0</v>
          </cell>
          <cell r="D17349">
            <v>0.30580000000000002</v>
          </cell>
          <cell r="E17349">
            <v>0.30580000000000002</v>
          </cell>
        </row>
        <row r="17350">
          <cell r="A17350" t="str">
            <v>911091057</v>
          </cell>
          <cell r="B17350" t="str">
            <v>SCHAFTSCHR. M6X20 DIN 427 (ISO 2342) VZ</v>
          </cell>
          <cell r="C17350">
            <v>0</v>
          </cell>
          <cell r="D17350">
            <v>9.9199999999999997E-2</v>
          </cell>
          <cell r="E17350">
            <v>9.9199999999999997E-2</v>
          </cell>
        </row>
        <row r="17351">
          <cell r="A17351" t="str">
            <v>911091058</v>
          </cell>
          <cell r="B17351" t="str">
            <v>GEWST.M.KEGELK. M8X25 DIN 913 (ISO 4026) VZ</v>
          </cell>
          <cell r="C17351">
            <v>0</v>
          </cell>
          <cell r="D17351">
            <v>0.17280000000000001</v>
          </cell>
          <cell r="E17351">
            <v>0.17280000000000001</v>
          </cell>
        </row>
        <row r="17352">
          <cell r="A17352" t="str">
            <v>911091059</v>
          </cell>
          <cell r="B17352" t="str">
            <v>SCHAFTSCHR. M6X25 DIN 427 (ISO 2342) VZ</v>
          </cell>
          <cell r="C17352">
            <v>0</v>
          </cell>
          <cell r="D17352">
            <v>0.09</v>
          </cell>
          <cell r="E17352">
            <v>0.09</v>
          </cell>
        </row>
        <row r="17353">
          <cell r="A17353" t="str">
            <v>911091061</v>
          </cell>
          <cell r="B17353" t="str">
            <v>Schaftschraube DIN 427 - M8 x 25 - 14H</v>
          </cell>
          <cell r="C17353">
            <v>0</v>
          </cell>
          <cell r="D17353">
            <v>0.1154</v>
          </cell>
          <cell r="E17353">
            <v>0.1154</v>
          </cell>
        </row>
        <row r="17354">
          <cell r="A17354" t="str">
            <v>911091062</v>
          </cell>
          <cell r="B17354" t="str">
            <v>Gewindestift DIN 916 - M8 x 30 - 45H</v>
          </cell>
          <cell r="C17354">
            <v>0</v>
          </cell>
          <cell r="D17354">
            <v>7.0599999999999996E-2</v>
          </cell>
          <cell r="E17354">
            <v>7.0599999999999996E-2</v>
          </cell>
        </row>
        <row r="17355">
          <cell r="A17355" t="str">
            <v>911091063</v>
          </cell>
          <cell r="B17355" t="str">
            <v>Gewindestift DIN 916 - M4 x 10 - 45H</v>
          </cell>
          <cell r="C17355">
            <v>0</v>
          </cell>
          <cell r="D17355">
            <v>6.2399999999999997E-2</v>
          </cell>
          <cell r="E17355">
            <v>6.2399999999999997E-2</v>
          </cell>
        </row>
        <row r="17356">
          <cell r="A17356" t="str">
            <v>911091064</v>
          </cell>
          <cell r="B17356" t="str">
            <v>Gewindestift DIN 913 - M8 x 6 - 45H</v>
          </cell>
          <cell r="C17356">
            <v>0</v>
          </cell>
          <cell r="D17356">
            <v>1.15E-2</v>
          </cell>
          <cell r="E17356">
            <v>1.15E-2</v>
          </cell>
        </row>
        <row r="17357">
          <cell r="A17357" t="str">
            <v>911091065</v>
          </cell>
          <cell r="B17357" t="str">
            <v>GEWST.M.ZAPFEN  M4X12 DIN 915 (ISO 7435) VZ</v>
          </cell>
          <cell r="C17357"/>
          <cell r="D17357">
            <v>6.6000000000000003E-2</v>
          </cell>
          <cell r="E17357">
            <v>6.6000000000000003E-2</v>
          </cell>
        </row>
        <row r="17358">
          <cell r="A17358" t="str">
            <v>911091066</v>
          </cell>
          <cell r="B17358" t="str">
            <v>GEWST.M.KEGELK. M5X25 DIN 913 (ISO 4026) VZ</v>
          </cell>
          <cell r="C17358">
            <v>0</v>
          </cell>
          <cell r="D17358">
            <v>8.6762500000000006E-2</v>
          </cell>
          <cell r="E17358">
            <v>8.6762500000000006E-2</v>
          </cell>
        </row>
        <row r="17359">
          <cell r="A17359" t="str">
            <v>911091067</v>
          </cell>
          <cell r="B17359" t="str">
            <v>Gewindestift DIN 915 - M8 x 10 - 45H</v>
          </cell>
          <cell r="C17359">
            <v>0</v>
          </cell>
          <cell r="D17359">
            <v>8.6999999999999994E-3</v>
          </cell>
          <cell r="E17359">
            <v>8.6999999999999994E-3</v>
          </cell>
        </row>
        <row r="17360">
          <cell r="A17360" t="str">
            <v>911091068</v>
          </cell>
          <cell r="B17360" t="str">
            <v>GEWST.M.SPITZE  M6X20 DIN 914 (ISO 4027) VZ</v>
          </cell>
          <cell r="C17360">
            <v>0</v>
          </cell>
          <cell r="D17360">
            <v>1.8499999999999999E-2</v>
          </cell>
          <cell r="E17360">
            <v>1.8499999999999999E-2</v>
          </cell>
        </row>
        <row r="17361">
          <cell r="A17361" t="str">
            <v>911091069</v>
          </cell>
          <cell r="B17361" t="str">
            <v>Gewindestift DIN 916 - M8 x 16 - 45H</v>
          </cell>
          <cell r="C17361">
            <v>0</v>
          </cell>
          <cell r="D17361">
            <v>6.9400000000000003E-2</v>
          </cell>
          <cell r="E17361">
            <v>6.9400000000000003E-2</v>
          </cell>
        </row>
        <row r="17362">
          <cell r="A17362" t="str">
            <v>911091070</v>
          </cell>
          <cell r="B17362" t="str">
            <v>GEWST.M.RINGSCHN. M4X6 DIN 916 (ISO 4029) VZ</v>
          </cell>
          <cell r="C17362">
            <v>0</v>
          </cell>
          <cell r="D17362">
            <v>3.6720000000000003E-2</v>
          </cell>
          <cell r="E17362">
            <v>3.6720000000000003E-2</v>
          </cell>
        </row>
        <row r="17363">
          <cell r="A17363" t="str">
            <v>911091071</v>
          </cell>
          <cell r="B17363" t="str">
            <v>Gewindestift DIN 916 - M6 x 10 - 45H</v>
          </cell>
          <cell r="C17363">
            <v>0</v>
          </cell>
          <cell r="D17363">
            <v>4.3702322880371666E-2</v>
          </cell>
          <cell r="E17363">
            <v>4.3702322880371666E-2</v>
          </cell>
        </row>
        <row r="17364">
          <cell r="A17364" t="str">
            <v>911091072</v>
          </cell>
          <cell r="B17364" t="str">
            <v>Gewindestift DIN 916 - M6 x 20 - 45H</v>
          </cell>
          <cell r="C17364">
            <v>0</v>
          </cell>
          <cell r="D17364">
            <v>2.98E-2</v>
          </cell>
          <cell r="E17364">
            <v>2.98E-2</v>
          </cell>
        </row>
        <row r="17365">
          <cell r="A17365" t="str">
            <v>911091073</v>
          </cell>
          <cell r="B17365" t="str">
            <v>GEWST.M.RINGSCHN. M8X35 DIN 916 (ISO 4029) VZ</v>
          </cell>
          <cell r="C17365">
            <v>0</v>
          </cell>
          <cell r="D17365">
            <v>0.1764</v>
          </cell>
          <cell r="E17365">
            <v>0.1764</v>
          </cell>
        </row>
        <row r="17366">
          <cell r="A17366" t="str">
            <v>911091074</v>
          </cell>
          <cell r="B17366" t="str">
            <v>GEWST.M.SPITZE  M8X16 DIN 914 (ISO 4027) VZ</v>
          </cell>
          <cell r="C17366">
            <v>0</v>
          </cell>
          <cell r="D17366">
            <v>2.2200000000000001E-2</v>
          </cell>
          <cell r="E17366">
            <v>2.2200000000000001E-2</v>
          </cell>
        </row>
        <row r="17367">
          <cell r="A17367" t="str">
            <v>911091075</v>
          </cell>
          <cell r="B17367" t="str">
            <v>GEWST.M.KEGELK. M5X35 DIN 913 VZ</v>
          </cell>
          <cell r="C17367"/>
          <cell r="D17367">
            <v>0.2147</v>
          </cell>
          <cell r="E17367">
            <v>0.2147</v>
          </cell>
        </row>
        <row r="17368">
          <cell r="A17368" t="str">
            <v>911091076</v>
          </cell>
          <cell r="B17368" t="str">
            <v>GEWST.M.ZAPFEN  M4X10 DIN 915 VZ</v>
          </cell>
          <cell r="C17368"/>
          <cell r="D17368"/>
          <cell r="E17368"/>
        </row>
        <row r="17369">
          <cell r="A17369" t="str">
            <v>911091077</v>
          </cell>
          <cell r="B17369" t="str">
            <v>Gewindestift DIN 916 - M8 x 20 - 45H</v>
          </cell>
          <cell r="C17369">
            <v>0</v>
          </cell>
          <cell r="D17369">
            <v>0.14000000000000001</v>
          </cell>
          <cell r="E17369">
            <v>0.14000000000000001</v>
          </cell>
        </row>
        <row r="17370">
          <cell r="A17370" t="str">
            <v>911091078</v>
          </cell>
          <cell r="B17370" t="str">
            <v>GEWST.M.ZAPFEN  M5X16 DIN 915 (ISO 7435) VZ</v>
          </cell>
          <cell r="C17370"/>
          <cell r="D17370">
            <v>7.9799999999999996E-2</v>
          </cell>
          <cell r="E17370">
            <v>7.9799999999999996E-2</v>
          </cell>
        </row>
        <row r="17371">
          <cell r="A17371" t="str">
            <v>911091079</v>
          </cell>
          <cell r="B17371" t="str">
            <v xml:space="preserve"> Gewindestift DIN 913 - M4 x 20 - 45H</v>
          </cell>
          <cell r="C17371">
            <v>0</v>
          </cell>
          <cell r="D17371">
            <v>0.1187</v>
          </cell>
          <cell r="E17371">
            <v>0.1187</v>
          </cell>
        </row>
        <row r="17372">
          <cell r="A17372" t="str">
            <v>911091081</v>
          </cell>
          <cell r="B17372" t="str">
            <v>GEWST.M.RINGSCHN. M8X40 DIN 916 VZ</v>
          </cell>
          <cell r="C17372">
            <v>0</v>
          </cell>
          <cell r="D17372">
            <v>0.3024</v>
          </cell>
          <cell r="E17372">
            <v>0.3024</v>
          </cell>
        </row>
        <row r="17373">
          <cell r="A17373" t="str">
            <v>911091082</v>
          </cell>
          <cell r="B17373" t="str">
            <v>GEWST.M.KEGELK. M8X8 DIN 913 VZ</v>
          </cell>
          <cell r="C17373"/>
          <cell r="D17373">
            <v>0.10580000000000001</v>
          </cell>
          <cell r="E17373">
            <v>0.10580000000000001</v>
          </cell>
        </row>
        <row r="17374">
          <cell r="A17374" t="str">
            <v>911091083</v>
          </cell>
          <cell r="B17374" t="str">
            <v>GEWST.M.KEGELK. M5X30 DIN 913 VZ</v>
          </cell>
          <cell r="C17374">
            <v>0</v>
          </cell>
          <cell r="D17374">
            <v>4.65E-2</v>
          </cell>
          <cell r="E17374">
            <v>4.65E-2</v>
          </cell>
        </row>
        <row r="17375">
          <cell r="A17375" t="str">
            <v>911091084</v>
          </cell>
          <cell r="B17375" t="str">
            <v>GEWST.M.RINGSCHN. M10X40 DIN 916 VZ</v>
          </cell>
          <cell r="C17375">
            <v>0</v>
          </cell>
          <cell r="D17375">
            <v>0.251</v>
          </cell>
          <cell r="E17375">
            <v>0.251</v>
          </cell>
        </row>
        <row r="17376">
          <cell r="A17376" t="str">
            <v>911091085</v>
          </cell>
          <cell r="B17376" t="str">
            <v>Gewindestift DIN 916 - M6 x 16 - 45H</v>
          </cell>
          <cell r="C17376">
            <v>0</v>
          </cell>
          <cell r="D17376">
            <v>7.4999999999999997E-2</v>
          </cell>
          <cell r="E17376">
            <v>7.4999999999999997E-2</v>
          </cell>
        </row>
        <row r="17377">
          <cell r="A17377" t="str">
            <v>911091086</v>
          </cell>
          <cell r="B17377" t="str">
            <v>Gewindestift DIN 916 - M5 x 8 - 45H</v>
          </cell>
          <cell r="C17377">
            <v>0</v>
          </cell>
          <cell r="D17377">
            <v>0.11</v>
          </cell>
          <cell r="E17377">
            <v>0.11</v>
          </cell>
        </row>
        <row r="17378">
          <cell r="A17378" t="str">
            <v>911091087</v>
          </cell>
          <cell r="B17378" t="str">
            <v>Gewindestift DIN 915 - M8 x 12 - 45H</v>
          </cell>
          <cell r="C17378">
            <v>0</v>
          </cell>
          <cell r="D17378">
            <v>3.1E-2</v>
          </cell>
          <cell r="E17378">
            <v>3.1E-2</v>
          </cell>
        </row>
        <row r="17379">
          <cell r="A17379" t="str">
            <v>911091088</v>
          </cell>
          <cell r="B17379" t="str">
            <v>GEWST. M6X12 (KGLKUP-PA6.6-NATUR-IS3-M6X12) DIN</v>
          </cell>
          <cell r="C17379">
            <v>0</v>
          </cell>
          <cell r="D17379">
            <v>4.7199999999999999E-2</v>
          </cell>
          <cell r="E17379">
            <v>4.7199999999999999E-2</v>
          </cell>
        </row>
        <row r="17380">
          <cell r="A17380" t="str">
            <v>911091089</v>
          </cell>
          <cell r="B17380" t="str">
            <v>Gewindestift DIN 913 - M10 x 16 - 45H</v>
          </cell>
          <cell r="C17380">
            <v>0</v>
          </cell>
          <cell r="D17380">
            <v>4.9700000000000001E-2</v>
          </cell>
          <cell r="E17380">
            <v>4.9700000000000001E-2</v>
          </cell>
        </row>
        <row r="17381">
          <cell r="A17381" t="str">
            <v>911091090</v>
          </cell>
          <cell r="B17381" t="str">
            <v>GEWST.M.KEGELK. M10X12 DIN 913 (ISO 4026) VZ</v>
          </cell>
          <cell r="C17381"/>
          <cell r="D17381">
            <v>8.1299999999999997E-2</v>
          </cell>
          <cell r="E17381">
            <v>8.1299999999999997E-2</v>
          </cell>
        </row>
        <row r="17382">
          <cell r="A17382" t="str">
            <v>911091091</v>
          </cell>
          <cell r="B17382" t="str">
            <v>Schaftschraube DIN 427 - M4 x 30 - 14H</v>
          </cell>
          <cell r="C17382">
            <v>0</v>
          </cell>
          <cell r="D17382">
            <v>0.2137</v>
          </cell>
          <cell r="E17382">
            <v>0.2137</v>
          </cell>
        </row>
        <row r="17383">
          <cell r="A17383" t="str">
            <v>911091092</v>
          </cell>
          <cell r="B17383" t="str">
            <v>Gewindestift DIN 914 - M5 x 16 - 45H</v>
          </cell>
          <cell r="C17383">
            <v>0</v>
          </cell>
          <cell r="D17383">
            <v>5.185E-2</v>
          </cell>
          <cell r="E17383">
            <v>5.185E-2</v>
          </cell>
        </row>
        <row r="17384">
          <cell r="A17384" t="str">
            <v>911091093</v>
          </cell>
          <cell r="B17384" t="str">
            <v>GEWST.M.SPITZE  M5X12 DIN 914 (ISO 4027) VZ</v>
          </cell>
          <cell r="C17384"/>
          <cell r="D17384">
            <v>7.0000000000000001E-3</v>
          </cell>
          <cell r="E17384">
            <v>7.0000000000000001E-3</v>
          </cell>
        </row>
        <row r="17385">
          <cell r="A17385" t="str">
            <v>911091094</v>
          </cell>
          <cell r="B17385" t="str">
            <v>Gewindestift DIN 913 - M6 x 10 - 45H</v>
          </cell>
          <cell r="C17385">
            <v>0</v>
          </cell>
          <cell r="D17385">
            <v>4.666E-2</v>
          </cell>
          <cell r="E17385">
            <v>4.666E-2</v>
          </cell>
        </row>
        <row r="17386">
          <cell r="A17386" t="str">
            <v>911091095</v>
          </cell>
          <cell r="B17386" t="str">
            <v>Schaftschraube DIN 427 - M5 x 30 - 14H</v>
          </cell>
          <cell r="C17386">
            <v>0</v>
          </cell>
          <cell r="D17386">
            <v>0.45229999999999998</v>
          </cell>
          <cell r="E17386">
            <v>0.45229999999999998</v>
          </cell>
        </row>
        <row r="17387">
          <cell r="A17387" t="str">
            <v>911091096</v>
          </cell>
          <cell r="B17387" t="str">
            <v>Gewindestift DIN 914 - M8 x 8 - 45H</v>
          </cell>
          <cell r="C17387">
            <v>0</v>
          </cell>
          <cell r="D17387">
            <v>8.548E-2</v>
          </cell>
          <cell r="E17387">
            <v>8.548E-2</v>
          </cell>
        </row>
        <row r="17388">
          <cell r="A17388" t="str">
            <v>911091097</v>
          </cell>
          <cell r="B17388" t="str">
            <v>Gewindestift DIN 914 - M6 x 12 - 45H</v>
          </cell>
          <cell r="C17388">
            <v>0</v>
          </cell>
          <cell r="D17388">
            <v>6.182E-2</v>
          </cell>
          <cell r="E17388">
            <v>6.182E-2</v>
          </cell>
        </row>
        <row r="17389">
          <cell r="A17389" t="str">
            <v>91109197</v>
          </cell>
          <cell r="B17389" t="str">
            <v>GEWST.M.SPITZE  M8X12 DIN 914 (ISO 4027) VZ</v>
          </cell>
          <cell r="C17389">
            <v>0</v>
          </cell>
          <cell r="D17389">
            <v>0</v>
          </cell>
          <cell r="E17389">
            <v>0</v>
          </cell>
        </row>
        <row r="17390">
          <cell r="A17390" t="str">
            <v>911092001</v>
          </cell>
          <cell r="B17390" t="str">
            <v>GEWINDEBOLZEN MD M8X40 (HBS 61 08 040) VZ</v>
          </cell>
          <cell r="C17390"/>
          <cell r="D17390">
            <v>0.01</v>
          </cell>
          <cell r="E17390">
            <v>0.01</v>
          </cell>
        </row>
        <row r="17391">
          <cell r="A17391" t="str">
            <v>911101001</v>
          </cell>
          <cell r="B17391" t="str">
            <v>GEWINDESTANGE 1M M6 DIN 976-1 (DIN 975) VZ</v>
          </cell>
          <cell r="C17391">
            <v>0</v>
          </cell>
          <cell r="D17391">
            <v>0.12659999999999999</v>
          </cell>
          <cell r="E17391">
            <v>0.12659999999999999</v>
          </cell>
        </row>
        <row r="17392">
          <cell r="A17392" t="str">
            <v>911101002</v>
          </cell>
          <cell r="B17392" t="str">
            <v>GEWINDESTANGE 1M M8 DIN 976-1 (DIN 975) VZ</v>
          </cell>
          <cell r="C17392">
            <v>0</v>
          </cell>
          <cell r="D17392">
            <v>3.69</v>
          </cell>
          <cell r="E17392">
            <v>3.69</v>
          </cell>
        </row>
        <row r="17393">
          <cell r="A17393" t="str">
            <v>911101003</v>
          </cell>
          <cell r="B17393" t="str">
            <v>GEWINDESTANGE 1M M10 DIN 976-1(DIN 975) VZ</v>
          </cell>
          <cell r="C17393">
            <v>0</v>
          </cell>
          <cell r="D17393">
            <v>0.39</v>
          </cell>
          <cell r="E17393">
            <v>0.39</v>
          </cell>
        </row>
        <row r="17394">
          <cell r="A17394" t="str">
            <v>911101004</v>
          </cell>
          <cell r="B17394" t="str">
            <v>GEWINDESTANGE 1M M4 DIN 976-1 (DIN 975) VZ</v>
          </cell>
          <cell r="C17394">
            <v>0</v>
          </cell>
          <cell r="D17394">
            <v>0.76690000000000003</v>
          </cell>
          <cell r="E17394">
            <v>0.76690000000000003</v>
          </cell>
        </row>
        <row r="17395">
          <cell r="A17395" t="str">
            <v>911101006</v>
          </cell>
          <cell r="B17395" t="str">
            <v>GEWINDESTANGE 1M M12 DIN 976-1 (DIN 975) VZ</v>
          </cell>
          <cell r="C17395">
            <v>0</v>
          </cell>
          <cell r="D17395">
            <v>1.8</v>
          </cell>
          <cell r="E17395">
            <v>1.8</v>
          </cell>
        </row>
        <row r="17396">
          <cell r="A17396" t="str">
            <v>911101007</v>
          </cell>
          <cell r="B17396" t="str">
            <v>GEWINDESTANGE 1M M10 MIT NUT (T PNS) VZ</v>
          </cell>
          <cell r="C17396">
            <v>0</v>
          </cell>
          <cell r="D17396">
            <v>4.18</v>
          </cell>
          <cell r="E17396">
            <v>4.18</v>
          </cell>
        </row>
        <row r="17397">
          <cell r="A17397" t="str">
            <v>911101008</v>
          </cell>
          <cell r="B17397" t="str">
            <v>GEWINDESTANGE 1M M16 DIN 976-1 (DIN 975) VZ</v>
          </cell>
          <cell r="C17397">
            <v>0</v>
          </cell>
          <cell r="D17397">
            <v>4.116190476190476</v>
          </cell>
          <cell r="E17397">
            <v>4.116190476190476</v>
          </cell>
        </row>
        <row r="17398">
          <cell r="A17398" t="str">
            <v>911111022</v>
          </cell>
          <cell r="B17398" t="str">
            <v>AUGENSCHR. M10X160 DIN 444-B VZ</v>
          </cell>
          <cell r="C17398">
            <v>0</v>
          </cell>
          <cell r="D17398">
            <v>1.3038000000000001</v>
          </cell>
          <cell r="E17398">
            <v>1.3038000000000001</v>
          </cell>
        </row>
        <row r="17399">
          <cell r="A17399" t="str">
            <v>911111035</v>
          </cell>
          <cell r="B17399" t="str">
            <v>Augenschraube DIN 444 - LB M10 x 100 - 4.6</v>
          </cell>
          <cell r="C17399">
            <v>0</v>
          </cell>
          <cell r="D17399">
            <v>0.59760000000000002</v>
          </cell>
          <cell r="E17399">
            <v>0.59760000000000002</v>
          </cell>
        </row>
        <row r="17400">
          <cell r="A17400" t="str">
            <v>911111036</v>
          </cell>
          <cell r="B17400" t="str">
            <v>Augenschraube DIN 444 - B M10 x 120 - 4.6</v>
          </cell>
          <cell r="C17400">
            <v>0</v>
          </cell>
          <cell r="D17400">
            <v>0.9</v>
          </cell>
          <cell r="E17400">
            <v>0.9</v>
          </cell>
        </row>
        <row r="17401">
          <cell r="A17401" t="str">
            <v>911111037</v>
          </cell>
          <cell r="B17401" t="str">
            <v>AUGENSCHR. M12X280 DIN 444-B GEW.L=100MM+5MM</v>
          </cell>
          <cell r="C17401">
            <v>0</v>
          </cell>
          <cell r="D17401">
            <v>2.5308999999999999</v>
          </cell>
          <cell r="E17401">
            <v>2.5308999999999999</v>
          </cell>
        </row>
        <row r="17402">
          <cell r="A17402" t="str">
            <v>911111039</v>
          </cell>
          <cell r="B17402" t="str">
            <v>AUGENSCHR. M10X100 DIN 444-B VZ</v>
          </cell>
          <cell r="C17402">
            <v>0</v>
          </cell>
          <cell r="D17402">
            <v>0.51249999999999996</v>
          </cell>
          <cell r="E17402">
            <v>0.51249999999999996</v>
          </cell>
        </row>
        <row r="17403">
          <cell r="A17403" t="str">
            <v>911111040</v>
          </cell>
          <cell r="B17403" t="str">
            <v>AUGENSCHR. M10X140 DIN 444-B VZ</v>
          </cell>
          <cell r="C17403"/>
          <cell r="D17403">
            <v>4.58</v>
          </cell>
          <cell r="E17403">
            <v>4.58</v>
          </cell>
        </row>
        <row r="17404">
          <cell r="A17404" t="str">
            <v>911111041</v>
          </cell>
          <cell r="B17404" t="str">
            <v>Augenschraube DIN 444 - B M10 x 70 - A2</v>
          </cell>
          <cell r="C17404">
            <v>0</v>
          </cell>
          <cell r="D17404">
            <v>2.3792777777777774</v>
          </cell>
          <cell r="E17404">
            <v>2.3792777777777774</v>
          </cell>
        </row>
        <row r="17405">
          <cell r="A17405" t="str">
            <v>911111042</v>
          </cell>
          <cell r="B17405" t="str">
            <v xml:space="preserve">AUGENSCHR./GEW.ÖSE M10X60 R88136 TYP 48 VZ </v>
          </cell>
          <cell r="C17405">
            <v>0</v>
          </cell>
          <cell r="D17405">
            <v>1.8362000000000001</v>
          </cell>
          <cell r="E17405">
            <v>1.8362000000000001</v>
          </cell>
        </row>
        <row r="17406">
          <cell r="A17406" t="str">
            <v>911111043</v>
          </cell>
          <cell r="B17406" t="str">
            <v xml:space="preserve">AUGENSCHR./GEW.ÖSE M8X80 R88136 TYP 48 VZ </v>
          </cell>
          <cell r="C17406">
            <v>0</v>
          </cell>
          <cell r="D17406">
            <v>0.24725641025641026</v>
          </cell>
          <cell r="E17406">
            <v>0.24725641025641026</v>
          </cell>
        </row>
        <row r="17407">
          <cell r="A17407" t="str">
            <v>911121004</v>
          </cell>
          <cell r="B17407" t="str">
            <v>FLACHRUNDS. M8X100 M ISO 8677 VZ</v>
          </cell>
          <cell r="C17407">
            <v>0</v>
          </cell>
          <cell r="D17407">
            <v>0.161</v>
          </cell>
          <cell r="E17407">
            <v>0.161</v>
          </cell>
        </row>
        <row r="17408">
          <cell r="A17408" t="str">
            <v>911121009</v>
          </cell>
          <cell r="B17408" t="str">
            <v>FLACHRUNDS. M6X100 ISO 8677 M.4KT.ANSATZ (DIN</v>
          </cell>
          <cell r="C17408">
            <v>0</v>
          </cell>
          <cell r="D17408">
            <v>0.11459999999999999</v>
          </cell>
          <cell r="E17408">
            <v>0.11459999999999999</v>
          </cell>
        </row>
        <row r="17409">
          <cell r="A17409" t="str">
            <v>911121010</v>
          </cell>
          <cell r="B17409" t="str">
            <v>FLACHRUNDS. M6X60 ISO 8677 M..4KT.ANSATZ VZ</v>
          </cell>
          <cell r="C17409">
            <v>0</v>
          </cell>
          <cell r="D17409">
            <v>0.13039999999999999</v>
          </cell>
          <cell r="E17409">
            <v>0.13039999999999999</v>
          </cell>
        </row>
        <row r="17410">
          <cell r="A17410" t="str">
            <v>911121013</v>
          </cell>
          <cell r="B17410" t="str">
            <v>FL.RUNDS.M10X70 ISO 8677 M.4KT.ANSATZ 8.8 o.M VZ</v>
          </cell>
          <cell r="C17410">
            <v>0</v>
          </cell>
          <cell r="D17410">
            <v>0.23657035348697822</v>
          </cell>
          <cell r="E17410">
            <v>0.23657035348697822</v>
          </cell>
        </row>
        <row r="17411">
          <cell r="A17411" t="str">
            <v>911121025</v>
          </cell>
          <cell r="B17411" t="str">
            <v>FLACHRUNDS. M8X35  M..4KT.ANSATZ ISO 8677 VZ</v>
          </cell>
          <cell r="C17411">
            <v>0</v>
          </cell>
          <cell r="D17411">
            <v>5.21E-2</v>
          </cell>
          <cell r="E17411">
            <v>5.21E-2</v>
          </cell>
        </row>
        <row r="17412">
          <cell r="A17412" t="str">
            <v>911121039</v>
          </cell>
          <cell r="B17412" t="str">
            <v>Bohrschraube DIN 7504 - ST4,8 x 16 - K - St</v>
          </cell>
          <cell r="C17412">
            <v>0</v>
          </cell>
          <cell r="D17412">
            <v>1.6876446116814998E-2</v>
          </cell>
          <cell r="E17412">
            <v>1.6876446116814998E-2</v>
          </cell>
        </row>
        <row r="17413">
          <cell r="A17413" t="str">
            <v>911121040</v>
          </cell>
          <cell r="B17413" t="str">
            <v>BOHRSCHR. 2,9X13-N DIN 7504 MIT LINSENKOPF VZ</v>
          </cell>
          <cell r="C17413">
            <v>0</v>
          </cell>
          <cell r="D17413">
            <v>3.04E-2</v>
          </cell>
          <cell r="E17413">
            <v>3.04E-2</v>
          </cell>
        </row>
        <row r="17414">
          <cell r="A17414" t="str">
            <v>911121041</v>
          </cell>
          <cell r="B17414" t="str">
            <v>FLACHRUNDS. M6X45 ISO 8677 MIT 4KT. ANSATZ (DIN</v>
          </cell>
          <cell r="C17414">
            <v>0</v>
          </cell>
          <cell r="D17414">
            <v>2.8199999999999999E-2</v>
          </cell>
          <cell r="E17414">
            <v>2.8199999999999999E-2</v>
          </cell>
        </row>
        <row r="17415">
          <cell r="A17415" t="str">
            <v>911121043</v>
          </cell>
          <cell r="B17415" t="str">
            <v>BOHRSCHR. 4,8X13-N DIN 7504 VZ</v>
          </cell>
          <cell r="C17415">
            <v>0</v>
          </cell>
          <cell r="D17415">
            <v>3.0800000000000001E-2</v>
          </cell>
          <cell r="E17415">
            <v>3.0800000000000001E-2</v>
          </cell>
        </row>
        <row r="17416">
          <cell r="A17416" t="str">
            <v>911121044</v>
          </cell>
          <cell r="B17416" t="str">
            <v>BOHRSCHR. 4,2X19-N DIN 7504 MIT LINSENKOPF VZ</v>
          </cell>
          <cell r="C17416">
            <v>0</v>
          </cell>
          <cell r="D17416">
            <v>6.4000000000000003E-3</v>
          </cell>
          <cell r="E17416">
            <v>6.4000000000000003E-3</v>
          </cell>
        </row>
        <row r="17417">
          <cell r="A17417" t="str">
            <v>911121045</v>
          </cell>
          <cell r="B17417" t="str">
            <v>FLACHRUNDS. M6X35 ISO 8677 MIT 4KT. ANSATZ (DIN</v>
          </cell>
          <cell r="C17417"/>
          <cell r="D17417">
            <v>8.7400000000000005E-2</v>
          </cell>
          <cell r="E17417">
            <v>8.7400000000000005E-2</v>
          </cell>
        </row>
        <row r="17418">
          <cell r="A17418" t="str">
            <v>911121046</v>
          </cell>
          <cell r="B17418" t="str">
            <v>Bohrschraube DIN 7504 - ST6,3 x 25 - K - St</v>
          </cell>
          <cell r="C17418">
            <v>0</v>
          </cell>
          <cell r="D17418">
            <v>3.8378584805848728E-2</v>
          </cell>
          <cell r="E17418">
            <v>3.8378584805848728E-2</v>
          </cell>
        </row>
        <row r="17419">
          <cell r="A17419" t="str">
            <v>911121047</v>
          </cell>
          <cell r="B17419" t="str">
            <v>GEW.-SCHNEIDSCHR. M6X16 DIN 7513 6KT.KOPF FORM A</v>
          </cell>
          <cell r="C17419">
            <v>0</v>
          </cell>
          <cell r="D17419">
            <v>0.32469999999999999</v>
          </cell>
          <cell r="E17419">
            <v>0.32469999999999999</v>
          </cell>
        </row>
        <row r="17420">
          <cell r="A17420" t="str">
            <v>911121048</v>
          </cell>
          <cell r="B17420" t="str">
            <v>GEW.-SCHNEIDSCHR. M6X25 DIN 7500  6KT.KOPF FORM A</v>
          </cell>
          <cell r="C17420"/>
          <cell r="D17420">
            <v>0.01</v>
          </cell>
          <cell r="E17420">
            <v>0.01</v>
          </cell>
        </row>
        <row r="17421">
          <cell r="A17421" t="str">
            <v>911121049</v>
          </cell>
          <cell r="B17421" t="str">
            <v>RINGSCHR. M6X13 DIN 580 M.BUND U.RILLE BÖLLHOFF VZ</v>
          </cell>
          <cell r="C17421"/>
          <cell r="D17421">
            <v>0.02</v>
          </cell>
          <cell r="E17421">
            <v>0.02</v>
          </cell>
        </row>
        <row r="17422">
          <cell r="A17422" t="str">
            <v>911121050</v>
          </cell>
          <cell r="B17422" t="str">
            <v>BOHRSCHR. 4,8X32 DIN 7504 ZEBRA-PIAS ANTRIEB AW25</v>
          </cell>
          <cell r="C17422"/>
          <cell r="D17422">
            <v>6.4199999999999993E-2</v>
          </cell>
          <cell r="E17422">
            <v>6.4199999999999993E-2</v>
          </cell>
        </row>
        <row r="17423">
          <cell r="A17423" t="str">
            <v>911121051</v>
          </cell>
          <cell r="B17423" t="str">
            <v>BOHRSCHR. 6,3X60 DIN 7504 ZEBEL-PIAS VZ</v>
          </cell>
          <cell r="C17423">
            <v>0</v>
          </cell>
          <cell r="D17423">
            <v>0.19389999999999999</v>
          </cell>
          <cell r="E17423">
            <v>0.19389999999999999</v>
          </cell>
        </row>
        <row r="17424">
          <cell r="A17424" t="str">
            <v>911121053</v>
          </cell>
          <cell r="B17424" t="str">
            <v>FLACHRUNDS. M6X40 ISO 8677 M.4KT.ANSATZ (DIN 603)</v>
          </cell>
          <cell r="C17424"/>
          <cell r="D17424">
            <v>0.10630000000000001</v>
          </cell>
          <cell r="E17424">
            <v>0.10630000000000001</v>
          </cell>
        </row>
        <row r="17425">
          <cell r="A17425" t="str">
            <v>911121054</v>
          </cell>
          <cell r="B17425" t="str">
            <v>FLACHRUNDS. M10X60 ISO 8677 M VZ</v>
          </cell>
          <cell r="C17425">
            <v>0</v>
          </cell>
          <cell r="D17425">
            <v>0.32569999999999999</v>
          </cell>
          <cell r="E17425">
            <v>0.32569999999999999</v>
          </cell>
        </row>
        <row r="17426">
          <cell r="A17426" t="str">
            <v>911121055</v>
          </cell>
          <cell r="B17426" t="str">
            <v>FLACHRUNDS. M8X45 ISO 8677 M VZ</v>
          </cell>
          <cell r="C17426">
            <v>0</v>
          </cell>
          <cell r="D17426">
            <v>7.4800000000000005E-2</v>
          </cell>
          <cell r="E17426">
            <v>7.4800000000000005E-2</v>
          </cell>
        </row>
        <row r="17427">
          <cell r="A17427" t="str">
            <v>911121056</v>
          </cell>
          <cell r="B17427" t="str">
            <v>BOHRSCHRAUBE 6,3X80 DIN 7504+RIPPEN VERZ.(7504</v>
          </cell>
          <cell r="C17427">
            <v>0</v>
          </cell>
          <cell r="D17427">
            <v>0.13039999999999999</v>
          </cell>
          <cell r="E17427">
            <v>0.13039999999999999</v>
          </cell>
        </row>
        <row r="17428">
          <cell r="A17428" t="str">
            <v>911121058</v>
          </cell>
          <cell r="B17428" t="str">
            <v>FLACHRUNDS. M10X25 ISO 8677 M.4KT.ANSATZ 8.8 VZ</v>
          </cell>
          <cell r="C17428">
            <v>0</v>
          </cell>
          <cell r="D17428">
            <v>0.23</v>
          </cell>
          <cell r="E17428">
            <v>0.23</v>
          </cell>
        </row>
        <row r="17429">
          <cell r="A17429" t="str">
            <v>911121059</v>
          </cell>
          <cell r="B17429" t="str">
            <v>RINGSCHR. M8 DIN 580 VZ</v>
          </cell>
          <cell r="C17429">
            <v>0</v>
          </cell>
          <cell r="D17429">
            <v>0.24379999999999999</v>
          </cell>
          <cell r="E17429">
            <v>0.24379999999999999</v>
          </cell>
        </row>
        <row r="17430">
          <cell r="A17430" t="str">
            <v>911121060</v>
          </cell>
          <cell r="B17430" t="str">
            <v>Bohrschraube DIN 7504 - ST4,8 x 19 - K - St</v>
          </cell>
          <cell r="C17430">
            <v>0</v>
          </cell>
          <cell r="D17430">
            <v>1.84E-2</v>
          </cell>
          <cell r="E17430">
            <v>1.84E-2</v>
          </cell>
        </row>
        <row r="17431">
          <cell r="A17431" t="str">
            <v>911131001</v>
          </cell>
          <cell r="B17431" t="str">
            <v>PASSSCHULTER SCHR. 10X25 M8 ISO 7379</v>
          </cell>
          <cell r="C17431">
            <v>0</v>
          </cell>
          <cell r="D17431">
            <v>1.0166666666666666</v>
          </cell>
          <cell r="E17431">
            <v>1.0166666666666666</v>
          </cell>
        </row>
        <row r="17432">
          <cell r="A17432" t="str">
            <v>911131002</v>
          </cell>
          <cell r="B17432" t="str">
            <v>Passschraube ISO 7379 - 10 x 16 - M8 - 12.9</v>
          </cell>
          <cell r="C17432">
            <v>0</v>
          </cell>
          <cell r="D17432">
            <v>0.82</v>
          </cell>
          <cell r="E17432">
            <v>0.82</v>
          </cell>
        </row>
        <row r="17433">
          <cell r="A17433" t="str">
            <v>911131003</v>
          </cell>
          <cell r="B17433" t="str">
            <v>PASSSCHULTER SCHR. 12.9  h8  8M6X12 ISO 7379</v>
          </cell>
          <cell r="C17433">
            <v>0</v>
          </cell>
          <cell r="D17433">
            <v>1.2</v>
          </cell>
          <cell r="E17433">
            <v>1.2</v>
          </cell>
        </row>
        <row r="17434">
          <cell r="A17434" t="str">
            <v>911131004</v>
          </cell>
          <cell r="B17434" t="str">
            <v xml:space="preserve">PASSSCHULTERSCHRAUBE DBS3-4-4 </v>
          </cell>
          <cell r="C17434">
            <v>0</v>
          </cell>
          <cell r="D17434">
            <v>4.57</v>
          </cell>
          <cell r="E17434">
            <v>4.57</v>
          </cell>
        </row>
        <row r="17435">
          <cell r="A17435" t="str">
            <v>911131005</v>
          </cell>
          <cell r="B17435" t="str">
            <v>PASSSCHULTERSCHRAUBE DBS3-7-4</v>
          </cell>
          <cell r="C17435">
            <v>0</v>
          </cell>
          <cell r="D17435">
            <v>4.57</v>
          </cell>
          <cell r="E17435">
            <v>4.57</v>
          </cell>
        </row>
        <row r="17436">
          <cell r="A17436" t="str">
            <v>911131006</v>
          </cell>
          <cell r="B17436" t="str">
            <v>Passschraube ISO 7379 - 8 x 30 - M6 - 12.9</v>
          </cell>
          <cell r="C17436">
            <v>0</v>
          </cell>
          <cell r="D17436">
            <v>0.3196</v>
          </cell>
          <cell r="E17436">
            <v>0.3196</v>
          </cell>
        </row>
        <row r="17437">
          <cell r="A17437" t="str">
            <v>911141001</v>
          </cell>
          <cell r="B17437" t="str">
            <v>T-NUTSCHR. M8X8X22 DIN 787</v>
          </cell>
          <cell r="C17437"/>
          <cell r="D17437">
            <v>4.04</v>
          </cell>
          <cell r="E17437">
            <v>4.04</v>
          </cell>
        </row>
        <row r="17438">
          <cell r="A17438" t="str">
            <v>911141002</v>
          </cell>
          <cell r="B17438" t="str">
            <v>TRAPEZGEWINDESPINDELN, EINGÄNGIG, RECHTS, 500 LG</v>
          </cell>
          <cell r="C17438"/>
          <cell r="D17438">
            <v>8.4</v>
          </cell>
          <cell r="E17438">
            <v>8.4</v>
          </cell>
        </row>
        <row r="17439">
          <cell r="A17439" t="str">
            <v>911141003</v>
          </cell>
          <cell r="B17439" t="str">
            <v>HAMMERSCHRAUBE M8X23,5 (30)</v>
          </cell>
          <cell r="C17439"/>
          <cell r="D17439">
            <v>0.2</v>
          </cell>
          <cell r="E17439">
            <v>0.2</v>
          </cell>
        </row>
        <row r="17440">
          <cell r="A17440" t="str">
            <v>911151001</v>
          </cell>
          <cell r="B17440" t="str">
            <v>DELTA PT SCHRAUBE WN 5454 60X20 VZ</v>
          </cell>
          <cell r="C17440">
            <v>0</v>
          </cell>
          <cell r="D17440">
            <v>0.05</v>
          </cell>
          <cell r="E17440">
            <v>0.05</v>
          </cell>
        </row>
        <row r="17441">
          <cell r="A17441" t="str">
            <v>911151002</v>
          </cell>
          <cell r="B17441" t="str">
            <v>DELTA PT SCHRAUBE WN 5451 80X25 VZ</v>
          </cell>
          <cell r="C17441">
            <v>0</v>
          </cell>
          <cell r="D17441">
            <v>9.5500000000000002E-2</v>
          </cell>
          <cell r="E17441">
            <v>9.5500000000000002E-2</v>
          </cell>
        </row>
        <row r="17442">
          <cell r="A17442" t="str">
            <v>911151003</v>
          </cell>
          <cell r="B17442" t="str">
            <v>DELTA PT SCHRAUBE WN 1451 50X10 VZ</v>
          </cell>
          <cell r="C17442">
            <v>0</v>
          </cell>
          <cell r="D17442">
            <v>3.3599999999999998E-2</v>
          </cell>
          <cell r="E17442">
            <v>3.3599999999999998E-2</v>
          </cell>
        </row>
        <row r="17443">
          <cell r="A17443" t="str">
            <v>911151004</v>
          </cell>
          <cell r="B17443" t="str">
            <v>EJOT-PT-TORX-SCHR. WN1451 8X20 VZ. A2K -</v>
          </cell>
          <cell r="C17443">
            <v>0</v>
          </cell>
          <cell r="D17443">
            <v>0.25329210907444877</v>
          </cell>
          <cell r="E17443">
            <v>0.25329210907444877</v>
          </cell>
        </row>
        <row r="17444">
          <cell r="A17444" t="str">
            <v>911151005</v>
          </cell>
          <cell r="B17444" t="str">
            <v xml:space="preserve">PT-SCHRAUBE SENKKOPF A2 4,0X8 </v>
          </cell>
          <cell r="C17444">
            <v>0</v>
          </cell>
          <cell r="D17444">
            <v>10</v>
          </cell>
          <cell r="E17444">
            <v>10</v>
          </cell>
        </row>
        <row r="17445">
          <cell r="A17445" t="str">
            <v>911191004</v>
          </cell>
          <cell r="B17445" t="str">
            <v>SPANNSCHLOSS M16 MIT 2 OESEN 20 DIN 1480 VZ</v>
          </cell>
          <cell r="C17445">
            <v>0</v>
          </cell>
          <cell r="D17445">
            <v>6.516</v>
          </cell>
          <cell r="E17445">
            <v>6.516</v>
          </cell>
        </row>
        <row r="17446">
          <cell r="A17446" t="str">
            <v>911191005</v>
          </cell>
          <cell r="B17446" t="str">
            <v>SPANNSCHLOSS M10 DIN 1480 MIT 2 OESEN VZ</v>
          </cell>
          <cell r="C17446">
            <v>0</v>
          </cell>
          <cell r="D17446">
            <v>3.9</v>
          </cell>
          <cell r="E17446">
            <v>3.9</v>
          </cell>
        </row>
        <row r="17447">
          <cell r="A17447" t="str">
            <v>911191006</v>
          </cell>
          <cell r="B17447" t="str">
            <v>Spannschloss M8 x 70 mm, DIN 1480, 1xHaken, 1x Öse</v>
          </cell>
          <cell r="C17447">
            <v>0</v>
          </cell>
          <cell r="D17447">
            <v>2.617833333333333</v>
          </cell>
          <cell r="E17447">
            <v>2.617833333333333</v>
          </cell>
        </row>
        <row r="17448">
          <cell r="A17448" t="str">
            <v>911251011</v>
          </cell>
          <cell r="B17448" t="str">
            <v>HALFENSCHR. M10X30 TYP 38/17 MIT MUTTER 4.6 SW17</v>
          </cell>
          <cell r="C17448">
            <v>0</v>
          </cell>
          <cell r="D17448">
            <v>0.48849999999999999</v>
          </cell>
          <cell r="E17448">
            <v>0.48849999999999999</v>
          </cell>
        </row>
        <row r="17449">
          <cell r="A17449" t="str">
            <v>911251012</v>
          </cell>
          <cell r="B17449" t="str">
            <v>HALFENSCHR. M8X35  TYP 28/15 MIT MUTTER 4.6 VZ</v>
          </cell>
          <cell r="C17449">
            <v>0</v>
          </cell>
          <cell r="D17449">
            <v>0.26079999999999998</v>
          </cell>
          <cell r="E17449">
            <v>0.26079999999999998</v>
          </cell>
        </row>
        <row r="17450">
          <cell r="A17450" t="str">
            <v>911251013</v>
          </cell>
          <cell r="B17450" t="str">
            <v>Hammerkopfschraube 28/15 - M10x25-4.6 - Mu DIN 934</v>
          </cell>
          <cell r="C17450">
            <v>0</v>
          </cell>
          <cell r="D17450">
            <v>0.33663238929299794</v>
          </cell>
          <cell r="E17450">
            <v>0.33663238929299794</v>
          </cell>
        </row>
        <row r="17451">
          <cell r="A17451" t="str">
            <v>911251014</v>
          </cell>
          <cell r="B17451" t="str">
            <v>Hammerkopfschraube 28/15 - M10x40-4.6 - Mu DIN 934</v>
          </cell>
          <cell r="C17451">
            <v>0</v>
          </cell>
          <cell r="D17451">
            <v>1.1554604575577263</v>
          </cell>
          <cell r="E17451">
            <v>1.1554604575577263</v>
          </cell>
        </row>
        <row r="17452">
          <cell r="A17452" t="str">
            <v>911251015</v>
          </cell>
          <cell r="B17452" t="str">
            <v>HALFENSCHR. M10X50 TYP 28/15 MIT MUTTER 4.6 SW17</v>
          </cell>
          <cell r="C17452">
            <v>0</v>
          </cell>
          <cell r="D17452">
            <v>0.65500000000000003</v>
          </cell>
          <cell r="E17452">
            <v>0.65500000000000003</v>
          </cell>
        </row>
        <row r="17453">
          <cell r="A17453" t="str">
            <v>911251016</v>
          </cell>
          <cell r="B17453" t="str">
            <v>HALFENSCHR. M8X25  TYP 28/15 MIT MUTTER 4.6 VZ</v>
          </cell>
          <cell r="C17453">
            <v>0</v>
          </cell>
          <cell r="D17453">
            <v>0.26500000000000001</v>
          </cell>
          <cell r="E17453">
            <v>0.26500000000000001</v>
          </cell>
        </row>
        <row r="17454">
          <cell r="A17454" t="str">
            <v>911251017</v>
          </cell>
          <cell r="B17454" t="str">
            <v>HALFENSCHR. M16X30  TYP HS 50/30 MIT MUTTER VZ</v>
          </cell>
          <cell r="C17454"/>
          <cell r="D17454">
            <v>1.14E-2</v>
          </cell>
          <cell r="E17454">
            <v>1.14E-2</v>
          </cell>
        </row>
        <row r="17455">
          <cell r="A17455" t="str">
            <v>911251018</v>
          </cell>
          <cell r="B17455" t="str">
            <v>Hammerkopfschraube 28/15 - M10x30-4.6 - Mu DIN 934</v>
          </cell>
          <cell r="C17455">
            <v>0</v>
          </cell>
          <cell r="D17455">
            <v>0.78769999999999996</v>
          </cell>
          <cell r="E17455">
            <v>0.78769999999999996</v>
          </cell>
        </row>
        <row r="17456">
          <cell r="A17456" t="str">
            <v>911251019</v>
          </cell>
          <cell r="B17456" t="str">
            <v>HALFENSCHR. M10X80 TYP HS 28/15 MIT MUTTER 4.6</v>
          </cell>
          <cell r="C17456">
            <v>0</v>
          </cell>
          <cell r="D17456">
            <v>1.8511111111111109</v>
          </cell>
          <cell r="E17456">
            <v>1.8511111111111109</v>
          </cell>
        </row>
        <row r="17457">
          <cell r="A17457" t="str">
            <v>911251020</v>
          </cell>
          <cell r="B17457" t="str">
            <v>HALFENSCHR. M10X40 TYP 38/17 MIT MUTTER 8.8 SW17</v>
          </cell>
          <cell r="C17457"/>
          <cell r="D17457">
            <v>0.52080000000000004</v>
          </cell>
          <cell r="E17457">
            <v>0.52080000000000004</v>
          </cell>
        </row>
        <row r="17458">
          <cell r="A17458" t="str">
            <v>911251022</v>
          </cell>
          <cell r="B17458" t="str">
            <v>HALFENSCHR.  M12X30 TYP 50/30 MIT MUTTER 8.8 VZ</v>
          </cell>
          <cell r="C17458">
            <v>0</v>
          </cell>
          <cell r="D17458">
            <v>0.90500000000000003</v>
          </cell>
          <cell r="E17458">
            <v>0.90500000000000003</v>
          </cell>
        </row>
        <row r="17459">
          <cell r="A17459" t="str">
            <v>911251023</v>
          </cell>
          <cell r="B17459" t="str">
            <v>HALFENSCHR. M12X35 TYP 50/30 8.8 (WAR 200 900</v>
          </cell>
          <cell r="C17459">
            <v>0</v>
          </cell>
          <cell r="D17459">
            <v>0.90500000000000003</v>
          </cell>
          <cell r="E17459">
            <v>0.90500000000000003</v>
          </cell>
        </row>
        <row r="17460">
          <cell r="A17460" t="str">
            <v>911251024</v>
          </cell>
          <cell r="B17460" t="str">
            <v>HALFENSCHR. M12X40 TYP 50/30 98.8 VZ</v>
          </cell>
          <cell r="C17460">
            <v>0</v>
          </cell>
          <cell r="D17460">
            <v>0.93569999999999998</v>
          </cell>
          <cell r="E17460">
            <v>0.93569999999999998</v>
          </cell>
        </row>
        <row r="17461">
          <cell r="A17461" t="str">
            <v>911261009</v>
          </cell>
          <cell r="B17461" t="str">
            <v>BLECHSCHR. 3,5X9,5 ISO 1481B ZYL. SCHLITZ/SPITZE</v>
          </cell>
          <cell r="C17461"/>
          <cell r="D17461">
            <v>3.4299999999999997E-2</v>
          </cell>
          <cell r="E17461">
            <v>3.4299999999999997E-2</v>
          </cell>
        </row>
        <row r="17462">
          <cell r="A17462" t="str">
            <v>911261010</v>
          </cell>
          <cell r="B17462" t="str">
            <v>BLECHSCHR. 4,2X22 Z ISO 1481B ZYL.SCHLITZ/SPITZE</v>
          </cell>
          <cell r="C17462"/>
          <cell r="D17462">
            <v>6.54E-2</v>
          </cell>
          <cell r="E17462">
            <v>6.54E-2</v>
          </cell>
        </row>
        <row r="17463">
          <cell r="A17463" t="str">
            <v>911261011</v>
          </cell>
          <cell r="B17463" t="str">
            <v>Blechschraube DIN 7971 - ST4,2 x 16 - St - C</v>
          </cell>
          <cell r="C17463">
            <v>0</v>
          </cell>
          <cell r="D17463">
            <v>1.03E-2</v>
          </cell>
          <cell r="E17463">
            <v>1.03E-2</v>
          </cell>
        </row>
        <row r="17464">
          <cell r="A17464" t="str">
            <v>911261013</v>
          </cell>
          <cell r="B17464" t="str">
            <v>BL.SCHR. 4,8X19 S ISO 1482 SENKK.</v>
          </cell>
          <cell r="C17464"/>
          <cell r="D17464">
            <v>2.1999999999999999E-2</v>
          </cell>
          <cell r="E17464">
            <v>2.1999999999999999E-2</v>
          </cell>
        </row>
        <row r="17465">
          <cell r="A17465" t="str">
            <v>911261015</v>
          </cell>
          <cell r="B17465" t="str">
            <v>BLECHSCHR. 6,3X32 6 KT. ISO 1479C VZ   (DIN 7976)</v>
          </cell>
          <cell r="C17465">
            <v>0</v>
          </cell>
          <cell r="D17465">
            <v>3.5312810256739602E-2</v>
          </cell>
          <cell r="E17465">
            <v>3.5312810256739602E-2</v>
          </cell>
        </row>
        <row r="17466">
          <cell r="A17466" t="str">
            <v>911261019</v>
          </cell>
          <cell r="B17466" t="str">
            <v>Blechschraube DIN 7981 - ST2,9 x 13 - St - C - H</v>
          </cell>
          <cell r="C17466">
            <v>0</v>
          </cell>
          <cell r="D17466">
            <v>6.6E-3</v>
          </cell>
          <cell r="E17466">
            <v>6.6E-3</v>
          </cell>
        </row>
        <row r="17467">
          <cell r="A17467" t="str">
            <v>911261023</v>
          </cell>
          <cell r="B17467" t="str">
            <v>Blechschraube DIN 7981 - ST4,8 x 13 - St - C - H</v>
          </cell>
          <cell r="C17467">
            <v>0</v>
          </cell>
          <cell r="D17467">
            <v>0.01</v>
          </cell>
          <cell r="E17467">
            <v>0.01</v>
          </cell>
        </row>
        <row r="17468">
          <cell r="A17468" t="str">
            <v>911261024</v>
          </cell>
          <cell r="B17468" t="str">
            <v>Blechschraube DIN 7981 - ST3,9 x 13 - St - C - H</v>
          </cell>
          <cell r="C17468">
            <v>0</v>
          </cell>
          <cell r="D17468">
            <v>8.8000000000000005E-3</v>
          </cell>
          <cell r="E17468">
            <v>8.8000000000000005E-3</v>
          </cell>
        </row>
        <row r="17469">
          <cell r="A17469" t="str">
            <v>911261025</v>
          </cell>
          <cell r="B17469" t="str">
            <v>Blechschraube DIN 7981 - ST4,8 x 9,5 - St - C - H</v>
          </cell>
          <cell r="C17469">
            <v>0</v>
          </cell>
          <cell r="D17469">
            <v>1.44E-2</v>
          </cell>
          <cell r="E17469">
            <v>1.44E-2</v>
          </cell>
        </row>
        <row r="17470">
          <cell r="A17470" t="str">
            <v>911261042</v>
          </cell>
          <cell r="B17470" t="str">
            <v>BLECHSCHR. 2,9X19 SENKK. M. KREUZSCHL. H ISO</v>
          </cell>
          <cell r="C17470">
            <v>0</v>
          </cell>
          <cell r="D17470">
            <v>9.9000000000000008E-3</v>
          </cell>
          <cell r="E17470">
            <v>9.9000000000000008E-3</v>
          </cell>
        </row>
        <row r="17471">
          <cell r="A17471" t="str">
            <v>911261043</v>
          </cell>
          <cell r="B17471" t="str">
            <v>BLECHSCHR. 2,9X9,5 ISO 7050C SENKK.M.KREUZSCH.H</v>
          </cell>
          <cell r="C17471">
            <v>0</v>
          </cell>
          <cell r="D17471">
            <v>2.2700000000000001E-2</v>
          </cell>
          <cell r="E17471">
            <v>2.2700000000000001E-2</v>
          </cell>
        </row>
        <row r="17472">
          <cell r="A17472" t="str">
            <v>911261045</v>
          </cell>
          <cell r="B17472" t="str">
            <v>BL.SCHR. 5,5X19 ISO 7051C LINSENK.M.KREUZSCH.H</v>
          </cell>
          <cell r="C17472"/>
          <cell r="D17472">
            <v>5.57E-2</v>
          </cell>
          <cell r="E17472">
            <v>5.57E-2</v>
          </cell>
        </row>
        <row r="17473">
          <cell r="A17473" t="str">
            <v>911261048</v>
          </cell>
          <cell r="B17473" t="str">
            <v>BL.SCHR. 3,9X13 S ISO 7050C SENKK.M.KREUZSCH.H</v>
          </cell>
          <cell r="C17473">
            <v>0</v>
          </cell>
          <cell r="D17473">
            <v>8.8000000000000005E-3</v>
          </cell>
          <cell r="E17473">
            <v>8.8000000000000005E-3</v>
          </cell>
        </row>
        <row r="17474">
          <cell r="A17474" t="str">
            <v>911261049</v>
          </cell>
          <cell r="B17474" t="str">
            <v>BLECHSCHR. 3,5X9,5 ISO 7050C SENKK.M.KREUZSCHL.H</v>
          </cell>
          <cell r="C17474">
            <v>0</v>
          </cell>
          <cell r="D17474">
            <v>1.8200000000000001E-2</v>
          </cell>
          <cell r="E17474">
            <v>1.8200000000000001E-2</v>
          </cell>
        </row>
        <row r="17475">
          <cell r="A17475" t="str">
            <v>911261050</v>
          </cell>
          <cell r="B17475" t="str">
            <v>BL.SCHR. 2,9X13 S ISO 7050C SENKK.M.KREUZSCH.H</v>
          </cell>
          <cell r="C17475">
            <v>0</v>
          </cell>
          <cell r="D17475">
            <v>6.6E-3</v>
          </cell>
          <cell r="E17475">
            <v>6.6E-3</v>
          </cell>
        </row>
        <row r="17476">
          <cell r="A17476" t="str">
            <v>911261051</v>
          </cell>
          <cell r="B17476" t="str">
            <v>BLECHSCHR. 4,8X19 ISO 7050C SENKK. M. KREUZSCH.H</v>
          </cell>
          <cell r="C17476">
            <v>0</v>
          </cell>
          <cell r="D17476">
            <v>1.7680000000000001E-2</v>
          </cell>
          <cell r="E17476">
            <v>1.7680000000000001E-2</v>
          </cell>
        </row>
        <row r="17477">
          <cell r="A17477" t="str">
            <v>911261052</v>
          </cell>
          <cell r="B17477" t="str">
            <v>BL.SCHR. 4,2X32 ISO 7051C LINSENK.M.KREUZSCH.H</v>
          </cell>
          <cell r="C17477">
            <v>0</v>
          </cell>
          <cell r="D17477">
            <v>1.7299999999999999E-2</v>
          </cell>
          <cell r="E17477">
            <v>1.7299999999999999E-2</v>
          </cell>
        </row>
        <row r="17478">
          <cell r="A17478" t="str">
            <v>911261054</v>
          </cell>
          <cell r="B17478" t="str">
            <v>BL.SCHR. 4,8X13 S ISO 7050C</v>
          </cell>
          <cell r="C17478">
            <v>0</v>
          </cell>
          <cell r="D17478">
            <v>1.3299999999999999E-2</v>
          </cell>
          <cell r="E17478">
            <v>1.3299999999999999E-2</v>
          </cell>
        </row>
        <row r="17479">
          <cell r="A17479" t="str">
            <v>911261056</v>
          </cell>
          <cell r="B17479" t="str">
            <v>BL.SCHR. 3,5X13 ISO 7051C LINSENK.M.KREUZSCH.H</v>
          </cell>
          <cell r="C17479">
            <v>0</v>
          </cell>
          <cell r="D17479">
            <v>7.6E-3</v>
          </cell>
          <cell r="E17479">
            <v>7.6E-3</v>
          </cell>
        </row>
        <row r="17480">
          <cell r="A17480" t="str">
            <v>911261057</v>
          </cell>
          <cell r="B17480" t="str">
            <v>BLECHSCHR. 4,2X38 ISO 7050C SENKK.M.KREUZSCH.H</v>
          </cell>
          <cell r="C17480">
            <v>0</v>
          </cell>
          <cell r="D17480">
            <v>6.8000000000000005E-2</v>
          </cell>
          <cell r="E17480">
            <v>6.8000000000000005E-2</v>
          </cell>
        </row>
        <row r="17481">
          <cell r="A17481" t="str">
            <v>911261058</v>
          </cell>
          <cell r="B17481" t="str">
            <v>BL.SCHR. 4,8X16 ISO 7049C LINSENK.M.KREUZSCH.H</v>
          </cell>
          <cell r="C17481">
            <v>0</v>
          </cell>
          <cell r="D17481">
            <v>6.2899999999999996E-3</v>
          </cell>
          <cell r="E17481">
            <v>6.2899999999999996E-3</v>
          </cell>
        </row>
        <row r="17482">
          <cell r="A17482" t="str">
            <v>911261059</v>
          </cell>
          <cell r="B17482" t="str">
            <v>BLECHSCHR. 6,3X45 ISO 1479C 6KT. FORM C VZ</v>
          </cell>
          <cell r="C17482"/>
          <cell r="D17482">
            <v>0.21010000000000001</v>
          </cell>
          <cell r="E17482">
            <v>0.21010000000000001</v>
          </cell>
        </row>
        <row r="17483">
          <cell r="A17483" t="str">
            <v>911261060</v>
          </cell>
          <cell r="B17483" t="str">
            <v>BLECHSCHR. 2,9X6,5 ISO 7050C SENK.MKREUZSCH.H (DIN</v>
          </cell>
          <cell r="C17483"/>
          <cell r="D17483">
            <v>1.0200000000000001E-2</v>
          </cell>
          <cell r="E17483">
            <v>1.0200000000000001E-2</v>
          </cell>
        </row>
        <row r="17484">
          <cell r="A17484" t="str">
            <v>911261061</v>
          </cell>
          <cell r="B17484" t="str">
            <v>BLECHSCHR. 6,3X16 ISO 7050C SENK.MKREUZSCH.H (DIN</v>
          </cell>
          <cell r="C17484">
            <v>0</v>
          </cell>
          <cell r="D17484">
            <v>3.1899999999999998E-2</v>
          </cell>
          <cell r="E17484">
            <v>3.1899999999999998E-2</v>
          </cell>
        </row>
        <row r="17485">
          <cell r="A17485" t="str">
            <v>911261062</v>
          </cell>
          <cell r="B17485" t="str">
            <v>Blechschraube DIN 7981 - ST2,9 x 6,5 - St - C - H</v>
          </cell>
          <cell r="C17485">
            <v>0</v>
          </cell>
          <cell r="D17485">
            <v>3.3999999999999998E-3</v>
          </cell>
          <cell r="E17485">
            <v>3.3999999999999998E-3</v>
          </cell>
        </row>
        <row r="17486">
          <cell r="A17486" t="str">
            <v>911261063</v>
          </cell>
          <cell r="B17486" t="str">
            <v>BLECHSCHR. 4,2 X20 ISO 7049C LINSENK.M.KREUZSCH.H</v>
          </cell>
          <cell r="C17486">
            <v>0</v>
          </cell>
          <cell r="D17486">
            <v>0.03</v>
          </cell>
          <cell r="E17486">
            <v>0.03</v>
          </cell>
        </row>
        <row r="17487">
          <cell r="A17487" t="str">
            <v>911261064</v>
          </cell>
          <cell r="B17487" t="str">
            <v>BLECHSCHR. 3,5X32 ISO 7050C SENK.MKREUZSCH.H VZ</v>
          </cell>
          <cell r="C17487"/>
          <cell r="D17487">
            <v>5.5500000000000001E-2</v>
          </cell>
          <cell r="E17487">
            <v>5.5500000000000001E-2</v>
          </cell>
        </row>
        <row r="17488">
          <cell r="A17488" t="str">
            <v>911261065</v>
          </cell>
          <cell r="B17488" t="str">
            <v>BL.SCHR. 2,9X25 ISO 1481B ZYL. SCHLITZ/SPITZE</v>
          </cell>
          <cell r="C17488">
            <v>0</v>
          </cell>
          <cell r="D17488">
            <v>1.6629999999999999E-2</v>
          </cell>
          <cell r="E17488">
            <v>1.6629999999999999E-2</v>
          </cell>
        </row>
        <row r="17489">
          <cell r="A17489" t="str">
            <v>911261066</v>
          </cell>
          <cell r="B17489" t="str">
            <v>Blechschraube DIN 7981 - ST3,9 x 16 - St - C - H</v>
          </cell>
          <cell r="C17489">
            <v>0</v>
          </cell>
          <cell r="D17489">
            <v>2.58E-2</v>
          </cell>
          <cell r="E17489">
            <v>2.58E-2</v>
          </cell>
        </row>
        <row r="17490">
          <cell r="A17490" t="str">
            <v>911261067</v>
          </cell>
          <cell r="B17490" t="str">
            <v>BLECHSCHR. 3,9X22 DIN 7981 MIT KREUZSCHLITZ VZ</v>
          </cell>
          <cell r="C17490">
            <v>0</v>
          </cell>
          <cell r="D17490">
            <v>2.52E-2</v>
          </cell>
          <cell r="E17490">
            <v>2.52E-2</v>
          </cell>
        </row>
        <row r="17491">
          <cell r="A17491" t="str">
            <v>911271014</v>
          </cell>
          <cell r="B17491" t="str">
            <v>HOLZSCHRAUB 8X50, 6KT DIN 571 VZ</v>
          </cell>
          <cell r="C17491">
            <v>0</v>
          </cell>
          <cell r="D17491">
            <v>3.0499999999999999E-2</v>
          </cell>
          <cell r="E17491">
            <v>3.0499999999999999E-2</v>
          </cell>
        </row>
        <row r="17492">
          <cell r="A17492" t="str">
            <v>911271015</v>
          </cell>
          <cell r="B17492" t="str">
            <v>HOLZSCHRAUB 8X80, 6KT DIN 571 VZ</v>
          </cell>
          <cell r="C17492">
            <v>0</v>
          </cell>
          <cell r="D17492">
            <v>7.1400000000000005E-2</v>
          </cell>
          <cell r="E17492">
            <v>7.1400000000000005E-2</v>
          </cell>
        </row>
        <row r="17493">
          <cell r="A17493" t="str">
            <v>911271016</v>
          </cell>
          <cell r="B17493" t="str">
            <v>HOLZSCHRAUB 6X40, 6KT DIN 571 VZ</v>
          </cell>
          <cell r="C17493">
            <v>0</v>
          </cell>
          <cell r="D17493">
            <v>1.2E-2</v>
          </cell>
          <cell r="E17493">
            <v>1.2E-2</v>
          </cell>
        </row>
        <row r="17494">
          <cell r="A17494" t="str">
            <v>911271021</v>
          </cell>
          <cell r="B17494" t="str">
            <v>HOLZSCHRAUB 6X25, 6KT DIN 571 VZ</v>
          </cell>
          <cell r="C17494">
            <v>0</v>
          </cell>
          <cell r="D17494">
            <v>1.0699999999999999E-2</v>
          </cell>
          <cell r="E17494">
            <v>1.0699999999999999E-2</v>
          </cell>
        </row>
        <row r="17495">
          <cell r="A17495" t="str">
            <v>911271024</v>
          </cell>
          <cell r="B17495" t="str">
            <v>HOLZSCHRAUB 6X60, 6KT DIN 571 VZ</v>
          </cell>
          <cell r="C17495">
            <v>0</v>
          </cell>
          <cell r="D17495">
            <v>1.7100000000000001E-2</v>
          </cell>
          <cell r="E17495">
            <v>1.7100000000000001E-2</v>
          </cell>
        </row>
        <row r="17496">
          <cell r="A17496" t="str">
            <v>911271027</v>
          </cell>
          <cell r="B17496" t="str">
            <v>HOLZSCHRAUB,10X70, 6KT DIN 571 VZ</v>
          </cell>
          <cell r="C17496">
            <v>0</v>
          </cell>
          <cell r="D17496">
            <v>0.1706</v>
          </cell>
          <cell r="E17496">
            <v>0.1706</v>
          </cell>
        </row>
        <row r="17497">
          <cell r="A17497" t="str">
            <v>911271040</v>
          </cell>
          <cell r="B17497" t="str">
            <v>HOLZSCHRAUB 5X35, 6KT DIN 571 VZ</v>
          </cell>
          <cell r="C17497">
            <v>0</v>
          </cell>
          <cell r="D17497">
            <v>0.04</v>
          </cell>
          <cell r="E17497">
            <v>0.04</v>
          </cell>
        </row>
        <row r="17498">
          <cell r="A17498" t="str">
            <v>911271041</v>
          </cell>
          <cell r="B17498" t="str">
            <v>HOLZSCHR 4X25 HALBRUND DIN 96 M.SCHLITZ VZ</v>
          </cell>
          <cell r="C17498">
            <v>0</v>
          </cell>
          <cell r="D17498">
            <v>1.0999999999999999E-2</v>
          </cell>
          <cell r="E17498">
            <v>1.0999999999999999E-2</v>
          </cell>
        </row>
        <row r="17499">
          <cell r="A17499" t="str">
            <v>911271042</v>
          </cell>
          <cell r="B17499" t="str">
            <v>HOLZSCHRAUB 8X40, 6KT DIN 571 VZ</v>
          </cell>
          <cell r="C17499">
            <v>0</v>
          </cell>
          <cell r="D17499">
            <v>4.7600000000000003E-2</v>
          </cell>
          <cell r="E17499">
            <v>4.7600000000000003E-2</v>
          </cell>
        </row>
        <row r="17500">
          <cell r="A17500" t="str">
            <v>911271043</v>
          </cell>
          <cell r="B17500" t="str">
            <v>HOLZSCHR. 3X3  HALBRUND DIN 96 VZ</v>
          </cell>
          <cell r="C17500">
            <v>0</v>
          </cell>
          <cell r="D17500">
            <v>2.8400000000000002E-2</v>
          </cell>
          <cell r="E17500">
            <v>2.8400000000000002E-2</v>
          </cell>
        </row>
        <row r="17501">
          <cell r="A17501" t="str">
            <v>911271044</v>
          </cell>
          <cell r="B17501" t="str">
            <v>SPANPLATTENSCHRAUBE A2 3,5X35 SENKKOPF VZ</v>
          </cell>
          <cell r="C17501"/>
          <cell r="D17501">
            <v>2.5899999999999999E-2</v>
          </cell>
          <cell r="E17501">
            <v>2.5899999999999999E-2</v>
          </cell>
        </row>
        <row r="17502">
          <cell r="A17502" t="str">
            <v>911271045</v>
          </cell>
          <cell r="B17502" t="str">
            <v>SPANPLATTENSCHRAUBE 4X15 VZ</v>
          </cell>
          <cell r="C17502">
            <v>0</v>
          </cell>
          <cell r="D17502">
            <v>2.0549999999999999E-2</v>
          </cell>
          <cell r="E17502">
            <v>2.0549999999999999E-2</v>
          </cell>
        </row>
        <row r="17503">
          <cell r="A17503" t="str">
            <v>911271046</v>
          </cell>
          <cell r="B17503" t="str">
            <v>SPANPLATTENSCHR. 4X14 DIN B-7505 VZ</v>
          </cell>
          <cell r="C17503">
            <v>0</v>
          </cell>
          <cell r="D17503">
            <v>0.02</v>
          </cell>
          <cell r="E17503">
            <v>0.02</v>
          </cell>
        </row>
        <row r="17504">
          <cell r="A17504" t="str">
            <v>911271047</v>
          </cell>
          <cell r="B17504" t="str">
            <v>SPANNPLATTENSCHRAUBEN 4,5X60 VZ</v>
          </cell>
          <cell r="C17504">
            <v>0</v>
          </cell>
          <cell r="D17504">
            <v>7.9600000000000004E-2</v>
          </cell>
          <cell r="E17504">
            <v>7.9600000000000004E-2</v>
          </cell>
        </row>
        <row r="17505">
          <cell r="A17505" t="str">
            <v>911271048</v>
          </cell>
          <cell r="B17505" t="str">
            <v>SPANNPLATTENSCHRAUBEN 6X60 VZ</v>
          </cell>
          <cell r="C17505">
            <v>0</v>
          </cell>
          <cell r="D17505">
            <v>0.112</v>
          </cell>
          <cell r="E17505">
            <v>0.112</v>
          </cell>
        </row>
        <row r="17506">
          <cell r="A17506" t="str">
            <v>911271049</v>
          </cell>
          <cell r="B17506" t="str">
            <v>SICHERHEITSSCHRAUBEN 7X120 VZ</v>
          </cell>
          <cell r="C17506">
            <v>0</v>
          </cell>
          <cell r="D17506">
            <v>0.26650000000000001</v>
          </cell>
          <cell r="E17506">
            <v>0.26650000000000001</v>
          </cell>
        </row>
        <row r="17507">
          <cell r="A17507" t="str">
            <v>911271050</v>
          </cell>
          <cell r="B17507" t="str">
            <v>HOLZSCHRAUB 12X100, 6KT DIN 571 VZ</v>
          </cell>
          <cell r="C17507">
            <v>0</v>
          </cell>
          <cell r="D17507">
            <v>0.1555</v>
          </cell>
          <cell r="E17507">
            <v>0.1555</v>
          </cell>
        </row>
        <row r="17508">
          <cell r="A17508" t="str">
            <v>911281005</v>
          </cell>
          <cell r="B17508" t="str">
            <v>BLECHSCHR. 4,8X16 6 KT.ISO 1479C (DIN 7976) VZ</v>
          </cell>
          <cell r="C17508">
            <v>0</v>
          </cell>
          <cell r="D17508">
            <v>1.9400000000000001E-2</v>
          </cell>
          <cell r="E17508">
            <v>1.9400000000000001E-2</v>
          </cell>
        </row>
        <row r="17509">
          <cell r="A17509" t="str">
            <v>911281019</v>
          </cell>
          <cell r="B17509" t="str">
            <v>STERNGRIFFSCHRAUBE GN 6336.4-SK-32 6-20 VZ</v>
          </cell>
          <cell r="C17509"/>
          <cell r="D17509">
            <v>0.4</v>
          </cell>
          <cell r="E17509">
            <v>0.4</v>
          </cell>
        </row>
        <row r="17510">
          <cell r="A17510" t="str">
            <v>911291001</v>
          </cell>
          <cell r="B17510" t="str">
            <v>FLÜGELSCHRAUBE M8X20 DIN 316 VZ</v>
          </cell>
          <cell r="C17510">
            <v>0</v>
          </cell>
          <cell r="D17510">
            <v>0.22650000000000001</v>
          </cell>
          <cell r="E17510">
            <v>0.22650000000000001</v>
          </cell>
        </row>
        <row r="17511">
          <cell r="A17511" t="str">
            <v>911291003</v>
          </cell>
          <cell r="B17511" t="str">
            <v>FLÜGELMUTTER M8 DIN 315 (AMERIKANISCHE FORM) VZ</v>
          </cell>
          <cell r="C17511">
            <v>0</v>
          </cell>
          <cell r="D17511">
            <v>0.01</v>
          </cell>
          <cell r="E17511">
            <v>0.01</v>
          </cell>
        </row>
        <row r="17512">
          <cell r="A17512" t="str">
            <v>911321001</v>
          </cell>
          <cell r="B17512" t="str">
            <v>HAKENSCHR. M8X030, HAKEN 04 MM, VA2</v>
          </cell>
          <cell r="C17512">
            <v>0</v>
          </cell>
          <cell r="D17512">
            <v>1.0900000000000001</v>
          </cell>
          <cell r="E17512">
            <v>1.0900000000000001</v>
          </cell>
        </row>
        <row r="17513">
          <cell r="A17513" t="str">
            <v>912011004</v>
          </cell>
          <cell r="B17513" t="str">
            <v>Sechskantmutter DIN 934 - M3 - 8</v>
          </cell>
          <cell r="C17513">
            <v>0</v>
          </cell>
          <cell r="D17513">
            <v>4.4000000000000003E-3</v>
          </cell>
          <cell r="E17513">
            <v>4.4000000000000003E-3</v>
          </cell>
        </row>
        <row r="17514">
          <cell r="A17514" t="str">
            <v>912011006</v>
          </cell>
          <cell r="B17514" t="str">
            <v>Sechskantmutter DIN 934 - M4 - 8</v>
          </cell>
          <cell r="C17514">
            <v>0</v>
          </cell>
          <cell r="D17514">
            <v>4.7568836825000538E-3</v>
          </cell>
          <cell r="E17514">
            <v>4.7568836825000538E-3</v>
          </cell>
        </row>
        <row r="17515">
          <cell r="A17515" t="str">
            <v>912011007</v>
          </cell>
          <cell r="B17515" t="str">
            <v>Sechskantmutter DIN 934 - M5 - 8</v>
          </cell>
          <cell r="C17515">
            <v>0</v>
          </cell>
          <cell r="D17515">
            <v>5.7105320124927403E-3</v>
          </cell>
          <cell r="E17515">
            <v>5.7105320124927403E-3</v>
          </cell>
        </row>
        <row r="17516">
          <cell r="A17516" t="str">
            <v>912011008</v>
          </cell>
          <cell r="B17516" t="str">
            <v>Sechskantmutter DIN 934 - M6 - 8</v>
          </cell>
          <cell r="C17516">
            <v>0</v>
          </cell>
          <cell r="D17516">
            <v>1.0200000000000001E-2</v>
          </cell>
          <cell r="E17516">
            <v>1.0200000000000001E-2</v>
          </cell>
        </row>
        <row r="17517">
          <cell r="A17517" t="str">
            <v>912011009</v>
          </cell>
          <cell r="B17517" t="str">
            <v>Sechskantmutter DIN 934 - M8 - 8</v>
          </cell>
          <cell r="C17517">
            <v>0</v>
          </cell>
          <cell r="D17517">
            <v>1.3162744132309124E-2</v>
          </cell>
          <cell r="E17517">
            <v>1.3162744132309124E-2</v>
          </cell>
        </row>
        <row r="17518">
          <cell r="A17518" t="str">
            <v>912011010</v>
          </cell>
          <cell r="B17518" t="str">
            <v>Sechskantmutter DIN 934 - M10 - 8</v>
          </cell>
          <cell r="C17518">
            <v>0</v>
          </cell>
          <cell r="D17518">
            <v>2.867311564246235E-2</v>
          </cell>
          <cell r="E17518">
            <v>2.867311564246235E-2</v>
          </cell>
        </row>
        <row r="17519">
          <cell r="A17519" t="str">
            <v>912011011</v>
          </cell>
          <cell r="B17519" t="str">
            <v>Sechskantmutter DIN 934 - M12 - 8</v>
          </cell>
          <cell r="C17519">
            <v>0</v>
          </cell>
          <cell r="D17519">
            <v>7.5399999999999995E-2</v>
          </cell>
          <cell r="E17519">
            <v>7.5399999999999995E-2</v>
          </cell>
        </row>
        <row r="17520">
          <cell r="A17520" t="str">
            <v>912011012</v>
          </cell>
          <cell r="B17520" t="str">
            <v>Sechskantmutter DIN 439 - B M12 - 04</v>
          </cell>
          <cell r="C17520">
            <v>0</v>
          </cell>
          <cell r="D17520">
            <v>2.7E-2</v>
          </cell>
          <cell r="E17520">
            <v>2.7E-2</v>
          </cell>
        </row>
        <row r="17521">
          <cell r="A17521" t="str">
            <v>912011016</v>
          </cell>
          <cell r="B17521" t="str">
            <v>Sechskantmutter DIN 934 - M7 - 8</v>
          </cell>
          <cell r="C17521">
            <v>0</v>
          </cell>
          <cell r="D17521">
            <v>8.5000000000000006E-3</v>
          </cell>
          <cell r="E17521">
            <v>8.5000000000000006E-3</v>
          </cell>
        </row>
        <row r="17522">
          <cell r="A17522" t="str">
            <v>912011017</v>
          </cell>
          <cell r="B17522" t="str">
            <v>Sechskantmutter DIN 934 - M20 - 8</v>
          </cell>
          <cell r="C17522">
            <v>0</v>
          </cell>
          <cell r="D17522">
            <v>6.6299999999999998E-2</v>
          </cell>
          <cell r="E17522">
            <v>6.6299999999999998E-2</v>
          </cell>
        </row>
        <row r="17523">
          <cell r="A17523" t="str">
            <v>912011019</v>
          </cell>
          <cell r="B17523" t="str">
            <v>6KT MUTTER 5 LINKS DIN EN 24032 VZ (DIN 934)</v>
          </cell>
          <cell r="C17523">
            <v>0</v>
          </cell>
          <cell r="D17523">
            <v>3.2000000000000001E-2</v>
          </cell>
          <cell r="E17523">
            <v>3.2000000000000001E-2</v>
          </cell>
        </row>
        <row r="17524">
          <cell r="A17524" t="str">
            <v>912011032</v>
          </cell>
          <cell r="B17524" t="str">
            <v>Sechskantmutter DIN 439 - B M8 - 04</v>
          </cell>
          <cell r="C17524">
            <v>0</v>
          </cell>
          <cell r="D17524">
            <v>8.0999999999999996E-3</v>
          </cell>
          <cell r="E17524">
            <v>8.0999999999999996E-3</v>
          </cell>
        </row>
        <row r="17525">
          <cell r="A17525" t="str">
            <v>912011033</v>
          </cell>
          <cell r="B17525" t="str">
            <v>Sechskantmutter DIN 439 - B M16 - 04</v>
          </cell>
          <cell r="C17525">
            <v>0</v>
          </cell>
          <cell r="D17525">
            <v>6.6299999999999998E-2</v>
          </cell>
          <cell r="E17525">
            <v>6.6299999999999998E-2</v>
          </cell>
        </row>
        <row r="17526">
          <cell r="A17526" t="str">
            <v>912011034</v>
          </cell>
          <cell r="B17526" t="str">
            <v>Sechskantmutter DIN 439 - B M10 - 04</v>
          </cell>
          <cell r="C17526">
            <v>0</v>
          </cell>
          <cell r="D17526">
            <v>0.11</v>
          </cell>
          <cell r="E17526">
            <v>0.11</v>
          </cell>
        </row>
        <row r="17527">
          <cell r="A17527" t="str">
            <v>912011036</v>
          </cell>
          <cell r="B17527" t="str">
            <v>Sechskantmutter DIN 439 - B M6 - 04</v>
          </cell>
          <cell r="C17527">
            <v>0</v>
          </cell>
          <cell r="D17527">
            <v>4.1000000000000003E-3</v>
          </cell>
          <cell r="E17527">
            <v>4.1000000000000003E-3</v>
          </cell>
        </row>
        <row r="17528">
          <cell r="A17528" t="str">
            <v>912011037</v>
          </cell>
          <cell r="B17528" t="str">
            <v>Sechskantmutter DIN 439 - B M5 - 04</v>
          </cell>
          <cell r="C17528">
            <v>0</v>
          </cell>
          <cell r="D17528">
            <v>4.3499999999999997E-2</v>
          </cell>
          <cell r="E17528">
            <v>4.3499999999999997E-2</v>
          </cell>
        </row>
        <row r="17529">
          <cell r="A17529" t="str">
            <v>912011112</v>
          </cell>
          <cell r="B17529" t="str">
            <v>4KT MUTTER 4 DIN 562 VZ</v>
          </cell>
          <cell r="C17529">
            <v>0</v>
          </cell>
          <cell r="D17529">
            <v>1.3100000000000001E-2</v>
          </cell>
          <cell r="E17529">
            <v>1.3100000000000001E-2</v>
          </cell>
        </row>
        <row r="17530">
          <cell r="A17530" t="str">
            <v>912011113</v>
          </cell>
          <cell r="B17530" t="str">
            <v>6KT MUTTER M16X1,5 DIN EN 28673 (FEINGEWINDE war</v>
          </cell>
          <cell r="C17530">
            <v>0</v>
          </cell>
          <cell r="D17530">
            <v>9.4500000000000001E-2</v>
          </cell>
          <cell r="E17530">
            <v>9.4500000000000001E-2</v>
          </cell>
        </row>
        <row r="17531">
          <cell r="A17531" t="str">
            <v>912011114</v>
          </cell>
          <cell r="B17531" t="str">
            <v>6KT MUTTER 5 DIN EN 24032 LINKS VZ</v>
          </cell>
          <cell r="C17531">
            <v>0</v>
          </cell>
          <cell r="D17531">
            <v>2.1000000000000001E-2</v>
          </cell>
          <cell r="E17531">
            <v>2.1000000000000001E-2</v>
          </cell>
        </row>
        <row r="17532">
          <cell r="A17532" t="str">
            <v>912011115</v>
          </cell>
          <cell r="B17532" t="str">
            <v>6KT MUTTER 20X1.5 DIN EN 28675 NIEDR.FORM (H=9)</v>
          </cell>
          <cell r="C17532">
            <v>0</v>
          </cell>
          <cell r="D17532">
            <v>0.56569999999999998</v>
          </cell>
          <cell r="E17532">
            <v>0.56569999999999998</v>
          </cell>
        </row>
        <row r="17533">
          <cell r="A17533" t="str">
            <v>912011116</v>
          </cell>
          <cell r="B17533" t="str">
            <v>Sechskantmutter DIN 439 - B M4 - 04</v>
          </cell>
          <cell r="C17533">
            <v>0</v>
          </cell>
          <cell r="D17533">
            <v>3.4500000000000003E-2</v>
          </cell>
          <cell r="E17533">
            <v>3.4500000000000003E-2</v>
          </cell>
        </row>
        <row r="17534">
          <cell r="A17534" t="str">
            <v>912011117</v>
          </cell>
          <cell r="B17534" t="str">
            <v>6KT MUTTER 22X1.5 DIN EN 28675 NIEDR.FORM</v>
          </cell>
          <cell r="C17534">
            <v>0</v>
          </cell>
          <cell r="D17534">
            <v>0.81810000000000005</v>
          </cell>
          <cell r="E17534">
            <v>0.81810000000000005</v>
          </cell>
        </row>
        <row r="17535">
          <cell r="A17535" t="str">
            <v>912011118</v>
          </cell>
          <cell r="B17535" t="str">
            <v>6KT MUTTER 24 DIN EN 24032 (DIN 934) VZ</v>
          </cell>
          <cell r="C17535"/>
          <cell r="D17535">
            <v>0.61360000000000003</v>
          </cell>
          <cell r="E17535">
            <v>0.61360000000000003</v>
          </cell>
        </row>
        <row r="17536">
          <cell r="A17536" t="str">
            <v>912011119</v>
          </cell>
          <cell r="B17536" t="str">
            <v>6KT MUTTER 30 DIN EN 24032 (DIN 934) VZ</v>
          </cell>
          <cell r="C17536"/>
          <cell r="D17536">
            <v>0.48299999999999998</v>
          </cell>
          <cell r="E17536">
            <v>0.48299999999999998</v>
          </cell>
        </row>
        <row r="17537">
          <cell r="A17537" t="str">
            <v>912011120</v>
          </cell>
          <cell r="B17537" t="str">
            <v>6KT MUTTER 24X1. DIN EN 28675</v>
          </cell>
          <cell r="C17537"/>
          <cell r="D17537">
            <v>1.0185</v>
          </cell>
          <cell r="E17537">
            <v>1.0185</v>
          </cell>
        </row>
        <row r="17538">
          <cell r="A17538" t="str">
            <v>912011121</v>
          </cell>
          <cell r="B17538" t="str">
            <v>6KT MUTTER M14 DIN EN 24035 NIEDR.FORM VZ</v>
          </cell>
          <cell r="C17538">
            <v>0</v>
          </cell>
          <cell r="D17538">
            <v>0.1023</v>
          </cell>
          <cell r="E17538">
            <v>0.1023</v>
          </cell>
        </row>
        <row r="17539">
          <cell r="A17539" t="str">
            <v>912011122</v>
          </cell>
          <cell r="B17539" t="str">
            <v>Sechskantmutter DIN 934 - M16 - 8</v>
          </cell>
          <cell r="C17539">
            <v>0</v>
          </cell>
          <cell r="D17539">
            <v>5.5500000000000001E-2</v>
          </cell>
          <cell r="E17539">
            <v>5.5500000000000001E-2</v>
          </cell>
        </row>
        <row r="17540">
          <cell r="A17540" t="str">
            <v>912011123</v>
          </cell>
          <cell r="B17540" t="str">
            <v>Sechskantmutter DIN 934 - M14 - 8</v>
          </cell>
          <cell r="C17540">
            <v>0</v>
          </cell>
          <cell r="D17540">
            <v>5.6000000000000001E-2</v>
          </cell>
          <cell r="E17540">
            <v>5.6000000000000001E-2</v>
          </cell>
        </row>
        <row r="17541">
          <cell r="A17541" t="str">
            <v>912011124</v>
          </cell>
          <cell r="B17541" t="str">
            <v>Vierkantmutter DIN 557 - M8 - 5</v>
          </cell>
          <cell r="C17541">
            <v>0</v>
          </cell>
          <cell r="D17541">
            <v>5.3900000000000003E-2</v>
          </cell>
          <cell r="E17541">
            <v>5.3900000000000003E-2</v>
          </cell>
        </row>
        <row r="17542">
          <cell r="A17542" t="str">
            <v>912021005</v>
          </cell>
          <cell r="B17542" t="str">
            <v>Hutmutter DIN 917 - M6 - St</v>
          </cell>
          <cell r="C17542">
            <v>0</v>
          </cell>
          <cell r="D17542">
            <v>1.55E-2</v>
          </cell>
          <cell r="E17542">
            <v>1.55E-2</v>
          </cell>
        </row>
        <row r="17543">
          <cell r="A17543" t="str">
            <v>912021006</v>
          </cell>
          <cell r="B17543" t="str">
            <v>HUTMUTTER M8 DIN 917 VZ</v>
          </cell>
          <cell r="C17543">
            <v>0</v>
          </cell>
          <cell r="D17543">
            <v>3.7400000000000003E-2</v>
          </cell>
          <cell r="E17543">
            <v>3.7400000000000003E-2</v>
          </cell>
        </row>
        <row r="17544">
          <cell r="A17544" t="str">
            <v>912021021</v>
          </cell>
          <cell r="B17544" t="str">
            <v>HUTMUTTER M6 SELBSTS. DIN 986 VZ</v>
          </cell>
          <cell r="C17544">
            <v>0</v>
          </cell>
          <cell r="D17544">
            <v>9.5100000000000004E-2</v>
          </cell>
          <cell r="E17544">
            <v>9.5100000000000004E-2</v>
          </cell>
        </row>
        <row r="17545">
          <cell r="A17545" t="str">
            <v>912021022</v>
          </cell>
          <cell r="B17545" t="str">
            <v>Hutmutter DIN 986 - M8 - 8</v>
          </cell>
          <cell r="C17545">
            <v>0</v>
          </cell>
          <cell r="D17545">
            <v>9.8679245283018871E-2</v>
          </cell>
          <cell r="E17545">
            <v>9.8679245283018871E-2</v>
          </cell>
        </row>
        <row r="17546">
          <cell r="A17546" t="str">
            <v>912021023</v>
          </cell>
          <cell r="B17546" t="str">
            <v>HUTMUTTER M10 SELBSTS DIN 986 VZ</v>
          </cell>
          <cell r="C17546">
            <v>0</v>
          </cell>
          <cell r="D17546">
            <v>0.2084</v>
          </cell>
          <cell r="E17546">
            <v>0.2084</v>
          </cell>
        </row>
        <row r="17547">
          <cell r="A17547" t="str">
            <v>912021025</v>
          </cell>
          <cell r="B17547" t="str">
            <v>Hutmutter DIN 1587 - M8 - 6</v>
          </cell>
          <cell r="C17547">
            <v>0</v>
          </cell>
          <cell r="D17547">
            <v>0.1905</v>
          </cell>
          <cell r="E17547">
            <v>0.1905</v>
          </cell>
        </row>
        <row r="17548">
          <cell r="A17548" t="str">
            <v>912021026</v>
          </cell>
          <cell r="B17548" t="str">
            <v>HUTMUTTER M6 DIN 917 VERNICKELT --&gt; Ersatz</v>
          </cell>
          <cell r="C17548">
            <v>0</v>
          </cell>
          <cell r="D17548">
            <v>3.1899999999999998E-2</v>
          </cell>
          <cell r="E17548">
            <v>3.1899999999999998E-2</v>
          </cell>
        </row>
        <row r="17549">
          <cell r="A17549" t="str">
            <v>912021027</v>
          </cell>
          <cell r="B17549" t="str">
            <v>HUTMUTTER M4 SELBSTS. DIN 986 VZ</v>
          </cell>
          <cell r="C17549"/>
          <cell r="D17549">
            <v>1.9699999999999999E-2</v>
          </cell>
          <cell r="E17549">
            <v>1.9699999999999999E-2</v>
          </cell>
        </row>
        <row r="17550">
          <cell r="A17550" t="str">
            <v>912041002</v>
          </cell>
          <cell r="B17550" t="str">
            <v>Sechskantmutter DIN 985 - M4 - 8</v>
          </cell>
          <cell r="C17550">
            <v>0</v>
          </cell>
          <cell r="D17550">
            <v>7.3000000000000001E-3</v>
          </cell>
          <cell r="E17550">
            <v>7.3000000000000001E-3</v>
          </cell>
        </row>
        <row r="17551">
          <cell r="A17551" t="str">
            <v>912041003</v>
          </cell>
          <cell r="B17551" t="str">
            <v>Sechskantmutter DIN 985 - M5 - 8</v>
          </cell>
          <cell r="C17551">
            <v>0</v>
          </cell>
          <cell r="D17551">
            <v>3.0700000000000002E-2</v>
          </cell>
          <cell r="E17551">
            <v>3.0700000000000002E-2</v>
          </cell>
        </row>
        <row r="17552">
          <cell r="A17552" t="str">
            <v>912041004</v>
          </cell>
          <cell r="B17552" t="str">
            <v>Sechskantmutter DIN 985 - M6 - 8</v>
          </cell>
          <cell r="C17552">
            <v>0</v>
          </cell>
          <cell r="D17552">
            <v>5.0000000000000001E-3</v>
          </cell>
          <cell r="E17552">
            <v>5.0000000000000001E-3</v>
          </cell>
        </row>
        <row r="17553">
          <cell r="A17553" t="str">
            <v>912041005</v>
          </cell>
          <cell r="B17553" t="str">
            <v>Sechskantmutter DIN 985 - M8 - 8</v>
          </cell>
          <cell r="C17553">
            <v>0</v>
          </cell>
          <cell r="D17553">
            <v>2.2475709301714969E-2</v>
          </cell>
          <cell r="E17553">
            <v>2.2475709301714969E-2</v>
          </cell>
        </row>
        <row r="17554">
          <cell r="A17554" t="str">
            <v>912041006</v>
          </cell>
          <cell r="B17554" t="str">
            <v>Sechskantmutter DIN 985 - M10 - 8</v>
          </cell>
          <cell r="C17554">
            <v>0</v>
          </cell>
          <cell r="D17554">
            <v>2.1499999999999998E-2</v>
          </cell>
          <cell r="E17554">
            <v>2.1499999999999998E-2</v>
          </cell>
        </row>
        <row r="17555">
          <cell r="A17555" t="str">
            <v>912041007</v>
          </cell>
          <cell r="B17555" t="str">
            <v>Sechskantmutter DIN 985 - M12 - 8</v>
          </cell>
          <cell r="C17555">
            <v>0</v>
          </cell>
          <cell r="D17555">
            <v>5.4671111111111115E-2</v>
          </cell>
          <cell r="E17555">
            <v>5.4671111111111115E-2</v>
          </cell>
        </row>
        <row r="17556">
          <cell r="A17556" t="str">
            <v>912041010</v>
          </cell>
          <cell r="B17556" t="str">
            <v>Sechskantmutter DIN 980 - V M10 - 8</v>
          </cell>
          <cell r="C17556">
            <v>0</v>
          </cell>
          <cell r="D17556">
            <v>8.3599999999999994E-2</v>
          </cell>
          <cell r="E17556">
            <v>8.3599999999999994E-2</v>
          </cell>
        </row>
        <row r="17557">
          <cell r="A17557" t="str">
            <v>912041011</v>
          </cell>
          <cell r="B17557" t="str">
            <v>Sechskantmutter DIN 980 - V M8 - 8</v>
          </cell>
          <cell r="C17557">
            <v>0</v>
          </cell>
          <cell r="D17557">
            <v>3.9940000000000003E-2</v>
          </cell>
          <cell r="E17557">
            <v>3.9940000000000003E-2</v>
          </cell>
        </row>
        <row r="17558">
          <cell r="A17558" t="str">
            <v>912041012</v>
          </cell>
          <cell r="B17558" t="str">
            <v>Sechskantmutter DIN 980 - V M6 - 8</v>
          </cell>
          <cell r="C17558">
            <v>0</v>
          </cell>
          <cell r="D17558">
            <v>8.3999999999999995E-3</v>
          </cell>
          <cell r="E17558">
            <v>8.3999999999999995E-3</v>
          </cell>
        </row>
        <row r="17559">
          <cell r="A17559" t="str">
            <v>912041020</v>
          </cell>
          <cell r="B17559" t="str">
            <v>Sechskantmutter DIN 985 - M14 - 8</v>
          </cell>
          <cell r="C17559">
            <v>0</v>
          </cell>
          <cell r="D17559">
            <v>8.6900000000000005E-2</v>
          </cell>
          <cell r="E17559">
            <v>8.6900000000000005E-2</v>
          </cell>
        </row>
        <row r="17560">
          <cell r="A17560" t="str">
            <v>912041021</v>
          </cell>
          <cell r="B17560" t="str">
            <v>Sechskantmutter DIN 985 - M20 - 8</v>
          </cell>
          <cell r="C17560">
            <v>0</v>
          </cell>
          <cell r="D17560">
            <v>0.22159999999999999</v>
          </cell>
          <cell r="E17560">
            <v>0.22159999999999999</v>
          </cell>
        </row>
        <row r="17561">
          <cell r="A17561" t="str">
            <v>912041022</v>
          </cell>
          <cell r="B17561" t="str">
            <v>Sechskantmutter DIN 985 - M3 - 8</v>
          </cell>
          <cell r="C17561">
            <v>0</v>
          </cell>
          <cell r="D17561">
            <v>6.2100000000000002E-2</v>
          </cell>
          <cell r="E17561">
            <v>6.2100000000000002E-2</v>
          </cell>
        </row>
        <row r="17562">
          <cell r="A17562" t="str">
            <v>912041023</v>
          </cell>
          <cell r="B17562" t="str">
            <v>MUTTER M16 DIN 985 SELBSTSICHERND VZ</v>
          </cell>
          <cell r="C17562">
            <v>0</v>
          </cell>
          <cell r="D17562">
            <v>0.1406</v>
          </cell>
          <cell r="E17562">
            <v>0.1406</v>
          </cell>
        </row>
        <row r="17563">
          <cell r="A17563" t="str">
            <v>912051001</v>
          </cell>
          <cell r="B17563" t="str">
            <v>RINGMUTTER M12 DIN 582 VZ</v>
          </cell>
          <cell r="C17563">
            <v>0</v>
          </cell>
          <cell r="D17563">
            <v>3.1189</v>
          </cell>
          <cell r="E17563">
            <v>3.1189</v>
          </cell>
        </row>
        <row r="17564">
          <cell r="A17564" t="str">
            <v>912051002</v>
          </cell>
          <cell r="B17564" t="str">
            <v>RINGMUTTER M8 DIN 582 (MÖLLER) VZ</v>
          </cell>
          <cell r="C17564">
            <v>0</v>
          </cell>
          <cell r="D17564">
            <v>0.309</v>
          </cell>
          <cell r="E17564">
            <v>0.309</v>
          </cell>
        </row>
        <row r="17565">
          <cell r="A17565" t="str">
            <v>912051003</v>
          </cell>
          <cell r="B17565" t="str">
            <v>RINGMUTTER M10 DIN 582 D=25 D=45 H=4 (83150) VZ</v>
          </cell>
          <cell r="C17565">
            <v>0</v>
          </cell>
          <cell r="D17565">
            <v>0.69</v>
          </cell>
          <cell r="E17565">
            <v>0.69</v>
          </cell>
        </row>
        <row r="17566">
          <cell r="A17566" t="str">
            <v>912072001</v>
          </cell>
          <cell r="B17566" t="str">
            <v>ANSCHWEISSMUTTER M8 BEST.3858 VZ</v>
          </cell>
          <cell r="C17566"/>
          <cell r="D17566">
            <v>0.51</v>
          </cell>
          <cell r="E17566">
            <v>0.51</v>
          </cell>
        </row>
        <row r="17567">
          <cell r="A17567" t="str">
            <v>912072002</v>
          </cell>
          <cell r="B17567" t="str">
            <v>ANPUNKT MUTTER M6 BEST.NR.3856</v>
          </cell>
          <cell r="C17567"/>
          <cell r="D17567"/>
          <cell r="E17567"/>
        </row>
        <row r="17568">
          <cell r="A17568" t="str">
            <v>912072003</v>
          </cell>
          <cell r="B17568" t="str">
            <v>EINNIETMUTTER M10 D1=13 L=22 VZ</v>
          </cell>
          <cell r="C17568"/>
          <cell r="D17568">
            <v>0.55730000000000002</v>
          </cell>
          <cell r="E17568">
            <v>0.55730000000000002</v>
          </cell>
        </row>
        <row r="17569">
          <cell r="A17569" t="str">
            <v>912073001</v>
          </cell>
          <cell r="B17569" t="str">
            <v>Nutmutter DIN 981 - KM 7 - St</v>
          </cell>
          <cell r="C17569">
            <v>0</v>
          </cell>
          <cell r="D17569">
            <v>8.4021783876500855</v>
          </cell>
          <cell r="E17569">
            <v>8.4021783876500855</v>
          </cell>
        </row>
        <row r="17570">
          <cell r="A17570" t="str">
            <v>912073002</v>
          </cell>
          <cell r="B17570" t="str">
            <v>Nutmutter DIN 981 - KM 9 - St</v>
          </cell>
          <cell r="C17570">
            <v>0</v>
          </cell>
          <cell r="D17570">
            <v>4.18</v>
          </cell>
          <cell r="E17570">
            <v>4.18</v>
          </cell>
        </row>
        <row r="17571">
          <cell r="A17571" t="str">
            <v>912073003</v>
          </cell>
          <cell r="B17571" t="str">
            <v>Nutmutter DIN 981 - KM 11 - St</v>
          </cell>
          <cell r="C17571">
            <v>0</v>
          </cell>
          <cell r="D17571">
            <v>7.48</v>
          </cell>
          <cell r="E17571">
            <v>7.48</v>
          </cell>
        </row>
        <row r="17572">
          <cell r="A17572" t="str">
            <v>912073005</v>
          </cell>
          <cell r="B17572" t="str">
            <v>Nutmutter DIN 981 - KM 5 - St</v>
          </cell>
          <cell r="C17572">
            <v>0</v>
          </cell>
          <cell r="D17572">
            <v>3.0179999999999998</v>
          </cell>
          <cell r="E17572">
            <v>3.0179999999999998</v>
          </cell>
        </row>
        <row r="17573">
          <cell r="A17573" t="str">
            <v>912073007</v>
          </cell>
          <cell r="B17573" t="str">
            <v>NUTMU.131804 M55X1.5 DIN</v>
          </cell>
          <cell r="C17573">
            <v>0</v>
          </cell>
          <cell r="D17573">
            <v>9.85</v>
          </cell>
          <cell r="E17573">
            <v>9.85</v>
          </cell>
        </row>
        <row r="17574">
          <cell r="A17574" t="str">
            <v>912074001</v>
          </cell>
          <cell r="B17574" t="str">
            <v>SPANNSCHLOSSMUTTER 12M. ÖSE (BEIDSEITIG)DIN 1480</v>
          </cell>
          <cell r="C17574">
            <v>0</v>
          </cell>
          <cell r="D17574">
            <v>7.52</v>
          </cell>
          <cell r="E17574">
            <v>7.52</v>
          </cell>
        </row>
        <row r="17575">
          <cell r="A17575" t="str">
            <v>912074002</v>
          </cell>
          <cell r="B17575" t="str">
            <v>LANGMUTTER M12X50 6KT. VZ</v>
          </cell>
          <cell r="C17575">
            <v>0</v>
          </cell>
          <cell r="D17575">
            <v>0.93569999999999998</v>
          </cell>
          <cell r="E17575">
            <v>0.93569999999999998</v>
          </cell>
        </row>
        <row r="17576">
          <cell r="A17576" t="str">
            <v>912074003</v>
          </cell>
          <cell r="B17576" t="str">
            <v>DISTANZBUCHSE M8X30 6KT. SW1109093 880 HS VZ</v>
          </cell>
          <cell r="C17576">
            <v>0</v>
          </cell>
          <cell r="D17576">
            <v>0.1643</v>
          </cell>
          <cell r="E17576">
            <v>0.1643</v>
          </cell>
        </row>
        <row r="17577">
          <cell r="A17577" t="str">
            <v>912074004</v>
          </cell>
          <cell r="B17577" t="str">
            <v>RUNDE TRAPEZGEWINDEMUTTER , 12X3 RECHTS RG7 VZ</v>
          </cell>
          <cell r="C17577"/>
          <cell r="D17577">
            <v>10.3</v>
          </cell>
          <cell r="E17577">
            <v>10.3</v>
          </cell>
        </row>
        <row r="17578">
          <cell r="A17578" t="str">
            <v>912074005</v>
          </cell>
          <cell r="B17578" t="str">
            <v>HÜLSENMUTTER M6X10X15 MIT LINSENKOPF  UND SCHLITZ</v>
          </cell>
          <cell r="C17578">
            <v>0</v>
          </cell>
          <cell r="D17578">
            <v>0.2</v>
          </cell>
          <cell r="E17578">
            <v>0.2</v>
          </cell>
        </row>
        <row r="17579">
          <cell r="A17579" t="str">
            <v>912074006</v>
          </cell>
          <cell r="B17579" t="str">
            <v>6kt SICHERUNGSMUTTER M5 VERBUS TENSILOCK W 196 VZ</v>
          </cell>
          <cell r="C17579">
            <v>0</v>
          </cell>
          <cell r="D17579">
            <v>7.7100000000000002E-2</v>
          </cell>
          <cell r="E17579">
            <v>7.7100000000000002E-2</v>
          </cell>
        </row>
        <row r="17580">
          <cell r="A17580" t="str">
            <v>912074022</v>
          </cell>
          <cell r="B17580" t="str">
            <v>EINWURFMUTTER M8 OHNE KLEMMWIRKUNG VZ</v>
          </cell>
          <cell r="C17580"/>
          <cell r="D17580">
            <v>0.21</v>
          </cell>
          <cell r="E17580">
            <v>0.21</v>
          </cell>
        </row>
        <row r="17581">
          <cell r="A17581" t="str">
            <v>912074023</v>
          </cell>
          <cell r="B17581" t="str">
            <v>HÜLSENMUTTER M4X20 MIT LINSENKOPF UND SCHLITZ VZ</v>
          </cell>
          <cell r="C17581">
            <v>0</v>
          </cell>
          <cell r="D17581">
            <v>6.93E-2</v>
          </cell>
          <cell r="E17581">
            <v>6.93E-2</v>
          </cell>
        </row>
        <row r="17582">
          <cell r="A17582" t="str">
            <v>912074024</v>
          </cell>
          <cell r="B17582" t="str">
            <v>HÜLSENMUTTER M4X5 MIT LINSENKOPF UND SCHLITZ VZ</v>
          </cell>
          <cell r="C17582">
            <v>0</v>
          </cell>
          <cell r="D17582">
            <v>0.32400000000000001</v>
          </cell>
          <cell r="E17582">
            <v>0.32400000000000001</v>
          </cell>
        </row>
        <row r="17583">
          <cell r="A17583" t="str">
            <v>912251001</v>
          </cell>
          <cell r="B17583" t="str">
            <v>HAMMERKOPF-GEWINDEPLATTE M8  TYP GWP 38/17 VZ</v>
          </cell>
          <cell r="C17583">
            <v>0</v>
          </cell>
          <cell r="D17583">
            <v>0.45760000000000001</v>
          </cell>
          <cell r="E17583">
            <v>0.45760000000000001</v>
          </cell>
        </row>
        <row r="17584">
          <cell r="A17584" t="str">
            <v>912251002</v>
          </cell>
          <cell r="B17584" t="str">
            <v>HAMMERKOPF-GEWINDEPLATTE M10 TYP GWP 50/40</v>
          </cell>
          <cell r="C17584">
            <v>0</v>
          </cell>
          <cell r="D17584">
            <v>0.4778</v>
          </cell>
          <cell r="E17584">
            <v>0.4778</v>
          </cell>
        </row>
        <row r="17585">
          <cell r="A17585" t="str">
            <v>912251003</v>
          </cell>
          <cell r="B17585" t="str">
            <v>HALFEN-GEWINDEPLATTE 20/12 M5 21 2012 75 VZ</v>
          </cell>
          <cell r="C17585">
            <v>0</v>
          </cell>
          <cell r="D17585">
            <v>0.1</v>
          </cell>
          <cell r="E17585">
            <v>0.1</v>
          </cell>
        </row>
        <row r="17586">
          <cell r="A17586" t="str">
            <v>912992001</v>
          </cell>
          <cell r="B17586" t="str">
            <v>T-NUTMUTTER M6  VZ</v>
          </cell>
          <cell r="C17586"/>
          <cell r="D17586">
            <v>0.46</v>
          </cell>
          <cell r="E17586">
            <v>0.46</v>
          </cell>
        </row>
        <row r="17587">
          <cell r="A17587" t="str">
            <v>912992010</v>
          </cell>
          <cell r="B17587" t="str">
            <v>T-NUTENSTEIN M6 VZ DIN 508 VZ</v>
          </cell>
          <cell r="C17587">
            <v>0</v>
          </cell>
          <cell r="D17587">
            <v>0.51238333135783476</v>
          </cell>
          <cell r="E17587">
            <v>0.51238333135783476</v>
          </cell>
        </row>
        <row r="17588">
          <cell r="A17588" t="str">
            <v>912992011</v>
          </cell>
          <cell r="B17588" t="str">
            <v xml:space="preserve">NUTENSTEIN EINSCHWENKBAR M6 L=16      VZ     </v>
          </cell>
          <cell r="C17588"/>
          <cell r="D17588">
            <v>0.81810000000000005</v>
          </cell>
          <cell r="E17588">
            <v>0.81810000000000005</v>
          </cell>
        </row>
        <row r="17589">
          <cell r="A17589" t="str">
            <v>912992014</v>
          </cell>
          <cell r="B17589" t="str">
            <v>NUTENSTEIN EINSCHWENKBAR N10 M8 L=20 VZ</v>
          </cell>
          <cell r="C17589">
            <v>0</v>
          </cell>
          <cell r="D17589">
            <v>0.63</v>
          </cell>
          <cell r="E17589">
            <v>0.63</v>
          </cell>
        </row>
        <row r="17590">
          <cell r="A17590" t="str">
            <v>912992016</v>
          </cell>
          <cell r="B17590" t="str">
            <v>NUTENSTEIN M8 L=20   VZ</v>
          </cell>
          <cell r="C17590">
            <v>0</v>
          </cell>
          <cell r="D17590">
            <v>0.7772</v>
          </cell>
          <cell r="E17590">
            <v>0.7772</v>
          </cell>
        </row>
        <row r="17591">
          <cell r="A17591" t="str">
            <v>912992018</v>
          </cell>
          <cell r="B17591" t="str">
            <v>NUTENSTEIN 5 ST M5 VZ</v>
          </cell>
          <cell r="C17591">
            <v>0</v>
          </cell>
          <cell r="D17591">
            <v>0.59599999999999997</v>
          </cell>
          <cell r="E17591">
            <v>0.59599999999999997</v>
          </cell>
        </row>
        <row r="17592">
          <cell r="A17592" t="str">
            <v>912992019</v>
          </cell>
          <cell r="B17592" t="str">
            <v>NUTENSTEIN M8 ITEM VZ</v>
          </cell>
          <cell r="C17592">
            <v>0</v>
          </cell>
          <cell r="D17592">
            <v>0.47108417910447764</v>
          </cell>
          <cell r="E17592">
            <v>0.47108417910447764</v>
          </cell>
        </row>
        <row r="17593">
          <cell r="A17593" t="str">
            <v>912992021</v>
          </cell>
          <cell r="B17593" t="str">
            <v>PROFILMUTTER  PMK-M8 - PAGE VZ</v>
          </cell>
          <cell r="C17593">
            <v>0</v>
          </cell>
          <cell r="D17593">
            <v>0.7</v>
          </cell>
          <cell r="E17593">
            <v>0.7</v>
          </cell>
        </row>
        <row r="17594">
          <cell r="A17594" t="str">
            <v>912992022</v>
          </cell>
          <cell r="B17594" t="str">
            <v>PROFILMUTTER PMK-M6 - 8-A2B (P3-PMK PAGE) VZ</v>
          </cell>
          <cell r="C17594">
            <v>0</v>
          </cell>
          <cell r="D17594">
            <v>0.77</v>
          </cell>
          <cell r="E17594">
            <v>0.77</v>
          </cell>
        </row>
        <row r="17595">
          <cell r="A17595" t="str">
            <v>912992023</v>
          </cell>
          <cell r="B17595" t="str">
            <v>NUTENSTEIN 10 M8 ES, L=20  VZ</v>
          </cell>
          <cell r="C17595"/>
          <cell r="D17595">
            <v>0.37</v>
          </cell>
          <cell r="E17595">
            <v>0.37</v>
          </cell>
        </row>
        <row r="17596">
          <cell r="A17596" t="str">
            <v>912992024</v>
          </cell>
          <cell r="B17596" t="str">
            <v>EINSCHWENKMUTTER TIN 4508 M8 VZ</v>
          </cell>
          <cell r="C17596">
            <v>0</v>
          </cell>
          <cell r="D17596">
            <v>2.72</v>
          </cell>
          <cell r="E17596">
            <v>2.72</v>
          </cell>
        </row>
        <row r="17597">
          <cell r="A17597" t="str">
            <v>913011001</v>
          </cell>
          <cell r="B17597" t="str">
            <v>Scheibe DIN 125 - A 13 - 140 HV - St</v>
          </cell>
          <cell r="C17597">
            <v>0</v>
          </cell>
          <cell r="D17597">
            <v>3.2899999999999999E-2</v>
          </cell>
          <cell r="E17597">
            <v>3.2899999999999999E-2</v>
          </cell>
        </row>
        <row r="17598">
          <cell r="A17598" t="str">
            <v>913011003</v>
          </cell>
          <cell r="B17598" t="str">
            <v>Scheibe DIN 125 - A 4,3 - 140 HV - St</v>
          </cell>
          <cell r="C17598">
            <v>0</v>
          </cell>
          <cell r="D17598">
            <v>2.8716490776606709E-3</v>
          </cell>
          <cell r="E17598">
            <v>2.8716490776606709E-3</v>
          </cell>
        </row>
        <row r="17599">
          <cell r="A17599" t="str">
            <v>913011004</v>
          </cell>
          <cell r="B17599" t="str">
            <v>Scheibe DIN 125 - A 7,4 - 140 HV - St</v>
          </cell>
          <cell r="C17599">
            <v>0</v>
          </cell>
          <cell r="D17599">
            <v>5.7000000000000002E-3</v>
          </cell>
          <cell r="E17599">
            <v>5.7000000000000002E-3</v>
          </cell>
        </row>
        <row r="17600">
          <cell r="A17600" t="str">
            <v>913011007</v>
          </cell>
          <cell r="B17600" t="str">
            <v>Scheibe DIN 125 - A 5,3 - 140 HV - St</v>
          </cell>
          <cell r="C17600">
            <v>0</v>
          </cell>
          <cell r="D17600">
            <v>2.7248824773649272E-3</v>
          </cell>
          <cell r="E17600">
            <v>2.7248824773649272E-3</v>
          </cell>
        </row>
        <row r="17601">
          <cell r="A17601" t="str">
            <v>913011009</v>
          </cell>
          <cell r="B17601" t="str">
            <v>Scheibe DIN 125 - A 8,4 - 140 HV - St</v>
          </cell>
          <cell r="C17601">
            <v>0</v>
          </cell>
          <cell r="D17601">
            <v>8.1246385179062006E-3</v>
          </cell>
          <cell r="E17601">
            <v>8.1246385179062006E-3</v>
          </cell>
        </row>
        <row r="17602">
          <cell r="A17602" t="str">
            <v>913011010</v>
          </cell>
          <cell r="B17602" t="str">
            <v>Scheibe DIN 125 - A 10,5 - 140 HV - St</v>
          </cell>
          <cell r="C17602">
            <v>0</v>
          </cell>
          <cell r="D17602">
            <v>1.6345467345309308E-2</v>
          </cell>
          <cell r="E17602">
            <v>1.6345467345309308E-2</v>
          </cell>
        </row>
        <row r="17603">
          <cell r="A17603" t="str">
            <v>913011011</v>
          </cell>
          <cell r="B17603" t="str">
            <v>UNTERLEGSCHEIBE 13-140HV DIN 125-B (ISO 7090) VZ</v>
          </cell>
          <cell r="C17603">
            <v>0</v>
          </cell>
          <cell r="D17603">
            <v>3.1800000000000002E-2</v>
          </cell>
          <cell r="E17603">
            <v>3.1800000000000002E-2</v>
          </cell>
        </row>
        <row r="17604">
          <cell r="A17604" t="str">
            <v>913011016</v>
          </cell>
          <cell r="B17604" t="str">
            <v>Scheibe DIN 125 - A 6,4 - 140 HV - St</v>
          </cell>
          <cell r="C17604">
            <v>0</v>
          </cell>
          <cell r="D17604">
            <v>3.3752814256484036E-3</v>
          </cell>
          <cell r="E17604">
            <v>3.3752814256484036E-3</v>
          </cell>
        </row>
        <row r="17605">
          <cell r="A17605" t="str">
            <v>913011018</v>
          </cell>
          <cell r="B17605" t="str">
            <v>Scheibe DIN 125 - A 15 - 140 HV - St</v>
          </cell>
          <cell r="C17605">
            <v>0</v>
          </cell>
          <cell r="D17605">
            <v>1.89E-2</v>
          </cell>
          <cell r="E17605">
            <v>1.89E-2</v>
          </cell>
        </row>
        <row r="17606">
          <cell r="A17606" t="str">
            <v>913011020</v>
          </cell>
          <cell r="B17606" t="str">
            <v>KOTFLÜGELSCHEIBE 6.4X20 S=1,5 KAROSSERIESCH. VZ</v>
          </cell>
          <cell r="C17606">
            <v>0</v>
          </cell>
          <cell r="D17606">
            <v>1.8430209634874357E-2</v>
          </cell>
          <cell r="E17606">
            <v>1.8430209634874357E-2</v>
          </cell>
        </row>
        <row r="17607">
          <cell r="A17607" t="str">
            <v>913011021</v>
          </cell>
          <cell r="B17607" t="str">
            <v>KOTFLÜGELSCHEIBE 6.4X25 S=1,25 VZ</v>
          </cell>
          <cell r="C17607">
            <v>0</v>
          </cell>
          <cell r="D17607">
            <v>7.6E-3</v>
          </cell>
          <cell r="E17607">
            <v>7.6E-3</v>
          </cell>
        </row>
        <row r="17608">
          <cell r="A17608" t="str">
            <v>913011022</v>
          </cell>
          <cell r="B17608" t="str">
            <v>KOTFLÜGELSCHEIBE 8.4X25 S=1,5 KAROSSERIESCH. VZ</v>
          </cell>
          <cell r="C17608">
            <v>0</v>
          </cell>
          <cell r="D17608">
            <v>1.2E-2</v>
          </cell>
          <cell r="E17608">
            <v>1.2E-2</v>
          </cell>
        </row>
        <row r="17609">
          <cell r="A17609" t="str">
            <v>913011023</v>
          </cell>
          <cell r="B17609" t="str">
            <v>KOTFLÜGELSCHEIBE 10.5X30 S=1,25 KAROSSERIESCH. VZ</v>
          </cell>
          <cell r="C17609">
            <v>0</v>
          </cell>
          <cell r="D17609">
            <v>2.5999999999999999E-2</v>
          </cell>
          <cell r="E17609">
            <v>2.5999999999999999E-2</v>
          </cell>
        </row>
        <row r="17610">
          <cell r="A17610" t="str">
            <v>913011024</v>
          </cell>
          <cell r="B17610" t="str">
            <v>KOTFLÜGELSCHEIBE 3,2X10 S=0,8 KAROSSERIESCH. VZ</v>
          </cell>
          <cell r="C17610"/>
          <cell r="D17610"/>
          <cell r="E17610"/>
        </row>
        <row r="17611">
          <cell r="A17611" t="str">
            <v>913011026</v>
          </cell>
          <cell r="B17611" t="str">
            <v>KUGELSCHEIBE C 10.5 DIN 6319 VZ</v>
          </cell>
          <cell r="C17611">
            <v>0</v>
          </cell>
          <cell r="D17611">
            <v>0.27039999999999997</v>
          </cell>
          <cell r="E17611">
            <v>0.27039999999999997</v>
          </cell>
        </row>
        <row r="17612">
          <cell r="A17612" t="str">
            <v>913011027</v>
          </cell>
          <cell r="B17612" t="str">
            <v>KUGELSCHEIBE C 8.4 DIN 6319 VZ</v>
          </cell>
          <cell r="C17612">
            <v>0</v>
          </cell>
          <cell r="D17612">
            <v>0.12180000000000001</v>
          </cell>
          <cell r="E17612">
            <v>0.12180000000000001</v>
          </cell>
        </row>
        <row r="17613">
          <cell r="A17613" t="str">
            <v>913011028</v>
          </cell>
          <cell r="B17613" t="str">
            <v>KUGELSCHEIBE C 6.4 DIN 6319 VZ</v>
          </cell>
          <cell r="C17613">
            <v>0</v>
          </cell>
          <cell r="D17613">
            <v>0.155</v>
          </cell>
          <cell r="E17613">
            <v>0.155</v>
          </cell>
        </row>
        <row r="17614">
          <cell r="A17614" t="str">
            <v>913011104</v>
          </cell>
          <cell r="B17614" t="str">
            <v>Scheibe DIN 9021 - 6,4 - 140 HV - St</v>
          </cell>
          <cell r="C17614">
            <v>0</v>
          </cell>
          <cell r="D17614">
            <v>8.9992411274474361E-3</v>
          </cell>
          <cell r="E17614">
            <v>8.9992411274474361E-3</v>
          </cell>
        </row>
        <row r="17615">
          <cell r="A17615" t="str">
            <v>913011105</v>
          </cell>
          <cell r="B17615" t="str">
            <v>Scheibe DIN 9021 - 17 - 140 HV - St</v>
          </cell>
          <cell r="C17615">
            <v>0</v>
          </cell>
          <cell r="D17615">
            <v>0.24875</v>
          </cell>
          <cell r="E17615">
            <v>0.24875</v>
          </cell>
        </row>
        <row r="17616">
          <cell r="A17616" t="str">
            <v>913011109</v>
          </cell>
          <cell r="B17616" t="str">
            <v>Scheibe DIN 9021 - 8,4 - 140 HV - St</v>
          </cell>
          <cell r="C17616">
            <v>0</v>
          </cell>
          <cell r="D17616">
            <v>1.9099999999999999E-2</v>
          </cell>
          <cell r="E17616">
            <v>1.9099999999999999E-2</v>
          </cell>
        </row>
        <row r="17617">
          <cell r="A17617" t="str">
            <v>913011110</v>
          </cell>
          <cell r="B17617" t="str">
            <v>Scheibe DIN 9021 - 10,5 - 140 HV - St</v>
          </cell>
          <cell r="C17617">
            <v>0</v>
          </cell>
          <cell r="D17617">
            <v>1.9E-2</v>
          </cell>
          <cell r="E17617">
            <v>1.9E-2</v>
          </cell>
        </row>
        <row r="17618">
          <cell r="A17618" t="str">
            <v>913011111</v>
          </cell>
          <cell r="B17618" t="str">
            <v>Scheibe DIN 9021 - 5,3 - 140 HV - St</v>
          </cell>
          <cell r="C17618">
            <v>0</v>
          </cell>
          <cell r="D17618">
            <v>5.3E-3</v>
          </cell>
          <cell r="E17618">
            <v>5.3E-3</v>
          </cell>
        </row>
        <row r="17619">
          <cell r="A17619" t="str">
            <v>913011115</v>
          </cell>
          <cell r="B17619" t="str">
            <v>Scheibe DIN 1052 - 14 x 58 x 6 - St</v>
          </cell>
          <cell r="C17619">
            <v>0</v>
          </cell>
          <cell r="D17619">
            <v>1.1399999999999999</v>
          </cell>
          <cell r="E17619">
            <v>1.1399999999999999</v>
          </cell>
        </row>
        <row r="17620">
          <cell r="A17620" t="str">
            <v>913011139</v>
          </cell>
          <cell r="B17620" t="str">
            <v>Scheibe DIN 7349 - 6,4 - 200 HV - St</v>
          </cell>
          <cell r="C17620">
            <v>0</v>
          </cell>
          <cell r="D17620">
            <v>3.7100000000000001E-2</v>
          </cell>
          <cell r="E17620">
            <v>3.7100000000000001E-2</v>
          </cell>
        </row>
        <row r="17621">
          <cell r="A17621" t="str">
            <v>913011140</v>
          </cell>
          <cell r="B17621" t="str">
            <v>Scheibe DIN 7349 - 8,4 - 200 HV - St</v>
          </cell>
          <cell r="C17621">
            <v>0</v>
          </cell>
          <cell r="D17621">
            <v>4.8987465223345919E-2</v>
          </cell>
          <cell r="E17621">
            <v>4.8987465223345919E-2</v>
          </cell>
        </row>
        <row r="17622">
          <cell r="A17622" t="str">
            <v>913011142</v>
          </cell>
          <cell r="B17622" t="str">
            <v>Scheibe DIN 7349 - 10,5 - 200 HV - St</v>
          </cell>
          <cell r="C17622">
            <v>0</v>
          </cell>
          <cell r="D17622">
            <v>8.9985729349179044E-4</v>
          </cell>
          <cell r="E17622">
            <v>8.9985729349179044E-4</v>
          </cell>
        </row>
        <row r="17623">
          <cell r="A17623" t="str">
            <v>913011143</v>
          </cell>
          <cell r="B17623" t="str">
            <v>Scheibe DIN 7349 - 13 - 200 HV - St</v>
          </cell>
          <cell r="C17623">
            <v>0</v>
          </cell>
          <cell r="D17623">
            <v>6.4100000000000004E-2</v>
          </cell>
          <cell r="E17623">
            <v>6.4100000000000004E-2</v>
          </cell>
        </row>
        <row r="17624">
          <cell r="A17624" t="str">
            <v>913011144</v>
          </cell>
          <cell r="B17624" t="str">
            <v>Passscheibe DIN 988 - 10 x 16 x 1 - St</v>
          </cell>
          <cell r="C17624">
            <v>0</v>
          </cell>
          <cell r="D17624">
            <v>1.61E-2</v>
          </cell>
          <cell r="E17624">
            <v>1.61E-2</v>
          </cell>
        </row>
        <row r="17625">
          <cell r="A17625" t="str">
            <v>913011145</v>
          </cell>
          <cell r="B17625" t="str">
            <v>Passscheibe DIN 988 - 20 x 28 x 1 - St</v>
          </cell>
          <cell r="C17625">
            <v>0</v>
          </cell>
          <cell r="D17625">
            <v>2.64E-2</v>
          </cell>
          <cell r="E17625">
            <v>2.64E-2</v>
          </cell>
        </row>
        <row r="17626">
          <cell r="A17626" t="str">
            <v>913011146</v>
          </cell>
          <cell r="B17626" t="str">
            <v>PASSSCHEIBE 11/17/1 DIN 988</v>
          </cell>
          <cell r="C17626">
            <v>0</v>
          </cell>
          <cell r="D17626">
            <v>6.1600000000000002E-2</v>
          </cell>
          <cell r="E17626">
            <v>6.1600000000000002E-2</v>
          </cell>
        </row>
        <row r="17627">
          <cell r="A17627" t="str">
            <v>913011147</v>
          </cell>
          <cell r="B17627" t="str">
            <v>Scheibe DIN 125 - B 21 - 140 HV - St</v>
          </cell>
          <cell r="C17627">
            <v>0</v>
          </cell>
          <cell r="D17627">
            <v>3.85E-2</v>
          </cell>
          <cell r="E17627">
            <v>3.85E-2</v>
          </cell>
        </row>
        <row r="17628">
          <cell r="A17628" t="str">
            <v>913011148</v>
          </cell>
          <cell r="B17628" t="str">
            <v>Passscheibe DIN 988 - 6 x 12 x 0,2 - St</v>
          </cell>
          <cell r="C17628">
            <v>0</v>
          </cell>
          <cell r="D17628">
            <v>4.4999999999999998E-2</v>
          </cell>
          <cell r="E17628">
            <v>4.4999999999999998E-2</v>
          </cell>
        </row>
        <row r="17629">
          <cell r="A17629" t="str">
            <v>913011149</v>
          </cell>
          <cell r="B17629" t="str">
            <v>PASSSCHEIBE 25/35/2 DIN 988</v>
          </cell>
          <cell r="C17629">
            <v>0</v>
          </cell>
          <cell r="D17629">
            <v>0.16919999999999999</v>
          </cell>
          <cell r="E17629">
            <v>0.16919999999999999</v>
          </cell>
        </row>
        <row r="17630">
          <cell r="A17630" t="str">
            <v>913011150</v>
          </cell>
          <cell r="B17630" t="str">
            <v>Scheibe DIN 125 - A 3,2 - 140 HV - St</v>
          </cell>
          <cell r="C17630">
            <v>0</v>
          </cell>
          <cell r="D17630">
            <v>3.2217232364055962E-3</v>
          </cell>
          <cell r="E17630">
            <v>3.2217232364055962E-3</v>
          </cell>
        </row>
        <row r="17631">
          <cell r="A17631" t="str">
            <v>913011151</v>
          </cell>
          <cell r="B17631" t="str">
            <v>Passscheibe DIN 988 - 8 x 14 x 1 - A2</v>
          </cell>
          <cell r="C17631">
            <v>0</v>
          </cell>
          <cell r="D17631">
            <v>2.2800000000000001E-2</v>
          </cell>
          <cell r="E17631">
            <v>2.2800000000000001E-2</v>
          </cell>
        </row>
        <row r="17632">
          <cell r="A17632" t="str">
            <v>913011152</v>
          </cell>
          <cell r="B17632" t="str">
            <v>Scheibe DIN 9021 - 4,3 - 140 HV - St</v>
          </cell>
          <cell r="C17632">
            <v>0</v>
          </cell>
          <cell r="D17632">
            <v>0.01</v>
          </cell>
          <cell r="E17632">
            <v>5.0000000000000001E-3</v>
          </cell>
        </row>
        <row r="17633">
          <cell r="A17633" t="str">
            <v>913011153</v>
          </cell>
          <cell r="B17633" t="str">
            <v>PASSSCHEIBE  6/12/0,1 DIN 988</v>
          </cell>
          <cell r="C17633">
            <v>0</v>
          </cell>
          <cell r="D17633">
            <v>4.0899999999999999E-2</v>
          </cell>
          <cell r="E17633">
            <v>4.0899999999999999E-2</v>
          </cell>
        </row>
        <row r="17634">
          <cell r="A17634" t="str">
            <v>913011154</v>
          </cell>
          <cell r="B17634" t="str">
            <v>Scheibe DIN 125 - A 2,7 - 140 HV - St</v>
          </cell>
          <cell r="C17634">
            <v>0</v>
          </cell>
          <cell r="D17634">
            <v>1.1000000000000001E-3</v>
          </cell>
          <cell r="E17634">
            <v>1.1000000000000001E-3</v>
          </cell>
        </row>
        <row r="17635">
          <cell r="A17635" t="str">
            <v>913011155</v>
          </cell>
          <cell r="B17635" t="str">
            <v>UNTERLEGSCHEIBE  16/ 8,5/ 1 VZ</v>
          </cell>
          <cell r="C17635">
            <v>0</v>
          </cell>
          <cell r="D17635">
            <v>3.0099999999999998E-2</v>
          </cell>
          <cell r="E17635">
            <v>3.0099999999999998E-2</v>
          </cell>
        </row>
        <row r="17636">
          <cell r="A17636" t="str">
            <v>913011156</v>
          </cell>
          <cell r="B17636" t="str">
            <v>PASSSCHEIBE 60/75/0,1 DIN 988</v>
          </cell>
          <cell r="C17636">
            <v>0</v>
          </cell>
          <cell r="D17636">
            <v>0.18079999999999999</v>
          </cell>
          <cell r="E17636">
            <v>0.18079999999999999</v>
          </cell>
        </row>
        <row r="17637">
          <cell r="A17637" t="str">
            <v>913011157</v>
          </cell>
          <cell r="B17637" t="str">
            <v>PASSSCHEIBE 60/75/0,2 DIN 988</v>
          </cell>
          <cell r="C17637">
            <v>0</v>
          </cell>
          <cell r="D17637">
            <v>0.22500000000000001</v>
          </cell>
          <cell r="E17637">
            <v>0.22500000000000001</v>
          </cell>
        </row>
        <row r="17638">
          <cell r="A17638" t="str">
            <v>913011160</v>
          </cell>
          <cell r="B17638" t="str">
            <v>PASSSCHEIBE 25/35/1 DIN 988</v>
          </cell>
          <cell r="C17638"/>
          <cell r="D17638">
            <v>6.54E-2</v>
          </cell>
          <cell r="E17638">
            <v>6.54E-2</v>
          </cell>
        </row>
        <row r="17639">
          <cell r="A17639" t="str">
            <v>913011161</v>
          </cell>
          <cell r="B17639" t="str">
            <v>SCHEIBE F. M8 B=2 D= 16 F.BOLZEN DIN 1440 VZ</v>
          </cell>
          <cell r="C17639">
            <v>0</v>
          </cell>
          <cell r="D17639">
            <v>5.11E-2</v>
          </cell>
          <cell r="E17639">
            <v>5.11E-2</v>
          </cell>
        </row>
        <row r="17640">
          <cell r="A17640" t="str">
            <v>913011162</v>
          </cell>
          <cell r="B17640" t="str">
            <v>PASSSCHEIBE 18/25/0,1 DIN 988</v>
          </cell>
          <cell r="C17640"/>
          <cell r="D17640">
            <v>5.91</v>
          </cell>
          <cell r="E17640">
            <v>5.91</v>
          </cell>
        </row>
        <row r="17641">
          <cell r="A17641" t="str">
            <v>913011164</v>
          </cell>
          <cell r="B17641" t="str">
            <v>PASSSCHEIBE 16/22/0,5 DIN 988</v>
          </cell>
          <cell r="C17641">
            <v>0</v>
          </cell>
          <cell r="D17641">
            <v>6.9000000000000006E-2</v>
          </cell>
          <cell r="E17641">
            <v>6.9000000000000006E-2</v>
          </cell>
        </row>
        <row r="17642">
          <cell r="A17642" t="str">
            <v>913011165</v>
          </cell>
          <cell r="B17642" t="str">
            <v>Scheibe DIN 125 - A 17 - 140 HV - St</v>
          </cell>
          <cell r="C17642">
            <v>0</v>
          </cell>
          <cell r="D17642">
            <v>3.0099999999999998E-2</v>
          </cell>
          <cell r="E17642">
            <v>3.0099999999999998E-2</v>
          </cell>
        </row>
        <row r="17643">
          <cell r="A17643" t="str">
            <v>913011166</v>
          </cell>
          <cell r="B17643" t="str">
            <v>PASSSCHEIBE  4/8/0,2   DIN 988</v>
          </cell>
          <cell r="C17643">
            <v>0</v>
          </cell>
          <cell r="D17643">
            <v>6.1400000000000003E-2</v>
          </cell>
          <cell r="E17643">
            <v>6.1400000000000003E-2</v>
          </cell>
        </row>
        <row r="17644">
          <cell r="A17644" t="str">
            <v>913011167</v>
          </cell>
          <cell r="B17644" t="str">
            <v>PASSSCHEIBE  5/10/0,2 DIN 988</v>
          </cell>
          <cell r="C17644"/>
          <cell r="D17644">
            <v>3.4299999999999997E-2</v>
          </cell>
          <cell r="E17644">
            <v>3.4299999999999997E-2</v>
          </cell>
        </row>
        <row r="17645">
          <cell r="A17645" t="str">
            <v>913011174</v>
          </cell>
          <cell r="B17645" t="str">
            <v>Passscheibe DIN 988 - 6 x 12 x 1 - St</v>
          </cell>
          <cell r="C17645">
            <v>0</v>
          </cell>
          <cell r="D17645">
            <v>6.0000000000000001E-3</v>
          </cell>
          <cell r="E17645">
            <v>6.0000000000000001E-3</v>
          </cell>
        </row>
        <row r="17646">
          <cell r="A17646" t="str">
            <v>913011175</v>
          </cell>
          <cell r="B17646" t="str">
            <v>UNTERLEGSCHEIBE D=11  DIN 434 VZ</v>
          </cell>
          <cell r="C17646"/>
          <cell r="D17646">
            <v>0.28120000000000001</v>
          </cell>
          <cell r="E17646">
            <v>0.28120000000000001</v>
          </cell>
        </row>
        <row r="17647">
          <cell r="A17647" t="str">
            <v>913011176</v>
          </cell>
          <cell r="B17647" t="str">
            <v>SCHEIBE A12.5 140HVM DIN 9021 AUSSEND=3 X D</v>
          </cell>
          <cell r="C17647"/>
          <cell r="D17647">
            <v>1.9E-2</v>
          </cell>
          <cell r="E17647">
            <v>1.9E-2</v>
          </cell>
        </row>
        <row r="17648">
          <cell r="A17648" t="str">
            <v>913011177</v>
          </cell>
          <cell r="B17648" t="str">
            <v>UNTERLEGSCHEIBE 25-140HV DIN 125-A VZ</v>
          </cell>
          <cell r="C17648"/>
          <cell r="D17648">
            <v>0.3579</v>
          </cell>
          <cell r="E17648">
            <v>0.3579</v>
          </cell>
        </row>
        <row r="17649">
          <cell r="A17649" t="str">
            <v>913011178</v>
          </cell>
          <cell r="B17649" t="str">
            <v>Scheibe DIN 7349 - 17 - 200 HV - St</v>
          </cell>
          <cell r="C17649">
            <v>0</v>
          </cell>
          <cell r="D17649">
            <v>0.24875</v>
          </cell>
          <cell r="E17649">
            <v>0.24875</v>
          </cell>
        </row>
        <row r="17650">
          <cell r="A17650" t="str">
            <v>913011179</v>
          </cell>
          <cell r="B17650" t="str">
            <v>SCHEIBE FÜR SPANNZEUG 10.5 DIN 6340 VZ</v>
          </cell>
          <cell r="C17650">
            <v>0</v>
          </cell>
          <cell r="D17650">
            <v>0.63</v>
          </cell>
          <cell r="E17650">
            <v>0.63</v>
          </cell>
        </row>
        <row r="17651">
          <cell r="A17651" t="str">
            <v>913011180</v>
          </cell>
          <cell r="B17651" t="str">
            <v>Scheibe DIN 7349 - 4,3 - 200 HV - St</v>
          </cell>
          <cell r="C17651">
            <v>0</v>
          </cell>
          <cell r="D17651">
            <v>8.7500000000000008E-3</v>
          </cell>
          <cell r="E17651">
            <v>8.7500000000000008E-3</v>
          </cell>
        </row>
        <row r="17652">
          <cell r="A17652" t="str">
            <v>913011181</v>
          </cell>
          <cell r="B17652" t="str">
            <v>Passscheibe DIN 988 - 40 x 50 x 0,5 - St</v>
          </cell>
          <cell r="C17652">
            <v>0</v>
          </cell>
          <cell r="D17652">
            <v>2.5000000000000001E-2</v>
          </cell>
          <cell r="E17652">
            <v>2.5000000000000001E-2</v>
          </cell>
        </row>
        <row r="17653">
          <cell r="A17653" t="str">
            <v>913011182</v>
          </cell>
          <cell r="B17653" t="str">
            <v>UNTERLEGSCHEIBE 6.4-140 HV DIN 125-A VERNICKELT</v>
          </cell>
          <cell r="C17653">
            <v>0</v>
          </cell>
          <cell r="D17653">
            <v>1.38E-2</v>
          </cell>
          <cell r="E17653">
            <v>1.38E-2</v>
          </cell>
        </row>
        <row r="17654">
          <cell r="A17654" t="str">
            <v>913011183</v>
          </cell>
          <cell r="B17654" t="str">
            <v>STUETZSCHEIBE SS 15/21/1,5- 10098815211 DIN 988 VZ</v>
          </cell>
          <cell r="C17654">
            <v>0</v>
          </cell>
          <cell r="D17654">
            <v>6.9000000000000006E-2</v>
          </cell>
          <cell r="E17654">
            <v>6.9000000000000006E-2</v>
          </cell>
        </row>
        <row r="17655">
          <cell r="A17655" t="str">
            <v>913011184</v>
          </cell>
          <cell r="B17655" t="str">
            <v>KOTFLÜGELSCHEIBE 8.4X40 B=1,2 VZ</v>
          </cell>
          <cell r="C17655">
            <v>0</v>
          </cell>
          <cell r="D17655">
            <v>2.5000000000000001E-2</v>
          </cell>
          <cell r="E17655">
            <v>2.5000000000000001E-2</v>
          </cell>
        </row>
        <row r="17656">
          <cell r="A17656" t="str">
            <v>913011185</v>
          </cell>
          <cell r="B17656" t="str">
            <v>PASSSCHEIBE DIN 988 6/12/0.5</v>
          </cell>
          <cell r="C17656"/>
          <cell r="D17656">
            <v>6.8500000000000005E-2</v>
          </cell>
          <cell r="E17656">
            <v>6.8500000000000005E-2</v>
          </cell>
        </row>
        <row r="17657">
          <cell r="A17657" t="str">
            <v>913011186</v>
          </cell>
          <cell r="B17657" t="str">
            <v>PASSSCHEIBE 30/42/1 DIN 988</v>
          </cell>
          <cell r="C17657"/>
          <cell r="D17657"/>
          <cell r="E17657"/>
        </row>
        <row r="17658">
          <cell r="A17658" t="str">
            <v>913011187</v>
          </cell>
          <cell r="B17658" t="str">
            <v>Passscheibe DIN 988 - 12 x 18 x 0,5 - St</v>
          </cell>
          <cell r="C17658">
            <v>0</v>
          </cell>
          <cell r="D17658">
            <v>5.57E-2</v>
          </cell>
          <cell r="E17658">
            <v>5.57E-2</v>
          </cell>
        </row>
        <row r="17659">
          <cell r="A17659" t="str">
            <v>913011188</v>
          </cell>
          <cell r="B17659" t="str">
            <v>SCHEIBE 28X15,5 AUSFÜHRUNG GROB DIN 126 VZ</v>
          </cell>
          <cell r="C17659">
            <v>0</v>
          </cell>
          <cell r="D17659">
            <v>0.1341</v>
          </cell>
          <cell r="E17659">
            <v>0.1341</v>
          </cell>
        </row>
        <row r="17660">
          <cell r="A17660" t="str">
            <v>913011189</v>
          </cell>
          <cell r="B17660" t="str">
            <v>Scheibe DIN 433 - 5,3 - 140 HV - St</v>
          </cell>
          <cell r="C17660">
            <v>0</v>
          </cell>
          <cell r="D17660">
            <v>8.8999999999999999E-3</v>
          </cell>
          <cell r="E17660">
            <v>8.8999999999999999E-3</v>
          </cell>
        </row>
        <row r="17661">
          <cell r="A17661" t="str">
            <v>913011190</v>
          </cell>
          <cell r="B17661" t="str">
            <v>PASSSCHEIBE 25/35/0,5 DIN 988</v>
          </cell>
          <cell r="C17661"/>
          <cell r="D17661">
            <v>6.54E-2</v>
          </cell>
          <cell r="E17661">
            <v>6.54E-2</v>
          </cell>
        </row>
        <row r="17662">
          <cell r="A17662" t="str">
            <v>913011191</v>
          </cell>
          <cell r="B17662" t="str">
            <v>PASSSCHEIBE 15/21/0,5 DIN 988</v>
          </cell>
          <cell r="C17662">
            <v>0</v>
          </cell>
          <cell r="D17662">
            <v>2.92E-2</v>
          </cell>
          <cell r="E17662">
            <v>2.92E-2</v>
          </cell>
        </row>
        <row r="17663">
          <cell r="A17663" t="str">
            <v>913011192</v>
          </cell>
          <cell r="B17663" t="str">
            <v>PASSSCHEIBE 4/8/0,1 DIN 988</v>
          </cell>
          <cell r="C17663">
            <v>0</v>
          </cell>
          <cell r="D17663">
            <v>0.04</v>
          </cell>
          <cell r="E17663">
            <v>0.04</v>
          </cell>
        </row>
        <row r="17664">
          <cell r="A17664" t="str">
            <v>913011193</v>
          </cell>
          <cell r="B17664" t="str">
            <v>Passscheibe DIN 988 - 10 x 16 x 0,2 - St</v>
          </cell>
          <cell r="C17664">
            <v>0</v>
          </cell>
          <cell r="D17664">
            <v>0.03</v>
          </cell>
          <cell r="E17664">
            <v>0.03</v>
          </cell>
        </row>
        <row r="17665">
          <cell r="A17665" t="str">
            <v>913011194</v>
          </cell>
          <cell r="B17665" t="str">
            <v>PASSSCHEIBE 4X0,1 DIN 988</v>
          </cell>
          <cell r="C17665"/>
          <cell r="D17665"/>
          <cell r="E17665"/>
        </row>
        <row r="17666">
          <cell r="A17666" t="str">
            <v>913011195</v>
          </cell>
          <cell r="B17666" t="str">
            <v>PASSSCHEIBE 4X0,5 DIN 988</v>
          </cell>
          <cell r="C17666"/>
          <cell r="D17666"/>
          <cell r="E17666"/>
        </row>
        <row r="17667">
          <cell r="A17667" t="str">
            <v>913011200</v>
          </cell>
          <cell r="B17667" t="str">
            <v>Artikelnummer ist frei</v>
          </cell>
          <cell r="C17667"/>
          <cell r="D17667"/>
          <cell r="E17667"/>
        </row>
        <row r="17668">
          <cell r="A17668" t="str">
            <v>913012001</v>
          </cell>
          <cell r="B17668" t="str">
            <v>GUMMI-U-SCHEIBE 30/10/3 SHORE60</v>
          </cell>
          <cell r="C17668"/>
          <cell r="D17668">
            <v>0.17</v>
          </cell>
          <cell r="E17668">
            <v>0.17</v>
          </cell>
        </row>
        <row r="17669">
          <cell r="A17669" t="str">
            <v>913031005</v>
          </cell>
          <cell r="B17669" t="str">
            <v>Federring DIN 127 - A 3 - FSt</v>
          </cell>
          <cell r="C17669">
            <v>0</v>
          </cell>
          <cell r="D17669">
            <v>2.5000000000000001E-3</v>
          </cell>
          <cell r="E17669">
            <v>2.5000000000000001E-3</v>
          </cell>
        </row>
        <row r="17670">
          <cell r="A17670" t="str">
            <v>913031006</v>
          </cell>
          <cell r="B17670" t="str">
            <v>Federring DIN 127 - A 4 - FSt</v>
          </cell>
          <cell r="C17670">
            <v>0</v>
          </cell>
          <cell r="D17670">
            <v>2.7000000000000001E-3</v>
          </cell>
          <cell r="E17670">
            <v>2.7000000000000001E-3</v>
          </cell>
        </row>
        <row r="17671">
          <cell r="A17671" t="str">
            <v>913031007</v>
          </cell>
          <cell r="B17671" t="str">
            <v>Federring DIN 127 - A 5 - FSt</v>
          </cell>
          <cell r="C17671">
            <v>0</v>
          </cell>
          <cell r="D17671">
            <v>2.2000000000000001E-3</v>
          </cell>
          <cell r="E17671">
            <v>2.2000000000000001E-3</v>
          </cell>
        </row>
        <row r="17672">
          <cell r="A17672" t="str">
            <v>913031008</v>
          </cell>
          <cell r="B17672" t="str">
            <v>Federring DIN 127 - A 6 - FSt</v>
          </cell>
          <cell r="C17672">
            <v>0</v>
          </cell>
          <cell r="D17672">
            <v>5.7999999999999996E-3</v>
          </cell>
          <cell r="E17672">
            <v>5.7999999999999996E-3</v>
          </cell>
        </row>
        <row r="17673">
          <cell r="A17673" t="str">
            <v>913031009</v>
          </cell>
          <cell r="B17673" t="str">
            <v>Federring DIN 127 - A 8 - FSt</v>
          </cell>
          <cell r="C17673">
            <v>0</v>
          </cell>
          <cell r="D17673">
            <v>1.4100115148270798E-2</v>
          </cell>
          <cell r="E17673">
            <v>1.4100115148270798E-2</v>
          </cell>
        </row>
        <row r="17674">
          <cell r="A17674" t="str">
            <v>913031010</v>
          </cell>
          <cell r="B17674" t="str">
            <v>Federring DIN 127 - A 10 - FSt</v>
          </cell>
          <cell r="C17674">
            <v>0</v>
          </cell>
          <cell r="D17674">
            <v>1.2108433437209248E-2</v>
          </cell>
          <cell r="E17674">
            <v>1.2108433437209248E-2</v>
          </cell>
        </row>
        <row r="17675">
          <cell r="A17675" t="str">
            <v>913031011</v>
          </cell>
          <cell r="B17675" t="str">
            <v>Federring DIN 127 - A 12 - FSt</v>
          </cell>
          <cell r="C17675">
            <v>0</v>
          </cell>
          <cell r="D17675">
            <v>1.8100000000000002E-2</v>
          </cell>
          <cell r="E17675">
            <v>1.8100000000000002E-2</v>
          </cell>
        </row>
        <row r="17676">
          <cell r="A17676" t="str">
            <v>913031013</v>
          </cell>
          <cell r="B17676" t="str">
            <v>FEDERRING 7 - FST. DIN 127-A VZ</v>
          </cell>
          <cell r="C17676">
            <v>0</v>
          </cell>
          <cell r="D17676">
            <v>0.01</v>
          </cell>
          <cell r="E17676">
            <v>0.01</v>
          </cell>
        </row>
        <row r="17677">
          <cell r="A17677" t="str">
            <v>913031032</v>
          </cell>
          <cell r="B17677" t="str">
            <v>HOCHSP.-FEDERRING 6 FST. DIN 128-A VZ</v>
          </cell>
          <cell r="C17677">
            <v>0</v>
          </cell>
          <cell r="D17677">
            <v>3.3E-3</v>
          </cell>
          <cell r="E17677">
            <v>3.3E-3</v>
          </cell>
        </row>
        <row r="17678">
          <cell r="A17678" t="str">
            <v>913031034</v>
          </cell>
          <cell r="B17678" t="str">
            <v>HOCHSP.-FEDERRING 5 FST. DIN 128-A VZ</v>
          </cell>
          <cell r="C17678">
            <v>0</v>
          </cell>
          <cell r="D17678">
            <v>5.4999999999999997E-3</v>
          </cell>
          <cell r="E17678">
            <v>5.4999999999999997E-3</v>
          </cell>
        </row>
        <row r="17679">
          <cell r="A17679" t="str">
            <v>913031035</v>
          </cell>
          <cell r="B17679" t="str">
            <v>Federring DIN 7980 - 4 - FSt</v>
          </cell>
          <cell r="C17679">
            <v>0</v>
          </cell>
          <cell r="D17679">
            <v>7.0000000000000001E-3</v>
          </cell>
          <cell r="E17679">
            <v>7.0000000000000001E-3</v>
          </cell>
        </row>
        <row r="17680">
          <cell r="A17680" t="str">
            <v>913031037</v>
          </cell>
          <cell r="B17680" t="str">
            <v>Federring DIN 7980 - 6 - FSt</v>
          </cell>
          <cell r="C17680">
            <v>0</v>
          </cell>
          <cell r="D17680">
            <v>2.3999999999999998E-3</v>
          </cell>
          <cell r="E17680">
            <v>2.3999999999999998E-3</v>
          </cell>
        </row>
        <row r="17681">
          <cell r="A17681" t="str">
            <v>913031038</v>
          </cell>
          <cell r="B17681" t="str">
            <v>Federring DIN 7980 - 8 - FSt</v>
          </cell>
          <cell r="C17681">
            <v>0</v>
          </cell>
          <cell r="D17681">
            <v>8.3000000000000001E-3</v>
          </cell>
          <cell r="E17681">
            <v>8.3000000000000001E-3</v>
          </cell>
        </row>
        <row r="17682">
          <cell r="A17682" t="str">
            <v>913031040</v>
          </cell>
          <cell r="B17682" t="str">
            <v>Federring DIN 7980 - 10 - FSt</v>
          </cell>
          <cell r="C17682">
            <v>0</v>
          </cell>
          <cell r="D17682">
            <v>2.8000000000000001E-2</v>
          </cell>
          <cell r="E17682">
            <v>2.8000000000000001E-2</v>
          </cell>
        </row>
        <row r="17683">
          <cell r="A17683" t="str">
            <v>913031041</v>
          </cell>
          <cell r="B17683" t="str">
            <v>Federring DIN 7980 - 12 - FSt</v>
          </cell>
          <cell r="C17683">
            <v>0</v>
          </cell>
          <cell r="D17683">
            <v>2.7400000000000001E-2</v>
          </cell>
          <cell r="E17683">
            <v>2.7400000000000001E-2</v>
          </cell>
        </row>
        <row r="17684">
          <cell r="A17684" t="str">
            <v>913031043</v>
          </cell>
          <cell r="B17684" t="str">
            <v>FEDERRING 16 F.ZYL.SCHR. DIN 7980 VZ</v>
          </cell>
          <cell r="C17684">
            <v>0</v>
          </cell>
          <cell r="D17684">
            <v>4.87E-2</v>
          </cell>
          <cell r="E17684">
            <v>4.87E-2</v>
          </cell>
        </row>
        <row r="17685">
          <cell r="A17685" t="str">
            <v>913031044</v>
          </cell>
          <cell r="B17685" t="str">
            <v>Federring DIN 7980 - 5 - FSt</v>
          </cell>
          <cell r="C17685">
            <v>0</v>
          </cell>
          <cell r="D17685">
            <v>0.02</v>
          </cell>
          <cell r="E17685">
            <v>0.02</v>
          </cell>
        </row>
        <row r="17686">
          <cell r="A17686" t="str">
            <v>913041045</v>
          </cell>
          <cell r="B17686" t="str">
            <v>Scheibe DIN 440 - R 9 - 100 HV - St</v>
          </cell>
          <cell r="C17686">
            <v>0</v>
          </cell>
          <cell r="D17686">
            <v>4.4699999999999997E-2</v>
          </cell>
          <cell r="E17686">
            <v>4.4699999999999997E-2</v>
          </cell>
        </row>
        <row r="17687">
          <cell r="A17687" t="str">
            <v>913041046</v>
          </cell>
          <cell r="B17687" t="str">
            <v>SCHEIBE  11/34/3 DIN 440  F.HOLZVERBINDUNG VZ</v>
          </cell>
          <cell r="C17687"/>
          <cell r="D17687">
            <v>0.1023</v>
          </cell>
          <cell r="E17687">
            <v>0.1023</v>
          </cell>
        </row>
        <row r="17688">
          <cell r="A17688" t="str">
            <v>913041047</v>
          </cell>
          <cell r="B17688" t="str">
            <v>VIERKANTSCHEIBE  11 DIN 436 ZN F.HOLZVERBINDUNG VZ</v>
          </cell>
          <cell r="C17688">
            <v>0</v>
          </cell>
          <cell r="D17688">
            <v>4.5999999999999999E-2</v>
          </cell>
          <cell r="E17688">
            <v>4.5999999999999999E-2</v>
          </cell>
        </row>
        <row r="17689">
          <cell r="A17689" t="str">
            <v>913041048</v>
          </cell>
          <cell r="B17689" t="str">
            <v>SCHEIBE  6.6:ZNF.HOLZVERBINDUNG DIN 440 VZ</v>
          </cell>
          <cell r="C17689">
            <v>0</v>
          </cell>
          <cell r="D17689">
            <v>5.0099999999999999E-2</v>
          </cell>
          <cell r="E17689">
            <v>5.0099999999999999E-2</v>
          </cell>
        </row>
        <row r="17690">
          <cell r="A17690" t="str">
            <v>913041049</v>
          </cell>
          <cell r="B17690" t="str">
            <v>SCHEIBE 13,5  ZN,  FÜR HOLZVERBINDUNG DIN 440 VZ</v>
          </cell>
          <cell r="C17690"/>
          <cell r="D17690">
            <v>0.44</v>
          </cell>
          <cell r="E17690">
            <v>0.44</v>
          </cell>
        </row>
        <row r="17691">
          <cell r="A17691" t="str">
            <v>913041050</v>
          </cell>
          <cell r="B17691" t="str">
            <v>SCHEIBE 17,5  ZN, FÜR HOLZVERBINDUNG DIN 440 VZ</v>
          </cell>
          <cell r="C17691"/>
          <cell r="D17691">
            <v>0.88600000000000001</v>
          </cell>
          <cell r="E17691">
            <v>0.88600000000000001</v>
          </cell>
        </row>
        <row r="17692">
          <cell r="A17692" t="str">
            <v>913041051</v>
          </cell>
          <cell r="B17692" t="str">
            <v>SCHEIBE D1=13, D2=49, S=5 NR. 20 1050 13 VZ</v>
          </cell>
          <cell r="C17692"/>
          <cell r="D17692">
            <v>0.38500000000000001</v>
          </cell>
          <cell r="E17692">
            <v>0.38500000000000001</v>
          </cell>
        </row>
        <row r="17693">
          <cell r="A17693" t="str">
            <v>913051010</v>
          </cell>
          <cell r="B17693" t="str">
            <v>Fächerscheibe DIN 6798 - A 4,3 - FSt</v>
          </cell>
          <cell r="C17693">
            <v>0</v>
          </cell>
          <cell r="D17693">
            <v>2.6200000000000001E-2</v>
          </cell>
          <cell r="E17693">
            <v>2.6200000000000001E-2</v>
          </cell>
        </row>
        <row r="17694">
          <cell r="A17694" t="str">
            <v>913051011</v>
          </cell>
          <cell r="B17694" t="str">
            <v>FÄCHERSCHEIBE 5.3-FST. DIN 6798-J VZ</v>
          </cell>
          <cell r="C17694">
            <v>0</v>
          </cell>
          <cell r="D17694">
            <v>1.23</v>
          </cell>
          <cell r="E17694">
            <v>1.23</v>
          </cell>
        </row>
        <row r="17695">
          <cell r="A17695" t="str">
            <v>913051012</v>
          </cell>
          <cell r="B17695" t="str">
            <v>Fächerscheibe DIN 6798 - J 6,4 - FSt</v>
          </cell>
          <cell r="C17695">
            <v>0</v>
          </cell>
          <cell r="D17695">
            <v>7.1000000000000004E-3</v>
          </cell>
          <cell r="E17695">
            <v>7.1000000000000004E-3</v>
          </cell>
        </row>
        <row r="17696">
          <cell r="A17696" t="str">
            <v>913051013</v>
          </cell>
          <cell r="B17696" t="str">
            <v>Fächerscheibe DIN 6798 - A 8,4 - FSt</v>
          </cell>
          <cell r="C17696">
            <v>0</v>
          </cell>
          <cell r="D17696">
            <v>4.553792713862808E-2</v>
          </cell>
          <cell r="E17696">
            <v>4.553792713862808E-2</v>
          </cell>
        </row>
        <row r="17697">
          <cell r="A17697" t="str">
            <v>913051014</v>
          </cell>
          <cell r="B17697" t="str">
            <v>Fächerscheibe DIN 6798 - A 10,5 - FSt</v>
          </cell>
          <cell r="C17697">
            <v>0</v>
          </cell>
          <cell r="D17697">
            <v>9.1999999999999998E-3</v>
          </cell>
          <cell r="E17697">
            <v>9.1999999999999998E-3</v>
          </cell>
        </row>
        <row r="17698">
          <cell r="A17698" t="str">
            <v>913051021</v>
          </cell>
          <cell r="B17698" t="str">
            <v>Sicherungsscheibe DIN 6799 - 6 - St</v>
          </cell>
          <cell r="C17698">
            <v>0</v>
          </cell>
          <cell r="D17698">
            <v>5.3E-3</v>
          </cell>
          <cell r="E17698">
            <v>5.3E-3</v>
          </cell>
        </row>
        <row r="17699">
          <cell r="A17699" t="str">
            <v>913051022</v>
          </cell>
          <cell r="B17699" t="str">
            <v>Sicherungsscheibe DIN 6799 - 4 - St</v>
          </cell>
          <cell r="C17699">
            <v>0</v>
          </cell>
          <cell r="D17699">
            <v>2.8999999999999998E-3</v>
          </cell>
          <cell r="E17699">
            <v>2.8999999999999998E-3</v>
          </cell>
        </row>
        <row r="17700">
          <cell r="A17700" t="str">
            <v>913051023</v>
          </cell>
          <cell r="B17700" t="str">
            <v>Sicherungsscheibe DIN 6799 - 9 - St</v>
          </cell>
          <cell r="C17700">
            <v>0</v>
          </cell>
          <cell r="D17700">
            <v>1.24E-2</v>
          </cell>
          <cell r="E17700">
            <v>1.24E-2</v>
          </cell>
        </row>
        <row r="17701">
          <cell r="A17701" t="str">
            <v>913051024</v>
          </cell>
          <cell r="B17701" t="str">
            <v>Sicherungsscheibe DIN 6799 - 8 - St</v>
          </cell>
          <cell r="C17701">
            <v>0</v>
          </cell>
          <cell r="D17701">
            <v>0.12</v>
          </cell>
          <cell r="E17701">
            <v>0.12</v>
          </cell>
        </row>
        <row r="17702">
          <cell r="A17702" t="str">
            <v>913051025</v>
          </cell>
          <cell r="B17702" t="str">
            <v>Sicherungsscheibe DIN 6799 - 7 - St</v>
          </cell>
          <cell r="C17702">
            <v>0</v>
          </cell>
          <cell r="D17702">
            <v>1.6E-2</v>
          </cell>
          <cell r="E17702">
            <v>1.6E-2</v>
          </cell>
        </row>
        <row r="17703">
          <cell r="A17703" t="str">
            <v>913051026</v>
          </cell>
          <cell r="B17703" t="str">
            <v>Sicherungsscheibe DIN 6799 - 5 - St</v>
          </cell>
          <cell r="C17703">
            <v>0</v>
          </cell>
          <cell r="D17703">
            <v>4.24E-2</v>
          </cell>
          <cell r="E17703">
            <v>4.24E-2</v>
          </cell>
        </row>
        <row r="17704">
          <cell r="A17704" t="str">
            <v>913051027</v>
          </cell>
          <cell r="B17704" t="str">
            <v>Sicherungsscheibe DIN 6799 - 1,9 - St</v>
          </cell>
          <cell r="C17704">
            <v>0</v>
          </cell>
          <cell r="D17704">
            <v>9.7000000000000003E-3</v>
          </cell>
          <cell r="E17704">
            <v>9.7000000000000003E-3</v>
          </cell>
        </row>
        <row r="17705">
          <cell r="A17705" t="str">
            <v>913051030</v>
          </cell>
          <cell r="B17705" t="str">
            <v>ZENTERSCHEIBE</v>
          </cell>
          <cell r="C17705">
            <v>0</v>
          </cell>
          <cell r="D17705">
            <v>0.1135</v>
          </cell>
          <cell r="E17705">
            <v>0.1135</v>
          </cell>
        </row>
        <row r="17706">
          <cell r="A17706" t="str">
            <v>913051031</v>
          </cell>
          <cell r="B17706" t="str">
            <v>EXZENTERSCHEIBE</v>
          </cell>
          <cell r="C17706">
            <v>0</v>
          </cell>
          <cell r="D17706">
            <v>0.12</v>
          </cell>
          <cell r="E17706">
            <v>0.12</v>
          </cell>
        </row>
        <row r="17707">
          <cell r="A17707" t="str">
            <v>913051032</v>
          </cell>
          <cell r="B17707" t="str">
            <v>FEDERSCHEIBE D=12,4 5 MBO 29 M. KAPPE 10 29 0050</v>
          </cell>
          <cell r="C17707">
            <v>0</v>
          </cell>
          <cell r="D17707">
            <v>4.8399999999999999E-2</v>
          </cell>
          <cell r="E17707">
            <v>4.8399999999999999E-2</v>
          </cell>
        </row>
        <row r="17708">
          <cell r="A17708" t="str">
            <v>913051033</v>
          </cell>
          <cell r="B17708" t="str">
            <v>FEDERSCHEIBE O. KAPPE 5 MBO 28 D=11,5 10 28 0050</v>
          </cell>
          <cell r="C17708">
            <v>0</v>
          </cell>
          <cell r="D17708">
            <v>9.0999999999999998E-2</v>
          </cell>
          <cell r="E17708">
            <v>9.0999999999999998E-2</v>
          </cell>
        </row>
        <row r="17709">
          <cell r="A17709" t="str">
            <v>913051034</v>
          </cell>
          <cell r="B17709" t="str">
            <v>Sicherungsscheibe DIN 6799 - 3,2 - St</v>
          </cell>
          <cell r="C17709">
            <v>0</v>
          </cell>
          <cell r="D17709">
            <v>3.8899999999999997E-2</v>
          </cell>
          <cell r="E17709">
            <v>3.8899999999999997E-2</v>
          </cell>
        </row>
        <row r="17710">
          <cell r="A17710" t="str">
            <v>913051035</v>
          </cell>
          <cell r="B17710" t="str">
            <v>Spannscheibe DIN 6796 - 10 - FSt</v>
          </cell>
          <cell r="C17710">
            <v>0</v>
          </cell>
          <cell r="D17710">
            <v>0.13201260755705202</v>
          </cell>
          <cell r="E17710">
            <v>0.13201260755705202</v>
          </cell>
        </row>
        <row r="17711">
          <cell r="A17711" t="str">
            <v>913051036</v>
          </cell>
          <cell r="B17711" t="str">
            <v>SCHEIBE F. WELLE O. NUT D1=2.0</v>
          </cell>
          <cell r="C17711">
            <v>0</v>
          </cell>
          <cell r="D17711">
            <v>2.452E-2</v>
          </cell>
          <cell r="E17711">
            <v>2.452E-2</v>
          </cell>
        </row>
        <row r="17712">
          <cell r="A17712" t="str">
            <v>913051037</v>
          </cell>
          <cell r="B17712" t="str">
            <v>FEDERSCHEIBE 6.4 DIN 137-A</v>
          </cell>
          <cell r="C17712">
            <v>0</v>
          </cell>
          <cell r="D17712">
            <v>0.01</v>
          </cell>
          <cell r="E17712">
            <v>0.01</v>
          </cell>
        </row>
        <row r="17713">
          <cell r="A17713" t="str">
            <v>913051038</v>
          </cell>
          <cell r="B17713" t="str">
            <v>Zahnscheibe DIN 6797 - A 5,3 - FSt</v>
          </cell>
          <cell r="C17713">
            <v>0</v>
          </cell>
          <cell r="D17713">
            <v>2.5000000000000001E-3</v>
          </cell>
          <cell r="E17713">
            <v>2.5000000000000001E-3</v>
          </cell>
        </row>
        <row r="17714">
          <cell r="A17714" t="str">
            <v>913051039</v>
          </cell>
          <cell r="B17714" t="str">
            <v>Sicherungsblech DIN 5406 - MB 7 - St</v>
          </cell>
          <cell r="C17714">
            <v>0</v>
          </cell>
          <cell r="D17714">
            <v>0.35</v>
          </cell>
          <cell r="E17714">
            <v>0.35</v>
          </cell>
        </row>
        <row r="17715">
          <cell r="A17715" t="str">
            <v>913051040</v>
          </cell>
          <cell r="B17715" t="str">
            <v>Spannscheibe DIN 6796 - 8 - FSt</v>
          </cell>
          <cell r="C17715">
            <v>0</v>
          </cell>
          <cell r="D17715">
            <v>2.8770636553561359E-2</v>
          </cell>
          <cell r="E17715">
            <v>2.8770636553561359E-2</v>
          </cell>
        </row>
        <row r="17716">
          <cell r="A17716" t="str">
            <v>913051041</v>
          </cell>
          <cell r="B17716" t="str">
            <v>FEDERSCHEIBE D=6 D=15,3(SICHERUNGSRING F.WELLEN</v>
          </cell>
          <cell r="C17716">
            <v>0</v>
          </cell>
          <cell r="D17716">
            <v>6.0299999999999999E-2</v>
          </cell>
          <cell r="E17716">
            <v>6.0299999999999999E-2</v>
          </cell>
        </row>
        <row r="17717">
          <cell r="A17717" t="str">
            <v>913051050</v>
          </cell>
          <cell r="B17717" t="str">
            <v>SCHNORR SICH.SCHEIBEN D=5,3 (DIN 53070B)</v>
          </cell>
          <cell r="C17717">
            <v>0</v>
          </cell>
          <cell r="D17717">
            <v>3.8899999999999997E-2</v>
          </cell>
          <cell r="E17717">
            <v>3.8899999999999997E-2</v>
          </cell>
        </row>
        <row r="17718">
          <cell r="A17718" t="str">
            <v>913051051</v>
          </cell>
          <cell r="B17718" t="str">
            <v>SCHNORR SICH.SCHEIBEN D=6,4 (DIN 53070B)</v>
          </cell>
          <cell r="C17718">
            <v>0</v>
          </cell>
          <cell r="D17718">
            <v>1.0200000000000001E-2</v>
          </cell>
          <cell r="E17718">
            <v>1.0200000000000001E-2</v>
          </cell>
        </row>
        <row r="17719">
          <cell r="A17719" t="str">
            <v>913051052</v>
          </cell>
          <cell r="B17719" t="str">
            <v>SCHNORR SICH.SCHEIBEN D=8,4 (DIN 53070B)</v>
          </cell>
          <cell r="C17719">
            <v>0</v>
          </cell>
          <cell r="D17719">
            <v>1.4500000000000001E-2</v>
          </cell>
          <cell r="E17719">
            <v>1.4500000000000001E-2</v>
          </cell>
        </row>
        <row r="17720">
          <cell r="A17720" t="str">
            <v>913051053</v>
          </cell>
          <cell r="B17720" t="str">
            <v>SCHNORR SICH.SCHEIBEN D=10,5 (DIN 53070B)</v>
          </cell>
          <cell r="C17720">
            <v>0</v>
          </cell>
          <cell r="D17720">
            <v>4.7800000000000002E-2</v>
          </cell>
          <cell r="E17720">
            <v>4.7800000000000002E-2</v>
          </cell>
        </row>
        <row r="17721">
          <cell r="A17721" t="str">
            <v>913051055</v>
          </cell>
          <cell r="B17721" t="str">
            <v>Sicherungsblech DIN 5406 - MB 9 - St</v>
          </cell>
          <cell r="C17721">
            <v>0</v>
          </cell>
          <cell r="D17721">
            <v>0.51200000000000001</v>
          </cell>
          <cell r="E17721">
            <v>0.51200000000000001</v>
          </cell>
        </row>
        <row r="17722">
          <cell r="A17722" t="str">
            <v>913051056</v>
          </cell>
          <cell r="B17722" t="str">
            <v>SCHNORR SICH.SCHEIBEN D=4,3 (DIN 53070B)</v>
          </cell>
          <cell r="C17722">
            <v>0</v>
          </cell>
          <cell r="D17722">
            <v>8.2699999999999996E-3</v>
          </cell>
          <cell r="E17722">
            <v>8.2699999999999996E-3</v>
          </cell>
        </row>
        <row r="17723">
          <cell r="A17723" t="str">
            <v>913051057</v>
          </cell>
          <cell r="B17723" t="str">
            <v>FEDERSCH. D=12,4 D=5 MBO 29 MIT KAPPE 10 29 0050</v>
          </cell>
          <cell r="C17723"/>
          <cell r="D17723">
            <v>9.4500000000000001E-2</v>
          </cell>
          <cell r="E17723">
            <v>9.4500000000000001E-2</v>
          </cell>
        </row>
        <row r="17724">
          <cell r="A17724" t="str">
            <v>913051058</v>
          </cell>
          <cell r="B17724" t="str">
            <v>Spannscheibe DIN 6796 - 12 - FSt</v>
          </cell>
          <cell r="C17724">
            <v>0</v>
          </cell>
          <cell r="D17724">
            <v>0.28501700000000002</v>
          </cell>
          <cell r="E17724">
            <v>0.28501700000000002</v>
          </cell>
        </row>
        <row r="17725">
          <cell r="A17725" t="str">
            <v>913051059</v>
          </cell>
          <cell r="B17725" t="str">
            <v>FEDERSCH. D=10 D=18,4 (F.WELLEN O.NUT)10 28 0100</v>
          </cell>
          <cell r="C17725"/>
          <cell r="D17725">
            <v>6.2899999999999998E-2</v>
          </cell>
          <cell r="E17725">
            <v>6.2899999999999998E-2</v>
          </cell>
        </row>
        <row r="17726">
          <cell r="A17726" t="str">
            <v>913051060</v>
          </cell>
          <cell r="B17726" t="str">
            <v>Sicherungsscheibe DIN 6799 - 2,3 - St</v>
          </cell>
          <cell r="C17726"/>
          <cell r="D17726">
            <v>0.03</v>
          </cell>
          <cell r="E17726">
            <v>0.03</v>
          </cell>
        </row>
        <row r="17727">
          <cell r="A17727" t="str">
            <v>913051061</v>
          </cell>
          <cell r="B17727" t="str">
            <v>Sicherungsblech DIN 5406 - MB 11 - St</v>
          </cell>
          <cell r="C17727">
            <v>0</v>
          </cell>
          <cell r="D17727">
            <v>0.86</v>
          </cell>
          <cell r="E17727">
            <v>0.86</v>
          </cell>
        </row>
        <row r="17728">
          <cell r="A17728" t="str">
            <v>913051062</v>
          </cell>
          <cell r="B17728" t="str">
            <v>Sicherungsblech DIN 5406 - MB 5 - St</v>
          </cell>
          <cell r="C17728">
            <v>0</v>
          </cell>
          <cell r="D17728">
            <v>1.7925786260932943</v>
          </cell>
          <cell r="E17728">
            <v>1.7925786260932943</v>
          </cell>
        </row>
        <row r="17729">
          <cell r="A17729" t="str">
            <v>913051065</v>
          </cell>
          <cell r="B17729" t="str">
            <v>Sicherungsscheibe DIN 6799 - 15 - St</v>
          </cell>
          <cell r="C17729">
            <v>0</v>
          </cell>
          <cell r="D17729">
            <v>6.2E-2</v>
          </cell>
          <cell r="E17729">
            <v>6.2E-2</v>
          </cell>
        </row>
        <row r="17730">
          <cell r="A17730" t="str">
            <v>913051066</v>
          </cell>
          <cell r="B17730" t="str">
            <v>Sicherungsblech DIN 5406 - MB 10 - St</v>
          </cell>
          <cell r="C17730"/>
          <cell r="D17730"/>
          <cell r="E17730"/>
        </row>
        <row r="17731">
          <cell r="A17731" t="str">
            <v>913051067</v>
          </cell>
          <cell r="B17731" t="str">
            <v>FEDERSCH. D=8 D=15,3 (SICHERUNGSRING F. WELLEN</v>
          </cell>
          <cell r="C17731"/>
          <cell r="D17731">
            <v>0.107</v>
          </cell>
          <cell r="E17731">
            <v>0.107</v>
          </cell>
        </row>
        <row r="17732">
          <cell r="A17732" t="str">
            <v>913051068</v>
          </cell>
          <cell r="B17732" t="str">
            <v>STARLOCK SICHERUNGSSCHEIBE 5.0</v>
          </cell>
          <cell r="C17732">
            <v>0</v>
          </cell>
          <cell r="D17732">
            <v>0.1282608695652174</v>
          </cell>
          <cell r="E17732">
            <v>0.1282608695652174</v>
          </cell>
        </row>
        <row r="17733">
          <cell r="A17733" t="str">
            <v>913051069</v>
          </cell>
          <cell r="B17733" t="str">
            <v>N_LOCK KEILSICHERUNGSSCHEIBE</v>
          </cell>
          <cell r="C17733">
            <v>0</v>
          </cell>
          <cell r="D17733">
            <v>0.20910000000000001</v>
          </cell>
          <cell r="E17733">
            <v>0.20910000000000001</v>
          </cell>
        </row>
        <row r="17734">
          <cell r="A17734" t="str">
            <v>913051070</v>
          </cell>
          <cell r="B17734" t="str">
            <v>STARLOCK SICHERUNGSSCHEIBE 4.0</v>
          </cell>
          <cell r="C17734"/>
          <cell r="D17734">
            <v>0.2417</v>
          </cell>
          <cell r="E17734">
            <v>0.2417</v>
          </cell>
        </row>
        <row r="17735">
          <cell r="A17735" t="str">
            <v>913051071</v>
          </cell>
          <cell r="B17735" t="str">
            <v>DUO-CLIP 4MBO10 FÜR WELLEN OHNE NUT - 101000000004</v>
          </cell>
          <cell r="C17735"/>
          <cell r="D17735">
            <v>0.2417</v>
          </cell>
          <cell r="E17735">
            <v>0.2417</v>
          </cell>
        </row>
        <row r="17736">
          <cell r="A17736" t="str">
            <v>913051072</v>
          </cell>
          <cell r="B17736" t="str">
            <v>ZAHNSCHEIBE 13,0 DIN 6797-J</v>
          </cell>
          <cell r="C17736">
            <v>0</v>
          </cell>
          <cell r="D17736">
            <v>2.1999999999999999E-2</v>
          </cell>
          <cell r="E17736">
            <v>2.1999999999999999E-2</v>
          </cell>
        </row>
        <row r="17737">
          <cell r="A17737" t="str">
            <v>913051073</v>
          </cell>
          <cell r="B17737" t="str">
            <v>KEILSICHERUNGSSCHEIBE d=6,3mm D=10,8mm  T=1,6mm</v>
          </cell>
          <cell r="C17737"/>
          <cell r="D17737"/>
          <cell r="E17737"/>
        </row>
        <row r="17738">
          <cell r="A17738" t="str">
            <v>913051074</v>
          </cell>
          <cell r="B17738" t="str">
            <v>KEILSICHERUNGSSCHEIBE für M4</v>
          </cell>
          <cell r="C17738">
            <v>0</v>
          </cell>
          <cell r="D17738">
            <v>0.75049999999999994</v>
          </cell>
          <cell r="E17738">
            <v>0.75049999999999994</v>
          </cell>
        </row>
        <row r="17739">
          <cell r="A17739" t="str">
            <v>913061001</v>
          </cell>
          <cell r="B17739" t="str">
            <v>ANLAUFSCHEIBE GTM-0818-15M8 (F.BM)-DIN ISO 3547-2</v>
          </cell>
          <cell r="C17739">
            <v>0</v>
          </cell>
          <cell r="D17739">
            <v>0.23</v>
          </cell>
          <cell r="E17739">
            <v>0.23</v>
          </cell>
        </row>
        <row r="17740">
          <cell r="A17740" t="str">
            <v>913061002</v>
          </cell>
          <cell r="B17740" t="str">
            <v>Anlaufscheibe GTM-1018-020</v>
          </cell>
          <cell r="C17740">
            <v>0</v>
          </cell>
          <cell r="D17740">
            <v>0.28999999999999998</v>
          </cell>
          <cell r="E17740">
            <v>0.28999999999999998</v>
          </cell>
        </row>
        <row r="17741">
          <cell r="A17741" t="str">
            <v>913061003</v>
          </cell>
          <cell r="B17741" t="str">
            <v>ANLAUFSCHEIBE GLYCODUR 10-GLY.PXG 102001.5 F</v>
          </cell>
          <cell r="C17741">
            <v>0</v>
          </cell>
          <cell r="D17741">
            <v>0.4</v>
          </cell>
          <cell r="E17741">
            <v>0.4</v>
          </cell>
        </row>
        <row r="17742">
          <cell r="A17742" t="str">
            <v>913061004</v>
          </cell>
          <cell r="B17742" t="str">
            <v>Anlaufscheibe WTM-0818-015</v>
          </cell>
          <cell r="C17742">
            <v>0</v>
          </cell>
          <cell r="D17742">
            <v>3.03</v>
          </cell>
          <cell r="E17742">
            <v>3.03</v>
          </cell>
        </row>
        <row r="17743">
          <cell r="A17743" t="str">
            <v>913061006</v>
          </cell>
          <cell r="B17743" t="str">
            <v>ANLAUFSCHEIBE GLYCODUR 12-GLY. PXG 122401.5 A</v>
          </cell>
          <cell r="C17743">
            <v>0</v>
          </cell>
          <cell r="D17743">
            <v>1.1000000000000001</v>
          </cell>
          <cell r="E17743">
            <v>1.1000000000000001</v>
          </cell>
        </row>
        <row r="17744">
          <cell r="A17744" t="str">
            <v>913061007</v>
          </cell>
          <cell r="B17744" t="str">
            <v>ANLAUFSCHEIBE GTM-1018-010</v>
          </cell>
          <cell r="C17744">
            <v>0</v>
          </cell>
          <cell r="D17744">
            <v>0.28000000000000003</v>
          </cell>
          <cell r="E17744">
            <v>0.28000000000000003</v>
          </cell>
        </row>
        <row r="17745">
          <cell r="A17745" t="str">
            <v>913061008</v>
          </cell>
          <cell r="B17745" t="str">
            <v>Anlaufscheibe GTM-0818-010</v>
          </cell>
          <cell r="C17745">
            <v>0</v>
          </cell>
          <cell r="D17745">
            <v>0.62</v>
          </cell>
          <cell r="E17745">
            <v>0.62</v>
          </cell>
        </row>
        <row r="17746">
          <cell r="A17746" t="str">
            <v>913061009</v>
          </cell>
          <cell r="B17746" t="str">
            <v>ANLAUFSCHEIBE GTM-3862-015</v>
          </cell>
          <cell r="C17746">
            <v>0</v>
          </cell>
          <cell r="D17746">
            <v>1.52</v>
          </cell>
          <cell r="E17746">
            <v>1.52</v>
          </cell>
        </row>
        <row r="17747">
          <cell r="A17747" t="str">
            <v>913061010</v>
          </cell>
          <cell r="B17747" t="str">
            <v>ANLAUFSCHEIBE GLYCODUR 254-PXG 122401.5 F</v>
          </cell>
          <cell r="C17747">
            <v>0</v>
          </cell>
          <cell r="D17747">
            <v>1.38</v>
          </cell>
          <cell r="E17747">
            <v>1.38</v>
          </cell>
        </row>
        <row r="17748">
          <cell r="A17748" t="str">
            <v>914011003</v>
          </cell>
          <cell r="B17748" t="str">
            <v>ZYL.KERBSTIFT 4X12 DIN EN 28740 (DIN 1473) A2</v>
          </cell>
          <cell r="C17748">
            <v>0</v>
          </cell>
          <cell r="D17748">
            <v>0.10970000000000001</v>
          </cell>
          <cell r="E17748">
            <v>0.10970000000000001</v>
          </cell>
        </row>
        <row r="17749">
          <cell r="A17749" t="str">
            <v>914011004</v>
          </cell>
          <cell r="B17749" t="str">
            <v>ZYL.KERBSTIFT 6X20 DIN EN 28740 (DIN 1473) A2</v>
          </cell>
          <cell r="C17749">
            <v>0</v>
          </cell>
          <cell r="D17749">
            <v>0.30780000000000002</v>
          </cell>
          <cell r="E17749">
            <v>0.30780000000000002</v>
          </cell>
        </row>
        <row r="17750">
          <cell r="A17750" t="str">
            <v>914011005</v>
          </cell>
          <cell r="B17750" t="str">
            <v>ZYL.STIFT 5M6X45 DIN EN 28734 (DIN 6325)</v>
          </cell>
          <cell r="C17750">
            <v>0</v>
          </cell>
          <cell r="D17750">
            <v>0.1862</v>
          </cell>
          <cell r="E17750">
            <v>0.1862</v>
          </cell>
        </row>
        <row r="17751">
          <cell r="A17751" t="str">
            <v>914011006</v>
          </cell>
          <cell r="B17751" t="str">
            <v>Zylinderstift DIN 6325 - 8 m6 x 60 - St</v>
          </cell>
          <cell r="C17751">
            <v>0</v>
          </cell>
          <cell r="D17751">
            <v>0.13880000000000001</v>
          </cell>
          <cell r="E17751">
            <v>0.13880000000000001</v>
          </cell>
        </row>
        <row r="17752">
          <cell r="A17752" t="str">
            <v>914011007</v>
          </cell>
          <cell r="B17752" t="str">
            <v>Zylinderstift DIN 6325 - 8 m6 x 30 - St</v>
          </cell>
          <cell r="C17752">
            <v>0</v>
          </cell>
          <cell r="D17752">
            <v>0.15679999999999999</v>
          </cell>
          <cell r="E17752">
            <v>0.15679999999999999</v>
          </cell>
        </row>
        <row r="17753">
          <cell r="A17753" t="str">
            <v>914011008</v>
          </cell>
          <cell r="B17753" t="str">
            <v>Zylinderstift DIN 6325 - 1,5 m6 x 6 - St</v>
          </cell>
          <cell r="C17753">
            <v>0</v>
          </cell>
          <cell r="D17753">
            <v>6.08E-2</v>
          </cell>
          <cell r="E17753">
            <v>6.08E-2</v>
          </cell>
        </row>
        <row r="17754">
          <cell r="A17754" t="str">
            <v>914011009</v>
          </cell>
          <cell r="B17754" t="str">
            <v>Zylinderstift DIN 6325 - 5 m6 x 36 - St</v>
          </cell>
          <cell r="C17754">
            <v>0</v>
          </cell>
          <cell r="D17754">
            <v>5.0099999999999999E-2</v>
          </cell>
          <cell r="E17754">
            <v>5.0099999999999999E-2</v>
          </cell>
        </row>
        <row r="17755">
          <cell r="A17755" t="str">
            <v>914011010</v>
          </cell>
          <cell r="B17755" t="str">
            <v>Zylinderstift DIN 6325 - 5 m6 x 16 - St</v>
          </cell>
          <cell r="C17755">
            <v>0</v>
          </cell>
          <cell r="D17755">
            <v>0.14799999999999999</v>
          </cell>
          <cell r="E17755">
            <v>0.14799999999999999</v>
          </cell>
        </row>
        <row r="17756">
          <cell r="A17756" t="str">
            <v>914011012</v>
          </cell>
          <cell r="B17756" t="str">
            <v>ZYL.STIFT 6H8X18  DIN EN ISO 2338</v>
          </cell>
          <cell r="C17756">
            <v>0</v>
          </cell>
          <cell r="D17756">
            <v>6.336E-2</v>
          </cell>
          <cell r="E17756">
            <v>6.336E-2</v>
          </cell>
        </row>
        <row r="17757">
          <cell r="A17757" t="str">
            <v>914011013</v>
          </cell>
          <cell r="B17757" t="str">
            <v>Zylinderstift DIN 6325 - 5 m6 x 40 - St</v>
          </cell>
          <cell r="C17757">
            <v>0</v>
          </cell>
          <cell r="D17757">
            <v>3.8199999999999998E-2</v>
          </cell>
          <cell r="E17757">
            <v>3.8199999999999998E-2</v>
          </cell>
        </row>
        <row r="17758">
          <cell r="A17758" t="str">
            <v>914011014</v>
          </cell>
          <cell r="B17758" t="str">
            <v>Zylinderstift DIN 6325 - 6 m6 x 24 - St</v>
          </cell>
          <cell r="C17758">
            <v>0</v>
          </cell>
          <cell r="D17758">
            <v>4.9700000000000001E-2</v>
          </cell>
          <cell r="E17758">
            <v>4.9700000000000001E-2</v>
          </cell>
        </row>
        <row r="17759">
          <cell r="A17759" t="str">
            <v>914011015</v>
          </cell>
          <cell r="B17759" t="str">
            <v>ZYL.STIFT 6M6X50  DIN EN 28734 (DIN 6325)</v>
          </cell>
          <cell r="C17759">
            <v>0</v>
          </cell>
          <cell r="D17759">
            <v>7.6100000000000001E-2</v>
          </cell>
          <cell r="E17759">
            <v>7.6100000000000001E-2</v>
          </cell>
        </row>
        <row r="17760">
          <cell r="A17760" t="str">
            <v>914011017</v>
          </cell>
          <cell r="B17760" t="str">
            <v>Zylinderstift DIN 6325 - 6 m6 x 32 - St</v>
          </cell>
          <cell r="C17760">
            <v>0</v>
          </cell>
          <cell r="D17760">
            <v>0.17760000000000001</v>
          </cell>
          <cell r="E17760">
            <v>0.17760000000000001</v>
          </cell>
        </row>
        <row r="17761">
          <cell r="A17761" t="str">
            <v>914011018</v>
          </cell>
          <cell r="B17761" t="str">
            <v>Zylinderstift DIN 6325 - 6 m6 x 12 - St</v>
          </cell>
          <cell r="C17761">
            <v>0</v>
          </cell>
          <cell r="D17761">
            <v>0.12670000000000001</v>
          </cell>
          <cell r="E17761">
            <v>0.12670000000000001</v>
          </cell>
        </row>
        <row r="17762">
          <cell r="A17762" t="str">
            <v>914011019</v>
          </cell>
          <cell r="B17762" t="str">
            <v>ZYL.STIFT 5M6X16  DIN EN 22338 (DIN 7)</v>
          </cell>
          <cell r="C17762">
            <v>0</v>
          </cell>
          <cell r="D17762">
            <v>4.4499999999999998E-2</v>
          </cell>
          <cell r="E17762">
            <v>4.4499999999999998E-2</v>
          </cell>
        </row>
        <row r="17763">
          <cell r="A17763" t="str">
            <v>914011020</v>
          </cell>
          <cell r="B17763" t="str">
            <v>Zylinderstift DIN 6325 - 3 m6 x 32 - St</v>
          </cell>
          <cell r="C17763">
            <v>0</v>
          </cell>
          <cell r="D17763">
            <v>3.0099999999999998E-2</v>
          </cell>
          <cell r="E17763">
            <v>3.0099999999999998E-2</v>
          </cell>
        </row>
        <row r="17764">
          <cell r="A17764" t="str">
            <v>914011021</v>
          </cell>
          <cell r="B17764" t="str">
            <v>ZYL.STIFT 8M6X40 DIN EN 22338 (DIN 7)</v>
          </cell>
          <cell r="C17764">
            <v>0</v>
          </cell>
          <cell r="D17764">
            <v>0.1147</v>
          </cell>
          <cell r="E17764">
            <v>0.1147</v>
          </cell>
        </row>
        <row r="17765">
          <cell r="A17765" t="str">
            <v>914011022</v>
          </cell>
          <cell r="B17765" t="str">
            <v>ZYL.STIFT 12M6X60 DIN EN 28734 (DIN 6325)</v>
          </cell>
          <cell r="C17765">
            <v>0</v>
          </cell>
          <cell r="D17765">
            <v>0.22850000000000001</v>
          </cell>
          <cell r="E17765">
            <v>0.22850000000000001</v>
          </cell>
        </row>
        <row r="17766">
          <cell r="A17766" t="str">
            <v>914011023</v>
          </cell>
          <cell r="B17766" t="str">
            <v>ZYL.STIFT 6M6X18 DIN EN 22338 (DIN 7)</v>
          </cell>
          <cell r="C17766">
            <v>0</v>
          </cell>
          <cell r="D17766">
            <v>0.13420000000000001</v>
          </cell>
          <cell r="E17766">
            <v>0.13420000000000001</v>
          </cell>
        </row>
        <row r="17767">
          <cell r="A17767" t="str">
            <v>914011024</v>
          </cell>
          <cell r="B17767" t="str">
            <v>ZYL.STIFT 3M6X12 DIN EN 28734 (DIN 6325)</v>
          </cell>
          <cell r="C17767">
            <v>0</v>
          </cell>
          <cell r="D17767">
            <v>7.6999999999999999E-2</v>
          </cell>
          <cell r="E17767">
            <v>7.6999999999999999E-2</v>
          </cell>
        </row>
        <row r="17768">
          <cell r="A17768" t="str">
            <v>914011025</v>
          </cell>
          <cell r="B17768" t="str">
            <v>KNEBELKERBSTIFT 88X72 FÜR KTF/CTU DIN EN 28742</v>
          </cell>
          <cell r="C17768">
            <v>0</v>
          </cell>
          <cell r="D17768">
            <v>0.01</v>
          </cell>
          <cell r="E17768">
            <v>0.01</v>
          </cell>
        </row>
        <row r="17769">
          <cell r="A17769" t="str">
            <v>914011026</v>
          </cell>
          <cell r="B17769" t="str">
            <v>Zylinderstift DIN 6325 - 6 m6 x 36 - St</v>
          </cell>
          <cell r="C17769">
            <v>0</v>
          </cell>
          <cell r="D17769">
            <v>0.25919999999999999</v>
          </cell>
          <cell r="E17769">
            <v>0.25919999999999999</v>
          </cell>
        </row>
        <row r="17770">
          <cell r="A17770" t="str">
            <v>914011027</v>
          </cell>
          <cell r="B17770" t="str">
            <v>Zylinderstift DIN 7 - 6 m6 x 80 - St</v>
          </cell>
          <cell r="C17770">
            <v>0</v>
          </cell>
          <cell r="D17770">
            <v>0.2858</v>
          </cell>
          <cell r="E17770">
            <v>0.2858</v>
          </cell>
        </row>
        <row r="17771">
          <cell r="A17771" t="str">
            <v>914011028</v>
          </cell>
          <cell r="B17771" t="str">
            <v>ZYL.STIFT 6M6X60 DIN EN 22338 (DIN 7)</v>
          </cell>
          <cell r="C17771">
            <v>0</v>
          </cell>
          <cell r="D17771">
            <v>5.0099999999999999E-2</v>
          </cell>
          <cell r="E17771">
            <v>5.0099999999999999E-2</v>
          </cell>
        </row>
        <row r="17772">
          <cell r="A17772" t="str">
            <v>914011029</v>
          </cell>
          <cell r="B17772" t="str">
            <v>ZYL.STIFT 6M6X18 DIN EN 28734</v>
          </cell>
          <cell r="C17772">
            <v>0</v>
          </cell>
          <cell r="D17772">
            <v>3.6200000000000003E-2</v>
          </cell>
          <cell r="E17772">
            <v>3.6200000000000003E-2</v>
          </cell>
        </row>
        <row r="17773">
          <cell r="A17773" t="str">
            <v>914011030</v>
          </cell>
          <cell r="B17773" t="str">
            <v>Zylinderstift DIN 7 - 5 m6 x 18 - St</v>
          </cell>
          <cell r="C17773">
            <v>0</v>
          </cell>
          <cell r="D17773">
            <v>1.7600000000000001E-2</v>
          </cell>
          <cell r="E17773">
            <v>1.7600000000000001E-2</v>
          </cell>
        </row>
        <row r="17774">
          <cell r="A17774" t="str">
            <v>914011031</v>
          </cell>
          <cell r="B17774" t="str">
            <v>ZYL.STIFT 12M6X50 DIN EN ISO 8734</v>
          </cell>
          <cell r="C17774"/>
          <cell r="D17774">
            <v>0.83850000000000002</v>
          </cell>
          <cell r="E17774">
            <v>0.83850000000000002</v>
          </cell>
        </row>
        <row r="17775">
          <cell r="A17775" t="str">
            <v>914011032</v>
          </cell>
          <cell r="B17775" t="str">
            <v>Zylinderstift DIN 6325 - 4 m6 x 20 - St</v>
          </cell>
          <cell r="C17775">
            <v>0</v>
          </cell>
          <cell r="D17775">
            <v>0.3075</v>
          </cell>
          <cell r="E17775">
            <v>0.3075</v>
          </cell>
        </row>
        <row r="17776">
          <cell r="A17776" t="str">
            <v>914011033</v>
          </cell>
          <cell r="B17776" t="str">
            <v>Zylinderstift DIN 6325 - 4 m6 x 10 - St</v>
          </cell>
          <cell r="C17776">
            <v>0</v>
          </cell>
          <cell r="D17776">
            <v>2.4E-2</v>
          </cell>
          <cell r="E17776">
            <v>2.4E-2</v>
          </cell>
        </row>
        <row r="17777">
          <cell r="A17777" t="str">
            <v>914011034</v>
          </cell>
          <cell r="B17777" t="str">
            <v>ZYL.STIFT 10M6X20 DIN EN 28734 (DIN 6325)</v>
          </cell>
          <cell r="C17777">
            <v>0</v>
          </cell>
          <cell r="D17777">
            <v>0.21079999999999999</v>
          </cell>
          <cell r="E17777">
            <v>0.21079999999999999</v>
          </cell>
        </row>
        <row r="17778">
          <cell r="A17778" t="str">
            <v>914011035</v>
          </cell>
          <cell r="B17778" t="str">
            <v>ZYL.STIFT 8M6X45 DIN EN 28733DM.INNGEW.M5 FORM</v>
          </cell>
          <cell r="C17778">
            <v>0</v>
          </cell>
          <cell r="D17778">
            <v>0.16719999999999999</v>
          </cell>
          <cell r="E17778">
            <v>0.16719999999999999</v>
          </cell>
        </row>
        <row r="17779">
          <cell r="A17779" t="str">
            <v>914011036</v>
          </cell>
          <cell r="B17779" t="str">
            <v>ZYL.STIFT 6M6X24 DIN EN 28733DM.INNGEW.M4 FORM</v>
          </cell>
          <cell r="C17779">
            <v>0</v>
          </cell>
          <cell r="D17779">
            <v>0.1076</v>
          </cell>
          <cell r="E17779">
            <v>0.1076</v>
          </cell>
        </row>
        <row r="17780">
          <cell r="A17780" t="str">
            <v>914011037</v>
          </cell>
          <cell r="B17780" t="str">
            <v>SPANNSTIFT 3X14L LEICHTE AUSFÜH.  DIN EN 28749</v>
          </cell>
          <cell r="C17780">
            <v>0</v>
          </cell>
          <cell r="D17780">
            <v>3.4799999999999998E-2</v>
          </cell>
          <cell r="E17780">
            <v>3.4799999999999998E-2</v>
          </cell>
        </row>
        <row r="17781">
          <cell r="A17781" t="str">
            <v>914011038</v>
          </cell>
          <cell r="B17781" t="str">
            <v>Zylinderstift DIN 6325 - 8 m6 x 18 - St</v>
          </cell>
          <cell r="C17781">
            <v>0</v>
          </cell>
          <cell r="D17781">
            <v>0.10970000000000001</v>
          </cell>
          <cell r="E17781">
            <v>0.10970000000000001</v>
          </cell>
        </row>
        <row r="17782">
          <cell r="A17782" t="str">
            <v>914011039</v>
          </cell>
          <cell r="B17782" t="str">
            <v>Zylinderstift DIN 7 - 5 m6 x 20 - St</v>
          </cell>
          <cell r="C17782">
            <v>0</v>
          </cell>
          <cell r="D17782">
            <v>2.98E-2</v>
          </cell>
          <cell r="E17782">
            <v>2.98E-2</v>
          </cell>
        </row>
        <row r="17783">
          <cell r="A17783" t="str">
            <v>914011040</v>
          </cell>
          <cell r="B17783" t="str">
            <v>Zylinderstift DIN 6325 - 4 m6 x 24 - St</v>
          </cell>
          <cell r="C17783">
            <v>0</v>
          </cell>
          <cell r="D17783">
            <v>0.1176</v>
          </cell>
          <cell r="E17783">
            <v>0.1176</v>
          </cell>
        </row>
        <row r="17784">
          <cell r="A17784" t="str">
            <v>914011041</v>
          </cell>
          <cell r="B17784" t="str">
            <v>Zylinderstift DIN 6325 - 8 m6 x 40 - St</v>
          </cell>
          <cell r="C17784">
            <v>0</v>
          </cell>
          <cell r="D17784">
            <v>0.11559999999999999</v>
          </cell>
          <cell r="E17784">
            <v>0.11559999999999999</v>
          </cell>
        </row>
        <row r="17785">
          <cell r="A17785" t="str">
            <v>914011043</v>
          </cell>
          <cell r="B17785" t="str">
            <v>ZYL.STIFT 5M6X20 DIN EN 22338 (DIN 7)</v>
          </cell>
          <cell r="C17785">
            <v>0</v>
          </cell>
          <cell r="D17785">
            <v>0.09</v>
          </cell>
          <cell r="E17785">
            <v>0.09</v>
          </cell>
        </row>
        <row r="17786">
          <cell r="A17786" t="str">
            <v>914011044</v>
          </cell>
          <cell r="B17786" t="str">
            <v>ZYL.STIFT 5M6X20 DIN EN 28734</v>
          </cell>
          <cell r="C17786"/>
          <cell r="D17786">
            <v>3.0700000000000002E-2</v>
          </cell>
          <cell r="E17786">
            <v>3.0700000000000002E-2</v>
          </cell>
        </row>
        <row r="17787">
          <cell r="A17787" t="str">
            <v>914011045</v>
          </cell>
          <cell r="B17787" t="str">
            <v>ZYL.STIFT 5M6X10 DIN EN 28734</v>
          </cell>
          <cell r="C17787"/>
          <cell r="D17787">
            <v>0.1125</v>
          </cell>
          <cell r="E17787">
            <v>0.1125</v>
          </cell>
        </row>
        <row r="17788">
          <cell r="A17788" t="str">
            <v>914011046</v>
          </cell>
          <cell r="B17788" t="str">
            <v>Zylinderstift DIN 6325 - 4 m6 x 55 - St</v>
          </cell>
          <cell r="C17788">
            <v>0</v>
          </cell>
          <cell r="D17788">
            <v>0.14130000000000001</v>
          </cell>
          <cell r="E17788">
            <v>0.14130000000000001</v>
          </cell>
        </row>
        <row r="17789">
          <cell r="A17789" t="str">
            <v>914011047</v>
          </cell>
          <cell r="B17789" t="str">
            <v>Zylinderstift DIN 6325 - 3 m6 x 22 - St</v>
          </cell>
          <cell r="C17789">
            <v>0</v>
          </cell>
          <cell r="D17789">
            <v>0.11799999999999999</v>
          </cell>
          <cell r="E17789">
            <v>0.11799999999999999</v>
          </cell>
        </row>
        <row r="17790">
          <cell r="A17790" t="str">
            <v>914011048</v>
          </cell>
          <cell r="B17790" t="str">
            <v>ZYL.STIFT 3M6X6 (50287) DIN EN 2338  (DIN 7)</v>
          </cell>
          <cell r="C17790">
            <v>0</v>
          </cell>
          <cell r="D17790">
            <v>2.0299999999999999E-2</v>
          </cell>
          <cell r="E17790">
            <v>2.0299999999999999E-2</v>
          </cell>
        </row>
        <row r="17791">
          <cell r="A17791" t="str">
            <v>914011049</v>
          </cell>
          <cell r="B17791" t="str">
            <v>ZYL.STIFT 6M6X30 DIN EN 28738 (DIN 7)</v>
          </cell>
          <cell r="C17791"/>
          <cell r="D17791">
            <v>0.10299999999999999</v>
          </cell>
          <cell r="E17791">
            <v>0.10299999999999999</v>
          </cell>
        </row>
        <row r="17792">
          <cell r="A17792" t="str">
            <v>914011050</v>
          </cell>
          <cell r="B17792" t="str">
            <v>Zylinderstift DIN 6325 - 4 m6 x 14 - St</v>
          </cell>
          <cell r="C17792">
            <v>0</v>
          </cell>
          <cell r="D17792">
            <v>2.2100000000000002E-2</v>
          </cell>
          <cell r="E17792">
            <v>2.2100000000000002E-2</v>
          </cell>
        </row>
        <row r="17793">
          <cell r="A17793" t="str">
            <v>914011051</v>
          </cell>
          <cell r="B17793" t="str">
            <v>Zylinderstift DIN 6325 - 3 m6 x 28 - St</v>
          </cell>
          <cell r="C17793">
            <v>0</v>
          </cell>
          <cell r="D17793">
            <v>3.5416666666666666E-2</v>
          </cell>
          <cell r="E17793">
            <v>3.5416666666666666E-2</v>
          </cell>
        </row>
        <row r="17794">
          <cell r="A17794" t="str">
            <v>914011052</v>
          </cell>
          <cell r="B17794" t="str">
            <v>ZYL.STIFT 10M6X3 DIN EN 22338</v>
          </cell>
          <cell r="C17794">
            <v>0</v>
          </cell>
          <cell r="D17794">
            <v>0.27760000000000001</v>
          </cell>
          <cell r="E17794">
            <v>0.27760000000000001</v>
          </cell>
        </row>
        <row r="17795">
          <cell r="A17795" t="str">
            <v>914011053</v>
          </cell>
          <cell r="B17795" t="str">
            <v>ZYL.STIFT 6M6X28 DIN EN 28734</v>
          </cell>
          <cell r="C17795"/>
          <cell r="D17795">
            <v>0.20760000000000001</v>
          </cell>
          <cell r="E17795">
            <v>0.20760000000000001</v>
          </cell>
        </row>
        <row r="17796">
          <cell r="A17796" t="str">
            <v>914011055</v>
          </cell>
          <cell r="B17796" t="str">
            <v>ZYL.STIFT 8M6X16 DIN EN 28734</v>
          </cell>
          <cell r="C17796"/>
          <cell r="D17796">
            <v>0.30270000000000002</v>
          </cell>
          <cell r="E17796">
            <v>0.30270000000000002</v>
          </cell>
        </row>
        <row r="17797">
          <cell r="A17797" t="str">
            <v>914011057</v>
          </cell>
          <cell r="B17797" t="str">
            <v>Zylinderstift DIN 6325 - 10 m6 x 60 - St</v>
          </cell>
          <cell r="C17797">
            <v>0</v>
          </cell>
          <cell r="D17797">
            <v>0.5363</v>
          </cell>
          <cell r="E17797">
            <v>0.5363</v>
          </cell>
        </row>
        <row r="17798">
          <cell r="A17798" t="str">
            <v>914011058</v>
          </cell>
          <cell r="B17798" t="str">
            <v>ZYL.STIFT 12M6X36 DIN EN 28734</v>
          </cell>
          <cell r="C17798"/>
          <cell r="D17798"/>
          <cell r="E17798"/>
        </row>
        <row r="17799">
          <cell r="A17799" t="str">
            <v>914011059</v>
          </cell>
          <cell r="B17799" t="str">
            <v>ZYL.STIFT 3M6X18 DIN EN 28734 GEH BLK</v>
          </cell>
          <cell r="C17799">
            <v>0</v>
          </cell>
          <cell r="D17799">
            <v>6.25E-2</v>
          </cell>
          <cell r="E17799">
            <v>6.25E-2</v>
          </cell>
        </row>
        <row r="17800">
          <cell r="A17800" t="str">
            <v>914011060</v>
          </cell>
          <cell r="B17800" t="str">
            <v>KEGELSTIFT 5X24 DIN EN 22339</v>
          </cell>
          <cell r="C17800">
            <v>0</v>
          </cell>
          <cell r="D17800">
            <v>7.8700000000000006E-2</v>
          </cell>
          <cell r="E17800">
            <v>7.8700000000000006E-2</v>
          </cell>
        </row>
        <row r="17801">
          <cell r="A17801" t="str">
            <v>914011061</v>
          </cell>
          <cell r="B17801" t="str">
            <v>Zylinderstift DIN 6325 - 3 m6 x 20 - St</v>
          </cell>
          <cell r="C17801">
            <v>0</v>
          </cell>
          <cell r="D17801">
            <v>2.5450636842016438E-2</v>
          </cell>
          <cell r="E17801">
            <v>2.5450636842016438E-2</v>
          </cell>
        </row>
        <row r="17802">
          <cell r="A17802" t="str">
            <v>914011063</v>
          </cell>
          <cell r="B17802" t="str">
            <v>ZYL.STIFT 4M6X35 DIN EN 28734 (DIN 6325)</v>
          </cell>
          <cell r="C17802">
            <v>0</v>
          </cell>
          <cell r="D17802">
            <v>6.5500000000000003E-2</v>
          </cell>
          <cell r="E17802">
            <v>6.5500000000000003E-2</v>
          </cell>
        </row>
        <row r="17803">
          <cell r="A17803" t="str">
            <v>914011064</v>
          </cell>
          <cell r="B17803" t="str">
            <v>Stift DIN 7979 - D 8 m6 x 40 - St</v>
          </cell>
          <cell r="C17803">
            <v>0</v>
          </cell>
          <cell r="D17803">
            <v>0.96499999999999997</v>
          </cell>
          <cell r="E17803">
            <v>0.96499999999999997</v>
          </cell>
        </row>
        <row r="17804">
          <cell r="A17804" t="str">
            <v>914011065</v>
          </cell>
          <cell r="B17804" t="str">
            <v>Zylinderstift DIN 6325 - 6 m6 x 20 - St</v>
          </cell>
          <cell r="C17804">
            <v>0</v>
          </cell>
          <cell r="D17804">
            <v>6.6837500407298897E-2</v>
          </cell>
          <cell r="E17804">
            <v>6.6837500407298897E-2</v>
          </cell>
        </row>
        <row r="17805">
          <cell r="A17805" t="str">
            <v>914011066</v>
          </cell>
          <cell r="B17805" t="str">
            <v>Stift DIN 7979 - D 6 m6 x 36 - St</v>
          </cell>
          <cell r="C17805">
            <v>0</v>
          </cell>
          <cell r="D17805">
            <v>0.14899999999999999</v>
          </cell>
          <cell r="E17805">
            <v>0.14899999999999999</v>
          </cell>
        </row>
        <row r="17806">
          <cell r="A17806" t="str">
            <v>914011067</v>
          </cell>
          <cell r="B17806" t="str">
            <v>Zylinderstift DIN 6325 - 8 m6 x 80 - St</v>
          </cell>
          <cell r="C17806">
            <v>0</v>
          </cell>
          <cell r="D17806">
            <v>5.1999999999999998E-2</v>
          </cell>
          <cell r="E17806">
            <v>5.1999999999999998E-2</v>
          </cell>
        </row>
        <row r="17807">
          <cell r="A17807" t="str">
            <v>914011068</v>
          </cell>
          <cell r="B17807" t="str">
            <v>ZYL.KERBSTIFT 6X22 BLK DIN 1474  --&gt;BEIST. F.</v>
          </cell>
          <cell r="C17807">
            <v>0</v>
          </cell>
          <cell r="D17807">
            <v>8.6499999999999994E-2</v>
          </cell>
          <cell r="E17807">
            <v>8.6499999999999994E-2</v>
          </cell>
        </row>
        <row r="17808">
          <cell r="A17808" t="str">
            <v>914011069</v>
          </cell>
          <cell r="B17808" t="str">
            <v>Zylinderstift DIN 6325 - 8 m6 x 36 - St</v>
          </cell>
          <cell r="C17808">
            <v>0</v>
          </cell>
          <cell r="D17808">
            <v>0.10627256520158979</v>
          </cell>
          <cell r="E17808">
            <v>0.10627256520158979</v>
          </cell>
        </row>
        <row r="17809">
          <cell r="A17809" t="str">
            <v>914011070</v>
          </cell>
          <cell r="B17809" t="str">
            <v>ZYL.STIFT 6M6X55 DIN 7</v>
          </cell>
          <cell r="C17809">
            <v>0</v>
          </cell>
          <cell r="D17809">
            <v>9.6000000000000002E-2</v>
          </cell>
          <cell r="E17809">
            <v>9.6000000000000002E-2</v>
          </cell>
        </row>
        <row r="17810">
          <cell r="A17810" t="str">
            <v>914011071</v>
          </cell>
          <cell r="B17810" t="str">
            <v>ZYL.STIFT 3M6X24 DIN EN 28734 (DIN 6325)</v>
          </cell>
          <cell r="C17810">
            <v>0</v>
          </cell>
          <cell r="D17810">
            <v>1.7000000000000001E-2</v>
          </cell>
          <cell r="E17810">
            <v>1.7000000000000001E-2</v>
          </cell>
        </row>
        <row r="17811">
          <cell r="A17811" t="str">
            <v>914011072</v>
          </cell>
          <cell r="B17811" t="str">
            <v>ZYL.STIFT 8M6X24 DIN 7 (ISO 2338)</v>
          </cell>
          <cell r="C17811"/>
          <cell r="D17811">
            <v>0.14230000000000001</v>
          </cell>
          <cell r="E17811">
            <v>0.14230000000000001</v>
          </cell>
        </row>
        <row r="17812">
          <cell r="A17812" t="str">
            <v>914011073</v>
          </cell>
          <cell r="B17812" t="str">
            <v>Zylinderstift DIN 6325 - 8 m6 x 24 - St</v>
          </cell>
          <cell r="C17812">
            <v>0</v>
          </cell>
          <cell r="D17812">
            <v>0.10979999999999999</v>
          </cell>
          <cell r="E17812">
            <v>0.10979999999999999</v>
          </cell>
        </row>
        <row r="17813">
          <cell r="A17813" t="str">
            <v>914011074</v>
          </cell>
          <cell r="B17813" t="str">
            <v>ZYL.STIFT 6M6X30 DIN EN 28734</v>
          </cell>
          <cell r="C17813">
            <v>0</v>
          </cell>
          <cell r="D17813">
            <v>0.17100000000000001</v>
          </cell>
          <cell r="E17813">
            <v>0.17100000000000001</v>
          </cell>
        </row>
        <row r="17814">
          <cell r="A17814" t="str">
            <v>914011075</v>
          </cell>
          <cell r="B17814" t="str">
            <v>ZYL.STIFT 4M6X16 DIN EN 28734 (DIN 6325)</v>
          </cell>
          <cell r="C17814">
            <v>0</v>
          </cell>
          <cell r="D17814">
            <v>0.112</v>
          </cell>
          <cell r="E17814">
            <v>0.112</v>
          </cell>
        </row>
        <row r="17815">
          <cell r="A17815" t="str">
            <v>914011076</v>
          </cell>
          <cell r="B17815" t="str">
            <v>Zylinderstift DIN 7 - 5 h8 x 20 - St</v>
          </cell>
          <cell r="C17815">
            <v>0</v>
          </cell>
          <cell r="D17815">
            <v>6.6000000000000003E-2</v>
          </cell>
          <cell r="E17815">
            <v>6.6000000000000003E-2</v>
          </cell>
        </row>
        <row r="17816">
          <cell r="A17816" t="str">
            <v>914011077</v>
          </cell>
          <cell r="B17816" t="str">
            <v>ZYL.STIFT 6M6X25 DIN EN 28734 (DIN 6325)</v>
          </cell>
          <cell r="C17816">
            <v>0</v>
          </cell>
          <cell r="D17816">
            <v>0.05</v>
          </cell>
          <cell r="E17816">
            <v>0.05</v>
          </cell>
        </row>
        <row r="17817">
          <cell r="A17817" t="str">
            <v>914011078</v>
          </cell>
          <cell r="B17817" t="str">
            <v>ZYL.STIFT 5M6X32 DIN EN 28734 (DIN 6325)</v>
          </cell>
          <cell r="C17817">
            <v>0</v>
          </cell>
          <cell r="D17817">
            <v>0.19008</v>
          </cell>
          <cell r="E17817">
            <v>0.19008</v>
          </cell>
        </row>
        <row r="17818">
          <cell r="A17818" t="str">
            <v>914011079</v>
          </cell>
          <cell r="B17818" t="str">
            <v>Stift DIN 7979 - D 10 m6 x 28 - St</v>
          </cell>
          <cell r="C17818">
            <v>0</v>
          </cell>
          <cell r="D17818">
            <v>0.74</v>
          </cell>
          <cell r="E17818">
            <v>0.74</v>
          </cell>
        </row>
        <row r="17819">
          <cell r="A17819" t="str">
            <v>914021001</v>
          </cell>
          <cell r="B17819" t="str">
            <v>SPANNSATZ 112, 30X55</v>
          </cell>
          <cell r="C17819">
            <v>0</v>
          </cell>
          <cell r="D17819">
            <v>10.74</v>
          </cell>
          <cell r="E17819">
            <v>10.74</v>
          </cell>
        </row>
        <row r="17820">
          <cell r="A17820" t="str">
            <v>914031001</v>
          </cell>
          <cell r="B17820" t="str">
            <v>Spannstift ISO 8752 - 3 x 20 - St</v>
          </cell>
          <cell r="C17820">
            <v>0</v>
          </cell>
          <cell r="D17820">
            <v>1.21E-2</v>
          </cell>
          <cell r="E17820">
            <v>1.21E-2</v>
          </cell>
        </row>
        <row r="17821">
          <cell r="A17821" t="str">
            <v>914031004</v>
          </cell>
          <cell r="B17821" t="str">
            <v>Spannstift ISO 8752 - 6 x 40 - St</v>
          </cell>
          <cell r="C17821">
            <v>0</v>
          </cell>
          <cell r="D17821">
            <v>3.7400000000000003E-2</v>
          </cell>
          <cell r="E17821">
            <v>3.7400000000000003E-2</v>
          </cell>
        </row>
        <row r="17822">
          <cell r="A17822" t="str">
            <v>914031007</v>
          </cell>
          <cell r="B17822" t="str">
            <v>Spannstift ISO 8752 - 4 x 24 - St</v>
          </cell>
          <cell r="C17822">
            <v>0</v>
          </cell>
          <cell r="D17822">
            <v>1.37E-2</v>
          </cell>
          <cell r="E17822">
            <v>1.37E-2</v>
          </cell>
        </row>
        <row r="17823">
          <cell r="A17823" t="str">
            <v>914031008</v>
          </cell>
          <cell r="B17823" t="str">
            <v>Spannstift ISO 8752 - 4 x 26 - St</v>
          </cell>
          <cell r="C17823">
            <v>0</v>
          </cell>
          <cell r="D17823">
            <v>4.0599999999999997E-2</v>
          </cell>
          <cell r="E17823">
            <v>4.0599999999999997E-2</v>
          </cell>
        </row>
        <row r="17824">
          <cell r="A17824" t="str">
            <v>914031009</v>
          </cell>
          <cell r="B17824" t="str">
            <v>Spannstift ISO 8752 - 5 x 22 - St</v>
          </cell>
          <cell r="C17824">
            <v>0</v>
          </cell>
          <cell r="D17824">
            <v>4.3200000000000002E-2</v>
          </cell>
          <cell r="E17824">
            <v>4.3200000000000002E-2</v>
          </cell>
        </row>
        <row r="17825">
          <cell r="A17825" t="str">
            <v>914031010</v>
          </cell>
          <cell r="B17825" t="str">
            <v>SPANNSTIFT 1,5X12 SCHW.AUSFÜH. DIN EN 28752</v>
          </cell>
          <cell r="C17825">
            <v>0</v>
          </cell>
          <cell r="D17825">
            <v>2.70875E-2</v>
          </cell>
          <cell r="E17825">
            <v>2.70875E-2</v>
          </cell>
        </row>
        <row r="17826">
          <cell r="A17826" t="str">
            <v>914031011</v>
          </cell>
          <cell r="B17826" t="str">
            <v>SPANNSTIFT 2,5X24 SCHW.AUSFÜH. DIN EN 28752 (DIN</v>
          </cell>
          <cell r="C17826">
            <v>0</v>
          </cell>
          <cell r="D17826">
            <v>1.84E-2</v>
          </cell>
          <cell r="E17826">
            <v>1.84E-2</v>
          </cell>
        </row>
        <row r="17827">
          <cell r="A17827" t="str">
            <v>914031012</v>
          </cell>
          <cell r="B17827" t="str">
            <v>SPANNSTIFT 4X20 SCHW.AUSFÜH. DIN EN 28752 (DIN</v>
          </cell>
          <cell r="C17827">
            <v>0</v>
          </cell>
          <cell r="D17827">
            <v>1.4200000000000001E-2</v>
          </cell>
          <cell r="E17827">
            <v>1.4200000000000001E-2</v>
          </cell>
        </row>
        <row r="17828">
          <cell r="A17828" t="str">
            <v>914031013</v>
          </cell>
          <cell r="B17828" t="str">
            <v>Spannstift ISO 8752 - 3 x 10 - St</v>
          </cell>
          <cell r="C17828">
            <v>0</v>
          </cell>
          <cell r="D17828">
            <v>7.9017264276228412E-3</v>
          </cell>
          <cell r="E17828">
            <v>7.9017264276228412E-3</v>
          </cell>
        </row>
        <row r="17829">
          <cell r="A17829" t="str">
            <v>914031014</v>
          </cell>
          <cell r="B17829" t="str">
            <v>Spannstift ISO 8752 - 5 x 30 - St</v>
          </cell>
          <cell r="C17829">
            <v>0</v>
          </cell>
          <cell r="D17829">
            <v>3.9899999999999998E-2</v>
          </cell>
          <cell r="E17829">
            <v>3.9899999999999998E-2</v>
          </cell>
        </row>
        <row r="17830">
          <cell r="A17830" t="str">
            <v>914031015</v>
          </cell>
          <cell r="B17830" t="str">
            <v>SPANNSTIFT 5X50 SCHW. AUSFÜHRUNG DIN EN 28752</v>
          </cell>
          <cell r="C17830">
            <v>0</v>
          </cell>
          <cell r="D17830">
            <v>1.9E-2</v>
          </cell>
          <cell r="E17830">
            <v>1.9E-2</v>
          </cell>
        </row>
        <row r="17831">
          <cell r="A17831" t="str">
            <v>914031016</v>
          </cell>
          <cell r="B17831" t="str">
            <v>Spannstift ISO 8752 - 4 x 30 - St</v>
          </cell>
          <cell r="C17831">
            <v>0</v>
          </cell>
          <cell r="D17831">
            <v>2.2679999999999999E-2</v>
          </cell>
          <cell r="E17831">
            <v>2.2679999999999999E-2</v>
          </cell>
        </row>
        <row r="17832">
          <cell r="A17832" t="str">
            <v>914031017</v>
          </cell>
          <cell r="B17832" t="str">
            <v>Spannstift ISO 8752 - 6 x 32 - St</v>
          </cell>
          <cell r="C17832">
            <v>0</v>
          </cell>
          <cell r="D17832">
            <v>2.6499999999999999E-2</v>
          </cell>
          <cell r="E17832">
            <v>2.6499999999999999E-2</v>
          </cell>
        </row>
        <row r="17833">
          <cell r="A17833" t="str">
            <v>914031030</v>
          </cell>
          <cell r="B17833" t="str">
            <v>SPANNBUCHSE 20, 114</v>
          </cell>
          <cell r="C17833"/>
          <cell r="D17833">
            <v>52.77</v>
          </cell>
          <cell r="E17833">
            <v>52.77</v>
          </cell>
        </row>
        <row r="17834">
          <cell r="A17834" t="str">
            <v>914031031</v>
          </cell>
          <cell r="B17834" t="str">
            <v>SPANNSTIFT 6X30 SCHW.AUSFÜH. DIN EN 28752 (DIN</v>
          </cell>
          <cell r="C17834">
            <v>0</v>
          </cell>
          <cell r="D17834">
            <v>5.3699999999999998E-2</v>
          </cell>
          <cell r="E17834">
            <v>5.3699999999999998E-2</v>
          </cell>
        </row>
        <row r="17835">
          <cell r="A17835" t="str">
            <v>914031032</v>
          </cell>
          <cell r="B17835" t="str">
            <v>Spannstift ISO 8752 - 5 x 20 - St</v>
          </cell>
          <cell r="C17835">
            <v>0</v>
          </cell>
          <cell r="D17835">
            <v>1.4E-2</v>
          </cell>
          <cell r="E17835">
            <v>1.4E-2</v>
          </cell>
        </row>
        <row r="17836">
          <cell r="A17836" t="str">
            <v>914031033</v>
          </cell>
          <cell r="B17836" t="str">
            <v>SPANNSTIFT 2X12 SCHW.AUSFÜH. DIN EN 28752 (DIN</v>
          </cell>
          <cell r="C17836">
            <v>0</v>
          </cell>
          <cell r="D17836">
            <v>1.11E-2</v>
          </cell>
          <cell r="E17836">
            <v>1.11E-2</v>
          </cell>
        </row>
        <row r="17837">
          <cell r="A17837" t="str">
            <v>914031034</v>
          </cell>
          <cell r="B17837" t="str">
            <v>SPANNBUCHSE KTR-250-16X24</v>
          </cell>
          <cell r="C17837">
            <v>0</v>
          </cell>
          <cell r="D17837">
            <v>18.84</v>
          </cell>
          <cell r="E17837">
            <v>18.84</v>
          </cell>
        </row>
        <row r="17838">
          <cell r="A17838" t="str">
            <v>914031035</v>
          </cell>
          <cell r="B17838" t="str">
            <v>SPANNSTIFT 4X16 SCHW.AUSFÜH. DIN EN 28752 (DIN</v>
          </cell>
          <cell r="C17838">
            <v>0</v>
          </cell>
          <cell r="D17838">
            <v>7.0999999999999994E-2</v>
          </cell>
          <cell r="E17838">
            <v>7.0999999999999994E-2</v>
          </cell>
        </row>
        <row r="17839">
          <cell r="A17839" t="str">
            <v>914031036</v>
          </cell>
          <cell r="B17839" t="str">
            <v>SPANNSTIFT 8X20 SCHW.AUSFÜH. DIN EN 28752  (DIN</v>
          </cell>
          <cell r="C17839">
            <v>0</v>
          </cell>
          <cell r="D17839">
            <v>2.3099999999999999E-2</v>
          </cell>
          <cell r="E17839">
            <v>2.3099999999999999E-2</v>
          </cell>
        </row>
        <row r="17840">
          <cell r="A17840" t="str">
            <v>914031037</v>
          </cell>
          <cell r="B17840" t="str">
            <v>Spannstift ISO 8752 - 8 x 50 - St</v>
          </cell>
          <cell r="C17840">
            <v>0</v>
          </cell>
          <cell r="D17840">
            <v>5.8200000000000002E-2</v>
          </cell>
          <cell r="E17840">
            <v>5.8200000000000002E-2</v>
          </cell>
        </row>
        <row r="17841">
          <cell r="A17841" t="str">
            <v>914031038</v>
          </cell>
          <cell r="B17841" t="str">
            <v>SPANNSTIFT 6X24 SCHW.AUSFÜH. DIN EN 28752 (DIN</v>
          </cell>
          <cell r="C17841">
            <v>0</v>
          </cell>
          <cell r="D17841">
            <v>3.39E-2</v>
          </cell>
          <cell r="E17841">
            <v>3.39E-2</v>
          </cell>
        </row>
        <row r="17842">
          <cell r="A17842" t="str">
            <v>914031039</v>
          </cell>
          <cell r="B17842" t="str">
            <v>SPANNSTIFT 3X14 SCHW.AUSFÜH. DIN EN 28752 (DIN</v>
          </cell>
          <cell r="C17842"/>
          <cell r="D17842">
            <v>2.1499999999999998E-2</v>
          </cell>
          <cell r="E17842">
            <v>2.1499999999999998E-2</v>
          </cell>
        </row>
        <row r="17843">
          <cell r="A17843" t="str">
            <v>914031040</v>
          </cell>
          <cell r="B17843" t="str">
            <v>SPANNSTIFT 8X30 SCHW.AUSFÜH. DIN EN 28752 (DIN</v>
          </cell>
          <cell r="C17843">
            <v>0</v>
          </cell>
          <cell r="D17843">
            <v>4.0800000000000003E-2</v>
          </cell>
          <cell r="E17843">
            <v>4.0800000000000003E-2</v>
          </cell>
        </row>
        <row r="17844">
          <cell r="A17844" t="str">
            <v>914031041</v>
          </cell>
          <cell r="B17844" t="str">
            <v>Spannstift ISO 8752 - 4 x 14 - St</v>
          </cell>
          <cell r="C17844">
            <v>0</v>
          </cell>
          <cell r="D17844">
            <v>1.2500000000000001E-2</v>
          </cell>
          <cell r="E17844">
            <v>1.2500000000000001E-2</v>
          </cell>
        </row>
        <row r="17845">
          <cell r="A17845" t="str">
            <v>914031042</v>
          </cell>
          <cell r="B17845" t="str">
            <v>SPANNSTIFT 3X18 SCHW.AUSFÜH. DIN EN 28752</v>
          </cell>
          <cell r="C17845"/>
          <cell r="D17845">
            <v>0.02</v>
          </cell>
          <cell r="E17845">
            <v>0.02</v>
          </cell>
        </row>
        <row r="17846">
          <cell r="A17846" t="str">
            <v>914031043</v>
          </cell>
          <cell r="B17846" t="str">
            <v>SPANNSTIFT 5X28 SCHW.AUSFÜH. DIN EN 28752 (DIN</v>
          </cell>
          <cell r="C17846">
            <v>0</v>
          </cell>
          <cell r="D17846">
            <v>2.2599999999999999E-2</v>
          </cell>
          <cell r="E17846">
            <v>2.2599999999999999E-2</v>
          </cell>
        </row>
        <row r="17847">
          <cell r="A17847" t="str">
            <v>914031044</v>
          </cell>
          <cell r="B17847" t="str">
            <v>Spannstift ISO 8752 - 3 x 26 - St</v>
          </cell>
          <cell r="C17847">
            <v>0</v>
          </cell>
          <cell r="D17847">
            <v>9.4999999999999998E-3</v>
          </cell>
          <cell r="E17847">
            <v>9.4999999999999998E-3</v>
          </cell>
        </row>
        <row r="17848">
          <cell r="A17848" t="str">
            <v>914031046</v>
          </cell>
          <cell r="B17848" t="str">
            <v>SPANNSTIFT 3X20 SCHW.AUSFÜH. DIN EN 28752</v>
          </cell>
          <cell r="C17848">
            <v>0</v>
          </cell>
          <cell r="D17848">
            <v>2.7799999999999998E-2</v>
          </cell>
          <cell r="E17848">
            <v>2.7799999999999998E-2</v>
          </cell>
        </row>
        <row r="17849">
          <cell r="A17849" t="str">
            <v>914031047</v>
          </cell>
          <cell r="B17849" t="str">
            <v>Spannstift ISO 8752 - 5 x 26 - St</v>
          </cell>
          <cell r="C17849">
            <v>0</v>
          </cell>
          <cell r="D17849">
            <v>4.2200000000000001E-2</v>
          </cell>
          <cell r="E17849">
            <v>4.2200000000000001E-2</v>
          </cell>
        </row>
        <row r="17850">
          <cell r="A17850" t="str">
            <v>914031048</v>
          </cell>
          <cell r="B17850" t="str">
            <v>Spannstift ISO 8752 - 2 x 8 - St</v>
          </cell>
          <cell r="C17850">
            <v>0</v>
          </cell>
          <cell r="D17850">
            <v>1.6223333333333336E-2</v>
          </cell>
          <cell r="E17850">
            <v>1.6223333333333336E-2</v>
          </cell>
        </row>
        <row r="17851">
          <cell r="A17851" t="str">
            <v>914031049</v>
          </cell>
          <cell r="B17851" t="str">
            <v>SPANNSTIFT 3X40 SCHWERE AUSFÜHRUNG DIN EN 28752</v>
          </cell>
          <cell r="C17851">
            <v>0</v>
          </cell>
          <cell r="D17851">
            <v>0.10299999999999999</v>
          </cell>
          <cell r="E17851">
            <v>0.10299999999999999</v>
          </cell>
        </row>
        <row r="17852">
          <cell r="A17852" t="str">
            <v>914031050</v>
          </cell>
          <cell r="B17852" t="str">
            <v>SPANNSTIFT 3X30 SCHWERE AUSFÜHRUNG DIN EN 28752</v>
          </cell>
          <cell r="C17852">
            <v>0</v>
          </cell>
          <cell r="D17852">
            <v>2.9000000000000001E-2</v>
          </cell>
          <cell r="E17852">
            <v>2.9000000000000001E-2</v>
          </cell>
        </row>
        <row r="17853">
          <cell r="A17853" t="str">
            <v>914031051</v>
          </cell>
          <cell r="B17853" t="str">
            <v>SPANNSTIFT 8X90 SCHWERE AUSFÜHRUNG DIN EN 28752</v>
          </cell>
          <cell r="C17853">
            <v>0</v>
          </cell>
          <cell r="D17853">
            <v>0.26650000000000001</v>
          </cell>
          <cell r="E17853">
            <v>0.26650000000000001</v>
          </cell>
        </row>
        <row r="17854">
          <cell r="A17854" t="str">
            <v>914031052</v>
          </cell>
          <cell r="B17854" t="str">
            <v>SPANNSTIFT 4X12 SCHWERE AUSFÜHRUNG DIN EN 28752</v>
          </cell>
          <cell r="C17854">
            <v>0</v>
          </cell>
          <cell r="D17854">
            <v>2.3699999999999999E-2</v>
          </cell>
          <cell r="E17854">
            <v>2.3699999999999999E-2</v>
          </cell>
        </row>
        <row r="17855">
          <cell r="A17855" t="str">
            <v>914031053</v>
          </cell>
          <cell r="B17855" t="str">
            <v>SPANNSTIFT 3X12 SCHWERE AUSFÜHRUNG DIN EN 28752</v>
          </cell>
          <cell r="C17855">
            <v>0</v>
          </cell>
          <cell r="D17855">
            <v>3.2800000000000003E-2</v>
          </cell>
          <cell r="E17855">
            <v>3.2800000000000003E-2</v>
          </cell>
        </row>
        <row r="17856">
          <cell r="A17856" t="str">
            <v>914031054</v>
          </cell>
          <cell r="B17856" t="str">
            <v>SPANNSTIFT 6X90 SCHWERE AUSFÜHRUNG DIN EN 2875</v>
          </cell>
          <cell r="C17856"/>
          <cell r="D17856">
            <v>3.2800000000000003E-2</v>
          </cell>
          <cell r="E17856">
            <v>3.2800000000000003E-2</v>
          </cell>
        </row>
        <row r="17857">
          <cell r="A17857" t="str">
            <v>914031055</v>
          </cell>
          <cell r="B17857" t="str">
            <v>Spannstift ISO 8752 - 5 x 40 - St</v>
          </cell>
          <cell r="C17857">
            <v>0</v>
          </cell>
          <cell r="D17857">
            <v>3.2800000000000003E-2</v>
          </cell>
          <cell r="E17857">
            <v>3.2800000000000003E-2</v>
          </cell>
        </row>
        <row r="17858">
          <cell r="A17858" t="str">
            <v>914031056</v>
          </cell>
          <cell r="B17858" t="str">
            <v>SPANNSTIFT 5X34 SCHWERE AUSFÜHRUNG DIN EN 28752</v>
          </cell>
          <cell r="C17858"/>
          <cell r="D17858">
            <v>3.4000000000000002E-2</v>
          </cell>
          <cell r="E17858">
            <v>3.4000000000000002E-2</v>
          </cell>
        </row>
        <row r="17859">
          <cell r="A17859" t="str">
            <v>914041001</v>
          </cell>
          <cell r="B17859" t="str">
            <v>BOLZEN BEG 6X15,5X12,5 - 10 77 0000 0006</v>
          </cell>
          <cell r="C17859"/>
          <cell r="D17859">
            <v>0.1464</v>
          </cell>
          <cell r="E17859">
            <v>0.1464</v>
          </cell>
        </row>
        <row r="17860">
          <cell r="A17860" t="str">
            <v>914041002</v>
          </cell>
          <cell r="B17860" t="str">
            <v>BOLZEN MIT KOPF 10X18X35 AUSF.:A 441000000035013</v>
          </cell>
          <cell r="C17860"/>
          <cell r="D17860">
            <v>0.2329</v>
          </cell>
          <cell r="E17860">
            <v>0.2329</v>
          </cell>
        </row>
        <row r="17861">
          <cell r="A17861" t="str">
            <v>914041003</v>
          </cell>
          <cell r="B17861" t="str">
            <v>BOLZEN KALTGESCHLAGEN 4X10,5X8,5</v>
          </cell>
          <cell r="C17861"/>
          <cell r="D17861">
            <v>0.33410000000000001</v>
          </cell>
          <cell r="E17861">
            <v>0.33410000000000001</v>
          </cell>
        </row>
        <row r="17862">
          <cell r="A17862" t="str">
            <v>914041004</v>
          </cell>
          <cell r="B17862" t="str">
            <v>BOLZEN KALTGESCHLAGEN 5X13X10,5</v>
          </cell>
          <cell r="C17862"/>
          <cell r="D17862">
            <v>0.34179999999999999</v>
          </cell>
          <cell r="E17862">
            <v>0.34179999999999999</v>
          </cell>
        </row>
        <row r="17863">
          <cell r="A17863" t="str">
            <v>914041005</v>
          </cell>
          <cell r="B17863" t="str">
            <v>BOLZEN MIT KOPF 6X18 34 06 0000 0018/003  DIN 1444</v>
          </cell>
          <cell r="C17863"/>
          <cell r="D17863">
            <v>0.20710000000000001</v>
          </cell>
          <cell r="E17863">
            <v>0.20710000000000001</v>
          </cell>
        </row>
        <row r="17864">
          <cell r="A17864" t="str">
            <v>914041006</v>
          </cell>
          <cell r="B17864" t="str">
            <v>BOLZEN MIT EINSTICH D6X32,4</v>
          </cell>
          <cell r="C17864">
            <v>0</v>
          </cell>
          <cell r="D17864">
            <v>8.68</v>
          </cell>
          <cell r="E17864">
            <v>8.68</v>
          </cell>
        </row>
        <row r="17865">
          <cell r="A17865" t="str">
            <v>914051038</v>
          </cell>
          <cell r="B17865" t="str">
            <v>BLINDNIETMUTTER SENKKOPF M8X18,5</v>
          </cell>
          <cell r="C17865"/>
          <cell r="D17865">
            <v>0.2868</v>
          </cell>
          <cell r="E17865">
            <v>0.2868</v>
          </cell>
        </row>
        <row r="17866">
          <cell r="A17866" t="str">
            <v>914051040</v>
          </cell>
          <cell r="B17866" t="str">
            <v>BLINDNIETE 3X12 DIN 7337</v>
          </cell>
          <cell r="C17866">
            <v>0</v>
          </cell>
          <cell r="D17866">
            <v>2.7900000000000001E-2</v>
          </cell>
          <cell r="E17866">
            <v>2.7900000000000001E-2</v>
          </cell>
        </row>
        <row r="17867">
          <cell r="A17867" t="str">
            <v>914051041</v>
          </cell>
          <cell r="B17867" t="str">
            <v>BLINDNIETE 4,8X16; AL/ST 6,0/12,0 MM  936 48 16</v>
          </cell>
          <cell r="C17867">
            <v>0</v>
          </cell>
          <cell r="D17867">
            <v>6.6000000000000003E-2</v>
          </cell>
          <cell r="E17867">
            <v>6.6000000000000003E-2</v>
          </cell>
        </row>
        <row r="17868">
          <cell r="A17868" t="str">
            <v>914051042</v>
          </cell>
          <cell r="B17868" t="str">
            <v>BLINDNIETE 4X14 DIN 7337</v>
          </cell>
          <cell r="C17868">
            <v>0</v>
          </cell>
          <cell r="D17868">
            <v>4.5999999999999999E-2</v>
          </cell>
          <cell r="E17868">
            <v>4.5999999999999999E-2</v>
          </cell>
        </row>
        <row r="17869">
          <cell r="A17869" t="str">
            <v>914051043</v>
          </cell>
          <cell r="B17869" t="str">
            <v>BLINDNIETE A  5X45 DIN 7337</v>
          </cell>
          <cell r="C17869">
            <v>0</v>
          </cell>
          <cell r="D17869">
            <v>4.2299999999999997E-2</v>
          </cell>
          <cell r="E17869">
            <v>4.2299999999999997E-2</v>
          </cell>
        </row>
        <row r="17870">
          <cell r="A17870" t="str">
            <v>914062001</v>
          </cell>
          <cell r="B17870" t="str">
            <v>DRUCKSTÜCK , FEDERND M.INNENSKT. M5X18</v>
          </cell>
          <cell r="C17870"/>
          <cell r="D17870">
            <v>0.01</v>
          </cell>
          <cell r="E17870">
            <v>0.01</v>
          </cell>
        </row>
        <row r="17871">
          <cell r="A17871" t="str">
            <v>914062002</v>
          </cell>
          <cell r="B17871" t="str">
            <v>FEDERNDES DRUCKSTÜCK D1=4 D2=3 L1=5</v>
          </cell>
          <cell r="C17871">
            <v>0</v>
          </cell>
          <cell r="D17871">
            <v>0.496</v>
          </cell>
          <cell r="E17871">
            <v>0.496</v>
          </cell>
        </row>
        <row r="17872">
          <cell r="A17872" t="str">
            <v>914062003</v>
          </cell>
          <cell r="B17872" t="str">
            <v>FEDERNDES DRUCKSTÜCK  304-08</v>
          </cell>
          <cell r="C17872"/>
          <cell r="D17872">
            <v>1.43</v>
          </cell>
          <cell r="E17872">
            <v>1.43</v>
          </cell>
        </row>
        <row r="17873">
          <cell r="A17873" t="str">
            <v>914062004</v>
          </cell>
          <cell r="B17873" t="str">
            <v>FEDERSTECKER D1=30, D=6</v>
          </cell>
          <cell r="C17873"/>
          <cell r="D17873">
            <v>0.40899999999999997</v>
          </cell>
          <cell r="E17873">
            <v>0.40899999999999997</v>
          </cell>
        </row>
        <row r="17874">
          <cell r="A17874" t="str">
            <v>914062005</v>
          </cell>
          <cell r="B17874" t="str">
            <v>FEDERSTECKER D1=19, D=4</v>
          </cell>
          <cell r="C17874"/>
          <cell r="D17874">
            <v>0.17899999999999999</v>
          </cell>
          <cell r="E17874">
            <v>0.17899999999999999</v>
          </cell>
        </row>
        <row r="17875">
          <cell r="A17875" t="str">
            <v>914062006</v>
          </cell>
          <cell r="B17875" t="str">
            <v>FEDERNDES DRUCKSTÜCK MIT KUGEL GN615-M16-K</v>
          </cell>
          <cell r="C17875">
            <v>0</v>
          </cell>
          <cell r="D17875">
            <v>1.65</v>
          </cell>
          <cell r="E17875">
            <v>1.65</v>
          </cell>
        </row>
        <row r="17876">
          <cell r="A17876" t="str">
            <v>914062007</v>
          </cell>
          <cell r="B17876" t="str">
            <v>FEDERNDES DRUCKSTÜCK; 02-600 LM 12X50; F1=28N;</v>
          </cell>
          <cell r="C17876">
            <v>0</v>
          </cell>
          <cell r="D17876">
            <v>7.7</v>
          </cell>
          <cell r="E17876">
            <v>7.7</v>
          </cell>
        </row>
        <row r="17877">
          <cell r="A17877" t="str">
            <v>914063001</v>
          </cell>
          <cell r="B17877" t="str">
            <v>KUGEL RB-12 D=12</v>
          </cell>
          <cell r="C17877">
            <v>0</v>
          </cell>
          <cell r="D17877">
            <v>0.2954</v>
          </cell>
          <cell r="E17877">
            <v>0.2954</v>
          </cell>
        </row>
        <row r="17878">
          <cell r="A17878" t="str">
            <v>914070001</v>
          </cell>
          <cell r="B17878" t="str">
            <v>SIEBHÜLSE HIT-S 16 85 K</v>
          </cell>
          <cell r="C17878"/>
          <cell r="D17878">
            <v>0.39369999999999999</v>
          </cell>
          <cell r="E17878">
            <v>0.39369999999999999</v>
          </cell>
        </row>
        <row r="17879">
          <cell r="A17879" t="str">
            <v>914091004</v>
          </cell>
          <cell r="B17879" t="str">
            <v>SPLINT 5X50  DIN 94</v>
          </cell>
          <cell r="C17879"/>
          <cell r="D17879"/>
          <cell r="E17879"/>
        </row>
        <row r="17880">
          <cell r="A17880" t="str">
            <v>915011001</v>
          </cell>
          <cell r="B17880" t="str">
            <v>Sicherungsring DIN 471 - 12 x 1 - St</v>
          </cell>
          <cell r="C17880">
            <v>0</v>
          </cell>
          <cell r="D17880">
            <v>7.7999999999999996E-3</v>
          </cell>
          <cell r="E17880">
            <v>7.7999999999999996E-3</v>
          </cell>
        </row>
        <row r="17881">
          <cell r="A17881" t="str">
            <v>915011002</v>
          </cell>
          <cell r="B17881" t="str">
            <v>Sicherungsring DIN 471 - 10 x 1 - St</v>
          </cell>
          <cell r="C17881">
            <v>0</v>
          </cell>
          <cell r="D17881">
            <v>1.2800000000000001E-2</v>
          </cell>
          <cell r="E17881">
            <v>1.2800000000000001E-2</v>
          </cell>
        </row>
        <row r="17882">
          <cell r="A17882" t="str">
            <v>915011003</v>
          </cell>
          <cell r="B17882" t="str">
            <v>Sicherungsring DIN 471 - 15 x 1 - St</v>
          </cell>
          <cell r="C17882">
            <v>0</v>
          </cell>
          <cell r="D17882">
            <v>2.375E-2</v>
          </cell>
          <cell r="E17882">
            <v>2.375E-2</v>
          </cell>
        </row>
        <row r="17883">
          <cell r="A17883" t="str">
            <v>915011004</v>
          </cell>
          <cell r="B17883" t="str">
            <v>Sicherungsring DIN 471 - 25 x 1,2 - St</v>
          </cell>
          <cell r="C17883">
            <v>0</v>
          </cell>
          <cell r="D17883">
            <v>4.58E-2</v>
          </cell>
          <cell r="E17883">
            <v>4.58E-2</v>
          </cell>
        </row>
        <row r="17884">
          <cell r="A17884" t="str">
            <v>915011005</v>
          </cell>
          <cell r="B17884" t="str">
            <v>SICH.RING 27X1,2 F.WELLEN DIN 471 PHO</v>
          </cell>
          <cell r="C17884"/>
          <cell r="D17884">
            <v>12.78</v>
          </cell>
          <cell r="E17884">
            <v>12.78</v>
          </cell>
        </row>
        <row r="17885">
          <cell r="A17885" t="str">
            <v>915011007</v>
          </cell>
          <cell r="B17885" t="str">
            <v>Sicherungsring DIN 471 - 20 x 1,2 - St</v>
          </cell>
          <cell r="C17885">
            <v>0</v>
          </cell>
          <cell r="D17885">
            <v>3.95E-2</v>
          </cell>
          <cell r="E17885">
            <v>3.95E-2</v>
          </cell>
        </row>
        <row r="17886">
          <cell r="A17886" t="str">
            <v>915011008</v>
          </cell>
          <cell r="B17886" t="str">
            <v>SICH.RING 34X1,5 F.WELLEN DIN 471 PHO</v>
          </cell>
          <cell r="C17886">
            <v>0</v>
          </cell>
          <cell r="D17886">
            <v>0.1026</v>
          </cell>
          <cell r="E17886">
            <v>0.1026</v>
          </cell>
        </row>
        <row r="17887">
          <cell r="A17887" t="str">
            <v>915011009</v>
          </cell>
          <cell r="B17887" t="str">
            <v>Sicherungsring DIN 471 - 16 x 1 - St</v>
          </cell>
          <cell r="C17887">
            <v>0</v>
          </cell>
          <cell r="D17887">
            <v>1.29E-2</v>
          </cell>
          <cell r="E17887">
            <v>1.29E-2</v>
          </cell>
        </row>
        <row r="17888">
          <cell r="A17888" t="str">
            <v>915011010</v>
          </cell>
          <cell r="B17888" t="str">
            <v>SICH.RING 60X2   F.WELLEN DIN 471 PHO</v>
          </cell>
          <cell r="C17888">
            <v>0</v>
          </cell>
          <cell r="D17888">
            <v>0.27279999999999999</v>
          </cell>
          <cell r="E17888">
            <v>0.27279999999999999</v>
          </cell>
        </row>
        <row r="17889">
          <cell r="A17889" t="str">
            <v>915011011</v>
          </cell>
          <cell r="B17889" t="str">
            <v>Sicherungsring DIN 471 - 35 x 1,5 - St</v>
          </cell>
          <cell r="C17889">
            <v>0</v>
          </cell>
          <cell r="D17889">
            <v>0.09</v>
          </cell>
          <cell r="E17889">
            <v>0.09</v>
          </cell>
        </row>
        <row r="17890">
          <cell r="A17890" t="str">
            <v>915011012</v>
          </cell>
          <cell r="B17890" t="str">
            <v>SICH.RING 18X1,2 F.WELLEN DIN 471 PHO</v>
          </cell>
          <cell r="C17890">
            <v>0</v>
          </cell>
          <cell r="D17890">
            <v>2.3900000000000001E-2</v>
          </cell>
          <cell r="E17890">
            <v>2.3900000000000001E-2</v>
          </cell>
        </row>
        <row r="17891">
          <cell r="A17891" t="str">
            <v>915011013</v>
          </cell>
          <cell r="B17891" t="str">
            <v>Sicherungsring DIN 471 - 6 x 0,7 - St</v>
          </cell>
          <cell r="C17891">
            <v>0</v>
          </cell>
          <cell r="D17891">
            <v>7.7000000000000002E-3</v>
          </cell>
          <cell r="E17891">
            <v>7.7000000000000002E-3</v>
          </cell>
        </row>
        <row r="17892">
          <cell r="A17892" t="str">
            <v>915011014</v>
          </cell>
          <cell r="B17892" t="str">
            <v>SICH.RING 14X1   F.WELLEN DIN 471 PHO</v>
          </cell>
          <cell r="C17892">
            <v>0</v>
          </cell>
          <cell r="D17892">
            <v>1.7500000000000002E-2</v>
          </cell>
          <cell r="E17892">
            <v>1.7500000000000002E-2</v>
          </cell>
        </row>
        <row r="17893">
          <cell r="A17893" t="str">
            <v>915011017</v>
          </cell>
          <cell r="B17893" t="str">
            <v>Sicherungsring DIN 471 - 8 x 0,8 - St</v>
          </cell>
          <cell r="C17893">
            <v>0</v>
          </cell>
          <cell r="D17893">
            <v>0.02</v>
          </cell>
          <cell r="E17893">
            <v>0.02</v>
          </cell>
        </row>
        <row r="17894">
          <cell r="A17894" t="str">
            <v>915011018</v>
          </cell>
          <cell r="B17894" t="str">
            <v>Sicherungsring DIN 471 - 7 x 0,8 - St</v>
          </cell>
          <cell r="C17894">
            <v>0</v>
          </cell>
          <cell r="D17894">
            <v>8.5933333333333348E-3</v>
          </cell>
          <cell r="E17894">
            <v>8.5933333333333348E-3</v>
          </cell>
        </row>
        <row r="17895">
          <cell r="A17895" t="str">
            <v>915011019</v>
          </cell>
          <cell r="B17895" t="str">
            <v>Sicherungsring DIN 471 - 30 x 1,5 - St</v>
          </cell>
          <cell r="C17895">
            <v>0</v>
          </cell>
          <cell r="D17895">
            <v>0.15029999999999999</v>
          </cell>
          <cell r="E17895">
            <v>0.15029999999999999</v>
          </cell>
        </row>
        <row r="17896">
          <cell r="A17896" t="str">
            <v>915011020</v>
          </cell>
          <cell r="B17896" t="str">
            <v>SICH.RING  3X0,4 F.WELLEN DIN 471 PHO</v>
          </cell>
          <cell r="C17896">
            <v>0</v>
          </cell>
          <cell r="D17896">
            <v>1.2E-2</v>
          </cell>
          <cell r="E17896">
            <v>1.2E-2</v>
          </cell>
        </row>
        <row r="17897">
          <cell r="A17897" t="str">
            <v>915011021</v>
          </cell>
          <cell r="B17897" t="str">
            <v>Sicherungsring DIN 471 - 40 x 1,75 - St</v>
          </cell>
          <cell r="C17897">
            <v>0</v>
          </cell>
          <cell r="D17897">
            <v>0.12690000000000001</v>
          </cell>
          <cell r="E17897">
            <v>0.12690000000000001</v>
          </cell>
        </row>
        <row r="17898">
          <cell r="A17898" t="str">
            <v>915012001</v>
          </cell>
          <cell r="B17898" t="str">
            <v>SICH.RING. 6.0 F.WELLEN O.NUT PHO</v>
          </cell>
          <cell r="C17898">
            <v>0</v>
          </cell>
          <cell r="D17898">
            <v>1.2999999999999999E-2</v>
          </cell>
          <cell r="E17898">
            <v>1.2999999999999999E-2</v>
          </cell>
        </row>
        <row r="17899">
          <cell r="A17899" t="str">
            <v>915012002</v>
          </cell>
          <cell r="B17899" t="str">
            <v>ZACKENRING F. WELLEN ZA 6.0 (FA. SEEGER)</v>
          </cell>
          <cell r="C17899">
            <v>0</v>
          </cell>
          <cell r="D17899">
            <v>0.28000000000000003</v>
          </cell>
          <cell r="E17899">
            <v>0.28000000000000003</v>
          </cell>
        </row>
        <row r="17900">
          <cell r="A17900" t="str">
            <v>915021001</v>
          </cell>
          <cell r="B17900" t="str">
            <v>SICH.RING 28X1,2 F.BOHR. DIN 472 PHO</v>
          </cell>
          <cell r="C17900">
            <v>0</v>
          </cell>
          <cell r="D17900">
            <v>0.08</v>
          </cell>
          <cell r="E17900">
            <v>0.08</v>
          </cell>
        </row>
        <row r="17901">
          <cell r="A17901" t="str">
            <v>915021002</v>
          </cell>
          <cell r="B17901" t="str">
            <v>SICH.RING 35X1,5 F.BOHR. DIN 472 PHO</v>
          </cell>
          <cell r="C17901">
            <v>0</v>
          </cell>
          <cell r="D17901">
            <v>5.1999999999999998E-2</v>
          </cell>
          <cell r="E17901">
            <v>5.1999999999999998E-2</v>
          </cell>
        </row>
        <row r="17902">
          <cell r="A17902" t="str">
            <v>915021003</v>
          </cell>
          <cell r="B17902" t="str">
            <v>Sicherungsring DIN 472 - 42 x 1,75 - St</v>
          </cell>
          <cell r="C17902">
            <v>0</v>
          </cell>
          <cell r="D17902">
            <v>0.17299999999999999</v>
          </cell>
          <cell r="E17902">
            <v>0.17299999999999999</v>
          </cell>
        </row>
        <row r="17903">
          <cell r="A17903" t="str">
            <v>915021004</v>
          </cell>
          <cell r="B17903" t="str">
            <v>Sicherungsring DIN 472 - 26 x 1,2 - St</v>
          </cell>
          <cell r="C17903">
            <v>0</v>
          </cell>
          <cell r="D17903">
            <v>2.7900000000000001E-2</v>
          </cell>
          <cell r="E17903">
            <v>2.7900000000000001E-2</v>
          </cell>
        </row>
        <row r="17904">
          <cell r="A17904" t="str">
            <v>915021005</v>
          </cell>
          <cell r="B17904" t="str">
            <v>Sicherungsring DIN 472 - 62 x 2 - St</v>
          </cell>
          <cell r="C17904">
            <v>0</v>
          </cell>
          <cell r="D17904">
            <v>0.193</v>
          </cell>
          <cell r="E17904">
            <v>0.193</v>
          </cell>
        </row>
        <row r="17905">
          <cell r="A17905" t="str">
            <v>915021006</v>
          </cell>
          <cell r="B17905" t="str">
            <v>Sicherungsring DIN 472 - 32 x 1,2 - St</v>
          </cell>
          <cell r="C17905">
            <v>0</v>
          </cell>
          <cell r="D17905">
            <v>3.4700000000000002E-2</v>
          </cell>
          <cell r="E17905">
            <v>3.4700000000000002E-2</v>
          </cell>
        </row>
        <row r="17906">
          <cell r="A17906" t="str">
            <v>915021007</v>
          </cell>
          <cell r="B17906" t="str">
            <v>Sicherungsring DIN 472 - 47 x 1,75 - St</v>
          </cell>
          <cell r="C17906">
            <v>0</v>
          </cell>
          <cell r="D17906">
            <v>0.21</v>
          </cell>
          <cell r="E17906">
            <v>0.21</v>
          </cell>
        </row>
        <row r="17907">
          <cell r="A17907" t="str">
            <v>915021008</v>
          </cell>
          <cell r="B17907" t="str">
            <v>Sicherungsring DIN 472 - 52 x 2 - St</v>
          </cell>
          <cell r="C17907">
            <v>0</v>
          </cell>
          <cell r="D17907">
            <v>0.11269999999999999</v>
          </cell>
          <cell r="E17907">
            <v>0.11269999999999999</v>
          </cell>
        </row>
        <row r="17908">
          <cell r="A17908" t="str">
            <v>915021009</v>
          </cell>
          <cell r="B17908" t="str">
            <v>Sicherungsring DIN 472 - 19 x 1 - St</v>
          </cell>
          <cell r="C17908">
            <v>0</v>
          </cell>
          <cell r="D17908">
            <v>3.0700000000000002E-2</v>
          </cell>
          <cell r="E17908">
            <v>3.0700000000000002E-2</v>
          </cell>
        </row>
        <row r="17909">
          <cell r="A17909" t="str">
            <v>915021010</v>
          </cell>
          <cell r="B17909" t="str">
            <v>Sicherungsring DIN 472 - 16 x 1 - St</v>
          </cell>
          <cell r="C17909">
            <v>0</v>
          </cell>
          <cell r="D17909">
            <v>1.6199999999999999E-2</v>
          </cell>
          <cell r="E17909">
            <v>1.6199999999999999E-2</v>
          </cell>
        </row>
        <row r="17910">
          <cell r="A17910" t="str">
            <v>915021011</v>
          </cell>
          <cell r="B17910" t="str">
            <v>SICH.RING 110X4  F.BOHR. DIN 472 PHO</v>
          </cell>
          <cell r="C17910"/>
          <cell r="D17910">
            <v>1.59</v>
          </cell>
          <cell r="E17910">
            <v>1.59</v>
          </cell>
        </row>
        <row r="17911">
          <cell r="A17911" t="str">
            <v>915021012</v>
          </cell>
          <cell r="B17911" t="str">
            <v>Sicherungsring DIN 472 - 68 x 2,5 - St</v>
          </cell>
          <cell r="C17911">
            <v>0</v>
          </cell>
          <cell r="D17911">
            <v>0.40699999999999997</v>
          </cell>
          <cell r="E17911">
            <v>0.40699999999999997</v>
          </cell>
        </row>
        <row r="17912">
          <cell r="A17912" t="str">
            <v>915021013</v>
          </cell>
          <cell r="B17912" t="str">
            <v>SICH.RING 85X3   F.BOHR. DIN 472 PHO</v>
          </cell>
          <cell r="C17912">
            <v>0</v>
          </cell>
          <cell r="D17912">
            <v>0.36359999999999998</v>
          </cell>
          <cell r="E17912">
            <v>0.36359999999999998</v>
          </cell>
        </row>
        <row r="17913">
          <cell r="A17913" t="str">
            <v>915021014</v>
          </cell>
          <cell r="B17913" t="str">
            <v>Sicherungsring DIN 472 - 22 x 1 - St</v>
          </cell>
          <cell r="C17913">
            <v>0</v>
          </cell>
          <cell r="D17913">
            <v>3.0200000000000001E-2</v>
          </cell>
          <cell r="E17913">
            <v>3.0200000000000001E-2</v>
          </cell>
        </row>
        <row r="17914">
          <cell r="A17914" t="str">
            <v>915021015</v>
          </cell>
          <cell r="B17914" t="str">
            <v>SICH.RING 21X1,0   F.BOHR. DIN 472 PHO</v>
          </cell>
          <cell r="C17914"/>
          <cell r="D17914">
            <v>7.6700000000000004E-2</v>
          </cell>
          <cell r="E17914">
            <v>7.6700000000000004E-2</v>
          </cell>
        </row>
        <row r="17915">
          <cell r="A17915" t="str">
            <v>915021016</v>
          </cell>
          <cell r="B17915" t="str">
            <v>SICH.RING 40X1,75   F.BOHR. DIN 472 PHO</v>
          </cell>
          <cell r="C17915">
            <v>0</v>
          </cell>
          <cell r="D17915">
            <v>0.47</v>
          </cell>
          <cell r="E17915">
            <v>0.47</v>
          </cell>
        </row>
        <row r="17916">
          <cell r="A17916" t="str">
            <v>915021017</v>
          </cell>
          <cell r="B17916" t="str">
            <v>SICH.RING 23X1 FÜR BOHRUNGEN DIN 472 PHO</v>
          </cell>
          <cell r="C17916"/>
          <cell r="D17916">
            <v>8.6999999999999994E-2</v>
          </cell>
          <cell r="E17916">
            <v>8.6999999999999994E-2</v>
          </cell>
        </row>
        <row r="17917">
          <cell r="A17917" t="str">
            <v>915021018</v>
          </cell>
          <cell r="B17917" t="str">
            <v>SICH.RING 55X2   FÜR BOHRUNGEN DIN 472 PHO</v>
          </cell>
          <cell r="C17917"/>
          <cell r="D17917">
            <v>8.6999999999999994E-2</v>
          </cell>
          <cell r="E17917">
            <v>8.6999999999999994E-2</v>
          </cell>
        </row>
        <row r="17918">
          <cell r="A17918" t="str">
            <v>915031002</v>
          </cell>
          <cell r="B17918" t="str">
            <v>SICHERUNG F.BOLZEN D=4  SPIELAUSGLEICHND 10 09</v>
          </cell>
          <cell r="C17918"/>
          <cell r="D17918">
            <v>2.29E-2</v>
          </cell>
          <cell r="E17918">
            <v>2.29E-2</v>
          </cell>
        </row>
        <row r="17919">
          <cell r="A17919" t="str">
            <v>915031003</v>
          </cell>
          <cell r="B17919" t="str">
            <v>SICHERUNG F.BOLZEN D=5  SPIELAUSGLEICHND 10 09</v>
          </cell>
          <cell r="C17919"/>
          <cell r="D17919">
            <v>2.8000000000000001E-2</v>
          </cell>
          <cell r="E17919">
            <v>2.8000000000000001E-2</v>
          </cell>
        </row>
        <row r="17920">
          <cell r="A17920" t="str">
            <v>915031005</v>
          </cell>
          <cell r="B17920" t="str">
            <v>KL-SICHERUNG D=4 GALV. VERZINKT</v>
          </cell>
          <cell r="C17920">
            <v>0</v>
          </cell>
          <cell r="D17920">
            <v>9.8299999999999998E-2</v>
          </cell>
          <cell r="E17920">
            <v>9.8299999999999998E-2</v>
          </cell>
        </row>
        <row r="17921">
          <cell r="A17921" t="str">
            <v>915041001</v>
          </cell>
          <cell r="B17921" t="str">
            <v>STELLRING 18X14X32 M. GEW.ST. M6X8 DIN 705</v>
          </cell>
          <cell r="C17921">
            <v>0</v>
          </cell>
          <cell r="D17921">
            <v>1.74</v>
          </cell>
          <cell r="E17921">
            <v>1.74</v>
          </cell>
        </row>
        <row r="17922">
          <cell r="A17922" t="str">
            <v>915041002</v>
          </cell>
          <cell r="B17922" t="str">
            <v>STELLRING D=22 D1=36B=14 D2=M6X10 DIN 705A</v>
          </cell>
          <cell r="C17922">
            <v>0</v>
          </cell>
          <cell r="D17922">
            <v>0.69</v>
          </cell>
          <cell r="E17922">
            <v>0.69</v>
          </cell>
        </row>
        <row r="17923">
          <cell r="A17923" t="str">
            <v>915041003</v>
          </cell>
          <cell r="B17923" t="str">
            <v>STELLRING 10X10X20 GEW. STIFT M5 DIN 705-10</v>
          </cell>
          <cell r="C17923"/>
          <cell r="D17923">
            <v>1.2</v>
          </cell>
          <cell r="E17923">
            <v>1.2</v>
          </cell>
        </row>
        <row r="17924">
          <cell r="A17924" t="str">
            <v>915041004</v>
          </cell>
          <cell r="B17924" t="str">
            <v>STELLRING 8X8X16 M. GEW. STIFT M4 DIN 705</v>
          </cell>
          <cell r="C17924">
            <v>0</v>
          </cell>
          <cell r="D17924">
            <v>0.61360000000000003</v>
          </cell>
          <cell r="E17924">
            <v>0.61360000000000003</v>
          </cell>
        </row>
        <row r="17925">
          <cell r="A17925" t="str">
            <v>915041007</v>
          </cell>
          <cell r="B17925" t="str">
            <v>STELLRING 25X40X16 M.GEW. STIFT M8 V2A DIN 705</v>
          </cell>
          <cell r="C17925">
            <v>0</v>
          </cell>
          <cell r="D17925">
            <v>5.76</v>
          </cell>
          <cell r="E17925">
            <v>5.76</v>
          </cell>
        </row>
        <row r="17926">
          <cell r="A17926" t="str">
            <v>915041008</v>
          </cell>
          <cell r="B17926" t="str">
            <v>STELLRING D=20</v>
          </cell>
          <cell r="C17926"/>
          <cell r="D17926"/>
          <cell r="E17926"/>
        </row>
        <row r="17927">
          <cell r="A17927" t="str">
            <v>916012038</v>
          </cell>
          <cell r="B17927" t="str">
            <v>DRUCKFEDER D-239 B DE=20, DH=23,1, LO=36,7 DIN</v>
          </cell>
          <cell r="C17927">
            <v>0</v>
          </cell>
          <cell r="D17927">
            <v>0.34</v>
          </cell>
          <cell r="E17927">
            <v>0.34</v>
          </cell>
        </row>
        <row r="17928">
          <cell r="A17928" t="str">
            <v>916021001</v>
          </cell>
          <cell r="B17928" t="str">
            <v>TELLERFEDER  20X10,2X1,0 DIN 2093</v>
          </cell>
          <cell r="C17928">
            <v>0</v>
          </cell>
          <cell r="D17928">
            <v>5.6000000000000001E-2</v>
          </cell>
          <cell r="E17928">
            <v>5.6000000000000001E-2</v>
          </cell>
        </row>
        <row r="17929">
          <cell r="A17929" t="str">
            <v>916021009</v>
          </cell>
          <cell r="B17929" t="str">
            <v>DRUCKFEDER KONISCH F. WEICHE Nr.62152 DIN 2095</v>
          </cell>
          <cell r="C17929">
            <v>0</v>
          </cell>
          <cell r="D17929">
            <v>0.84</v>
          </cell>
          <cell r="E17929">
            <v>0.84</v>
          </cell>
        </row>
        <row r="17930">
          <cell r="A17930" t="str">
            <v>916021010</v>
          </cell>
          <cell r="B17930" t="str">
            <v>DRUCKFEDER 5 WINDUNGEN F.KTF+CTU   DIN 2095</v>
          </cell>
          <cell r="C17930">
            <v>0</v>
          </cell>
          <cell r="D17930">
            <v>0.85</v>
          </cell>
          <cell r="E17930">
            <v>0.85</v>
          </cell>
        </row>
        <row r="17931">
          <cell r="A17931" t="str">
            <v>916021012</v>
          </cell>
          <cell r="B17931" t="str">
            <v>DRUCKFEDER D-252 DE=16,DH=18,6, LO=145   DIN 2076</v>
          </cell>
          <cell r="C17931"/>
          <cell r="D17931">
            <v>2.5499999999999998</v>
          </cell>
          <cell r="E17931">
            <v>2.5499999999999998</v>
          </cell>
        </row>
        <row r="17932">
          <cell r="A17932" t="str">
            <v>916021014</v>
          </cell>
          <cell r="B17932" t="str">
            <v>DRUCKFEDER VD 047B DE=5,4, DH=6,0, LO=52,4, D=0,4</v>
          </cell>
          <cell r="C17932">
            <v>0</v>
          </cell>
          <cell r="D17932">
            <v>0.32719999999999999</v>
          </cell>
          <cell r="E17932">
            <v>0.32719999999999999</v>
          </cell>
        </row>
        <row r="17933">
          <cell r="A17933" t="str">
            <v>916021016</v>
          </cell>
          <cell r="B17933" t="str">
            <v>DRUCKFEDER VD 108 DE=4 DH=5, LLO=14</v>
          </cell>
          <cell r="C17933"/>
          <cell r="D17933">
            <v>8.2600000000000007E-2</v>
          </cell>
          <cell r="E17933">
            <v>8.2600000000000007E-2</v>
          </cell>
        </row>
        <row r="17934">
          <cell r="A17934" t="str">
            <v>916021018</v>
          </cell>
          <cell r="B17934" t="str">
            <v>DRUCKFEDER KBT 300 D=2 D=15 LLO=210 0GALVAN .</v>
          </cell>
          <cell r="C17934">
            <v>0</v>
          </cell>
          <cell r="D17934">
            <v>41</v>
          </cell>
          <cell r="E17934">
            <v>41</v>
          </cell>
        </row>
        <row r="17935">
          <cell r="A17935" t="str">
            <v>916021019</v>
          </cell>
          <cell r="B17935" t="str">
            <v>DRUCKFEDER VD-247A DE=20.5 DH=21.4 LO=27</v>
          </cell>
          <cell r="C17935">
            <v>0</v>
          </cell>
          <cell r="D17935">
            <v>0.34</v>
          </cell>
          <cell r="E17935">
            <v>0.34</v>
          </cell>
        </row>
        <row r="17936">
          <cell r="A17936" t="str">
            <v>916021023</v>
          </cell>
          <cell r="B17936" t="str">
            <v>SPIRALFEDER FÜR KUGELKLEMME KPL.</v>
          </cell>
          <cell r="C17936">
            <v>0</v>
          </cell>
          <cell r="D17936">
            <v>0.3</v>
          </cell>
          <cell r="E17936">
            <v>0.3</v>
          </cell>
        </row>
        <row r="17937">
          <cell r="A17937" t="str">
            <v>916021024</v>
          </cell>
          <cell r="B17937" t="str">
            <v>DRUCKFEDER VD-117D F. WEICHEN, DE=5, DH=5,5,</v>
          </cell>
          <cell r="C17937">
            <v>0</v>
          </cell>
          <cell r="D17937">
            <v>8.8599999999999998E-2</v>
          </cell>
          <cell r="E17937">
            <v>8.8599999999999998E-2</v>
          </cell>
        </row>
        <row r="17938">
          <cell r="A17938" t="str">
            <v>916021026</v>
          </cell>
          <cell r="B17938" t="str">
            <v>DRUCKFEDER D-180B, DE=6,4,DH=8, LO=16   DIN 2076</v>
          </cell>
          <cell r="C17938"/>
          <cell r="D17938">
            <v>0.23</v>
          </cell>
          <cell r="E17938">
            <v>0.23</v>
          </cell>
        </row>
        <row r="17939">
          <cell r="A17939" t="str">
            <v>916021027</v>
          </cell>
          <cell r="B17939" t="str">
            <v>SCHRAUBENDRUCKFED. DD=15 DH=32 LO=38</v>
          </cell>
          <cell r="C17939">
            <v>0</v>
          </cell>
          <cell r="D17939">
            <v>4.07</v>
          </cell>
          <cell r="E17939">
            <v>4.07</v>
          </cell>
        </row>
        <row r="17940">
          <cell r="A17940" t="str">
            <v>916021029</v>
          </cell>
          <cell r="B17940" t="str">
            <v>ZUGFEDER RZ-107 4MM GEK.AUF E.SEITE</v>
          </cell>
          <cell r="C17940">
            <v>0</v>
          </cell>
          <cell r="D17940">
            <v>3.3883333333333332</v>
          </cell>
          <cell r="E17940">
            <v>3.3883333333333332</v>
          </cell>
        </row>
        <row r="17941">
          <cell r="A17941" t="str">
            <v>916021030</v>
          </cell>
          <cell r="B17941" t="str">
            <v>ZUGFEDER Z-130-K-03 (SCHWENKS) DE=16 DH=19 LO=84,6</v>
          </cell>
          <cell r="C17941">
            <v>0</v>
          </cell>
          <cell r="D17941">
            <v>1.26</v>
          </cell>
          <cell r="E17941">
            <v>1.26</v>
          </cell>
        </row>
        <row r="17942">
          <cell r="A17942" t="str">
            <v>916021035</v>
          </cell>
          <cell r="B17942" t="str">
            <v>ZUGFEDER L-60  40WIN. DE=12 DH=14,6 LO=60</v>
          </cell>
          <cell r="C17942"/>
          <cell r="D17942">
            <v>23.01</v>
          </cell>
          <cell r="E17942">
            <v>23.01</v>
          </cell>
        </row>
        <row r="17943">
          <cell r="A17943" t="str">
            <v>916021036</v>
          </cell>
          <cell r="B17943" t="str">
            <v>ZUGFEDER RZ-161I</v>
          </cell>
          <cell r="C17943">
            <v>0</v>
          </cell>
          <cell r="D17943">
            <v>0.88</v>
          </cell>
          <cell r="E17943">
            <v>0.88</v>
          </cell>
        </row>
        <row r="17944">
          <cell r="A17944" t="str">
            <v>916021037</v>
          </cell>
          <cell r="B17944" t="str">
            <v>ZUGFEDER Z-063E I DE=4,6, DH=5,7, LO=55,2</v>
          </cell>
          <cell r="C17944"/>
          <cell r="D17944">
            <v>2.5499999999999998</v>
          </cell>
          <cell r="E17944">
            <v>2.5499999999999998</v>
          </cell>
        </row>
        <row r="17945">
          <cell r="A17945" t="str">
            <v>916021038</v>
          </cell>
          <cell r="B17945" t="str">
            <v>DRUCKFEDER D-206B D=22,6, DH=25,8, LO=93  DIN 2076</v>
          </cell>
          <cell r="C17945"/>
          <cell r="D17945">
            <v>0.82</v>
          </cell>
          <cell r="E17945">
            <v>0.82</v>
          </cell>
        </row>
        <row r="17946">
          <cell r="A17946" t="str">
            <v>916021039</v>
          </cell>
          <cell r="B17946" t="str">
            <v>ZUGFEDER Z-081 GI DE=10, DH=11,7, LO=28,4</v>
          </cell>
          <cell r="C17946"/>
          <cell r="D17946"/>
          <cell r="E17946"/>
        </row>
        <row r="17947">
          <cell r="A17947" t="str">
            <v>916021042</v>
          </cell>
          <cell r="B17947" t="str">
            <v>FORMFEDER F. WIPPE TROLLEY</v>
          </cell>
          <cell r="C17947">
            <v>0</v>
          </cell>
          <cell r="D17947">
            <v>0.7</v>
          </cell>
          <cell r="E17947">
            <v>0.7</v>
          </cell>
        </row>
        <row r="17948">
          <cell r="A17948" t="str">
            <v>916021043</v>
          </cell>
          <cell r="B17948" t="str">
            <v>DRUCKFEDER D-206G DE=13,6,DH=15,9, LO=65,3   DIN</v>
          </cell>
          <cell r="C17948"/>
          <cell r="D17948"/>
          <cell r="E17948"/>
        </row>
        <row r="17949">
          <cell r="A17949" t="str">
            <v>916021044</v>
          </cell>
          <cell r="B17949" t="str">
            <v>DRUCKFEDER D-383 DE=40 DH=47,5 LO=195   DIN 2076</v>
          </cell>
          <cell r="C17949">
            <v>0</v>
          </cell>
          <cell r="D17949">
            <v>2.2599999999999998</v>
          </cell>
          <cell r="E17949">
            <v>2.2599999999999998</v>
          </cell>
        </row>
        <row r="17950">
          <cell r="A17950" t="str">
            <v>916021045</v>
          </cell>
          <cell r="B17950" t="str">
            <v>DRUCKFEDER VD-075B DE=4,5, DH=5,6, LO=8 DIN 2076</v>
          </cell>
          <cell r="C17950"/>
          <cell r="D17950">
            <v>1.59</v>
          </cell>
          <cell r="E17950">
            <v>1.59</v>
          </cell>
        </row>
        <row r="17951">
          <cell r="A17951" t="str">
            <v>916021046</v>
          </cell>
          <cell r="B17951" t="str">
            <v>ZUGFEDER Z-100GI D=1,1 DE=12 DH=14 LO=34,4    DIN</v>
          </cell>
          <cell r="C17951">
            <v>0</v>
          </cell>
          <cell r="D17951">
            <v>0.03</v>
          </cell>
          <cell r="E17951">
            <v>0.03</v>
          </cell>
        </row>
        <row r="17952">
          <cell r="A17952" t="str">
            <v>916021048</v>
          </cell>
          <cell r="B17952" t="str">
            <v>DRUCKFEDER D-207KM DE=10, DH=10,7, LO=48  DIN 2076</v>
          </cell>
          <cell r="C17952"/>
          <cell r="D17952">
            <v>1.86</v>
          </cell>
          <cell r="E17952">
            <v>1.86</v>
          </cell>
        </row>
        <row r="17953">
          <cell r="A17953" t="str">
            <v>916021049</v>
          </cell>
          <cell r="B17953" t="str">
            <v>DRUCKFEDER D-257   LO=105 DE=14,5 GUTEK.</v>
          </cell>
          <cell r="C17953">
            <v>0</v>
          </cell>
          <cell r="D17953">
            <v>2.57</v>
          </cell>
          <cell r="E17953">
            <v>2.57</v>
          </cell>
        </row>
        <row r="17954">
          <cell r="A17954" t="str">
            <v>916021051</v>
          </cell>
          <cell r="B17954" t="str">
            <v>ZUGFEDER Z-101I D=1,25,DE=17,2,DH=19,5,LO=39,8</v>
          </cell>
          <cell r="C17954"/>
          <cell r="D17954">
            <v>1.51</v>
          </cell>
          <cell r="E17954">
            <v>1.51</v>
          </cell>
        </row>
        <row r="17955">
          <cell r="A17955" t="str">
            <v>916021053</v>
          </cell>
          <cell r="B17955" t="str">
            <v>DRUCKFEDER VD-097 DE=6,9, DH=7,5, LO=17  DIN 2076</v>
          </cell>
          <cell r="C17955"/>
          <cell r="D17955">
            <v>2.57</v>
          </cell>
          <cell r="E17955">
            <v>2.57</v>
          </cell>
        </row>
        <row r="17956">
          <cell r="A17956" t="str">
            <v>916021054</v>
          </cell>
          <cell r="B17956" t="str">
            <v>DRUCKFEDER D-229 FEDERSTAHL DIN 2076-D</v>
          </cell>
          <cell r="C17956">
            <v>0</v>
          </cell>
          <cell r="D17956">
            <v>0.52</v>
          </cell>
          <cell r="E17956">
            <v>0.52</v>
          </cell>
        </row>
        <row r="17957">
          <cell r="A17957" t="str">
            <v>916021055</v>
          </cell>
          <cell r="B17957" t="str">
            <v>DRUCKFEDER VD-364A FEDERSTAHL   DIN 2076-D</v>
          </cell>
          <cell r="C17957">
            <v>0</v>
          </cell>
          <cell r="D17957">
            <v>3.84</v>
          </cell>
          <cell r="E17957">
            <v>3.84</v>
          </cell>
        </row>
        <row r="17958">
          <cell r="A17958" t="str">
            <v>916021056</v>
          </cell>
          <cell r="B17958" t="str">
            <v>DRUCKFEDER D-207J-01 DIN 2076</v>
          </cell>
          <cell r="C17958"/>
          <cell r="D17958">
            <v>0.39</v>
          </cell>
          <cell r="E17958">
            <v>0.39</v>
          </cell>
        </row>
        <row r="17959">
          <cell r="A17959" t="str">
            <v>916021057</v>
          </cell>
          <cell r="B17959" t="str">
            <v xml:space="preserve">ZUGFEDER Z-121I D=1,6,DE=17,6,DH=20,4,LO=88,6 </v>
          </cell>
          <cell r="C17959"/>
          <cell r="D17959">
            <v>2.57</v>
          </cell>
          <cell r="E17959">
            <v>2.57</v>
          </cell>
        </row>
        <row r="17960">
          <cell r="A17960" t="str">
            <v>916021058</v>
          </cell>
          <cell r="B17960" t="str">
            <v>DRUCKFEDER VD-217D D=1,6, DE=17,DH=17,9,LO=72,4</v>
          </cell>
          <cell r="C17960"/>
          <cell r="D17960">
            <v>1.94</v>
          </cell>
          <cell r="E17960">
            <v>1.94</v>
          </cell>
        </row>
        <row r="17961">
          <cell r="A17961" t="str">
            <v>916021059</v>
          </cell>
          <cell r="B17961" t="str">
            <v>DRUCKFEDER VD-180 DE=10,3, DH=10,9, LO=26 DIN 2098</v>
          </cell>
          <cell r="C17961"/>
          <cell r="D17961">
            <v>1.72</v>
          </cell>
          <cell r="E17961">
            <v>1.72</v>
          </cell>
        </row>
        <row r="17962">
          <cell r="A17962" t="str">
            <v>916021060</v>
          </cell>
          <cell r="B17962" t="str">
            <v>DRUCKFEDER VD-195B DE=9,25, DH=9,80, LO=12 DIN</v>
          </cell>
          <cell r="C17962">
            <v>0</v>
          </cell>
          <cell r="D17962">
            <v>0.47</v>
          </cell>
          <cell r="E17962">
            <v>0.47</v>
          </cell>
        </row>
        <row r="17963">
          <cell r="A17963" t="str">
            <v>916021061</v>
          </cell>
          <cell r="B17963" t="str">
            <v>DRUCKFEDER VD-200 DE=9,25 DH=9,80 LO=69  DIN 2098</v>
          </cell>
          <cell r="C17963">
            <v>0</v>
          </cell>
          <cell r="D17963">
            <v>1.03</v>
          </cell>
          <cell r="E17963">
            <v>1.03</v>
          </cell>
        </row>
        <row r="17964">
          <cell r="A17964" t="str">
            <v>916021062</v>
          </cell>
          <cell r="B17964" t="str">
            <v>ZUGFEDER RZ-100 GID=1,1, DE=12,DH=14,LO=34,4 DIN</v>
          </cell>
          <cell r="C17964">
            <v>0</v>
          </cell>
          <cell r="D17964">
            <v>1.01</v>
          </cell>
          <cell r="E17964">
            <v>1.01</v>
          </cell>
        </row>
        <row r="17965">
          <cell r="A17965" t="str">
            <v>916021063</v>
          </cell>
          <cell r="B17965" t="str">
            <v>DRUCKFEDER D-180P DE=13, DH=13,80, LO=57,70 DIN</v>
          </cell>
          <cell r="C17965"/>
          <cell r="D17965">
            <v>1.51</v>
          </cell>
          <cell r="E17965">
            <v>1.51</v>
          </cell>
        </row>
        <row r="17966">
          <cell r="A17966" t="str">
            <v>916021064</v>
          </cell>
          <cell r="B17966" t="str">
            <v>ZUGFEDER Z-109I D=1,25, DE=1,2,DH=13,4,LO=61,2</v>
          </cell>
          <cell r="C17966"/>
          <cell r="D17966">
            <v>1.59</v>
          </cell>
          <cell r="E17966">
            <v>1.59</v>
          </cell>
        </row>
        <row r="17967">
          <cell r="A17967" t="str">
            <v>916021065</v>
          </cell>
          <cell r="B17967" t="str">
            <v>DRUCKFEDER VD-244A DE=22, DH=23,10, LO=200 DIN</v>
          </cell>
          <cell r="C17967">
            <v>0</v>
          </cell>
          <cell r="D17967">
            <v>2.86</v>
          </cell>
          <cell r="E17967">
            <v>2.86</v>
          </cell>
        </row>
        <row r="17968">
          <cell r="A17968" t="str">
            <v>916021066</v>
          </cell>
          <cell r="B17968" t="str">
            <v>ZUGFEDER Z-136AI D=2, DE=22, DH=25,5 DIN 2076-C</v>
          </cell>
          <cell r="C17968"/>
          <cell r="D17968">
            <v>2.73</v>
          </cell>
          <cell r="E17968">
            <v>2.73</v>
          </cell>
        </row>
        <row r="17969">
          <cell r="A17969" t="str">
            <v>916021067</v>
          </cell>
          <cell r="B17969" t="str">
            <v>SCHRAUBDRUCKFEDER DD=12,5, DH=26, LO=125 FARBE</v>
          </cell>
          <cell r="C17969"/>
          <cell r="D17969">
            <v>4.55</v>
          </cell>
          <cell r="E17969">
            <v>4.55</v>
          </cell>
        </row>
        <row r="17970">
          <cell r="A17970" t="str">
            <v>916021068</v>
          </cell>
          <cell r="B17970" t="str">
            <v>DRUCKFEDER VD-118   L=20, D=10,8</v>
          </cell>
          <cell r="C17970"/>
          <cell r="D17970">
            <v>0.38900000000000001</v>
          </cell>
          <cell r="E17970">
            <v>0.38900000000000001</v>
          </cell>
        </row>
        <row r="17971">
          <cell r="A17971" t="str">
            <v>916021070</v>
          </cell>
          <cell r="B17971" t="str">
            <v>SCHRAUBDRUCKFEDER DD=12,5   DH=26 LO=115 FARBE</v>
          </cell>
          <cell r="C17971">
            <v>0</v>
          </cell>
          <cell r="D17971">
            <v>4.0599999999999996</v>
          </cell>
          <cell r="E17971">
            <v>4.0599999999999996</v>
          </cell>
        </row>
        <row r="17972">
          <cell r="A17972" t="str">
            <v>916021071</v>
          </cell>
          <cell r="B17972" t="str">
            <v>ZUGFEDER Z-115W-21I D=1,5  DE=8 DH=10,5</v>
          </cell>
          <cell r="C17972">
            <v>0</v>
          </cell>
          <cell r="D17972">
            <v>2.5499999999999998</v>
          </cell>
          <cell r="E17972">
            <v>2.5499999999999998</v>
          </cell>
        </row>
        <row r="17973">
          <cell r="A17973" t="str">
            <v>916021072</v>
          </cell>
          <cell r="B17973" t="str">
            <v>FEDER</v>
          </cell>
          <cell r="C17973"/>
          <cell r="D17973">
            <v>3.7</v>
          </cell>
          <cell r="E17973">
            <v>3.7</v>
          </cell>
        </row>
        <row r="17974">
          <cell r="A17974" t="str">
            <v>916021073</v>
          </cell>
          <cell r="B17974" t="str">
            <v>SCHRAUBDRUCKFEDER</v>
          </cell>
          <cell r="C17974"/>
          <cell r="D17974">
            <v>1.83</v>
          </cell>
          <cell r="E17974">
            <v>1.83</v>
          </cell>
        </row>
        <row r="17975">
          <cell r="A17975" t="str">
            <v>916021074</v>
          </cell>
          <cell r="B17975" t="str">
            <v>ZUGFEDER LK=25, D=1, DE=7, LO=32, FÜR DW+DRW DIN</v>
          </cell>
          <cell r="C17975"/>
          <cell r="D17975">
            <v>0.01</v>
          </cell>
          <cell r="E17975">
            <v>0.01</v>
          </cell>
        </row>
        <row r="17976">
          <cell r="A17976" t="str">
            <v>916021075</v>
          </cell>
          <cell r="B17976" t="str">
            <v xml:space="preserve">SCHRAUBDRUCKFEDER DD=12,5DH=25LO=38 </v>
          </cell>
          <cell r="C17976">
            <v>0</v>
          </cell>
          <cell r="D17976">
            <v>3.43</v>
          </cell>
          <cell r="E17976">
            <v>3.43</v>
          </cell>
        </row>
        <row r="17977">
          <cell r="A17977" t="str">
            <v>916021076</v>
          </cell>
          <cell r="B17977" t="str">
            <v>SCHRAUBDRUCKFEDER DD=12,5DH=26LO=115 BLAU</v>
          </cell>
          <cell r="C17977">
            <v>0</v>
          </cell>
          <cell r="D17977">
            <v>9.3807100591715962</v>
          </cell>
          <cell r="E17977">
            <v>9.3807100591715962</v>
          </cell>
        </row>
        <row r="17978">
          <cell r="A17978" t="str">
            <v>916021078</v>
          </cell>
          <cell r="B17978" t="str">
            <v>DRUCKFEDER D-288T-10 DE=15 DH=15,7, LO=102 DIN</v>
          </cell>
          <cell r="C17978"/>
          <cell r="D17978">
            <v>2.68</v>
          </cell>
          <cell r="E17978">
            <v>2.68</v>
          </cell>
        </row>
        <row r="17979">
          <cell r="A17979" t="str">
            <v>916021079</v>
          </cell>
          <cell r="B17979" t="str">
            <v>ZUGFEDER 26/0/1 D=5,8 DE=29,3, LO=139,3 DIN 2076</v>
          </cell>
          <cell r="C17979"/>
          <cell r="D17979">
            <v>10.66</v>
          </cell>
          <cell r="E17979">
            <v>10.66</v>
          </cell>
        </row>
        <row r="17980">
          <cell r="A17980" t="str">
            <v>916021080</v>
          </cell>
          <cell r="B17980" t="str">
            <v>ZUGFEDER D=5, DE=25,LO=487,5, LH=13,2  DIN 2076</v>
          </cell>
          <cell r="C17980">
            <v>0</v>
          </cell>
          <cell r="D17980">
            <v>10</v>
          </cell>
          <cell r="E17980">
            <v>10</v>
          </cell>
        </row>
        <row r="17981">
          <cell r="A17981" t="str">
            <v>916021081</v>
          </cell>
          <cell r="B17981" t="str">
            <v>FEDER FÜR FÖRDERKLINKE - 41024</v>
          </cell>
          <cell r="C17981">
            <v>0</v>
          </cell>
          <cell r="D17981">
            <v>0.09</v>
          </cell>
          <cell r="E17981">
            <v>0.09</v>
          </cell>
        </row>
        <row r="17982">
          <cell r="A17982" t="str">
            <v>916021082</v>
          </cell>
          <cell r="B17982" t="str">
            <v>ZUGFEDER 08-10-A</v>
          </cell>
          <cell r="C17982"/>
          <cell r="D17982">
            <v>1.91</v>
          </cell>
          <cell r="E17982">
            <v>1.91</v>
          </cell>
        </row>
        <row r="17983">
          <cell r="A17983" t="str">
            <v>916021084</v>
          </cell>
          <cell r="B17983" t="str">
            <v>DRUCKFEDER D-085H D=2,7, DH=3,6, LO=24 DIN 2076</v>
          </cell>
          <cell r="C17983"/>
          <cell r="D17983">
            <v>2.4500000000000002</v>
          </cell>
          <cell r="E17983">
            <v>2.4500000000000002</v>
          </cell>
        </row>
        <row r="17984">
          <cell r="A17984" t="str">
            <v>916021085</v>
          </cell>
          <cell r="B17984" t="str">
            <v>DRUCKFEDER  D=1,6, DE=11,5, DH=12,1, LO=32 DIN</v>
          </cell>
          <cell r="C17984"/>
          <cell r="D17984">
            <v>2.74</v>
          </cell>
          <cell r="E17984">
            <v>2.74</v>
          </cell>
        </row>
        <row r="17985">
          <cell r="A17985" t="str">
            <v>916021086</v>
          </cell>
          <cell r="B17985" t="str">
            <v>FEDER FÜR SPANNVORRICHTUNG</v>
          </cell>
          <cell r="C17985"/>
          <cell r="D17985">
            <v>3.94</v>
          </cell>
          <cell r="E17985">
            <v>3.94</v>
          </cell>
        </row>
        <row r="17986">
          <cell r="A17986" t="str">
            <v>916021087</v>
          </cell>
          <cell r="B17986" t="str">
            <v>SCHRAUBENDRUCKFEDER FIBRO 241..04.20.115 GELB</v>
          </cell>
          <cell r="C17986">
            <v>0</v>
          </cell>
          <cell r="D17986">
            <v>3.31</v>
          </cell>
          <cell r="E17986">
            <v>3.31</v>
          </cell>
        </row>
        <row r="17987">
          <cell r="A17987" t="str">
            <v>916021088</v>
          </cell>
          <cell r="B17987" t="str">
            <v>DRUCKFEDER L0=19,5, N=12,5 DIN 2076-D</v>
          </cell>
          <cell r="C17987"/>
          <cell r="D17987">
            <v>2.5</v>
          </cell>
          <cell r="E17987">
            <v>2.5</v>
          </cell>
        </row>
        <row r="17988">
          <cell r="A17988" t="str">
            <v>916021089</v>
          </cell>
          <cell r="B17988" t="str">
            <v>DRUCKFEDER L0=21,5, N=5,5 DIN 2076-D</v>
          </cell>
          <cell r="C17988"/>
          <cell r="D17988">
            <v>2.6</v>
          </cell>
          <cell r="E17988">
            <v>2.6</v>
          </cell>
        </row>
        <row r="17989">
          <cell r="A17989" t="str">
            <v>916021090</v>
          </cell>
          <cell r="B17989" t="str">
            <v>GEWUNDENE BIEGEFEDER, DI=11,25 ; N=2,75</v>
          </cell>
          <cell r="C17989"/>
          <cell r="D17989">
            <v>2.68</v>
          </cell>
          <cell r="E17989">
            <v>2.68</v>
          </cell>
        </row>
        <row r="17990">
          <cell r="A17990" t="str">
            <v>916021091</v>
          </cell>
          <cell r="B17990" t="str">
            <v>DRUCKFEDER L0=68, N=10,5 DIN 2076-C</v>
          </cell>
          <cell r="C17990"/>
          <cell r="D17990"/>
          <cell r="E17990"/>
        </row>
        <row r="17991">
          <cell r="A17991" t="str">
            <v>916021092</v>
          </cell>
          <cell r="B17991" t="str">
            <v>DRUCKFEDER VD-261 LO=55, DE=12 GUTEKUNST</v>
          </cell>
          <cell r="C17991">
            <v>0</v>
          </cell>
          <cell r="D17991">
            <v>2.0699999999999998</v>
          </cell>
          <cell r="E17991">
            <v>2.0699999999999998</v>
          </cell>
        </row>
        <row r="17992">
          <cell r="A17992" t="str">
            <v>916021093</v>
          </cell>
          <cell r="B17992" t="str">
            <v>DRUCKFEDER D-075   LO=28, DE=5,3 GUTEKUNST</v>
          </cell>
          <cell r="C17992">
            <v>0</v>
          </cell>
          <cell r="D17992">
            <v>2.15</v>
          </cell>
          <cell r="E17992">
            <v>2.15</v>
          </cell>
        </row>
        <row r="17993">
          <cell r="A17993" t="str">
            <v>916021094</v>
          </cell>
          <cell r="B17993" t="str">
            <v>ZUGFEDER D=0,63,DE=5,6, LO=15,1,LH=3,61 DIN 2076-D</v>
          </cell>
          <cell r="C17993"/>
          <cell r="D17993">
            <v>2.5</v>
          </cell>
          <cell r="E17993">
            <v>2.5</v>
          </cell>
        </row>
        <row r="17994">
          <cell r="A17994" t="str">
            <v>916021095</v>
          </cell>
          <cell r="B17994" t="str">
            <v>SCHRAUBENDRUCKFEDER FIBRO 241.06.20.127 ORANGE</v>
          </cell>
          <cell r="C17994"/>
          <cell r="D17994">
            <v>15</v>
          </cell>
          <cell r="E17994">
            <v>15</v>
          </cell>
        </row>
        <row r="17995">
          <cell r="A17995" t="str">
            <v>916021096</v>
          </cell>
          <cell r="B17995" t="str">
            <v>DRUCKFEDER VD-339R</v>
          </cell>
          <cell r="C17995">
            <v>0</v>
          </cell>
          <cell r="D17995">
            <v>1.78</v>
          </cell>
          <cell r="E17995">
            <v>1.78</v>
          </cell>
        </row>
        <row r="17996">
          <cell r="A17996" t="str">
            <v>916021097</v>
          </cell>
          <cell r="B17996" t="str">
            <v>DRUCKFEDER D=0,7  DE=5,0 DH=5,5 LO=19,0 DIN 2076-D</v>
          </cell>
          <cell r="C17996">
            <v>0</v>
          </cell>
          <cell r="D17996">
            <v>2.5</v>
          </cell>
          <cell r="E17996">
            <v>2.5</v>
          </cell>
        </row>
        <row r="17997">
          <cell r="A17997" t="str">
            <v>916021098</v>
          </cell>
          <cell r="B17997" t="str">
            <v>DRUCKFEDER 1.1200 D=1,0 DE=6,0 LO=17,0   DIN 2076</v>
          </cell>
          <cell r="C17997">
            <v>0</v>
          </cell>
          <cell r="D17997">
            <v>3.7699999999999997E-2</v>
          </cell>
          <cell r="E17997">
            <v>3.7699999999999997E-2</v>
          </cell>
        </row>
        <row r="17998">
          <cell r="A17998" t="str">
            <v>916021099</v>
          </cell>
          <cell r="B17998" t="str">
            <v>DRUCKFEDER 1.1200 D=0,8 DE=5,8 LO=17,5 DIN 2076</v>
          </cell>
          <cell r="C17998">
            <v>0</v>
          </cell>
          <cell r="D17998">
            <v>0.19</v>
          </cell>
          <cell r="E17998">
            <v>0.19</v>
          </cell>
        </row>
        <row r="17999">
          <cell r="A17999" t="str">
            <v>916021100</v>
          </cell>
          <cell r="B17999" t="str">
            <v>ZUGFEDER RZ-177 RI D=3,6DE=18,0 LO=78,5</v>
          </cell>
          <cell r="C17999">
            <v>0</v>
          </cell>
          <cell r="D17999">
            <v>1.66</v>
          </cell>
          <cell r="E17999">
            <v>1.66</v>
          </cell>
        </row>
        <row r="18000">
          <cell r="A18000" t="str">
            <v>916021101</v>
          </cell>
          <cell r="B18000" t="str">
            <v>DRUCKFEDER D=0,6, DE=5,7, DH=6,2, LO=62,0</v>
          </cell>
          <cell r="C18000">
            <v>0</v>
          </cell>
          <cell r="D18000">
            <v>0.18886920459126175</v>
          </cell>
          <cell r="E18000">
            <v>0.18886920459126175</v>
          </cell>
        </row>
        <row r="18001">
          <cell r="A18001" t="str">
            <v>916021102</v>
          </cell>
          <cell r="B18001" t="str">
            <v>DRUCKFEDER D-092 DE=8,63 DH=9,4 LO=24,5 DIN 2076</v>
          </cell>
          <cell r="C18001">
            <v>0</v>
          </cell>
          <cell r="D18001">
            <v>0.1</v>
          </cell>
          <cell r="E18001">
            <v>0.1</v>
          </cell>
        </row>
        <row r="18002">
          <cell r="A18002" t="str">
            <v>916021103</v>
          </cell>
          <cell r="B18002" t="str">
            <v>ZUGFEDER D=2,8 DE=30,8  DH=9,4  LO=120,5 20/9/A</v>
          </cell>
          <cell r="C18002">
            <v>0</v>
          </cell>
          <cell r="D18002">
            <v>3.94</v>
          </cell>
          <cell r="E18002">
            <v>3.94</v>
          </cell>
        </row>
        <row r="18003">
          <cell r="A18003" t="str">
            <v>916021104</v>
          </cell>
          <cell r="B18003" t="str">
            <v>DRUCKFEDER D-088 DE=3,00 LO=8,7 N=8,5 d=0,5 DIN</v>
          </cell>
          <cell r="C18003">
            <v>0</v>
          </cell>
          <cell r="D18003">
            <v>6.0900000000000003E-2</v>
          </cell>
          <cell r="E18003">
            <v>6.0900000000000003E-2</v>
          </cell>
        </row>
        <row r="18004">
          <cell r="A18004" t="str">
            <v>916021105</v>
          </cell>
          <cell r="B18004" t="str">
            <v>DRUCKFEDER D-283</v>
          </cell>
          <cell r="C18004">
            <v>0</v>
          </cell>
          <cell r="D18004">
            <v>2.83</v>
          </cell>
          <cell r="E18004">
            <v>2.83</v>
          </cell>
        </row>
        <row r="18005">
          <cell r="A18005" t="str">
            <v>916021106</v>
          </cell>
          <cell r="B18005" t="str">
            <v>SCHRAUBDRUCKFEDER DD=17.5 DH=33 LO=115 OCKER</v>
          </cell>
          <cell r="C18005"/>
          <cell r="D18005">
            <v>6.01</v>
          </cell>
          <cell r="E18005">
            <v>6.01</v>
          </cell>
        </row>
        <row r="18006">
          <cell r="A18006" t="str">
            <v>916021107</v>
          </cell>
          <cell r="B18006" t="str">
            <v>SCHRAUBDRUCKFEDER DD=12,5, DH=25; LO=64 -</v>
          </cell>
          <cell r="C18006">
            <v>0</v>
          </cell>
          <cell r="D18006">
            <v>2.2799999999999998</v>
          </cell>
          <cell r="E18006">
            <v>2.2799999999999998</v>
          </cell>
        </row>
        <row r="18007">
          <cell r="A18007" t="str">
            <v>916021108</v>
          </cell>
          <cell r="B18007" t="str">
            <v>DRUCKFEDER VD-246 Lo=85, d=2, De=21</v>
          </cell>
          <cell r="C18007"/>
          <cell r="D18007">
            <v>0.67</v>
          </cell>
          <cell r="E18007">
            <v>0.67</v>
          </cell>
        </row>
        <row r="18008">
          <cell r="A18008" t="str">
            <v>916021109</v>
          </cell>
          <cell r="B18008" t="str">
            <v>DRUCKFEDER VD-197 Lo=22, d=1,25, De=9,25</v>
          </cell>
          <cell r="C18008"/>
          <cell r="D18008">
            <v>0.5</v>
          </cell>
          <cell r="E18008">
            <v>0.5</v>
          </cell>
        </row>
        <row r="18009">
          <cell r="A18009" t="str">
            <v>916021110</v>
          </cell>
          <cell r="B18009" t="str">
            <v>DRUCKFEDER VD-132B Lo=28, d=0,80, De=6,40</v>
          </cell>
          <cell r="C18009">
            <v>0</v>
          </cell>
          <cell r="D18009">
            <v>1.93</v>
          </cell>
          <cell r="E18009">
            <v>1.93</v>
          </cell>
        </row>
        <row r="18010">
          <cell r="A18010" t="str">
            <v>916021111</v>
          </cell>
          <cell r="B18010" t="str">
            <v>Druckfeder ISO 10243, 32x115 - extra stark - gelb</v>
          </cell>
          <cell r="C18010">
            <v>0</v>
          </cell>
          <cell r="D18010">
            <v>15.2325</v>
          </cell>
          <cell r="E18010">
            <v>15.2325</v>
          </cell>
        </row>
        <row r="18011">
          <cell r="A18011" t="str">
            <v>916021112</v>
          </cell>
          <cell r="B18011" t="str">
            <v>ZUGFEDER</v>
          </cell>
          <cell r="C18011">
            <v>0</v>
          </cell>
          <cell r="D18011">
            <v>0.62</v>
          </cell>
          <cell r="E18011">
            <v>0.62</v>
          </cell>
        </row>
        <row r="18012">
          <cell r="A18012" t="str">
            <v>916021113</v>
          </cell>
          <cell r="B18012" t="str">
            <v xml:space="preserve">DRUCKFEDER VD-252AB D=13 DE=15 DH=15,70 LO=55,6 </v>
          </cell>
          <cell r="C18012">
            <v>0</v>
          </cell>
          <cell r="D18012">
            <v>1.23</v>
          </cell>
          <cell r="E18012">
            <v>1.23</v>
          </cell>
        </row>
        <row r="18013">
          <cell r="A18013" t="str">
            <v>916021114</v>
          </cell>
          <cell r="B18013" t="str">
            <v>ZUGFEDER RZ-083X D=1 DE=13,5 LO=44,4</v>
          </cell>
          <cell r="C18013">
            <v>0</v>
          </cell>
          <cell r="D18013">
            <v>2.14</v>
          </cell>
          <cell r="E18013">
            <v>2.14</v>
          </cell>
        </row>
        <row r="18014">
          <cell r="A18014" t="str">
            <v>916021115</v>
          </cell>
          <cell r="B18014" t="str">
            <v>DRUCKFEDER VD-079 DE=4,50 LO=21,5  d=0,5</v>
          </cell>
          <cell r="C18014">
            <v>0</v>
          </cell>
          <cell r="D18014">
            <v>1.73</v>
          </cell>
          <cell r="E18014">
            <v>1.73</v>
          </cell>
        </row>
        <row r="18015">
          <cell r="A18015" t="str">
            <v>916021116</v>
          </cell>
          <cell r="B18015" t="str">
            <v>DRUCKFEDER VD-073, DE=5,5, LO=30, d=0,5  EN 10270</v>
          </cell>
          <cell r="C18015">
            <v>0</v>
          </cell>
          <cell r="D18015">
            <v>0.73614545454545455</v>
          </cell>
          <cell r="E18015">
            <v>0.73614545454545455</v>
          </cell>
        </row>
        <row r="18016">
          <cell r="A18016" t="str">
            <v>916021117</v>
          </cell>
          <cell r="B18016" t="str">
            <v>ZUGFEDER RZ-141 GI D=2 DE=16 LO=87</v>
          </cell>
          <cell r="C18016"/>
          <cell r="D18016">
            <v>2.38</v>
          </cell>
          <cell r="E18016">
            <v>2.38</v>
          </cell>
        </row>
        <row r="18017">
          <cell r="A18017" t="str">
            <v>916021118</v>
          </cell>
          <cell r="B18017" t="str">
            <v>ZUGFEDER RZ-122I  D=1,6 DE=14,1 LO=38,2</v>
          </cell>
          <cell r="C18017">
            <v>0</v>
          </cell>
          <cell r="D18017">
            <v>0.49</v>
          </cell>
          <cell r="E18017">
            <v>0.49</v>
          </cell>
        </row>
        <row r="18018">
          <cell r="A18018" t="str">
            <v>916021119</v>
          </cell>
          <cell r="B18018" t="str">
            <v>DRUCKFEDER D-180 Q-03 (Gutekunst F = ca. 4 kg)</v>
          </cell>
          <cell r="C18018"/>
          <cell r="D18018"/>
          <cell r="E18018"/>
        </row>
        <row r="18019">
          <cell r="A18019" t="str">
            <v>916021120</v>
          </cell>
          <cell r="B18019" t="str">
            <v>DRUCKFEDER D-257 E13 (Gutekunst F), 200 N</v>
          </cell>
          <cell r="C18019"/>
          <cell r="D18019"/>
          <cell r="E18019"/>
        </row>
        <row r="18020">
          <cell r="A18020" t="str">
            <v>916021121</v>
          </cell>
          <cell r="B18020" t="str">
            <v>DRUCKFEDER VD-241</v>
          </cell>
          <cell r="C18020">
            <v>0</v>
          </cell>
          <cell r="D18020">
            <v>0.44866666666666666</v>
          </cell>
          <cell r="E18020">
            <v>0.44866666666666666</v>
          </cell>
        </row>
        <row r="18021">
          <cell r="A18021" t="str">
            <v>916021122</v>
          </cell>
          <cell r="B18021" t="str">
            <v>ZUGFEDER RZ-027AI  D=0,4 DE=5,4 LO=29,4</v>
          </cell>
          <cell r="C18021">
            <v>0</v>
          </cell>
          <cell r="D18021">
            <v>2.88</v>
          </cell>
          <cell r="E18021">
            <v>2.88</v>
          </cell>
        </row>
        <row r="18022">
          <cell r="A18022" t="str">
            <v>916021123</v>
          </cell>
          <cell r="B18022" t="str">
            <v>ZUGFEDER RZ-027I  D=0,4 DE=5,4 LO=23,7</v>
          </cell>
          <cell r="C18022">
            <v>0</v>
          </cell>
          <cell r="D18022">
            <v>2.88</v>
          </cell>
          <cell r="E18022">
            <v>2.88</v>
          </cell>
        </row>
        <row r="18023">
          <cell r="A18023" t="str">
            <v>916021124</v>
          </cell>
          <cell r="B18023" t="str">
            <v>ZUGFEDER 13/8/A</v>
          </cell>
          <cell r="C18023">
            <v>0</v>
          </cell>
          <cell r="D18023">
            <v>1.24</v>
          </cell>
          <cell r="E18023">
            <v>1.24</v>
          </cell>
        </row>
        <row r="18024">
          <cell r="A18024" t="str">
            <v>916022002</v>
          </cell>
          <cell r="B18024" t="str">
            <v>BIEGEFEDER T-18805RDI=8,9, DD=7,1, LS=55  DIN 2076</v>
          </cell>
          <cell r="C18024"/>
          <cell r="D18024">
            <v>2.0099999999999998</v>
          </cell>
          <cell r="E18024">
            <v>2.0099999999999998</v>
          </cell>
        </row>
        <row r="18025">
          <cell r="A18025" t="str">
            <v>916022003</v>
          </cell>
          <cell r="B18025" t="str">
            <v>BIEGEFEDER T-18701RDI=11,25, DD=7, LS=55,5  DIN</v>
          </cell>
          <cell r="C18025"/>
          <cell r="D18025">
            <v>1.94</v>
          </cell>
          <cell r="E18025">
            <v>1.94</v>
          </cell>
        </row>
        <row r="18026">
          <cell r="A18026" t="str">
            <v>916022006</v>
          </cell>
          <cell r="B18026" t="str">
            <v>SCHENKELFEDER BEARBEITET FÜR MINITROLLEY T16141L</v>
          </cell>
          <cell r="C18026"/>
          <cell r="D18026">
            <v>0.36</v>
          </cell>
          <cell r="E18026">
            <v>0.36</v>
          </cell>
        </row>
        <row r="18027">
          <cell r="A18027" t="str">
            <v>916022007</v>
          </cell>
          <cell r="B18027" t="str">
            <v>SCHENKELFEDER RECHTS D=0,5, DE=6,9, LK=5,M 05 R40</v>
          </cell>
          <cell r="C18027">
            <v>0</v>
          </cell>
          <cell r="D18027">
            <v>1.02</v>
          </cell>
          <cell r="E18027">
            <v>1.02</v>
          </cell>
        </row>
        <row r="18028">
          <cell r="A18028" t="str">
            <v>916022008</v>
          </cell>
          <cell r="B18028" t="str">
            <v>SCHENKELFEDER LINKS D=0,5, DE=6,9, LK=5, M 05 L40</v>
          </cell>
          <cell r="C18028">
            <v>0</v>
          </cell>
          <cell r="D18028">
            <v>1.1866666666666665</v>
          </cell>
          <cell r="E18028">
            <v>1.1866666666666665</v>
          </cell>
        </row>
        <row r="18029">
          <cell r="A18029" t="str">
            <v>916022009</v>
          </cell>
          <cell r="B18029" t="str">
            <v>SCHENKELFEDER LINKS T-18582L</v>
          </cell>
          <cell r="C18029"/>
          <cell r="D18029">
            <v>2.79</v>
          </cell>
          <cell r="E18029">
            <v>2.79</v>
          </cell>
        </row>
        <row r="18030">
          <cell r="A18030" t="str">
            <v>916022010</v>
          </cell>
          <cell r="B18030" t="str">
            <v>SCHENKELFEDER RECHTS T-19545_R D=4 B</v>
          </cell>
          <cell r="C18030">
            <v>0</v>
          </cell>
          <cell r="D18030">
            <v>2.1</v>
          </cell>
          <cell r="E18030">
            <v>2.1</v>
          </cell>
        </row>
        <row r="18031">
          <cell r="A18031" t="str">
            <v>916030002</v>
          </cell>
          <cell r="B18031" t="str">
            <v>GASDRUCKFEDER 19-33782-1 300N OHNE VENTIL</v>
          </cell>
          <cell r="C18031">
            <v>0</v>
          </cell>
          <cell r="D18031">
            <v>13.95</v>
          </cell>
          <cell r="E18031">
            <v>13.95</v>
          </cell>
        </row>
        <row r="18032">
          <cell r="A18032" t="str">
            <v>916030003</v>
          </cell>
          <cell r="B18032" t="str">
            <v>GASDRUCKFEDER GS-19-150-AA-700N --&gt; V/PDF</v>
          </cell>
          <cell r="C18032">
            <v>0</v>
          </cell>
          <cell r="D18032">
            <v>37.54</v>
          </cell>
          <cell r="E18032">
            <v>37.54</v>
          </cell>
        </row>
        <row r="18033">
          <cell r="A18033" t="str">
            <v>916030004</v>
          </cell>
          <cell r="B18033" t="str">
            <v>GASDRUCKFEDER GS-19-50-AA-700N --&gt; V/PDF</v>
          </cell>
          <cell r="C18033">
            <v>0</v>
          </cell>
          <cell r="D18033">
            <v>59.29</v>
          </cell>
          <cell r="E18033">
            <v>59.29</v>
          </cell>
        </row>
        <row r="18034">
          <cell r="A18034" t="str">
            <v>916051001</v>
          </cell>
          <cell r="B18034" t="str">
            <v>FEDERZUG 7221080001.C (HEBEZEUG)</v>
          </cell>
          <cell r="C18034">
            <v>0</v>
          </cell>
          <cell r="D18034">
            <v>246</v>
          </cell>
          <cell r="E18034">
            <v>246</v>
          </cell>
        </row>
        <row r="18035">
          <cell r="A18035" t="str">
            <v>918020001</v>
          </cell>
          <cell r="B18035" t="str">
            <v>LOCHEISEN RUND FÜR ÖSEN D=25MM 880233251</v>
          </cell>
          <cell r="C18035"/>
          <cell r="D18035">
            <v>16.97</v>
          </cell>
          <cell r="E18035">
            <v>16.97</v>
          </cell>
        </row>
        <row r="18036">
          <cell r="A18036" t="str">
            <v>918020002</v>
          </cell>
          <cell r="B18036" t="str">
            <v>EINSCHLAG-WERKZEUG FÜR ÖSEN D=25MM 880233252</v>
          </cell>
          <cell r="C18036"/>
          <cell r="D18036">
            <v>70.05</v>
          </cell>
          <cell r="E18036">
            <v>70.05</v>
          </cell>
        </row>
        <row r="18037">
          <cell r="A18037" t="str">
            <v>918050001</v>
          </cell>
          <cell r="B18037" t="str">
            <v>SYSTEMKOFFER HIT-HY229155/7</v>
          </cell>
          <cell r="C18037"/>
          <cell r="D18037">
            <v>118.11</v>
          </cell>
          <cell r="E18037">
            <v>118.11</v>
          </cell>
        </row>
        <row r="18038">
          <cell r="A18038" t="str">
            <v>919010010</v>
          </cell>
          <cell r="B18038" t="str">
            <v>LOCTITE HANDPUMPE 97001</v>
          </cell>
          <cell r="C18038"/>
          <cell r="D18038">
            <v>62.38</v>
          </cell>
          <cell r="E18038">
            <v>62.38</v>
          </cell>
        </row>
        <row r="18039">
          <cell r="A18039" t="str">
            <v>919010011</v>
          </cell>
          <cell r="B18039" t="str">
            <v>LOCTITE TAPE EC LOC 250S270 (250 ML)</v>
          </cell>
          <cell r="C18039"/>
          <cell r="D18039">
            <v>48.85</v>
          </cell>
          <cell r="E18039">
            <v>48.85</v>
          </cell>
        </row>
        <row r="18040">
          <cell r="A18040" t="str">
            <v>919010012</v>
          </cell>
          <cell r="B18040" t="str">
            <v>LOCTITE TAPE TEC LOC 250/S243 (250 ML)</v>
          </cell>
          <cell r="C18040"/>
          <cell r="D18040">
            <v>48.58</v>
          </cell>
          <cell r="E18040">
            <v>48.58</v>
          </cell>
        </row>
        <row r="18041">
          <cell r="A18041" t="str">
            <v>919010013</v>
          </cell>
          <cell r="B18041" t="str">
            <v>LOCTITE 2701 SCHRAUBENSICHERUNG (50ml)</v>
          </cell>
          <cell r="C18041">
            <v>0</v>
          </cell>
          <cell r="D18041">
            <v>33.405000000000001</v>
          </cell>
          <cell r="E18041">
            <v>33.405000000000001</v>
          </cell>
        </row>
        <row r="18042">
          <cell r="A18042" t="str">
            <v>919010014</v>
          </cell>
          <cell r="B18042" t="str">
            <v>LOCTITE 243 SCHRAUBENSICHERUNG (50ml)</v>
          </cell>
          <cell r="C18042">
            <v>0</v>
          </cell>
          <cell r="D18042">
            <v>29.13</v>
          </cell>
          <cell r="E18042">
            <v>29.13</v>
          </cell>
        </row>
        <row r="18043">
          <cell r="A18043" t="str">
            <v>919010015</v>
          </cell>
          <cell r="B18043" t="str">
            <v>GEWINDESICHERUNGSMITTEL HOCHFEST</v>
          </cell>
          <cell r="C18043"/>
          <cell r="D18043"/>
          <cell r="E18043"/>
        </row>
        <row r="18044">
          <cell r="A18044" t="str">
            <v>919010016</v>
          </cell>
          <cell r="B18044" t="str">
            <v>GEWINDESICHERUNGSMITTEL MITTELFEST</v>
          </cell>
          <cell r="C18044">
            <v>0</v>
          </cell>
          <cell r="D18044">
            <v>12.67</v>
          </cell>
          <cell r="E18044">
            <v>12.67</v>
          </cell>
        </row>
        <row r="18045">
          <cell r="A18045" t="str">
            <v>919010017</v>
          </cell>
          <cell r="B18045" t="str">
            <v>GEWINDESICHERUNGSMITTEL SEKUNDENKLEBER</v>
          </cell>
          <cell r="C18045"/>
          <cell r="D18045"/>
          <cell r="E18045"/>
        </row>
        <row r="18046">
          <cell r="A18046" t="str">
            <v>919010047</v>
          </cell>
          <cell r="B18046" t="str">
            <v>DANGER! DON'T STEPP OFF - "BETRETEN VERBOTEN"</v>
          </cell>
          <cell r="C18046"/>
          <cell r="D18046">
            <v>0.86</v>
          </cell>
          <cell r="E18046">
            <v>0.86</v>
          </cell>
        </row>
        <row r="18047">
          <cell r="A18047" t="str">
            <v>919010048</v>
          </cell>
          <cell r="B18047" t="str">
            <v>PERLONSCHNUR D=8MM</v>
          </cell>
          <cell r="C18047">
            <v>0</v>
          </cell>
          <cell r="D18047">
            <v>0.64</v>
          </cell>
          <cell r="E18047">
            <v>0.64</v>
          </cell>
        </row>
        <row r="18048">
          <cell r="A18048" t="str">
            <v>919010050</v>
          </cell>
          <cell r="B18048" t="str">
            <v>AUFKLEBE KODIERUNG (SATZ) FÜRWACKER-TROLLEY</v>
          </cell>
          <cell r="C18048"/>
          <cell r="D18048">
            <v>2.41</v>
          </cell>
          <cell r="E18048">
            <v>2.41</v>
          </cell>
        </row>
        <row r="18049">
          <cell r="A18049" t="str">
            <v>919010051</v>
          </cell>
          <cell r="B18049" t="str">
            <v>AUFKLEBER FÜR U-STÜCK REFERENSZPUNKT</v>
          </cell>
          <cell r="C18049"/>
          <cell r="D18049">
            <v>0.2</v>
          </cell>
          <cell r="E18049">
            <v>0.2</v>
          </cell>
        </row>
        <row r="18050">
          <cell r="A18050" t="str">
            <v>919010052</v>
          </cell>
          <cell r="B18050" t="str">
            <v>AUFKLEBER 36X36 FÜR S / S D / S T - QS-AUFDRUCK</v>
          </cell>
          <cell r="C18050">
            <v>0</v>
          </cell>
          <cell r="D18050">
            <v>8.3333333333333343E-2</v>
          </cell>
          <cell r="E18050">
            <v>8.3333333333333343E-2</v>
          </cell>
        </row>
        <row r="18051">
          <cell r="A18051" t="str">
            <v>919010053</v>
          </cell>
          <cell r="B18051" t="str">
            <v xml:space="preserve">KLEBEBAND POLYESTER - DOPPELSEITIG </v>
          </cell>
          <cell r="C18051">
            <v>0</v>
          </cell>
          <cell r="D18051">
            <v>0.68899999999999995</v>
          </cell>
          <cell r="E18051">
            <v>0.68899999999999995</v>
          </cell>
        </row>
        <row r="18052">
          <cell r="A18052" t="str">
            <v>919010054</v>
          </cell>
          <cell r="B18052" t="str">
            <v>SCHÖNENBERGER ANLAGENAUFKLEBER 150X60 R 4X0,5MM</v>
          </cell>
          <cell r="C18052">
            <v>0</v>
          </cell>
          <cell r="D18052">
            <v>0.17249999999999999</v>
          </cell>
          <cell r="E18052">
            <v>0.17249999999999999</v>
          </cell>
        </row>
        <row r="18053">
          <cell r="A18053" t="str">
            <v>919010055</v>
          </cell>
          <cell r="B18053" t="str">
            <v>SCHÖNENBERGER FÖRDERER AUFKLEBER 70X20 MM</v>
          </cell>
          <cell r="C18053">
            <v>0</v>
          </cell>
          <cell r="D18053">
            <v>0.18</v>
          </cell>
          <cell r="E18053">
            <v>0.18</v>
          </cell>
        </row>
        <row r="18054">
          <cell r="A18054" t="str">
            <v>919010056</v>
          </cell>
          <cell r="B18054" t="str">
            <v>SCHÖNENBERGER TYPENSCHILD DIN-A4 - 056466</v>
          </cell>
          <cell r="C18054">
            <v>0</v>
          </cell>
          <cell r="D18054">
            <v>0.98750000000000004</v>
          </cell>
          <cell r="E18054">
            <v>0.98750000000000004</v>
          </cell>
        </row>
        <row r="18055">
          <cell r="A18055" t="str">
            <v>919010057</v>
          </cell>
          <cell r="B18055" t="str">
            <v>SCHÖNENBERGER FÖRDERER TYPENSCHILD SILBER 51X102MM</v>
          </cell>
          <cell r="C18055">
            <v>0</v>
          </cell>
          <cell r="D18055">
            <v>3.0832725060827251E-2</v>
          </cell>
          <cell r="E18055">
            <v>3.0832725060827251E-2</v>
          </cell>
        </row>
        <row r="18056">
          <cell r="A18056" t="str">
            <v>919010058</v>
          </cell>
          <cell r="B18056" t="str">
            <v>Aufkleber 36x18 für Separator/Stopper</v>
          </cell>
          <cell r="C18056"/>
          <cell r="D18056"/>
          <cell r="E18056"/>
        </row>
        <row r="18057">
          <cell r="A18057" t="str">
            <v>919010059</v>
          </cell>
          <cell r="B18057" t="str">
            <v>Aufkleber 36x12 "Artikelnummer / Produktname"</v>
          </cell>
          <cell r="C18057">
            <v>0</v>
          </cell>
          <cell r="D18057">
            <v>0.1</v>
          </cell>
          <cell r="E18057">
            <v>0.1</v>
          </cell>
        </row>
        <row r="18058">
          <cell r="A18058" t="str">
            <v>919040002</v>
          </cell>
          <cell r="B18058" t="str">
            <v>PALETTE F. PROFILE  (X=220) (RUNGE)</v>
          </cell>
          <cell r="C18058"/>
          <cell r="D18058">
            <v>3.95</v>
          </cell>
          <cell r="E18058">
            <v>3.95</v>
          </cell>
        </row>
        <row r="18059">
          <cell r="A18059" t="str">
            <v>919040003</v>
          </cell>
          <cell r="B18059" t="str">
            <v>PALETTE F. PROFILE  (X=330) (RUNGE)</v>
          </cell>
          <cell r="C18059"/>
          <cell r="D18059">
            <v>3.95</v>
          </cell>
          <cell r="E18059">
            <v>3.95</v>
          </cell>
        </row>
        <row r="18060">
          <cell r="A18060" t="str">
            <v>919040004</v>
          </cell>
          <cell r="B18060" t="str">
            <v>PALETTE F. PROFILE  (X=500) (RUNGE)</v>
          </cell>
          <cell r="C18060"/>
          <cell r="D18060">
            <v>3.95</v>
          </cell>
          <cell r="E18060">
            <v>3.95</v>
          </cell>
        </row>
        <row r="18061">
          <cell r="A18061" t="str">
            <v>919040005</v>
          </cell>
          <cell r="B18061" t="str">
            <v>EURO-PALETTE, 800X1200 EIGENEPRODUKTION, IPPC Stan</v>
          </cell>
          <cell r="C18061">
            <v>0</v>
          </cell>
          <cell r="D18061">
            <v>6.54</v>
          </cell>
          <cell r="E18061">
            <v>6.54</v>
          </cell>
        </row>
        <row r="18062">
          <cell r="A18062" t="str">
            <v>919040007</v>
          </cell>
          <cell r="B18062" t="str">
            <v>HOLZAUFSTECKRAHMEN 800X1200X200, 4 SCHANIERE</v>
          </cell>
          <cell r="C18062"/>
          <cell r="D18062">
            <v>7.11</v>
          </cell>
          <cell r="E18062">
            <v>7.11</v>
          </cell>
        </row>
        <row r="18063">
          <cell r="A18063" t="str">
            <v>919040008</v>
          </cell>
          <cell r="B18063" t="str">
            <v>U-GESTELL 105X760X200 - PALETTE F.PROFILE</v>
          </cell>
          <cell r="C18063"/>
          <cell r="D18063">
            <v>4.04</v>
          </cell>
          <cell r="E18063">
            <v>4.04</v>
          </cell>
        </row>
        <row r="18064">
          <cell r="A18064" t="str">
            <v>919050001</v>
          </cell>
          <cell r="B18064" t="str">
            <v>WARNSCHILD "WARNUNG VOR HANDVERLETZUNG" 100 mm</v>
          </cell>
          <cell r="C18064">
            <v>0</v>
          </cell>
          <cell r="D18064">
            <v>1.25</v>
          </cell>
          <cell r="E18064">
            <v>1.25</v>
          </cell>
        </row>
        <row r="18065">
          <cell r="A18065" t="str">
            <v>919050002</v>
          </cell>
          <cell r="B18065" t="str">
            <v>WARNSCHILD "WARNUNG VOR EINZUG" 100 mm</v>
          </cell>
          <cell r="C18065">
            <v>0</v>
          </cell>
          <cell r="D18065">
            <v>1.5</v>
          </cell>
          <cell r="E18065">
            <v>1.5</v>
          </cell>
        </row>
        <row r="18066">
          <cell r="A18066" t="str">
            <v>919050003</v>
          </cell>
          <cell r="B18066" t="str">
            <v>TYPENSCHILD FÜR FÖRDERER</v>
          </cell>
          <cell r="C18066"/>
          <cell r="D18066">
            <v>0.2</v>
          </cell>
          <cell r="E18066">
            <v>0.2</v>
          </cell>
        </row>
        <row r="18067">
          <cell r="A18067" t="str">
            <v>919050004</v>
          </cell>
          <cell r="B18067" t="str">
            <v>WANDDISPLAY ACRYL DIN A4 QUERFORMAT M. 2 LÖCHERN</v>
          </cell>
          <cell r="C18067">
            <v>0</v>
          </cell>
          <cell r="D18067">
            <v>4.29</v>
          </cell>
          <cell r="E18067">
            <v>4.29</v>
          </cell>
        </row>
        <row r="18068">
          <cell r="A18068" t="str">
            <v>919050005</v>
          </cell>
          <cell r="B18068" t="str">
            <v>WARNSCHILD "WARNUNG VOR HANDVERLETZUNG" 25mm</v>
          </cell>
          <cell r="C18068">
            <v>0</v>
          </cell>
          <cell r="D18068">
            <v>0.51041501263081923</v>
          </cell>
          <cell r="E18068">
            <v>0.51041501263081923</v>
          </cell>
        </row>
        <row r="18069">
          <cell r="A18069" t="str">
            <v>919050006</v>
          </cell>
          <cell r="B18069" t="str">
            <v>WARNSCHILD "WARNUNG VOR HANDVERLETZUNG" 50 mm</v>
          </cell>
          <cell r="C18069">
            <v>0</v>
          </cell>
          <cell r="D18069">
            <v>0.7931113735045594</v>
          </cell>
          <cell r="E18069">
            <v>0.7931113735045594</v>
          </cell>
        </row>
        <row r="18070">
          <cell r="A18070" t="str">
            <v>919050007</v>
          </cell>
          <cell r="B18070" t="str">
            <v xml:space="preserve">VERBOTSSCHILD "ZUTRITT FÜR UNBEFUGTE VERBOTEN" </v>
          </cell>
          <cell r="C18070">
            <v>0</v>
          </cell>
          <cell r="D18070">
            <v>1.95</v>
          </cell>
          <cell r="E18070">
            <v>1.95</v>
          </cell>
        </row>
        <row r="18071">
          <cell r="A18071" t="str">
            <v>919050008</v>
          </cell>
          <cell r="B18071" t="str">
            <v xml:space="preserve">WARNSCHILD "WARNUNG VOR ABSTURZGEFAHR" </v>
          </cell>
          <cell r="C18071">
            <v>0</v>
          </cell>
          <cell r="D18071">
            <v>4.95</v>
          </cell>
          <cell r="E18071">
            <v>4.95</v>
          </cell>
        </row>
        <row r="18072">
          <cell r="A18072" t="str">
            <v>919050009</v>
          </cell>
          <cell r="B18072" t="str">
            <v>VERBOTS-/KOMBISCHILD "ZUTRITT FÜR UNBEFUGTE VERBO</v>
          </cell>
          <cell r="C18072">
            <v>0</v>
          </cell>
          <cell r="D18072">
            <v>18.8</v>
          </cell>
          <cell r="E18072">
            <v>18.8</v>
          </cell>
        </row>
        <row r="18073">
          <cell r="A18073" t="str">
            <v>919050010</v>
          </cell>
          <cell r="B18073" t="str">
            <v>WARNMARKIERUNG GELB/SCHWARZ 1000X625 MM</v>
          </cell>
          <cell r="C18073">
            <v>0</v>
          </cell>
          <cell r="D18073">
            <v>73.94</v>
          </cell>
          <cell r="E18073">
            <v>73.94</v>
          </cell>
        </row>
        <row r="18074">
          <cell r="A18074" t="str">
            <v>919050011</v>
          </cell>
          <cell r="B18074" t="str">
            <v>WARNBAND GELB/SCHWARZ 60MMX18,3M</v>
          </cell>
          <cell r="C18074">
            <v>0</v>
          </cell>
          <cell r="D18074">
            <v>54.65</v>
          </cell>
          <cell r="E18074">
            <v>54.65</v>
          </cell>
        </row>
        <row r="18075">
          <cell r="A18075" t="str">
            <v>919050012</v>
          </cell>
          <cell r="B18075" t="str">
            <v>WARNSCHILD "WARNUNG VOR EINZUG" 50 mm</v>
          </cell>
          <cell r="C18075">
            <v>0</v>
          </cell>
          <cell r="D18075">
            <v>0.87</v>
          </cell>
          <cell r="E18075">
            <v>0.87</v>
          </cell>
        </row>
        <row r="18076">
          <cell r="A18076" t="str">
            <v>919050013</v>
          </cell>
          <cell r="B18076" t="str">
            <v>WARNSCHILD "ALLGEMEINES WARNZEICHEN" 50 mm</v>
          </cell>
          <cell r="C18076">
            <v>0</v>
          </cell>
          <cell r="D18076">
            <v>0.55000000000000004</v>
          </cell>
          <cell r="E18076">
            <v>0.55000000000000004</v>
          </cell>
        </row>
        <row r="18077">
          <cell r="A18077" t="str">
            <v>919050014</v>
          </cell>
          <cell r="B18077" t="str">
            <v>WARNSCHILD "ALLGEMEINES WARNZEICHEN" 100 mm</v>
          </cell>
          <cell r="C18077">
            <v>0</v>
          </cell>
          <cell r="D18077">
            <v>1.7</v>
          </cell>
          <cell r="E18077">
            <v>1.7</v>
          </cell>
        </row>
        <row r="18078">
          <cell r="A18078" t="str">
            <v>919050015</v>
          </cell>
          <cell r="B18078" t="str">
            <v>WARNSCHILD "HINDERNISSE IM KOPFBEREICH" 100 mm</v>
          </cell>
          <cell r="C18078">
            <v>0</v>
          </cell>
          <cell r="D18078">
            <v>2.12</v>
          </cell>
          <cell r="E18078">
            <v>2.12</v>
          </cell>
        </row>
        <row r="18079">
          <cell r="A18079" t="str">
            <v>919050016</v>
          </cell>
          <cell r="B18079" t="str">
            <v>WARNSCHILD "WARNUNG VOR ELEKTR. SPANNUNG" 50 mm</v>
          </cell>
          <cell r="C18079">
            <v>0</v>
          </cell>
          <cell r="D18079">
            <v>0.4345</v>
          </cell>
          <cell r="E18079">
            <v>0.4345</v>
          </cell>
        </row>
        <row r="18080">
          <cell r="A18080" t="str">
            <v>919050017</v>
          </cell>
          <cell r="B18080" t="str">
            <v>WARNSCHILD "WARNUNG VOR ELEKTR. SPANNUNG" 100 mm</v>
          </cell>
          <cell r="C18080">
            <v>0</v>
          </cell>
          <cell r="D18080">
            <v>0.87</v>
          </cell>
          <cell r="E18080">
            <v>0.87</v>
          </cell>
        </row>
        <row r="18081">
          <cell r="A18081" t="str">
            <v>919050018</v>
          </cell>
          <cell r="B18081" t="str">
            <v>WARNSCHILD "WARNUNG VOR GEGENLÄUFIGEN ROLLEN" 50mm</v>
          </cell>
          <cell r="C18081">
            <v>0</v>
          </cell>
          <cell r="D18081">
            <v>0.83</v>
          </cell>
          <cell r="E18081">
            <v>0.83</v>
          </cell>
        </row>
        <row r="18082">
          <cell r="A18082" t="str">
            <v>919050019</v>
          </cell>
          <cell r="B18082" t="str">
            <v>WARNSCHILD "WARNUNG VOR GEGENLÄUFIGEN ROLLEN"100mm</v>
          </cell>
          <cell r="C18082">
            <v>0</v>
          </cell>
          <cell r="D18082">
            <v>2.5499999999999998</v>
          </cell>
          <cell r="E18082">
            <v>2.5499999999999998</v>
          </cell>
        </row>
        <row r="18083">
          <cell r="A18083" t="str">
            <v>919050020</v>
          </cell>
          <cell r="B18083" t="str">
            <v>WARNSCHILD "WARNUNG VOR ABSTURZGEFAHR"</v>
          </cell>
          <cell r="C18083">
            <v>0</v>
          </cell>
          <cell r="D18083">
            <v>2.48</v>
          </cell>
          <cell r="E18083">
            <v>2.48</v>
          </cell>
        </row>
        <row r="18084">
          <cell r="A18084" t="str">
            <v>919050021</v>
          </cell>
          <cell r="B18084" t="str">
            <v>WARNSCHILD "WARNUNG VOR SCHWEBENDER LAST"</v>
          </cell>
          <cell r="C18084">
            <v>0</v>
          </cell>
          <cell r="D18084">
            <v>2.15</v>
          </cell>
          <cell r="E18084">
            <v>2.15</v>
          </cell>
        </row>
        <row r="18085">
          <cell r="A18085" t="str">
            <v>919050022</v>
          </cell>
          <cell r="B18085" t="str">
            <v>WARNSCHILD "WARNUNG VOR SCHWEBENDER LAST"</v>
          </cell>
          <cell r="C18085"/>
          <cell r="D18085"/>
          <cell r="E18085"/>
        </row>
        <row r="18086">
          <cell r="A18086" t="str">
            <v>919050023</v>
          </cell>
          <cell r="B18086" t="str">
            <v>WARNSCHILD "WARNUNG VOR LASERSTRAHL" 25mm</v>
          </cell>
          <cell r="C18086">
            <v>0</v>
          </cell>
          <cell r="D18086">
            <v>0.65</v>
          </cell>
          <cell r="E18086">
            <v>0.65</v>
          </cell>
        </row>
        <row r="18087">
          <cell r="A18087" t="str">
            <v>919050024</v>
          </cell>
          <cell r="B18087" t="str">
            <v>WARNSCHILD "WARNUNG VOR LASERSTRAHL" 12,5mm</v>
          </cell>
          <cell r="C18087">
            <v>0</v>
          </cell>
          <cell r="D18087">
            <v>0.53</v>
          </cell>
          <cell r="E18087">
            <v>0.53</v>
          </cell>
        </row>
        <row r="18088">
          <cell r="A18088" t="str">
            <v>919050025</v>
          </cell>
          <cell r="B18088" t="str">
            <v>WARNSCHILD "WARNUNG VOR LASERSTRAHL" 50mm</v>
          </cell>
          <cell r="C18088">
            <v>0</v>
          </cell>
          <cell r="D18088">
            <v>0.83</v>
          </cell>
          <cell r="E18088">
            <v>0.83</v>
          </cell>
        </row>
        <row r="18089">
          <cell r="A18089" t="str">
            <v>919050026</v>
          </cell>
          <cell r="B18089" t="str">
            <v>GEBOTS-KOMBISCHILD "IN DIESEM BEREICH SCHUTZHEL</v>
          </cell>
          <cell r="C18089">
            <v>0</v>
          </cell>
          <cell r="D18089">
            <v>16.95</v>
          </cell>
          <cell r="E18089">
            <v>16.95</v>
          </cell>
        </row>
        <row r="18090">
          <cell r="A18090" t="str">
            <v>919050027</v>
          </cell>
          <cell r="B18090" t="str">
            <v>GEBOTSSCHILD HEBEPUNKT/ KRANHAKEN, praxisbewährt,</v>
          </cell>
          <cell r="C18090">
            <v>0</v>
          </cell>
          <cell r="D18090">
            <v>1.25</v>
          </cell>
          <cell r="E18090">
            <v>1.25</v>
          </cell>
        </row>
        <row r="18091">
          <cell r="A18091" t="str">
            <v>919050028</v>
          </cell>
          <cell r="B18091" t="str">
            <v>WANDDISPLAY ACRYL DIN A5 QUERFORMAT M. 2 LÖCHERN</v>
          </cell>
          <cell r="C18091">
            <v>0</v>
          </cell>
          <cell r="D18091">
            <v>0</v>
          </cell>
          <cell r="E18091">
            <v>0</v>
          </cell>
        </row>
        <row r="18092">
          <cell r="A18092" t="str">
            <v>919050029</v>
          </cell>
          <cell r="B18092" t="str">
            <v>WANDDISPLAY ACRYL DIN A5 HOCHFORMAT M. 2 LÖCHERN</v>
          </cell>
          <cell r="C18092"/>
          <cell r="D18092"/>
          <cell r="E18092"/>
        </row>
        <row r="18093">
          <cell r="A18093" t="str">
            <v>919050030</v>
          </cell>
          <cell r="B18093" t="str">
            <v>WARNSCHILD "WARNUNG VOR AUTOMATISCHEM ANLAUF"</v>
          </cell>
          <cell r="C18093">
            <v>0</v>
          </cell>
          <cell r="D18093">
            <v>1.24</v>
          </cell>
          <cell r="E18093">
            <v>1.24</v>
          </cell>
        </row>
        <row r="18094">
          <cell r="A18094" t="str">
            <v>919050031</v>
          </cell>
          <cell r="B18094" t="str">
            <v xml:space="preserve">VERBOTSSCHILD "ZUTRITT FÜR UNBEFUGTE VERBOTEN" </v>
          </cell>
          <cell r="C18094">
            <v>0</v>
          </cell>
          <cell r="D18094">
            <v>5.8</v>
          </cell>
          <cell r="E18094">
            <v>5.8</v>
          </cell>
        </row>
        <row r="18095">
          <cell r="A18095" t="str">
            <v>919050032</v>
          </cell>
          <cell r="B18095" t="str">
            <v xml:space="preserve">VERBOTSSCHILD "ZUTRITT FÜR UNBEFUGTE VERBOTEN" </v>
          </cell>
          <cell r="C18095">
            <v>0</v>
          </cell>
          <cell r="D18095">
            <v>4.3499999999999996</v>
          </cell>
          <cell r="E18095">
            <v>4.3499999999999996</v>
          </cell>
        </row>
        <row r="18096">
          <cell r="A18096" t="str">
            <v>919050033</v>
          </cell>
          <cell r="B18096" t="str">
            <v xml:space="preserve">KOMBISCHILD "ABSTURZGEFAHR - AUFFANGGURT ANLEGEN" </v>
          </cell>
          <cell r="C18096">
            <v>0</v>
          </cell>
          <cell r="D18096">
            <v>12.4</v>
          </cell>
          <cell r="E18096">
            <v>12.4</v>
          </cell>
        </row>
        <row r="18097">
          <cell r="A18097" t="str">
            <v>919050034</v>
          </cell>
          <cell r="B18097" t="str">
            <v xml:space="preserve">GEBOTSCHILD "AUFFANGGURT TRAGEN" </v>
          </cell>
          <cell r="C18097">
            <v>0</v>
          </cell>
          <cell r="D18097">
            <v>2.75</v>
          </cell>
          <cell r="E18097">
            <v>2.75</v>
          </cell>
        </row>
        <row r="18098">
          <cell r="A18098" t="str">
            <v>919050035</v>
          </cell>
          <cell r="B18098" t="str">
            <v xml:space="preserve">GEBOTSCHILD "HEBEPUNKT / KRANHAKEN" </v>
          </cell>
          <cell r="C18098">
            <v>0</v>
          </cell>
          <cell r="D18098">
            <v>2.75</v>
          </cell>
          <cell r="E18098">
            <v>2.75</v>
          </cell>
        </row>
        <row r="18099">
          <cell r="A18099" t="str">
            <v>919050036</v>
          </cell>
          <cell r="B18099" t="str">
            <v xml:space="preserve">VERBOTSSCHILD "BETRETEN DER FLÄCHE VERBOTEN" </v>
          </cell>
          <cell r="C18099"/>
          <cell r="D18099"/>
          <cell r="E18099"/>
        </row>
        <row r="18100">
          <cell r="A18100" t="str">
            <v>919050037</v>
          </cell>
          <cell r="B18100" t="str">
            <v xml:space="preserve">VERBOTSSCHILD "PERSONENBEFÖRDERUNG VERBOTEN" </v>
          </cell>
          <cell r="C18100"/>
          <cell r="D18100"/>
          <cell r="E18100"/>
        </row>
        <row r="18101">
          <cell r="A18101" t="str">
            <v>919050038</v>
          </cell>
          <cell r="B18101" t="str">
            <v>VERBOTS/KOMBISCHILD "ABSTURZGEFAHR! BETRETEN VERBO</v>
          </cell>
          <cell r="C18101"/>
          <cell r="D18101"/>
          <cell r="E18101"/>
        </row>
        <row r="18102">
          <cell r="A18102" t="str">
            <v>919050050</v>
          </cell>
          <cell r="B18102" t="str">
            <v>Fluchtwegschild Not-Halt-Knopf 100mmx100mm Folie</v>
          </cell>
          <cell r="C18102">
            <v>0</v>
          </cell>
          <cell r="D18102">
            <v>4.2699999999999996</v>
          </cell>
          <cell r="E18102">
            <v>4.2699999999999996</v>
          </cell>
        </row>
        <row r="18103">
          <cell r="A18103" t="str">
            <v>919051007</v>
          </cell>
          <cell r="B18103" t="str">
            <v>WARNSCHILD - WARNUNG VOR SCHWEBENDER LAST</v>
          </cell>
          <cell r="C18103"/>
          <cell r="D18103">
            <v>3.05</v>
          </cell>
          <cell r="E18103">
            <v>3.05</v>
          </cell>
        </row>
        <row r="18104">
          <cell r="A18104" t="str">
            <v>919060001</v>
          </cell>
          <cell r="B18104" t="str">
            <v>EINSTECKHÜLLEN AUS POLYPROPYLEN F. 95X100X0.8</v>
          </cell>
          <cell r="C18104"/>
          <cell r="D18104">
            <v>1.18</v>
          </cell>
          <cell r="E18104">
            <v>1.18</v>
          </cell>
        </row>
        <row r="18105">
          <cell r="A18105" t="str">
            <v>920003003</v>
          </cell>
          <cell r="B18105" t="str">
            <v>STAHLBANDREINIGER ETHANOL</v>
          </cell>
          <cell r="C18105">
            <v>0</v>
          </cell>
          <cell r="D18105">
            <v>24.06</v>
          </cell>
          <cell r="E18105">
            <v>24.06</v>
          </cell>
        </row>
        <row r="18106">
          <cell r="A18106" t="str">
            <v>920020001</v>
          </cell>
          <cell r="B18106" t="str">
            <v>RAL 7035 LACK, LICHTGRAU</v>
          </cell>
          <cell r="C18106"/>
          <cell r="D18106">
            <v>11.15</v>
          </cell>
          <cell r="E18106">
            <v>11.15</v>
          </cell>
        </row>
        <row r="18107">
          <cell r="A18107" t="str">
            <v>920020004</v>
          </cell>
          <cell r="B18107" t="str">
            <v>RAL 7030 SPRÜHDOSE, 150ML STEINGRAU</v>
          </cell>
          <cell r="C18107">
            <v>0</v>
          </cell>
          <cell r="D18107">
            <v>3.04</v>
          </cell>
          <cell r="E18107">
            <v>3.04</v>
          </cell>
        </row>
        <row r="18108">
          <cell r="A18108" t="str">
            <v>920020005</v>
          </cell>
          <cell r="B18108" t="str">
            <v>SPRÜHDOSE, ZINKSTAUB</v>
          </cell>
          <cell r="C18108">
            <v>0</v>
          </cell>
          <cell r="D18108">
            <v>4.25</v>
          </cell>
          <cell r="E18108">
            <v>4.25</v>
          </cell>
        </row>
        <row r="18109">
          <cell r="A18109" t="str">
            <v>920020006</v>
          </cell>
          <cell r="B18109" t="str">
            <v>RAL 2000 SPRÜHDOSE, 150ML ORANGE</v>
          </cell>
          <cell r="C18109"/>
          <cell r="D18109">
            <v>2.58</v>
          </cell>
          <cell r="E18109">
            <v>2.58</v>
          </cell>
        </row>
        <row r="18110">
          <cell r="A18110" t="str">
            <v>920020007</v>
          </cell>
          <cell r="B18110" t="str">
            <v>RAL 7035 SPRÜHDOSE, 150ML LICHTGRAU</v>
          </cell>
          <cell r="C18110"/>
          <cell r="D18110">
            <v>3.04</v>
          </cell>
          <cell r="E18110">
            <v>3.04</v>
          </cell>
        </row>
        <row r="18111">
          <cell r="A18111" t="str">
            <v>920020008</v>
          </cell>
          <cell r="B18111" t="str">
            <v>RAL 5024 SPRÜHDOSE, 400ML PASTELLBLAU</v>
          </cell>
          <cell r="C18111"/>
          <cell r="D18111">
            <v>4.1100000000000003</v>
          </cell>
          <cell r="E18111">
            <v>4.1100000000000003</v>
          </cell>
        </row>
        <row r="18112">
          <cell r="A18112" t="str">
            <v>920020009</v>
          </cell>
          <cell r="B18112" t="str">
            <v>RAL 5018 SPRÜHDOSE, 150ML TÜRKISBLAU</v>
          </cell>
          <cell r="C18112"/>
          <cell r="D18112">
            <v>3.04</v>
          </cell>
          <cell r="E18112">
            <v>3.04</v>
          </cell>
        </row>
        <row r="18113">
          <cell r="A18113" t="str">
            <v>920020010</v>
          </cell>
          <cell r="B18113" t="str">
            <v>SPRÜHDOSE, FELGENSILBER</v>
          </cell>
          <cell r="C18113">
            <v>0</v>
          </cell>
          <cell r="D18113">
            <v>3</v>
          </cell>
          <cell r="E18113">
            <v>3</v>
          </cell>
        </row>
        <row r="18114">
          <cell r="A18114" t="str">
            <v>920020011</v>
          </cell>
          <cell r="B18114" t="str">
            <v>RAL 2000 SPRÜHDOSE, 400ML ORANGE</v>
          </cell>
          <cell r="C18114">
            <v>0</v>
          </cell>
          <cell r="D18114">
            <v>7.9</v>
          </cell>
          <cell r="E18114">
            <v>7.9</v>
          </cell>
        </row>
        <row r="18115">
          <cell r="A18115" t="str">
            <v>920020012</v>
          </cell>
          <cell r="B18115" t="str">
            <v>RAL 7035 SPRÜHDOSE, 400ML LICHTGRAU</v>
          </cell>
          <cell r="C18115">
            <v>0</v>
          </cell>
          <cell r="D18115">
            <v>6.5</v>
          </cell>
          <cell r="E18115">
            <v>6.5</v>
          </cell>
        </row>
        <row r="18116">
          <cell r="A18116" t="str">
            <v>920020013</v>
          </cell>
          <cell r="B18116" t="str">
            <v>RAL 7030 SPRÜHDOSE, 400ML STEINGRAU</v>
          </cell>
          <cell r="C18116">
            <v>0</v>
          </cell>
          <cell r="D18116">
            <v>6.2</v>
          </cell>
          <cell r="E18116">
            <v>6.2</v>
          </cell>
        </row>
        <row r="18117">
          <cell r="A18117" t="str">
            <v>920020014</v>
          </cell>
          <cell r="B18117" t="str">
            <v>RAL 5018 SPRÜHDOSE, 400ML TÜRKISBLAU</v>
          </cell>
          <cell r="C18117">
            <v>0</v>
          </cell>
          <cell r="D18117">
            <v>6.09</v>
          </cell>
          <cell r="E18117">
            <v>6.09</v>
          </cell>
        </row>
        <row r="18118">
          <cell r="A18118" t="str">
            <v>920020015</v>
          </cell>
          <cell r="B18118" t="str">
            <v>RAL 5018 LACK, TÜRKISBLAU</v>
          </cell>
          <cell r="C18118"/>
          <cell r="D18118">
            <v>11.15</v>
          </cell>
          <cell r="E18118">
            <v>11.15</v>
          </cell>
        </row>
        <row r="18119">
          <cell r="A18119" t="str">
            <v>920020016</v>
          </cell>
          <cell r="B18119" t="str">
            <v>RAL 7032 SPRÜHDOSE, 400ML KIESELGRAU</v>
          </cell>
          <cell r="C18119">
            <v>0</v>
          </cell>
          <cell r="D18119">
            <v>7.7</v>
          </cell>
          <cell r="E18119">
            <v>7.7</v>
          </cell>
        </row>
        <row r="18120">
          <cell r="A18120" t="str">
            <v>920020042</v>
          </cell>
          <cell r="B18120" t="str">
            <v>RAL 9010 SPRÜHDOSE, 400ML REINWEIß</v>
          </cell>
          <cell r="C18120">
            <v>0</v>
          </cell>
          <cell r="D18120">
            <v>5.19</v>
          </cell>
          <cell r="E18120">
            <v>5.19</v>
          </cell>
        </row>
        <row r="18121">
          <cell r="A18121" t="str">
            <v>920020043</v>
          </cell>
          <cell r="B18121" t="str">
            <v>RAL 9006 SPRÜHDOSE, 400 ML WEISSALUMINIUM</v>
          </cell>
          <cell r="C18121">
            <v>0</v>
          </cell>
          <cell r="D18121">
            <v>4.32</v>
          </cell>
          <cell r="E18121">
            <v>4.32</v>
          </cell>
        </row>
        <row r="18122">
          <cell r="A18122" t="str">
            <v>920020044</v>
          </cell>
          <cell r="B18122" t="str">
            <v>RAL 9006 LACKDOSE, 1000 ML WEISSALUMINIUM</v>
          </cell>
          <cell r="C18122"/>
          <cell r="D18122">
            <v>15.65</v>
          </cell>
          <cell r="E18122">
            <v>15.65</v>
          </cell>
        </row>
        <row r="18123">
          <cell r="A18123" t="str">
            <v>920020045</v>
          </cell>
          <cell r="B18123" t="str">
            <v>SPRAYDOSE RAL 5010 400ML (84500)</v>
          </cell>
          <cell r="C18123">
            <v>0</v>
          </cell>
          <cell r="D18123">
            <v>4.83</v>
          </cell>
          <cell r="E18123">
            <v>4.83</v>
          </cell>
        </row>
        <row r="18124">
          <cell r="A18124" t="str">
            <v>920021003</v>
          </cell>
          <cell r="B18124" t="str">
            <v>VERDÜNNUNG - LACK 1L</v>
          </cell>
          <cell r="C18124"/>
          <cell r="D18124">
            <v>3.22</v>
          </cell>
          <cell r="E18124">
            <v>3.22</v>
          </cell>
        </row>
        <row r="18125">
          <cell r="A18125" t="str">
            <v>920030001</v>
          </cell>
          <cell r="B18125" t="str">
            <v>KETTENSPRAY HOTEMP 2000 [400 ml]</v>
          </cell>
          <cell r="C18125">
            <v>0</v>
          </cell>
          <cell r="D18125">
            <v>20.7</v>
          </cell>
          <cell r="E18125">
            <v>20.7</v>
          </cell>
        </row>
        <row r="18126">
          <cell r="A18126" t="str">
            <v>920030002</v>
          </cell>
          <cell r="B18126" t="str">
            <v>KUNSTSTOFFREINIGER GLÄNZEND [300 ML] - C95323</v>
          </cell>
          <cell r="C18126">
            <v>0</v>
          </cell>
          <cell r="D18126">
            <v>4.9400000000000004</v>
          </cell>
          <cell r="E18126">
            <v>4.9400000000000004</v>
          </cell>
        </row>
        <row r="18127">
          <cell r="A18127" t="str">
            <v>920030003</v>
          </cell>
          <cell r="B18127" t="str">
            <v xml:space="preserve">KUNSTSTOFFREINIGER GLÄNZEND [2000 ML] </v>
          </cell>
          <cell r="C18127">
            <v>0</v>
          </cell>
          <cell r="D18127">
            <v>26.08</v>
          </cell>
          <cell r="E18127">
            <v>26.08</v>
          </cell>
        </row>
        <row r="18128">
          <cell r="A18128" t="str">
            <v>920030004</v>
          </cell>
          <cell r="B18128" t="str">
            <v>MOBILGEAR XP 600 150 / 20 LITER</v>
          </cell>
          <cell r="C18128">
            <v>0</v>
          </cell>
          <cell r="D18128">
            <v>72.3</v>
          </cell>
          <cell r="E18128">
            <v>72.3</v>
          </cell>
        </row>
        <row r="18129">
          <cell r="A18129" t="str">
            <v>920030005</v>
          </cell>
          <cell r="B18129" t="str">
            <v>MOBILGREASE MP EP2 / 400 g</v>
          </cell>
          <cell r="C18129">
            <v>0</v>
          </cell>
          <cell r="D18129">
            <v>3.35</v>
          </cell>
          <cell r="E18129">
            <v>3.35</v>
          </cell>
        </row>
        <row r="18130">
          <cell r="A18130" t="str">
            <v>920040001</v>
          </cell>
          <cell r="B18130" t="str">
            <v>MÖRTELKARTUSCHE HIT-HY 50/330/2</v>
          </cell>
          <cell r="C18130"/>
          <cell r="D18130">
            <v>21.56</v>
          </cell>
          <cell r="E18130">
            <v>21.56</v>
          </cell>
        </row>
        <row r="18131">
          <cell r="A18131" t="str">
            <v>920040002</v>
          </cell>
          <cell r="B18131" t="str">
            <v>FOLIENKARTUSCHE HIT-HY 20/1100/1</v>
          </cell>
          <cell r="C18131"/>
          <cell r="D18131">
            <v>73.11</v>
          </cell>
          <cell r="E18131">
            <v>73.11</v>
          </cell>
        </row>
        <row r="18132">
          <cell r="A18132" t="str">
            <v>920040003</v>
          </cell>
          <cell r="B18132" t="str">
            <v>FOLIENKARTUSCHE HIT-HY 20/330/2</v>
          </cell>
          <cell r="C18132"/>
          <cell r="D18132">
            <v>17.760000000000002</v>
          </cell>
          <cell r="E18132">
            <v>17.760000000000002</v>
          </cell>
        </row>
        <row r="18133">
          <cell r="A18133" t="str">
            <v>921011004</v>
          </cell>
          <cell r="B18133" t="str">
            <v>RUNDSTAHLBÜGEL A=46 DIN 3570A M10 L=76</v>
          </cell>
          <cell r="C18133">
            <v>0</v>
          </cell>
          <cell r="D18133">
            <v>0.56000000000000005</v>
          </cell>
          <cell r="E18133">
            <v>0.56000000000000005</v>
          </cell>
        </row>
        <row r="18134">
          <cell r="A18134" t="str">
            <v>921011005</v>
          </cell>
          <cell r="B18134" t="str">
            <v>DOPPELSCHELLE (ROHRABSTAND BEI1'=95MM) 1X1</v>
          </cell>
          <cell r="C18134"/>
          <cell r="D18134">
            <v>1.82</v>
          </cell>
          <cell r="E18134">
            <v>1.82</v>
          </cell>
        </row>
        <row r="18135">
          <cell r="A18135" t="str">
            <v>921012399</v>
          </cell>
          <cell r="B18135" t="str">
            <v>VERSCHLUSSSTECKER LW8 STECKFIX KUNSTSTOFF 1 823</v>
          </cell>
          <cell r="C18135">
            <v>0</v>
          </cell>
          <cell r="D18135">
            <v>0.6</v>
          </cell>
          <cell r="E18135">
            <v>0.6</v>
          </cell>
        </row>
        <row r="18136">
          <cell r="A18136" t="str">
            <v>921031001</v>
          </cell>
          <cell r="B18136" t="str">
            <v>ROHRSCHELLE F.2"-ROHR D1=61 DIN 1596</v>
          </cell>
          <cell r="C18136"/>
          <cell r="D18136">
            <v>1.5697000000000001</v>
          </cell>
          <cell r="E18136">
            <v>1.5697000000000001</v>
          </cell>
        </row>
        <row r="18137">
          <cell r="A18137" t="str">
            <v>921042002</v>
          </cell>
          <cell r="B18137" t="str">
            <v>PROFILMUTTER M8 H=6 VERZAHNT SPRCM8HD ERICO</v>
          </cell>
          <cell r="C18137">
            <v>0</v>
          </cell>
          <cell r="D18137">
            <v>1.1637999999999999</v>
          </cell>
          <cell r="E18137">
            <v>1.1637999999999999</v>
          </cell>
        </row>
        <row r="18138">
          <cell r="A18138" t="str">
            <v>921042003</v>
          </cell>
          <cell r="B18138" t="str">
            <v>PROFILMUTTER M10 H=8 VERZAHNT SPRCM10HD ERICO</v>
          </cell>
          <cell r="C18138">
            <v>0</v>
          </cell>
          <cell r="D18138">
            <v>2.315336716061799</v>
          </cell>
          <cell r="E18138">
            <v>2.315336716061799</v>
          </cell>
        </row>
        <row r="18139">
          <cell r="A18139" t="str">
            <v>921042004</v>
          </cell>
          <cell r="B18139" t="str">
            <v>HALTENOCKE FÜR EINLOCHBEFESTIGUNG OFFEN</v>
          </cell>
          <cell r="C18139"/>
          <cell r="D18139">
            <v>1.05</v>
          </cell>
          <cell r="E18139">
            <v>1.05</v>
          </cell>
        </row>
        <row r="18140">
          <cell r="A18140" t="str">
            <v>921042005</v>
          </cell>
          <cell r="B18140" t="str">
            <v>VERSCHLUSSZAPFEN ZYLINDERKOPF MIT KREUZSCHL.</v>
          </cell>
          <cell r="C18140"/>
          <cell r="D18140">
            <v>0.9526</v>
          </cell>
          <cell r="E18140">
            <v>0.9526</v>
          </cell>
        </row>
        <row r="18141">
          <cell r="A18141" t="str">
            <v>921042006</v>
          </cell>
          <cell r="B18141" t="str">
            <v>KLEMMPLATTE  I/IPB  M10</v>
          </cell>
          <cell r="C18141">
            <v>0</v>
          </cell>
          <cell r="D18141">
            <v>0.51</v>
          </cell>
          <cell r="E18141">
            <v>0.51</v>
          </cell>
        </row>
        <row r="18142">
          <cell r="A18142" t="str">
            <v>921042007</v>
          </cell>
          <cell r="B18142" t="str">
            <v>SPANNELEMENT KTR-150 CLAMPEX-WELLE-NABE VERB.</v>
          </cell>
          <cell r="C18142"/>
          <cell r="D18142">
            <v>3.25</v>
          </cell>
          <cell r="E18142">
            <v>3.25</v>
          </cell>
        </row>
        <row r="18143">
          <cell r="A18143" t="str">
            <v>921042008</v>
          </cell>
          <cell r="B18143" t="str">
            <v xml:space="preserve">PROFILVERBINDER M6 50X63 3842518 427   </v>
          </cell>
          <cell r="C18143"/>
          <cell r="D18143">
            <v>4.04</v>
          </cell>
          <cell r="E18143">
            <v>4.04</v>
          </cell>
        </row>
        <row r="18144">
          <cell r="A18144" t="str">
            <v>921042009</v>
          </cell>
          <cell r="B18144" t="str">
            <v>H-I KLAMMER              4H24I</v>
          </cell>
          <cell r="C18144"/>
          <cell r="D18144">
            <v>4.2900000000000001E-2</v>
          </cell>
          <cell r="E18144">
            <v>4.2900000000000001E-2</v>
          </cell>
        </row>
        <row r="18145">
          <cell r="A18145" t="str">
            <v>922013001</v>
          </cell>
          <cell r="B18145" t="str">
            <v>NYLON - DUEBEL 8X40  (TYP S)</v>
          </cell>
          <cell r="C18145">
            <v>0</v>
          </cell>
          <cell r="D18145">
            <v>1.11E-2</v>
          </cell>
          <cell r="E18145">
            <v>1.11E-2</v>
          </cell>
        </row>
        <row r="18146">
          <cell r="A18146" t="str">
            <v>922013002</v>
          </cell>
          <cell r="B18146" t="str">
            <v>NYLON - DUEBEL 10X50 (TYP S)</v>
          </cell>
          <cell r="C18146">
            <v>0</v>
          </cell>
          <cell r="D18146">
            <v>2.1499999999999998E-2</v>
          </cell>
          <cell r="E18146">
            <v>2.1499999999999998E-2</v>
          </cell>
        </row>
        <row r="18147">
          <cell r="A18147" t="str">
            <v>922013003</v>
          </cell>
          <cell r="B18147" t="str">
            <v>NYLON - DUEBEL 12X60 (TYP S)</v>
          </cell>
          <cell r="C18147">
            <v>0</v>
          </cell>
          <cell r="D18147">
            <v>0.15524410282311074</v>
          </cell>
          <cell r="E18147">
            <v>0.15524410282311074</v>
          </cell>
        </row>
        <row r="18148">
          <cell r="A18148" t="str">
            <v>922013004</v>
          </cell>
          <cell r="B18148" t="str">
            <v>NYLON - DUEBEL 6X30  (TYP S)</v>
          </cell>
          <cell r="C18148">
            <v>0</v>
          </cell>
          <cell r="D18148">
            <v>0.13200000000000001</v>
          </cell>
          <cell r="E18148">
            <v>0.13200000000000001</v>
          </cell>
        </row>
        <row r="18149">
          <cell r="A18149" t="str">
            <v>922013005</v>
          </cell>
          <cell r="B18149" t="str">
            <v>NYLON - DÜBEL 4X20  (TYP S)</v>
          </cell>
          <cell r="C18149">
            <v>0</v>
          </cell>
          <cell r="D18149">
            <v>1.14E-2</v>
          </cell>
          <cell r="E18149">
            <v>1.14E-2</v>
          </cell>
        </row>
        <row r="18150">
          <cell r="A18150" t="str">
            <v>922013006</v>
          </cell>
          <cell r="B18150" t="str">
            <v>NYLON - DUEBEL 5X25  (TYP S)</v>
          </cell>
          <cell r="C18150">
            <v>0</v>
          </cell>
          <cell r="D18150">
            <v>1.24E-2</v>
          </cell>
          <cell r="E18150">
            <v>1.24E-2</v>
          </cell>
        </row>
        <row r="18151">
          <cell r="A18151" t="str">
            <v>922013007</v>
          </cell>
          <cell r="B18151" t="str">
            <v>NYLON - DUEBEL SX-L 6X50 (LANG)</v>
          </cell>
          <cell r="C18151">
            <v>0</v>
          </cell>
          <cell r="D18151">
            <v>6.5500000000000003E-2</v>
          </cell>
          <cell r="E18151">
            <v>6.5500000000000003E-2</v>
          </cell>
        </row>
        <row r="18152">
          <cell r="A18152" t="str">
            <v>922013008</v>
          </cell>
          <cell r="B18152" t="str">
            <v>NYLON - DUEBEL SX-L 8X65 (LANG)</v>
          </cell>
          <cell r="C18152">
            <v>0</v>
          </cell>
          <cell r="D18152">
            <v>9.4500000000000001E-2</v>
          </cell>
          <cell r="E18152">
            <v>9.4500000000000001E-2</v>
          </cell>
        </row>
        <row r="18153">
          <cell r="A18153" t="str">
            <v>922013009</v>
          </cell>
          <cell r="B18153" t="str">
            <v>NYLON - DUEBEL SX-L10X80 (LANG)</v>
          </cell>
          <cell r="C18153">
            <v>0</v>
          </cell>
          <cell r="D18153">
            <v>0.17449999999999999</v>
          </cell>
          <cell r="E18153">
            <v>0.17449999999999999</v>
          </cell>
        </row>
        <row r="18154">
          <cell r="A18154" t="str">
            <v>922013010</v>
          </cell>
          <cell r="B18154" t="str">
            <v>FISCHER GASBETONDÜBEL GB14H848</v>
          </cell>
          <cell r="C18154">
            <v>0</v>
          </cell>
          <cell r="D18154">
            <v>0.47320000000000001</v>
          </cell>
          <cell r="E18154">
            <v>0.47320000000000001</v>
          </cell>
        </row>
        <row r="18155">
          <cell r="A18155" t="str">
            <v>922021003</v>
          </cell>
          <cell r="B18155" t="str">
            <v>DURCHSTECKANKER HST M12X115X20 WANDABH.</v>
          </cell>
          <cell r="C18155">
            <v>0</v>
          </cell>
          <cell r="D18155">
            <v>1.5958000000000001</v>
          </cell>
          <cell r="E18155">
            <v>1.5958000000000001</v>
          </cell>
        </row>
        <row r="18156">
          <cell r="A18156" t="str">
            <v>922021004</v>
          </cell>
          <cell r="B18156" t="str">
            <v>DURCHSTECKANKER HST M16X140/25</v>
          </cell>
          <cell r="C18156">
            <v>0</v>
          </cell>
          <cell r="D18156">
            <v>1.66</v>
          </cell>
          <cell r="E18156">
            <v>1.66</v>
          </cell>
        </row>
        <row r="18157">
          <cell r="A18157" t="str">
            <v>922021005</v>
          </cell>
          <cell r="B18157" t="str">
            <v>ANKERSTANGE HAS-6K M10X130/2166002/7</v>
          </cell>
          <cell r="C18157"/>
          <cell r="D18157">
            <v>0.64</v>
          </cell>
          <cell r="E18157">
            <v>0.64</v>
          </cell>
        </row>
        <row r="18158">
          <cell r="A18158" t="str">
            <v>922021006</v>
          </cell>
          <cell r="B18158" t="str">
            <v>SEGMENTANKER HSA-F M10X90-L</v>
          </cell>
          <cell r="C18158"/>
          <cell r="D18158">
            <v>0.4602</v>
          </cell>
          <cell r="E18158">
            <v>0.4602</v>
          </cell>
        </row>
        <row r="18159">
          <cell r="A18159" t="str">
            <v>922021007</v>
          </cell>
          <cell r="B18159" t="str">
            <v>SEGMENTANKER HSA-F M12X110</v>
          </cell>
          <cell r="C18159"/>
          <cell r="D18159">
            <v>0.75670000000000004</v>
          </cell>
          <cell r="E18159">
            <v>0.75670000000000004</v>
          </cell>
        </row>
        <row r="18160">
          <cell r="A18160" t="str">
            <v>922021008</v>
          </cell>
          <cell r="B18160" t="str">
            <v>SEGMENTANKER HSA-F M8X75</v>
          </cell>
          <cell r="C18160">
            <v>0</v>
          </cell>
          <cell r="D18160">
            <v>0.66979999999999995</v>
          </cell>
          <cell r="E18160">
            <v>0.66979999999999995</v>
          </cell>
        </row>
        <row r="18161">
          <cell r="A18161" t="str">
            <v>922021009</v>
          </cell>
          <cell r="B18161" t="str">
            <v>DURCHSTECKANKER HST M8/10</v>
          </cell>
          <cell r="C18161"/>
          <cell r="D18161">
            <v>0.45889999999999997</v>
          </cell>
          <cell r="E18161">
            <v>0.45889999999999997</v>
          </cell>
        </row>
        <row r="18162">
          <cell r="A18162" t="str">
            <v>922021010</v>
          </cell>
          <cell r="B18162" t="str">
            <v>ANKERSTANGE HIT-A M10X110</v>
          </cell>
          <cell r="C18162"/>
          <cell r="D18162">
            <v>0.9919</v>
          </cell>
          <cell r="E18162">
            <v>0.9919</v>
          </cell>
        </row>
        <row r="18163">
          <cell r="A18163" t="str">
            <v>922021011</v>
          </cell>
          <cell r="B18163" t="str">
            <v>SCHRAUBANKER HUS3-H 10X90 35/15/5</v>
          </cell>
          <cell r="C18163">
            <v>0</v>
          </cell>
          <cell r="D18163">
            <v>1.0648</v>
          </cell>
          <cell r="E18163">
            <v>1.0648</v>
          </cell>
        </row>
        <row r="18164">
          <cell r="A18164" t="str">
            <v>922021012</v>
          </cell>
          <cell r="B18164" t="str">
            <v>BOLZENANKER HST3 M12X85 /10- (FA.HILTI 2113978)</v>
          </cell>
          <cell r="C18164">
            <v>0</v>
          </cell>
          <cell r="D18164">
            <v>0.96379999999999999</v>
          </cell>
          <cell r="E18164">
            <v>0.96379999999999999</v>
          </cell>
        </row>
        <row r="18165">
          <cell r="A18165" t="str">
            <v>922041006</v>
          </cell>
          <cell r="B18165" t="str">
            <v>RINGSCHRAUBE M6X30 GEW.6LG. F.TROLLEY VZ</v>
          </cell>
          <cell r="C18165">
            <v>0</v>
          </cell>
          <cell r="D18165">
            <v>0.18</v>
          </cell>
          <cell r="E18165">
            <v>0.18</v>
          </cell>
        </row>
        <row r="18166">
          <cell r="A18166" t="str">
            <v>922041010</v>
          </cell>
          <cell r="B18166" t="str">
            <v>RINGSCHRAUBE M8X60 galv. VZ (FE/Zn 8-15 B) ÖSENSCH</v>
          </cell>
          <cell r="C18166">
            <v>0</v>
          </cell>
          <cell r="D18166">
            <v>0.52980000000000005</v>
          </cell>
          <cell r="E18166">
            <v>0.52980000000000005</v>
          </cell>
        </row>
        <row r="18167">
          <cell r="A18167" t="str">
            <v>922041011</v>
          </cell>
          <cell r="B18167" t="str">
            <v>RINGSCHRAUBE M8X40 VZ</v>
          </cell>
          <cell r="C18167">
            <v>0</v>
          </cell>
          <cell r="D18167">
            <v>0.17580000000000001</v>
          </cell>
          <cell r="E18167">
            <v>0.17580000000000001</v>
          </cell>
        </row>
        <row r="18168">
          <cell r="A18168" t="str">
            <v>922041012</v>
          </cell>
          <cell r="B18168" t="str">
            <v>VERSTELLB. KLEMMHEBEL GANTER 8X30 GN300-63-M8-20</v>
          </cell>
          <cell r="C18168">
            <v>0</v>
          </cell>
          <cell r="D18168">
            <v>4.74</v>
          </cell>
          <cell r="E18168">
            <v>4.74</v>
          </cell>
        </row>
        <row r="18169">
          <cell r="A18169" t="str">
            <v>922041014</v>
          </cell>
          <cell r="B18169" t="str">
            <v>RINGSCHRAUBE M8X50 Geschw.</v>
          </cell>
          <cell r="C18169">
            <v>0</v>
          </cell>
          <cell r="D18169">
            <v>0.17399999999999999</v>
          </cell>
          <cell r="E18169">
            <v>0.17399999999999999</v>
          </cell>
        </row>
        <row r="18170">
          <cell r="A18170" t="str">
            <v>922041019</v>
          </cell>
          <cell r="B18170" t="str">
            <v>RINGSCHRAUBE M6X30 RD5 VZ</v>
          </cell>
          <cell r="C18170">
            <v>0</v>
          </cell>
          <cell r="D18170">
            <v>0.15362000000000001</v>
          </cell>
          <cell r="E18170">
            <v>0.15362000000000001</v>
          </cell>
        </row>
        <row r="18171">
          <cell r="A18171" t="str">
            <v>922041021</v>
          </cell>
          <cell r="B18171" t="str">
            <v>RINGSCHRAUBE M6X25 UNGESCHW. VZ</v>
          </cell>
          <cell r="C18171">
            <v>0</v>
          </cell>
          <cell r="D18171">
            <v>0.224</v>
          </cell>
          <cell r="E18171">
            <v>0.224</v>
          </cell>
        </row>
        <row r="18172">
          <cell r="A18172" t="str">
            <v>922041022</v>
          </cell>
          <cell r="B18172" t="str">
            <v>RINGSCHRAUBE M8X45 VZ</v>
          </cell>
          <cell r="C18172">
            <v>0</v>
          </cell>
          <cell r="D18172">
            <v>0.37859999999999999</v>
          </cell>
          <cell r="E18172">
            <v>0.37859999999999999</v>
          </cell>
        </row>
        <row r="18173">
          <cell r="A18173" t="str">
            <v>922041023</v>
          </cell>
          <cell r="B18173" t="str">
            <v>RINGSCHRAUBE M8X20 VZ</v>
          </cell>
          <cell r="C18173">
            <v>0</v>
          </cell>
          <cell r="D18173">
            <v>0.33639999999999998</v>
          </cell>
          <cell r="E18173">
            <v>0.33639999999999998</v>
          </cell>
        </row>
        <row r="18174">
          <cell r="A18174" t="str">
            <v>922041028</v>
          </cell>
          <cell r="B18174" t="str">
            <v>WEICHEN-KUGELPF. M5 LINKS DIN 71805</v>
          </cell>
          <cell r="C18174">
            <v>0</v>
          </cell>
          <cell r="D18174">
            <v>0.37580000000000002</v>
          </cell>
          <cell r="E18174">
            <v>0.37580000000000002</v>
          </cell>
        </row>
        <row r="18175">
          <cell r="A18175" t="str">
            <v>922041029</v>
          </cell>
          <cell r="B18175" t="str">
            <v xml:space="preserve">WEICHEN-KUGELPF. M5 RECHTS 10 03 000 1008/013 </v>
          </cell>
          <cell r="C18175">
            <v>0</v>
          </cell>
          <cell r="D18175">
            <v>0.38</v>
          </cell>
          <cell r="E18175">
            <v>0.38</v>
          </cell>
        </row>
        <row r="18176">
          <cell r="A18176" t="str">
            <v>922041030</v>
          </cell>
          <cell r="B18176" t="str">
            <v>KUGELPF.-ZYLINDER  DIN 71805</v>
          </cell>
          <cell r="C18176">
            <v>0</v>
          </cell>
          <cell r="D18176">
            <v>3.8</v>
          </cell>
          <cell r="E18176">
            <v>3.8</v>
          </cell>
        </row>
        <row r="18177">
          <cell r="A18177" t="str">
            <v>922041031</v>
          </cell>
          <cell r="B18177" t="str">
            <v>KUGELKOPF M5 L2=10,2 KURZ  FORM C DIN 71803</v>
          </cell>
          <cell r="C18177">
            <v>0</v>
          </cell>
          <cell r="D18177">
            <v>0.8</v>
          </cell>
          <cell r="E18177">
            <v>0.8</v>
          </cell>
        </row>
        <row r="18178">
          <cell r="A18178" t="str">
            <v>922041032</v>
          </cell>
          <cell r="B18178" t="str">
            <v>KUGELKOPF M5 L2=13,0 LANGE  FORM C DIN 71803</v>
          </cell>
          <cell r="C18178">
            <v>0</v>
          </cell>
          <cell r="D18178">
            <v>1.02</v>
          </cell>
          <cell r="E18178">
            <v>1.02</v>
          </cell>
        </row>
        <row r="18179">
          <cell r="A18179" t="str">
            <v>922041035</v>
          </cell>
          <cell r="B18179" t="str">
            <v>GEWINDESTANGE L=122MM, M5 LANG</v>
          </cell>
          <cell r="C18179"/>
          <cell r="D18179">
            <v>2.02</v>
          </cell>
          <cell r="E18179">
            <v>2.02</v>
          </cell>
        </row>
        <row r="18180">
          <cell r="A18180" t="str">
            <v>922041036</v>
          </cell>
          <cell r="B18180" t="str">
            <v>GEWINDESTANGE L=67MM,  M5 KURZ</v>
          </cell>
          <cell r="C18180"/>
          <cell r="D18180">
            <v>2.02</v>
          </cell>
          <cell r="E18180">
            <v>2.02</v>
          </cell>
        </row>
        <row r="18181">
          <cell r="A18181" t="str">
            <v>922041037</v>
          </cell>
          <cell r="B18181" t="str">
            <v>BEK-BOLZEN D=10X34,5X30</v>
          </cell>
          <cell r="C18181">
            <v>0</v>
          </cell>
          <cell r="D18181">
            <v>8.9</v>
          </cell>
          <cell r="E18181">
            <v>8.9</v>
          </cell>
        </row>
        <row r="18182">
          <cell r="A18182" t="str">
            <v>922041038</v>
          </cell>
          <cell r="B18182" t="str">
            <v>WINKELGELENK M.GEWINDEZAPFEN  DIN 71802-13-M8-C</v>
          </cell>
          <cell r="C18182">
            <v>0</v>
          </cell>
          <cell r="D18182">
            <v>1.7266666666666663</v>
          </cell>
          <cell r="E18182">
            <v>1.7266666666666663</v>
          </cell>
        </row>
        <row r="18183">
          <cell r="A18183" t="str">
            <v>922041039</v>
          </cell>
          <cell r="B18183" t="str">
            <v>RINGSCHRAUBE M6X15 67779/9  HILTI</v>
          </cell>
          <cell r="C18183">
            <v>0</v>
          </cell>
          <cell r="D18183">
            <v>0.1135</v>
          </cell>
          <cell r="E18183">
            <v>0.1135</v>
          </cell>
        </row>
        <row r="18184">
          <cell r="A18184" t="str">
            <v>922041040</v>
          </cell>
          <cell r="B18184" t="str">
            <v>RINGSCHRAUBE M6X30 GESCHW.</v>
          </cell>
          <cell r="C18184">
            <v>0</v>
          </cell>
          <cell r="D18184">
            <v>0.4</v>
          </cell>
          <cell r="E18184">
            <v>0.4</v>
          </cell>
        </row>
        <row r="18185">
          <cell r="A18185" t="str">
            <v>922041041</v>
          </cell>
          <cell r="B18185" t="str">
            <v>RINGSCHRAUBE M6X30 GEW. 6 LG./RD 6</v>
          </cell>
          <cell r="C18185"/>
          <cell r="D18185">
            <v>0.2</v>
          </cell>
          <cell r="E18185">
            <v>0.2</v>
          </cell>
        </row>
        <row r="18186">
          <cell r="A18186" t="str">
            <v>922041042</v>
          </cell>
          <cell r="B18186" t="str">
            <v>RINGSCHRAUBE M6X40 ST. 62145640 VZ</v>
          </cell>
          <cell r="C18186">
            <v>0</v>
          </cell>
          <cell r="D18186">
            <v>0.1207</v>
          </cell>
          <cell r="E18186">
            <v>0.1207</v>
          </cell>
        </row>
        <row r="18187">
          <cell r="A18187" t="str">
            <v>922041044</v>
          </cell>
          <cell r="B18187" t="str">
            <v>RINGSCHRAUBE M8X50 GALV. VZ FE/ZN 8-15 B,</v>
          </cell>
          <cell r="C18187">
            <v>0</v>
          </cell>
          <cell r="D18187">
            <v>0.50690000000000002</v>
          </cell>
          <cell r="E18187">
            <v>0.50690000000000002</v>
          </cell>
        </row>
        <row r="18188">
          <cell r="A18188" t="str">
            <v>922041045</v>
          </cell>
          <cell r="B18188" t="str">
            <v>RINGSCHRAUBE M5X20[62 145 520] VZ</v>
          </cell>
          <cell r="C18188">
            <v>0</v>
          </cell>
          <cell r="D18188">
            <v>0.14230000000000001</v>
          </cell>
          <cell r="E18188">
            <v>0.14230000000000001</v>
          </cell>
        </row>
        <row r="18189">
          <cell r="A18189" t="str">
            <v>922041046</v>
          </cell>
          <cell r="B18189" t="str">
            <v>RINGSCHRAUBE M6X60 UNGESCHW. VZ</v>
          </cell>
          <cell r="C18189">
            <v>0</v>
          </cell>
          <cell r="D18189">
            <v>0.32329999999999998</v>
          </cell>
          <cell r="E18189">
            <v>0.32329999999999998</v>
          </cell>
        </row>
        <row r="18190">
          <cell r="A18190" t="str">
            <v>922041047</v>
          </cell>
          <cell r="B18190" t="str">
            <v>RINGSCHRAUBE M8X25 VZ</v>
          </cell>
          <cell r="C18190">
            <v>0</v>
          </cell>
          <cell r="D18190">
            <v>0.10780000000000001</v>
          </cell>
          <cell r="E18190">
            <v>0.10780000000000001</v>
          </cell>
        </row>
        <row r="18191">
          <cell r="A18191" t="str">
            <v>922041048</v>
          </cell>
          <cell r="B18191" t="str">
            <v>RINGSCHRAUBE M8X30 GALV. VZ  62145830 UNGESCHW.</v>
          </cell>
          <cell r="C18191">
            <v>0</v>
          </cell>
          <cell r="D18191">
            <v>0.50680000000000003</v>
          </cell>
          <cell r="E18191">
            <v>0.50680000000000003</v>
          </cell>
        </row>
        <row r="18192">
          <cell r="A18192" t="str">
            <v>922041049</v>
          </cell>
          <cell r="B18192" t="str">
            <v>RINGSCHRAUBE M8X100 4.6 VZ , UNGESCHW.</v>
          </cell>
          <cell r="C18192">
            <v>0</v>
          </cell>
          <cell r="D18192">
            <v>0.41189999999999999</v>
          </cell>
          <cell r="E18192">
            <v>0.41189999999999999</v>
          </cell>
        </row>
        <row r="18193">
          <cell r="A18193" t="str">
            <v>922051002</v>
          </cell>
          <cell r="B18193" t="str">
            <v>BLINDNIETE 4X8 FORM A VZ</v>
          </cell>
          <cell r="C18193">
            <v>0</v>
          </cell>
          <cell r="D18193">
            <v>2.7900000000000001E-2</v>
          </cell>
          <cell r="E18193">
            <v>2.7900000000000001E-2</v>
          </cell>
        </row>
        <row r="18194">
          <cell r="A18194" t="str">
            <v>922051005</v>
          </cell>
          <cell r="B18194" t="str">
            <v>BLINDNIETE 5X16 FORM A VZ</v>
          </cell>
          <cell r="C18194">
            <v>0</v>
          </cell>
          <cell r="D18194">
            <v>3.7872920756840275E-2</v>
          </cell>
          <cell r="E18194">
            <v>3.7872920756840275E-2</v>
          </cell>
        </row>
        <row r="18195">
          <cell r="A18195" t="str">
            <v>922051006</v>
          </cell>
          <cell r="B18195" t="str">
            <v>BLINDNIETE 5X10 FORM A VZ</v>
          </cell>
          <cell r="C18195">
            <v>0</v>
          </cell>
          <cell r="D18195">
            <v>3.7067464785722828E-2</v>
          </cell>
          <cell r="E18195">
            <v>3.7067464785722828E-2</v>
          </cell>
        </row>
        <row r="18196">
          <cell r="A18196" t="str">
            <v>922051008</v>
          </cell>
          <cell r="B18196" t="str">
            <v>BLINDNIETE 5X12 KUNSTSTOFF/STANDARD</v>
          </cell>
          <cell r="C18196">
            <v>0</v>
          </cell>
          <cell r="D18196">
            <v>2.1399999999999999E-2</v>
          </cell>
          <cell r="E18196">
            <v>2.1399999999999999E-2</v>
          </cell>
        </row>
        <row r="18197">
          <cell r="A18197" t="str">
            <v>922051009</v>
          </cell>
          <cell r="B18197" t="str">
            <v>ALU-NIET 90° D6X6</v>
          </cell>
          <cell r="C18197"/>
          <cell r="D18197"/>
          <cell r="E18197"/>
        </row>
        <row r="18198">
          <cell r="A18198" t="str">
            <v>922081004</v>
          </cell>
          <cell r="B18198" t="str">
            <v>STAHLDRAHTSEIL D=3MM ZK1770N/QMM</v>
          </cell>
          <cell r="C18198">
            <v>0</v>
          </cell>
          <cell r="D18198">
            <v>0.28999999999999998</v>
          </cell>
          <cell r="E18198">
            <v>0.28999999999999998</v>
          </cell>
        </row>
        <row r="18199">
          <cell r="A18199" t="str">
            <v>922081005</v>
          </cell>
          <cell r="B18199" t="str">
            <v>SEILKLEMME D=3MM  DIN 741 VZ</v>
          </cell>
          <cell r="C18199">
            <v>0</v>
          </cell>
          <cell r="D18199">
            <v>0.28251999999999999</v>
          </cell>
          <cell r="E18199">
            <v>0.28251999999999999</v>
          </cell>
        </row>
        <row r="18200">
          <cell r="A18200" t="str">
            <v>922081018</v>
          </cell>
          <cell r="B18200" t="str">
            <v>BETELONSCHNUR 2MM/16</v>
          </cell>
          <cell r="C18200"/>
          <cell r="D18200">
            <v>0.03</v>
          </cell>
          <cell r="E18200">
            <v>0.03</v>
          </cell>
        </row>
        <row r="18201">
          <cell r="A18201" t="str">
            <v>922081020</v>
          </cell>
          <cell r="B18201" t="str">
            <v>BETELONSCHNUR 4MM/16 NATUR</v>
          </cell>
          <cell r="C18201">
            <v>0</v>
          </cell>
          <cell r="D18201">
            <v>0.12479999999999999</v>
          </cell>
          <cell r="E18201">
            <v>0.12479999999999999</v>
          </cell>
        </row>
        <row r="18202">
          <cell r="A18202" t="str">
            <v>922081021</v>
          </cell>
          <cell r="B18202" t="str">
            <v>FANGNETZ PPM KNOTENL. 5MM MASCHENST. MASCHENW.</v>
          </cell>
          <cell r="C18202">
            <v>0</v>
          </cell>
          <cell r="D18202">
            <v>8.5</v>
          </cell>
          <cell r="E18202">
            <v>8.5</v>
          </cell>
        </row>
        <row r="18203">
          <cell r="A18203" t="str">
            <v>922081022</v>
          </cell>
          <cell r="B18203" t="str">
            <v>STAHLSEIL D=8MM</v>
          </cell>
          <cell r="C18203"/>
          <cell r="D18203">
            <v>1.53</v>
          </cell>
          <cell r="E18203">
            <v>1.53</v>
          </cell>
        </row>
        <row r="18204">
          <cell r="A18204" t="str">
            <v>922081023</v>
          </cell>
          <cell r="B18204" t="str">
            <v>SEILKLEMME D=8MM F.ST-SEIL 8MM   DIN 741</v>
          </cell>
          <cell r="C18204"/>
          <cell r="D18204">
            <v>0.56000000000000005</v>
          </cell>
          <cell r="E18204">
            <v>0.56000000000000005</v>
          </cell>
        </row>
        <row r="18205">
          <cell r="A18205" t="str">
            <v>922081024</v>
          </cell>
          <cell r="B18205" t="str">
            <v>SEILROLLE D=45MM; RILLENBR.9MM</v>
          </cell>
          <cell r="C18205">
            <v>0</v>
          </cell>
          <cell r="D18205">
            <v>11.6</v>
          </cell>
          <cell r="E18205">
            <v>11.6</v>
          </cell>
        </row>
        <row r="18206">
          <cell r="A18206" t="str">
            <v>922081025</v>
          </cell>
          <cell r="B18206" t="str">
            <v>STAHLSEIL 3MM M.GABELKOPF ALSEENDSTÜCK</v>
          </cell>
          <cell r="C18206"/>
          <cell r="D18206">
            <v>18.02</v>
          </cell>
          <cell r="E18206">
            <v>18.02</v>
          </cell>
        </row>
        <row r="18207">
          <cell r="A18207" t="str">
            <v>922081026</v>
          </cell>
          <cell r="B18207" t="str">
            <v>POLYESTER SCHNUR 4MM MIT INNENLIEGENDER SEELE</v>
          </cell>
          <cell r="C18207">
            <v>0</v>
          </cell>
          <cell r="D18207">
            <v>1.21</v>
          </cell>
          <cell r="E18207">
            <v>1.21</v>
          </cell>
        </row>
        <row r="18208">
          <cell r="A18208" t="str">
            <v>922081027</v>
          </cell>
          <cell r="B18208" t="str">
            <v>POLYESTER SCHNUR 5MM MIT INNENLIEGENDER SEELE</v>
          </cell>
          <cell r="C18208">
            <v>0</v>
          </cell>
          <cell r="D18208">
            <v>0.32</v>
          </cell>
          <cell r="E18208">
            <v>0.32</v>
          </cell>
        </row>
        <row r="18209">
          <cell r="A18209" t="str">
            <v>922081028</v>
          </cell>
          <cell r="B18209" t="str">
            <v>TAUWERK, D=6MM, 30M-ROLLE, PPM, GEFLOCHTEN</v>
          </cell>
          <cell r="C18209">
            <v>0</v>
          </cell>
          <cell r="D18209">
            <v>0.35</v>
          </cell>
          <cell r="E18209">
            <v>0.35</v>
          </cell>
        </row>
        <row r="18210">
          <cell r="A18210" t="str">
            <v>922081029</v>
          </cell>
          <cell r="B18210" t="str">
            <v>FANGNETZ PPM KNOTENL. 5MM MASCHENST. MASCHENW.100</v>
          </cell>
          <cell r="C18210">
            <v>0</v>
          </cell>
          <cell r="D18210">
            <v>6.1489088575096273</v>
          </cell>
          <cell r="E18210">
            <v>6.1489088575096273</v>
          </cell>
        </row>
        <row r="18211">
          <cell r="A18211" t="str">
            <v>922081030</v>
          </cell>
          <cell r="B18211" t="str">
            <v>AUFHÄNGESEIL PPM D=12MM ROLLE 30M FARBE WEISS</v>
          </cell>
          <cell r="C18211">
            <v>0</v>
          </cell>
          <cell r="D18211">
            <v>0.36306818181818185</v>
          </cell>
          <cell r="E18211">
            <v>0.36306818181818185</v>
          </cell>
        </row>
        <row r="18212">
          <cell r="A18212" t="str">
            <v>922081031</v>
          </cell>
          <cell r="B18212" t="str">
            <v>STAHLSEIL MIT KUNSTSTOFFUMMANTELUNG ROT</v>
          </cell>
          <cell r="C18212"/>
          <cell r="D18212">
            <v>86.17</v>
          </cell>
          <cell r="E18212">
            <v>86.17</v>
          </cell>
        </row>
        <row r="18213">
          <cell r="A18213" t="str">
            <v>922081032</v>
          </cell>
          <cell r="B18213" t="str">
            <v>SEILKLEMME 3-5</v>
          </cell>
          <cell r="C18213">
            <v>0</v>
          </cell>
          <cell r="D18213">
            <v>0.19152</v>
          </cell>
          <cell r="E18213">
            <v>0.19152</v>
          </cell>
        </row>
        <row r="18214">
          <cell r="A18214" t="str">
            <v>922081033</v>
          </cell>
          <cell r="B18214" t="str">
            <v>SEILKAUTSCHE D=5</v>
          </cell>
          <cell r="C18214"/>
          <cell r="D18214">
            <v>1.17</v>
          </cell>
          <cell r="E18214">
            <v>1.17</v>
          </cell>
        </row>
        <row r="18215">
          <cell r="A18215" t="str">
            <v>922081034</v>
          </cell>
          <cell r="B18215" t="str">
            <v>AUFLEGEGETRÜSTNETZ POLYESTERGARN - 70 GR/QM - BLAU</v>
          </cell>
          <cell r="C18215"/>
          <cell r="D18215">
            <v>0.6</v>
          </cell>
          <cell r="E18215">
            <v>0.6</v>
          </cell>
        </row>
        <row r="18216">
          <cell r="A18216" t="str">
            <v>922081035</v>
          </cell>
          <cell r="B18216" t="str">
            <v>BETELONSCHNUR 4MM/16 SCHWARZ</v>
          </cell>
          <cell r="C18216"/>
          <cell r="D18216"/>
          <cell r="E18216"/>
        </row>
        <row r="18217">
          <cell r="A18217" t="str">
            <v>922082001</v>
          </cell>
          <cell r="B18217" t="str">
            <v xml:space="preserve">KUNSTSTOFF-UNTERLEGSCHEIBE F.ÖSE RUND D=25       </v>
          </cell>
          <cell r="C18217"/>
          <cell r="D18217">
            <v>0.01</v>
          </cell>
          <cell r="E18217">
            <v>0.01</v>
          </cell>
        </row>
        <row r="18218">
          <cell r="A18218" t="str">
            <v>922082002</v>
          </cell>
          <cell r="B18218" t="str">
            <v>ÖSE RUND ST.VZ. D=25880 233880880 233 VZ</v>
          </cell>
          <cell r="C18218"/>
          <cell r="D18218">
            <v>0.01</v>
          </cell>
          <cell r="E18218">
            <v>0.01</v>
          </cell>
        </row>
        <row r="18219">
          <cell r="A18219" t="str">
            <v>922083001</v>
          </cell>
          <cell r="B18219" t="str">
            <v>VOLLSCHELLE TYP 155153</v>
          </cell>
          <cell r="C18219"/>
          <cell r="D18219">
            <v>1.33</v>
          </cell>
          <cell r="E18219">
            <v>1.33</v>
          </cell>
        </row>
        <row r="18220">
          <cell r="A18220" t="str">
            <v>922083003</v>
          </cell>
          <cell r="B18220" t="str">
            <v>T-SCHELLE GETEILT 1 1/4"X1" FEUERVERZINKT</v>
          </cell>
          <cell r="C18220"/>
          <cell r="D18220">
            <v>1.64</v>
          </cell>
          <cell r="E18220">
            <v>1.64</v>
          </cell>
        </row>
        <row r="18221">
          <cell r="A18221" t="str">
            <v>922083006</v>
          </cell>
          <cell r="B18221" t="str">
            <v>T-SCHELLE GETEILT 1" X 3/4" FEUERVERZINKT</v>
          </cell>
          <cell r="C18221">
            <v>0</v>
          </cell>
          <cell r="D18221">
            <v>1.26</v>
          </cell>
          <cell r="E18221">
            <v>1.26</v>
          </cell>
        </row>
        <row r="18222">
          <cell r="A18222" t="str">
            <v>922083007</v>
          </cell>
          <cell r="B18222" t="str">
            <v>ROHRSCHELLE 1 1/4" - BEST-NR.155143</v>
          </cell>
          <cell r="C18222">
            <v>0</v>
          </cell>
          <cell r="D18222">
            <v>1.07</v>
          </cell>
          <cell r="E18222">
            <v>1.07</v>
          </cell>
        </row>
        <row r="18223">
          <cell r="A18223" t="str">
            <v>922083008</v>
          </cell>
          <cell r="B18223" t="str">
            <v xml:space="preserve">QUERSCHELLE F. 1" UND 2" ROHR GESCHW./VZ. </v>
          </cell>
          <cell r="C18223">
            <v>0</v>
          </cell>
          <cell r="D18223">
            <v>5.3193207299714063</v>
          </cell>
          <cell r="E18223">
            <v>5.3193207299714063</v>
          </cell>
        </row>
        <row r="18224">
          <cell r="A18224" t="str">
            <v>922083009</v>
          </cell>
          <cell r="B18224" t="str">
            <v>KREUZSCHELLE F. 2" UND 1" ROHR SCHWENKBAR 360°</v>
          </cell>
          <cell r="C18224">
            <v>0</v>
          </cell>
          <cell r="D18224">
            <v>9.84</v>
          </cell>
          <cell r="E18224">
            <v>9.84</v>
          </cell>
        </row>
        <row r="18225">
          <cell r="A18225" t="str">
            <v>922083010</v>
          </cell>
          <cell r="B18225" t="str">
            <v>FANGNETZ PP hf. 5MM MASCHENW. 45MM, WEISS</v>
          </cell>
          <cell r="C18225">
            <v>0</v>
          </cell>
          <cell r="D18225">
            <v>5.8413361861637725</v>
          </cell>
          <cell r="E18225">
            <v>5.8413361861637725</v>
          </cell>
        </row>
        <row r="18226">
          <cell r="A18226" t="str">
            <v>923011001</v>
          </cell>
          <cell r="B18226" t="str">
            <v>SCHUTZKAPPE 20X20X2 --&gt; 926013002</v>
          </cell>
          <cell r="C18226">
            <v>0</v>
          </cell>
          <cell r="D18226">
            <v>5.2200000000000003E-2</v>
          </cell>
          <cell r="E18226">
            <v>5.2200000000000003E-2</v>
          </cell>
        </row>
        <row r="18227">
          <cell r="A18227" t="str">
            <v>923011004</v>
          </cell>
          <cell r="B18227" t="str">
            <v>SCHUTZKAPPE 50X50X2</v>
          </cell>
          <cell r="C18227">
            <v>0</v>
          </cell>
          <cell r="D18227">
            <v>0.53939000000000004</v>
          </cell>
          <cell r="E18227">
            <v>0.53939000000000004</v>
          </cell>
        </row>
        <row r="18228">
          <cell r="A18228" t="str">
            <v>923011005</v>
          </cell>
          <cell r="B18228" t="str">
            <v>SCHUTZKAPPE 80X40X2</v>
          </cell>
          <cell r="C18228">
            <v>0</v>
          </cell>
          <cell r="D18228">
            <v>1.1160000000000001</v>
          </cell>
          <cell r="E18228">
            <v>1.1160000000000001</v>
          </cell>
        </row>
        <row r="18229">
          <cell r="A18229" t="str">
            <v>923011006</v>
          </cell>
          <cell r="B18229" t="str">
            <v>SCHUTZKAPPE DI= 34 MM GELB</v>
          </cell>
          <cell r="C18229">
            <v>0</v>
          </cell>
          <cell r="D18229">
            <v>0.10199999999999999</v>
          </cell>
          <cell r="E18229">
            <v>0.10199999999999999</v>
          </cell>
        </row>
        <row r="18230">
          <cell r="A18230" t="str">
            <v>923089002</v>
          </cell>
          <cell r="B18230" t="str">
            <v>OMNIFIT KANISTER 2 KG 220M</v>
          </cell>
          <cell r="C18230"/>
          <cell r="D18230">
            <v>377.33</v>
          </cell>
          <cell r="E18230">
            <v>377.33</v>
          </cell>
        </row>
        <row r="18231">
          <cell r="A18231" t="str">
            <v>923089010</v>
          </cell>
          <cell r="B18231" t="str">
            <v>LOCTITE KLEBER NR. 406 20G TUBE</v>
          </cell>
          <cell r="C18231">
            <v>0</v>
          </cell>
          <cell r="D18231">
            <v>16.335000000000001</v>
          </cell>
          <cell r="E18231">
            <v>16.335000000000001</v>
          </cell>
        </row>
        <row r="18232">
          <cell r="A18232" t="str">
            <v>923089011</v>
          </cell>
          <cell r="B18232" t="str">
            <v>LOCTITE KLEBER NR. 406 500G DOSE</v>
          </cell>
          <cell r="C18232">
            <v>0</v>
          </cell>
          <cell r="D18232">
            <v>185.3</v>
          </cell>
          <cell r="E18232">
            <v>185.3</v>
          </cell>
        </row>
        <row r="18233">
          <cell r="A18233" t="str">
            <v>923089012</v>
          </cell>
          <cell r="B18233" t="str">
            <v>LOCTITE KLEBER NR. 24333   50ML</v>
          </cell>
          <cell r="C18233">
            <v>0</v>
          </cell>
          <cell r="D18233">
            <v>30.66</v>
          </cell>
          <cell r="E18233">
            <v>30.66</v>
          </cell>
        </row>
        <row r="18234">
          <cell r="A18234" t="str">
            <v>924011002</v>
          </cell>
          <cell r="B18234" t="str">
            <v>SCHARNIER 40</v>
          </cell>
          <cell r="C18234">
            <v>0</v>
          </cell>
          <cell r="D18234">
            <v>5.96</v>
          </cell>
          <cell r="E18234">
            <v>5.96</v>
          </cell>
        </row>
        <row r="18235">
          <cell r="A18235" t="str">
            <v>924021010</v>
          </cell>
          <cell r="B18235" t="str">
            <v>WIRBEL 366/2.5 - VERNICKELT</v>
          </cell>
          <cell r="C18235">
            <v>0</v>
          </cell>
          <cell r="D18235">
            <v>0.13289999999999999</v>
          </cell>
          <cell r="E18235">
            <v>0.13289999999999999</v>
          </cell>
        </row>
        <row r="18236">
          <cell r="A18236" t="str">
            <v>924021020</v>
          </cell>
          <cell r="B18236" t="str">
            <v>WINKELGELENKSTANGE, L=318 VERZINKT DIN 71802 =</v>
          </cell>
          <cell r="C18236">
            <v>0</v>
          </cell>
          <cell r="D18236">
            <v>2.5</v>
          </cell>
          <cell r="E18236">
            <v>2.5</v>
          </cell>
        </row>
        <row r="18237">
          <cell r="A18237" t="str">
            <v>924021021</v>
          </cell>
          <cell r="B18237" t="str">
            <v>WINKELGELENKSTANGE, L=420 DIN 71802 = 824144018</v>
          </cell>
          <cell r="C18237">
            <v>0</v>
          </cell>
          <cell r="D18237">
            <v>3.48</v>
          </cell>
          <cell r="E18237">
            <v>3.48</v>
          </cell>
        </row>
        <row r="18238">
          <cell r="A18238" t="str">
            <v>924021022</v>
          </cell>
          <cell r="B18238" t="str">
            <v>WINKELGELENKSTANGE, L=329 KPL. DIN 71802</v>
          </cell>
          <cell r="C18238">
            <v>0</v>
          </cell>
          <cell r="D18238">
            <v>6.01</v>
          </cell>
          <cell r="E18238">
            <v>6.01</v>
          </cell>
        </row>
        <row r="18239">
          <cell r="A18239" t="str">
            <v>924021023</v>
          </cell>
          <cell r="B18239" t="str">
            <v>AUFHÄNGEHAKEN AH13/6 NR.413 600 TEMPERGUSS</v>
          </cell>
          <cell r="C18239">
            <v>0</v>
          </cell>
          <cell r="D18239">
            <v>0.17330000000000001</v>
          </cell>
          <cell r="E18239">
            <v>0.17330000000000001</v>
          </cell>
        </row>
        <row r="18240">
          <cell r="A18240" t="str">
            <v>924021024</v>
          </cell>
          <cell r="B18240" t="str">
            <v>WINKELGELENKSTANGENKOPF M8, D=8, L=54   MBO 10 50</v>
          </cell>
          <cell r="C18240">
            <v>0</v>
          </cell>
          <cell r="D18240">
            <v>5.88</v>
          </cell>
          <cell r="E18240">
            <v>5.88</v>
          </cell>
        </row>
        <row r="18241">
          <cell r="A18241" t="str">
            <v>924021025</v>
          </cell>
          <cell r="B18241" t="str">
            <v>GELENKKOPF M6 RECHTS MBO 10 52 6481 1006</v>
          </cell>
          <cell r="C18241">
            <v>0</v>
          </cell>
          <cell r="D18241">
            <v>6.09</v>
          </cell>
          <cell r="E18241">
            <v>6.09</v>
          </cell>
        </row>
        <row r="18242">
          <cell r="A18242" t="str">
            <v>924021026</v>
          </cell>
          <cell r="B18242" t="str">
            <v>DRAHTSEIL D=3 M. 2 KAUSCHEN UND 2 KARABINERHAKEN</v>
          </cell>
          <cell r="C18242"/>
          <cell r="D18242">
            <v>2.81</v>
          </cell>
          <cell r="E18242">
            <v>2.81</v>
          </cell>
        </row>
        <row r="18243">
          <cell r="A18243" t="str">
            <v>924021027</v>
          </cell>
          <cell r="B18243" t="str">
            <v>WINKELGELENK AUSF.CS 8M 5 10 03 44088 8002  DIN</v>
          </cell>
          <cell r="C18243"/>
          <cell r="D18243">
            <v>0.85340000000000005</v>
          </cell>
          <cell r="E18243">
            <v>0.85340000000000005</v>
          </cell>
        </row>
        <row r="18244">
          <cell r="A18244" t="str">
            <v>924021028</v>
          </cell>
          <cell r="B18244" t="str">
            <v>WINKELGELENKSTANGENKOPF M5, D=5, L=42    MBO 10</v>
          </cell>
          <cell r="C18244"/>
          <cell r="D18244">
            <v>5.26</v>
          </cell>
          <cell r="E18244">
            <v>5.26</v>
          </cell>
        </row>
        <row r="18245">
          <cell r="A18245" t="str">
            <v>924021029</v>
          </cell>
          <cell r="B18245" t="str">
            <v>FW-KARABINERHAKEN 6X60</v>
          </cell>
          <cell r="C18245">
            <v>0</v>
          </cell>
          <cell r="D18245">
            <v>0.56000000000000005</v>
          </cell>
          <cell r="E18245">
            <v>0.56000000000000005</v>
          </cell>
        </row>
        <row r="18246">
          <cell r="A18246" t="str">
            <v>924021030</v>
          </cell>
          <cell r="B18246" t="str">
            <v>EISENGEWINDESCHRAUBHAKEN M8X80</v>
          </cell>
          <cell r="C18246"/>
          <cell r="D18246">
            <v>0.28000000000000003</v>
          </cell>
          <cell r="E18246">
            <v>0.28000000000000003</v>
          </cell>
        </row>
        <row r="18247">
          <cell r="A18247" t="str">
            <v>924021031</v>
          </cell>
          <cell r="B18247" t="str">
            <v>WIRBEL MIT RING FÜR CBT - EDELSTAHL  (1800-I-40)</v>
          </cell>
          <cell r="C18247"/>
          <cell r="D18247">
            <v>0.33750000000000002</v>
          </cell>
          <cell r="E18247">
            <v>0.33750000000000002</v>
          </cell>
        </row>
        <row r="18248">
          <cell r="A18248" t="str">
            <v>924021032</v>
          </cell>
          <cell r="B18248" t="str">
            <v>WINKELGELENKSTANGE M.1 KUGELKOPF M6, L=320</v>
          </cell>
          <cell r="C18248"/>
          <cell r="D18248">
            <v>1.22</v>
          </cell>
          <cell r="E18248">
            <v>1.22</v>
          </cell>
        </row>
        <row r="18249">
          <cell r="A18249" t="str">
            <v>924021033</v>
          </cell>
          <cell r="B18249" t="str">
            <v>WINKELGELENKSTANGE M.2 KUGELKÖPFEN M6 (RE+LI),</v>
          </cell>
          <cell r="C18249"/>
          <cell r="D18249">
            <v>2.2000000000000002</v>
          </cell>
          <cell r="E18249">
            <v>2.2000000000000002</v>
          </cell>
        </row>
        <row r="18250">
          <cell r="A18250" t="str">
            <v>924021034</v>
          </cell>
          <cell r="B18250" t="str">
            <v>AUFHÄNGEHAKEN AH28/6 NR.428 600 TEMPERGUSS</v>
          </cell>
          <cell r="C18250">
            <v>0</v>
          </cell>
          <cell r="D18250">
            <v>0.70499999999999996</v>
          </cell>
          <cell r="E18250">
            <v>0.70499999999999996</v>
          </cell>
        </row>
        <row r="18251">
          <cell r="A18251" t="str">
            <v>924021035</v>
          </cell>
          <cell r="B18251" t="str">
            <v>WIRBEL 1800-40-VERNICKELT</v>
          </cell>
          <cell r="C18251">
            <v>0</v>
          </cell>
          <cell r="D18251">
            <v>0.11899999999999999</v>
          </cell>
          <cell r="E18251">
            <v>0.11899999999999999</v>
          </cell>
        </row>
        <row r="18252">
          <cell r="A18252" t="str">
            <v>924021036</v>
          </cell>
          <cell r="B18252" t="str">
            <v>GELENKKOPF M6 INNENGEWINDE</v>
          </cell>
          <cell r="C18252">
            <v>0</v>
          </cell>
          <cell r="D18252">
            <v>8.86</v>
          </cell>
          <cell r="E18252">
            <v>8.86</v>
          </cell>
        </row>
        <row r="18253">
          <cell r="A18253" t="str">
            <v>924021037</v>
          </cell>
          <cell r="B18253" t="str">
            <v>GELENKKOPF M6 AUSSENGEWINDE MBO 10 52 6481 2006</v>
          </cell>
          <cell r="C18253">
            <v>0</v>
          </cell>
          <cell r="D18253">
            <v>7.86</v>
          </cell>
          <cell r="E18253">
            <v>7.86</v>
          </cell>
        </row>
        <row r="18254">
          <cell r="A18254" t="str">
            <v>924021039</v>
          </cell>
          <cell r="B18254" t="str">
            <v>CBT WIRBEL - VERNICKELT - NR.3348/4.2-0359/3.5</v>
          </cell>
          <cell r="C18254">
            <v>0</v>
          </cell>
          <cell r="D18254">
            <v>0.28999999999999998</v>
          </cell>
          <cell r="E18254">
            <v>0.28999999999999998</v>
          </cell>
        </row>
        <row r="18255">
          <cell r="A18255" t="str">
            <v>924021040</v>
          </cell>
          <cell r="B18255" t="str">
            <v>SCHRAUBHAKEN GEBOGEN M6X60 VZ</v>
          </cell>
          <cell r="C18255">
            <v>0</v>
          </cell>
          <cell r="D18255">
            <v>0.28499999999999998</v>
          </cell>
          <cell r="E18255">
            <v>0.28499999999999998</v>
          </cell>
        </row>
        <row r="18256">
          <cell r="A18256" t="str">
            <v>924021041</v>
          </cell>
          <cell r="B18256" t="str">
            <v>SCHAUKELHAKEN M10X120 (GEWINDELÄNGE 70 MM) VZ</v>
          </cell>
          <cell r="C18256">
            <v>0</v>
          </cell>
          <cell r="D18256">
            <v>1.3873</v>
          </cell>
          <cell r="E18256">
            <v>1.3873</v>
          </cell>
        </row>
        <row r="18257">
          <cell r="A18257" t="str">
            <v>924021042</v>
          </cell>
          <cell r="B18257" t="str">
            <v>WINKELGELENK LINKS DIN 71802-10-M6L-CS</v>
          </cell>
          <cell r="C18257"/>
          <cell r="D18257">
            <v>1.3</v>
          </cell>
          <cell r="E18257">
            <v>1.3</v>
          </cell>
        </row>
        <row r="18258">
          <cell r="A18258" t="str">
            <v>924021043</v>
          </cell>
          <cell r="B18258" t="str">
            <v>WINKELGELENK LINKS DIN 71802-10-M6-CS</v>
          </cell>
          <cell r="C18258"/>
          <cell r="D18258">
            <v>1.22</v>
          </cell>
          <cell r="E18258">
            <v>1.22</v>
          </cell>
        </row>
        <row r="18259">
          <cell r="A18259" t="str">
            <v>924021044</v>
          </cell>
          <cell r="B18259" t="str">
            <v>KARABINERHAKEN 80X8 VERZ. (MÖLLER) DIN 5299 Form C</v>
          </cell>
          <cell r="C18259">
            <v>0</v>
          </cell>
          <cell r="D18259">
            <v>1.4266666666666667</v>
          </cell>
          <cell r="E18259">
            <v>1.4266666666666667</v>
          </cell>
        </row>
        <row r="18260">
          <cell r="A18260" t="str">
            <v>924031004</v>
          </cell>
          <cell r="B18260" t="str">
            <v>RUNDGLIEDERKETTE D=3MM/L=L60CM DIN 5685</v>
          </cell>
          <cell r="C18260">
            <v>0</v>
          </cell>
          <cell r="D18260">
            <v>0.48</v>
          </cell>
          <cell r="E18260">
            <v>0.48</v>
          </cell>
        </row>
        <row r="18261">
          <cell r="A18261" t="str">
            <v>924031006</v>
          </cell>
          <cell r="B18261" t="str">
            <v>KETTE 5X15 DIN 5684 H80B</v>
          </cell>
          <cell r="C18261"/>
          <cell r="D18261">
            <v>3.99</v>
          </cell>
          <cell r="E18261">
            <v>3.99</v>
          </cell>
        </row>
        <row r="18262">
          <cell r="A18262" t="str">
            <v>924031009</v>
          </cell>
          <cell r="B18262" t="str">
            <v>KETTENSCHLOSS 5/8X3/8"</v>
          </cell>
          <cell r="C18262">
            <v>0</v>
          </cell>
          <cell r="D18262">
            <v>0.47696096509553038</v>
          </cell>
          <cell r="E18262">
            <v>0.47696096509553038</v>
          </cell>
        </row>
        <row r="18263">
          <cell r="A18263" t="str">
            <v>924031010</v>
          </cell>
          <cell r="B18263" t="str">
            <v>KETTENSCHLOSS 1/2X3/16'</v>
          </cell>
          <cell r="C18263">
            <v>0</v>
          </cell>
          <cell r="D18263">
            <v>0.26</v>
          </cell>
          <cell r="E18263">
            <v>0.26</v>
          </cell>
        </row>
        <row r="18264">
          <cell r="A18264" t="str">
            <v>924031024</v>
          </cell>
          <cell r="B18264" t="str">
            <v>ZAHNRIEMEN POLYURETHAN 50T10/L</v>
          </cell>
          <cell r="C18264">
            <v>0</v>
          </cell>
          <cell r="D18264">
            <v>17.21</v>
          </cell>
          <cell r="E18264">
            <v>17.21</v>
          </cell>
        </row>
        <row r="18265">
          <cell r="A18265" t="str">
            <v>924031030</v>
          </cell>
          <cell r="B18265" t="str">
            <v>AUTOM.KETTENSPANNER MURTFELD GR.1 117252-10B</v>
          </cell>
          <cell r="C18265">
            <v>0</v>
          </cell>
          <cell r="D18265">
            <v>66.05</v>
          </cell>
          <cell r="E18265">
            <v>66.05</v>
          </cell>
        </row>
        <row r="18266">
          <cell r="A18266" t="str">
            <v>924031032</v>
          </cell>
          <cell r="B18266" t="str">
            <v>AUTOM.KETTENSPANNER MURTFELD GR.2 117063 (schwer)</v>
          </cell>
          <cell r="C18266"/>
          <cell r="D18266">
            <v>53.4</v>
          </cell>
          <cell r="E18266">
            <v>53.4</v>
          </cell>
        </row>
        <row r="18267">
          <cell r="A18267" t="str">
            <v>924031033</v>
          </cell>
          <cell r="B18267" t="str">
            <v>KETTENSPANNRAD Z=17 16 13 017 (MIT KUGELLAGER)</v>
          </cell>
          <cell r="C18267">
            <v>0</v>
          </cell>
          <cell r="D18267">
            <v>15.646666666666667</v>
          </cell>
          <cell r="E18267">
            <v>15.646666666666667</v>
          </cell>
        </row>
        <row r="18268">
          <cell r="A18268" t="str">
            <v>924031034</v>
          </cell>
          <cell r="B18268" t="str">
            <v>RUNDGLIEDERKETTE D=4MM/L= 60CM DIN 5685</v>
          </cell>
          <cell r="C18268">
            <v>0</v>
          </cell>
          <cell r="D18268">
            <v>1.0900000000000001</v>
          </cell>
          <cell r="E18268">
            <v>1.0900000000000001</v>
          </cell>
        </row>
        <row r="18269">
          <cell r="A18269" t="str">
            <v>924031035</v>
          </cell>
          <cell r="B18269" t="str">
            <v>KETTENSCHLOSS 8MM X 1/8" G52 F.KLINKENFÖRDERER</v>
          </cell>
          <cell r="C18269">
            <v>0</v>
          </cell>
          <cell r="D18269">
            <v>1.25</v>
          </cell>
          <cell r="E18269">
            <v>1.25</v>
          </cell>
        </row>
        <row r="18270">
          <cell r="A18270" t="str">
            <v>924031038</v>
          </cell>
          <cell r="B18270" t="str">
            <v>SEITENBOGENKETTE 1/2"X5/16" L85A-SB MIT</v>
          </cell>
          <cell r="C18270">
            <v>0</v>
          </cell>
          <cell r="D18270">
            <v>13.46</v>
          </cell>
          <cell r="E18270">
            <v>13.46</v>
          </cell>
        </row>
        <row r="18271">
          <cell r="A18271" t="str">
            <v>924031039</v>
          </cell>
          <cell r="B18271" t="str">
            <v>STECKGLIED M. SPLINTVERSCHLUSSF. 1/2"X5/16"</v>
          </cell>
          <cell r="C18271">
            <v>0</v>
          </cell>
          <cell r="D18271">
            <v>2.5099999999999998</v>
          </cell>
          <cell r="E18271">
            <v>2.5099999999999998</v>
          </cell>
        </row>
        <row r="18272">
          <cell r="A18272" t="str">
            <v>924031040</v>
          </cell>
          <cell r="B18272" t="str">
            <v>ROLLENKETTE 3/4X7/16" DIN 818712B-1 M127SL</v>
          </cell>
          <cell r="C18272"/>
          <cell r="D18272">
            <v>22.7</v>
          </cell>
          <cell r="E18272">
            <v>22.7</v>
          </cell>
        </row>
        <row r="18273">
          <cell r="A18273" t="str">
            <v>924031041</v>
          </cell>
          <cell r="B18273" t="str">
            <v>KETTENSCHLOSS 3/4X7/16'  STECKG.M.FEDERV.E DIN</v>
          </cell>
          <cell r="C18273"/>
          <cell r="D18273">
            <v>1.74</v>
          </cell>
          <cell r="E18273">
            <v>1.74</v>
          </cell>
        </row>
        <row r="18274">
          <cell r="A18274" t="str">
            <v>924031042</v>
          </cell>
          <cell r="B18274" t="str">
            <v>AUTOM.KETTENSPANNER MURTFELD GR.1 117251-08B-1</v>
          </cell>
          <cell r="C18274">
            <v>0</v>
          </cell>
          <cell r="D18274">
            <v>66.05</v>
          </cell>
          <cell r="E18274">
            <v>66.05</v>
          </cell>
        </row>
        <row r="18275">
          <cell r="A18275" t="str">
            <v>924031043</v>
          </cell>
          <cell r="B18275" t="str">
            <v>ROLLENKETTE S84  1/2"X1/4"  --&gt; txt</v>
          </cell>
          <cell r="C18275">
            <v>0</v>
          </cell>
          <cell r="D18275">
            <v>64.7</v>
          </cell>
          <cell r="E18275">
            <v>64.7</v>
          </cell>
        </row>
        <row r="18276">
          <cell r="A18276" t="str">
            <v>924031047</v>
          </cell>
          <cell r="B18276" t="str">
            <v>ROLLRINGKETTENSPANNER 108 034001</v>
          </cell>
          <cell r="C18276"/>
          <cell r="D18276"/>
          <cell r="E18276"/>
        </row>
        <row r="18277">
          <cell r="A18277" t="str">
            <v>924031048</v>
          </cell>
          <cell r="B18277" t="str">
            <v>ZAHNRIEMEN 16 AT5/3350-BFX-DLZZ=670</v>
          </cell>
          <cell r="C18277"/>
          <cell r="D18277">
            <v>93.72</v>
          </cell>
          <cell r="E18277">
            <v>93.72</v>
          </cell>
        </row>
        <row r="18278">
          <cell r="A18278" t="str">
            <v>924031049</v>
          </cell>
          <cell r="B18278" t="str">
            <v>ETON-KETTE 27 MODULE=3780MM ETOETON: 30046.2</v>
          </cell>
          <cell r="C18278"/>
          <cell r="D18278">
            <v>145.72</v>
          </cell>
          <cell r="E18278">
            <v>145.72</v>
          </cell>
        </row>
        <row r="18279">
          <cell r="A18279" t="str">
            <v>924031050</v>
          </cell>
          <cell r="B18279" t="str">
            <v>KUNSTSTOFFKETTE ROT/WEISS D=6 - 221415537</v>
          </cell>
          <cell r="C18279">
            <v>0</v>
          </cell>
          <cell r="D18279">
            <v>0.75</v>
          </cell>
          <cell r="E18279">
            <v>0.75</v>
          </cell>
        </row>
        <row r="18280">
          <cell r="A18280" t="str">
            <v>924031052</v>
          </cell>
          <cell r="B18280" t="str">
            <v>ROLL.KETTE 929 041 060 2.AUSSENGLIED</v>
          </cell>
          <cell r="C18280">
            <v>0</v>
          </cell>
          <cell r="D18280">
            <v>46.23</v>
          </cell>
          <cell r="E18280">
            <v>46.23</v>
          </cell>
        </row>
        <row r="18281">
          <cell r="A18281" t="str">
            <v>924031053</v>
          </cell>
          <cell r="B18281" t="str">
            <v>SEITENBOGENKETTE L85A-SB TEIL.= 12.7 (324 031 008)</v>
          </cell>
          <cell r="C18281"/>
          <cell r="D18281">
            <v>38</v>
          </cell>
          <cell r="E18281">
            <v>38</v>
          </cell>
        </row>
        <row r="18282">
          <cell r="A18282" t="str">
            <v>924031054</v>
          </cell>
          <cell r="B18282" t="str">
            <v>ROLLENKETTE1/2"X5/16'' WINKELL.EINS. FORM 203.2</v>
          </cell>
          <cell r="C18282">
            <v>0</v>
          </cell>
          <cell r="D18282">
            <v>19.940000000000001</v>
          </cell>
          <cell r="E18282">
            <v>19.940000000000001</v>
          </cell>
        </row>
        <row r="18283">
          <cell r="A18283" t="str">
            <v>924031055</v>
          </cell>
          <cell r="B18283" t="str">
            <v>DOPPEL-ZAHNFLACHRIEMEN 4T5/940-DL MIT E3/5</v>
          </cell>
          <cell r="C18283">
            <v>0</v>
          </cell>
          <cell r="D18283">
            <v>6.44</v>
          </cell>
          <cell r="E18283">
            <v>6.44</v>
          </cell>
        </row>
        <row r="18284">
          <cell r="A18284" t="str">
            <v>924031056</v>
          </cell>
          <cell r="B18284" t="str">
            <v>ETON-KETTENTRENN-WERKZEUGETON ETON 30105</v>
          </cell>
          <cell r="C18284"/>
          <cell r="D18284">
            <v>1.61</v>
          </cell>
          <cell r="E18284">
            <v>1.61</v>
          </cell>
        </row>
        <row r="18285">
          <cell r="A18285" t="str">
            <v>924031057</v>
          </cell>
          <cell r="B18285" t="str">
            <v>ZAHNRIEMEN 16 T 5/3.350-BFX-DLING.ROTH</v>
          </cell>
          <cell r="C18285"/>
          <cell r="D18285">
            <v>62.22</v>
          </cell>
          <cell r="E18285">
            <v>62.22</v>
          </cell>
        </row>
        <row r="18286">
          <cell r="A18286" t="str">
            <v>924031058</v>
          </cell>
          <cell r="B18286" t="str">
            <v>SEITENBOGENKETTE 5/8X3/8" F.TEF R-MIN=400 M106A-SB</v>
          </cell>
          <cell r="C18286">
            <v>0</v>
          </cell>
          <cell r="D18286">
            <v>21.688024691358024</v>
          </cell>
          <cell r="E18286">
            <v>21.688024691358024</v>
          </cell>
        </row>
        <row r="18287">
          <cell r="A18287" t="str">
            <v>924031060</v>
          </cell>
          <cell r="B18287" t="str">
            <v>ZAHNRIEMEN BRECOFLEX 10 T5-DL/1215</v>
          </cell>
          <cell r="C18287"/>
          <cell r="D18287">
            <v>14.88</v>
          </cell>
          <cell r="E18287">
            <v>14.88</v>
          </cell>
        </row>
        <row r="18288">
          <cell r="A18288" t="str">
            <v>924031063</v>
          </cell>
          <cell r="B18288" t="str">
            <v>AUTOM.KETTENSPANNER GR.1117351117351-08B-1</v>
          </cell>
          <cell r="C18288">
            <v>0</v>
          </cell>
          <cell r="D18288">
            <v>90.05</v>
          </cell>
          <cell r="E18288">
            <v>90.05</v>
          </cell>
        </row>
        <row r="18289">
          <cell r="A18289" t="str">
            <v>924031064</v>
          </cell>
          <cell r="B18289" t="str">
            <v>MITNEHMERLASCHE 1 LOCH F.KETTE 5/8X3/8</v>
          </cell>
          <cell r="C18289"/>
          <cell r="D18289">
            <v>2.9</v>
          </cell>
          <cell r="E18289">
            <v>2.9</v>
          </cell>
        </row>
        <row r="18290">
          <cell r="A18290" t="str">
            <v>924031065</v>
          </cell>
          <cell r="B18290" t="str">
            <v>ANSCHLAGPUFFER SCHWINGMETALL D=25MM, H=16,5MM,</v>
          </cell>
          <cell r="C18290"/>
          <cell r="D18290">
            <v>1.59</v>
          </cell>
          <cell r="E18290">
            <v>1.59</v>
          </cell>
        </row>
        <row r="18291">
          <cell r="A18291" t="str">
            <v>924031066</v>
          </cell>
          <cell r="B18291" t="str">
            <v>ENERGIEKETTE 10.5-075</v>
          </cell>
          <cell r="C18291"/>
          <cell r="D18291">
            <v>12.31</v>
          </cell>
          <cell r="E18291">
            <v>12.31</v>
          </cell>
        </row>
        <row r="18292">
          <cell r="A18292" t="str">
            <v>924031067</v>
          </cell>
          <cell r="B18292" t="str">
            <v>ANSCHLUSSELEMENT KPL. 105.12P</v>
          </cell>
          <cell r="C18292"/>
          <cell r="D18292">
            <v>2.86</v>
          </cell>
          <cell r="E18292">
            <v>2.86</v>
          </cell>
        </row>
        <row r="18293">
          <cell r="A18293" t="str">
            <v>924031068</v>
          </cell>
          <cell r="B18293" t="str">
            <v>EINF.KETTE WART.FREI 3/4", 12B-1 MA DBGM 296 19</v>
          </cell>
          <cell r="C18293"/>
          <cell r="D18293">
            <v>427.25</v>
          </cell>
          <cell r="E18293">
            <v>427.25</v>
          </cell>
        </row>
        <row r="18294">
          <cell r="A18294" t="str">
            <v>924031069</v>
          </cell>
          <cell r="B18294" t="str">
            <v>VERBINDUNGSGLIED NR.11(E)</v>
          </cell>
          <cell r="C18294"/>
          <cell r="D18294">
            <v>1</v>
          </cell>
          <cell r="E18294">
            <v>1</v>
          </cell>
        </row>
        <row r="18295">
          <cell r="A18295" t="str">
            <v>924031070</v>
          </cell>
          <cell r="B18295" t="str">
            <v>EINF.KETTE WART.FREI 3/4", 12B-1 MA DBGM 296 19</v>
          </cell>
          <cell r="C18295"/>
          <cell r="D18295">
            <v>198.92</v>
          </cell>
          <cell r="E18295">
            <v>198.92</v>
          </cell>
        </row>
        <row r="18296">
          <cell r="A18296" t="str">
            <v>924031071</v>
          </cell>
          <cell r="B18296" t="str">
            <v>EINF.KETTE WART.FREI 3/4", 12B-1 MA DBGM 296 19</v>
          </cell>
          <cell r="C18296"/>
          <cell r="D18296">
            <v>209.89</v>
          </cell>
          <cell r="E18296">
            <v>209.89</v>
          </cell>
        </row>
        <row r="18297">
          <cell r="A18297" t="str">
            <v>924031072</v>
          </cell>
          <cell r="B18297" t="str">
            <v>GEKR.GLIED M.SPLINT NR.12 (E)</v>
          </cell>
          <cell r="C18297"/>
          <cell r="D18297">
            <v>2.38</v>
          </cell>
          <cell r="E18297">
            <v>2.38</v>
          </cell>
        </row>
        <row r="18298">
          <cell r="A18298" t="str">
            <v>924031073</v>
          </cell>
          <cell r="B18298" t="str">
            <v>KETTE - GERADE A-GLIEDER KURZGLIEDRIG D=5MM/L=</v>
          </cell>
          <cell r="C18298"/>
          <cell r="D18298">
            <v>0.73</v>
          </cell>
          <cell r="E18298">
            <v>0.73</v>
          </cell>
        </row>
        <row r="18299">
          <cell r="A18299" t="str">
            <v>924031074</v>
          </cell>
          <cell r="B18299" t="str">
            <v>KETTENSCHNELLVERSCHLUSS VERZINKT D=5MM</v>
          </cell>
          <cell r="C18299"/>
          <cell r="D18299">
            <v>0.17899999999999999</v>
          </cell>
          <cell r="E18299">
            <v>0.17899999999999999</v>
          </cell>
        </row>
        <row r="18300">
          <cell r="A18300" t="str">
            <v>924031075</v>
          </cell>
          <cell r="B18300" t="str">
            <v>KARABINERHAKEN M SCHRAUBVERSCHLUSS 70X7</v>
          </cell>
          <cell r="C18300"/>
          <cell r="D18300">
            <v>0.26079999999999998</v>
          </cell>
          <cell r="E18300">
            <v>0.26079999999999998</v>
          </cell>
        </row>
        <row r="18301">
          <cell r="A18301" t="str">
            <v>924031076</v>
          </cell>
          <cell r="B18301" t="str">
            <v>ZAHNRIEMEN 16 T 5/2.360-BFX-DLING.ROTH</v>
          </cell>
          <cell r="C18301"/>
          <cell r="D18301">
            <v>49.39</v>
          </cell>
          <cell r="E18301">
            <v>49.39</v>
          </cell>
        </row>
        <row r="18302">
          <cell r="A18302" t="str">
            <v>924031078</v>
          </cell>
          <cell r="B18302" t="str">
            <v>RUNDRIEMEN PW TRANSELASTIC D4</v>
          </cell>
          <cell r="C18302"/>
          <cell r="D18302">
            <v>0.01</v>
          </cell>
          <cell r="E18302">
            <v>0.01</v>
          </cell>
        </row>
        <row r="18303">
          <cell r="A18303" t="str">
            <v>924031079</v>
          </cell>
          <cell r="B18303" t="str">
            <v>KETTENSPANNRAD Z=32; 5/8X3/8", LB=14,LD=16</v>
          </cell>
          <cell r="C18303">
            <v>0</v>
          </cell>
          <cell r="D18303">
            <v>214</v>
          </cell>
          <cell r="E18303">
            <v>214</v>
          </cell>
        </row>
        <row r="18304">
          <cell r="A18304" t="str">
            <v>924031080</v>
          </cell>
          <cell r="B18304" t="str">
            <v>ZAHNRIEMEN SYNCHROFLEX 75T5/590-DL-E 3/8 MIT</v>
          </cell>
          <cell r="C18304">
            <v>0</v>
          </cell>
          <cell r="D18304">
            <v>38.56</v>
          </cell>
          <cell r="E18304">
            <v>38.56</v>
          </cell>
        </row>
        <row r="18305">
          <cell r="A18305" t="str">
            <v>924031081</v>
          </cell>
          <cell r="B18305" t="str">
            <v>KETTENSCHLOSS 5/8X3/8" FÜR SEITENBOGENKETTE</v>
          </cell>
          <cell r="C18305">
            <v>0</v>
          </cell>
          <cell r="D18305">
            <v>3.5073158651427323</v>
          </cell>
          <cell r="E18305">
            <v>3.5073158651427323</v>
          </cell>
        </row>
        <row r="18306">
          <cell r="A18306" t="str">
            <v>924031082</v>
          </cell>
          <cell r="B18306" t="str">
            <v>SPANNSCHLOSS M8X70 + GEGENMUTTER</v>
          </cell>
          <cell r="C18306">
            <v>0</v>
          </cell>
          <cell r="D18306">
            <v>12.82</v>
          </cell>
          <cell r="E18306">
            <v>12.82</v>
          </cell>
        </row>
        <row r="18307">
          <cell r="A18307" t="str">
            <v>924031083</v>
          </cell>
          <cell r="B18307" t="str">
            <v>ZAHNRIEMEN 16 T 5/2.380-BFX-DLING.ROTH</v>
          </cell>
          <cell r="C18307">
            <v>0</v>
          </cell>
          <cell r="D18307">
            <v>51.58</v>
          </cell>
          <cell r="E18307">
            <v>51.58</v>
          </cell>
        </row>
        <row r="18308">
          <cell r="A18308" t="str">
            <v>924031084</v>
          </cell>
          <cell r="B18308" t="str">
            <v>KETTENSPANNRAD 1/2X5/16" Z=18 F.ANTRIEBSTAT.</v>
          </cell>
          <cell r="C18308">
            <v>0</v>
          </cell>
          <cell r="D18308">
            <v>22.09</v>
          </cell>
          <cell r="E18308">
            <v>22.09</v>
          </cell>
        </row>
        <row r="18309">
          <cell r="A18309" t="str">
            <v>924031085</v>
          </cell>
          <cell r="B18309" t="str">
            <v>KETTENSCHLOSS 3/4X7/16" STECKG. M 12B-1 3/4X7/16"</v>
          </cell>
          <cell r="C18309"/>
          <cell r="D18309">
            <v>0.90500000000000003</v>
          </cell>
          <cell r="E18309">
            <v>0.90500000000000003</v>
          </cell>
        </row>
        <row r="18310">
          <cell r="A18310" t="str">
            <v>924031086</v>
          </cell>
          <cell r="B18310" t="str">
            <v>ROLLENKETTE 1/2X5/16" HOCHLEISTUNG EINFACH</v>
          </cell>
          <cell r="C18310"/>
          <cell r="D18310">
            <v>8.6</v>
          </cell>
          <cell r="E18310">
            <v>8.6</v>
          </cell>
        </row>
        <row r="18311">
          <cell r="A18311" t="str">
            <v>924031087</v>
          </cell>
          <cell r="B18311" t="str">
            <v>ROLLENKETTE 5/8X3/8" HOCHLEISTTUNG EINFACH FÜR</v>
          </cell>
          <cell r="C18311">
            <v>0</v>
          </cell>
          <cell r="D18311">
            <v>17.628</v>
          </cell>
          <cell r="E18311">
            <v>17.628</v>
          </cell>
        </row>
        <row r="18312">
          <cell r="A18312" t="str">
            <v>924031088</v>
          </cell>
          <cell r="B18312" t="str">
            <v>SPANNBOX    281 000 003</v>
          </cell>
          <cell r="C18312">
            <v>0</v>
          </cell>
          <cell r="D18312">
            <v>32.950000000000003</v>
          </cell>
          <cell r="E18312">
            <v>32.950000000000003</v>
          </cell>
        </row>
        <row r="18313">
          <cell r="A18313" t="str">
            <v>924031089</v>
          </cell>
          <cell r="B18313" t="str">
            <v>KETTENSCHLOSS 08B-1</v>
          </cell>
          <cell r="C18313">
            <v>0</v>
          </cell>
          <cell r="D18313">
            <v>0.35</v>
          </cell>
          <cell r="E18313">
            <v>0.35</v>
          </cell>
        </row>
        <row r="18314">
          <cell r="A18314" t="str">
            <v>924031090</v>
          </cell>
          <cell r="B18314" t="str">
            <v>SEITENBOGENKET 1/2"X5/16" L85A-SB M. WINKELLASCHE</v>
          </cell>
          <cell r="C18314">
            <v>0</v>
          </cell>
          <cell r="D18314">
            <v>26.7</v>
          </cell>
          <cell r="E18314">
            <v>26.7</v>
          </cell>
        </row>
        <row r="18315">
          <cell r="A18315" t="str">
            <v>924031091</v>
          </cell>
          <cell r="B18315" t="str">
            <v>KETTENSPANNRING  5/8X3/8" - 10B 34 (ROLLRING)</v>
          </cell>
          <cell r="C18315"/>
          <cell r="D18315">
            <v>37.72</v>
          </cell>
          <cell r="E18315">
            <v>37.72</v>
          </cell>
        </row>
        <row r="18316">
          <cell r="A18316" t="str">
            <v>924031092</v>
          </cell>
          <cell r="B18316" t="str">
            <v>RUNDGLIEDERKETTE OYAL WN-G GZN 71 M R 3x20</v>
          </cell>
          <cell r="C18316">
            <v>0</v>
          </cell>
          <cell r="D18316">
            <v>5.39</v>
          </cell>
          <cell r="E18316">
            <v>5.39</v>
          </cell>
        </row>
        <row r="18317">
          <cell r="A18317" t="str">
            <v>924031093</v>
          </cell>
          <cell r="B18317" t="str">
            <v>RUNDGLIEDERKETTE D=5 B=17 T=18,5  LAST 320 KG</v>
          </cell>
          <cell r="C18317">
            <v>0</v>
          </cell>
          <cell r="D18317">
            <v>4.9011764705882346</v>
          </cell>
          <cell r="E18317">
            <v>4.9011764705882346</v>
          </cell>
        </row>
        <row r="18318">
          <cell r="A18318" t="str">
            <v>924041001</v>
          </cell>
          <cell r="B18318" t="str">
            <v>GABELKOPF G4X8 DIN 7175210 020004 0008</v>
          </cell>
          <cell r="C18318"/>
          <cell r="D18318">
            <v>0.41599999999999998</v>
          </cell>
          <cell r="E18318">
            <v>0.41599999999999998</v>
          </cell>
        </row>
        <row r="18319">
          <cell r="A18319" t="str">
            <v>924041002</v>
          </cell>
          <cell r="B18319" t="str">
            <v>GABELKOPF G5X10 DIN 7175210 020005 0010</v>
          </cell>
          <cell r="C18319"/>
          <cell r="D18319">
            <v>0.47960000000000003</v>
          </cell>
          <cell r="E18319">
            <v>0.47960000000000003</v>
          </cell>
        </row>
        <row r="18320">
          <cell r="A18320" t="str">
            <v>924041003</v>
          </cell>
          <cell r="B18320" t="str">
            <v>FEDERKLAPPBOLZEN F. GABELKÖPFE 4X8 10 01 0004 8001</v>
          </cell>
          <cell r="C18320"/>
          <cell r="D18320">
            <v>0.27750000000000002</v>
          </cell>
          <cell r="E18320">
            <v>0.27750000000000002</v>
          </cell>
        </row>
        <row r="18321">
          <cell r="A18321" t="str">
            <v>924041004</v>
          </cell>
          <cell r="B18321" t="str">
            <v>FEDERKLAPPBOLZEN F. GABELKÖPFE 5X10 10 01 0005</v>
          </cell>
          <cell r="C18321"/>
          <cell r="D18321">
            <v>0.31890000000000002</v>
          </cell>
          <cell r="E18321">
            <v>0.31890000000000002</v>
          </cell>
        </row>
        <row r="18322">
          <cell r="A18322" t="str">
            <v>924041007</v>
          </cell>
          <cell r="B18322" t="str">
            <v>WELLENGELENK DOPPELT NLM 23410-08060</v>
          </cell>
          <cell r="C18322">
            <v>0</v>
          </cell>
          <cell r="D18322">
            <v>12.94</v>
          </cell>
          <cell r="E18322">
            <v>12.94</v>
          </cell>
        </row>
        <row r="18323">
          <cell r="A18323" t="str">
            <v>924041008</v>
          </cell>
          <cell r="B18323" t="str">
            <v>WELLENGELENK M. NADELLAGERN F.WELLE 10MM  (DIN</v>
          </cell>
          <cell r="C18323"/>
          <cell r="D18323">
            <v>22.84</v>
          </cell>
          <cell r="E18323">
            <v>22.84</v>
          </cell>
        </row>
        <row r="18324">
          <cell r="A18324" t="str">
            <v>924041009</v>
          </cell>
          <cell r="B18324" t="str">
            <v>GABELGELENK M4 GKM4-8 DIN 71751</v>
          </cell>
          <cell r="C18324"/>
          <cell r="D18324">
            <v>0.9</v>
          </cell>
          <cell r="E18324">
            <v>0.9</v>
          </cell>
        </row>
        <row r="18325">
          <cell r="A18325" t="str">
            <v>924041010</v>
          </cell>
          <cell r="B18325" t="str">
            <v>GELENKKOPF IGUBAL KBRM-05M4</v>
          </cell>
          <cell r="C18325"/>
          <cell r="D18325"/>
          <cell r="E18325"/>
        </row>
        <row r="18326">
          <cell r="A18326" t="str">
            <v>924041011</v>
          </cell>
          <cell r="B18326" t="str">
            <v>GELENKKOPF MBO DIN 648 GRÖSSE 5</v>
          </cell>
          <cell r="C18326">
            <v>0</v>
          </cell>
          <cell r="D18326">
            <v>19.04</v>
          </cell>
          <cell r="E18326">
            <v>19.04</v>
          </cell>
        </row>
        <row r="18327">
          <cell r="A18327" t="str">
            <v>924041012</v>
          </cell>
          <cell r="B18327" t="str">
            <v>GELENKKOPF K-CETOP 6432 1260-08-30</v>
          </cell>
          <cell r="C18327"/>
          <cell r="D18327"/>
          <cell r="E18327"/>
        </row>
        <row r="18328">
          <cell r="A18328" t="str">
            <v>924041013</v>
          </cell>
          <cell r="B18328" t="str">
            <v>KUGELKOPF C 10 M6</v>
          </cell>
          <cell r="C18328">
            <v>0</v>
          </cell>
          <cell r="D18328">
            <v>0.5</v>
          </cell>
          <cell r="E18328">
            <v>0.5</v>
          </cell>
        </row>
        <row r="18329">
          <cell r="A18329" t="str">
            <v>924041014</v>
          </cell>
          <cell r="B18329" t="str">
            <v>KUGELPFANNE 10 MBO 44</v>
          </cell>
          <cell r="C18329">
            <v>0</v>
          </cell>
          <cell r="D18329">
            <v>0.5</v>
          </cell>
          <cell r="E18329">
            <v>0.5</v>
          </cell>
        </row>
        <row r="18330">
          <cell r="A18330" t="str">
            <v>924045001</v>
          </cell>
          <cell r="B18330" t="str">
            <v>UNIVERSAL-KLEMME K1 MIT KLEIDERBÜGELHAKEN</v>
          </cell>
          <cell r="C18330">
            <v>0</v>
          </cell>
          <cell r="D18330">
            <v>0.4</v>
          </cell>
          <cell r="E18330">
            <v>0.4</v>
          </cell>
        </row>
        <row r="18331">
          <cell r="A18331" t="str">
            <v>924045002</v>
          </cell>
          <cell r="B18331" t="str">
            <v>UNIVERSAL-KLEMME K2</v>
          </cell>
          <cell r="C18331">
            <v>0</v>
          </cell>
          <cell r="D18331">
            <v>0.28349999999999997</v>
          </cell>
          <cell r="E18331">
            <v>0.28349999999999997</v>
          </cell>
        </row>
        <row r="18332">
          <cell r="A18332" t="str">
            <v>924045003</v>
          </cell>
          <cell r="B18332" t="str">
            <v>UNIVERSAL-KLEMME K4</v>
          </cell>
          <cell r="C18332"/>
          <cell r="D18332">
            <v>0.26</v>
          </cell>
          <cell r="E18332">
            <v>0.26</v>
          </cell>
        </row>
        <row r="18333">
          <cell r="A18333" t="str">
            <v>924045004</v>
          </cell>
          <cell r="B18333" t="str">
            <v>HOSENKLEMMBÜGEL, BRAUN 34CM</v>
          </cell>
          <cell r="C18333">
            <v>0</v>
          </cell>
          <cell r="D18333">
            <v>1.02</v>
          </cell>
          <cell r="E18333">
            <v>1.02</v>
          </cell>
        </row>
        <row r="18334">
          <cell r="A18334" t="str">
            <v>924045005</v>
          </cell>
          <cell r="B18334" t="str">
            <v>Größentrenner f. Kleiderstange, Kunststoff schwarz</v>
          </cell>
          <cell r="C18334"/>
          <cell r="D18334">
            <v>0.36</v>
          </cell>
          <cell r="E18334">
            <v>0.36</v>
          </cell>
        </row>
        <row r="18335">
          <cell r="A18335" t="str">
            <v>924045011</v>
          </cell>
          <cell r="B18335" t="str">
            <v>WASSERFALL-KLEMME 60  (SCHMAL)</v>
          </cell>
          <cell r="C18335">
            <v>0</v>
          </cell>
          <cell r="D18335">
            <v>25.74</v>
          </cell>
          <cell r="E18335">
            <v>25.74</v>
          </cell>
        </row>
        <row r="18336">
          <cell r="A18336" t="str">
            <v>924045012</v>
          </cell>
          <cell r="B18336" t="str">
            <v>WASSERFALL-KLEMME 200 (BREIT)</v>
          </cell>
          <cell r="C18336"/>
          <cell r="D18336">
            <v>26.6</v>
          </cell>
          <cell r="E18336">
            <v>26.6</v>
          </cell>
        </row>
        <row r="18337">
          <cell r="A18337" t="str">
            <v>924045014</v>
          </cell>
          <cell r="B18337" t="str">
            <v>HOSENKLEMMBÜGEL, SCHWARZ 26CM</v>
          </cell>
          <cell r="C18337">
            <v>0</v>
          </cell>
          <cell r="D18337">
            <v>0.92</v>
          </cell>
          <cell r="E18337">
            <v>0.92</v>
          </cell>
        </row>
        <row r="18338">
          <cell r="A18338" t="str">
            <v>924045021</v>
          </cell>
          <cell r="B18338" t="str">
            <v>1KANPATSUHALTER KS-N7-B4</v>
          </cell>
          <cell r="C18338">
            <v>0</v>
          </cell>
          <cell r="D18338">
            <v>1.47</v>
          </cell>
          <cell r="E18338">
            <v>1.47</v>
          </cell>
        </row>
        <row r="18339">
          <cell r="A18339" t="str">
            <v>924045022</v>
          </cell>
          <cell r="B18339" t="str">
            <v>SAMPRE HÄNGERHALTER PB 2240 R-- SAMPRE</v>
          </cell>
          <cell r="C18339">
            <v>0</v>
          </cell>
          <cell r="D18339">
            <v>1.46</v>
          </cell>
          <cell r="E18339">
            <v>1.46</v>
          </cell>
        </row>
        <row r="18340">
          <cell r="A18340" t="str">
            <v>924045024</v>
          </cell>
          <cell r="B18340" t="str">
            <v>FESTSTELLKLEMME500819-B</v>
          </cell>
          <cell r="C18340"/>
          <cell r="D18340">
            <v>10.83</v>
          </cell>
          <cell r="E18340">
            <v>10.83</v>
          </cell>
        </row>
        <row r="18341">
          <cell r="A18341" t="str">
            <v>924045025</v>
          </cell>
          <cell r="B18341" t="str">
            <v>SPULENHALTER TITAN T4 (Ratchet Type)</v>
          </cell>
          <cell r="C18341">
            <v>0</v>
          </cell>
          <cell r="D18341">
            <v>0.85</v>
          </cell>
          <cell r="E18341">
            <v>0.85</v>
          </cell>
        </row>
        <row r="18342">
          <cell r="A18342" t="str">
            <v>924045026</v>
          </cell>
          <cell r="B18342" t="str">
            <v>UNIVERSAL-KLEMME K2 ZERLEGT INEINZELTEILEN ZUR</v>
          </cell>
          <cell r="C18342"/>
          <cell r="D18342">
            <v>1.02</v>
          </cell>
          <cell r="E18342">
            <v>1.02</v>
          </cell>
        </row>
        <row r="18343">
          <cell r="A18343" t="str">
            <v>924045028</v>
          </cell>
          <cell r="B18343" t="str">
            <v>SPULENHALTER 0654-8678</v>
          </cell>
          <cell r="C18343">
            <v>0</v>
          </cell>
          <cell r="D18343">
            <v>4.01</v>
          </cell>
          <cell r="E18343">
            <v>4.01</v>
          </cell>
        </row>
        <row r="18344">
          <cell r="A18344" t="str">
            <v>924045029</v>
          </cell>
          <cell r="B18344" t="str">
            <v>SPULENHALTER MIT ORANGER KAPPE FÜR AUTOMATION</v>
          </cell>
          <cell r="C18344">
            <v>0</v>
          </cell>
          <cell r="D18344">
            <v>2.59</v>
          </cell>
          <cell r="E18344">
            <v>2.59</v>
          </cell>
        </row>
        <row r="18345">
          <cell r="A18345" t="str">
            <v>924045029G</v>
          </cell>
          <cell r="B18345" t="str">
            <v>SPULENHALTER MIT ORANGER KAPPE FÜR AUTOMATION -</v>
          </cell>
          <cell r="C18345">
            <v>0</v>
          </cell>
          <cell r="D18345">
            <v>0.7</v>
          </cell>
          <cell r="E18345">
            <v>0.7</v>
          </cell>
        </row>
        <row r="18346">
          <cell r="A18346" t="str">
            <v>924045030</v>
          </cell>
          <cell r="B18346" t="str">
            <v>SPULENHALTER MIT WEISSER KAPPE FÜR DIREKTES</v>
          </cell>
          <cell r="C18346">
            <v>0</v>
          </cell>
          <cell r="D18346">
            <v>1.45</v>
          </cell>
          <cell r="E18346">
            <v>1.45</v>
          </cell>
        </row>
        <row r="18347">
          <cell r="A18347" t="str">
            <v>924045031</v>
          </cell>
          <cell r="B18347" t="str">
            <v>SPULENHALTER WEISS,DIR.ABSPINN, 2 FINGER, B5</v>
          </cell>
          <cell r="C18347">
            <v>0</v>
          </cell>
          <cell r="D18347">
            <v>0.65</v>
          </cell>
          <cell r="E18347">
            <v>0.65</v>
          </cell>
        </row>
        <row r="18348">
          <cell r="A18348" t="str">
            <v>924045032</v>
          </cell>
          <cell r="B18348" t="str">
            <v>SPULENHALTER FARBIGE KAPPE,DIR.ABSPINN, 2 FINGER,</v>
          </cell>
          <cell r="C18348"/>
          <cell r="D18348">
            <v>1E-4</v>
          </cell>
          <cell r="E18348">
            <v>1E-4</v>
          </cell>
        </row>
        <row r="18349">
          <cell r="A18349" t="str">
            <v>924045033</v>
          </cell>
          <cell r="B18349" t="str">
            <v>SPULENHALTER GRÜN, DIR.ABSPINN, 2 FINGER, B4.5</v>
          </cell>
          <cell r="C18349">
            <v>0</v>
          </cell>
          <cell r="D18349">
            <v>0.72</v>
          </cell>
          <cell r="E18349">
            <v>0.72</v>
          </cell>
        </row>
        <row r="18350">
          <cell r="A18350" t="str">
            <v>924045034</v>
          </cell>
          <cell r="B18350" t="str">
            <v>SPULENHALTER SCHWARZ, DIR.ABSPINN, 4 FINGER, B4.5</v>
          </cell>
          <cell r="C18350">
            <v>0</v>
          </cell>
          <cell r="D18350">
            <v>0.86</v>
          </cell>
          <cell r="E18350">
            <v>0.86</v>
          </cell>
        </row>
        <row r="18351">
          <cell r="A18351" t="str">
            <v>924046001</v>
          </cell>
          <cell r="B18351" t="str">
            <v>MAGNET D=20MM H=6MM F. SENKSCHR. M4 - 37320</v>
          </cell>
          <cell r="C18351">
            <v>0</v>
          </cell>
          <cell r="D18351">
            <v>6.57</v>
          </cell>
          <cell r="E18351">
            <v>6.57</v>
          </cell>
        </row>
        <row r="18352">
          <cell r="A18352" t="str">
            <v>924051001</v>
          </cell>
          <cell r="B18352" t="str">
            <v>ROLLENTRÄGER</v>
          </cell>
          <cell r="C18352"/>
          <cell r="D18352">
            <v>3.91</v>
          </cell>
          <cell r="E18352">
            <v>3.91</v>
          </cell>
        </row>
        <row r="18353">
          <cell r="A18353" t="str">
            <v>924051002</v>
          </cell>
          <cell r="B18353" t="str">
            <v>SEILWIRBEL</v>
          </cell>
          <cell r="C18353"/>
          <cell r="D18353">
            <v>5.32</v>
          </cell>
          <cell r="E18353">
            <v>5.32</v>
          </cell>
        </row>
        <row r="18354">
          <cell r="A18354" t="str">
            <v>924062001</v>
          </cell>
          <cell r="B18354" t="str">
            <v>DREHSTARRE KUPPLUNG HZ  601 301 00 HZ</v>
          </cell>
          <cell r="C18354">
            <v>0</v>
          </cell>
          <cell r="D18354">
            <v>9.24</v>
          </cell>
          <cell r="E18354">
            <v>9.24</v>
          </cell>
        </row>
        <row r="18355">
          <cell r="A18355" t="str">
            <v>924071002</v>
          </cell>
          <cell r="B18355" t="str">
            <v>ETON-ANTRIEBSRADETON 30013 COMETON 30013 COMPL.</v>
          </cell>
          <cell r="C18355"/>
          <cell r="D18355">
            <v>21.47</v>
          </cell>
          <cell r="E18355">
            <v>21.47</v>
          </cell>
        </row>
        <row r="18356">
          <cell r="A18356" t="str">
            <v>924071003</v>
          </cell>
          <cell r="B18356" t="str">
            <v>ETON-UMLENKRAD (9-ECK) ETON 30006</v>
          </cell>
          <cell r="C18356"/>
          <cell r="D18356">
            <v>7.62</v>
          </cell>
          <cell r="E18356">
            <v>7.62</v>
          </cell>
        </row>
        <row r="18357">
          <cell r="A18357" t="str">
            <v>924071004</v>
          </cell>
          <cell r="B18357" t="str">
            <v>ZAHNSCHEIBE 21 T5/10-2 (OPTIBELT)</v>
          </cell>
          <cell r="C18357"/>
          <cell r="D18357">
            <v>4.3</v>
          </cell>
          <cell r="E18357">
            <v>4.3</v>
          </cell>
        </row>
        <row r="18358">
          <cell r="A18358" t="str">
            <v>924071005</v>
          </cell>
          <cell r="B18358" t="str">
            <v>KETTENRAD Z=14 F.KETTE 1/2X1/4" M.FLANSCH</v>
          </cell>
          <cell r="C18358"/>
          <cell r="D18358">
            <v>6.3</v>
          </cell>
          <cell r="E18358">
            <v>6.3</v>
          </cell>
        </row>
        <row r="18359">
          <cell r="A18359" t="str">
            <v>924071006</v>
          </cell>
          <cell r="B18359" t="str">
            <v>KETTENRAD Z=26 F.KETTE 1/2X5/16" M.FLANSCH</v>
          </cell>
          <cell r="C18359">
            <v>0</v>
          </cell>
          <cell r="D18359">
            <v>12.32</v>
          </cell>
          <cell r="E18359">
            <v>12.32</v>
          </cell>
        </row>
        <row r="18360">
          <cell r="A18360" t="str">
            <v>924071007</v>
          </cell>
          <cell r="B18360" t="str">
            <v>KETTENRAD Z=39 EINFACH F.KETTE 1/2X5/16"</v>
          </cell>
          <cell r="C18360">
            <v>0</v>
          </cell>
          <cell r="D18360">
            <v>8.99</v>
          </cell>
          <cell r="E18360">
            <v>8.99</v>
          </cell>
        </row>
        <row r="18361">
          <cell r="A18361" t="str">
            <v>924071008</v>
          </cell>
          <cell r="B18361" t="str">
            <v>KETTENRAD Z=20  1/2X5/16"</v>
          </cell>
          <cell r="C18361">
            <v>0</v>
          </cell>
          <cell r="D18361">
            <v>5.81</v>
          </cell>
          <cell r="E18361">
            <v>5.81</v>
          </cell>
        </row>
        <row r="18362">
          <cell r="A18362" t="str">
            <v>924071009</v>
          </cell>
          <cell r="B18362" t="str">
            <v>KETTENRAD Z=27  1/2X5/16"</v>
          </cell>
          <cell r="C18362"/>
          <cell r="D18362">
            <v>17.54</v>
          </cell>
          <cell r="E18362">
            <v>17.54</v>
          </cell>
        </row>
        <row r="18363">
          <cell r="A18363" t="str">
            <v>924071010</v>
          </cell>
          <cell r="B18363" t="str">
            <v>GEGENRAD FÜR REIBRADANTRIEB</v>
          </cell>
          <cell r="C18363"/>
          <cell r="D18363">
            <v>17.2</v>
          </cell>
          <cell r="E18363">
            <v>17.2</v>
          </cell>
        </row>
        <row r="18364">
          <cell r="A18364" t="str">
            <v>924071011</v>
          </cell>
          <cell r="B18364" t="str">
            <v>KETTENRAD 5/8X3/8" Z=33</v>
          </cell>
          <cell r="C18364"/>
          <cell r="D18364">
            <v>14.57</v>
          </cell>
          <cell r="E18364">
            <v>14.57</v>
          </cell>
        </row>
        <row r="18365">
          <cell r="A18365" t="str">
            <v>924071012</v>
          </cell>
          <cell r="B18365" t="str">
            <v>KETTENRAD 5/8X3/8" Z=30</v>
          </cell>
          <cell r="C18365"/>
          <cell r="D18365">
            <v>12.45</v>
          </cell>
          <cell r="E18365">
            <v>12.45</v>
          </cell>
        </row>
        <row r="18366">
          <cell r="A18366" t="str">
            <v>924071013</v>
          </cell>
          <cell r="B18366" t="str">
            <v>KETTENRAD 5/8X3/8" Z=25</v>
          </cell>
          <cell r="C18366"/>
          <cell r="D18366">
            <v>0.01</v>
          </cell>
          <cell r="E18366">
            <v>0.01</v>
          </cell>
        </row>
        <row r="18367">
          <cell r="A18367" t="str">
            <v>924071014</v>
          </cell>
          <cell r="B18367" t="str">
            <v>GEGENRAD MIT VOLLGUMMIREIFEN -BLICKLE VPP 140/15G</v>
          </cell>
          <cell r="C18367">
            <v>0</v>
          </cell>
          <cell r="D18367">
            <v>5.4</v>
          </cell>
          <cell r="E18367">
            <v>5.4</v>
          </cell>
        </row>
        <row r="18368">
          <cell r="A18368" t="str">
            <v>924071015</v>
          </cell>
          <cell r="B18368" t="str">
            <v>GEGENRAD KLEINM.VOLLGUMMIREIFEN-BLICKLEVPP</v>
          </cell>
          <cell r="C18368">
            <v>0</v>
          </cell>
          <cell r="D18368">
            <v>4.74</v>
          </cell>
          <cell r="E18368">
            <v>4.74</v>
          </cell>
        </row>
        <row r="18369">
          <cell r="A18369" t="str">
            <v>924071016</v>
          </cell>
          <cell r="B18369" t="str">
            <v>KETTENRAD Z=13  1/2X5/16"</v>
          </cell>
          <cell r="C18369"/>
          <cell r="D18369">
            <v>13</v>
          </cell>
          <cell r="E18369">
            <v>13</v>
          </cell>
        </row>
        <row r="18370">
          <cell r="A18370" t="str">
            <v>924071017</v>
          </cell>
          <cell r="B18370" t="str">
            <v>RAD MIT VOLLGUMMIREIFEN- BLICKLE RDPP 140/15G --&gt;</v>
          </cell>
          <cell r="C18370">
            <v>0</v>
          </cell>
          <cell r="D18370">
            <v>8.08</v>
          </cell>
          <cell r="E18370">
            <v>8.08</v>
          </cell>
        </row>
        <row r="18371">
          <cell r="A18371" t="str">
            <v>924081001</v>
          </cell>
          <cell r="B18371" t="str">
            <v>REIBSCHEIBE F.RUTSCHNABE P&amp;F</v>
          </cell>
          <cell r="C18371"/>
          <cell r="D18371">
            <v>9.2100000000000009</v>
          </cell>
          <cell r="E18371">
            <v>9.2100000000000009</v>
          </cell>
        </row>
        <row r="18372">
          <cell r="A18372" t="str">
            <v>924081002</v>
          </cell>
          <cell r="B18372" t="str">
            <v>ULTRABUCHSE 40x44FA.FREUDENBERG 0118224</v>
          </cell>
          <cell r="C18372"/>
          <cell r="D18372">
            <v>150.47</v>
          </cell>
          <cell r="E18372">
            <v>150.47</v>
          </cell>
        </row>
        <row r="18373">
          <cell r="A18373" t="str">
            <v>924091001</v>
          </cell>
          <cell r="B18373" t="str">
            <v>FUEHRUNGSSCHLITTEN KWVE 25 G3 V1 Hersteller INA</v>
          </cell>
          <cell r="C18373"/>
          <cell r="D18373"/>
          <cell r="E18373"/>
        </row>
        <row r="18374">
          <cell r="A18374" t="str">
            <v>924091002</v>
          </cell>
          <cell r="B18374" t="str">
            <v>FUEHRUNGSSCHIENE TKVD-25-U G3, L = 1640 (10x27x60-</v>
          </cell>
          <cell r="C18374"/>
          <cell r="D18374"/>
          <cell r="E18374"/>
        </row>
        <row r="18375">
          <cell r="A18375" t="str">
            <v>924091010</v>
          </cell>
          <cell r="B18375" t="str">
            <v>SPANNSCHLOSS M8 M.BEIDSEIT.GESCHL. ÖSE VZ DIN 1480</v>
          </cell>
          <cell r="C18375">
            <v>0</v>
          </cell>
          <cell r="D18375">
            <v>1.51</v>
          </cell>
          <cell r="E18375">
            <v>1.51</v>
          </cell>
        </row>
        <row r="18376">
          <cell r="A18376" t="str">
            <v>925011001</v>
          </cell>
          <cell r="B18376" t="str">
            <v>PASSFEDER 10X8X40 DIN 6885-A</v>
          </cell>
          <cell r="C18376">
            <v>0</v>
          </cell>
          <cell r="D18376">
            <v>0.22120000000000001</v>
          </cell>
          <cell r="E18376">
            <v>0.22120000000000001</v>
          </cell>
        </row>
        <row r="18377">
          <cell r="A18377" t="str">
            <v>925011002</v>
          </cell>
          <cell r="B18377" t="str">
            <v>PASSFEDER  8X7X30  DIN 6885-A</v>
          </cell>
          <cell r="C18377">
            <v>0</v>
          </cell>
          <cell r="D18377">
            <v>0.20610000000000001</v>
          </cell>
          <cell r="E18377">
            <v>0.20610000000000001</v>
          </cell>
        </row>
        <row r="18378">
          <cell r="A18378" t="str">
            <v>925011003</v>
          </cell>
          <cell r="B18378" t="str">
            <v>PASSFEDER 10X8X30  DIN 6885-A</v>
          </cell>
          <cell r="C18378">
            <v>0</v>
          </cell>
          <cell r="D18378">
            <v>8.2199999999999995E-2</v>
          </cell>
          <cell r="E18378">
            <v>8.2199999999999995E-2</v>
          </cell>
        </row>
        <row r="18379">
          <cell r="A18379" t="str">
            <v>925011004</v>
          </cell>
          <cell r="B18379" t="str">
            <v>PASSFEDER  8X7X32 DIN 6885-A</v>
          </cell>
          <cell r="C18379"/>
          <cell r="D18379">
            <v>0.20610000000000001</v>
          </cell>
          <cell r="E18379">
            <v>0.20610000000000001</v>
          </cell>
        </row>
        <row r="18380">
          <cell r="A18380" t="str">
            <v>925011005</v>
          </cell>
          <cell r="B18380" t="str">
            <v>Passfeder DIN 6885-1 - A 6 x 6 x 60 - St</v>
          </cell>
          <cell r="C18380">
            <v>0</v>
          </cell>
          <cell r="D18380">
            <v>0.1588</v>
          </cell>
          <cell r="E18380">
            <v>0.1588</v>
          </cell>
        </row>
        <row r="18381">
          <cell r="A18381" t="str">
            <v>925011006</v>
          </cell>
          <cell r="B18381" t="str">
            <v>Passfeder DIN 6885-1 - A 8 x 7 x 40 - St</v>
          </cell>
          <cell r="C18381">
            <v>0</v>
          </cell>
          <cell r="D18381">
            <v>0.13756699079275236</v>
          </cell>
          <cell r="E18381">
            <v>0.13756699079275236</v>
          </cell>
        </row>
        <row r="18382">
          <cell r="A18382" t="str">
            <v>925011007</v>
          </cell>
          <cell r="B18382" t="str">
            <v>Passfeder DIN 6885-1 - A 6 x 6 x 50 - St</v>
          </cell>
          <cell r="C18382">
            <v>0</v>
          </cell>
          <cell r="D18382">
            <v>8.7900000000000006E-2</v>
          </cell>
          <cell r="E18382">
            <v>8.7900000000000006E-2</v>
          </cell>
        </row>
        <row r="18383">
          <cell r="A18383" t="str">
            <v>925011008</v>
          </cell>
          <cell r="B18383" t="str">
            <v>Passfeder DIN 6885-1 - A 6 x 6 x 32 - St</v>
          </cell>
          <cell r="C18383">
            <v>0</v>
          </cell>
          <cell r="D18383">
            <v>0.13578000000000001</v>
          </cell>
          <cell r="E18383">
            <v>0.13578000000000001</v>
          </cell>
        </row>
        <row r="18384">
          <cell r="A18384" t="str">
            <v>925011009</v>
          </cell>
          <cell r="B18384" t="str">
            <v>PASSFEDER  6X6X25 DIN 6885-A</v>
          </cell>
          <cell r="C18384">
            <v>0</v>
          </cell>
          <cell r="D18384">
            <v>8.5300000000000001E-2</v>
          </cell>
          <cell r="E18384">
            <v>8.5300000000000001E-2</v>
          </cell>
        </row>
        <row r="18385">
          <cell r="A18385" t="str">
            <v>925011010</v>
          </cell>
          <cell r="B18385" t="str">
            <v>PASSFEDER  8X7X30 DIN 6885-A</v>
          </cell>
          <cell r="C18385">
            <v>0</v>
          </cell>
          <cell r="D18385">
            <v>0.1638</v>
          </cell>
          <cell r="E18385">
            <v>0.1638</v>
          </cell>
        </row>
        <row r="18386">
          <cell r="A18386" t="str">
            <v>925011011</v>
          </cell>
          <cell r="B18386" t="str">
            <v>PASSFEDER  8X7X50 DIN 6885-A</v>
          </cell>
          <cell r="C18386">
            <v>0</v>
          </cell>
          <cell r="D18386">
            <v>0.1905</v>
          </cell>
          <cell r="E18386">
            <v>0.1905</v>
          </cell>
        </row>
        <row r="18387">
          <cell r="A18387" t="str">
            <v>925011012</v>
          </cell>
          <cell r="B18387" t="str">
            <v>Passfeder DIN 6885-1 - A 8 x 7 x 60 - St</v>
          </cell>
          <cell r="C18387">
            <v>0</v>
          </cell>
          <cell r="D18387">
            <v>0.1996</v>
          </cell>
          <cell r="E18387">
            <v>0.1996</v>
          </cell>
        </row>
        <row r="18388">
          <cell r="A18388" t="str">
            <v>925011013</v>
          </cell>
          <cell r="B18388" t="str">
            <v>PASSFEDER 18X11X60 DIN 6885-A</v>
          </cell>
          <cell r="C18388">
            <v>0</v>
          </cell>
          <cell r="D18388">
            <v>0.75160000000000005</v>
          </cell>
          <cell r="E18388">
            <v>0.75160000000000005</v>
          </cell>
        </row>
        <row r="18389">
          <cell r="A18389" t="str">
            <v>925011014</v>
          </cell>
          <cell r="B18389" t="str">
            <v>PASSFEDER  5X5X20 DIN 6885-A</v>
          </cell>
          <cell r="C18389">
            <v>0</v>
          </cell>
          <cell r="D18389">
            <v>3.9E-2</v>
          </cell>
          <cell r="E18389">
            <v>3.9E-2</v>
          </cell>
        </row>
        <row r="18390">
          <cell r="A18390" t="str">
            <v>925011015</v>
          </cell>
          <cell r="B18390" t="str">
            <v>Passfeder DIN 6885-1 - A 6 x 6 x 20 - St</v>
          </cell>
          <cell r="C18390">
            <v>0</v>
          </cell>
          <cell r="D18390">
            <v>0.11390769230769231</v>
          </cell>
          <cell r="E18390">
            <v>0.11390769230769231</v>
          </cell>
        </row>
        <row r="18391">
          <cell r="A18391" t="str">
            <v>925011016</v>
          </cell>
          <cell r="B18391" t="str">
            <v>Passfeder DIN 6885-1 - A 8 x 7 x 28 - St</v>
          </cell>
          <cell r="C18391">
            <v>0</v>
          </cell>
          <cell r="D18391">
            <v>0.19</v>
          </cell>
          <cell r="E18391">
            <v>0.19</v>
          </cell>
        </row>
        <row r="18392">
          <cell r="A18392" t="str">
            <v>925011017</v>
          </cell>
          <cell r="B18392" t="str">
            <v>Passfeder DIN 6885-3 - A 8 x 5 x 25 - St</v>
          </cell>
          <cell r="C18392">
            <v>0</v>
          </cell>
          <cell r="D18392">
            <v>4.8500000000000001E-2</v>
          </cell>
          <cell r="E18392">
            <v>4.8500000000000001E-2</v>
          </cell>
        </row>
        <row r="18393">
          <cell r="A18393" t="str">
            <v>925011018</v>
          </cell>
          <cell r="B18393" t="str">
            <v>PASSFEDER  8X7X40 DIN 6885-A ==&gt; 925 011 006</v>
          </cell>
          <cell r="C18393"/>
          <cell r="D18393">
            <v>0.22650000000000001</v>
          </cell>
          <cell r="E18393">
            <v>0.22650000000000001</v>
          </cell>
        </row>
        <row r="18394">
          <cell r="A18394" t="str">
            <v>925011019</v>
          </cell>
          <cell r="B18394" t="str">
            <v>PASSFEDER  5X5X10 DIN 6885-A</v>
          </cell>
          <cell r="C18394"/>
          <cell r="D18394"/>
          <cell r="E18394"/>
        </row>
        <row r="18395">
          <cell r="A18395" t="str">
            <v>925011020</v>
          </cell>
          <cell r="B18395" t="str">
            <v>PASSFEDER  8X7X45 DIN 6885-A</v>
          </cell>
          <cell r="C18395">
            <v>0</v>
          </cell>
          <cell r="D18395">
            <v>0.2331</v>
          </cell>
          <cell r="E18395">
            <v>0.2331</v>
          </cell>
        </row>
        <row r="18396">
          <cell r="A18396" t="str">
            <v>925011021</v>
          </cell>
          <cell r="B18396" t="str">
            <v>PASSFEDER  5X5X36 DIN 6885-A</v>
          </cell>
          <cell r="C18396">
            <v>0</v>
          </cell>
          <cell r="D18396">
            <v>0.1052</v>
          </cell>
          <cell r="E18396">
            <v>0.1052</v>
          </cell>
        </row>
        <row r="18397">
          <cell r="A18397" t="str">
            <v>925011022</v>
          </cell>
          <cell r="B18397" t="str">
            <v>PASSFEDER 14X9X40 DIN 6885-A</v>
          </cell>
          <cell r="C18397">
            <v>0</v>
          </cell>
          <cell r="D18397">
            <v>0.14399999999999999</v>
          </cell>
          <cell r="E18397">
            <v>0.14399999999999999</v>
          </cell>
        </row>
        <row r="18398">
          <cell r="A18398" t="str">
            <v>925011023</v>
          </cell>
          <cell r="B18398" t="str">
            <v>PASSFEDER  3X3X14 DIN 6885-A</v>
          </cell>
          <cell r="C18398">
            <v>0</v>
          </cell>
          <cell r="D18398">
            <v>0.22339999999999999</v>
          </cell>
          <cell r="E18398">
            <v>0.22339999999999999</v>
          </cell>
        </row>
        <row r="18399">
          <cell r="A18399" t="str">
            <v>925011024</v>
          </cell>
          <cell r="B18399" t="str">
            <v>PASSFEDER  6X6X16 DIN 6885-A</v>
          </cell>
          <cell r="C18399"/>
          <cell r="D18399">
            <v>6.1400000000000003E-2</v>
          </cell>
          <cell r="E18399">
            <v>6.1400000000000003E-2</v>
          </cell>
        </row>
        <row r="18400">
          <cell r="A18400" t="str">
            <v>925011025</v>
          </cell>
          <cell r="B18400" t="str">
            <v>Passfeder DIN 6885-1 - A 12 x 8 x 36 - St</v>
          </cell>
          <cell r="C18400">
            <v>0</v>
          </cell>
          <cell r="D18400">
            <v>0.33079999999999998</v>
          </cell>
          <cell r="E18400">
            <v>0.33079999999999998</v>
          </cell>
        </row>
        <row r="18401">
          <cell r="A18401" t="str">
            <v>925011026</v>
          </cell>
          <cell r="B18401" t="str">
            <v>Passfeder DIN 6885-1 - A 12 x 8 x 50 - St</v>
          </cell>
          <cell r="C18401">
            <v>0</v>
          </cell>
          <cell r="D18401">
            <v>0.37119999999999997</v>
          </cell>
          <cell r="E18401">
            <v>0.37119999999999997</v>
          </cell>
        </row>
        <row r="18402">
          <cell r="A18402" t="str">
            <v>925012001</v>
          </cell>
          <cell r="B18402" t="str">
            <v>SCHEIBENFEDER 3X5 (WELLE D=8-10)   DIN 6888</v>
          </cell>
          <cell r="C18402"/>
          <cell r="D18402">
            <v>9.1999999999999998E-2</v>
          </cell>
          <cell r="E18402">
            <v>9.1999999999999998E-2</v>
          </cell>
        </row>
        <row r="18403">
          <cell r="A18403" t="str">
            <v>925012002</v>
          </cell>
          <cell r="B18403" t="str">
            <v>SCHEIBENFEDER 1X1.4 (WELLE D=3-4) VZ DIN 6888</v>
          </cell>
          <cell r="C18403"/>
          <cell r="D18403">
            <v>0.01</v>
          </cell>
          <cell r="E18403">
            <v>0.01</v>
          </cell>
        </row>
        <row r="18404">
          <cell r="A18404" t="str">
            <v>926013001</v>
          </cell>
          <cell r="B18404" t="str">
            <v>VERSCHLUSSKAPPE 4KT. 15X15</v>
          </cell>
          <cell r="C18404"/>
          <cell r="D18404">
            <v>3.1699999999999999E-2</v>
          </cell>
          <cell r="E18404">
            <v>3.1699999999999999E-2</v>
          </cell>
        </row>
        <row r="18405">
          <cell r="A18405" t="str">
            <v>926013002</v>
          </cell>
          <cell r="B18405" t="str">
            <v>VERSCHLUSSKAPPE 4KT. 20X20X2 Nr. 056 0200 603 03</v>
          </cell>
          <cell r="C18405">
            <v>0</v>
          </cell>
          <cell r="D18405">
            <v>4.2999999999999997E-2</v>
          </cell>
          <cell r="E18405">
            <v>4.2999999999999997E-2</v>
          </cell>
        </row>
        <row r="18406">
          <cell r="A18406" t="str">
            <v>926013003</v>
          </cell>
          <cell r="B18406" t="str">
            <v>VERSCHLUSSKAPPE 4KT. 25X25X2 Nr. 056 0250 602 03</v>
          </cell>
          <cell r="C18406">
            <v>0</v>
          </cell>
          <cell r="D18406">
            <v>0.06</v>
          </cell>
          <cell r="E18406">
            <v>0.06</v>
          </cell>
        </row>
        <row r="18407">
          <cell r="A18407" t="str">
            <v>926013004</v>
          </cell>
          <cell r="B18407" t="str">
            <v>VERSCHLUSSKAPPE 4KT-RO 40X40 SW N r . 056 0 400</v>
          </cell>
          <cell r="C18407"/>
          <cell r="D18407">
            <v>0.1366</v>
          </cell>
          <cell r="E18407">
            <v>0.1366</v>
          </cell>
        </row>
        <row r="18408">
          <cell r="A18408" t="str">
            <v>926013005</v>
          </cell>
          <cell r="B18408" t="str">
            <v>VERSCHLUSSKAPPE 4KT-RO 60X40 SW Nr.057 6040 699 03</v>
          </cell>
          <cell r="C18408">
            <v>0</v>
          </cell>
          <cell r="D18408">
            <v>0.70199999999999996</v>
          </cell>
          <cell r="E18408">
            <v>0.70199999999999996</v>
          </cell>
        </row>
        <row r="18409">
          <cell r="A18409" t="str">
            <v>926013006</v>
          </cell>
          <cell r="B18409" t="str">
            <v>VERSCHLUSSKAPPE F. ROHR 25X15 Nr. 057 2515 699 03</v>
          </cell>
          <cell r="C18409">
            <v>0</v>
          </cell>
          <cell r="D18409">
            <v>7.5700000000000003E-2</v>
          </cell>
          <cell r="E18409">
            <v>7.5700000000000003E-2</v>
          </cell>
        </row>
        <row r="18410">
          <cell r="A18410" t="str">
            <v>926013011</v>
          </cell>
          <cell r="B18410" t="str">
            <v>PVC SCHUTZSTOPFEN TL4-288 1" X2.6</v>
          </cell>
          <cell r="C18410">
            <v>0</v>
          </cell>
          <cell r="D18410">
            <v>0.11082718527315914</v>
          </cell>
          <cell r="E18410">
            <v>0.11082718527315914</v>
          </cell>
        </row>
        <row r="18411">
          <cell r="A18411" t="str">
            <v>926013012</v>
          </cell>
          <cell r="B18411" t="str">
            <v>SCHUTZSTOPFEN, PVC, TL-2-220</v>
          </cell>
          <cell r="C18411">
            <v>0</v>
          </cell>
          <cell r="D18411">
            <v>4.58E-2</v>
          </cell>
          <cell r="E18411">
            <v>4.58E-2</v>
          </cell>
        </row>
        <row r="18412">
          <cell r="A18412" t="str">
            <v>926013013</v>
          </cell>
          <cell r="B18412" t="str">
            <v>PE SCHUTZSTOPFEN TL-4-128 D=15 D=12,8 H=9,5 S=2</v>
          </cell>
          <cell r="C18412">
            <v>0</v>
          </cell>
          <cell r="D18412">
            <v>3.5700000000000003E-2</v>
          </cell>
          <cell r="E18412">
            <v>3.5700000000000003E-2</v>
          </cell>
        </row>
        <row r="18413">
          <cell r="A18413" t="str">
            <v>926013015</v>
          </cell>
          <cell r="B18413" t="str">
            <v>VERSCHLUSSSTOPFEN POLY NATUR D=31 GPN 900 A 31</v>
          </cell>
          <cell r="C18413">
            <v>0</v>
          </cell>
          <cell r="D18413">
            <v>7.3400000000000007E-2</v>
          </cell>
          <cell r="E18413">
            <v>7.3400000000000007E-2</v>
          </cell>
        </row>
        <row r="18414">
          <cell r="A18414" t="str">
            <v>926013016</v>
          </cell>
          <cell r="B18414" t="str">
            <v>VERSCHLUSSSTOPFEN POLY NATUR D=52  GPN 900 A 52</v>
          </cell>
          <cell r="C18414">
            <v>0</v>
          </cell>
          <cell r="D18414">
            <v>0.11070000000000001</v>
          </cell>
          <cell r="E18414">
            <v>0.11070000000000001</v>
          </cell>
        </row>
        <row r="18415">
          <cell r="A18415" t="str">
            <v>926013020</v>
          </cell>
          <cell r="B18415" t="str">
            <v>KUNSTSTOFF-SCHUH (GELB) FÜR DF-KLEMME</v>
          </cell>
          <cell r="C18415">
            <v>0</v>
          </cell>
          <cell r="D18415">
            <v>0.12</v>
          </cell>
          <cell r="E18415">
            <v>0.12</v>
          </cell>
        </row>
        <row r="18416">
          <cell r="A18416" t="str">
            <v>926013031</v>
          </cell>
          <cell r="B18416" t="str">
            <v>VERSCHLUSSKAPPE F. ROHR 60X60X2</v>
          </cell>
          <cell r="C18416">
            <v>0</v>
          </cell>
          <cell r="D18416">
            <v>2.0299999999999998</v>
          </cell>
          <cell r="E18416">
            <v>2.0299999999999998</v>
          </cell>
        </row>
        <row r="18417">
          <cell r="A18417" t="str">
            <v>926013032</v>
          </cell>
          <cell r="B18417" t="str">
            <v>VERSCHLUSSKAPPE F. ROHR 30X60X2</v>
          </cell>
          <cell r="C18417">
            <v>0</v>
          </cell>
          <cell r="D18417">
            <v>0.26590000000000003</v>
          </cell>
          <cell r="E18417">
            <v>0.26590000000000003</v>
          </cell>
        </row>
        <row r="18418">
          <cell r="A18418" t="str">
            <v>926013033</v>
          </cell>
          <cell r="B18418" t="str">
            <v>VERSCHLUSSKAPPE F. ROHR 30X30X2 Art.056030069903</v>
          </cell>
          <cell r="C18418">
            <v>0</v>
          </cell>
          <cell r="D18418">
            <v>0.13100000000000001</v>
          </cell>
          <cell r="E18418">
            <v>0.13100000000000001</v>
          </cell>
        </row>
        <row r="18419">
          <cell r="A18419" t="str">
            <v>926013034</v>
          </cell>
          <cell r="B18419" t="str">
            <v>SCHUTZKAPPE F. S9</v>
          </cell>
          <cell r="C18419">
            <v>0</v>
          </cell>
          <cell r="D18419">
            <v>0.4</v>
          </cell>
          <cell r="E18419">
            <v>0.4</v>
          </cell>
        </row>
        <row r="18420">
          <cell r="A18420" t="str">
            <v>926013035</v>
          </cell>
          <cell r="B18420" t="str">
            <v>KLEBER F.SCHUTZKAPPE     ==&gt;t durch --&gt;&gt;  923 089</v>
          </cell>
          <cell r="C18420"/>
          <cell r="D18420">
            <v>9.9700000000000006</v>
          </cell>
          <cell r="E18420">
            <v>9.9700000000000006</v>
          </cell>
        </row>
        <row r="18421">
          <cell r="A18421" t="str">
            <v>926013036</v>
          </cell>
          <cell r="B18421" t="str">
            <v>VERSCHLUSSKAPPE F. ROHR 80X80X3</v>
          </cell>
          <cell r="C18421">
            <v>0</v>
          </cell>
          <cell r="D18421">
            <v>1.06</v>
          </cell>
          <cell r="E18421">
            <v>1.06</v>
          </cell>
        </row>
        <row r="18422">
          <cell r="A18422" t="str">
            <v>926013037</v>
          </cell>
          <cell r="B18422" t="str">
            <v>VERSCHLUSSKAPPE F. ROHR 40X40X2</v>
          </cell>
          <cell r="C18422">
            <v>0</v>
          </cell>
          <cell r="D18422">
            <v>0.2094</v>
          </cell>
          <cell r="E18422">
            <v>0.2094</v>
          </cell>
        </row>
        <row r="18423">
          <cell r="A18423" t="str">
            <v>926013038</v>
          </cell>
          <cell r="B18423" t="str">
            <v>FLYERHÜLSENFUSSTEIL (TUBE BOBBIN CARRIER) 99/0654</v>
          </cell>
          <cell r="C18423"/>
          <cell r="D18423">
            <v>0.31</v>
          </cell>
          <cell r="E18423">
            <v>0.31</v>
          </cell>
        </row>
        <row r="18424">
          <cell r="A18424" t="str">
            <v>926013039</v>
          </cell>
          <cell r="B18424" t="str">
            <v>VERSCHLUSSKAPPE F. ROHR 50X30X3</v>
          </cell>
          <cell r="C18424">
            <v>0</v>
          </cell>
          <cell r="D18424">
            <v>0.24840000000000001</v>
          </cell>
          <cell r="E18424">
            <v>0.24840000000000001</v>
          </cell>
        </row>
        <row r="18425">
          <cell r="A18425" t="str">
            <v>926013040</v>
          </cell>
          <cell r="B18425" t="str">
            <v>HÜLSENTRAGZAPFEN F.ROBO CREEL</v>
          </cell>
          <cell r="C18425"/>
          <cell r="D18425">
            <v>3.12</v>
          </cell>
          <cell r="E18425">
            <v>3.12</v>
          </cell>
        </row>
        <row r="18426">
          <cell r="A18426" t="str">
            <v>926013041</v>
          </cell>
          <cell r="B18426" t="str">
            <v>LAMELLENSTOPFEN FÜR ROHR 30X30X3 --&gt; 926013059</v>
          </cell>
          <cell r="C18426">
            <v>0</v>
          </cell>
          <cell r="D18426">
            <v>7.3999999999999996E-2</v>
          </cell>
          <cell r="E18426">
            <v>7.3999999999999996E-2</v>
          </cell>
        </row>
        <row r="18427">
          <cell r="A18427" t="str">
            <v>926013042</v>
          </cell>
          <cell r="B18427" t="str">
            <v>LAMELLENSTOPFEN FÜR ROHR 40X40X4</v>
          </cell>
          <cell r="C18427">
            <v>0</v>
          </cell>
          <cell r="D18427">
            <v>0.184</v>
          </cell>
          <cell r="E18427">
            <v>0.184</v>
          </cell>
        </row>
        <row r="18428">
          <cell r="A18428" t="str">
            <v>926013044</v>
          </cell>
          <cell r="B18428" t="str">
            <v>WELLENSCHUTZ 060</v>
          </cell>
          <cell r="C18428"/>
          <cell r="D18428">
            <v>743.73</v>
          </cell>
          <cell r="E18428">
            <v>743.73</v>
          </cell>
        </row>
        <row r="18429">
          <cell r="A18429" t="str">
            <v>926013048</v>
          </cell>
          <cell r="B18429" t="str">
            <v>KANTENSCHUTZ; 11 KE 013 1-2 MM SCHWARZ</v>
          </cell>
          <cell r="C18429">
            <v>0</v>
          </cell>
          <cell r="D18429">
            <v>1.07</v>
          </cell>
          <cell r="E18429">
            <v>1.07</v>
          </cell>
        </row>
        <row r="18430">
          <cell r="A18430" t="str">
            <v>926013049</v>
          </cell>
          <cell r="B18430" t="str">
            <v>KANTENSCHUTZ; 11 KE 023 2-4 MM SCHWARZ</v>
          </cell>
          <cell r="C18430">
            <v>0</v>
          </cell>
          <cell r="D18430">
            <v>1.27</v>
          </cell>
          <cell r="E18430">
            <v>1.27</v>
          </cell>
        </row>
        <row r="18431">
          <cell r="A18431" t="str">
            <v>926013050</v>
          </cell>
          <cell r="B18431" t="str">
            <v>DICHTUNGSSTOPFEN SERIE 055 d110 X D130 X h18</v>
          </cell>
          <cell r="C18431">
            <v>0</v>
          </cell>
          <cell r="D18431">
            <v>2.0756000000000001</v>
          </cell>
          <cell r="E18431">
            <v>2.0756000000000001</v>
          </cell>
        </row>
        <row r="18432">
          <cell r="A18432" t="str">
            <v>926013051</v>
          </cell>
          <cell r="B18432" t="str">
            <v>LAMELLENSTOPFEN FÜR RECHTECKPROFIL   057 9050</v>
          </cell>
          <cell r="C18432">
            <v>0</v>
          </cell>
          <cell r="D18432">
            <v>1.3520000000000001</v>
          </cell>
          <cell r="E18432">
            <v>1.3520000000000001</v>
          </cell>
        </row>
        <row r="18433">
          <cell r="A18433" t="str">
            <v>926013052</v>
          </cell>
          <cell r="B18433" t="str">
            <v>PVC SCHUTZSTOPFEN A=18.8 FÜR INNENGEWINDE UND</v>
          </cell>
          <cell r="C18433"/>
          <cell r="D18433">
            <v>0.06</v>
          </cell>
          <cell r="E18433">
            <v>0.06</v>
          </cell>
        </row>
        <row r="18434">
          <cell r="A18434" t="str">
            <v>926013053</v>
          </cell>
          <cell r="B18434" t="str">
            <v>LAMELLENSTOPFEN FÜR 2" SÄULE</v>
          </cell>
          <cell r="C18434">
            <v>0</v>
          </cell>
          <cell r="D18434">
            <v>0.35</v>
          </cell>
          <cell r="E18434">
            <v>0.35</v>
          </cell>
        </row>
        <row r="18435">
          <cell r="A18435" t="str">
            <v>926013054</v>
          </cell>
          <cell r="B18435" t="str">
            <v>ABDECKSTOPFEN FÜR 3/4" ROHR - A=22,3</v>
          </cell>
          <cell r="C18435"/>
          <cell r="D18435">
            <v>4.2999999999999997E-2</v>
          </cell>
          <cell r="E18435">
            <v>4.2999999999999997E-2</v>
          </cell>
        </row>
        <row r="18436">
          <cell r="A18436" t="str">
            <v>926013055</v>
          </cell>
          <cell r="B18436" t="str">
            <v>LAMELLENSTOPFEN FÜR RECHTECKPROFIL 40X30x3 (4031)</v>
          </cell>
          <cell r="C18436"/>
          <cell r="D18436">
            <v>0.10199999999999999</v>
          </cell>
          <cell r="E18436">
            <v>0.10199999999999999</v>
          </cell>
        </row>
        <row r="18437">
          <cell r="A18437" t="str">
            <v>926013056</v>
          </cell>
          <cell r="B18437" t="str">
            <v>WEICH PVC STREIFEN GLASKLAR 1000X70X5</v>
          </cell>
          <cell r="C18437"/>
          <cell r="D18437">
            <v>3.3</v>
          </cell>
          <cell r="E18437">
            <v>3.3</v>
          </cell>
        </row>
        <row r="18438">
          <cell r="A18438" t="str">
            <v>926013057</v>
          </cell>
          <cell r="B18438" t="str">
            <v>LAMELLENSTOPFEN 33.7X1-3 - 0850340</v>
          </cell>
          <cell r="C18438"/>
          <cell r="D18438">
            <v>0.2</v>
          </cell>
          <cell r="E18438">
            <v>0.2</v>
          </cell>
        </row>
        <row r="18439">
          <cell r="A18439" t="str">
            <v>926013058</v>
          </cell>
          <cell r="B18439" t="str">
            <v>LAMELLENSTOPFEN 50X30X1-3 - 057 5030 699 03</v>
          </cell>
          <cell r="C18439"/>
          <cell r="D18439">
            <v>0.2</v>
          </cell>
          <cell r="E18439">
            <v>0.2</v>
          </cell>
        </row>
        <row r="18440">
          <cell r="A18440" t="str">
            <v>926013059</v>
          </cell>
          <cell r="B18440" t="str">
            <v>VERSCHLUSSKAPPE F. ROHR 30X30X3 Art.0560304</v>
          </cell>
          <cell r="C18440">
            <v>0</v>
          </cell>
          <cell r="D18440">
            <v>0.97</v>
          </cell>
          <cell r="E18440">
            <v>0.97</v>
          </cell>
        </row>
        <row r="18441">
          <cell r="A18441" t="str">
            <v>926013060</v>
          </cell>
          <cell r="B18441" t="str">
            <v>Moss Kappen (NS) Artkelnummer: 12226</v>
          </cell>
          <cell r="C18441">
            <v>0</v>
          </cell>
          <cell r="D18441">
            <v>0.49</v>
          </cell>
          <cell r="E18441">
            <v>0.49</v>
          </cell>
        </row>
        <row r="18442">
          <cell r="A18442" t="str">
            <v>926013061</v>
          </cell>
          <cell r="B18442" t="str">
            <v>ROHRKAPPE D=90, L=31 PVC SCHWARZ</v>
          </cell>
          <cell r="C18442">
            <v>0</v>
          </cell>
          <cell r="D18442">
            <v>0.122</v>
          </cell>
          <cell r="E18442">
            <v>0.122</v>
          </cell>
        </row>
        <row r="18443">
          <cell r="A18443" t="str">
            <v>926013062</v>
          </cell>
          <cell r="B18443" t="str">
            <v>SHG PU-ECKSCHUTZPROFIL TYP E  26x26x1000MM</v>
          </cell>
          <cell r="C18443">
            <v>0</v>
          </cell>
          <cell r="D18443">
            <v>26.05</v>
          </cell>
          <cell r="E18443">
            <v>26.05</v>
          </cell>
        </row>
        <row r="18444">
          <cell r="A18444" t="str">
            <v>926013063</v>
          </cell>
          <cell r="B18444" t="str">
            <v>ABDECKSTOPFEN 24,0 LDPE NATURWEISS - 0550240</v>
          </cell>
          <cell r="C18444"/>
          <cell r="D18444">
            <v>0.122</v>
          </cell>
          <cell r="E18444">
            <v>0.122</v>
          </cell>
        </row>
        <row r="18445">
          <cell r="A18445" t="str">
            <v>926013064</v>
          </cell>
          <cell r="B18445" t="str">
            <v>ROHRSTOPFEN LD-PE SCHWARZ A=12 B=15 - 045 1200</v>
          </cell>
          <cell r="C18445">
            <v>0</v>
          </cell>
          <cell r="D18445">
            <v>0.11</v>
          </cell>
          <cell r="E18445">
            <v>0.11</v>
          </cell>
        </row>
        <row r="18446">
          <cell r="A18446" t="str">
            <v>926013065</v>
          </cell>
          <cell r="B18446" t="str">
            <v>ABDECKSTOPFEN A=6,0 SCHWARZ - 161006059902</v>
          </cell>
          <cell r="C18446">
            <v>0</v>
          </cell>
          <cell r="D18446">
            <v>6.8699999999999997E-2</v>
          </cell>
          <cell r="E18446">
            <v>6.8699999999999997E-2</v>
          </cell>
        </row>
        <row r="18447">
          <cell r="A18447" t="str">
            <v>926013066</v>
          </cell>
          <cell r="B18447" t="str">
            <v>SCHUTZKAPPE GRAU FÜR RÜCKLAUFSPERRE AP110</v>
          </cell>
          <cell r="C18447">
            <v>0</v>
          </cell>
          <cell r="D18447">
            <v>0.16661682965990368</v>
          </cell>
          <cell r="E18447">
            <v>0.16661682965990368</v>
          </cell>
        </row>
        <row r="18448">
          <cell r="A18448" t="str">
            <v>926013067</v>
          </cell>
          <cell r="B18448" t="str">
            <v xml:space="preserve">ABDECKSTOPFEN FLACHER KOPF d=12,0 SCHWARZ </v>
          </cell>
          <cell r="C18448">
            <v>0</v>
          </cell>
          <cell r="D18448">
            <v>0.2</v>
          </cell>
          <cell r="E18448">
            <v>0.2</v>
          </cell>
        </row>
        <row r="18449">
          <cell r="A18449" t="str">
            <v>926013068</v>
          </cell>
          <cell r="B18449" t="str">
            <v>VERSCHLUSSKAPPE 60x40x4 SCHWARZ</v>
          </cell>
          <cell r="C18449">
            <v>0</v>
          </cell>
          <cell r="D18449">
            <v>2.4662500000000001</v>
          </cell>
          <cell r="E18449">
            <v>2.4662500000000001</v>
          </cell>
        </row>
        <row r="18450">
          <cell r="A18450" t="str">
            <v>926020010</v>
          </cell>
          <cell r="B18450" t="str">
            <v>TRANSPORTKLAMMER FÜR STAHLWEICHE</v>
          </cell>
          <cell r="C18450">
            <v>0</v>
          </cell>
          <cell r="D18450">
            <v>0.23419999999999999</v>
          </cell>
          <cell r="E18450">
            <v>0.23419999999999999</v>
          </cell>
        </row>
        <row r="18451">
          <cell r="A18451" t="str">
            <v>926025009</v>
          </cell>
          <cell r="B18451" t="str">
            <v>GMT PUFFER D30/H20/M8X20/55SHA</v>
          </cell>
          <cell r="C18451"/>
          <cell r="D18451">
            <v>2.63</v>
          </cell>
          <cell r="E18451">
            <v>2.63</v>
          </cell>
        </row>
        <row r="18452">
          <cell r="A18452" t="str">
            <v>926025010</v>
          </cell>
          <cell r="B18452" t="str">
            <v>GANTER Anschlagpuffer GN352-40-30-M8-S-55</v>
          </cell>
          <cell r="C18452">
            <v>0</v>
          </cell>
          <cell r="D18452">
            <v>3.3433333333333333</v>
          </cell>
          <cell r="E18452">
            <v>3.3433333333333333</v>
          </cell>
        </row>
        <row r="18453">
          <cell r="A18453" t="str">
            <v>926025011</v>
          </cell>
          <cell r="B18453" t="str">
            <v>PUFFER NR. 27796</v>
          </cell>
          <cell r="C18453">
            <v>0</v>
          </cell>
          <cell r="D18453">
            <v>2.02</v>
          </cell>
          <cell r="E18453">
            <v>2.02</v>
          </cell>
        </row>
        <row r="18454">
          <cell r="A18454" t="str">
            <v>926025012</v>
          </cell>
          <cell r="B18454" t="str">
            <v>GMT PUFFER 480-GN352-50-30-M10-S-55</v>
          </cell>
          <cell r="C18454">
            <v>0</v>
          </cell>
          <cell r="D18454">
            <v>1.98</v>
          </cell>
          <cell r="E18454">
            <v>1.98</v>
          </cell>
        </row>
        <row r="18455">
          <cell r="A18455" t="str">
            <v>926025013</v>
          </cell>
          <cell r="B18455" t="str">
            <v>STRUKTURDÄMPFER TA50-22</v>
          </cell>
          <cell r="C18455">
            <v>0</v>
          </cell>
          <cell r="D18455">
            <v>40.603499999999997</v>
          </cell>
          <cell r="E18455">
            <v>40.603499999999997</v>
          </cell>
        </row>
        <row r="18456">
          <cell r="A18456" t="str">
            <v>926025021</v>
          </cell>
          <cell r="B18456" t="str">
            <v>RIFFELGUMMI 1M BREIT SCHWARZ OHNE EINLAGE (150</v>
          </cell>
          <cell r="C18456"/>
          <cell r="D18456">
            <v>41.93</v>
          </cell>
          <cell r="E18456">
            <v>41.93</v>
          </cell>
        </row>
        <row r="18457">
          <cell r="A18457" t="str">
            <v>926025029</v>
          </cell>
          <cell r="B18457" t="str">
            <v>ANTI-RUTSCHSTREIFEN F. KOMBI-TROLLEY, 20X3</v>
          </cell>
          <cell r="C18457"/>
          <cell r="D18457">
            <v>0.56000000000000005</v>
          </cell>
          <cell r="E18457">
            <v>0.56000000000000005</v>
          </cell>
        </row>
        <row r="18458">
          <cell r="A18458" t="str">
            <v>926025031</v>
          </cell>
          <cell r="B18458" t="str">
            <v>LAGERPUFFER TYP E 15X15 M5</v>
          </cell>
          <cell r="C18458"/>
          <cell r="D18458"/>
          <cell r="E18458"/>
        </row>
        <row r="18459">
          <cell r="A18459" t="str">
            <v>926025032</v>
          </cell>
          <cell r="B18459" t="str">
            <v xml:space="preserve">ZELLGUMMI-NR-PLATTEN SCHWARZ 3MM 470X170         </v>
          </cell>
          <cell r="C18459"/>
          <cell r="D18459">
            <v>5.32</v>
          </cell>
          <cell r="E18459">
            <v>5.32</v>
          </cell>
        </row>
        <row r="18460">
          <cell r="A18460" t="str">
            <v>926025033</v>
          </cell>
          <cell r="B18460" t="str">
            <v>PVC-WEICH, TRANSPARENT F. PENDELTÜREN, T=3MM</v>
          </cell>
          <cell r="C18460"/>
          <cell r="D18460">
            <v>8.56</v>
          </cell>
          <cell r="E18460">
            <v>8.56</v>
          </cell>
        </row>
        <row r="18461">
          <cell r="A18461" t="str">
            <v>926025037</v>
          </cell>
          <cell r="B18461" t="str">
            <v xml:space="preserve">GUMMI-HAMMERSCHLAGMATTE 3X60X170 SCHWARZ </v>
          </cell>
          <cell r="C18461"/>
          <cell r="D18461">
            <v>2.81</v>
          </cell>
          <cell r="E18461">
            <v>2.81</v>
          </cell>
        </row>
        <row r="18462">
          <cell r="A18462" t="str">
            <v>926025038</v>
          </cell>
          <cell r="B18462" t="str">
            <v>ROHR-ISOLIERUNG GESCHLITZT 1/2" S=15</v>
          </cell>
          <cell r="C18462"/>
          <cell r="D18462">
            <v>0.01</v>
          </cell>
          <cell r="E18462">
            <v>0.01</v>
          </cell>
        </row>
        <row r="18463">
          <cell r="A18463" t="str">
            <v>926025039</v>
          </cell>
          <cell r="B18463" t="str">
            <v>SCHLAUCH GEWEBEVERSTÄRKT 1 820 712 302</v>
          </cell>
          <cell r="C18463">
            <v>0</v>
          </cell>
          <cell r="D18463">
            <v>1.3</v>
          </cell>
          <cell r="E18463">
            <v>1.3</v>
          </cell>
        </row>
        <row r="18464">
          <cell r="A18464" t="str">
            <v>926025040</v>
          </cell>
          <cell r="B18464" t="str">
            <v>PTFE-GLASGEWEBEFOLIE 0.13MM; 45MM BREIT</v>
          </cell>
          <cell r="C18464"/>
          <cell r="D18464">
            <v>1.96</v>
          </cell>
          <cell r="E18464">
            <v>1.96</v>
          </cell>
        </row>
        <row r="18465">
          <cell r="A18465" t="str">
            <v>926025041</v>
          </cell>
          <cell r="B18465" t="str">
            <v>FOLIE PTFE EINS. SELBSTKLEBEND 0.13MM; 80MM BREITE</v>
          </cell>
          <cell r="C18465"/>
          <cell r="D18465">
            <v>4.04</v>
          </cell>
          <cell r="E18465">
            <v>4.04</v>
          </cell>
        </row>
        <row r="18466">
          <cell r="A18466" t="str">
            <v>926025042</v>
          </cell>
          <cell r="B18466" t="str">
            <v>PTFE-GLASGEWEBEFOLIE 0,15MM, 20MM BREIT, 200MM</v>
          </cell>
          <cell r="C18466"/>
          <cell r="D18466">
            <v>1.35</v>
          </cell>
          <cell r="E18466">
            <v>1.35</v>
          </cell>
        </row>
        <row r="18467">
          <cell r="A18467" t="str">
            <v>926025043</v>
          </cell>
          <cell r="B18467" t="str">
            <v>KRANPUFFER        AMI: ART.-NR.700 250</v>
          </cell>
          <cell r="C18467"/>
          <cell r="D18467">
            <v>70.05</v>
          </cell>
          <cell r="E18467">
            <v>70.05</v>
          </cell>
        </row>
        <row r="18468">
          <cell r="A18468" t="str">
            <v>926025046</v>
          </cell>
          <cell r="B18468" t="str">
            <v>SCHLAUCH 6X1.5 SILIKONKAUTSCHUK</v>
          </cell>
          <cell r="C18468"/>
          <cell r="D18468">
            <v>1.23</v>
          </cell>
          <cell r="E18468">
            <v>1.23</v>
          </cell>
        </row>
        <row r="18469">
          <cell r="A18469" t="str">
            <v>926025049</v>
          </cell>
          <cell r="B18469" t="str">
            <v>SAUGFUSS GRÜN 40 SHORE GMT 560008</v>
          </cell>
          <cell r="C18469">
            <v>0</v>
          </cell>
          <cell r="D18469">
            <v>5.5</v>
          </cell>
          <cell r="E18469">
            <v>5.5</v>
          </cell>
        </row>
        <row r="18470">
          <cell r="A18470" t="str">
            <v>926025050</v>
          </cell>
          <cell r="B18470" t="str">
            <v>FALTENBALG 900 HEMA U-GRUNDFORM TYP ELASTIC</v>
          </cell>
          <cell r="C18470"/>
          <cell r="D18470">
            <v>452.79</v>
          </cell>
          <cell r="E18470">
            <v>452.79</v>
          </cell>
        </row>
        <row r="18471">
          <cell r="A18471" t="str">
            <v>926025051</v>
          </cell>
          <cell r="B18471" t="str">
            <v>FALTENBALG 1245 HEMA U-GRUNDFORM TYP ELASTIC</v>
          </cell>
          <cell r="C18471"/>
          <cell r="D18471">
            <v>728.84</v>
          </cell>
          <cell r="E18471">
            <v>728.84</v>
          </cell>
        </row>
        <row r="18472">
          <cell r="A18472" t="str">
            <v>926025052</v>
          </cell>
          <cell r="B18472" t="str">
            <v>GUMMIPUFFER TYP E / D=30X20 M8 / MITTEL 55 SHORE</v>
          </cell>
          <cell r="C18472">
            <v>0</v>
          </cell>
          <cell r="D18472">
            <v>1.5</v>
          </cell>
          <cell r="E18472">
            <v>1.5</v>
          </cell>
        </row>
        <row r="18473">
          <cell r="A18473" t="str">
            <v>926025053</v>
          </cell>
          <cell r="B18473" t="str">
            <v>ZELLGUMMIPLATTE NATURKAUTSCHUK 440 X 430 MM 133</v>
          </cell>
          <cell r="C18473"/>
          <cell r="D18473">
            <v>3</v>
          </cell>
          <cell r="E18473">
            <v>3</v>
          </cell>
        </row>
        <row r="18474">
          <cell r="A18474" t="str">
            <v>926025054</v>
          </cell>
          <cell r="B18474" t="str">
            <v>MASCHINEN-FUSS / GUMMI-KRANZ, MF-GK 040X016</v>
          </cell>
          <cell r="C18474"/>
          <cell r="D18474">
            <v>1.38</v>
          </cell>
          <cell r="E18474">
            <v>1.38</v>
          </cell>
        </row>
        <row r="18475">
          <cell r="A18475" t="str">
            <v>926025058</v>
          </cell>
          <cell r="B18475" t="str">
            <v>S-GRÜN 50X3 GLEITBAND</v>
          </cell>
          <cell r="C18475"/>
          <cell r="D18475">
            <v>3.17</v>
          </cell>
          <cell r="E18475">
            <v>3.17</v>
          </cell>
        </row>
        <row r="18476">
          <cell r="A18476" t="str">
            <v>926025060</v>
          </cell>
          <cell r="B18476" t="str">
            <v>PUR PLATTE DESMODUR 30X5X2000 Nr.414016</v>
          </cell>
          <cell r="C18476">
            <v>0</v>
          </cell>
          <cell r="D18476">
            <v>3.65</v>
          </cell>
          <cell r="E18476">
            <v>3.65</v>
          </cell>
        </row>
        <row r="18477">
          <cell r="A18477" t="str">
            <v>926025061</v>
          </cell>
          <cell r="B18477" t="str">
            <v>PUR PLATTE DESMODUR 30X8X2000 Nr.414018</v>
          </cell>
          <cell r="C18477">
            <v>0</v>
          </cell>
          <cell r="D18477">
            <v>4.9749999999999996</v>
          </cell>
          <cell r="E18477">
            <v>4.9749999999999996</v>
          </cell>
        </row>
        <row r="18478">
          <cell r="A18478" t="str">
            <v>926025062</v>
          </cell>
          <cell r="B18478" t="str">
            <v xml:space="preserve">PUR / A 35 490X55X15 </v>
          </cell>
          <cell r="C18478">
            <v>0</v>
          </cell>
          <cell r="D18478">
            <v>15.73</v>
          </cell>
          <cell r="E18478">
            <v>15.73</v>
          </cell>
        </row>
        <row r="18479">
          <cell r="A18479" t="str">
            <v>926025063</v>
          </cell>
          <cell r="B18479" t="str">
            <v>STRUKTURDÄMPFER  TR50-35</v>
          </cell>
          <cell r="C18479"/>
          <cell r="D18479"/>
          <cell r="E18479"/>
        </row>
        <row r="18480">
          <cell r="A18480" t="str">
            <v>926025064</v>
          </cell>
          <cell r="B18480" t="str">
            <v>SCHLAUCH GEWEBEVERSTÄRKT</v>
          </cell>
          <cell r="C18480">
            <v>0</v>
          </cell>
          <cell r="D18480">
            <v>1.77</v>
          </cell>
          <cell r="E18480">
            <v>1.77</v>
          </cell>
        </row>
        <row r="18481">
          <cell r="A18481" t="str">
            <v>926025065</v>
          </cell>
          <cell r="B18481" t="str">
            <v>SCHWINGMETALLPUFFER 25326/B</v>
          </cell>
          <cell r="C18481"/>
          <cell r="D18481">
            <v>1.1100000000000001</v>
          </cell>
          <cell r="E18481">
            <v>1.1100000000000001</v>
          </cell>
        </row>
        <row r="18482">
          <cell r="A18482" t="str">
            <v>926025066</v>
          </cell>
          <cell r="B18482" t="str">
            <v>ANSCHLAGPUFFER 20X8 M6</v>
          </cell>
          <cell r="C18482"/>
          <cell r="D18482">
            <v>1.69</v>
          </cell>
          <cell r="E18482">
            <v>1.69</v>
          </cell>
        </row>
        <row r="18483">
          <cell r="A18483" t="str">
            <v>926025067</v>
          </cell>
          <cell r="B18483" t="str">
            <v>GUMMISTOPFEN - KD=6 / SD=3,3 / H=10,6 - NR.1707</v>
          </cell>
          <cell r="C18483"/>
          <cell r="D18483">
            <v>5.1900000000000002E-2</v>
          </cell>
          <cell r="E18483">
            <v>5.1900000000000002E-2</v>
          </cell>
        </row>
        <row r="18484">
          <cell r="A18484" t="str">
            <v>926025068</v>
          </cell>
          <cell r="B18484" t="str">
            <v>GUMMIPUFF. MGA D=30 H=20 M8X2060 SHORE  685 607</v>
          </cell>
          <cell r="C18484">
            <v>0</v>
          </cell>
          <cell r="D18484">
            <v>2.2799999999999998</v>
          </cell>
          <cell r="E18484">
            <v>2.2799999999999998</v>
          </cell>
        </row>
        <row r="18485">
          <cell r="A18485" t="str">
            <v>926025069</v>
          </cell>
          <cell r="B18485" t="str">
            <v>KLEINSTPUFFER 10X10 M4X9 16881/B NBR 55 ShA Nr.</v>
          </cell>
          <cell r="C18485">
            <v>0</v>
          </cell>
          <cell r="D18485">
            <v>1.43</v>
          </cell>
          <cell r="E18485">
            <v>1.43</v>
          </cell>
        </row>
        <row r="18486">
          <cell r="A18486" t="str">
            <v>926025070</v>
          </cell>
          <cell r="B18486" t="str">
            <v>PUFFER OHNE ZAPFEN 1313</v>
          </cell>
          <cell r="C18486">
            <v>0</v>
          </cell>
          <cell r="D18486">
            <v>0.25558830646399511</v>
          </cell>
          <cell r="E18486">
            <v>0.25558830646399511</v>
          </cell>
        </row>
        <row r="18487">
          <cell r="A18487" t="str">
            <v>926025071</v>
          </cell>
          <cell r="B18487" t="str">
            <v>SCHRAUBPUFFER AUßEN D=30 d=6,5 H=34 GRAU 118207</v>
          </cell>
          <cell r="C18487">
            <v>0</v>
          </cell>
          <cell r="D18487">
            <v>0.81</v>
          </cell>
          <cell r="E18487">
            <v>0.81</v>
          </cell>
        </row>
        <row r="18488">
          <cell r="A18488" t="str">
            <v>926025072</v>
          </cell>
          <cell r="B18488" t="str">
            <v>S-GRÜN 51 X 4 BAND TYP RECHTECK</v>
          </cell>
          <cell r="C18488">
            <v>0</v>
          </cell>
          <cell r="D18488">
            <v>19.861111111111111</v>
          </cell>
          <cell r="E18488">
            <v>19.861111111111111</v>
          </cell>
        </row>
        <row r="18489">
          <cell r="A18489" t="str">
            <v>926025073</v>
          </cell>
          <cell r="B18489" t="str">
            <v>KLEINSTPUFFER 20x15 M6X6 NR 55 AUSF. C - NO.</v>
          </cell>
          <cell r="C18489">
            <v>0</v>
          </cell>
          <cell r="D18489">
            <v>0.78320000000000001</v>
          </cell>
          <cell r="E18489">
            <v>0.78320000000000001</v>
          </cell>
        </row>
        <row r="18490">
          <cell r="A18490" t="str">
            <v>926025074</v>
          </cell>
          <cell r="B18490" t="str">
            <v>GUMMIPUFFER 30X20 TYP D</v>
          </cell>
          <cell r="C18490"/>
          <cell r="D18490"/>
          <cell r="E18490"/>
        </row>
        <row r="18491">
          <cell r="A18491" t="str">
            <v>926025075</v>
          </cell>
          <cell r="B18491" t="str">
            <v>GUMMIPUFFER GP-DZ-025X010-M6X20-NR57</v>
          </cell>
          <cell r="C18491">
            <v>0</v>
          </cell>
          <cell r="D18491">
            <v>0.49</v>
          </cell>
          <cell r="E18491">
            <v>0.49</v>
          </cell>
        </row>
        <row r="18492">
          <cell r="A18492" t="str">
            <v>926025076</v>
          </cell>
          <cell r="B18492" t="str">
            <v>PU-ROHR D15/70SHORE A/BRAUN/DA=50/DI=27/L=600 -</v>
          </cell>
          <cell r="C18492">
            <v>0</v>
          </cell>
          <cell r="D18492">
            <v>19.95</v>
          </cell>
          <cell r="E18492">
            <v>19.95</v>
          </cell>
        </row>
        <row r="18493">
          <cell r="A18493" t="str">
            <v>926025077</v>
          </cell>
          <cell r="B18493" t="str">
            <v>GUMMIPUFFER GP-DZ-030X017-M6X15-NR57</v>
          </cell>
          <cell r="C18493">
            <v>0</v>
          </cell>
          <cell r="D18493">
            <v>0.65</v>
          </cell>
          <cell r="E18493">
            <v>0.65</v>
          </cell>
        </row>
        <row r="18494">
          <cell r="A18494" t="str">
            <v>926025078</v>
          </cell>
          <cell r="B18494" t="str">
            <v>GUMMIPUFFER TYP KE D50XH35 M10X10 - 455-68513100</v>
          </cell>
          <cell r="C18494">
            <v>0</v>
          </cell>
          <cell r="D18494">
            <v>2.89</v>
          </cell>
          <cell r="E18494">
            <v>2.89</v>
          </cell>
        </row>
        <row r="18495">
          <cell r="A18495" t="str">
            <v>926025079</v>
          </cell>
          <cell r="B18495" t="str">
            <v xml:space="preserve">WEICH-PVC 100X3 MM, FB01, HELLTRANSPARENT, </v>
          </cell>
          <cell r="C18495">
            <v>0</v>
          </cell>
          <cell r="D18495">
            <v>0</v>
          </cell>
          <cell r="E18495">
            <v>0</v>
          </cell>
        </row>
        <row r="18496">
          <cell r="A18496" t="str">
            <v>926025080</v>
          </cell>
          <cell r="B18496" t="str">
            <v>GUMMIPUFFER-TYP-D-15X8-M4</v>
          </cell>
          <cell r="C18496"/>
          <cell r="D18496">
            <v>0.49</v>
          </cell>
          <cell r="E18496">
            <v>0.49</v>
          </cell>
        </row>
        <row r="18497">
          <cell r="A18497" t="str">
            <v>926026001</v>
          </cell>
          <cell r="B18497" t="str">
            <v>VOLLGUMMIRÄDER M. FADENSCHUTZSCHEIBE</v>
          </cell>
          <cell r="C18497">
            <v>0</v>
          </cell>
          <cell r="D18497">
            <v>4.0999999999999996</v>
          </cell>
          <cell r="E18497">
            <v>4.0999999999999996</v>
          </cell>
        </row>
        <row r="18498">
          <cell r="A18498" t="str">
            <v>926031011</v>
          </cell>
          <cell r="B18498" t="str">
            <v>VERLEGEPL. 2050X925X28 MM V100-E1-B2</v>
          </cell>
          <cell r="C18498">
            <v>0</v>
          </cell>
          <cell r="D18498">
            <v>10.5</v>
          </cell>
          <cell r="E18498">
            <v>10.5</v>
          </cell>
        </row>
        <row r="18499">
          <cell r="A18499" t="str">
            <v>926045029</v>
          </cell>
          <cell r="B18499" t="str">
            <v>RASTBOLZEN GN-617-6-A /GANTER</v>
          </cell>
          <cell r="C18499"/>
          <cell r="D18499">
            <v>4.0599999999999996</v>
          </cell>
          <cell r="E18499">
            <v>4.0599999999999996</v>
          </cell>
        </row>
        <row r="18500">
          <cell r="A18500" t="str">
            <v>926045030</v>
          </cell>
          <cell r="B18500" t="str">
            <v>RASTBOLZEN GN-617.1-8-AK</v>
          </cell>
          <cell r="C18500">
            <v>0</v>
          </cell>
          <cell r="D18500">
            <v>5.45</v>
          </cell>
          <cell r="E18500">
            <v>5.45</v>
          </cell>
        </row>
        <row r="18501">
          <cell r="A18501" t="str">
            <v>926045031</v>
          </cell>
          <cell r="B18501" t="str">
            <v>KUGELKOPF DIN 319 - C32FS, M8666403200</v>
          </cell>
          <cell r="C18501">
            <v>0</v>
          </cell>
          <cell r="D18501">
            <v>0.52500000000000002</v>
          </cell>
          <cell r="E18501">
            <v>0.52500000000000002</v>
          </cell>
        </row>
        <row r="18502">
          <cell r="A18502" t="str">
            <v>926045032</v>
          </cell>
          <cell r="B18502" t="str">
            <v>STERNGRIFF M8X50 (MIT AUSSENGEW.) 28L3208050</v>
          </cell>
          <cell r="C18502"/>
          <cell r="D18502">
            <v>0.48</v>
          </cell>
          <cell r="E18502">
            <v>0.48</v>
          </cell>
        </row>
        <row r="18503">
          <cell r="A18503" t="str">
            <v>926045033</v>
          </cell>
          <cell r="B18503" t="str">
            <v>STERNGRIFF M8 (GEW.BUCHSE) 28K4008</v>
          </cell>
          <cell r="C18503"/>
          <cell r="D18503">
            <v>0.46</v>
          </cell>
          <cell r="E18503">
            <v>0.46</v>
          </cell>
        </row>
        <row r="18504">
          <cell r="A18504" t="str">
            <v>926045035</v>
          </cell>
          <cell r="B18504" t="str">
            <v>GUMMIGRIFF L=120, D=22, D=32</v>
          </cell>
          <cell r="C18504">
            <v>0</v>
          </cell>
          <cell r="D18504">
            <v>9.99</v>
          </cell>
          <cell r="E18504">
            <v>9.99</v>
          </cell>
        </row>
        <row r="18505">
          <cell r="A18505" t="str">
            <v>926045037</v>
          </cell>
          <cell r="B18505" t="str">
            <v>STERNGRIFF BLAU M8 EH2475.064</v>
          </cell>
          <cell r="C18505">
            <v>0</v>
          </cell>
          <cell r="D18505">
            <v>0.67500000000000004</v>
          </cell>
          <cell r="E18505">
            <v>0.67500000000000004</v>
          </cell>
        </row>
        <row r="18506">
          <cell r="A18506" t="str">
            <v>926045038</v>
          </cell>
          <cell r="B18506" t="str">
            <v>T-GRIFF MIT INNENGEWINDE - 06649-16006</v>
          </cell>
          <cell r="C18506">
            <v>0</v>
          </cell>
          <cell r="D18506">
            <v>1.38</v>
          </cell>
          <cell r="E18506">
            <v>1.38</v>
          </cell>
        </row>
        <row r="18507">
          <cell r="A18507" t="str">
            <v>926045039</v>
          </cell>
          <cell r="B18507" t="str">
            <v>HANDGRIFF ZIEHAKEN</v>
          </cell>
          <cell r="C18507">
            <v>0</v>
          </cell>
          <cell r="D18507">
            <v>1.8069999999999999</v>
          </cell>
          <cell r="E18507">
            <v>1.8069999999999999</v>
          </cell>
        </row>
        <row r="18508">
          <cell r="A18508" t="str">
            <v>926051002</v>
          </cell>
          <cell r="B18508" t="str">
            <v>MINK-BÜRSTE F.TROLLEY-GEFÄLLEBREMSE</v>
          </cell>
          <cell r="C18508">
            <v>0</v>
          </cell>
          <cell r="D18508">
            <v>20.58</v>
          </cell>
          <cell r="E18508">
            <v>20.58</v>
          </cell>
        </row>
        <row r="18509">
          <cell r="A18509" t="str">
            <v>926051003</v>
          </cell>
          <cell r="B18509" t="str">
            <v>MINK-BÜRSTENLEISTE L=1000MM F. PNEUM.</v>
          </cell>
          <cell r="C18509">
            <v>0</v>
          </cell>
          <cell r="D18509">
            <v>16.760000000000002</v>
          </cell>
          <cell r="E18509">
            <v>16.760000000000002</v>
          </cell>
        </row>
        <row r="18510">
          <cell r="A18510" t="str">
            <v>926051004</v>
          </cell>
          <cell r="B18510" t="str">
            <v>MINK-C-SCHIENE L=1000MM F. PNEUM. TROLLEYBREMSE</v>
          </cell>
          <cell r="C18510">
            <v>0</v>
          </cell>
          <cell r="D18510">
            <v>17.91</v>
          </cell>
          <cell r="E18510">
            <v>17.91</v>
          </cell>
        </row>
        <row r="18511">
          <cell r="A18511" t="str">
            <v>926051005</v>
          </cell>
          <cell r="B18511" t="str">
            <v>MINK-BÜRSTENLEISTE L=150MM F. PNEUM.</v>
          </cell>
          <cell r="C18511">
            <v>0</v>
          </cell>
          <cell r="D18511">
            <v>0</v>
          </cell>
          <cell r="E18511">
            <v>0</v>
          </cell>
        </row>
        <row r="18512">
          <cell r="A18512" t="str">
            <v>926052001</v>
          </cell>
          <cell r="B18512" t="str">
            <v>C-Schiene</v>
          </cell>
          <cell r="C18512">
            <v>0</v>
          </cell>
          <cell r="D18512">
            <v>7.1300505050505043</v>
          </cell>
          <cell r="E18512">
            <v>7.1300505050505043</v>
          </cell>
        </row>
        <row r="18513">
          <cell r="A18513" t="str">
            <v>927012020</v>
          </cell>
          <cell r="B18513" t="str">
            <v>BUCHSE MESSING, A D10,L6.4</v>
          </cell>
          <cell r="C18513">
            <v>0</v>
          </cell>
          <cell r="D18513">
            <v>0.26</v>
          </cell>
          <cell r="E18513">
            <v>0.26</v>
          </cell>
        </row>
        <row r="18514">
          <cell r="A18514" t="str">
            <v>927012021</v>
          </cell>
          <cell r="B18514" t="str">
            <v>BUCHSE MESSING, A D10,H5.4</v>
          </cell>
          <cell r="C18514"/>
          <cell r="D18514">
            <v>0.26</v>
          </cell>
          <cell r="E18514">
            <v>0.26</v>
          </cell>
        </row>
        <row r="18515">
          <cell r="A18515" t="str">
            <v>927012022</v>
          </cell>
          <cell r="B18515" t="str">
            <v>BUCHSE 1520 DU</v>
          </cell>
          <cell r="C18515">
            <v>0</v>
          </cell>
          <cell r="D18515">
            <v>0.8</v>
          </cell>
          <cell r="E18515">
            <v>0.8</v>
          </cell>
        </row>
        <row r="18516">
          <cell r="A18516" t="str">
            <v>927012023</v>
          </cell>
          <cell r="B18516" t="str">
            <v>BUCHSE 1012 DU</v>
          </cell>
          <cell r="C18516">
            <v>0</v>
          </cell>
          <cell r="D18516">
            <v>0.43</v>
          </cell>
          <cell r="E18516">
            <v>0.43</v>
          </cell>
        </row>
        <row r="18517">
          <cell r="A18517" t="str">
            <v>927012024</v>
          </cell>
          <cell r="B18517" t="str">
            <v>BUCHSE SINTERBRONZE BOHRUNG 16MM, AUSSENDURCHMESSE</v>
          </cell>
          <cell r="C18517"/>
          <cell r="D18517"/>
          <cell r="E18517"/>
        </row>
        <row r="18518">
          <cell r="A18518" t="str">
            <v>927012029</v>
          </cell>
          <cell r="B18518" t="str">
            <v>BUNDBUCHSE MSM-1618-12</v>
          </cell>
          <cell r="C18518"/>
          <cell r="D18518">
            <v>1.07</v>
          </cell>
          <cell r="E18518">
            <v>1.07</v>
          </cell>
        </row>
        <row r="18519">
          <cell r="A18519" t="str">
            <v>927012031</v>
          </cell>
          <cell r="B18519" t="str">
            <v>GEWINDEBUCHSE, SONICLOK M5  860 000 050.800</v>
          </cell>
          <cell r="C18519">
            <v>0</v>
          </cell>
          <cell r="D18519">
            <v>9.4700000000000006E-2</v>
          </cell>
          <cell r="E18519">
            <v>9.4700000000000006E-2</v>
          </cell>
        </row>
        <row r="18520">
          <cell r="A18520" t="str">
            <v>927012032</v>
          </cell>
          <cell r="B18520" t="str">
            <v xml:space="preserve">GEWINDEBUCHSE, SONICLOK M8  861 000 080.800 </v>
          </cell>
          <cell r="C18520">
            <v>0</v>
          </cell>
          <cell r="D18520">
            <v>0.21</v>
          </cell>
          <cell r="E18520">
            <v>0.21</v>
          </cell>
        </row>
        <row r="18521">
          <cell r="A18521" t="str">
            <v>927012033</v>
          </cell>
          <cell r="B18521" t="str">
            <v>GEWINDEBUCHSE, SONICLOK M6  861 000 060.800</v>
          </cell>
          <cell r="C18521">
            <v>0</v>
          </cell>
          <cell r="D18521">
            <v>0.19424</v>
          </cell>
          <cell r="E18521">
            <v>0.19424</v>
          </cell>
        </row>
        <row r="18522">
          <cell r="A18522" t="str">
            <v>927012050</v>
          </cell>
          <cell r="B18522" t="str">
            <v>O-RINGDÄMPFER NBR - 70 SHORE 13.95X2.62</v>
          </cell>
          <cell r="C18522">
            <v>0</v>
          </cell>
          <cell r="D18522">
            <v>0.3</v>
          </cell>
          <cell r="E18522">
            <v>0.3</v>
          </cell>
        </row>
        <row r="18523">
          <cell r="A18523" t="str">
            <v>927012051</v>
          </cell>
          <cell r="B18523" t="str">
            <v>HFS HÜLSENACHSE F.BÜGELTRÄGER</v>
          </cell>
          <cell r="C18523">
            <v>0</v>
          </cell>
          <cell r="D18523">
            <v>0.43286323412081096</v>
          </cell>
          <cell r="E18523">
            <v>0.43286323412081096</v>
          </cell>
        </row>
        <row r="18524">
          <cell r="A18524" t="str">
            <v>927012052</v>
          </cell>
          <cell r="B18524" t="str">
            <v>HFS REIBBELAG F.ANTRIEBSRAD SML-VERBINDER DN 150</v>
          </cell>
          <cell r="C18524">
            <v>0</v>
          </cell>
          <cell r="D18524">
            <v>2.08</v>
          </cell>
          <cell r="E18524">
            <v>2.08</v>
          </cell>
        </row>
        <row r="18525">
          <cell r="A18525" t="str">
            <v>927012053</v>
          </cell>
          <cell r="B18525" t="str">
            <v>GLEITLAGER GFM-1214-07  FORM F</v>
          </cell>
          <cell r="C18525">
            <v>0</v>
          </cell>
          <cell r="D18525">
            <v>0.59</v>
          </cell>
          <cell r="E18525">
            <v>0.59</v>
          </cell>
        </row>
        <row r="18526">
          <cell r="A18526" t="str">
            <v>927012054</v>
          </cell>
          <cell r="B18526" t="str">
            <v>TEFLONBUCHSE F.KW 45°/90°</v>
          </cell>
          <cell r="C18526">
            <v>0</v>
          </cell>
          <cell r="D18526">
            <v>1.1100000000000001</v>
          </cell>
          <cell r="E18526">
            <v>1.1100000000000001</v>
          </cell>
        </row>
        <row r="18527">
          <cell r="A18527" t="str">
            <v>927012055</v>
          </cell>
          <cell r="B18527" t="str">
            <v>GEWINDEEINSATZ D=M5; D=8X1; L=10SA       (WÜRTH</v>
          </cell>
          <cell r="C18527">
            <v>0</v>
          </cell>
          <cell r="D18527">
            <v>0.17949999999999999</v>
          </cell>
          <cell r="E18527">
            <v>0.17949999999999999</v>
          </cell>
        </row>
        <row r="18528">
          <cell r="A18528" t="str">
            <v>927012058</v>
          </cell>
          <cell r="B18528" t="str">
            <v>BUNDBUCHSE MFM-1622-20 D=16; B=20</v>
          </cell>
          <cell r="C18528">
            <v>0</v>
          </cell>
          <cell r="D18528">
            <v>2.41</v>
          </cell>
          <cell r="E18528">
            <v>2.41</v>
          </cell>
        </row>
        <row r="18529">
          <cell r="A18529" t="str">
            <v>927012059</v>
          </cell>
          <cell r="B18529" t="str">
            <v>BOHRBUCHSE ZYL.D=3.2;D=6; L=12 DIN 179</v>
          </cell>
          <cell r="C18529"/>
          <cell r="D18529">
            <v>2.2999999999999998</v>
          </cell>
          <cell r="E18529">
            <v>2.2999999999999998</v>
          </cell>
        </row>
        <row r="18530">
          <cell r="A18530" t="str">
            <v>927012060</v>
          </cell>
          <cell r="B18530" t="str">
            <v>BOHRBUCHSE-B ZYL. D=12, D=18, L=12 DIN 179 (329</v>
          </cell>
          <cell r="C18530"/>
          <cell r="D18530">
            <v>3.31</v>
          </cell>
          <cell r="E18530">
            <v>3.31</v>
          </cell>
        </row>
        <row r="18531">
          <cell r="A18531" t="str">
            <v>927012061</v>
          </cell>
          <cell r="B18531" t="str">
            <v>BOHRBUCHSE-B ZYL. D=5, D=8, L=12 DIN 179</v>
          </cell>
          <cell r="C18531"/>
          <cell r="D18531">
            <v>2.5099999999999998</v>
          </cell>
          <cell r="E18531">
            <v>2.5099999999999998</v>
          </cell>
        </row>
        <row r="18532">
          <cell r="A18532" t="str">
            <v>927012063</v>
          </cell>
          <cell r="B18532" t="str">
            <v>GLEITBUCHSE MSM-1218-20 DIN 1850</v>
          </cell>
          <cell r="C18532">
            <v>0</v>
          </cell>
          <cell r="D18532">
            <v>1.1100000000000001</v>
          </cell>
          <cell r="E18532">
            <v>1.1100000000000001</v>
          </cell>
        </row>
        <row r="18533">
          <cell r="A18533" t="str">
            <v>927012064</v>
          </cell>
          <cell r="B18533" t="str">
            <v>GEWINDEBUCHSE ENSAT-SH M4 SELBSTSCHNEIDEND</v>
          </cell>
          <cell r="C18533">
            <v>0</v>
          </cell>
          <cell r="D18533">
            <v>0.13900000000000001</v>
          </cell>
          <cell r="E18533">
            <v>0.13900000000000001</v>
          </cell>
        </row>
        <row r="18534">
          <cell r="A18534" t="str">
            <v>927012065</v>
          </cell>
          <cell r="B18534" t="str">
            <v>HÜLSENACHSE FÜR BT/MINITROLLEY -&gt;927012051 VA Rohr</v>
          </cell>
          <cell r="C18534"/>
          <cell r="D18534">
            <v>0.19</v>
          </cell>
          <cell r="E18534">
            <v>0.19</v>
          </cell>
        </row>
        <row r="18535">
          <cell r="A18535" t="str">
            <v>927012066</v>
          </cell>
          <cell r="B18535" t="str">
            <v>HÜLSENACHSE VA FÜR BT/MINITROLLEY FÜR HFS-LIGHT</v>
          </cell>
          <cell r="C18535"/>
          <cell r="D18535">
            <v>0.74</v>
          </cell>
          <cell r="E18535">
            <v>0.74</v>
          </cell>
        </row>
        <row r="18536">
          <cell r="A18536" t="str">
            <v>927012067</v>
          </cell>
          <cell r="B18536" t="str">
            <v>IGLIDUR G - ZYL.GLEITLAGER GSM-2225-20</v>
          </cell>
          <cell r="C18536">
            <v>0</v>
          </cell>
          <cell r="D18536">
            <v>0.88</v>
          </cell>
          <cell r="E18536">
            <v>0.88</v>
          </cell>
        </row>
        <row r="18537">
          <cell r="A18537" t="str">
            <v>927012068</v>
          </cell>
          <cell r="B18537" t="str">
            <v>MESSINGROHR F. STAHL-V</v>
          </cell>
          <cell r="C18537">
            <v>0</v>
          </cell>
          <cell r="D18537">
            <v>1.3023717595146167</v>
          </cell>
          <cell r="E18537">
            <v>1.3023717595146167</v>
          </cell>
        </row>
        <row r="18538">
          <cell r="A18538" t="str">
            <v>927012069</v>
          </cell>
          <cell r="B18538" t="str">
            <v>BUNDBOHRBUCHSE KURZ 4,2 DIN 172/A</v>
          </cell>
          <cell r="C18538"/>
          <cell r="D18538"/>
          <cell r="E18538"/>
        </row>
        <row r="18539">
          <cell r="A18539" t="str">
            <v>927012070</v>
          </cell>
          <cell r="B18539" t="str">
            <v>BUNDBOHRBUCHSE DIN 172-B5,1-10-A</v>
          </cell>
          <cell r="C18539">
            <v>0</v>
          </cell>
          <cell r="D18539">
            <v>2.15</v>
          </cell>
          <cell r="E18539">
            <v>2.15</v>
          </cell>
        </row>
        <row r="18540">
          <cell r="A18540" t="str">
            <v>927012071</v>
          </cell>
          <cell r="B18540" t="str">
            <v>O-RING 18X6 MATERIAL 72 NBR 872 SIMRIT ISC</v>
          </cell>
          <cell r="C18540">
            <v>0</v>
          </cell>
          <cell r="D18540">
            <v>1.2350000000000001</v>
          </cell>
          <cell r="E18540">
            <v>1.2350000000000001</v>
          </cell>
        </row>
        <row r="18541">
          <cell r="A18541" t="str">
            <v>927012072</v>
          </cell>
          <cell r="B18541" t="str">
            <v>GEWINDEEINSATZ  IFL M3X4,8</v>
          </cell>
          <cell r="C18541"/>
          <cell r="D18541"/>
          <cell r="E18541"/>
        </row>
        <row r="18542">
          <cell r="A18542" t="str">
            <v>927021001</v>
          </cell>
          <cell r="B18542" t="str">
            <v>NILOS-RING 61912AV</v>
          </cell>
          <cell r="C18542">
            <v>0</v>
          </cell>
          <cell r="D18542">
            <v>1.6175999999999999</v>
          </cell>
          <cell r="E18542">
            <v>1.6175999999999999</v>
          </cell>
        </row>
        <row r="18543">
          <cell r="A18543" t="str">
            <v>927021002</v>
          </cell>
          <cell r="B18543" t="str">
            <v>NILOS-RING 61912JV</v>
          </cell>
          <cell r="C18543">
            <v>0</v>
          </cell>
          <cell r="D18543">
            <v>1.47</v>
          </cell>
          <cell r="E18543">
            <v>1.47</v>
          </cell>
        </row>
        <row r="18544">
          <cell r="A18544" t="str">
            <v>927021065</v>
          </cell>
          <cell r="B18544" t="str">
            <v>HÜLSENACHSE FÜR BT/MINITROLLEY</v>
          </cell>
          <cell r="C18544"/>
          <cell r="D18544">
            <v>0.74</v>
          </cell>
          <cell r="E18544">
            <v>0.74</v>
          </cell>
        </row>
        <row r="18545">
          <cell r="A18545" t="str">
            <v>927021066</v>
          </cell>
          <cell r="B18545" t="str">
            <v>HÜLSENACHSE VA FÜR BT/MINITROL</v>
          </cell>
          <cell r="C18545"/>
          <cell r="D18545"/>
          <cell r="E18545"/>
        </row>
        <row r="18546">
          <cell r="A18546" t="str">
            <v>929011001</v>
          </cell>
          <cell r="B18546" t="str">
            <v xml:space="preserve">ZYL. D16 H25 C85N 16-25 </v>
          </cell>
          <cell r="C18546">
            <v>0</v>
          </cell>
          <cell r="D18546">
            <v>16.82</v>
          </cell>
          <cell r="E18546">
            <v>16.82</v>
          </cell>
        </row>
        <row r="18547">
          <cell r="A18547" t="str">
            <v>929011004</v>
          </cell>
          <cell r="B18547" t="str">
            <v>ZYL. D16 H50 C85N 16-50</v>
          </cell>
          <cell r="C18547">
            <v>0</v>
          </cell>
          <cell r="D18547">
            <v>19.670000000000002</v>
          </cell>
          <cell r="E18547">
            <v>19.670000000000002</v>
          </cell>
        </row>
        <row r="18548">
          <cell r="A18548" t="str">
            <v>929011006</v>
          </cell>
          <cell r="B18548" t="str">
            <v xml:space="preserve">VERZWEIGUNG KQU04-00A-X35 </v>
          </cell>
          <cell r="C18548">
            <v>0</v>
          </cell>
          <cell r="D18548">
            <v>1.72</v>
          </cell>
          <cell r="E18548">
            <v>1.72</v>
          </cell>
        </row>
        <row r="18549">
          <cell r="A18549" t="str">
            <v>929011007</v>
          </cell>
          <cell r="B18549" t="str">
            <v>EINSCHRAUBWINKEL S_PN_KQZL04-M5</v>
          </cell>
          <cell r="C18549">
            <v>0</v>
          </cell>
          <cell r="D18549">
            <v>0.88</v>
          </cell>
          <cell r="E18549">
            <v>0.88</v>
          </cell>
        </row>
        <row r="18550">
          <cell r="A18550" t="str">
            <v>929011010</v>
          </cell>
          <cell r="B18550" t="str">
            <v>DROSSELRÜCKSCHLAGVENTIL AS1201F-M5-04</v>
          </cell>
          <cell r="C18550">
            <v>0</v>
          </cell>
          <cell r="D18550">
            <v>4.3601999999999999</v>
          </cell>
          <cell r="E18550">
            <v>4.3601999999999999</v>
          </cell>
        </row>
        <row r="18551">
          <cell r="A18551" t="str">
            <v>929011011</v>
          </cell>
          <cell r="B18551" t="str">
            <v>DROSSELRÜCKSCHLAGVENTIL AS1201 -M5-06</v>
          </cell>
          <cell r="C18551">
            <v>0</v>
          </cell>
          <cell r="D18551">
            <v>5.82</v>
          </cell>
          <cell r="E18551">
            <v>5.82</v>
          </cell>
        </row>
        <row r="18552">
          <cell r="A18552" t="str">
            <v>929011023</v>
          </cell>
          <cell r="B18552" t="str">
            <v>Kunststoffschlauch D-Aussen 4mm, D-Innen 2.5mm,</v>
          </cell>
          <cell r="C18552">
            <v>0</v>
          </cell>
          <cell r="D18552">
            <v>0.21129999999999999</v>
          </cell>
          <cell r="E18552">
            <v>0.21129999999999999</v>
          </cell>
        </row>
        <row r="18553">
          <cell r="A18553" t="str">
            <v>929011030</v>
          </cell>
          <cell r="B18553" t="str">
            <v>VENTIL VZ 3223-5 MOZ-M5</v>
          </cell>
          <cell r="C18553"/>
          <cell r="D18553">
            <v>77.930000000000007</v>
          </cell>
          <cell r="E18553">
            <v>77.930000000000007</v>
          </cell>
        </row>
        <row r="18554">
          <cell r="A18554" t="str">
            <v>929011032</v>
          </cell>
          <cell r="B18554" t="str">
            <v>5/2WEGEVENTIL SYJ3220-5LOZ-M3-Q 24V</v>
          </cell>
          <cell r="C18554">
            <v>0</v>
          </cell>
          <cell r="D18554">
            <v>46.93</v>
          </cell>
          <cell r="E18554">
            <v>46.93</v>
          </cell>
        </row>
        <row r="18555">
          <cell r="A18555" t="str">
            <v>929011040</v>
          </cell>
          <cell r="B18555" t="str">
            <v>GERADE STECKVERBINDUNG KJS 04-M3 --&gt; 929012574</v>
          </cell>
          <cell r="C18555">
            <v>0</v>
          </cell>
          <cell r="D18555">
            <v>1.1299999999999999</v>
          </cell>
          <cell r="E18555">
            <v>1.1299999999999999</v>
          </cell>
        </row>
        <row r="18556">
          <cell r="A18556" t="str">
            <v>929011100</v>
          </cell>
          <cell r="B18556" t="str">
            <v xml:space="preserve">FESTO-Standardteile Nummerkreis ab 929011101 </v>
          </cell>
          <cell r="C18556"/>
          <cell r="D18556"/>
          <cell r="E18556"/>
        </row>
        <row r="18557">
          <cell r="A18557" t="str">
            <v>929011101</v>
          </cell>
          <cell r="B18557" t="str">
            <v>SCHLAUCH ROT - PUN-10X1,5-RT</v>
          </cell>
          <cell r="C18557">
            <v>0</v>
          </cell>
          <cell r="D18557">
            <v>2.2200000000000002</v>
          </cell>
          <cell r="E18557">
            <v>2.2200000000000002</v>
          </cell>
        </row>
        <row r="18558">
          <cell r="A18558" t="str">
            <v>929011102</v>
          </cell>
          <cell r="B18558" t="str">
            <v>SCHLAUCH BLAU - PUN-8X1,25-BL</v>
          </cell>
          <cell r="C18558">
            <v>0</v>
          </cell>
          <cell r="D18558">
            <v>1.07</v>
          </cell>
          <cell r="E18558">
            <v>1.07</v>
          </cell>
        </row>
        <row r="18559">
          <cell r="A18559" t="str">
            <v>929011103</v>
          </cell>
          <cell r="B18559" t="str">
            <v>SCHLAUCH BLAU - PUN-6X1-BL</v>
          </cell>
          <cell r="C18559">
            <v>0</v>
          </cell>
          <cell r="D18559">
            <v>0.95</v>
          </cell>
          <cell r="E18559">
            <v>0.95</v>
          </cell>
        </row>
        <row r="18560">
          <cell r="A18560" t="str">
            <v>929011104</v>
          </cell>
          <cell r="B18560" t="str">
            <v>SCHLAUCH ROT - PUN-4X0,75-RT</v>
          </cell>
          <cell r="C18560">
            <v>0</v>
          </cell>
          <cell r="D18560">
            <v>0.65</v>
          </cell>
          <cell r="E18560">
            <v>0.65</v>
          </cell>
        </row>
        <row r="18561">
          <cell r="A18561" t="str">
            <v>929011106</v>
          </cell>
          <cell r="B18561" t="str">
            <v>REDUZIERUNG 12 AUF 10 L-FORM - QSL-12H-10</v>
          </cell>
          <cell r="C18561">
            <v>0</v>
          </cell>
          <cell r="D18561">
            <v>3.01</v>
          </cell>
          <cell r="E18561">
            <v>3.01</v>
          </cell>
        </row>
        <row r="18562">
          <cell r="A18562" t="str">
            <v>929011107</v>
          </cell>
          <cell r="B18562" t="str">
            <v>REDUZIERUNG 12 AUF 10 - QS-12H-10</v>
          </cell>
          <cell r="C18562">
            <v>0</v>
          </cell>
          <cell r="D18562">
            <v>2.3199999999999998</v>
          </cell>
          <cell r="E18562">
            <v>2.3199999999999998</v>
          </cell>
        </row>
        <row r="18563">
          <cell r="A18563" t="str">
            <v>929011108</v>
          </cell>
          <cell r="B18563" t="str">
            <v>REDUZIERUNG 12 AUF 8 - QS-12H-8</v>
          </cell>
          <cell r="C18563">
            <v>0</v>
          </cell>
          <cell r="D18563">
            <v>3.3</v>
          </cell>
          <cell r="E18563">
            <v>3.3</v>
          </cell>
        </row>
        <row r="18564">
          <cell r="A18564" t="str">
            <v>929011109</v>
          </cell>
          <cell r="B18564" t="str">
            <v>REDUZIERUNG 8 AUF 6 - QS-8H-6</v>
          </cell>
          <cell r="C18564">
            <v>0</v>
          </cell>
          <cell r="D18564">
            <v>1.67</v>
          </cell>
          <cell r="E18564">
            <v>1.67</v>
          </cell>
        </row>
        <row r="18565">
          <cell r="A18565" t="str">
            <v>929011110</v>
          </cell>
          <cell r="B18565" t="str">
            <v>REDUZIERUNG 8 AUF 6 - QS-8-6</v>
          </cell>
          <cell r="C18565">
            <v>0</v>
          </cell>
          <cell r="D18565">
            <v>1.67</v>
          </cell>
          <cell r="E18565">
            <v>1.67</v>
          </cell>
        </row>
        <row r="18566">
          <cell r="A18566" t="str">
            <v>929011111</v>
          </cell>
          <cell r="B18566" t="str">
            <v>REDUZIERUNG 6 AUF 4 - QS-6H-4</v>
          </cell>
          <cell r="C18566">
            <v>0</v>
          </cell>
          <cell r="D18566">
            <v>1.52</v>
          </cell>
          <cell r="E18566">
            <v>1.52</v>
          </cell>
        </row>
        <row r="18567">
          <cell r="A18567" t="str">
            <v>929011112</v>
          </cell>
          <cell r="B18567" t="str">
            <v>T-STÜCK 8 AUF 6 - QST-8-6</v>
          </cell>
          <cell r="C18567">
            <v>0</v>
          </cell>
          <cell r="D18567">
            <v>2.2400000000000002</v>
          </cell>
          <cell r="E18567">
            <v>2.2400000000000002</v>
          </cell>
        </row>
        <row r="18568">
          <cell r="A18568" t="str">
            <v>929011113</v>
          </cell>
          <cell r="B18568" t="str">
            <v>T-Verbinder Ø-außen 10</v>
          </cell>
          <cell r="C18568">
            <v>0</v>
          </cell>
          <cell r="D18568">
            <v>3.56</v>
          </cell>
          <cell r="E18568">
            <v>3.56</v>
          </cell>
        </row>
        <row r="18569">
          <cell r="A18569" t="str">
            <v>929011114</v>
          </cell>
          <cell r="B18569" t="str">
            <v>T-Verbinder Ø-außen 8</v>
          </cell>
          <cell r="C18569">
            <v>0</v>
          </cell>
          <cell r="D18569">
            <v>2.46</v>
          </cell>
          <cell r="E18569">
            <v>2.46</v>
          </cell>
        </row>
        <row r="18570">
          <cell r="A18570" t="str">
            <v>929011115</v>
          </cell>
          <cell r="B18570" t="str">
            <v>T-Verbinder Ø-außen 6</v>
          </cell>
          <cell r="C18570">
            <v>0</v>
          </cell>
          <cell r="D18570">
            <v>2.06</v>
          </cell>
          <cell r="E18570">
            <v>2.06</v>
          </cell>
        </row>
        <row r="18571">
          <cell r="A18571" t="str">
            <v>929011116</v>
          </cell>
          <cell r="B18571" t="str">
            <v>VERBINDER - QS-10</v>
          </cell>
          <cell r="C18571">
            <v>0</v>
          </cell>
          <cell r="D18571">
            <v>2.2000000000000002</v>
          </cell>
          <cell r="E18571">
            <v>2.2000000000000002</v>
          </cell>
        </row>
        <row r="18572">
          <cell r="A18572" t="str">
            <v>929011117</v>
          </cell>
          <cell r="B18572" t="str">
            <v>VERBINDER - QS-8</v>
          </cell>
          <cell r="C18572">
            <v>0</v>
          </cell>
          <cell r="D18572">
            <v>1.67</v>
          </cell>
          <cell r="E18572">
            <v>1.67</v>
          </cell>
        </row>
        <row r="18573">
          <cell r="A18573" t="str">
            <v>929011118</v>
          </cell>
          <cell r="B18573" t="str">
            <v>VERBINDER - QS-6</v>
          </cell>
          <cell r="C18573">
            <v>0</v>
          </cell>
          <cell r="D18573">
            <v>1.54</v>
          </cell>
          <cell r="E18573">
            <v>1.54</v>
          </cell>
        </row>
        <row r="18574">
          <cell r="A18574" t="str">
            <v>929011119</v>
          </cell>
          <cell r="B18574" t="str">
            <v>ÜBERGANGSVERBINDER G1/2 AUF 12 - QS-G1/2-12</v>
          </cell>
          <cell r="C18574">
            <v>0</v>
          </cell>
          <cell r="D18574">
            <v>2.4500000000000002</v>
          </cell>
          <cell r="E18574">
            <v>2.4500000000000002</v>
          </cell>
        </row>
        <row r="18575">
          <cell r="A18575" t="str">
            <v>929012011</v>
          </cell>
          <cell r="B18575" t="str">
            <v xml:space="preserve">ZYL. D12 H25 EINFACHW. </v>
          </cell>
          <cell r="C18575"/>
          <cell r="D18575">
            <v>28.65</v>
          </cell>
          <cell r="E18575">
            <v>28.65</v>
          </cell>
        </row>
        <row r="18576">
          <cell r="A18576" t="str">
            <v>929012012</v>
          </cell>
          <cell r="B18576" t="str">
            <v xml:space="preserve">ZYL. D16 H25 EINFACHW. </v>
          </cell>
          <cell r="C18576">
            <v>0</v>
          </cell>
          <cell r="D18576">
            <v>32.1</v>
          </cell>
          <cell r="E18576">
            <v>32.1</v>
          </cell>
        </row>
        <row r="18577">
          <cell r="A18577" t="str">
            <v>929012013</v>
          </cell>
          <cell r="B18577" t="str">
            <v>ZYL. D16 H50 EINFACHW.</v>
          </cell>
          <cell r="C18577">
            <v>0</v>
          </cell>
          <cell r="D18577">
            <v>32.5</v>
          </cell>
          <cell r="E18577">
            <v>32.5</v>
          </cell>
        </row>
        <row r="18578">
          <cell r="A18578" t="str">
            <v>929012014</v>
          </cell>
          <cell r="B18578" t="str">
            <v xml:space="preserve">ZYL. D20 H25 EINFACHW.  </v>
          </cell>
          <cell r="C18578">
            <v>0</v>
          </cell>
          <cell r="D18578">
            <v>35.299999999999997</v>
          </cell>
          <cell r="E18578">
            <v>35.299999999999997</v>
          </cell>
        </row>
        <row r="18579">
          <cell r="A18579" t="str">
            <v>929012015</v>
          </cell>
          <cell r="B18579" t="str">
            <v xml:space="preserve">ZYL. D16 H50 DOPPELW. M. BEIDS. ENDLAGENDÄMPF. </v>
          </cell>
          <cell r="C18579">
            <v>0</v>
          </cell>
          <cell r="D18579">
            <v>28.45</v>
          </cell>
          <cell r="E18579">
            <v>28.45</v>
          </cell>
        </row>
        <row r="18580">
          <cell r="A18580" t="str">
            <v>929012016</v>
          </cell>
          <cell r="B18580" t="str">
            <v>ZYL. D25 H50 EINFACHW.</v>
          </cell>
          <cell r="C18580">
            <v>0</v>
          </cell>
          <cell r="D18580">
            <v>35.9</v>
          </cell>
          <cell r="E18580">
            <v>35.9</v>
          </cell>
        </row>
        <row r="18581">
          <cell r="A18581" t="str">
            <v>929012017</v>
          </cell>
          <cell r="B18581" t="str">
            <v>ZYL.SCHALTER ELEKTR.  12-4227</v>
          </cell>
          <cell r="C18581">
            <v>0</v>
          </cell>
          <cell r="D18581">
            <v>34.299999999999997</v>
          </cell>
          <cell r="E18581">
            <v>34.299999999999997</v>
          </cell>
        </row>
        <row r="18582">
          <cell r="A18582" t="str">
            <v>929012020</v>
          </cell>
          <cell r="B18582" t="str">
            <v>ZYL. D10  H25 DOPPELW. C85N10-25</v>
          </cell>
          <cell r="C18582">
            <v>0</v>
          </cell>
          <cell r="D18582">
            <v>19.11</v>
          </cell>
          <cell r="E18582">
            <v>19.11</v>
          </cell>
        </row>
        <row r="18583">
          <cell r="A18583" t="str">
            <v>929012021</v>
          </cell>
          <cell r="B18583" t="str">
            <v>ZYL. D16 H10 DOPPELW.</v>
          </cell>
          <cell r="C18583">
            <v>0</v>
          </cell>
          <cell r="D18583">
            <v>35.56</v>
          </cell>
          <cell r="E18583">
            <v>35.56</v>
          </cell>
        </row>
        <row r="18584">
          <cell r="A18584" t="str">
            <v>929012022</v>
          </cell>
          <cell r="B18584" t="str">
            <v>ZYL. D12  H25 DOPPELW. RT/57212/M/25</v>
          </cell>
          <cell r="C18584">
            <v>0</v>
          </cell>
          <cell r="D18584">
            <v>18.84</v>
          </cell>
          <cell r="E18584">
            <v>18.84</v>
          </cell>
        </row>
        <row r="18585">
          <cell r="A18585" t="str">
            <v>929012025</v>
          </cell>
          <cell r="B18585" t="str">
            <v xml:space="preserve">ZYL. D32 H25 DOPPELW. </v>
          </cell>
          <cell r="C18585">
            <v>0</v>
          </cell>
          <cell r="D18585">
            <v>41.25</v>
          </cell>
          <cell r="E18585">
            <v>41.25</v>
          </cell>
        </row>
        <row r="18586">
          <cell r="A18586" t="str">
            <v>929012031</v>
          </cell>
          <cell r="B18586" t="str">
            <v xml:space="preserve">EINFACHZYL. KURZHUB M. RÜCKHOLF. HUB 4 D=20 </v>
          </cell>
          <cell r="C18586">
            <v>0</v>
          </cell>
          <cell r="D18586">
            <v>26.43</v>
          </cell>
          <cell r="E18586">
            <v>26.43</v>
          </cell>
        </row>
        <row r="18587">
          <cell r="A18587" t="str">
            <v>929012032</v>
          </cell>
          <cell r="B18587" t="str">
            <v xml:space="preserve">EINFACHZYL. KURZHUB M. RÜCKHOLF. HUB 25 D=32 </v>
          </cell>
          <cell r="C18587">
            <v>0</v>
          </cell>
          <cell r="D18587">
            <v>39.729999999999997</v>
          </cell>
          <cell r="E18587">
            <v>39.729999999999997</v>
          </cell>
        </row>
        <row r="18588">
          <cell r="A18588" t="str">
            <v>929012035</v>
          </cell>
          <cell r="B18588" t="str">
            <v xml:space="preserve">GEGENLAGER  GABELAUSF. 90° UICKL.F.ZYL. 010  </v>
          </cell>
          <cell r="C18588">
            <v>0</v>
          </cell>
          <cell r="D18588">
            <v>8.8000000000000007</v>
          </cell>
          <cell r="E18588">
            <v>8.8000000000000007</v>
          </cell>
        </row>
        <row r="18589">
          <cell r="A18589" t="str">
            <v>929012036</v>
          </cell>
          <cell r="B18589" t="str">
            <v xml:space="preserve">GEGENLAGER  GABELAUSF. 90° UWICKL.F.ZYL. 010 </v>
          </cell>
          <cell r="C18589">
            <v>0</v>
          </cell>
          <cell r="D18589">
            <v>7.49</v>
          </cell>
          <cell r="E18589">
            <v>7.49</v>
          </cell>
        </row>
        <row r="18590">
          <cell r="A18590" t="str">
            <v>929012037</v>
          </cell>
          <cell r="B18590" t="str">
            <v>ZYLINDER D32 H25 KURZHUB DOPPELWIRKEND</v>
          </cell>
          <cell r="C18590">
            <v>0</v>
          </cell>
          <cell r="D18590">
            <v>54.92</v>
          </cell>
          <cell r="E18590">
            <v>54.92</v>
          </cell>
        </row>
        <row r="18591">
          <cell r="A18591" t="str">
            <v>929012038</v>
          </cell>
          <cell r="B18591" t="str">
            <v>ZYL. D32 H10 KURZHUB</v>
          </cell>
          <cell r="C18591">
            <v>0</v>
          </cell>
          <cell r="D18591">
            <v>34.46</v>
          </cell>
          <cell r="E18591">
            <v>34.46</v>
          </cell>
        </row>
        <row r="18592">
          <cell r="A18592" t="str">
            <v>929012039</v>
          </cell>
          <cell r="B18592" t="str">
            <v xml:space="preserve">ZYL. D32 H20 KURZHUB </v>
          </cell>
          <cell r="C18592"/>
          <cell r="D18592">
            <v>36.25</v>
          </cell>
          <cell r="E18592">
            <v>36.25</v>
          </cell>
        </row>
        <row r="18593">
          <cell r="A18593" t="str">
            <v>929012040</v>
          </cell>
          <cell r="B18593" t="str">
            <v>GABELKOPF F. ZYL. 0 10-250 201</v>
          </cell>
          <cell r="C18593">
            <v>0</v>
          </cell>
          <cell r="D18593">
            <v>3.43</v>
          </cell>
          <cell r="E18593">
            <v>3.43</v>
          </cell>
        </row>
        <row r="18594">
          <cell r="A18594" t="str">
            <v>929012044</v>
          </cell>
          <cell r="B18594" t="str">
            <v xml:space="preserve">GELENKKOPF M. INNENGEWINDE F. ZYL.010-150 20 </v>
          </cell>
          <cell r="C18594">
            <v>0</v>
          </cell>
          <cell r="D18594">
            <v>6.39</v>
          </cell>
          <cell r="E18594">
            <v>6.39</v>
          </cell>
        </row>
        <row r="18595">
          <cell r="A18595" t="str">
            <v>929012045</v>
          </cell>
          <cell r="B18595" t="str">
            <v xml:space="preserve">GELENKKOPF M.INNENGEWINDE F. ZYL.010-150 25/32 </v>
          </cell>
          <cell r="C18595">
            <v>0</v>
          </cell>
          <cell r="D18595">
            <v>13.8</v>
          </cell>
          <cell r="E18595">
            <v>13.8</v>
          </cell>
        </row>
        <row r="18596">
          <cell r="A18596" t="str">
            <v>929012046</v>
          </cell>
          <cell r="B18596" t="str">
            <v>ZYL. D32 H40 KURZHUB</v>
          </cell>
          <cell r="C18596">
            <v>0</v>
          </cell>
          <cell r="D18596">
            <v>31.86</v>
          </cell>
          <cell r="E18596">
            <v>31.86</v>
          </cell>
        </row>
        <row r="18597">
          <cell r="A18597" t="str">
            <v>929012047</v>
          </cell>
          <cell r="B18597" t="str">
            <v>KURZHUBZYLINDER D20 H10 CQ2B20-10D DOPPELWIRKEND</v>
          </cell>
          <cell r="C18597">
            <v>0</v>
          </cell>
          <cell r="D18597">
            <v>13.89</v>
          </cell>
          <cell r="E18597">
            <v>13.89</v>
          </cell>
        </row>
        <row r="18598">
          <cell r="A18598" t="str">
            <v>929012051</v>
          </cell>
          <cell r="B18598" t="str">
            <v xml:space="preserve">3/2 WEGEVENTIL G1/8 NG4 ROHRAN. MIT FEDERSTAB    </v>
          </cell>
          <cell r="C18598">
            <v>0</v>
          </cell>
          <cell r="D18598">
            <v>98.05</v>
          </cell>
          <cell r="E18598">
            <v>98.05</v>
          </cell>
        </row>
        <row r="18599">
          <cell r="A18599" t="str">
            <v>929012055</v>
          </cell>
          <cell r="B18599" t="str">
            <v>WEGEVENT.3/2 G1/8 NG4 ROHRAN. TASTR.M.LEERR.</v>
          </cell>
          <cell r="C18599">
            <v>0</v>
          </cell>
          <cell r="D18599">
            <v>42.75</v>
          </cell>
          <cell r="E18599">
            <v>42.75</v>
          </cell>
        </row>
        <row r="18600">
          <cell r="A18600" t="str">
            <v>929012060</v>
          </cell>
          <cell r="B18600" t="str">
            <v>WEGEVENT.5/2 G1/8 NG4 ROHRAN. DRUCKT.</v>
          </cell>
          <cell r="C18600"/>
          <cell r="D18600">
            <v>63.4</v>
          </cell>
          <cell r="E18600">
            <v>63.4</v>
          </cell>
        </row>
        <row r="18601">
          <cell r="A18601" t="str">
            <v>929012061</v>
          </cell>
          <cell r="B18601" t="str">
            <v xml:space="preserve">WEGEVENT.5/2 G1/8 NG4 ROHRAN. HEBEL           </v>
          </cell>
          <cell r="C18601">
            <v>0</v>
          </cell>
          <cell r="D18601">
            <v>44.96</v>
          </cell>
          <cell r="E18601">
            <v>44.96</v>
          </cell>
        </row>
        <row r="18602">
          <cell r="A18602" t="str">
            <v>929012062</v>
          </cell>
          <cell r="B18602" t="str">
            <v>WEGEVENT.3/2 G1/8 NG4 ROHRAN. DRUCKT.</v>
          </cell>
          <cell r="C18602">
            <v>0</v>
          </cell>
          <cell r="D18602">
            <v>34.549999999999997</v>
          </cell>
          <cell r="E18602">
            <v>34.549999999999997</v>
          </cell>
        </row>
        <row r="18603">
          <cell r="A18603" t="str">
            <v>929012063</v>
          </cell>
          <cell r="B18603" t="str">
            <v xml:space="preserve">WEGEVENT.3/2 M5 NG2.5 ROHRAN. DRUCKT. </v>
          </cell>
          <cell r="C18603">
            <v>0</v>
          </cell>
          <cell r="D18603">
            <v>19.8</v>
          </cell>
          <cell r="E18603">
            <v>19.8</v>
          </cell>
        </row>
        <row r="18604">
          <cell r="A18604" t="str">
            <v>929012064</v>
          </cell>
          <cell r="B18604" t="str">
            <v xml:space="preserve">WEGEVENT.3/2 M5 NG2.5 ROHRAN.TASTR. </v>
          </cell>
          <cell r="C18604">
            <v>0</v>
          </cell>
          <cell r="D18604">
            <v>28.3</v>
          </cell>
          <cell r="E18604">
            <v>28.3</v>
          </cell>
        </row>
        <row r="18605">
          <cell r="A18605" t="str">
            <v>929012066</v>
          </cell>
          <cell r="B18605" t="str">
            <v xml:space="preserve">WEGEVENT.3/2 G1/8 NG4 ROHRAN. </v>
          </cell>
          <cell r="C18605">
            <v>0</v>
          </cell>
          <cell r="D18605">
            <v>40.56</v>
          </cell>
          <cell r="E18605">
            <v>40.56</v>
          </cell>
        </row>
        <row r="18606">
          <cell r="A18606" t="str">
            <v>929012067</v>
          </cell>
          <cell r="B18606" t="str">
            <v xml:space="preserve">WEGEVENT.3/2 G1/8  ROHRAN.24V                </v>
          </cell>
          <cell r="C18606">
            <v>0</v>
          </cell>
          <cell r="D18606">
            <v>42.97</v>
          </cell>
          <cell r="E18606">
            <v>42.97</v>
          </cell>
        </row>
        <row r="18607">
          <cell r="A18607" t="str">
            <v>929012068</v>
          </cell>
          <cell r="B18607" t="str">
            <v>WEGEVENT.5/2 G1/8 NG4 ROHRAN.</v>
          </cell>
          <cell r="C18607">
            <v>0</v>
          </cell>
          <cell r="D18607">
            <v>78.7</v>
          </cell>
          <cell r="E18607">
            <v>78.7</v>
          </cell>
        </row>
        <row r="18608">
          <cell r="A18608" t="str">
            <v>929012070</v>
          </cell>
          <cell r="B18608" t="str">
            <v>WEGEVENT.5/2 G1/8 NG4 ROHRAN. 230V 50/60HZ (TIP)</v>
          </cell>
          <cell r="C18608"/>
          <cell r="D18608">
            <v>101.3</v>
          </cell>
          <cell r="E18608">
            <v>101.3</v>
          </cell>
        </row>
        <row r="18609">
          <cell r="A18609" t="str">
            <v>929012071</v>
          </cell>
          <cell r="B18609" t="str">
            <v xml:space="preserve">WEGEVENT.5/2 G1/8 NG4 ROHRAN.24V               </v>
          </cell>
          <cell r="C18609">
            <v>0</v>
          </cell>
          <cell r="D18609">
            <v>73.8</v>
          </cell>
          <cell r="E18609">
            <v>73.8</v>
          </cell>
        </row>
        <row r="18610">
          <cell r="A18610" t="str">
            <v>929012072</v>
          </cell>
          <cell r="B18610" t="str">
            <v xml:space="preserve">WEGEVENT.5/2 G1/8 NG4 ROHRAN.24V BEIDS. TIP.   </v>
          </cell>
          <cell r="C18610">
            <v>0</v>
          </cell>
          <cell r="D18610">
            <v>152.30000000000001</v>
          </cell>
          <cell r="E18610">
            <v>152.30000000000001</v>
          </cell>
        </row>
        <row r="18611">
          <cell r="A18611" t="str">
            <v>929012073</v>
          </cell>
          <cell r="B18611" t="str">
            <v xml:space="preserve">WEGEVENT.3/2 G1/8 NG4 ROHRAN. </v>
          </cell>
          <cell r="C18611">
            <v>0</v>
          </cell>
          <cell r="D18611">
            <v>91.3</v>
          </cell>
          <cell r="E18611">
            <v>91.3</v>
          </cell>
        </row>
        <row r="18612">
          <cell r="A18612" t="str">
            <v>929012074</v>
          </cell>
          <cell r="B18612" t="str">
            <v>WEGEVENT.5/2  LS04 24V/M8</v>
          </cell>
          <cell r="C18612">
            <v>0</v>
          </cell>
          <cell r="D18612">
            <v>51.14</v>
          </cell>
          <cell r="E18612">
            <v>51.14</v>
          </cell>
        </row>
        <row r="18613">
          <cell r="A18613" t="str">
            <v>929012076</v>
          </cell>
          <cell r="B18613" t="str">
            <v>DROSSELRÜCKSCHLAGVENT.G1/8 NG4</v>
          </cell>
          <cell r="C18613">
            <v>0</v>
          </cell>
          <cell r="D18613">
            <v>16.559999999999999</v>
          </cell>
          <cell r="E18613">
            <v>16.559999999999999</v>
          </cell>
        </row>
        <row r="18614">
          <cell r="A18614" t="str">
            <v>929012077</v>
          </cell>
          <cell r="B18614" t="str">
            <v>Spulenumsetzer</v>
          </cell>
          <cell r="C18614"/>
          <cell r="D18614">
            <v>12.75</v>
          </cell>
          <cell r="E18614">
            <v>12.75</v>
          </cell>
        </row>
        <row r="18615">
          <cell r="A18615" t="str">
            <v>929012078</v>
          </cell>
          <cell r="B18615" t="str">
            <v>DROSSELRÜCKSCHLAGVENT.G1/8 NG4-ABLUFTDRO.ST-FIX</v>
          </cell>
          <cell r="C18615">
            <v>0</v>
          </cell>
          <cell r="D18615">
            <v>5.33</v>
          </cell>
          <cell r="E18615">
            <v>5.33</v>
          </cell>
        </row>
        <row r="18616">
          <cell r="A18616" t="str">
            <v>929012079</v>
          </cell>
          <cell r="B18616" t="str">
            <v>DROSSELRÜCKSCHLAGVENT.M5 NG2.5LW4-ABLUFTD.ÜBER.</v>
          </cell>
          <cell r="C18616">
            <v>0</v>
          </cell>
          <cell r="D18616">
            <v>12.75</v>
          </cell>
          <cell r="E18616">
            <v>12.75</v>
          </cell>
        </row>
        <row r="18617">
          <cell r="A18617" t="str">
            <v>929012080</v>
          </cell>
          <cell r="B18617" t="str">
            <v>DROSSELRÜCKSCHLAGVENT.M5 NG2.5-ABLUFTDRO.ST-FIX</v>
          </cell>
          <cell r="C18617">
            <v>0</v>
          </cell>
          <cell r="D18617">
            <v>9.64</v>
          </cell>
          <cell r="E18617">
            <v>9.64</v>
          </cell>
        </row>
        <row r="18618">
          <cell r="A18618" t="str">
            <v>929012081</v>
          </cell>
          <cell r="B18618" t="str">
            <v>DROSSELRÜCKSCHLAGVENT.G1/8</v>
          </cell>
          <cell r="C18618"/>
          <cell r="D18618">
            <v>10.95</v>
          </cell>
          <cell r="E18618">
            <v>10.95</v>
          </cell>
        </row>
        <row r="18619">
          <cell r="A18619" t="str">
            <v>929012083</v>
          </cell>
          <cell r="B18619" t="str">
            <v>DROSSELRÜCKSCHLAGVENT.G1/4 NG6</v>
          </cell>
          <cell r="C18619"/>
          <cell r="D18619">
            <v>14.25</v>
          </cell>
          <cell r="E18619">
            <v>14.25</v>
          </cell>
        </row>
        <row r="18620">
          <cell r="A18620" t="str">
            <v>929012085</v>
          </cell>
          <cell r="B18620" t="str">
            <v xml:space="preserve">EINSCHRAUBDR. M5 NG2.5-SCHALLDDÄMPFER </v>
          </cell>
          <cell r="C18620">
            <v>0</v>
          </cell>
          <cell r="D18620">
            <v>6.08</v>
          </cell>
          <cell r="E18620">
            <v>6.08</v>
          </cell>
        </row>
        <row r="18621">
          <cell r="A18621" t="str">
            <v>929012086</v>
          </cell>
          <cell r="B18621" t="str">
            <v xml:space="preserve">EINSCHRAUBDR. G1/8 NG4-SCHALLDÄMPFER           </v>
          </cell>
          <cell r="C18621">
            <v>0</v>
          </cell>
          <cell r="D18621">
            <v>6.22</v>
          </cell>
          <cell r="E18621">
            <v>6.22</v>
          </cell>
        </row>
        <row r="18622">
          <cell r="A18622" t="str">
            <v>929012093</v>
          </cell>
          <cell r="B18622" t="str">
            <v xml:space="preserve">VORSTEUERVEN.M.STECK. DIN 43650  FORM A        </v>
          </cell>
          <cell r="C18622"/>
          <cell r="D18622">
            <v>42.89</v>
          </cell>
          <cell r="E18622">
            <v>42.89</v>
          </cell>
        </row>
        <row r="18623">
          <cell r="A18623" t="str">
            <v>929012096</v>
          </cell>
          <cell r="B18623" t="str">
            <v>WECHSELVENTIL NG 4 (G1/8)</v>
          </cell>
          <cell r="C18623">
            <v>0</v>
          </cell>
          <cell r="D18623">
            <v>13.27</v>
          </cell>
          <cell r="E18623">
            <v>13.27</v>
          </cell>
        </row>
        <row r="18624">
          <cell r="A18624" t="str">
            <v>929012100</v>
          </cell>
          <cell r="B18624" t="str">
            <v>ZYL. D40 H320 DOPPELW.</v>
          </cell>
          <cell r="C18624"/>
          <cell r="D18624">
            <v>99.55</v>
          </cell>
          <cell r="E18624">
            <v>99.55</v>
          </cell>
        </row>
        <row r="18625">
          <cell r="A18625" t="str">
            <v>929012101</v>
          </cell>
          <cell r="B18625" t="str">
            <v xml:space="preserve">GABELKOPF, BOLZEN UND SICHERUNG 12X1.25M </v>
          </cell>
          <cell r="C18625"/>
          <cell r="D18625">
            <v>6.27</v>
          </cell>
          <cell r="E18625">
            <v>6.27</v>
          </cell>
        </row>
        <row r="18626">
          <cell r="A18626" t="str">
            <v>929012102</v>
          </cell>
          <cell r="B18626" t="str">
            <v xml:space="preserve">GERADE-VERSCH. M5   LW4 STECK-FIX MET.         </v>
          </cell>
          <cell r="C18626">
            <v>0</v>
          </cell>
          <cell r="D18626">
            <v>0.99</v>
          </cell>
          <cell r="E18626">
            <v>0.99</v>
          </cell>
        </row>
        <row r="18627">
          <cell r="A18627" t="str">
            <v>929012103</v>
          </cell>
          <cell r="B18627" t="str">
            <v>WEGEVENT.5/2 G1/8 ROHRAN. PNEUM.IMPULSVE.</v>
          </cell>
          <cell r="C18627">
            <v>0</v>
          </cell>
          <cell r="D18627">
            <v>73.7</v>
          </cell>
          <cell r="E18627">
            <v>73.7</v>
          </cell>
        </row>
        <row r="18628">
          <cell r="A18628" t="str">
            <v>929012104</v>
          </cell>
          <cell r="B18628" t="str">
            <v xml:space="preserve">GERADE-VERSCH. G1/8 LW4 STECK-FIX MET.         </v>
          </cell>
          <cell r="C18628">
            <v>0</v>
          </cell>
          <cell r="D18628">
            <v>0.87</v>
          </cell>
          <cell r="E18628">
            <v>0.87</v>
          </cell>
        </row>
        <row r="18629">
          <cell r="A18629" t="str">
            <v>929012106</v>
          </cell>
          <cell r="B18629" t="str">
            <v xml:space="preserve">T-SCHWENKVERSCH. G1/8 LW4 STECK-FIX </v>
          </cell>
          <cell r="C18629">
            <v>0</v>
          </cell>
          <cell r="D18629">
            <v>4.0199999999999996</v>
          </cell>
          <cell r="E18629">
            <v>4.0199999999999996</v>
          </cell>
        </row>
        <row r="18630">
          <cell r="A18630" t="str">
            <v>929012110</v>
          </cell>
          <cell r="B18630" t="str">
            <v xml:space="preserve">WEGEVENT.3/2 M5 NG2.5 ROHRAN. M. STÖSSEL </v>
          </cell>
          <cell r="C18630">
            <v>0</v>
          </cell>
          <cell r="D18630">
            <v>22.55</v>
          </cell>
          <cell r="E18630">
            <v>22.55</v>
          </cell>
        </row>
        <row r="18631">
          <cell r="A18631" t="str">
            <v>929012111</v>
          </cell>
          <cell r="B18631" t="str">
            <v xml:space="preserve">GERADE-VERSCH. QR1-S-RPN-M005-DA04       </v>
          </cell>
          <cell r="C18631">
            <v>0</v>
          </cell>
          <cell r="D18631">
            <v>1.28</v>
          </cell>
          <cell r="E18631">
            <v>1.28</v>
          </cell>
        </row>
        <row r="18632">
          <cell r="A18632" t="str">
            <v>929012113</v>
          </cell>
          <cell r="B18632" t="str">
            <v>WEGEVENT.3/2 G1/8 NG4 ROHRAN.220V/230V 50/60HZ.</v>
          </cell>
          <cell r="C18632">
            <v>0</v>
          </cell>
          <cell r="D18632">
            <v>42.97</v>
          </cell>
          <cell r="E18632">
            <v>42.97</v>
          </cell>
        </row>
        <row r="18633">
          <cell r="A18633" t="str">
            <v>929012116</v>
          </cell>
          <cell r="B18633" t="str">
            <v xml:space="preserve">WINKEL-SCHWENKVERSCH. G1/8 LW6ÜBERWURFM. MET. </v>
          </cell>
          <cell r="C18633">
            <v>0</v>
          </cell>
          <cell r="D18633">
            <v>2.4900000000000002</v>
          </cell>
          <cell r="E18633">
            <v>2.4900000000000002</v>
          </cell>
        </row>
        <row r="18634">
          <cell r="A18634" t="str">
            <v>929012122</v>
          </cell>
          <cell r="B18634" t="str">
            <v>REDUZIERNIPPEL G1/4 G1/8 M.DICHTRING</v>
          </cell>
          <cell r="C18634">
            <v>0</v>
          </cell>
          <cell r="D18634">
            <v>0.95</v>
          </cell>
          <cell r="E18634">
            <v>0.95</v>
          </cell>
        </row>
        <row r="18635">
          <cell r="A18635" t="str">
            <v>929012125</v>
          </cell>
          <cell r="B18635" t="str">
            <v xml:space="preserve">SCHALLDÄMPFER G3/8 (SINTERB.) </v>
          </cell>
          <cell r="C18635">
            <v>0</v>
          </cell>
          <cell r="D18635">
            <v>4</v>
          </cell>
          <cell r="E18635">
            <v>4</v>
          </cell>
        </row>
        <row r="18636">
          <cell r="A18636" t="str">
            <v>929012126</v>
          </cell>
          <cell r="B18636" t="str">
            <v>Gerade Verbindung für D-Aussen 19.8mm (LW12)</v>
          </cell>
          <cell r="C18636">
            <v>0</v>
          </cell>
          <cell r="D18636">
            <v>2.4400000000000002E-2</v>
          </cell>
          <cell r="E18636">
            <v>2.4400000000000002E-2</v>
          </cell>
        </row>
        <row r="18637">
          <cell r="A18637" t="str">
            <v>929012127</v>
          </cell>
          <cell r="B18637" t="str">
            <v xml:space="preserve">T-VERBINDUNG LW6 ÜBERWURFM. KUNST. </v>
          </cell>
          <cell r="C18637">
            <v>0</v>
          </cell>
          <cell r="D18637">
            <v>1.65</v>
          </cell>
          <cell r="E18637">
            <v>1.65</v>
          </cell>
        </row>
        <row r="18638">
          <cell r="A18638" t="str">
            <v>929012128</v>
          </cell>
          <cell r="B18638" t="str">
            <v xml:space="preserve">T-VERBINDUNG LW13-LW10 ACETALHARZ </v>
          </cell>
          <cell r="C18638"/>
          <cell r="D18638">
            <v>2.38</v>
          </cell>
          <cell r="E18638">
            <v>2.38</v>
          </cell>
        </row>
        <row r="18639">
          <cell r="A18639" t="str">
            <v>929012129</v>
          </cell>
          <cell r="B18639" t="str">
            <v>T-VERBINDUNG LW10-LW8 ACETALHARZ</v>
          </cell>
          <cell r="C18639"/>
          <cell r="D18639">
            <v>1.0900000000000001</v>
          </cell>
          <cell r="E18639">
            <v>1.0900000000000001</v>
          </cell>
        </row>
        <row r="18640">
          <cell r="A18640" t="str">
            <v>929012130</v>
          </cell>
          <cell r="B18640" t="str">
            <v>pneumatik VERBINDER</v>
          </cell>
          <cell r="C18640"/>
          <cell r="D18640">
            <v>1.1100000000000001</v>
          </cell>
          <cell r="E18640">
            <v>1.1100000000000001</v>
          </cell>
        </row>
        <row r="18641">
          <cell r="A18641" t="str">
            <v>929012131</v>
          </cell>
          <cell r="B18641" t="str">
            <v>WINKEL-VERSCH.F_PN_LCK-1/8-PK-4 KLAMMERÖFFN.</v>
          </cell>
          <cell r="C18641">
            <v>0</v>
          </cell>
          <cell r="D18641">
            <v>1.93</v>
          </cell>
          <cell r="E18641">
            <v>1.93</v>
          </cell>
        </row>
        <row r="18642">
          <cell r="A18642" t="str">
            <v>929012132</v>
          </cell>
          <cell r="B18642" t="str">
            <v>VERSCHRAUBUNG F_PN_CK-M5-PK-4, KLAMMERÖFFNER</v>
          </cell>
          <cell r="C18642">
            <v>0</v>
          </cell>
          <cell r="D18642">
            <v>0.67</v>
          </cell>
          <cell r="E18642">
            <v>0.67</v>
          </cell>
        </row>
        <row r="18643">
          <cell r="A18643" t="str">
            <v>929012133</v>
          </cell>
          <cell r="B18643" t="str">
            <v>STÖSSELVENTIL F_PN_V-3-M5, KLAMMERÖFFNER</v>
          </cell>
          <cell r="C18643">
            <v>0</v>
          </cell>
          <cell r="D18643">
            <v>22.84</v>
          </cell>
          <cell r="E18643">
            <v>22.84</v>
          </cell>
        </row>
        <row r="18644">
          <cell r="A18644" t="str">
            <v>929012134</v>
          </cell>
          <cell r="B18644" t="str">
            <v>HANDHEBEL VON TASTERVENTIL TH-3-1/4-B</v>
          </cell>
          <cell r="C18644">
            <v>0</v>
          </cell>
          <cell r="D18644">
            <v>82.69</v>
          </cell>
          <cell r="E18644">
            <v>82.69</v>
          </cell>
        </row>
        <row r="18645">
          <cell r="A18645" t="str">
            <v>929012136</v>
          </cell>
          <cell r="B18645" t="str">
            <v>T-Verbinder für D-Aussen 10mm (LW8)</v>
          </cell>
          <cell r="C18645">
            <v>0</v>
          </cell>
          <cell r="D18645">
            <v>2.1145999999999998</v>
          </cell>
          <cell r="E18645">
            <v>2.1145999999999998</v>
          </cell>
        </row>
        <row r="18646">
          <cell r="A18646" t="str">
            <v>929012139</v>
          </cell>
          <cell r="B18646" t="str">
            <v>KUPPL.DOSE M 12X1</v>
          </cell>
          <cell r="C18646">
            <v>0</v>
          </cell>
          <cell r="D18646">
            <v>1.82</v>
          </cell>
          <cell r="E18646">
            <v>1.82</v>
          </cell>
        </row>
        <row r="18647">
          <cell r="A18647" t="str">
            <v>929012142</v>
          </cell>
          <cell r="B18647" t="str">
            <v xml:space="preserve">ZYL. D16 H25 DOPPELWIRKEND </v>
          </cell>
          <cell r="C18647">
            <v>0</v>
          </cell>
          <cell r="D18647">
            <v>35.75</v>
          </cell>
          <cell r="E18647">
            <v>35.75</v>
          </cell>
        </row>
        <row r="18648">
          <cell r="A18648" t="str">
            <v>929012143</v>
          </cell>
          <cell r="B18648" t="str">
            <v xml:space="preserve">GABELKOPF M6 F.PNEU. ZYL. </v>
          </cell>
          <cell r="C18648">
            <v>0</v>
          </cell>
          <cell r="D18648">
            <v>11.02</v>
          </cell>
          <cell r="E18648">
            <v>11.02</v>
          </cell>
        </row>
        <row r="18649">
          <cell r="A18649" t="str">
            <v>929012144</v>
          </cell>
          <cell r="B18649" t="str">
            <v>KUPPL.DOSE PG 9 DIN 43650 A</v>
          </cell>
          <cell r="C18649">
            <v>0</v>
          </cell>
          <cell r="D18649">
            <v>2.5499999999999998</v>
          </cell>
          <cell r="E18649">
            <v>2.5499999999999998</v>
          </cell>
        </row>
        <row r="18650">
          <cell r="A18650" t="str">
            <v>929012147</v>
          </cell>
          <cell r="B18650" t="str">
            <v>WEGEVENT.3/2 G1/8 ROHRAN.24V</v>
          </cell>
          <cell r="C18650">
            <v>0</v>
          </cell>
          <cell r="D18650">
            <v>44.96</v>
          </cell>
          <cell r="E18650">
            <v>44.96</v>
          </cell>
        </row>
        <row r="18651">
          <cell r="A18651" t="str">
            <v>929012148</v>
          </cell>
          <cell r="B18651" t="str">
            <v>DROSSELRÜCKSCHLAGVENT.M5 NG2.5-ABLUFTDRO.ÜBERW.</v>
          </cell>
          <cell r="C18651">
            <v>0</v>
          </cell>
          <cell r="D18651">
            <v>8.33</v>
          </cell>
          <cell r="E18651">
            <v>8.33</v>
          </cell>
        </row>
        <row r="18652">
          <cell r="A18652" t="str">
            <v>929012151</v>
          </cell>
          <cell r="B18652" t="str">
            <v>KUPPL.DOSE M. LEU. DIN 43650A</v>
          </cell>
          <cell r="C18652">
            <v>0</v>
          </cell>
          <cell r="D18652">
            <v>8.1</v>
          </cell>
          <cell r="E18652">
            <v>8.1</v>
          </cell>
        </row>
        <row r="18653">
          <cell r="A18653" t="str">
            <v>929012152</v>
          </cell>
          <cell r="B18653" t="str">
            <v xml:space="preserve">GERADE-VERSCH. LW8 MTL (WAR 329 012 006) </v>
          </cell>
          <cell r="C18653">
            <v>0</v>
          </cell>
          <cell r="D18653">
            <v>2.2200000000000002</v>
          </cell>
          <cell r="E18653">
            <v>2.2200000000000002</v>
          </cell>
        </row>
        <row r="18654">
          <cell r="A18654" t="str">
            <v>929012153</v>
          </cell>
          <cell r="B18654" t="str">
            <v>REDUZ-STECK LW8-LW6 STK-FIX KST (WAR 329012030)</v>
          </cell>
          <cell r="C18654">
            <v>0</v>
          </cell>
          <cell r="D18654">
            <v>1.18</v>
          </cell>
          <cell r="E18654">
            <v>1.18</v>
          </cell>
        </row>
        <row r="18655">
          <cell r="A18655" t="str">
            <v>929012155</v>
          </cell>
          <cell r="B18655" t="str">
            <v>T-Verbinder Ø-außen 10</v>
          </cell>
          <cell r="C18655">
            <v>0</v>
          </cell>
          <cell r="D18655">
            <v>3.75</v>
          </cell>
          <cell r="E18655">
            <v>3.75</v>
          </cell>
        </row>
        <row r="18656">
          <cell r="A18656" t="str">
            <v>929012157</v>
          </cell>
          <cell r="B18656" t="str">
            <v xml:space="preserve">GERADE-VERSCH. G1/8 LW2 STECK-FIX MET.         </v>
          </cell>
          <cell r="C18656">
            <v>0</v>
          </cell>
          <cell r="D18656">
            <v>0.81</v>
          </cell>
          <cell r="E18656">
            <v>0.81</v>
          </cell>
        </row>
        <row r="18657">
          <cell r="A18657" t="str">
            <v>929012158</v>
          </cell>
          <cell r="B18657" t="str">
            <v>Gerade-Verschraubung G1/4, Schlauchs. D-Aussen 10m</v>
          </cell>
          <cell r="C18657">
            <v>0</v>
          </cell>
          <cell r="D18657">
            <v>1.4</v>
          </cell>
          <cell r="E18657">
            <v>1.4</v>
          </cell>
        </row>
        <row r="18658">
          <cell r="A18658" t="str">
            <v>929012159</v>
          </cell>
          <cell r="B18658" t="str">
            <v xml:space="preserve">PE UMFORMER EINSTELL BZW. ROHRANSCHL. 8 BAR </v>
          </cell>
          <cell r="C18658"/>
          <cell r="D18658">
            <v>72.099999999999994</v>
          </cell>
          <cell r="E18658">
            <v>72.099999999999994</v>
          </cell>
        </row>
        <row r="18659">
          <cell r="A18659" t="str">
            <v>929012161</v>
          </cell>
          <cell r="B18659" t="str">
            <v xml:space="preserve">P/E UMFORMER EINSTELL./FLASCHENANSCHL.1-16 BAR </v>
          </cell>
          <cell r="C18659">
            <v>0</v>
          </cell>
          <cell r="D18659">
            <v>58.34</v>
          </cell>
          <cell r="E18659">
            <v>58.34</v>
          </cell>
        </row>
        <row r="18660">
          <cell r="A18660" t="str">
            <v>929012162</v>
          </cell>
          <cell r="B18660" t="str">
            <v>WEGEVENT.3/2 M5 NG2.5 24V</v>
          </cell>
          <cell r="C18660">
            <v>0</v>
          </cell>
          <cell r="D18660">
            <v>28.29</v>
          </cell>
          <cell r="E18660">
            <v>28.29</v>
          </cell>
        </row>
        <row r="18661">
          <cell r="A18661" t="str">
            <v>929012163</v>
          </cell>
          <cell r="B18661" t="str">
            <v xml:space="preserve">VERSCHLUSSSTECKER LW8 METALL </v>
          </cell>
          <cell r="C18661"/>
          <cell r="D18661">
            <v>1.98</v>
          </cell>
          <cell r="E18661">
            <v>1.98</v>
          </cell>
        </row>
        <row r="18662">
          <cell r="A18662" t="str">
            <v>929012165</v>
          </cell>
          <cell r="B18662" t="str">
            <v>FILTER DRUCKREGELVENT.NL2/SCHUTZK.HALBAUTO G1/4</v>
          </cell>
          <cell r="C18662">
            <v>0</v>
          </cell>
          <cell r="D18662">
            <v>50.32</v>
          </cell>
          <cell r="E18662">
            <v>50.32</v>
          </cell>
        </row>
        <row r="18663">
          <cell r="A18663" t="str">
            <v>929012166</v>
          </cell>
          <cell r="B18663" t="str">
            <v>FILTER DRUCKREGELVENT.NL2/SCHUTZK.HALBAUTO G1/8</v>
          </cell>
          <cell r="C18663"/>
          <cell r="D18663">
            <v>51.25</v>
          </cell>
          <cell r="E18663">
            <v>51.25</v>
          </cell>
        </row>
        <row r="18664">
          <cell r="A18664" t="str">
            <v>929012170</v>
          </cell>
          <cell r="B18664" t="str">
            <v xml:space="preserve">ABSPERRVENT. 3/2 NL2 G1/4 </v>
          </cell>
          <cell r="C18664">
            <v>0</v>
          </cell>
          <cell r="D18664">
            <v>20.05</v>
          </cell>
          <cell r="E18664">
            <v>20.05</v>
          </cell>
        </row>
        <row r="18665">
          <cell r="A18665" t="str">
            <v>929012172</v>
          </cell>
          <cell r="B18665" t="str">
            <v xml:space="preserve">KUPPL.DOSE PG 9 FORM B SWZ </v>
          </cell>
          <cell r="C18665">
            <v>0</v>
          </cell>
          <cell r="D18665">
            <v>1.82</v>
          </cell>
          <cell r="E18665">
            <v>1.82</v>
          </cell>
        </row>
        <row r="18666">
          <cell r="A18666" t="str">
            <v>929012174</v>
          </cell>
          <cell r="B18666" t="str">
            <v xml:space="preserve">VERTEILER 4-F.G1/4 NL2 SCHMAL </v>
          </cell>
          <cell r="C18666">
            <v>0</v>
          </cell>
          <cell r="D18666">
            <v>15.03</v>
          </cell>
          <cell r="E18666">
            <v>15.03</v>
          </cell>
        </row>
        <row r="18667">
          <cell r="A18667" t="str">
            <v>929012176</v>
          </cell>
          <cell r="B18667" t="str">
            <v xml:space="preserve">DICHTRING M5 PVC-HART </v>
          </cell>
          <cell r="C18667">
            <v>0</v>
          </cell>
          <cell r="D18667">
            <v>0.16</v>
          </cell>
          <cell r="E18667">
            <v>0.16</v>
          </cell>
        </row>
        <row r="18668">
          <cell r="A18668" t="str">
            <v>929012184</v>
          </cell>
          <cell r="B18668" t="str">
            <v>Kunststoffschlauch D-Aussen 4mm, D-Innen 2.5mm,</v>
          </cell>
          <cell r="C18668">
            <v>0</v>
          </cell>
          <cell r="D18668">
            <v>0.69633726349798009</v>
          </cell>
          <cell r="E18668">
            <v>0.69633726349798009</v>
          </cell>
        </row>
        <row r="18669">
          <cell r="A18669" t="str">
            <v>929012185</v>
          </cell>
          <cell r="B18669" t="str">
            <v>Kunststoffschlauch D-Aussen 10mm, D-Innen 8mm,</v>
          </cell>
          <cell r="C18669">
            <v>0</v>
          </cell>
          <cell r="D18669">
            <v>2.04</v>
          </cell>
          <cell r="E18669">
            <v>2.04</v>
          </cell>
        </row>
        <row r="18670">
          <cell r="A18670" t="str">
            <v>929012186</v>
          </cell>
          <cell r="B18670" t="str">
            <v>Kunststoffschlauch Ø-außen 6, transparent</v>
          </cell>
          <cell r="C18670">
            <v>0</v>
          </cell>
          <cell r="D18670">
            <v>0.86953428354160378</v>
          </cell>
          <cell r="E18670">
            <v>0.86953428354160378</v>
          </cell>
        </row>
        <row r="18671">
          <cell r="A18671" t="str">
            <v>929012187</v>
          </cell>
          <cell r="B18671" t="str">
            <v>Kunststoffschlauch D-Aussen 8mm, D-Innen 5.7mm,</v>
          </cell>
          <cell r="C18671">
            <v>0</v>
          </cell>
          <cell r="D18671">
            <v>1.4770588235294115</v>
          </cell>
          <cell r="E18671">
            <v>1.4770588235294115</v>
          </cell>
        </row>
        <row r="18672">
          <cell r="A18672" t="str">
            <v>929012190</v>
          </cell>
          <cell r="B18672" t="str">
            <v xml:space="preserve">KUNSTSTOFFROHR LW2 FARBL. PA </v>
          </cell>
          <cell r="C18672">
            <v>0</v>
          </cell>
          <cell r="D18672">
            <v>0.6</v>
          </cell>
          <cell r="E18672">
            <v>0.6</v>
          </cell>
        </row>
        <row r="18673">
          <cell r="A18673" t="str">
            <v>929012196</v>
          </cell>
          <cell r="B18673" t="str">
            <v xml:space="preserve">KUNSTSTOFFSCHL. LW4 PVC GEWEBEEIN. </v>
          </cell>
          <cell r="C18673">
            <v>0</v>
          </cell>
          <cell r="D18673">
            <v>0.98</v>
          </cell>
          <cell r="E18673">
            <v>0.98</v>
          </cell>
        </row>
        <row r="18674">
          <cell r="A18674" t="str">
            <v>929012197</v>
          </cell>
          <cell r="B18674" t="str">
            <v>Kunststoffschlauch D-Aussen 19.8mm, D-Innen13.2mm,</v>
          </cell>
          <cell r="C18674">
            <v>0</v>
          </cell>
          <cell r="D18674">
            <v>2.65</v>
          </cell>
          <cell r="E18674">
            <v>2.65</v>
          </cell>
        </row>
        <row r="18675">
          <cell r="A18675" t="str">
            <v>929012203</v>
          </cell>
          <cell r="B18675" t="str">
            <v xml:space="preserve">SCHLAUCHSCHELLE M. SCHNECKENGEWINDE LW6-LW8 </v>
          </cell>
          <cell r="C18675">
            <v>0</v>
          </cell>
          <cell r="D18675">
            <v>0.6</v>
          </cell>
          <cell r="E18675">
            <v>0.6</v>
          </cell>
        </row>
        <row r="18676">
          <cell r="A18676" t="str">
            <v>929012204</v>
          </cell>
          <cell r="B18676" t="str">
            <v>Schlauchschelle Bauart Ø 12-20 für D-Aussen 19.8mm</v>
          </cell>
          <cell r="C18676">
            <v>0</v>
          </cell>
          <cell r="D18676">
            <v>2.1999999999999999E-2</v>
          </cell>
          <cell r="E18676">
            <v>2.1999999999999999E-2</v>
          </cell>
        </row>
        <row r="18677">
          <cell r="A18677" t="str">
            <v>929012207</v>
          </cell>
          <cell r="B18677" t="str">
            <v xml:space="preserve">BEFESTIGUNGSWINKEL NL2 </v>
          </cell>
          <cell r="C18677"/>
          <cell r="D18677">
            <v>3.3</v>
          </cell>
          <cell r="E18677">
            <v>3.3</v>
          </cell>
        </row>
        <row r="18678">
          <cell r="A18678" t="str">
            <v>929012208</v>
          </cell>
          <cell r="B18678" t="str">
            <v xml:space="preserve">BEFESTIGUNGSWINKEL NL4 </v>
          </cell>
          <cell r="C18678"/>
          <cell r="D18678">
            <v>3.69</v>
          </cell>
          <cell r="E18678">
            <v>3.69</v>
          </cell>
        </row>
        <row r="18679">
          <cell r="A18679" t="str">
            <v>929012214</v>
          </cell>
          <cell r="B18679" t="str">
            <v>KUPPL.STECKER G1/2 KUP.GR.3 EIHANDKUP.M.A.GEW.</v>
          </cell>
          <cell r="C18679"/>
          <cell r="D18679">
            <v>2.81</v>
          </cell>
          <cell r="E18679">
            <v>2.81</v>
          </cell>
        </row>
        <row r="18680">
          <cell r="A18680" t="str">
            <v>929012215</v>
          </cell>
          <cell r="B18680" t="str">
            <v xml:space="preserve">REDUZIER-STECKER D1=6-D2=4 STECK-FIX KUNSTST.  </v>
          </cell>
          <cell r="C18680">
            <v>0</v>
          </cell>
          <cell r="D18680">
            <v>0.89</v>
          </cell>
          <cell r="E18680">
            <v>0.89</v>
          </cell>
        </row>
        <row r="18681">
          <cell r="A18681" t="str">
            <v>929012218</v>
          </cell>
          <cell r="B18681" t="str">
            <v xml:space="preserve">VERTEILERROHR.2-F. G1/8 STECK-FIX (3 DICHTR.)  </v>
          </cell>
          <cell r="C18681">
            <v>0</v>
          </cell>
          <cell r="D18681">
            <v>0.72</v>
          </cell>
          <cell r="E18681">
            <v>0.72</v>
          </cell>
        </row>
        <row r="18682">
          <cell r="A18682" t="str">
            <v>929012223</v>
          </cell>
          <cell r="B18682" t="str">
            <v xml:space="preserve">EINHANDKUPPLUNG M. AUßENGEW.G1/4   </v>
          </cell>
          <cell r="C18682">
            <v>0</v>
          </cell>
          <cell r="D18682">
            <v>4.93</v>
          </cell>
          <cell r="E18682">
            <v>4.93</v>
          </cell>
        </row>
        <row r="18683">
          <cell r="A18683" t="str">
            <v>929012227</v>
          </cell>
          <cell r="B18683" t="str">
            <v>KUPPL.STECKER LW8  KUP.GR.3 EINHANDKUP.M.TÜLLE</v>
          </cell>
          <cell r="C18683">
            <v>0</v>
          </cell>
          <cell r="D18683">
            <v>0.88</v>
          </cell>
          <cell r="E18683">
            <v>0.88</v>
          </cell>
        </row>
        <row r="18684">
          <cell r="A18684" t="str">
            <v>929012253</v>
          </cell>
          <cell r="B18684" t="str">
            <v>VERTEILERRING 1-F. G1/4 LW8  (WAR 329 012 012)</v>
          </cell>
          <cell r="C18684">
            <v>0</v>
          </cell>
          <cell r="D18684">
            <v>1.19</v>
          </cell>
          <cell r="E18684">
            <v>1.19</v>
          </cell>
        </row>
        <row r="18685">
          <cell r="A18685" t="str">
            <v>929012256</v>
          </cell>
          <cell r="B18685" t="str">
            <v xml:space="preserve">WINKEL-SCHWENKVERSCH. G1/8 LW4STECK-FIX MET.  </v>
          </cell>
          <cell r="C18685">
            <v>0</v>
          </cell>
          <cell r="D18685">
            <v>2.6</v>
          </cell>
          <cell r="E18685">
            <v>2.6</v>
          </cell>
        </row>
        <row r="18686">
          <cell r="A18686" t="str">
            <v>929012259</v>
          </cell>
          <cell r="B18686" t="str">
            <v xml:space="preserve">WINKEL-SCHWENKVERSCH. M5   LW2STECK-FIX MET.  </v>
          </cell>
          <cell r="C18686">
            <v>0</v>
          </cell>
          <cell r="D18686">
            <v>1.8420000000000001</v>
          </cell>
          <cell r="E18686">
            <v>1.8420000000000001</v>
          </cell>
        </row>
        <row r="18687">
          <cell r="A18687" t="str">
            <v>929012260</v>
          </cell>
          <cell r="B18687" t="str">
            <v>WINKEL-SCHWENKVERSCH. M5   LW3 ÜBERWURFM. MET.</v>
          </cell>
          <cell r="C18687">
            <v>0</v>
          </cell>
          <cell r="D18687">
            <v>2.13</v>
          </cell>
          <cell r="E18687">
            <v>2.13</v>
          </cell>
        </row>
        <row r="18688">
          <cell r="A18688" t="str">
            <v>929012262</v>
          </cell>
          <cell r="B18688" t="str">
            <v xml:space="preserve">WINKEL-SCHWENKVERSCH. M5   LW4ÜBERWURFM. MET. </v>
          </cell>
          <cell r="C18688">
            <v>0</v>
          </cell>
          <cell r="D18688">
            <v>1.47</v>
          </cell>
          <cell r="E18688">
            <v>1.47</v>
          </cell>
        </row>
        <row r="18689">
          <cell r="A18689" t="str">
            <v>929012263</v>
          </cell>
          <cell r="B18689" t="str">
            <v xml:space="preserve">WINKEL-SCHWENKVERSCH. G1/8 LW4ÜBERWURFM. MET. </v>
          </cell>
          <cell r="C18689">
            <v>0</v>
          </cell>
          <cell r="D18689">
            <v>1.43</v>
          </cell>
          <cell r="E18689">
            <v>1.43</v>
          </cell>
        </row>
        <row r="18690">
          <cell r="A18690" t="str">
            <v>929012268</v>
          </cell>
          <cell r="B18690" t="str">
            <v>GERADE-VERSCH. G1/8 LW6 ÜBERWURFM.  MET.</v>
          </cell>
          <cell r="C18690">
            <v>0</v>
          </cell>
          <cell r="D18690">
            <v>0.91</v>
          </cell>
          <cell r="E18690">
            <v>0.91</v>
          </cell>
        </row>
        <row r="18691">
          <cell r="A18691" t="str">
            <v>929012270</v>
          </cell>
          <cell r="B18691" t="str">
            <v>SCHWENKANTRIEB DSR-32-180-P</v>
          </cell>
          <cell r="C18691">
            <v>0</v>
          </cell>
          <cell r="D18691">
            <v>254.59</v>
          </cell>
          <cell r="E18691">
            <v>254.59</v>
          </cell>
        </row>
        <row r="18692">
          <cell r="A18692" t="str">
            <v>929012272</v>
          </cell>
          <cell r="B18692" t="str">
            <v xml:space="preserve">VERTEILERROHR 3-F. G1/4 ÜBERWURFM.(4 DICHTR.) </v>
          </cell>
          <cell r="C18692"/>
          <cell r="D18692">
            <v>4.83</v>
          </cell>
          <cell r="E18692">
            <v>4.83</v>
          </cell>
        </row>
        <row r="18693">
          <cell r="A18693" t="str">
            <v>929012273</v>
          </cell>
          <cell r="B18693" t="str">
            <v xml:space="preserve">VERTEILERROHR 2-F. G1/8 ÜBERWURFM.(3 DICHTR.)  </v>
          </cell>
          <cell r="C18693">
            <v>0</v>
          </cell>
          <cell r="D18693">
            <v>1.65</v>
          </cell>
          <cell r="E18693">
            <v>1.65</v>
          </cell>
        </row>
        <row r="18694">
          <cell r="A18694" t="str">
            <v>929012277</v>
          </cell>
          <cell r="B18694" t="str">
            <v>REDUZIERNIPPEL G3/4 G3/8 M.DICHTRING</v>
          </cell>
          <cell r="C18694">
            <v>0</v>
          </cell>
          <cell r="D18694">
            <v>3.15</v>
          </cell>
          <cell r="E18694">
            <v>3.15</v>
          </cell>
        </row>
        <row r="18695">
          <cell r="A18695" t="str">
            <v>929012278</v>
          </cell>
          <cell r="B18695" t="str">
            <v xml:space="preserve">REDUZIERNIPPEL G1/2 G1/4 M.DICHTRING           </v>
          </cell>
          <cell r="C18695">
            <v>0</v>
          </cell>
          <cell r="D18695">
            <v>2.13</v>
          </cell>
          <cell r="E18695">
            <v>2.13</v>
          </cell>
        </row>
        <row r="18696">
          <cell r="A18696" t="str">
            <v>929012281</v>
          </cell>
          <cell r="B18696" t="str">
            <v>REDUZIERNIPPEL G3/8 G1/4 M. DICHTRING</v>
          </cell>
          <cell r="C18696">
            <v>0</v>
          </cell>
          <cell r="D18696">
            <v>1.22</v>
          </cell>
          <cell r="E18696">
            <v>1.22</v>
          </cell>
        </row>
        <row r="18697">
          <cell r="A18697" t="str">
            <v>929012282</v>
          </cell>
          <cell r="B18697" t="str">
            <v>LINEARANTRIEB DFO-16-4-90PPV A</v>
          </cell>
          <cell r="C18697"/>
          <cell r="D18697">
            <v>404.89</v>
          </cell>
          <cell r="E18697">
            <v>404.89</v>
          </cell>
        </row>
        <row r="18698">
          <cell r="A18698" t="str">
            <v>929012283</v>
          </cell>
          <cell r="B18698" t="str">
            <v>WINKELSCHWENKVERSCHRAUBUNG M.DM5/LW2</v>
          </cell>
          <cell r="C18698"/>
          <cell r="D18698">
            <v>404.89</v>
          </cell>
          <cell r="E18698">
            <v>404.89</v>
          </cell>
        </row>
        <row r="18699">
          <cell r="A18699" t="str">
            <v>929012284</v>
          </cell>
          <cell r="B18699" t="str">
            <v>LINEARSCHLITTEN DGT-20-1-200-0</v>
          </cell>
          <cell r="C18699">
            <v>0</v>
          </cell>
          <cell r="D18699">
            <v>266.23</v>
          </cell>
          <cell r="E18699">
            <v>266.23</v>
          </cell>
        </row>
        <row r="18700">
          <cell r="A18700" t="str">
            <v>929012285</v>
          </cell>
          <cell r="B18700" t="str">
            <v>DRUCKSTÜCK , FEDERND</v>
          </cell>
          <cell r="C18700">
            <v>0</v>
          </cell>
          <cell r="D18700">
            <v>0.01</v>
          </cell>
          <cell r="E18700">
            <v>0.01</v>
          </cell>
        </row>
        <row r="18701">
          <cell r="A18701" t="str">
            <v>929012290</v>
          </cell>
          <cell r="B18701" t="str">
            <v xml:space="preserve">WINKEL-SCHWENKVERSCH. G1/8 LW2STECK-FIX MET.  </v>
          </cell>
          <cell r="C18701">
            <v>0</v>
          </cell>
          <cell r="D18701">
            <v>2.0696105178436524</v>
          </cell>
          <cell r="E18701">
            <v>2.0696105178436524</v>
          </cell>
        </row>
        <row r="18702">
          <cell r="A18702" t="str">
            <v>929012291</v>
          </cell>
          <cell r="B18702" t="str">
            <v>GERADE-VERSCH. G1/8 LW4 ÜBERWUFRM. KUNST.</v>
          </cell>
          <cell r="C18702">
            <v>0</v>
          </cell>
          <cell r="D18702">
            <v>0.6</v>
          </cell>
          <cell r="E18702">
            <v>0.6</v>
          </cell>
        </row>
        <row r="18703">
          <cell r="A18703" t="str">
            <v>929012292</v>
          </cell>
          <cell r="B18703" t="str">
            <v>GERADE-VERSCH. G1/8 LW6 ÜBERWUFRM. KUNST.</v>
          </cell>
          <cell r="C18703">
            <v>0</v>
          </cell>
          <cell r="D18703">
            <v>0.6</v>
          </cell>
          <cell r="E18703">
            <v>0.6</v>
          </cell>
        </row>
        <row r="18704">
          <cell r="A18704" t="str">
            <v>929012293</v>
          </cell>
          <cell r="B18704" t="str">
            <v xml:space="preserve">GERADE-VERSCH. G1/4 LW4 ÜBERWURFM.KUNST.       </v>
          </cell>
          <cell r="C18704">
            <v>0</v>
          </cell>
          <cell r="D18704">
            <v>0.6</v>
          </cell>
          <cell r="E18704">
            <v>0.6</v>
          </cell>
        </row>
        <row r="18705">
          <cell r="A18705" t="str">
            <v>929012306</v>
          </cell>
          <cell r="B18705" t="str">
            <v xml:space="preserve">VERTEILERRING 1-F. G1/8 LW6 ÜBERWURFM.KUNST.   </v>
          </cell>
          <cell r="C18705"/>
          <cell r="D18705">
            <v>0.91</v>
          </cell>
          <cell r="E18705">
            <v>0.91</v>
          </cell>
        </row>
        <row r="18706">
          <cell r="A18706" t="str">
            <v>929012314</v>
          </cell>
          <cell r="B18706" t="str">
            <v>T-Verbinder Ø-außen 8</v>
          </cell>
          <cell r="C18706">
            <v>0</v>
          </cell>
          <cell r="D18706">
            <v>2.61</v>
          </cell>
          <cell r="E18706">
            <v>2.61</v>
          </cell>
        </row>
        <row r="18707">
          <cell r="A18707" t="str">
            <v>929012315</v>
          </cell>
          <cell r="B18707" t="str">
            <v>T-Verbinder Ø-außen 6</v>
          </cell>
          <cell r="C18707">
            <v>0</v>
          </cell>
          <cell r="D18707">
            <v>1.71</v>
          </cell>
          <cell r="E18707">
            <v>1.71</v>
          </cell>
        </row>
        <row r="18708">
          <cell r="A18708" t="str">
            <v>929012317</v>
          </cell>
          <cell r="B18708" t="str">
            <v>WINKEL-SCHWENK.STECK-FIX MET.</v>
          </cell>
          <cell r="C18708">
            <v>0</v>
          </cell>
          <cell r="D18708">
            <v>1.952</v>
          </cell>
          <cell r="E18708">
            <v>1.952</v>
          </cell>
        </row>
        <row r="18709">
          <cell r="A18709" t="str">
            <v>929012323</v>
          </cell>
          <cell r="B18709" t="str">
            <v xml:space="preserve">VERTEILERROHR 1-F. G1/8 ÜBERWURFM. (2 DICHTR.) </v>
          </cell>
          <cell r="C18709">
            <v>0</v>
          </cell>
          <cell r="D18709">
            <v>1.04</v>
          </cell>
          <cell r="E18709">
            <v>1.04</v>
          </cell>
        </row>
        <row r="18710">
          <cell r="A18710" t="str">
            <v>929012324</v>
          </cell>
          <cell r="B18710" t="str">
            <v xml:space="preserve">VERTEILERROHR 1-F. G1/4 ÜBERWURFM. (2 DICHTR.) </v>
          </cell>
          <cell r="C18710"/>
          <cell r="D18710">
            <v>1.1599999999999999</v>
          </cell>
          <cell r="E18710">
            <v>1.1599999999999999</v>
          </cell>
        </row>
        <row r="18711">
          <cell r="A18711" t="str">
            <v>929012336</v>
          </cell>
          <cell r="B18711" t="str">
            <v>KLEMML.KUNSTSTOFFR. N 6 6X1=LW4</v>
          </cell>
          <cell r="C18711">
            <v>0</v>
          </cell>
          <cell r="D18711">
            <v>1.07</v>
          </cell>
          <cell r="E18711">
            <v>1.07</v>
          </cell>
        </row>
        <row r="18712">
          <cell r="A18712" t="str">
            <v>929012337</v>
          </cell>
          <cell r="B18712" t="str">
            <v>KLEMML.KUNSTSTOFFR.N 8</v>
          </cell>
          <cell r="C18712">
            <v>0</v>
          </cell>
          <cell r="D18712">
            <v>1.17</v>
          </cell>
          <cell r="E18712">
            <v>1.17</v>
          </cell>
        </row>
        <row r="18713">
          <cell r="A18713" t="str">
            <v>929012340</v>
          </cell>
          <cell r="B18713" t="str">
            <v>SCHALLDÄMPFER G1/8 (SINTERB.)</v>
          </cell>
          <cell r="C18713">
            <v>0</v>
          </cell>
          <cell r="D18713">
            <v>1.06</v>
          </cell>
          <cell r="E18713">
            <v>1.06</v>
          </cell>
        </row>
        <row r="18714">
          <cell r="A18714" t="str">
            <v>929012341</v>
          </cell>
          <cell r="B18714" t="str">
            <v xml:space="preserve">SCHALLDÄMPFER G1/4 (SINTERB.) </v>
          </cell>
          <cell r="C18714">
            <v>0</v>
          </cell>
          <cell r="D18714">
            <v>1.7</v>
          </cell>
          <cell r="E18714">
            <v>1.7</v>
          </cell>
        </row>
        <row r="18715">
          <cell r="A18715" t="str">
            <v>929012345</v>
          </cell>
          <cell r="B18715" t="str">
            <v>HALTERUNG F. ZYL. SCHALTER</v>
          </cell>
          <cell r="C18715"/>
          <cell r="D18715">
            <v>4.22</v>
          </cell>
          <cell r="E18715">
            <v>4.22</v>
          </cell>
        </row>
        <row r="18716">
          <cell r="A18716" t="str">
            <v>929012346</v>
          </cell>
          <cell r="B18716" t="str">
            <v>SCHALLDÄMPFER M5 (SINTERB.)</v>
          </cell>
          <cell r="C18716">
            <v>0</v>
          </cell>
          <cell r="D18716">
            <v>0.96</v>
          </cell>
          <cell r="E18716">
            <v>0.96</v>
          </cell>
        </row>
        <row r="18717">
          <cell r="A18717" t="str">
            <v>929012348</v>
          </cell>
          <cell r="B18717" t="str">
            <v xml:space="preserve">VERTEILERRING 1-F. G1/8 LW4 STECK-FIX MET.     </v>
          </cell>
          <cell r="C18717">
            <v>0</v>
          </cell>
          <cell r="D18717">
            <v>1.24</v>
          </cell>
          <cell r="E18717">
            <v>1.24</v>
          </cell>
        </row>
        <row r="18718">
          <cell r="A18718" t="str">
            <v>929012349</v>
          </cell>
          <cell r="B18718" t="str">
            <v xml:space="preserve">WINKEL-SCHWENKVERSCH. G1/8 D=8STECK-FIX MET.  </v>
          </cell>
          <cell r="C18718">
            <v>0</v>
          </cell>
          <cell r="D18718">
            <v>2.19</v>
          </cell>
          <cell r="E18718">
            <v>2.19</v>
          </cell>
        </row>
        <row r="18719">
          <cell r="A18719" t="str">
            <v>929012350</v>
          </cell>
          <cell r="B18719" t="str">
            <v>T-Verbinder Ø-außen 6</v>
          </cell>
          <cell r="C18719">
            <v>0</v>
          </cell>
          <cell r="D18719">
            <v>2.19</v>
          </cell>
          <cell r="E18719">
            <v>2.19</v>
          </cell>
        </row>
        <row r="18720">
          <cell r="A18720" t="str">
            <v>929012351</v>
          </cell>
          <cell r="B18720" t="str">
            <v>GERADE-VERSCH. G1/8 LW4 STECK-FIX MET.</v>
          </cell>
          <cell r="C18720">
            <v>0</v>
          </cell>
          <cell r="D18720">
            <v>0.78</v>
          </cell>
          <cell r="E18720">
            <v>0.78</v>
          </cell>
        </row>
        <row r="18721">
          <cell r="A18721" t="str">
            <v>929012352</v>
          </cell>
          <cell r="B18721" t="str">
            <v>KUPPL.STECKER LW4  KUP.GR.1 EINHANDKUP.M.ÜBERW.</v>
          </cell>
          <cell r="C18721"/>
          <cell r="D18721">
            <v>1.43</v>
          </cell>
          <cell r="E18721">
            <v>1.43</v>
          </cell>
        </row>
        <row r="18722">
          <cell r="A18722" t="str">
            <v>929012353</v>
          </cell>
          <cell r="B18722" t="str">
            <v>TASTERVENTIL MIT BLINDSTOPFENG 1/4</v>
          </cell>
          <cell r="C18722"/>
          <cell r="D18722">
            <v>65.14</v>
          </cell>
          <cell r="E18722">
            <v>65.14</v>
          </cell>
        </row>
        <row r="18723">
          <cell r="A18723" t="str">
            <v>929012354</v>
          </cell>
          <cell r="B18723" t="str">
            <v>ZYL.EINFACHW.M.RÜCKSTELLF. EG-16-40</v>
          </cell>
          <cell r="C18723"/>
          <cell r="D18723">
            <v>42.33</v>
          </cell>
          <cell r="E18723">
            <v>42.33</v>
          </cell>
        </row>
        <row r="18724">
          <cell r="A18724" t="str">
            <v>929012355</v>
          </cell>
          <cell r="B18724" t="str">
            <v>SCHNELLVERSCHRAUB. TYP CK-1/4-PK-4</v>
          </cell>
          <cell r="C18724"/>
          <cell r="D18724">
            <v>0.74</v>
          </cell>
          <cell r="E18724">
            <v>0.74</v>
          </cell>
        </row>
        <row r="18725">
          <cell r="A18725" t="str">
            <v>929012356</v>
          </cell>
          <cell r="B18725" t="str">
            <v>ZYL. BEFEST. MUTTER D=12 M16X1,5</v>
          </cell>
          <cell r="C18725">
            <v>0</v>
          </cell>
          <cell r="D18725">
            <v>1.57</v>
          </cell>
          <cell r="E18725">
            <v>1.57</v>
          </cell>
        </row>
        <row r="18726">
          <cell r="A18726" t="str">
            <v>929012357</v>
          </cell>
          <cell r="B18726" t="str">
            <v xml:space="preserve">WINKEL-SCHWENKVERSCH. M5   D=4STECK-FIX MET.  </v>
          </cell>
          <cell r="C18726">
            <v>0</v>
          </cell>
          <cell r="D18726">
            <v>2.77</v>
          </cell>
          <cell r="E18726">
            <v>2.77</v>
          </cell>
        </row>
        <row r="18727">
          <cell r="A18727" t="str">
            <v>929012358</v>
          </cell>
          <cell r="B18727" t="str">
            <v>WINKEL-SCHWENKVERSCH. G1/4 LW6  STECK-FIX MET.</v>
          </cell>
          <cell r="C18727">
            <v>0</v>
          </cell>
          <cell r="D18727">
            <v>3.7</v>
          </cell>
          <cell r="E18727">
            <v>3.7</v>
          </cell>
        </row>
        <row r="18728">
          <cell r="A18728" t="str">
            <v>929012359</v>
          </cell>
          <cell r="B18728" t="str">
            <v xml:space="preserve">WINKEL-SCHWENKVERSCH. G1/8 LW2STECK-FIX MET.  </v>
          </cell>
          <cell r="C18728">
            <v>0</v>
          </cell>
          <cell r="D18728">
            <v>2.44</v>
          </cell>
          <cell r="E18728">
            <v>2.44</v>
          </cell>
        </row>
        <row r="18729">
          <cell r="A18729" t="str">
            <v>929012360</v>
          </cell>
          <cell r="B18729" t="str">
            <v xml:space="preserve">GERADE-VERSCH. M5   LW2 STECK-FIX MET.         </v>
          </cell>
          <cell r="C18729">
            <v>0</v>
          </cell>
          <cell r="D18729">
            <v>0.83</v>
          </cell>
          <cell r="E18729">
            <v>0.83</v>
          </cell>
        </row>
        <row r="18730">
          <cell r="A18730" t="str">
            <v>929012361</v>
          </cell>
          <cell r="B18730" t="str">
            <v xml:space="preserve">VERTEILERRING 1-F. G1/8 LW2 STECK-FIX MET.     </v>
          </cell>
          <cell r="C18730">
            <v>0</v>
          </cell>
          <cell r="D18730">
            <v>2.0299999999999998</v>
          </cell>
          <cell r="E18730">
            <v>2.0299999999999998</v>
          </cell>
        </row>
        <row r="18731">
          <cell r="A18731" t="str">
            <v>929012362</v>
          </cell>
          <cell r="B18731" t="str">
            <v>VERTEILERRING 1-F. G1/8 LW6 STECK-FIX MET.</v>
          </cell>
          <cell r="C18731"/>
          <cell r="D18731">
            <v>0.93</v>
          </cell>
          <cell r="E18731">
            <v>0.93</v>
          </cell>
        </row>
        <row r="18732">
          <cell r="A18732" t="str">
            <v>929012363</v>
          </cell>
          <cell r="B18732" t="str">
            <v>ZYL. D25 H80 DOPPELW.</v>
          </cell>
          <cell r="C18732">
            <v>0</v>
          </cell>
          <cell r="D18732">
            <v>36.19</v>
          </cell>
          <cell r="E18732">
            <v>36.19</v>
          </cell>
        </row>
        <row r="18733">
          <cell r="A18733" t="str">
            <v>929012364</v>
          </cell>
          <cell r="B18733" t="str">
            <v>DROSSELRÜCKSCHLAGVENT.G1/8 NG4-ABLUFTDRO.ST-FIX</v>
          </cell>
          <cell r="C18733">
            <v>0</v>
          </cell>
          <cell r="D18733">
            <v>15.34</v>
          </cell>
          <cell r="E18733">
            <v>15.34</v>
          </cell>
        </row>
        <row r="18734">
          <cell r="A18734" t="str">
            <v>929012365</v>
          </cell>
          <cell r="B18734" t="str">
            <v xml:space="preserve">GERADE-VERSCH. G1/8 LW6 STECK-FIX MET.         </v>
          </cell>
          <cell r="C18734">
            <v>0</v>
          </cell>
          <cell r="D18734">
            <v>1.29</v>
          </cell>
          <cell r="E18734">
            <v>1.29</v>
          </cell>
        </row>
        <row r="18735">
          <cell r="A18735" t="str">
            <v>929012366</v>
          </cell>
          <cell r="B18735" t="str">
            <v>ZYL. D16 H50 DOPPELW.</v>
          </cell>
          <cell r="C18735">
            <v>0</v>
          </cell>
          <cell r="D18735">
            <v>34.840000000000003</v>
          </cell>
          <cell r="E18735">
            <v>34.840000000000003</v>
          </cell>
        </row>
        <row r="18736">
          <cell r="A18736" t="str">
            <v>929012367</v>
          </cell>
          <cell r="B18736" t="str">
            <v>SCHALLDÄMPFER G1/8 (POLYÄT.)</v>
          </cell>
          <cell r="C18736">
            <v>0</v>
          </cell>
          <cell r="D18736">
            <v>2.0499999999999998</v>
          </cell>
          <cell r="E18736">
            <v>2.0499999999999998</v>
          </cell>
        </row>
        <row r="18737">
          <cell r="A18737" t="str">
            <v>929012368</v>
          </cell>
          <cell r="B18737" t="str">
            <v>ZYL. D32 H125 DOPPELW. M. BER.</v>
          </cell>
          <cell r="C18737"/>
          <cell r="D18737">
            <v>65.45</v>
          </cell>
          <cell r="E18737">
            <v>65.45</v>
          </cell>
        </row>
        <row r="18738">
          <cell r="A18738" t="str">
            <v>929012369</v>
          </cell>
          <cell r="B18738" t="str">
            <v>DROSSELRÜCKSCHLAGVENT.G1/8 NG4-ABLUFTDRO.ST-FIX</v>
          </cell>
          <cell r="C18738">
            <v>0</v>
          </cell>
          <cell r="D18738">
            <v>9.19</v>
          </cell>
          <cell r="E18738">
            <v>9.19</v>
          </cell>
        </row>
        <row r="18739">
          <cell r="A18739" t="str">
            <v>929012370</v>
          </cell>
          <cell r="B18739" t="str">
            <v>ZYL. D20 H15 KURZHUB DOPPELW.</v>
          </cell>
          <cell r="C18739">
            <v>0</v>
          </cell>
          <cell r="D18739">
            <v>25.57</v>
          </cell>
          <cell r="E18739">
            <v>25.57</v>
          </cell>
        </row>
        <row r="18740">
          <cell r="A18740" t="str">
            <v>929012371</v>
          </cell>
          <cell r="B18740" t="str">
            <v xml:space="preserve">WEGEVENT.5/2 G1/8 ROHRAN.24V </v>
          </cell>
          <cell r="C18740">
            <v>0</v>
          </cell>
          <cell r="D18740">
            <v>73.739999999999995</v>
          </cell>
          <cell r="E18740">
            <v>73.739999999999995</v>
          </cell>
        </row>
        <row r="18741">
          <cell r="A18741" t="str">
            <v>929012372</v>
          </cell>
          <cell r="B18741" t="str">
            <v>SCHALLDÄMPFER G1/4 (POLYÄT.)</v>
          </cell>
          <cell r="C18741">
            <v>0</v>
          </cell>
          <cell r="D18741">
            <v>3.2</v>
          </cell>
          <cell r="E18741">
            <v>3.2</v>
          </cell>
        </row>
        <row r="18742">
          <cell r="A18742" t="str">
            <v>929012373</v>
          </cell>
          <cell r="B18742" t="str">
            <v>GERADE-VERSCH. G1/4 LW6 STECK-FIX MET.</v>
          </cell>
          <cell r="C18742">
            <v>0</v>
          </cell>
          <cell r="D18742">
            <v>0.92</v>
          </cell>
          <cell r="E18742">
            <v>0.92</v>
          </cell>
        </row>
        <row r="18743">
          <cell r="A18743" t="str">
            <v>929012374</v>
          </cell>
          <cell r="B18743" t="str">
            <v xml:space="preserve">VERSCHLUSSSCHRAUBE G1/4     </v>
          </cell>
          <cell r="C18743">
            <v>0</v>
          </cell>
          <cell r="D18743">
            <v>0.6</v>
          </cell>
          <cell r="E18743">
            <v>0.6</v>
          </cell>
        </row>
        <row r="18744">
          <cell r="A18744" t="str">
            <v>929012376</v>
          </cell>
          <cell r="B18744" t="str">
            <v xml:space="preserve">SAMMEL-ANSCHLUSSBLOCK  -  </v>
          </cell>
          <cell r="C18744">
            <v>0</v>
          </cell>
          <cell r="D18744">
            <v>37.44</v>
          </cell>
          <cell r="E18744">
            <v>37.44</v>
          </cell>
        </row>
        <row r="18745">
          <cell r="A18745" t="str">
            <v>929012378</v>
          </cell>
          <cell r="B18745" t="str">
            <v xml:space="preserve">MUFFE G1/2 O. DICHTRING METALL- </v>
          </cell>
          <cell r="C18745">
            <v>0</v>
          </cell>
          <cell r="D18745">
            <v>1.31</v>
          </cell>
          <cell r="E18745">
            <v>1.31</v>
          </cell>
        </row>
        <row r="18746">
          <cell r="A18746" t="str">
            <v>929012379</v>
          </cell>
          <cell r="B18746" t="str">
            <v>VERTEILERRING 1-F. G1/4 LW6 STECK-FIX</v>
          </cell>
          <cell r="C18746">
            <v>0</v>
          </cell>
          <cell r="D18746">
            <v>2.4300000000000002</v>
          </cell>
          <cell r="E18746">
            <v>2.4300000000000002</v>
          </cell>
        </row>
        <row r="18747">
          <cell r="A18747" t="str">
            <v>929012380</v>
          </cell>
          <cell r="B18747" t="str">
            <v>VERTEILERROHR 2-F. G1/4 STECK-FIX(3</v>
          </cell>
          <cell r="C18747">
            <v>0</v>
          </cell>
          <cell r="D18747">
            <v>1.04</v>
          </cell>
          <cell r="E18747">
            <v>1.04</v>
          </cell>
        </row>
        <row r="18748">
          <cell r="A18748" t="str">
            <v>929012381</v>
          </cell>
          <cell r="B18748" t="str">
            <v>DOPPELNIPPEL G1/8, G1/4 M.2 DICHTR.</v>
          </cell>
          <cell r="C18748">
            <v>0</v>
          </cell>
          <cell r="D18748">
            <v>0.75</v>
          </cell>
          <cell r="E18748">
            <v>0.75</v>
          </cell>
        </row>
        <row r="18749">
          <cell r="A18749" t="str">
            <v>929012382</v>
          </cell>
          <cell r="B18749" t="str">
            <v>REDUZIER-STECKER LW6-LW4 STECK-FIX MET.</v>
          </cell>
          <cell r="C18749">
            <v>0</v>
          </cell>
          <cell r="D18749">
            <v>1.1000000000000001</v>
          </cell>
          <cell r="E18749">
            <v>1.1000000000000001</v>
          </cell>
        </row>
        <row r="18750">
          <cell r="A18750" t="str">
            <v>929012383</v>
          </cell>
          <cell r="B18750" t="str">
            <v xml:space="preserve">GERADE-VERBINDUNG LW6 D=16 STECK-FIX MET.      </v>
          </cell>
          <cell r="C18750">
            <v>0</v>
          </cell>
          <cell r="D18750">
            <v>1.87</v>
          </cell>
          <cell r="E18750">
            <v>1.87</v>
          </cell>
        </row>
        <row r="18751">
          <cell r="A18751" t="str">
            <v>929012384</v>
          </cell>
          <cell r="B18751" t="str">
            <v>GERADE-VERBINDUNG LW4 D=14 STECK-FIX MET.</v>
          </cell>
          <cell r="C18751">
            <v>0</v>
          </cell>
          <cell r="D18751">
            <v>1.45</v>
          </cell>
          <cell r="E18751">
            <v>1.45</v>
          </cell>
        </row>
        <row r="18752">
          <cell r="A18752" t="str">
            <v>929012391</v>
          </cell>
          <cell r="B18752" t="str">
            <v>ZYL.SCHALTER (REED KONTAKT)</v>
          </cell>
          <cell r="C18752"/>
          <cell r="D18752">
            <v>6.85</v>
          </cell>
          <cell r="E18752">
            <v>6.85</v>
          </cell>
        </row>
        <row r="18753">
          <cell r="A18753" t="str">
            <v>929012392</v>
          </cell>
          <cell r="B18753" t="str">
            <v xml:space="preserve">WINKEL-SCHWENKV. G1/8 LW6 STECK. - </v>
          </cell>
          <cell r="C18753">
            <v>0</v>
          </cell>
          <cell r="D18753">
            <v>2.4700000000000002</v>
          </cell>
          <cell r="E18753">
            <v>2.4700000000000002</v>
          </cell>
        </row>
        <row r="18754">
          <cell r="A18754" t="str">
            <v>929012393</v>
          </cell>
          <cell r="B18754" t="str">
            <v xml:space="preserve">WINKEL-SCHWENKVERSCH. G1/8 LW8 DREHB.STECK-F.M. </v>
          </cell>
          <cell r="C18754">
            <v>0</v>
          </cell>
          <cell r="D18754">
            <v>1.65</v>
          </cell>
          <cell r="E18754">
            <v>1.65</v>
          </cell>
        </row>
        <row r="18755">
          <cell r="A18755" t="str">
            <v>929012394</v>
          </cell>
          <cell r="B18755" t="str">
            <v>BLINDPLATTE (F. SAMMELANSCHLUSSPLATTE)</v>
          </cell>
          <cell r="C18755">
            <v>0</v>
          </cell>
          <cell r="D18755">
            <v>5.9</v>
          </cell>
          <cell r="E18755">
            <v>5.9</v>
          </cell>
        </row>
        <row r="18756">
          <cell r="A18756" t="str">
            <v>929012395</v>
          </cell>
          <cell r="B18756" t="str">
            <v>KOPPELPACKET NL2, G1/4</v>
          </cell>
          <cell r="C18756">
            <v>0</v>
          </cell>
          <cell r="D18756">
            <v>1.75</v>
          </cell>
          <cell r="E18756">
            <v>1.75</v>
          </cell>
        </row>
        <row r="18757">
          <cell r="A18757" t="str">
            <v>929012396</v>
          </cell>
          <cell r="B18757" t="str">
            <v>KNICKSCHUTZTÜLLEN TYP HV2101 SCHW.</v>
          </cell>
          <cell r="C18757">
            <v>0</v>
          </cell>
          <cell r="D18757">
            <v>0.08</v>
          </cell>
          <cell r="E18757">
            <v>0.08</v>
          </cell>
        </row>
        <row r="18758">
          <cell r="A18758" t="str">
            <v>929012397</v>
          </cell>
          <cell r="B18758" t="str">
            <v>RUNDSTECKVERBINDUNG F. K-DOSED=8, L=20M</v>
          </cell>
          <cell r="C18758"/>
          <cell r="D18758">
            <v>8.67</v>
          </cell>
          <cell r="E18758">
            <v>8.67</v>
          </cell>
        </row>
        <row r="18759">
          <cell r="A18759" t="str">
            <v>929012398</v>
          </cell>
          <cell r="B18759" t="str">
            <v xml:space="preserve">ZYL. D25 H15 KURZHUB DOPPELW.FÜR SEPARATOR HFS </v>
          </cell>
          <cell r="C18759">
            <v>0</v>
          </cell>
          <cell r="D18759">
            <v>55.48</v>
          </cell>
          <cell r="E18759">
            <v>55.48</v>
          </cell>
        </row>
        <row r="18760">
          <cell r="A18760" t="str">
            <v>929012399</v>
          </cell>
          <cell r="B18760" t="str">
            <v>VERSCHLUSSSTECKER LW6 STECKFIX METALL</v>
          </cell>
          <cell r="C18760">
            <v>0</v>
          </cell>
          <cell r="D18760">
            <v>0.52</v>
          </cell>
          <cell r="E18760">
            <v>0.52</v>
          </cell>
        </row>
        <row r="18761">
          <cell r="A18761" t="str">
            <v>929012400</v>
          </cell>
          <cell r="B18761" t="str">
            <v xml:space="preserve">KUPPL.DOSE      DIN 4365 C - </v>
          </cell>
          <cell r="C18761">
            <v>0</v>
          </cell>
          <cell r="D18761">
            <v>1.95</v>
          </cell>
          <cell r="E18761">
            <v>1.95</v>
          </cell>
        </row>
        <row r="18762">
          <cell r="A18762" t="str">
            <v>929012401</v>
          </cell>
          <cell r="B18762" t="str">
            <v>WEGEVENT.5/2 G1/8 ROHRAN.230V</v>
          </cell>
          <cell r="C18762">
            <v>0</v>
          </cell>
          <cell r="D18762">
            <v>37.81</v>
          </cell>
          <cell r="E18762">
            <v>37.81</v>
          </cell>
        </row>
        <row r="18763">
          <cell r="A18763" t="str">
            <v>929012402</v>
          </cell>
          <cell r="B18763" t="str">
            <v xml:space="preserve">ZYL. D40 H160 DOPPELW. </v>
          </cell>
          <cell r="C18763"/>
          <cell r="D18763">
            <v>89.05</v>
          </cell>
          <cell r="E18763">
            <v>89.05</v>
          </cell>
        </row>
        <row r="18764">
          <cell r="A18764" t="str">
            <v>929012404</v>
          </cell>
          <cell r="B18764" t="str">
            <v xml:space="preserve">ZYL. D20 H15 KURZHUB DOPPELW. VERDREHSICHER </v>
          </cell>
          <cell r="C18764">
            <v>0</v>
          </cell>
          <cell r="D18764">
            <v>49.39</v>
          </cell>
          <cell r="E18764">
            <v>49.39</v>
          </cell>
        </row>
        <row r="18765">
          <cell r="A18765" t="str">
            <v>929012406</v>
          </cell>
          <cell r="B18765" t="str">
            <v xml:space="preserve">REDUZIER-STECKER D1=8-D2=4 STECK-FIX METALL    </v>
          </cell>
          <cell r="C18765">
            <v>0</v>
          </cell>
          <cell r="D18765">
            <v>0.96</v>
          </cell>
          <cell r="E18765">
            <v>0.96</v>
          </cell>
        </row>
        <row r="18766">
          <cell r="A18766" t="str">
            <v>929012407</v>
          </cell>
          <cell r="B18766" t="str">
            <v>Gerade Verbindung reduzierend 6-4 D-Aussen 6mm</v>
          </cell>
          <cell r="C18766">
            <v>0</v>
          </cell>
          <cell r="D18766">
            <v>1.27</v>
          </cell>
          <cell r="E18766">
            <v>1.27</v>
          </cell>
        </row>
        <row r="18767">
          <cell r="A18767" t="str">
            <v>929012409</v>
          </cell>
          <cell r="B18767" t="str">
            <v xml:space="preserve">WEGEVENT.3/2 M5 NG2.5 ROHRAN.TASTR.M.LEERÜCK.  </v>
          </cell>
          <cell r="C18767"/>
          <cell r="D18767">
            <v>30.8</v>
          </cell>
          <cell r="E18767">
            <v>30.8</v>
          </cell>
        </row>
        <row r="18768">
          <cell r="A18768" t="str">
            <v>929012412</v>
          </cell>
          <cell r="B18768" t="str">
            <v>SCHALLDÄMPFER M5   (POLYÄT.)</v>
          </cell>
          <cell r="C18768">
            <v>0</v>
          </cell>
          <cell r="D18768">
            <v>2.25</v>
          </cell>
          <cell r="E18768">
            <v>2.25</v>
          </cell>
        </row>
        <row r="18769">
          <cell r="A18769" t="str">
            <v>929012414</v>
          </cell>
          <cell r="B18769" t="str">
            <v>ZYL. D20 H30 KURZHUB DOPPELW.</v>
          </cell>
          <cell r="C18769">
            <v>0</v>
          </cell>
          <cell r="D18769">
            <v>21.05</v>
          </cell>
          <cell r="E18769">
            <v>21.05</v>
          </cell>
        </row>
        <row r="18770">
          <cell r="A18770" t="str">
            <v>929012422</v>
          </cell>
          <cell r="B18770" t="str">
            <v xml:space="preserve">GERADE-VERSCH. M5   LW4 STECK-FIX MET.         </v>
          </cell>
          <cell r="C18770">
            <v>0</v>
          </cell>
          <cell r="D18770">
            <v>1.31</v>
          </cell>
          <cell r="E18770">
            <v>1.31</v>
          </cell>
        </row>
        <row r="18771">
          <cell r="A18771" t="str">
            <v>929012423</v>
          </cell>
          <cell r="B18771" t="str">
            <v>T-Verbinder Ø-außen 4</v>
          </cell>
          <cell r="C18771">
            <v>0</v>
          </cell>
          <cell r="D18771">
            <v>1.85</v>
          </cell>
          <cell r="E18771">
            <v>1.85</v>
          </cell>
        </row>
        <row r="18772">
          <cell r="A18772" t="str">
            <v>929012424</v>
          </cell>
          <cell r="B18772" t="str">
            <v xml:space="preserve">ZYL. D32 H40 KURZHUB DOPPELW.VERDREHSICHER     </v>
          </cell>
          <cell r="C18772">
            <v>0</v>
          </cell>
          <cell r="D18772">
            <v>106.08</v>
          </cell>
          <cell r="E18772">
            <v>106.08</v>
          </cell>
        </row>
        <row r="18773">
          <cell r="A18773" t="str">
            <v>929012425</v>
          </cell>
          <cell r="B18773" t="str">
            <v xml:space="preserve">848WEGEVENT.5/2 G1/8 NG4 ROHRAN.24V               </v>
          </cell>
          <cell r="C18773">
            <v>0</v>
          </cell>
          <cell r="D18773">
            <v>57.9</v>
          </cell>
          <cell r="E18773">
            <v>57.9</v>
          </cell>
        </row>
        <row r="18774">
          <cell r="A18774" t="str">
            <v>929012426</v>
          </cell>
          <cell r="B18774" t="str">
            <v>ZYL. D20 H4  KURZHUB EINFACHW.</v>
          </cell>
          <cell r="C18774"/>
          <cell r="D18774">
            <v>18.510000000000002</v>
          </cell>
          <cell r="E18774">
            <v>18.510000000000002</v>
          </cell>
        </row>
        <row r="18775">
          <cell r="A18775" t="str">
            <v>929012427</v>
          </cell>
          <cell r="B18775" t="str">
            <v xml:space="preserve">ZYL. D32 H100 DOPPELW.M.BER.L.SIG.ABG.         </v>
          </cell>
          <cell r="C18775"/>
          <cell r="D18775">
            <v>101</v>
          </cell>
          <cell r="E18775">
            <v>101</v>
          </cell>
        </row>
        <row r="18776">
          <cell r="A18776" t="str">
            <v>929012428</v>
          </cell>
          <cell r="B18776" t="str">
            <v xml:space="preserve">WEGEVENT.3/2 M5 NG2.5 ROHRAN.SCHALTTAFELEINB.  </v>
          </cell>
          <cell r="C18776"/>
          <cell r="D18776">
            <v>29.8</v>
          </cell>
          <cell r="E18776">
            <v>29.8</v>
          </cell>
        </row>
        <row r="18777">
          <cell r="A18777" t="str">
            <v>929012429</v>
          </cell>
          <cell r="B18777" t="str">
            <v xml:space="preserve">DRUCKTASTER BETÄTIGUNGSELEMENTF. SCHALTTAFEL  </v>
          </cell>
          <cell r="C18777"/>
          <cell r="D18777">
            <v>3.9</v>
          </cell>
          <cell r="E18777">
            <v>3.9</v>
          </cell>
        </row>
        <row r="18778">
          <cell r="A18778" t="str">
            <v>929012430</v>
          </cell>
          <cell r="B18778" t="str">
            <v>WEGEVENT.5/2 G1/4  ROHRAN. 220 V/230V O. DROS.</v>
          </cell>
          <cell r="C18778"/>
          <cell r="D18778">
            <v>19</v>
          </cell>
          <cell r="E18778">
            <v>19</v>
          </cell>
        </row>
        <row r="18779">
          <cell r="A18779" t="str">
            <v>929012432</v>
          </cell>
          <cell r="B18779" t="str">
            <v xml:space="preserve">ZWEIHAND-STEUERBLOCK NG2.5 (M5) PNEUMATISCH    </v>
          </cell>
          <cell r="C18779"/>
          <cell r="D18779">
            <v>174</v>
          </cell>
          <cell r="E18779">
            <v>174</v>
          </cell>
        </row>
        <row r="18780">
          <cell r="A18780" t="str">
            <v>929012433</v>
          </cell>
          <cell r="B18780" t="str">
            <v xml:space="preserve">WEGEVENT.4/2 G1/4 NG6 ROHRAN.FUSSTASTER        </v>
          </cell>
          <cell r="C18780"/>
          <cell r="D18780">
            <v>175.5</v>
          </cell>
          <cell r="E18780">
            <v>175.5</v>
          </cell>
        </row>
        <row r="18781">
          <cell r="A18781" t="str">
            <v>929012434</v>
          </cell>
          <cell r="B18781" t="str">
            <v>SCHWENKHEBEL M. ZWEI RASTSTEL. BETÄTIGUNGSELEM.</v>
          </cell>
          <cell r="C18781"/>
          <cell r="D18781">
            <v>8.4499999999999993</v>
          </cell>
          <cell r="E18781">
            <v>8.4499999999999993</v>
          </cell>
        </row>
        <row r="18782">
          <cell r="A18782" t="str">
            <v>929012435</v>
          </cell>
          <cell r="B18782" t="str">
            <v>WEGEVENT.5/2 G1/8 NG4 ROHRAN.MUSKELKR.</v>
          </cell>
          <cell r="C18782"/>
          <cell r="D18782">
            <v>66.400000000000006</v>
          </cell>
          <cell r="E18782">
            <v>66.400000000000006</v>
          </cell>
        </row>
        <row r="18783">
          <cell r="A18783" t="str">
            <v>929012436</v>
          </cell>
          <cell r="B18783" t="str">
            <v xml:space="preserve">WEGEVENT.5/2 G1/8     ROHRAN.IMPULSVE.O.DROS.  </v>
          </cell>
          <cell r="C18783"/>
          <cell r="D18783">
            <v>52.8</v>
          </cell>
          <cell r="E18783">
            <v>52.8</v>
          </cell>
        </row>
        <row r="18784">
          <cell r="A18784" t="str">
            <v>929012437</v>
          </cell>
          <cell r="B18784" t="str">
            <v xml:space="preserve">WEGEVENT.5/2 G1/8     ROHRAN.FEDERR.O.DROS.    </v>
          </cell>
          <cell r="C18784"/>
          <cell r="D18784">
            <v>52.8</v>
          </cell>
          <cell r="E18784">
            <v>52.8</v>
          </cell>
        </row>
        <row r="18785">
          <cell r="A18785" t="str">
            <v>929012438</v>
          </cell>
          <cell r="B18785" t="str">
            <v>ZYL. D20 H10 KURZHUB DOPPELW.</v>
          </cell>
          <cell r="C18785">
            <v>0</v>
          </cell>
          <cell r="D18785">
            <v>17.16</v>
          </cell>
          <cell r="E18785">
            <v>17.16</v>
          </cell>
        </row>
        <row r="18786">
          <cell r="A18786" t="str">
            <v>929012439</v>
          </cell>
          <cell r="B18786" t="str">
            <v>SAMMEL-ANSCHLUSSBLOCK</v>
          </cell>
          <cell r="C18786"/>
          <cell r="D18786">
            <v>30.63</v>
          </cell>
          <cell r="E18786">
            <v>30.63</v>
          </cell>
        </row>
        <row r="18787">
          <cell r="A18787" t="str">
            <v>929012440</v>
          </cell>
          <cell r="B18787" t="str">
            <v xml:space="preserve">ZYLINDER DOPPELWIRKEND D=10; H=50              </v>
          </cell>
          <cell r="C18787">
            <v>0</v>
          </cell>
          <cell r="D18787">
            <v>22.62</v>
          </cell>
          <cell r="E18787">
            <v>22.62</v>
          </cell>
        </row>
        <row r="18788">
          <cell r="A18788" t="str">
            <v>929012442</v>
          </cell>
          <cell r="B18788" t="str">
            <v xml:space="preserve">REDUZIER-STECKER D1=6-D2=4 STECK-FIX METALL    </v>
          </cell>
          <cell r="C18788">
            <v>0</v>
          </cell>
          <cell r="D18788">
            <v>0.95</v>
          </cell>
          <cell r="E18788">
            <v>0.95</v>
          </cell>
        </row>
        <row r="18789">
          <cell r="A18789" t="str">
            <v>929012443</v>
          </cell>
          <cell r="B18789" t="str">
            <v>DROSSELRÜCKSCHLAGVENT.G1/8 NG4-ABLUFTDRO.KOMBI.</v>
          </cell>
          <cell r="C18789">
            <v>0</v>
          </cell>
          <cell r="D18789">
            <v>9.8699999999999992</v>
          </cell>
          <cell r="E18789">
            <v>9.8699999999999992</v>
          </cell>
        </row>
        <row r="18790">
          <cell r="A18790" t="str">
            <v>929012444</v>
          </cell>
          <cell r="B18790" t="str">
            <v xml:space="preserve">WINKELSCHWENVERSCHR.  M5   D=4STECK-FIX MET.  </v>
          </cell>
          <cell r="C18790">
            <v>0</v>
          </cell>
          <cell r="D18790">
            <v>2.2599999999999998</v>
          </cell>
          <cell r="E18790">
            <v>2.2599999999999998</v>
          </cell>
        </row>
        <row r="18791">
          <cell r="A18791" t="str">
            <v>929012445</v>
          </cell>
          <cell r="B18791" t="str">
            <v xml:space="preserve">T-SCHWENKVERSCH.  M5  D4 STECKFIX             </v>
          </cell>
          <cell r="C18791">
            <v>0</v>
          </cell>
          <cell r="D18791">
            <v>3.56</v>
          </cell>
          <cell r="E18791">
            <v>3.56</v>
          </cell>
        </row>
        <row r="18792">
          <cell r="A18792" t="str">
            <v>929012449</v>
          </cell>
          <cell r="B18792" t="str">
            <v xml:space="preserve">BOLZEN F. GABELB. MP2 F. ZYL.D=32 L=46         </v>
          </cell>
          <cell r="C18792"/>
          <cell r="D18792">
            <v>1.41</v>
          </cell>
          <cell r="E18792">
            <v>1.41</v>
          </cell>
        </row>
        <row r="18793">
          <cell r="A18793" t="str">
            <v>929012450</v>
          </cell>
          <cell r="B18793" t="str">
            <v>ZYL. DOPPELW. BERÜHR.L. SIG.</v>
          </cell>
          <cell r="C18793"/>
          <cell r="D18793">
            <v>52.5</v>
          </cell>
          <cell r="E18793">
            <v>52.5</v>
          </cell>
        </row>
        <row r="18794">
          <cell r="A18794" t="str">
            <v>929012451</v>
          </cell>
          <cell r="B18794" t="str">
            <v xml:space="preserve">GABELBEFESTIGUNG F. ZYL. D=20-100              </v>
          </cell>
          <cell r="C18794"/>
          <cell r="D18794">
            <v>17.95</v>
          </cell>
          <cell r="E18794">
            <v>17.95</v>
          </cell>
        </row>
        <row r="18795">
          <cell r="A18795" t="str">
            <v>929012452</v>
          </cell>
          <cell r="B18795" t="str">
            <v>KURZH.DOPPELW.M.ENDL.DÄMDF. CQ2B 12-15DC /</v>
          </cell>
          <cell r="C18795">
            <v>0</v>
          </cell>
          <cell r="D18795">
            <v>18.420000000000002</v>
          </cell>
          <cell r="E18795">
            <v>18.420000000000002</v>
          </cell>
        </row>
        <row r="18796">
          <cell r="A18796" t="str">
            <v>929012454</v>
          </cell>
          <cell r="B18796" t="str">
            <v>WEGEVENT.3/2 G1/8 BEFESTIGUNGM4 BET.</v>
          </cell>
          <cell r="C18796"/>
          <cell r="D18796">
            <v>50.72</v>
          </cell>
          <cell r="E18796">
            <v>50.72</v>
          </cell>
        </row>
        <row r="18797">
          <cell r="A18797" t="str">
            <v>929012455</v>
          </cell>
          <cell r="B18797" t="str">
            <v>SCHWENKANTRIEB DSR-25-180-P DOPPELWIRKEND</v>
          </cell>
          <cell r="C18797"/>
          <cell r="D18797">
            <v>123.37</v>
          </cell>
          <cell r="E18797">
            <v>123.37</v>
          </cell>
        </row>
        <row r="18798">
          <cell r="A18798" t="str">
            <v>929012456</v>
          </cell>
          <cell r="B18798" t="str">
            <v>FUSSBEFESTIGUNG HSR-25-FW F.SCHWENKANTRIEB</v>
          </cell>
          <cell r="C18798"/>
          <cell r="D18798">
            <v>18.25</v>
          </cell>
          <cell r="E18798">
            <v>18.25</v>
          </cell>
        </row>
        <row r="18799">
          <cell r="A18799" t="str">
            <v>929012457</v>
          </cell>
          <cell r="B18799" t="str">
            <v>ZYL. D16 H40 KURZHUB DOPPELW.</v>
          </cell>
          <cell r="C18799"/>
          <cell r="D18799">
            <v>37.76</v>
          </cell>
          <cell r="E18799">
            <v>37.76</v>
          </cell>
        </row>
        <row r="18800">
          <cell r="A18800" t="str">
            <v>929012458</v>
          </cell>
          <cell r="B18800" t="str">
            <v>ZYL. D16 H40 KURZHUB DOPPELW.</v>
          </cell>
          <cell r="C18800"/>
          <cell r="D18800">
            <v>32.07</v>
          </cell>
          <cell r="E18800">
            <v>32.07</v>
          </cell>
        </row>
        <row r="18801">
          <cell r="A18801" t="str">
            <v>929012459</v>
          </cell>
          <cell r="B18801" t="str">
            <v xml:space="preserve">ZYLINDERSCHALTER F.BANDBEFESTIGUNG (24V=)        </v>
          </cell>
          <cell r="C18801"/>
          <cell r="D18801">
            <v>20.14</v>
          </cell>
          <cell r="E18801">
            <v>20.14</v>
          </cell>
        </row>
        <row r="18802">
          <cell r="A18802" t="str">
            <v>929012460</v>
          </cell>
          <cell r="B18802" t="str">
            <v xml:space="preserve">BEFESTIGUNGSBAND F.ZYLINDERSCHALTER              </v>
          </cell>
          <cell r="C18802"/>
          <cell r="D18802">
            <v>4.04</v>
          </cell>
          <cell r="E18802">
            <v>4.04</v>
          </cell>
        </row>
        <row r="18803">
          <cell r="A18803" t="str">
            <v>929012461</v>
          </cell>
          <cell r="B18803" t="str">
            <v xml:space="preserve">ZYLINDER F.ZYLINDERSCHALTER D=16 H=25           </v>
          </cell>
          <cell r="C18803"/>
          <cell r="D18803">
            <v>29.76</v>
          </cell>
          <cell r="E18803">
            <v>29.76</v>
          </cell>
        </row>
        <row r="18804">
          <cell r="A18804" t="str">
            <v>929012462</v>
          </cell>
          <cell r="B18804" t="str">
            <v>EINSTECKREDUZIERUNG D1=4-D2=6 KQ2R06-04A</v>
          </cell>
          <cell r="C18804">
            <v>0</v>
          </cell>
          <cell r="D18804">
            <v>1.0505</v>
          </cell>
          <cell r="E18804">
            <v>1.0505</v>
          </cell>
        </row>
        <row r="18805">
          <cell r="A18805" t="str">
            <v>929012464</v>
          </cell>
          <cell r="B18805" t="str">
            <v>SCHWENKANTRIEB DSR-16-180-P DOPPELWIRKEND</v>
          </cell>
          <cell r="C18805"/>
          <cell r="D18805">
            <v>114.53</v>
          </cell>
          <cell r="E18805">
            <v>114.53</v>
          </cell>
        </row>
        <row r="18806">
          <cell r="A18806" t="str">
            <v>929012465</v>
          </cell>
          <cell r="B18806" t="str">
            <v>BEFESTIGUNGSELEMENT HSR-16-FW NR.30924</v>
          </cell>
          <cell r="C18806"/>
          <cell r="D18806">
            <v>15.29</v>
          </cell>
          <cell r="E18806">
            <v>15.29</v>
          </cell>
        </row>
        <row r="18807">
          <cell r="A18807" t="str">
            <v>929012466</v>
          </cell>
          <cell r="B18807" t="str">
            <v>ZYL. D10 H10 DOPPELW.</v>
          </cell>
          <cell r="C18807">
            <v>0</v>
          </cell>
          <cell r="D18807">
            <v>29.8</v>
          </cell>
          <cell r="E18807">
            <v>29.8</v>
          </cell>
        </row>
        <row r="18808">
          <cell r="A18808" t="str">
            <v>929012467</v>
          </cell>
          <cell r="B18808" t="str">
            <v xml:space="preserve">GELENKKOPF M.INNENGEWINDE F.ZYL.010-250 10     </v>
          </cell>
          <cell r="C18808">
            <v>0</v>
          </cell>
          <cell r="D18808">
            <v>12.65</v>
          </cell>
          <cell r="E18808">
            <v>12.65</v>
          </cell>
        </row>
        <row r="18809">
          <cell r="A18809" t="str">
            <v>929012468</v>
          </cell>
          <cell r="B18809" t="str">
            <v xml:space="preserve">KOLBENSTANGENMUTTER F. ZYL. 010-250 10         </v>
          </cell>
          <cell r="C18809">
            <v>0</v>
          </cell>
          <cell r="D18809">
            <v>1.38</v>
          </cell>
          <cell r="E18809">
            <v>1.38</v>
          </cell>
        </row>
        <row r="18810">
          <cell r="A18810" t="str">
            <v>929012469</v>
          </cell>
          <cell r="B18810" t="str">
            <v>SAMMEL-ANSCHLUSSBLOCK G1/4 G1/4</v>
          </cell>
          <cell r="C18810"/>
          <cell r="D18810">
            <v>23.82</v>
          </cell>
          <cell r="E18810">
            <v>23.82</v>
          </cell>
        </row>
        <row r="18811">
          <cell r="A18811" t="str">
            <v>929012470</v>
          </cell>
          <cell r="B18811" t="str">
            <v>SAMMEL-ANSCHLUSBLOCK G1/4 G1/4</v>
          </cell>
          <cell r="C18811"/>
          <cell r="D18811">
            <v>44.28</v>
          </cell>
          <cell r="E18811">
            <v>44.28</v>
          </cell>
        </row>
        <row r="18812">
          <cell r="A18812" t="str">
            <v>929012471</v>
          </cell>
          <cell r="B18812" t="str">
            <v>SAMMEL-ANSCHLUSSBLOCK G1/4 G1/4</v>
          </cell>
          <cell r="C18812"/>
          <cell r="D18812">
            <v>51.1</v>
          </cell>
          <cell r="E18812">
            <v>51.1</v>
          </cell>
        </row>
        <row r="18813">
          <cell r="A18813" t="str">
            <v>929012472</v>
          </cell>
          <cell r="B18813" t="str">
            <v>ZYL. D20 H10 KURZHUB DOPPELW.</v>
          </cell>
          <cell r="C18813">
            <v>0</v>
          </cell>
          <cell r="D18813">
            <v>43.7</v>
          </cell>
          <cell r="E18813">
            <v>43.7</v>
          </cell>
        </row>
        <row r="18814">
          <cell r="A18814" t="str">
            <v>929012473</v>
          </cell>
          <cell r="B18814" t="str">
            <v>ZYL. D32 H10 KURZHUB DOPPELW.</v>
          </cell>
          <cell r="C18814">
            <v>0</v>
          </cell>
          <cell r="D18814">
            <v>75.77</v>
          </cell>
          <cell r="E18814">
            <v>75.77</v>
          </cell>
        </row>
        <row r="18815">
          <cell r="A18815" t="str">
            <v>929012476</v>
          </cell>
          <cell r="B18815" t="str">
            <v>GELENKKOPF M.EDELSTAHLHÜLSE M10</v>
          </cell>
          <cell r="C18815"/>
          <cell r="D18815"/>
          <cell r="E18815"/>
        </row>
        <row r="18816">
          <cell r="A18816" t="str">
            <v>929012477</v>
          </cell>
          <cell r="B18816" t="str">
            <v xml:space="preserve">DRUCKREGELVENTIL NL4 G1/2 M.MANOMETER  </v>
          </cell>
          <cell r="C18816"/>
          <cell r="D18816">
            <v>57.8</v>
          </cell>
          <cell r="E18816">
            <v>57.8</v>
          </cell>
        </row>
        <row r="18817">
          <cell r="A18817" t="str">
            <v>929012478</v>
          </cell>
          <cell r="B18817" t="str">
            <v>GERADE-VERSCH. G1/2 AUF LW8</v>
          </cell>
          <cell r="C18817">
            <v>0</v>
          </cell>
          <cell r="D18817">
            <v>2.17</v>
          </cell>
          <cell r="E18817">
            <v>2.17</v>
          </cell>
        </row>
        <row r="18818">
          <cell r="A18818" t="str">
            <v>929012479</v>
          </cell>
          <cell r="B18818" t="str">
            <v>GERADE-VERSCH. G1/2 AUF LW10</v>
          </cell>
          <cell r="C18818"/>
          <cell r="D18818">
            <v>3.38</v>
          </cell>
          <cell r="E18818">
            <v>3.38</v>
          </cell>
        </row>
        <row r="18819">
          <cell r="A18819" t="str">
            <v>929012480</v>
          </cell>
          <cell r="B18819" t="str">
            <v>ZYL. D32 H50 KURZHUB DOPPELW.</v>
          </cell>
          <cell r="C18819">
            <v>0</v>
          </cell>
          <cell r="D18819">
            <v>42.51</v>
          </cell>
          <cell r="E18819">
            <v>42.51</v>
          </cell>
        </row>
        <row r="18820">
          <cell r="A18820" t="str">
            <v>929012481</v>
          </cell>
          <cell r="B18820" t="str">
            <v>BANDZYLINDER D=40, H=400</v>
          </cell>
          <cell r="C18820"/>
          <cell r="D18820">
            <v>392.75</v>
          </cell>
          <cell r="E18820">
            <v>392.75</v>
          </cell>
        </row>
        <row r="18821">
          <cell r="A18821" t="str">
            <v>929012482</v>
          </cell>
          <cell r="B18821" t="str">
            <v>KLEMMHALTER</v>
          </cell>
          <cell r="C18821"/>
          <cell r="D18821">
            <v>4.22</v>
          </cell>
          <cell r="E18821">
            <v>4.22</v>
          </cell>
        </row>
        <row r="18822">
          <cell r="A18822" t="str">
            <v>929012483</v>
          </cell>
          <cell r="B18822" t="str">
            <v>BEFESTIGUNGSATZ</v>
          </cell>
          <cell r="C18822"/>
          <cell r="D18822">
            <v>2.63</v>
          </cell>
          <cell r="E18822">
            <v>2.63</v>
          </cell>
        </row>
        <row r="18823">
          <cell r="A18823" t="str">
            <v>929012484</v>
          </cell>
          <cell r="B18823" t="str">
            <v xml:space="preserve">PNEUMATZYLINDER DOPPELWIRKENDDD=20 HUB=25  </v>
          </cell>
          <cell r="C18823">
            <v>0</v>
          </cell>
          <cell r="D18823">
            <v>12.19</v>
          </cell>
          <cell r="E18823">
            <v>12.19</v>
          </cell>
        </row>
        <row r="18824">
          <cell r="A18824" t="str">
            <v>929012485</v>
          </cell>
          <cell r="B18824" t="str">
            <v>DICHTRING G12 X 16 X 3</v>
          </cell>
          <cell r="C18824">
            <v>0</v>
          </cell>
          <cell r="D18824">
            <v>1.6875</v>
          </cell>
          <cell r="E18824">
            <v>1.6875</v>
          </cell>
        </row>
        <row r="18825">
          <cell r="A18825" t="str">
            <v>929012486</v>
          </cell>
          <cell r="B18825" t="str">
            <v xml:space="preserve">KOLBENSTANGENLOSER PNEUMATZYLINDER OSP-P25   </v>
          </cell>
          <cell r="C18825"/>
          <cell r="D18825">
            <v>305.75</v>
          </cell>
          <cell r="E18825">
            <v>305.75</v>
          </cell>
        </row>
        <row r="18826">
          <cell r="A18826" t="str">
            <v>929012489</v>
          </cell>
          <cell r="B18826" t="str">
            <v>PA-ROHR 4X1 SCHWARZ</v>
          </cell>
          <cell r="C18826">
            <v>0</v>
          </cell>
          <cell r="D18826">
            <v>0.17</v>
          </cell>
          <cell r="E18826">
            <v>0.17</v>
          </cell>
        </row>
        <row r="18827">
          <cell r="A18827" t="str">
            <v>929012490</v>
          </cell>
          <cell r="B18827" t="str">
            <v>POLYAMIDSCHLAUCH - 4 X 2.4 X 9</v>
          </cell>
          <cell r="C18827">
            <v>0</v>
          </cell>
          <cell r="D18827">
            <v>1.1000000000000001</v>
          </cell>
          <cell r="E18827">
            <v>1.1000000000000001</v>
          </cell>
        </row>
        <row r="18828">
          <cell r="A18828" t="str">
            <v>929012493</v>
          </cell>
          <cell r="B18828" t="str">
            <v>SCHLAUCHSCHELLE SM9A33 FÜR DW+DRW   (FOTTNER-NR</v>
          </cell>
          <cell r="C18828"/>
          <cell r="D18828">
            <v>0.01</v>
          </cell>
          <cell r="E18828">
            <v>0.01</v>
          </cell>
        </row>
        <row r="18829">
          <cell r="A18829" t="str">
            <v>929012494</v>
          </cell>
          <cell r="B18829" t="str">
            <v>FUSSBEFESTIGUNG F_PN_LBN-12/16</v>
          </cell>
          <cell r="C18829"/>
          <cell r="D18829">
            <v>5.15</v>
          </cell>
          <cell r="E18829">
            <v>5.15</v>
          </cell>
        </row>
        <row r="18830">
          <cell r="A18830" t="str">
            <v>929012495</v>
          </cell>
          <cell r="B18830" t="str">
            <v>NORMZYLINDER F_PN_DSN-16-17-PPV-A</v>
          </cell>
          <cell r="C18830"/>
          <cell r="D18830">
            <v>48.89</v>
          </cell>
          <cell r="E18830">
            <v>48.89</v>
          </cell>
        </row>
        <row r="18831">
          <cell r="A18831" t="str">
            <v>929012496</v>
          </cell>
          <cell r="B18831" t="str">
            <v xml:space="preserve">DROSSELRÜCKSCHLAGVENTIL M5 / FÜR SCHLAUCH D=6 </v>
          </cell>
          <cell r="C18831"/>
          <cell r="D18831"/>
          <cell r="E18831"/>
        </row>
        <row r="18832">
          <cell r="A18832" t="str">
            <v>929012498</v>
          </cell>
          <cell r="B18832" t="str">
            <v>WEGEVENT.5/2 G1/8 NG4 ROHRAN.24V FEDERRÜCKST. KPL.</v>
          </cell>
          <cell r="C18832">
            <v>0</v>
          </cell>
          <cell r="D18832">
            <v>69.36</v>
          </cell>
          <cell r="E18832">
            <v>69.36</v>
          </cell>
        </row>
        <row r="18833">
          <cell r="A18833" t="str">
            <v>929012499</v>
          </cell>
          <cell r="B18833" t="str">
            <v>WEGEVENT.3/2 G1/8 PIV73B8S NC 24V FEDERRÜCKST. KPL</v>
          </cell>
          <cell r="C18833"/>
          <cell r="D18833">
            <v>19.91</v>
          </cell>
          <cell r="E18833">
            <v>19.91</v>
          </cell>
        </row>
        <row r="18834">
          <cell r="A18834" t="str">
            <v>929012500</v>
          </cell>
          <cell r="B18834" t="str">
            <v>RUNDZYL. RT/57320/MC/10 EINFACHWIRKEND</v>
          </cell>
          <cell r="C18834">
            <v>0</v>
          </cell>
          <cell r="D18834">
            <v>29.4</v>
          </cell>
          <cell r="E18834">
            <v>29.4</v>
          </cell>
        </row>
        <row r="18835">
          <cell r="A18835" t="str">
            <v>929012501</v>
          </cell>
          <cell r="B18835" t="str">
            <v>GERADE EINSCHRAUBVERB. R1/8 - 25,1 - 1/8"</v>
          </cell>
          <cell r="C18835"/>
          <cell r="D18835">
            <v>1.24</v>
          </cell>
          <cell r="E18835">
            <v>1.24</v>
          </cell>
        </row>
        <row r="18836">
          <cell r="A18836" t="str">
            <v>929012502</v>
          </cell>
          <cell r="B18836" t="str">
            <v>WEGEVENT.3/2 CNOMO MIT HANDHILFSBESTÄTIGUNG KPL.</v>
          </cell>
          <cell r="C18836"/>
          <cell r="D18836">
            <v>19.91</v>
          </cell>
          <cell r="E18836">
            <v>19.91</v>
          </cell>
        </row>
        <row r="18837">
          <cell r="A18837" t="str">
            <v>929012503</v>
          </cell>
          <cell r="B18837" t="str">
            <v>SCHALLDÄMPFER MS</v>
          </cell>
          <cell r="C18837"/>
          <cell r="D18837">
            <v>0.4</v>
          </cell>
          <cell r="E18837">
            <v>0.4</v>
          </cell>
        </row>
        <row r="18838">
          <cell r="A18838" t="str">
            <v>929012504</v>
          </cell>
          <cell r="B18838" t="str">
            <v>EINSCHRAUBSTECKSTUTZEN R1/8 D=8</v>
          </cell>
          <cell r="C18838"/>
          <cell r="D18838">
            <v>1.24</v>
          </cell>
          <cell r="E18838">
            <v>1.24</v>
          </cell>
        </row>
        <row r="18839">
          <cell r="A18839" t="str">
            <v>929012505</v>
          </cell>
          <cell r="B18839" t="str">
            <v>GABELKOPF TYP  GK-M  D=50 M16X1,5</v>
          </cell>
          <cell r="C18839">
            <v>0</v>
          </cell>
          <cell r="D18839">
            <v>5.59</v>
          </cell>
          <cell r="E18839">
            <v>5.59</v>
          </cell>
        </row>
        <row r="18840">
          <cell r="A18840" t="str">
            <v>929012506</v>
          </cell>
          <cell r="B18840" t="str">
            <v>ZYL. D50 H500 DOPPELW. M. DÄMPF.</v>
          </cell>
          <cell r="C18840">
            <v>0</v>
          </cell>
          <cell r="D18840">
            <v>87.61</v>
          </cell>
          <cell r="E18840">
            <v>87.61</v>
          </cell>
        </row>
        <row r="18841">
          <cell r="A18841" t="str">
            <v>929012507</v>
          </cell>
          <cell r="B18841" t="str">
            <v>MAGNETSENSOR - VERSENKBAR</v>
          </cell>
          <cell r="C18841">
            <v>0</v>
          </cell>
          <cell r="D18841">
            <v>10.88</v>
          </cell>
          <cell r="E18841">
            <v>10.88</v>
          </cell>
        </row>
        <row r="18842">
          <cell r="A18842" t="str">
            <v>929012508</v>
          </cell>
          <cell r="B18842" t="str">
            <v>GEGENLAGER FÜR TYP B</v>
          </cell>
          <cell r="C18842">
            <v>0</v>
          </cell>
          <cell r="D18842">
            <v>11.62</v>
          </cell>
          <cell r="E18842">
            <v>11.62</v>
          </cell>
        </row>
        <row r="18843">
          <cell r="A18843" t="str">
            <v>929012509</v>
          </cell>
          <cell r="B18843" t="str">
            <v>SCHWENKGABEL BEFESTIGUNG FÜR TYP B</v>
          </cell>
          <cell r="C18843">
            <v>0</v>
          </cell>
          <cell r="D18843">
            <v>13.24</v>
          </cell>
          <cell r="E18843">
            <v>13.24</v>
          </cell>
        </row>
        <row r="18844">
          <cell r="A18844" t="str">
            <v>929012510</v>
          </cell>
          <cell r="B18844" t="str">
            <v xml:space="preserve">ABLUFTDROSSEL M. PUSCH-IN FITTING MRFO C 8 1/4 </v>
          </cell>
          <cell r="C18844">
            <v>0</v>
          </cell>
          <cell r="D18844">
            <v>10.48</v>
          </cell>
          <cell r="E18844">
            <v>10.48</v>
          </cell>
        </row>
        <row r="18845">
          <cell r="A18845" t="str">
            <v>929012511</v>
          </cell>
          <cell r="B18845" t="str">
            <v>UNDIREKTIONALES STOP-VENTIL MIT PUSH-IN</v>
          </cell>
          <cell r="C18845">
            <v>0</v>
          </cell>
          <cell r="D18845">
            <v>28.74</v>
          </cell>
          <cell r="E18845">
            <v>28.74</v>
          </cell>
        </row>
        <row r="18846">
          <cell r="A18846" t="str">
            <v>929012512</v>
          </cell>
          <cell r="B18846" t="str">
            <v>GERADE VERSCHRAUBUNG RL1 8 1/8 METALL</v>
          </cell>
          <cell r="C18846">
            <v>0</v>
          </cell>
          <cell r="D18846">
            <v>0.92</v>
          </cell>
          <cell r="E18846">
            <v>0.92</v>
          </cell>
        </row>
        <row r="18847">
          <cell r="A18847" t="str">
            <v>929012513</v>
          </cell>
          <cell r="B18847" t="str">
            <v>RUNDZYLINDER RT/57212/M/40</v>
          </cell>
          <cell r="C18847">
            <v>0</v>
          </cell>
          <cell r="D18847">
            <v>19.148983058529797</v>
          </cell>
          <cell r="E18847">
            <v>19.148983058529797</v>
          </cell>
        </row>
        <row r="18848">
          <cell r="A18848" t="str">
            <v>929012516</v>
          </cell>
          <cell r="B18848" t="str">
            <v>PNEUMATIKZYLINDER D=20 HUB=80</v>
          </cell>
          <cell r="C18848"/>
          <cell r="D18848">
            <v>18.73</v>
          </cell>
          <cell r="E18848">
            <v>18.73</v>
          </cell>
        </row>
        <row r="18849">
          <cell r="A18849" t="str">
            <v>929012518</v>
          </cell>
          <cell r="B18849" t="str">
            <v>EINSCHRAUBWINKEL M. AUSSENGEWINDE M5 -KQ2VS-04-M5A</v>
          </cell>
          <cell r="C18849">
            <v>0</v>
          </cell>
          <cell r="D18849">
            <v>1.72</v>
          </cell>
          <cell r="E18849">
            <v>1.72</v>
          </cell>
        </row>
        <row r="18850">
          <cell r="A18850" t="str">
            <v>929012521</v>
          </cell>
          <cell r="B18850" t="str">
            <v>GREIFER B_PN_GSP-R-25</v>
          </cell>
          <cell r="C18850"/>
          <cell r="D18850">
            <v>645</v>
          </cell>
          <cell r="E18850">
            <v>645</v>
          </cell>
        </row>
        <row r="18851">
          <cell r="A18851" t="str">
            <v>929012522</v>
          </cell>
          <cell r="B18851" t="str">
            <v>ZYL. D16 H10 DOPPELW.</v>
          </cell>
          <cell r="C18851"/>
          <cell r="D18851">
            <v>31.5</v>
          </cell>
          <cell r="E18851">
            <v>31.5</v>
          </cell>
        </row>
        <row r="18852">
          <cell r="A18852" t="str">
            <v>929012523</v>
          </cell>
          <cell r="B18852" t="str">
            <v xml:space="preserve">WEGEVENT.5/2 MONOSTABIL 24V/M8 </v>
          </cell>
          <cell r="C18852">
            <v>0</v>
          </cell>
          <cell r="D18852">
            <v>55.62</v>
          </cell>
          <cell r="E18852">
            <v>55.62</v>
          </cell>
        </row>
        <row r="18853">
          <cell r="A18853" t="str">
            <v>929012524</v>
          </cell>
          <cell r="B18853" t="str">
            <v>SCHALLD.6MM  M.EINST.STUTZEN</v>
          </cell>
          <cell r="C18853">
            <v>0</v>
          </cell>
          <cell r="D18853">
            <v>2.5</v>
          </cell>
          <cell r="E18853">
            <v>2.5</v>
          </cell>
        </row>
        <row r="18854">
          <cell r="A18854" t="str">
            <v>929012525</v>
          </cell>
          <cell r="B18854" t="str">
            <v xml:space="preserve">WEGEVENT.5/2 BISTABIL 24V/M8 </v>
          </cell>
          <cell r="C18854">
            <v>0</v>
          </cell>
          <cell r="D18854">
            <v>33</v>
          </cell>
          <cell r="E18854">
            <v>33</v>
          </cell>
        </row>
        <row r="18855">
          <cell r="A18855" t="str">
            <v>929012526</v>
          </cell>
          <cell r="B18855" t="str">
            <v>WINKELSCHWENVERSCHR.  M5   D=6KUNSTSTOFF</v>
          </cell>
          <cell r="C18855">
            <v>0</v>
          </cell>
          <cell r="D18855">
            <v>1.2</v>
          </cell>
          <cell r="E18855">
            <v>1.2</v>
          </cell>
        </row>
        <row r="18856">
          <cell r="A18856" t="str">
            <v>929012527</v>
          </cell>
          <cell r="B18856" t="str">
            <v>ZYL. D25 H30 DOPPELTW.</v>
          </cell>
          <cell r="C18856"/>
          <cell r="D18856">
            <v>0.01</v>
          </cell>
          <cell r="E18856">
            <v>0.01</v>
          </cell>
        </row>
        <row r="18857">
          <cell r="A18857" t="str">
            <v>929012528</v>
          </cell>
          <cell r="B18857" t="str">
            <v>ZYL. D25 H50 DOPPELTW.</v>
          </cell>
          <cell r="C18857"/>
          <cell r="D18857">
            <v>0.01</v>
          </cell>
          <cell r="E18857">
            <v>0.01</v>
          </cell>
        </row>
        <row r="18858">
          <cell r="A18858" t="str">
            <v>929012529</v>
          </cell>
          <cell r="B18858" t="str">
            <v>ZYL. D25 H10 DOPPELTW.VERDREHSICHER</v>
          </cell>
          <cell r="C18858"/>
          <cell r="D18858">
            <v>0.01</v>
          </cell>
          <cell r="E18858">
            <v>0.01</v>
          </cell>
        </row>
        <row r="18859">
          <cell r="A18859" t="str">
            <v>929012530</v>
          </cell>
          <cell r="B18859" t="str">
            <v>ZYL. D25 H30 DOPPELTW. CQSB25-30DCM</v>
          </cell>
          <cell r="C18859">
            <v>0</v>
          </cell>
          <cell r="D18859">
            <v>17.907572155005205</v>
          </cell>
          <cell r="E18859">
            <v>17.907572155005205</v>
          </cell>
        </row>
        <row r="18860">
          <cell r="A18860" t="str">
            <v>929012531</v>
          </cell>
          <cell r="B18860" t="str">
            <v>ZYL. D25 H50 DOPPELTW. CQSB25-50DM</v>
          </cell>
          <cell r="C18860">
            <v>0</v>
          </cell>
          <cell r="D18860">
            <v>14.6</v>
          </cell>
          <cell r="E18860">
            <v>14.6</v>
          </cell>
        </row>
        <row r="18861">
          <cell r="A18861" t="str">
            <v>929012532</v>
          </cell>
          <cell r="B18861" t="str">
            <v>ZYL. D25 H10 DOPPELTW. VERDREHSICHER - CQMB25-10</v>
          </cell>
          <cell r="C18861">
            <v>0</v>
          </cell>
          <cell r="D18861">
            <v>33.770000000000003</v>
          </cell>
          <cell r="E18861">
            <v>33.770000000000003</v>
          </cell>
        </row>
        <row r="18862">
          <cell r="A18862" t="str">
            <v>929012533</v>
          </cell>
          <cell r="B18862" t="str">
            <v>WEGEVENT.5/2 MONOSTABIL VQZ2121-5WOZ1-C6-F-X502-Q</v>
          </cell>
          <cell r="C18862">
            <v>0</v>
          </cell>
          <cell r="D18862">
            <v>24.93</v>
          </cell>
          <cell r="E18862">
            <v>24.93</v>
          </cell>
        </row>
        <row r="18863">
          <cell r="A18863" t="str">
            <v>929012534</v>
          </cell>
          <cell r="B18863" t="str">
            <v>WEGEVENT.5/2 BISTABIL VQZ2221-5WOZ1-C6-X502-Q</v>
          </cell>
          <cell r="C18863">
            <v>0</v>
          </cell>
          <cell r="D18863">
            <v>33.35</v>
          </cell>
          <cell r="E18863">
            <v>33.35</v>
          </cell>
        </row>
        <row r="18864">
          <cell r="A18864" t="str">
            <v>929012536</v>
          </cell>
          <cell r="B18864" t="str">
            <v>SCHALLDÄMPFER INA-25-46</v>
          </cell>
          <cell r="C18864">
            <v>0</v>
          </cell>
          <cell r="D18864">
            <v>0.98</v>
          </cell>
          <cell r="E18864">
            <v>0.98</v>
          </cell>
        </row>
        <row r="18865">
          <cell r="A18865" t="str">
            <v>929012537</v>
          </cell>
          <cell r="B18865" t="str">
            <v>GERADE STECKVERBINDUNG VENTIL</v>
          </cell>
          <cell r="C18865">
            <v>0</v>
          </cell>
          <cell r="D18865">
            <v>0.97</v>
          </cell>
          <cell r="E18865">
            <v>0.97</v>
          </cell>
        </row>
        <row r="18866">
          <cell r="A18866" t="str">
            <v>929012538</v>
          </cell>
          <cell r="B18866" t="str">
            <v>GERADE STECKVERBINDUNG ZYL. KQ2H06-M5A</v>
          </cell>
          <cell r="C18866">
            <v>0</v>
          </cell>
          <cell r="D18866">
            <v>0.79974500923161618</v>
          </cell>
          <cell r="E18866">
            <v>0.79974500923161618</v>
          </cell>
        </row>
        <row r="18867">
          <cell r="A18867" t="str">
            <v>929012539</v>
          </cell>
          <cell r="B18867" t="str">
            <v>T-STECKVERBINDUNG KQ2T08-06A</v>
          </cell>
          <cell r="C18867">
            <v>0</v>
          </cell>
          <cell r="D18867">
            <v>1.3971691151095915</v>
          </cell>
          <cell r="E18867">
            <v>1.3971691151095915</v>
          </cell>
        </row>
        <row r="18868">
          <cell r="A18868" t="str">
            <v>929012540</v>
          </cell>
          <cell r="B18868" t="str">
            <v>EINSCHRAUBWINKEL KQ2L06-M5</v>
          </cell>
          <cell r="C18868">
            <v>0</v>
          </cell>
          <cell r="D18868">
            <v>0.96</v>
          </cell>
          <cell r="E18868">
            <v>0.96</v>
          </cell>
        </row>
        <row r="18869">
          <cell r="A18869" t="str">
            <v>929012541</v>
          </cell>
          <cell r="B18869" t="str">
            <v>Gelenkkopf ISO 12240-4 - K - F - W - 6 - M6 - St</v>
          </cell>
          <cell r="C18869">
            <v>0</v>
          </cell>
          <cell r="D18869">
            <v>3.8</v>
          </cell>
          <cell r="E18869">
            <v>3.8</v>
          </cell>
        </row>
        <row r="18870">
          <cell r="A18870" t="str">
            <v>929012542</v>
          </cell>
          <cell r="B18870" t="str">
            <v>ZYL. D16 H10 DOPPELTW.EINSTELLB. ENDLAGEND. C85N16</v>
          </cell>
          <cell r="C18870">
            <v>0</v>
          </cell>
          <cell r="D18870">
            <v>31.14</v>
          </cell>
          <cell r="E18870">
            <v>31.14</v>
          </cell>
        </row>
        <row r="18871">
          <cell r="A18871" t="str">
            <v>929012543</v>
          </cell>
          <cell r="B18871" t="str">
            <v>DICHTUNGSPLATTE F. 5/2-SAMMELANSCHL.BLOCK 1821</v>
          </cell>
          <cell r="C18871">
            <v>0</v>
          </cell>
          <cell r="D18871">
            <v>1.36</v>
          </cell>
          <cell r="E18871">
            <v>1.36</v>
          </cell>
        </row>
        <row r="18872">
          <cell r="A18872" t="str">
            <v>929012544</v>
          </cell>
          <cell r="B18872" t="str">
            <v xml:space="preserve">GERADE VERBINDUNG LW11 14X1,5KUNSTSTOFF </v>
          </cell>
          <cell r="C18872">
            <v>0</v>
          </cell>
          <cell r="D18872">
            <v>3.84</v>
          </cell>
          <cell r="E18872">
            <v>3.84</v>
          </cell>
        </row>
        <row r="18873">
          <cell r="A18873" t="str">
            <v>929012545</v>
          </cell>
          <cell r="B18873" t="str">
            <v>T-Verbinder Ø-außen 14</v>
          </cell>
          <cell r="C18873">
            <v>0</v>
          </cell>
          <cell r="D18873">
            <v>6.32</v>
          </cell>
          <cell r="E18873">
            <v>6.32</v>
          </cell>
        </row>
        <row r="18874">
          <cell r="A18874" t="str">
            <v>929012546</v>
          </cell>
          <cell r="B18874" t="str">
            <v xml:space="preserve">REDUZIERSTECKER LW11-LW8, KUNSTSTOFF </v>
          </cell>
          <cell r="C18874">
            <v>0</v>
          </cell>
          <cell r="D18874">
            <v>2.29</v>
          </cell>
          <cell r="E18874">
            <v>2.29</v>
          </cell>
        </row>
        <row r="18875">
          <cell r="A18875" t="str">
            <v>929012547</v>
          </cell>
          <cell r="B18875" t="str">
            <v>KUNSTSTOFFSCHLAUCH LW11 14X1,5FARBL. PA</v>
          </cell>
          <cell r="C18875">
            <v>0</v>
          </cell>
          <cell r="D18875">
            <v>2.92</v>
          </cell>
          <cell r="E18875">
            <v>2.92</v>
          </cell>
        </row>
        <row r="18876">
          <cell r="A18876" t="str">
            <v>929012548</v>
          </cell>
          <cell r="B18876" t="str">
            <v>Reduzierstecker 6-4 für Einsteckseite D-Aussen 6mm</v>
          </cell>
          <cell r="C18876">
            <v>0</v>
          </cell>
          <cell r="D18876">
            <v>0.87</v>
          </cell>
          <cell r="E18876">
            <v>0.87</v>
          </cell>
        </row>
        <row r="18877">
          <cell r="A18877" t="str">
            <v>929012549</v>
          </cell>
          <cell r="B18877" t="str">
            <v>Reduzierstecker 8-4 für Einsteckseite D-Aussen 8mm</v>
          </cell>
          <cell r="C18877">
            <v>0</v>
          </cell>
          <cell r="D18877">
            <v>0.98</v>
          </cell>
          <cell r="E18877">
            <v>0.98</v>
          </cell>
        </row>
        <row r="18878">
          <cell r="A18878" t="str">
            <v>929012550</v>
          </cell>
          <cell r="B18878" t="str">
            <v>Reduzierstecker 8-6 für Einsteckseite D-Aussen 8mm</v>
          </cell>
          <cell r="C18878">
            <v>0</v>
          </cell>
          <cell r="D18878">
            <v>0.95</v>
          </cell>
          <cell r="E18878">
            <v>0.95</v>
          </cell>
        </row>
        <row r="18879">
          <cell r="A18879" t="str">
            <v>929012551</v>
          </cell>
          <cell r="B18879" t="str">
            <v>ERWEITERUNGS-STECKER D1=6-D2=8STECK-FIX METALL</v>
          </cell>
          <cell r="C18879">
            <v>0</v>
          </cell>
          <cell r="D18879">
            <v>1.04</v>
          </cell>
          <cell r="E18879">
            <v>1.04</v>
          </cell>
        </row>
        <row r="18880">
          <cell r="A18880" t="str">
            <v>929012552</v>
          </cell>
          <cell r="B18880" t="str">
            <v>SCHALLDÄMPFER SL1 D1=4 MM</v>
          </cell>
          <cell r="C18880">
            <v>0</v>
          </cell>
          <cell r="D18880">
            <v>1.52</v>
          </cell>
          <cell r="E18880">
            <v>1.52</v>
          </cell>
        </row>
        <row r="18881">
          <cell r="A18881" t="str">
            <v>929012553</v>
          </cell>
          <cell r="B18881" t="str">
            <v>ABSPERRVENTIL SERIE AS2-SOV</v>
          </cell>
          <cell r="C18881">
            <v>0</v>
          </cell>
          <cell r="D18881">
            <v>15.6</v>
          </cell>
          <cell r="E18881">
            <v>15.6</v>
          </cell>
        </row>
        <row r="18882">
          <cell r="A18882" t="str">
            <v>929012554</v>
          </cell>
          <cell r="B18882" t="str">
            <v>BEFESTIGUNGSELEMENT</v>
          </cell>
          <cell r="C18882">
            <v>0</v>
          </cell>
          <cell r="D18882">
            <v>2.97</v>
          </cell>
          <cell r="E18882">
            <v>2.97</v>
          </cell>
        </row>
        <row r="18883">
          <cell r="A18883" t="str">
            <v>929012555</v>
          </cell>
          <cell r="B18883" t="str">
            <v xml:space="preserve">FILTER-DRUCKREGELVENTIL </v>
          </cell>
          <cell r="C18883">
            <v>0</v>
          </cell>
          <cell r="D18883">
            <v>60.32</v>
          </cell>
          <cell r="E18883">
            <v>60.32</v>
          </cell>
        </row>
        <row r="18884">
          <cell r="A18884" t="str">
            <v>929012556</v>
          </cell>
          <cell r="B18884" t="str">
            <v>BEFESTIGUNGSELEMENT</v>
          </cell>
          <cell r="C18884"/>
          <cell r="D18884">
            <v>1.18</v>
          </cell>
          <cell r="E18884">
            <v>1.18</v>
          </cell>
        </row>
        <row r="18885">
          <cell r="A18885" t="str">
            <v>929012557</v>
          </cell>
          <cell r="B18885" t="str">
            <v>3/2-WEGEVENTIL, ELEKTRISCH BETÄTIGT, SERIE AS2-SOV</v>
          </cell>
          <cell r="C18885">
            <v>0</v>
          </cell>
          <cell r="D18885">
            <v>79.69</v>
          </cell>
          <cell r="E18885">
            <v>79.69</v>
          </cell>
        </row>
        <row r="18886">
          <cell r="A18886" t="str">
            <v>929012558</v>
          </cell>
          <cell r="B18886" t="str">
            <v>VERTEILER</v>
          </cell>
          <cell r="C18886">
            <v>0</v>
          </cell>
          <cell r="D18886">
            <v>16.3</v>
          </cell>
          <cell r="E18886">
            <v>16.3</v>
          </cell>
        </row>
        <row r="18887">
          <cell r="A18887" t="str">
            <v>929012559</v>
          </cell>
          <cell r="B18887" t="str">
            <v xml:space="preserve">DRUCKSCHALTER </v>
          </cell>
          <cell r="C18887">
            <v>0</v>
          </cell>
          <cell r="D18887">
            <v>178.49</v>
          </cell>
          <cell r="E18887">
            <v>178.49</v>
          </cell>
        </row>
        <row r="18888">
          <cell r="A18888" t="str">
            <v>929012560</v>
          </cell>
          <cell r="B18888" t="str">
            <v xml:space="preserve">GERADE VERSCHR. 1/4" ROHR D=8 </v>
          </cell>
          <cell r="C18888">
            <v>0</v>
          </cell>
          <cell r="D18888">
            <v>0.95</v>
          </cell>
          <cell r="E18888">
            <v>0.95</v>
          </cell>
        </row>
        <row r="18889">
          <cell r="A18889" t="str">
            <v>929012561</v>
          </cell>
          <cell r="B18889" t="str">
            <v xml:space="preserve">WINKEL-SCHWENKV. 1/4" ROHR D=8 </v>
          </cell>
          <cell r="C18889">
            <v>0</v>
          </cell>
          <cell r="D18889">
            <v>0.46</v>
          </cell>
          <cell r="E18889">
            <v>0.46</v>
          </cell>
        </row>
        <row r="18890">
          <cell r="A18890" t="str">
            <v>929012562</v>
          </cell>
          <cell r="B18890" t="str">
            <v>Verschlußstecker D-Aussen 8mm (LW6)</v>
          </cell>
          <cell r="C18890">
            <v>0</v>
          </cell>
          <cell r="D18890">
            <v>0.47</v>
          </cell>
          <cell r="E18890">
            <v>0.47</v>
          </cell>
        </row>
        <row r="18891">
          <cell r="A18891" t="str">
            <v>929012563</v>
          </cell>
          <cell r="B18891" t="str">
            <v>SCHALLDÄMPFER</v>
          </cell>
          <cell r="C18891">
            <v>0</v>
          </cell>
          <cell r="D18891">
            <v>2.41</v>
          </cell>
          <cell r="E18891">
            <v>2.41</v>
          </cell>
        </row>
        <row r="18892">
          <cell r="A18892" t="str">
            <v>929012564</v>
          </cell>
          <cell r="B18892" t="str">
            <v>ADAPTERPL.M.CNOMO-ANSCHLUßBILD</v>
          </cell>
          <cell r="C18892">
            <v>0</v>
          </cell>
          <cell r="D18892">
            <v>14.45</v>
          </cell>
          <cell r="E18892">
            <v>14.45</v>
          </cell>
        </row>
        <row r="18893">
          <cell r="A18893" t="str">
            <v>929012565</v>
          </cell>
          <cell r="B18893" t="str">
            <v xml:space="preserve">WEGEVENT.3/2 M. CNOMO-ANSCHLUßBILD OHNE SPULE </v>
          </cell>
          <cell r="C18893">
            <v>0</v>
          </cell>
          <cell r="D18893">
            <v>24.52</v>
          </cell>
          <cell r="E18893">
            <v>24.52</v>
          </cell>
        </row>
        <row r="18894">
          <cell r="A18894" t="str">
            <v>929012566</v>
          </cell>
          <cell r="B18894" t="str">
            <v xml:space="preserve">MAGNETSPULE F.A M12X1 ANSCHL.24 V DC    </v>
          </cell>
          <cell r="C18894">
            <v>0</v>
          </cell>
          <cell r="D18894">
            <v>24.25</v>
          </cell>
          <cell r="E18894">
            <v>24.25</v>
          </cell>
        </row>
        <row r="18895">
          <cell r="A18895" t="str">
            <v>929012567</v>
          </cell>
          <cell r="B18895" t="str">
            <v xml:space="preserve">Kupplungsstecker mit Tülle für D-Aussen 19.8mm </v>
          </cell>
          <cell r="C18895">
            <v>0</v>
          </cell>
          <cell r="D18895">
            <v>1.48</v>
          </cell>
          <cell r="E18895">
            <v>1.48</v>
          </cell>
        </row>
        <row r="18896">
          <cell r="A18896" t="str">
            <v>929012568</v>
          </cell>
          <cell r="B18896" t="str">
            <v>BEFESTIGUNGSPLATTE</v>
          </cell>
          <cell r="C18896"/>
          <cell r="D18896">
            <v>2.33</v>
          </cell>
          <cell r="E18896">
            <v>2.33</v>
          </cell>
        </row>
        <row r="18897">
          <cell r="A18897" t="str">
            <v>929012569</v>
          </cell>
          <cell r="B18897" t="str">
            <v>T-VERBINDUNG LW6-4 MESSING VERNICKELT</v>
          </cell>
          <cell r="C18897">
            <v>0</v>
          </cell>
          <cell r="D18897">
            <v>2.4500000000000002</v>
          </cell>
          <cell r="E18897">
            <v>2.4500000000000002</v>
          </cell>
        </row>
        <row r="18898">
          <cell r="A18898" t="str">
            <v>929012570</v>
          </cell>
          <cell r="B18898" t="str">
            <v xml:space="preserve">ZYL. D25 H10 </v>
          </cell>
          <cell r="C18898">
            <v>0</v>
          </cell>
          <cell r="D18898">
            <v>23.29</v>
          </cell>
          <cell r="E18898">
            <v>23.29</v>
          </cell>
        </row>
        <row r="18899">
          <cell r="A18899" t="str">
            <v>929012571</v>
          </cell>
          <cell r="B18899" t="str">
            <v>BEFESTIGUNGSWINKEL F. VENTIL VJ3000-13-1</v>
          </cell>
          <cell r="C18899">
            <v>0</v>
          </cell>
          <cell r="D18899">
            <v>0.90831793905445612</v>
          </cell>
          <cell r="E18899">
            <v>0.90831793905445612</v>
          </cell>
        </row>
        <row r="18900">
          <cell r="A18900" t="str">
            <v>929012572</v>
          </cell>
          <cell r="B18900" t="str">
            <v>5/2 WEGEVENTIL M3 SYJ3120-5WAOU-M3-Q</v>
          </cell>
          <cell r="C18900">
            <v>0</v>
          </cell>
          <cell r="D18900">
            <v>31.234783</v>
          </cell>
          <cell r="E18900">
            <v>31.234783</v>
          </cell>
        </row>
        <row r="18901">
          <cell r="A18901" t="str">
            <v>929012573</v>
          </cell>
          <cell r="B18901" t="str">
            <v>EINSCHRAUBWINKEL M3 D=4 - KQ2L04-M3G</v>
          </cell>
          <cell r="C18901">
            <v>0</v>
          </cell>
          <cell r="D18901">
            <v>2.101</v>
          </cell>
          <cell r="E18901">
            <v>2.101</v>
          </cell>
        </row>
        <row r="18902">
          <cell r="A18902" t="str">
            <v>929012574</v>
          </cell>
          <cell r="B18902" t="str">
            <v>GERADE STECKVERBINDUNG M3 D=4 - KQ2S04-M3G</v>
          </cell>
          <cell r="C18902">
            <v>0</v>
          </cell>
          <cell r="D18902">
            <v>1.0598161921583462</v>
          </cell>
          <cell r="E18902">
            <v>1.0598161921583462</v>
          </cell>
        </row>
        <row r="18903">
          <cell r="A18903" t="str">
            <v>929012575</v>
          </cell>
          <cell r="B18903" t="str">
            <v>ZYL. D32 H10 KURZHUB CQ2B32TF-10DZ</v>
          </cell>
          <cell r="C18903">
            <v>0</v>
          </cell>
          <cell r="D18903">
            <v>16.09</v>
          </cell>
          <cell r="E18903">
            <v>16.09</v>
          </cell>
        </row>
        <row r="18904">
          <cell r="A18904" t="str">
            <v>929012576</v>
          </cell>
          <cell r="B18904" t="str">
            <v>ZYL. C85N10-40 D10 H40 DOPPELWIRKEND</v>
          </cell>
          <cell r="C18904">
            <v>0</v>
          </cell>
          <cell r="D18904">
            <v>17.420000000000002</v>
          </cell>
          <cell r="E18904">
            <v>17.420000000000002</v>
          </cell>
        </row>
        <row r="18905">
          <cell r="A18905" t="str">
            <v>929012577</v>
          </cell>
          <cell r="B18905" t="str">
            <v>DROSSELRÜCKSCHLAGVENTIL ABLUFT AS1201F-M5-04</v>
          </cell>
          <cell r="C18905">
            <v>0</v>
          </cell>
          <cell r="D18905">
            <v>3.74</v>
          </cell>
          <cell r="E18905">
            <v>3.74</v>
          </cell>
        </row>
        <row r="18906">
          <cell r="A18906" t="str">
            <v>929012578</v>
          </cell>
          <cell r="B18906" t="str">
            <v>5/2 WEGEVENTIL M3 BISTABIL SYJ3220-5WAOU-M3-Q</v>
          </cell>
          <cell r="C18906">
            <v>0</v>
          </cell>
          <cell r="D18906">
            <v>45.05</v>
          </cell>
          <cell r="E18906">
            <v>45.05</v>
          </cell>
        </row>
        <row r="18907">
          <cell r="A18907" t="str">
            <v>929012579</v>
          </cell>
          <cell r="B18907" t="str">
            <v>GERADE STECKVERBINDUNG LW2 D=4 KQ2H04-U01A</v>
          </cell>
          <cell r="C18907">
            <v>0</v>
          </cell>
          <cell r="D18907">
            <v>0.93</v>
          </cell>
          <cell r="E18907">
            <v>0.93</v>
          </cell>
        </row>
        <row r="18908">
          <cell r="A18908" t="str">
            <v>929012580</v>
          </cell>
          <cell r="B18908" t="str">
            <v>SCHALLDÄMPFER AN10-01</v>
          </cell>
          <cell r="C18908">
            <v>0</v>
          </cell>
          <cell r="D18908">
            <v>1.5588807553160027</v>
          </cell>
          <cell r="E18908">
            <v>1.5588807553160027</v>
          </cell>
        </row>
        <row r="18909">
          <cell r="A18909" t="str">
            <v>929012581</v>
          </cell>
          <cell r="B18909" t="str">
            <v>5/2 WEGEVENTIL G1/8, STECKER, M8, 3-POLIG, HHB,</v>
          </cell>
          <cell r="C18909">
            <v>0</v>
          </cell>
          <cell r="D18909">
            <v>63.4</v>
          </cell>
          <cell r="E18909">
            <v>63.4</v>
          </cell>
        </row>
        <row r="18910">
          <cell r="A18910" t="str">
            <v>929012582</v>
          </cell>
          <cell r="B18910" t="str">
            <v>5/3 WEGEVENTIL G1/8, STECKER, M8, 3-POLIG, HHB,</v>
          </cell>
          <cell r="C18910">
            <v>0</v>
          </cell>
          <cell r="D18910">
            <v>75.91</v>
          </cell>
          <cell r="E18910">
            <v>75.91</v>
          </cell>
        </row>
        <row r="18911">
          <cell r="A18911" t="str">
            <v>929012583</v>
          </cell>
          <cell r="B18911" t="str">
            <v xml:space="preserve">ZYLINDER DOPPELTWIRKEND D=25 H=100 - </v>
          </cell>
          <cell r="C18911">
            <v>0</v>
          </cell>
          <cell r="D18911">
            <v>34.46</v>
          </cell>
          <cell r="E18911">
            <v>34.46</v>
          </cell>
        </row>
        <row r="18912">
          <cell r="A18912" t="str">
            <v>929012584</v>
          </cell>
          <cell r="B18912" t="str">
            <v>ZYLINDER DOPPELTWIRKEND D=50 H=100 -</v>
          </cell>
          <cell r="C18912"/>
          <cell r="D18912">
            <v>81.44</v>
          </cell>
          <cell r="E18912">
            <v>81.44</v>
          </cell>
        </row>
        <row r="18913">
          <cell r="A18913" t="str">
            <v>929012585</v>
          </cell>
          <cell r="B18913" t="str">
            <v>ZYLINDER DOPPELTWIRKEND D=40 H=40 -</v>
          </cell>
          <cell r="C18913">
            <v>0</v>
          </cell>
          <cell r="D18913">
            <v>28.46</v>
          </cell>
          <cell r="E18913">
            <v>28.46</v>
          </cell>
        </row>
        <row r="18914">
          <cell r="A18914" t="str">
            <v>929012586</v>
          </cell>
          <cell r="B18914" t="str">
            <v xml:space="preserve">ZYLINDER DOPPELTWIRKEND D=40 H=100 - </v>
          </cell>
          <cell r="C18914">
            <v>0</v>
          </cell>
          <cell r="D18914">
            <v>39.32</v>
          </cell>
          <cell r="E18914">
            <v>39.32</v>
          </cell>
        </row>
        <row r="18915">
          <cell r="A18915" t="str">
            <v>929012587</v>
          </cell>
          <cell r="B18915" t="str">
            <v xml:space="preserve">ZYLINDER DOPPELTWIRKEND D=40 H=10 - </v>
          </cell>
          <cell r="C18915">
            <v>0</v>
          </cell>
          <cell r="D18915">
            <v>24.86</v>
          </cell>
          <cell r="E18915">
            <v>24.86</v>
          </cell>
        </row>
        <row r="18916">
          <cell r="A18916" t="str">
            <v>929012588</v>
          </cell>
          <cell r="B18916" t="str">
            <v xml:space="preserve">5/2 WEGEVENTIL LS04-5/2SR-024DC-AF-D-M8-D6 - </v>
          </cell>
          <cell r="C18916">
            <v>0</v>
          </cell>
          <cell r="D18916">
            <v>45.88</v>
          </cell>
          <cell r="E18916">
            <v>45.88</v>
          </cell>
        </row>
        <row r="18917">
          <cell r="A18917" t="str">
            <v>929012589</v>
          </cell>
          <cell r="B18917" t="str">
            <v xml:space="preserve">3/2 WEGEVENTIL LS04-3/2CC-024DC-AF-D-M8-D6 - </v>
          </cell>
          <cell r="C18917">
            <v>0</v>
          </cell>
          <cell r="D18917">
            <v>82.22</v>
          </cell>
          <cell r="E18917">
            <v>82.22</v>
          </cell>
        </row>
        <row r="18918">
          <cell r="A18918" t="str">
            <v>929012590</v>
          </cell>
          <cell r="B18918" t="str">
            <v>DROSSELRÜCKS.V. (ABLUFT) CC-04-G018-DA06-2_1 -</v>
          </cell>
          <cell r="C18918">
            <v>0</v>
          </cell>
          <cell r="D18918">
            <v>5.2</v>
          </cell>
          <cell r="E18918">
            <v>5.2</v>
          </cell>
        </row>
        <row r="18919">
          <cell r="A18919" t="str">
            <v>929012591</v>
          </cell>
          <cell r="B18919" t="str">
            <v>DROSSELRÜCKS.V. (ZULUFT) CC-04-G018-DA06-1_2 -</v>
          </cell>
          <cell r="C18919">
            <v>0</v>
          </cell>
          <cell r="D18919">
            <v>7.82</v>
          </cell>
          <cell r="E18919">
            <v>7.82</v>
          </cell>
        </row>
        <row r="18920">
          <cell r="A18920" t="str">
            <v>929012592</v>
          </cell>
          <cell r="B18920" t="str">
            <v>5/3 WEGEVENTIL G1/8, STECKER, M8, 3-POLIG, HHB</v>
          </cell>
          <cell r="C18920">
            <v>0</v>
          </cell>
          <cell r="D18920">
            <v>75.91</v>
          </cell>
          <cell r="E18920">
            <v>75.91</v>
          </cell>
        </row>
        <row r="18921">
          <cell r="A18921" t="str">
            <v>929012593</v>
          </cell>
          <cell r="B18921" t="str">
            <v>ZYL. RTC-DA-25-800 BV</v>
          </cell>
          <cell r="C18921">
            <v>0</v>
          </cell>
          <cell r="D18921">
            <v>191.23</v>
          </cell>
          <cell r="E18921">
            <v>191.23</v>
          </cell>
        </row>
        <row r="18922">
          <cell r="A18922" t="str">
            <v>929012594</v>
          </cell>
          <cell r="B18922" t="str">
            <v>ZYL. RTC-DA-25-500 BV</v>
          </cell>
          <cell r="C18922">
            <v>0</v>
          </cell>
          <cell r="D18922">
            <v>175.95</v>
          </cell>
          <cell r="E18922">
            <v>175.95</v>
          </cell>
        </row>
        <row r="18923">
          <cell r="A18923" t="str">
            <v>929012595</v>
          </cell>
          <cell r="B18923" t="str">
            <v>ZYL. RTC-DA-25-400 BV</v>
          </cell>
          <cell r="C18923">
            <v>0</v>
          </cell>
          <cell r="D18923">
            <v>170.88</v>
          </cell>
          <cell r="E18923">
            <v>170.88</v>
          </cell>
        </row>
        <row r="18924">
          <cell r="A18924" t="str">
            <v>929012596</v>
          </cell>
          <cell r="B18924" t="str">
            <v>DREH-ZYL. RCM-SE 16-180</v>
          </cell>
          <cell r="C18924"/>
          <cell r="D18924">
            <v>329.13</v>
          </cell>
          <cell r="E18924">
            <v>329.13</v>
          </cell>
        </row>
        <row r="18925">
          <cell r="A18925" t="str">
            <v>929012597</v>
          </cell>
          <cell r="B18925" t="str">
            <v xml:space="preserve">ZYL. PRA-DA-63-80  </v>
          </cell>
          <cell r="C18925">
            <v>0</v>
          </cell>
          <cell r="D18925">
            <v>81.39</v>
          </cell>
          <cell r="E18925">
            <v>81.39</v>
          </cell>
        </row>
        <row r="18926">
          <cell r="A18926" t="str">
            <v>929012598</v>
          </cell>
          <cell r="B18926" t="str">
            <v xml:space="preserve">ZYL. PRA-DA-63-160  </v>
          </cell>
          <cell r="C18926">
            <v>0</v>
          </cell>
          <cell r="D18926">
            <v>85.47</v>
          </cell>
          <cell r="E18926">
            <v>85.47</v>
          </cell>
        </row>
        <row r="18927">
          <cell r="A18927" t="str">
            <v>929012599</v>
          </cell>
          <cell r="B18927" t="str">
            <v xml:space="preserve">ZYL. MNI-DA-25-070   </v>
          </cell>
          <cell r="C18927">
            <v>0</v>
          </cell>
          <cell r="D18927">
            <v>41</v>
          </cell>
          <cell r="E18927">
            <v>41</v>
          </cell>
        </row>
        <row r="18928">
          <cell r="A18928" t="str">
            <v>929012600</v>
          </cell>
          <cell r="B18928" t="str">
            <v xml:space="preserve">SCHALLDÄMPFER SI1 G=d6 - </v>
          </cell>
          <cell r="C18928">
            <v>0</v>
          </cell>
          <cell r="D18928">
            <v>1.8</v>
          </cell>
          <cell r="E18928">
            <v>1.8</v>
          </cell>
        </row>
        <row r="18929">
          <cell r="A18929" t="str">
            <v>929012601</v>
          </cell>
          <cell r="B18929" t="str">
            <v xml:space="preserve">DICHTRING G1/8 - </v>
          </cell>
          <cell r="C18929">
            <v>0</v>
          </cell>
          <cell r="D18929">
            <v>0.18888536616925825</v>
          </cell>
          <cell r="E18929">
            <v>0.18888536616925825</v>
          </cell>
        </row>
        <row r="18930">
          <cell r="A18930" t="str">
            <v>929012602</v>
          </cell>
          <cell r="B18930" t="str">
            <v>SCHALLDÄMPFER M3-AUSSENGEWINDE - AN120-M3</v>
          </cell>
          <cell r="C18930">
            <v>0</v>
          </cell>
          <cell r="D18930">
            <v>1.21005496890412</v>
          </cell>
          <cell r="E18930">
            <v>1.21005496890412</v>
          </cell>
        </row>
        <row r="18931">
          <cell r="A18931" t="str">
            <v>929012603</v>
          </cell>
          <cell r="B18931" t="str">
            <v>WEGEVENT.5/2 MONOSTABIL SY5120-5WAOU-C6F-Q</v>
          </cell>
          <cell r="C18931">
            <v>0</v>
          </cell>
          <cell r="D18931">
            <v>31.254386247649744</v>
          </cell>
          <cell r="E18931">
            <v>31.254386247649744</v>
          </cell>
        </row>
        <row r="18932">
          <cell r="A18932" t="str">
            <v>929012604</v>
          </cell>
          <cell r="B18932" t="str">
            <v>WEGEVENT.5/2 BISTABIL SY5220-5WAOU-C6F-Q</v>
          </cell>
          <cell r="C18932">
            <v>0</v>
          </cell>
          <cell r="D18932">
            <v>38.22</v>
          </cell>
          <cell r="E18932">
            <v>38.22</v>
          </cell>
        </row>
        <row r="18933">
          <cell r="A18933" t="str">
            <v>929012605</v>
          </cell>
          <cell r="B18933" t="str">
            <v>SEITENPLATTE F. ILS-VENTIL S_PN_SX5000-16-1A</v>
          </cell>
          <cell r="C18933">
            <v>0</v>
          </cell>
          <cell r="D18933">
            <v>1.2683462510305143</v>
          </cell>
          <cell r="E18933">
            <v>1.2683462510305143</v>
          </cell>
        </row>
        <row r="18934">
          <cell r="A18934" t="str">
            <v>929012606</v>
          </cell>
          <cell r="B18934" t="str">
            <v>WINKEL-SCHWENK-VERSCHR. G1/8 KQ2L06-01AS</v>
          </cell>
          <cell r="C18934">
            <v>0</v>
          </cell>
          <cell r="D18934">
            <v>0.95888318485027757</v>
          </cell>
          <cell r="E18934">
            <v>0.95888318485027757</v>
          </cell>
        </row>
        <row r="18935">
          <cell r="A18935" t="str">
            <v>929012607</v>
          </cell>
          <cell r="B18935" t="str">
            <v>Kunststoffschlauch D-Aussen 4mm, D-Innen 2.5mm,</v>
          </cell>
          <cell r="C18935">
            <v>0</v>
          </cell>
          <cell r="D18935">
            <v>0.20607174057719463</v>
          </cell>
          <cell r="E18935">
            <v>0.20607174057719463</v>
          </cell>
        </row>
        <row r="18936">
          <cell r="A18936" t="str">
            <v>929012608</v>
          </cell>
          <cell r="B18936" t="str">
            <v>T-Verbinder Ø-außen 4</v>
          </cell>
          <cell r="C18936">
            <v>0</v>
          </cell>
          <cell r="D18936">
            <v>1.6654529204316901</v>
          </cell>
          <cell r="E18936">
            <v>1.6654529204316901</v>
          </cell>
        </row>
        <row r="18937">
          <cell r="A18937" t="str">
            <v>929012609</v>
          </cell>
          <cell r="B18937" t="str">
            <v>ZYL. D25 H8 DOPPELTW. VERDREHSICHER CQMB25-8</v>
          </cell>
          <cell r="C18937">
            <v>0</v>
          </cell>
          <cell r="D18937">
            <v>28.89</v>
          </cell>
          <cell r="E18937">
            <v>28.89</v>
          </cell>
        </row>
        <row r="18938">
          <cell r="A18938" t="str">
            <v>929012610</v>
          </cell>
          <cell r="B18938" t="str">
            <v>STECKVERBINDUNG KQ2L04-M5A</v>
          </cell>
          <cell r="C18938">
            <v>0</v>
          </cell>
          <cell r="D18938">
            <v>1.22</v>
          </cell>
          <cell r="E18938">
            <v>1.22</v>
          </cell>
        </row>
        <row r="18939">
          <cell r="A18939" t="str">
            <v>929012611</v>
          </cell>
          <cell r="B18939" t="str">
            <v>ZYL. C85N12-10 D12 H10 DOPPELWIRKEND</v>
          </cell>
          <cell r="C18939">
            <v>0</v>
          </cell>
          <cell r="D18939">
            <v>20.2</v>
          </cell>
          <cell r="E18939">
            <v>20.2</v>
          </cell>
        </row>
        <row r="18940">
          <cell r="A18940" t="str">
            <v>929012612</v>
          </cell>
          <cell r="B18940" t="str">
            <v>FILTERELEMENT AS1,2 NL1,2  5 MIKROMETER</v>
          </cell>
          <cell r="C18940">
            <v>0</v>
          </cell>
          <cell r="D18940">
            <v>9.68</v>
          </cell>
          <cell r="E18940">
            <v>9.68</v>
          </cell>
        </row>
        <row r="18941">
          <cell r="A18941" t="str">
            <v>929012613</v>
          </cell>
          <cell r="B18941" t="str">
            <v>ZYLINDER DOPPELTWIRKEND D=32 H=40 -</v>
          </cell>
          <cell r="C18941">
            <v>0</v>
          </cell>
          <cell r="D18941">
            <v>36.19</v>
          </cell>
          <cell r="E18941">
            <v>36.19</v>
          </cell>
        </row>
        <row r="18942">
          <cell r="A18942" t="str">
            <v>929012614</v>
          </cell>
          <cell r="B18942" t="str">
            <v xml:space="preserve">ZYLINDER DOPPELTWIRKEND D=32 H=10 - </v>
          </cell>
          <cell r="C18942">
            <v>0</v>
          </cell>
          <cell r="D18942">
            <v>31.61</v>
          </cell>
          <cell r="E18942">
            <v>31.61</v>
          </cell>
        </row>
        <row r="18943">
          <cell r="A18943" t="str">
            <v>929012615</v>
          </cell>
          <cell r="B18943" t="str">
            <v>BANDZYL. KOLBENSTANGENLOS H400 -  MY1H25TFG-400Z</v>
          </cell>
          <cell r="C18943">
            <v>0</v>
          </cell>
          <cell r="D18943">
            <v>602.91</v>
          </cell>
          <cell r="E18943">
            <v>602.91</v>
          </cell>
        </row>
        <row r="18944">
          <cell r="A18944" t="str">
            <v>929012616</v>
          </cell>
          <cell r="B18944" t="str">
            <v xml:space="preserve">SIGNALGEBERHALTER - BMY3-016 </v>
          </cell>
          <cell r="C18944">
            <v>0</v>
          </cell>
          <cell r="D18944">
            <v>1.46</v>
          </cell>
          <cell r="E18944">
            <v>1.46</v>
          </cell>
        </row>
        <row r="18945">
          <cell r="A18945" t="str">
            <v>929012617</v>
          </cell>
          <cell r="B18945" t="str">
            <v>SIGNALGEBER - D-A93SAPC</v>
          </cell>
          <cell r="C18945">
            <v>0</v>
          </cell>
          <cell r="D18945">
            <v>22.1</v>
          </cell>
          <cell r="E18945">
            <v>22.1</v>
          </cell>
        </row>
        <row r="18946">
          <cell r="A18946" t="str">
            <v>929012618</v>
          </cell>
          <cell r="B18946" t="str">
            <v>STÜTZELEMENT A - MY-S25A</v>
          </cell>
          <cell r="C18946">
            <v>0</v>
          </cell>
          <cell r="D18946">
            <v>6.39</v>
          </cell>
          <cell r="E18946">
            <v>6.39</v>
          </cell>
        </row>
        <row r="18947">
          <cell r="A18947" t="str">
            <v>929012619</v>
          </cell>
          <cell r="B18947" t="str">
            <v>ZYL. D32 H75 - CDQMB32TF-75</v>
          </cell>
          <cell r="C18947">
            <v>0</v>
          </cell>
          <cell r="D18947">
            <v>71.92</v>
          </cell>
          <cell r="E18947">
            <v>71.92</v>
          </cell>
        </row>
        <row r="18948">
          <cell r="A18948" t="str">
            <v>929012620</v>
          </cell>
          <cell r="B18948" t="str">
            <v>ISO ZYL. D20 H50 - CD85N20-50-B</v>
          </cell>
          <cell r="C18948">
            <v>0</v>
          </cell>
          <cell r="D18948">
            <v>22.53</v>
          </cell>
          <cell r="E18948">
            <v>22.53</v>
          </cell>
        </row>
        <row r="18949">
          <cell r="A18949" t="str">
            <v>929012621</v>
          </cell>
          <cell r="B18949" t="str">
            <v>GEGENLAGER - C85C25</v>
          </cell>
          <cell r="C18949">
            <v>0</v>
          </cell>
          <cell r="D18949">
            <v>3.72</v>
          </cell>
          <cell r="E18949">
            <v>3.72</v>
          </cell>
        </row>
        <row r="18950">
          <cell r="A18950" t="str">
            <v>929012622</v>
          </cell>
          <cell r="B18950" t="str">
            <v>GELENKKOPF - KJ8D</v>
          </cell>
          <cell r="C18950">
            <v>0</v>
          </cell>
          <cell r="D18950">
            <v>6.51</v>
          </cell>
          <cell r="E18950">
            <v>6.51</v>
          </cell>
        </row>
        <row r="18951">
          <cell r="A18951" t="str">
            <v>929012623</v>
          </cell>
          <cell r="B18951" t="str">
            <v>DROSSELRÜCKSCHLAGVENTIL - AS2201F-01-06SA</v>
          </cell>
          <cell r="C18951">
            <v>0</v>
          </cell>
          <cell r="D18951">
            <v>4.54</v>
          </cell>
          <cell r="E18951">
            <v>4.54</v>
          </cell>
        </row>
        <row r="18952">
          <cell r="A18952" t="str">
            <v>929012624</v>
          </cell>
          <cell r="B18952" t="str">
            <v>15-WEGE-MAGNETVENTIL - SY5420-5WAOU-01F-Q</v>
          </cell>
          <cell r="C18952">
            <v>0</v>
          </cell>
          <cell r="D18952">
            <v>56.21</v>
          </cell>
          <cell r="E18952">
            <v>56.21</v>
          </cell>
        </row>
        <row r="18953">
          <cell r="A18953" t="str">
            <v>929012625</v>
          </cell>
          <cell r="B18953" t="str">
            <v>5-WEGE-MAGNETVENTIL - SY5120-5WAOU-01F-Q</v>
          </cell>
          <cell r="C18953">
            <v>0</v>
          </cell>
          <cell r="D18953">
            <v>26.75</v>
          </cell>
          <cell r="E18953">
            <v>26.75</v>
          </cell>
        </row>
        <row r="18954">
          <cell r="A18954" t="str">
            <v>929012626</v>
          </cell>
          <cell r="B18954" t="str">
            <v>STECKVERBINDUNG - KQ2S06-01AS</v>
          </cell>
          <cell r="C18954">
            <v>0</v>
          </cell>
          <cell r="D18954">
            <v>0.97</v>
          </cell>
          <cell r="E18954">
            <v>0.97</v>
          </cell>
        </row>
        <row r="18955">
          <cell r="A18955" t="str">
            <v>929012627</v>
          </cell>
          <cell r="B18955" t="str">
            <v>MEHRFACHANSCHLUSSPLATTE - SS5Y5-20-03-00F-Q</v>
          </cell>
          <cell r="C18955">
            <v>0</v>
          </cell>
          <cell r="D18955">
            <v>26.24</v>
          </cell>
          <cell r="E18955">
            <v>26.24</v>
          </cell>
        </row>
        <row r="18956">
          <cell r="A18956" t="str">
            <v>929012628</v>
          </cell>
          <cell r="B18956" t="str">
            <v xml:space="preserve">STECKVERSCHRAUBUNG G1/4 - VS14 </v>
          </cell>
          <cell r="C18956">
            <v>0</v>
          </cell>
          <cell r="D18956">
            <v>0.81</v>
          </cell>
          <cell r="E18956">
            <v>0.81</v>
          </cell>
        </row>
        <row r="18957">
          <cell r="A18957" t="str">
            <v>929012629</v>
          </cell>
          <cell r="B18957" t="str">
            <v>SCHALLDÄMPFER - AN20-02</v>
          </cell>
          <cell r="C18957">
            <v>0</v>
          </cell>
          <cell r="D18957">
            <v>2.33</v>
          </cell>
          <cell r="E18957">
            <v>2.33</v>
          </cell>
        </row>
        <row r="18958">
          <cell r="A18958" t="str">
            <v>929012630</v>
          </cell>
          <cell r="B18958" t="str">
            <v>STECKVERBINDUNG - KQ2L08-02AS</v>
          </cell>
          <cell r="C18958">
            <v>0</v>
          </cell>
          <cell r="D18958">
            <v>1.67</v>
          </cell>
          <cell r="E18958">
            <v>1.67</v>
          </cell>
        </row>
        <row r="18959">
          <cell r="A18959" t="str">
            <v>929012631</v>
          </cell>
          <cell r="B18959" t="str">
            <v>ZYL. D32 H50 - CDQ2B32TF-50DCZ</v>
          </cell>
          <cell r="C18959">
            <v>0</v>
          </cell>
          <cell r="D18959">
            <v>24.36</v>
          </cell>
          <cell r="E18959">
            <v>24.36</v>
          </cell>
        </row>
        <row r="18960">
          <cell r="A18960" t="str">
            <v>929012632</v>
          </cell>
          <cell r="B18960" t="str">
            <v>AUSGLEICHSELEMENT - JA20-8-125</v>
          </cell>
          <cell r="C18960">
            <v>0</v>
          </cell>
          <cell r="D18960">
            <v>10.33</v>
          </cell>
          <cell r="E18960">
            <v>10.33</v>
          </cell>
        </row>
        <row r="18961">
          <cell r="A18961" t="str">
            <v>929012633</v>
          </cell>
          <cell r="B18961" t="str">
            <v>DROSSELRÜCKSCHLAGVENTIL - AS1201F-M5-06A</v>
          </cell>
          <cell r="C18961">
            <v>0</v>
          </cell>
          <cell r="D18961">
            <v>5.82</v>
          </cell>
          <cell r="E18961">
            <v>5.82</v>
          </cell>
        </row>
        <row r="18962">
          <cell r="A18962" t="str">
            <v>929012634</v>
          </cell>
          <cell r="B18962" t="str">
            <v>RUNDZYLINDER RT/57216/M/40</v>
          </cell>
          <cell r="C18962">
            <v>0</v>
          </cell>
          <cell r="D18962">
            <v>33.200000000000003</v>
          </cell>
          <cell r="E18962">
            <v>33.200000000000003</v>
          </cell>
        </row>
        <row r="18963">
          <cell r="A18963" t="str">
            <v>929012635</v>
          </cell>
          <cell r="B18963" t="str">
            <v>PU-SPIRALSCHLAUCH - TCU0604B-2</v>
          </cell>
          <cell r="C18963">
            <v>0</v>
          </cell>
          <cell r="D18963">
            <v>24.85</v>
          </cell>
          <cell r="E18963">
            <v>24.85</v>
          </cell>
        </row>
        <row r="18964">
          <cell r="A18964" t="str">
            <v>929012636</v>
          </cell>
          <cell r="B18964" t="str">
            <v>ZYL. D25 H20 CQMB25-20</v>
          </cell>
          <cell r="C18964">
            <v>0</v>
          </cell>
          <cell r="D18964">
            <v>43.58</v>
          </cell>
          <cell r="E18964">
            <v>43.58</v>
          </cell>
        </row>
        <row r="18965">
          <cell r="A18965" t="str">
            <v>929012637</v>
          </cell>
          <cell r="B18965" t="str">
            <v>SCHALLDÄMPFER AN05-M5</v>
          </cell>
          <cell r="C18965">
            <v>0</v>
          </cell>
          <cell r="D18965">
            <v>1.4</v>
          </cell>
          <cell r="E18965">
            <v>1.4</v>
          </cell>
        </row>
        <row r="18966">
          <cell r="A18966" t="str">
            <v>929012638</v>
          </cell>
          <cell r="B18966" t="str">
            <v>EINSCHRAUBWINKEL M5 MIT TÜLLE - M-5ALU-4</v>
          </cell>
          <cell r="C18966">
            <v>0</v>
          </cell>
          <cell r="D18966">
            <v>1.79</v>
          </cell>
          <cell r="E18966">
            <v>1.79</v>
          </cell>
        </row>
        <row r="18967">
          <cell r="A18967" t="str">
            <v>929012639</v>
          </cell>
          <cell r="B18967" t="str">
            <v>GERADE SCHRAUBVERBINDUNG M5 MIT TÜLLE - M-5AU-4</v>
          </cell>
          <cell r="C18967">
            <v>0</v>
          </cell>
          <cell r="D18967">
            <v>0.52024599999999999</v>
          </cell>
          <cell r="E18967">
            <v>0.52024599999999999</v>
          </cell>
        </row>
        <row r="18968">
          <cell r="A18968" t="str">
            <v>929012640</v>
          </cell>
          <cell r="B18968" t="str">
            <v>DROSSELRÜCKSCHLAGVENTIL (ZULUFT) - AS1211F-M3-04</v>
          </cell>
          <cell r="C18968">
            <v>0</v>
          </cell>
          <cell r="D18968">
            <v>4.76</v>
          </cell>
          <cell r="E18968">
            <v>4.76</v>
          </cell>
        </row>
        <row r="18969">
          <cell r="A18969" t="str">
            <v>929012641</v>
          </cell>
          <cell r="B18969" t="str">
            <v>ISO ZYL. M. MAGNETRING D40 H10- CD55B40-10</v>
          </cell>
          <cell r="C18969">
            <v>0</v>
          </cell>
          <cell r="D18969">
            <v>26.41</v>
          </cell>
          <cell r="E18969">
            <v>26.41</v>
          </cell>
        </row>
        <row r="18970">
          <cell r="A18970" t="str">
            <v>929012642</v>
          </cell>
          <cell r="B18970" t="str">
            <v>ISO ZYL. M. MAGNETRING D40 H40 - CD55B40-40</v>
          </cell>
          <cell r="C18970">
            <v>0</v>
          </cell>
          <cell r="D18970">
            <v>35.47</v>
          </cell>
          <cell r="E18970">
            <v>35.47</v>
          </cell>
        </row>
        <row r="18971">
          <cell r="A18971" t="str">
            <v>929012643</v>
          </cell>
          <cell r="B18971" t="str">
            <v>ISO ZYL. M. MAGNETRING D40 H100- CD55B40-100</v>
          </cell>
          <cell r="C18971">
            <v>0</v>
          </cell>
          <cell r="D18971">
            <v>37.659999999999997</v>
          </cell>
          <cell r="E18971">
            <v>37.659999999999997</v>
          </cell>
        </row>
        <row r="18972">
          <cell r="A18972" t="str">
            <v>929012644</v>
          </cell>
          <cell r="B18972" t="str">
            <v>5/2 WEGEVENTIL SY3120-5WAOU-C4-Q</v>
          </cell>
          <cell r="C18972">
            <v>0</v>
          </cell>
          <cell r="D18972">
            <v>33.96</v>
          </cell>
          <cell r="E18972">
            <v>33.96</v>
          </cell>
        </row>
        <row r="18973">
          <cell r="A18973" t="str">
            <v>929012645</v>
          </cell>
          <cell r="B18973" t="str">
            <v>5/3 WEGEVENTIL SY3420-5WAOU-C4-Q</v>
          </cell>
          <cell r="C18973">
            <v>0</v>
          </cell>
          <cell r="D18973">
            <v>49.65</v>
          </cell>
          <cell r="E18973">
            <v>49.65</v>
          </cell>
        </row>
        <row r="18974">
          <cell r="A18974" t="str">
            <v>929012646</v>
          </cell>
          <cell r="B18974" t="str">
            <v>SEITENPLATTE F. RA-VENTIL S_PN_SX3000-16-1A</v>
          </cell>
          <cell r="C18974">
            <v>0</v>
          </cell>
          <cell r="D18974">
            <v>1.1299999999999999</v>
          </cell>
          <cell r="E18974">
            <v>1.1299999999999999</v>
          </cell>
        </row>
        <row r="18975">
          <cell r="A18975" t="str">
            <v>929012647</v>
          </cell>
          <cell r="B18975" t="str">
            <v>STECKVERBINDUNG KQ2L06-M5A</v>
          </cell>
          <cell r="C18975">
            <v>0</v>
          </cell>
          <cell r="D18975">
            <v>1.07</v>
          </cell>
          <cell r="E18975">
            <v>1.07</v>
          </cell>
        </row>
        <row r="18976">
          <cell r="A18976" t="str">
            <v>929012648</v>
          </cell>
          <cell r="B18976" t="str">
            <v>DROSSELRÜCKSCHLAGVENTIL -  AS2211F-01-04SA</v>
          </cell>
          <cell r="C18976">
            <v>0</v>
          </cell>
          <cell r="D18976">
            <v>4.54</v>
          </cell>
          <cell r="E18976">
            <v>4.54</v>
          </cell>
        </row>
        <row r="18977">
          <cell r="A18977" t="str">
            <v>929012649</v>
          </cell>
          <cell r="B18977" t="str">
            <v xml:space="preserve">ELEKTRISCHER ANTRIEB OMNIWEICHEN LDZBB3L-40A3L </v>
          </cell>
          <cell r="C18977">
            <v>0</v>
          </cell>
          <cell r="D18977">
            <v>150.21</v>
          </cell>
          <cell r="E18977">
            <v>150.21</v>
          </cell>
        </row>
        <row r="18978">
          <cell r="A18978" t="str">
            <v>929012650</v>
          </cell>
          <cell r="B18978" t="str">
            <v>ÜBERWURFMUTTER F.ELEKTROANTRIEB WEICHEN - LZ-NT30</v>
          </cell>
          <cell r="C18978"/>
          <cell r="D18978">
            <v>5.45</v>
          </cell>
          <cell r="E18978">
            <v>5.45</v>
          </cell>
        </row>
        <row r="18979">
          <cell r="A18979" t="str">
            <v>929012651</v>
          </cell>
          <cell r="B18979" t="str">
            <v>S / S T  ZYLINDER D12XL40 MIT VERSCHRAUBUNGEN</v>
          </cell>
          <cell r="C18979">
            <v>1.25</v>
          </cell>
          <cell r="D18979">
            <v>20.05</v>
          </cell>
          <cell r="E18979">
            <v>21.3</v>
          </cell>
        </row>
        <row r="18980">
          <cell r="A18980" t="str">
            <v>929012652</v>
          </cell>
          <cell r="B18980" t="str">
            <v>S D ZYLINDER D16XL40 MIT VERSCHRAUBUNGEN</v>
          </cell>
          <cell r="C18980">
            <v>1.25</v>
          </cell>
          <cell r="D18980">
            <v>26.38</v>
          </cell>
          <cell r="E18980">
            <v>27.63</v>
          </cell>
        </row>
        <row r="18981">
          <cell r="A18981" t="str">
            <v>929012653</v>
          </cell>
          <cell r="B18981" t="str">
            <v>ZYL. D25 H10- CQ2A25-10D</v>
          </cell>
          <cell r="C18981">
            <v>0</v>
          </cell>
          <cell r="D18981">
            <v>21.92</v>
          </cell>
          <cell r="E18981">
            <v>21.92</v>
          </cell>
        </row>
        <row r="18982">
          <cell r="A18982" t="str">
            <v>929012654</v>
          </cell>
          <cell r="B18982" t="str">
            <v>GELENKKOPF - KJ8D</v>
          </cell>
          <cell r="C18982">
            <v>0</v>
          </cell>
          <cell r="D18982">
            <v>5.57</v>
          </cell>
          <cell r="E18982">
            <v>5.57</v>
          </cell>
        </row>
        <row r="18983">
          <cell r="A18983" t="str">
            <v>929012655</v>
          </cell>
          <cell r="B18983" t="str">
            <v>DRUCKSCHALTER PM1-M3-G014</v>
          </cell>
          <cell r="C18983">
            <v>0</v>
          </cell>
          <cell r="D18983">
            <v>64.739999999999995</v>
          </cell>
          <cell r="E18983">
            <v>64.739999999999995</v>
          </cell>
        </row>
        <row r="18984">
          <cell r="A18984" t="str">
            <v>929012656</v>
          </cell>
          <cell r="B18984" t="str">
            <v>DROSSELRÜCKSCHLAGVENTIL - AS1002F-06A</v>
          </cell>
          <cell r="C18984">
            <v>0</v>
          </cell>
          <cell r="D18984">
            <v>6.04</v>
          </cell>
          <cell r="E18984">
            <v>6.04</v>
          </cell>
        </row>
        <row r="18985">
          <cell r="A18985" t="str">
            <v>929012657</v>
          </cell>
          <cell r="B18985" t="str">
            <v>PNEUMATIKZYLINDER CD85N20-30-B, DOPPELTWIRKEND</v>
          </cell>
          <cell r="C18985">
            <v>0</v>
          </cell>
          <cell r="D18985">
            <v>23.87</v>
          </cell>
          <cell r="E18985">
            <v>23.87</v>
          </cell>
        </row>
        <row r="18986">
          <cell r="A18986" t="str">
            <v>929012658</v>
          </cell>
          <cell r="B18986" t="str">
            <v>SEILZUGVENTIL FÜR WEICHEN</v>
          </cell>
          <cell r="C18986">
            <v>0</v>
          </cell>
          <cell r="D18986">
            <v>193.57</v>
          </cell>
          <cell r="E18986">
            <v>193.57</v>
          </cell>
        </row>
        <row r="18987">
          <cell r="A18987" t="str">
            <v>929012659</v>
          </cell>
          <cell r="B18987" t="str">
            <v>Teil reserviert</v>
          </cell>
          <cell r="C18987"/>
          <cell r="D18987"/>
          <cell r="E18987"/>
        </row>
        <row r="18988">
          <cell r="A18988" t="str">
            <v>929012660</v>
          </cell>
          <cell r="B18988" t="str">
            <v>ZYLINDER D=16 H=50 DOPPELTWIRKEND</v>
          </cell>
          <cell r="C18988"/>
          <cell r="D18988"/>
          <cell r="E18988"/>
        </row>
        <row r="18989">
          <cell r="A18989" t="str">
            <v>929012661</v>
          </cell>
          <cell r="B18989" t="str">
            <v>DROSSELRÜCKSCHLAGVENTIL ABLUFT CC04-M5-DA6-2_1</v>
          </cell>
          <cell r="C18989">
            <v>0</v>
          </cell>
          <cell r="D18989">
            <v>9.66</v>
          </cell>
          <cell r="E18989">
            <v>9.66</v>
          </cell>
        </row>
        <row r="18990">
          <cell r="A18990" t="str">
            <v>929012662</v>
          </cell>
          <cell r="B18990" t="str">
            <v>PE-SCHLAUCH SCHWARZ - 6 - 259.01S</v>
          </cell>
          <cell r="C18990"/>
          <cell r="D18990"/>
          <cell r="E18990"/>
        </row>
        <row r="18991">
          <cell r="A18991" t="str">
            <v>929012663</v>
          </cell>
          <cell r="B18991" t="str">
            <v>4/2-WEGEVENTIL ELEKTRISCH - DE06 - DA06</v>
          </cell>
          <cell r="C18991">
            <v>0</v>
          </cell>
          <cell r="D18991">
            <v>55.4</v>
          </cell>
          <cell r="E18991">
            <v>55.4</v>
          </cell>
        </row>
        <row r="18992">
          <cell r="A18992" t="str">
            <v>929012664</v>
          </cell>
          <cell r="B18992" t="str">
            <v>SCHALLDÄMPFER INNEN M8x1 (SINTERB.)</v>
          </cell>
          <cell r="C18992"/>
          <cell r="D18992"/>
          <cell r="E18992"/>
        </row>
        <row r="18993">
          <cell r="A18993" t="str">
            <v>929012665</v>
          </cell>
          <cell r="B18993" t="str">
            <v>LEITUNGSDOSE CN1-C-M12x1,5+E - IP65</v>
          </cell>
          <cell r="C18993"/>
          <cell r="D18993"/>
          <cell r="E18993"/>
        </row>
        <row r="18994">
          <cell r="A18994" t="str">
            <v>929012666</v>
          </cell>
          <cell r="B18994" t="str">
            <v>NORMZYLINDER DNC-32-1300-PPV-A</v>
          </cell>
          <cell r="C18994"/>
          <cell r="D18994"/>
          <cell r="E18994"/>
        </row>
        <row r="18995">
          <cell r="A18995" t="str">
            <v>929012667</v>
          </cell>
          <cell r="B18995" t="str">
            <v xml:space="preserve">FUSSBEFESTIGUNG HNC-32 </v>
          </cell>
          <cell r="C18995"/>
          <cell r="D18995"/>
          <cell r="E18995"/>
        </row>
        <row r="18996">
          <cell r="A18996" t="str">
            <v>929012668</v>
          </cell>
          <cell r="B18996" t="str">
            <v>GABELKOPF SG-M10x1,25</v>
          </cell>
          <cell r="C18996">
            <v>0</v>
          </cell>
          <cell r="D18996">
            <v>4.09</v>
          </cell>
          <cell r="E18996">
            <v>4.09</v>
          </cell>
        </row>
        <row r="18997">
          <cell r="A18997" t="str">
            <v>929012669</v>
          </cell>
          <cell r="B18997" t="str">
            <v>GELENKKOPF INNEN R M8 (Mädler)</v>
          </cell>
          <cell r="C18997"/>
          <cell r="D18997"/>
          <cell r="E18997"/>
        </row>
        <row r="18998">
          <cell r="A18998" t="str">
            <v>929012670</v>
          </cell>
          <cell r="B18998" t="str">
            <v>GELENKKOPF AUSSEN R M8 (Mädler)</v>
          </cell>
          <cell r="C18998"/>
          <cell r="D18998"/>
          <cell r="E18998"/>
        </row>
        <row r="18999">
          <cell r="A18999" t="str">
            <v>929012671</v>
          </cell>
          <cell r="B18999" t="str">
            <v>Gerade Verbindung reduzierend 8-6 D-Aussen 8mm</v>
          </cell>
          <cell r="C18999">
            <v>0</v>
          </cell>
          <cell r="D18999">
            <v>1.7448811318241149</v>
          </cell>
          <cell r="E18999">
            <v>1.7448811318241149</v>
          </cell>
        </row>
        <row r="19000">
          <cell r="A19000" t="str">
            <v>929012672</v>
          </cell>
          <cell r="B19000" t="str">
            <v>PNEUMATIKZYLINDER D=16 HUB=60</v>
          </cell>
          <cell r="C19000"/>
          <cell r="D19000"/>
          <cell r="E19000"/>
        </row>
        <row r="19001">
          <cell r="A19001" t="str">
            <v>929012673</v>
          </cell>
          <cell r="B19001" t="str">
            <v>Puffer/Halter KSZ-M6 am Zylinder</v>
          </cell>
          <cell r="C19001">
            <v>0</v>
          </cell>
          <cell r="D19001">
            <v>16.71</v>
          </cell>
          <cell r="E19001">
            <v>16.71</v>
          </cell>
        </row>
        <row r="19002">
          <cell r="A19002" t="str">
            <v>929012674</v>
          </cell>
          <cell r="B19002" t="str">
            <v>Fitting M5</v>
          </cell>
          <cell r="C19002">
            <v>0</v>
          </cell>
          <cell r="D19002">
            <v>4</v>
          </cell>
          <cell r="E19002">
            <v>4</v>
          </cell>
        </row>
        <row r="19003">
          <cell r="A19003" t="str">
            <v>929012675</v>
          </cell>
          <cell r="B19003" t="str">
            <v>Y-Verbinder QR1-S-RYR Standard</v>
          </cell>
          <cell r="C19003">
            <v>0</v>
          </cell>
          <cell r="D19003">
            <v>2.94</v>
          </cell>
          <cell r="E19003">
            <v>2.94</v>
          </cell>
        </row>
        <row r="19004">
          <cell r="A19004" t="str">
            <v>929012676</v>
          </cell>
          <cell r="B19004" t="str">
            <v>KURZHUBZYLINDER KHZ-SA-032-0025-O / 0822406342</v>
          </cell>
          <cell r="C19004">
            <v>0</v>
          </cell>
          <cell r="D19004">
            <v>0</v>
          </cell>
          <cell r="E19004">
            <v>0</v>
          </cell>
        </row>
        <row r="19005">
          <cell r="A19005" t="str">
            <v>929012677</v>
          </cell>
          <cell r="B19005" t="str">
            <v>T-Verbinder für D-Aussen 6mm(LW4) auf D-Aussen 4mm</v>
          </cell>
          <cell r="C19005">
            <v>0</v>
          </cell>
          <cell r="D19005">
            <v>2.0699999999999998</v>
          </cell>
          <cell r="E19005">
            <v>2.0699999999999998</v>
          </cell>
        </row>
        <row r="19006">
          <cell r="A19006" t="str">
            <v>929012678</v>
          </cell>
          <cell r="B19006" t="str">
            <v xml:space="preserve">Gerade Verbindung reduzierend  10-6 D-Aussen 10mm </v>
          </cell>
          <cell r="C19006">
            <v>0</v>
          </cell>
          <cell r="D19006">
            <v>0.29599999999999999</v>
          </cell>
          <cell r="E19006">
            <v>0.29599999999999999</v>
          </cell>
        </row>
        <row r="19007">
          <cell r="A19007" t="str">
            <v>929012679</v>
          </cell>
          <cell r="B19007" t="str">
            <v>Gerade Verbindung für D-Aussen 10mm (LW8)</v>
          </cell>
          <cell r="C19007">
            <v>0</v>
          </cell>
          <cell r="D19007">
            <v>0.219</v>
          </cell>
          <cell r="E19007">
            <v>0.219</v>
          </cell>
        </row>
        <row r="19008">
          <cell r="A19008" t="str">
            <v>929012680</v>
          </cell>
          <cell r="B19008" t="str">
            <v>Gerade Verbindung reduzierend  8-4 D-Aussen 8mm</v>
          </cell>
          <cell r="C19008">
            <v>0</v>
          </cell>
          <cell r="D19008">
            <v>0.27</v>
          </cell>
          <cell r="E19008">
            <v>0.27</v>
          </cell>
        </row>
        <row r="19009">
          <cell r="A19009" t="str">
            <v>929012681</v>
          </cell>
          <cell r="B19009" t="str">
            <v xml:space="preserve">Gerade Verbindung reduzierend  10-8 D-Aussen 10mm </v>
          </cell>
          <cell r="C19009">
            <v>0</v>
          </cell>
          <cell r="D19009">
            <v>0.26600000000000001</v>
          </cell>
          <cell r="E19009">
            <v>0.26600000000000001</v>
          </cell>
        </row>
        <row r="19010">
          <cell r="A19010" t="str">
            <v>929012682</v>
          </cell>
          <cell r="B19010" t="str">
            <v>WINKEL-SCHWENKV. 2-FACH  G3/8 Ø10</v>
          </cell>
          <cell r="C19010">
            <v>0</v>
          </cell>
          <cell r="D19010">
            <v>7.85</v>
          </cell>
          <cell r="E19010">
            <v>7.85</v>
          </cell>
        </row>
        <row r="19011">
          <cell r="A19011" t="str">
            <v>929012683</v>
          </cell>
          <cell r="B19011" t="str">
            <v>Kunststoffschlauch D-Aussen 6mm, D-Innen 4mm,</v>
          </cell>
          <cell r="C19011">
            <v>0</v>
          </cell>
          <cell r="D19011">
            <v>1.3</v>
          </cell>
          <cell r="E19011">
            <v>1.3</v>
          </cell>
        </row>
        <row r="19012">
          <cell r="A19012" t="str">
            <v>929012684</v>
          </cell>
          <cell r="B19012" t="str">
            <v>Kunststoffschlauch D-Aussen 6mm, D-Innen 4mm,</v>
          </cell>
          <cell r="C19012">
            <v>0</v>
          </cell>
          <cell r="D19012">
            <v>1.3</v>
          </cell>
          <cell r="E19012">
            <v>1.3</v>
          </cell>
        </row>
        <row r="19013">
          <cell r="A19013" t="str">
            <v>929015004</v>
          </cell>
          <cell r="B19013" t="str">
            <v>ZYL. PRESSLUFT EG-16-25, 8 BAR</v>
          </cell>
          <cell r="C19013">
            <v>0</v>
          </cell>
          <cell r="D19013">
            <v>58.08</v>
          </cell>
          <cell r="E19013">
            <v>58.08</v>
          </cell>
        </row>
        <row r="19014">
          <cell r="A19014" t="str">
            <v>929015005</v>
          </cell>
          <cell r="B19014" t="str">
            <v>KLEINZYLINDER ISO 6432</v>
          </cell>
          <cell r="C19014"/>
          <cell r="D19014">
            <v>25.76</v>
          </cell>
          <cell r="E19014">
            <v>25.76</v>
          </cell>
        </row>
        <row r="19015">
          <cell r="A19015" t="str">
            <v>929015006</v>
          </cell>
          <cell r="B19015" t="str">
            <v>T-Verbinder für Ø-außen 19.8mm / LW13</v>
          </cell>
          <cell r="C19015">
            <v>0</v>
          </cell>
          <cell r="D19015">
            <v>8.7999999999999995E-2</v>
          </cell>
          <cell r="E19015">
            <v>8.7999999999999995E-2</v>
          </cell>
        </row>
        <row r="19016">
          <cell r="A19016" t="str">
            <v>929015007</v>
          </cell>
          <cell r="B19016" t="str">
            <v>T-Verbinder für D-Aussen 8mm (LW6)</v>
          </cell>
          <cell r="C19016">
            <v>0</v>
          </cell>
          <cell r="D19016">
            <v>2.96</v>
          </cell>
          <cell r="E19016">
            <v>2.96</v>
          </cell>
        </row>
        <row r="19017">
          <cell r="A19017" t="str">
            <v>929015008</v>
          </cell>
          <cell r="B19017" t="str">
            <v>T-Verbinder für D-Aussen 6mm (LW4)</v>
          </cell>
          <cell r="C19017">
            <v>0</v>
          </cell>
          <cell r="D19017">
            <v>2.16</v>
          </cell>
          <cell r="E19017">
            <v>2.16</v>
          </cell>
        </row>
        <row r="19018">
          <cell r="A19018" t="str">
            <v>929015009</v>
          </cell>
          <cell r="B19018" t="str">
            <v>T-Verbinder für D-Aussen 4mm (LW2)</v>
          </cell>
          <cell r="C19018">
            <v>0</v>
          </cell>
          <cell r="D19018">
            <v>2.65</v>
          </cell>
          <cell r="E19018">
            <v>2.65</v>
          </cell>
        </row>
        <row r="19019">
          <cell r="A19019" t="str">
            <v>929015010</v>
          </cell>
          <cell r="B19019" t="str">
            <v>T-Verbinder für D-Aussen 10mm(LW8) auf D-Aussen 6m</v>
          </cell>
          <cell r="C19019">
            <v>0</v>
          </cell>
          <cell r="D19019">
            <v>0.33900000000000002</v>
          </cell>
          <cell r="E19019">
            <v>0.33900000000000002</v>
          </cell>
        </row>
        <row r="19020">
          <cell r="A19020" t="str">
            <v>929015011</v>
          </cell>
          <cell r="B19020" t="str">
            <v>T-Verbinder für D-Aussen 8mm(LW6) auf D-Aussen 6mm</v>
          </cell>
          <cell r="C19020">
            <v>0</v>
          </cell>
          <cell r="D19020">
            <v>2.36</v>
          </cell>
          <cell r="E19020">
            <v>2.36</v>
          </cell>
        </row>
        <row r="19021">
          <cell r="A19021" t="str">
            <v>929015012</v>
          </cell>
          <cell r="B19021" t="str">
            <v>T-Verbinder für D-Aussen 8mm(LW6) auf D-Aussen 4mm</v>
          </cell>
          <cell r="C19021">
            <v>0</v>
          </cell>
          <cell r="D19021">
            <v>0.34699999999999998</v>
          </cell>
          <cell r="E19021">
            <v>0.34699999999999998</v>
          </cell>
        </row>
        <row r="19022">
          <cell r="A19022" t="str">
            <v>929015013</v>
          </cell>
          <cell r="B19022" t="str">
            <v>Y-Verbinder für D-Aussen 10mm (LW8)</v>
          </cell>
          <cell r="C19022">
            <v>0</v>
          </cell>
          <cell r="D19022">
            <v>0.48599999999999999</v>
          </cell>
          <cell r="E19022">
            <v>0.48599999999999999</v>
          </cell>
        </row>
        <row r="19023">
          <cell r="A19023" t="str">
            <v>929015014</v>
          </cell>
          <cell r="B19023" t="str">
            <v>Y-Verbinder für D-Aussen 8mm (LW6)</v>
          </cell>
          <cell r="C19023">
            <v>0</v>
          </cell>
          <cell r="D19023">
            <v>0.34699999999999998</v>
          </cell>
          <cell r="E19023">
            <v>0.34699999999999998</v>
          </cell>
        </row>
        <row r="19024">
          <cell r="A19024" t="str">
            <v>929015015</v>
          </cell>
          <cell r="B19024" t="str">
            <v>Y-Verbinder für D-Aussen 6mm (LW4)</v>
          </cell>
          <cell r="C19024">
            <v>0</v>
          </cell>
          <cell r="D19024">
            <v>0.29399999999999998</v>
          </cell>
          <cell r="E19024">
            <v>0.29399999999999998</v>
          </cell>
        </row>
        <row r="19025">
          <cell r="A19025" t="str">
            <v>929015016</v>
          </cell>
          <cell r="B19025" t="str">
            <v>Y-Verbinder für D-Aussen 4mm (LW2)</v>
          </cell>
          <cell r="C19025">
            <v>0</v>
          </cell>
          <cell r="D19025">
            <v>0.20599999999999999</v>
          </cell>
          <cell r="E19025">
            <v>0.20599999999999999</v>
          </cell>
        </row>
        <row r="19026">
          <cell r="A19026" t="str">
            <v>929015017</v>
          </cell>
          <cell r="B19026" t="str">
            <v>Gerade Verbindung für D-Aussen 8mm (LW6)</v>
          </cell>
          <cell r="C19026">
            <v>0</v>
          </cell>
          <cell r="D19026">
            <v>1.77</v>
          </cell>
          <cell r="E19026">
            <v>1.77</v>
          </cell>
        </row>
        <row r="19027">
          <cell r="A19027" t="str">
            <v>929015018</v>
          </cell>
          <cell r="B19027" t="str">
            <v>Gerade Verbindung für D-Aussen 6mm (LW4)</v>
          </cell>
          <cell r="C19027">
            <v>0</v>
          </cell>
          <cell r="D19027">
            <v>1.44</v>
          </cell>
          <cell r="E19027">
            <v>1.44</v>
          </cell>
        </row>
        <row r="19028">
          <cell r="A19028" t="str">
            <v>929015019</v>
          </cell>
          <cell r="B19028" t="str">
            <v>Gerade Verbindung für D-Aussen 4mm (LW2)</v>
          </cell>
          <cell r="C19028">
            <v>0</v>
          </cell>
          <cell r="D19028">
            <v>0.14899999999999999</v>
          </cell>
          <cell r="E19028">
            <v>0.14899999999999999</v>
          </cell>
        </row>
        <row r="19029">
          <cell r="A19029" t="str">
            <v>929015020</v>
          </cell>
          <cell r="B19029" t="str">
            <v>Reduzierstecker 10-4 für Einsteckseite D-Aussen 10</v>
          </cell>
          <cell r="C19029">
            <v>0</v>
          </cell>
          <cell r="D19029">
            <v>0.157</v>
          </cell>
          <cell r="E19029">
            <v>0.157</v>
          </cell>
        </row>
        <row r="19030">
          <cell r="A19030" t="str">
            <v>929015021</v>
          </cell>
          <cell r="B19030" t="str">
            <v>Reduzierstecker 10-6 für Einsteckseite D-Aussen 10</v>
          </cell>
          <cell r="C19030">
            <v>0</v>
          </cell>
          <cell r="D19030">
            <v>0.13800000000000001</v>
          </cell>
          <cell r="E19030">
            <v>0.13800000000000001</v>
          </cell>
        </row>
        <row r="19031">
          <cell r="A19031" t="str">
            <v>929015022</v>
          </cell>
          <cell r="B19031" t="str">
            <v>Reduzierstecker 10-8 für Einsteckseite D-Aussen 10</v>
          </cell>
          <cell r="C19031">
            <v>0</v>
          </cell>
          <cell r="D19031">
            <v>2.08</v>
          </cell>
          <cell r="E19031">
            <v>2.08</v>
          </cell>
        </row>
        <row r="19032">
          <cell r="A19032" t="str">
            <v>929015023</v>
          </cell>
          <cell r="B19032" t="str">
            <v>Verschlußstecker D-Aussen 4mm (LW2)</v>
          </cell>
          <cell r="C19032">
            <v>0</v>
          </cell>
          <cell r="D19032">
            <v>2.3E-2</v>
          </cell>
          <cell r="E19032">
            <v>2.3E-2</v>
          </cell>
        </row>
        <row r="19033">
          <cell r="A19033" t="str">
            <v>929015024</v>
          </cell>
          <cell r="B19033" t="str">
            <v>Verschlußstecker D-Aussen 6mm (LW4)</v>
          </cell>
          <cell r="C19033">
            <v>0</v>
          </cell>
          <cell r="D19033">
            <v>2.5499999999999998E-2</v>
          </cell>
          <cell r="E19033">
            <v>2.5499999999999998E-2</v>
          </cell>
        </row>
        <row r="19034">
          <cell r="A19034" t="str">
            <v>929015025</v>
          </cell>
          <cell r="B19034" t="str">
            <v>Verschlußstecker D-Aussen 10mm (LW8)</v>
          </cell>
          <cell r="C19034">
            <v>0</v>
          </cell>
          <cell r="D19034">
            <v>3.4000000000000002E-2</v>
          </cell>
          <cell r="E19034">
            <v>3.4000000000000002E-2</v>
          </cell>
        </row>
        <row r="19035">
          <cell r="A19035" t="str">
            <v>929015026</v>
          </cell>
          <cell r="B19035" t="str">
            <v xml:space="preserve">Y-Verschraubung G1/4 mit Schlauchs. D-Aussen 10mm </v>
          </cell>
          <cell r="C19035">
            <v>0</v>
          </cell>
          <cell r="D19035">
            <v>0.78500000000000003</v>
          </cell>
          <cell r="E19035">
            <v>0.78500000000000003</v>
          </cell>
        </row>
        <row r="19036">
          <cell r="A19036" t="str">
            <v>929015027</v>
          </cell>
          <cell r="B19036" t="str">
            <v>Gerade-Verschraubung G1/4, Schlauchs. D-Aussen 8mm</v>
          </cell>
          <cell r="C19036">
            <v>0</v>
          </cell>
          <cell r="D19036">
            <v>0.125</v>
          </cell>
          <cell r="E19036">
            <v>0.125</v>
          </cell>
        </row>
        <row r="19037">
          <cell r="A19037" t="str">
            <v>929015028</v>
          </cell>
          <cell r="B19037" t="str">
            <v>Gerade-Verschraubung G1/4, Schlauchs. D-Aussen 6mm</v>
          </cell>
          <cell r="C19037">
            <v>0</v>
          </cell>
          <cell r="D19037">
            <v>0.14599999999999999</v>
          </cell>
          <cell r="E19037">
            <v>0.14599999999999999</v>
          </cell>
        </row>
        <row r="19038">
          <cell r="A19038" t="str">
            <v>929015029</v>
          </cell>
          <cell r="B19038" t="str">
            <v>Winkelsteckverbinder D-Außen 10mm(LW8)</v>
          </cell>
          <cell r="C19038">
            <v>0</v>
          </cell>
          <cell r="D19038">
            <v>0.27100000000000002</v>
          </cell>
          <cell r="E19038">
            <v>0.27100000000000002</v>
          </cell>
        </row>
        <row r="19039">
          <cell r="A19039" t="str">
            <v>929015030</v>
          </cell>
          <cell r="B19039" t="str">
            <v>Winkelsteckverbinder D-Außen 8mm(LW6)</v>
          </cell>
          <cell r="C19039">
            <v>0</v>
          </cell>
          <cell r="D19039">
            <v>0.23100000000000001</v>
          </cell>
          <cell r="E19039">
            <v>0.23100000000000001</v>
          </cell>
        </row>
        <row r="19040">
          <cell r="A19040" t="str">
            <v>929021001</v>
          </cell>
          <cell r="B19040" t="str">
            <v>SCHÖNENBERGER SERVICEKOFFER</v>
          </cell>
          <cell r="C19040"/>
          <cell r="D19040">
            <v>75</v>
          </cell>
          <cell r="E19040">
            <v>75</v>
          </cell>
        </row>
        <row r="19041">
          <cell r="A19041" t="str">
            <v>929021005</v>
          </cell>
          <cell r="B19041" t="str">
            <v>SET-AUFHÄNGER KLEIN</v>
          </cell>
          <cell r="C19041"/>
          <cell r="D19041">
            <v>0.1</v>
          </cell>
          <cell r="E19041">
            <v>0.1</v>
          </cell>
        </row>
        <row r="19042">
          <cell r="A19042" t="str">
            <v>929021006</v>
          </cell>
          <cell r="B19042" t="str">
            <v>SET-AUFHÄNGER GROSS</v>
          </cell>
          <cell r="C19042"/>
          <cell r="D19042">
            <v>0.111</v>
          </cell>
          <cell r="E19042">
            <v>0.111</v>
          </cell>
        </row>
        <row r="19043">
          <cell r="A19043" t="str">
            <v>929023001</v>
          </cell>
          <cell r="B19043" t="str">
            <v>ZYLINDERROLLENLAGER NUP 203</v>
          </cell>
          <cell r="C19043"/>
          <cell r="D19043">
            <v>31.24</v>
          </cell>
          <cell r="E19043">
            <v>31.24</v>
          </cell>
        </row>
        <row r="19044">
          <cell r="A19044" t="str">
            <v>929025001</v>
          </cell>
          <cell r="B19044" t="str">
            <v>RILLENKUG.LAG.6001-2RSR D=12,D=28, B=8  DIN 625</v>
          </cell>
          <cell r="C19044">
            <v>0</v>
          </cell>
          <cell r="D19044">
            <v>3.1619999999999999</v>
          </cell>
          <cell r="E19044">
            <v>3.1619999999999999</v>
          </cell>
        </row>
        <row r="19045">
          <cell r="A19045" t="str">
            <v>929025003</v>
          </cell>
          <cell r="B19045" t="str">
            <v>RILLENKUG.LAG.6205-2RS D=25D=52 B=15   DIN 625</v>
          </cell>
          <cell r="C19045">
            <v>0</v>
          </cell>
          <cell r="D19045">
            <v>4.59</v>
          </cell>
          <cell r="E19045">
            <v>4.59</v>
          </cell>
        </row>
        <row r="19046">
          <cell r="A19046" t="str">
            <v>929025004</v>
          </cell>
          <cell r="B19046" t="str">
            <v>RILLENKUG.LAG.6004-2RS1 D=20D=42 B=12  DIN 625-&gt;</v>
          </cell>
          <cell r="C19046">
            <v>0</v>
          </cell>
          <cell r="D19046">
            <v>3.38</v>
          </cell>
          <cell r="E19046">
            <v>3.38</v>
          </cell>
        </row>
        <row r="19047">
          <cell r="A19047" t="str">
            <v>929025005</v>
          </cell>
          <cell r="B19047" t="str">
            <v>RILLENKUG.LAG.6000-2RSR  D=10; D=26; B=8  DIN 625</v>
          </cell>
          <cell r="C19047">
            <v>0</v>
          </cell>
          <cell r="D19047">
            <v>3.45</v>
          </cell>
          <cell r="E19047">
            <v>3.45</v>
          </cell>
        </row>
        <row r="19048">
          <cell r="A19048" t="str">
            <v>929025007</v>
          </cell>
          <cell r="B19048" t="str">
            <v>RILLENKUG.LAG.16004D=20;  D=42; B=8 DIN 625</v>
          </cell>
          <cell r="C19048"/>
          <cell r="D19048">
            <v>5.27</v>
          </cell>
          <cell r="E19048">
            <v>5.27</v>
          </cell>
        </row>
        <row r="19049">
          <cell r="A19049" t="str">
            <v>929025008</v>
          </cell>
          <cell r="B19049" t="str">
            <v>RILLENKUG.LAG.4305  B.TVH  DIN 625</v>
          </cell>
          <cell r="C19049"/>
          <cell r="D19049">
            <v>17.68</v>
          </cell>
          <cell r="E19049">
            <v>17.68</v>
          </cell>
        </row>
        <row r="19050">
          <cell r="A19050" t="str">
            <v>929025009</v>
          </cell>
          <cell r="B19050" t="str">
            <v>RILLENKUG.LAG.6303-2RSR  D=17; D=47; B=14 DIN 625</v>
          </cell>
          <cell r="C19050">
            <v>0</v>
          </cell>
          <cell r="D19050">
            <v>9.18</v>
          </cell>
          <cell r="E19050">
            <v>9.18</v>
          </cell>
        </row>
        <row r="19051">
          <cell r="A19051" t="str">
            <v>929025012</v>
          </cell>
          <cell r="B19051" t="str">
            <v>ROLLENHEBELSCHALTER ROLLE D=20 KURZER HEBEL</v>
          </cell>
          <cell r="C19051"/>
          <cell r="D19051">
            <v>15.91</v>
          </cell>
          <cell r="E19051">
            <v>15.91</v>
          </cell>
        </row>
        <row r="19052">
          <cell r="A19052" t="str">
            <v>929025013</v>
          </cell>
          <cell r="B19052" t="str">
            <v>ROLLENHEBELSCHALTER ROLLE D=50</v>
          </cell>
          <cell r="C19052">
            <v>0</v>
          </cell>
          <cell r="D19052">
            <v>15.49</v>
          </cell>
          <cell r="E19052">
            <v>15.49</v>
          </cell>
        </row>
        <row r="19053">
          <cell r="A19053" t="str">
            <v>929025014</v>
          </cell>
          <cell r="B19053" t="str">
            <v>ROLLENHEBEL TYP Z4VH(719 000 0(719 000 007)</v>
          </cell>
          <cell r="C19053"/>
          <cell r="D19053">
            <v>13.06</v>
          </cell>
          <cell r="E19053">
            <v>13.06</v>
          </cell>
        </row>
        <row r="19054">
          <cell r="A19054" t="str">
            <v>929025015</v>
          </cell>
          <cell r="B19054" t="str">
            <v>FLANSCHLAGER U.GEHÄUSE PF20 FM</v>
          </cell>
          <cell r="C19054"/>
          <cell r="D19054">
            <v>17.21</v>
          </cell>
          <cell r="E19054">
            <v>17.21</v>
          </cell>
        </row>
        <row r="19055">
          <cell r="A19055" t="str">
            <v>929025017</v>
          </cell>
          <cell r="B19055" t="str">
            <v>RILLENKUG.LAG.6002-2ZR D=15D=32, B=9  DIN 625</v>
          </cell>
          <cell r="C19055"/>
          <cell r="D19055">
            <v>4.72</v>
          </cell>
          <cell r="E19055">
            <v>4.72</v>
          </cell>
        </row>
        <row r="19056">
          <cell r="A19056" t="str">
            <v>929025019</v>
          </cell>
          <cell r="B19056" t="str">
            <v>RILLENKUG.LAG.6205-2R D=25D=52 B=15   DIN 625</v>
          </cell>
          <cell r="C19056">
            <v>0</v>
          </cell>
          <cell r="D19056">
            <v>3.0302315466284409</v>
          </cell>
          <cell r="E19056">
            <v>3.0302315466284409</v>
          </cell>
        </row>
        <row r="19057">
          <cell r="A19057" t="str">
            <v>929025020</v>
          </cell>
          <cell r="B19057" t="str">
            <v>RILLENKUGELLAGER d=6 D=15.85  B=7 FÜR STAHLWEICHE</v>
          </cell>
          <cell r="C19057">
            <v>0</v>
          </cell>
          <cell r="D19057">
            <v>2.4</v>
          </cell>
          <cell r="E19057">
            <v>2.4</v>
          </cell>
        </row>
        <row r="19058">
          <cell r="A19058" t="str">
            <v>929025021</v>
          </cell>
          <cell r="B19058" t="str">
            <v>KUGELHÜLSE KH 1228</v>
          </cell>
          <cell r="C19058">
            <v>0</v>
          </cell>
          <cell r="D19058">
            <v>12.6</v>
          </cell>
          <cell r="E19058">
            <v>12.6</v>
          </cell>
        </row>
        <row r="19059">
          <cell r="A19059" t="str">
            <v>929025022</v>
          </cell>
          <cell r="B19059" t="str">
            <v>SICHERHEITSRUTSCHKUPPLUNG GR.015-45NM EAS-NC</v>
          </cell>
          <cell r="C19059"/>
          <cell r="D19059">
            <v>327.35000000000002</v>
          </cell>
          <cell r="E19059">
            <v>327.35000000000002</v>
          </cell>
        </row>
        <row r="19060">
          <cell r="A19060" t="str">
            <v>929025024</v>
          </cell>
          <cell r="B19060" t="str">
            <v>KUGEL-STEHLAGER BPP (STAHLBLECH ZWEITEILIG) D=15</v>
          </cell>
          <cell r="C19060">
            <v>0</v>
          </cell>
          <cell r="D19060">
            <v>13.5</v>
          </cell>
          <cell r="E19060">
            <v>13.5</v>
          </cell>
        </row>
        <row r="19061">
          <cell r="A19061" t="str">
            <v>929025025</v>
          </cell>
          <cell r="B19061" t="str">
            <v>RILLENKUGELLAGER D=40B=12 FAG6203 2RSR</v>
          </cell>
          <cell r="C19061">
            <v>0</v>
          </cell>
          <cell r="D19061">
            <v>7</v>
          </cell>
          <cell r="E19061">
            <v>7</v>
          </cell>
        </row>
        <row r="19062">
          <cell r="A19062" t="str">
            <v>929025032</v>
          </cell>
          <cell r="B19062" t="str">
            <v>RILLENKUG.LAG.6304-2R SR D=20D=52 B=15   DIN 625</v>
          </cell>
          <cell r="C19062">
            <v>0</v>
          </cell>
          <cell r="D19062">
            <v>8.61</v>
          </cell>
          <cell r="E19062">
            <v>8.61</v>
          </cell>
        </row>
        <row r="19063">
          <cell r="A19063" t="str">
            <v>929025033</v>
          </cell>
          <cell r="B19063" t="str">
            <v>RILLENKUG.LAG.6002-2R SR D=15D=32 B=9   DIN 625</v>
          </cell>
          <cell r="C19063">
            <v>0</v>
          </cell>
          <cell r="D19063">
            <v>1.4</v>
          </cell>
          <cell r="E19063">
            <v>1.4</v>
          </cell>
        </row>
        <row r="19064">
          <cell r="A19064" t="str">
            <v>929025034</v>
          </cell>
          <cell r="B19064" t="str">
            <v>ANLAUFSCHEIBE 16 KA</v>
          </cell>
          <cell r="C19064">
            <v>0</v>
          </cell>
          <cell r="D19064">
            <v>0.32</v>
          </cell>
          <cell r="E19064">
            <v>0.32</v>
          </cell>
        </row>
        <row r="19065">
          <cell r="A19065" t="str">
            <v>929025035</v>
          </cell>
          <cell r="B19065" t="str">
            <v>BUNDBU.51/70/15.17.23.17.1 IGLID.X FORM T</v>
          </cell>
          <cell r="C19065">
            <v>0</v>
          </cell>
          <cell r="D19065">
            <v>0.94</v>
          </cell>
          <cell r="E19065">
            <v>0.94</v>
          </cell>
        </row>
        <row r="19066">
          <cell r="A19066" t="str">
            <v>929025036</v>
          </cell>
          <cell r="B19066" t="str">
            <v>BUNDBUCHSE NR.41/30/20.23.30.21.1 IGLID. W FORM T</v>
          </cell>
          <cell r="C19066">
            <v>0</v>
          </cell>
          <cell r="D19066">
            <v>2.29</v>
          </cell>
          <cell r="E19066">
            <v>2.29</v>
          </cell>
        </row>
        <row r="19067">
          <cell r="A19067" t="str">
            <v>929025037</v>
          </cell>
          <cell r="B19067" t="str">
            <v>Rillenkugellager DIN 625 - 6204-2RS</v>
          </cell>
          <cell r="C19067">
            <v>0</v>
          </cell>
          <cell r="D19067">
            <v>1.08</v>
          </cell>
          <cell r="E19067">
            <v>1.08</v>
          </cell>
        </row>
        <row r="19068">
          <cell r="A19068" t="str">
            <v>929025038</v>
          </cell>
          <cell r="B19068" t="str">
            <v>KURVENROLLE KR16</v>
          </cell>
          <cell r="C19068"/>
          <cell r="D19068">
            <v>23.33</v>
          </cell>
          <cell r="E19068">
            <v>23.33</v>
          </cell>
        </row>
        <row r="19069">
          <cell r="A19069" t="str">
            <v>929025039</v>
          </cell>
          <cell r="B19069" t="str">
            <v>GLEITLAGER XFM-1618-17FORM F - DIN ISO 3547-2</v>
          </cell>
          <cell r="C19069">
            <v>0</v>
          </cell>
          <cell r="D19069">
            <v>1.18</v>
          </cell>
          <cell r="E19069">
            <v>1.18</v>
          </cell>
        </row>
        <row r="19070">
          <cell r="A19070" t="str">
            <v>929025040</v>
          </cell>
          <cell r="B19070" t="str">
            <v>RILLENKUG.LAG.6212-2R SR D=80D=95 B=18   DIN 625</v>
          </cell>
          <cell r="C19070"/>
          <cell r="D19070">
            <v>20.76</v>
          </cell>
          <cell r="E19070">
            <v>20.76</v>
          </cell>
        </row>
        <row r="19071">
          <cell r="A19071" t="str">
            <v>929025041</v>
          </cell>
          <cell r="B19071" t="str">
            <v>RILLENKUG.LAG.608.ZZ F.BT-HFS(608-ZZ J SDF ASF12)</v>
          </cell>
          <cell r="C19071">
            <v>0</v>
          </cell>
          <cell r="D19071">
            <v>1.64</v>
          </cell>
          <cell r="E19071">
            <v>1.64</v>
          </cell>
        </row>
        <row r="19072">
          <cell r="A19072" t="str">
            <v>929025042</v>
          </cell>
          <cell r="B19072" t="str">
            <v>RILLENKUG.LAG.6302-2R SR D=15 D=42  B=13   DIN 625</v>
          </cell>
          <cell r="C19072">
            <v>0</v>
          </cell>
          <cell r="D19072">
            <v>6.702</v>
          </cell>
          <cell r="E19072">
            <v>6.702</v>
          </cell>
        </row>
        <row r="19073">
          <cell r="A19073" t="str">
            <v>929025046</v>
          </cell>
          <cell r="B19073" t="str">
            <v>Rillenkugellager DIN 625 - 626-2RS</v>
          </cell>
          <cell r="C19073">
            <v>0</v>
          </cell>
          <cell r="D19073">
            <v>0.76461904919283508</v>
          </cell>
          <cell r="E19073">
            <v>0.76461904919283508</v>
          </cell>
        </row>
        <row r="19074">
          <cell r="A19074" t="str">
            <v>929025051</v>
          </cell>
          <cell r="B19074" t="str">
            <v>GLYCODUR F BUNDBUCHSE 10-GLY.PBG 10 12 07 F</v>
          </cell>
          <cell r="C19074">
            <v>0</v>
          </cell>
          <cell r="D19074">
            <v>0.99333333333333351</v>
          </cell>
          <cell r="E19074">
            <v>0.99333333333333351</v>
          </cell>
        </row>
        <row r="19075">
          <cell r="A19075" t="str">
            <v>929025052</v>
          </cell>
          <cell r="B19075" t="str">
            <v>GLEITLAGER GSM-1012-12 FORM S - DIN ISO 3547-2</v>
          </cell>
          <cell r="C19075"/>
          <cell r="D19075"/>
          <cell r="E19075"/>
        </row>
        <row r="19076">
          <cell r="A19076" t="str">
            <v>929025054</v>
          </cell>
          <cell r="B19076" t="str">
            <v>KUGEL-STEHLAGER 625 125 D=25</v>
          </cell>
          <cell r="C19076">
            <v>0</v>
          </cell>
          <cell r="D19076">
            <v>17.02</v>
          </cell>
          <cell r="E19076">
            <v>17.02</v>
          </cell>
        </row>
        <row r="19077">
          <cell r="A19077" t="str">
            <v>929025056</v>
          </cell>
          <cell r="B19077" t="str">
            <v>GLEITLAGER GFM-2528-21  FORM F - DIN ISO 3547-2</v>
          </cell>
          <cell r="C19077">
            <v>0</v>
          </cell>
          <cell r="D19077">
            <v>0.53</v>
          </cell>
          <cell r="E19077">
            <v>0.53</v>
          </cell>
        </row>
        <row r="19078">
          <cell r="A19078" t="str">
            <v>929025057</v>
          </cell>
          <cell r="B19078" t="str">
            <v>MINI-RILLENKUGELLAGER 608 2Z C3 oiled</v>
          </cell>
          <cell r="C19078">
            <v>0</v>
          </cell>
          <cell r="D19078">
            <v>0.18351506319134195</v>
          </cell>
          <cell r="E19078">
            <v>0.18351506319134195</v>
          </cell>
        </row>
        <row r="19079">
          <cell r="A19079" t="str">
            <v>929025058</v>
          </cell>
          <cell r="B19079" t="str">
            <v>Rillenkugellager DIN 625 - 6008-2RS</v>
          </cell>
          <cell r="C19079">
            <v>0</v>
          </cell>
          <cell r="D19079">
            <v>4.6043529720646923</v>
          </cell>
          <cell r="E19079">
            <v>4.6043529720646923</v>
          </cell>
        </row>
        <row r="19080">
          <cell r="A19080" t="str">
            <v>929025059</v>
          </cell>
          <cell r="B19080" t="str">
            <v>GLEITLAGER XFM-3034-26  FORM F - DIN ISO 3547-2</v>
          </cell>
          <cell r="C19080">
            <v>0</v>
          </cell>
          <cell r="D19080">
            <v>5.3</v>
          </cell>
          <cell r="E19080">
            <v>5.3</v>
          </cell>
        </row>
        <row r="19081">
          <cell r="A19081" t="str">
            <v>929025060</v>
          </cell>
          <cell r="B19081" t="str">
            <v>RILLENKUG.LAG.61912-2RS1 D=60 D=85 B=13   DIN 625</v>
          </cell>
          <cell r="C19081">
            <v>0</v>
          </cell>
          <cell r="D19081">
            <v>50.74</v>
          </cell>
          <cell r="E19081">
            <v>50.74</v>
          </cell>
        </row>
        <row r="19082">
          <cell r="A19082" t="str">
            <v>929025061</v>
          </cell>
          <cell r="B19082" t="str">
            <v>GLEITLAGER GFM-0506-05  FORM F - DIN ISO 3547-2</v>
          </cell>
          <cell r="C19082">
            <v>0</v>
          </cell>
          <cell r="D19082">
            <v>1.23</v>
          </cell>
          <cell r="E19082">
            <v>1.23</v>
          </cell>
        </row>
        <row r="19083">
          <cell r="A19083" t="str">
            <v>929025062</v>
          </cell>
          <cell r="B19083" t="str">
            <v>GLEITLAGER GFM-0810-07  FORM F - DIN ISO 3547-2</v>
          </cell>
          <cell r="C19083">
            <v>0</v>
          </cell>
          <cell r="D19083">
            <v>1.1399999999999999</v>
          </cell>
          <cell r="E19083">
            <v>1.1399999999999999</v>
          </cell>
        </row>
        <row r="19084">
          <cell r="A19084" t="str">
            <v>929025064</v>
          </cell>
          <cell r="B19084" t="str">
            <v>Rillenkugellager DIN 625 - 6009-2RS</v>
          </cell>
          <cell r="C19084">
            <v>0</v>
          </cell>
          <cell r="D19084">
            <v>5.55</v>
          </cell>
          <cell r="E19084">
            <v>5.55</v>
          </cell>
        </row>
        <row r="19085">
          <cell r="A19085" t="str">
            <v>929025065</v>
          </cell>
          <cell r="B19085" t="str">
            <v>RILLENKUG.LAG.625-2ZRD=5 D=16 B=5  DIN 625</v>
          </cell>
          <cell r="C19085">
            <v>0</v>
          </cell>
          <cell r="D19085">
            <v>2.093</v>
          </cell>
          <cell r="E19085">
            <v>2.093</v>
          </cell>
        </row>
        <row r="19086">
          <cell r="A19086" t="str">
            <v>929025066</v>
          </cell>
          <cell r="B19086" t="str">
            <v>PENDELKUG.LAG.2202E-2RS1D=15 D=35 B=14  DIN 630</v>
          </cell>
          <cell r="C19086"/>
          <cell r="D19086">
            <v>14.25</v>
          </cell>
          <cell r="E19086">
            <v>14.25</v>
          </cell>
        </row>
        <row r="19087">
          <cell r="A19087" t="str">
            <v>929025067</v>
          </cell>
          <cell r="B19087" t="str">
            <v>RILLENKUG.LAG.61800-2RS1D=10 D=19 B=5   DIN 625</v>
          </cell>
          <cell r="C19087">
            <v>0</v>
          </cell>
          <cell r="D19087">
            <v>5.69</v>
          </cell>
          <cell r="E19087">
            <v>5.69</v>
          </cell>
        </row>
        <row r="19088">
          <cell r="A19088" t="str">
            <v>929025068</v>
          </cell>
          <cell r="B19088" t="str">
            <v>RILLENKUG.LAG.6010-2RS1 D=50 D=80 B=16   DIN 625</v>
          </cell>
          <cell r="C19088">
            <v>0</v>
          </cell>
          <cell r="D19088">
            <v>12.571999999999999</v>
          </cell>
          <cell r="E19088">
            <v>12.571999999999999</v>
          </cell>
        </row>
        <row r="19089">
          <cell r="A19089" t="str">
            <v>929025069</v>
          </cell>
          <cell r="B19089" t="str">
            <v>GLEITLAGER XFM-0608-08  FORM F - DIN ISO 3547-2</v>
          </cell>
          <cell r="C19089"/>
          <cell r="D19089">
            <v>1.46</v>
          </cell>
          <cell r="E19089">
            <v>1.46</v>
          </cell>
        </row>
        <row r="19090">
          <cell r="A19090" t="str">
            <v>929025070</v>
          </cell>
          <cell r="B19090" t="str">
            <v>SCHRÄGKUG.LAG.7212BE-2RS D1=60 D2=110 B=22 SKF</v>
          </cell>
          <cell r="C19090">
            <v>0</v>
          </cell>
          <cell r="D19090">
            <v>8.3280000000000007E-2</v>
          </cell>
          <cell r="E19090">
            <v>8.3280000000000007E-2</v>
          </cell>
        </row>
        <row r="19091">
          <cell r="A19091" t="str">
            <v>929025073</v>
          </cell>
          <cell r="B19091" t="str">
            <v>RILLENKUG.LAG.6004-2RSR D=20D=42 B=12   DIN 625</v>
          </cell>
          <cell r="C19091">
            <v>0</v>
          </cell>
          <cell r="D19091">
            <v>3.38</v>
          </cell>
          <cell r="E19091">
            <v>3.38</v>
          </cell>
        </row>
        <row r="19092">
          <cell r="A19092" t="str">
            <v>929025074</v>
          </cell>
          <cell r="B19092" t="str">
            <v>GLEITLAGER GFM-12141 8-108-10 FORMF-DIN ISO 3547-2</v>
          </cell>
          <cell r="C19092"/>
          <cell r="D19092">
            <v>1.18</v>
          </cell>
          <cell r="E19092">
            <v>1.18</v>
          </cell>
        </row>
        <row r="19093">
          <cell r="A19093" t="str">
            <v>929025075</v>
          </cell>
          <cell r="B19093" t="str">
            <v>GLEITLAGER GFM-121418-20 FORM F  - DIN ISO 3547-2</v>
          </cell>
          <cell r="C19093">
            <v>0</v>
          </cell>
          <cell r="D19093">
            <v>2.37</v>
          </cell>
          <cell r="E19093">
            <v>2.37</v>
          </cell>
        </row>
        <row r="19094">
          <cell r="A19094" t="str">
            <v>929025076</v>
          </cell>
          <cell r="B19094" t="str">
            <v>KUGELLAGER 624-2Z  D=13D=4 B=5   DIN 620</v>
          </cell>
          <cell r="C19094">
            <v>0</v>
          </cell>
          <cell r="D19094">
            <v>5.0199999999999996</v>
          </cell>
          <cell r="E19094">
            <v>5.0199999999999996</v>
          </cell>
        </row>
        <row r="19095">
          <cell r="A19095" t="str">
            <v>929025077</v>
          </cell>
          <cell r="B19095" t="str">
            <v>GLEITLAGER GFM-0304-05 FORM F - DIN ISO 3547-2</v>
          </cell>
          <cell r="C19095"/>
          <cell r="D19095">
            <v>1.05</v>
          </cell>
          <cell r="E19095">
            <v>1.05</v>
          </cell>
        </row>
        <row r="19096">
          <cell r="A19096" t="str">
            <v>929025078</v>
          </cell>
          <cell r="B19096" t="str">
            <v>GLEITLAGER GSM-1618-20 FORM S - DIN ISO 3547-2</v>
          </cell>
          <cell r="C19096"/>
          <cell r="D19096">
            <v>0.63</v>
          </cell>
          <cell r="E19096">
            <v>0.63</v>
          </cell>
        </row>
        <row r="19097">
          <cell r="A19097" t="str">
            <v>929025079</v>
          </cell>
          <cell r="B19097" t="str">
            <v>GLEITLAGER GSM-0507-05 DIN ISO 3547-2 (DIN 1494)</v>
          </cell>
          <cell r="C19097"/>
          <cell r="D19097">
            <v>0.61</v>
          </cell>
          <cell r="E19097">
            <v>0.61</v>
          </cell>
        </row>
        <row r="19098">
          <cell r="A19098" t="str">
            <v>929025080</v>
          </cell>
          <cell r="B19098" t="str">
            <v>Gleitlager GFM-1011-10</v>
          </cell>
          <cell r="C19098">
            <v>0</v>
          </cell>
          <cell r="D19098">
            <v>2.33</v>
          </cell>
          <cell r="E19098">
            <v>2.33</v>
          </cell>
        </row>
        <row r="19099">
          <cell r="A19099" t="str">
            <v>929025081</v>
          </cell>
          <cell r="B19099" t="str">
            <v>GLEITLAGER WLM-0810-12FORM L - DIN ISO 3547-2</v>
          </cell>
          <cell r="C19099"/>
          <cell r="D19099">
            <v>1.71</v>
          </cell>
          <cell r="E19099">
            <v>1.71</v>
          </cell>
        </row>
        <row r="19100">
          <cell r="A19100" t="str">
            <v>929025082</v>
          </cell>
          <cell r="B19100" t="str">
            <v>GLEITLAGER WLM-1012-14 DIN ISO 3547-2 (DIN 1494)</v>
          </cell>
          <cell r="C19100"/>
          <cell r="D19100">
            <v>1.75</v>
          </cell>
          <cell r="E19100">
            <v>1.75</v>
          </cell>
        </row>
        <row r="19101">
          <cell r="A19101" t="str">
            <v>929025083</v>
          </cell>
          <cell r="B19101" t="str">
            <v xml:space="preserve">LINEARKUGELLAGER D=8 D=16 B=16  LBAR8-2LS </v>
          </cell>
          <cell r="C19101"/>
          <cell r="D19101">
            <v>23.47</v>
          </cell>
          <cell r="E19101">
            <v>23.47</v>
          </cell>
        </row>
        <row r="19102">
          <cell r="A19102" t="str">
            <v>929025085</v>
          </cell>
          <cell r="B19102" t="str">
            <v>GLEITLAGER XFM-1012-09 - DIN ISO 3547-2 (DIN 1494)</v>
          </cell>
          <cell r="C19102">
            <v>0</v>
          </cell>
          <cell r="D19102">
            <v>2.33</v>
          </cell>
          <cell r="E19102">
            <v>2.33</v>
          </cell>
        </row>
        <row r="19103">
          <cell r="A19103" t="str">
            <v>929025086</v>
          </cell>
          <cell r="B19103" t="str">
            <v>Gleitlager GFM-0608-04</v>
          </cell>
          <cell r="C19103">
            <v>0</v>
          </cell>
          <cell r="D19103">
            <v>2.2999999999999998</v>
          </cell>
          <cell r="E19103">
            <v>2.2999999999999998</v>
          </cell>
        </row>
        <row r="19104">
          <cell r="A19104" t="str">
            <v>929025087</v>
          </cell>
          <cell r="B19104" t="str">
            <v>GLEITLAGER GFM-1012-15FORM F - DIN ISO 3547-2</v>
          </cell>
          <cell r="C19104">
            <v>0</v>
          </cell>
          <cell r="D19104">
            <v>1.18</v>
          </cell>
          <cell r="E19104">
            <v>1.18</v>
          </cell>
        </row>
        <row r="19105">
          <cell r="A19105" t="str">
            <v>929025089</v>
          </cell>
          <cell r="B19105" t="str">
            <v>BUNDBUCHSE BB 2522 DU-B D1=25 D2=28 D3=35 B=21.5</v>
          </cell>
          <cell r="C19105"/>
          <cell r="D19105">
            <v>4.54</v>
          </cell>
          <cell r="E19105">
            <v>4.54</v>
          </cell>
        </row>
        <row r="19106">
          <cell r="A19106" t="str">
            <v>929025090</v>
          </cell>
          <cell r="B19106" t="str">
            <v>KUGELLAGER 623-2Z  D=10 D=3 B=4   DIN 620</v>
          </cell>
          <cell r="C19106">
            <v>0</v>
          </cell>
          <cell r="D19106">
            <v>5.2</v>
          </cell>
          <cell r="E19106">
            <v>5.2</v>
          </cell>
        </row>
        <row r="19107">
          <cell r="A19107" t="str">
            <v>929025091</v>
          </cell>
          <cell r="B19107" t="str">
            <v>KUGELLAGER 625-2Z  D=16 D=5 B=5   DIN 620</v>
          </cell>
          <cell r="C19107">
            <v>0</v>
          </cell>
          <cell r="D19107">
            <v>2.0255000000000001</v>
          </cell>
          <cell r="E19107">
            <v>2.0255000000000001</v>
          </cell>
        </row>
        <row r="19108">
          <cell r="A19108" t="str">
            <v>929025092</v>
          </cell>
          <cell r="B19108" t="str">
            <v>GLEITLAGER GFM-1012-12 DIN ISO 3547-2 (DIN 1494)</v>
          </cell>
          <cell r="C19108"/>
          <cell r="D19108">
            <v>0.78</v>
          </cell>
          <cell r="E19108">
            <v>0.78</v>
          </cell>
        </row>
        <row r="19109">
          <cell r="A19109" t="str">
            <v>929025093</v>
          </cell>
          <cell r="B19109" t="str">
            <v>GLEITLAGER GFM-0405-04  DIN ISO 3547-2 (DIN 1494)</v>
          </cell>
          <cell r="C19109"/>
          <cell r="D19109">
            <v>0.74</v>
          </cell>
          <cell r="E19109">
            <v>0.74</v>
          </cell>
        </row>
        <row r="19110">
          <cell r="A19110" t="str">
            <v>929025094</v>
          </cell>
          <cell r="B19110" t="str">
            <v>GLEITLAGER GFM-1820-12FORM F - DIN ISO 3547-2</v>
          </cell>
          <cell r="C19110">
            <v>0</v>
          </cell>
          <cell r="D19110">
            <v>0.48</v>
          </cell>
          <cell r="E19110">
            <v>0.48</v>
          </cell>
        </row>
        <row r="19111">
          <cell r="A19111" t="str">
            <v>929025095</v>
          </cell>
          <cell r="B19111" t="str">
            <v>RILLENKUG.LAG.607-2ZDD=7 D=19 B=6 DIN 625</v>
          </cell>
          <cell r="C19111">
            <v>0</v>
          </cell>
          <cell r="D19111">
            <v>2.9</v>
          </cell>
          <cell r="E19111">
            <v>2.9</v>
          </cell>
        </row>
        <row r="19112">
          <cell r="A19112" t="str">
            <v>929025096</v>
          </cell>
          <cell r="B19112" t="str">
            <v>GLEITLAGER GFM-1618-17  FORM F - DIN ISO 3547-2</v>
          </cell>
          <cell r="C19112"/>
          <cell r="D19112">
            <v>0.63</v>
          </cell>
          <cell r="E19112">
            <v>0.63</v>
          </cell>
        </row>
        <row r="19113">
          <cell r="A19113" t="str">
            <v>929025097</v>
          </cell>
          <cell r="B19113" t="str">
            <v>GLEITLAGER GSM-1012-10 FORM S - DIN ISO 3547-2</v>
          </cell>
          <cell r="C19113"/>
          <cell r="D19113">
            <v>0.62</v>
          </cell>
          <cell r="E19113">
            <v>0.62</v>
          </cell>
        </row>
        <row r="19114">
          <cell r="A19114" t="str">
            <v>929025100</v>
          </cell>
          <cell r="B19114" t="str">
            <v>GLEITLAGER WFM-1214-07  FORM F - DIN ISO 3547-2</v>
          </cell>
          <cell r="C19114"/>
          <cell r="D19114">
            <v>1.1499999999999999</v>
          </cell>
          <cell r="E19114">
            <v>1.1499999999999999</v>
          </cell>
        </row>
        <row r="19115">
          <cell r="A19115" t="str">
            <v>929025102</v>
          </cell>
          <cell r="B19115" t="str">
            <v>BUNDBUCHSE GFM-0608-08 FORM F - DIN ISO 3547-2</v>
          </cell>
          <cell r="C19115"/>
          <cell r="D19115">
            <v>0.75</v>
          </cell>
          <cell r="E19115">
            <v>0.75</v>
          </cell>
        </row>
        <row r="19116">
          <cell r="A19116" t="str">
            <v>929025103</v>
          </cell>
          <cell r="B19116" t="str">
            <v>RILLENKUG.LAG.6004-2RS1  D=20 D=42 B=12 DIN 625</v>
          </cell>
          <cell r="C19116">
            <v>0</v>
          </cell>
          <cell r="D19116">
            <v>3.38</v>
          </cell>
          <cell r="E19116">
            <v>3.38</v>
          </cell>
        </row>
        <row r="19117">
          <cell r="A19117" t="str">
            <v>929025104</v>
          </cell>
          <cell r="B19117" t="str">
            <v>T-SCHELLEN</v>
          </cell>
          <cell r="C19117"/>
          <cell r="D19117">
            <v>1.82</v>
          </cell>
          <cell r="E19117">
            <v>1.82</v>
          </cell>
        </row>
        <row r="19118">
          <cell r="A19118" t="str">
            <v>929025106</v>
          </cell>
          <cell r="B19118" t="str">
            <v>RILLENKUG.LAG.6206-2Z DIN 625</v>
          </cell>
          <cell r="C19118">
            <v>0</v>
          </cell>
          <cell r="D19118">
            <v>10.64</v>
          </cell>
          <cell r="E19118">
            <v>10.64</v>
          </cell>
        </row>
        <row r="19119">
          <cell r="A19119" t="str">
            <v>929025108</v>
          </cell>
          <cell r="B19119" t="str">
            <v>RILLENKUG.LAG.61801-2RS   D=12 D=21 B=5 DIN 625</v>
          </cell>
          <cell r="C19119"/>
          <cell r="D19119">
            <v>10.95</v>
          </cell>
          <cell r="E19119">
            <v>10.95</v>
          </cell>
        </row>
        <row r="19120">
          <cell r="A19120" t="str">
            <v>929025109</v>
          </cell>
          <cell r="B19120" t="str">
            <v>GLEITLAGER GFM-0608-06 - DIN ISO 3547-2</v>
          </cell>
          <cell r="C19120">
            <v>0</v>
          </cell>
          <cell r="D19120">
            <v>2.0699999999999998</v>
          </cell>
          <cell r="E19120">
            <v>2.0699999999999998</v>
          </cell>
        </row>
        <row r="19121">
          <cell r="A19121" t="str">
            <v>929025110</v>
          </cell>
          <cell r="B19121" t="str">
            <v>RILLENKUG.LAG.6306-2RS1  D=30 D=72 B=19 DIN 625</v>
          </cell>
          <cell r="C19121">
            <v>0</v>
          </cell>
          <cell r="D19121">
            <v>12.35</v>
          </cell>
          <cell r="E19121">
            <v>12.35</v>
          </cell>
        </row>
        <row r="19122">
          <cell r="A19122" t="str">
            <v>929025111</v>
          </cell>
          <cell r="B19122" t="str">
            <v>Y-FLANSCHLAGEREINHEITEN D=40 FY40TF</v>
          </cell>
          <cell r="C19122">
            <v>0</v>
          </cell>
          <cell r="D19122">
            <v>25.21</v>
          </cell>
          <cell r="E19122">
            <v>25.21</v>
          </cell>
        </row>
        <row r="19123">
          <cell r="A19123" t="str">
            <v>929025112</v>
          </cell>
          <cell r="B19123" t="str">
            <v>KUGEL-STEHLAG. 625 120 00 D=20UCP 204</v>
          </cell>
          <cell r="C19123">
            <v>0</v>
          </cell>
          <cell r="D19123">
            <v>11.481899671396423</v>
          </cell>
          <cell r="E19123">
            <v>11.481899671396423</v>
          </cell>
        </row>
        <row r="19124">
          <cell r="A19124" t="str">
            <v>929025113</v>
          </cell>
          <cell r="B19124" t="str">
            <v>RILLENKUG.LAG.6203-2RSH  D=17,D=40,B=12 DIN 625</v>
          </cell>
          <cell r="C19124">
            <v>0</v>
          </cell>
          <cell r="D19124">
            <v>4.9800000000000004</v>
          </cell>
          <cell r="E19124">
            <v>4.9800000000000004</v>
          </cell>
        </row>
        <row r="19125">
          <cell r="A19125" t="str">
            <v>929025116</v>
          </cell>
          <cell r="B19125" t="str">
            <v>NADELHÜLSE HK 1210 FW=12 D=16 C=10</v>
          </cell>
          <cell r="C19125">
            <v>0</v>
          </cell>
          <cell r="D19125">
            <v>2.19</v>
          </cell>
          <cell r="E19125">
            <v>2.19</v>
          </cell>
        </row>
        <row r="19126">
          <cell r="A19126" t="str">
            <v>929025117</v>
          </cell>
          <cell r="B19126" t="str">
            <v>CLIPS-LAGER MCM-06-02IGUS-IGLIIGUS-IGLIDUR</v>
          </cell>
          <cell r="C19126">
            <v>0</v>
          </cell>
          <cell r="D19126">
            <v>0.19157493475823342</v>
          </cell>
          <cell r="E19126">
            <v>0.19157493475823342</v>
          </cell>
        </row>
        <row r="19127">
          <cell r="A19127" t="str">
            <v>929025118</v>
          </cell>
          <cell r="B19127" t="str">
            <v>GLEITLAGER GSM-0810-08 - DIN ISO 3547-2 (DIN 1494)</v>
          </cell>
          <cell r="C19127"/>
          <cell r="D19127">
            <v>0.88</v>
          </cell>
          <cell r="E19127">
            <v>0.88</v>
          </cell>
        </row>
        <row r="19128">
          <cell r="A19128" t="str">
            <v>929025119</v>
          </cell>
          <cell r="B19128" t="str">
            <v>STEHLAGER - PASE 40 ASE 08 FA319</v>
          </cell>
          <cell r="C19128"/>
          <cell r="D19128">
            <v>12.46</v>
          </cell>
          <cell r="E19128">
            <v>12.46</v>
          </cell>
        </row>
        <row r="19129">
          <cell r="A19129" t="str">
            <v>929025120</v>
          </cell>
          <cell r="B19129" t="str">
            <v>STEHLAGER - PASE 30 ASE 06 FA319</v>
          </cell>
          <cell r="C19129"/>
          <cell r="D19129">
            <v>10.82</v>
          </cell>
          <cell r="E19129">
            <v>10.82</v>
          </cell>
        </row>
        <row r="19130">
          <cell r="A19130" t="str">
            <v>929025121</v>
          </cell>
          <cell r="B19130" t="str">
            <v>Y-FLANSCHLAGEREINHEIT D=30 FYTB 30 FM</v>
          </cell>
          <cell r="C19130"/>
          <cell r="D19130">
            <v>44.76</v>
          </cell>
          <cell r="E19130">
            <v>44.76</v>
          </cell>
        </row>
        <row r="19131">
          <cell r="A19131" t="str">
            <v>929025122</v>
          </cell>
          <cell r="B19131" t="str">
            <v>FLANSCHLAGER EFOM-30</v>
          </cell>
          <cell r="C19131"/>
          <cell r="D19131">
            <v>0.01</v>
          </cell>
          <cell r="E19131">
            <v>0.01</v>
          </cell>
        </row>
        <row r="19132">
          <cell r="A19132" t="str">
            <v>929025123</v>
          </cell>
          <cell r="B19132" t="str">
            <v>FLANSCHLAGER D=16 F.ANTRIEBSTAT. KLINKENFÖRDERER</v>
          </cell>
          <cell r="C19132">
            <v>0</v>
          </cell>
          <cell r="D19132">
            <v>6.93</v>
          </cell>
          <cell r="E19132">
            <v>6.93</v>
          </cell>
        </row>
        <row r="19133">
          <cell r="A19133" t="str">
            <v>929025124</v>
          </cell>
          <cell r="B19133" t="str">
            <v>GLEITLAGER GSM-0405-04 DIN ISO 3547-2 (DIN 1494)</v>
          </cell>
          <cell r="C19133"/>
          <cell r="D19133">
            <v>0.48</v>
          </cell>
          <cell r="E19133">
            <v>0.48</v>
          </cell>
        </row>
        <row r="19134">
          <cell r="A19134" t="str">
            <v>929025126</v>
          </cell>
          <cell r="B19134" t="str">
            <v>GLEITLAGER WFM-2023-11 DIN ISO 3547-2 (DIN 1494)</v>
          </cell>
          <cell r="C19134">
            <v>0</v>
          </cell>
          <cell r="D19134">
            <v>1.68</v>
          </cell>
          <cell r="E19134">
            <v>1.68</v>
          </cell>
        </row>
        <row r="19135">
          <cell r="A19135" t="str">
            <v>929025127</v>
          </cell>
          <cell r="B19135" t="str">
            <v>ROTGUSS-BUCHSE 12X16X20-BB 325SINT</v>
          </cell>
          <cell r="C19135">
            <v>0</v>
          </cell>
          <cell r="D19135">
            <v>0.92</v>
          </cell>
          <cell r="E19135">
            <v>0.92</v>
          </cell>
        </row>
        <row r="19136">
          <cell r="A19136" t="str">
            <v>929025130</v>
          </cell>
          <cell r="B19136" t="str">
            <v>GLEITLAGER IGUS GFM-1820-06</v>
          </cell>
          <cell r="C19136">
            <v>0</v>
          </cell>
          <cell r="D19136">
            <v>0.76</v>
          </cell>
          <cell r="E19136">
            <v>0.76</v>
          </cell>
        </row>
        <row r="19137">
          <cell r="A19137" t="str">
            <v>929025132</v>
          </cell>
          <cell r="B19137" t="str">
            <v>RILLENKUG.LAG.6311-2RS1 D=55 D=120 B=29 DIN 625</v>
          </cell>
          <cell r="C19137"/>
          <cell r="D19137"/>
          <cell r="E19137"/>
        </row>
        <row r="19138">
          <cell r="A19138" t="str">
            <v>929025133</v>
          </cell>
          <cell r="B19138" t="str">
            <v>RILLENKUG.LAG.6213-2RS1 D=65 D=120 B=23 DIN 625</v>
          </cell>
          <cell r="C19138"/>
          <cell r="D19138"/>
          <cell r="E19138"/>
        </row>
        <row r="19139">
          <cell r="A19139" t="str">
            <v>929025134</v>
          </cell>
          <cell r="B19139" t="str">
            <v>IGUS IGLIDUR J GLEITFOLIE JUM-01-25</v>
          </cell>
          <cell r="C19139">
            <v>0</v>
          </cell>
          <cell r="D19139">
            <v>3.47</v>
          </cell>
          <cell r="E19139">
            <v>3.47</v>
          </cell>
        </row>
        <row r="19140">
          <cell r="A19140" t="str">
            <v>929025135</v>
          </cell>
          <cell r="B19140" t="str">
            <v>GLEITLAGER IGUS GFM-2023-7 FORM F</v>
          </cell>
          <cell r="C19140">
            <v>0</v>
          </cell>
          <cell r="D19140">
            <v>0.36</v>
          </cell>
          <cell r="E19140">
            <v>0.36</v>
          </cell>
        </row>
        <row r="19141">
          <cell r="A19141" t="str">
            <v>929025136</v>
          </cell>
          <cell r="B19141" t="str">
            <v>NADELHÜLSE NKS 25 FW=25 D=38 C=20</v>
          </cell>
          <cell r="C19141">
            <v>0</v>
          </cell>
          <cell r="D19141">
            <v>14.44</v>
          </cell>
          <cell r="E19141">
            <v>14.44</v>
          </cell>
        </row>
        <row r="19142">
          <cell r="A19142" t="str">
            <v>929025137</v>
          </cell>
          <cell r="B19142" t="str">
            <v>RILLENKUGELLAGER 635-ZZ</v>
          </cell>
          <cell r="C19142"/>
          <cell r="D19142"/>
          <cell r="E19142"/>
        </row>
        <row r="19143">
          <cell r="A19143" t="str">
            <v>929025138</v>
          </cell>
          <cell r="B19143" t="str">
            <v>RILLENKUGELLAGER 6004-ZZ</v>
          </cell>
          <cell r="C19143">
            <v>0</v>
          </cell>
          <cell r="D19143">
            <v>3.71</v>
          </cell>
          <cell r="E19143">
            <v>3.71</v>
          </cell>
        </row>
        <row r="19144">
          <cell r="A19144" t="str">
            <v>929025139</v>
          </cell>
          <cell r="B19144" t="str">
            <v>GLEITLAGER GFM-0810-04 FORM F - DIN ISO 3547-2</v>
          </cell>
          <cell r="C19144">
            <v>0</v>
          </cell>
          <cell r="D19144">
            <v>0.38</v>
          </cell>
          <cell r="E19144">
            <v>0.38</v>
          </cell>
        </row>
        <row r="19145">
          <cell r="A19145" t="str">
            <v>929025140</v>
          </cell>
          <cell r="B19145" t="str">
            <v>GLEITLAGER BUCHSE FORM J DIN 1850</v>
          </cell>
          <cell r="C19145">
            <v>0</v>
          </cell>
          <cell r="D19145">
            <v>2.5</v>
          </cell>
          <cell r="E19145">
            <v>2.5</v>
          </cell>
        </row>
        <row r="19146">
          <cell r="A19146" t="str">
            <v>929025141</v>
          </cell>
          <cell r="B19146" t="str">
            <v>GLEITLAGER WSM-0405-06 DIN ISO 3547-2 (DIN 1494)</v>
          </cell>
          <cell r="C19146">
            <v>0</v>
          </cell>
          <cell r="D19146">
            <v>2.5</v>
          </cell>
          <cell r="E19146">
            <v>2.5</v>
          </cell>
        </row>
        <row r="19147">
          <cell r="A19147" t="str">
            <v>929025142</v>
          </cell>
          <cell r="B19147" t="str">
            <v>KUGEL 250-RB-5 W1.3541 NIRO DIN 5401</v>
          </cell>
          <cell r="C19147"/>
          <cell r="D19147">
            <v>9.5299999999999996E-2</v>
          </cell>
          <cell r="E19147">
            <v>9.5299999999999996E-2</v>
          </cell>
        </row>
        <row r="19148">
          <cell r="A19148" t="str">
            <v>929025143</v>
          </cell>
          <cell r="B19148" t="str">
            <v>GLEITLAGER GFM1618-09 - DIN ISO 3547-2 (DIN 1494)</v>
          </cell>
          <cell r="C19148">
            <v>0</v>
          </cell>
          <cell r="D19148">
            <v>3</v>
          </cell>
          <cell r="E19148">
            <v>3</v>
          </cell>
        </row>
        <row r="19149">
          <cell r="A19149" t="str">
            <v>929025144</v>
          </cell>
          <cell r="B19149" t="str">
            <v>RILLENKUGELLAGER D=19 B=6  FAFAG 626.2RS</v>
          </cell>
          <cell r="C19149">
            <v>0</v>
          </cell>
          <cell r="D19149">
            <v>3.63</v>
          </cell>
          <cell r="E19149">
            <v>3.63</v>
          </cell>
        </row>
        <row r="19150">
          <cell r="A19150" t="str">
            <v>929025145</v>
          </cell>
          <cell r="B19150" t="str">
            <v>KUGEL-STEHLAGER BPP - 30 MM</v>
          </cell>
          <cell r="C19150"/>
          <cell r="D19150">
            <v>10.15</v>
          </cell>
          <cell r="E19150">
            <v>10.15</v>
          </cell>
        </row>
        <row r="19151">
          <cell r="A19151" t="str">
            <v>929025146</v>
          </cell>
          <cell r="B19151" t="str">
            <v>RILLENKUG.LAG.6005-2RSR  D=25 D=47 B=12 DIN 625</v>
          </cell>
          <cell r="C19151"/>
          <cell r="D19151">
            <v>8.5</v>
          </cell>
          <cell r="E19151">
            <v>8.5</v>
          </cell>
        </row>
        <row r="19152">
          <cell r="A19152" t="str">
            <v>929025147</v>
          </cell>
          <cell r="B19152" t="str">
            <v>ROTGUSS-BUCHSE 21X15X16SINTERBR.  623336</v>
          </cell>
          <cell r="C19152"/>
          <cell r="D19152">
            <v>1.56</v>
          </cell>
          <cell r="E19152">
            <v>1.56</v>
          </cell>
        </row>
        <row r="19153">
          <cell r="A19153" t="str">
            <v>929025148</v>
          </cell>
          <cell r="B19153" t="str">
            <v>ROTGUSS-BUCHSE 16X10X10SINTERBR.  623323</v>
          </cell>
          <cell r="C19153"/>
          <cell r="D19153">
            <v>0.96</v>
          </cell>
          <cell r="E19153">
            <v>0.96</v>
          </cell>
        </row>
        <row r="19154">
          <cell r="A19154" t="str">
            <v>929025149</v>
          </cell>
          <cell r="B19154" t="str">
            <v>GLEITLAGER WFM-1214-07 - DIN ISO 3547-2 (DIN 1494)</v>
          </cell>
          <cell r="C19154"/>
          <cell r="D19154">
            <v>0.01</v>
          </cell>
          <cell r="E19154">
            <v>0.01</v>
          </cell>
        </row>
        <row r="19155">
          <cell r="A19155" t="str">
            <v>929025150</v>
          </cell>
          <cell r="B19155" t="str">
            <v>GENAUIGKEITSLAG 71912 CDGA/P4A</v>
          </cell>
          <cell r="C19155">
            <v>0</v>
          </cell>
          <cell r="D19155">
            <v>113.99</v>
          </cell>
          <cell r="E19155">
            <v>113.99</v>
          </cell>
        </row>
        <row r="19156">
          <cell r="A19156" t="str">
            <v>929025151</v>
          </cell>
          <cell r="B19156" t="str">
            <v>GLEITLAGER GFM-0608-06 - DIN ISO 3547-2 (DIN 1494)</v>
          </cell>
          <cell r="C19156"/>
          <cell r="D19156">
            <v>0.01</v>
          </cell>
          <cell r="E19156">
            <v>0.01</v>
          </cell>
        </row>
        <row r="19157">
          <cell r="A19157" t="str">
            <v>929025152</v>
          </cell>
          <cell r="B19157" t="str">
            <v>DIN 625, RILLENKUG.LAG.6305-2RS1  d=25D=62 B=17</v>
          </cell>
          <cell r="C19157">
            <v>0</v>
          </cell>
          <cell r="D19157">
            <v>8.3840000000000003</v>
          </cell>
          <cell r="E19157">
            <v>8.3840000000000003</v>
          </cell>
        </row>
        <row r="19158">
          <cell r="A19158" t="str">
            <v>929025153</v>
          </cell>
          <cell r="B19158" t="str">
            <v>GLEITLAGER GFM-1416-21 - DIN ISO 3547-2 (DIN 1494)</v>
          </cell>
          <cell r="C19158">
            <v>0</v>
          </cell>
          <cell r="D19158">
            <v>0.55000000000000004</v>
          </cell>
          <cell r="E19158">
            <v>0.55000000000000004</v>
          </cell>
        </row>
        <row r="19159">
          <cell r="A19159" t="str">
            <v>929025154</v>
          </cell>
          <cell r="B19159" t="str">
            <v>GLEITLAGER GFM-2528-21 - DIN ISO 3547-2 (DIN 1494)</v>
          </cell>
          <cell r="C19159">
            <v>0</v>
          </cell>
          <cell r="D19159">
            <v>0.69</v>
          </cell>
          <cell r="E19159">
            <v>0.69</v>
          </cell>
        </row>
        <row r="19160">
          <cell r="A19160" t="str">
            <v>929025155</v>
          </cell>
          <cell r="B19160" t="str">
            <v>GLEITLAGER MIT BUND GTM-3862-015 DIN ISO 3547-2</v>
          </cell>
          <cell r="C19160">
            <v>0</v>
          </cell>
          <cell r="D19160">
            <v>0.66</v>
          </cell>
          <cell r="E19160">
            <v>0.66</v>
          </cell>
        </row>
        <row r="19161">
          <cell r="A19161" t="str">
            <v>929025156</v>
          </cell>
          <cell r="B19161" t="str">
            <v>GLEITLAGERBUCHSE GLYCODUR 254-PG 101212 F</v>
          </cell>
          <cell r="C19161">
            <v>0</v>
          </cell>
          <cell r="D19161">
            <v>0.96</v>
          </cell>
          <cell r="E19161">
            <v>0.96</v>
          </cell>
        </row>
        <row r="19162">
          <cell r="A19162" t="str">
            <v>929025157</v>
          </cell>
          <cell r="B19162" t="str">
            <v>BUNDBUCHSE GLYCODUR 254-PBG 081009.5 F</v>
          </cell>
          <cell r="C19162">
            <v>0</v>
          </cell>
          <cell r="D19162">
            <v>0.94</v>
          </cell>
          <cell r="E19162">
            <v>0.94</v>
          </cell>
        </row>
        <row r="19163">
          <cell r="A19163" t="str">
            <v>929025158</v>
          </cell>
          <cell r="B19163" t="str">
            <v>FLANSCHLAGER EFOM-25</v>
          </cell>
          <cell r="C19163">
            <v>0</v>
          </cell>
          <cell r="D19163">
            <v>9.51</v>
          </cell>
          <cell r="E19163">
            <v>9.51</v>
          </cell>
        </row>
        <row r="19164">
          <cell r="A19164" t="str">
            <v>929025159</v>
          </cell>
          <cell r="B19164" t="str">
            <v>KUGELHÜLSE KH 1630 PP  16-24-30</v>
          </cell>
          <cell r="C19164"/>
          <cell r="D19164"/>
          <cell r="E19164"/>
        </row>
        <row r="19165">
          <cell r="A19165" t="str">
            <v>929025160</v>
          </cell>
          <cell r="B19165" t="str">
            <v>GLEITLAGER GSM-0608-08 - DIN ISO 3547-2 (DIN 1494)</v>
          </cell>
          <cell r="C19165">
            <v>0</v>
          </cell>
          <cell r="D19165">
            <v>0</v>
          </cell>
          <cell r="E19165">
            <v>0</v>
          </cell>
        </row>
        <row r="19166">
          <cell r="A19166" t="str">
            <v>929025161</v>
          </cell>
          <cell r="B19166" t="str">
            <v>IGLIDUR G - ZYL.GLEITLAGER MIT BUND GFM-0506-035</v>
          </cell>
          <cell r="C19166">
            <v>0</v>
          </cell>
          <cell r="D19166">
            <v>2.08</v>
          </cell>
          <cell r="E19166">
            <v>2.08</v>
          </cell>
        </row>
        <row r="19167">
          <cell r="A19167" t="str">
            <v>929025162</v>
          </cell>
          <cell r="B19167" t="str">
            <v>IGLIDUR G - ZYL.GLEITLAGER MIT BUND GFM-1011-044</v>
          </cell>
          <cell r="C19167">
            <v>0</v>
          </cell>
          <cell r="D19167">
            <v>2.0499999999999998</v>
          </cell>
          <cell r="E19167">
            <v>2.0499999999999998</v>
          </cell>
        </row>
        <row r="19168">
          <cell r="A19168" t="str">
            <v>929031001</v>
          </cell>
          <cell r="B19168" t="str">
            <v>KETTENSPANNRAD 1/2"X 5/16"</v>
          </cell>
          <cell r="C19168">
            <v>0</v>
          </cell>
          <cell r="D19168">
            <v>17.899999999999999</v>
          </cell>
          <cell r="E19168">
            <v>17.899999999999999</v>
          </cell>
        </row>
        <row r="19169">
          <cell r="A19169" t="str">
            <v>929035006</v>
          </cell>
          <cell r="B19169" t="str">
            <v>REFLEXIONSLICHTSCHRANKE RK80/7</v>
          </cell>
          <cell r="C19169"/>
          <cell r="D19169">
            <v>102.77</v>
          </cell>
          <cell r="E19169">
            <v>102.77</v>
          </cell>
        </row>
        <row r="19170">
          <cell r="A19170" t="str">
            <v>929035007</v>
          </cell>
          <cell r="B19170" t="str">
            <v xml:space="preserve">SCHALTERHALTER SET LIN 8201 - </v>
          </cell>
          <cell r="C19170">
            <v>0</v>
          </cell>
          <cell r="D19170">
            <v>18.12</v>
          </cell>
          <cell r="E19170">
            <v>18.12</v>
          </cell>
        </row>
        <row r="19171">
          <cell r="A19171" t="str">
            <v>929041005</v>
          </cell>
          <cell r="B19171" t="str">
            <v>KETTENRADSCHEIBE Z=17 1/2X1/4X7.75  (822035042 +</v>
          </cell>
          <cell r="C19171">
            <v>0</v>
          </cell>
          <cell r="D19171">
            <v>4.4000000000000004</v>
          </cell>
          <cell r="E19171">
            <v>4.4000000000000004</v>
          </cell>
        </row>
        <row r="19172">
          <cell r="A19172" t="str">
            <v>929041007</v>
          </cell>
          <cell r="B19172" t="str">
            <v>KETTENRADSCHEIBE Z=15 5/8X3/8''NR.01-792</v>
          </cell>
          <cell r="C19172">
            <v>0</v>
          </cell>
          <cell r="D19172">
            <v>2.61</v>
          </cell>
          <cell r="E19172">
            <v>2.61</v>
          </cell>
        </row>
        <row r="19173">
          <cell r="A19173" t="str">
            <v>929041009</v>
          </cell>
          <cell r="B19173" t="str">
            <v>KETTENRADSCHEIBE Z=33 3/16(200 900 475)</v>
          </cell>
          <cell r="C19173">
            <v>0</v>
          </cell>
          <cell r="D19173">
            <v>9.56</v>
          </cell>
          <cell r="E19173">
            <v>9.56</v>
          </cell>
        </row>
        <row r="19174">
          <cell r="A19174" t="str">
            <v>929041010</v>
          </cell>
          <cell r="B19174" t="str">
            <v>KETTENRADSCHEIBE Z=28 5/8X3/8</v>
          </cell>
          <cell r="C19174">
            <v>0</v>
          </cell>
          <cell r="D19174">
            <v>9.1999999999999993</v>
          </cell>
          <cell r="E19174">
            <v>9.1999999999999993</v>
          </cell>
        </row>
        <row r="19175">
          <cell r="A19175" t="str">
            <v>929041011</v>
          </cell>
          <cell r="B19175" t="str">
            <v>KETTENRADSCHEIBE Z=25 5/8X3/8"(FÜR 822 066 092)</v>
          </cell>
          <cell r="C19175">
            <v>0</v>
          </cell>
          <cell r="D19175">
            <v>3.42</v>
          </cell>
          <cell r="E19175">
            <v>3.42</v>
          </cell>
        </row>
        <row r="19176">
          <cell r="A19176" t="str">
            <v>929041013</v>
          </cell>
          <cell r="B19176" t="str">
            <v>KETTENRADSCHEIBE Z=35 1/2'X5/16' P=12,7</v>
          </cell>
          <cell r="C19176">
            <v>0</v>
          </cell>
          <cell r="D19176">
            <v>4.26</v>
          </cell>
          <cell r="E19176">
            <v>4.26</v>
          </cell>
        </row>
        <row r="19177">
          <cell r="A19177" t="str">
            <v>929041014</v>
          </cell>
          <cell r="B19177" t="str">
            <v>KETTENRADSCHEIBE Z=34 1/2'X5/16' P=12,7</v>
          </cell>
          <cell r="C19177">
            <v>0</v>
          </cell>
          <cell r="D19177">
            <v>3.71</v>
          </cell>
          <cell r="E19177">
            <v>3.71</v>
          </cell>
        </row>
        <row r="19178">
          <cell r="A19178" t="str">
            <v>929041018</v>
          </cell>
          <cell r="B19178" t="str">
            <v>KETTENRAD Z=14 (1/2'X5/16') P=12,7</v>
          </cell>
          <cell r="C19178">
            <v>0</v>
          </cell>
          <cell r="D19178">
            <v>2.4300000000000002</v>
          </cell>
          <cell r="E19178">
            <v>2.4300000000000002</v>
          </cell>
        </row>
        <row r="19179">
          <cell r="A19179" t="str">
            <v>929041019</v>
          </cell>
          <cell r="B19179" t="str">
            <v>HOHLBOLZEN-KETTE 1/2X5/16" P=12,7 GEFETTET,</v>
          </cell>
          <cell r="C19179">
            <v>0</v>
          </cell>
          <cell r="D19179">
            <v>6.48</v>
          </cell>
          <cell r="E19179">
            <v>6.48</v>
          </cell>
        </row>
        <row r="19180">
          <cell r="A19180" t="str">
            <v>929041020</v>
          </cell>
          <cell r="B19180" t="str">
            <v>NIETGLIED FÜR ROLLENKETTE 1/2" X 1/4"</v>
          </cell>
          <cell r="C19180">
            <v>0</v>
          </cell>
          <cell r="D19180">
            <v>0.57199999999999995</v>
          </cell>
          <cell r="E19180">
            <v>0.57199999999999995</v>
          </cell>
        </row>
        <row r="19181">
          <cell r="A19181" t="str">
            <v>929041021</v>
          </cell>
          <cell r="B19181" t="str">
            <v>ROLLENKETTE 1/2"X1/4"X7.75D S84-V TEILUNG 12,7</v>
          </cell>
          <cell r="C19181">
            <v>0</v>
          </cell>
          <cell r="D19181">
            <v>16.049998260152012</v>
          </cell>
          <cell r="E19181">
            <v>16.049998260152012</v>
          </cell>
        </row>
        <row r="19182">
          <cell r="A19182" t="str">
            <v>929041022</v>
          </cell>
          <cell r="B19182" t="str">
            <v>KETTENSPRAY CHETRA K.I.S. [400 ML]</v>
          </cell>
          <cell r="C19182">
            <v>0</v>
          </cell>
          <cell r="D19182">
            <v>15.379831932773108</v>
          </cell>
          <cell r="E19182">
            <v>15.379831932773108</v>
          </cell>
        </row>
        <row r="19183">
          <cell r="A19183" t="str">
            <v>929041023</v>
          </cell>
          <cell r="B19183" t="str">
            <v>KETTENRADSCHEIBE Z=33 1/2'X5/16' P=12,7</v>
          </cell>
          <cell r="C19183">
            <v>0</v>
          </cell>
          <cell r="D19183">
            <v>3.57</v>
          </cell>
          <cell r="E19183">
            <v>3.57</v>
          </cell>
        </row>
        <row r="19184">
          <cell r="A19184" t="str">
            <v>929041024</v>
          </cell>
          <cell r="B19184" t="str">
            <v>KETTENSCHLOSS 1/2', VS 26 SPASS.Z.HOBO-KETTE</v>
          </cell>
          <cell r="C19184"/>
          <cell r="D19184">
            <v>1.61</v>
          </cell>
          <cell r="E19184">
            <v>1.61</v>
          </cell>
        </row>
        <row r="19185">
          <cell r="A19185" t="str">
            <v>929041029</v>
          </cell>
          <cell r="B19185" t="str">
            <v>KETTE 1/2'X3/16' ARF</v>
          </cell>
          <cell r="C19185"/>
          <cell r="D19185">
            <v>3.32</v>
          </cell>
          <cell r="E19185">
            <v>3.32</v>
          </cell>
        </row>
        <row r="19186">
          <cell r="A19186" t="str">
            <v>929041030</v>
          </cell>
          <cell r="B19186" t="str">
            <v>KETTE 5/8X3/8' p=15.875 mit einseitig. breiten</v>
          </cell>
          <cell r="C19186">
            <v>0</v>
          </cell>
          <cell r="D19186">
            <v>5.95</v>
          </cell>
          <cell r="E19186">
            <v>5.95</v>
          </cell>
        </row>
        <row r="19187">
          <cell r="A19187" t="str">
            <v>929041035</v>
          </cell>
          <cell r="B19187" t="str">
            <v xml:space="preserve">KETTENRADSCHEIBE Z=32 FÜR KETTE 1/2'X3/16' Z 32 </v>
          </cell>
          <cell r="C19187">
            <v>0</v>
          </cell>
          <cell r="D19187">
            <v>5.62</v>
          </cell>
          <cell r="E19187">
            <v>5.62</v>
          </cell>
        </row>
        <row r="19188">
          <cell r="A19188" t="str">
            <v>929041036</v>
          </cell>
          <cell r="B19188" t="str">
            <v>KETTENRADSCHEIBE Z=34 FÜR KETTE 1/2'X3/16' Z 34</v>
          </cell>
          <cell r="C19188">
            <v>0</v>
          </cell>
          <cell r="D19188">
            <v>4.91</v>
          </cell>
          <cell r="E19188">
            <v>4.91</v>
          </cell>
        </row>
        <row r="19189">
          <cell r="A19189" t="str">
            <v>929041037</v>
          </cell>
          <cell r="B19189" t="str">
            <v>KETTENRADSCHEIBE Z=35 FÜR KETTE 1/2'X3/16' Z 35</v>
          </cell>
          <cell r="C19189">
            <v>0</v>
          </cell>
          <cell r="D19189">
            <v>5.42</v>
          </cell>
          <cell r="E19189">
            <v>5.42</v>
          </cell>
        </row>
        <row r="19190">
          <cell r="A19190" t="str">
            <v>929041038</v>
          </cell>
          <cell r="B19190" t="str">
            <v>KETTENRADSCHEIBE Z=36 FÜR KETTE 1/2'X3/16' Z 36</v>
          </cell>
          <cell r="C19190">
            <v>0</v>
          </cell>
          <cell r="D19190">
            <v>6.49</v>
          </cell>
          <cell r="E19190">
            <v>6.49</v>
          </cell>
        </row>
        <row r="19191">
          <cell r="A19191" t="str">
            <v>929041039</v>
          </cell>
          <cell r="B19191" t="str">
            <v>KETTENRADSCHEIBE Z=31 FÜR KETTE 1/2'X3/16' Z 31</v>
          </cell>
          <cell r="C19191">
            <v>0</v>
          </cell>
          <cell r="D19191">
            <v>4.45</v>
          </cell>
          <cell r="E19191">
            <v>4.45</v>
          </cell>
        </row>
        <row r="19192">
          <cell r="A19192" t="str">
            <v>929041040</v>
          </cell>
          <cell r="B19192" t="str">
            <v>LAUFPROFIL DEHOPLAST PRE55 CGK7/6 kettenfuehrung</v>
          </cell>
          <cell r="C19192"/>
          <cell r="D19192">
            <v>12.78</v>
          </cell>
          <cell r="E19192">
            <v>12.78</v>
          </cell>
        </row>
        <row r="19193">
          <cell r="A19193" t="str">
            <v>929041041</v>
          </cell>
          <cell r="B19193" t="str">
            <v>KETTENRADSCHEIBE Z=14 1/2'X3/16' MIT BAND</v>
          </cell>
          <cell r="C19193">
            <v>0</v>
          </cell>
          <cell r="D19193">
            <v>2.97</v>
          </cell>
          <cell r="E19193">
            <v>2.97</v>
          </cell>
        </row>
        <row r="19194">
          <cell r="A19194" t="str">
            <v>929041042</v>
          </cell>
          <cell r="B19194" t="str">
            <v>KETTENRADSCHEIBE Z=27 F.5/8X3/8' -ZUS.BEI</v>
          </cell>
          <cell r="C19194">
            <v>0</v>
          </cell>
          <cell r="D19194">
            <v>9.7100000000000009</v>
          </cell>
          <cell r="E19194">
            <v>9.7100000000000009</v>
          </cell>
        </row>
        <row r="19195">
          <cell r="A19195" t="str">
            <v>929041043</v>
          </cell>
          <cell r="B19195" t="str">
            <v>KETTENRADSCHEIBE Z=29 F.5/8X3/8' -ZUS.BEI</v>
          </cell>
          <cell r="C19195">
            <v>0</v>
          </cell>
          <cell r="D19195">
            <v>10.35</v>
          </cell>
          <cell r="E19195">
            <v>10.35</v>
          </cell>
        </row>
        <row r="19196">
          <cell r="A19196" t="str">
            <v>929041044</v>
          </cell>
          <cell r="B19196" t="str">
            <v>KETTENRADSCHEIBE Z=24 F.5/8X3/8'          (FÜR</v>
          </cell>
          <cell r="C19196">
            <v>0</v>
          </cell>
          <cell r="D19196">
            <v>15</v>
          </cell>
          <cell r="E19196">
            <v>15</v>
          </cell>
        </row>
        <row r="19197">
          <cell r="A19197" t="str">
            <v>929041045</v>
          </cell>
          <cell r="B19197" t="str">
            <v>ZAHNRIEMENSCHEIBE-MOTORSTATION66T10/40-2</v>
          </cell>
          <cell r="C19197">
            <v>0</v>
          </cell>
          <cell r="D19197">
            <v>84.59</v>
          </cell>
          <cell r="E19197">
            <v>84.59</v>
          </cell>
        </row>
        <row r="19198">
          <cell r="A19198" t="str">
            <v>929041046</v>
          </cell>
          <cell r="B19198" t="str">
            <v>KETTENRADSCHEIBE Z=26 F. 5/8X3/8"</v>
          </cell>
          <cell r="C19198">
            <v>0</v>
          </cell>
          <cell r="D19198">
            <v>10.63</v>
          </cell>
          <cell r="E19198">
            <v>10.63</v>
          </cell>
        </row>
        <row r="19199">
          <cell r="A19199" t="str">
            <v>929041049</v>
          </cell>
          <cell r="B19199" t="str">
            <v>KETTENSCHLOSS 1/2'X1/4' FÜR KETTE S84V-VERZINKT</v>
          </cell>
          <cell r="C19199">
            <v>0</v>
          </cell>
          <cell r="D19199">
            <v>0.47</v>
          </cell>
          <cell r="E19199">
            <v>0.47</v>
          </cell>
        </row>
        <row r="19200">
          <cell r="A19200" t="str">
            <v>929041051</v>
          </cell>
          <cell r="B19200" t="str">
            <v>ROLLENKETTE 1/2"X5/16" (UNGEFETTET F. TROCKENLAUF)</v>
          </cell>
          <cell r="C19200">
            <v>0</v>
          </cell>
          <cell r="D19200">
            <v>7.43</v>
          </cell>
          <cell r="E19200">
            <v>7.43</v>
          </cell>
        </row>
        <row r="19201">
          <cell r="A19201" t="str">
            <v>929041052</v>
          </cell>
          <cell r="B19201" t="str">
            <v>STECKGLIED M. FEDERNVERSCHLUSSF. 1/2"X5/16" L85A</v>
          </cell>
          <cell r="C19201">
            <v>0</v>
          </cell>
          <cell r="D19201">
            <v>2.31</v>
          </cell>
          <cell r="E19201">
            <v>2.31</v>
          </cell>
        </row>
        <row r="19202">
          <cell r="A19202" t="str">
            <v>929041053</v>
          </cell>
          <cell r="B19202" t="str">
            <v>KETTENRAD M.NABE Z=20 1/2X1/4"</v>
          </cell>
          <cell r="C19202">
            <v>0</v>
          </cell>
          <cell r="D19202">
            <v>7.67</v>
          </cell>
          <cell r="E19202">
            <v>7.67</v>
          </cell>
        </row>
        <row r="19203">
          <cell r="A19203" t="str">
            <v>929041055</v>
          </cell>
          <cell r="B19203" t="str">
            <v>KETTENRAD M. NABE Z=19 FÜR KETTE 1/2'X1/4'</v>
          </cell>
          <cell r="C19203"/>
          <cell r="D19203">
            <v>7.22</v>
          </cell>
          <cell r="E19203">
            <v>7.22</v>
          </cell>
        </row>
        <row r="19204">
          <cell r="A19204" t="str">
            <v>929041058</v>
          </cell>
          <cell r="B19204" t="str">
            <v>KETTENRAD M. NABE Z=15 1/2X1/4"            (FÜR</v>
          </cell>
          <cell r="C19204">
            <v>0</v>
          </cell>
          <cell r="D19204">
            <v>19.600000000000001</v>
          </cell>
          <cell r="E19204">
            <v>19.600000000000001</v>
          </cell>
        </row>
        <row r="19205">
          <cell r="A19205" t="str">
            <v>929041060</v>
          </cell>
          <cell r="B19205" t="str">
            <v xml:space="preserve">ROLLENKETTE 1/2X5/16" IWIS L85SL                 </v>
          </cell>
          <cell r="C19205"/>
          <cell r="D19205">
            <v>19.940000000000001</v>
          </cell>
          <cell r="E19205">
            <v>19.940000000000001</v>
          </cell>
        </row>
        <row r="19206">
          <cell r="A19206" t="str">
            <v>929041061</v>
          </cell>
          <cell r="B19206" t="str">
            <v xml:space="preserve">VERBINDUNGSGLIED FÜR ROLLENKETTE 1/2X5/16" L85SL </v>
          </cell>
          <cell r="C19206">
            <v>0</v>
          </cell>
          <cell r="D19206">
            <v>1.26</v>
          </cell>
          <cell r="E19206">
            <v>1.26</v>
          </cell>
        </row>
        <row r="19207">
          <cell r="A19207" t="str">
            <v>929041062</v>
          </cell>
          <cell r="B19207" t="str">
            <v xml:space="preserve">KETTENRAD M. NABE Z=12 FÜR KETTE 1/2'X1/4' Z 12 </v>
          </cell>
          <cell r="C19207"/>
          <cell r="D19207">
            <v>7.93</v>
          </cell>
          <cell r="E19207">
            <v>7.93</v>
          </cell>
        </row>
        <row r="19208">
          <cell r="A19208" t="str">
            <v>929041063</v>
          </cell>
          <cell r="B19208" t="str">
            <v>KETTENRAD Z=24 F. KETTE 1/2X5/16" IWIS L85 1106102</v>
          </cell>
          <cell r="C19208"/>
          <cell r="D19208">
            <v>7.84</v>
          </cell>
          <cell r="E19208">
            <v>7.84</v>
          </cell>
        </row>
        <row r="19209">
          <cell r="A19209" t="str">
            <v>929041066</v>
          </cell>
          <cell r="B19209" t="str">
            <v xml:space="preserve">KETTENRAD M.NABE Z=28 F. KETTE 1/2X5/16" KRS  </v>
          </cell>
          <cell r="C19209"/>
          <cell r="D19209">
            <v>6.08</v>
          </cell>
          <cell r="E19209">
            <v>6.08</v>
          </cell>
        </row>
        <row r="19210">
          <cell r="A19210" t="str">
            <v>929041067</v>
          </cell>
          <cell r="B19210" t="str">
            <v>KETTENSCHLOSS M.WINKELLASCHE F.KETTE S84V</v>
          </cell>
          <cell r="C19210"/>
          <cell r="D19210">
            <v>1.24</v>
          </cell>
          <cell r="E19210">
            <v>1.24</v>
          </cell>
        </row>
        <row r="19211">
          <cell r="A19211" t="str">
            <v>929041068</v>
          </cell>
          <cell r="B19211" t="str">
            <v>KETTENRAD Z=17 F. KETTE 1/2X5/16"</v>
          </cell>
          <cell r="C19211"/>
          <cell r="D19211">
            <v>5.98</v>
          </cell>
          <cell r="E19211">
            <v>5.98</v>
          </cell>
        </row>
        <row r="19212">
          <cell r="A19212" t="str">
            <v>929041069</v>
          </cell>
          <cell r="B19212" t="str">
            <v>ROLLENKETTE 5/8X3/8" M106SL 10B-1</v>
          </cell>
          <cell r="C19212"/>
          <cell r="D19212">
            <v>9.36</v>
          </cell>
          <cell r="E19212">
            <v>9.36</v>
          </cell>
        </row>
        <row r="19213">
          <cell r="A19213" t="str">
            <v>929041070</v>
          </cell>
          <cell r="B19213" t="str">
            <v>KETTENRAD M. NABE Z=18 FÜR KETTE 5/8"X3/8"</v>
          </cell>
          <cell r="C19213"/>
          <cell r="D19213">
            <v>10.06</v>
          </cell>
          <cell r="E19213">
            <v>10.06</v>
          </cell>
        </row>
        <row r="19214">
          <cell r="A19214" t="str">
            <v>929041071</v>
          </cell>
          <cell r="B19214" t="str">
            <v>KETTENRAD M. NABE Z=45; 1/2X5/16" ART.NR.10514500</v>
          </cell>
          <cell r="C19214">
            <v>0</v>
          </cell>
          <cell r="D19214">
            <v>13.21</v>
          </cell>
          <cell r="E19214">
            <v>13.21</v>
          </cell>
        </row>
        <row r="19215">
          <cell r="A19215" t="str">
            <v>929041072</v>
          </cell>
          <cell r="B19215" t="str">
            <v>KETTENSCHLOSS 1/2" X5/16" FÜR ZWEIFACHKETTE</v>
          </cell>
          <cell r="C19215">
            <v>0</v>
          </cell>
          <cell r="D19215">
            <v>3.5</v>
          </cell>
          <cell r="E19215">
            <v>3.5</v>
          </cell>
        </row>
        <row r="19216">
          <cell r="A19216" t="str">
            <v>929041073</v>
          </cell>
          <cell r="B19216" t="str">
            <v>ROLLENKETTE 5/8X3/8" 10B-1 1x15,875x9,65x10,16</v>
          </cell>
          <cell r="C19216">
            <v>0</v>
          </cell>
          <cell r="D19216">
            <v>22.9</v>
          </cell>
          <cell r="E19216">
            <v>22.9</v>
          </cell>
        </row>
        <row r="19217">
          <cell r="A19217" t="str">
            <v>929041074</v>
          </cell>
          <cell r="B19217" t="str">
            <v>ROLLENKETTE 3/4X7/16"</v>
          </cell>
          <cell r="C19217">
            <v>0</v>
          </cell>
          <cell r="D19217">
            <v>11.55</v>
          </cell>
          <cell r="E19217">
            <v>11.55</v>
          </cell>
        </row>
        <row r="19218">
          <cell r="A19218" t="str">
            <v>929041075</v>
          </cell>
          <cell r="B19218" t="str">
            <v>KETTENSCHLOSS MIT WINKELLASCHE F. KETTE 3/4X7/16"</v>
          </cell>
          <cell r="C19218">
            <v>0</v>
          </cell>
          <cell r="D19218">
            <v>2.15</v>
          </cell>
          <cell r="E19218">
            <v>2.15</v>
          </cell>
        </row>
        <row r="19219">
          <cell r="A19219" t="str">
            <v>929041076</v>
          </cell>
          <cell r="B19219" t="str">
            <v>FEDERVERSCHLUSSGLIED F. KLINKENKETTE 1/2X5/16"</v>
          </cell>
          <cell r="C19219">
            <v>0</v>
          </cell>
          <cell r="D19219">
            <v>0.77</v>
          </cell>
          <cell r="E19219">
            <v>0.77</v>
          </cell>
        </row>
        <row r="19220">
          <cell r="A19220" t="str">
            <v>929041077</v>
          </cell>
          <cell r="B19220" t="str">
            <v>KETTE 5/8X3/8'M.EINSEIT.MITNEHMERL. T=4XP,1LOCH,</v>
          </cell>
          <cell r="C19220"/>
          <cell r="D19220">
            <v>16.29</v>
          </cell>
          <cell r="E19220">
            <v>16.29</v>
          </cell>
        </row>
        <row r="19221">
          <cell r="A19221" t="str">
            <v>929041078</v>
          </cell>
          <cell r="B19221" t="str">
            <v>ROLLENKETTE 1/2X5/16" 08 B-1, SIMPLEX, DIN 8187</v>
          </cell>
          <cell r="C19221">
            <v>0</v>
          </cell>
          <cell r="D19221">
            <v>3.2</v>
          </cell>
          <cell r="E19221">
            <v>3.2</v>
          </cell>
        </row>
        <row r="19222">
          <cell r="A19222" t="str">
            <v>929041079</v>
          </cell>
          <cell r="B19222" t="str">
            <v>KETTENGLIED 1/2X5/16" 08 B-2, DUPLEX</v>
          </cell>
          <cell r="C19222">
            <v>0</v>
          </cell>
          <cell r="D19222">
            <v>0.48</v>
          </cell>
          <cell r="E19222">
            <v>0.48</v>
          </cell>
        </row>
        <row r="19223">
          <cell r="A19223" t="str">
            <v>929041080</v>
          </cell>
          <cell r="B19223" t="str">
            <v>KETTENRAD FÜR CP-UMLENKSTATION M. INKREMENTALGEBER</v>
          </cell>
          <cell r="C19223"/>
          <cell r="D19223"/>
          <cell r="E19223"/>
        </row>
        <row r="19224">
          <cell r="A19224" t="str">
            <v>929055001</v>
          </cell>
          <cell r="B19224" t="str">
            <v>SCHN.GETR.MOT. W 86 U 30 P90SB14 B8 - BN 90S 4</v>
          </cell>
          <cell r="C19224">
            <v>0</v>
          </cell>
          <cell r="D19224">
            <v>633</v>
          </cell>
          <cell r="E19224">
            <v>633</v>
          </cell>
        </row>
        <row r="19225">
          <cell r="A19225" t="str">
            <v>929055008</v>
          </cell>
          <cell r="B19225" t="str">
            <v>SCHN.GETR.MOT. 0,37KW 208 V60HZ USA 1400/MIN MVF</v>
          </cell>
          <cell r="C19225"/>
          <cell r="D19225">
            <v>239.46</v>
          </cell>
          <cell r="E19225">
            <v>239.46</v>
          </cell>
        </row>
        <row r="19226">
          <cell r="A19226" t="str">
            <v>929055010</v>
          </cell>
          <cell r="B19226" t="str">
            <v>RELUKTANZMOTOR MVF44P 0,25KW 50HZ; I=35; 1500MIN</v>
          </cell>
          <cell r="C19226">
            <v>0</v>
          </cell>
          <cell r="D19226">
            <v>262.98</v>
          </cell>
          <cell r="E19226">
            <v>262.98</v>
          </cell>
        </row>
        <row r="19227">
          <cell r="A19227" t="str">
            <v>929055019</v>
          </cell>
          <cell r="B19227" t="str">
            <v xml:space="preserve">SCHN.GETR.MOTOR 0,09KW 400V 50HZ; 1400/MIN; MVF </v>
          </cell>
          <cell r="C19227"/>
          <cell r="D19227">
            <v>131.57</v>
          </cell>
          <cell r="E19227">
            <v>131.57</v>
          </cell>
        </row>
        <row r="19228">
          <cell r="A19228" t="str">
            <v>929055023</v>
          </cell>
          <cell r="B19228" t="str">
            <v>MOTOR 0,37KW 400V 50HZ 1400/MIN</v>
          </cell>
          <cell r="C19228"/>
          <cell r="D19228">
            <v>67.66</v>
          </cell>
          <cell r="E19228">
            <v>67.66</v>
          </cell>
        </row>
        <row r="19229">
          <cell r="A19229" t="str">
            <v>929055027</v>
          </cell>
          <cell r="B19229" t="str">
            <v>MOTOR 0,37KW 208V 60HZ 1400/MIN</v>
          </cell>
          <cell r="C19229"/>
          <cell r="D19229">
            <v>147.94</v>
          </cell>
          <cell r="E19229">
            <v>147.94</v>
          </cell>
        </row>
        <row r="19230">
          <cell r="A19230" t="str">
            <v>929055032</v>
          </cell>
          <cell r="B19230" t="str">
            <v>SCHNECKENGETRIEBEMOTOR VF 27 F1 40 P27 B3 -&gt;pdf</v>
          </cell>
          <cell r="C19230">
            <v>0</v>
          </cell>
          <cell r="D19230">
            <v>398</v>
          </cell>
          <cell r="E19230">
            <v>398</v>
          </cell>
        </row>
        <row r="19231">
          <cell r="A19231" t="str">
            <v>929055033</v>
          </cell>
          <cell r="B19231" t="str">
            <v xml:space="preserve">SCHNECKENGETRIEBEMOTOR VF 49 F1 60 P71 B14 B3 </v>
          </cell>
          <cell r="C19231">
            <v>0</v>
          </cell>
          <cell r="D19231">
            <v>545</v>
          </cell>
          <cell r="E19231">
            <v>545</v>
          </cell>
        </row>
        <row r="19232">
          <cell r="A19232" t="str">
            <v>929055038</v>
          </cell>
          <cell r="B19232" t="str">
            <v>GETRIEBE MVF 44/F I=70 P63 FLANSCH V. MOTOR D=90</v>
          </cell>
          <cell r="C19232"/>
          <cell r="D19232">
            <v>95.27</v>
          </cell>
          <cell r="E19232">
            <v>95.27</v>
          </cell>
        </row>
        <row r="19233">
          <cell r="A19233" t="str">
            <v>929055040</v>
          </cell>
          <cell r="B19233" t="str">
            <v xml:space="preserve">ANTRIEBSWELLE EINSEITIG MVF 490; 37KW </v>
          </cell>
          <cell r="C19233"/>
          <cell r="D19233">
            <v>37.75</v>
          </cell>
          <cell r="E19233">
            <v>37.75</v>
          </cell>
        </row>
        <row r="19234">
          <cell r="A19234" t="str">
            <v>929055041</v>
          </cell>
          <cell r="B19234" t="str">
            <v>GETR.MOT. SA57DT80N4 M1A 50HZ 1,5KW</v>
          </cell>
          <cell r="C19234"/>
          <cell r="D19234">
            <v>643.79999999999995</v>
          </cell>
          <cell r="E19234">
            <v>643.79999999999995</v>
          </cell>
        </row>
        <row r="19235">
          <cell r="A19235" t="str">
            <v>929055046</v>
          </cell>
          <cell r="B19235" t="str">
            <v xml:space="preserve">GETRIEBEMOT. MVF/44/P 0,18KW B14 400V/50HZ I=35 </v>
          </cell>
          <cell r="C19235">
            <v>0</v>
          </cell>
          <cell r="D19235">
            <v>229.5</v>
          </cell>
          <cell r="E19235">
            <v>229.5</v>
          </cell>
        </row>
        <row r="19236">
          <cell r="A19236" t="str">
            <v>929055047</v>
          </cell>
          <cell r="B19236" t="str">
            <v>SCHN.GETR.MOT. 1,1KW SO-SP___V,__HZ --- MVF 86N</v>
          </cell>
          <cell r="C19236"/>
          <cell r="D19236">
            <v>435.79</v>
          </cell>
          <cell r="E19236">
            <v>435.79</v>
          </cell>
        </row>
        <row r="19237">
          <cell r="A19237" t="str">
            <v>929055051</v>
          </cell>
          <cell r="B19237" t="str">
            <v>SCHN.GETR.MOTOR 1,1KW 400V 50HZ 1400/MIN MVF 86P</v>
          </cell>
          <cell r="C19237">
            <v>0</v>
          </cell>
          <cell r="D19237">
            <v>684</v>
          </cell>
          <cell r="E19237">
            <v>684</v>
          </cell>
        </row>
        <row r="19238">
          <cell r="A19238" t="str">
            <v>929055052</v>
          </cell>
          <cell r="B19238" t="str">
            <v>SCHN.GETR.MOT. 0,18KW 400V 50HZ; 1400/MIN; MVF 44P</v>
          </cell>
          <cell r="C19238">
            <v>0</v>
          </cell>
          <cell r="D19238">
            <v>145.38</v>
          </cell>
          <cell r="E19238">
            <v>145.38</v>
          </cell>
        </row>
        <row r="19239">
          <cell r="A19239" t="str">
            <v>929055054</v>
          </cell>
          <cell r="B19239" t="str">
            <v xml:space="preserve">GETR.MOTOR MVF86/P 0,75KW 0.75KW; I=64; FLANSCH B </v>
          </cell>
          <cell r="C19239"/>
          <cell r="D19239">
            <v>280</v>
          </cell>
          <cell r="E19239">
            <v>280</v>
          </cell>
        </row>
        <row r="19240">
          <cell r="A19240" t="str">
            <v>929055055</v>
          </cell>
          <cell r="B19240" t="str">
            <v>GETR.MOT. MVF/44/P 0,18KW B14 4-POLIG</v>
          </cell>
          <cell r="C19240"/>
          <cell r="D19240">
            <v>145.38</v>
          </cell>
          <cell r="E19240">
            <v>145.38</v>
          </cell>
        </row>
        <row r="19241">
          <cell r="A19241" t="str">
            <v>929055056</v>
          </cell>
          <cell r="B19241" t="str">
            <v>SCHN.GETR.MOTOR 0,37KW 400V50HZ 1400/MIN VF 49F</v>
          </cell>
          <cell r="C19241">
            <v>0</v>
          </cell>
          <cell r="D19241">
            <v>545</v>
          </cell>
          <cell r="E19241">
            <v>545</v>
          </cell>
        </row>
        <row r="19242">
          <cell r="A19242" t="str">
            <v>929055073</v>
          </cell>
          <cell r="B19242" t="str">
            <v>SCHN.GETR.MOT. 0,25KW 400V 50HZ; 1400/MIN; MVF 49F</v>
          </cell>
          <cell r="C19242">
            <v>0</v>
          </cell>
          <cell r="D19242">
            <v>384.15</v>
          </cell>
          <cell r="E19242">
            <v>384.15</v>
          </cell>
        </row>
        <row r="19243">
          <cell r="A19243" t="str">
            <v>929055078</v>
          </cell>
          <cell r="B19243" t="str">
            <v>GETR.MOT. MVF/44/P 0,37KW B14 400V/50HZ I=35</v>
          </cell>
          <cell r="C19243">
            <v>0</v>
          </cell>
          <cell r="D19243">
            <v>153.05000000000001</v>
          </cell>
          <cell r="E19243">
            <v>153.05000000000001</v>
          </cell>
        </row>
        <row r="19244">
          <cell r="A19244" t="str">
            <v>929055080</v>
          </cell>
          <cell r="B19244" t="str">
            <v>SCHN.GETR.MOT. 0,75KW 400V 50HZ 1400/MIN MVF 86A</v>
          </cell>
          <cell r="C19244"/>
          <cell r="D19244">
            <v>310.02</v>
          </cell>
          <cell r="E19244">
            <v>310.02</v>
          </cell>
        </row>
        <row r="19245">
          <cell r="A19245" t="str">
            <v>929055081</v>
          </cell>
          <cell r="B19245" t="str">
            <v>SCHN.GETR.MOT. 1,1KW 400V 50HZ 1400/MIN MVF 86A</v>
          </cell>
          <cell r="C19245"/>
          <cell r="D19245">
            <v>310.02</v>
          </cell>
          <cell r="E19245">
            <v>310.02</v>
          </cell>
        </row>
        <row r="19246">
          <cell r="A19246" t="str">
            <v>929055082</v>
          </cell>
          <cell r="B19246" t="str">
            <v>SCHN.GETR.MOT. 0,55KW 400V 50HZ 1400/MIN MVF 49A</v>
          </cell>
          <cell r="C19246"/>
          <cell r="D19246">
            <v>189.86</v>
          </cell>
          <cell r="E19246">
            <v>189.86</v>
          </cell>
        </row>
        <row r="19247">
          <cell r="A19247" t="str">
            <v>929055083</v>
          </cell>
          <cell r="B19247" t="str">
            <v>S.G.MOT. 0,18KW 400V 50HZ 1400/MIN MVF 49F I=60</v>
          </cell>
          <cell r="C19247">
            <v>0</v>
          </cell>
          <cell r="D19247">
            <v>276.8</v>
          </cell>
          <cell r="E19247">
            <v>276.8</v>
          </cell>
        </row>
        <row r="19248">
          <cell r="A19248" t="str">
            <v>929055084</v>
          </cell>
          <cell r="B19248" t="str">
            <v>SCHN.RAD.GETR.MOT.0,18KW N2=51S52 DT63 N4; BAUF.</v>
          </cell>
          <cell r="C19248"/>
          <cell r="D19248">
            <v>314.62</v>
          </cell>
          <cell r="E19248">
            <v>314.62</v>
          </cell>
        </row>
        <row r="19249">
          <cell r="A19249" t="str">
            <v>929055085</v>
          </cell>
          <cell r="B19249" t="str">
            <v>SCHN.RAD.GETR.MOT.0,55KW N2=53S52 DT80 K4; BAUF.</v>
          </cell>
          <cell r="C19249"/>
          <cell r="D19249">
            <v>358.68</v>
          </cell>
          <cell r="E19249">
            <v>358.68</v>
          </cell>
        </row>
        <row r="19250">
          <cell r="A19250" t="str">
            <v>929055086</v>
          </cell>
          <cell r="B19250" t="str">
            <v>SCHN.RAD.GETR.MOT. 1,1KW N2=54S52 DT80 N2; BAUF.</v>
          </cell>
          <cell r="C19250"/>
          <cell r="D19250">
            <v>438.04</v>
          </cell>
          <cell r="E19250">
            <v>438.04</v>
          </cell>
        </row>
        <row r="19251">
          <cell r="A19251" t="str">
            <v>929055087</v>
          </cell>
          <cell r="B19251" t="str">
            <v>GETR.MOT. S57DT80N4 0,95KW 5HZ I=112,4</v>
          </cell>
          <cell r="C19251"/>
          <cell r="D19251">
            <v>470.01</v>
          </cell>
          <cell r="E19251">
            <v>470.01</v>
          </cell>
        </row>
        <row r="19252">
          <cell r="A19252" t="str">
            <v>929055088</v>
          </cell>
          <cell r="B19252" t="str">
            <v>GETR.MOT. S52DT80K4 0,55KW 50HZ I=112,4</v>
          </cell>
          <cell r="C19252">
            <v>0</v>
          </cell>
          <cell r="D19252">
            <v>360.63</v>
          </cell>
          <cell r="E19252">
            <v>360.63</v>
          </cell>
        </row>
        <row r="19253">
          <cell r="A19253" t="str">
            <v>929055089</v>
          </cell>
          <cell r="B19253" t="str">
            <v>GETR.MOT. S52DT63L4 0,25KW 50HZ I=112,4</v>
          </cell>
          <cell r="C19253">
            <v>0</v>
          </cell>
          <cell r="D19253">
            <v>334.05</v>
          </cell>
          <cell r="E19253">
            <v>334.05</v>
          </cell>
        </row>
        <row r="19254">
          <cell r="A19254" t="str">
            <v>929055090</v>
          </cell>
          <cell r="B19254" t="str">
            <v>GETR.MOT. S52DT80N4 0,9KW 60HZ; I=148.24; 3X208V</v>
          </cell>
          <cell r="C19254">
            <v>0</v>
          </cell>
          <cell r="D19254">
            <v>435.79</v>
          </cell>
          <cell r="E19254">
            <v>435.79</v>
          </cell>
        </row>
        <row r="19255">
          <cell r="A19255" t="str">
            <v>929055091</v>
          </cell>
          <cell r="B19255" t="str">
            <v>GETR.MOT. S52DT80K4 0,55KW 60HZ; I=148.24; 3X208V</v>
          </cell>
          <cell r="C19255">
            <v>0</v>
          </cell>
          <cell r="D19255">
            <v>15</v>
          </cell>
          <cell r="E19255">
            <v>15</v>
          </cell>
        </row>
        <row r="19256">
          <cell r="A19256" t="str">
            <v>929055092</v>
          </cell>
          <cell r="B19256" t="str">
            <v>GETR.MOT. S52DT63L4 0,25KW 60HZ; I=148.24; 3X208V</v>
          </cell>
          <cell r="C19256">
            <v>0</v>
          </cell>
          <cell r="D19256">
            <v>15</v>
          </cell>
          <cell r="E19256">
            <v>15</v>
          </cell>
        </row>
        <row r="19257">
          <cell r="A19257" t="str">
            <v>929055093</v>
          </cell>
          <cell r="B19257" t="str">
            <v xml:space="preserve">GETR.MOT. MVF/30/P 0,18KW B14; 400V/50HZ; I=7 </v>
          </cell>
          <cell r="C19257"/>
          <cell r="D19257">
            <v>140.27000000000001</v>
          </cell>
          <cell r="E19257">
            <v>140.27000000000001</v>
          </cell>
        </row>
        <row r="19258">
          <cell r="A19258" t="str">
            <v>929055094</v>
          </cell>
          <cell r="B19258" t="str">
            <v>GETR.MOT. SA57DT80N4 0,95 50HZM1A</v>
          </cell>
          <cell r="C19258">
            <v>0</v>
          </cell>
          <cell r="D19258">
            <v>406.2</v>
          </cell>
          <cell r="E19258">
            <v>406.2</v>
          </cell>
        </row>
        <row r="19259">
          <cell r="A19259" t="str">
            <v>929055101</v>
          </cell>
          <cell r="B19259" t="str">
            <v>SCHN.GETR.MOT. 1,1KW 230/400V;50HZ;MVF86N;I=30</v>
          </cell>
          <cell r="C19259"/>
          <cell r="D19259">
            <v>448.06</v>
          </cell>
          <cell r="E19259">
            <v>448.06</v>
          </cell>
        </row>
        <row r="19260">
          <cell r="A19260" t="str">
            <v>929055103</v>
          </cell>
          <cell r="B19260" t="str">
            <v xml:space="preserve">GETR.MOT. S57DT80N4 V5A 0,75KW 50HZ I=110,73   </v>
          </cell>
          <cell r="C19260">
            <v>0</v>
          </cell>
          <cell r="D19260">
            <v>363.34</v>
          </cell>
          <cell r="E19260">
            <v>363.34</v>
          </cell>
        </row>
        <row r="19261">
          <cell r="A19261" t="str">
            <v>929055104</v>
          </cell>
          <cell r="B19261" t="str">
            <v>SCHN.GETR.MOT. 0,18KW, 380V, 50HZ, 1400/MIN MVF</v>
          </cell>
          <cell r="C19261"/>
          <cell r="D19261">
            <v>170.94</v>
          </cell>
          <cell r="E19261">
            <v>170.94</v>
          </cell>
        </row>
        <row r="19262">
          <cell r="A19262" t="str">
            <v>929055106</v>
          </cell>
          <cell r="B19262" t="str">
            <v>GETR.MOT. MVF/86/P B14, 0,75KW; 380V/50HZ; I=80</v>
          </cell>
          <cell r="C19262"/>
          <cell r="D19262">
            <v>292.63</v>
          </cell>
          <cell r="E19262">
            <v>292.63</v>
          </cell>
        </row>
        <row r="19263">
          <cell r="A19263" t="str">
            <v>929055107</v>
          </cell>
          <cell r="B19263" t="str">
            <v>GETR.MOT. SA57DT80K4, 0,55KW,550HZ, 230/400V,</v>
          </cell>
          <cell r="C19263"/>
          <cell r="D19263">
            <v>389.4</v>
          </cell>
          <cell r="E19263">
            <v>389.4</v>
          </cell>
        </row>
        <row r="19264">
          <cell r="A19264" t="str">
            <v>929055108</v>
          </cell>
          <cell r="B19264" t="str">
            <v>GETR.MOT. SA67DT90L4, 1,5KW, 50HZ, 230/400V, H6,</v>
          </cell>
          <cell r="C19264"/>
          <cell r="D19264">
            <v>538.27</v>
          </cell>
          <cell r="E19264">
            <v>538.27</v>
          </cell>
        </row>
        <row r="19265">
          <cell r="A19265" t="str">
            <v>929055109</v>
          </cell>
          <cell r="B19265" t="str">
            <v>GETR.MOT. SA57DT90S4 BMG, 1,1KW, 50HZ, 230/400V,</v>
          </cell>
          <cell r="C19265">
            <v>0</v>
          </cell>
          <cell r="D19265">
            <v>563.1</v>
          </cell>
          <cell r="E19265">
            <v>563.1</v>
          </cell>
        </row>
        <row r="19266">
          <cell r="A19266" t="str">
            <v>929055110</v>
          </cell>
          <cell r="B19266" t="str">
            <v>GETR.MOT. SA37DT71D4, 0,37KW,550HZ, 230/400V,</v>
          </cell>
          <cell r="C19266">
            <v>0</v>
          </cell>
          <cell r="D19266">
            <v>296.48</v>
          </cell>
          <cell r="E19266">
            <v>296.48</v>
          </cell>
        </row>
        <row r="19267">
          <cell r="A19267" t="str">
            <v>929055111</v>
          </cell>
          <cell r="B19267" t="str">
            <v>GETR.MOT. SA47DT90S4, 1,1KW, 50HZ; 230/400V; H2;KK</v>
          </cell>
          <cell r="C19267">
            <v>0</v>
          </cell>
          <cell r="D19267">
            <v>386.76</v>
          </cell>
          <cell r="E19267">
            <v>386.76</v>
          </cell>
        </row>
        <row r="19268">
          <cell r="A19268" t="str">
            <v>929055115</v>
          </cell>
          <cell r="B19268" t="str">
            <v>SPIR.MOT. WA20DR63M4, 0,18KW,I=60, 400V, 50HZ SEW</v>
          </cell>
          <cell r="C19268">
            <v>0</v>
          </cell>
          <cell r="D19268">
            <v>153</v>
          </cell>
          <cell r="E19268">
            <v>153</v>
          </cell>
        </row>
        <row r="19269">
          <cell r="A19269" t="str">
            <v>929055116</v>
          </cell>
          <cell r="B19269" t="str">
            <v>MOVIM.SPIROP. WA20DT71D4, MM050.05-0,55KW, I=48</v>
          </cell>
          <cell r="C19269"/>
          <cell r="D19269">
            <v>440.39</v>
          </cell>
          <cell r="E19269">
            <v>440.39</v>
          </cell>
        </row>
        <row r="19270">
          <cell r="A19270" t="str">
            <v>929055117</v>
          </cell>
          <cell r="B19270" t="str">
            <v>GETR.MOT.</v>
          </cell>
          <cell r="C19270"/>
          <cell r="D19270">
            <v>394.58</v>
          </cell>
          <cell r="E19270">
            <v>394.58</v>
          </cell>
        </row>
        <row r="19271">
          <cell r="A19271" t="str">
            <v>929055118</v>
          </cell>
          <cell r="B19271" t="str">
            <v>GETR.MOT. SA57DT80N4,0,75KW,50HZ,KKL:90/2 BF:M6A</v>
          </cell>
          <cell r="C19271">
            <v>0</v>
          </cell>
          <cell r="D19271">
            <v>599.65</v>
          </cell>
          <cell r="E19271">
            <v>599.65</v>
          </cell>
        </row>
        <row r="19272">
          <cell r="A19272" t="str">
            <v>929055122</v>
          </cell>
          <cell r="B19272" t="str">
            <v>GETR.MOT. SA57DT80K4, 0,55KW,50HZ, KKL:90/2</v>
          </cell>
          <cell r="C19272">
            <v>0</v>
          </cell>
          <cell r="D19272">
            <v>394.25</v>
          </cell>
          <cell r="E19272">
            <v>394.25</v>
          </cell>
        </row>
        <row r="19273">
          <cell r="A19273" t="str">
            <v>929055123</v>
          </cell>
          <cell r="B19273" t="str">
            <v>SPIR.GETR.DREH.MOT WA20DT71D4-IG11</v>
          </cell>
          <cell r="C19273"/>
          <cell r="D19273">
            <v>15.01</v>
          </cell>
          <cell r="E19273">
            <v>15.01</v>
          </cell>
        </row>
        <row r="19274">
          <cell r="A19274" t="str">
            <v>929055125</v>
          </cell>
          <cell r="B19274" t="str">
            <v xml:space="preserve">GETR.MOT. SA37DT71D4, H1, 0,37KW, 50HZ,          </v>
          </cell>
          <cell r="C19274">
            <v>0</v>
          </cell>
          <cell r="D19274">
            <v>286.60000000000002</v>
          </cell>
          <cell r="E19274">
            <v>286.60000000000002</v>
          </cell>
        </row>
        <row r="19275">
          <cell r="A19275" t="str">
            <v>929055127</v>
          </cell>
          <cell r="B19275" t="str">
            <v>GETR.MOT. SA47DT80K4, H6, 0.55KW; 50HZ;   O.BREMSE</v>
          </cell>
          <cell r="C19275"/>
          <cell r="D19275">
            <v>371.68</v>
          </cell>
          <cell r="E19275">
            <v>371.68</v>
          </cell>
        </row>
        <row r="19276">
          <cell r="A19276" t="str">
            <v>929055129</v>
          </cell>
          <cell r="B19276" t="str">
            <v xml:space="preserve">GETR.MOT. SA37DT80K4/MM07/BW1H1A; 0.75KW; 50HZ </v>
          </cell>
          <cell r="C19276"/>
          <cell r="D19276">
            <v>568.01</v>
          </cell>
          <cell r="E19276">
            <v>568.01</v>
          </cell>
        </row>
        <row r="19277">
          <cell r="A19277" t="str">
            <v>929055130</v>
          </cell>
          <cell r="B19277" t="str">
            <v>SPIR.GETR.MOV.MOT. WF20DT71D4MM03 0,07-0,37KW,</v>
          </cell>
          <cell r="C19277"/>
          <cell r="D19277">
            <v>487.26</v>
          </cell>
          <cell r="E19277">
            <v>487.26</v>
          </cell>
        </row>
        <row r="19278">
          <cell r="A19278" t="str">
            <v>929055131</v>
          </cell>
          <cell r="B19278" t="str">
            <v>SPIR.MOTOR CSA</v>
          </cell>
          <cell r="C19278">
            <v>0</v>
          </cell>
          <cell r="D19278">
            <v>210.84</v>
          </cell>
          <cell r="E19278">
            <v>210.84</v>
          </cell>
        </row>
        <row r="19279">
          <cell r="A19279" t="str">
            <v>929055132</v>
          </cell>
          <cell r="B19279" t="str">
            <v xml:space="preserve">SEITENANTRIEB KPL.     V_1010   </v>
          </cell>
          <cell r="C19279"/>
          <cell r="D19279">
            <v>15.01</v>
          </cell>
          <cell r="E19279">
            <v>15.01</v>
          </cell>
        </row>
        <row r="19280">
          <cell r="A19280" t="str">
            <v>929055134</v>
          </cell>
          <cell r="B19280" t="str">
            <v>SCHN.GETR.MOT. S37DT80K4,0,55KW,102/MIN,I=13,39</v>
          </cell>
          <cell r="C19280"/>
          <cell r="D19280">
            <v>418.92</v>
          </cell>
          <cell r="E19280">
            <v>418.92</v>
          </cell>
        </row>
        <row r="19281">
          <cell r="A19281" t="str">
            <v>929055135</v>
          </cell>
          <cell r="B19281" t="str">
            <v>DUNKERMOT. 2 POLIG DR 62.0X80-2, P=86W, 2600/MIN</v>
          </cell>
          <cell r="C19281"/>
          <cell r="D19281">
            <v>154.07</v>
          </cell>
          <cell r="E19281">
            <v>154.07</v>
          </cell>
        </row>
        <row r="19282">
          <cell r="A19282" t="str">
            <v>929055136</v>
          </cell>
          <cell r="B19282" t="str">
            <v xml:space="preserve">DUNKERSTIRNRADGETRIEBE ZG 80  I=15.6:1          </v>
          </cell>
          <cell r="C19282"/>
          <cell r="D19282">
            <v>58.97</v>
          </cell>
          <cell r="E19282">
            <v>58.97</v>
          </cell>
        </row>
        <row r="19283">
          <cell r="A19283" t="str">
            <v>929055138</v>
          </cell>
          <cell r="B19283" t="str">
            <v>STIRNRADGETR.MOTOR R32DT80K6</v>
          </cell>
          <cell r="C19283"/>
          <cell r="D19283">
            <v>15.01</v>
          </cell>
          <cell r="E19283">
            <v>15.01</v>
          </cell>
        </row>
        <row r="19284">
          <cell r="A19284" t="str">
            <v>929055140</v>
          </cell>
          <cell r="B19284" t="str">
            <v>ETON-ANTRIEBSSTATIONETON: 3102ETON: 31025.1</v>
          </cell>
          <cell r="C19284"/>
          <cell r="D19284">
            <v>15</v>
          </cell>
          <cell r="E19284">
            <v>15</v>
          </cell>
        </row>
        <row r="19285">
          <cell r="A19285" t="str">
            <v>929055141</v>
          </cell>
          <cell r="B19285" t="str">
            <v>ETON-UMLENKRÄDERETON: 30027ETOETON: 30027</v>
          </cell>
          <cell r="C19285"/>
          <cell r="D19285">
            <v>15</v>
          </cell>
          <cell r="E19285">
            <v>15</v>
          </cell>
        </row>
        <row r="19286">
          <cell r="A19286" t="str">
            <v>929055142</v>
          </cell>
          <cell r="B19286" t="str">
            <v>STIRNRADGETR.MOT. R32DT80K4, N=102/MIN, P=0,55KW,</v>
          </cell>
          <cell r="C19286"/>
          <cell r="D19286">
            <v>298.77</v>
          </cell>
          <cell r="E19286">
            <v>298.77</v>
          </cell>
        </row>
        <row r="19287">
          <cell r="A19287" t="str">
            <v>929055143</v>
          </cell>
          <cell r="B19287" t="str">
            <v xml:space="preserve">STIRNRADGETR.MOT. RF32DT63L4,PP=0,25KW, I=15,28  </v>
          </cell>
          <cell r="C19287"/>
          <cell r="D19287">
            <v>708.72</v>
          </cell>
          <cell r="E19287">
            <v>708.72</v>
          </cell>
        </row>
        <row r="19288">
          <cell r="A19288" t="str">
            <v>929055145</v>
          </cell>
          <cell r="B19288" t="str">
            <v>STIRNRADGETR.MOT. RF32DT63L4/BM, P=0,25KW,</v>
          </cell>
          <cell r="C19288"/>
          <cell r="D19288">
            <v>258.77999999999997</v>
          </cell>
          <cell r="E19288">
            <v>258.77999999999997</v>
          </cell>
        </row>
        <row r="19289">
          <cell r="A19289" t="str">
            <v>929055146</v>
          </cell>
          <cell r="B19289" t="str">
            <v>STIRNRADGETR.MOT. R32DT71D6 N=36/MIN, P=0,25KW,</v>
          </cell>
          <cell r="C19289">
            <v>0</v>
          </cell>
          <cell r="D19289">
            <v>359.75</v>
          </cell>
          <cell r="E19289">
            <v>359.75</v>
          </cell>
        </row>
        <row r="19290">
          <cell r="A19290" t="str">
            <v>929055147</v>
          </cell>
          <cell r="B19290" t="str">
            <v>DUNKERMOT. 2POLIG DR</v>
          </cell>
          <cell r="C19290">
            <v>0</v>
          </cell>
          <cell r="D19290">
            <v>254</v>
          </cell>
          <cell r="E19290">
            <v>254</v>
          </cell>
        </row>
        <row r="19291">
          <cell r="A19291" t="str">
            <v>929055148</v>
          </cell>
          <cell r="B19291" t="str">
            <v xml:space="preserve">PLANETENGETRIEBE PLG 52.0 I=6,25:1          </v>
          </cell>
          <cell r="C19291">
            <v>0</v>
          </cell>
          <cell r="D19291">
            <v>127</v>
          </cell>
          <cell r="E19291">
            <v>127</v>
          </cell>
        </row>
        <row r="19292">
          <cell r="A19292" t="str">
            <v>929055149</v>
          </cell>
          <cell r="B19292" t="str">
            <v>GLEICHSTROMMOT. BG43X50 24V WICKL.77.0335</v>
          </cell>
          <cell r="C19292"/>
          <cell r="D19292">
            <v>255</v>
          </cell>
          <cell r="E19292">
            <v>255</v>
          </cell>
        </row>
        <row r="19293">
          <cell r="A19293" t="str">
            <v>929055150</v>
          </cell>
          <cell r="B19293" t="str">
            <v xml:space="preserve">QUADRANTEN-REGELELEKTRONIK BGE240 6A 24V    </v>
          </cell>
          <cell r="C19293"/>
          <cell r="D19293">
            <v>105</v>
          </cell>
          <cell r="E19293">
            <v>105</v>
          </cell>
        </row>
        <row r="19294">
          <cell r="A19294" t="str">
            <v>929055151</v>
          </cell>
          <cell r="B19294" t="str">
            <v>STIRNRADGETRIEBE ZG 80 I=37.3:1        ALCATEL</v>
          </cell>
          <cell r="C19294"/>
          <cell r="D19294">
            <v>69.709999999999994</v>
          </cell>
          <cell r="E19294">
            <v>69.709999999999994</v>
          </cell>
        </row>
        <row r="19295">
          <cell r="A19295" t="str">
            <v>929055152</v>
          </cell>
          <cell r="B19295" t="str">
            <v xml:space="preserve">BG/BGE BEIDS. VORKONFEKTIONIERT          </v>
          </cell>
          <cell r="C19295"/>
          <cell r="D19295">
            <v>41</v>
          </cell>
          <cell r="E19295">
            <v>41</v>
          </cell>
        </row>
        <row r="19296">
          <cell r="A19296" t="str">
            <v>929055153</v>
          </cell>
          <cell r="B19296" t="str">
            <v>GETR.MOT. SA37DT71D4, H1A, 0,37KW, 50HZ</v>
          </cell>
          <cell r="C19296"/>
          <cell r="D19296">
            <v>304.60000000000002</v>
          </cell>
          <cell r="E19296">
            <v>304.60000000000002</v>
          </cell>
        </row>
        <row r="19297">
          <cell r="A19297" t="str">
            <v>929055155</v>
          </cell>
          <cell r="B19297" t="str">
            <v>GETR.MOT. MVF/44/P, B14, 0,37KW, 60HZ</v>
          </cell>
          <cell r="C19297"/>
          <cell r="D19297">
            <v>238.95</v>
          </cell>
          <cell r="E19297">
            <v>238.95</v>
          </cell>
        </row>
        <row r="19298">
          <cell r="A19298" t="str">
            <v>929055156</v>
          </cell>
          <cell r="B19298" t="str">
            <v xml:space="preserve">GETR.MOT. SA57DT90S4, H1A, 1,1KW, 50HZ,          </v>
          </cell>
          <cell r="C19298"/>
          <cell r="D19298">
            <v>571.29</v>
          </cell>
          <cell r="E19298">
            <v>571.29</v>
          </cell>
        </row>
        <row r="19299">
          <cell r="A19299" t="str">
            <v>929055159</v>
          </cell>
          <cell r="B19299" t="str">
            <v>GETR.MOT. SA57DT90S4, H1A 1,1KW</v>
          </cell>
          <cell r="C19299"/>
          <cell r="D19299">
            <v>608.91999999999996</v>
          </cell>
          <cell r="E19299">
            <v>608.91999999999996</v>
          </cell>
        </row>
        <row r="19300">
          <cell r="A19300" t="str">
            <v>929055160</v>
          </cell>
          <cell r="B19300" t="str">
            <v>GETR.MOT. SA57DRS80M4BE1, M1A,1,1KW, 60HZ,</v>
          </cell>
          <cell r="C19300"/>
          <cell r="D19300">
            <v>650.29999999999995</v>
          </cell>
          <cell r="E19300">
            <v>650.29999999999995</v>
          </cell>
        </row>
        <row r="19301">
          <cell r="A19301" t="str">
            <v>929055161</v>
          </cell>
          <cell r="B19301" t="str">
            <v>GETR.MOT. SA57DRN80MK4, M1A,0,55KW, 50HZ, O.BREMSE</v>
          </cell>
          <cell r="C19301">
            <v>0</v>
          </cell>
          <cell r="D19301">
            <v>448.87</v>
          </cell>
          <cell r="E19301">
            <v>448.87</v>
          </cell>
        </row>
        <row r="19302">
          <cell r="A19302" t="str">
            <v>929055162</v>
          </cell>
          <cell r="B19302" t="str">
            <v>GETR.MOT. SA57DT80K4 BMG, H1A,0,55KW, 50HZ,</v>
          </cell>
          <cell r="C19302"/>
          <cell r="D19302">
            <v>502.57</v>
          </cell>
          <cell r="E19302">
            <v>502.57</v>
          </cell>
        </row>
        <row r="19303">
          <cell r="A19303" t="str">
            <v>929055163</v>
          </cell>
          <cell r="B19303" t="str">
            <v>FREQUENZUMRICHTER</v>
          </cell>
          <cell r="C19303"/>
          <cell r="D19303">
            <v>283.33</v>
          </cell>
          <cell r="E19303">
            <v>283.33</v>
          </cell>
        </row>
        <row r="19304">
          <cell r="A19304" t="str">
            <v>929055165</v>
          </cell>
          <cell r="B19304" t="str">
            <v>GLEICHST.MOT.BG43X50 24V/GETRIEBE ZG80 15.6:1</v>
          </cell>
          <cell r="C19304"/>
          <cell r="D19304">
            <v>315.13</v>
          </cell>
          <cell r="E19304">
            <v>315.13</v>
          </cell>
        </row>
        <row r="19305">
          <cell r="A19305" t="str">
            <v>929055166</v>
          </cell>
          <cell r="B19305" t="str">
            <v>GLEICHST.MOT.BG43X50 24V/GETRIEBE ZG80 5.6:1 0.81</v>
          </cell>
          <cell r="C19305"/>
          <cell r="D19305">
            <v>315.13</v>
          </cell>
          <cell r="E19305">
            <v>315.13</v>
          </cell>
        </row>
        <row r="19306">
          <cell r="A19306" t="str">
            <v>929055167</v>
          </cell>
          <cell r="B19306" t="str">
            <v>MOVIMOT DREIECK-SCHALTUNG MM05 (NACHRÜSTSATZ)  SEW</v>
          </cell>
          <cell r="C19306"/>
          <cell r="D19306">
            <v>276.77999999999997</v>
          </cell>
          <cell r="E19306">
            <v>276.77999999999997</v>
          </cell>
        </row>
        <row r="19307">
          <cell r="A19307" t="str">
            <v>929055169</v>
          </cell>
          <cell r="B19307" t="str">
            <v>GETR.MOT. SA47DT71D4, H6,0,37KW, 50HZ   O.BREMSE</v>
          </cell>
          <cell r="C19307"/>
          <cell r="D19307">
            <v>402.38</v>
          </cell>
          <cell r="E19307">
            <v>402.38</v>
          </cell>
        </row>
        <row r="19308">
          <cell r="A19308" t="str">
            <v>929055170</v>
          </cell>
          <cell r="B19308" t="str">
            <v>GETR.MOT. SA57DRN80MK4, M6B, 0,55KW 50HZ O.BR.</v>
          </cell>
          <cell r="C19308">
            <v>0</v>
          </cell>
          <cell r="D19308">
            <v>473.24598282828288</v>
          </cell>
          <cell r="E19308">
            <v>473.24598282828288</v>
          </cell>
        </row>
        <row r="19309">
          <cell r="A19309" t="str">
            <v>929055171</v>
          </cell>
          <cell r="B19309" t="str">
            <v>GETR.MOT. SA57 DRE90M4, M6A, 1,1KW, 50HZ O.BREMSE</v>
          </cell>
          <cell r="C19309">
            <v>0</v>
          </cell>
          <cell r="D19309">
            <v>519.35</v>
          </cell>
          <cell r="E19309">
            <v>519.35</v>
          </cell>
        </row>
        <row r="19310">
          <cell r="A19310" t="str">
            <v>929055172</v>
          </cell>
          <cell r="B19310" t="str">
            <v xml:space="preserve">GETR.MOT. SA47DT63N4, B3, 0,18KW, 50HZ           </v>
          </cell>
          <cell r="C19310"/>
          <cell r="D19310">
            <v>353.68</v>
          </cell>
          <cell r="E19310">
            <v>353.68</v>
          </cell>
        </row>
        <row r="19311">
          <cell r="A19311" t="str">
            <v>929055173</v>
          </cell>
          <cell r="B19311" t="str">
            <v xml:space="preserve">GETR.MOT. WA20DT63N4/BMG, H1A,0,18KW, 50HZ       </v>
          </cell>
          <cell r="C19311"/>
          <cell r="D19311">
            <v>242.42</v>
          </cell>
          <cell r="E19311">
            <v>242.42</v>
          </cell>
        </row>
        <row r="19312">
          <cell r="A19312" t="str">
            <v>929055174</v>
          </cell>
          <cell r="B19312" t="str">
            <v xml:space="preserve">GETR.MOT. MVF/44/P, 0,37KW, 50HZ                 </v>
          </cell>
          <cell r="C19312"/>
          <cell r="D19312">
            <v>167.88</v>
          </cell>
          <cell r="E19312">
            <v>167.88</v>
          </cell>
        </row>
        <row r="19313">
          <cell r="A19313" t="str">
            <v>929055175</v>
          </cell>
          <cell r="B19313" t="str">
            <v>GETR.MOT. SA57DRN90S4/BE2, M1A, 1,1KW, 50HZ</v>
          </cell>
          <cell r="C19313">
            <v>0</v>
          </cell>
          <cell r="D19313">
            <v>736.51</v>
          </cell>
          <cell r="E19313">
            <v>736.51</v>
          </cell>
        </row>
        <row r="19314">
          <cell r="A19314" t="str">
            <v>929055176</v>
          </cell>
          <cell r="B19314" t="str">
            <v>GETR.MOT. C10-G63M2, B8-00A, 0,25KW, 50HZ,</v>
          </cell>
          <cell r="C19314"/>
          <cell r="D19314">
            <v>15.01</v>
          </cell>
          <cell r="E19314">
            <v>15.01</v>
          </cell>
        </row>
        <row r="19315">
          <cell r="A19315" t="str">
            <v>929055177</v>
          </cell>
          <cell r="B19315" t="str">
            <v>GETR.MOT. SA57DT80K4 H1A, 0,55KW, 50HZ O.BREMSE</v>
          </cell>
          <cell r="C19315">
            <v>0</v>
          </cell>
          <cell r="D19315">
            <v>414.22</v>
          </cell>
          <cell r="E19315">
            <v>414.22</v>
          </cell>
        </row>
        <row r="19316">
          <cell r="A19316" t="str">
            <v>929055179</v>
          </cell>
          <cell r="B19316" t="str">
            <v>GETR.MOT. W20DT63L4 B3-B, 0,25KW, 50HZ O.BREMSE</v>
          </cell>
          <cell r="C19316">
            <v>0</v>
          </cell>
          <cell r="D19316">
            <v>172.24</v>
          </cell>
          <cell r="E19316">
            <v>172.24</v>
          </cell>
        </row>
        <row r="19317">
          <cell r="A19317" t="str">
            <v>929055180</v>
          </cell>
          <cell r="B19317" t="str">
            <v>GETR.MOT. W20DT63L4 B3-A, 0,25KW, 50HZ O.BREMSE</v>
          </cell>
          <cell r="C19317"/>
          <cell r="D19317">
            <v>159</v>
          </cell>
          <cell r="E19317">
            <v>159</v>
          </cell>
        </row>
        <row r="19318">
          <cell r="A19318" t="str">
            <v>929055181</v>
          </cell>
          <cell r="B19318" t="str">
            <v>GETR.MOT. SA57DT80K4 H6A, 0,55KW, 60HZ O.BREMSE</v>
          </cell>
          <cell r="C19318"/>
          <cell r="D19318">
            <v>422.07</v>
          </cell>
          <cell r="E19318">
            <v>422.07</v>
          </cell>
        </row>
        <row r="19319">
          <cell r="A19319" t="str">
            <v>929055182</v>
          </cell>
          <cell r="B19319" t="str">
            <v>GETR.MOT. W20DT71D6 B3A, 0,25KW, 50HZ O.BREMSE</v>
          </cell>
          <cell r="C19319">
            <v>0</v>
          </cell>
          <cell r="D19319">
            <v>190.8</v>
          </cell>
          <cell r="E19319">
            <v>190.8</v>
          </cell>
        </row>
        <row r="19320">
          <cell r="A19320" t="str">
            <v>929055183</v>
          </cell>
          <cell r="B19320" t="str">
            <v>GETR.MOT. WA20DT63N6, H1A,0,12KW, 50HZ O.BREMSE</v>
          </cell>
          <cell r="C19320"/>
          <cell r="D19320">
            <v>188.43</v>
          </cell>
          <cell r="E19320">
            <v>188.43</v>
          </cell>
        </row>
        <row r="19321">
          <cell r="A19321" t="str">
            <v>929055184</v>
          </cell>
          <cell r="B19321" t="str">
            <v>GETR.MOT. S57DT80N6, V5, 0,55KW, 50HZ O.BREMSE</v>
          </cell>
          <cell r="C19321"/>
          <cell r="D19321">
            <v>394.58</v>
          </cell>
          <cell r="E19321">
            <v>394.58</v>
          </cell>
        </row>
        <row r="19322">
          <cell r="A19322" t="str">
            <v>929055185</v>
          </cell>
          <cell r="B19322" t="str">
            <v>GETR.MOT. SA57DRN80MK4/BE1, 0,55KW, 50Hz M.BREMSE</v>
          </cell>
          <cell r="C19322">
            <v>0</v>
          </cell>
          <cell r="D19322">
            <v>593.44666666666672</v>
          </cell>
          <cell r="E19322">
            <v>593.44666666666672</v>
          </cell>
        </row>
        <row r="19323">
          <cell r="A19323" t="str">
            <v>929055186</v>
          </cell>
          <cell r="B19323" t="str">
            <v>SPIR.MOT. WA20DR63N6, 0,12KW,I=75, 400V, 50HZ</v>
          </cell>
          <cell r="C19323"/>
          <cell r="D19323">
            <v>177.6</v>
          </cell>
          <cell r="E19323">
            <v>177.6</v>
          </cell>
        </row>
        <row r="19324">
          <cell r="A19324" t="str">
            <v>929055187</v>
          </cell>
          <cell r="B19324" t="str">
            <v xml:space="preserve">GETR.MOT. SA57DT90S4, H1A, 1,1KW, 60HZ, 460V     </v>
          </cell>
          <cell r="C19324"/>
          <cell r="D19324">
            <v>488.5</v>
          </cell>
          <cell r="E19324">
            <v>488.5</v>
          </cell>
        </row>
        <row r="19325">
          <cell r="A19325" t="str">
            <v>929055188</v>
          </cell>
          <cell r="B19325" t="str">
            <v>GETR.MOT. SA57DT90S4, BMG, H2A, 1,1 KW, 50HZ,</v>
          </cell>
          <cell r="C19325">
            <v>0</v>
          </cell>
          <cell r="D19325">
            <v>541.79999999999995</v>
          </cell>
          <cell r="E19325">
            <v>541.79999999999995</v>
          </cell>
        </row>
        <row r="19326">
          <cell r="A19326" t="str">
            <v>929055189</v>
          </cell>
          <cell r="B19326" t="str">
            <v>GETR.MOT. SA57DT90S4, H2A, 1,1KW, 50HZ, O.BREMSE</v>
          </cell>
          <cell r="C19326"/>
          <cell r="D19326">
            <v>451.85</v>
          </cell>
          <cell r="E19326">
            <v>451.85</v>
          </cell>
        </row>
        <row r="19327">
          <cell r="A19327" t="str">
            <v>929055190</v>
          </cell>
          <cell r="B19327" t="str">
            <v>ELEKTRISCHE MOTORENBREMSE KPL.BMG2 290V/20Nm</v>
          </cell>
          <cell r="C19327"/>
          <cell r="D19327">
            <v>330.98</v>
          </cell>
          <cell r="E19327">
            <v>330.98</v>
          </cell>
        </row>
        <row r="19328">
          <cell r="A19328" t="str">
            <v>929055191</v>
          </cell>
          <cell r="B19328" t="str">
            <v>GETR.MOT. WA20DT63N4, 0,18KW,660HZ, O.BR., D=18,</v>
          </cell>
          <cell r="C19328"/>
          <cell r="D19328">
            <v>186.79</v>
          </cell>
          <cell r="E19328">
            <v>186.79</v>
          </cell>
        </row>
        <row r="19329">
          <cell r="A19329" t="str">
            <v>929055192</v>
          </cell>
          <cell r="B19329" t="str">
            <v>GETR.MOT. WA20DT63N6, 0,12KW,60HZ, O.BR., D=18,</v>
          </cell>
          <cell r="C19329"/>
          <cell r="D19329">
            <v>206.71</v>
          </cell>
          <cell r="E19329">
            <v>206.71</v>
          </cell>
        </row>
        <row r="19330">
          <cell r="A19330" t="str">
            <v>929055193</v>
          </cell>
          <cell r="B19330" t="str">
            <v>GETR.MOT. SA57DT80K4-BMG/MM0.5MOVIMOT</v>
          </cell>
          <cell r="C19330">
            <v>0</v>
          </cell>
          <cell r="D19330">
            <v>761.08</v>
          </cell>
          <cell r="E19330">
            <v>761.08</v>
          </cell>
        </row>
        <row r="19331">
          <cell r="A19331" t="str">
            <v>929055194</v>
          </cell>
          <cell r="B19331" t="str">
            <v>GETR.MOT. SA57DT90L4, 1,5KW,50HZ, 230V,M.BREMSE</v>
          </cell>
          <cell r="C19331"/>
          <cell r="D19331">
            <v>594.19000000000005</v>
          </cell>
          <cell r="E19331">
            <v>594.19000000000005</v>
          </cell>
        </row>
        <row r="19332">
          <cell r="A19332" t="str">
            <v>929055196</v>
          </cell>
          <cell r="B19332" t="str">
            <v>GETR.MOT.WA20DT63N6, 0,12KW,60HZ, O.BR., D=18,</v>
          </cell>
          <cell r="C19332"/>
          <cell r="D19332">
            <v>199.88</v>
          </cell>
          <cell r="E19332">
            <v>199.88</v>
          </cell>
        </row>
        <row r="19333">
          <cell r="A19333" t="str">
            <v>929055197</v>
          </cell>
          <cell r="B19333" t="str">
            <v>GETR.MOT.WA20DT63N4 SPIROPLAN,0,18KW, O.BR. D=18,</v>
          </cell>
          <cell r="C19333"/>
          <cell r="D19333">
            <v>175.34</v>
          </cell>
          <cell r="E19333">
            <v>175.34</v>
          </cell>
        </row>
        <row r="19334">
          <cell r="A19334" t="str">
            <v>929055198</v>
          </cell>
          <cell r="B19334" t="str">
            <v xml:space="preserve">STIRNRADGETR.MOT. RFTDR63S4 0,12KW; I=28,32 </v>
          </cell>
          <cell r="C19334"/>
          <cell r="D19334">
            <v>191.4</v>
          </cell>
          <cell r="E19334">
            <v>191.4</v>
          </cell>
        </row>
        <row r="19335">
          <cell r="A19335" t="str">
            <v>929055199</v>
          </cell>
          <cell r="B19335" t="str">
            <v xml:space="preserve">GETR.MOT. SA47DT80K4/BMG, M1A,0,55 KW; 50HZ; </v>
          </cell>
          <cell r="C19335"/>
          <cell r="D19335">
            <v>460.02</v>
          </cell>
          <cell r="E19335">
            <v>460.02</v>
          </cell>
        </row>
        <row r="19336">
          <cell r="A19336" t="str">
            <v>929055200</v>
          </cell>
          <cell r="B19336" t="str">
            <v>FREQUENZUMRICHTER MOVITRAC MC007A004-2B1-4-00</v>
          </cell>
          <cell r="C19336"/>
          <cell r="D19336">
            <v>301.32</v>
          </cell>
          <cell r="E19336">
            <v>301.32</v>
          </cell>
        </row>
        <row r="19337">
          <cell r="A19337" t="str">
            <v>929055201</v>
          </cell>
          <cell r="B19337" t="str">
            <v>BREMSWIEDERSTAND BW072-003</v>
          </cell>
          <cell r="C19337"/>
          <cell r="D19337">
            <v>41.24</v>
          </cell>
          <cell r="E19337">
            <v>41.24</v>
          </cell>
        </row>
        <row r="19338">
          <cell r="A19338" t="str">
            <v>929055202</v>
          </cell>
          <cell r="B19338" t="str">
            <v>GETR.MOT.W20DT71D4 SPIROPLAN;0,37KW</v>
          </cell>
          <cell r="C19338"/>
          <cell r="D19338">
            <v>178.84</v>
          </cell>
          <cell r="E19338">
            <v>178.84</v>
          </cell>
        </row>
        <row r="19339">
          <cell r="A19339" t="str">
            <v>929055203</v>
          </cell>
          <cell r="B19339" t="str">
            <v>GETR.MOT. SAF57DT80K4/MM05, H1A; 0.11-0.55 KW;</v>
          </cell>
          <cell r="C19339"/>
          <cell r="D19339">
            <v>672.92</v>
          </cell>
          <cell r="E19339">
            <v>672.92</v>
          </cell>
        </row>
        <row r="19340">
          <cell r="A19340" t="str">
            <v>929055204</v>
          </cell>
          <cell r="B19340" t="str">
            <v>GETR.MOT. SAF57DT80K4/MM05,H6;50HZ;230-400V;KK</v>
          </cell>
          <cell r="C19340"/>
          <cell r="D19340">
            <v>672.92</v>
          </cell>
          <cell r="E19340">
            <v>672.92</v>
          </cell>
        </row>
        <row r="19341">
          <cell r="A19341" t="str">
            <v>929055205</v>
          </cell>
          <cell r="B19341" t="str">
            <v>GETR.MOT. SAF47DT80K4,M5A,50HZ; 230-400V;KK 90°</v>
          </cell>
          <cell r="C19341">
            <v>0</v>
          </cell>
          <cell r="D19341">
            <v>467.54</v>
          </cell>
          <cell r="E19341">
            <v>467.54</v>
          </cell>
        </row>
        <row r="19342">
          <cell r="A19342" t="str">
            <v>929055206</v>
          </cell>
          <cell r="B19342" t="str">
            <v xml:space="preserve">GETR.MOT. SA47DT71D4,50HZ,230-400V;O.BREMSE </v>
          </cell>
          <cell r="C19342"/>
          <cell r="D19342">
            <v>612.76</v>
          </cell>
          <cell r="E19342">
            <v>612.76</v>
          </cell>
        </row>
        <row r="19343">
          <cell r="A19343" t="str">
            <v>929055208</v>
          </cell>
          <cell r="B19343" t="str">
            <v>GETR.MOT. SA67DT90L4M6A50HZ 1,5KW 220-240V;KK 0°</v>
          </cell>
          <cell r="C19343"/>
          <cell r="D19343">
            <v>562.84</v>
          </cell>
          <cell r="E19343">
            <v>562.84</v>
          </cell>
        </row>
        <row r="19344">
          <cell r="A19344" t="str">
            <v>929055209</v>
          </cell>
          <cell r="B19344" t="str">
            <v xml:space="preserve">GETR.MOT. WA20DR63N660HZ380V KK 0°; O.BREMSE </v>
          </cell>
          <cell r="C19344"/>
          <cell r="D19344">
            <v>194.4</v>
          </cell>
          <cell r="E19344">
            <v>194.4</v>
          </cell>
        </row>
        <row r="19345">
          <cell r="A19345" t="str">
            <v>929055210</v>
          </cell>
          <cell r="B19345" t="str">
            <v xml:space="preserve">GETR. MOT. WA20DR63N4,60HZ,380V;KK 0°; O.BREMSE </v>
          </cell>
          <cell r="C19345"/>
          <cell r="D19345">
            <v>181.8</v>
          </cell>
          <cell r="E19345">
            <v>181.8</v>
          </cell>
        </row>
        <row r="19346">
          <cell r="A19346" t="str">
            <v>929055213</v>
          </cell>
          <cell r="B19346" t="str">
            <v>GETR. MOT. WA20DR63M4 SPIROPLAN, 0,18KW, O.BR.</v>
          </cell>
          <cell r="C19346">
            <v>0</v>
          </cell>
          <cell r="D19346">
            <v>163.72</v>
          </cell>
          <cell r="E19346">
            <v>163.72</v>
          </cell>
        </row>
        <row r="19347">
          <cell r="A19347" t="str">
            <v>929055217</v>
          </cell>
          <cell r="B19347" t="str">
            <v>HEBEL 1-132-61-023</v>
          </cell>
          <cell r="C19347"/>
          <cell r="D19347">
            <v>472.2</v>
          </cell>
          <cell r="E19347">
            <v>472.2</v>
          </cell>
        </row>
        <row r="19348">
          <cell r="A19348" t="str">
            <v>929055218</v>
          </cell>
          <cell r="B19348" t="str">
            <v>GETR. MOT. RF17DR63L4, 0,25KW,230V; 50HZ; O.BREMSE</v>
          </cell>
          <cell r="C19348">
            <v>0</v>
          </cell>
          <cell r="D19348">
            <v>191.37</v>
          </cell>
          <cell r="E19348">
            <v>191.37</v>
          </cell>
        </row>
        <row r="19349">
          <cell r="A19349" t="str">
            <v>929055219</v>
          </cell>
          <cell r="B19349" t="str">
            <v>GETR. MOT. N_SK1SI50-IEC-80S/4 0,55KW; 50HZ</v>
          </cell>
          <cell r="C19349"/>
          <cell r="D19349">
            <v>186</v>
          </cell>
          <cell r="E19349">
            <v>186</v>
          </cell>
        </row>
        <row r="19350">
          <cell r="A19350" t="str">
            <v>929055220</v>
          </cell>
          <cell r="B19350" t="str">
            <v>GETR.MOT. SA67DT90L4,M1,50HZ,270°/N, M1, 1,5KW,</v>
          </cell>
          <cell r="C19350"/>
          <cell r="D19350">
            <v>643.79999999999995</v>
          </cell>
          <cell r="E19350">
            <v>643.79999999999995</v>
          </cell>
        </row>
        <row r="19351">
          <cell r="A19351" t="str">
            <v>929055221</v>
          </cell>
          <cell r="B19351" t="str">
            <v>GETR.MOT.</v>
          </cell>
          <cell r="C19351">
            <v>0</v>
          </cell>
          <cell r="D19351">
            <v>719.03</v>
          </cell>
          <cell r="E19351">
            <v>719.03</v>
          </cell>
        </row>
        <row r="19352">
          <cell r="A19352" t="str">
            <v>929055222</v>
          </cell>
          <cell r="B19352" t="str">
            <v>GETRIEBEMOTOR 24 V - TT</v>
          </cell>
          <cell r="C19352"/>
          <cell r="D19352">
            <v>15</v>
          </cell>
          <cell r="E19352">
            <v>15</v>
          </cell>
        </row>
        <row r="19353">
          <cell r="A19353" t="str">
            <v>929055223</v>
          </cell>
          <cell r="B19353" t="str">
            <v>GETR.MOT. N_SK1SD31VXZ-63S/4 0,12 KW</v>
          </cell>
          <cell r="C19353"/>
          <cell r="D19353">
            <v>297</v>
          </cell>
          <cell r="E19353">
            <v>297</v>
          </cell>
        </row>
        <row r="19354">
          <cell r="A19354" t="str">
            <v>929055224</v>
          </cell>
          <cell r="B19354" t="str">
            <v>GETR.MOT. SF37DT80K4 M5 - SEW - 0,55KW;50HZ M.</v>
          </cell>
          <cell r="C19354"/>
          <cell r="D19354">
            <v>600</v>
          </cell>
          <cell r="E19354">
            <v>600</v>
          </cell>
        </row>
        <row r="19355">
          <cell r="A19355" t="str">
            <v>929055225</v>
          </cell>
          <cell r="B19355" t="str">
            <v>GETRIEBEMOTOR  RF17DR63M6</v>
          </cell>
          <cell r="C19355"/>
          <cell r="D19355">
            <v>353</v>
          </cell>
          <cell r="E19355">
            <v>353</v>
          </cell>
        </row>
        <row r="19356">
          <cell r="A19356" t="str">
            <v>929055226</v>
          </cell>
          <cell r="B19356" t="str">
            <v xml:space="preserve">GETR.MOT. W10DT56L4 -  M5 - SEW - 0,12KW;50/60HZ </v>
          </cell>
          <cell r="C19356">
            <v>0</v>
          </cell>
          <cell r="D19356">
            <v>192.95</v>
          </cell>
          <cell r="E19356">
            <v>192.95</v>
          </cell>
        </row>
        <row r="19357">
          <cell r="A19357" t="str">
            <v>929055233</v>
          </cell>
          <cell r="B19357" t="str">
            <v>GETRIEBE MOTOR - N_SK1SI40-IEC63L/4 -</v>
          </cell>
          <cell r="C19357">
            <v>0</v>
          </cell>
          <cell r="D19357">
            <v>117.7</v>
          </cell>
          <cell r="E19357">
            <v>117.7</v>
          </cell>
        </row>
        <row r="19358">
          <cell r="A19358" t="str">
            <v>929055234</v>
          </cell>
          <cell r="B19358" t="str">
            <v>GETRIEBE MOTOR - N_SK1SI40-IEC63L/4 -</v>
          </cell>
          <cell r="C19358">
            <v>0</v>
          </cell>
          <cell r="D19358">
            <v>117.7</v>
          </cell>
          <cell r="E19358">
            <v>117.7</v>
          </cell>
        </row>
        <row r="19359">
          <cell r="A19359" t="str">
            <v>929055235</v>
          </cell>
          <cell r="B19359" t="str">
            <v xml:space="preserve">GETR.MOT. R27DT80N4/ES1R -  M4- 0,75KW -  I=22,32 </v>
          </cell>
          <cell r="C19359"/>
          <cell r="D19359">
            <v>510</v>
          </cell>
          <cell r="E19359">
            <v>510</v>
          </cell>
        </row>
        <row r="19360">
          <cell r="A19360" t="str">
            <v>929055236</v>
          </cell>
          <cell r="B19360" t="str">
            <v xml:space="preserve">GETR.MOT. RF17DT71D4 - N=53 - 0,37KW - 460V/60HZ </v>
          </cell>
          <cell r="C19360"/>
          <cell r="D19360">
            <v>359.7</v>
          </cell>
          <cell r="E19360">
            <v>359.7</v>
          </cell>
        </row>
        <row r="19361">
          <cell r="A19361" t="str">
            <v>929055237</v>
          </cell>
          <cell r="B19361" t="str">
            <v xml:space="preserve">GETR.MOT. SA57DT80K4 - FÜR TEF 16M/MIN  </v>
          </cell>
          <cell r="C19361">
            <v>0</v>
          </cell>
          <cell r="D19361">
            <v>399</v>
          </cell>
          <cell r="E19361">
            <v>399</v>
          </cell>
        </row>
        <row r="19362">
          <cell r="A19362" t="str">
            <v>929055238</v>
          </cell>
          <cell r="B19362" t="str">
            <v xml:space="preserve">GETR.MOT. SA57DT80K4 - FÜR AFS 16M/MIN  </v>
          </cell>
          <cell r="C19362"/>
          <cell r="D19362">
            <v>387.48</v>
          </cell>
          <cell r="E19362">
            <v>387.48</v>
          </cell>
        </row>
        <row r="19363">
          <cell r="A19363" t="str">
            <v>929055239</v>
          </cell>
          <cell r="B19363" t="str">
            <v>GETR.MOT. SA57DT80K4 - FÜR AFS 16M/MIN MOVIMOT</v>
          </cell>
          <cell r="C19363"/>
          <cell r="D19363">
            <v>669</v>
          </cell>
          <cell r="E19363">
            <v>669</v>
          </cell>
        </row>
        <row r="19364">
          <cell r="A19364" t="str">
            <v>929055240</v>
          </cell>
          <cell r="B19364" t="str">
            <v>GETR.MOT. RF37DT80K4, 0,55KW,KKL 0/n BF:M4 --&gt;</v>
          </cell>
          <cell r="C19364">
            <v>0</v>
          </cell>
          <cell r="D19364">
            <v>269.3</v>
          </cell>
          <cell r="E19364">
            <v>269.3</v>
          </cell>
        </row>
        <row r="19365">
          <cell r="A19365" t="str">
            <v>929055241</v>
          </cell>
          <cell r="B19365" t="str">
            <v>GETR.MOT. RF37DT80N4, 0,75KW,KKL:0/n BF:M4 --&gt;</v>
          </cell>
          <cell r="C19365">
            <v>0</v>
          </cell>
          <cell r="D19365">
            <v>278.93</v>
          </cell>
          <cell r="E19365">
            <v>278.93</v>
          </cell>
        </row>
        <row r="19366">
          <cell r="A19366" t="str">
            <v>929055242</v>
          </cell>
          <cell r="B19366" t="str">
            <v>GETR.MOT. SA57DT80N4, 0,9KW,KKL:90/2 BF:M6A --&gt;</v>
          </cell>
          <cell r="C19366">
            <v>0</v>
          </cell>
          <cell r="D19366">
            <v>674.17</v>
          </cell>
          <cell r="E19366">
            <v>674.17</v>
          </cell>
        </row>
        <row r="19367">
          <cell r="A19367" t="str">
            <v>929055243</v>
          </cell>
          <cell r="B19367" t="str">
            <v>GETR.MOT. SA57DT80K4, 0,55KW,KKL:0/3 BF:M6A --&gt;</v>
          </cell>
          <cell r="C19367"/>
          <cell r="D19367">
            <v>399</v>
          </cell>
          <cell r="E19367">
            <v>399</v>
          </cell>
        </row>
        <row r="19368">
          <cell r="A19368" t="str">
            <v>929055244</v>
          </cell>
          <cell r="B19368" t="str">
            <v>GETR.MOT.SF47 DRN80MS2/BE1/Z; 0,75KW;KKL270/3 M1A</v>
          </cell>
          <cell r="C19368">
            <v>0</v>
          </cell>
          <cell r="D19368">
            <v>663.64</v>
          </cell>
          <cell r="E19368">
            <v>663.64</v>
          </cell>
        </row>
        <row r="19369">
          <cell r="A19369" t="str">
            <v>929055245</v>
          </cell>
          <cell r="B19369" t="str">
            <v>GETRIEBE MOTOR - N_SK1SI40-IEC63S/4 -</v>
          </cell>
          <cell r="C19369">
            <v>0</v>
          </cell>
          <cell r="D19369">
            <v>154</v>
          </cell>
          <cell r="E19369">
            <v>154</v>
          </cell>
        </row>
        <row r="19370">
          <cell r="A19370" t="str">
            <v>929055246</v>
          </cell>
          <cell r="B19370" t="str">
            <v>GETRIEBE MOTOR - N_SK1SI40-IEC63S/4 -</v>
          </cell>
          <cell r="C19370">
            <v>0</v>
          </cell>
          <cell r="D19370">
            <v>154</v>
          </cell>
          <cell r="E19370">
            <v>154</v>
          </cell>
        </row>
        <row r="19371">
          <cell r="A19371" t="str">
            <v>929055247</v>
          </cell>
          <cell r="B19371" t="str">
            <v>GETR.MOT. SA57DRN80MK4, M5A, 0,55KW, 50HZ O.BR.</v>
          </cell>
          <cell r="C19371">
            <v>0</v>
          </cell>
          <cell r="D19371">
            <v>472.29825396825402</v>
          </cell>
          <cell r="E19371">
            <v>472.29825396825402</v>
          </cell>
        </row>
        <row r="19372">
          <cell r="A19372" t="str">
            <v>929055248</v>
          </cell>
          <cell r="B19372" t="str">
            <v>GETRIEBE MOTOR - N_SK1SI40-IEC63S/4 - 0,12KW</v>
          </cell>
          <cell r="C19372">
            <v>0</v>
          </cell>
          <cell r="D19372">
            <v>176.2</v>
          </cell>
          <cell r="E19372">
            <v>176.2</v>
          </cell>
        </row>
        <row r="19373">
          <cell r="A19373" t="str">
            <v>929055249</v>
          </cell>
          <cell r="B19373" t="str">
            <v>GETRIEBE MOTOR - N_SK1SI40-IEC63S/4 -</v>
          </cell>
          <cell r="C19373">
            <v>0</v>
          </cell>
          <cell r="D19373">
            <v>110</v>
          </cell>
          <cell r="E19373">
            <v>110</v>
          </cell>
        </row>
        <row r="19374">
          <cell r="A19374" t="str">
            <v>929055250</v>
          </cell>
          <cell r="B19374" t="str">
            <v>STIRNRADGETR.MOT. RF57DRN80MK4/Z 0,55KW 50HZ O.BR.</v>
          </cell>
          <cell r="C19374">
            <v>0</v>
          </cell>
          <cell r="D19374">
            <v>430.99</v>
          </cell>
          <cell r="E19374">
            <v>430.99</v>
          </cell>
        </row>
        <row r="19375">
          <cell r="A19375" t="str">
            <v>929055251</v>
          </cell>
          <cell r="B19375" t="str">
            <v>SCHN.GETR.MOT.SF57DRS71M4/Z0,55KW 50HZ O.BR.</v>
          </cell>
          <cell r="C19375"/>
          <cell r="D19375">
            <v>511.18</v>
          </cell>
          <cell r="E19375">
            <v>511.18</v>
          </cell>
        </row>
        <row r="19376">
          <cell r="A19376" t="str">
            <v>929055252</v>
          </cell>
          <cell r="B19376" t="str">
            <v>GETR.MOT.SF47DRM80M2BE1/Z;1,1KW,KKL270/3 M1A</v>
          </cell>
          <cell r="C19376">
            <v>0</v>
          </cell>
          <cell r="D19376">
            <v>695.3</v>
          </cell>
          <cell r="E19376">
            <v>695.3</v>
          </cell>
        </row>
        <row r="19377">
          <cell r="A19377" t="str">
            <v>929055253</v>
          </cell>
          <cell r="B19377" t="str">
            <v>GETR.MOT. WA20DR63S4 SPIROPLAN 0,12KW O.BR. NA=35</v>
          </cell>
          <cell r="C19377">
            <v>0</v>
          </cell>
          <cell r="D19377">
            <v>192.61</v>
          </cell>
          <cell r="E19377">
            <v>192.61</v>
          </cell>
        </row>
        <row r="19378">
          <cell r="A19378" t="str">
            <v>929055254</v>
          </cell>
          <cell r="B19378" t="str">
            <v>STIRNRADGETR.MOT. RF37 DRS71M4 0,55KW 50HZ O.BR.</v>
          </cell>
          <cell r="C19378"/>
          <cell r="D19378">
            <v>316.85000000000002</v>
          </cell>
          <cell r="E19378">
            <v>316.85000000000002</v>
          </cell>
        </row>
        <row r="19379">
          <cell r="A19379" t="str">
            <v>929055255</v>
          </cell>
          <cell r="B19379" t="str">
            <v>SCHN.GETR.MOT. SF47 DRS71M4 0,55KW 50HZ O.BR.</v>
          </cell>
          <cell r="C19379"/>
          <cell r="D19379">
            <v>380.77</v>
          </cell>
          <cell r="E19379">
            <v>380.77</v>
          </cell>
        </row>
        <row r="19380">
          <cell r="A19380" t="str">
            <v>929055256</v>
          </cell>
          <cell r="B19380" t="str">
            <v>DUNKER</v>
          </cell>
          <cell r="C19380"/>
          <cell r="D19380">
            <v>327.37</v>
          </cell>
          <cell r="E19380">
            <v>327.37</v>
          </cell>
        </row>
        <row r="19381">
          <cell r="A19381" t="str">
            <v>929055257</v>
          </cell>
          <cell r="B19381" t="str">
            <v>GETR.MOT. SA57DRE90M4BE2 M1A  1,1KW  60HZ 120/208V</v>
          </cell>
          <cell r="C19381">
            <v>0</v>
          </cell>
          <cell r="D19381">
            <v>696.49</v>
          </cell>
          <cell r="E19381">
            <v>696.49</v>
          </cell>
        </row>
        <row r="19382">
          <cell r="A19382" t="str">
            <v>929055258</v>
          </cell>
          <cell r="B19382" t="str">
            <v>GETR.MOT. SA57 DRS71M4BE1 0,55KW 60HZ 120/208V</v>
          </cell>
          <cell r="C19382"/>
          <cell r="D19382">
            <v>579.91999999999996</v>
          </cell>
          <cell r="E19382">
            <v>579.91999999999996</v>
          </cell>
        </row>
        <row r="19383">
          <cell r="A19383" t="str">
            <v>929055259</v>
          </cell>
          <cell r="B19383" t="str">
            <v>GETR.MOT.SA57 DRN80MK4  0,55KW 60HZ 120/208V O.BR.</v>
          </cell>
          <cell r="C19383">
            <v>0</v>
          </cell>
          <cell r="D19383">
            <v>459.59500000000003</v>
          </cell>
          <cell r="E19383">
            <v>459.59500000000003</v>
          </cell>
        </row>
        <row r="19384">
          <cell r="A19384" t="str">
            <v>929055260</v>
          </cell>
          <cell r="B19384" t="str">
            <v>GETR.MOT. SA57 DRN80MK4 0,55KW 60HZ 120/208V O.BR.</v>
          </cell>
          <cell r="C19384">
            <v>0</v>
          </cell>
          <cell r="D19384">
            <v>467.97</v>
          </cell>
          <cell r="E19384">
            <v>467.97</v>
          </cell>
        </row>
        <row r="19385">
          <cell r="A19385" t="str">
            <v>929055261</v>
          </cell>
          <cell r="B19385" t="str">
            <v>STIRNRADGETR.MOT. RF57 DRE80M4/MSW/CB0/TF 0,75KW</v>
          </cell>
          <cell r="C19385">
            <v>0</v>
          </cell>
          <cell r="D19385">
            <v>565.29999999999995</v>
          </cell>
          <cell r="E19385">
            <v>565.29999999999995</v>
          </cell>
        </row>
        <row r="19386">
          <cell r="A19386" t="str">
            <v>929055262</v>
          </cell>
          <cell r="B19386" t="str">
            <v>STIRNRADGETR.MOT. RF57 DRS71M4/MSW/CB0, 0,55KW</v>
          </cell>
          <cell r="C19386">
            <v>0</v>
          </cell>
          <cell r="D19386">
            <v>522.32000000000005</v>
          </cell>
          <cell r="E19386">
            <v>522.32000000000005</v>
          </cell>
        </row>
        <row r="19387">
          <cell r="A19387" t="str">
            <v>929055263</v>
          </cell>
          <cell r="B19387" t="str">
            <v>GETR.MOT.SF67 DRS71M4/MSW/CB0/TF 0,55kW</v>
          </cell>
          <cell r="C19387">
            <v>0</v>
          </cell>
          <cell r="D19387">
            <v>713.85</v>
          </cell>
          <cell r="E19387">
            <v>713.85</v>
          </cell>
        </row>
        <row r="19388">
          <cell r="A19388" t="str">
            <v>929055264</v>
          </cell>
          <cell r="B19388" t="str">
            <v>GETR.MOT.SF47 DRS80S2BE1/MSW/CB0/TF/LN, 0,75kW</v>
          </cell>
          <cell r="C19388">
            <v>0</v>
          </cell>
          <cell r="D19388">
            <v>750.26</v>
          </cell>
          <cell r="E19388">
            <v>750.26</v>
          </cell>
        </row>
        <row r="19389">
          <cell r="A19389" t="str">
            <v>929055265</v>
          </cell>
          <cell r="B19389" t="str">
            <v>GETRIEBE - N_SK1SI40-IEC63S/4, I=60 (ohne</v>
          </cell>
          <cell r="C19389"/>
          <cell r="D19389">
            <v>93</v>
          </cell>
          <cell r="E19389">
            <v>93</v>
          </cell>
        </row>
        <row r="19390">
          <cell r="A19390" t="str">
            <v>929055266</v>
          </cell>
          <cell r="B19390" t="str">
            <v>GETRIEBE - N_SK1SI40-IEC63S/4, I=80  (ohne</v>
          </cell>
          <cell r="C19390"/>
          <cell r="D19390">
            <v>88</v>
          </cell>
          <cell r="E19390">
            <v>88</v>
          </cell>
        </row>
        <row r="19391">
          <cell r="A19391" t="str">
            <v>929055267</v>
          </cell>
          <cell r="B19391" t="str">
            <v>GETRIEBE MOTOR - N_SK1SI40-IEC63S/4 -</v>
          </cell>
          <cell r="C19391">
            <v>0</v>
          </cell>
          <cell r="D19391">
            <v>130.80000000000001</v>
          </cell>
          <cell r="E19391">
            <v>130.80000000000001</v>
          </cell>
        </row>
        <row r="19392">
          <cell r="A19392" t="str">
            <v>929055268</v>
          </cell>
          <cell r="B19392" t="str">
            <v>GETRIEBE - N_SK1SI40-IEC63S/4, I=100  (ohne</v>
          </cell>
          <cell r="C19392">
            <v>0</v>
          </cell>
          <cell r="D19392">
            <v>88</v>
          </cell>
          <cell r="E19392">
            <v>88</v>
          </cell>
        </row>
        <row r="19393">
          <cell r="A19393" t="str">
            <v>929055269</v>
          </cell>
          <cell r="B19393" t="str">
            <v>GETR.MOT.MOVIMOT SA57DRN80MK4/MM05, M6B, 0,55KW,</v>
          </cell>
          <cell r="C19393">
            <v>0</v>
          </cell>
          <cell r="D19393">
            <v>781.60749999999996</v>
          </cell>
          <cell r="E19393">
            <v>781.60749999999996</v>
          </cell>
        </row>
        <row r="19394">
          <cell r="A19394" t="str">
            <v>929055270</v>
          </cell>
          <cell r="B19394" t="str">
            <v>GETR.MOT.MOVIMOT SA57DRN80MK4/MM05, M5A, 0,55KW,</v>
          </cell>
          <cell r="C19394">
            <v>0</v>
          </cell>
          <cell r="D19394">
            <v>953.8</v>
          </cell>
          <cell r="E19394">
            <v>953.8</v>
          </cell>
        </row>
        <row r="19395">
          <cell r="A19395" t="str">
            <v>929055271</v>
          </cell>
          <cell r="B19395" t="str">
            <v>SCHN.GETR.MOT. 0,18kW/60Hz/400V/I=50/V=15M/MIN</v>
          </cell>
          <cell r="C19395">
            <v>0</v>
          </cell>
          <cell r="D19395">
            <v>119</v>
          </cell>
          <cell r="E19395">
            <v>119</v>
          </cell>
        </row>
        <row r="19396">
          <cell r="A19396" t="str">
            <v>929055272</v>
          </cell>
          <cell r="B19396" t="str">
            <v>SCHN.GETRIEBEMOTOR 0,18kW/60Hz/400V/I=80/</v>
          </cell>
          <cell r="C19396">
            <v>0</v>
          </cell>
          <cell r="D19396">
            <v>119</v>
          </cell>
          <cell r="E19396">
            <v>119</v>
          </cell>
        </row>
        <row r="19397">
          <cell r="A19397" t="str">
            <v>929055273</v>
          </cell>
          <cell r="B19397" t="str">
            <v>SCHN.GETRIEBEMOTOR 0,12kW/60Hz/400V/I=80/6-POL/</v>
          </cell>
          <cell r="C19397">
            <v>0</v>
          </cell>
          <cell r="D19397">
            <v>139</v>
          </cell>
          <cell r="E19397">
            <v>139</v>
          </cell>
        </row>
        <row r="19398">
          <cell r="A19398" t="str">
            <v>929055274</v>
          </cell>
          <cell r="B19398" t="str">
            <v>GETR.MOT.MOVIMOT SA57DRN90S4/BE2/MM11, M1A,</v>
          </cell>
          <cell r="C19398">
            <v>0</v>
          </cell>
          <cell r="D19398">
            <v>936.99</v>
          </cell>
          <cell r="E19398">
            <v>936.99</v>
          </cell>
        </row>
        <row r="19399">
          <cell r="A19399" t="str">
            <v>929055275</v>
          </cell>
          <cell r="B19399" t="str">
            <v>SCHN.GETRIEBEMOTOR 0,12kW/50Hz/400V/I=40/V=15M/MIN</v>
          </cell>
          <cell r="C19399">
            <v>0</v>
          </cell>
          <cell r="D19399">
            <v>119</v>
          </cell>
          <cell r="E19399">
            <v>119</v>
          </cell>
        </row>
        <row r="19400">
          <cell r="A19400" t="str">
            <v>929055276</v>
          </cell>
          <cell r="B19400" t="str">
            <v>SCHN.GETRIEBEMOTOR 0,12kW/50Hz/400V/I=60/V=10M/MIN</v>
          </cell>
          <cell r="C19400">
            <v>0</v>
          </cell>
          <cell r="D19400">
            <v>119</v>
          </cell>
          <cell r="E19400">
            <v>119</v>
          </cell>
        </row>
        <row r="19401">
          <cell r="A19401" t="str">
            <v>929055277</v>
          </cell>
          <cell r="B19401" t="str">
            <v>SCHN.GETRIEBEMOTOR 0,12kW/50Hz/I=80/V=7,5M/MIN</v>
          </cell>
          <cell r="C19401"/>
          <cell r="D19401">
            <v>119</v>
          </cell>
          <cell r="E19401">
            <v>119</v>
          </cell>
        </row>
        <row r="19402">
          <cell r="A19402" t="str">
            <v>929055278</v>
          </cell>
          <cell r="B19402" t="str">
            <v>SCHN.GETRIEBEMOTOR 0,09kW/50Hz/400V/I=80/6-POL/</v>
          </cell>
          <cell r="C19402">
            <v>0</v>
          </cell>
          <cell r="D19402">
            <v>119</v>
          </cell>
          <cell r="E19402">
            <v>119</v>
          </cell>
        </row>
        <row r="19403">
          <cell r="A19403" t="str">
            <v>929055279</v>
          </cell>
          <cell r="B19403" t="str">
            <v>GETR.MOT.MOVIMOT SA57DRN80MK4/MM05, M1A, 0,55KW,</v>
          </cell>
          <cell r="C19403">
            <v>0</v>
          </cell>
          <cell r="D19403">
            <v>801.28</v>
          </cell>
          <cell r="E19403">
            <v>801.28</v>
          </cell>
        </row>
        <row r="19404">
          <cell r="A19404" t="str">
            <v>929055280</v>
          </cell>
          <cell r="B19404" t="str">
            <v>GETR. MOT. - N_SK1SI40-IEC63S/4 - 0,12KW,50HZ,</v>
          </cell>
          <cell r="C19404">
            <v>0</v>
          </cell>
          <cell r="D19404">
            <v>176.2</v>
          </cell>
          <cell r="E19404">
            <v>176.2</v>
          </cell>
        </row>
        <row r="19405">
          <cell r="A19405" t="str">
            <v>929055281</v>
          </cell>
          <cell r="B19405" t="str">
            <v>GETRIEBE MOT.-N_SK1SI40-IEC63L/6pol-0,12KW,</v>
          </cell>
          <cell r="C19405">
            <v>0</v>
          </cell>
          <cell r="D19405">
            <v>209.3</v>
          </cell>
          <cell r="E19405">
            <v>209.3</v>
          </cell>
        </row>
        <row r="19406">
          <cell r="A19406" t="str">
            <v>929055282</v>
          </cell>
          <cell r="B19406" t="str">
            <v>GETRIEBE MOT.-N_SK1SI40-IEC63S/4-0,12KW,</v>
          </cell>
          <cell r="C19406">
            <v>0</v>
          </cell>
          <cell r="D19406">
            <v>137.1</v>
          </cell>
          <cell r="E19406">
            <v>137.1</v>
          </cell>
        </row>
        <row r="19407">
          <cell r="A19407" t="str">
            <v>929055283</v>
          </cell>
          <cell r="B19407" t="str">
            <v>GETRIEBE MOT.-N_SK1SI40-IEC63S/4 -0,12KW,</v>
          </cell>
          <cell r="C19407">
            <v>0</v>
          </cell>
          <cell r="D19407">
            <v>175.5</v>
          </cell>
          <cell r="E19407">
            <v>175.5</v>
          </cell>
        </row>
        <row r="19408">
          <cell r="A19408" t="str">
            <v>929055284</v>
          </cell>
          <cell r="B19408" t="str">
            <v>GETRIEBE MOT.-N_SK1SI40-IEC63L/6pol-0,12KW,</v>
          </cell>
          <cell r="C19408">
            <v>0</v>
          </cell>
          <cell r="D19408">
            <v>178.73</v>
          </cell>
          <cell r="E19408">
            <v>178.73</v>
          </cell>
        </row>
        <row r="19409">
          <cell r="A19409" t="str">
            <v>929055285</v>
          </cell>
          <cell r="B19409" t="str">
            <v>MOTOR ROBASE 6-POLIG - S086-KD40-G0016-01</v>
          </cell>
          <cell r="C19409">
            <v>0</v>
          </cell>
          <cell r="D19409">
            <v>295.39</v>
          </cell>
          <cell r="E19409">
            <v>295.39</v>
          </cell>
        </row>
        <row r="19410">
          <cell r="A19410" t="str">
            <v>929055286</v>
          </cell>
          <cell r="B19410" t="str">
            <v>SCHN.GETR.MOT.SF47 DRS71S4BE1/ASE1 0,37KW 50HZ M.</v>
          </cell>
          <cell r="C19410">
            <v>0</v>
          </cell>
          <cell r="D19410">
            <v>509.89</v>
          </cell>
          <cell r="E19410">
            <v>509.89</v>
          </cell>
        </row>
        <row r="19411">
          <cell r="A19411" t="str">
            <v>929055287</v>
          </cell>
          <cell r="B19411" t="str">
            <v>GETR. MOT. - N_SK1SI40-IEC63S/4 - 0,12KW,</v>
          </cell>
          <cell r="C19411">
            <v>0</v>
          </cell>
          <cell r="D19411">
            <v>133.30000000000001</v>
          </cell>
          <cell r="E19411">
            <v>133.30000000000001</v>
          </cell>
        </row>
        <row r="19412">
          <cell r="A19412" t="str">
            <v>929055288</v>
          </cell>
          <cell r="B19412" t="str">
            <v>GETR. MOT. - N_SK1SI40-IEC63S/4 - 0,12KW,</v>
          </cell>
          <cell r="C19412">
            <v>0</v>
          </cell>
          <cell r="D19412">
            <v>198.49</v>
          </cell>
          <cell r="E19412">
            <v>198.49</v>
          </cell>
        </row>
        <row r="19413">
          <cell r="A19413" t="str">
            <v>929055289</v>
          </cell>
          <cell r="B19413" t="str">
            <v>GETR. MOT.- N_SK1SI40-IEC63L/6pol -0,12KW,</v>
          </cell>
          <cell r="C19413">
            <v>0</v>
          </cell>
          <cell r="D19413">
            <v>175.91</v>
          </cell>
          <cell r="E19413">
            <v>175.91</v>
          </cell>
        </row>
        <row r="19414">
          <cell r="A19414" t="str">
            <v>929055290</v>
          </cell>
          <cell r="B19414" t="str">
            <v>SCHNECKENGETRIEBEMOTOR SA57 DRN90S4 / BE2</v>
          </cell>
          <cell r="C19414">
            <v>0</v>
          </cell>
          <cell r="D19414">
            <v>785.84</v>
          </cell>
          <cell r="E19414">
            <v>785.84</v>
          </cell>
        </row>
        <row r="19415">
          <cell r="A19415" t="str">
            <v>929055291</v>
          </cell>
          <cell r="B19415" t="str">
            <v xml:space="preserve">SCHNECKENGETRIEBEMOTOR SA57 DRS71M4BE1 </v>
          </cell>
          <cell r="C19415"/>
          <cell r="D19415">
            <v>590.91999999999996</v>
          </cell>
          <cell r="E19415">
            <v>590.91999999999996</v>
          </cell>
        </row>
        <row r="19416">
          <cell r="A19416" t="str">
            <v>929055292</v>
          </cell>
          <cell r="B19416" t="str">
            <v>STIRNRADGETR.MOT. RF57 DRN80M4/MM11  1,1KW</v>
          </cell>
          <cell r="C19416">
            <v>0</v>
          </cell>
          <cell r="D19416">
            <v>707.59</v>
          </cell>
          <cell r="E19416">
            <v>707.59</v>
          </cell>
        </row>
        <row r="19417">
          <cell r="A19417" t="str">
            <v>929055293</v>
          </cell>
          <cell r="B19417" t="str">
            <v>GETR.MOT. SA57DRN80MK4/BE1, M6B, 0,55KW 50HZ M.BR.</v>
          </cell>
          <cell r="C19417"/>
          <cell r="D19417">
            <v>511.04</v>
          </cell>
          <cell r="E19417">
            <v>511.04</v>
          </cell>
        </row>
        <row r="19418">
          <cell r="A19418" t="str">
            <v>929055294</v>
          </cell>
          <cell r="B19418" t="str">
            <v>GETR.MOT. SA57DRN80MK4/BE1, M5A, 0,55KW 50HZ M.BR.</v>
          </cell>
          <cell r="C19418"/>
          <cell r="D19418">
            <v>511.04</v>
          </cell>
          <cell r="E19418">
            <v>511.04</v>
          </cell>
        </row>
        <row r="19419">
          <cell r="A19419" t="str">
            <v>929055295</v>
          </cell>
          <cell r="B19419" t="str">
            <v>SCHNECKENGETRIEBEMOTOR SA57 DRN80MK4</v>
          </cell>
          <cell r="C19419">
            <v>0</v>
          </cell>
          <cell r="D19419">
            <v>448.87</v>
          </cell>
          <cell r="E19419">
            <v>448.87</v>
          </cell>
        </row>
        <row r="19420">
          <cell r="A19420" t="str">
            <v>929055296</v>
          </cell>
          <cell r="B19420" t="str">
            <v>SCHNECKENGETRIEBEMOTOR SA57 DRN80MK4/BE1 0,55kW</v>
          </cell>
          <cell r="C19420">
            <v>0</v>
          </cell>
          <cell r="D19420">
            <v>536.86</v>
          </cell>
          <cell r="E19420">
            <v>536.86</v>
          </cell>
        </row>
        <row r="19421">
          <cell r="A19421" t="str">
            <v>929055297</v>
          </cell>
          <cell r="B19421" t="str">
            <v>GETR.MOT.MOVIMOT SA57 DRS71M4/MM05, M1A, 0,55KW,</v>
          </cell>
          <cell r="C19421"/>
          <cell r="D19421"/>
          <cell r="E19421"/>
        </row>
        <row r="19422">
          <cell r="A19422" t="str">
            <v>929055298</v>
          </cell>
          <cell r="B19422" t="str">
            <v>SPIRO.MOT. WF20 DRN71M4; 0,37KW; n=58; 50HZ O.BR.</v>
          </cell>
          <cell r="C19422">
            <v>0</v>
          </cell>
          <cell r="D19422">
            <v>224.6</v>
          </cell>
          <cell r="E19422">
            <v>224.6</v>
          </cell>
        </row>
        <row r="19423">
          <cell r="A19423" t="str">
            <v>929055299</v>
          </cell>
          <cell r="B19423" t="str">
            <v xml:space="preserve">SPIRO.MOT. WF20 DRN71M4/BE05; 0,37KW; n=58; 50HZ </v>
          </cell>
          <cell r="C19423">
            <v>0</v>
          </cell>
          <cell r="D19423">
            <v>311.33</v>
          </cell>
          <cell r="E19423">
            <v>311.33</v>
          </cell>
        </row>
        <row r="19424">
          <cell r="A19424" t="str">
            <v>929055300</v>
          </cell>
          <cell r="B19424" t="str">
            <v>STIRNRAD.MOT. RF17 DRS71M4/TF; 0,55KW 50HZ O.BR.</v>
          </cell>
          <cell r="C19424">
            <v>0</v>
          </cell>
          <cell r="D19424">
            <v>451.7</v>
          </cell>
          <cell r="E19424">
            <v>451.7</v>
          </cell>
        </row>
        <row r="19425">
          <cell r="A19425" t="str">
            <v>929055301</v>
          </cell>
          <cell r="B19425" t="str">
            <v>SCHN.GETRIEBEMOTOR 0,37kW/50Hz/230VD/400VY</v>
          </cell>
          <cell r="C19425">
            <v>0</v>
          </cell>
          <cell r="D19425">
            <v>182.81</v>
          </cell>
          <cell r="E19425">
            <v>182.81</v>
          </cell>
        </row>
        <row r="19426">
          <cell r="A19426" t="str">
            <v>929055302</v>
          </cell>
          <cell r="B19426" t="str">
            <v>SCHN.GETR.BREMSMOTOR 0,37kW/50Hz/230VD/400VY</v>
          </cell>
          <cell r="C19426">
            <v>0</v>
          </cell>
          <cell r="D19426">
            <v>247.35</v>
          </cell>
          <cell r="E19426">
            <v>247.35</v>
          </cell>
        </row>
        <row r="19427">
          <cell r="A19427" t="str">
            <v>929055303</v>
          </cell>
          <cell r="B19427" t="str">
            <v>STIRNRAD.MOT. DRN80MK4/TF; 0,55KW 50HZ O.BR.</v>
          </cell>
          <cell r="C19427"/>
          <cell r="D19427"/>
          <cell r="E19427"/>
        </row>
        <row r="19428">
          <cell r="A19428" t="str">
            <v>929055304</v>
          </cell>
          <cell r="B19428" t="str">
            <v>GETR.MOT.MOVIMOT SA57DRN80MK4/MM05, M6B, 0,55KW,</v>
          </cell>
          <cell r="C19428">
            <v>0</v>
          </cell>
          <cell r="D19428">
            <v>869.31</v>
          </cell>
          <cell r="E19428">
            <v>869.31</v>
          </cell>
        </row>
        <row r="19429">
          <cell r="A19429" t="str">
            <v>929055305</v>
          </cell>
          <cell r="B19429" t="str">
            <v>GETR.MOT.MOVIMOT SA57DRN80MK4/BE1/MM05, M5A,</v>
          </cell>
          <cell r="C19429">
            <v>0</v>
          </cell>
          <cell r="D19429">
            <v>1079.95</v>
          </cell>
          <cell r="E19429">
            <v>1079.95</v>
          </cell>
        </row>
        <row r="19430">
          <cell r="A19430" t="str">
            <v>929055310</v>
          </cell>
          <cell r="B19430" t="str">
            <v>GETR.MOT.SA57 DRN80MK4  0,55KW 60HZ 250/440V O.BR.</v>
          </cell>
          <cell r="C19430">
            <v>0</v>
          </cell>
          <cell r="D19430">
            <v>533.13166666666666</v>
          </cell>
          <cell r="E19430">
            <v>533.13166666666666</v>
          </cell>
        </row>
        <row r="19431">
          <cell r="A19431" t="str">
            <v>929055311</v>
          </cell>
          <cell r="B19431" t="str">
            <v>GETR.MOT. SA57 DRN80MK4 0,55KW 60HZ 250/440V O.BR.</v>
          </cell>
          <cell r="C19431">
            <v>0</v>
          </cell>
          <cell r="D19431">
            <v>533.13142857142861</v>
          </cell>
          <cell r="E19431">
            <v>533.13142857142861</v>
          </cell>
        </row>
        <row r="19432">
          <cell r="A19432" t="str">
            <v>929055375</v>
          </cell>
          <cell r="B19432" t="str">
            <v>SCHN.GETRIEBEMOTOR 0,12kW/50Hz/400V/I=40/V=15M/MIN</v>
          </cell>
          <cell r="C19432">
            <v>0</v>
          </cell>
          <cell r="D19432">
            <v>195.15</v>
          </cell>
          <cell r="E19432">
            <v>195.15</v>
          </cell>
        </row>
        <row r="19433">
          <cell r="A19433" t="str">
            <v>929055378</v>
          </cell>
          <cell r="B19433" t="str">
            <v>SCHN.GETRIEBEMOTOR 0,09kW/50Hz/400V/I=80/6-POL/</v>
          </cell>
          <cell r="C19433">
            <v>0</v>
          </cell>
          <cell r="D19433">
            <v>217.12</v>
          </cell>
          <cell r="E19433">
            <v>217.12</v>
          </cell>
        </row>
        <row r="19434">
          <cell r="A19434" t="str">
            <v>929055382</v>
          </cell>
          <cell r="B19434" t="str">
            <v>GETRIEBE MOT.-N_SK1SI40-IEC63-63SP/4 TF -0,12KW,</v>
          </cell>
          <cell r="C19434">
            <v>0</v>
          </cell>
          <cell r="D19434">
            <v>150.81</v>
          </cell>
          <cell r="E19434">
            <v>150.81</v>
          </cell>
        </row>
        <row r="19435">
          <cell r="A19435" t="str">
            <v>929055383</v>
          </cell>
          <cell r="B19435" t="str">
            <v>GETRIEBE MOT.-N_SK1SI40-IEC63-63SP/4 TF -0,12KW,</v>
          </cell>
          <cell r="C19435">
            <v>0</v>
          </cell>
          <cell r="D19435">
            <v>175.11</v>
          </cell>
          <cell r="E19435">
            <v>175.11</v>
          </cell>
        </row>
        <row r="19436">
          <cell r="A19436" t="str">
            <v>929055384</v>
          </cell>
          <cell r="B19436" t="str">
            <v>GETRIEBE MOT.-N_SK1SI40-IEC71-71RP/6 TF - 0,12KW</v>
          </cell>
          <cell r="C19436">
            <v>0</v>
          </cell>
          <cell r="D19436">
            <v>226.8</v>
          </cell>
          <cell r="E19436">
            <v>226.8</v>
          </cell>
        </row>
        <row r="19437">
          <cell r="A19437" t="str">
            <v>929055387</v>
          </cell>
          <cell r="B19437" t="str">
            <v xml:space="preserve">GETR. MOT. - N_SK1SI40-IEC63-63SP - 0,12KW, 60HZ, </v>
          </cell>
          <cell r="C19437"/>
          <cell r="D19437">
            <v>184.35</v>
          </cell>
          <cell r="E19437">
            <v>184.35</v>
          </cell>
        </row>
        <row r="19438">
          <cell r="A19438" t="str">
            <v>929055388</v>
          </cell>
          <cell r="B19438" t="str">
            <v xml:space="preserve">GETR. MOT. - N_SK1SI40-IEC63-63SP - 0,12KW, 60HZ, </v>
          </cell>
          <cell r="C19438"/>
          <cell r="D19438">
            <v>184.35</v>
          </cell>
          <cell r="E19438">
            <v>184.35</v>
          </cell>
        </row>
        <row r="19439">
          <cell r="A19439" t="str">
            <v>929055389</v>
          </cell>
          <cell r="B19439" t="str">
            <v>GETR. MOT. - N_SK1SIS40-IEC71-71SP/6 TF - 0,18KW</v>
          </cell>
          <cell r="C19439"/>
          <cell r="D19439">
            <v>217.5</v>
          </cell>
          <cell r="E19439">
            <v>217.5</v>
          </cell>
        </row>
        <row r="19440">
          <cell r="A19440" t="str">
            <v>929055398</v>
          </cell>
          <cell r="B19440" t="str">
            <v>SPIRO.MOT. WF20 DRN71M4; 0,37KW; n=63; 60HZ O.BR.</v>
          </cell>
          <cell r="C19440">
            <v>0</v>
          </cell>
          <cell r="D19440">
            <v>0</v>
          </cell>
          <cell r="E19440">
            <v>0</v>
          </cell>
        </row>
        <row r="19441">
          <cell r="A19441" t="str">
            <v>929055399</v>
          </cell>
          <cell r="B19441" t="str">
            <v xml:space="preserve">SPIRO.MOT. WF20 DRN71M4/BE05; 0,37KW; n=63; 60HZ </v>
          </cell>
          <cell r="C19441">
            <v>0</v>
          </cell>
          <cell r="D19441">
            <v>0</v>
          </cell>
          <cell r="E19441">
            <v>0</v>
          </cell>
        </row>
        <row r="19442">
          <cell r="A19442" t="str">
            <v>929055400</v>
          </cell>
          <cell r="B19442" t="str">
            <v>MOVIMOT Winkelgetriebemotor WF30 DRN80M4/MM07</v>
          </cell>
          <cell r="C19442">
            <v>0</v>
          </cell>
          <cell r="D19442">
            <v>780.85</v>
          </cell>
          <cell r="E19442">
            <v>780.85</v>
          </cell>
        </row>
        <row r="19443">
          <cell r="A19443" t="str">
            <v>929055401</v>
          </cell>
          <cell r="B19443" t="str">
            <v>MM advance Spiroplan WF29 DRN80MK4/DI/DBC/EI8Z/BW1</v>
          </cell>
          <cell r="C19443">
            <v>0</v>
          </cell>
          <cell r="D19443">
            <v>1268.55</v>
          </cell>
          <cell r="E19443">
            <v>1268.55</v>
          </cell>
        </row>
        <row r="19444">
          <cell r="A19444" t="str">
            <v>929055999</v>
          </cell>
          <cell r="B19444" t="str">
            <v>SONDER- BESTELLEN M. 4xxxxxxxx</v>
          </cell>
          <cell r="C19444"/>
          <cell r="D19444"/>
          <cell r="E19444"/>
        </row>
        <row r="19445">
          <cell r="A19445" t="str">
            <v>929057003</v>
          </cell>
          <cell r="B19445" t="str">
            <v>SYNCHRONZAHNLAGERSCHEIBE LS 27 T 5/20-2</v>
          </cell>
          <cell r="C19445">
            <v>0</v>
          </cell>
          <cell r="D19445">
            <v>8.0500000000000007</v>
          </cell>
          <cell r="E19445">
            <v>8.0500000000000007</v>
          </cell>
        </row>
        <row r="19446">
          <cell r="A19446" t="str">
            <v>929057004</v>
          </cell>
          <cell r="B19446" t="str">
            <v>SYNCHRONSCHEIBE LS 21 T5/16-2</v>
          </cell>
          <cell r="C19446"/>
          <cell r="D19446">
            <v>9.61</v>
          </cell>
          <cell r="E19446">
            <v>9.61</v>
          </cell>
        </row>
        <row r="19447">
          <cell r="A19447" t="str">
            <v>929065070</v>
          </cell>
          <cell r="B19447" t="str">
            <v>ASV ROHRKLEMME D=32   NR.52298</v>
          </cell>
          <cell r="C19447">
            <v>0</v>
          </cell>
          <cell r="D19447">
            <v>5.1074999999999999</v>
          </cell>
          <cell r="E19447">
            <v>5.1074999999999999</v>
          </cell>
        </row>
        <row r="19448">
          <cell r="A19448" t="str">
            <v>929065073</v>
          </cell>
          <cell r="B19448" t="str">
            <v>ROHRSCHELLE 1' FLACH,KURZ 34 DIN 3576</v>
          </cell>
          <cell r="C19448">
            <v>0</v>
          </cell>
          <cell r="D19448">
            <v>2.29</v>
          </cell>
          <cell r="E19448">
            <v>2.29</v>
          </cell>
        </row>
        <row r="19449">
          <cell r="A19449" t="str">
            <v>929065074</v>
          </cell>
          <cell r="B19449" t="str">
            <v>ROHRSCHELLE 1' FLACH, LANG 34DIN 3576</v>
          </cell>
          <cell r="C19449">
            <v>0</v>
          </cell>
          <cell r="D19449">
            <v>2.29</v>
          </cell>
          <cell r="E19449">
            <v>2.29</v>
          </cell>
        </row>
        <row r="19450">
          <cell r="A19450" t="str">
            <v>929065120</v>
          </cell>
          <cell r="B19450" t="str">
            <v>KODIER-CHIP-KUPPLUNG LTK</v>
          </cell>
          <cell r="C19450"/>
          <cell r="D19450">
            <v>0.01</v>
          </cell>
          <cell r="E19450">
            <v>0.01</v>
          </cell>
        </row>
        <row r="19451">
          <cell r="A19451" t="str">
            <v>929065228</v>
          </cell>
          <cell r="B19451" t="str">
            <v>MAGNET-DAHLE SCHWARZ D=24</v>
          </cell>
          <cell r="C19451">
            <v>0</v>
          </cell>
          <cell r="D19451">
            <v>0.54</v>
          </cell>
          <cell r="E19451">
            <v>0.54</v>
          </cell>
        </row>
        <row r="19452">
          <cell r="A19452" t="str">
            <v>929065232</v>
          </cell>
          <cell r="B19452" t="str">
            <v>STANDARDSTEUERUNG VARIANTE 3(827 334 005)</v>
          </cell>
          <cell r="C19452"/>
          <cell r="D19452">
            <v>786.12</v>
          </cell>
          <cell r="E19452">
            <v>786.12</v>
          </cell>
        </row>
        <row r="19453">
          <cell r="A19453" t="str">
            <v>929065233</v>
          </cell>
          <cell r="B19453" t="str">
            <v>SCHEIBENMAGNET ISOTROP D=30X5M</v>
          </cell>
          <cell r="C19453"/>
          <cell r="D19453">
            <v>0.18</v>
          </cell>
          <cell r="E19453">
            <v>0.18</v>
          </cell>
        </row>
        <row r="19454">
          <cell r="A19454" t="str">
            <v>929065237</v>
          </cell>
          <cell r="B19454" t="str">
            <v>KAROSSERIESCHEIBE 8.5X25X1.25F VZ</v>
          </cell>
          <cell r="C19454"/>
          <cell r="D19454">
            <v>0.72</v>
          </cell>
          <cell r="E19454">
            <v>0.72</v>
          </cell>
        </row>
        <row r="19455">
          <cell r="A19455" t="str">
            <v>929065287</v>
          </cell>
          <cell r="B19455" t="str">
            <v xml:space="preserve">ELEKTRON. ZÄHLSTATION (ANZEIGE+/-)            </v>
          </cell>
          <cell r="C19455">
            <v>0</v>
          </cell>
          <cell r="D19455">
            <v>1669.72</v>
          </cell>
          <cell r="E19455">
            <v>1669.72</v>
          </cell>
        </row>
        <row r="19456">
          <cell r="A19456" t="str">
            <v>929065299</v>
          </cell>
          <cell r="B19456" t="str">
            <v>MAGNET 30X10x6</v>
          </cell>
          <cell r="C19456"/>
          <cell r="D19456">
            <v>42.88</v>
          </cell>
          <cell r="E19456">
            <v>42.88</v>
          </cell>
        </row>
        <row r="19457">
          <cell r="A19457" t="str">
            <v>929071001</v>
          </cell>
          <cell r="B19457" t="str">
            <v>FÜHRUNGSSCHIENE TS-01-25 L=172 IGUS</v>
          </cell>
          <cell r="C19457"/>
          <cell r="D19457">
            <v>1669.72</v>
          </cell>
          <cell r="E19457">
            <v>1669.72</v>
          </cell>
        </row>
        <row r="19458">
          <cell r="A19458" t="str">
            <v>929095001</v>
          </cell>
          <cell r="B19458" t="str">
            <v>MAGNETSCHNÄPPER KLEINFORMAT(PERMANENTMAGNET)</v>
          </cell>
          <cell r="C19458">
            <v>0</v>
          </cell>
          <cell r="D19458">
            <v>0.61</v>
          </cell>
          <cell r="E19458">
            <v>0.61</v>
          </cell>
        </row>
        <row r="19459">
          <cell r="A19459" t="str">
            <v>929095003</v>
          </cell>
          <cell r="B19459" t="str">
            <v>KLEMMHEBEL VERSTELLBAR, GN 101-22-M10-20SW</v>
          </cell>
          <cell r="C19459"/>
          <cell r="D19459">
            <v>5.5</v>
          </cell>
          <cell r="E19459">
            <v>5.5</v>
          </cell>
        </row>
        <row r="19460">
          <cell r="A19460" t="str">
            <v>929095005</v>
          </cell>
          <cell r="B19460" t="str">
            <v>LENKROLLE 67G/075/25/4/RÜRF/ M. FESTSTELLER</v>
          </cell>
          <cell r="C19460"/>
          <cell r="D19460">
            <v>7.33</v>
          </cell>
          <cell r="E19460">
            <v>7.33</v>
          </cell>
        </row>
        <row r="19461">
          <cell r="A19461" t="str">
            <v>929095006</v>
          </cell>
          <cell r="B19461" t="str">
            <v>LENKROLLE 67G/075/25/4/RÜ</v>
          </cell>
          <cell r="C19461"/>
          <cell r="D19461">
            <v>6.03</v>
          </cell>
          <cell r="E19461">
            <v>6.03</v>
          </cell>
        </row>
        <row r="19462">
          <cell r="A19462" t="str">
            <v>929095007</v>
          </cell>
          <cell r="B19462" t="str">
            <v>BOCKROLLE 250/60/850</v>
          </cell>
          <cell r="C19462">
            <v>0</v>
          </cell>
          <cell r="D19462">
            <v>218.3</v>
          </cell>
          <cell r="E19462">
            <v>218.3</v>
          </cell>
        </row>
        <row r="19463">
          <cell r="A19463" t="str">
            <v>929095011</v>
          </cell>
          <cell r="B19463" t="str">
            <v>LAUFROLLE 50X18/6 VPA 50/6K</v>
          </cell>
          <cell r="C19463"/>
          <cell r="D19463">
            <v>6.7</v>
          </cell>
          <cell r="E19463">
            <v>6.7</v>
          </cell>
        </row>
        <row r="19464">
          <cell r="A19464" t="str">
            <v>929095019</v>
          </cell>
          <cell r="B19464" t="str">
            <v>KLEBER (LOCTITE) Z.B.</v>
          </cell>
          <cell r="C19464"/>
          <cell r="D19464">
            <v>12.02</v>
          </cell>
          <cell r="E19464">
            <v>12.02</v>
          </cell>
        </row>
        <row r="19465">
          <cell r="A19465" t="str">
            <v>929095021</v>
          </cell>
          <cell r="B19465" t="str">
            <v>RAD 150X32, TYP 405</v>
          </cell>
          <cell r="C19465"/>
          <cell r="D19465">
            <v>14.96</v>
          </cell>
          <cell r="E19465">
            <v>14.96</v>
          </cell>
        </row>
        <row r="19466">
          <cell r="A19466" t="str">
            <v>929095022</v>
          </cell>
          <cell r="B19466" t="str">
            <v>HINWEISSCHILD GELB "BETRETEN VERBOTEN"</v>
          </cell>
          <cell r="C19466"/>
          <cell r="D19466">
            <v>1.64</v>
          </cell>
          <cell r="E19466">
            <v>1.64</v>
          </cell>
        </row>
        <row r="19467">
          <cell r="A19467" t="str">
            <v>929095027</v>
          </cell>
          <cell r="B19467" t="str">
            <v>INFO TAFEL A4</v>
          </cell>
          <cell r="C19467"/>
          <cell r="D19467">
            <v>1.88</v>
          </cell>
          <cell r="E19467">
            <v>1.88</v>
          </cell>
        </row>
        <row r="19468">
          <cell r="A19468" t="str">
            <v>929095028</v>
          </cell>
          <cell r="B19468" t="str">
            <v>INFO TAFEL A5</v>
          </cell>
          <cell r="C19468"/>
          <cell r="D19468">
            <v>1.68</v>
          </cell>
          <cell r="E19468">
            <v>1.68</v>
          </cell>
        </row>
        <row r="19469">
          <cell r="A19469" t="str">
            <v>929095029</v>
          </cell>
          <cell r="B19469" t="str">
            <v>SICHERHEITSBALL FÜR MAGAZINARMM4 ROTBRAUN</v>
          </cell>
          <cell r="C19469">
            <v>0</v>
          </cell>
          <cell r="D19469">
            <v>2.12</v>
          </cell>
          <cell r="E19469">
            <v>2.12</v>
          </cell>
        </row>
        <row r="19470">
          <cell r="A19470" t="str">
            <v>929095031</v>
          </cell>
          <cell r="B19470" t="str">
            <v>SCHLAUCH (GELB) QUADROFLEX 3/4</v>
          </cell>
          <cell r="C19470"/>
          <cell r="D19470">
            <v>0.84</v>
          </cell>
          <cell r="E19470">
            <v>0.84</v>
          </cell>
        </row>
        <row r="19471">
          <cell r="A19471" t="str">
            <v>929095040</v>
          </cell>
          <cell r="B19471" t="str">
            <v xml:space="preserve">SCHLÜSSELRING-EDELSTAHL GEHÄRTET D=32x38 SP40  </v>
          </cell>
          <cell r="C19471">
            <v>0</v>
          </cell>
          <cell r="D19471">
            <v>0.25309999999999999</v>
          </cell>
          <cell r="E19471">
            <v>0.25309999999999999</v>
          </cell>
        </row>
        <row r="19472">
          <cell r="A19472" t="str">
            <v>929095045</v>
          </cell>
          <cell r="B19472" t="str">
            <v>KLEIDERBÜGELHAKEN F. SCHÖNENBERGER-KLEMME</v>
          </cell>
          <cell r="C19472">
            <v>0</v>
          </cell>
          <cell r="D19472">
            <v>0.3528</v>
          </cell>
          <cell r="E19472">
            <v>0.3528</v>
          </cell>
        </row>
        <row r="19473">
          <cell r="A19473" t="str">
            <v>929095046</v>
          </cell>
          <cell r="B19473" t="str">
            <v xml:space="preserve">SCHRUMPFSCHLAUCH INSULTITE HFT-A-19,0/          </v>
          </cell>
          <cell r="C19473">
            <v>0</v>
          </cell>
          <cell r="D19473">
            <v>4.82</v>
          </cell>
          <cell r="E19473">
            <v>4.82</v>
          </cell>
        </row>
        <row r="19474">
          <cell r="A19474" t="str">
            <v>929095047</v>
          </cell>
          <cell r="B19474" t="str">
            <v>TRANSPORTGERÄTE LENKROLLE MIT FESTSTELLER</v>
          </cell>
          <cell r="C19474"/>
          <cell r="D19474">
            <v>104.5</v>
          </cell>
          <cell r="E19474">
            <v>104.5</v>
          </cell>
        </row>
        <row r="19475">
          <cell r="A19475" t="str">
            <v>929095048</v>
          </cell>
          <cell r="B19475" t="str">
            <v>WIRBEL FÜR KUGELKLEMME 1800-40</v>
          </cell>
          <cell r="C19475">
            <v>0</v>
          </cell>
          <cell r="D19475">
            <v>3.5299999999999998E-2</v>
          </cell>
          <cell r="E19475">
            <v>3.5299999999999998E-2</v>
          </cell>
        </row>
        <row r="19476">
          <cell r="A19476" t="str">
            <v>929095051</v>
          </cell>
          <cell r="B19476" t="str">
            <v>VPA 150 / 8K, ACHSLOCH D=8, NABENLÄNGE=35</v>
          </cell>
          <cell r="C19476">
            <v>0</v>
          </cell>
          <cell r="D19476">
            <v>14.15</v>
          </cell>
          <cell r="E19476">
            <v>14.15</v>
          </cell>
        </row>
        <row r="19477">
          <cell r="A19477" t="str">
            <v>929095052</v>
          </cell>
          <cell r="B19477" t="str">
            <v>SCHLÜSSELRING-VERNICKELT D=38((259-38)</v>
          </cell>
          <cell r="C19477">
            <v>0</v>
          </cell>
          <cell r="D19477">
            <v>4.3999999999999997E-2</v>
          </cell>
          <cell r="E19477">
            <v>4.3999999999999997E-2</v>
          </cell>
        </row>
        <row r="19478">
          <cell r="A19478" t="str">
            <v>929095053</v>
          </cell>
          <cell r="B19478" t="str">
            <v>SCHLÜSSELRING D=1,5, DA=15 FÜRDW+DRW</v>
          </cell>
          <cell r="C19478"/>
          <cell r="D19478">
            <v>0.01</v>
          </cell>
          <cell r="E19478">
            <v>0.01</v>
          </cell>
        </row>
        <row r="19479">
          <cell r="A19479" t="str">
            <v>929095054</v>
          </cell>
          <cell r="B19479" t="str">
            <v>Lenkrolle bis 300Kg Tragfähigkeit</v>
          </cell>
          <cell r="C19479">
            <v>0</v>
          </cell>
          <cell r="D19479">
            <v>16.100000000000001</v>
          </cell>
          <cell r="E19479">
            <v>16.100000000000001</v>
          </cell>
        </row>
        <row r="19480">
          <cell r="A19480" t="str">
            <v>929096001</v>
          </cell>
          <cell r="B19480" t="str">
            <v>FALTKARTON KLEIN 380X280X380</v>
          </cell>
          <cell r="C19480"/>
          <cell r="D19480">
            <v>1.87</v>
          </cell>
          <cell r="E19480">
            <v>1.87</v>
          </cell>
        </row>
        <row r="19481">
          <cell r="A19481" t="str">
            <v>929096003</v>
          </cell>
          <cell r="B19481" t="str">
            <v>FALTKARTON GROSS  380X590X380</v>
          </cell>
          <cell r="C19481"/>
          <cell r="D19481">
            <v>2.15</v>
          </cell>
          <cell r="E19481">
            <v>2.15</v>
          </cell>
        </row>
        <row r="19482">
          <cell r="A19482" t="str">
            <v>929120001</v>
          </cell>
          <cell r="B19482" t="str">
            <v>WARTUNGSEINHEIT VARIANTE A - KPL. PNEUMATIKSATZ</v>
          </cell>
          <cell r="C19482">
            <v>0</v>
          </cell>
          <cell r="D19482">
            <v>293.74</v>
          </cell>
          <cell r="E19482">
            <v>293.74</v>
          </cell>
        </row>
        <row r="19483">
          <cell r="A19483" t="str">
            <v>929120002</v>
          </cell>
          <cell r="B19483" t="str">
            <v>WARTUNGSEINHEIT VARIANTE B - KPL. PNEUMATIKSATZ</v>
          </cell>
          <cell r="C19483">
            <v>0</v>
          </cell>
          <cell r="D19483">
            <v>138.12</v>
          </cell>
          <cell r="E19483">
            <v>138.12</v>
          </cell>
        </row>
        <row r="19484">
          <cell r="A19484" t="str">
            <v>929120003</v>
          </cell>
          <cell r="B19484" t="str">
            <v>WARTUNGSEINHEIT VARIANTE C - KPL. PNEUMATIKSATZ</v>
          </cell>
          <cell r="C19484">
            <v>0</v>
          </cell>
          <cell r="D19484">
            <v>65.28</v>
          </cell>
          <cell r="E19484">
            <v>65.28</v>
          </cell>
        </row>
        <row r="19485">
          <cell r="A19485" t="str">
            <v>929120004</v>
          </cell>
          <cell r="B19485" t="str">
            <v xml:space="preserve">VENTILEINHEIT 24V DC </v>
          </cell>
          <cell r="C19485"/>
          <cell r="D19485">
            <v>70.099999999999994</v>
          </cell>
          <cell r="E19485">
            <v>70.099999999999994</v>
          </cell>
        </row>
        <row r="19486">
          <cell r="A19486" t="str">
            <v>929120005</v>
          </cell>
          <cell r="B19486" t="str">
            <v xml:space="preserve">PNEUMATIK KPL. DROP-OFF-W. MONOSTAB HFS LIGHT </v>
          </cell>
          <cell r="C19486"/>
          <cell r="D19486">
            <v>63.6</v>
          </cell>
          <cell r="E19486">
            <v>63.6</v>
          </cell>
        </row>
        <row r="19487">
          <cell r="A19487" t="str">
            <v>929120006</v>
          </cell>
          <cell r="B19487" t="str">
            <v>PNEUMATK GRP. VENTIL KPL. FÜR PASSIV-ABGABE PIN</v>
          </cell>
          <cell r="C19487">
            <v>0</v>
          </cell>
          <cell r="D19487">
            <v>35.340000000000003</v>
          </cell>
          <cell r="E19487">
            <v>35.340000000000003</v>
          </cell>
        </row>
        <row r="19488">
          <cell r="A19488" t="str">
            <v>929120009</v>
          </cell>
          <cell r="B19488" t="str">
            <v>PNEUMATIK KPL. DROP-OFF-W. - BISTABIL HFS LIGHT</v>
          </cell>
          <cell r="C19488"/>
          <cell r="D19488">
            <v>67.83</v>
          </cell>
          <cell r="E19488">
            <v>67.83</v>
          </cell>
        </row>
        <row r="19489">
          <cell r="A19489" t="str">
            <v>929120010</v>
          </cell>
          <cell r="B19489" t="str">
            <v xml:space="preserve">PNEUMATIK KPL. WEICHE ZYL.16 -BISTAB HFS LIGHT </v>
          </cell>
          <cell r="C19489"/>
          <cell r="D19489">
            <v>59.3</v>
          </cell>
          <cell r="E19489">
            <v>59.3</v>
          </cell>
        </row>
        <row r="19490">
          <cell r="A19490" t="str">
            <v>929120011</v>
          </cell>
          <cell r="B19490" t="str">
            <v xml:space="preserve">PNEUMATIK KPL. WEICHE ZYL.16 -MONSTAB HFS LIGHT </v>
          </cell>
          <cell r="C19490"/>
          <cell r="D19490">
            <v>54.87</v>
          </cell>
          <cell r="E19490">
            <v>54.87</v>
          </cell>
        </row>
        <row r="19491">
          <cell r="A19491" t="str">
            <v>929120012</v>
          </cell>
          <cell r="B19491" t="str">
            <v xml:space="preserve">PNEUMATIK KPL. SEPARATOR - BISTABIL HFS LIGHT </v>
          </cell>
          <cell r="C19491"/>
          <cell r="D19491">
            <v>217.83</v>
          </cell>
          <cell r="E19491">
            <v>217.83</v>
          </cell>
        </row>
        <row r="19492">
          <cell r="A19492" t="str">
            <v>929120013</v>
          </cell>
          <cell r="B19492" t="str">
            <v xml:space="preserve">PNEUMATIK KPL. SEPARATOR - MONOSTABIL HFS LIGHT </v>
          </cell>
          <cell r="C19492"/>
          <cell r="D19492">
            <v>217.2</v>
          </cell>
          <cell r="E19492">
            <v>217.2</v>
          </cell>
        </row>
        <row r="19493">
          <cell r="A19493" t="str">
            <v>929120015</v>
          </cell>
          <cell r="B19493" t="str">
            <v>PNEUMATIK KPL. SEPARATOR - EU</v>
          </cell>
          <cell r="C19493"/>
          <cell r="D19493">
            <v>277.74</v>
          </cell>
          <cell r="E19493">
            <v>277.74</v>
          </cell>
        </row>
        <row r="19494">
          <cell r="A19494" t="str">
            <v>929120016</v>
          </cell>
          <cell r="B19494" t="str">
            <v>PNEUMATIK KPL. WEICHE MIT ZYLINDER</v>
          </cell>
          <cell r="C19494"/>
          <cell r="D19494">
            <v>60.72</v>
          </cell>
          <cell r="E19494">
            <v>60.72</v>
          </cell>
        </row>
        <row r="19495">
          <cell r="A19495" t="str">
            <v>929120017</v>
          </cell>
          <cell r="B19495" t="str">
            <v xml:space="preserve">PNEUMATIK KPL. SEPARATOR MINITROLLEY - EU </v>
          </cell>
          <cell r="C19495"/>
          <cell r="D19495">
            <v>88.62</v>
          </cell>
          <cell r="E19495">
            <v>88.62</v>
          </cell>
        </row>
        <row r="19496">
          <cell r="A19496" t="str">
            <v>929120018</v>
          </cell>
          <cell r="B19496" t="str">
            <v>PNEUMATIK KPL. STOPPER - EU</v>
          </cell>
          <cell r="C19496"/>
          <cell r="D19496">
            <v>63.74</v>
          </cell>
          <cell r="E19496">
            <v>63.74</v>
          </cell>
        </row>
        <row r="19497">
          <cell r="A19497" t="str">
            <v>929120020</v>
          </cell>
          <cell r="B19497" t="str">
            <v>Wartungseinheit AS2 Variante A m. Drucküberwachung</v>
          </cell>
          <cell r="C19497">
            <v>0</v>
          </cell>
          <cell r="D19497">
            <v>315.51</v>
          </cell>
          <cell r="E19497">
            <v>315.51</v>
          </cell>
        </row>
        <row r="19498">
          <cell r="A19498" t="str">
            <v>929120021</v>
          </cell>
          <cell r="B19498" t="str">
            <v>Wartungseinheit AS2 Variante B m. Drucküberwachung</v>
          </cell>
          <cell r="C19498">
            <v>0</v>
          </cell>
          <cell r="D19498">
            <v>231.86</v>
          </cell>
          <cell r="E19498">
            <v>231.86</v>
          </cell>
        </row>
        <row r="19499">
          <cell r="A19499" t="str">
            <v>929120022</v>
          </cell>
          <cell r="B19499" t="str">
            <v xml:space="preserve">Wartungseinheit AS2 Variante C </v>
          </cell>
          <cell r="C19499">
            <v>0</v>
          </cell>
          <cell r="D19499">
            <v>85.67</v>
          </cell>
          <cell r="E19499">
            <v>85.67</v>
          </cell>
        </row>
        <row r="19500">
          <cell r="A19500" t="str">
            <v>929120023</v>
          </cell>
          <cell r="B19500" t="str">
            <v>WARTUNGSEINHEIT AS2 - VAR. D KPL. PNEUMATIKSATZ</v>
          </cell>
          <cell r="C19500">
            <v>0</v>
          </cell>
          <cell r="D19500">
            <v>188.5</v>
          </cell>
          <cell r="E19500">
            <v>188.5</v>
          </cell>
        </row>
        <row r="19501">
          <cell r="A19501" t="str">
            <v>929120024</v>
          </cell>
          <cell r="B19501" t="str">
            <v xml:space="preserve">PNEUMATIKZYLINDER ADN-16-60-A-P-A-Q 536218 </v>
          </cell>
          <cell r="C19501">
            <v>0</v>
          </cell>
          <cell r="D19501">
            <v>51.57</v>
          </cell>
          <cell r="E19501">
            <v>51.57</v>
          </cell>
        </row>
        <row r="19502">
          <cell r="A19502" t="str">
            <v>929120025</v>
          </cell>
          <cell r="B19502" t="str">
            <v>Puffer/Halter am Zylinder Typ, KSZ-M6</v>
          </cell>
          <cell r="C19502"/>
          <cell r="D19502"/>
          <cell r="E19502"/>
        </row>
        <row r="19503">
          <cell r="A19503" t="str">
            <v>929120026</v>
          </cell>
          <cell r="B19503" t="str">
            <v>Wartungseinheit - Drucküberwachung AS2-ACC-G014</v>
          </cell>
          <cell r="C19503">
            <v>0</v>
          </cell>
          <cell r="D19503">
            <v>127.16</v>
          </cell>
          <cell r="E19503">
            <v>127.16</v>
          </cell>
        </row>
        <row r="19504">
          <cell r="A19504" t="str">
            <v>929120030</v>
          </cell>
          <cell r="B19504" t="str">
            <v>Wartungseinheit AS2 Variante A - BG</v>
          </cell>
          <cell r="C19504"/>
          <cell r="D19504"/>
          <cell r="E19504"/>
        </row>
        <row r="19505">
          <cell r="A19505" t="str">
            <v>929120031</v>
          </cell>
          <cell r="B19505" t="str">
            <v>Wartungseinheit AS2 Variante B - BG</v>
          </cell>
          <cell r="C19505"/>
          <cell r="D19505"/>
          <cell r="E19505"/>
        </row>
        <row r="19506">
          <cell r="A19506" t="str">
            <v>929120032</v>
          </cell>
          <cell r="B19506" t="str">
            <v>Wartungseinheit AS2 Variante C - BG</v>
          </cell>
          <cell r="C19506"/>
          <cell r="D19506"/>
          <cell r="E19506"/>
        </row>
        <row r="19507">
          <cell r="A19507" t="str">
            <v>929120101</v>
          </cell>
          <cell r="B19507" t="str">
            <v>PNEUMATIK SPINNEREI DIREKT</v>
          </cell>
          <cell r="C19507"/>
          <cell r="D19507"/>
          <cell r="E19507"/>
        </row>
        <row r="19508">
          <cell r="A19508" t="str">
            <v>929120102</v>
          </cell>
          <cell r="B19508" t="str">
            <v>PNEUMATIK SPINNEREI FA</v>
          </cell>
          <cell r="C19508">
            <v>0</v>
          </cell>
          <cell r="D19508">
            <v>13.54</v>
          </cell>
          <cell r="E19508">
            <v>13.54</v>
          </cell>
        </row>
        <row r="19509">
          <cell r="A19509" t="str">
            <v>930100001</v>
          </cell>
          <cell r="B19509" t="str">
            <v>SPIRALHÜLSENPROFIL STANDARD LINKSGÄNGIG STEIGUNG</v>
          </cell>
          <cell r="C19509">
            <v>0</v>
          </cell>
          <cell r="D19509">
            <v>130.9</v>
          </cell>
          <cell r="E19509">
            <v>130.9</v>
          </cell>
        </row>
        <row r="19510">
          <cell r="A19510" t="str">
            <v>931011003</v>
          </cell>
          <cell r="B19510" t="str">
            <v>WINKELSTAHL 75X50X5 Edelstahl</v>
          </cell>
          <cell r="C19510">
            <v>0</v>
          </cell>
          <cell r="D19510">
            <v>51.198999999999998</v>
          </cell>
          <cell r="E19510">
            <v>51.198999999999998</v>
          </cell>
        </row>
        <row r="19511">
          <cell r="A19511" t="str">
            <v>931011005</v>
          </cell>
          <cell r="B19511" t="str">
            <v xml:space="preserve">WINKELSTAHL 50X40X5 ROHMATERIAL   DIN1029 </v>
          </cell>
          <cell r="C19511"/>
          <cell r="D19511">
            <v>1.54</v>
          </cell>
          <cell r="E19511">
            <v>1.54</v>
          </cell>
        </row>
        <row r="19512">
          <cell r="A19512" t="str">
            <v>931011006</v>
          </cell>
          <cell r="B19512" t="str">
            <v>WINKELSTAHL 40X40X4 Edelstahl</v>
          </cell>
          <cell r="C19512">
            <v>0</v>
          </cell>
          <cell r="D19512">
            <v>9.875</v>
          </cell>
          <cell r="E19512">
            <v>9.875</v>
          </cell>
        </row>
        <row r="19513">
          <cell r="A19513" t="str">
            <v>931011009</v>
          </cell>
          <cell r="B19513" t="str">
            <v>WINKELSTAHL 60X60X6 ROHMATERIAL   DIN1028</v>
          </cell>
          <cell r="C19513"/>
          <cell r="D19513">
            <v>2.4900000000000002</v>
          </cell>
          <cell r="E19513">
            <v>2.4900000000000002</v>
          </cell>
        </row>
        <row r="19514">
          <cell r="A19514" t="str">
            <v>931011102</v>
          </cell>
          <cell r="B19514" t="str">
            <v>WINKELSTAHL 30X30X3 ROHMATERIAL  DIN1022</v>
          </cell>
          <cell r="C19514">
            <v>0</v>
          </cell>
          <cell r="D19514">
            <v>1.125</v>
          </cell>
          <cell r="E19514">
            <v>1.125</v>
          </cell>
        </row>
        <row r="19515">
          <cell r="A19515" t="str">
            <v>931011103</v>
          </cell>
          <cell r="B19515" t="str">
            <v xml:space="preserve">ALU-WINKEL-PROFIL 40X20X4 ROHMATERIAL            </v>
          </cell>
          <cell r="C19515">
            <v>0</v>
          </cell>
          <cell r="D19515">
            <v>6.46875</v>
          </cell>
          <cell r="E19515">
            <v>6.46875</v>
          </cell>
        </row>
        <row r="19516">
          <cell r="A19516" t="str">
            <v>931021004</v>
          </cell>
          <cell r="B19516" t="str">
            <v>U-STAHL 40X20X5 ROHMATERIAL DIN1026</v>
          </cell>
          <cell r="C19516"/>
          <cell r="D19516">
            <v>1.82</v>
          </cell>
          <cell r="E19516">
            <v>1.82</v>
          </cell>
        </row>
        <row r="19517">
          <cell r="A19517" t="str">
            <v>931041000</v>
          </cell>
          <cell r="B19517" t="str">
            <v>FLACHSTAHL 40X5 ROHMATERIAL BLANK   DIN 174</v>
          </cell>
          <cell r="C19517"/>
          <cell r="D19517">
            <v>1.45</v>
          </cell>
          <cell r="E19517">
            <v>1.45</v>
          </cell>
        </row>
        <row r="19518">
          <cell r="A19518" t="str">
            <v>931041006</v>
          </cell>
          <cell r="B19518" t="str">
            <v>FLACHSTAHL 20X10 ROHMATERIAL BLANK</v>
          </cell>
          <cell r="C19518"/>
          <cell r="D19518">
            <v>1.44</v>
          </cell>
          <cell r="E19518">
            <v>1.44</v>
          </cell>
        </row>
        <row r="19519">
          <cell r="A19519" t="str">
            <v>931041010</v>
          </cell>
          <cell r="B19519" t="str">
            <v>FLACHSTAHL 20X8 ROHMATERIAL BLANK</v>
          </cell>
          <cell r="C19519">
            <v>0</v>
          </cell>
          <cell r="D19519">
            <v>1.1599999999999999</v>
          </cell>
          <cell r="E19519">
            <v>1.1599999999999999</v>
          </cell>
        </row>
        <row r="19520">
          <cell r="A19520" t="str">
            <v>931041013</v>
          </cell>
          <cell r="B19520" t="str">
            <v>BANDSTAHL 20X1 ARRONDIERTE KANTEN 1200-1300N/MM2</v>
          </cell>
          <cell r="C19520">
            <v>0</v>
          </cell>
          <cell r="D19520">
            <v>1.2914839572192514</v>
          </cell>
          <cell r="E19520">
            <v>1.2914839572192514</v>
          </cell>
        </row>
        <row r="19521">
          <cell r="A19521" t="str">
            <v>931041014</v>
          </cell>
          <cell r="B19521" t="str">
            <v>FÜHLERLEHREN-BANDSTAHL  12,7 X 0,25 [ROLLE 5M]</v>
          </cell>
          <cell r="C19521">
            <v>0</v>
          </cell>
          <cell r="D19521">
            <v>1.59</v>
          </cell>
          <cell r="E19521">
            <v>1.59</v>
          </cell>
        </row>
        <row r="19522">
          <cell r="A19522" t="str">
            <v>931041016</v>
          </cell>
          <cell r="B19522" t="str">
            <v>FLACHSTAHL 25X12 ROHMATERIAL BLANK  DIN 174</v>
          </cell>
          <cell r="C19522"/>
          <cell r="D19522">
            <v>2.17</v>
          </cell>
          <cell r="E19522">
            <v>2.17</v>
          </cell>
        </row>
        <row r="19523">
          <cell r="A19523" t="str">
            <v>931041020</v>
          </cell>
          <cell r="B19523" t="str">
            <v xml:space="preserve">FLACHSTAHL 30X5 ROHMATERIAL BLANK                </v>
          </cell>
          <cell r="C19523"/>
          <cell r="D19523">
            <v>1.08</v>
          </cell>
          <cell r="E19523">
            <v>1.08</v>
          </cell>
        </row>
        <row r="19524">
          <cell r="A19524" t="str">
            <v>931041021</v>
          </cell>
          <cell r="B19524" t="str">
            <v>FLACHSTAHL 16X8 ROHMATERIAL SCHWARZ   DIN 1017</v>
          </cell>
          <cell r="C19524">
            <v>0</v>
          </cell>
          <cell r="D19524">
            <v>0.46</v>
          </cell>
          <cell r="E19524">
            <v>0.46</v>
          </cell>
        </row>
        <row r="19525">
          <cell r="A19525" t="str">
            <v>931041022</v>
          </cell>
          <cell r="B19525" t="str">
            <v xml:space="preserve">FLACHSTAHL 20X7 ROHMATERIAL BLANK                </v>
          </cell>
          <cell r="C19525"/>
          <cell r="D19525">
            <v>1.01</v>
          </cell>
          <cell r="E19525">
            <v>1.01</v>
          </cell>
        </row>
        <row r="19526">
          <cell r="A19526" t="str">
            <v>931041023</v>
          </cell>
          <cell r="B19526" t="str">
            <v>FLACHSTAHL 15X5 ROHMATERIAL SCHWARZ DIN 1017</v>
          </cell>
          <cell r="C19526">
            <v>0</v>
          </cell>
          <cell r="D19526">
            <v>1</v>
          </cell>
          <cell r="E19526">
            <v>1</v>
          </cell>
        </row>
        <row r="19527">
          <cell r="A19527" t="str">
            <v>931041025</v>
          </cell>
          <cell r="B19527" t="str">
            <v>FLACHSTAHL 25X10 ROHMATERIAL BLANK DIN 174</v>
          </cell>
          <cell r="C19527">
            <v>0</v>
          </cell>
          <cell r="D19527">
            <v>1.5</v>
          </cell>
          <cell r="E19527">
            <v>1.5</v>
          </cell>
        </row>
        <row r="19528">
          <cell r="A19528" t="str">
            <v>931041030</v>
          </cell>
          <cell r="B19528" t="str">
            <v>FLACHSTAHL 40X8 ROHMATERIAL SCHWARZ DIN 1017</v>
          </cell>
          <cell r="C19528"/>
          <cell r="D19528">
            <v>2.27</v>
          </cell>
          <cell r="E19528">
            <v>2.27</v>
          </cell>
        </row>
        <row r="19529">
          <cell r="A19529" t="str">
            <v>931041042</v>
          </cell>
          <cell r="B19529" t="str">
            <v>FLACHSTAHL 40X4 ROHMATERIAL SCHWARZ DIN 1017</v>
          </cell>
          <cell r="C19529"/>
          <cell r="D19529">
            <v>0.54</v>
          </cell>
          <cell r="E19529">
            <v>0.54</v>
          </cell>
        </row>
        <row r="19530">
          <cell r="A19530" t="str">
            <v>931041047</v>
          </cell>
          <cell r="B19530" t="str">
            <v xml:space="preserve">FLACHSTAHL 22X8 ROHMATERIAL BLANK DIN 174 </v>
          </cell>
          <cell r="C19530"/>
          <cell r="D19530">
            <v>1.27</v>
          </cell>
          <cell r="E19530">
            <v>1.27</v>
          </cell>
        </row>
        <row r="19531">
          <cell r="A19531" t="str">
            <v>931041056</v>
          </cell>
          <cell r="B19531" t="str">
            <v xml:space="preserve">FLACHSTAHL 70X35 ROHMATERIAL BLANK DIN 174  </v>
          </cell>
          <cell r="C19531"/>
          <cell r="D19531">
            <v>17.670000000000002</v>
          </cell>
          <cell r="E19531">
            <v>17.670000000000002</v>
          </cell>
        </row>
        <row r="19532">
          <cell r="A19532" t="str">
            <v>931041080</v>
          </cell>
          <cell r="B19532" t="str">
            <v>FLACHSTAHL 50X30 ROHMATERIAL EDELSTAHL BLANK</v>
          </cell>
          <cell r="C19532"/>
          <cell r="D19532">
            <v>54.2</v>
          </cell>
          <cell r="E19532">
            <v>54.2</v>
          </cell>
        </row>
        <row r="19533">
          <cell r="A19533" t="str">
            <v>931041085</v>
          </cell>
          <cell r="B19533" t="str">
            <v xml:space="preserve">FLACHSTAHL 12X5 ROHMATERIAL BLANK                </v>
          </cell>
          <cell r="C19533"/>
          <cell r="D19533">
            <v>0.44</v>
          </cell>
          <cell r="E19533">
            <v>0.44</v>
          </cell>
        </row>
        <row r="19534">
          <cell r="A19534" t="str">
            <v>931041099</v>
          </cell>
          <cell r="B19534" t="str">
            <v>FLACHSTAHL 30X3 ROHMATERIAL EDELSTAHL BLANK</v>
          </cell>
          <cell r="C19534">
            <v>0</v>
          </cell>
          <cell r="D19534">
            <v>3.8</v>
          </cell>
          <cell r="E19534">
            <v>3.8</v>
          </cell>
        </row>
        <row r="19535">
          <cell r="A19535" t="str">
            <v>931041150</v>
          </cell>
          <cell r="B19535" t="str">
            <v>HFS STAHLBAND 30TOL+0/-0.3 X0,4 ARRONDIERTE KANTEN</v>
          </cell>
          <cell r="C19535"/>
          <cell r="D19535">
            <v>0.57999999999999996</v>
          </cell>
          <cell r="E19535">
            <v>0.57999999999999996</v>
          </cell>
        </row>
        <row r="19536">
          <cell r="A19536" t="str">
            <v>931051005</v>
          </cell>
          <cell r="B19536" t="str">
            <v>RUNDSTAHL D=8 ROHMATERIAL BLANK DIN 668</v>
          </cell>
          <cell r="C19536">
            <v>0</v>
          </cell>
          <cell r="D19536">
            <v>0.36</v>
          </cell>
          <cell r="E19536">
            <v>0.36</v>
          </cell>
        </row>
        <row r="19537">
          <cell r="A19537" t="str">
            <v>931051011</v>
          </cell>
          <cell r="B19537" t="str">
            <v>RUNDSTAHL D=28 ROHMATERIAL BLANK DIN 668</v>
          </cell>
          <cell r="C19537">
            <v>0</v>
          </cell>
          <cell r="D19537">
            <v>4.4400000000000004</v>
          </cell>
          <cell r="E19537">
            <v>4.4400000000000004</v>
          </cell>
        </row>
        <row r="19538">
          <cell r="A19538" t="str">
            <v>931051020</v>
          </cell>
          <cell r="B19538" t="str">
            <v>RUNDSTAHL D=8 ROHMATERIAL EDELSTAHL VA 1.4301</v>
          </cell>
          <cell r="C19538">
            <v>0</v>
          </cell>
          <cell r="D19538">
            <v>1.4</v>
          </cell>
          <cell r="E19538">
            <v>1.4</v>
          </cell>
        </row>
        <row r="19539">
          <cell r="A19539" t="str">
            <v>931051021</v>
          </cell>
          <cell r="B19539" t="str">
            <v>RUNDSTAHL D=10 ROHMATERIAL EDELSTAHL BLANK</v>
          </cell>
          <cell r="C19539"/>
          <cell r="D19539">
            <v>2.1800000000000002</v>
          </cell>
          <cell r="E19539">
            <v>2.1800000000000002</v>
          </cell>
        </row>
        <row r="19540">
          <cell r="A19540" t="str">
            <v>931051022</v>
          </cell>
          <cell r="B19540" t="str">
            <v xml:space="preserve">RUNDSTAHL D=12  X8CrNiS18-9  1.4305  </v>
          </cell>
          <cell r="C19540"/>
          <cell r="D19540">
            <v>3.15</v>
          </cell>
          <cell r="E19540">
            <v>3.15</v>
          </cell>
        </row>
        <row r="19541">
          <cell r="A19541" t="str">
            <v>931051024</v>
          </cell>
          <cell r="B19541" t="str">
            <v>RUNDSTAHL D=15 ROHMATERIAL EDELSTAHL BLANK</v>
          </cell>
          <cell r="C19541">
            <v>0</v>
          </cell>
          <cell r="D19541">
            <v>5.7</v>
          </cell>
          <cell r="E19541">
            <v>5.7</v>
          </cell>
        </row>
        <row r="19542">
          <cell r="A19542" t="str">
            <v>931051027</v>
          </cell>
          <cell r="B19542" t="str">
            <v>RUNDSTAHL D=20 ROHMATERIAL EDELSTAHL BLANK</v>
          </cell>
          <cell r="C19542"/>
          <cell r="D19542">
            <v>8.84</v>
          </cell>
          <cell r="E19542">
            <v>8.84</v>
          </cell>
        </row>
        <row r="19543">
          <cell r="A19543" t="str">
            <v>931051029</v>
          </cell>
          <cell r="B19543" t="str">
            <v>RUNDSTAHL D=25 ROHMATERIAL EDELSTAHL BLANK DIN 668</v>
          </cell>
          <cell r="C19543">
            <v>0</v>
          </cell>
          <cell r="D19543">
            <v>18.48</v>
          </cell>
          <cell r="E19543">
            <v>18.48</v>
          </cell>
        </row>
        <row r="19544">
          <cell r="A19544" t="str">
            <v>931051035</v>
          </cell>
          <cell r="B19544" t="str">
            <v>Rundstahl D=4,0 Rohmaterial blank</v>
          </cell>
          <cell r="C19544">
            <v>0</v>
          </cell>
          <cell r="D19544">
            <v>1.6</v>
          </cell>
          <cell r="E19544">
            <v>1.6</v>
          </cell>
        </row>
        <row r="19545">
          <cell r="A19545" t="str">
            <v>931051036</v>
          </cell>
          <cell r="B19545" t="str">
            <v>RUNDSTAHL D=15 ROHMATERIAL BLANK C45 DIN 668</v>
          </cell>
          <cell r="C19545">
            <v>0</v>
          </cell>
          <cell r="D19545">
            <v>2.1</v>
          </cell>
          <cell r="E19545">
            <v>2.1</v>
          </cell>
        </row>
        <row r="19546">
          <cell r="A19546" t="str">
            <v>931051041</v>
          </cell>
          <cell r="B19546" t="str">
            <v>RUNDSTAHL D=10 ROHMATERIAL BLANK DIN 668</v>
          </cell>
          <cell r="C19546">
            <v>0</v>
          </cell>
          <cell r="D19546">
            <v>0.47</v>
          </cell>
          <cell r="E19546">
            <v>0.47</v>
          </cell>
        </row>
        <row r="19547">
          <cell r="A19547" t="str">
            <v>931051042</v>
          </cell>
          <cell r="B19547" t="str">
            <v>RUNDSTAHL D=5 ROHMATERIAL BLANK</v>
          </cell>
          <cell r="C19547">
            <v>0</v>
          </cell>
          <cell r="D19547">
            <v>0.45</v>
          </cell>
          <cell r="E19547">
            <v>0.45</v>
          </cell>
        </row>
        <row r="19548">
          <cell r="A19548" t="str">
            <v>931051043</v>
          </cell>
          <cell r="B19548" t="str">
            <v>Rundstahl D=4,0 Rohmaterial blank</v>
          </cell>
          <cell r="C19548">
            <v>0</v>
          </cell>
          <cell r="D19548">
            <v>1.05</v>
          </cell>
          <cell r="E19548">
            <v>1.05</v>
          </cell>
        </row>
        <row r="19549">
          <cell r="A19549" t="str">
            <v>931051044</v>
          </cell>
          <cell r="B19549" t="str">
            <v>Rundstahl D=4,5 Rohmaterial blank</v>
          </cell>
          <cell r="C19549">
            <v>0</v>
          </cell>
          <cell r="D19549">
            <v>1.8506666666666665</v>
          </cell>
          <cell r="E19549">
            <v>1.8506666666666665</v>
          </cell>
        </row>
        <row r="19550">
          <cell r="A19550" t="str">
            <v>931051045</v>
          </cell>
          <cell r="B19550" t="str">
            <v>Rundstahl D=5,0 Rohmaterial blank</v>
          </cell>
          <cell r="C19550">
            <v>0</v>
          </cell>
          <cell r="D19550">
            <v>1.385</v>
          </cell>
          <cell r="E19550">
            <v>1.385</v>
          </cell>
        </row>
        <row r="19551">
          <cell r="A19551" t="str">
            <v>931051047</v>
          </cell>
          <cell r="B19551" t="str">
            <v>RUNDSTAHL D=90  X8CrNiS18-9  1.4305 DIN 668</v>
          </cell>
          <cell r="C19551"/>
          <cell r="D19551">
            <v>174.8</v>
          </cell>
          <cell r="E19551">
            <v>174.8</v>
          </cell>
        </row>
        <row r="19552">
          <cell r="A19552" t="str">
            <v>931051051</v>
          </cell>
          <cell r="B19552" t="str">
            <v>RUNDSTAHL D=60  X8CrNiS18-9  1.4305 DIN 668</v>
          </cell>
          <cell r="C19552"/>
          <cell r="D19552"/>
          <cell r="E19552"/>
        </row>
        <row r="19553">
          <cell r="A19553" t="str">
            <v>931061013</v>
          </cell>
          <cell r="B19553" t="str">
            <v>6KT-STAHL SW=22 ROHMATERIAL BLANK C45 DIN 176</v>
          </cell>
          <cell r="C19553">
            <v>0</v>
          </cell>
          <cell r="D19553">
            <v>2.5099999999999998</v>
          </cell>
          <cell r="E19553">
            <v>2.5099999999999998</v>
          </cell>
        </row>
        <row r="19554">
          <cell r="A19554" t="str">
            <v>931081001</v>
          </cell>
          <cell r="B19554" t="str">
            <v xml:space="preserve">FEDERSTAHLDRAHT 0,2MM 1.4310GUTEKUNST BEST.NR. </v>
          </cell>
          <cell r="C19554"/>
          <cell r="D19554">
            <v>0.04</v>
          </cell>
          <cell r="E19554">
            <v>0.04</v>
          </cell>
        </row>
        <row r="19555">
          <cell r="A19555" t="str">
            <v>931081002</v>
          </cell>
          <cell r="B19555" t="str">
            <v>FEDERSTAHLDRAHT 0,3MM 1.4310 GUTEKUNST BEST.NR.</v>
          </cell>
          <cell r="C19555"/>
          <cell r="D19555">
            <v>0.1</v>
          </cell>
          <cell r="E19555">
            <v>0.1</v>
          </cell>
        </row>
        <row r="19556">
          <cell r="A19556" t="str">
            <v>931081003</v>
          </cell>
          <cell r="B19556" t="str">
            <v xml:space="preserve">FEDERSTAHLDRAHT 0,4MM 1.4310 GUTEKUNST BEST.NR. </v>
          </cell>
          <cell r="C19556"/>
          <cell r="D19556">
            <v>1.52</v>
          </cell>
          <cell r="E19556">
            <v>1.52</v>
          </cell>
        </row>
        <row r="19557">
          <cell r="A19557" t="str">
            <v>931081004</v>
          </cell>
          <cell r="B19557" t="str">
            <v xml:space="preserve">FEDERSTAHLDRAHT 0,5MM 1.4310 GUTEKUNST BEST.NR. </v>
          </cell>
          <cell r="C19557"/>
          <cell r="D19557">
            <v>0.98</v>
          </cell>
          <cell r="E19557">
            <v>0.98</v>
          </cell>
        </row>
        <row r="19558">
          <cell r="A19558" t="str">
            <v>931081005</v>
          </cell>
          <cell r="B19558" t="str">
            <v>FEDERSTAHLDRAHT 0,6MM 1.4310 GUTEKUNST BEST.NR.</v>
          </cell>
          <cell r="C19558"/>
          <cell r="D19558">
            <v>0.01</v>
          </cell>
          <cell r="E19558">
            <v>0.01</v>
          </cell>
        </row>
        <row r="19559">
          <cell r="A19559" t="str">
            <v>931081006</v>
          </cell>
          <cell r="B19559" t="str">
            <v>DIN 2076-C FEDERDRAHT  CK60D=3MM</v>
          </cell>
          <cell r="C19559">
            <v>0</v>
          </cell>
          <cell r="D19559">
            <v>8.77</v>
          </cell>
          <cell r="E19559">
            <v>8.77</v>
          </cell>
        </row>
        <row r="19560">
          <cell r="A19560" t="str">
            <v>931101005</v>
          </cell>
          <cell r="B19560" t="str">
            <v>C-PROFIL 41X21X3000  DC30-1</v>
          </cell>
          <cell r="C19560">
            <v>0</v>
          </cell>
          <cell r="D19560">
            <v>21.048083333333334</v>
          </cell>
          <cell r="E19560">
            <v>21.048083333333334</v>
          </cell>
        </row>
        <row r="19561">
          <cell r="A19561" t="str">
            <v>931101006</v>
          </cell>
          <cell r="B19561" t="str">
            <v>C-PROFIL C30X15X3000</v>
          </cell>
          <cell r="C19561"/>
          <cell r="D19561">
            <v>3.27</v>
          </cell>
          <cell r="E19561">
            <v>3.27</v>
          </cell>
        </row>
        <row r="19562">
          <cell r="A19562" t="str">
            <v>931201001</v>
          </cell>
          <cell r="B19562" t="str">
            <v>S 90</v>
          </cell>
          <cell r="C19562">
            <v>0</v>
          </cell>
          <cell r="D19562">
            <v>8.48</v>
          </cell>
          <cell r="E19562">
            <v>8.48</v>
          </cell>
        </row>
        <row r="19563">
          <cell r="A19563" t="str">
            <v>931201002</v>
          </cell>
          <cell r="B19563" t="str">
            <v>C 90 --&gt; Ersatz 931201009</v>
          </cell>
          <cell r="C19563">
            <v>0</v>
          </cell>
          <cell r="D19563">
            <v>11.6</v>
          </cell>
          <cell r="E19563">
            <v>11.6</v>
          </cell>
        </row>
        <row r="19564">
          <cell r="A19564" t="str">
            <v>931201004</v>
          </cell>
          <cell r="B19564" t="str">
            <v>LP 85   L=8000</v>
          </cell>
          <cell r="C19564">
            <v>0</v>
          </cell>
          <cell r="D19564">
            <v>5.55</v>
          </cell>
          <cell r="E19564">
            <v>5.55</v>
          </cell>
        </row>
        <row r="19565">
          <cell r="A19565" t="str">
            <v>931201006</v>
          </cell>
          <cell r="B19565" t="str">
            <v>LP 45</v>
          </cell>
          <cell r="C19565"/>
          <cell r="D19565">
            <v>3.95</v>
          </cell>
          <cell r="E19565">
            <v>3.95</v>
          </cell>
        </row>
        <row r="19566">
          <cell r="A19566" t="str">
            <v>931201009</v>
          </cell>
          <cell r="B19566" t="str">
            <v>RC 90X50X15X3 VERZINKT --&gt; 931201013</v>
          </cell>
          <cell r="C19566">
            <v>0</v>
          </cell>
          <cell r="D19566">
            <v>12.58</v>
          </cell>
          <cell r="E19566">
            <v>12.58</v>
          </cell>
        </row>
        <row r="19567">
          <cell r="A19567" t="str">
            <v>931201010</v>
          </cell>
          <cell r="B19567" t="str">
            <v>4KT STÜTZEN 60X60X3 MM</v>
          </cell>
          <cell r="C19567">
            <v>0</v>
          </cell>
          <cell r="D19567">
            <v>11.25</v>
          </cell>
          <cell r="E19567">
            <v>11.25</v>
          </cell>
        </row>
        <row r="19568">
          <cell r="A19568" t="str">
            <v>931201011</v>
          </cell>
          <cell r="B19568" t="str">
            <v>4KT STÜTZEN 60X60X2 MM</v>
          </cell>
          <cell r="C19568"/>
          <cell r="D19568">
            <v>9.35</v>
          </cell>
          <cell r="E19568">
            <v>9.35</v>
          </cell>
        </row>
        <row r="19569">
          <cell r="A19569" t="str">
            <v>931201012</v>
          </cell>
          <cell r="B19569" t="str">
            <v>STELLFUSS HÖHENVERSTELLBAR</v>
          </cell>
          <cell r="C19569">
            <v>0</v>
          </cell>
          <cell r="D19569">
            <v>9.6999999999999993</v>
          </cell>
          <cell r="E19569">
            <v>9.6999999999999993</v>
          </cell>
        </row>
        <row r="19570">
          <cell r="A19570" t="str">
            <v>931201013</v>
          </cell>
          <cell r="B19570" t="str">
            <v>C 90X50X15X4 VERZINKT</v>
          </cell>
          <cell r="C19570">
            <v>0</v>
          </cell>
          <cell r="D19570">
            <v>14.95</v>
          </cell>
          <cell r="E19570">
            <v>14.95</v>
          </cell>
        </row>
        <row r="19571">
          <cell r="A19571" t="str">
            <v>931201023</v>
          </cell>
          <cell r="B19571" t="str">
            <v>ANSCHRAUBWINKEL F. S90</v>
          </cell>
          <cell r="C19571"/>
          <cell r="D19571">
            <v>2.79</v>
          </cell>
          <cell r="E19571">
            <v>2.79</v>
          </cell>
        </row>
        <row r="19572">
          <cell r="A19572" t="str">
            <v>931201024</v>
          </cell>
          <cell r="B19572" t="str">
            <v>ANSCHRAUBWINKEL F. C90</v>
          </cell>
          <cell r="C19572"/>
          <cell r="D19572">
            <v>2.79</v>
          </cell>
          <cell r="E19572">
            <v>2.79</v>
          </cell>
        </row>
        <row r="19573">
          <cell r="A19573" t="str">
            <v>931201025</v>
          </cell>
          <cell r="B19573" t="str">
            <v>ANSCHWEISSPLATTE VOLL 1/1 S 31</v>
          </cell>
          <cell r="C19573">
            <v>0</v>
          </cell>
          <cell r="D19573">
            <v>4.0999999999999996</v>
          </cell>
          <cell r="E19573">
            <v>4.0999999999999996</v>
          </cell>
        </row>
        <row r="19574">
          <cell r="A19574" t="str">
            <v>931201026</v>
          </cell>
          <cell r="B19574" t="str">
            <v>ANSCHWEISSPLATTE HALB 1/2 S 32</v>
          </cell>
          <cell r="C19574">
            <v>0</v>
          </cell>
          <cell r="D19574">
            <v>3.28</v>
          </cell>
          <cell r="E19574">
            <v>3.28</v>
          </cell>
        </row>
        <row r="19575">
          <cell r="A19575" t="str">
            <v>931201032</v>
          </cell>
          <cell r="B19575" t="str">
            <v>STREBENPROFIL 45X90</v>
          </cell>
          <cell r="C19575"/>
          <cell r="D19575">
            <v>41.77</v>
          </cell>
          <cell r="E19575">
            <v>41.77</v>
          </cell>
        </row>
        <row r="19576">
          <cell r="A19576" t="str">
            <v>931201033</v>
          </cell>
          <cell r="B19576" t="str">
            <v xml:space="preserve">WINKEL 88X88                </v>
          </cell>
          <cell r="C19576"/>
          <cell r="D19576">
            <v>12.78</v>
          </cell>
          <cell r="E19576">
            <v>12.78</v>
          </cell>
        </row>
        <row r="19577">
          <cell r="A19577" t="str">
            <v>931201034</v>
          </cell>
          <cell r="B19577" t="str">
            <v>PROFIL 5 - 20X20 ITEM</v>
          </cell>
          <cell r="C19577">
            <v>0</v>
          </cell>
          <cell r="D19577">
            <v>4.21</v>
          </cell>
          <cell r="E19577">
            <v>4.21</v>
          </cell>
        </row>
        <row r="19578">
          <cell r="A19578" t="str">
            <v>931201035</v>
          </cell>
          <cell r="B19578" t="str">
            <v>PROFIL 8 - 40X40 ITEM, natur</v>
          </cell>
          <cell r="C19578">
            <v>0</v>
          </cell>
          <cell r="D19578">
            <v>23.12</v>
          </cell>
          <cell r="E19578">
            <v>23.12</v>
          </cell>
        </row>
        <row r="19579">
          <cell r="A19579" t="str">
            <v>931201036</v>
          </cell>
          <cell r="B19579" t="str">
            <v>PROFIL 8 - 40X40 ITEM leicht, natur</v>
          </cell>
          <cell r="C19579">
            <v>0</v>
          </cell>
          <cell r="D19579">
            <v>16.969859328726553</v>
          </cell>
          <cell r="E19579">
            <v>16.969859328726553</v>
          </cell>
        </row>
        <row r="19580">
          <cell r="A19580" t="str">
            <v>931201037</v>
          </cell>
          <cell r="B19580" t="str">
            <v>HALFEN-GEWINDEPLATTE 20/12 M5VZ (21 2012 75) --&gt;</v>
          </cell>
          <cell r="C19580">
            <v>0</v>
          </cell>
          <cell r="D19580">
            <v>0.19800000000000001</v>
          </cell>
          <cell r="E19580">
            <v>0.19800000000000001</v>
          </cell>
        </row>
        <row r="19581">
          <cell r="A19581" t="str">
            <v>931301001</v>
          </cell>
          <cell r="B19581" t="str">
            <v>TREPPE 02-STUFIG STUFENBREITE 1400MM</v>
          </cell>
          <cell r="C19581"/>
          <cell r="D19581">
            <v>290.87</v>
          </cell>
          <cell r="E19581">
            <v>290.87</v>
          </cell>
        </row>
        <row r="19582">
          <cell r="A19582" t="str">
            <v>931301005</v>
          </cell>
          <cell r="B19582" t="str">
            <v>TREPPE 06-STUFIG STUFENBREITE 1400MM</v>
          </cell>
          <cell r="C19582"/>
          <cell r="D19582">
            <v>736.62</v>
          </cell>
          <cell r="E19582">
            <v>736.62</v>
          </cell>
        </row>
        <row r="19583">
          <cell r="A19583" t="str">
            <v>931301006</v>
          </cell>
          <cell r="B19583" t="str">
            <v>TREPPE 07-STUFIG STUFENBREITE 1400MM</v>
          </cell>
          <cell r="C19583"/>
          <cell r="D19583">
            <v>839.1</v>
          </cell>
          <cell r="E19583">
            <v>839.1</v>
          </cell>
        </row>
        <row r="19584">
          <cell r="A19584" t="str">
            <v>931301007</v>
          </cell>
          <cell r="B19584" t="str">
            <v>TREPPE 08-STUFIG STUFENBREITE 1400MM</v>
          </cell>
          <cell r="C19584"/>
          <cell r="D19584">
            <v>941.59</v>
          </cell>
          <cell r="E19584">
            <v>941.59</v>
          </cell>
        </row>
        <row r="19585">
          <cell r="A19585" t="str">
            <v>931301008</v>
          </cell>
          <cell r="B19585" t="str">
            <v>TREPPE 09-STUFIG STUFENBREITE 1400MM</v>
          </cell>
          <cell r="C19585"/>
          <cell r="D19585">
            <v>1044.08</v>
          </cell>
          <cell r="E19585">
            <v>1044.08</v>
          </cell>
        </row>
        <row r="19586">
          <cell r="A19586" t="str">
            <v>931301010</v>
          </cell>
          <cell r="B19586" t="str">
            <v>TREPPE 11-STUFIG STUFENBREITE 1400MM</v>
          </cell>
          <cell r="C19586"/>
          <cell r="D19586">
            <v>1303.79</v>
          </cell>
          <cell r="E19586">
            <v>1303.79</v>
          </cell>
        </row>
        <row r="19587">
          <cell r="A19587" t="str">
            <v>931301011</v>
          </cell>
          <cell r="B19587" t="str">
            <v>EPPE 12-STUFIG STUFENBREITE 1400MM</v>
          </cell>
          <cell r="C19587"/>
          <cell r="D19587">
            <v>1406.05</v>
          </cell>
          <cell r="E19587">
            <v>1406.05</v>
          </cell>
        </row>
        <row r="19588">
          <cell r="A19588" t="str">
            <v>931301013</v>
          </cell>
          <cell r="B19588" t="str">
            <v>TREPPE 14-STUFIG STUFENBREITE 1400MM</v>
          </cell>
          <cell r="C19588"/>
          <cell r="D19588">
            <v>1592.31</v>
          </cell>
          <cell r="E19588">
            <v>1592.31</v>
          </cell>
        </row>
        <row r="19589">
          <cell r="A19589" t="str">
            <v>931301105</v>
          </cell>
          <cell r="B19589" t="str">
            <v>TREPPE 06-STUFIG STUFENBREITE 800MM</v>
          </cell>
          <cell r="C19589"/>
          <cell r="D19589">
            <v>590.49</v>
          </cell>
          <cell r="E19589">
            <v>590.49</v>
          </cell>
        </row>
        <row r="19590">
          <cell r="A19590" t="str">
            <v>931301113</v>
          </cell>
          <cell r="B19590" t="str">
            <v>TREPPE 14-STUFIG STUFENBREITE 800MM</v>
          </cell>
          <cell r="C19590"/>
          <cell r="D19590">
            <v>1251.3399999999999</v>
          </cell>
          <cell r="E19590">
            <v>1251.3399999999999</v>
          </cell>
        </row>
        <row r="19591">
          <cell r="A19591" t="str">
            <v>931401000</v>
          </cell>
          <cell r="B19591" t="str">
            <v xml:space="preserve">FLACHPROFIL 20X5 ROHMATERIAL ALU                 </v>
          </cell>
          <cell r="C19591"/>
          <cell r="D19591">
            <v>0.94</v>
          </cell>
          <cell r="E19591">
            <v>0.94</v>
          </cell>
        </row>
        <row r="19592">
          <cell r="A19592" t="str">
            <v>931401001</v>
          </cell>
          <cell r="B19592" t="str">
            <v xml:space="preserve">FLACHPROFIL 20X4 ROHMATERIAL ALU                 </v>
          </cell>
          <cell r="C19592">
            <v>0</v>
          </cell>
          <cell r="D19592">
            <v>2.7</v>
          </cell>
          <cell r="E19592">
            <v>2.7</v>
          </cell>
        </row>
        <row r="19593">
          <cell r="A19593" t="str">
            <v>931401005</v>
          </cell>
          <cell r="B19593" t="str">
            <v xml:space="preserve">FLACHPROFIL 20X6 ROHMATERIAL ALU                 </v>
          </cell>
          <cell r="C19593"/>
          <cell r="D19593">
            <v>1.39</v>
          </cell>
          <cell r="E19593">
            <v>1.39</v>
          </cell>
        </row>
        <row r="19594">
          <cell r="A19594" t="str">
            <v>931401006</v>
          </cell>
          <cell r="B19594" t="str">
            <v xml:space="preserve">FLACHPROFIL 25X15 ROHMATERIALALU                 </v>
          </cell>
          <cell r="C19594"/>
          <cell r="D19594">
            <v>4.34</v>
          </cell>
          <cell r="E19594">
            <v>4.34</v>
          </cell>
        </row>
        <row r="19595">
          <cell r="A19595" t="str">
            <v>931401007</v>
          </cell>
          <cell r="B19595" t="str">
            <v xml:space="preserve">FLACHPROFIL 30X6 ROHMATERIAL ALU                 </v>
          </cell>
          <cell r="C19595"/>
          <cell r="D19595">
            <v>2.13</v>
          </cell>
          <cell r="E19595">
            <v>2.13</v>
          </cell>
        </row>
        <row r="19596">
          <cell r="A19596" t="str">
            <v>931401009</v>
          </cell>
          <cell r="B19596" t="str">
            <v xml:space="preserve">FLACHPROFIL 30X10 ROHMATERIALALU                 </v>
          </cell>
          <cell r="C19596"/>
          <cell r="D19596">
            <v>3.48</v>
          </cell>
          <cell r="E19596">
            <v>3.48</v>
          </cell>
        </row>
        <row r="19597">
          <cell r="A19597" t="str">
            <v>931401010</v>
          </cell>
          <cell r="B19597" t="str">
            <v xml:space="preserve">FLACHPROFIL 30X20 ROHMATERIALALU                 </v>
          </cell>
          <cell r="C19597"/>
          <cell r="D19597">
            <v>6.95</v>
          </cell>
          <cell r="E19597">
            <v>6.95</v>
          </cell>
        </row>
        <row r="19598">
          <cell r="A19598" t="str">
            <v>931401011</v>
          </cell>
          <cell r="B19598" t="str">
            <v xml:space="preserve">FLACHPROFIL 35X4 ROHMATERIAL ALU                 </v>
          </cell>
          <cell r="C19598"/>
          <cell r="D19598">
            <v>1.64</v>
          </cell>
          <cell r="E19598">
            <v>1.64</v>
          </cell>
        </row>
        <row r="19599">
          <cell r="A19599" t="str">
            <v>931401012</v>
          </cell>
          <cell r="B19599" t="str">
            <v xml:space="preserve">FLACHPROFIL 40X4 ROHMATERIAL ALU                 </v>
          </cell>
          <cell r="C19599"/>
          <cell r="D19599">
            <v>1.84</v>
          </cell>
          <cell r="E19599">
            <v>1.84</v>
          </cell>
        </row>
        <row r="19600">
          <cell r="A19600" t="str">
            <v>931401013</v>
          </cell>
          <cell r="B19600" t="str">
            <v xml:space="preserve">FLACHPROFIL 40X10 ROHMATERIALALU                 </v>
          </cell>
          <cell r="C19600"/>
          <cell r="D19600">
            <v>5.2</v>
          </cell>
          <cell r="E19600">
            <v>5.2</v>
          </cell>
        </row>
        <row r="19601">
          <cell r="A19601" t="str">
            <v>931401014</v>
          </cell>
          <cell r="B19601" t="str">
            <v xml:space="preserve">FLACHPROFIL 40X15 ROHMATERIALALU                 </v>
          </cell>
          <cell r="C19601"/>
          <cell r="D19601">
            <v>7.82</v>
          </cell>
          <cell r="E19601">
            <v>7.82</v>
          </cell>
        </row>
        <row r="19602">
          <cell r="A19602" t="str">
            <v>931401016</v>
          </cell>
          <cell r="B19602" t="str">
            <v xml:space="preserve">FLACHPROFIL 50X12 ROHMATERIALALU                 </v>
          </cell>
          <cell r="C19602"/>
          <cell r="D19602">
            <v>7.82</v>
          </cell>
          <cell r="E19602">
            <v>7.82</v>
          </cell>
        </row>
        <row r="19603">
          <cell r="A19603" t="str">
            <v>931401020</v>
          </cell>
          <cell r="B19603" t="str">
            <v xml:space="preserve">FLACHPROFIL 60X12 ROHMATERIALALU                 </v>
          </cell>
          <cell r="C19603"/>
          <cell r="D19603">
            <v>9.39</v>
          </cell>
          <cell r="E19603">
            <v>9.39</v>
          </cell>
        </row>
        <row r="19604">
          <cell r="A19604" t="str">
            <v>931401021</v>
          </cell>
          <cell r="B19604" t="str">
            <v xml:space="preserve">FLACHPROFIL 60X15 ROHMATERIALALU                 </v>
          </cell>
          <cell r="C19604"/>
          <cell r="D19604">
            <v>11.73</v>
          </cell>
          <cell r="E19604">
            <v>11.73</v>
          </cell>
        </row>
        <row r="19605">
          <cell r="A19605" t="str">
            <v>931401032</v>
          </cell>
          <cell r="B19605" t="str">
            <v xml:space="preserve">FLACHPROFIL 100X6 ROHMATERIALALU                 </v>
          </cell>
          <cell r="C19605"/>
          <cell r="D19605">
            <v>7.82</v>
          </cell>
          <cell r="E19605">
            <v>7.82</v>
          </cell>
        </row>
        <row r="19606">
          <cell r="A19606" t="str">
            <v>931401043</v>
          </cell>
          <cell r="B19606" t="str">
            <v xml:space="preserve">FLACHPROFIL 15X3 ROHMATERIAL ALU                 </v>
          </cell>
          <cell r="C19606"/>
          <cell r="D19606">
            <v>0.55000000000000004</v>
          </cell>
          <cell r="E19606">
            <v>0.55000000000000004</v>
          </cell>
        </row>
        <row r="19607">
          <cell r="A19607" t="str">
            <v>931401047</v>
          </cell>
          <cell r="B19607" t="str">
            <v xml:space="preserve">FLACHPROFIL 50X6 ROHMATERIAL ALU                 </v>
          </cell>
          <cell r="C19607"/>
          <cell r="D19607">
            <v>3.91</v>
          </cell>
          <cell r="E19607">
            <v>3.91</v>
          </cell>
        </row>
        <row r="19608">
          <cell r="A19608" t="str">
            <v>931401051</v>
          </cell>
          <cell r="B19608" t="str">
            <v xml:space="preserve">FLACHPROFIL 12X10  AlMgSi0.5                     </v>
          </cell>
          <cell r="C19608">
            <v>0</v>
          </cell>
          <cell r="D19608">
            <v>3.0712000000000002</v>
          </cell>
          <cell r="E19608">
            <v>3.0712000000000002</v>
          </cell>
        </row>
        <row r="19609">
          <cell r="A19609" t="str">
            <v>931401052</v>
          </cell>
          <cell r="B19609" t="str">
            <v>FLACHPROFIL 150X15 ROHMATERIAL  ALU         DIN</v>
          </cell>
          <cell r="C19609"/>
          <cell r="D19609">
            <v>29.35</v>
          </cell>
          <cell r="E19609">
            <v>29.35</v>
          </cell>
        </row>
        <row r="19610">
          <cell r="A19610" t="str">
            <v>931401053</v>
          </cell>
          <cell r="B19610" t="str">
            <v xml:space="preserve">FLACHPROFIL 30X25  AlMgSi0.5      3.3206 </v>
          </cell>
          <cell r="C19610">
            <v>0</v>
          </cell>
          <cell r="D19610">
            <v>11.92</v>
          </cell>
          <cell r="E19610">
            <v>11.92</v>
          </cell>
        </row>
        <row r="19611">
          <cell r="A19611" t="str">
            <v>931401054</v>
          </cell>
          <cell r="B19611" t="str">
            <v>FLACHPROFIL 15X5 ROHMATERIAL ALU          DIN 1770</v>
          </cell>
          <cell r="C19611">
            <v>0</v>
          </cell>
          <cell r="D19611">
            <v>1</v>
          </cell>
          <cell r="E19611">
            <v>1</v>
          </cell>
        </row>
        <row r="19612">
          <cell r="A19612" t="str">
            <v>931401055</v>
          </cell>
          <cell r="B19612" t="str">
            <v xml:space="preserve">FLACHPROFIL 80X5 ROHMATERIAL ALU                 </v>
          </cell>
          <cell r="C19612">
            <v>0</v>
          </cell>
          <cell r="D19612">
            <v>7.1111111111111107</v>
          </cell>
          <cell r="E19612">
            <v>7.1111111111111107</v>
          </cell>
        </row>
        <row r="19613">
          <cell r="A19613" t="str">
            <v>931501001</v>
          </cell>
          <cell r="B19613" t="str">
            <v>ALU-EINHÄNGEPROFIL 30X15 L=200</v>
          </cell>
          <cell r="C19613"/>
          <cell r="D19613">
            <v>13.8</v>
          </cell>
          <cell r="E19613">
            <v>13.8</v>
          </cell>
        </row>
        <row r="19614">
          <cell r="A19614" t="str">
            <v>931501003</v>
          </cell>
          <cell r="B19614" t="str">
            <v>U-PROFIL 30X15X2 ROHMATERIAL ALU</v>
          </cell>
          <cell r="C19614"/>
          <cell r="D19614">
            <v>1.23</v>
          </cell>
          <cell r="E19614">
            <v>1.23</v>
          </cell>
        </row>
        <row r="19615">
          <cell r="A19615" t="str">
            <v>931501004</v>
          </cell>
          <cell r="B19615" t="str">
            <v>U-PROFIL U-Form Natur 8x10 mm</v>
          </cell>
          <cell r="C19615">
            <v>0</v>
          </cell>
          <cell r="D19615">
            <v>0</v>
          </cell>
          <cell r="E19615">
            <v>0</v>
          </cell>
        </row>
        <row r="19616">
          <cell r="A19616" t="str">
            <v>931501009</v>
          </cell>
          <cell r="B19616" t="str">
            <v>L-PROFIL 20X20X2 ROHMATERIAL ALU</v>
          </cell>
          <cell r="C19616"/>
          <cell r="D19616">
            <v>0.87</v>
          </cell>
          <cell r="E19616">
            <v>0.87</v>
          </cell>
        </row>
        <row r="19617">
          <cell r="A19617" t="str">
            <v>931501010</v>
          </cell>
          <cell r="B19617" t="str">
            <v>L-PROFIL 30X20X3 ROHMATERIAL ALU</v>
          </cell>
          <cell r="C19617"/>
          <cell r="D19617">
            <v>1.6</v>
          </cell>
          <cell r="E19617">
            <v>1.6</v>
          </cell>
        </row>
        <row r="19618">
          <cell r="A19618" t="str">
            <v>931501018</v>
          </cell>
          <cell r="B19618" t="str">
            <v>ALU-PROFIL-SCHIENE V_2060</v>
          </cell>
          <cell r="C19618"/>
          <cell r="D19618">
            <v>97</v>
          </cell>
          <cell r="E19618">
            <v>97</v>
          </cell>
        </row>
        <row r="19619">
          <cell r="A19619" t="str">
            <v>931501019</v>
          </cell>
          <cell r="B19619" t="str">
            <v>HALTELEISTE 080 111 - AlMgSi 0,5 F22, PRESSBLANK</v>
          </cell>
          <cell r="C19619">
            <v>0</v>
          </cell>
          <cell r="D19619">
            <v>5.4279999999999999</v>
          </cell>
          <cell r="E19619">
            <v>5.4279999999999999</v>
          </cell>
        </row>
        <row r="19620">
          <cell r="A19620" t="str">
            <v>931501020</v>
          </cell>
          <cell r="B19620" t="str">
            <v>PROFIL 6 30X30 LEICHT - 0.0.451.07</v>
          </cell>
          <cell r="C19620">
            <v>0</v>
          </cell>
          <cell r="D19620">
            <v>9.52</v>
          </cell>
          <cell r="E19620">
            <v>9.52</v>
          </cell>
        </row>
        <row r="19621">
          <cell r="A19621" t="str">
            <v>931501021</v>
          </cell>
          <cell r="B19621" t="str">
            <v>PROFIL 8 40X40 LEICHT NATUR - 0.0.026.33</v>
          </cell>
          <cell r="C19621">
            <v>0</v>
          </cell>
          <cell r="D19621">
            <v>16.209489514933274</v>
          </cell>
          <cell r="E19621">
            <v>16.209489514933274</v>
          </cell>
        </row>
        <row r="19622">
          <cell r="A19622" t="str">
            <v>931501022</v>
          </cell>
          <cell r="B19622" t="str">
            <v>ALU-PROFIL 100X50 L (Hersteller SMT)</v>
          </cell>
          <cell r="C19622"/>
          <cell r="D19622"/>
          <cell r="E19622"/>
        </row>
        <row r="19623">
          <cell r="A19623" t="str">
            <v>931502001</v>
          </cell>
          <cell r="B19623" t="str">
            <v>AUTOMATIK-VERBINDUNGSSATZ 6 VERZ. -</v>
          </cell>
          <cell r="C19623">
            <v>0</v>
          </cell>
          <cell r="D19623">
            <v>3.3</v>
          </cell>
          <cell r="E19623">
            <v>3.3</v>
          </cell>
        </row>
        <row r="19624">
          <cell r="A19624" t="str">
            <v>931502002</v>
          </cell>
          <cell r="B19624" t="str">
            <v>WINKEL 6 30 SCHWARZ - 0.0.459.12</v>
          </cell>
          <cell r="C19624">
            <v>0</v>
          </cell>
          <cell r="D19624">
            <v>3.43</v>
          </cell>
          <cell r="E19624">
            <v>3.43</v>
          </cell>
        </row>
        <row r="19625">
          <cell r="A19625" t="str">
            <v>931502003</v>
          </cell>
          <cell r="B19625" t="str">
            <v>HANDGRIFF PA 80 SCHWARZ - 0.0.391.34</v>
          </cell>
          <cell r="C19625">
            <v>0</v>
          </cell>
          <cell r="D19625">
            <v>2.2200000000000002</v>
          </cell>
          <cell r="E19625">
            <v>2.2200000000000002</v>
          </cell>
        </row>
        <row r="19626">
          <cell r="A19626" t="str">
            <v>931502004</v>
          </cell>
          <cell r="B19626" t="str">
            <v>NUTENSTEIN 6 ST M6 VERZ. - 0.0.491.40</v>
          </cell>
          <cell r="C19626">
            <v>0</v>
          </cell>
          <cell r="D19626">
            <v>4.6100000000000003</v>
          </cell>
          <cell r="E19626">
            <v>4.6100000000000003</v>
          </cell>
        </row>
        <row r="19627">
          <cell r="A19627" t="str">
            <v>931502005</v>
          </cell>
          <cell r="B19627" t="str">
            <v>KLEMMHEBEL L=63 M6X16 - GN 602-63-M6-16-OS</v>
          </cell>
          <cell r="C19627">
            <v>0</v>
          </cell>
          <cell r="D19627">
            <v>4.8</v>
          </cell>
          <cell r="E19627">
            <v>4.8</v>
          </cell>
        </row>
        <row r="19628">
          <cell r="A19628" t="str">
            <v>931502006</v>
          </cell>
          <cell r="B19628" t="str">
            <v>WINKELSATZ 8 40X40 GRAU - 0.0.670.11</v>
          </cell>
          <cell r="C19628">
            <v>0</v>
          </cell>
          <cell r="D19628">
            <v>5.08</v>
          </cell>
          <cell r="E19628">
            <v>5.08</v>
          </cell>
        </row>
        <row r="19629">
          <cell r="A19629" t="str">
            <v>931502007</v>
          </cell>
          <cell r="B19629" t="str">
            <v>NUTENSTEIN 8 ST M6 VERZ. - 0.0.026.23</v>
          </cell>
          <cell r="C19629">
            <v>0</v>
          </cell>
          <cell r="D19629">
            <v>0.4</v>
          </cell>
          <cell r="E19629">
            <v>0.4</v>
          </cell>
        </row>
        <row r="19630">
          <cell r="A19630" t="str">
            <v>931502008</v>
          </cell>
          <cell r="B19630" t="str">
            <v>NUTENSTEIN 8 ST M8 VERZ. - 0.0.026.18</v>
          </cell>
          <cell r="C19630">
            <v>0</v>
          </cell>
          <cell r="D19630">
            <v>0.44</v>
          </cell>
          <cell r="E19630">
            <v>0.44</v>
          </cell>
        </row>
        <row r="19631">
          <cell r="A19631" t="str">
            <v>931502009</v>
          </cell>
          <cell r="B19631" t="str">
            <v>AUTOMATIK-VERBINDUNGSSATZ 8 VERZ. -</v>
          </cell>
          <cell r="C19631">
            <v>0</v>
          </cell>
          <cell r="D19631">
            <v>2.64</v>
          </cell>
          <cell r="E19631">
            <v>2.64</v>
          </cell>
        </row>
        <row r="19632">
          <cell r="A19632" t="str">
            <v>931502010</v>
          </cell>
          <cell r="B19632" t="str">
            <v>Abdeckkappe 8 40X40, schwarz</v>
          </cell>
          <cell r="C19632">
            <v>0</v>
          </cell>
          <cell r="D19632">
            <v>0.7</v>
          </cell>
          <cell r="E19632">
            <v>0.7</v>
          </cell>
        </row>
        <row r="19633">
          <cell r="A19633" t="str">
            <v>931502011</v>
          </cell>
          <cell r="B19633" t="str">
            <v>ABDECKKAPPE 8 40X40 Zn, weißaluminium</v>
          </cell>
          <cell r="C19633">
            <v>0</v>
          </cell>
          <cell r="D19633">
            <v>3.24</v>
          </cell>
          <cell r="E19633">
            <v>3.24</v>
          </cell>
        </row>
        <row r="19634">
          <cell r="A19634" t="str">
            <v>931502012</v>
          </cell>
          <cell r="B19634" t="str">
            <v>Senkschraube 8 SF M7,1x16, verzinkt</v>
          </cell>
          <cell r="C19634">
            <v>0</v>
          </cell>
          <cell r="D19634">
            <v>0.34</v>
          </cell>
          <cell r="E19634">
            <v>0.34</v>
          </cell>
        </row>
        <row r="19635">
          <cell r="A19635" t="str">
            <v>931502013</v>
          </cell>
          <cell r="B19635" t="str">
            <v>Winkel 8 160x160-40 Al M8, weißaluminium</v>
          </cell>
          <cell r="C19635">
            <v>0</v>
          </cell>
          <cell r="D19635">
            <v>18.43</v>
          </cell>
          <cell r="E19635">
            <v>18.43</v>
          </cell>
        </row>
        <row r="19636">
          <cell r="A19636" t="str">
            <v>931502014</v>
          </cell>
          <cell r="B19636" t="str">
            <v>Befestigungssatz für Winkel 8 160x160 M8</v>
          </cell>
          <cell r="C19636">
            <v>0</v>
          </cell>
          <cell r="D19636">
            <v>5.9090909090909083</v>
          </cell>
          <cell r="E19636">
            <v>5.9090909090909083</v>
          </cell>
        </row>
        <row r="19637">
          <cell r="A19637" t="str">
            <v>931502015</v>
          </cell>
          <cell r="B19637" t="str">
            <v>Profilstab8 St M8, verzinkt, L=160mm</v>
          </cell>
          <cell r="C19637"/>
          <cell r="D19637"/>
          <cell r="E19637"/>
        </row>
        <row r="19638">
          <cell r="A19638" t="str">
            <v>931601003</v>
          </cell>
          <cell r="B19638" t="str">
            <v xml:space="preserve">4KT-PROFIL 20X20  AlMgSi0.5  3LU206     </v>
          </cell>
          <cell r="C19638">
            <v>0</v>
          </cell>
          <cell r="D19638">
            <v>4.95</v>
          </cell>
          <cell r="E19638">
            <v>4.95</v>
          </cell>
        </row>
        <row r="19639">
          <cell r="A19639" t="str">
            <v>931601004</v>
          </cell>
          <cell r="B19639" t="str">
            <v>U-PROFIL 20X20X ROHMATERIAL ALU</v>
          </cell>
          <cell r="C19639"/>
          <cell r="D19639"/>
          <cell r="E19639"/>
        </row>
        <row r="19640">
          <cell r="A19640" t="str">
            <v>931601006</v>
          </cell>
          <cell r="B19640" t="str">
            <v>RUNDPROFIL D=14 ROHMATERIAL ALU DIN 1799</v>
          </cell>
          <cell r="C19640"/>
          <cell r="D19640">
            <v>2.0699999999999998</v>
          </cell>
          <cell r="E19640">
            <v>2.0699999999999998</v>
          </cell>
        </row>
        <row r="19641">
          <cell r="A19641" t="str">
            <v>931601007</v>
          </cell>
          <cell r="B19641" t="str">
            <v>RUNDPROFIL D=16  AlMgSi0.5  3.3206 DIN 1799</v>
          </cell>
          <cell r="C19641"/>
          <cell r="D19641">
            <v>2.71</v>
          </cell>
          <cell r="E19641">
            <v>2.71</v>
          </cell>
        </row>
        <row r="19642">
          <cell r="A19642" t="str">
            <v>931801001</v>
          </cell>
          <cell r="B19642" t="str">
            <v xml:space="preserve">FLACHMATERIAL 20X200x1000 POMNATUR - </v>
          </cell>
          <cell r="C19642">
            <v>0</v>
          </cell>
          <cell r="D19642">
            <v>6.48</v>
          </cell>
          <cell r="E19642">
            <v>6.48</v>
          </cell>
        </row>
        <row r="19643">
          <cell r="A19643" t="str">
            <v>931801002</v>
          </cell>
          <cell r="B19643" t="str">
            <v xml:space="preserve">FLACHMATERIAL 20X200X1000 POMSCHWARZ - </v>
          </cell>
          <cell r="C19643"/>
          <cell r="D19643">
            <v>9</v>
          </cell>
          <cell r="E19643">
            <v>9</v>
          </cell>
        </row>
        <row r="19644">
          <cell r="A19644" t="str">
            <v>931801003</v>
          </cell>
          <cell r="B19644" t="str">
            <v>FLACHMATERIAL 30X200X1000 POMNATUR</v>
          </cell>
          <cell r="C19644">
            <v>0</v>
          </cell>
          <cell r="D19644">
            <v>51.84</v>
          </cell>
          <cell r="E19644">
            <v>51.84</v>
          </cell>
        </row>
        <row r="19645">
          <cell r="A19645" t="str">
            <v>931801004</v>
          </cell>
          <cell r="B19645" t="str">
            <v>FLACHMATERIAL 30X200X1000 POMSCHWARZ</v>
          </cell>
          <cell r="C19645">
            <v>0</v>
          </cell>
          <cell r="D19645">
            <v>56.2</v>
          </cell>
          <cell r="E19645">
            <v>56.2</v>
          </cell>
        </row>
        <row r="19646">
          <cell r="A19646" t="str">
            <v>931801005</v>
          </cell>
          <cell r="B19646" t="str">
            <v>FLACHMATERIAL 40X200X1000 POMNATUR</v>
          </cell>
          <cell r="C19646">
            <v>0</v>
          </cell>
          <cell r="D19646">
            <v>57.26</v>
          </cell>
          <cell r="E19646">
            <v>57.26</v>
          </cell>
        </row>
        <row r="19647">
          <cell r="A19647" t="str">
            <v>931801006</v>
          </cell>
          <cell r="B19647" t="str">
            <v>FLACHMATERIAL 40X200X1000 POMSCHWARZ</v>
          </cell>
          <cell r="C19647">
            <v>0</v>
          </cell>
          <cell r="D19647">
            <v>72.95</v>
          </cell>
          <cell r="E19647">
            <v>72.95</v>
          </cell>
        </row>
        <row r="19648">
          <cell r="A19648" t="str">
            <v>931801007</v>
          </cell>
          <cell r="B19648" t="str">
            <v>FLACHMATERIAL 50X200X1000 POMNATUR</v>
          </cell>
          <cell r="C19648">
            <v>0</v>
          </cell>
          <cell r="D19648">
            <v>91.4</v>
          </cell>
          <cell r="E19648">
            <v>91.4</v>
          </cell>
        </row>
        <row r="19649">
          <cell r="A19649" t="str">
            <v>931801008</v>
          </cell>
          <cell r="B19649" t="str">
            <v>FLACHMATERIAL 50X200X1000 POMSCHWARZ</v>
          </cell>
          <cell r="C19649">
            <v>0</v>
          </cell>
          <cell r="D19649">
            <v>95.95</v>
          </cell>
          <cell r="E19649">
            <v>95.95</v>
          </cell>
        </row>
        <row r="19650">
          <cell r="A19650" t="str">
            <v>931801009</v>
          </cell>
          <cell r="B19650" t="str">
            <v>FLACHMATERIAL 60X200X1000 POMNATUR</v>
          </cell>
          <cell r="C19650">
            <v>0</v>
          </cell>
          <cell r="D19650">
            <v>109.4</v>
          </cell>
          <cell r="E19650">
            <v>109.4</v>
          </cell>
        </row>
        <row r="19651">
          <cell r="A19651" t="str">
            <v>931801010</v>
          </cell>
          <cell r="B19651" t="str">
            <v>FLACHMATERIAL 60X200X1000 POMSCHWARZ</v>
          </cell>
          <cell r="C19651">
            <v>0</v>
          </cell>
          <cell r="D19651">
            <v>109.4</v>
          </cell>
          <cell r="E19651">
            <v>109.4</v>
          </cell>
        </row>
        <row r="19652">
          <cell r="A19652" t="str">
            <v>931801011</v>
          </cell>
          <cell r="B19652" t="str">
            <v>FLACHMATERIAL 70X200X1000 POMNATUR</v>
          </cell>
          <cell r="C19652">
            <v>0</v>
          </cell>
          <cell r="D19652">
            <v>123.12</v>
          </cell>
          <cell r="E19652">
            <v>123.12</v>
          </cell>
        </row>
        <row r="19653">
          <cell r="A19653" t="str">
            <v>931801012</v>
          </cell>
          <cell r="B19653" t="str">
            <v>FLACHMATERIAL 70X200X1000 POMSCHWARZ</v>
          </cell>
          <cell r="C19653">
            <v>0</v>
          </cell>
          <cell r="D19653">
            <v>138.4</v>
          </cell>
          <cell r="E19653">
            <v>138.4</v>
          </cell>
        </row>
        <row r="19654">
          <cell r="A19654" t="str">
            <v>931801013</v>
          </cell>
          <cell r="B19654" t="str">
            <v>FLACHMATERIAL 80X200X1000 POMNATUR</v>
          </cell>
          <cell r="C19654">
            <v>0</v>
          </cell>
          <cell r="D19654">
            <v>140.6</v>
          </cell>
          <cell r="E19654">
            <v>140.6</v>
          </cell>
        </row>
        <row r="19655">
          <cell r="A19655" t="str">
            <v>931801014</v>
          </cell>
          <cell r="B19655" t="str">
            <v>FLACHMATERIAL 80X200X1000 POMSCHWARZ</v>
          </cell>
          <cell r="C19655">
            <v>0</v>
          </cell>
          <cell r="D19655">
            <v>155.59</v>
          </cell>
          <cell r="E19655">
            <v>155.59</v>
          </cell>
        </row>
        <row r="19656">
          <cell r="A19656" t="str">
            <v>931801015</v>
          </cell>
          <cell r="B19656" t="str">
            <v>FLACHMATERIAL 90X200X1000 POMNATUR</v>
          </cell>
          <cell r="C19656">
            <v>0</v>
          </cell>
          <cell r="D19656">
            <v>164.5</v>
          </cell>
          <cell r="E19656">
            <v>164.5</v>
          </cell>
        </row>
        <row r="19657">
          <cell r="A19657" t="str">
            <v>931801016</v>
          </cell>
          <cell r="B19657" t="str">
            <v>FLACHMATERIAL 90X200X1000 POMSCHWARZ</v>
          </cell>
          <cell r="C19657">
            <v>0</v>
          </cell>
          <cell r="D19657">
            <v>164.5</v>
          </cell>
          <cell r="E19657">
            <v>164.5</v>
          </cell>
        </row>
        <row r="19658">
          <cell r="A19658" t="str">
            <v>931801017</v>
          </cell>
          <cell r="B19658" t="str">
            <v>FLACHMAT. 100X200X1000 POMNWeiss</v>
          </cell>
          <cell r="C19658">
            <v>0</v>
          </cell>
          <cell r="D19658">
            <v>174.3</v>
          </cell>
          <cell r="E19658">
            <v>174.3</v>
          </cell>
        </row>
        <row r="19659">
          <cell r="A19659" t="str">
            <v>931801018</v>
          </cell>
          <cell r="B19659" t="str">
            <v>FLACHMAT. 100X200X1000 POMSSchwarz</v>
          </cell>
          <cell r="C19659">
            <v>0</v>
          </cell>
          <cell r="D19659">
            <v>174.3</v>
          </cell>
          <cell r="E19659">
            <v>174.3</v>
          </cell>
        </row>
        <row r="19660">
          <cell r="A19660" t="str">
            <v>931801019</v>
          </cell>
          <cell r="B19660" t="str">
            <v>FLACHMATERIAL 130X200X1000 POMWEIß</v>
          </cell>
          <cell r="C19660">
            <v>0</v>
          </cell>
          <cell r="D19660">
            <v>291.05</v>
          </cell>
          <cell r="E19660">
            <v>291.05</v>
          </cell>
        </row>
        <row r="19661">
          <cell r="A19661" t="str">
            <v>931802005</v>
          </cell>
          <cell r="B19661" t="str">
            <v>RUNDMATERIAL D=50 POM SCHWARZ-POLYOXYMETHYLEN</v>
          </cell>
          <cell r="C19661">
            <v>0</v>
          </cell>
          <cell r="D19661">
            <v>20.72</v>
          </cell>
          <cell r="E19661">
            <v>20.72</v>
          </cell>
        </row>
        <row r="19662">
          <cell r="A19662" t="str">
            <v>931802008</v>
          </cell>
          <cell r="B19662" t="str">
            <v>RUNDMATERIAL D=120 POM SCHWARZ-POLYOXYMETHYLEN</v>
          </cell>
          <cell r="C19662">
            <v>0</v>
          </cell>
          <cell r="D19662">
            <v>98.77</v>
          </cell>
          <cell r="E19662">
            <v>98.77</v>
          </cell>
        </row>
        <row r="19663">
          <cell r="A19663" t="str">
            <v>931802009</v>
          </cell>
          <cell r="B19663" t="str">
            <v>RUNDMATERIAL D=120 MURLUBRIC</v>
          </cell>
          <cell r="C19663">
            <v>0</v>
          </cell>
          <cell r="D19663">
            <v>331.4</v>
          </cell>
          <cell r="E19663">
            <v>331.4</v>
          </cell>
        </row>
        <row r="19664">
          <cell r="A19664" t="str">
            <v>931802010</v>
          </cell>
          <cell r="B19664" t="str">
            <v>RUNDMATERIAL D=100 MURLUBRIC</v>
          </cell>
          <cell r="C19664">
            <v>0</v>
          </cell>
          <cell r="D19664">
            <v>252.85</v>
          </cell>
          <cell r="E19664">
            <v>252.85</v>
          </cell>
        </row>
        <row r="19665">
          <cell r="A19665" t="str">
            <v>931802011</v>
          </cell>
          <cell r="B19665" t="str">
            <v>RUNDMATERIAL D=30  POM NATUR -POLYOXYMETHYLEN</v>
          </cell>
          <cell r="C19665">
            <v>0</v>
          </cell>
          <cell r="D19665">
            <v>10</v>
          </cell>
          <cell r="E19665">
            <v>10</v>
          </cell>
        </row>
        <row r="19666">
          <cell r="A19666" t="str">
            <v>931803001</v>
          </cell>
          <cell r="B19666" t="str">
            <v>FLACHMATERIAL 90X200x550 POLYAMID 6 SCHWARZ -</v>
          </cell>
          <cell r="C19666">
            <v>0</v>
          </cell>
          <cell r="D19666">
            <v>166</v>
          </cell>
          <cell r="E19666">
            <v>166</v>
          </cell>
        </row>
        <row r="19667">
          <cell r="A19667" t="str">
            <v>931803003</v>
          </cell>
          <cell r="B19667" t="str">
            <v>FLACHMATERIAL 495X85X35 POLYAMID 6 SCHWARZ -</v>
          </cell>
          <cell r="C19667">
            <v>0</v>
          </cell>
          <cell r="D19667">
            <v>17.45</v>
          </cell>
          <cell r="E19667">
            <v>17.45</v>
          </cell>
        </row>
        <row r="19668">
          <cell r="A19668" t="str">
            <v>931803005</v>
          </cell>
          <cell r="B19668" t="str">
            <v>PA 6 G + Öl 520X200X90 SCHWARZ ROH GESÄGT +2/+5</v>
          </cell>
          <cell r="C19668">
            <v>0</v>
          </cell>
          <cell r="D19668">
            <v>104.7</v>
          </cell>
          <cell r="E19668">
            <v>104.7</v>
          </cell>
        </row>
        <row r="19669">
          <cell r="A19669" t="str">
            <v>931804001</v>
          </cell>
          <cell r="B19669" t="str">
            <v>PVC WEICH GLASKLAR, PLATTE 400BREIT</v>
          </cell>
          <cell r="C19669">
            <v>0</v>
          </cell>
          <cell r="D19669">
            <v>45.42</v>
          </cell>
          <cell r="E19669">
            <v>45.42</v>
          </cell>
        </row>
        <row r="19670">
          <cell r="A19670" t="str">
            <v>931804002</v>
          </cell>
          <cell r="B19670" t="str">
            <v>PVC-STAB HART GRAU D=20</v>
          </cell>
          <cell r="C19670"/>
          <cell r="D19670">
            <v>3.51</v>
          </cell>
          <cell r="E19670">
            <v>3.51</v>
          </cell>
        </row>
        <row r="19671">
          <cell r="A19671" t="str">
            <v>931805002</v>
          </cell>
          <cell r="B19671" t="str">
            <v>FLACHMATERIAL 20X30X1000 S-GRÜN</v>
          </cell>
          <cell r="C19671">
            <v>0</v>
          </cell>
          <cell r="D19671">
            <v>5.4</v>
          </cell>
          <cell r="E19671">
            <v>5.4</v>
          </cell>
        </row>
        <row r="19672">
          <cell r="A19672" t="str">
            <v>931805003</v>
          </cell>
          <cell r="B19672" t="str">
            <v>GELÄNDERFÜHRUNG AUS  S-GRÜN 1000 / HR 2020 MIT C-3</v>
          </cell>
          <cell r="C19672"/>
          <cell r="D19672">
            <v>4.8499999999999996</v>
          </cell>
          <cell r="E19672">
            <v>4.8499999999999996</v>
          </cell>
        </row>
        <row r="19673">
          <cell r="A19673" t="str">
            <v>931805004</v>
          </cell>
          <cell r="B19673" t="str">
            <v>L-PROFIL S-GRÜN 25X6</v>
          </cell>
          <cell r="C19673"/>
          <cell r="D19673">
            <v>10.25</v>
          </cell>
          <cell r="E19673">
            <v>10.25</v>
          </cell>
        </row>
        <row r="19674">
          <cell r="A19674" t="str">
            <v>931805005</v>
          </cell>
          <cell r="B19674" t="str">
            <v xml:space="preserve">BANDMATERIAL S-GRÜN 20X2 MM </v>
          </cell>
          <cell r="C19674">
            <v>0</v>
          </cell>
          <cell r="D19674">
            <v>1.7</v>
          </cell>
          <cell r="E19674">
            <v>1.7</v>
          </cell>
        </row>
        <row r="19675">
          <cell r="A19675" t="str">
            <v>931805006</v>
          </cell>
          <cell r="B19675" t="str">
            <v>FLACHMATERIAL S-GRÜN 6X20X2000</v>
          </cell>
          <cell r="C19675">
            <v>0</v>
          </cell>
          <cell r="D19675">
            <v>7.375</v>
          </cell>
          <cell r="E19675">
            <v>7.375</v>
          </cell>
        </row>
        <row r="19676">
          <cell r="A19676" t="str">
            <v>931805007</v>
          </cell>
          <cell r="B19676" t="str">
            <v>GLEITPROFIL S1000  20x20x2000</v>
          </cell>
          <cell r="C19676">
            <v>0</v>
          </cell>
          <cell r="D19676">
            <v>13.55</v>
          </cell>
          <cell r="E19676">
            <v>13.55</v>
          </cell>
        </row>
        <row r="19677">
          <cell r="A19677" t="str">
            <v>931806001</v>
          </cell>
          <cell r="B19677" t="str">
            <v xml:space="preserve">RUNDMATERIAL D=120 POLYAMID 6 SCHWARZ - MURLUBRIC </v>
          </cell>
          <cell r="C19677">
            <v>0</v>
          </cell>
          <cell r="D19677">
            <v>221.75</v>
          </cell>
          <cell r="E19677">
            <v>221.75</v>
          </cell>
        </row>
        <row r="19678">
          <cell r="A19678" t="str">
            <v>931807001</v>
          </cell>
          <cell r="B19678" t="str">
            <v>FLACHMATERIAL 15X45X2000 MURITAL C SCHWARZ</v>
          </cell>
          <cell r="C19678"/>
          <cell r="D19678">
            <v>22.9</v>
          </cell>
          <cell r="E19678">
            <v>22.9</v>
          </cell>
        </row>
        <row r="19679">
          <cell r="A19679" t="str">
            <v>931808001</v>
          </cell>
          <cell r="B19679" t="str">
            <v>FINGERSCHUTZPROFIL SCHWARZ 02A 069-20 - EPDM 60</v>
          </cell>
          <cell r="C19679">
            <v>0</v>
          </cell>
          <cell r="D19679">
            <v>4.1757</v>
          </cell>
          <cell r="E19679">
            <v>4.1757</v>
          </cell>
        </row>
        <row r="19680">
          <cell r="A19680" t="str">
            <v>931991002</v>
          </cell>
          <cell r="B19680" t="str">
            <v>RUTSCHPROFIL S 1000 SCHWARZ  - 41046-3</v>
          </cell>
          <cell r="C19680">
            <v>0</v>
          </cell>
          <cell r="D19680">
            <v>9.2333333333333325</v>
          </cell>
          <cell r="E19680">
            <v>9.2333333333333325</v>
          </cell>
        </row>
        <row r="19681">
          <cell r="A19681" t="str">
            <v>931991003</v>
          </cell>
          <cell r="B19681" t="str">
            <v>RUTSCHPROFIL FÜR VERTIKAL-BOGEN - 41088-1</v>
          </cell>
          <cell r="C19681">
            <v>0</v>
          </cell>
          <cell r="D19681">
            <v>34.26</v>
          </cell>
          <cell r="E19681">
            <v>34.26</v>
          </cell>
        </row>
        <row r="19682">
          <cell r="A19682" t="str">
            <v>931991022</v>
          </cell>
          <cell r="B19682" t="str">
            <v>RUNDSTAB D=35MM, DEHOPLAST GRÜN TELESKOPSCHIENE</v>
          </cell>
          <cell r="C19682">
            <v>0</v>
          </cell>
          <cell r="D19682">
            <v>8.9</v>
          </cell>
          <cell r="E19682">
            <v>8.9</v>
          </cell>
        </row>
        <row r="19683">
          <cell r="A19683" t="str">
            <v>931991023</v>
          </cell>
          <cell r="B19683" t="str">
            <v>SCHIENENSTOPPER HELM 400 (040080)</v>
          </cell>
          <cell r="C19683">
            <v>0</v>
          </cell>
          <cell r="D19683">
            <v>2.7629166666666669</v>
          </cell>
          <cell r="E19683">
            <v>2.7629166666666669</v>
          </cell>
        </row>
        <row r="19684">
          <cell r="A19684" t="str">
            <v>931991024</v>
          </cell>
          <cell r="B19684" t="str">
            <v>LAUFSCHIENE HELM-PROFIL NR.400ROH</v>
          </cell>
          <cell r="C19684">
            <v>0</v>
          </cell>
          <cell r="D19684">
            <v>14.6</v>
          </cell>
          <cell r="E19684">
            <v>14.6</v>
          </cell>
        </row>
        <row r="19685">
          <cell r="A19685" t="str">
            <v>931991025</v>
          </cell>
          <cell r="B19685" t="str">
            <v>ROLLAPPARAT Mantion 9244SE</v>
          </cell>
          <cell r="C19685">
            <v>0</v>
          </cell>
          <cell r="D19685">
            <v>59.8</v>
          </cell>
          <cell r="E19685">
            <v>59.8</v>
          </cell>
        </row>
        <row r="19686">
          <cell r="A19686" t="str">
            <v>931991026</v>
          </cell>
          <cell r="B19686" t="str">
            <v xml:space="preserve">RAD D=75 B=32 TRAGK.150KG ACHSD=12 POLYAMID </v>
          </cell>
          <cell r="C19686"/>
          <cell r="D19686">
            <v>6.75</v>
          </cell>
          <cell r="E19686">
            <v>6.75</v>
          </cell>
        </row>
        <row r="19687">
          <cell r="A19687" t="str">
            <v>931991027</v>
          </cell>
          <cell r="B19687" t="str">
            <v>LAGERSCHALE F. AL-STRANGPRESSPROFIL</v>
          </cell>
          <cell r="C19687">
            <v>0</v>
          </cell>
          <cell r="D19687">
            <v>2.37</v>
          </cell>
          <cell r="E19687">
            <v>2.37</v>
          </cell>
        </row>
        <row r="19688">
          <cell r="A19688" t="str">
            <v>931991028</v>
          </cell>
          <cell r="B19688" t="str">
            <v>PROFILLEISTE F.1/2X5/16" CKG 14 H</v>
          </cell>
          <cell r="C19688"/>
          <cell r="D19688">
            <v>18.059999999999999</v>
          </cell>
          <cell r="E19688">
            <v>18.059999999999999</v>
          </cell>
        </row>
        <row r="19689">
          <cell r="A19689" t="str">
            <v>931991029</v>
          </cell>
          <cell r="B19689" t="str">
            <v>SCHWERLAST ROLLEN GSPO 80/20K(BLICKLE)</v>
          </cell>
          <cell r="C19689"/>
          <cell r="D19689">
            <v>42.49</v>
          </cell>
          <cell r="E19689">
            <v>42.49</v>
          </cell>
        </row>
        <row r="19690">
          <cell r="A19690" t="str">
            <v>931991030</v>
          </cell>
          <cell r="B19690" t="str">
            <v>SCHWERLAST ROLLEN GSPO 100/20K(BLICKLE)</v>
          </cell>
          <cell r="C19690"/>
          <cell r="D19690">
            <v>70.709999999999994</v>
          </cell>
          <cell r="E19690">
            <v>70.709999999999994</v>
          </cell>
        </row>
        <row r="19691">
          <cell r="A19691" t="str">
            <v>931991031</v>
          </cell>
          <cell r="B19691" t="str">
            <v>SCHWERLAST ROLLEN GSPO 152/35K(BLICKLE)</v>
          </cell>
          <cell r="C19691"/>
          <cell r="D19691">
            <v>187.64</v>
          </cell>
          <cell r="E19691">
            <v>187.64</v>
          </cell>
        </row>
        <row r="19692">
          <cell r="A19692" t="str">
            <v>931991032</v>
          </cell>
          <cell r="B19692" t="str">
            <v>SCHWERLAST ROLLEN GSPO 150/30K(BLICKLE)</v>
          </cell>
          <cell r="C19692"/>
          <cell r="D19692">
            <v>137.74</v>
          </cell>
          <cell r="E19692">
            <v>137.74</v>
          </cell>
        </row>
        <row r="19693">
          <cell r="A19693" t="str">
            <v>931991035</v>
          </cell>
          <cell r="B19693" t="str">
            <v>SINUSSTAUSCHNECKE STANDARD LINKS V_STG 40 -</v>
          </cell>
          <cell r="C19693">
            <v>0</v>
          </cell>
          <cell r="D19693">
            <v>101</v>
          </cell>
          <cell r="E19693">
            <v>101</v>
          </cell>
        </row>
        <row r="19694">
          <cell r="A19694" t="str">
            <v>931991036</v>
          </cell>
          <cell r="B19694" t="str">
            <v>RILLENSTAUSCHNECKE LINKS V_STG 40 - 2094</v>
          </cell>
          <cell r="C19694">
            <v>0</v>
          </cell>
          <cell r="D19694">
            <v>150.44999999999999</v>
          </cell>
          <cell r="E19694">
            <v>150.44999999999999</v>
          </cell>
        </row>
        <row r="19695">
          <cell r="A19695" t="str">
            <v>931991037</v>
          </cell>
          <cell r="B19695" t="str">
            <v>TRAGROHR FÜR V_SCHNECKE</v>
          </cell>
          <cell r="C19695"/>
          <cell r="D19695">
            <v>6.8</v>
          </cell>
          <cell r="E19695">
            <v>6.8</v>
          </cell>
        </row>
        <row r="19696">
          <cell r="A19696" t="str">
            <v>931991038</v>
          </cell>
          <cell r="B19696" t="str">
            <v>KUNSTSTOFF PROFIL V_2068</v>
          </cell>
          <cell r="C19696"/>
          <cell r="D19696">
            <v>2.0499999999999998</v>
          </cell>
          <cell r="E19696">
            <v>2.0499999999999998</v>
          </cell>
        </row>
        <row r="19697">
          <cell r="A19697" t="str">
            <v>931991039</v>
          </cell>
          <cell r="B19697" t="str">
            <v>SCHNECKEN PROFIL V_2060 (ALU-STANGPRESSPROFIL)</v>
          </cell>
          <cell r="C19697">
            <v>0</v>
          </cell>
          <cell r="D19697">
            <v>101.85</v>
          </cell>
          <cell r="E19697">
            <v>101.85</v>
          </cell>
        </row>
        <row r="19698">
          <cell r="A19698" t="str">
            <v>931991040</v>
          </cell>
          <cell r="B19698" t="str">
            <v>NIEDERHALTER FÜR V_FÖRDERSCHNECKE</v>
          </cell>
          <cell r="C19698"/>
          <cell r="D19698">
            <v>6.96</v>
          </cell>
          <cell r="E19698">
            <v>6.96</v>
          </cell>
        </row>
        <row r="19699">
          <cell r="A19699" t="str">
            <v>931991041</v>
          </cell>
          <cell r="B19699" t="str">
            <v xml:space="preserve">SPIRALHÜLSE LINKSGÄNGIG V_STG 40 </v>
          </cell>
          <cell r="C19699"/>
          <cell r="D19699"/>
          <cell r="E19699"/>
        </row>
        <row r="19700">
          <cell r="A19700" t="str">
            <v>931991042</v>
          </cell>
          <cell r="B19700" t="str">
            <v>PEVOLON ROLLE - 130 PA/050/015/5/10</v>
          </cell>
          <cell r="C19700">
            <v>0</v>
          </cell>
          <cell r="D19700">
            <v>2.92</v>
          </cell>
          <cell r="E19700">
            <v>2.92</v>
          </cell>
        </row>
        <row r="19701">
          <cell r="A19701" t="str">
            <v>931991043</v>
          </cell>
          <cell r="B19701" t="str">
            <v>HELMPROFIL 600 LÄNGE 6000 FÜR DIEGL-LS</v>
          </cell>
          <cell r="C19701"/>
          <cell r="D19701">
            <v>23</v>
          </cell>
          <cell r="E19701">
            <v>23</v>
          </cell>
        </row>
        <row r="19702">
          <cell r="A19702" t="str">
            <v>931991044</v>
          </cell>
          <cell r="B19702" t="str">
            <v>SCHIEBEBÜHNENROLLAPPARAT HELMPROFIL 600</v>
          </cell>
          <cell r="C19702"/>
          <cell r="D19702"/>
          <cell r="E19702"/>
        </row>
        <row r="19703">
          <cell r="A19703" t="str">
            <v>931991045</v>
          </cell>
          <cell r="B19703" t="str">
            <v>SCHIENENSTOPPER 1600 P - FÜR HELMPROFIL 600</v>
          </cell>
          <cell r="C19703"/>
          <cell r="D19703"/>
          <cell r="E19703"/>
        </row>
        <row r="19704">
          <cell r="A19704" t="str">
            <v>931991046</v>
          </cell>
          <cell r="B19704" t="str">
            <v xml:space="preserve">ROLLAPPARAT 85014 - DOPPELPAARIG, TYP 40 </v>
          </cell>
          <cell r="C19704">
            <v>0</v>
          </cell>
          <cell r="D19704">
            <v>86.15</v>
          </cell>
          <cell r="E19704">
            <v>86.15</v>
          </cell>
        </row>
        <row r="19705">
          <cell r="A19705" t="str">
            <v>931991047</v>
          </cell>
          <cell r="B19705" t="str">
            <v>BOCKROLLE 22/250/50/5 D=250 H=290 B=50</v>
          </cell>
          <cell r="C19705">
            <v>0</v>
          </cell>
          <cell r="D19705">
            <v>82.53</v>
          </cell>
          <cell r="E19705">
            <v>82.53</v>
          </cell>
        </row>
        <row r="19706">
          <cell r="A19706" t="str">
            <v>931991048</v>
          </cell>
          <cell r="B19706" t="str">
            <v>RÖLLCHENLEISTE N33 /AE</v>
          </cell>
          <cell r="C19706">
            <v>0</v>
          </cell>
          <cell r="D19706">
            <v>7.9</v>
          </cell>
          <cell r="E19706">
            <v>7.9</v>
          </cell>
        </row>
        <row r="19707">
          <cell r="A19707" t="str">
            <v>931991049</v>
          </cell>
          <cell r="B19707" t="str">
            <v>RÖLLCHENLEISTE N33/514/S=23 /AE</v>
          </cell>
          <cell r="C19707"/>
          <cell r="D19707"/>
          <cell r="E19707"/>
        </row>
        <row r="19708">
          <cell r="A19708" t="str">
            <v>931991050</v>
          </cell>
          <cell r="B19708" t="str">
            <v>RÖLLCHENLEISTE FÜR KARTONTRANSPORTTROLLEY</v>
          </cell>
          <cell r="C19708">
            <v>0</v>
          </cell>
          <cell r="D19708">
            <v>17.989999999999998</v>
          </cell>
          <cell r="E19708">
            <v>17.989999999999998</v>
          </cell>
        </row>
        <row r="19709">
          <cell r="A19709" t="str">
            <v>931991051</v>
          </cell>
          <cell r="B19709" t="str">
            <v>Laufschiene HELM-Profil 500 Stahl, blank</v>
          </cell>
          <cell r="C19709">
            <v>0</v>
          </cell>
          <cell r="D19709">
            <v>23.6</v>
          </cell>
          <cell r="E19709">
            <v>23.6</v>
          </cell>
        </row>
        <row r="19710">
          <cell r="A19710" t="str">
            <v>931991052</v>
          </cell>
          <cell r="B19710" t="str">
            <v>ROLLAPPARAT 85013 - DOPPELPAARIG</v>
          </cell>
          <cell r="C19710">
            <v>0</v>
          </cell>
          <cell r="D19710">
            <v>105.28812499999999</v>
          </cell>
          <cell r="E19710">
            <v>105.28812499999999</v>
          </cell>
        </row>
        <row r="19711">
          <cell r="A19711" t="str">
            <v>931991053</v>
          </cell>
          <cell r="B19711" t="str">
            <v>SCHIENENSTOPPER HELM 500 (050080)</v>
          </cell>
          <cell r="C19711">
            <v>0</v>
          </cell>
          <cell r="D19711">
            <v>2.6896842105263157</v>
          </cell>
          <cell r="E19711">
            <v>2.6896842105263157</v>
          </cell>
        </row>
        <row r="19712">
          <cell r="A19712" t="str">
            <v>932001001</v>
          </cell>
          <cell r="B19712" t="str">
            <v>ZAHNSTANGENWANDWINDE 89QZW 0,5KPL.</v>
          </cell>
          <cell r="C19712">
            <v>0</v>
          </cell>
          <cell r="D19712">
            <v>224</v>
          </cell>
          <cell r="E19712">
            <v>224</v>
          </cell>
        </row>
        <row r="19713">
          <cell r="A19713" t="str">
            <v>932001002</v>
          </cell>
          <cell r="B19713" t="str">
            <v xml:space="preserve">HANDKURBEL F. ZAHNSTANGENWANDWINDE 89QZW 0,5 </v>
          </cell>
          <cell r="C19713">
            <v>0</v>
          </cell>
          <cell r="D19713">
            <v>41.6</v>
          </cell>
          <cell r="E19713">
            <v>41.6</v>
          </cell>
        </row>
        <row r="19714">
          <cell r="A19714" t="str">
            <v>932001003</v>
          </cell>
          <cell r="B19714" t="str">
            <v>ZAHNSTANGENWINDE 1000 KG - 1555.1</v>
          </cell>
          <cell r="C19714">
            <v>0</v>
          </cell>
          <cell r="D19714">
            <v>390.24</v>
          </cell>
          <cell r="E19714">
            <v>390.24</v>
          </cell>
        </row>
        <row r="19715">
          <cell r="A19715" t="str">
            <v>933011011</v>
          </cell>
          <cell r="B19715" t="str">
            <v>GELÄNDERROHR 60/30/2MM (gepulvert)</v>
          </cell>
          <cell r="C19715">
            <v>0</v>
          </cell>
          <cell r="D19715">
            <v>10.199999999999999</v>
          </cell>
          <cell r="E19715">
            <v>10.199999999999999</v>
          </cell>
        </row>
        <row r="19716">
          <cell r="A19716" t="str">
            <v>933011012</v>
          </cell>
          <cell r="B19716" t="str">
            <v>GELÄNDERROHR 30/30/2MM (gepulvert)</v>
          </cell>
          <cell r="C19716">
            <v>0</v>
          </cell>
          <cell r="D19716">
            <v>5.4</v>
          </cell>
          <cell r="E19716">
            <v>5.4</v>
          </cell>
        </row>
        <row r="19717">
          <cell r="A19717" t="str">
            <v>933021004</v>
          </cell>
          <cell r="B19717" t="str">
            <v>STAHLROHR D=33.7X3  ST52</v>
          </cell>
          <cell r="C19717"/>
          <cell r="D19717">
            <v>1.45</v>
          </cell>
          <cell r="E19717">
            <v>1.45</v>
          </cell>
        </row>
        <row r="19718">
          <cell r="A19718" t="str">
            <v>933021005</v>
          </cell>
          <cell r="B19718" t="str">
            <v>STAHLROHR D=33.7X2.6  ST52</v>
          </cell>
          <cell r="C19718"/>
          <cell r="D19718"/>
          <cell r="E19718"/>
        </row>
        <row r="19719">
          <cell r="A19719" t="str">
            <v>933021007</v>
          </cell>
          <cell r="B19719" t="str">
            <v>DISTANZROHR D=12X1.5X90</v>
          </cell>
          <cell r="C19719">
            <v>0</v>
          </cell>
          <cell r="D19719">
            <v>0.65</v>
          </cell>
          <cell r="E19719">
            <v>0.65</v>
          </cell>
        </row>
        <row r="19720">
          <cell r="A19720" t="str">
            <v>933021011</v>
          </cell>
          <cell r="B19720" t="str">
            <v>STAHLROHR D=28X2 EDELSTAHL ROHMATERIAL</v>
          </cell>
          <cell r="C19720">
            <v>0</v>
          </cell>
          <cell r="D19720">
            <v>5.8</v>
          </cell>
          <cell r="E19720">
            <v>5.8</v>
          </cell>
        </row>
        <row r="19721">
          <cell r="A19721" t="str">
            <v>933021021</v>
          </cell>
          <cell r="B19721" t="str">
            <v xml:space="preserve">PRÄZISIONS-STAHLROHR D=22X3.5RROHMATERIAL        </v>
          </cell>
          <cell r="C19721">
            <v>0</v>
          </cell>
          <cell r="D19721">
            <v>4.5999999999999996</v>
          </cell>
          <cell r="E19721">
            <v>4.5999999999999996</v>
          </cell>
        </row>
        <row r="19722">
          <cell r="A19722" t="str">
            <v>933021022</v>
          </cell>
          <cell r="B19722" t="str">
            <v>PRÄZISIONS-STAHLROHR FÜR VORSCHALTUNG</v>
          </cell>
          <cell r="C19722">
            <v>0</v>
          </cell>
          <cell r="D19722">
            <v>0.83</v>
          </cell>
          <cell r="E19722">
            <v>0.83</v>
          </cell>
        </row>
        <row r="19723">
          <cell r="A19723" t="str">
            <v>933021023</v>
          </cell>
          <cell r="B19723" t="str">
            <v>ROHR 2" (60.3X3.6) ROHMATERIAL</v>
          </cell>
          <cell r="C19723">
            <v>0</v>
          </cell>
          <cell r="D19723">
            <v>7.8</v>
          </cell>
          <cell r="E19723">
            <v>7.8</v>
          </cell>
        </row>
        <row r="19724">
          <cell r="A19724" t="str">
            <v>933021024</v>
          </cell>
          <cell r="B19724" t="str">
            <v xml:space="preserve">PRÄZISISIONS-STAHLROHR D=16X2NAHTLOS ROHMATERIAL  </v>
          </cell>
          <cell r="C19724">
            <v>0</v>
          </cell>
          <cell r="D19724">
            <v>4.5999999999999996</v>
          </cell>
          <cell r="E19724">
            <v>4.5999999999999996</v>
          </cell>
        </row>
        <row r="19725">
          <cell r="A19725" t="str">
            <v>933021028</v>
          </cell>
          <cell r="B19725" t="str">
            <v>STAHLROHR 3/4"  - S185   1.0037</v>
          </cell>
          <cell r="C19725">
            <v>0</v>
          </cell>
          <cell r="D19725">
            <v>1.35</v>
          </cell>
          <cell r="E19725">
            <v>1.35</v>
          </cell>
        </row>
        <row r="19726">
          <cell r="A19726" t="str">
            <v>933021029</v>
          </cell>
          <cell r="B19726" t="str">
            <v>STAHLROHR D=26.9X2.3  S235JR - 1.0037</v>
          </cell>
          <cell r="C19726"/>
          <cell r="D19726">
            <v>2.2000000000000002</v>
          </cell>
          <cell r="E19726">
            <v>2.2000000000000002</v>
          </cell>
        </row>
        <row r="19727">
          <cell r="A19727" t="str">
            <v>933021030</v>
          </cell>
          <cell r="B19727" t="str">
            <v>PROFILSTAHLROHR 20x20x2  DIN 59411 AUSSEN BLAU</v>
          </cell>
          <cell r="C19727"/>
          <cell r="D19727">
            <v>1.95</v>
          </cell>
          <cell r="E19727">
            <v>1.95</v>
          </cell>
        </row>
        <row r="19728">
          <cell r="A19728" t="str">
            <v>933021031</v>
          </cell>
          <cell r="B19728" t="str">
            <v xml:space="preserve">PROFILSTAHLROHR 20X20X2  DIN 59411 BLANK   </v>
          </cell>
          <cell r="C19728"/>
          <cell r="D19728">
            <v>1.95</v>
          </cell>
          <cell r="E19728">
            <v>1.95</v>
          </cell>
        </row>
        <row r="19729">
          <cell r="A19729" t="str">
            <v>933021032</v>
          </cell>
          <cell r="B19729" t="str">
            <v xml:space="preserve">PROFILSTAHLROHR 15X15X1.5  DIN 59411 BLANK </v>
          </cell>
          <cell r="C19729"/>
          <cell r="D19729">
            <v>1.95</v>
          </cell>
          <cell r="E19729">
            <v>1.95</v>
          </cell>
        </row>
        <row r="19730">
          <cell r="A19730" t="str">
            <v>933021033</v>
          </cell>
          <cell r="B19730" t="str">
            <v xml:space="preserve">PRÄZISIONSSTAHLROHR 22X1.5  DIN 2394 BLANK </v>
          </cell>
          <cell r="C19730">
            <v>0</v>
          </cell>
          <cell r="D19730">
            <v>1.45</v>
          </cell>
          <cell r="E19730">
            <v>1.45</v>
          </cell>
        </row>
        <row r="19731">
          <cell r="A19731" t="str">
            <v>933021034</v>
          </cell>
          <cell r="B19731" t="str">
            <v xml:space="preserve">PRÄZISIONSSTAHLROHR 22X1.5  DIN 2394 CHROMATIERT </v>
          </cell>
          <cell r="C19731"/>
          <cell r="D19731">
            <v>2.15</v>
          </cell>
          <cell r="E19731">
            <v>2.15</v>
          </cell>
        </row>
        <row r="19732">
          <cell r="A19732" t="str">
            <v>933021035</v>
          </cell>
          <cell r="B19732" t="str">
            <v>PRÄZISIONSSTAHLROHR 10X1DIN 2391 [ROHMATERIAL] VZ</v>
          </cell>
          <cell r="C19732">
            <v>0</v>
          </cell>
          <cell r="D19732">
            <v>2.6</v>
          </cell>
          <cell r="E19732">
            <v>2.6</v>
          </cell>
        </row>
        <row r="19733">
          <cell r="A19733" t="str">
            <v>933044001</v>
          </cell>
          <cell r="B19733" t="str">
            <v>4KT-ROHR HART-PVC ROHMATERIAL</v>
          </cell>
          <cell r="C19733">
            <v>0</v>
          </cell>
          <cell r="D19733">
            <v>9.23</v>
          </cell>
          <cell r="E19733">
            <v>9.23</v>
          </cell>
        </row>
        <row r="19734">
          <cell r="A19734" t="str">
            <v>933044002</v>
          </cell>
          <cell r="B19734" t="str">
            <v>ROHR D100X80 L1000 PUR D44 80SH.A,BRAUN,</v>
          </cell>
          <cell r="C19734">
            <v>0</v>
          </cell>
          <cell r="D19734">
            <v>65.8</v>
          </cell>
          <cell r="E19734">
            <v>65.8</v>
          </cell>
        </row>
        <row r="19735">
          <cell r="A19735" t="str">
            <v>933044003</v>
          </cell>
          <cell r="B19735" t="str">
            <v>ROHR D140X120 L100 PUR D44 80SH.A,BRAUN,</v>
          </cell>
          <cell r="C19735">
            <v>0</v>
          </cell>
          <cell r="D19735">
            <v>142.5</v>
          </cell>
          <cell r="E19735">
            <v>142.5</v>
          </cell>
        </row>
        <row r="19736">
          <cell r="A19736" t="str">
            <v>933044004</v>
          </cell>
          <cell r="B19736" t="str">
            <v>ROHR D80X60 L500 PUR D44 80SH.A,BRAUN, 4600000000</v>
          </cell>
          <cell r="C19736">
            <v>0</v>
          </cell>
          <cell r="D19736">
            <v>25.5</v>
          </cell>
          <cell r="E19736">
            <v>25.5</v>
          </cell>
        </row>
        <row r="19737">
          <cell r="A19737" t="str">
            <v>933044005</v>
          </cell>
          <cell r="B19737" t="str">
            <v>ROHR D110X90 L500 PUR D44 80SH.A,BRAUN, 4600000000</v>
          </cell>
          <cell r="C19737">
            <v>0</v>
          </cell>
          <cell r="D19737">
            <v>92</v>
          </cell>
          <cell r="E19737">
            <v>92</v>
          </cell>
        </row>
        <row r="19738">
          <cell r="A19738" t="str">
            <v>933044006</v>
          </cell>
          <cell r="B19738" t="str">
            <v>ROHR PUR D44 80 Sh.A D=110mm d=80mm l=500mm BRAUN</v>
          </cell>
          <cell r="C19738">
            <v>0</v>
          </cell>
          <cell r="D19738">
            <v>97.932000000000002</v>
          </cell>
          <cell r="E19738">
            <v>97.932000000000002</v>
          </cell>
        </row>
        <row r="19739">
          <cell r="A19739" t="str">
            <v>933241007</v>
          </cell>
          <cell r="B19739" t="str">
            <v xml:space="preserve">4KT-ROHR RECHTECK 80X40X2 ROHMATERIAL ALU </v>
          </cell>
          <cell r="C19739"/>
          <cell r="D19739">
            <v>6.38</v>
          </cell>
          <cell r="E19739">
            <v>6.38</v>
          </cell>
        </row>
        <row r="19740">
          <cell r="A19740" t="str">
            <v>933251003</v>
          </cell>
          <cell r="B19740" t="str">
            <v>4KT-ROHR 20X20X2 ROHMATERIAL DIN 2395</v>
          </cell>
          <cell r="C19740">
            <v>0</v>
          </cell>
          <cell r="D19740">
            <v>1.94</v>
          </cell>
          <cell r="E19740">
            <v>1.94</v>
          </cell>
        </row>
        <row r="19741">
          <cell r="A19741" t="str">
            <v>933251005</v>
          </cell>
          <cell r="B19741" t="str">
            <v>Hohlprofil EN 10219 - 30x30x2 - 1.0038 (S235JR)</v>
          </cell>
          <cell r="C19741">
            <v>0</v>
          </cell>
          <cell r="D19741">
            <v>4.5199999999999996</v>
          </cell>
          <cell r="E19741">
            <v>4.5199999999999996</v>
          </cell>
        </row>
        <row r="19742">
          <cell r="A19742" t="str">
            <v>933251009</v>
          </cell>
          <cell r="B19742" t="str">
            <v>4KT-ROHR 40X40X2 ROHMATERIALDIDIN 2395</v>
          </cell>
          <cell r="C19742">
            <v>0</v>
          </cell>
          <cell r="D19742">
            <v>1.94</v>
          </cell>
          <cell r="E19742">
            <v>1.94</v>
          </cell>
        </row>
        <row r="19743">
          <cell r="A19743" t="str">
            <v>933251012</v>
          </cell>
          <cell r="B19743" t="str">
            <v>4KT-ROHR 30X30X2.9 ROHMATERIALDIN 59411</v>
          </cell>
          <cell r="C19743">
            <v>0</v>
          </cell>
          <cell r="D19743">
            <v>3.32</v>
          </cell>
          <cell r="E19743">
            <v>3.32</v>
          </cell>
        </row>
        <row r="19744">
          <cell r="A19744" t="str">
            <v>933251017</v>
          </cell>
          <cell r="B19744" t="str">
            <v>4KT-ROHR 30X30X2  ROHMATERIAL ALU DIN 5517</v>
          </cell>
          <cell r="C19744">
            <v>0</v>
          </cell>
          <cell r="D19744">
            <v>6.54</v>
          </cell>
          <cell r="E19744">
            <v>6.54</v>
          </cell>
        </row>
        <row r="19745">
          <cell r="A19745" t="str">
            <v>933251018</v>
          </cell>
          <cell r="B19745" t="str">
            <v>Hohlprofil  DIN EN 10219 - 80x40x3 - S235JR/1.0038</v>
          </cell>
          <cell r="C19745">
            <v>0</v>
          </cell>
          <cell r="D19745">
            <v>0</v>
          </cell>
          <cell r="E19745">
            <v>0</v>
          </cell>
        </row>
        <row r="19746">
          <cell r="A19746" t="str">
            <v>933251019</v>
          </cell>
          <cell r="B19746" t="str">
            <v>Hohlprofil  DIN EN 10219 - 30x20x2 - S235JR/1.0038</v>
          </cell>
          <cell r="C19746"/>
          <cell r="D19746"/>
          <cell r="E19746"/>
        </row>
        <row r="19747">
          <cell r="A19747" t="str">
            <v>933251020</v>
          </cell>
          <cell r="B19747" t="str">
            <v>Hohlprofil  DIN EN 10219 - 40x40x4 - S235JR/1.0038</v>
          </cell>
          <cell r="C19747"/>
          <cell r="D19747"/>
          <cell r="E19747"/>
        </row>
        <row r="19748">
          <cell r="A19748" t="str">
            <v>933251021</v>
          </cell>
          <cell r="B19748" t="str">
            <v>Hohlprofil EN 10219 - 60x40x4 - 1.0038 (S235JR)</v>
          </cell>
          <cell r="C19748"/>
          <cell r="D19748"/>
          <cell r="E19748"/>
        </row>
        <row r="19749">
          <cell r="A19749" t="str">
            <v>933251022</v>
          </cell>
          <cell r="B19749" t="str">
            <v>Hohlprofil  DIN EN 10219 - 70x30x4 - S235JR/1.0038</v>
          </cell>
          <cell r="C19749"/>
          <cell r="D19749"/>
          <cell r="E19749"/>
        </row>
        <row r="19750">
          <cell r="A19750" t="str">
            <v>933251023</v>
          </cell>
          <cell r="B19750" t="str">
            <v>Hohlprofil  DIN EN 10219 - 60x20x4 - S235JR/1.0038</v>
          </cell>
          <cell r="C19750"/>
          <cell r="D19750"/>
          <cell r="E19750"/>
        </row>
        <row r="19751">
          <cell r="A19751" t="str">
            <v>933251024</v>
          </cell>
          <cell r="B19751" t="str">
            <v>Hohlprofil DIN EN 10219 - 50x30x3</v>
          </cell>
          <cell r="C19751">
            <v>0</v>
          </cell>
          <cell r="D19751">
            <v>0</v>
          </cell>
          <cell r="E19751">
            <v>0</v>
          </cell>
        </row>
        <row r="19752">
          <cell r="A19752" t="str">
            <v>933251025</v>
          </cell>
          <cell r="B19752" t="str">
            <v>Hohlprofil  DIN EN 10219 - 60x40x3 - S235JR/1.0038</v>
          </cell>
          <cell r="C19752"/>
          <cell r="D19752"/>
          <cell r="E19752"/>
        </row>
        <row r="19753">
          <cell r="A19753" t="str">
            <v>934021001</v>
          </cell>
          <cell r="B19753" t="str">
            <v>FÜLLHOLZ-FICHTE 42X53MM</v>
          </cell>
          <cell r="C19753"/>
          <cell r="D19753">
            <v>1.64</v>
          </cell>
          <cell r="E19753">
            <v>1.64</v>
          </cell>
        </row>
        <row r="19754">
          <cell r="A19754" t="str">
            <v>934041001</v>
          </cell>
          <cell r="B19754" t="str">
            <v>SPANPLATTE V20, E1, B2, T=28 BEIDSEITIG UNBESCH.</v>
          </cell>
          <cell r="C19754">
            <v>0</v>
          </cell>
          <cell r="D19754">
            <v>5.57</v>
          </cell>
          <cell r="E19754">
            <v>5.57</v>
          </cell>
        </row>
        <row r="19755">
          <cell r="A19755" t="str">
            <v>934041002</v>
          </cell>
          <cell r="B19755" t="str">
            <v xml:space="preserve">SPANPLATTE V20, E1, B2,CN1800 T=38 BEIDSEITIG </v>
          </cell>
          <cell r="C19755"/>
          <cell r="D19755">
            <v>7.78</v>
          </cell>
          <cell r="E19755">
            <v>7.78</v>
          </cell>
        </row>
        <row r="19756">
          <cell r="A19756" t="str">
            <v>934041003</v>
          </cell>
          <cell r="B19756" t="str">
            <v xml:space="preserve">SPANPLATTE CN1.800V20E1 BEIDSEITIG ROH T=30 </v>
          </cell>
          <cell r="C19756"/>
          <cell r="D19756">
            <v>6.22</v>
          </cell>
          <cell r="E19756">
            <v>6.22</v>
          </cell>
        </row>
        <row r="19757">
          <cell r="A19757" t="str">
            <v>934041004</v>
          </cell>
          <cell r="B19757" t="str">
            <v xml:space="preserve">SPANPLATTE CN1.800V20E1 OBEN ROH/UNTEN WEISS T=38 </v>
          </cell>
          <cell r="C19757"/>
          <cell r="D19757">
            <v>10.26</v>
          </cell>
          <cell r="E19757">
            <v>10.26</v>
          </cell>
        </row>
        <row r="19758">
          <cell r="A19758" t="str">
            <v>934041005</v>
          </cell>
          <cell r="B19758" t="str">
            <v xml:space="preserve">SPANPLATTE CN1.800V20E1 OB.OVERLAY/UNT.WEISS T=30 </v>
          </cell>
          <cell r="C19758"/>
          <cell r="D19758">
            <v>10.130000000000001</v>
          </cell>
          <cell r="E19758">
            <v>10.130000000000001</v>
          </cell>
        </row>
        <row r="19759">
          <cell r="A19759" t="str">
            <v>934041006</v>
          </cell>
          <cell r="B19759" t="str">
            <v>SPANPLATTE CN1.800V20E1 OB.ANTISLIP/UNT.WEISS T=38</v>
          </cell>
          <cell r="C19759"/>
          <cell r="D19759">
            <v>12.34</v>
          </cell>
          <cell r="E19759">
            <v>12.34</v>
          </cell>
        </row>
        <row r="19760">
          <cell r="A19760" t="str">
            <v>934051001</v>
          </cell>
          <cell r="B19760" t="str">
            <v>GITTERROST 1000X1000 MIT VERLEGESICHERUNG / MW</v>
          </cell>
          <cell r="C19760"/>
          <cell r="D19760">
            <v>37.18</v>
          </cell>
          <cell r="E19760">
            <v>37.18</v>
          </cell>
        </row>
        <row r="19761">
          <cell r="A19761" t="str">
            <v>940010001</v>
          </cell>
          <cell r="B19761" t="str">
            <v>DREHSTUHL SITZ UND RÜCKEN GEPOPOLSTERT MODELL</v>
          </cell>
          <cell r="C19761"/>
          <cell r="D19761">
            <v>149</v>
          </cell>
          <cell r="E19761">
            <v>149</v>
          </cell>
        </row>
        <row r="19762">
          <cell r="A19762" t="str">
            <v>940010002</v>
          </cell>
          <cell r="B19762" t="str">
            <v>DREHSTUHL GEPOLSTERTER MULDENSITZ</v>
          </cell>
          <cell r="C19762"/>
          <cell r="D19762">
            <v>114.271</v>
          </cell>
          <cell r="E19762">
            <v>114.271</v>
          </cell>
        </row>
        <row r="19763">
          <cell r="A19763" t="str">
            <v>941010001</v>
          </cell>
          <cell r="B19763" t="str">
            <v>TRANSPORTSACK FÜR KUNSTSTOFFTEILE</v>
          </cell>
          <cell r="C19763">
            <v>0</v>
          </cell>
          <cell r="D19763">
            <v>45.95</v>
          </cell>
          <cell r="E19763">
            <v>45.95</v>
          </cell>
        </row>
        <row r="19764">
          <cell r="A19764" t="str">
            <v>941010002</v>
          </cell>
          <cell r="B19764" t="str">
            <v>ORDNUNGSSYSTEM 30X8X5CM NO. 1 0994 160 000 00</v>
          </cell>
          <cell r="C19764"/>
          <cell r="D19764"/>
          <cell r="E19764"/>
        </row>
        <row r="19765">
          <cell r="A19765" t="str">
            <v>941010003</v>
          </cell>
          <cell r="B19765" t="str">
            <v>TRANSPORTSACK F. KUNSTSTOFFTEILE 35X32X80CM-SCHW.</v>
          </cell>
          <cell r="C19765">
            <v>0</v>
          </cell>
          <cell r="D19765">
            <v>52.8</v>
          </cell>
          <cell r="E19765">
            <v>52.8</v>
          </cell>
        </row>
        <row r="19766">
          <cell r="A19766" t="str">
            <v>941010004</v>
          </cell>
          <cell r="B19766" t="str">
            <v>TRANSPORTSACK F. MITTELKONSOLEN 63X64X130M-SCHW.</v>
          </cell>
          <cell r="C19766">
            <v>0</v>
          </cell>
          <cell r="D19766">
            <v>320</v>
          </cell>
          <cell r="E19766">
            <v>320</v>
          </cell>
        </row>
        <row r="19767">
          <cell r="A19767" t="str">
            <v>941010005</v>
          </cell>
          <cell r="B19767" t="str">
            <v>TRANSPORTSACK 440X70X550 MM, ROYALBLAU</v>
          </cell>
          <cell r="C19767">
            <v>0</v>
          </cell>
          <cell r="D19767">
            <v>89.9</v>
          </cell>
          <cell r="E19767">
            <v>89.9</v>
          </cell>
        </row>
        <row r="19768">
          <cell r="A19768" t="str">
            <v>9876</v>
          </cell>
          <cell r="B19768" t="str">
            <v>sdfgdsg</v>
          </cell>
          <cell r="C19768"/>
          <cell r="D19768"/>
          <cell r="E19768"/>
        </row>
        <row r="19769">
          <cell r="A19769" t="str">
            <v>990000001</v>
          </cell>
          <cell r="B19769" t="str">
            <v>ALU ALMGSI 0.5 3.3206 VIERKANT DIN 1796-40 L=3000</v>
          </cell>
          <cell r="C19769">
            <v>0</v>
          </cell>
          <cell r="D19769">
            <v>80.4375</v>
          </cell>
          <cell r="E19769">
            <v>80.4375</v>
          </cell>
        </row>
        <row r="19770">
          <cell r="A19770" t="str">
            <v>990000002</v>
          </cell>
          <cell r="B19770" t="str">
            <v>ALU ALMGSI 0.5  WINKEL 50x50x8.       L=6000</v>
          </cell>
          <cell r="C19770">
            <v>0</v>
          </cell>
          <cell r="D19770">
            <v>72</v>
          </cell>
          <cell r="E19770">
            <v>72</v>
          </cell>
        </row>
        <row r="19771">
          <cell r="A19771" t="str">
            <v>990000003</v>
          </cell>
          <cell r="B19771" t="str">
            <v>ALU ALMGSI 0.5 FLACH 40x10L=6000</v>
          </cell>
          <cell r="C19771">
            <v>0</v>
          </cell>
          <cell r="D19771">
            <v>35</v>
          </cell>
          <cell r="E19771">
            <v>35</v>
          </cell>
        </row>
        <row r="19772">
          <cell r="A19772" t="str">
            <v>990000004</v>
          </cell>
          <cell r="B19772" t="str">
            <v>RUNDSTAHL 1.4301 D=6X8CRNI 18-9     L=3000</v>
          </cell>
          <cell r="C19772">
            <v>0</v>
          </cell>
          <cell r="D19772">
            <v>4.9000000000000004</v>
          </cell>
          <cell r="E19772">
            <v>4.9000000000000004</v>
          </cell>
        </row>
        <row r="19773">
          <cell r="A19773" t="str">
            <v>990000005</v>
          </cell>
          <cell r="B19773" t="str">
            <v>ALU ALMGSI 0.5 3.3206 Flachmaterial DIN</v>
          </cell>
          <cell r="C19773">
            <v>0</v>
          </cell>
          <cell r="D19773">
            <v>15</v>
          </cell>
          <cell r="E19773">
            <v>15</v>
          </cell>
        </row>
        <row r="19774">
          <cell r="A19774" t="str">
            <v>990000006</v>
          </cell>
          <cell r="B19774" t="str">
            <v>RUNDMATERIAL D=130 POM NaturLänge 1m</v>
          </cell>
          <cell r="C19774">
            <v>0</v>
          </cell>
          <cell r="D19774">
            <v>19.8</v>
          </cell>
          <cell r="E19774">
            <v>19.8</v>
          </cell>
        </row>
        <row r="19775">
          <cell r="A19775" t="str">
            <v>990000007</v>
          </cell>
          <cell r="B19775" t="str">
            <v>RUNDMATERIAL D=12 POM SchwarzLänge 1m</v>
          </cell>
          <cell r="C19775">
            <v>0</v>
          </cell>
          <cell r="D19775">
            <v>1.55</v>
          </cell>
          <cell r="E19775">
            <v>1.55</v>
          </cell>
        </row>
        <row r="19776">
          <cell r="A19776" t="str">
            <v>990000008</v>
          </cell>
          <cell r="B19776" t="str">
            <v>RUNDMATERIAL D=16 POM SchwarzLänge 1m</v>
          </cell>
          <cell r="C19776">
            <v>0</v>
          </cell>
          <cell r="D19776">
            <v>2.7</v>
          </cell>
          <cell r="E19776">
            <v>2.7</v>
          </cell>
        </row>
        <row r="19777">
          <cell r="A19777" t="str">
            <v>A_SP_001</v>
          </cell>
          <cell r="B19777" t="str">
            <v>Steuerung kpl. incl. SPS und PC Spinnerei Flex-A</v>
          </cell>
          <cell r="C19777">
            <v>4837.5</v>
          </cell>
          <cell r="D19777">
            <v>7935.72</v>
          </cell>
          <cell r="E19777">
            <v>12773.22</v>
          </cell>
        </row>
        <row r="19778">
          <cell r="A19778" t="str">
            <v>A_SP_002</v>
          </cell>
          <cell r="B19778" t="str">
            <v>Steuerung 2 kpl. incl. SPS und PC Spinnerei Flex-A</v>
          </cell>
          <cell r="C19778">
            <v>2794</v>
          </cell>
          <cell r="D19778">
            <v>7658.66</v>
          </cell>
          <cell r="E19778">
            <v>10452.66</v>
          </cell>
        </row>
        <row r="19779">
          <cell r="A19779" t="str">
            <v>A_SP_100</v>
          </cell>
          <cell r="B19779" t="str">
            <v>Putzmaschine (Neuenh.) 4 Vor-/2 Nachpufferstr.</v>
          </cell>
          <cell r="C19779">
            <v>1396.5</v>
          </cell>
          <cell r="D19779">
            <v>3112.16</v>
          </cell>
          <cell r="E19779">
            <v>4517.16</v>
          </cell>
        </row>
        <row r="19780">
          <cell r="A19780" t="str">
            <v>A_SP_200</v>
          </cell>
          <cell r="B19780" t="str">
            <v>1 Flyer F40 (2 Pufferstrecken)</v>
          </cell>
          <cell r="C19780">
            <v>1209.8</v>
          </cell>
          <cell r="D19780">
            <v>2728.91</v>
          </cell>
          <cell r="E19780">
            <v>3938.71</v>
          </cell>
        </row>
        <row r="19781">
          <cell r="A19781" t="str">
            <v>A_SP_201</v>
          </cell>
          <cell r="B19781" t="str">
            <v>1 Flyer F40( 3 Pufferstrecken)</v>
          </cell>
          <cell r="C19781"/>
          <cell r="D19781"/>
          <cell r="E19781"/>
        </row>
        <row r="19782">
          <cell r="A19782" t="str">
            <v>A_SP_202</v>
          </cell>
          <cell r="B19782" t="str">
            <v>1 Flyer F40 integrierte PM</v>
          </cell>
          <cell r="C19782"/>
          <cell r="D19782"/>
          <cell r="E19782"/>
        </row>
        <row r="19783">
          <cell r="A19783" t="str">
            <v>A_SP_210</v>
          </cell>
          <cell r="B19783" t="str">
            <v>2 Flyer F40 ( 2 Pufferstrecken)</v>
          </cell>
          <cell r="C19783">
            <v>1704.8</v>
          </cell>
          <cell r="D19783">
            <v>4178.8500000000004</v>
          </cell>
          <cell r="E19783">
            <v>5883.65</v>
          </cell>
        </row>
        <row r="19784">
          <cell r="A19784" t="str">
            <v>A_SP_211</v>
          </cell>
          <cell r="B19784" t="str">
            <v>2 Flyer F40 ( 3 Pufferstrecken)</v>
          </cell>
          <cell r="C19784"/>
          <cell r="D19784"/>
          <cell r="E19784"/>
        </row>
        <row r="19785">
          <cell r="A19785" t="str">
            <v>A_SP_300</v>
          </cell>
          <cell r="B19785" t="str">
            <v>5 RSM Flex-A</v>
          </cell>
          <cell r="C19785">
            <v>1416.25</v>
          </cell>
          <cell r="D19785">
            <v>2307.3200000000002</v>
          </cell>
          <cell r="E19785">
            <v>3723.57</v>
          </cell>
        </row>
        <row r="19786">
          <cell r="A19786" t="str">
            <v>A_SP_390</v>
          </cell>
          <cell r="B19786" t="str">
            <v>Verbindungs-/Begegnungbegegnungsstrecke</v>
          </cell>
          <cell r="C19786">
            <v>1137.8</v>
          </cell>
          <cell r="D19786">
            <v>2167.6999999999998</v>
          </cell>
          <cell r="E19786">
            <v>3305.5</v>
          </cell>
        </row>
        <row r="19787">
          <cell r="A19787" t="str">
            <v>AFS GERADE</v>
          </cell>
          <cell r="B19787" t="str">
            <v>AFS GERADE = 1300 mm - TOS BAUGRUPPE</v>
          </cell>
          <cell r="C19787">
            <v>340.08333333333337</v>
          </cell>
          <cell r="D19787">
            <v>591.92403887503133</v>
          </cell>
          <cell r="E19787">
            <v>960.92403887503144</v>
          </cell>
        </row>
        <row r="19788">
          <cell r="A19788" t="str">
            <v>AFS GERADE LANG</v>
          </cell>
          <cell r="B19788" t="str">
            <v>AFS GERADE &gt; 1300 mm - TOS BAUGRUPPE</v>
          </cell>
          <cell r="C19788">
            <v>50</v>
          </cell>
          <cell r="D19788">
            <v>1200</v>
          </cell>
          <cell r="E19788">
            <v>1250</v>
          </cell>
        </row>
        <row r="19789">
          <cell r="A19789" t="str">
            <v>AFS SCHRÄG</v>
          </cell>
          <cell r="B19789" t="str">
            <v>AFS SCHRÄG 26°/30°- TOS BAUGRUPPE</v>
          </cell>
          <cell r="C19789"/>
          <cell r="D19789">
            <v>1200</v>
          </cell>
          <cell r="E19789">
            <v>1200</v>
          </cell>
        </row>
        <row r="19790">
          <cell r="A19790" t="str">
            <v>AFS SCHRÄG 26°</v>
          </cell>
          <cell r="B19790" t="str">
            <v>AFS SCHRÄG 26°- TOS BAUGRUPPE</v>
          </cell>
          <cell r="C19790"/>
          <cell r="D19790"/>
          <cell r="E19790"/>
        </row>
        <row r="19791">
          <cell r="A19791" t="str">
            <v>AFS SCHRÄG 26° G A</v>
          </cell>
          <cell r="B19791" t="str">
            <v>SONDER-AFS SCHRÄG 26°GERADER AUSLAUF-TOS BAUGRUPPE</v>
          </cell>
          <cell r="C19791"/>
          <cell r="D19791"/>
          <cell r="E19791"/>
        </row>
        <row r="19792">
          <cell r="A19792" t="str">
            <v>AFS SCHRÄG 30°</v>
          </cell>
          <cell r="B19792" t="str">
            <v>AFS SCHRÄG 30°- TOS BAUGRUPPE</v>
          </cell>
          <cell r="C19792"/>
          <cell r="D19792"/>
          <cell r="E19792"/>
        </row>
        <row r="19793">
          <cell r="A19793" t="str">
            <v>ASP001</v>
          </cell>
          <cell r="B19793" t="str">
            <v>Steuerung kpl. incl. SPS und PC Spinnerei Flex-A</v>
          </cell>
          <cell r="C19793">
            <v>5009.5</v>
          </cell>
          <cell r="D19793">
            <v>9647.11</v>
          </cell>
          <cell r="E19793">
            <v>14656.61</v>
          </cell>
        </row>
        <row r="19794">
          <cell r="A19794" t="str">
            <v>ASP002</v>
          </cell>
          <cell r="B19794" t="str">
            <v>Steuerung 2 kpl. incl. SPS und PC Spinnerei Flex-A</v>
          </cell>
          <cell r="C19794"/>
          <cell r="D19794"/>
          <cell r="E19794"/>
        </row>
        <row r="19795">
          <cell r="A19795" t="str">
            <v>ASP003</v>
          </cell>
          <cell r="B19795" t="str">
            <v>UNTERVERTEILER 1400X2000X400 kpl. Profibus</v>
          </cell>
          <cell r="C19795">
            <v>6437</v>
          </cell>
          <cell r="D19795">
            <v>6217.68</v>
          </cell>
          <cell r="E19795">
            <v>12654.68</v>
          </cell>
        </row>
        <row r="19796">
          <cell r="A19796" t="str">
            <v>ASP100</v>
          </cell>
          <cell r="B19796" t="str">
            <v>Putzmaschine (Neuenh.) 4 Vor-/2 Nachpufferstr.</v>
          </cell>
          <cell r="C19796">
            <v>1340.67</v>
          </cell>
          <cell r="D19796">
            <v>3221.98</v>
          </cell>
          <cell r="E19796">
            <v>4568.1499999999996</v>
          </cell>
        </row>
        <row r="19797">
          <cell r="A19797" t="str">
            <v>ASP200</v>
          </cell>
          <cell r="B19797" t="str">
            <v>1 Flyer F40 (2 Pufferstrecken)</v>
          </cell>
          <cell r="C19797"/>
          <cell r="D19797"/>
          <cell r="E19797"/>
        </row>
        <row r="19798">
          <cell r="A19798" t="str">
            <v>ASP202</v>
          </cell>
          <cell r="B19798" t="str">
            <v>1 Flyer F40 integrierte PM</v>
          </cell>
          <cell r="C19798"/>
          <cell r="D19798"/>
          <cell r="E19798"/>
        </row>
        <row r="19799">
          <cell r="A19799" t="str">
            <v>ASP210</v>
          </cell>
          <cell r="B19799" t="str">
            <v>2 Flyer F40 ( 2 Pufferstrecken)</v>
          </cell>
          <cell r="C19799"/>
          <cell r="D19799"/>
          <cell r="E19799"/>
        </row>
        <row r="19800">
          <cell r="A19800" t="str">
            <v>ASP211</v>
          </cell>
          <cell r="B19800" t="str">
            <v>2 Flyer F40 ( 3 Pufferstrecken)</v>
          </cell>
          <cell r="C19800"/>
          <cell r="D19800"/>
          <cell r="E19800"/>
        </row>
        <row r="19801">
          <cell r="A19801" t="str">
            <v>ASP300</v>
          </cell>
          <cell r="B19801" t="str">
            <v>5 RSM Flex-A</v>
          </cell>
          <cell r="C19801">
            <v>1106.42</v>
          </cell>
          <cell r="D19801">
            <v>2306.29</v>
          </cell>
          <cell r="E19801">
            <v>3412.71</v>
          </cell>
        </row>
        <row r="19802">
          <cell r="A19802" t="str">
            <v>ASP320</v>
          </cell>
          <cell r="B19802" t="str">
            <v>4 RSM Direct</v>
          </cell>
          <cell r="C19802"/>
          <cell r="D19802"/>
          <cell r="E19802"/>
        </row>
        <row r="19803">
          <cell r="A19803" t="str">
            <v>ASP390</v>
          </cell>
          <cell r="B19803" t="str">
            <v>Verbindungs-/Begegnungbegegnungsstrecke</v>
          </cell>
          <cell r="C19803"/>
          <cell r="D19803"/>
          <cell r="E19803"/>
        </row>
        <row r="19804">
          <cell r="A19804" t="str">
            <v>B_821406011</v>
          </cell>
          <cell r="B19804" t="str">
            <v>BEISTELLUNG HÄSSLER - VERB.ELEMENT 90/45LG F.</v>
          </cell>
          <cell r="C19804">
            <v>0</v>
          </cell>
          <cell r="D19804">
            <v>1.9</v>
          </cell>
          <cell r="E19804">
            <v>1.9</v>
          </cell>
        </row>
        <row r="19805">
          <cell r="A19805" t="str">
            <v>B_829526003</v>
          </cell>
          <cell r="B19805" t="str">
            <v>BEISTELLUNG HÄSSLER MODUL-VERBINDUNGSELEMENT 90°</v>
          </cell>
          <cell r="C19805">
            <v>0</v>
          </cell>
          <cell r="D19805">
            <v>3.9</v>
          </cell>
          <cell r="E19805">
            <v>3.9</v>
          </cell>
        </row>
        <row r="19806">
          <cell r="A19806" t="str">
            <v>CP-KFM</v>
          </cell>
          <cell r="B19806" t="str">
            <v>Kopiert aus Vertrieb</v>
          </cell>
          <cell r="C19806">
            <v>0</v>
          </cell>
          <cell r="D19806">
            <v>0</v>
          </cell>
          <cell r="E19806">
            <v>0</v>
          </cell>
        </row>
        <row r="19807">
          <cell r="A19807" t="str">
            <v>ET-Paket_S_P</v>
          </cell>
          <cell r="B19807" t="str">
            <v>ERSATZTEILE WEICHE S P</v>
          </cell>
          <cell r="C19807"/>
          <cell r="D19807"/>
          <cell r="E19807"/>
        </row>
        <row r="19808">
          <cell r="A19808" t="str">
            <v>EW0000006</v>
          </cell>
          <cell r="B19808" t="str">
            <v>Kaufteil: [Schrauben, Pneumatikteile, ...]</v>
          </cell>
          <cell r="C19808">
            <v>0</v>
          </cell>
          <cell r="D19808">
            <v>20.518487080695174</v>
          </cell>
          <cell r="E19808">
            <v>20.518487080695174</v>
          </cell>
        </row>
        <row r="19809">
          <cell r="A19809" t="str">
            <v>EW0000007</v>
          </cell>
          <cell r="B19809" t="str">
            <v>Halbzeug: [Profile, ...]</v>
          </cell>
          <cell r="C19809"/>
          <cell r="D19809"/>
          <cell r="E19809"/>
        </row>
        <row r="19810">
          <cell r="A19810" t="str">
            <v>EW0000008</v>
          </cell>
          <cell r="B19810" t="str">
            <v>Fertigungsteil extern: [Blechteil, Laserteil, ...]</v>
          </cell>
          <cell r="C19810">
            <v>0</v>
          </cell>
          <cell r="D19810">
            <v>16.373894156248223</v>
          </cell>
          <cell r="E19810">
            <v>16.373894156248223</v>
          </cell>
        </row>
        <row r="19811">
          <cell r="A19811" t="str">
            <v>EW0000009</v>
          </cell>
          <cell r="B19811" t="str">
            <v>Fertigungsteil intern: [Frästeil, ...]</v>
          </cell>
          <cell r="C19811">
            <v>0</v>
          </cell>
          <cell r="D19811">
            <v>0</v>
          </cell>
          <cell r="E19811">
            <v>0</v>
          </cell>
        </row>
        <row r="19812">
          <cell r="A19812" t="str">
            <v>EW0000010</v>
          </cell>
          <cell r="B19812" t="str">
            <v>Baugruppe: [Stopper, ...]</v>
          </cell>
          <cell r="C19812">
            <v>0</v>
          </cell>
          <cell r="D19812">
            <v>0</v>
          </cell>
          <cell r="E19812">
            <v>0</v>
          </cell>
        </row>
        <row r="19813">
          <cell r="A19813" t="str">
            <v>EW000009</v>
          </cell>
          <cell r="B19813" t="str">
            <v>Eigenbauteil</v>
          </cell>
          <cell r="C19813"/>
          <cell r="D19813"/>
          <cell r="E19813"/>
        </row>
        <row r="19814">
          <cell r="A19814" t="str">
            <v>Fangnetz</v>
          </cell>
          <cell r="B19814" t="str">
            <v>Fangnetz</v>
          </cell>
          <cell r="C19814"/>
          <cell r="D19814">
            <v>8.5</v>
          </cell>
          <cell r="E19814"/>
        </row>
        <row r="19815">
          <cell r="A19815" t="str">
            <v>FN001</v>
          </cell>
          <cell r="B19815" t="str">
            <v>Fangnetz - 001</v>
          </cell>
          <cell r="C19815"/>
          <cell r="D19815"/>
          <cell r="E19815"/>
        </row>
        <row r="19816">
          <cell r="A19816" t="str">
            <v>FN002</v>
          </cell>
          <cell r="B19816" t="str">
            <v>Fangnetz - 002</v>
          </cell>
          <cell r="C19816"/>
          <cell r="D19816"/>
          <cell r="E19816"/>
        </row>
        <row r="19817">
          <cell r="A19817" t="str">
            <v>FN003</v>
          </cell>
          <cell r="B19817" t="str">
            <v>Fangnetz - 003</v>
          </cell>
          <cell r="C19817"/>
          <cell r="D19817"/>
          <cell r="E19817"/>
        </row>
        <row r="19818">
          <cell r="A19818" t="str">
            <v>FN004</v>
          </cell>
          <cell r="B19818" t="str">
            <v>Fangnetz - 004</v>
          </cell>
          <cell r="C19818"/>
          <cell r="D19818"/>
          <cell r="E19818"/>
        </row>
        <row r="19819">
          <cell r="A19819" t="str">
            <v>FN005</v>
          </cell>
          <cell r="B19819" t="str">
            <v>Fangnetz - 005</v>
          </cell>
          <cell r="C19819"/>
          <cell r="D19819"/>
          <cell r="E19819"/>
        </row>
        <row r="19820">
          <cell r="A19820" t="str">
            <v>FN006</v>
          </cell>
          <cell r="B19820" t="str">
            <v>Fangnetz - 006</v>
          </cell>
          <cell r="C19820"/>
          <cell r="D19820"/>
          <cell r="E19820"/>
        </row>
        <row r="19821">
          <cell r="A19821" t="str">
            <v>FN007</v>
          </cell>
          <cell r="B19821" t="str">
            <v>Fangnetz - 007</v>
          </cell>
          <cell r="C19821"/>
          <cell r="D19821"/>
          <cell r="E19821"/>
        </row>
        <row r="19822">
          <cell r="A19822" t="str">
            <v>FN008</v>
          </cell>
          <cell r="B19822" t="str">
            <v>Fangnetz - 008</v>
          </cell>
          <cell r="C19822"/>
          <cell r="D19822"/>
          <cell r="E19822"/>
        </row>
        <row r="19823">
          <cell r="A19823" t="str">
            <v>FN009</v>
          </cell>
          <cell r="B19823" t="str">
            <v>Fangnetz - 009</v>
          </cell>
          <cell r="C19823"/>
          <cell r="D19823"/>
          <cell r="E19823"/>
        </row>
        <row r="19824">
          <cell r="A19824" t="str">
            <v>FN010</v>
          </cell>
          <cell r="B19824" t="str">
            <v>Fangnetz - 010</v>
          </cell>
          <cell r="C19824"/>
          <cell r="D19824"/>
          <cell r="E19824"/>
        </row>
        <row r="19825">
          <cell r="A19825" t="str">
            <v>ILS 2.0 A 001</v>
          </cell>
          <cell r="B19825" t="str">
            <v>ILS 2.0 Automation 001</v>
          </cell>
          <cell r="C19825"/>
          <cell r="D19825"/>
          <cell r="E19825"/>
        </row>
        <row r="19826">
          <cell r="A19826" t="str">
            <v>ILS 2.0 A 002</v>
          </cell>
          <cell r="B19826" t="str">
            <v>ILS 2.0 Automation 002</v>
          </cell>
          <cell r="C19826"/>
          <cell r="D19826"/>
          <cell r="E19826"/>
        </row>
        <row r="19827">
          <cell r="A19827" t="str">
            <v>ILS 2.0 A 003</v>
          </cell>
          <cell r="B19827" t="str">
            <v>ILS 2.0 Automation 003</v>
          </cell>
          <cell r="C19827"/>
          <cell r="D19827"/>
          <cell r="E19827"/>
        </row>
        <row r="19828">
          <cell r="A19828" t="str">
            <v>ILS 2.0 A 004</v>
          </cell>
          <cell r="B19828" t="str">
            <v>ILS 2.0 Automation 004</v>
          </cell>
          <cell r="C19828"/>
          <cell r="D19828"/>
          <cell r="E19828"/>
        </row>
        <row r="19829">
          <cell r="A19829" t="str">
            <v>ILS 2.0 A 005</v>
          </cell>
          <cell r="B19829" t="str">
            <v>ILS 2.0 Automation 005</v>
          </cell>
          <cell r="C19829"/>
          <cell r="D19829"/>
          <cell r="E19829"/>
        </row>
        <row r="19830">
          <cell r="A19830" t="str">
            <v>ILS 2.0 A 006</v>
          </cell>
          <cell r="B19830" t="str">
            <v>ILS 2.0 Automation 006</v>
          </cell>
          <cell r="C19830"/>
          <cell r="D19830"/>
          <cell r="E19830"/>
        </row>
        <row r="19831">
          <cell r="A19831" t="str">
            <v>ILS 2.0 A 007</v>
          </cell>
          <cell r="B19831" t="str">
            <v>ILS 2.0 Automation 007</v>
          </cell>
          <cell r="C19831"/>
          <cell r="D19831"/>
          <cell r="E19831"/>
        </row>
        <row r="19832">
          <cell r="A19832" t="str">
            <v>ILS 2.0 A 008</v>
          </cell>
          <cell r="B19832" t="str">
            <v>ILS 2.0 Automation 008</v>
          </cell>
          <cell r="C19832"/>
          <cell r="D19832"/>
          <cell r="E19832"/>
        </row>
        <row r="19833">
          <cell r="A19833" t="str">
            <v>ILS 2.0 A 009</v>
          </cell>
          <cell r="B19833" t="str">
            <v>ILS 2.0 Automation 009</v>
          </cell>
          <cell r="C19833"/>
          <cell r="D19833"/>
          <cell r="E19833"/>
        </row>
        <row r="19834">
          <cell r="A19834" t="str">
            <v>ILS 2.0 A 010</v>
          </cell>
          <cell r="B19834" t="str">
            <v>ILS 2.0 Automation 010</v>
          </cell>
          <cell r="C19834"/>
          <cell r="D19834"/>
          <cell r="E19834"/>
        </row>
        <row r="19835">
          <cell r="A19835" t="str">
            <v>ILS 2.0 A ABWURF</v>
          </cell>
          <cell r="B19835" t="str">
            <v>ILS 2.0 Automation Abwurf</v>
          </cell>
          <cell r="C19835"/>
          <cell r="D19835"/>
          <cell r="E19835"/>
        </row>
        <row r="19836">
          <cell r="A19836" t="str">
            <v>ILS 2.0 A AETF</v>
          </cell>
          <cell r="B19836" t="str">
            <v>ILS 2.0 Automation Antrieb ETF</v>
          </cell>
          <cell r="C19836"/>
          <cell r="D19836"/>
          <cell r="E19836"/>
        </row>
        <row r="19837">
          <cell r="A19837" t="str">
            <v>ILS 2.0 A ANZ</v>
          </cell>
          <cell r="B19837" t="str">
            <v>ILS 2.0 Automation Anzeigenleuchte</v>
          </cell>
          <cell r="C19837"/>
          <cell r="D19837"/>
          <cell r="E19837"/>
        </row>
        <row r="19838">
          <cell r="A19838" t="str">
            <v>ILS 2.0 A ARAD</v>
          </cell>
          <cell r="B19838" t="str">
            <v>ILS 2.0 Automation Antriebsrad</v>
          </cell>
          <cell r="C19838"/>
          <cell r="D19838"/>
          <cell r="E19838"/>
        </row>
        <row r="19839">
          <cell r="A19839" t="str">
            <v>ILS 2.0 A AS</v>
          </cell>
          <cell r="B19839" t="str">
            <v>ILS 2.0 Automation AS-Element</v>
          </cell>
          <cell r="C19839"/>
          <cell r="D19839"/>
          <cell r="E19839"/>
        </row>
        <row r="19840">
          <cell r="A19840" t="str">
            <v>ILS 2.0 A Automation</v>
          </cell>
          <cell r="B19840" t="str">
            <v>ILS 2.0 Automation - Gesamtanlage</v>
          </cell>
          <cell r="C19840"/>
          <cell r="D19840"/>
          <cell r="E19840"/>
        </row>
        <row r="19841">
          <cell r="A19841" t="str">
            <v>ILS 2.0 A BED</v>
          </cell>
          <cell r="B19841" t="str">
            <v>ILS 2.0 Automation Bedientableau</v>
          </cell>
          <cell r="C19841"/>
          <cell r="D19841"/>
          <cell r="E19841"/>
        </row>
        <row r="19842">
          <cell r="A19842" t="str">
            <v>ILS 2.0 A BT BEL</v>
          </cell>
          <cell r="B19842" t="str">
            <v>ILS 2.0 Automation BT-Beladung</v>
          </cell>
          <cell r="C19842"/>
          <cell r="D19842"/>
          <cell r="E19842"/>
        </row>
        <row r="19843">
          <cell r="A19843" t="str">
            <v>ILS 2.0 A E 001</v>
          </cell>
          <cell r="B19843" t="str">
            <v>ILS 2.0 Automation Eckrad</v>
          </cell>
          <cell r="C19843"/>
          <cell r="D19843"/>
          <cell r="E19843"/>
        </row>
        <row r="19844">
          <cell r="A19844" t="str">
            <v>ILS 2.0 A ERD</v>
          </cell>
          <cell r="B19844" t="str">
            <v>ILS 2.0 Automation Erdung</v>
          </cell>
          <cell r="C19844"/>
          <cell r="D19844"/>
          <cell r="E19844"/>
        </row>
        <row r="19845">
          <cell r="A19845" t="str">
            <v>ILS 2.0 A ES</v>
          </cell>
          <cell r="B19845" t="str">
            <v>ILS 2.0 A ES-Element</v>
          </cell>
          <cell r="C19845"/>
          <cell r="D19845"/>
          <cell r="E19845"/>
        </row>
        <row r="19846">
          <cell r="A19846" t="str">
            <v>ILS 2.0 A ETF1</v>
          </cell>
          <cell r="B19846" t="str">
            <v>ILS 2.0 Automation ETF1</v>
          </cell>
          <cell r="C19846"/>
          <cell r="D19846"/>
          <cell r="E19846"/>
        </row>
        <row r="19847">
          <cell r="A19847" t="str">
            <v>ILS 2.0 A ETF2</v>
          </cell>
          <cell r="B19847" t="str">
            <v>ILS 2.0 Automation ETF2</v>
          </cell>
          <cell r="C19847"/>
          <cell r="D19847"/>
          <cell r="E19847"/>
        </row>
        <row r="19848">
          <cell r="A19848" t="str">
            <v>ILS 2.0 A ETF3</v>
          </cell>
          <cell r="B19848" t="str">
            <v>ILS 2.0 Automation ETF3</v>
          </cell>
          <cell r="C19848"/>
          <cell r="D19848"/>
          <cell r="E19848"/>
        </row>
        <row r="19849">
          <cell r="A19849" t="str">
            <v>ILS 2.0 A ETF4</v>
          </cell>
          <cell r="B19849" t="str">
            <v>ILS 2.0 Automation ETF4</v>
          </cell>
          <cell r="C19849"/>
          <cell r="D19849"/>
          <cell r="E19849"/>
        </row>
        <row r="19850">
          <cell r="A19850" t="str">
            <v>ILS 2.0 A ETF5</v>
          </cell>
          <cell r="B19850" t="str">
            <v>ILS 2.0 Automation ETF5</v>
          </cell>
          <cell r="C19850"/>
          <cell r="D19850"/>
          <cell r="E19850"/>
        </row>
        <row r="19851">
          <cell r="A19851" t="str">
            <v>ILS 2.0 A FF KPL</v>
          </cell>
          <cell r="B19851" t="str">
            <v>ILS 2.0 Automation Schrägförderer ILS</v>
          </cell>
          <cell r="C19851">
            <v>48.08</v>
          </cell>
          <cell r="D19851">
            <v>185.14</v>
          </cell>
          <cell r="E19851">
            <v>233.22</v>
          </cell>
        </row>
        <row r="19852">
          <cell r="A19852" t="str">
            <v>ILS 2.0 A FFA</v>
          </cell>
          <cell r="B19852" t="str">
            <v xml:space="preserve">ILS 2.0 Automation SF ILS Antriebsstation </v>
          </cell>
          <cell r="C19852">
            <v>27.75</v>
          </cell>
          <cell r="D19852">
            <v>54.31</v>
          </cell>
          <cell r="E19852">
            <v>82.06</v>
          </cell>
        </row>
        <row r="19853">
          <cell r="A19853" t="str">
            <v>ILS 2.0 A FFU</v>
          </cell>
          <cell r="B19853" t="str">
            <v>ILS 2.0 Automation SF ILS Umlenkstation</v>
          </cell>
          <cell r="C19853">
            <v>12.33</v>
          </cell>
          <cell r="D19853">
            <v>32.04</v>
          </cell>
          <cell r="E19853">
            <v>44.37</v>
          </cell>
        </row>
        <row r="19854">
          <cell r="A19854" t="str">
            <v>ILS 2.0 A GEF 001</v>
          </cell>
          <cell r="B19854" t="str">
            <v>ILS 2.0 Automation Gefällestrecke 001</v>
          </cell>
          <cell r="C19854"/>
          <cell r="D19854"/>
          <cell r="E19854"/>
        </row>
        <row r="19855">
          <cell r="A19855" t="str">
            <v>ILS 2.0 A GEF 002</v>
          </cell>
          <cell r="B19855" t="str">
            <v>ILS 2.0 Automation Gefällestrecke 002</v>
          </cell>
          <cell r="C19855"/>
          <cell r="D19855"/>
          <cell r="E19855"/>
        </row>
        <row r="19856">
          <cell r="A19856" t="str">
            <v>ILS 2.0 A GEF 003</v>
          </cell>
          <cell r="B19856" t="str">
            <v>ILS 2.0 Automation Gefällestrecke 003</v>
          </cell>
          <cell r="C19856"/>
          <cell r="D19856"/>
          <cell r="E19856"/>
        </row>
        <row r="19857">
          <cell r="A19857" t="str">
            <v>ILS 2.0 A GEF 004</v>
          </cell>
          <cell r="B19857" t="str">
            <v>ILS 2.0 Automation Gefällestrecke 004</v>
          </cell>
          <cell r="C19857"/>
          <cell r="D19857"/>
          <cell r="E19857"/>
        </row>
        <row r="19858">
          <cell r="A19858" t="str">
            <v>ILS 2.0 A GEF 005</v>
          </cell>
          <cell r="B19858" t="str">
            <v>ILS 2.0 Automation Gefällestrecke 005</v>
          </cell>
          <cell r="C19858"/>
          <cell r="D19858"/>
          <cell r="E19858"/>
        </row>
        <row r="19859">
          <cell r="A19859" t="str">
            <v>ILS 2.0 A GEF 006</v>
          </cell>
          <cell r="B19859" t="str">
            <v>ILS 2.0 Automation Gefällestrecke 006</v>
          </cell>
          <cell r="C19859"/>
          <cell r="D19859"/>
          <cell r="E19859"/>
        </row>
        <row r="19860">
          <cell r="A19860" t="str">
            <v>ILS 2.0 A GEF 007</v>
          </cell>
          <cell r="B19860" t="str">
            <v>ILS 2.0 Automation Gefällestrecke 007</v>
          </cell>
          <cell r="C19860"/>
          <cell r="D19860"/>
          <cell r="E19860"/>
        </row>
        <row r="19861">
          <cell r="A19861" t="str">
            <v>ILS 2.0 A GEF 008</v>
          </cell>
          <cell r="B19861" t="str">
            <v>ILS 2.0 Automation Gefällestrecke 008</v>
          </cell>
          <cell r="C19861"/>
          <cell r="D19861"/>
          <cell r="E19861"/>
        </row>
        <row r="19862">
          <cell r="A19862" t="str">
            <v>ILS 2.0 A GEF 009</v>
          </cell>
          <cell r="B19862" t="str">
            <v>ILS 2.0 Automation Gefällestrecke 009</v>
          </cell>
          <cell r="C19862"/>
          <cell r="D19862"/>
          <cell r="E19862"/>
        </row>
        <row r="19863">
          <cell r="A19863" t="str">
            <v>ILS 2.0 A GEF 010</v>
          </cell>
          <cell r="B19863" t="str">
            <v>ILS 2.0 Automation Gefällestrecke 010</v>
          </cell>
          <cell r="C19863"/>
          <cell r="D19863"/>
          <cell r="E19863"/>
        </row>
        <row r="19864">
          <cell r="A19864" t="str">
            <v>ILS 2.0 A GEF ETF</v>
          </cell>
          <cell r="B19864" t="str">
            <v>ILS 2.0 Automation Gefällestrecke ETF 01</v>
          </cell>
          <cell r="C19864"/>
          <cell r="D19864"/>
          <cell r="E19864"/>
        </row>
        <row r="19865">
          <cell r="A19865" t="str">
            <v>ILS 2.0 A GEF ETF01</v>
          </cell>
          <cell r="B19865" t="str">
            <v>ILS 2.0 Automation zusätzlicheGefällestrecke ETF01</v>
          </cell>
          <cell r="C19865"/>
          <cell r="D19865"/>
          <cell r="E19865"/>
        </row>
        <row r="19866">
          <cell r="A19866" t="str">
            <v>ILS 2.0 A GEF ETF02</v>
          </cell>
          <cell r="B19866" t="str">
            <v>ILS 2.0 Automation zusätzlicheGefällestrecke ETF02</v>
          </cell>
          <cell r="C19866"/>
          <cell r="D19866"/>
          <cell r="E19866"/>
        </row>
        <row r="19867">
          <cell r="A19867" t="str">
            <v>ILS 2.0 A GEF ETF03</v>
          </cell>
          <cell r="B19867" t="str">
            <v>ILS 2.0 Automation zusätzlicheGefällestrecke ETF03</v>
          </cell>
          <cell r="C19867"/>
          <cell r="D19867"/>
          <cell r="E19867"/>
        </row>
        <row r="19868">
          <cell r="A19868" t="str">
            <v>ILS 2.0 A GEF ETF04</v>
          </cell>
          <cell r="B19868" t="str">
            <v>ILS 2.0 Automation zusätzlicheGefällestrecke ETF04</v>
          </cell>
          <cell r="C19868"/>
          <cell r="D19868"/>
          <cell r="E19868"/>
        </row>
        <row r="19869">
          <cell r="A19869" t="str">
            <v>ILS 2.0 A GEF ETF05</v>
          </cell>
          <cell r="B19869" t="str">
            <v>ILS 2.0 Automation zusätzlicheGefällestrecke ETF05</v>
          </cell>
          <cell r="C19869"/>
          <cell r="D19869"/>
          <cell r="E19869"/>
        </row>
        <row r="19870">
          <cell r="A19870" t="str">
            <v>ILS 2.0 A GEF ETF2</v>
          </cell>
          <cell r="B19870" t="str">
            <v>ILS 2.0 Automation Gefällestrecke ETF 02</v>
          </cell>
          <cell r="C19870"/>
          <cell r="D19870"/>
          <cell r="E19870"/>
        </row>
        <row r="19871">
          <cell r="A19871" t="str">
            <v>ILS 2.0 A GEF ETF3</v>
          </cell>
          <cell r="B19871" t="str">
            <v>ILS 2.0 Automation Gefällestrecke ETF 03</v>
          </cell>
          <cell r="C19871"/>
          <cell r="D19871"/>
          <cell r="E19871"/>
        </row>
        <row r="19872">
          <cell r="A19872" t="str">
            <v>ILS 2.0 A GEF ETF4</v>
          </cell>
          <cell r="B19872" t="str">
            <v>ILS 2.0 Automation Gefällestrecke ETF 04</v>
          </cell>
          <cell r="C19872"/>
          <cell r="D19872"/>
          <cell r="E19872"/>
        </row>
        <row r="19873">
          <cell r="A19873" t="str">
            <v>ILS 2.0 A GEF ETF5</v>
          </cell>
          <cell r="B19873" t="str">
            <v>ILS 2.0 Automation Gefällestrecke ETF 05</v>
          </cell>
          <cell r="C19873"/>
          <cell r="D19873"/>
          <cell r="E19873"/>
        </row>
        <row r="19874">
          <cell r="A19874" t="str">
            <v>ILS 2.0 A INSTM</v>
          </cell>
          <cell r="B19874" t="str">
            <v>ILS 2.0 Automation Installationsmaterial</v>
          </cell>
          <cell r="C19874"/>
          <cell r="D19874"/>
          <cell r="E19874"/>
        </row>
        <row r="19875">
          <cell r="A19875" t="str">
            <v>ILS 2.0 A Kab Cog</v>
          </cell>
          <cell r="B19875" t="str">
            <v>ILS 2.0 A Anschlussleitung Cognex Camera</v>
          </cell>
          <cell r="C19875"/>
          <cell r="D19875"/>
          <cell r="E19875"/>
        </row>
        <row r="19876">
          <cell r="A19876" t="str">
            <v>ILS 2.0 A KPR</v>
          </cell>
          <cell r="B19876" t="str">
            <v>ILS 2.0 Automation Kabelrinne</v>
          </cell>
          <cell r="C19876"/>
          <cell r="D19876"/>
          <cell r="E19876"/>
        </row>
        <row r="19877">
          <cell r="A19877" t="str">
            <v>ILS 2.0 A M12 0°</v>
          </cell>
          <cell r="B19877" t="str">
            <v>ILS 2.0 A VERBINDUNGSLEITUNGEN M12 0°</v>
          </cell>
          <cell r="C19877">
            <v>0</v>
          </cell>
          <cell r="D19877">
            <v>67.19</v>
          </cell>
          <cell r="E19877">
            <v>67.19</v>
          </cell>
        </row>
        <row r="19878">
          <cell r="A19878" t="str">
            <v>ILS 2.0 A M12 90°</v>
          </cell>
          <cell r="B19878" t="str">
            <v>ILS 2.0 A VERBINDUNGSLEITUNGEN M12 90°</v>
          </cell>
          <cell r="C19878">
            <v>0</v>
          </cell>
          <cell r="D19878">
            <v>81.96</v>
          </cell>
          <cell r="E19878">
            <v>81.96</v>
          </cell>
        </row>
        <row r="19879">
          <cell r="A19879" t="str">
            <v>ILS 2.0 A M8 0°</v>
          </cell>
          <cell r="B19879" t="str">
            <v>ILS 2.0 A VERBINDUNGSLEITUNGEN M8/M12 0°</v>
          </cell>
          <cell r="C19879">
            <v>0</v>
          </cell>
          <cell r="D19879">
            <v>74</v>
          </cell>
          <cell r="E19879">
            <v>74</v>
          </cell>
        </row>
        <row r="19880">
          <cell r="A19880" t="str">
            <v>ILS 2.0 A MS</v>
          </cell>
          <cell r="B19880" t="str">
            <v>ILS 2.0 Automation Motoransteuerung</v>
          </cell>
          <cell r="C19880"/>
          <cell r="D19880"/>
          <cell r="E19880"/>
        </row>
        <row r="19881">
          <cell r="A19881" t="str">
            <v>ILS 2.0 A MSFF</v>
          </cell>
          <cell r="B19881" t="str">
            <v>ILS 2.0 Automation Motoransteuerung SF ILS</v>
          </cell>
          <cell r="C19881">
            <v>8</v>
          </cell>
          <cell r="D19881">
            <v>98.79</v>
          </cell>
          <cell r="E19881">
            <v>106.79</v>
          </cell>
        </row>
        <row r="19882">
          <cell r="A19882" t="str">
            <v>ILS 2.0 A MW</v>
          </cell>
          <cell r="B19882" t="str">
            <v>ILS 2.0 Automation Modulweiche</v>
          </cell>
          <cell r="C19882"/>
          <cell r="D19882"/>
          <cell r="E19882"/>
        </row>
        <row r="19883">
          <cell r="A19883" t="str">
            <v>ILS 2.0 A PINABF</v>
          </cell>
          <cell r="B19883" t="str">
            <v>ILS 2.0 Automation Pinabfrage</v>
          </cell>
          <cell r="C19883"/>
          <cell r="D19883"/>
          <cell r="E19883"/>
        </row>
        <row r="19884">
          <cell r="A19884" t="str">
            <v>ILS 2.0 A Pneumatik</v>
          </cell>
          <cell r="B19884" t="str">
            <v>ILS 2.0 Pneumatik- Gesamtanlage</v>
          </cell>
          <cell r="C19884"/>
          <cell r="D19884"/>
          <cell r="E19884"/>
        </row>
        <row r="19885">
          <cell r="A19885" t="str">
            <v>ILS 2.0 A REFLT</v>
          </cell>
          <cell r="B19885" t="str">
            <v>ILS 2.0 Automation Reflexlichttaster</v>
          </cell>
          <cell r="C19885"/>
          <cell r="D19885"/>
          <cell r="E19885"/>
        </row>
        <row r="19886">
          <cell r="A19886" t="str">
            <v>ILS 2.0 A SCAN</v>
          </cell>
          <cell r="B19886" t="str">
            <v>ILS 2.0 Automation Scanner</v>
          </cell>
          <cell r="C19886"/>
          <cell r="D19886"/>
          <cell r="E19886"/>
        </row>
        <row r="19887">
          <cell r="A19887" t="str">
            <v>ILS 2.0 A SEP</v>
          </cell>
          <cell r="B19887" t="str">
            <v>ILS 2.0 Automation Separator</v>
          </cell>
          <cell r="C19887"/>
          <cell r="D19887"/>
          <cell r="E19887"/>
        </row>
        <row r="19888">
          <cell r="A19888" t="str">
            <v>ILS 2.0 A SEP ECK</v>
          </cell>
          <cell r="B19888" t="str">
            <v>ILS 2.0 Automation Separator Eckrad</v>
          </cell>
          <cell r="C19888"/>
          <cell r="D19888"/>
          <cell r="E19888"/>
        </row>
        <row r="19889">
          <cell r="A19889" t="str">
            <v>ILS 2.0 A SSCHRANK</v>
          </cell>
          <cell r="B19889" t="str">
            <v>ILS 2.0 AutomationSCHALTSCHRANK 2000X2000X400 KPL.</v>
          </cell>
          <cell r="C19889">
            <v>7781</v>
          </cell>
          <cell r="D19889">
            <v>14650.75</v>
          </cell>
          <cell r="E19889">
            <v>22431.75</v>
          </cell>
        </row>
        <row r="19890">
          <cell r="A19890" t="str">
            <v>ILS 2.0 A STAU</v>
          </cell>
          <cell r="B19890" t="str">
            <v>ILS 2.0 Automation Staumelder</v>
          </cell>
          <cell r="C19890"/>
          <cell r="D19890"/>
          <cell r="E19890"/>
        </row>
        <row r="19891">
          <cell r="A19891" t="str">
            <v>ILS 2.0 A STAU ECK</v>
          </cell>
          <cell r="B19891" t="str">
            <v>ILS 2.0 Automation Staumelder Eckrad</v>
          </cell>
          <cell r="C19891"/>
          <cell r="D19891"/>
          <cell r="E19891"/>
        </row>
        <row r="19892">
          <cell r="A19892" t="str">
            <v>ILS 2.0 A URAD</v>
          </cell>
          <cell r="B19892" t="str">
            <v>ILS 2.0 Automation Umlenkrad</v>
          </cell>
          <cell r="C19892"/>
          <cell r="D19892"/>
          <cell r="E19892"/>
        </row>
        <row r="19893">
          <cell r="A19893" t="str">
            <v>ILS 2.0 A URADI</v>
          </cell>
          <cell r="B19893" t="str">
            <v xml:space="preserve">ILS 2.0 Automation Umlenkrad für Kreisel mit </v>
          </cell>
          <cell r="C19893"/>
          <cell r="D19893"/>
          <cell r="E19893"/>
        </row>
        <row r="19894">
          <cell r="A19894" t="str">
            <v>ILS 2.0 A UV 1</v>
          </cell>
          <cell r="B19894" t="str">
            <v>ILS 2.0 Automation UV 800x2000X400Grundausstattung</v>
          </cell>
          <cell r="C19894">
            <v>2314</v>
          </cell>
          <cell r="D19894">
            <v>4206.67</v>
          </cell>
          <cell r="E19894">
            <v>6520.67</v>
          </cell>
        </row>
        <row r="19895">
          <cell r="A19895" t="str">
            <v>ILS 2.0 A VERL</v>
          </cell>
          <cell r="B19895" t="str">
            <v>ILS 2.0 Automation Verlassensensor</v>
          </cell>
          <cell r="C19895"/>
          <cell r="D19895"/>
          <cell r="E19895"/>
        </row>
        <row r="19896">
          <cell r="A19896" t="str">
            <v>ILS 2.0 ABH 1 Kalk</v>
          </cell>
          <cell r="B19896" t="str">
            <v>ILS 2.0 Modul Abhänger 1  Kreisel zum Gerüst</v>
          </cell>
          <cell r="C19896"/>
          <cell r="D19896"/>
          <cell r="E19896"/>
        </row>
        <row r="19897">
          <cell r="A19897" t="str">
            <v>ILS 2.0 ABH 2 Kalk</v>
          </cell>
          <cell r="B19897" t="str">
            <v>ILS 2.0 Modul Abhänger 2 Strecke zum Gerüst</v>
          </cell>
          <cell r="C19897"/>
          <cell r="D19897"/>
          <cell r="E19897"/>
        </row>
        <row r="19898">
          <cell r="A19898" t="str">
            <v>ILS 2.0 ABH 3 Kalk</v>
          </cell>
          <cell r="B19898" t="str">
            <v>ILS 2.0 Modul Abhänger 3  Eckrad zum Gerüst</v>
          </cell>
          <cell r="C19898"/>
          <cell r="D19898"/>
          <cell r="E19898"/>
        </row>
        <row r="19899">
          <cell r="A19899" t="str">
            <v>ILS 2.0 ABH 4 Kalk</v>
          </cell>
          <cell r="B19899" t="str">
            <v>ILS 2.0 Modul Abhänger 4 Gefällestrecke 001 zur</v>
          </cell>
          <cell r="C19899"/>
          <cell r="D19899"/>
          <cell r="E19899"/>
        </row>
        <row r="19900">
          <cell r="A19900" t="str">
            <v>ILS 2.0 ABH 4 Kalk10</v>
          </cell>
          <cell r="B19900" t="str">
            <v xml:space="preserve">ILS 2.0 Modul Abhänger 4 Gefällestrecke 010 zur </v>
          </cell>
          <cell r="C19900"/>
          <cell r="D19900"/>
          <cell r="E19900"/>
        </row>
        <row r="19901">
          <cell r="A19901" t="str">
            <v>ILS 2.0 ABH 4 Kalk2</v>
          </cell>
          <cell r="B19901" t="str">
            <v xml:space="preserve">ILS 2.0 Modul Abhänger 4 Gefällestrecke 002 zur  </v>
          </cell>
          <cell r="C19901"/>
          <cell r="D19901"/>
          <cell r="E19901"/>
        </row>
        <row r="19902">
          <cell r="A19902" t="str">
            <v>ILS 2.0 ABH 4 Kalk3</v>
          </cell>
          <cell r="B19902" t="str">
            <v xml:space="preserve">ILS 2.0 Modul Abhänger 4 Gefällestrecke 003 zur </v>
          </cell>
          <cell r="C19902"/>
          <cell r="D19902"/>
          <cell r="E19902"/>
        </row>
        <row r="19903">
          <cell r="A19903" t="str">
            <v>ILS 2.0 ABH 4 Kalk4</v>
          </cell>
          <cell r="B19903" t="str">
            <v xml:space="preserve">ILS 2.0 Modul Abhänger 4 Gefällestrecke 004 zur </v>
          </cell>
          <cell r="C19903"/>
          <cell r="D19903"/>
          <cell r="E19903"/>
        </row>
        <row r="19904">
          <cell r="A19904" t="str">
            <v>ILS 2.0 ABH 4 Kalk5</v>
          </cell>
          <cell r="B19904" t="str">
            <v xml:space="preserve">ILS 2.0 Modul Abhänger 4 Gefällestrecke 005 zur </v>
          </cell>
          <cell r="C19904"/>
          <cell r="D19904"/>
          <cell r="E19904"/>
        </row>
        <row r="19905">
          <cell r="A19905" t="str">
            <v>ILS 2.0 ABH 4 Kalk6</v>
          </cell>
          <cell r="B19905" t="str">
            <v xml:space="preserve">ILS 2.0 Modul Abhänger 4 Gefällestrecke 006 zur </v>
          </cell>
          <cell r="C19905"/>
          <cell r="D19905"/>
          <cell r="E19905"/>
        </row>
        <row r="19906">
          <cell r="A19906" t="str">
            <v>ILS 2.0 ABH 4 Kalk7</v>
          </cell>
          <cell r="B19906" t="str">
            <v xml:space="preserve">ILS 2.0 Modul Abhänger 4 Gefällestrecke 007 zur </v>
          </cell>
          <cell r="C19906"/>
          <cell r="D19906"/>
          <cell r="E19906"/>
        </row>
        <row r="19907">
          <cell r="A19907" t="str">
            <v>ILS 2.0 ABH 4 Kalk8</v>
          </cell>
          <cell r="B19907" t="str">
            <v xml:space="preserve">ILS 2.0 Modul Abhänger 4 Gefällestrecke 008 zur </v>
          </cell>
          <cell r="C19907"/>
          <cell r="D19907"/>
          <cell r="E19907"/>
        </row>
        <row r="19908">
          <cell r="A19908" t="str">
            <v>ILS 2.0 ABH 4 Kalk9</v>
          </cell>
          <cell r="B19908" t="str">
            <v xml:space="preserve">ILS 2.0 Modul Abhänger 4 Gefällestrecke 009 zur </v>
          </cell>
          <cell r="C19908"/>
          <cell r="D19908"/>
          <cell r="E19908"/>
        </row>
        <row r="19909">
          <cell r="A19909" t="str">
            <v>ILS 2.0 ABH 5 Kalk</v>
          </cell>
          <cell r="B19909" t="str">
            <v>ILS 2.0 Modul Abhänger 5 ETF 01 zum Gerüst</v>
          </cell>
          <cell r="C19909"/>
          <cell r="D19909"/>
          <cell r="E19909"/>
        </row>
        <row r="19910">
          <cell r="A19910" t="str">
            <v>ILS 2.0 ABH 5 Kalk2</v>
          </cell>
          <cell r="B19910" t="str">
            <v>ILS 2.0 Modul Abhänger 5 ETF 02 zum Gerüst</v>
          </cell>
          <cell r="C19910"/>
          <cell r="D19910"/>
          <cell r="E19910"/>
        </row>
        <row r="19911">
          <cell r="A19911" t="str">
            <v>ILS 2.0 ABH 5 Kalk3</v>
          </cell>
          <cell r="B19911" t="str">
            <v>ILS 2.0 Modul Abhänger 5 ETF 03 zum Gerüst</v>
          </cell>
          <cell r="C19911"/>
          <cell r="D19911"/>
          <cell r="E19911"/>
        </row>
        <row r="19912">
          <cell r="A19912" t="str">
            <v>ILS 2.0 ABH 5 Kalk4</v>
          </cell>
          <cell r="B19912" t="str">
            <v>ILS 2.0 Modul Abhänger 5 ETF 04 zum Gerüst</v>
          </cell>
          <cell r="C19912"/>
          <cell r="D19912"/>
          <cell r="E19912"/>
        </row>
        <row r="19913">
          <cell r="A19913" t="str">
            <v>ILS 2.0 ABH 5 Kalk5</v>
          </cell>
          <cell r="B19913" t="str">
            <v>ILS 2.0 Modul Abhänger 5 ETF 05 zum Gerüst</v>
          </cell>
          <cell r="C19913"/>
          <cell r="D19913"/>
          <cell r="E19913"/>
        </row>
        <row r="19914">
          <cell r="A19914" t="str">
            <v>ILS 2.0 ABH 6 Kalk</v>
          </cell>
          <cell r="B19914" t="str">
            <v>ILS 2.0 Modul Abhänger 6 Gefällestrecke ETF 01</v>
          </cell>
          <cell r="C19914"/>
          <cell r="D19914"/>
          <cell r="E19914"/>
        </row>
        <row r="19915">
          <cell r="A19915" t="str">
            <v>ILS 2.0 ABH 6 Kalk2</v>
          </cell>
          <cell r="B19915" t="str">
            <v>ILS 2.0 Modul Abhänger 6 Gefällestrecke ETF 02</v>
          </cell>
          <cell r="C19915"/>
          <cell r="D19915"/>
          <cell r="E19915"/>
        </row>
        <row r="19916">
          <cell r="A19916" t="str">
            <v>ILS 2.0 ABH 6 Kalk3</v>
          </cell>
          <cell r="B19916" t="str">
            <v>ILS 2.0 Modul Abhänger 6 Gefällestrecke ETF 03</v>
          </cell>
          <cell r="C19916"/>
          <cell r="D19916"/>
          <cell r="E19916"/>
        </row>
        <row r="19917">
          <cell r="A19917" t="str">
            <v>ILS 2.0 ABH 6 Kalk4</v>
          </cell>
          <cell r="B19917" t="str">
            <v>ILS 2.0 Modul Abhänger 6 Gefällestrecke ETF 04</v>
          </cell>
          <cell r="C19917"/>
          <cell r="D19917"/>
          <cell r="E19917"/>
        </row>
        <row r="19918">
          <cell r="A19918" t="str">
            <v>ILS 2.0 ABH 6 Kalk5</v>
          </cell>
          <cell r="B19918" t="str">
            <v>ILS 2.0 Modul Abhänger 6 Gefällestrecke ETF 05</v>
          </cell>
          <cell r="C19918"/>
          <cell r="D19918"/>
          <cell r="E19918"/>
        </row>
        <row r="19919">
          <cell r="A19919" t="str">
            <v>ILS 2.0 ABH 7 Kalk</v>
          </cell>
          <cell r="B19919" t="str">
            <v>ILS 2.0 Modul Abhänger 7 SF ILS  01 zum Gerüst</v>
          </cell>
          <cell r="C19919"/>
          <cell r="D19919"/>
          <cell r="E19919"/>
        </row>
        <row r="19920">
          <cell r="A19920" t="str">
            <v>ILS 2.0 Eckrad</v>
          </cell>
          <cell r="B19920" t="str">
            <v>ILS 2.0 Eckrad</v>
          </cell>
          <cell r="C19920"/>
          <cell r="D19920"/>
          <cell r="E19920"/>
        </row>
        <row r="19921">
          <cell r="A19921" t="str">
            <v>ILS 2.0 ETF 01</v>
          </cell>
          <cell r="B19921" t="str">
            <v>ILS 2.0 ETF 01</v>
          </cell>
          <cell r="C19921"/>
          <cell r="D19921"/>
          <cell r="E19921"/>
        </row>
        <row r="19922">
          <cell r="A19922" t="str">
            <v>ILS 2.0 ETF 02</v>
          </cell>
          <cell r="B19922" t="str">
            <v>ILS 2.0 ETF 02</v>
          </cell>
          <cell r="C19922"/>
          <cell r="D19922"/>
          <cell r="E19922"/>
        </row>
        <row r="19923">
          <cell r="A19923" t="str">
            <v>ILS 2.0 ETF 03</v>
          </cell>
          <cell r="B19923" t="str">
            <v>ILS 2.0 ETF 03</v>
          </cell>
          <cell r="C19923"/>
          <cell r="D19923"/>
          <cell r="E19923"/>
        </row>
        <row r="19924">
          <cell r="A19924" t="str">
            <v>ILS 2.0 ETF 04</v>
          </cell>
          <cell r="B19924" t="str">
            <v>ILS 2.0 ETF 04</v>
          </cell>
          <cell r="C19924"/>
          <cell r="D19924"/>
          <cell r="E19924"/>
        </row>
        <row r="19925">
          <cell r="A19925" t="str">
            <v>ILS 2.0 ETF 05</v>
          </cell>
          <cell r="B19925" t="str">
            <v>ILS 2.0 ETF 05</v>
          </cell>
          <cell r="C19925"/>
          <cell r="D19925"/>
          <cell r="E19925"/>
        </row>
        <row r="19926">
          <cell r="A19926" t="str">
            <v>ILS 2.0 Förderer</v>
          </cell>
          <cell r="B19926" t="str">
            <v>ILS 2.0 Förderer</v>
          </cell>
          <cell r="C19926"/>
          <cell r="D19926"/>
          <cell r="E19926"/>
        </row>
        <row r="19927">
          <cell r="A19927" t="str">
            <v>ILS 2.0 Gefälle 001</v>
          </cell>
          <cell r="B19927" t="str">
            <v>ILS 2.0 Gefälle- Strecke 001</v>
          </cell>
          <cell r="C19927"/>
          <cell r="D19927"/>
          <cell r="E19927"/>
        </row>
        <row r="19928">
          <cell r="A19928" t="str">
            <v>ILS 2.0 Gefälle 002</v>
          </cell>
          <cell r="B19928" t="str">
            <v>ILS 2.0 Gefälle- Strecke 002</v>
          </cell>
          <cell r="C19928"/>
          <cell r="D19928"/>
          <cell r="E19928"/>
        </row>
        <row r="19929">
          <cell r="A19929" t="str">
            <v>ILS 2.0 Gefälle 003</v>
          </cell>
          <cell r="B19929" t="str">
            <v>ILS 2.0 Gefälle- Strecke 003</v>
          </cell>
          <cell r="C19929"/>
          <cell r="D19929"/>
          <cell r="E19929"/>
        </row>
        <row r="19930">
          <cell r="A19930" t="str">
            <v>ILS 2.0 Gefälle 004</v>
          </cell>
          <cell r="B19930" t="str">
            <v>ILS 2.0 Gefälle- Strecke 004</v>
          </cell>
          <cell r="C19930"/>
          <cell r="D19930"/>
          <cell r="E19930"/>
        </row>
        <row r="19931">
          <cell r="A19931" t="str">
            <v>ILS 2.0 Gefälle 005</v>
          </cell>
          <cell r="B19931" t="str">
            <v>ILS 2.0 Gefälle- Strecke 005</v>
          </cell>
          <cell r="C19931"/>
          <cell r="D19931"/>
          <cell r="E19931"/>
        </row>
        <row r="19932">
          <cell r="A19932" t="str">
            <v>ILS 2.0 Gefälle 006</v>
          </cell>
          <cell r="B19932" t="str">
            <v>ILS 2.0 Gefälle- Strecke 006</v>
          </cell>
          <cell r="C19932"/>
          <cell r="D19932"/>
          <cell r="E19932"/>
        </row>
        <row r="19933">
          <cell r="A19933" t="str">
            <v>ILS 2.0 Gefälle 007</v>
          </cell>
          <cell r="B19933" t="str">
            <v>ILS 2.0 Gefälle- Strecke 007</v>
          </cell>
          <cell r="C19933"/>
          <cell r="D19933"/>
          <cell r="E19933"/>
        </row>
        <row r="19934">
          <cell r="A19934" t="str">
            <v>ILS 2.0 Gefälle 008</v>
          </cell>
          <cell r="B19934" t="str">
            <v>ILS 2.0 Gefälle- Strecke 008</v>
          </cell>
          <cell r="C19934"/>
          <cell r="D19934"/>
          <cell r="E19934"/>
        </row>
        <row r="19935">
          <cell r="A19935" t="str">
            <v>ILS 2.0 Gefälle 009</v>
          </cell>
          <cell r="B19935" t="str">
            <v>ILS 2.0 Gefälle- Strecke 009</v>
          </cell>
          <cell r="C19935"/>
          <cell r="D19935"/>
          <cell r="E19935"/>
        </row>
        <row r="19936">
          <cell r="A19936" t="str">
            <v>ILS 2.0 Gefälle 010</v>
          </cell>
          <cell r="B19936" t="str">
            <v>ILS 2.0 Gefälle- Strecke 010</v>
          </cell>
          <cell r="C19936"/>
          <cell r="D19936"/>
          <cell r="E19936"/>
        </row>
        <row r="19937">
          <cell r="A19937" t="str">
            <v>ILS 2.0 Gefälle ETF1</v>
          </cell>
          <cell r="B19937" t="str">
            <v>ILS 2.0 Gefälle- Strecke ETF 01</v>
          </cell>
          <cell r="C19937"/>
          <cell r="D19937"/>
          <cell r="E19937"/>
        </row>
        <row r="19938">
          <cell r="A19938" t="str">
            <v>ILS 2.0 Gefälle ETF2</v>
          </cell>
          <cell r="B19938" t="str">
            <v>ILS 2.0 Gefälle- Strecke ETF 02</v>
          </cell>
          <cell r="C19938"/>
          <cell r="D19938"/>
          <cell r="E19938"/>
        </row>
        <row r="19939">
          <cell r="A19939" t="str">
            <v>ILS 2.0 Gefälle ETF3</v>
          </cell>
          <cell r="B19939" t="str">
            <v>ILS 2.0 Gefälle- Strecke ETF 03</v>
          </cell>
          <cell r="C19939"/>
          <cell r="D19939"/>
          <cell r="E19939"/>
        </row>
        <row r="19940">
          <cell r="A19940" t="str">
            <v>ILS 2.0 Gefälle ETF4</v>
          </cell>
          <cell r="B19940" t="str">
            <v>ILS 2.0 Gefälle- Strecke ETF 04</v>
          </cell>
          <cell r="C19940"/>
          <cell r="D19940"/>
          <cell r="E19940"/>
        </row>
        <row r="19941">
          <cell r="A19941" t="str">
            <v>ILS 2.0 Gefälle ETF5</v>
          </cell>
          <cell r="B19941" t="str">
            <v>ILS 2.0 Gefälle- Strecke ETF 05</v>
          </cell>
          <cell r="C19941"/>
          <cell r="D19941"/>
          <cell r="E19941"/>
        </row>
        <row r="19942">
          <cell r="A19942" t="str">
            <v>ILS 2.0 K-Module</v>
          </cell>
          <cell r="B19942" t="str">
            <v>ILS 2.0 Kreisel - Module</v>
          </cell>
          <cell r="C19942"/>
          <cell r="D19942"/>
          <cell r="E19942"/>
        </row>
        <row r="19943">
          <cell r="A19943" t="str">
            <v>ILS 2.0 K-Strecken</v>
          </cell>
          <cell r="B19943" t="str">
            <v>ILS 2.0 Gefälle - Strecken</v>
          </cell>
          <cell r="C19943"/>
          <cell r="D19943"/>
          <cell r="E19943"/>
        </row>
        <row r="19944">
          <cell r="A19944" t="str">
            <v>ILS 2.0 Kreis 1 Kalk</v>
          </cell>
          <cell r="B19944" t="str">
            <v>ILS 2.0 Modul Kreisel 001</v>
          </cell>
          <cell r="C19944"/>
          <cell r="D19944"/>
          <cell r="E19944"/>
        </row>
        <row r="19945">
          <cell r="A19945" t="str">
            <v>ILS 2.0 Kreis 2 Kalk</v>
          </cell>
          <cell r="B19945" t="str">
            <v>ILS 2.0 Modul Kreisel 002</v>
          </cell>
          <cell r="C19945"/>
          <cell r="D19945"/>
          <cell r="E19945"/>
        </row>
        <row r="19946">
          <cell r="A19946" t="str">
            <v>ILS 2.0 Kreis 3 Kalk</v>
          </cell>
          <cell r="B19946" t="str">
            <v>ILS 2.0 Modul Kreisel 003</v>
          </cell>
          <cell r="C19946"/>
          <cell r="D19946"/>
          <cell r="E19946"/>
        </row>
        <row r="19947">
          <cell r="A19947" t="str">
            <v>ILS 2.0 Kreis 4 Kalk</v>
          </cell>
          <cell r="B19947" t="str">
            <v>ILS 2.0 Modul Kreisel 004</v>
          </cell>
          <cell r="C19947"/>
          <cell r="D19947"/>
          <cell r="E19947"/>
        </row>
        <row r="19948">
          <cell r="A19948" t="str">
            <v>ILS 2.0 Kreis 5 Kalk</v>
          </cell>
          <cell r="B19948" t="str">
            <v>ILS 2.0 Modul Kreisel 005</v>
          </cell>
          <cell r="C19948"/>
          <cell r="D19948"/>
          <cell r="E19948"/>
        </row>
        <row r="19949">
          <cell r="A19949" t="str">
            <v>ILS 2.0 Kreis 6 Kalk</v>
          </cell>
          <cell r="B19949" t="str">
            <v>ILS 2.0 Modul Kreisel 006</v>
          </cell>
          <cell r="C19949"/>
          <cell r="D19949"/>
          <cell r="E19949"/>
        </row>
        <row r="19950">
          <cell r="A19950" t="str">
            <v>ILS 2.0 Kreis 7 Kalk</v>
          </cell>
          <cell r="B19950" t="str">
            <v>ILS 2.0 Modul Kreisel 007</v>
          </cell>
          <cell r="C19950"/>
          <cell r="D19950"/>
          <cell r="E19950"/>
        </row>
        <row r="19951">
          <cell r="A19951" t="str">
            <v>ILS 2.0 Kreis 8 Kalk</v>
          </cell>
          <cell r="B19951" t="str">
            <v>ILS 2.0 Modul Kreisel 008</v>
          </cell>
          <cell r="C19951"/>
          <cell r="D19951"/>
          <cell r="E19951"/>
        </row>
        <row r="19952">
          <cell r="A19952" t="str">
            <v>ILS 2.0 Kreis 9 Kalk</v>
          </cell>
          <cell r="B19952" t="str">
            <v>ILS 2.0 Modul Kreisel 009</v>
          </cell>
          <cell r="C19952"/>
          <cell r="D19952"/>
          <cell r="E19952"/>
        </row>
        <row r="19953">
          <cell r="A19953" t="str">
            <v>ILS 2.0 Kreis10 Kalk</v>
          </cell>
          <cell r="B19953" t="str">
            <v>ILS 2.0 Modul Kreisel 010</v>
          </cell>
          <cell r="C19953"/>
          <cell r="D19953"/>
          <cell r="E19953"/>
        </row>
        <row r="19954">
          <cell r="A19954" t="str">
            <v>ILS 2.0 Kreisel 001</v>
          </cell>
          <cell r="B19954" t="str">
            <v>ILS 2.0 Kreisel 001</v>
          </cell>
          <cell r="C19954"/>
          <cell r="D19954"/>
          <cell r="E19954"/>
        </row>
        <row r="19955">
          <cell r="A19955" t="str">
            <v>ILS 2.0 Kreisel 002</v>
          </cell>
          <cell r="B19955" t="str">
            <v>ILS 2.0 Kreisel 002</v>
          </cell>
          <cell r="C19955"/>
          <cell r="D19955"/>
          <cell r="E19955"/>
        </row>
        <row r="19956">
          <cell r="A19956" t="str">
            <v>ILS 2.0 Kreisel 003</v>
          </cell>
          <cell r="B19956" t="str">
            <v>ILS 2.0 Kreisel 003</v>
          </cell>
          <cell r="C19956"/>
          <cell r="D19956"/>
          <cell r="E19956"/>
        </row>
        <row r="19957">
          <cell r="A19957" t="str">
            <v>ILS 2.0 Kreisel 004</v>
          </cell>
          <cell r="B19957" t="str">
            <v>ILS 2.0 Kreisel 004</v>
          </cell>
          <cell r="C19957"/>
          <cell r="D19957"/>
          <cell r="E19957"/>
        </row>
        <row r="19958">
          <cell r="A19958" t="str">
            <v>ILS 2.0 Kreisel 005</v>
          </cell>
          <cell r="B19958" t="str">
            <v>ILS 2.0 Kreisel 005</v>
          </cell>
          <cell r="C19958"/>
          <cell r="D19958"/>
          <cell r="E19958"/>
        </row>
        <row r="19959">
          <cell r="A19959" t="str">
            <v>ILS 2.0 Kreisel 006</v>
          </cell>
          <cell r="B19959" t="str">
            <v>ILS 2.0 Kreisel 006</v>
          </cell>
          <cell r="C19959"/>
          <cell r="D19959"/>
          <cell r="E19959"/>
        </row>
        <row r="19960">
          <cell r="A19960" t="str">
            <v>ILS 2.0 Kreisel 007</v>
          </cell>
          <cell r="B19960" t="str">
            <v>ILS 2.0 Kreisel 007</v>
          </cell>
          <cell r="C19960"/>
          <cell r="D19960"/>
          <cell r="E19960"/>
        </row>
        <row r="19961">
          <cell r="A19961" t="str">
            <v>ILS 2.0 Kreisel 008</v>
          </cell>
          <cell r="B19961" t="str">
            <v>ILS 2.0 Kreisel 008</v>
          </cell>
          <cell r="C19961"/>
          <cell r="D19961"/>
          <cell r="E19961"/>
        </row>
        <row r="19962">
          <cell r="A19962" t="str">
            <v>ILS 2.0 Kreisel 009</v>
          </cell>
          <cell r="B19962" t="str">
            <v>ILS 2.0 Kreisel 009</v>
          </cell>
          <cell r="C19962"/>
          <cell r="D19962"/>
          <cell r="E19962"/>
        </row>
        <row r="19963">
          <cell r="A19963" t="str">
            <v>ILS 2.0 Kreisel 010</v>
          </cell>
          <cell r="B19963" t="str">
            <v>ILS 2.0 Kreisel 010</v>
          </cell>
          <cell r="C19963"/>
          <cell r="D19963"/>
          <cell r="E19963"/>
        </row>
        <row r="19964">
          <cell r="A19964" t="str">
            <v>ILS 2.0 KST 1 Kalk</v>
          </cell>
          <cell r="B19964" t="str">
            <v xml:space="preserve">ILS 2.0 STAHLBAND 30 - 001 </v>
          </cell>
          <cell r="C19964"/>
          <cell r="D19964"/>
          <cell r="E19964"/>
        </row>
        <row r="19965">
          <cell r="A19965" t="str">
            <v>ILS 2.0 KST 10 Kalk</v>
          </cell>
          <cell r="B19965" t="str">
            <v>ILS 2.0 STAHLBAND 30 - 010</v>
          </cell>
          <cell r="C19965"/>
          <cell r="D19965"/>
          <cell r="E19965"/>
        </row>
        <row r="19966">
          <cell r="A19966" t="str">
            <v>ILS 2.0 KST 2 Kalk</v>
          </cell>
          <cell r="B19966" t="str">
            <v>ILS 2.0 STAHLBAND 30 - 002</v>
          </cell>
          <cell r="C19966"/>
          <cell r="D19966"/>
          <cell r="E19966"/>
        </row>
        <row r="19967">
          <cell r="A19967" t="str">
            <v>ILS 2.0 KST 3 Kalk</v>
          </cell>
          <cell r="B19967" t="str">
            <v>ILS 2.0 STAHLBAND 30 - 003</v>
          </cell>
          <cell r="C19967"/>
          <cell r="D19967"/>
          <cell r="E19967"/>
        </row>
        <row r="19968">
          <cell r="A19968" t="str">
            <v>ILS 2.0 KST 4 Kalk</v>
          </cell>
          <cell r="B19968" t="str">
            <v>ILS 2.0 STAHLBAND 30 - 004</v>
          </cell>
          <cell r="C19968"/>
          <cell r="D19968"/>
          <cell r="E19968"/>
        </row>
        <row r="19969">
          <cell r="A19969" t="str">
            <v>ILS 2.0 KST 5 Kalk</v>
          </cell>
          <cell r="B19969" t="str">
            <v>ILS 2.0 STAHLBAND 30 - 005</v>
          </cell>
          <cell r="C19969"/>
          <cell r="D19969"/>
          <cell r="E19969"/>
        </row>
        <row r="19970">
          <cell r="A19970" t="str">
            <v>ILS 2.0 KST 6 Kalk</v>
          </cell>
          <cell r="B19970" t="str">
            <v>ILS 2.0 STAHLBAND 30 - 006</v>
          </cell>
          <cell r="C19970"/>
          <cell r="D19970"/>
          <cell r="E19970"/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82"/>
  <sheetViews>
    <sheetView showGridLines="0" tabSelected="1" topLeftCell="A29" zoomScaleNormal="100" workbookViewId="0">
      <selection activeCell="F20" sqref="F20"/>
    </sheetView>
  </sheetViews>
  <sheetFormatPr baseColWidth="10" defaultRowHeight="12.75" x14ac:dyDescent="0.2"/>
  <cols>
    <col min="1" max="1" width="38.7109375" customWidth="1"/>
    <col min="2" max="2" width="6" style="9" customWidth="1"/>
    <col min="3" max="3" width="3" customWidth="1"/>
    <col min="4" max="4" width="11.28515625" customWidth="1"/>
    <col min="5" max="5" width="13.28515625" customWidth="1"/>
    <col min="6" max="6" width="9" customWidth="1"/>
    <col min="7" max="7" width="9.5703125" bestFit="1" customWidth="1"/>
    <col min="8" max="8" width="10.140625" style="9" bestFit="1" customWidth="1"/>
    <col min="9" max="9" width="16.42578125" customWidth="1"/>
    <col min="10" max="10" width="8.85546875" customWidth="1"/>
    <col min="11" max="11" width="7.85546875" bestFit="1" customWidth="1"/>
  </cols>
  <sheetData>
    <row r="1" spans="1:10" ht="15.75" x14ac:dyDescent="0.25">
      <c r="A1" s="73" t="s">
        <v>168</v>
      </c>
    </row>
    <row r="2" spans="1:10" ht="15" x14ac:dyDescent="0.2">
      <c r="A2" s="17"/>
    </row>
    <row r="3" spans="1:10" ht="16.5" thickBot="1" x14ac:dyDescent="0.3">
      <c r="A3" s="66" t="s">
        <v>41378</v>
      </c>
      <c r="B3" s="72"/>
      <c r="C3" s="71"/>
      <c r="D3" s="71"/>
      <c r="E3" s="71"/>
      <c r="F3" s="71"/>
      <c r="G3" s="71"/>
      <c r="H3" s="386">
        <v>45754</v>
      </c>
    </row>
    <row r="4" spans="1:10" s="14" customFormat="1" ht="15" x14ac:dyDescent="0.25">
      <c r="A4" s="378"/>
      <c r="G4" s="20"/>
      <c r="H4" s="387"/>
    </row>
    <row r="5" spans="1:10" s="14" customFormat="1" ht="38.25" customHeight="1" x14ac:dyDescent="0.2">
      <c r="A5" s="388"/>
      <c r="D5" s="80"/>
      <c r="G5" s="20"/>
      <c r="H5" s="46"/>
    </row>
    <row r="6" spans="1:10" ht="13.5" thickBot="1" x14ac:dyDescent="0.25">
      <c r="A6" s="156"/>
      <c r="B6" s="33"/>
      <c r="C6" s="29"/>
      <c r="D6" s="28"/>
      <c r="E6" s="30"/>
    </row>
    <row r="7" spans="1:10" ht="15.75" x14ac:dyDescent="0.25">
      <c r="A7" s="420" t="s">
        <v>32963</v>
      </c>
      <c r="B7" s="421"/>
      <c r="C7" s="421"/>
      <c r="D7" s="247" t="s">
        <v>32945</v>
      </c>
      <c r="E7" s="245" t="s">
        <v>32964</v>
      </c>
      <c r="F7" s="245" t="s">
        <v>83</v>
      </c>
      <c r="G7" s="245" t="s">
        <v>147</v>
      </c>
      <c r="H7" s="245" t="s">
        <v>145</v>
      </c>
    </row>
    <row r="8" spans="1:10" ht="13.5" thickBot="1" x14ac:dyDescent="0.25">
      <c r="A8" s="156"/>
      <c r="B8" s="33"/>
      <c r="C8" s="29"/>
      <c r="D8" s="405">
        <f>(EAs!B4)</f>
        <v>39</v>
      </c>
      <c r="E8" s="246">
        <f>EAs!B19</f>
        <v>33</v>
      </c>
      <c r="F8" s="246">
        <f>EAs!B20</f>
        <v>17</v>
      </c>
      <c r="G8" s="246">
        <f>(EAs!B14+EAs!B15+EAs!B16)</f>
        <v>2</v>
      </c>
      <c r="H8" s="263">
        <f>HW!B44</f>
        <v>2</v>
      </c>
    </row>
    <row r="9" spans="1:10" x14ac:dyDescent="0.2">
      <c r="A9" s="156"/>
      <c r="B9" s="33"/>
      <c r="C9" s="29"/>
      <c r="D9" s="245" t="s">
        <v>32966</v>
      </c>
      <c r="E9" s="201" t="s">
        <v>32965</v>
      </c>
      <c r="F9" s="201" t="s">
        <v>32977</v>
      </c>
      <c r="G9" s="201" t="s">
        <v>32978</v>
      </c>
      <c r="H9" s="201"/>
    </row>
    <row r="10" spans="1:10" ht="13.5" thickBot="1" x14ac:dyDescent="0.25">
      <c r="A10" s="156"/>
      <c r="B10" s="33"/>
      <c r="C10" s="29"/>
      <c r="D10" s="263">
        <f>HW!B22</f>
        <v>3</v>
      </c>
      <c r="E10" s="264">
        <f>HW!B17</f>
        <v>1</v>
      </c>
      <c r="F10" s="264">
        <f>HW!B10</f>
        <v>1</v>
      </c>
      <c r="G10" s="264">
        <f>HW!B34</f>
        <v>11</v>
      </c>
      <c r="H10" s="264"/>
    </row>
    <row r="11" spans="1:10" x14ac:dyDescent="0.2">
      <c r="A11" s="156"/>
      <c r="B11" s="33"/>
      <c r="C11" s="29"/>
      <c r="D11" s="9"/>
      <c r="E11" s="9"/>
      <c r="F11" s="9"/>
      <c r="G11" s="9"/>
      <c r="I11" s="9"/>
      <c r="J11" s="9"/>
    </row>
    <row r="12" spans="1:10" ht="15.75" x14ac:dyDescent="0.25">
      <c r="A12" s="420" t="s">
        <v>32888</v>
      </c>
      <c r="B12" s="421"/>
      <c r="C12" s="421"/>
      <c r="D12" s="249"/>
      <c r="E12" s="327"/>
      <c r="F12" s="225"/>
    </row>
    <row r="13" spans="1:10" x14ac:dyDescent="0.2">
      <c r="A13" s="422" t="s">
        <v>32889</v>
      </c>
      <c r="B13" s="423"/>
      <c r="C13" s="424"/>
      <c r="D13" s="7">
        <v>0</v>
      </c>
    </row>
    <row r="14" spans="1:10" x14ac:dyDescent="0.2">
      <c r="A14" s="422" t="s">
        <v>279</v>
      </c>
      <c r="B14" s="423"/>
      <c r="C14" s="424"/>
      <c r="D14" s="7">
        <v>1</v>
      </c>
    </row>
    <row r="15" spans="1:10" x14ac:dyDescent="0.2">
      <c r="A15" s="422" t="s">
        <v>281</v>
      </c>
      <c r="B15" s="423"/>
      <c r="C15" s="424"/>
      <c r="D15" s="7">
        <v>0</v>
      </c>
      <c r="E15" s="30"/>
    </row>
    <row r="16" spans="1:10" x14ac:dyDescent="0.2">
      <c r="A16" s="156"/>
      <c r="B16" s="33"/>
      <c r="C16" s="29"/>
      <c r="D16" s="9"/>
      <c r="E16" s="9"/>
      <c r="F16" s="9"/>
      <c r="G16" s="9"/>
      <c r="I16" s="9"/>
      <c r="J16" s="9"/>
    </row>
    <row r="17" spans="1:11" ht="15.75" x14ac:dyDescent="0.25">
      <c r="A17" s="417" t="s">
        <v>277</v>
      </c>
      <c r="B17" s="418"/>
      <c r="C17" s="419"/>
      <c r="D17" s="249"/>
    </row>
    <row r="18" spans="1:11" x14ac:dyDescent="0.2">
      <c r="A18" s="187" t="s">
        <v>261</v>
      </c>
      <c r="B18" s="75"/>
      <c r="C18" s="21"/>
      <c r="D18" s="7">
        <v>0</v>
      </c>
    </row>
    <row r="19" spans="1:11" x14ac:dyDescent="0.2">
      <c r="A19" s="187" t="s">
        <v>278</v>
      </c>
      <c r="B19" s="75"/>
      <c r="C19" s="21"/>
      <c r="D19" s="7">
        <v>1</v>
      </c>
      <c r="E19" s="30"/>
    </row>
    <row r="20" spans="1:11" x14ac:dyDescent="0.2">
      <c r="A20" s="187" t="s">
        <v>33018</v>
      </c>
      <c r="B20" s="75"/>
      <c r="C20" s="21"/>
      <c r="D20" s="7">
        <v>0</v>
      </c>
      <c r="E20" s="30"/>
    </row>
    <row r="21" spans="1:11" x14ac:dyDescent="0.2">
      <c r="A21" s="187" t="s">
        <v>32992</v>
      </c>
      <c r="B21" s="75"/>
      <c r="C21" s="21"/>
      <c r="D21" s="7">
        <v>0</v>
      </c>
      <c r="E21" s="30"/>
    </row>
    <row r="22" spans="1:11" x14ac:dyDescent="0.2">
      <c r="A22" s="156"/>
      <c r="B22" s="299"/>
      <c r="C22" s="29"/>
      <c r="D22" s="9"/>
      <c r="E22" s="30"/>
    </row>
    <row r="23" spans="1:11" ht="15.75" x14ac:dyDescent="0.25">
      <c r="A23" s="324" t="s">
        <v>12</v>
      </c>
      <c r="B23" s="322"/>
      <c r="C23" s="323"/>
      <c r="D23" s="31" t="s">
        <v>13</v>
      </c>
      <c r="E23" s="157" t="s">
        <v>14</v>
      </c>
      <c r="F23" s="160"/>
    </row>
    <row r="24" spans="1:11" x14ac:dyDescent="0.2">
      <c r="A24" s="227" t="s">
        <v>58</v>
      </c>
      <c r="B24" s="228"/>
      <c r="C24" s="304"/>
      <c r="D24" s="325" t="s">
        <v>163</v>
      </c>
      <c r="E24" s="392">
        <f>HW!E107</f>
        <v>37175.47058983364</v>
      </c>
      <c r="F24" s="152"/>
      <c r="G24" s="152"/>
    </row>
    <row r="25" spans="1:11" x14ac:dyDescent="0.2">
      <c r="A25" s="303" t="s">
        <v>60</v>
      </c>
      <c r="B25" s="228"/>
      <c r="C25" s="304"/>
      <c r="D25" s="325" t="s">
        <v>164</v>
      </c>
      <c r="E25" s="392">
        <f>HW!E184</f>
        <v>31414.692667125018</v>
      </c>
      <c r="F25" s="152"/>
      <c r="G25" s="152"/>
    </row>
    <row r="26" spans="1:11" ht="13.5" thickBot="1" x14ac:dyDescent="0.25">
      <c r="A26" s="227" t="s">
        <v>257</v>
      </c>
      <c r="B26" s="228"/>
      <c r="C26" s="229"/>
      <c r="D26" s="326">
        <v>0.1</v>
      </c>
      <c r="E26" s="172">
        <f>(E24+E25)*D26</f>
        <v>6859.0163256958658</v>
      </c>
      <c r="F26" s="152"/>
      <c r="G26" s="152"/>
      <c r="I26" s="9"/>
      <c r="J26" s="9"/>
    </row>
    <row r="27" spans="1:11" ht="16.5" thickBot="1" x14ac:dyDescent="0.25">
      <c r="B27"/>
      <c r="E27" s="297">
        <f>+E24+E25+E26</f>
        <v>75449.179582654513</v>
      </c>
      <c r="F27" s="152"/>
      <c r="G27" s="152"/>
    </row>
    <row r="28" spans="1:11" x14ac:dyDescent="0.2">
      <c r="A28" s="11" t="s">
        <v>76</v>
      </c>
      <c r="B28" s="50"/>
      <c r="C28" s="22"/>
      <c r="D28" s="31" t="s">
        <v>165</v>
      </c>
      <c r="E28" s="88"/>
      <c r="F28" s="123" t="s">
        <v>251</v>
      </c>
      <c r="G28" s="2" t="s">
        <v>59</v>
      </c>
      <c r="H28" s="7" t="s">
        <v>249</v>
      </c>
      <c r="I28" s="7" t="s">
        <v>240</v>
      </c>
      <c r="J28" s="123" t="s">
        <v>250</v>
      </c>
      <c r="K28" s="7" t="s">
        <v>242</v>
      </c>
    </row>
    <row r="29" spans="1:11" x14ac:dyDescent="0.2">
      <c r="A29" s="11" t="s">
        <v>116</v>
      </c>
      <c r="B29" s="50"/>
      <c r="C29" s="22"/>
      <c r="D29" s="31">
        <v>10</v>
      </c>
      <c r="E29" s="218">
        <f t="shared" ref="E29:E37" si="0">+F29*G29</f>
        <v>7808</v>
      </c>
      <c r="F29" s="359">
        <f t="shared" ref="F29:F37" si="1">J29+H29*J29</f>
        <v>244</v>
      </c>
      <c r="G29" s="352">
        <v>32</v>
      </c>
      <c r="H29" s="7"/>
      <c r="I29" s="2"/>
      <c r="J29" s="359">
        <f>DL!G35</f>
        <v>244</v>
      </c>
      <c r="K29" s="7">
        <f>ROUNDUP(J29/40,1)</f>
        <v>6.1</v>
      </c>
    </row>
    <row r="30" spans="1:11" x14ac:dyDescent="0.2">
      <c r="A30" s="11" t="s">
        <v>31</v>
      </c>
      <c r="B30" s="50"/>
      <c r="C30" s="22"/>
      <c r="D30" s="31">
        <v>43</v>
      </c>
      <c r="E30" s="218">
        <f t="shared" si="0"/>
        <v>19048.148999999998</v>
      </c>
      <c r="F30" s="359">
        <f t="shared" si="1"/>
        <v>423.29219999999998</v>
      </c>
      <c r="G30" s="353">
        <v>45</v>
      </c>
      <c r="H30" s="158">
        <v>0.23</v>
      </c>
      <c r="I30" s="2"/>
      <c r="J30" s="359">
        <f>DL!K22</f>
        <v>344.14</v>
      </c>
      <c r="K30" s="7">
        <f t="shared" ref="K30:K56" si="2">ROUNDUP(J30/40,1)</f>
        <v>8.6999999999999993</v>
      </c>
    </row>
    <row r="31" spans="1:11" x14ac:dyDescent="0.2">
      <c r="A31" s="150" t="s">
        <v>265</v>
      </c>
      <c r="B31" s="52"/>
      <c r="C31" s="4"/>
      <c r="D31" s="42">
        <v>40</v>
      </c>
      <c r="E31" s="218">
        <f t="shared" si="0"/>
        <v>7500</v>
      </c>
      <c r="F31" s="359">
        <f t="shared" si="1"/>
        <v>125</v>
      </c>
      <c r="G31" s="354">
        <v>60</v>
      </c>
      <c r="H31" s="158">
        <v>0.25</v>
      </c>
      <c r="I31" s="2"/>
      <c r="J31" s="416">
        <v>100</v>
      </c>
      <c r="K31" s="7">
        <f t="shared" si="2"/>
        <v>2.5</v>
      </c>
    </row>
    <row r="32" spans="1:11" x14ac:dyDescent="0.2">
      <c r="A32" s="150" t="s">
        <v>266</v>
      </c>
      <c r="B32" s="52"/>
      <c r="C32" s="4"/>
      <c r="D32" s="42">
        <v>40</v>
      </c>
      <c r="E32" s="218">
        <f t="shared" ref="E32" si="3">+F32*G32</f>
        <v>4500</v>
      </c>
      <c r="F32" s="359">
        <f t="shared" si="1"/>
        <v>75</v>
      </c>
      <c r="G32" s="354">
        <v>60</v>
      </c>
      <c r="H32" s="158">
        <v>0.25</v>
      </c>
      <c r="I32" s="2"/>
      <c r="J32" s="416">
        <v>60</v>
      </c>
      <c r="K32" s="7">
        <f t="shared" ref="K32" si="4">ROUNDUP(J32/40,1)</f>
        <v>1.5</v>
      </c>
    </row>
    <row r="33" spans="1:11" x14ac:dyDescent="0.2">
      <c r="A33" s="150" t="s">
        <v>228</v>
      </c>
      <c r="B33" s="52"/>
      <c r="C33" s="4"/>
      <c r="D33" s="31">
        <v>43</v>
      </c>
      <c r="E33" s="218">
        <f t="shared" si="0"/>
        <v>2214</v>
      </c>
      <c r="F33" s="359">
        <f t="shared" si="1"/>
        <v>49.2</v>
      </c>
      <c r="G33" s="354">
        <v>45</v>
      </c>
      <c r="H33" s="158">
        <v>0.23</v>
      </c>
      <c r="I33" s="2"/>
      <c r="J33" s="416">
        <v>40</v>
      </c>
      <c r="K33" s="7">
        <f t="shared" si="2"/>
        <v>1</v>
      </c>
    </row>
    <row r="34" spans="1:11" x14ac:dyDescent="0.2">
      <c r="A34" s="41" t="s">
        <v>52</v>
      </c>
      <c r="B34" s="52"/>
      <c r="C34" s="4"/>
      <c r="D34" s="148" t="s">
        <v>221</v>
      </c>
      <c r="E34" s="218">
        <f t="shared" si="0"/>
        <v>15000</v>
      </c>
      <c r="F34" s="359">
        <f t="shared" si="1"/>
        <v>250</v>
      </c>
      <c r="G34" s="354">
        <v>60</v>
      </c>
      <c r="H34" s="158">
        <v>0.25</v>
      </c>
      <c r="I34" s="38" t="s">
        <v>222</v>
      </c>
      <c r="J34" s="416">
        <v>200</v>
      </c>
      <c r="K34" s="7">
        <f t="shared" si="2"/>
        <v>5</v>
      </c>
    </row>
    <row r="35" spans="1:11" x14ac:dyDescent="0.2">
      <c r="A35" s="150" t="s">
        <v>229</v>
      </c>
      <c r="B35" s="52"/>
      <c r="C35" s="4"/>
      <c r="D35" s="148" t="s">
        <v>221</v>
      </c>
      <c r="E35" s="218">
        <f t="shared" si="0"/>
        <v>1800</v>
      </c>
      <c r="F35" s="359">
        <f t="shared" si="1"/>
        <v>30</v>
      </c>
      <c r="G35" s="354">
        <v>60</v>
      </c>
      <c r="H35" s="158">
        <v>0.25</v>
      </c>
      <c r="I35" s="38" t="s">
        <v>222</v>
      </c>
      <c r="J35" s="416">
        <v>24</v>
      </c>
      <c r="K35" s="7">
        <f t="shared" si="2"/>
        <v>0.6</v>
      </c>
    </row>
    <row r="36" spans="1:11" x14ac:dyDescent="0.2">
      <c r="A36" s="41" t="s">
        <v>77</v>
      </c>
      <c r="B36" s="52"/>
      <c r="C36" s="4"/>
      <c r="D36" s="148" t="s">
        <v>223</v>
      </c>
      <c r="E36" s="218">
        <f t="shared" si="0"/>
        <v>0</v>
      </c>
      <c r="F36" s="359">
        <f t="shared" si="1"/>
        <v>0</v>
      </c>
      <c r="G36" s="354">
        <v>60</v>
      </c>
      <c r="H36" s="158">
        <v>0.25</v>
      </c>
      <c r="I36" s="38" t="s">
        <v>222</v>
      </c>
      <c r="J36" s="385">
        <v>0</v>
      </c>
      <c r="K36" s="7">
        <f t="shared" si="2"/>
        <v>0</v>
      </c>
    </row>
    <row r="37" spans="1:11" x14ac:dyDescent="0.2">
      <c r="A37" s="11" t="s">
        <v>121</v>
      </c>
      <c r="B37" s="50"/>
      <c r="C37" s="22"/>
      <c r="D37" s="148" t="s">
        <v>223</v>
      </c>
      <c r="E37" s="218">
        <f t="shared" si="0"/>
        <v>9000</v>
      </c>
      <c r="F37" s="359">
        <f t="shared" si="1"/>
        <v>150</v>
      </c>
      <c r="G37" s="354">
        <v>60</v>
      </c>
      <c r="H37" s="158">
        <v>0.25</v>
      </c>
      <c r="I37" s="38" t="s">
        <v>224</v>
      </c>
      <c r="J37" s="416">
        <v>120</v>
      </c>
      <c r="K37" s="7">
        <f t="shared" si="2"/>
        <v>3</v>
      </c>
    </row>
    <row r="38" spans="1:11" x14ac:dyDescent="0.2">
      <c r="A38" s="1"/>
      <c r="B38" s="50"/>
      <c r="C38" s="6"/>
      <c r="D38" s="6"/>
      <c r="E38" s="176"/>
      <c r="F38" s="176"/>
      <c r="G38" s="94"/>
      <c r="H38" s="94"/>
      <c r="I38" s="94"/>
      <c r="K38" s="7"/>
    </row>
    <row r="39" spans="1:11" x14ac:dyDescent="0.2">
      <c r="A39" s="43" t="s">
        <v>42</v>
      </c>
      <c r="B39" s="53"/>
      <c r="C39" s="44"/>
      <c r="D39" s="13">
        <v>25</v>
      </c>
      <c r="E39" s="218">
        <f>+F39*G39</f>
        <v>14122.9</v>
      </c>
      <c r="F39" s="359">
        <f>J39+H39*J39</f>
        <v>381.7</v>
      </c>
      <c r="G39" s="355">
        <v>37</v>
      </c>
      <c r="H39" s="360">
        <v>0.1</v>
      </c>
      <c r="I39" s="2"/>
      <c r="J39" s="359">
        <f>EMO!D31</f>
        <v>347</v>
      </c>
      <c r="K39" s="7">
        <f t="shared" si="2"/>
        <v>8.6999999999999993</v>
      </c>
    </row>
    <row r="40" spans="1:11" x14ac:dyDescent="0.2">
      <c r="A40" s="41" t="s">
        <v>43</v>
      </c>
      <c r="B40" s="52"/>
      <c r="C40" s="4"/>
      <c r="D40" s="42">
        <v>25</v>
      </c>
      <c r="E40" s="218">
        <f>+F40*G40</f>
        <v>1850</v>
      </c>
      <c r="F40" s="359">
        <f>J40+H40*J40</f>
        <v>50</v>
      </c>
      <c r="G40" s="354">
        <v>37</v>
      </c>
      <c r="H40" s="60"/>
      <c r="I40" s="2"/>
      <c r="J40" s="416">
        <v>50</v>
      </c>
      <c r="K40" s="60">
        <f t="shared" si="2"/>
        <v>1.3</v>
      </c>
    </row>
    <row r="41" spans="1:11" x14ac:dyDescent="0.2">
      <c r="A41" s="1"/>
      <c r="B41" s="50"/>
      <c r="C41" s="6"/>
      <c r="D41" s="6"/>
      <c r="E41" s="176"/>
      <c r="F41" s="176"/>
      <c r="G41" s="94"/>
      <c r="H41" s="94"/>
      <c r="I41" s="94"/>
      <c r="J41" s="6"/>
      <c r="K41" s="7"/>
    </row>
    <row r="42" spans="1:11" x14ac:dyDescent="0.2">
      <c r="A42" s="43" t="s">
        <v>50</v>
      </c>
      <c r="B42" s="53"/>
      <c r="C42" s="44"/>
      <c r="D42" s="149" t="s">
        <v>225</v>
      </c>
      <c r="E42" s="357">
        <f>+F42*G42</f>
        <v>9000</v>
      </c>
      <c r="F42" s="359">
        <f>J42+H42*J42</f>
        <v>150</v>
      </c>
      <c r="G42" s="355">
        <v>60</v>
      </c>
      <c r="H42" s="158">
        <v>0.25</v>
      </c>
      <c r="I42" s="38" t="s">
        <v>238</v>
      </c>
      <c r="J42" s="416">
        <v>120</v>
      </c>
      <c r="K42" s="7">
        <f>ROUNDUP(J42/50,1)</f>
        <v>2.4</v>
      </c>
    </row>
    <row r="43" spans="1:11" x14ac:dyDescent="0.2">
      <c r="A43" s="153" t="s">
        <v>245</v>
      </c>
      <c r="B43" s="53"/>
      <c r="C43" s="44"/>
      <c r="D43" s="149" t="s">
        <v>225</v>
      </c>
      <c r="E43" s="357">
        <f>+F43*G43</f>
        <v>1875</v>
      </c>
      <c r="F43" s="359">
        <f>J43+H43*J43</f>
        <v>31.25</v>
      </c>
      <c r="G43" s="355">
        <v>60</v>
      </c>
      <c r="H43" s="158">
        <v>0.25</v>
      </c>
      <c r="I43" s="38" t="s">
        <v>238</v>
      </c>
      <c r="J43" s="416">
        <v>25</v>
      </c>
      <c r="K43" s="7">
        <f>ROUNDUP(J43/50,1)</f>
        <v>0.5</v>
      </c>
    </row>
    <row r="44" spans="1:11" x14ac:dyDescent="0.2">
      <c r="A44" s="11" t="s">
        <v>54</v>
      </c>
      <c r="B44" s="50"/>
      <c r="C44" s="22"/>
      <c r="D44" s="148" t="s">
        <v>226</v>
      </c>
      <c r="E44" s="357">
        <f>+F44*G44</f>
        <v>750</v>
      </c>
      <c r="F44" s="359">
        <f>J44+H44*J44</f>
        <v>12.5</v>
      </c>
      <c r="G44" s="353">
        <v>60</v>
      </c>
      <c r="H44" s="158">
        <v>0.25</v>
      </c>
      <c r="I44" s="38" t="s">
        <v>239</v>
      </c>
      <c r="J44" s="416">
        <v>10</v>
      </c>
      <c r="K44" s="7">
        <f>ROUNDUP(J44/50,1)</f>
        <v>0.2</v>
      </c>
    </row>
    <row r="45" spans="1:11" x14ac:dyDescent="0.2">
      <c r="A45" s="11" t="s">
        <v>127</v>
      </c>
      <c r="B45" s="50"/>
      <c r="C45" s="22"/>
      <c r="D45" s="31">
        <v>26</v>
      </c>
      <c r="E45" s="357">
        <f>+F45*G45</f>
        <v>0</v>
      </c>
      <c r="F45" s="359">
        <f>J45+H45*J45</f>
        <v>0</v>
      </c>
      <c r="G45" s="353">
        <v>37</v>
      </c>
      <c r="H45" s="54"/>
      <c r="I45" s="2"/>
      <c r="J45" s="416">
        <v>0</v>
      </c>
      <c r="K45" s="7">
        <f>ROUNDUP(J45/50,1)</f>
        <v>0</v>
      </c>
    </row>
    <row r="46" spans="1:11" x14ac:dyDescent="0.2">
      <c r="A46" s="95" t="s">
        <v>53</v>
      </c>
      <c r="C46" s="5"/>
      <c r="D46" s="96">
        <v>26</v>
      </c>
      <c r="E46" s="357">
        <f>+F46*G46</f>
        <v>4440</v>
      </c>
      <c r="F46" s="359">
        <f>J46+H46*J46</f>
        <v>120</v>
      </c>
      <c r="G46" s="353">
        <v>37</v>
      </c>
      <c r="H46" s="54"/>
      <c r="I46" s="2"/>
      <c r="J46" s="393">
        <f>J42</f>
        <v>120</v>
      </c>
      <c r="K46" s="7">
        <f>ROUNDUP(J46/50,1)</f>
        <v>2.4</v>
      </c>
    </row>
    <row r="47" spans="1:11" x14ac:dyDescent="0.2">
      <c r="A47" s="11"/>
      <c r="B47" s="50"/>
      <c r="C47" s="6"/>
      <c r="D47" s="93"/>
      <c r="E47" s="176"/>
      <c r="F47" s="176"/>
      <c r="G47" s="94"/>
      <c r="H47" s="94"/>
      <c r="I47" s="94"/>
      <c r="K47" s="7"/>
    </row>
    <row r="48" spans="1:11" x14ac:dyDescent="0.2">
      <c r="A48" s="10" t="s">
        <v>243</v>
      </c>
      <c r="B48" s="50"/>
      <c r="C48" s="22"/>
      <c r="D48" s="159" t="s">
        <v>221</v>
      </c>
      <c r="E48" s="357">
        <f>+F48*G48</f>
        <v>4428</v>
      </c>
      <c r="F48" s="359">
        <f>J48+H48*J48</f>
        <v>73.8</v>
      </c>
      <c r="G48" s="353">
        <v>60</v>
      </c>
      <c r="H48" s="158">
        <v>0.23</v>
      </c>
      <c r="I48" s="38" t="s">
        <v>222</v>
      </c>
      <c r="J48" s="416">
        <v>60</v>
      </c>
      <c r="K48" s="7">
        <f>ROUNDUP(J48/50,1)</f>
        <v>1.2</v>
      </c>
    </row>
    <row r="49" spans="1:11" x14ac:dyDescent="0.2">
      <c r="A49" s="11" t="s">
        <v>47</v>
      </c>
      <c r="B49" s="50"/>
      <c r="C49" s="22"/>
      <c r="D49" s="31">
        <v>66</v>
      </c>
      <c r="E49" s="357">
        <f>+F49*G49</f>
        <v>0</v>
      </c>
      <c r="F49" s="359">
        <f>J49+H49*J49</f>
        <v>0</v>
      </c>
      <c r="G49" s="353">
        <v>45</v>
      </c>
      <c r="H49" s="158">
        <v>0.23</v>
      </c>
      <c r="I49" s="38" t="s">
        <v>227</v>
      </c>
      <c r="J49" s="385">
        <v>0</v>
      </c>
      <c r="K49" s="7">
        <f t="shared" si="2"/>
        <v>0</v>
      </c>
    </row>
    <row r="50" spans="1:11" x14ac:dyDescent="0.2">
      <c r="A50" s="41" t="s">
        <v>45</v>
      </c>
      <c r="B50" s="52"/>
      <c r="C50" s="4"/>
      <c r="D50" s="149" t="s">
        <v>225</v>
      </c>
      <c r="E50" s="357">
        <f>+F50*G50</f>
        <v>600</v>
      </c>
      <c r="F50" s="359">
        <f>J50+H50*J50</f>
        <v>10</v>
      </c>
      <c r="G50" s="354">
        <v>60</v>
      </c>
      <c r="H50" s="158">
        <v>0.25</v>
      </c>
      <c r="I50" s="38" t="s">
        <v>222</v>
      </c>
      <c r="J50" s="416">
        <v>8</v>
      </c>
      <c r="K50" s="7">
        <f>ROUNDUP(J50/50,1)</f>
        <v>0.2</v>
      </c>
    </row>
    <row r="51" spans="1:11" x14ac:dyDescent="0.2">
      <c r="A51" s="11"/>
      <c r="B51" s="50"/>
      <c r="C51" s="6"/>
      <c r="D51" s="93"/>
      <c r="E51" s="176"/>
      <c r="F51" s="176"/>
      <c r="G51" s="94"/>
      <c r="H51" s="94"/>
      <c r="I51" s="94"/>
      <c r="J51" s="22"/>
      <c r="K51" s="7">
        <f t="shared" si="2"/>
        <v>0</v>
      </c>
    </row>
    <row r="52" spans="1:11" x14ac:dyDescent="0.2">
      <c r="A52" s="384" t="s">
        <v>40097</v>
      </c>
      <c r="C52" s="5"/>
      <c r="D52" s="149" t="s">
        <v>225</v>
      </c>
      <c r="E52" s="357">
        <f>+F52*G52</f>
        <v>300</v>
      </c>
      <c r="F52" s="359">
        <f>J52+H52*J52</f>
        <v>5</v>
      </c>
      <c r="G52" s="356">
        <v>60</v>
      </c>
      <c r="H52" s="158">
        <v>0.25</v>
      </c>
      <c r="I52" s="38" t="s">
        <v>238</v>
      </c>
      <c r="J52" s="416">
        <v>4</v>
      </c>
      <c r="K52" s="7">
        <f>ROUNDUP(J52/50,1)</f>
        <v>0.1</v>
      </c>
    </row>
    <row r="53" spans="1:11" x14ac:dyDescent="0.2">
      <c r="A53" s="11"/>
      <c r="B53" s="50"/>
      <c r="C53" s="6"/>
      <c r="D53" s="93"/>
      <c r="E53" s="176"/>
      <c r="F53" s="176"/>
      <c r="G53" s="94"/>
      <c r="H53" s="94"/>
      <c r="I53" s="94"/>
      <c r="J53" s="22"/>
      <c r="K53" s="7"/>
    </row>
    <row r="54" spans="1:11" x14ac:dyDescent="0.2">
      <c r="A54" s="43" t="s">
        <v>78</v>
      </c>
      <c r="B54" s="53"/>
      <c r="C54" s="44"/>
      <c r="D54" s="149" t="s">
        <v>225</v>
      </c>
      <c r="E54" s="357">
        <f>+F54*G54</f>
        <v>3000</v>
      </c>
      <c r="F54" s="359">
        <f>J54+H54*J54</f>
        <v>50</v>
      </c>
      <c r="G54" s="355">
        <v>60</v>
      </c>
      <c r="H54" s="158">
        <v>0.25</v>
      </c>
      <c r="I54" s="38" t="s">
        <v>238</v>
      </c>
      <c r="J54" s="416">
        <v>40</v>
      </c>
      <c r="K54" s="7">
        <f>ROUNDUP(J54/50,1)</f>
        <v>0.8</v>
      </c>
    </row>
    <row r="55" spans="1:11" x14ac:dyDescent="0.2">
      <c r="A55" s="11" t="s">
        <v>79</v>
      </c>
      <c r="B55" s="50"/>
      <c r="C55" s="22"/>
      <c r="D55" s="148" t="s">
        <v>226</v>
      </c>
      <c r="E55" s="358">
        <f>+J55*G55</f>
        <v>0</v>
      </c>
      <c r="F55" s="359">
        <f>J55+H55*J55</f>
        <v>0</v>
      </c>
      <c r="G55" s="353">
        <v>60</v>
      </c>
      <c r="H55" s="158">
        <v>0.25</v>
      </c>
      <c r="I55" s="38" t="s">
        <v>239</v>
      </c>
      <c r="J55" s="385">
        <v>0</v>
      </c>
      <c r="K55" s="7">
        <f t="shared" si="2"/>
        <v>0</v>
      </c>
    </row>
    <row r="56" spans="1:11" x14ac:dyDescent="0.2">
      <c r="A56" s="43" t="s">
        <v>44</v>
      </c>
      <c r="B56" s="53"/>
      <c r="C56" s="44"/>
      <c r="D56" s="31">
        <v>26</v>
      </c>
      <c r="E56" s="357">
        <f>+J56*G56</f>
        <v>1480</v>
      </c>
      <c r="F56" s="359">
        <f>J56+H56*J56</f>
        <v>40</v>
      </c>
      <c r="G56" s="355">
        <v>37</v>
      </c>
      <c r="H56" s="54"/>
      <c r="I56" s="2"/>
      <c r="J56" s="416">
        <v>40</v>
      </c>
      <c r="K56" s="7">
        <f t="shared" si="2"/>
        <v>1</v>
      </c>
    </row>
    <row r="57" spans="1:11" ht="13.5" thickBot="1" x14ac:dyDescent="0.25"/>
    <row r="58" spans="1:11" ht="16.5" thickBot="1" x14ac:dyDescent="0.25">
      <c r="D58" s="29" t="s">
        <v>80</v>
      </c>
      <c r="E58" s="297">
        <f>SUM(E29:E56)+E27</f>
        <v>184165.2285826545</v>
      </c>
      <c r="F58" s="28"/>
      <c r="H58"/>
    </row>
    <row r="59" spans="1:11" x14ac:dyDescent="0.2">
      <c r="E59" s="15"/>
    </row>
    <row r="60" spans="1:11" hidden="1" x14ac:dyDescent="0.2">
      <c r="D60" s="33" t="s">
        <v>49</v>
      </c>
      <c r="E60" s="34">
        <v>24</v>
      </c>
      <c r="F60" s="80"/>
    </row>
    <row r="61" spans="1:11" ht="16.5" hidden="1" thickBot="1" x14ac:dyDescent="0.3">
      <c r="A61" s="32" t="s">
        <v>48</v>
      </c>
      <c r="B61" s="7"/>
      <c r="C61" s="2"/>
      <c r="D61" s="31">
        <v>24</v>
      </c>
      <c r="E61" s="40" t="e">
        <f>#REF!*E60</f>
        <v>#REF!</v>
      </c>
      <c r="F61" s="161"/>
    </row>
    <row r="62" spans="1:11" hidden="1" x14ac:dyDescent="0.2">
      <c r="A62" s="35" t="s">
        <v>42</v>
      </c>
      <c r="B62" s="54"/>
      <c r="C62" s="36"/>
      <c r="D62" s="13">
        <v>42</v>
      </c>
      <c r="E62" s="98" t="e">
        <f>#REF!*E60</f>
        <v>#REF!</v>
      </c>
      <c r="F62" s="162"/>
    </row>
    <row r="63" spans="1:11" hidden="1" x14ac:dyDescent="0.2">
      <c r="A63" s="35" t="s">
        <v>50</v>
      </c>
      <c r="B63" s="55"/>
      <c r="C63" s="37"/>
      <c r="D63" s="13">
        <v>43</v>
      </c>
      <c r="E63" s="98" t="e">
        <f>#REF!*E60</f>
        <v>#REF!</v>
      </c>
      <c r="F63" s="163"/>
    </row>
    <row r="64" spans="1:11" hidden="1" x14ac:dyDescent="0.2">
      <c r="A64" s="12" t="s">
        <v>51</v>
      </c>
      <c r="B64" s="56"/>
      <c r="C64" s="12"/>
      <c r="D64" s="31"/>
      <c r="E64" s="40" t="e">
        <f>#REF!*70</f>
        <v>#REF!</v>
      </c>
      <c r="F64" s="164"/>
    </row>
    <row r="65" spans="1:6" x14ac:dyDescent="0.2">
      <c r="A65" s="14"/>
    </row>
    <row r="66" spans="1:6" x14ac:dyDescent="0.2">
      <c r="A66" t="s">
        <v>22</v>
      </c>
    </row>
    <row r="67" spans="1:6" x14ac:dyDescent="0.2">
      <c r="A67" t="s">
        <v>0</v>
      </c>
    </row>
    <row r="68" spans="1:6" x14ac:dyDescent="0.2">
      <c r="A68" s="29" t="s">
        <v>166</v>
      </c>
    </row>
    <row r="69" spans="1:6" x14ac:dyDescent="0.2">
      <c r="A69" t="s">
        <v>62</v>
      </c>
    </row>
    <row r="70" spans="1:6" x14ac:dyDescent="0.2">
      <c r="A70" t="s">
        <v>30</v>
      </c>
      <c r="B70" s="115"/>
      <c r="F70" s="116"/>
    </row>
    <row r="71" spans="1:6" x14ac:dyDescent="0.2">
      <c r="A71" s="80" t="s">
        <v>126</v>
      </c>
      <c r="B71" s="115"/>
      <c r="F71" s="116"/>
    </row>
    <row r="72" spans="1:6" x14ac:dyDescent="0.2">
      <c r="A72" s="80" t="s">
        <v>125</v>
      </c>
      <c r="B72" s="115"/>
      <c r="F72" s="116"/>
    </row>
    <row r="73" spans="1:6" x14ac:dyDescent="0.2">
      <c r="A73" s="80" t="s">
        <v>246</v>
      </c>
      <c r="B73" s="115"/>
      <c r="F73" s="116"/>
    </row>
    <row r="75" spans="1:6" x14ac:dyDescent="0.2">
      <c r="A75" t="s">
        <v>33007</v>
      </c>
    </row>
    <row r="76" spans="1:6" x14ac:dyDescent="0.2">
      <c r="A76" t="s">
        <v>33008</v>
      </c>
      <c r="B76" s="7"/>
    </row>
    <row r="77" spans="1:6" x14ac:dyDescent="0.2">
      <c r="A77" t="s">
        <v>33009</v>
      </c>
      <c r="B77" s="238"/>
    </row>
    <row r="78" spans="1:6" ht="13.5" thickBot="1" x14ac:dyDescent="0.25">
      <c r="A78" t="s">
        <v>33010</v>
      </c>
      <c r="B78" s="244"/>
    </row>
    <row r="79" spans="1:6" ht="16.5" thickBot="1" x14ac:dyDescent="0.25">
      <c r="A79" t="s">
        <v>33014</v>
      </c>
      <c r="B79" s="297">
        <v>10</v>
      </c>
    </row>
    <row r="80" spans="1:6" x14ac:dyDescent="0.2">
      <c r="A80" t="s">
        <v>33011</v>
      </c>
      <c r="B80" s="219">
        <v>10</v>
      </c>
    </row>
    <row r="81" spans="1:2" x14ac:dyDescent="0.2">
      <c r="A81" t="s">
        <v>33012</v>
      </c>
      <c r="B81" s="218"/>
    </row>
    <row r="82" spans="1:2" x14ac:dyDescent="0.2">
      <c r="A82" t="s">
        <v>33013</v>
      </c>
      <c r="B82" s="262"/>
    </row>
  </sheetData>
  <mergeCells count="6">
    <mergeCell ref="A17:C17"/>
    <mergeCell ref="A7:C7"/>
    <mergeCell ref="A12:C12"/>
    <mergeCell ref="A13:C13"/>
    <mergeCell ref="A14:C14"/>
    <mergeCell ref="A15:C15"/>
  </mergeCells>
  <phoneticPr fontId="0" type="noConversion"/>
  <pageMargins left="0.78740157480314965" right="0.78740157480314965" top="0.98425196850393704" bottom="0.98425196850393704" header="0.51181102362204722" footer="0.51181102362204722"/>
  <pageSetup paperSize="9" scale="79" orientation="portrait" horizontalDpi="300" r:id="rId1"/>
  <headerFooter alignWithMargins="0">
    <oddFooter>&amp;L\Kalkul_a\&amp;F&amp;RSeite &amp;P von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84"/>
  <sheetViews>
    <sheetView showGridLines="0" workbookViewId="0">
      <pane ySplit="3" topLeftCell="A67" activePane="bottomLeft" state="frozen"/>
      <selection pane="bottomLeft" activeCell="J34" sqref="J34"/>
    </sheetView>
  </sheetViews>
  <sheetFormatPr baseColWidth="10" defaultRowHeight="12.75" x14ac:dyDescent="0.2"/>
  <cols>
    <col min="1" max="1" width="71" bestFit="1" customWidth="1"/>
    <col min="2" max="2" width="6" style="9" customWidth="1"/>
    <col min="3" max="3" width="3" customWidth="1"/>
    <col min="4" max="4" width="6" customWidth="1"/>
    <col min="5" max="5" width="7.140625" customWidth="1"/>
    <col min="6" max="6" width="6" customWidth="1"/>
    <col min="7" max="7" width="6.7109375" customWidth="1"/>
    <col min="8" max="9" width="6.42578125" bestFit="1" customWidth="1"/>
    <col min="10" max="11" width="5.7109375" style="9" customWidth="1"/>
    <col min="12" max="12" width="7.5703125" style="9" customWidth="1"/>
    <col min="13" max="13" width="3.42578125" customWidth="1"/>
  </cols>
  <sheetData>
    <row r="1" spans="1:11" ht="16.5" thickBot="1" x14ac:dyDescent="0.3">
      <c r="A1" s="66" t="str">
        <f>+DECKBLATT!A3</f>
        <v>Projekt: xxxxxx</v>
      </c>
      <c r="B1" s="67"/>
      <c r="C1" s="68"/>
      <c r="D1" s="69"/>
      <c r="E1" s="70" t="s">
        <v>0</v>
      </c>
      <c r="F1" s="70"/>
      <c r="G1" s="70"/>
      <c r="H1" s="71"/>
      <c r="I1" s="71"/>
      <c r="J1" s="72"/>
      <c r="K1" s="72"/>
    </row>
    <row r="2" spans="1:11" x14ac:dyDescent="0.2">
      <c r="A2" s="235" t="s">
        <v>57</v>
      </c>
      <c r="B2" s="49"/>
      <c r="C2" s="18"/>
      <c r="D2" s="16"/>
      <c r="E2" s="19"/>
      <c r="F2" s="19"/>
      <c r="G2" s="19"/>
    </row>
    <row r="3" spans="1:11" x14ac:dyDescent="0.2">
      <c r="A3" s="231"/>
      <c r="B3" s="232"/>
      <c r="C3" s="233"/>
      <c r="D3" s="234" t="s">
        <v>32949</v>
      </c>
      <c r="E3" s="230" t="s">
        <v>32950</v>
      </c>
      <c r="F3" s="230" t="s">
        <v>32951</v>
      </c>
      <c r="G3" s="230" t="s">
        <v>32952</v>
      </c>
      <c r="H3" s="236" t="s">
        <v>32959</v>
      </c>
      <c r="I3" s="236" t="s">
        <v>32960</v>
      </c>
      <c r="J3" s="236" t="s">
        <v>32961</v>
      </c>
      <c r="K3" s="236" t="s">
        <v>32962</v>
      </c>
    </row>
    <row r="4" spans="1:11" x14ac:dyDescent="0.2">
      <c r="A4" s="231" t="s">
        <v>32945</v>
      </c>
      <c r="B4" s="404">
        <f>SUM(B5:B9)</f>
        <v>39</v>
      </c>
      <c r="C4" s="233"/>
      <c r="D4" s="234"/>
      <c r="E4" s="230"/>
      <c r="F4" s="230"/>
      <c r="G4" s="230"/>
      <c r="H4" s="234"/>
      <c r="I4" s="234"/>
      <c r="J4" s="234"/>
      <c r="K4" s="234"/>
    </row>
    <row r="5" spans="1:11" x14ac:dyDescent="0.2">
      <c r="A5" s="38" t="s">
        <v>41377</v>
      </c>
      <c r="B5" s="410">
        <v>39</v>
      </c>
      <c r="C5" s="39" t="s">
        <v>3</v>
      </c>
      <c r="D5" s="7">
        <v>0</v>
      </c>
      <c r="E5" s="7">
        <v>1</v>
      </c>
      <c r="F5" s="7">
        <v>0</v>
      </c>
      <c r="G5" s="7">
        <v>0</v>
      </c>
      <c r="H5" s="328">
        <f>$B5*D5</f>
        <v>0</v>
      </c>
      <c r="I5" s="328">
        <f t="shared" ref="I5:K5" si="0">$B5*E5</f>
        <v>39</v>
      </c>
      <c r="J5" s="328">
        <f t="shared" si="0"/>
        <v>0</v>
      </c>
      <c r="K5" s="328">
        <f t="shared" si="0"/>
        <v>0</v>
      </c>
    </row>
    <row r="6" spans="1:11" x14ac:dyDescent="0.2">
      <c r="A6" s="8" t="s">
        <v>56</v>
      </c>
      <c r="B6" s="7">
        <v>0</v>
      </c>
      <c r="C6" s="39" t="s">
        <v>3</v>
      </c>
      <c r="D6" s="7">
        <v>0</v>
      </c>
      <c r="E6" s="7">
        <v>2</v>
      </c>
      <c r="F6" s="7">
        <v>0</v>
      </c>
      <c r="G6" s="7">
        <v>0</v>
      </c>
      <c r="H6" s="328">
        <f t="shared" ref="H6:H11" si="1">$B6*D6</f>
        <v>0</v>
      </c>
      <c r="I6" s="328">
        <f t="shared" ref="I6:I11" si="2">$B6*E6</f>
        <v>0</v>
      </c>
      <c r="J6" s="328">
        <f t="shared" ref="J6:J11" si="3">$B6*F6</f>
        <v>0</v>
      </c>
      <c r="K6" s="328">
        <f t="shared" ref="K6:K11" si="4">$B6*G6</f>
        <v>0</v>
      </c>
    </row>
    <row r="7" spans="1:11" x14ac:dyDescent="0.2">
      <c r="A7" s="8" t="s">
        <v>260</v>
      </c>
      <c r="B7" s="124">
        <v>0</v>
      </c>
      <c r="C7" s="39" t="s">
        <v>3</v>
      </c>
      <c r="D7" s="7">
        <v>2</v>
      </c>
      <c r="E7" s="7">
        <v>4</v>
      </c>
      <c r="F7" s="7">
        <v>0</v>
      </c>
      <c r="G7" s="7">
        <v>1</v>
      </c>
      <c r="H7" s="328">
        <f t="shared" ref="H7" si="5">$B7*D7</f>
        <v>0</v>
      </c>
      <c r="I7" s="328">
        <f t="shared" ref="I7" si="6">$B7*E7</f>
        <v>0</v>
      </c>
      <c r="J7" s="328">
        <f t="shared" ref="J7" si="7">$B7*F7</f>
        <v>0</v>
      </c>
      <c r="K7" s="328">
        <f t="shared" ref="K7" si="8">$B7*G7</f>
        <v>0</v>
      </c>
    </row>
    <row r="8" spans="1:11" x14ac:dyDescent="0.2">
      <c r="A8" s="8" t="s">
        <v>32911</v>
      </c>
      <c r="B8" s="7">
        <v>0</v>
      </c>
      <c r="C8" s="39" t="s">
        <v>3</v>
      </c>
      <c r="D8" s="7">
        <v>1</v>
      </c>
      <c r="E8" s="7">
        <v>2</v>
      </c>
      <c r="F8" s="7">
        <v>0</v>
      </c>
      <c r="G8" s="7">
        <v>0</v>
      </c>
      <c r="H8" s="328">
        <f t="shared" si="1"/>
        <v>0</v>
      </c>
      <c r="I8" s="328">
        <f t="shared" si="2"/>
        <v>0</v>
      </c>
      <c r="J8" s="328">
        <f t="shared" si="3"/>
        <v>0</v>
      </c>
      <c r="K8" s="328">
        <f t="shared" si="4"/>
        <v>0</v>
      </c>
    </row>
    <row r="9" spans="1:11" x14ac:dyDescent="0.2">
      <c r="A9" s="8" t="s">
        <v>32912</v>
      </c>
      <c r="B9" s="60">
        <v>0</v>
      </c>
      <c r="C9" s="61" t="s">
        <v>3</v>
      </c>
      <c r="D9" s="60">
        <v>1</v>
      </c>
      <c r="E9" s="60">
        <v>2</v>
      </c>
      <c r="F9" s="60">
        <v>0</v>
      </c>
      <c r="G9" s="60">
        <v>0</v>
      </c>
      <c r="H9" s="328">
        <f t="shared" si="1"/>
        <v>0</v>
      </c>
      <c r="I9" s="328">
        <f t="shared" si="2"/>
        <v>0</v>
      </c>
      <c r="J9" s="328">
        <f t="shared" si="3"/>
        <v>0</v>
      </c>
      <c r="K9" s="328">
        <f t="shared" si="4"/>
        <v>0</v>
      </c>
    </row>
    <row r="10" spans="1:11" x14ac:dyDescent="0.2">
      <c r="A10" s="38" t="s">
        <v>128</v>
      </c>
      <c r="B10" s="238">
        <f>SUM(B5:B9)</f>
        <v>39</v>
      </c>
      <c r="C10" s="39" t="s">
        <v>3</v>
      </c>
      <c r="D10" s="7">
        <v>1</v>
      </c>
      <c r="E10" s="7">
        <v>0</v>
      </c>
      <c r="F10" s="7">
        <v>0</v>
      </c>
      <c r="G10" s="7">
        <v>0</v>
      </c>
      <c r="H10" s="328">
        <f t="shared" si="1"/>
        <v>39</v>
      </c>
      <c r="I10" s="328">
        <f t="shared" si="2"/>
        <v>0</v>
      </c>
      <c r="J10" s="328">
        <f t="shared" si="3"/>
        <v>0</v>
      </c>
      <c r="K10" s="328">
        <f t="shared" si="4"/>
        <v>0</v>
      </c>
    </row>
    <row r="11" spans="1:11" x14ac:dyDescent="0.2">
      <c r="A11" s="38" t="s">
        <v>32944</v>
      </c>
      <c r="B11" s="238">
        <f>IF(DECKBLATT!D21=1,(EAs!B5+EAs!B6+EAs!B8+EAs!B9),0)</f>
        <v>0</v>
      </c>
      <c r="C11" s="39" t="s">
        <v>3</v>
      </c>
      <c r="D11" s="7">
        <v>1</v>
      </c>
      <c r="E11" s="7">
        <v>0</v>
      </c>
      <c r="F11" s="7">
        <v>0</v>
      </c>
      <c r="G11" s="7">
        <v>0</v>
      </c>
      <c r="H11" s="328">
        <f t="shared" si="1"/>
        <v>0</v>
      </c>
      <c r="I11" s="328">
        <f t="shared" si="2"/>
        <v>0</v>
      </c>
      <c r="J11" s="328">
        <f t="shared" si="3"/>
        <v>0</v>
      </c>
      <c r="K11" s="328">
        <f t="shared" si="4"/>
        <v>0</v>
      </c>
    </row>
    <row r="12" spans="1:11" x14ac:dyDescent="0.2">
      <c r="A12" s="227" t="s">
        <v>32948</v>
      </c>
      <c r="B12" s="410">
        <v>2</v>
      </c>
      <c r="C12" s="394" t="s">
        <v>3</v>
      </c>
      <c r="D12" s="228"/>
      <c r="E12" s="228"/>
      <c r="F12" s="228"/>
      <c r="G12" s="228"/>
      <c r="H12" s="228"/>
      <c r="I12" s="228"/>
      <c r="J12" s="228"/>
      <c r="K12" s="228"/>
    </row>
    <row r="13" spans="1:11" x14ac:dyDescent="0.2">
      <c r="A13" s="227" t="s">
        <v>32985</v>
      </c>
      <c r="B13" s="410">
        <v>32</v>
      </c>
      <c r="C13" s="394" t="s">
        <v>3</v>
      </c>
      <c r="D13" s="228"/>
      <c r="E13" s="228"/>
      <c r="F13" s="228"/>
      <c r="G13" s="228"/>
      <c r="H13" s="228"/>
      <c r="I13" s="228"/>
      <c r="J13" s="228"/>
      <c r="K13" s="228"/>
    </row>
    <row r="14" spans="1:11" x14ac:dyDescent="0.2">
      <c r="A14" s="2" t="s">
        <v>32885</v>
      </c>
      <c r="B14" s="7">
        <v>0</v>
      </c>
      <c r="C14" s="39" t="s">
        <v>3</v>
      </c>
      <c r="D14" s="7">
        <v>0</v>
      </c>
      <c r="E14" s="7">
        <v>1</v>
      </c>
      <c r="F14" s="7">
        <v>0</v>
      </c>
      <c r="G14" s="7">
        <v>0</v>
      </c>
      <c r="H14" s="328">
        <f>$B14*D14</f>
        <v>0</v>
      </c>
      <c r="I14" s="328">
        <f t="shared" ref="I14:I16" si="9">$B14*E14</f>
        <v>0</v>
      </c>
      <c r="J14" s="328">
        <f t="shared" ref="J14:J16" si="10">$B14*F14</f>
        <v>0</v>
      </c>
      <c r="K14" s="328">
        <f t="shared" ref="K14:K16" si="11">$B14*G14</f>
        <v>0</v>
      </c>
    </row>
    <row r="15" spans="1:11" x14ac:dyDescent="0.2">
      <c r="A15" s="2" t="s">
        <v>32886</v>
      </c>
      <c r="B15" s="124">
        <v>0</v>
      </c>
      <c r="C15" s="39" t="s">
        <v>3</v>
      </c>
      <c r="D15" s="7">
        <v>0</v>
      </c>
      <c r="E15" s="7">
        <v>1</v>
      </c>
      <c r="F15" s="7">
        <v>0</v>
      </c>
      <c r="G15" s="7">
        <v>0</v>
      </c>
      <c r="H15" s="328">
        <f>$B15*D15</f>
        <v>0</v>
      </c>
      <c r="I15" s="328">
        <f t="shared" si="9"/>
        <v>0</v>
      </c>
      <c r="J15" s="328">
        <f t="shared" si="10"/>
        <v>0</v>
      </c>
      <c r="K15" s="328">
        <f t="shared" si="11"/>
        <v>0</v>
      </c>
    </row>
    <row r="16" spans="1:11" x14ac:dyDescent="0.2">
      <c r="A16" s="2" t="s">
        <v>32887</v>
      </c>
      <c r="B16" s="238">
        <f>B12*DECKBLATT!D14</f>
        <v>2</v>
      </c>
      <c r="C16" s="39" t="s">
        <v>3</v>
      </c>
      <c r="D16" s="7">
        <v>0</v>
      </c>
      <c r="E16" s="7">
        <v>1</v>
      </c>
      <c r="F16" s="7">
        <v>0</v>
      </c>
      <c r="G16" s="7">
        <v>0</v>
      </c>
      <c r="H16" s="328">
        <f>$B16*D16</f>
        <v>0</v>
      </c>
      <c r="I16" s="328">
        <f t="shared" si="9"/>
        <v>2</v>
      </c>
      <c r="J16" s="328">
        <f t="shared" si="10"/>
        <v>0</v>
      </c>
      <c r="K16" s="328">
        <f t="shared" si="11"/>
        <v>0</v>
      </c>
    </row>
    <row r="17" spans="1:11" x14ac:dyDescent="0.2">
      <c r="A17" s="2" t="s">
        <v>32968</v>
      </c>
      <c r="B17" s="238">
        <f>B12*DECKBLATT!D14</f>
        <v>2</v>
      </c>
      <c r="C17" s="39" t="s">
        <v>3</v>
      </c>
      <c r="D17" s="7">
        <v>2</v>
      </c>
      <c r="E17" s="7">
        <v>1</v>
      </c>
      <c r="F17" s="7">
        <v>0</v>
      </c>
      <c r="G17" s="7">
        <v>0</v>
      </c>
      <c r="H17" s="328">
        <f>$B17*D17</f>
        <v>4</v>
      </c>
      <c r="I17" s="328">
        <f>$B17*E17</f>
        <v>2</v>
      </c>
      <c r="J17" s="328">
        <f>$B17*F17</f>
        <v>0</v>
      </c>
      <c r="K17" s="328">
        <f>$B17*G17</f>
        <v>0</v>
      </c>
    </row>
    <row r="18" spans="1:11" x14ac:dyDescent="0.2">
      <c r="A18" s="227" t="s">
        <v>32946</v>
      </c>
      <c r="B18" s="228"/>
      <c r="C18" s="229"/>
      <c r="D18" s="228"/>
      <c r="E18" s="228">
        <v>0</v>
      </c>
      <c r="F18" s="228"/>
      <c r="G18" s="228"/>
      <c r="H18" s="228"/>
      <c r="I18" s="228"/>
      <c r="J18" s="228"/>
      <c r="K18" s="228"/>
    </row>
    <row r="19" spans="1:11" x14ac:dyDescent="0.2">
      <c r="A19" s="38" t="s">
        <v>23</v>
      </c>
      <c r="B19" s="410">
        <v>33</v>
      </c>
      <c r="C19" s="39" t="s">
        <v>3</v>
      </c>
      <c r="D19" s="7">
        <v>0</v>
      </c>
      <c r="E19" s="7">
        <v>1</v>
      </c>
      <c r="F19" s="7">
        <v>0</v>
      </c>
      <c r="G19" s="7">
        <v>0</v>
      </c>
      <c r="H19" s="328">
        <f t="shared" ref="H19:H71" si="12">$B19*D19</f>
        <v>0</v>
      </c>
      <c r="I19" s="328">
        <f t="shared" ref="I19:I71" si="13">$B19*E19</f>
        <v>33</v>
      </c>
      <c r="J19" s="328">
        <f t="shared" ref="J19:J71" si="14">$B19*F19</f>
        <v>0</v>
      </c>
      <c r="K19" s="328">
        <f t="shared" ref="K19:K71" si="15">$B19*G19</f>
        <v>0</v>
      </c>
    </row>
    <row r="20" spans="1:11" x14ac:dyDescent="0.2">
      <c r="A20" s="38" t="s">
        <v>32986</v>
      </c>
      <c r="B20" s="410">
        <v>17</v>
      </c>
      <c r="C20" s="39" t="s">
        <v>3</v>
      </c>
      <c r="D20" s="7">
        <v>0</v>
      </c>
      <c r="E20" s="7">
        <v>1</v>
      </c>
      <c r="F20" s="7">
        <v>0</v>
      </c>
      <c r="G20" s="7">
        <v>0</v>
      </c>
      <c r="H20" s="328">
        <f t="shared" si="12"/>
        <v>0</v>
      </c>
      <c r="I20" s="328">
        <f t="shared" si="13"/>
        <v>17</v>
      </c>
      <c r="J20" s="328">
        <f t="shared" si="14"/>
        <v>0</v>
      </c>
      <c r="K20" s="328">
        <f t="shared" si="15"/>
        <v>0</v>
      </c>
    </row>
    <row r="21" spans="1:11" x14ac:dyDescent="0.2">
      <c r="A21" s="38" t="s">
        <v>32987</v>
      </c>
      <c r="B21" s="124">
        <v>0</v>
      </c>
      <c r="C21" s="39" t="s">
        <v>3</v>
      </c>
      <c r="D21" s="7">
        <v>1</v>
      </c>
      <c r="E21" s="7">
        <v>1</v>
      </c>
      <c r="F21" s="7">
        <v>0</v>
      </c>
      <c r="G21" s="7">
        <v>0</v>
      </c>
      <c r="H21" s="328">
        <f t="shared" ref="H21" si="16">$B21*D21</f>
        <v>0</v>
      </c>
      <c r="I21" s="328">
        <f t="shared" ref="I21" si="17">$B21*E21</f>
        <v>0</v>
      </c>
      <c r="J21" s="328">
        <f t="shared" ref="J21" si="18">$B21*F21</f>
        <v>0</v>
      </c>
      <c r="K21" s="328">
        <f t="shared" ref="K21" si="19">$B21*G21</f>
        <v>0</v>
      </c>
    </row>
    <row r="22" spans="1:11" x14ac:dyDescent="0.2">
      <c r="A22" s="38" t="s">
        <v>32897</v>
      </c>
      <c r="B22" s="124">
        <v>0</v>
      </c>
      <c r="C22" s="39" t="s">
        <v>3</v>
      </c>
      <c r="D22" s="7">
        <v>0</v>
      </c>
      <c r="E22" s="7">
        <v>2</v>
      </c>
      <c r="F22" s="7">
        <v>0</v>
      </c>
      <c r="G22" s="7">
        <v>0</v>
      </c>
      <c r="H22" s="328">
        <f t="shared" si="12"/>
        <v>0</v>
      </c>
      <c r="I22" s="328">
        <f t="shared" si="13"/>
        <v>0</v>
      </c>
      <c r="J22" s="328">
        <f t="shared" si="14"/>
        <v>0</v>
      </c>
      <c r="K22" s="328">
        <f t="shared" si="15"/>
        <v>0</v>
      </c>
    </row>
    <row r="23" spans="1:11" x14ac:dyDescent="0.2">
      <c r="A23" s="38" t="s">
        <v>149</v>
      </c>
      <c r="B23" s="124">
        <v>0</v>
      </c>
      <c r="C23" s="39" t="s">
        <v>3</v>
      </c>
      <c r="D23" s="7">
        <v>0</v>
      </c>
      <c r="E23" s="7">
        <v>1</v>
      </c>
      <c r="F23" s="7">
        <v>0</v>
      </c>
      <c r="G23" s="7">
        <v>0</v>
      </c>
      <c r="H23" s="328">
        <f t="shared" si="12"/>
        <v>0</v>
      </c>
      <c r="I23" s="328">
        <f t="shared" si="13"/>
        <v>0</v>
      </c>
      <c r="J23" s="328">
        <f t="shared" si="14"/>
        <v>0</v>
      </c>
      <c r="K23" s="328">
        <f t="shared" si="15"/>
        <v>0</v>
      </c>
    </row>
    <row r="24" spans="1:11" x14ac:dyDescent="0.2">
      <c r="A24" s="38" t="s">
        <v>107</v>
      </c>
      <c r="B24" s="124">
        <v>0</v>
      </c>
      <c r="C24" s="39" t="s">
        <v>3</v>
      </c>
      <c r="D24" s="7">
        <v>0</v>
      </c>
      <c r="E24" s="7">
        <v>1</v>
      </c>
      <c r="F24" s="7">
        <v>0</v>
      </c>
      <c r="G24" s="7">
        <v>0</v>
      </c>
      <c r="H24" s="328">
        <f t="shared" si="12"/>
        <v>0</v>
      </c>
      <c r="I24" s="328">
        <f t="shared" si="13"/>
        <v>0</v>
      </c>
      <c r="J24" s="328">
        <f t="shared" si="14"/>
        <v>0</v>
      </c>
      <c r="K24" s="328">
        <f t="shared" si="15"/>
        <v>0</v>
      </c>
    </row>
    <row r="25" spans="1:11" x14ac:dyDescent="0.2">
      <c r="A25" s="38" t="s">
        <v>123</v>
      </c>
      <c r="B25" s="124">
        <v>0</v>
      </c>
      <c r="C25" s="39" t="s">
        <v>3</v>
      </c>
      <c r="D25" s="7">
        <v>0</v>
      </c>
      <c r="E25" s="7">
        <v>2</v>
      </c>
      <c r="F25" s="7">
        <v>0</v>
      </c>
      <c r="G25" s="7">
        <v>0</v>
      </c>
      <c r="H25" s="328">
        <f t="shared" si="12"/>
        <v>0</v>
      </c>
      <c r="I25" s="328">
        <f t="shared" si="13"/>
        <v>0</v>
      </c>
      <c r="J25" s="328">
        <f t="shared" si="14"/>
        <v>0</v>
      </c>
      <c r="K25" s="328">
        <f t="shared" si="15"/>
        <v>0</v>
      </c>
    </row>
    <row r="26" spans="1:11" x14ac:dyDescent="0.2">
      <c r="A26" s="38" t="s">
        <v>32999</v>
      </c>
      <c r="B26" s="410">
        <v>4</v>
      </c>
      <c r="C26" s="39" t="s">
        <v>3</v>
      </c>
      <c r="D26" s="7">
        <v>0</v>
      </c>
      <c r="E26" s="7">
        <v>3</v>
      </c>
      <c r="F26" s="7">
        <v>0</v>
      </c>
      <c r="G26" s="7">
        <v>0</v>
      </c>
      <c r="H26" s="328">
        <v>0</v>
      </c>
      <c r="I26" s="328">
        <v>0</v>
      </c>
      <c r="J26" s="328">
        <v>0</v>
      </c>
      <c r="K26" s="328">
        <v>0</v>
      </c>
    </row>
    <row r="27" spans="1:11" x14ac:dyDescent="0.2">
      <c r="A27" s="260" t="s">
        <v>32970</v>
      </c>
      <c r="B27" s="395">
        <f>DECKBLATT!D14</f>
        <v>1</v>
      </c>
      <c r="C27" s="229"/>
      <c r="D27" s="228"/>
      <c r="E27" s="228"/>
      <c r="F27" s="228"/>
      <c r="G27" s="228"/>
      <c r="H27" s="228"/>
      <c r="I27" s="228"/>
      <c r="J27" s="228"/>
      <c r="K27" s="228"/>
    </row>
    <row r="28" spans="1:11" x14ac:dyDescent="0.2">
      <c r="A28" s="8" t="str">
        <f>HW!A125</f>
        <v>Lichttaster, optisch mit Hintergrundausbl.</v>
      </c>
      <c r="B28" s="238">
        <f>(B27+B19+B20+B5+B6*2)*$B$27</f>
        <v>90</v>
      </c>
      <c r="C28" s="39" t="s">
        <v>3</v>
      </c>
      <c r="D28" s="7">
        <v>1</v>
      </c>
      <c r="E28" s="7">
        <v>0</v>
      </c>
      <c r="F28" s="7">
        <v>0</v>
      </c>
      <c r="G28" s="7">
        <v>0</v>
      </c>
      <c r="H28" s="328">
        <f t="shared" ref="H28" si="20">$B28*D28</f>
        <v>90</v>
      </c>
      <c r="I28" s="328">
        <f t="shared" ref="I28" si="21">$B28*E28</f>
        <v>0</v>
      </c>
      <c r="J28" s="328">
        <f t="shared" ref="J28" si="22">$B28*F28</f>
        <v>0</v>
      </c>
      <c r="K28" s="328">
        <f t="shared" ref="K28" si="23">$B28*G28</f>
        <v>0</v>
      </c>
    </row>
    <row r="29" spans="1:11" x14ac:dyDescent="0.2">
      <c r="A29" s="2" t="str">
        <f>HW!A127</f>
        <v>Doppelbügelerkennung</v>
      </c>
      <c r="B29" s="238">
        <f>B12*$B$27</f>
        <v>2</v>
      </c>
      <c r="C29" s="39" t="s">
        <v>3</v>
      </c>
      <c r="D29" s="7">
        <v>3</v>
      </c>
      <c r="E29" s="7">
        <v>0</v>
      </c>
      <c r="F29" s="7">
        <v>0</v>
      </c>
      <c r="G29" s="7">
        <v>0</v>
      </c>
      <c r="H29" s="328">
        <f t="shared" ref="H29:H55" si="24">$B29*D29</f>
        <v>6</v>
      </c>
      <c r="I29" s="328">
        <f t="shared" ref="I29:I55" si="25">$B29*E29</f>
        <v>0</v>
      </c>
      <c r="J29" s="328">
        <f t="shared" ref="J29:J55" si="26">$B29*F29</f>
        <v>0</v>
      </c>
      <c r="K29" s="328">
        <f t="shared" ref="K29:K55" si="27">$B29*G29</f>
        <v>0</v>
      </c>
    </row>
    <row r="30" spans="1:11" x14ac:dyDescent="0.2">
      <c r="A30" s="38" t="str">
        <f>HW!A128</f>
        <v>Kettenbruchüberwachung</v>
      </c>
      <c r="B30" s="410">
        <v>38</v>
      </c>
      <c r="C30" s="39" t="s">
        <v>3</v>
      </c>
      <c r="D30" s="7">
        <v>1</v>
      </c>
      <c r="E30" s="7">
        <v>0</v>
      </c>
      <c r="F30" s="7">
        <v>0</v>
      </c>
      <c r="G30" s="7">
        <v>0</v>
      </c>
      <c r="H30" s="328">
        <f t="shared" si="24"/>
        <v>38</v>
      </c>
      <c r="I30" s="328">
        <f t="shared" si="25"/>
        <v>0</v>
      </c>
      <c r="J30" s="328">
        <f t="shared" si="26"/>
        <v>0</v>
      </c>
      <c r="K30" s="328">
        <f t="shared" si="27"/>
        <v>0</v>
      </c>
    </row>
    <row r="31" spans="1:11" x14ac:dyDescent="0.2">
      <c r="A31" s="38" t="str">
        <f>HW!A129</f>
        <v>Teilvorhanden Induktiv M18 CPC</v>
      </c>
      <c r="B31" s="238">
        <f>B12*$B$27</f>
        <v>2</v>
      </c>
      <c r="C31" s="39" t="s">
        <v>3</v>
      </c>
      <c r="D31" s="7">
        <v>1</v>
      </c>
      <c r="E31" s="7">
        <v>0</v>
      </c>
      <c r="F31" s="7">
        <v>0</v>
      </c>
      <c r="G31" s="7">
        <v>0</v>
      </c>
      <c r="H31" s="328">
        <f t="shared" si="24"/>
        <v>2</v>
      </c>
      <c r="I31" s="328">
        <f t="shared" si="25"/>
        <v>0</v>
      </c>
      <c r="J31" s="328">
        <f t="shared" si="26"/>
        <v>0</v>
      </c>
      <c r="K31" s="328">
        <f t="shared" si="27"/>
        <v>0</v>
      </c>
    </row>
    <row r="32" spans="1:11" x14ac:dyDescent="0.2">
      <c r="A32" s="260" t="str">
        <f>HW!A130</f>
        <v>Senorik Omniflo</v>
      </c>
      <c r="B32" s="395">
        <f>DECKBLATT!D13</f>
        <v>0</v>
      </c>
      <c r="C32" s="229"/>
      <c r="D32" s="228"/>
      <c r="E32" s="228"/>
      <c r="F32" s="228"/>
      <c r="G32" s="228"/>
      <c r="H32" s="228"/>
      <c r="I32" s="228"/>
      <c r="J32" s="228"/>
      <c r="K32" s="228"/>
    </row>
    <row r="33" spans="1:13" x14ac:dyDescent="0.2">
      <c r="A33" s="38" t="str">
        <f>HW!A131</f>
        <v>Abfrage Traverse: U-Bügel</v>
      </c>
      <c r="B33" s="238">
        <f>(B10+B19+B20+B22+B23)*$B$32</f>
        <v>0</v>
      </c>
      <c r="C33" s="39" t="s">
        <v>3</v>
      </c>
      <c r="D33" s="7">
        <v>1</v>
      </c>
      <c r="E33" s="7">
        <v>0</v>
      </c>
      <c r="F33" s="7">
        <v>0</v>
      </c>
      <c r="G33" s="7">
        <v>0</v>
      </c>
      <c r="H33" s="328">
        <f t="shared" si="24"/>
        <v>0</v>
      </c>
      <c r="I33" s="328">
        <f t="shared" si="25"/>
        <v>0</v>
      </c>
      <c r="J33" s="328">
        <f t="shared" si="26"/>
        <v>0</v>
      </c>
      <c r="K33" s="328">
        <f t="shared" si="27"/>
        <v>0</v>
      </c>
    </row>
    <row r="34" spans="1:13" x14ac:dyDescent="0.2">
      <c r="A34" s="38" t="str">
        <f>HW!A132</f>
        <v>Traversen-Abfrage Leuze HRT 25</v>
      </c>
      <c r="B34" s="7">
        <v>0</v>
      </c>
      <c r="C34" s="39" t="s">
        <v>3</v>
      </c>
      <c r="D34" s="7">
        <v>1</v>
      </c>
      <c r="E34" s="7">
        <v>0</v>
      </c>
      <c r="F34" s="7">
        <v>0</v>
      </c>
      <c r="G34" s="7">
        <v>0</v>
      </c>
      <c r="H34" s="328">
        <f t="shared" si="24"/>
        <v>0</v>
      </c>
      <c r="I34" s="328">
        <f t="shared" si="25"/>
        <v>0</v>
      </c>
      <c r="J34" s="328">
        <f t="shared" si="26"/>
        <v>0</v>
      </c>
      <c r="K34" s="328">
        <f t="shared" si="27"/>
        <v>0</v>
      </c>
    </row>
    <row r="35" spans="1:13" x14ac:dyDescent="0.2">
      <c r="A35" s="38" t="str">
        <f>HW!A133</f>
        <v>Stauklappe "Statische Trolleyabfrage" L=700</v>
      </c>
      <c r="B35" s="238">
        <f>(B20+B22)*$B$32</f>
        <v>0</v>
      </c>
      <c r="C35" s="39" t="s">
        <v>3</v>
      </c>
      <c r="D35" s="7">
        <v>1</v>
      </c>
      <c r="E35" s="7">
        <v>0</v>
      </c>
      <c r="F35" s="7">
        <v>0</v>
      </c>
      <c r="G35" s="7">
        <v>0</v>
      </c>
      <c r="H35" s="328">
        <f t="shared" si="24"/>
        <v>0</v>
      </c>
      <c r="I35" s="328">
        <f t="shared" si="25"/>
        <v>0</v>
      </c>
      <c r="J35" s="328">
        <f t="shared" si="26"/>
        <v>0</v>
      </c>
      <c r="K35" s="328">
        <f t="shared" si="27"/>
        <v>0</v>
      </c>
    </row>
    <row r="36" spans="1:13" x14ac:dyDescent="0.2">
      <c r="A36" s="38" t="str">
        <f>HW!A134</f>
        <v>Abfrage Bauteile / Beladeprüfung: U-Bügel Lang</v>
      </c>
      <c r="B36" s="238">
        <f>(B14+B23+B24+B25+B27)*$B$32</f>
        <v>0</v>
      </c>
      <c r="C36" s="39" t="s">
        <v>3</v>
      </c>
      <c r="D36" s="7">
        <v>1</v>
      </c>
      <c r="E36" s="7">
        <v>0</v>
      </c>
      <c r="F36" s="7">
        <v>0</v>
      </c>
      <c r="G36" s="7">
        <v>0</v>
      </c>
      <c r="H36" s="328">
        <f t="shared" si="24"/>
        <v>0</v>
      </c>
      <c r="I36" s="328">
        <f t="shared" si="25"/>
        <v>0</v>
      </c>
      <c r="J36" s="328">
        <f t="shared" si="26"/>
        <v>0</v>
      </c>
      <c r="K36" s="328">
        <f t="shared" si="27"/>
        <v>0</v>
      </c>
      <c r="M36" t="s">
        <v>32984</v>
      </c>
    </row>
    <row r="37" spans="1:13" x14ac:dyDescent="0.2">
      <c r="A37" s="38" t="str">
        <f>HW!A135</f>
        <v>Abfrage Bauteile / Beladeprüfung: Lichttaster</v>
      </c>
      <c r="B37" s="238">
        <f>(B15+B24+B25+B27+B28)*$B$32</f>
        <v>0</v>
      </c>
      <c r="C37" s="39" t="s">
        <v>3</v>
      </c>
      <c r="D37" s="7">
        <v>1</v>
      </c>
      <c r="E37" s="7">
        <v>0</v>
      </c>
      <c r="F37" s="7">
        <v>0</v>
      </c>
      <c r="G37" s="7">
        <v>0</v>
      </c>
      <c r="H37" s="328">
        <f t="shared" si="24"/>
        <v>0</v>
      </c>
      <c r="I37" s="328">
        <f t="shared" si="25"/>
        <v>0</v>
      </c>
      <c r="J37" s="328">
        <f t="shared" si="26"/>
        <v>0</v>
      </c>
      <c r="K37" s="328">
        <f t="shared" si="27"/>
        <v>0</v>
      </c>
      <c r="M37" t="s">
        <v>32984</v>
      </c>
    </row>
    <row r="38" spans="1:13" x14ac:dyDescent="0.2">
      <c r="A38" s="38" t="str">
        <f>HW!A136</f>
        <v>Abfrage Bauteile / Beladeprüfung: Ultraschall</v>
      </c>
      <c r="B38" s="238">
        <f>(B16+B25+B27+B28+B29)*$B$32</f>
        <v>0</v>
      </c>
      <c r="C38" s="39" t="s">
        <v>3</v>
      </c>
      <c r="D38" s="7">
        <v>1</v>
      </c>
      <c r="E38" s="7">
        <v>0</v>
      </c>
      <c r="F38" s="7">
        <v>0</v>
      </c>
      <c r="G38" s="7">
        <v>0</v>
      </c>
      <c r="H38" s="328">
        <f t="shared" si="24"/>
        <v>0</v>
      </c>
      <c r="I38" s="328">
        <f t="shared" si="25"/>
        <v>0</v>
      </c>
      <c r="J38" s="328">
        <f t="shared" si="26"/>
        <v>0</v>
      </c>
      <c r="K38" s="328">
        <f t="shared" si="27"/>
        <v>0</v>
      </c>
      <c r="M38" t="s">
        <v>32984</v>
      </c>
    </row>
    <row r="39" spans="1:13" x14ac:dyDescent="0.2">
      <c r="A39" s="38" t="str">
        <f>HW!A137</f>
        <v>Sensor optisch Kettenverfolg. (alle 2 Abwürfe)</v>
      </c>
      <c r="B39" s="238">
        <f>ROUNDUP(B13/2,0)*$B$32</f>
        <v>0</v>
      </c>
      <c r="C39" s="39" t="s">
        <v>3</v>
      </c>
      <c r="D39" s="7">
        <v>1</v>
      </c>
      <c r="E39" s="7">
        <v>0</v>
      </c>
      <c r="F39" s="7">
        <v>0</v>
      </c>
      <c r="G39" s="7">
        <v>0</v>
      </c>
      <c r="H39" s="328">
        <f t="shared" si="24"/>
        <v>0</v>
      </c>
      <c r="I39" s="328">
        <f t="shared" si="25"/>
        <v>0</v>
      </c>
      <c r="J39" s="328">
        <f t="shared" si="26"/>
        <v>0</v>
      </c>
      <c r="K39" s="328">
        <f t="shared" si="27"/>
        <v>0</v>
      </c>
    </row>
    <row r="40" spans="1:13" x14ac:dyDescent="0.2">
      <c r="A40" s="80" t="s">
        <v>32989</v>
      </c>
      <c r="B40" s="298">
        <f>B12*B32</f>
        <v>0</v>
      </c>
      <c r="C40" s="39" t="s">
        <v>3</v>
      </c>
      <c r="D40" s="7">
        <v>1</v>
      </c>
      <c r="E40" s="7">
        <v>0</v>
      </c>
      <c r="F40" s="7">
        <v>0</v>
      </c>
      <c r="G40" s="7">
        <v>0</v>
      </c>
      <c r="H40" s="328">
        <f t="shared" ref="H40" si="28">$B40*D40</f>
        <v>0</v>
      </c>
      <c r="I40" s="328">
        <f t="shared" ref="I40" si="29">$B40*E40</f>
        <v>0</v>
      </c>
      <c r="J40" s="328">
        <f t="shared" ref="J40" si="30">$B40*F40</f>
        <v>0</v>
      </c>
      <c r="K40" s="328">
        <f t="shared" ref="K40" si="31">$B40*G40</f>
        <v>0</v>
      </c>
    </row>
    <row r="41" spans="1:13" x14ac:dyDescent="0.2">
      <c r="A41" s="260" t="str">
        <f>HW!A139</f>
        <v>Senorik ILS</v>
      </c>
      <c r="B41" s="395">
        <f>DECKBLATT!D15</f>
        <v>0</v>
      </c>
      <c r="C41" s="229"/>
      <c r="D41" s="228"/>
      <c r="E41" s="228"/>
      <c r="F41" s="228"/>
      <c r="G41" s="228"/>
      <c r="H41" s="228"/>
      <c r="I41" s="228"/>
      <c r="J41" s="228"/>
      <c r="K41" s="228"/>
    </row>
    <row r="42" spans="1:13" x14ac:dyDescent="0.2">
      <c r="A42" s="38" t="str">
        <f>HW!A140</f>
        <v>Sensor induktiv ILS</v>
      </c>
      <c r="B42" s="238">
        <f>(B13+B12)*$B$41</f>
        <v>0</v>
      </c>
      <c r="C42" s="39" t="s">
        <v>3</v>
      </c>
      <c r="D42" s="7">
        <v>1</v>
      </c>
      <c r="E42" s="7">
        <v>0</v>
      </c>
      <c r="F42" s="7">
        <v>0</v>
      </c>
      <c r="G42" s="7">
        <v>0</v>
      </c>
      <c r="H42" s="328">
        <f t="shared" si="24"/>
        <v>0</v>
      </c>
      <c r="I42" s="328">
        <f t="shared" si="25"/>
        <v>0</v>
      </c>
      <c r="J42" s="328">
        <f t="shared" si="26"/>
        <v>0</v>
      </c>
      <c r="K42" s="328">
        <f t="shared" si="27"/>
        <v>0</v>
      </c>
    </row>
    <row r="43" spans="1:13" x14ac:dyDescent="0.2">
      <c r="A43" s="38" t="str">
        <f>HW!A141</f>
        <v>Staumelder Lichttaster ILS</v>
      </c>
      <c r="B43" s="238">
        <f>B13*B41</f>
        <v>0</v>
      </c>
      <c r="C43" s="39" t="s">
        <v>3</v>
      </c>
      <c r="D43" s="7">
        <v>1</v>
      </c>
      <c r="E43" s="7">
        <v>0</v>
      </c>
      <c r="F43" s="7">
        <v>0</v>
      </c>
      <c r="G43" s="7">
        <v>0</v>
      </c>
      <c r="H43" s="328">
        <f t="shared" si="24"/>
        <v>0</v>
      </c>
      <c r="I43" s="328">
        <f t="shared" si="25"/>
        <v>0</v>
      </c>
      <c r="J43" s="328">
        <f t="shared" si="26"/>
        <v>0</v>
      </c>
      <c r="K43" s="328">
        <f t="shared" si="27"/>
        <v>0</v>
      </c>
    </row>
    <row r="44" spans="1:13" x14ac:dyDescent="0.2">
      <c r="A44" s="38" t="str">
        <f>HW!A142</f>
        <v xml:space="preserve">Zappler (Pinabfrage) mechanisch </v>
      </c>
      <c r="B44" s="7">
        <v>0</v>
      </c>
      <c r="C44" s="39" t="s">
        <v>3</v>
      </c>
      <c r="D44" s="7">
        <v>1</v>
      </c>
      <c r="E44" s="7">
        <v>0</v>
      </c>
      <c r="F44" s="7">
        <v>0</v>
      </c>
      <c r="G44" s="7">
        <v>0</v>
      </c>
      <c r="H44" s="328">
        <f t="shared" si="24"/>
        <v>0</v>
      </c>
      <c r="I44" s="328">
        <f t="shared" si="25"/>
        <v>0</v>
      </c>
      <c r="J44" s="328">
        <f t="shared" si="26"/>
        <v>0</v>
      </c>
      <c r="K44" s="328">
        <f t="shared" si="27"/>
        <v>0</v>
      </c>
    </row>
    <row r="45" spans="1:13" x14ac:dyDescent="0.2">
      <c r="A45" s="38" t="str">
        <f>HW!A143</f>
        <v>Beladeprüfung Tasche: Lichttaster</v>
      </c>
      <c r="B45" s="7">
        <v>0</v>
      </c>
      <c r="C45" s="39" t="s">
        <v>3</v>
      </c>
      <c r="D45" s="7">
        <v>1</v>
      </c>
      <c r="E45" s="7">
        <v>0</v>
      </c>
      <c r="F45" s="7">
        <v>0</v>
      </c>
      <c r="G45" s="7">
        <v>0</v>
      </c>
      <c r="H45" s="328">
        <f t="shared" si="24"/>
        <v>0</v>
      </c>
      <c r="I45" s="328">
        <f t="shared" si="25"/>
        <v>0</v>
      </c>
      <c r="J45" s="328">
        <f t="shared" si="26"/>
        <v>0</v>
      </c>
      <c r="K45" s="328">
        <f t="shared" si="27"/>
        <v>0</v>
      </c>
    </row>
    <row r="46" spans="1:13" x14ac:dyDescent="0.2">
      <c r="A46" s="80" t="s">
        <v>32988</v>
      </c>
      <c r="B46" s="238">
        <f>B12*$B$41</f>
        <v>0</v>
      </c>
      <c r="C46" s="39" t="s">
        <v>3</v>
      </c>
      <c r="D46" s="7">
        <v>1</v>
      </c>
      <c r="E46" s="7">
        <v>0</v>
      </c>
      <c r="F46" s="7">
        <v>0</v>
      </c>
      <c r="G46" s="7">
        <v>0</v>
      </c>
      <c r="H46" s="328">
        <f t="shared" ref="H46" si="32">$B46*D46</f>
        <v>0</v>
      </c>
      <c r="I46" s="328">
        <f t="shared" ref="I46" si="33">$B46*E46</f>
        <v>0</v>
      </c>
      <c r="J46" s="328">
        <f t="shared" ref="J46" si="34">$B46*F46</f>
        <v>0</v>
      </c>
      <c r="K46" s="328">
        <f t="shared" ref="K46" si="35">$B46*G46</f>
        <v>0</v>
      </c>
    </row>
    <row r="47" spans="1:13" x14ac:dyDescent="0.2">
      <c r="A47" s="260" t="str">
        <f>HW!A144</f>
        <v>Sensorik Heber</v>
      </c>
      <c r="B47" s="228"/>
      <c r="C47" s="229"/>
      <c r="D47" s="228"/>
      <c r="E47" s="228"/>
      <c r="F47" s="228"/>
      <c r="G47" s="228"/>
      <c r="H47" s="228"/>
      <c r="I47" s="228"/>
      <c r="J47" s="228"/>
      <c r="K47" s="228"/>
    </row>
    <row r="48" spans="1:13" x14ac:dyDescent="0.2">
      <c r="A48" s="38" t="str">
        <f>HW!A145</f>
        <v>Ind. Sensor Öffner 1NC Position Heber</v>
      </c>
      <c r="B48" s="7">
        <v>0</v>
      </c>
      <c r="C48" s="39" t="s">
        <v>3</v>
      </c>
      <c r="D48" s="7">
        <v>1</v>
      </c>
      <c r="E48" s="7">
        <v>0</v>
      </c>
      <c r="F48" s="7">
        <v>0</v>
      </c>
      <c r="G48" s="7">
        <v>0</v>
      </c>
      <c r="H48" s="328">
        <f t="shared" si="24"/>
        <v>0</v>
      </c>
      <c r="I48" s="328">
        <f t="shared" si="25"/>
        <v>0</v>
      </c>
      <c r="J48" s="328">
        <f t="shared" si="26"/>
        <v>0</v>
      </c>
      <c r="K48" s="328">
        <f t="shared" si="27"/>
        <v>0</v>
      </c>
    </row>
    <row r="49" spans="1:11" x14ac:dyDescent="0.2">
      <c r="A49" s="38" t="str">
        <f>HW!A146</f>
        <v>Sicherheit- Rollenendschalter Oben / Unten Heber</v>
      </c>
      <c r="B49" s="7">
        <v>0</v>
      </c>
      <c r="C49" s="39" t="s">
        <v>3</v>
      </c>
      <c r="D49" s="7">
        <v>1</v>
      </c>
      <c r="E49" s="7">
        <v>0</v>
      </c>
      <c r="F49" s="7">
        <v>0</v>
      </c>
      <c r="G49" s="7">
        <v>0</v>
      </c>
      <c r="H49" s="328">
        <f t="shared" si="24"/>
        <v>0</v>
      </c>
      <c r="I49" s="328">
        <f t="shared" si="25"/>
        <v>0</v>
      </c>
      <c r="J49" s="328">
        <f t="shared" si="26"/>
        <v>0</v>
      </c>
      <c r="K49" s="328">
        <f t="shared" si="27"/>
        <v>0</v>
      </c>
    </row>
    <row r="50" spans="1:11" x14ac:dyDescent="0.2">
      <c r="A50" s="38" t="str">
        <f>HW!A147</f>
        <v>Kupplungsüberwachung Heber</v>
      </c>
      <c r="B50" s="7">
        <v>0</v>
      </c>
      <c r="C50" s="39" t="s">
        <v>3</v>
      </c>
      <c r="D50" s="7">
        <v>2</v>
      </c>
      <c r="E50" s="7">
        <v>0</v>
      </c>
      <c r="F50" s="7">
        <v>0</v>
      </c>
      <c r="G50" s="7">
        <v>0</v>
      </c>
      <c r="H50" s="328">
        <f t="shared" si="24"/>
        <v>0</v>
      </c>
      <c r="I50" s="328">
        <f t="shared" si="25"/>
        <v>0</v>
      </c>
      <c r="J50" s="328">
        <f t="shared" si="26"/>
        <v>0</v>
      </c>
      <c r="K50" s="328">
        <f t="shared" si="27"/>
        <v>0</v>
      </c>
    </row>
    <row r="51" spans="1:11" x14ac:dyDescent="0.2">
      <c r="A51" s="38" t="s">
        <v>152</v>
      </c>
      <c r="B51" s="7">
        <v>0</v>
      </c>
      <c r="C51" s="39" t="s">
        <v>3</v>
      </c>
      <c r="D51" s="7">
        <v>1</v>
      </c>
      <c r="E51" s="7">
        <v>0</v>
      </c>
      <c r="F51" s="7">
        <v>0</v>
      </c>
      <c r="G51" s="7">
        <v>0</v>
      </c>
      <c r="H51" s="328">
        <f>$B51*D51</f>
        <v>0</v>
      </c>
      <c r="I51" s="328">
        <f>$B51*E51</f>
        <v>0</v>
      </c>
      <c r="J51" s="328">
        <f>$B51*F51</f>
        <v>0</v>
      </c>
      <c r="K51" s="328">
        <f>$B51*G51</f>
        <v>0</v>
      </c>
    </row>
    <row r="52" spans="1:11" x14ac:dyDescent="0.2">
      <c r="A52" s="260" t="str">
        <f>HW!A148</f>
        <v>Eingabe / Bedienung</v>
      </c>
      <c r="B52" s="228"/>
      <c r="C52" s="229"/>
      <c r="D52" s="228"/>
      <c r="E52" s="228"/>
      <c r="F52" s="228"/>
      <c r="G52" s="228"/>
      <c r="H52" s="228"/>
      <c r="I52" s="228"/>
      <c r="J52" s="228"/>
      <c r="K52" s="228"/>
    </row>
    <row r="53" spans="1:11" x14ac:dyDescent="0.2">
      <c r="A53" s="38" t="str">
        <f>HW!A149</f>
        <v>Seilzugschalter</v>
      </c>
      <c r="B53" s="7">
        <v>0</v>
      </c>
      <c r="C53" s="39" t="s">
        <v>3</v>
      </c>
      <c r="D53" s="7">
        <v>1</v>
      </c>
      <c r="E53" s="7">
        <v>0</v>
      </c>
      <c r="F53" s="7">
        <v>0</v>
      </c>
      <c r="G53" s="7">
        <v>0</v>
      </c>
      <c r="H53" s="328">
        <f t="shared" si="24"/>
        <v>0</v>
      </c>
      <c r="I53" s="328">
        <f t="shared" si="25"/>
        <v>0</v>
      </c>
      <c r="J53" s="328">
        <f t="shared" si="26"/>
        <v>0</v>
      </c>
      <c r="K53" s="328">
        <f t="shared" si="27"/>
        <v>0</v>
      </c>
    </row>
    <row r="54" spans="1:11" x14ac:dyDescent="0.2">
      <c r="A54" s="221" t="str">
        <f>HW!A151</f>
        <v>Hand-Scanner Leuze kpl. mit PN-Gateway</v>
      </c>
      <c r="B54" s="7">
        <v>0</v>
      </c>
      <c r="C54" s="39" t="s">
        <v>3</v>
      </c>
      <c r="D54" s="7">
        <v>0</v>
      </c>
      <c r="E54" s="7">
        <v>0</v>
      </c>
      <c r="F54" s="7">
        <v>0</v>
      </c>
      <c r="G54" s="7">
        <v>0</v>
      </c>
      <c r="H54" s="328">
        <f t="shared" si="24"/>
        <v>0</v>
      </c>
      <c r="I54" s="328">
        <f t="shared" si="25"/>
        <v>0</v>
      </c>
      <c r="J54" s="328">
        <f t="shared" si="26"/>
        <v>0</v>
      </c>
      <c r="K54" s="328">
        <f t="shared" si="27"/>
        <v>0</v>
      </c>
    </row>
    <row r="55" spans="1:11" x14ac:dyDescent="0.2">
      <c r="A55" s="38" t="str">
        <f>HW!A154</f>
        <v>Leuchtstoffröhre</v>
      </c>
      <c r="B55" s="7">
        <v>0</v>
      </c>
      <c r="C55" s="39" t="s">
        <v>3</v>
      </c>
      <c r="D55" s="7">
        <v>1</v>
      </c>
      <c r="E55" s="7">
        <v>1</v>
      </c>
      <c r="F55" s="7">
        <v>0</v>
      </c>
      <c r="G55" s="7">
        <v>0</v>
      </c>
      <c r="H55" s="328">
        <f t="shared" si="24"/>
        <v>0</v>
      </c>
      <c r="I55" s="328">
        <f t="shared" si="25"/>
        <v>0</v>
      </c>
      <c r="J55" s="328">
        <f t="shared" si="26"/>
        <v>0</v>
      </c>
      <c r="K55" s="328">
        <f t="shared" si="27"/>
        <v>0</v>
      </c>
    </row>
    <row r="56" spans="1:11" x14ac:dyDescent="0.2">
      <c r="A56" s="260" t="s">
        <v>146</v>
      </c>
      <c r="B56" s="228"/>
      <c r="C56" s="229"/>
      <c r="D56" s="228"/>
      <c r="E56" s="228"/>
      <c r="F56" s="228"/>
      <c r="G56" s="228"/>
      <c r="H56" s="228"/>
      <c r="I56" s="228"/>
      <c r="J56" s="228"/>
      <c r="K56" s="228"/>
    </row>
    <row r="57" spans="1:11" x14ac:dyDescent="0.2">
      <c r="A57" s="38" t="s">
        <v>40102</v>
      </c>
      <c r="B57" s="7">
        <v>0</v>
      </c>
      <c r="C57" s="39" t="s">
        <v>3</v>
      </c>
      <c r="D57" s="7">
        <v>0</v>
      </c>
      <c r="E57" s="7">
        <v>0</v>
      </c>
      <c r="F57" s="7">
        <v>2</v>
      </c>
      <c r="G57" s="7">
        <v>0</v>
      </c>
      <c r="H57" s="328">
        <f t="shared" si="12"/>
        <v>0</v>
      </c>
      <c r="I57" s="328">
        <f t="shared" si="13"/>
        <v>0</v>
      </c>
      <c r="J57" s="328">
        <f t="shared" si="14"/>
        <v>0</v>
      </c>
      <c r="K57" s="328">
        <f t="shared" si="15"/>
        <v>0</v>
      </c>
    </row>
    <row r="58" spans="1:11" x14ac:dyDescent="0.2">
      <c r="A58" s="38" t="s">
        <v>40101</v>
      </c>
      <c r="B58" s="7">
        <v>0</v>
      </c>
      <c r="C58" s="39" t="s">
        <v>3</v>
      </c>
      <c r="D58" s="7">
        <v>0</v>
      </c>
      <c r="E58" s="7">
        <v>0</v>
      </c>
      <c r="F58" s="7">
        <v>2</v>
      </c>
      <c r="G58" s="7">
        <v>0</v>
      </c>
      <c r="H58" s="328">
        <f t="shared" ref="H58" si="36">$B58*D58</f>
        <v>0</v>
      </c>
      <c r="I58" s="328">
        <f t="shared" ref="I58" si="37">$B58*E58</f>
        <v>0</v>
      </c>
      <c r="J58" s="328">
        <f t="shared" ref="J58" si="38">$B58*F58</f>
        <v>0</v>
      </c>
      <c r="K58" s="328">
        <f t="shared" ref="K58" si="39">$B58*G58</f>
        <v>0</v>
      </c>
    </row>
    <row r="59" spans="1:11" x14ac:dyDescent="0.2">
      <c r="A59" s="227" t="s">
        <v>55</v>
      </c>
      <c r="B59" s="228"/>
      <c r="C59" s="229"/>
      <c r="D59" s="228"/>
      <c r="E59" s="228"/>
      <c r="F59" s="228"/>
      <c r="G59" s="228"/>
      <c r="H59" s="228"/>
      <c r="I59" s="228"/>
      <c r="J59" s="228"/>
      <c r="K59" s="228"/>
    </row>
    <row r="60" spans="1:11" x14ac:dyDescent="0.2">
      <c r="A60" s="221" t="s">
        <v>32955</v>
      </c>
      <c r="B60" s="7">
        <v>0</v>
      </c>
      <c r="C60" s="39" t="s">
        <v>3</v>
      </c>
      <c r="D60" s="7">
        <v>1</v>
      </c>
      <c r="E60" s="7">
        <v>1</v>
      </c>
      <c r="F60" s="7">
        <v>0</v>
      </c>
      <c r="G60" s="7">
        <v>0</v>
      </c>
      <c r="H60" s="328">
        <f t="shared" si="12"/>
        <v>0</v>
      </c>
      <c r="I60" s="328">
        <f t="shared" si="13"/>
        <v>0</v>
      </c>
      <c r="J60" s="328">
        <f t="shared" si="14"/>
        <v>0</v>
      </c>
      <c r="K60" s="328">
        <f t="shared" si="15"/>
        <v>0</v>
      </c>
    </row>
    <row r="61" spans="1:11" x14ac:dyDescent="0.2">
      <c r="A61" s="221" t="s">
        <v>32956</v>
      </c>
      <c r="B61" s="410">
        <v>6</v>
      </c>
      <c r="C61" s="39" t="s">
        <v>3</v>
      </c>
      <c r="D61" s="7">
        <v>1</v>
      </c>
      <c r="E61" s="7">
        <v>1</v>
      </c>
      <c r="F61" s="7">
        <v>2</v>
      </c>
      <c r="G61" s="7">
        <v>0</v>
      </c>
      <c r="H61" s="328">
        <f t="shared" si="12"/>
        <v>6</v>
      </c>
      <c r="I61" s="328">
        <f t="shared" si="13"/>
        <v>6</v>
      </c>
      <c r="J61" s="328">
        <f t="shared" si="14"/>
        <v>12</v>
      </c>
      <c r="K61" s="328">
        <f t="shared" si="15"/>
        <v>0</v>
      </c>
    </row>
    <row r="62" spans="1:11" x14ac:dyDescent="0.2">
      <c r="A62" s="221" t="s">
        <v>32957</v>
      </c>
      <c r="B62" s="410">
        <v>5</v>
      </c>
      <c r="C62" s="39" t="s">
        <v>3</v>
      </c>
      <c r="D62" s="7">
        <v>2</v>
      </c>
      <c r="E62" s="7">
        <v>2</v>
      </c>
      <c r="F62" s="7">
        <v>2</v>
      </c>
      <c r="G62" s="7">
        <v>0</v>
      </c>
      <c r="H62" s="328">
        <f t="shared" si="12"/>
        <v>10</v>
      </c>
      <c r="I62" s="328">
        <f t="shared" si="13"/>
        <v>10</v>
      </c>
      <c r="J62" s="328">
        <f t="shared" si="14"/>
        <v>10</v>
      </c>
      <c r="K62" s="328">
        <f t="shared" si="15"/>
        <v>0</v>
      </c>
    </row>
    <row r="63" spans="1:11" x14ac:dyDescent="0.2">
      <c r="A63" s="221" t="s">
        <v>32958</v>
      </c>
      <c r="B63" s="7">
        <v>0</v>
      </c>
      <c r="C63" s="39" t="s">
        <v>3</v>
      </c>
      <c r="D63" s="7">
        <v>3</v>
      </c>
      <c r="E63" s="7">
        <v>3</v>
      </c>
      <c r="F63" s="7">
        <v>2</v>
      </c>
      <c r="G63" s="7">
        <v>0</v>
      </c>
      <c r="H63" s="328">
        <f t="shared" si="12"/>
        <v>0</v>
      </c>
      <c r="I63" s="328">
        <f t="shared" si="13"/>
        <v>0</v>
      </c>
      <c r="J63" s="328">
        <f t="shared" si="14"/>
        <v>0</v>
      </c>
      <c r="K63" s="328">
        <f t="shared" si="15"/>
        <v>0</v>
      </c>
    </row>
    <row r="64" spans="1:11" x14ac:dyDescent="0.2">
      <c r="A64" s="221" t="s">
        <v>28</v>
      </c>
      <c r="B64" s="7">
        <v>0</v>
      </c>
      <c r="C64" s="39" t="s">
        <v>3</v>
      </c>
      <c r="D64" s="7">
        <v>5</v>
      </c>
      <c r="E64" s="7">
        <v>5</v>
      </c>
      <c r="F64" s="7">
        <v>2</v>
      </c>
      <c r="G64" s="7">
        <v>0</v>
      </c>
      <c r="H64" s="328">
        <f t="shared" si="12"/>
        <v>0</v>
      </c>
      <c r="I64" s="328">
        <f t="shared" si="13"/>
        <v>0</v>
      </c>
      <c r="J64" s="328">
        <f t="shared" si="14"/>
        <v>0</v>
      </c>
      <c r="K64" s="328">
        <f t="shared" si="15"/>
        <v>0</v>
      </c>
    </row>
    <row r="65" spans="1:11" x14ac:dyDescent="0.2">
      <c r="A65" s="227" t="s">
        <v>32947</v>
      </c>
      <c r="B65" s="228"/>
      <c r="C65" s="229"/>
      <c r="D65" s="228"/>
      <c r="E65" s="228"/>
      <c r="F65" s="228"/>
      <c r="G65" s="228"/>
      <c r="H65" s="228"/>
      <c r="I65" s="228"/>
      <c r="J65" s="228"/>
      <c r="K65" s="228"/>
    </row>
    <row r="66" spans="1:11" x14ac:dyDescent="0.2">
      <c r="A66" s="38" t="s">
        <v>74</v>
      </c>
      <c r="B66" s="410">
        <v>1</v>
      </c>
      <c r="C66" s="39" t="s">
        <v>3</v>
      </c>
      <c r="D66" s="7">
        <v>3</v>
      </c>
      <c r="E66" s="7">
        <v>3</v>
      </c>
      <c r="F66" s="7">
        <v>0</v>
      </c>
      <c r="G66" s="7">
        <v>0</v>
      </c>
      <c r="H66" s="328">
        <f t="shared" si="12"/>
        <v>3</v>
      </c>
      <c r="I66" s="328">
        <f t="shared" si="13"/>
        <v>3</v>
      </c>
      <c r="J66" s="328">
        <f t="shared" si="14"/>
        <v>0</v>
      </c>
      <c r="K66" s="328">
        <f t="shared" si="15"/>
        <v>0</v>
      </c>
    </row>
    <row r="67" spans="1:11" x14ac:dyDescent="0.2">
      <c r="A67" s="38" t="s">
        <v>117</v>
      </c>
      <c r="B67" s="7">
        <v>0</v>
      </c>
      <c r="C67" s="39" t="s">
        <v>3</v>
      </c>
      <c r="D67" s="7">
        <v>5</v>
      </c>
      <c r="E67" s="7">
        <v>5</v>
      </c>
      <c r="F67" s="7">
        <v>0</v>
      </c>
      <c r="G67" s="7">
        <v>0</v>
      </c>
      <c r="H67" s="328">
        <f t="shared" si="12"/>
        <v>0</v>
      </c>
      <c r="I67" s="328">
        <f t="shared" si="13"/>
        <v>0</v>
      </c>
      <c r="J67" s="328">
        <f t="shared" si="14"/>
        <v>0</v>
      </c>
      <c r="K67" s="328">
        <f t="shared" si="15"/>
        <v>0</v>
      </c>
    </row>
    <row r="68" spans="1:11" x14ac:dyDescent="0.2">
      <c r="A68" s="38" t="s">
        <v>266</v>
      </c>
      <c r="B68" s="7">
        <v>0</v>
      </c>
      <c r="C68" s="39" t="s">
        <v>3</v>
      </c>
      <c r="D68" s="7">
        <v>5</v>
      </c>
      <c r="E68" s="7">
        <v>5</v>
      </c>
      <c r="F68" s="7">
        <v>0</v>
      </c>
      <c r="G68" s="7">
        <v>0</v>
      </c>
      <c r="H68" s="328">
        <f t="shared" si="12"/>
        <v>0</v>
      </c>
      <c r="I68" s="328">
        <f t="shared" si="13"/>
        <v>0</v>
      </c>
      <c r="J68" s="328">
        <f t="shared" si="14"/>
        <v>0</v>
      </c>
      <c r="K68" s="328">
        <f t="shared" si="15"/>
        <v>0</v>
      </c>
    </row>
    <row r="69" spans="1:11" x14ac:dyDescent="0.2">
      <c r="A69" s="38" t="s">
        <v>32967</v>
      </c>
      <c r="B69" s="410">
        <v>3</v>
      </c>
      <c r="C69" s="119" t="s">
        <v>3</v>
      </c>
      <c r="D69" s="7">
        <v>5</v>
      </c>
      <c r="E69" s="7">
        <v>5</v>
      </c>
      <c r="F69" s="7">
        <v>2</v>
      </c>
      <c r="G69" s="7">
        <v>2</v>
      </c>
      <c r="H69" s="328">
        <f t="shared" si="12"/>
        <v>15</v>
      </c>
      <c r="I69" s="328">
        <f t="shared" si="13"/>
        <v>15</v>
      </c>
      <c r="J69" s="328">
        <f t="shared" si="14"/>
        <v>6</v>
      </c>
      <c r="K69" s="328">
        <f t="shared" si="15"/>
        <v>6</v>
      </c>
    </row>
    <row r="70" spans="1:11" x14ac:dyDescent="0.2">
      <c r="A70" s="227" t="s">
        <v>32954</v>
      </c>
      <c r="B70" s="243">
        <f>SUM(HW!B17+HW!B22)</f>
        <v>4</v>
      </c>
      <c r="C70" s="394" t="s">
        <v>3</v>
      </c>
      <c r="D70" s="228"/>
      <c r="E70" s="228"/>
      <c r="F70" s="228"/>
      <c r="G70" s="228"/>
      <c r="H70" s="228"/>
      <c r="I70" s="228"/>
      <c r="J70" s="228"/>
      <c r="K70" s="228"/>
    </row>
    <row r="71" spans="1:11" x14ac:dyDescent="0.2">
      <c r="A71" s="237" t="s">
        <v>32953</v>
      </c>
      <c r="B71" s="238">
        <f>(B70*2)</f>
        <v>8</v>
      </c>
      <c r="C71" s="394" t="s">
        <v>3</v>
      </c>
      <c r="D71" s="124">
        <v>1</v>
      </c>
      <c r="E71" s="124">
        <v>0</v>
      </c>
      <c r="F71" s="124">
        <v>0</v>
      </c>
      <c r="G71" s="124">
        <v>1</v>
      </c>
      <c r="H71" s="328">
        <f t="shared" si="12"/>
        <v>8</v>
      </c>
      <c r="I71" s="328">
        <f t="shared" si="13"/>
        <v>0</v>
      </c>
      <c r="J71" s="328">
        <f t="shared" si="14"/>
        <v>0</v>
      </c>
      <c r="K71" s="328">
        <f t="shared" si="15"/>
        <v>8</v>
      </c>
    </row>
    <row r="72" spans="1:11" x14ac:dyDescent="0.2">
      <c r="A72" s="2" t="s">
        <v>19</v>
      </c>
      <c r="B72" s="7"/>
      <c r="C72" s="2"/>
      <c r="D72" s="7">
        <v>1</v>
      </c>
      <c r="E72" s="7">
        <v>0</v>
      </c>
      <c r="F72" s="7">
        <v>0</v>
      </c>
      <c r="G72" s="7">
        <v>0</v>
      </c>
      <c r="H72" s="328">
        <f>$B$70*D72</f>
        <v>4</v>
      </c>
      <c r="I72" s="328">
        <f t="shared" ref="I72:K80" si="40">$B$70*E72</f>
        <v>0</v>
      </c>
      <c r="J72" s="328">
        <f t="shared" si="40"/>
        <v>0</v>
      </c>
      <c r="K72" s="328">
        <f t="shared" si="40"/>
        <v>0</v>
      </c>
    </row>
    <row r="73" spans="1:11" x14ac:dyDescent="0.2">
      <c r="A73" s="2" t="s">
        <v>20</v>
      </c>
      <c r="B73" s="7"/>
      <c r="C73" s="2"/>
      <c r="D73" s="7">
        <v>1</v>
      </c>
      <c r="E73" s="7">
        <v>1</v>
      </c>
      <c r="F73" s="7">
        <v>0</v>
      </c>
      <c r="G73" s="7">
        <v>0</v>
      </c>
      <c r="H73" s="328">
        <f t="shared" ref="H73:H80" si="41">$B$70*D73</f>
        <v>4</v>
      </c>
      <c r="I73" s="328">
        <f t="shared" si="40"/>
        <v>4</v>
      </c>
      <c r="J73" s="328">
        <f t="shared" si="40"/>
        <v>0</v>
      </c>
      <c r="K73" s="328">
        <f t="shared" si="40"/>
        <v>0</v>
      </c>
    </row>
    <row r="74" spans="1:11" x14ac:dyDescent="0.2">
      <c r="A74" s="2" t="s">
        <v>15</v>
      </c>
      <c r="B74" s="7"/>
      <c r="C74" s="2"/>
      <c r="D74" s="7">
        <v>1</v>
      </c>
      <c r="E74" s="7">
        <v>1</v>
      </c>
      <c r="F74" s="7">
        <v>0</v>
      </c>
      <c r="G74" s="7">
        <v>0</v>
      </c>
      <c r="H74" s="328">
        <f t="shared" si="41"/>
        <v>4</v>
      </c>
      <c r="I74" s="328">
        <f t="shared" si="40"/>
        <v>4</v>
      </c>
      <c r="J74" s="328">
        <f t="shared" si="40"/>
        <v>0</v>
      </c>
      <c r="K74" s="328">
        <f t="shared" si="40"/>
        <v>0</v>
      </c>
    </row>
    <row r="75" spans="1:11" x14ac:dyDescent="0.2">
      <c r="A75" s="2" t="s">
        <v>24</v>
      </c>
      <c r="B75" s="7"/>
      <c r="C75" s="2"/>
      <c r="D75" s="7">
        <v>1</v>
      </c>
      <c r="E75" s="7">
        <v>1</v>
      </c>
      <c r="F75" s="7">
        <v>0</v>
      </c>
      <c r="G75" s="7">
        <v>0</v>
      </c>
      <c r="H75" s="328">
        <f t="shared" si="41"/>
        <v>4</v>
      </c>
      <c r="I75" s="328">
        <f t="shared" si="40"/>
        <v>4</v>
      </c>
      <c r="J75" s="328">
        <f t="shared" si="40"/>
        <v>0</v>
      </c>
      <c r="K75" s="328">
        <f t="shared" si="40"/>
        <v>0</v>
      </c>
    </row>
    <row r="76" spans="1:11" x14ac:dyDescent="0.2">
      <c r="A76" s="2" t="s">
        <v>25</v>
      </c>
      <c r="B76" s="7"/>
      <c r="C76" s="2"/>
      <c r="D76" s="7">
        <v>1</v>
      </c>
      <c r="E76" s="7">
        <v>1</v>
      </c>
      <c r="F76" s="7">
        <v>0</v>
      </c>
      <c r="G76" s="7">
        <v>0</v>
      </c>
      <c r="H76" s="328">
        <f t="shared" si="41"/>
        <v>4</v>
      </c>
      <c r="I76" s="328">
        <f t="shared" si="40"/>
        <v>4</v>
      </c>
      <c r="J76" s="328">
        <f t="shared" si="40"/>
        <v>0</v>
      </c>
      <c r="K76" s="328">
        <f t="shared" si="40"/>
        <v>0</v>
      </c>
    </row>
    <row r="77" spans="1:11" x14ac:dyDescent="0.2">
      <c r="A77" s="2" t="s">
        <v>26</v>
      </c>
      <c r="B77" s="7"/>
      <c r="C77" s="2"/>
      <c r="D77" s="7">
        <v>1</v>
      </c>
      <c r="E77" s="7">
        <v>1</v>
      </c>
      <c r="F77" s="7">
        <v>0</v>
      </c>
      <c r="G77" s="7">
        <v>0</v>
      </c>
      <c r="H77" s="328">
        <f t="shared" si="41"/>
        <v>4</v>
      </c>
      <c r="I77" s="328">
        <f t="shared" si="40"/>
        <v>4</v>
      </c>
      <c r="J77" s="328">
        <f t="shared" si="40"/>
        <v>0</v>
      </c>
      <c r="K77" s="328">
        <f t="shared" si="40"/>
        <v>0</v>
      </c>
    </row>
    <row r="78" spans="1:11" x14ac:dyDescent="0.2">
      <c r="A78" s="2" t="s">
        <v>21</v>
      </c>
      <c r="B78" s="7"/>
      <c r="C78" s="2"/>
      <c r="D78" s="7">
        <v>1</v>
      </c>
      <c r="E78" s="7">
        <v>0</v>
      </c>
      <c r="F78" s="7">
        <v>0</v>
      </c>
      <c r="G78" s="7">
        <v>0</v>
      </c>
      <c r="H78" s="328">
        <f t="shared" si="41"/>
        <v>4</v>
      </c>
      <c r="I78" s="328">
        <f t="shared" si="40"/>
        <v>0</v>
      </c>
      <c r="J78" s="328">
        <f t="shared" si="40"/>
        <v>0</v>
      </c>
      <c r="K78" s="328">
        <f t="shared" si="40"/>
        <v>0</v>
      </c>
    </row>
    <row r="79" spans="1:11" x14ac:dyDescent="0.2">
      <c r="A79" s="2" t="s">
        <v>27</v>
      </c>
      <c r="B79" s="7"/>
      <c r="C79" s="2"/>
      <c r="D79" s="7">
        <v>0</v>
      </c>
      <c r="E79" s="7">
        <v>1</v>
      </c>
      <c r="F79" s="7">
        <v>0</v>
      </c>
      <c r="G79" s="7">
        <v>0</v>
      </c>
      <c r="H79" s="328">
        <f t="shared" si="41"/>
        <v>0</v>
      </c>
      <c r="I79" s="328">
        <f t="shared" si="40"/>
        <v>4</v>
      </c>
      <c r="J79" s="328">
        <f t="shared" si="40"/>
        <v>0</v>
      </c>
      <c r="K79" s="328">
        <f t="shared" si="40"/>
        <v>0</v>
      </c>
    </row>
    <row r="80" spans="1:11" x14ac:dyDescent="0.2">
      <c r="A80" s="65" t="s">
        <v>63</v>
      </c>
      <c r="B80" s="60"/>
      <c r="C80" s="65"/>
      <c r="D80" s="60">
        <v>0</v>
      </c>
      <c r="E80" s="60">
        <v>0</v>
      </c>
      <c r="F80" s="60">
        <v>0</v>
      </c>
      <c r="G80" s="60">
        <v>0</v>
      </c>
      <c r="H80" s="328">
        <f t="shared" si="41"/>
        <v>0</v>
      </c>
      <c r="I80" s="328">
        <f t="shared" si="40"/>
        <v>0</v>
      </c>
      <c r="J80" s="328">
        <f t="shared" si="40"/>
        <v>0</v>
      </c>
      <c r="K80" s="328">
        <f t="shared" si="40"/>
        <v>0</v>
      </c>
    </row>
    <row r="81" spans="1:11" x14ac:dyDescent="0.2">
      <c r="A81" s="41" t="s">
        <v>73</v>
      </c>
      <c r="B81" s="52"/>
      <c r="C81" s="64"/>
      <c r="D81" s="52"/>
      <c r="E81" s="77" t="s">
        <v>0</v>
      </c>
      <c r="F81" s="77"/>
      <c r="G81" s="77"/>
      <c r="H81" s="329">
        <f>SUM(H5:H80)</f>
        <v>249</v>
      </c>
      <c r="I81" s="329">
        <f>SUM(I5:I80)</f>
        <v>151</v>
      </c>
      <c r="J81" s="329">
        <f>SUM(J5:J80)</f>
        <v>28</v>
      </c>
      <c r="K81" s="329">
        <f>SUM(K5:K80)</f>
        <v>14</v>
      </c>
    </row>
    <row r="82" spans="1:11" ht="15.75" x14ac:dyDescent="0.25">
      <c r="A82" s="78" t="s">
        <v>33015</v>
      </c>
      <c r="B82" s="335" t="s">
        <v>33016</v>
      </c>
      <c r="C82" s="57"/>
      <c r="D82" s="58"/>
      <c r="E82" s="79" t="s">
        <v>0</v>
      </c>
      <c r="F82" s="79"/>
      <c r="G82" s="79"/>
      <c r="H82" s="76">
        <f>ROUNDUP(H81*1.15,0)</f>
        <v>287</v>
      </c>
      <c r="I82" s="76">
        <f t="shared" ref="I82:K82" si="42">ROUNDUP(I81*1.15,0)</f>
        <v>174</v>
      </c>
      <c r="J82" s="76">
        <f t="shared" si="42"/>
        <v>33</v>
      </c>
      <c r="K82" s="76">
        <f t="shared" si="42"/>
        <v>17</v>
      </c>
    </row>
    <row r="83" spans="1:11" ht="15.75" x14ac:dyDescent="0.25">
      <c r="A83" s="330" t="str">
        <f>HW!J2</f>
        <v>SUMME HW Ist</v>
      </c>
      <c r="B83" s="336" t="s">
        <v>33017</v>
      </c>
      <c r="C83" s="331"/>
      <c r="D83" s="332"/>
      <c r="E83" s="333"/>
      <c r="F83" s="333"/>
      <c r="G83" s="333"/>
      <c r="H83" s="334">
        <f>HW!M2</f>
        <v>288</v>
      </c>
      <c r="I83" s="334">
        <f>HW!N2</f>
        <v>176</v>
      </c>
      <c r="J83" s="334">
        <f>HW!O2</f>
        <v>40</v>
      </c>
      <c r="K83" s="334">
        <f>HW!P2</f>
        <v>20</v>
      </c>
    </row>
    <row r="84" spans="1:11" ht="15.75" x14ac:dyDescent="0.25">
      <c r="A84" s="100"/>
      <c r="B84" s="101"/>
      <c r="C84" s="102"/>
      <c r="D84" s="103"/>
      <c r="E84" s="102"/>
      <c r="F84" s="102"/>
      <c r="G84" s="102"/>
      <c r="H84" s="104"/>
      <c r="I84" s="104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85" orientation="portrait" horizontalDpi="300" r:id="rId1"/>
  <headerFooter alignWithMargins="0">
    <oddFooter>&amp;L\Kalkul_a\&amp;F&amp;RSeite &amp;P von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186"/>
  <sheetViews>
    <sheetView showGridLines="0" zoomScaleNormal="100" workbookViewId="0">
      <pane ySplit="4" topLeftCell="A18" activePane="bottomLeft" state="frozen"/>
      <selection pane="bottomLeft" activeCell="B175" sqref="B175"/>
    </sheetView>
  </sheetViews>
  <sheetFormatPr baseColWidth="10" defaultRowHeight="12.75" x14ac:dyDescent="0.2"/>
  <cols>
    <col min="1" max="1" width="44.7109375" customWidth="1"/>
    <col min="2" max="2" width="12.28515625" style="9" bestFit="1" customWidth="1"/>
    <col min="3" max="3" width="3" customWidth="1"/>
    <col min="4" max="4" width="11.28515625" customWidth="1"/>
    <col min="5" max="5" width="13.28515625" customWidth="1"/>
    <col min="6" max="6" width="5.85546875" style="9" customWidth="1"/>
    <col min="7" max="7" width="10.5703125" style="9" bestFit="1" customWidth="1"/>
    <col min="8" max="9" width="4.85546875" style="9" bestFit="1" customWidth="1"/>
    <col min="10" max="10" width="13.5703125" style="9" customWidth="1"/>
    <col min="11" max="11" width="59.7109375" hidden="1" customWidth="1"/>
    <col min="12" max="12" width="7" customWidth="1"/>
    <col min="13" max="13" width="19.85546875" bestFit="1" customWidth="1"/>
    <col min="14" max="16" width="5.7109375" style="9" customWidth="1"/>
    <col min="17" max="17" width="10.42578125" customWidth="1"/>
  </cols>
  <sheetData>
    <row r="1" spans="1:17" ht="16.5" thickBot="1" x14ac:dyDescent="0.3">
      <c r="A1" s="66" t="str">
        <f>DECKBLATT!A3</f>
        <v>Projekt: xxxxxx</v>
      </c>
      <c r="B1" s="72"/>
      <c r="C1" s="71"/>
      <c r="D1" s="71"/>
      <c r="E1" s="71"/>
      <c r="Q1" s="80" t="s">
        <v>33012</v>
      </c>
    </row>
    <row r="2" spans="1:17" x14ac:dyDescent="0.2">
      <c r="A2" s="250" t="s">
        <v>32969</v>
      </c>
      <c r="J2" s="295" t="s">
        <v>32981</v>
      </c>
      <c r="L2" s="295"/>
      <c r="M2" s="238">
        <f>SUM(M5:M106)</f>
        <v>288</v>
      </c>
      <c r="N2" s="238">
        <f>SUM(N5:N106)</f>
        <v>176</v>
      </c>
      <c r="O2" s="238">
        <f>SUM(O5:O106)</f>
        <v>40</v>
      </c>
      <c r="P2" s="238">
        <f>SUM(P5:P106)</f>
        <v>20</v>
      </c>
      <c r="Q2" s="238">
        <f>SUM(M2:P2)</f>
        <v>524</v>
      </c>
    </row>
    <row r="3" spans="1:17" ht="20.25" x14ac:dyDescent="0.3">
      <c r="A3" s="280" t="s">
        <v>58</v>
      </c>
      <c r="B3"/>
      <c r="D3" s="121"/>
      <c r="J3" s="296" t="s">
        <v>32982</v>
      </c>
      <c r="K3" s="9"/>
      <c r="L3" s="296"/>
      <c r="M3" s="244">
        <f>EAs!H82</f>
        <v>287</v>
      </c>
      <c r="N3" s="244">
        <f>EAs!I82</f>
        <v>174</v>
      </c>
      <c r="O3" s="244">
        <f>EAs!J82</f>
        <v>33</v>
      </c>
      <c r="P3" s="244">
        <f>EAs!K82</f>
        <v>17</v>
      </c>
      <c r="Q3" s="244">
        <f>SUM(M3:P3)</f>
        <v>511</v>
      </c>
    </row>
    <row r="4" spans="1:17" ht="16.5" customHeight="1" x14ac:dyDescent="0.25">
      <c r="A4" s="285" t="s">
        <v>2</v>
      </c>
      <c r="B4" s="285"/>
      <c r="C4" s="285"/>
      <c r="D4" s="285"/>
      <c r="E4" s="285"/>
      <c r="F4" s="286" t="s">
        <v>279</v>
      </c>
      <c r="G4" s="286" t="s">
        <v>280</v>
      </c>
      <c r="H4" s="286" t="s">
        <v>281</v>
      </c>
      <c r="I4" s="286" t="s">
        <v>32926</v>
      </c>
      <c r="J4" s="286"/>
      <c r="M4" s="234" t="s">
        <v>32949</v>
      </c>
      <c r="N4" s="230" t="s">
        <v>32950</v>
      </c>
      <c r="O4" s="230" t="s">
        <v>32951</v>
      </c>
      <c r="P4" s="230" t="s">
        <v>32952</v>
      </c>
    </row>
    <row r="5" spans="1:17" x14ac:dyDescent="0.2">
      <c r="A5" s="281" t="s">
        <v>2</v>
      </c>
      <c r="B5" s="282" t="s">
        <v>1</v>
      </c>
      <c r="C5" s="282"/>
      <c r="D5" s="271" t="s">
        <v>4</v>
      </c>
      <c r="E5" s="283" t="s">
        <v>5</v>
      </c>
      <c r="F5" s="284"/>
      <c r="G5" s="284"/>
      <c r="H5" s="284"/>
      <c r="I5" s="284"/>
      <c r="J5" s="363"/>
      <c r="K5" s="267"/>
      <c r="L5" s="143"/>
      <c r="M5" s="9"/>
      <c r="P5"/>
    </row>
    <row r="6" spans="1:17" x14ac:dyDescent="0.2">
      <c r="A6" s="144" t="s">
        <v>195</v>
      </c>
      <c r="B6" s="413">
        <v>1</v>
      </c>
      <c r="C6" s="142" t="s">
        <v>3</v>
      </c>
      <c r="D6" s="288" cm="1">
        <f t="array" ref="D6">INDEX(Kaufteile!$A$2:$E$19970,L6,4)</f>
        <v>3997.92</v>
      </c>
      <c r="E6" s="218">
        <f t="shared" ref="E6:E16" si="0">B6*D6</f>
        <v>3997.92</v>
      </c>
      <c r="F6" s="188"/>
      <c r="G6" s="188"/>
      <c r="H6" s="188"/>
      <c r="I6" s="188"/>
      <c r="J6" s="364">
        <v>790821103</v>
      </c>
      <c r="K6" s="147" t="s">
        <v>204</v>
      </c>
      <c r="L6" s="165">
        <f>MATCH(_xlfn.VALUETOTEXT(J6,0),Kaufteile!$A$2:$A$20784,0)</f>
        <v>10451</v>
      </c>
      <c r="M6" s="9"/>
      <c r="P6"/>
    </row>
    <row r="7" spans="1:17" x14ac:dyDescent="0.2">
      <c r="A7" s="144" t="s">
        <v>196</v>
      </c>
      <c r="B7" s="146">
        <v>0</v>
      </c>
      <c r="C7" s="142" t="s">
        <v>3</v>
      </c>
      <c r="D7" s="288" cm="1">
        <f t="array" ref="D7">INDEX(Kaufteile!$A$2:$E$19970,L7,4)</f>
        <v>4871.3100000000004</v>
      </c>
      <c r="E7" s="337">
        <f t="shared" si="0"/>
        <v>0</v>
      </c>
      <c r="F7" s="188"/>
      <c r="G7" s="188"/>
      <c r="H7" s="188"/>
      <c r="I7" s="188"/>
      <c r="J7" s="365">
        <v>790821101</v>
      </c>
      <c r="K7" s="268"/>
      <c r="L7" s="165">
        <f>MATCH(_xlfn.VALUETOTEXT(J7,0),Kaufteile!$A$2:$A$20784,0)</f>
        <v>10449</v>
      </c>
      <c r="M7" s="9"/>
      <c r="P7"/>
    </row>
    <row r="8" spans="1:17" ht="25.5" x14ac:dyDescent="0.2">
      <c r="A8" s="141" t="s">
        <v>197</v>
      </c>
      <c r="B8" s="146">
        <v>0</v>
      </c>
      <c r="C8" s="142" t="s">
        <v>3</v>
      </c>
      <c r="D8" s="288" cm="1">
        <f t="array" ref="D8">INDEX(Kaufteile!$A$2:$E$19970,L8,4)</f>
        <v>5946.51</v>
      </c>
      <c r="E8" s="337">
        <f t="shared" si="0"/>
        <v>0</v>
      </c>
      <c r="F8" s="188"/>
      <c r="G8" s="188"/>
      <c r="H8" s="188"/>
      <c r="I8" s="188"/>
      <c r="J8" s="365">
        <v>790821102</v>
      </c>
      <c r="K8" s="268"/>
      <c r="L8" s="165">
        <f>MATCH(_xlfn.VALUETOTEXT(J8,0),Kaufteile!$A$2:$A$20784,0)</f>
        <v>10450</v>
      </c>
      <c r="M8" s="9"/>
      <c r="P8"/>
    </row>
    <row r="9" spans="1:17" x14ac:dyDescent="0.2">
      <c r="A9" s="141" t="s">
        <v>198</v>
      </c>
      <c r="B9" s="239">
        <f>B17+B22</f>
        <v>4</v>
      </c>
      <c r="C9" s="142" t="s">
        <v>3</v>
      </c>
      <c r="D9" s="288" cm="1">
        <f t="array" ref="D9">INDEX(Kaufteile!$A$2:$E$19970,L9,4)</f>
        <v>424.56</v>
      </c>
      <c r="E9" s="337">
        <f t="shared" si="0"/>
        <v>1698.24</v>
      </c>
      <c r="F9" s="188"/>
      <c r="G9" s="188"/>
      <c r="H9" s="188"/>
      <c r="I9" s="188"/>
      <c r="J9" s="364">
        <v>790009001</v>
      </c>
      <c r="K9" s="269"/>
      <c r="L9" s="165">
        <f>MATCH(_xlfn.VALUETOTEXT(J9,0),Kaufteile!$A$2:$A$20784,0)</f>
        <v>10371</v>
      </c>
      <c r="M9" s="216" t="b">
        <f>B1629=$B9*16</f>
        <v>0</v>
      </c>
      <c r="N9" s="244">
        <f>$B9*16</f>
        <v>64</v>
      </c>
      <c r="O9" s="244">
        <f>0</f>
        <v>0</v>
      </c>
      <c r="P9" s="244">
        <f>0</f>
        <v>0</v>
      </c>
    </row>
    <row r="10" spans="1:17" x14ac:dyDescent="0.2">
      <c r="A10" s="145" t="s">
        <v>203</v>
      </c>
      <c r="B10" s="411">
        <v>1</v>
      </c>
      <c r="C10" s="2" t="s">
        <v>3</v>
      </c>
      <c r="D10" s="288" cm="1">
        <f t="array" ref="D10">INDEX(Kaufteile!$A$2:$E$19970,L10,4)</f>
        <v>510</v>
      </c>
      <c r="E10" s="337">
        <f t="shared" si="0"/>
        <v>510</v>
      </c>
      <c r="F10" s="188"/>
      <c r="G10" s="188"/>
      <c r="H10" s="188"/>
      <c r="I10" s="188"/>
      <c r="J10" s="366">
        <v>711003210</v>
      </c>
      <c r="K10" s="6"/>
      <c r="L10" s="165">
        <f>MATCH(_xlfn.VALUETOTEXT(J10,0),Kaufteile!$A$2:$A$20784,0)</f>
        <v>9080</v>
      </c>
      <c r="M10" s="9"/>
      <c r="P10"/>
    </row>
    <row r="11" spans="1:17" x14ac:dyDescent="0.2">
      <c r="A11" s="145" t="s">
        <v>199</v>
      </c>
      <c r="B11" s="239">
        <v>3</v>
      </c>
      <c r="C11" s="38" t="s">
        <v>3</v>
      </c>
      <c r="D11" s="45">
        <v>250</v>
      </c>
      <c r="E11" s="337">
        <f t="shared" si="0"/>
        <v>750</v>
      </c>
      <c r="F11" s="188"/>
      <c r="G11" s="188"/>
      <c r="H11" s="188"/>
      <c r="I11" s="188"/>
      <c r="J11" s="367"/>
      <c r="K11" s="270"/>
      <c r="L11" s="165"/>
      <c r="M11" s="9"/>
      <c r="P11"/>
    </row>
    <row r="12" spans="1:17" x14ac:dyDescent="0.2">
      <c r="A12" s="145" t="s">
        <v>200</v>
      </c>
      <c r="B12" s="239">
        <v>0</v>
      </c>
      <c r="C12" s="38" t="s">
        <v>3</v>
      </c>
      <c r="D12" s="45">
        <v>250</v>
      </c>
      <c r="E12" s="337">
        <f t="shared" si="0"/>
        <v>0</v>
      </c>
      <c r="F12" s="188"/>
      <c r="G12" s="188"/>
      <c r="H12" s="188"/>
      <c r="I12" s="188"/>
      <c r="J12" s="367"/>
      <c r="K12" s="270"/>
      <c r="L12" s="165"/>
      <c r="M12" s="9"/>
      <c r="P12"/>
    </row>
    <row r="13" spans="1:17" x14ac:dyDescent="0.2">
      <c r="A13" s="265" t="s">
        <v>263</v>
      </c>
      <c r="B13" s="239">
        <f>ROUNDUP(Q2/8,0)*DECKBLATT!D19</f>
        <v>66</v>
      </c>
      <c r="C13" s="38" t="s">
        <v>3</v>
      </c>
      <c r="D13" s="288" cm="1">
        <f t="array" ref="D13">INDEX(Kaufteile!$A$2:$E$19970,L13,4)</f>
        <v>58.504418604651157</v>
      </c>
      <c r="E13" s="337">
        <f t="shared" si="0"/>
        <v>3861.2916279069764</v>
      </c>
      <c r="F13" s="188"/>
      <c r="G13" s="188"/>
      <c r="H13" s="188"/>
      <c r="I13" s="188"/>
      <c r="J13" s="367">
        <v>722005001</v>
      </c>
      <c r="K13" s="170">
        <v>45223</v>
      </c>
      <c r="L13" s="165">
        <f>MATCH(_xlfn.VALUETOTEXT(J13,0),Kaufteile!$A$2:$A$20784,0)</f>
        <v>9814</v>
      </c>
      <c r="M13" s="9"/>
      <c r="P13"/>
    </row>
    <row r="14" spans="1:17" x14ac:dyDescent="0.2">
      <c r="A14" s="144" t="s">
        <v>201</v>
      </c>
      <c r="B14" s="146">
        <v>0</v>
      </c>
      <c r="C14" s="142" t="s">
        <v>3</v>
      </c>
      <c r="D14" s="288" cm="1">
        <f t="array" ref="D14">INDEX(Kaufteile!$A$2:$E$19970,L14,4)</f>
        <v>1766.53</v>
      </c>
      <c r="E14" s="337">
        <f t="shared" si="0"/>
        <v>0</v>
      </c>
      <c r="F14" s="189"/>
      <c r="G14" s="189"/>
      <c r="H14" s="189"/>
      <c r="I14" s="189"/>
      <c r="J14" s="368">
        <v>790011000</v>
      </c>
      <c r="K14" s="269"/>
      <c r="L14" s="165">
        <f>MATCH(_xlfn.VALUETOTEXT(J14,0),Kaufteile!$A$2:$A$20784,0)</f>
        <v>10380</v>
      </c>
      <c r="M14" s="9"/>
      <c r="P14"/>
    </row>
    <row r="15" spans="1:17" ht="13.5" thickBot="1" x14ac:dyDescent="0.25">
      <c r="A15" s="144" t="s">
        <v>202</v>
      </c>
      <c r="B15" s="146">
        <v>0</v>
      </c>
      <c r="C15" s="142" t="s">
        <v>3</v>
      </c>
      <c r="D15" s="288">
        <v>1100</v>
      </c>
      <c r="E15" s="337">
        <f t="shared" si="0"/>
        <v>0</v>
      </c>
      <c r="F15" s="189"/>
      <c r="G15" s="189"/>
      <c r="H15" s="189"/>
      <c r="I15" s="189"/>
      <c r="J15" s="368"/>
      <c r="K15" s="269"/>
      <c r="L15" s="165"/>
      <c r="M15" s="9"/>
      <c r="P15"/>
    </row>
    <row r="16" spans="1:17" ht="13.5" thickBot="1" x14ac:dyDescent="0.25">
      <c r="A16" s="396" t="s">
        <v>248</v>
      </c>
      <c r="B16" s="397">
        <v>0</v>
      </c>
      <c r="C16" s="65" t="s">
        <v>3</v>
      </c>
      <c r="D16" s="398">
        <v>6500</v>
      </c>
      <c r="E16" s="399">
        <f t="shared" si="0"/>
        <v>0</v>
      </c>
      <c r="F16" s="277"/>
      <c r="G16" s="277"/>
      <c r="H16" s="277"/>
      <c r="I16" s="277"/>
      <c r="J16" s="60"/>
      <c r="K16" s="272"/>
      <c r="L16" s="165"/>
      <c r="N16"/>
      <c r="P16"/>
    </row>
    <row r="17" spans="1:16" ht="13.5" thickBot="1" x14ac:dyDescent="0.25">
      <c r="A17" s="273" t="s">
        <v>7</v>
      </c>
      <c r="B17" s="412">
        <f>SUM(B6:B8)</f>
        <v>1</v>
      </c>
      <c r="C17" s="278" t="s">
        <v>3</v>
      </c>
      <c r="D17" s="275" t="s">
        <v>0</v>
      </c>
      <c r="E17" s="287">
        <f>SUM(E6:E15)</f>
        <v>10817.451627906976</v>
      </c>
      <c r="F17" s="279"/>
      <c r="G17" s="279"/>
      <c r="H17" s="279"/>
      <c r="I17" s="279"/>
      <c r="J17" s="371"/>
      <c r="L17" s="165"/>
    </row>
    <row r="18" spans="1:16" x14ac:dyDescent="0.2">
      <c r="A18" s="400" t="s">
        <v>64</v>
      </c>
      <c r="B18" s="425" t="s">
        <v>1</v>
      </c>
      <c r="C18" s="426"/>
      <c r="D18" s="252" t="s">
        <v>4</v>
      </c>
      <c r="E18" s="401" t="s">
        <v>5</v>
      </c>
      <c r="F18" s="425"/>
      <c r="G18" s="427"/>
      <c r="H18" s="427"/>
      <c r="I18" s="427"/>
      <c r="J18" s="426"/>
      <c r="L18" s="165"/>
      <c r="M18" s="9"/>
      <c r="O18"/>
      <c r="P18"/>
    </row>
    <row r="19" spans="1:16" x14ac:dyDescent="0.2">
      <c r="A19" s="265" t="s">
        <v>65</v>
      </c>
      <c r="B19" s="239">
        <v>3</v>
      </c>
      <c r="C19" s="2" t="s">
        <v>3</v>
      </c>
      <c r="D19" s="45">
        <v>750</v>
      </c>
      <c r="E19" s="338">
        <f t="shared" ref="E19:E21" si="1">B19*D19</f>
        <v>2250</v>
      </c>
      <c r="F19" s="188"/>
      <c r="G19" s="188"/>
      <c r="H19" s="188"/>
      <c r="I19" s="188"/>
      <c r="J19" s="370"/>
      <c r="L19" s="165"/>
    </row>
    <row r="20" spans="1:16" ht="13.5" thickBot="1" x14ac:dyDescent="0.25">
      <c r="A20" s="265" t="s">
        <v>11</v>
      </c>
      <c r="B20" s="239">
        <f>B19</f>
        <v>3</v>
      </c>
      <c r="C20" s="2" t="s">
        <v>3</v>
      </c>
      <c r="D20" s="45">
        <v>150</v>
      </c>
      <c r="E20" s="338">
        <f t="shared" si="1"/>
        <v>450</v>
      </c>
      <c r="F20" s="188"/>
      <c r="G20" s="188"/>
      <c r="H20" s="188"/>
      <c r="I20" s="188"/>
      <c r="J20" s="370"/>
      <c r="L20" s="165"/>
    </row>
    <row r="21" spans="1:16" ht="13.5" thickBot="1" x14ac:dyDescent="0.25">
      <c r="A21" s="266" t="s">
        <v>219</v>
      </c>
      <c r="B21" s="239">
        <f>B19</f>
        <v>3</v>
      </c>
      <c r="C21" s="2" t="s">
        <v>3</v>
      </c>
      <c r="D21" s="261" cm="1">
        <f t="array" ref="D21">75*INDEX(Kaufteile!$A$2:$E$19970,L21,4)</f>
        <v>130.69499999999999</v>
      </c>
      <c r="E21" s="338">
        <f t="shared" si="1"/>
        <v>392.08499999999998</v>
      </c>
      <c r="F21" s="188"/>
      <c r="G21" s="188"/>
      <c r="H21" s="188"/>
      <c r="I21" s="188"/>
      <c r="J21" s="370">
        <v>725000050</v>
      </c>
      <c r="L21" s="165">
        <f>MATCH(_xlfn.VALUETOTEXT(J21,0),Kaufteile!$A$2:$A$20784,0)</f>
        <v>10014</v>
      </c>
    </row>
    <row r="22" spans="1:16" ht="13.5" thickBot="1" x14ac:dyDescent="0.25">
      <c r="A22" s="273" t="s">
        <v>66</v>
      </c>
      <c r="B22" s="412">
        <v>3</v>
      </c>
      <c r="C22" s="278" t="s">
        <v>3</v>
      </c>
      <c r="D22" s="275" t="s">
        <v>0</v>
      </c>
      <c r="E22" s="287">
        <f>SUM(E19:E21)</f>
        <v>3092.085</v>
      </c>
      <c r="F22" s="279"/>
      <c r="G22" s="279"/>
      <c r="H22" s="279"/>
      <c r="I22" s="279"/>
      <c r="J22" s="371"/>
      <c r="L22" s="165"/>
    </row>
    <row r="23" spans="1:16" s="9" customFormat="1" ht="15.75" x14ac:dyDescent="0.25">
      <c r="A23" s="285" t="s">
        <v>194</v>
      </c>
      <c r="B23" s="285"/>
      <c r="C23" s="285"/>
      <c r="D23" s="285"/>
      <c r="E23" s="285"/>
      <c r="F23" s="285"/>
      <c r="G23" s="285"/>
      <c r="H23" s="285"/>
      <c r="I23" s="285"/>
      <c r="J23" s="286"/>
      <c r="L23" s="165"/>
    </row>
    <row r="24" spans="1:16" x14ac:dyDescent="0.2">
      <c r="A24" s="138" t="s">
        <v>71</v>
      </c>
      <c r="B24" s="240">
        <f>EAs!B60</f>
        <v>0</v>
      </c>
      <c r="C24" s="139" t="s">
        <v>3</v>
      </c>
      <c r="D24" s="262" cm="1">
        <f t="array" ref="D24">INDEX(Kaufteile!$A$2:$E$19970,L24,4)</f>
        <v>41.66</v>
      </c>
      <c r="E24" s="338">
        <f>B24*D24</f>
        <v>0</v>
      </c>
      <c r="F24" s="188"/>
      <c r="G24" s="188"/>
      <c r="H24" s="188"/>
      <c r="I24" s="188"/>
      <c r="J24" s="207">
        <v>790000024</v>
      </c>
      <c r="K24" s="204" t="s">
        <v>32899</v>
      </c>
      <c r="L24" s="165">
        <f>MATCH(_xlfn.VALUETOTEXT(J24,0),Kaufteile!$A$2:$A$20784,0)</f>
        <v>10238</v>
      </c>
    </row>
    <row r="25" spans="1:16" x14ac:dyDescent="0.2">
      <c r="A25" s="138" t="s">
        <v>82</v>
      </c>
      <c r="B25" s="240">
        <f>EAs!B61</f>
        <v>6</v>
      </c>
      <c r="C25" s="139" t="s">
        <v>3</v>
      </c>
      <c r="D25" s="262" cm="1">
        <f t="array" ref="D25">INDEX(Kaufteile!$A$2:$E$19970,L25,4)</f>
        <v>74.591248759182051</v>
      </c>
      <c r="E25" s="338">
        <f t="shared" ref="E25:E33" si="2">B25*D25</f>
        <v>447.54749255509228</v>
      </c>
      <c r="F25" s="188"/>
      <c r="G25" s="188"/>
      <c r="H25" s="188"/>
      <c r="I25" s="188"/>
      <c r="J25" s="207">
        <v>790000039</v>
      </c>
      <c r="K25" s="204" t="s">
        <v>32898</v>
      </c>
      <c r="L25" s="165">
        <f>MATCH(_xlfn.VALUETOTEXT(J25,0),Kaufteile!$A$2:$A$20784,0)</f>
        <v>10253</v>
      </c>
    </row>
    <row r="26" spans="1:16" x14ac:dyDescent="0.2">
      <c r="A26" s="138" t="s">
        <v>70</v>
      </c>
      <c r="B26" s="240">
        <f>EAs!B62</f>
        <v>5</v>
      </c>
      <c r="C26" s="139" t="s">
        <v>3</v>
      </c>
      <c r="D26" s="262" cm="1">
        <f t="array" ref="D26">INDEX(Kaufteile!$A$2:$E$19970,L26,4)</f>
        <v>105.56399999999999</v>
      </c>
      <c r="E26" s="338">
        <f t="shared" si="2"/>
        <v>527.81999999999994</v>
      </c>
      <c r="F26" s="188"/>
      <c r="G26" s="188"/>
      <c r="H26" s="188"/>
      <c r="I26" s="188"/>
      <c r="J26" s="207">
        <v>790000040</v>
      </c>
      <c r="K26" s="204" t="s">
        <v>32900</v>
      </c>
      <c r="L26" s="165">
        <f>MATCH(_xlfn.VALUETOTEXT(J26,0),Kaufteile!$A$2:$A$20784,0)</f>
        <v>10254</v>
      </c>
    </row>
    <row r="27" spans="1:16" x14ac:dyDescent="0.2">
      <c r="A27" s="138" t="s">
        <v>69</v>
      </c>
      <c r="B27" s="240">
        <f>EAs!B63</f>
        <v>0</v>
      </c>
      <c r="C27" s="139" t="s">
        <v>3</v>
      </c>
      <c r="D27" s="262" cm="1">
        <f t="array" ref="D27">INDEX(Kaufteile!$A$2:$E$19970,L27,4)</f>
        <v>116.32</v>
      </c>
      <c r="E27" s="338">
        <f t="shared" si="2"/>
        <v>0</v>
      </c>
      <c r="F27" s="188"/>
      <c r="G27" s="188"/>
      <c r="H27" s="188"/>
      <c r="I27" s="188"/>
      <c r="J27" s="207">
        <v>790000041</v>
      </c>
      <c r="K27" s="204" t="s">
        <v>32901</v>
      </c>
      <c r="L27" s="165">
        <f>MATCH(_xlfn.VALUETOTEXT(J27,0),Kaufteile!$A$2:$A$20784,0)</f>
        <v>10255</v>
      </c>
    </row>
    <row r="28" spans="1:16" x14ac:dyDescent="0.2">
      <c r="A28" s="138" t="s">
        <v>68</v>
      </c>
      <c r="B28" s="240">
        <f>EAs!B64</f>
        <v>0</v>
      </c>
      <c r="C28" s="139" t="s">
        <v>3</v>
      </c>
      <c r="D28" s="262" cm="1">
        <f t="array" ref="D28">INDEX(Kaufteile!$A$2:$E$19970,L28,4)</f>
        <v>148.69999999999999</v>
      </c>
      <c r="E28" s="338">
        <f t="shared" si="2"/>
        <v>0</v>
      </c>
      <c r="F28" s="188"/>
      <c r="G28" s="188"/>
      <c r="H28" s="188"/>
      <c r="I28" s="188"/>
      <c r="J28" s="207">
        <v>790000042</v>
      </c>
      <c r="K28" s="204"/>
      <c r="L28" s="165">
        <f>MATCH(_xlfn.VALUETOTEXT(J28,0),Kaufteile!$A$2:$A$20784,0)</f>
        <v>10256</v>
      </c>
    </row>
    <row r="29" spans="1:16" x14ac:dyDescent="0.2">
      <c r="A29" s="138" t="s">
        <v>189</v>
      </c>
      <c r="B29" s="240">
        <f>B24</f>
        <v>0</v>
      </c>
      <c r="C29" s="139" t="s">
        <v>3</v>
      </c>
      <c r="D29" s="262" cm="1">
        <f t="array" ref="D29">INDEX(Kaufteile!$A$2:$E$19970,L29,4)</f>
        <v>25.868601061007954</v>
      </c>
      <c r="E29" s="338">
        <f t="shared" si="2"/>
        <v>0</v>
      </c>
      <c r="F29" s="188"/>
      <c r="G29" s="188"/>
      <c r="H29" s="188"/>
      <c r="I29" s="188"/>
      <c r="J29" s="207">
        <v>825304004</v>
      </c>
      <c r="K29" s="204"/>
      <c r="L29" s="165">
        <f>MATCH(_xlfn.VALUETOTEXT(J29,0),Kaufteile!$A$2:$A$20784,0)</f>
        <v>13633</v>
      </c>
    </row>
    <row r="30" spans="1:16" x14ac:dyDescent="0.2">
      <c r="A30" s="138" t="s">
        <v>190</v>
      </c>
      <c r="B30" s="240">
        <f t="shared" ref="B30:B33" si="3">B25</f>
        <v>6</v>
      </c>
      <c r="C30" s="139" t="s">
        <v>3</v>
      </c>
      <c r="D30" s="262" cm="1">
        <f t="array" ref="D30">INDEX(Kaufteile!$A$2:$E$19970,L30,4)</f>
        <v>31.739899999999999</v>
      </c>
      <c r="E30" s="338">
        <f t="shared" si="2"/>
        <v>190.43939999999998</v>
      </c>
      <c r="F30" s="188"/>
      <c r="G30" s="188"/>
      <c r="H30" s="188"/>
      <c r="I30" s="188"/>
      <c r="J30" s="207">
        <v>825304006</v>
      </c>
      <c r="K30" s="204"/>
      <c r="L30" s="165">
        <f>MATCH(_xlfn.VALUETOTEXT(J30,0),Kaufteile!$A$2:$A$20784,0)</f>
        <v>13634</v>
      </c>
    </row>
    <row r="31" spans="1:16" x14ac:dyDescent="0.2">
      <c r="A31" s="140" t="s">
        <v>191</v>
      </c>
      <c r="B31" s="240">
        <f t="shared" si="3"/>
        <v>5</v>
      </c>
      <c r="C31" s="139" t="s">
        <v>3</v>
      </c>
      <c r="D31" s="262" cm="1">
        <f t="array" ref="D31">INDEX(Kaufteile!$A$2:$E$19970,L31,4)</f>
        <v>28.651684368124332</v>
      </c>
      <c r="E31" s="338">
        <f t="shared" si="2"/>
        <v>143.25842184062165</v>
      </c>
      <c r="F31" s="188"/>
      <c r="G31" s="188"/>
      <c r="H31" s="188"/>
      <c r="I31" s="188"/>
      <c r="J31" s="207">
        <v>825304007</v>
      </c>
      <c r="K31" s="204"/>
      <c r="L31" s="165">
        <f>MATCH(_xlfn.VALUETOTEXT(J31,0),Kaufteile!$A$2:$A$20784,0)</f>
        <v>13635</v>
      </c>
    </row>
    <row r="32" spans="1:16" x14ac:dyDescent="0.2">
      <c r="A32" s="140" t="s">
        <v>192</v>
      </c>
      <c r="B32" s="240">
        <f t="shared" si="3"/>
        <v>0</v>
      </c>
      <c r="C32" s="139" t="s">
        <v>3</v>
      </c>
      <c r="D32" s="262" cm="1">
        <f t="array" ref="D32">INDEX(Kaufteile!$A$2:$E$19970,L32,4)</f>
        <v>38.000054206672459</v>
      </c>
      <c r="E32" s="338">
        <f t="shared" si="2"/>
        <v>0</v>
      </c>
      <c r="F32" s="188"/>
      <c r="G32" s="188"/>
      <c r="H32" s="188"/>
      <c r="I32" s="188"/>
      <c r="J32" s="207">
        <v>825304003</v>
      </c>
      <c r="K32" s="204"/>
      <c r="L32" s="165">
        <f>MATCH(_xlfn.VALUETOTEXT(J32,0),Kaufteile!$A$2:$A$20784,0)</f>
        <v>13632</v>
      </c>
    </row>
    <row r="33" spans="1:13" ht="13.5" thickBot="1" x14ac:dyDescent="0.25">
      <c r="A33" s="140" t="s">
        <v>193</v>
      </c>
      <c r="B33" s="240">
        <f t="shared" si="3"/>
        <v>0</v>
      </c>
      <c r="C33" s="2" t="s">
        <v>3</v>
      </c>
      <c r="D33" s="262" cm="1">
        <f t="array" ref="D33">INDEX(Kaufteile!$A$2:$E$19970,L33,4)</f>
        <v>26.487475057764328</v>
      </c>
      <c r="E33" s="338">
        <f t="shared" si="2"/>
        <v>0</v>
      </c>
      <c r="F33" s="188"/>
      <c r="G33" s="188"/>
      <c r="H33" s="188"/>
      <c r="I33" s="188"/>
      <c r="J33" s="207">
        <v>825304002</v>
      </c>
      <c r="K33" s="204"/>
      <c r="L33" s="165">
        <f>MATCH(_xlfn.VALUETOTEXT(J33,0),Kaufteile!$A$2:$A$20784,0)</f>
        <v>13631</v>
      </c>
    </row>
    <row r="34" spans="1:13" ht="13.5" thickBot="1" x14ac:dyDescent="0.25">
      <c r="A34" s="273" t="s">
        <v>67</v>
      </c>
      <c r="B34" s="274">
        <f>SUM(B24:B28)</f>
        <v>11</v>
      </c>
      <c r="C34" s="2" t="s">
        <v>3</v>
      </c>
      <c r="D34" s="275"/>
      <c r="E34" s="287">
        <f>SUM(E24:E33)</f>
        <v>1309.0653143957138</v>
      </c>
      <c r="F34" s="276"/>
      <c r="G34" s="276"/>
      <c r="H34" s="276"/>
      <c r="I34" s="276"/>
      <c r="J34" s="369"/>
      <c r="L34" s="165"/>
    </row>
    <row r="35" spans="1:13" ht="15.75" x14ac:dyDescent="0.25">
      <c r="A35" s="285" t="s">
        <v>205</v>
      </c>
      <c r="B35" s="285"/>
      <c r="C35" s="285"/>
      <c r="D35" s="285"/>
      <c r="E35" s="285"/>
      <c r="F35" s="285"/>
      <c r="G35" s="285"/>
      <c r="H35" s="285"/>
      <c r="I35" s="285"/>
      <c r="J35" s="286"/>
      <c r="L35" s="165"/>
    </row>
    <row r="36" spans="1:13" hidden="1" x14ac:dyDescent="0.2">
      <c r="A36" s="134" t="s">
        <v>132</v>
      </c>
      <c r="B36" s="135">
        <v>0</v>
      </c>
      <c r="C36" s="136" t="s">
        <v>3</v>
      </c>
      <c r="D36" s="137">
        <v>1374</v>
      </c>
      <c r="E36" s="262">
        <f t="shared" ref="E36:E41" si="4">B36*D36</f>
        <v>0</v>
      </c>
      <c r="F36" s="192"/>
      <c r="G36" s="192"/>
      <c r="H36" s="192"/>
      <c r="I36" s="192"/>
      <c r="J36" s="7"/>
      <c r="L36" s="165"/>
    </row>
    <row r="37" spans="1:13" x14ac:dyDescent="0.2">
      <c r="A37" s="122" t="s">
        <v>180</v>
      </c>
      <c r="B37" s="410">
        <v>2</v>
      </c>
      <c r="C37" s="2" t="s">
        <v>3</v>
      </c>
      <c r="D37" s="262" cm="1">
        <f t="array" ref="D37">INDEX(Kaufteile!$A$2:$E$19970,L37,4)</f>
        <v>2082.75</v>
      </c>
      <c r="E37" s="338">
        <f>B37*D37</f>
        <v>4165.5</v>
      </c>
      <c r="F37" s="190"/>
      <c r="G37" s="190"/>
      <c r="H37" s="190"/>
      <c r="I37" s="190"/>
      <c r="J37" s="207">
        <v>708001029</v>
      </c>
      <c r="K37" s="206">
        <v>45210</v>
      </c>
      <c r="L37" s="165">
        <f>MATCH(_xlfn.VALUETOTEXT(J37,0),Kaufteile!$A$2:$A$20784,0)</f>
        <v>8449</v>
      </c>
    </row>
    <row r="38" spans="1:13" hidden="1" x14ac:dyDescent="0.2">
      <c r="A38" s="134" t="s">
        <v>133</v>
      </c>
      <c r="B38" s="135">
        <v>0</v>
      </c>
      <c r="C38" s="136" t="s">
        <v>3</v>
      </c>
      <c r="D38" s="137">
        <v>2306</v>
      </c>
      <c r="E38" s="338">
        <f>B38*D38</f>
        <v>0</v>
      </c>
      <c r="F38" s="192"/>
      <c r="G38" s="192"/>
      <c r="H38" s="192"/>
      <c r="I38" s="192"/>
      <c r="J38" s="7"/>
      <c r="L38" s="165"/>
    </row>
    <row r="39" spans="1:13" s="9" customFormat="1" x14ac:dyDescent="0.2">
      <c r="A39" s="8" t="s">
        <v>181</v>
      </c>
      <c r="B39" s="54">
        <v>0</v>
      </c>
      <c r="C39" s="36" t="s">
        <v>3</v>
      </c>
      <c r="D39" s="262" cm="1">
        <f t="array" ref="D39">INDEX(Kaufteile!$A$2:$E$19970,L39,4)</f>
        <v>559.69000000000005</v>
      </c>
      <c r="E39" s="338">
        <f t="shared" si="4"/>
        <v>0</v>
      </c>
      <c r="F39" s="190"/>
      <c r="G39" s="190"/>
      <c r="H39" s="190"/>
      <c r="I39" s="190"/>
      <c r="J39" s="207">
        <v>700001200</v>
      </c>
      <c r="K39" s="208"/>
      <c r="L39" s="165">
        <f>MATCH(_xlfn.VALUETOTEXT(J39,0),Kaufteile!$A$2:$A$20784,0)</f>
        <v>7233</v>
      </c>
      <c r="M39"/>
    </row>
    <row r="40" spans="1:13" s="9" customFormat="1" x14ac:dyDescent="0.2">
      <c r="A40" s="8" t="s">
        <v>182</v>
      </c>
      <c r="B40" s="54">
        <v>0</v>
      </c>
      <c r="C40" s="36" t="s">
        <v>3</v>
      </c>
      <c r="D40" s="262" cm="1">
        <f t="array" ref="D40">INDEX(Kaufteile!$A$2:$E$19970,L40,4)</f>
        <v>928.5</v>
      </c>
      <c r="E40" s="338">
        <f t="shared" si="4"/>
        <v>0</v>
      </c>
      <c r="F40" s="190"/>
      <c r="G40" s="190"/>
      <c r="H40" s="190"/>
      <c r="I40" s="190"/>
      <c r="J40" s="207">
        <v>708001028</v>
      </c>
      <c r="K40" s="208"/>
      <c r="L40" s="165">
        <f>MATCH(_xlfn.VALUETOTEXT(J40,0),Kaufteile!$A$2:$A$20784,0)</f>
        <v>8448</v>
      </c>
      <c r="M40"/>
    </row>
    <row r="41" spans="1:13" s="9" customFormat="1" x14ac:dyDescent="0.2">
      <c r="A41" s="38" t="s">
        <v>183</v>
      </c>
      <c r="B41" s="7">
        <v>0</v>
      </c>
      <c r="C41" s="2" t="s">
        <v>3</v>
      </c>
      <c r="D41" s="262" cm="1">
        <f t="array" ref="D41">INDEX(Kaufteile!$A$2:$E$19970,L41,4)</f>
        <v>97.49560952380952</v>
      </c>
      <c r="E41" s="338">
        <f t="shared" si="4"/>
        <v>0</v>
      </c>
      <c r="F41" s="188"/>
      <c r="G41" s="188"/>
      <c r="H41" s="188"/>
      <c r="I41" s="188"/>
      <c r="J41" s="207">
        <v>711003197</v>
      </c>
      <c r="K41" s="208"/>
      <c r="L41" s="165">
        <f>MATCH(_xlfn.VALUETOTEXT(J41,0),Kaufteile!$A$2:$A$20784,0)</f>
        <v>9067</v>
      </c>
      <c r="M41"/>
    </row>
    <row r="42" spans="1:13" s="9" customFormat="1" x14ac:dyDescent="0.2">
      <c r="A42" s="38" t="s">
        <v>32907</v>
      </c>
      <c r="B42" s="410">
        <v>4</v>
      </c>
      <c r="C42" s="2" t="s">
        <v>3</v>
      </c>
      <c r="D42" s="262" cm="1">
        <f t="array" ref="D42">INDEX(Kaufteile!$A$2:$E$19970,L42,4)</f>
        <v>450</v>
      </c>
      <c r="E42" s="338">
        <f>B42*D42</f>
        <v>1800</v>
      </c>
      <c r="F42" s="188"/>
      <c r="G42" s="188"/>
      <c r="H42" s="188"/>
      <c r="I42" s="188"/>
      <c r="J42" s="207">
        <v>711003212</v>
      </c>
      <c r="K42" s="206">
        <v>45210</v>
      </c>
      <c r="L42" s="165">
        <f>MATCH(_xlfn.VALUETOTEXT(J42,0),Kaufteile!$A$2:$A$20784,0)</f>
        <v>9082</v>
      </c>
      <c r="M42"/>
    </row>
    <row r="43" spans="1:13" s="9" customFormat="1" ht="13.5" thickBot="1" x14ac:dyDescent="0.25">
      <c r="A43" s="205" t="s">
        <v>32906</v>
      </c>
      <c r="B43" s="7">
        <v>0</v>
      </c>
      <c r="C43" s="2" t="s">
        <v>3</v>
      </c>
      <c r="D43" s="262" cm="1">
        <f t="array" ref="D43">INDEX(Kaufteile!$A$2:$E$19970,L43,4)</f>
        <v>772.5</v>
      </c>
      <c r="E43" s="338">
        <f>B43*D43</f>
        <v>0</v>
      </c>
      <c r="F43" s="188"/>
      <c r="G43" s="188"/>
      <c r="H43" s="188"/>
      <c r="I43" s="188"/>
      <c r="J43" s="207">
        <v>711003214</v>
      </c>
      <c r="K43" s="206"/>
      <c r="L43" s="165">
        <f>MATCH(_xlfn.VALUETOTEXT(J43,0),Kaufteile!$A$2:$A$20784,0)</f>
        <v>9084</v>
      </c>
      <c r="M43"/>
    </row>
    <row r="44" spans="1:13" s="9" customFormat="1" ht="13.5" thickBot="1" x14ac:dyDescent="0.25">
      <c r="A44" s="300" t="s">
        <v>206</v>
      </c>
      <c r="B44" s="274">
        <f>B37+B40</f>
        <v>2</v>
      </c>
      <c r="C44" s="2" t="s">
        <v>3</v>
      </c>
      <c r="D44" s="275"/>
      <c r="E44" s="287">
        <f>SUM(E36:E43)</f>
        <v>5965.5</v>
      </c>
      <c r="F44" s="191"/>
      <c r="G44" s="191"/>
      <c r="H44" s="191"/>
      <c r="I44" s="191"/>
      <c r="J44" s="7"/>
      <c r="K44"/>
      <c r="L44" s="165"/>
      <c r="M44"/>
    </row>
    <row r="45" spans="1:13" s="9" customFormat="1" ht="15.75" x14ac:dyDescent="0.25">
      <c r="A45" s="285" t="s">
        <v>32993</v>
      </c>
      <c r="B45" s="285"/>
      <c r="C45" s="285"/>
      <c r="D45" s="285"/>
      <c r="E45" s="285"/>
      <c r="F45" s="285"/>
      <c r="G45" s="285"/>
      <c r="H45" s="285"/>
      <c r="I45" s="285"/>
      <c r="J45" s="286"/>
      <c r="L45" s="165"/>
    </row>
    <row r="46" spans="1:13" s="9" customFormat="1" x14ac:dyDescent="0.2">
      <c r="A46" s="38" t="s">
        <v>252</v>
      </c>
      <c r="B46" s="238">
        <f>IF(DECKBLATT!D20=1,EAs!B5, 0)</f>
        <v>0</v>
      </c>
      <c r="C46" s="2" t="s">
        <v>3</v>
      </c>
      <c r="D46" s="262" cm="1">
        <f t="array" ref="D46">INDEX(Kaufteile!$A$2:$E$19970,L46,4)</f>
        <v>71.39</v>
      </c>
      <c r="E46" s="338">
        <f t="shared" ref="E46:E50" si="5">B46*D46</f>
        <v>0</v>
      </c>
      <c r="F46" s="188"/>
      <c r="G46" s="188"/>
      <c r="H46" s="188"/>
      <c r="I46" s="188"/>
      <c r="J46" s="372">
        <v>703001071</v>
      </c>
      <c r="K46" s="170">
        <v>45210</v>
      </c>
      <c r="L46" s="165">
        <f>MATCH(_xlfn.VALUETOTEXT(J46,0),Kaufteile!$A$2:$A$20784,0)</f>
        <v>8123</v>
      </c>
    </row>
    <row r="47" spans="1:13" s="9" customFormat="1" x14ac:dyDescent="0.2">
      <c r="A47" s="38" t="s">
        <v>253</v>
      </c>
      <c r="B47" s="238">
        <f>IF(DECKBLATT!D20=1,EAs!B6, 0)</f>
        <v>0</v>
      </c>
      <c r="C47" s="2" t="s">
        <v>3</v>
      </c>
      <c r="D47" s="262" cm="1">
        <f t="array" ref="D47">INDEX(Kaufteile!$A$2:$E$19970,L47,4)</f>
        <v>89.09</v>
      </c>
      <c r="E47" s="338">
        <f t="shared" si="5"/>
        <v>0</v>
      </c>
      <c r="F47" s="188"/>
      <c r="G47" s="188"/>
      <c r="H47" s="188"/>
      <c r="I47" s="188"/>
      <c r="J47" s="372">
        <v>703001074</v>
      </c>
      <c r="K47" s="170">
        <v>45210</v>
      </c>
      <c r="L47" s="165">
        <f>MATCH(_xlfn.VALUETOTEXT(J47,0),Kaufteile!$A$2:$A$20784,0)</f>
        <v>8124</v>
      </c>
    </row>
    <row r="48" spans="1:13" s="9" customFormat="1" x14ac:dyDescent="0.2">
      <c r="A48" s="38" t="s">
        <v>254</v>
      </c>
      <c r="B48" s="238">
        <f>IF(DECKBLATT!D20=1,0,EAs!B5)</f>
        <v>39</v>
      </c>
      <c r="C48" s="2" t="s">
        <v>3</v>
      </c>
      <c r="D48" s="262" cm="1">
        <f t="array" ref="D48">INDEX(Kaufteile!$A$2:$E$19970,L48,4)</f>
        <v>84.26</v>
      </c>
      <c r="E48" s="338">
        <f t="shared" si="5"/>
        <v>3286.1400000000003</v>
      </c>
      <c r="F48" s="188"/>
      <c r="G48" s="188"/>
      <c r="H48" s="188"/>
      <c r="I48" s="188"/>
      <c r="J48" s="372">
        <v>703001053</v>
      </c>
      <c r="K48" s="170">
        <v>45210</v>
      </c>
      <c r="L48" s="165">
        <f>MATCH(_xlfn.VALUETOTEXT(J48,0),Kaufteile!$A$2:$A$20784,0)</f>
        <v>8111</v>
      </c>
    </row>
    <row r="49" spans="1:22" s="9" customFormat="1" x14ac:dyDescent="0.2">
      <c r="A49" s="38" t="s">
        <v>255</v>
      </c>
      <c r="B49" s="238">
        <f>IF(DECKBLATT!D20=1,0,EAs!B6)</f>
        <v>0</v>
      </c>
      <c r="C49" s="2" t="s">
        <v>3</v>
      </c>
      <c r="D49" s="262" cm="1">
        <f t="array" ref="D49">INDEX(Kaufteile!$A$2:$E$19970,L49,4)</f>
        <v>130.04</v>
      </c>
      <c r="E49" s="338">
        <f t="shared" si="5"/>
        <v>0</v>
      </c>
      <c r="F49" s="188"/>
      <c r="G49" s="188"/>
      <c r="H49" s="188"/>
      <c r="I49" s="188"/>
      <c r="J49" s="372">
        <v>703001063</v>
      </c>
      <c r="K49" s="170">
        <v>45210</v>
      </c>
      <c r="L49" s="165">
        <f>MATCH(_xlfn.VALUETOTEXT(J49,0),Kaufteile!$A$2:$A$20784,0)</f>
        <v>8120</v>
      </c>
    </row>
    <row r="50" spans="1:22" s="9" customFormat="1" x14ac:dyDescent="0.2">
      <c r="A50" s="38" t="s">
        <v>32991</v>
      </c>
      <c r="B50" s="238">
        <f>(B51+B111+B112)</f>
        <v>0</v>
      </c>
      <c r="C50" s="38" t="s">
        <v>3</v>
      </c>
      <c r="D50" s="262" cm="1">
        <f t="array" ref="D50">INDEX(Kaufteile!$A$2:$E$19970,L50,4)</f>
        <v>61.71</v>
      </c>
      <c r="E50" s="338">
        <f t="shared" si="5"/>
        <v>0</v>
      </c>
      <c r="F50" s="188"/>
      <c r="G50" s="188"/>
      <c r="H50" s="188"/>
      <c r="I50" s="188"/>
      <c r="J50" s="372">
        <v>703001012</v>
      </c>
      <c r="K50" s="170">
        <v>45210</v>
      </c>
      <c r="L50" s="165">
        <f>MATCH(_xlfn.VALUETOTEXT(J50,0),Kaufteile!$A$2:$A$20784,0)</f>
        <v>8074</v>
      </c>
    </row>
    <row r="51" spans="1:22" ht="13.5" thickBot="1" x14ac:dyDescent="0.25">
      <c r="A51" s="38" t="s">
        <v>260</v>
      </c>
      <c r="B51" s="238">
        <f>EAs!B7</f>
        <v>0</v>
      </c>
      <c r="C51" s="2" t="s">
        <v>3</v>
      </c>
      <c r="D51" s="217">
        <v>1000</v>
      </c>
      <c r="E51" s="338">
        <f>B51*D51</f>
        <v>0</v>
      </c>
      <c r="F51" s="198"/>
      <c r="G51" s="198"/>
      <c r="H51" s="198"/>
      <c r="I51" s="198" t="s">
        <v>282</v>
      </c>
      <c r="J51" s="135"/>
      <c r="K51" s="167"/>
      <c r="L51" s="165"/>
    </row>
    <row r="52" spans="1:22" s="9" customFormat="1" ht="13.5" thickBot="1" x14ac:dyDescent="0.25">
      <c r="A52" s="300" t="s">
        <v>256</v>
      </c>
      <c r="B52" s="274">
        <f>SUM(B46:B50)</f>
        <v>39</v>
      </c>
      <c r="C52" s="6"/>
      <c r="D52" s="171"/>
      <c r="E52" s="287">
        <f>SUM(E46:E51)</f>
        <v>3286.1400000000003</v>
      </c>
      <c r="F52" s="196"/>
      <c r="G52" s="196"/>
      <c r="H52" s="196"/>
      <c r="I52" s="196"/>
      <c r="J52" s="372"/>
      <c r="L52" s="165"/>
    </row>
    <row r="53" spans="1:22" s="9" customFormat="1" ht="15.75" x14ac:dyDescent="0.25">
      <c r="A53" s="285" t="s">
        <v>146</v>
      </c>
      <c r="B53" s="285"/>
      <c r="C53" s="285"/>
      <c r="D53" s="285"/>
      <c r="E53" s="285"/>
      <c r="F53" s="285"/>
      <c r="G53" s="285"/>
      <c r="H53" s="285"/>
      <c r="I53" s="285"/>
      <c r="J53" s="286"/>
      <c r="K53"/>
      <c r="L53" s="165"/>
      <c r="M53"/>
    </row>
    <row r="54" spans="1:22" s="9" customFormat="1" x14ac:dyDescent="0.2">
      <c r="A54" s="38" t="s">
        <v>215</v>
      </c>
      <c r="B54" s="124">
        <v>0</v>
      </c>
      <c r="C54" s="2" t="s">
        <v>134</v>
      </c>
      <c r="D54" s="262" cm="1">
        <f t="array" ref="D54">INDEX(Kaufteile!$A$2:$E$19970,L54,4)</f>
        <v>92.04</v>
      </c>
      <c r="E54" s="338">
        <f t="shared" ref="E54:E56" si="6">B54*D54</f>
        <v>0</v>
      </c>
      <c r="F54" s="188"/>
      <c r="G54" s="188"/>
      <c r="H54" s="188"/>
      <c r="I54" s="188"/>
      <c r="J54" s="372">
        <v>703000019</v>
      </c>
      <c r="K54" s="170"/>
      <c r="L54" s="165">
        <f>MATCH(_xlfn.VALUETOTEXT(J54,0),Kaufteile!$A$2:$A$20784,0)</f>
        <v>7813</v>
      </c>
    </row>
    <row r="55" spans="1:22" s="9" customFormat="1" x14ac:dyDescent="0.2">
      <c r="A55" s="38" t="s">
        <v>216</v>
      </c>
      <c r="B55" s="124">
        <v>0</v>
      </c>
      <c r="C55" s="2" t="s">
        <v>3</v>
      </c>
      <c r="D55" s="262" cm="1">
        <f t="array" ref="D55">INDEX(Kaufteile!$A$2:$E$19970,L55,4)</f>
        <v>92.04</v>
      </c>
      <c r="E55" s="338">
        <f t="shared" si="6"/>
        <v>0</v>
      </c>
      <c r="F55" s="188"/>
      <c r="G55" s="188"/>
      <c r="H55" s="188"/>
      <c r="I55" s="188"/>
      <c r="J55" s="372">
        <v>703000014</v>
      </c>
      <c r="K55" s="170"/>
      <c r="L55" s="165">
        <f>MATCH(_xlfn.VALUETOTEXT(J55,0),Kaufteile!$A$2:$A$20784,0)</f>
        <v>7808</v>
      </c>
    </row>
    <row r="56" spans="1:22" s="9" customFormat="1" x14ac:dyDescent="0.2">
      <c r="A56" s="38" t="s">
        <v>217</v>
      </c>
      <c r="B56" s="124">
        <v>0</v>
      </c>
      <c r="C56" s="2" t="s">
        <v>134</v>
      </c>
      <c r="D56" s="262" cm="1">
        <f t="array" ref="D56">INDEX(Kaufteile!$A$2:$E$19970,L56,4)</f>
        <v>236.73</v>
      </c>
      <c r="E56" s="338">
        <f t="shared" si="6"/>
        <v>0</v>
      </c>
      <c r="F56" s="188"/>
      <c r="G56" s="188"/>
      <c r="H56" s="188"/>
      <c r="I56" s="188"/>
      <c r="J56" s="372">
        <v>703000012</v>
      </c>
      <c r="K56" s="170"/>
      <c r="L56" s="165">
        <f>MATCH(_xlfn.VALUETOTEXT(J56,0),Kaufteile!$A$2:$A$20784,0)</f>
        <v>7806</v>
      </c>
      <c r="M56"/>
      <c r="N56"/>
      <c r="O56"/>
      <c r="P56"/>
      <c r="Q56"/>
      <c r="R56"/>
      <c r="S56"/>
      <c r="T56"/>
      <c r="U56"/>
      <c r="V56"/>
    </row>
    <row r="57" spans="1:22" s="9" customFormat="1" x14ac:dyDescent="0.2">
      <c r="A57" s="38" t="s">
        <v>32995</v>
      </c>
      <c r="B57" s="238">
        <f>IF(AND((B52/EAs!B71)&lt;6,(B52/EAs!B71)&gt;0), (2*EAs!B71), 0)</f>
        <v>16</v>
      </c>
      <c r="C57" s="2" t="s">
        <v>134</v>
      </c>
      <c r="D57" s="262" cm="1">
        <f t="array" ref="D57">INDEX(Kaufteile!$A$2:$E$19970,L57,4)</f>
        <v>27.35</v>
      </c>
      <c r="E57" s="338">
        <f t="shared" ref="E57:E60" si="7">B57*D57</f>
        <v>437.6</v>
      </c>
      <c r="F57" s="188"/>
      <c r="G57" s="188"/>
      <c r="H57" s="188"/>
      <c r="I57" s="188"/>
      <c r="J57" s="372">
        <v>703001026</v>
      </c>
      <c r="K57" s="170"/>
      <c r="L57" s="165">
        <f>MATCH(_xlfn.VALUETOTEXT(J57,0),Kaufteile!$A$2:$A$20784,0)</f>
        <v>8087</v>
      </c>
    </row>
    <row r="58" spans="1:22" s="9" customFormat="1" x14ac:dyDescent="0.2">
      <c r="A58" s="38" t="s">
        <v>32994</v>
      </c>
      <c r="B58" s="238">
        <f>IF(AND((B52/EAs!B71)&lt;19,(B52/EAs!B71)&gt;5), (2*EAs!B71), 0)</f>
        <v>0</v>
      </c>
      <c r="C58" s="2" t="s">
        <v>134</v>
      </c>
      <c r="D58" s="262" cm="1">
        <f t="array" ref="D58">INDEX(Kaufteile!$A$2:$E$19970,L58,4)</f>
        <v>152.85</v>
      </c>
      <c r="E58" s="338">
        <f t="shared" si="7"/>
        <v>0</v>
      </c>
      <c r="F58" s="188"/>
      <c r="G58" s="188"/>
      <c r="H58" s="188"/>
      <c r="I58" s="188"/>
      <c r="J58" s="372">
        <v>703000098</v>
      </c>
      <c r="K58" s="170"/>
      <c r="L58" s="165">
        <f>MATCH(_xlfn.VALUETOTEXT(J58,0),Kaufteile!$A$2:$A$20784,0)</f>
        <v>7885</v>
      </c>
    </row>
    <row r="59" spans="1:22" s="9" customFormat="1" x14ac:dyDescent="0.2">
      <c r="A59" s="38" t="s">
        <v>32997</v>
      </c>
      <c r="B59" s="238">
        <f>IF(AND((B52/EAs!B71)&lt;30,(B52/EAs!B71)&gt;18), (2*EAs!B71), 0)</f>
        <v>0</v>
      </c>
      <c r="C59" s="2" t="s">
        <v>134</v>
      </c>
      <c r="D59" s="262" cm="1">
        <f t="array" ref="D59">INDEX(Kaufteile!$A$2:$E$19970,L59,4)</f>
        <v>186.74</v>
      </c>
      <c r="E59" s="338">
        <f t="shared" ref="E59" si="8">B59*D59</f>
        <v>0</v>
      </c>
      <c r="F59" s="188"/>
      <c r="G59" s="188"/>
      <c r="H59" s="188"/>
      <c r="I59" s="188"/>
      <c r="J59" s="372">
        <v>703000034</v>
      </c>
      <c r="K59" s="170"/>
      <c r="L59" s="165">
        <f>MATCH(_xlfn.VALUETOTEXT(J59,0),Kaufteile!$A$2:$A$20784,0)</f>
        <v>7828</v>
      </c>
      <c r="M59"/>
      <c r="N59"/>
      <c r="O59"/>
      <c r="P59"/>
      <c r="Q59"/>
      <c r="R59"/>
      <c r="S59"/>
      <c r="T59"/>
      <c r="U59"/>
      <c r="V59"/>
    </row>
    <row r="60" spans="1:22" s="9" customFormat="1" x14ac:dyDescent="0.2">
      <c r="A60" s="38" t="s">
        <v>32996</v>
      </c>
      <c r="B60" s="238">
        <f>IF((B52/EAs!B71)&gt;29, (2*EAs!B71), 0)</f>
        <v>0</v>
      </c>
      <c r="C60" s="2" t="s">
        <v>134</v>
      </c>
      <c r="D60" s="262" cm="1">
        <f t="array" ref="D60">INDEX(Kaufteile!$A$2:$E$19970,L60,4)</f>
        <v>255.36</v>
      </c>
      <c r="E60" s="338">
        <f t="shared" si="7"/>
        <v>0</v>
      </c>
      <c r="F60" s="188"/>
      <c r="G60" s="188"/>
      <c r="H60" s="188"/>
      <c r="I60" s="188"/>
      <c r="J60" s="372">
        <v>703000039</v>
      </c>
      <c r="K60" s="170"/>
      <c r="L60" s="165">
        <f>MATCH(_xlfn.VALUETOTEXT(J60,0),Kaufteile!$A$2:$A$20784,0)</f>
        <v>7833</v>
      </c>
    </row>
    <row r="61" spans="1:22" s="9" customFormat="1" x14ac:dyDescent="0.2">
      <c r="A61" s="38" t="s">
        <v>33001</v>
      </c>
      <c r="B61" s="298">
        <f>(EAs!K69)</f>
        <v>6</v>
      </c>
      <c r="C61" s="2" t="s">
        <v>134</v>
      </c>
      <c r="D61" s="262" cm="1">
        <f t="array" ref="D61">INDEX(Kaufteile!$A$2:$E$19970,L61,4)</f>
        <v>60.51</v>
      </c>
      <c r="E61" s="338">
        <f t="shared" ref="E61" si="9">B61*D61</f>
        <v>363.06</v>
      </c>
      <c r="F61" s="188"/>
      <c r="G61" s="188"/>
      <c r="H61" s="188"/>
      <c r="I61" s="188"/>
      <c r="J61" s="372">
        <v>703000050</v>
      </c>
      <c r="K61" s="170"/>
      <c r="L61" s="165">
        <f>MATCH(_xlfn.VALUETOTEXT(J61,0),Kaufteile!$A$2:$A$20784,0)</f>
        <v>7843</v>
      </c>
    </row>
    <row r="62" spans="1:22" s="9" customFormat="1" ht="13.5" thickBot="1" x14ac:dyDescent="0.25">
      <c r="A62" s="38" t="s">
        <v>33000</v>
      </c>
      <c r="B62" s="298">
        <f>(EAs!I66+EAs!I67+EAs!I68+EAs!I69)</f>
        <v>18</v>
      </c>
      <c r="C62" s="2" t="s">
        <v>134</v>
      </c>
      <c r="D62" s="262" cm="1">
        <f t="array" ref="D62">INDEX(Kaufteile!$A$2:$E$19970,L62,4)</f>
        <v>5.96</v>
      </c>
      <c r="E62" s="338">
        <f t="shared" ref="E62" si="10">B62*D62</f>
        <v>107.28</v>
      </c>
      <c r="F62" s="188"/>
      <c r="G62" s="188"/>
      <c r="H62" s="188"/>
      <c r="I62" s="188"/>
      <c r="J62" s="372">
        <v>703000029</v>
      </c>
      <c r="K62" s="170"/>
      <c r="L62" s="165">
        <f>MATCH(_xlfn.VALUETOTEXT(J62,0),Kaufteile!$A$2:$A$20784,0)</f>
        <v>7823</v>
      </c>
    </row>
    <row r="63" spans="1:22" s="9" customFormat="1" ht="13.5" thickBot="1" x14ac:dyDescent="0.25">
      <c r="A63" s="125" t="s">
        <v>218</v>
      </c>
      <c r="B63" s="126"/>
      <c r="C63" s="126"/>
      <c r="D63" s="127"/>
      <c r="E63" s="287">
        <f>SUM(E54:E62)</f>
        <v>907.94</v>
      </c>
      <c r="F63" s="194"/>
      <c r="G63" s="194"/>
      <c r="H63" s="194"/>
      <c r="I63" s="194"/>
      <c r="J63" s="372"/>
      <c r="K63" s="47"/>
      <c r="L63" s="165"/>
      <c r="M63" s="47"/>
      <c r="N63" s="48"/>
    </row>
    <row r="64" spans="1:22" s="9" customFormat="1" ht="15.75" x14ac:dyDescent="0.25">
      <c r="A64" s="285" t="s">
        <v>207</v>
      </c>
      <c r="B64" s="285"/>
      <c r="C64" s="285"/>
      <c r="D64" s="285"/>
      <c r="E64" s="285"/>
      <c r="F64" s="285"/>
      <c r="G64" s="285"/>
      <c r="H64" s="285"/>
      <c r="I64" s="285"/>
      <c r="J64" s="286"/>
      <c r="K64" s="2"/>
      <c r="L64" s="165"/>
      <c r="M64"/>
    </row>
    <row r="65" spans="1:18" s="9" customFormat="1" x14ac:dyDescent="0.2">
      <c r="A65" s="74" t="s">
        <v>184</v>
      </c>
      <c r="B65" s="74">
        <v>0</v>
      </c>
      <c r="C65" s="74" t="s">
        <v>134</v>
      </c>
      <c r="D65" s="262" cm="1">
        <f t="array" ref="D65">INDEX(Kaufteile!$A$2:$E$19970,L65,4)</f>
        <v>259.22379999999998</v>
      </c>
      <c r="E65" s="338">
        <f t="shared" ref="E65:E70" si="11">B65*D65</f>
        <v>0</v>
      </c>
      <c r="F65" s="193"/>
      <c r="G65" s="193"/>
      <c r="H65" s="193"/>
      <c r="I65" s="193"/>
      <c r="J65" s="373">
        <v>709004000</v>
      </c>
      <c r="K65" s="209"/>
      <c r="L65" s="165">
        <f>MATCH(_xlfn.VALUETOTEXT(J65,0),Kaufteile!$A$2:$A$20784,0)</f>
        <v>8826</v>
      </c>
      <c r="M65" s="244">
        <f>$B65*8</f>
        <v>0</v>
      </c>
      <c r="N65" s="244">
        <f>$B65*8</f>
        <v>0</v>
      </c>
      <c r="O65" s="244">
        <f>0</f>
        <v>0</v>
      </c>
      <c r="P65" s="244">
        <f>0</f>
        <v>0</v>
      </c>
    </row>
    <row r="66" spans="1:18" s="9" customFormat="1" x14ac:dyDescent="0.2">
      <c r="A66" s="74" t="s">
        <v>32908</v>
      </c>
      <c r="B66" s="241">
        <f>B65</f>
        <v>0</v>
      </c>
      <c r="C66" s="74" t="s">
        <v>3</v>
      </c>
      <c r="D66" s="262" cm="1">
        <f t="array" ref="D66">INDEX(Kaufteile!$A$2:$E$19970,L66,4)</f>
        <v>6.3E-2</v>
      </c>
      <c r="E66" s="338">
        <f t="shared" si="11"/>
        <v>0</v>
      </c>
      <c r="F66" s="193"/>
      <c r="G66" s="193"/>
      <c r="H66" s="193"/>
      <c r="I66" s="193"/>
      <c r="J66" s="373">
        <v>790600001</v>
      </c>
      <c r="K66" s="210"/>
      <c r="L66" s="165">
        <f>MATCH(_xlfn.VALUETOTEXT(J66,0),Kaufteile!$A$2:$A$20784,0)</f>
        <v>10395</v>
      </c>
    </row>
    <row r="67" spans="1:18" s="9" customFormat="1" ht="15" x14ac:dyDescent="0.2">
      <c r="A67" s="74" t="s">
        <v>32909</v>
      </c>
      <c r="B67" s="241">
        <f>B65+B43+B43</f>
        <v>0</v>
      </c>
      <c r="C67" s="74" t="s">
        <v>134</v>
      </c>
      <c r="D67" s="262" cm="1">
        <f t="array" ref="D67">INDEX(Kaufteile!$A$2:$E$19970,L67,4)</f>
        <v>60.32</v>
      </c>
      <c r="E67" s="338">
        <f t="shared" si="11"/>
        <v>0</v>
      </c>
      <c r="F67" s="193"/>
      <c r="G67" s="193"/>
      <c r="H67" s="193"/>
      <c r="I67" s="193"/>
      <c r="J67" s="373">
        <v>709001047</v>
      </c>
      <c r="K67" s="211"/>
      <c r="L67" s="165">
        <f>MATCH(_xlfn.VALUETOTEXT(J67,0),Kaufteile!$A$2:$A$20784,0)</f>
        <v>8805</v>
      </c>
    </row>
    <row r="68" spans="1:18" s="9" customFormat="1" ht="15" x14ac:dyDescent="0.2">
      <c r="A68" s="74" t="s">
        <v>32910</v>
      </c>
      <c r="B68" s="241">
        <f>B65</f>
        <v>0</v>
      </c>
      <c r="C68" s="74" t="s">
        <v>134</v>
      </c>
      <c r="D68" s="262" cm="1">
        <f t="array" ref="D68">INDEX(Kaufteile!$A$2:$E$19970,L68,4)</f>
        <v>100.03</v>
      </c>
      <c r="E68" s="338">
        <f t="shared" si="11"/>
        <v>0</v>
      </c>
      <c r="F68" s="193"/>
      <c r="G68" s="193"/>
      <c r="H68" s="193"/>
      <c r="I68" s="193"/>
      <c r="J68" s="373">
        <v>722006010</v>
      </c>
      <c r="K68" s="211"/>
      <c r="L68" s="165">
        <f>MATCH(_xlfn.VALUETOTEXT(J68,0),Kaufteile!$A$2:$A$20784,0)</f>
        <v>9821</v>
      </c>
    </row>
    <row r="69" spans="1:18" s="9" customFormat="1" x14ac:dyDescent="0.2">
      <c r="A69" s="74" t="s">
        <v>135</v>
      </c>
      <c r="B69" s="74">
        <v>0</v>
      </c>
      <c r="C69" s="74" t="s">
        <v>134</v>
      </c>
      <c r="D69" s="262" cm="1">
        <f t="array" ref="D69">INDEX(Kaufteile!$A$2:$E$19970,L69,4)</f>
        <v>26.23</v>
      </c>
      <c r="E69" s="338">
        <f t="shared" si="11"/>
        <v>0</v>
      </c>
      <c r="F69" s="193"/>
      <c r="G69" s="193"/>
      <c r="H69" s="193"/>
      <c r="I69" s="193"/>
      <c r="J69" s="372">
        <v>709001044</v>
      </c>
      <c r="K69" s="47"/>
      <c r="L69" s="165">
        <f>MATCH(_xlfn.VALUETOTEXT(J69,0),Kaufteile!$A$2:$A$20784,0)</f>
        <v>8802</v>
      </c>
    </row>
    <row r="70" spans="1:18" s="9" customFormat="1" ht="13.5" thickBot="1" x14ac:dyDescent="0.25">
      <c r="A70" s="74" t="s">
        <v>136</v>
      </c>
      <c r="B70" s="74">
        <v>0</v>
      </c>
      <c r="C70" s="74" t="s">
        <v>134</v>
      </c>
      <c r="D70" s="262" cm="1">
        <f t="array" ref="D70">INDEX(Kaufteile!$A$2:$E$19970,L70,4)</f>
        <v>47.232727272727267</v>
      </c>
      <c r="E70" s="338">
        <f t="shared" si="11"/>
        <v>0</v>
      </c>
      <c r="F70" s="193"/>
      <c r="G70" s="193"/>
      <c r="H70" s="193"/>
      <c r="I70" s="193"/>
      <c r="J70" s="372">
        <v>722006007</v>
      </c>
      <c r="K70" s="47"/>
      <c r="L70" s="165">
        <f>MATCH(_xlfn.VALUETOTEXT(J70,0),Kaufteile!$A$2:$A$20784,0)</f>
        <v>9818</v>
      </c>
    </row>
    <row r="71" spans="1:18" s="9" customFormat="1" ht="13.5" thickBot="1" x14ac:dyDescent="0.25">
      <c r="A71" s="41" t="s">
        <v>208</v>
      </c>
      <c r="B71" s="126"/>
      <c r="C71" s="126"/>
      <c r="D71" s="127"/>
      <c r="E71" s="287">
        <f>SUM(E65:E70)</f>
        <v>0</v>
      </c>
      <c r="F71" s="194"/>
      <c r="G71" s="194"/>
      <c r="H71" s="194"/>
      <c r="I71" s="194"/>
      <c r="J71" s="372"/>
      <c r="K71" s="47"/>
      <c r="L71" s="165"/>
    </row>
    <row r="72" spans="1:18" s="9" customFormat="1" ht="15.75" x14ac:dyDescent="0.25">
      <c r="A72" s="285" t="s">
        <v>32980</v>
      </c>
      <c r="B72" s="285"/>
      <c r="C72" s="285"/>
      <c r="D72" s="285"/>
      <c r="E72" s="285"/>
      <c r="F72" s="285"/>
      <c r="G72" s="285"/>
      <c r="H72" s="285"/>
      <c r="I72" s="285"/>
      <c r="J72" s="286"/>
      <c r="L72" s="165"/>
      <c r="P72" s="115"/>
      <c r="Q72" s="391" t="s">
        <v>40904</v>
      </c>
      <c r="R72" s="299" t="s">
        <v>40905</v>
      </c>
    </row>
    <row r="73" spans="1:18" s="9" customFormat="1" x14ac:dyDescent="0.2">
      <c r="A73" s="74" t="s">
        <v>153</v>
      </c>
      <c r="B73" s="74">
        <v>0</v>
      </c>
      <c r="C73" s="74" t="s">
        <v>134</v>
      </c>
      <c r="D73" s="262" cm="1">
        <f t="array" ref="D73">INDEX(Kaufteile!$A$2:$E$19970,L73,4)</f>
        <v>1570.5</v>
      </c>
      <c r="E73" s="338">
        <f>B73*D73</f>
        <v>0</v>
      </c>
      <c r="F73" s="197"/>
      <c r="G73" s="197"/>
      <c r="H73" s="197"/>
      <c r="I73" s="197"/>
      <c r="J73" s="7">
        <v>708015023</v>
      </c>
      <c r="K73" s="7"/>
      <c r="L73" s="165">
        <f>MATCH(_xlfn.VALUETOTEXT(J73,0),Kaufteile!$A$2:$A$20784,0)</f>
        <v>8606</v>
      </c>
      <c r="Q73" s="9">
        <v>100</v>
      </c>
      <c r="R73" s="9">
        <f>(Q73*B73)</f>
        <v>0</v>
      </c>
    </row>
    <row r="74" spans="1:18" s="9" customFormat="1" x14ac:dyDescent="0.2">
      <c r="A74" s="74" t="s">
        <v>154</v>
      </c>
      <c r="B74" s="74">
        <v>0</v>
      </c>
      <c r="C74" s="74" t="s">
        <v>134</v>
      </c>
      <c r="D74" s="262" cm="1">
        <f t="array" ref="D74">INDEX(Kaufteile!$A$2:$E$19970,L74,4)</f>
        <v>2180.25</v>
      </c>
      <c r="E74" s="338">
        <f>B74*D74</f>
        <v>0</v>
      </c>
      <c r="F74" s="197"/>
      <c r="G74" s="197"/>
      <c r="H74" s="197"/>
      <c r="I74" s="197"/>
      <c r="J74" s="7">
        <v>708015000</v>
      </c>
      <c r="K74" s="170">
        <v>45210</v>
      </c>
      <c r="L74" s="165">
        <f>MATCH(_xlfn.VALUETOTEXT(J74,0),Kaufteile!$A$2:$A$20784,0)</f>
        <v>8599</v>
      </c>
      <c r="Q74" s="9">
        <v>150</v>
      </c>
      <c r="R74" s="9">
        <f t="shared" ref="R74:R81" si="12">(Q74*B74)</f>
        <v>0</v>
      </c>
    </row>
    <row r="75" spans="1:18" s="9" customFormat="1" x14ac:dyDescent="0.2">
      <c r="A75" s="74" t="s">
        <v>155</v>
      </c>
      <c r="B75" s="74">
        <v>0</v>
      </c>
      <c r="C75" s="74" t="s">
        <v>134</v>
      </c>
      <c r="D75" s="262" cm="1">
        <f t="array" ref="D75">INDEX(Kaufteile!$A$2:$E$19970,L75,4)</f>
        <v>3477.75</v>
      </c>
      <c r="E75" s="338">
        <f t="shared" ref="E75:E77" si="13">B75*D75</f>
        <v>0</v>
      </c>
      <c r="F75" s="197"/>
      <c r="G75" s="197"/>
      <c r="H75" s="197"/>
      <c r="I75" s="197"/>
      <c r="J75" s="7">
        <v>708015025</v>
      </c>
      <c r="K75" s="7"/>
      <c r="L75" s="165">
        <f>MATCH(_xlfn.VALUETOTEXT(J75,0),Kaufteile!$A$2:$A$20784,0)</f>
        <v>8607</v>
      </c>
      <c r="Q75" s="9">
        <v>200</v>
      </c>
      <c r="R75" s="9">
        <f t="shared" si="12"/>
        <v>0</v>
      </c>
    </row>
    <row r="76" spans="1:18" s="9" customFormat="1" x14ac:dyDescent="0.2">
      <c r="A76" s="74" t="s">
        <v>156</v>
      </c>
      <c r="B76" s="74">
        <v>0</v>
      </c>
      <c r="C76" s="74" t="s">
        <v>134</v>
      </c>
      <c r="D76" s="262" cm="1">
        <f t="array" ref="D76">INDEX(Kaufteile!$A$2:$E$19970,L76,4)</f>
        <v>4675.5</v>
      </c>
      <c r="E76" s="338">
        <f t="shared" si="13"/>
        <v>0</v>
      </c>
      <c r="F76" s="197"/>
      <c r="G76" s="197"/>
      <c r="H76" s="197"/>
      <c r="I76" s="197"/>
      <c r="J76" s="7">
        <v>708015026</v>
      </c>
      <c r="K76" s="170">
        <v>45210</v>
      </c>
      <c r="L76" s="165">
        <f>MATCH(_xlfn.VALUETOTEXT(J76,0),Kaufteile!$A$2:$A$20784,0)</f>
        <v>8608</v>
      </c>
      <c r="Q76" s="9">
        <v>250</v>
      </c>
      <c r="R76" s="9">
        <f t="shared" si="12"/>
        <v>0</v>
      </c>
    </row>
    <row r="77" spans="1:18" s="9" customFormat="1" x14ac:dyDescent="0.2">
      <c r="A77" s="74" t="s">
        <v>157</v>
      </c>
      <c r="B77" s="414">
        <v>1</v>
      </c>
      <c r="C77" s="74" t="s">
        <v>134</v>
      </c>
      <c r="D77" s="262" cm="1">
        <f t="array" ref="D77">INDEX(Kaufteile!$A$2:$E$19970,L77,4)</f>
        <v>6793.5</v>
      </c>
      <c r="E77" s="338">
        <f t="shared" si="13"/>
        <v>6793.5</v>
      </c>
      <c r="F77" s="197"/>
      <c r="G77" s="197"/>
      <c r="H77" s="197"/>
      <c r="I77" s="197"/>
      <c r="J77" s="7">
        <v>708015027</v>
      </c>
      <c r="K77" s="7"/>
      <c r="L77" s="165">
        <f>MATCH(_xlfn.VALUETOTEXT(J77,0),Kaufteile!$A$2:$A$20784,0)</f>
        <v>8609</v>
      </c>
      <c r="Q77" s="9">
        <v>250</v>
      </c>
      <c r="R77" s="9">
        <f t="shared" si="12"/>
        <v>250</v>
      </c>
    </row>
    <row r="78" spans="1:18" s="9" customFormat="1" x14ac:dyDescent="0.2">
      <c r="A78" s="74" t="s">
        <v>209</v>
      </c>
      <c r="B78" s="74">
        <v>0</v>
      </c>
      <c r="C78" s="74" t="s">
        <v>134</v>
      </c>
      <c r="D78" s="262" cm="1">
        <f t="array" ref="D78">INDEX(Kaufteile!$A$2:$E$19970,L78,4)</f>
        <v>251.25</v>
      </c>
      <c r="E78" s="338">
        <f t="shared" ref="E78:E82" si="14">B78*D78</f>
        <v>0</v>
      </c>
      <c r="F78" s="197"/>
      <c r="G78" s="197"/>
      <c r="H78" s="197"/>
      <c r="I78" s="197"/>
      <c r="J78" s="7">
        <v>708015031</v>
      </c>
      <c r="L78" s="165">
        <f>MATCH(_xlfn.VALUETOTEXT(J78,0),Kaufteile!$A$2:$A$20784,0)</f>
        <v>8612</v>
      </c>
      <c r="M78" s="244">
        <f>$B78*32</f>
        <v>0</v>
      </c>
      <c r="N78" s="244">
        <v>0</v>
      </c>
      <c r="O78" s="244">
        <f>0</f>
        <v>0</v>
      </c>
      <c r="P78" s="244">
        <f>0</f>
        <v>0</v>
      </c>
      <c r="Q78" s="9">
        <v>50</v>
      </c>
      <c r="R78" s="9">
        <f t="shared" si="12"/>
        <v>0</v>
      </c>
    </row>
    <row r="79" spans="1:18" s="9" customFormat="1" x14ac:dyDescent="0.2">
      <c r="A79" s="74" t="s">
        <v>210</v>
      </c>
      <c r="B79" s="74">
        <v>0</v>
      </c>
      <c r="C79" s="74" t="s">
        <v>134</v>
      </c>
      <c r="D79" s="262" cm="1">
        <f t="array" ref="D79">INDEX(Kaufteile!$A$2:$E$19970,L79,4)</f>
        <v>520.5</v>
      </c>
      <c r="E79" s="338">
        <f>B79*D79</f>
        <v>0</v>
      </c>
      <c r="F79" s="197"/>
      <c r="G79" s="197"/>
      <c r="H79" s="197"/>
      <c r="I79" s="197"/>
      <c r="J79" s="7">
        <v>708015037</v>
      </c>
      <c r="L79" s="165">
        <f>MATCH(_xlfn.VALUETOTEXT(J79,0),Kaufteile!$A$2:$A$20784,0)</f>
        <v>8615</v>
      </c>
      <c r="M79" s="244">
        <f>0</f>
        <v>0</v>
      </c>
      <c r="N79" s="244">
        <f>0</f>
        <v>0</v>
      </c>
      <c r="O79" s="244">
        <f>B79*16</f>
        <v>0</v>
      </c>
      <c r="P79" s="244">
        <f>0</f>
        <v>0</v>
      </c>
      <c r="Q79" s="9">
        <v>50</v>
      </c>
      <c r="R79" s="9">
        <f t="shared" si="12"/>
        <v>0</v>
      </c>
    </row>
    <row r="80" spans="1:18" x14ac:dyDescent="0.2">
      <c r="A80" s="74" t="s">
        <v>211</v>
      </c>
      <c r="B80" s="74">
        <v>0</v>
      </c>
      <c r="C80" s="74" t="s">
        <v>134</v>
      </c>
      <c r="D80" s="262" cm="1">
        <f t="array" ref="D80">INDEX(Kaufteile!$A$2:$E$19970,L80,4)</f>
        <v>305.25</v>
      </c>
      <c r="E80" s="338">
        <f t="shared" si="14"/>
        <v>0</v>
      </c>
      <c r="F80" s="197"/>
      <c r="G80" s="197"/>
      <c r="H80" s="197"/>
      <c r="I80" s="197"/>
      <c r="J80" s="7">
        <v>708015041</v>
      </c>
      <c r="K80" s="9"/>
      <c r="L80" s="165">
        <f>MATCH(_xlfn.VALUETOTEXT(J80,0),Kaufteile!$A$2:$A$20784,0)</f>
        <v>8616</v>
      </c>
      <c r="M80" s="244">
        <f>0</f>
        <v>0</v>
      </c>
      <c r="N80" s="244">
        <f>$B80*32</f>
        <v>0</v>
      </c>
      <c r="O80" s="244">
        <f>0</f>
        <v>0</v>
      </c>
      <c r="P80" s="244">
        <f>0</f>
        <v>0</v>
      </c>
      <c r="Q80" s="9">
        <v>50</v>
      </c>
      <c r="R80" s="9">
        <f t="shared" si="12"/>
        <v>0</v>
      </c>
    </row>
    <row r="81" spans="1:18" x14ac:dyDescent="0.2">
      <c r="A81" s="74" t="s">
        <v>212</v>
      </c>
      <c r="B81" s="74">
        <v>0</v>
      </c>
      <c r="C81" s="74" t="s">
        <v>134</v>
      </c>
      <c r="D81" s="262" cm="1">
        <f t="array" ref="D81">INDEX(Kaufteile!$A$2:$E$19970,L81,4)</f>
        <v>598.5</v>
      </c>
      <c r="E81" s="338">
        <f>B81*D81</f>
        <v>0</v>
      </c>
      <c r="F81" s="197"/>
      <c r="G81" s="197"/>
      <c r="H81" s="197"/>
      <c r="I81" s="197"/>
      <c r="J81" s="7">
        <v>708015046</v>
      </c>
      <c r="K81" s="9"/>
      <c r="L81" s="165">
        <f>MATCH(_xlfn.VALUETOTEXT(J81,0),Kaufteile!$A$2:$A$20784,0)</f>
        <v>8619</v>
      </c>
      <c r="M81" s="244">
        <f>0</f>
        <v>0</v>
      </c>
      <c r="N81" s="244">
        <f>0</f>
        <v>0</v>
      </c>
      <c r="O81" s="244">
        <f>0</f>
        <v>0</v>
      </c>
      <c r="P81" s="244">
        <f>B81*8</f>
        <v>0</v>
      </c>
      <c r="Q81" s="9">
        <v>50</v>
      </c>
      <c r="R81" s="9">
        <f t="shared" si="12"/>
        <v>0</v>
      </c>
    </row>
    <row r="82" spans="1:18" x14ac:dyDescent="0.2">
      <c r="A82" s="74" t="s">
        <v>160</v>
      </c>
      <c r="B82" s="241">
        <f>SUM(R73:R81)/1000</f>
        <v>0.25</v>
      </c>
      <c r="C82" s="74" t="s">
        <v>6</v>
      </c>
      <c r="D82" s="262" cm="1">
        <f t="array" ref="D82">INDEX(Kaufteile!$A$2:$E$19970,L82,4)</f>
        <v>31.05</v>
      </c>
      <c r="E82" s="338">
        <f t="shared" si="14"/>
        <v>7.7625000000000002</v>
      </c>
      <c r="F82" s="197"/>
      <c r="G82" s="197"/>
      <c r="H82" s="197"/>
      <c r="I82" s="197"/>
      <c r="J82" s="7">
        <v>708015082</v>
      </c>
      <c r="K82" s="170">
        <v>45210</v>
      </c>
      <c r="L82" s="165">
        <f>MATCH(_xlfn.VALUETOTEXT(J82,0),Kaufteile!$A$2:$A$20784,0)</f>
        <v>8627</v>
      </c>
      <c r="M82" s="9"/>
    </row>
    <row r="83" spans="1:18" x14ac:dyDescent="0.2">
      <c r="A83" s="202" t="s">
        <v>41341</v>
      </c>
      <c r="B83" s="74">
        <v>0</v>
      </c>
      <c r="C83" s="74" t="s">
        <v>134</v>
      </c>
      <c r="D83" s="262" cm="1">
        <f t="array" ref="D83">INDEX(Kaufteile!$A$2:$E$19970,L83,4)</f>
        <v>175</v>
      </c>
      <c r="E83" s="338">
        <f t="shared" ref="E83:E89" si="15">B83*D83</f>
        <v>0</v>
      </c>
      <c r="F83" s="197"/>
      <c r="G83" s="197"/>
      <c r="H83" s="197"/>
      <c r="I83" s="197"/>
      <c r="J83" s="7">
        <v>708012100</v>
      </c>
      <c r="K83" s="170"/>
      <c r="L83" s="165">
        <f>MATCH(_xlfn.VALUETOTEXT(J83,0),Kaufteile!$A$2:$A$20784,0)</f>
        <v>8589</v>
      </c>
      <c r="M83" s="244">
        <f>B83*8</f>
        <v>0</v>
      </c>
      <c r="N83" s="244">
        <f>B83*6</f>
        <v>0</v>
      </c>
      <c r="O83" s="244">
        <f>0</f>
        <v>0</v>
      </c>
      <c r="P83" s="244">
        <f>0</f>
        <v>0</v>
      </c>
    </row>
    <row r="84" spans="1:18" x14ac:dyDescent="0.2">
      <c r="A84" s="202" t="s">
        <v>41342</v>
      </c>
      <c r="B84" s="74">
        <v>0</v>
      </c>
      <c r="C84" s="74" t="s">
        <v>134</v>
      </c>
      <c r="D84" s="262" cm="1">
        <f t="array" ref="D84">INDEX(Kaufteile!$A$2:$E$19970,L84,4)</f>
        <v>301</v>
      </c>
      <c r="E84" s="338">
        <f t="shared" si="15"/>
        <v>0</v>
      </c>
      <c r="F84" s="197"/>
      <c r="G84" s="197"/>
      <c r="H84" s="197"/>
      <c r="I84" s="197"/>
      <c r="J84" s="7">
        <v>708012101</v>
      </c>
      <c r="K84" s="170"/>
      <c r="L84" s="165">
        <f>MATCH(_xlfn.VALUETOTEXT(J84,0),Kaufteile!$A$2:$A$20784,0)</f>
        <v>8590</v>
      </c>
      <c r="M84" s="244">
        <f>B84*14</f>
        <v>0</v>
      </c>
      <c r="N84" s="244">
        <f>B84*10</f>
        <v>0</v>
      </c>
      <c r="O84" s="244">
        <f>0</f>
        <v>0</v>
      </c>
      <c r="P84" s="244">
        <f>0</f>
        <v>0</v>
      </c>
    </row>
    <row r="85" spans="1:18" x14ac:dyDescent="0.2">
      <c r="A85" s="202" t="s">
        <v>41343</v>
      </c>
      <c r="B85" s="74">
        <v>0</v>
      </c>
      <c r="C85" s="74" t="s">
        <v>134</v>
      </c>
      <c r="D85" s="262" cm="1">
        <f t="array" ref="D85">INDEX(Kaufteile!$A$2:$E$19970,L85,4)</f>
        <v>136.5</v>
      </c>
      <c r="E85" s="338">
        <f t="shared" ref="E85:E86" si="16">B85*D85</f>
        <v>0</v>
      </c>
      <c r="F85" s="197"/>
      <c r="G85" s="197"/>
      <c r="H85" s="197"/>
      <c r="I85" s="197"/>
      <c r="J85" s="7">
        <v>708012122</v>
      </c>
      <c r="K85" s="170"/>
      <c r="L85" s="165">
        <f>MATCH(_xlfn.VALUETOTEXT(J85,0),Kaufteile!$A$2:$A$20784,0)</f>
        <v>8595</v>
      </c>
      <c r="M85" s="244">
        <f>B85*16</f>
        <v>0</v>
      </c>
      <c r="N85" s="244">
        <v>0</v>
      </c>
      <c r="O85" s="244">
        <f>0</f>
        <v>0</v>
      </c>
      <c r="P85" s="244">
        <f>0</f>
        <v>0</v>
      </c>
    </row>
    <row r="86" spans="1:18" x14ac:dyDescent="0.2">
      <c r="A86" s="202" t="s">
        <v>41344</v>
      </c>
      <c r="B86" s="74">
        <v>0</v>
      </c>
      <c r="C86" s="74" t="s">
        <v>134</v>
      </c>
      <c r="D86" s="262" cm="1">
        <f t="array" ref="D86">INDEX(Kaufteile!$A$2:$E$19970,L86,4)</f>
        <v>136.5</v>
      </c>
      <c r="E86" s="338">
        <f t="shared" si="16"/>
        <v>0</v>
      </c>
      <c r="F86" s="197"/>
      <c r="G86" s="197"/>
      <c r="H86" s="197"/>
      <c r="I86" s="197"/>
      <c r="J86" s="7">
        <v>708012121</v>
      </c>
      <c r="K86" s="170"/>
      <c r="L86" s="165">
        <f>MATCH(_xlfn.VALUETOTEXT(J86,0),Kaufteile!$A$2:$A$20784,0)</f>
        <v>8594</v>
      </c>
      <c r="M86" s="244">
        <v>0</v>
      </c>
      <c r="N86" s="244">
        <f>B86*16</f>
        <v>0</v>
      </c>
      <c r="O86" s="244">
        <f>0</f>
        <v>0</v>
      </c>
      <c r="P86" s="244">
        <f>0</f>
        <v>0</v>
      </c>
    </row>
    <row r="87" spans="1:18" x14ac:dyDescent="0.2">
      <c r="A87" s="202" t="s">
        <v>41345</v>
      </c>
      <c r="B87" s="74">
        <v>0</v>
      </c>
      <c r="C87" s="74" t="s">
        <v>134</v>
      </c>
      <c r="D87" s="262" cm="1">
        <f t="array" ref="D87">INDEX(Kaufteile!$A$2:$E$19970,L87,4)</f>
        <v>146.05000000000001</v>
      </c>
      <c r="E87" s="338">
        <f t="shared" si="15"/>
        <v>0</v>
      </c>
      <c r="F87" s="197"/>
      <c r="G87" s="197"/>
      <c r="H87" s="197"/>
      <c r="I87" s="197"/>
      <c r="J87" s="7">
        <v>708012120</v>
      </c>
      <c r="K87" s="170"/>
      <c r="L87" s="165">
        <f>MATCH(_xlfn.VALUETOTEXT(J87,0),Kaufteile!$A$2:$A$20784,0)</f>
        <v>8593</v>
      </c>
      <c r="M87" s="244">
        <f>B87*8</f>
        <v>0</v>
      </c>
      <c r="N87" s="244">
        <f>B87*8</f>
        <v>0</v>
      </c>
      <c r="O87" s="244">
        <f>0</f>
        <v>0</v>
      </c>
      <c r="P87" s="244">
        <f>0</f>
        <v>0</v>
      </c>
    </row>
    <row r="88" spans="1:18" s="9" customFormat="1" x14ac:dyDescent="0.2">
      <c r="A88" s="74" t="s">
        <v>158</v>
      </c>
      <c r="B88" s="74">
        <v>0</v>
      </c>
      <c r="C88" s="74" t="s">
        <v>134</v>
      </c>
      <c r="D88" s="262" cm="1">
        <f t="array" ref="D88">INDEX(Kaufteile!$A$2:$E$19970,L88,4)</f>
        <v>284.89999999999998</v>
      </c>
      <c r="E88" s="338">
        <f t="shared" si="15"/>
        <v>0</v>
      </c>
      <c r="F88" s="197"/>
      <c r="G88" s="197"/>
      <c r="H88" s="197"/>
      <c r="I88" s="197"/>
      <c r="J88" s="7">
        <v>708015093</v>
      </c>
      <c r="K88" s="170">
        <v>45210</v>
      </c>
      <c r="L88" s="165">
        <f>MATCH(_xlfn.VALUETOTEXT(J88,0),Kaufteile!$A$2:$A$20784,0)</f>
        <v>8630</v>
      </c>
    </row>
    <row r="89" spans="1:18" s="9" customFormat="1" ht="13.5" thickBot="1" x14ac:dyDescent="0.25">
      <c r="A89" s="74" t="s">
        <v>159</v>
      </c>
      <c r="B89" s="414">
        <v>1</v>
      </c>
      <c r="C89" s="74" t="s">
        <v>134</v>
      </c>
      <c r="D89" s="262" cm="1">
        <f t="array" ref="D89">INDEX(Kaufteile!$A$2:$E$19970,L89,4)</f>
        <v>528.5</v>
      </c>
      <c r="E89" s="338">
        <f t="shared" si="15"/>
        <v>528.5</v>
      </c>
      <c r="F89" s="197"/>
      <c r="G89" s="197"/>
      <c r="H89" s="197"/>
      <c r="I89" s="197"/>
      <c r="J89" s="7">
        <v>708015094</v>
      </c>
      <c r="K89" s="7"/>
      <c r="L89" s="165">
        <f>MATCH(_xlfn.VALUETOTEXT(J89,0),Kaufteile!$A$2:$A$20784,0)</f>
        <v>8631</v>
      </c>
    </row>
    <row r="90" spans="1:18" ht="13.5" thickBot="1" x14ac:dyDescent="0.25">
      <c r="A90" s="125" t="s">
        <v>161</v>
      </c>
      <c r="B90" s="126"/>
      <c r="C90" s="126"/>
      <c r="D90" s="127"/>
      <c r="E90" s="287">
        <f>SUM(E73:E89)</f>
        <v>7329.7624999999998</v>
      </c>
      <c r="F90" s="195"/>
      <c r="G90" s="195"/>
      <c r="H90" s="195"/>
      <c r="I90" s="195"/>
      <c r="L90" s="165"/>
      <c r="M90" s="9"/>
    </row>
    <row r="91" spans="1:18" s="9" customFormat="1" ht="15.75" x14ac:dyDescent="0.25">
      <c r="A91" s="285" t="s">
        <v>172</v>
      </c>
      <c r="B91" s="285"/>
      <c r="C91" s="285"/>
      <c r="D91" s="285"/>
      <c r="E91" s="285"/>
      <c r="F91" s="285"/>
      <c r="G91" s="285"/>
      <c r="H91" s="285"/>
      <c r="I91" s="285"/>
      <c r="J91" s="286"/>
      <c r="L91" s="165"/>
    </row>
    <row r="92" spans="1:18" s="9" customFormat="1" x14ac:dyDescent="0.2">
      <c r="A92" s="74" t="s">
        <v>169</v>
      </c>
      <c r="B92" s="74">
        <v>0</v>
      </c>
      <c r="C92" s="74" t="s">
        <v>134</v>
      </c>
      <c r="D92" s="262" cm="1">
        <f t="array" ref="D92">INDEX(Kaufteile!$A$2:$E$19970,L92,4)</f>
        <v>648</v>
      </c>
      <c r="E92" s="338">
        <f t="shared" ref="E92:E98" si="17">B92*D92</f>
        <v>0</v>
      </c>
      <c r="F92" s="197"/>
      <c r="G92" s="197"/>
      <c r="H92" s="197"/>
      <c r="I92" s="197"/>
      <c r="J92" s="7">
        <v>709000000</v>
      </c>
      <c r="K92" s="178">
        <v>45245</v>
      </c>
      <c r="L92" s="165">
        <f>MATCH(_xlfn.VALUETOTEXT(J92,0),Kaufteile!$A$2:$A$20784,0)</f>
        <v>8728</v>
      </c>
    </row>
    <row r="93" spans="1:18" s="9" customFormat="1" x14ac:dyDescent="0.2">
      <c r="A93" s="74" t="s">
        <v>170</v>
      </c>
      <c r="B93" s="74">
        <v>0</v>
      </c>
      <c r="C93" s="74" t="s">
        <v>134</v>
      </c>
      <c r="D93" s="262" cm="1">
        <f t="array" ref="D93">INDEX(Kaufteile!$A$2:$E$19970,L93,4)</f>
        <v>921</v>
      </c>
      <c r="E93" s="338">
        <f t="shared" si="17"/>
        <v>0</v>
      </c>
      <c r="F93" s="197"/>
      <c r="G93" s="197"/>
      <c r="H93" s="197"/>
      <c r="I93" s="197"/>
      <c r="J93" s="7">
        <v>709000001</v>
      </c>
      <c r="K93" s="178">
        <v>45245</v>
      </c>
      <c r="L93" s="165">
        <f>MATCH(_xlfn.VALUETOTEXT(J93,0),Kaufteile!$A$2:$A$20784,0)</f>
        <v>8729</v>
      </c>
    </row>
    <row r="94" spans="1:18" s="9" customFormat="1" x14ac:dyDescent="0.2">
      <c r="A94" s="74" t="s">
        <v>267</v>
      </c>
      <c r="B94" s="74">
        <v>0</v>
      </c>
      <c r="C94" s="74" t="s">
        <v>134</v>
      </c>
      <c r="D94" s="262" cm="1">
        <f t="array" ref="D94">INDEX(Kaufteile!$A$2:$E$19970,L94,4)</f>
        <v>1883.25</v>
      </c>
      <c r="E94" s="338">
        <f t="shared" si="17"/>
        <v>0</v>
      </c>
      <c r="F94" s="197"/>
      <c r="G94" s="197"/>
      <c r="H94" s="197"/>
      <c r="I94" s="197"/>
      <c r="J94" s="7">
        <v>709000007</v>
      </c>
      <c r="K94" s="178">
        <v>45245</v>
      </c>
      <c r="L94" s="165">
        <f>MATCH(_xlfn.VALUETOTEXT(J94,0),Kaufteile!$A$2:$A$20784,0)</f>
        <v>8735</v>
      </c>
    </row>
    <row r="95" spans="1:18" s="9" customFormat="1" x14ac:dyDescent="0.2">
      <c r="A95" s="74" t="s">
        <v>171</v>
      </c>
      <c r="B95" s="74">
        <v>0</v>
      </c>
      <c r="C95" s="74" t="s">
        <v>134</v>
      </c>
      <c r="D95" s="262" cm="1">
        <f t="array" ref="D95">INDEX(Kaufteile!$A$2:$E$19970,L95,4)</f>
        <v>204.1</v>
      </c>
      <c r="E95" s="338">
        <f t="shared" si="17"/>
        <v>0</v>
      </c>
      <c r="F95" s="197"/>
      <c r="G95" s="197"/>
      <c r="H95" s="197"/>
      <c r="I95" s="197"/>
      <c r="J95" s="7">
        <v>709000006</v>
      </c>
      <c r="K95" s="7"/>
      <c r="L95" s="165">
        <f>MATCH(_xlfn.VALUETOTEXT(J95,0),Kaufteile!$A$2:$A$20784,0)</f>
        <v>8734</v>
      </c>
    </row>
    <row r="96" spans="1:18" s="9" customFormat="1" x14ac:dyDescent="0.2">
      <c r="A96" s="38" t="s">
        <v>173</v>
      </c>
      <c r="B96" s="289">
        <f>MAX(ROUNDUP((M3-SUM(M$5:M$82))/8,0),0)</f>
        <v>36</v>
      </c>
      <c r="C96" s="2" t="s">
        <v>3</v>
      </c>
      <c r="D96" s="262" cm="1">
        <f t="array" ref="D96">INDEX(Kaufteile!$A$2:$E$19970,L96,4)</f>
        <v>32.5</v>
      </c>
      <c r="E96" s="338">
        <f t="shared" si="17"/>
        <v>1170</v>
      </c>
      <c r="F96" s="198"/>
      <c r="G96" s="198"/>
      <c r="H96" s="198"/>
      <c r="I96" s="198"/>
      <c r="J96" s="7">
        <v>709000021</v>
      </c>
      <c r="K96" s="170">
        <v>45210</v>
      </c>
      <c r="L96" s="165">
        <f>MATCH(_xlfn.VALUETOTEXT(J96,0),Kaufteile!$A$2:$A$20784,0)</f>
        <v>8745</v>
      </c>
      <c r="M96" s="244">
        <f>$B96*8</f>
        <v>288</v>
      </c>
      <c r="N96" s="244">
        <v>0</v>
      </c>
      <c r="O96" s="244">
        <f>0</f>
        <v>0</v>
      </c>
      <c r="P96" s="244">
        <f>0</f>
        <v>0</v>
      </c>
    </row>
    <row r="97" spans="1:16" s="9" customFormat="1" x14ac:dyDescent="0.2">
      <c r="A97" s="38" t="s">
        <v>174</v>
      </c>
      <c r="B97" s="289">
        <f>MAX(ROUNDUP((N3-SUM(N$5:N$82))/8,0),0)</f>
        <v>14</v>
      </c>
      <c r="C97" s="2" t="s">
        <v>3</v>
      </c>
      <c r="D97" s="262" cm="1">
        <f t="array" ref="D97">INDEX(Kaufteile!$A$2:$E$19970,L97,4)</f>
        <v>43.22</v>
      </c>
      <c r="E97" s="338">
        <f t="shared" si="17"/>
        <v>605.07999999999993</v>
      </c>
      <c r="F97" s="198"/>
      <c r="G97" s="198"/>
      <c r="H97" s="198"/>
      <c r="I97" s="198"/>
      <c r="J97" s="7" t="s">
        <v>175</v>
      </c>
      <c r="K97" s="170">
        <v>45210</v>
      </c>
      <c r="L97" s="165">
        <f>MATCH(_xlfn.VALUETOTEXT(J97,0),Kaufteile!$A$2:$A$20784,0)</f>
        <v>8752</v>
      </c>
      <c r="M97" s="244">
        <f>0</f>
        <v>0</v>
      </c>
      <c r="N97" s="244">
        <f>$B97*8</f>
        <v>112</v>
      </c>
      <c r="O97" s="244">
        <f>0</f>
        <v>0</v>
      </c>
      <c r="P97" s="244">
        <f>0</f>
        <v>0</v>
      </c>
    </row>
    <row r="98" spans="1:16" s="9" customFormat="1" x14ac:dyDescent="0.2">
      <c r="A98" s="38" t="s">
        <v>176</v>
      </c>
      <c r="B98" s="289">
        <f>MAX(ROUNDUP(O3/8,0),$B$22+$B$17)</f>
        <v>5</v>
      </c>
      <c r="C98" s="2" t="s">
        <v>3</v>
      </c>
      <c r="D98" s="262" cm="1">
        <f t="array" ref="D98">INDEX(Kaufteile!$A$2:$E$19970,L98,4)</f>
        <v>170.75</v>
      </c>
      <c r="E98" s="338">
        <f t="shared" si="17"/>
        <v>853.75</v>
      </c>
      <c r="F98" s="198"/>
      <c r="G98" s="198"/>
      <c r="H98" s="198"/>
      <c r="I98" s="198"/>
      <c r="J98" s="7">
        <v>709000029</v>
      </c>
      <c r="K98" s="170">
        <v>45210</v>
      </c>
      <c r="L98" s="165">
        <f>MATCH(_xlfn.VALUETOTEXT(J98,0),Kaufteile!$A$2:$A$20784,0)</f>
        <v>8749</v>
      </c>
      <c r="M98" s="244">
        <f>0</f>
        <v>0</v>
      </c>
      <c r="N98" s="244">
        <f>0</f>
        <v>0</v>
      </c>
      <c r="O98" s="244">
        <f>B98*8</f>
        <v>40</v>
      </c>
      <c r="P98" s="244">
        <f>0</f>
        <v>0</v>
      </c>
    </row>
    <row r="99" spans="1:16" s="9" customFormat="1" x14ac:dyDescent="0.2">
      <c r="A99" s="38" t="s">
        <v>177</v>
      </c>
      <c r="B99" s="289">
        <f>MAX(ROUNDUP(P3/4,0),$B$22+$B$17)</f>
        <v>5</v>
      </c>
      <c r="C99" s="2" t="s">
        <v>3</v>
      </c>
      <c r="D99" s="262" cm="1">
        <f t="array" ref="D99">INDEX(Kaufteile!$A$2:$E$19970,L99,4)</f>
        <v>197.25</v>
      </c>
      <c r="E99" s="338">
        <f t="shared" ref="E99:E105" si="18">B99*D99</f>
        <v>986.25</v>
      </c>
      <c r="F99" s="198"/>
      <c r="G99" s="198"/>
      <c r="H99" s="198"/>
      <c r="I99" s="198"/>
      <c r="J99" s="7">
        <v>709000039</v>
      </c>
      <c r="K99" s="170">
        <v>45210</v>
      </c>
      <c r="L99" s="165">
        <f>MATCH(_xlfn.VALUETOTEXT(J99,0),Kaufteile!$A$2:$A$20784,0)</f>
        <v>8756</v>
      </c>
      <c r="M99" s="244">
        <f>0</f>
        <v>0</v>
      </c>
      <c r="N99" s="244">
        <f>0</f>
        <v>0</v>
      </c>
      <c r="O99" s="244">
        <f>0</f>
        <v>0</v>
      </c>
      <c r="P99" s="244">
        <f>B99*4</f>
        <v>20</v>
      </c>
    </row>
    <row r="100" spans="1:16" s="9" customFormat="1" x14ac:dyDescent="0.2">
      <c r="A100" s="38" t="s">
        <v>178</v>
      </c>
      <c r="B100" s="242">
        <f>B96+B97+B98+B99+B104+B105-B101</f>
        <v>52</v>
      </c>
      <c r="C100" s="2" t="s">
        <v>3</v>
      </c>
      <c r="D100" s="262" cm="1">
        <f t="array" ref="D100">INDEX(Kaufteile!$A$2:$E$19970,L100,4)</f>
        <v>13.099346244437927</v>
      </c>
      <c r="E100" s="338">
        <f>B100*D100</f>
        <v>681.1660047107722</v>
      </c>
      <c r="F100" s="198"/>
      <c r="G100" s="198"/>
      <c r="H100" s="198"/>
      <c r="I100" s="198"/>
      <c r="J100" s="7">
        <v>709000015</v>
      </c>
      <c r="K100" s="170">
        <v>45210</v>
      </c>
      <c r="L100" s="165">
        <f>MATCH(_xlfn.VALUETOTEXT(J100,0),Kaufteile!$A$2:$A$20784,0)</f>
        <v>8742</v>
      </c>
    </row>
    <row r="101" spans="1:16" s="9" customFormat="1" x14ac:dyDescent="0.2">
      <c r="A101" s="38" t="s">
        <v>179</v>
      </c>
      <c r="B101" s="242">
        <f>(IF(B98,1,0)+IF(B99,1,0))*(B17+B22)</f>
        <v>8</v>
      </c>
      <c r="C101" s="2" t="s">
        <v>3</v>
      </c>
      <c r="D101" s="262" cm="1">
        <f t="array" ref="D101">INDEX(Kaufteile!$A$2:$E$19970,L101,4)</f>
        <v>21.410017852522685</v>
      </c>
      <c r="E101" s="338">
        <f t="shared" si="18"/>
        <v>171.28014282018148</v>
      </c>
      <c r="F101" s="198"/>
      <c r="G101" s="198"/>
      <c r="H101" s="198"/>
      <c r="I101" s="198"/>
      <c r="J101" s="7">
        <v>709000014</v>
      </c>
      <c r="K101" s="170">
        <v>45210</v>
      </c>
      <c r="L101" s="165">
        <f>MATCH(_xlfn.VALUETOTEXT(J101,0),Kaufteile!$A$2:$A$20784,0)</f>
        <v>8741</v>
      </c>
    </row>
    <row r="102" spans="1:16" s="9" customFormat="1" x14ac:dyDescent="0.2">
      <c r="A102" s="38" t="s">
        <v>187</v>
      </c>
      <c r="B102" s="2">
        <v>0</v>
      </c>
      <c r="C102" s="2" t="s">
        <v>3</v>
      </c>
      <c r="D102" s="262" cm="1">
        <f t="array" ref="D102">INDEX(Kaufteile!$A$2:$E$19970,L102,4)</f>
        <v>17.71</v>
      </c>
      <c r="E102" s="338">
        <f t="shared" si="18"/>
        <v>0</v>
      </c>
      <c r="F102" s="198"/>
      <c r="G102" s="198"/>
      <c r="H102" s="198"/>
      <c r="I102" s="198"/>
      <c r="J102" s="166">
        <v>709000011</v>
      </c>
      <c r="K102" s="166"/>
      <c r="L102" s="165">
        <f>MATCH(_xlfn.VALUETOTEXT(J102,0),Kaufteile!$A$2:$A$20784,0)</f>
        <v>8738</v>
      </c>
    </row>
    <row r="103" spans="1:16" s="9" customFormat="1" x14ac:dyDescent="0.2">
      <c r="A103" s="38" t="s">
        <v>188</v>
      </c>
      <c r="B103" s="2">
        <v>0</v>
      </c>
      <c r="C103" s="2" t="s">
        <v>3</v>
      </c>
      <c r="D103" s="262" cm="1">
        <f t="array" ref="D103">INDEX(Kaufteile!$A$2:$E$19970,L103,4)</f>
        <v>10.214135544932399</v>
      </c>
      <c r="E103" s="338">
        <f t="shared" si="18"/>
        <v>0</v>
      </c>
      <c r="F103" s="198"/>
      <c r="G103" s="198"/>
      <c r="H103" s="198"/>
      <c r="I103" s="198"/>
      <c r="J103" s="166">
        <v>709000010</v>
      </c>
      <c r="K103" s="166"/>
      <c r="L103" s="165">
        <f>MATCH(_xlfn.VALUETOTEXT(J103,0),Kaufteile!$A$2:$A$20784,0)</f>
        <v>8737</v>
      </c>
    </row>
    <row r="104" spans="1:16" s="9" customFormat="1" x14ac:dyDescent="0.2">
      <c r="A104" s="138" t="s">
        <v>185</v>
      </c>
      <c r="B104" s="2">
        <v>0</v>
      </c>
      <c r="C104" s="2" t="s">
        <v>3</v>
      </c>
      <c r="D104" s="262" cm="1">
        <f t="array" ref="D104">INDEX(Kaufteile!$A$2:$E$19970,L104,4)</f>
        <v>58.5</v>
      </c>
      <c r="E104" s="338">
        <f t="shared" si="18"/>
        <v>0</v>
      </c>
      <c r="F104" s="198"/>
      <c r="G104" s="198"/>
      <c r="H104" s="198"/>
      <c r="I104" s="198"/>
      <c r="J104" s="166" t="s">
        <v>14045</v>
      </c>
      <c r="K104" s="166"/>
      <c r="L104" s="165">
        <f>MATCH(_xlfn.VALUETOTEXT(J104,0),Kaufteile!$A$2:$A$20784,0)</f>
        <v>8747</v>
      </c>
      <c r="M104" s="244">
        <f>$B104*16</f>
        <v>0</v>
      </c>
      <c r="N104" s="244">
        <v>0</v>
      </c>
      <c r="O104" s="244">
        <f>0</f>
        <v>0</v>
      </c>
      <c r="P104" s="244">
        <f>0</f>
        <v>0</v>
      </c>
    </row>
    <row r="105" spans="1:16" s="9" customFormat="1" ht="13.5" thickBot="1" x14ac:dyDescent="0.25">
      <c r="A105" s="138" t="s">
        <v>186</v>
      </c>
      <c r="B105" s="2">
        <v>0</v>
      </c>
      <c r="C105" s="2" t="s">
        <v>3</v>
      </c>
      <c r="D105" s="262" cm="1">
        <f t="array" ref="D105">INDEX(Kaufteile!$A$2:$E$19970,L105,4)</f>
        <v>68.25</v>
      </c>
      <c r="E105" s="338">
        <f t="shared" si="18"/>
        <v>0</v>
      </c>
      <c r="F105" s="198"/>
      <c r="G105" s="198"/>
      <c r="H105" s="198"/>
      <c r="I105" s="198"/>
      <c r="J105" s="166" t="s">
        <v>14054</v>
      </c>
      <c r="K105" s="166"/>
      <c r="L105" s="165">
        <f>MATCH(_xlfn.VALUETOTEXT(J105,0),Kaufteile!$A$2:$A$20784,0)</f>
        <v>8754</v>
      </c>
      <c r="M105" s="244">
        <f>0</f>
        <v>0</v>
      </c>
      <c r="N105" s="244">
        <f>$B105*16</f>
        <v>0</v>
      </c>
      <c r="O105" s="244">
        <f>0</f>
        <v>0</v>
      </c>
      <c r="P105" s="244">
        <f>0</f>
        <v>0</v>
      </c>
    </row>
    <row r="106" spans="1:16" s="9" customFormat="1" ht="13.5" thickBot="1" x14ac:dyDescent="0.25">
      <c r="A106" s="10" t="s">
        <v>32979</v>
      </c>
      <c r="B106" s="50"/>
      <c r="C106" s="6"/>
      <c r="D106" s="171"/>
      <c r="E106" s="287">
        <f>SUM(E92:E105)</f>
        <v>4467.5261475309544</v>
      </c>
      <c r="F106" s="199"/>
      <c r="G106" s="199"/>
      <c r="H106" s="199"/>
      <c r="I106" s="199"/>
      <c r="L106" s="165"/>
    </row>
    <row r="107" spans="1:16" s="86" customFormat="1" ht="15.75" x14ac:dyDescent="0.25">
      <c r="A107" s="290" t="s">
        <v>75</v>
      </c>
      <c r="B107" s="291"/>
      <c r="C107" s="292"/>
      <c r="D107" s="293"/>
      <c r="E107" s="294">
        <f>E17+E22+E34+E44+E71+E106+E90+E63+E16+E52</f>
        <v>37175.47058983364</v>
      </c>
      <c r="F107" s="200"/>
      <c r="G107" s="200">
        <v>55598</v>
      </c>
      <c r="H107" s="200"/>
      <c r="I107" s="200"/>
      <c r="J107" s="374"/>
      <c r="K107" s="155"/>
      <c r="L107" s="165"/>
      <c r="M107" s="85"/>
      <c r="N107" s="85"/>
      <c r="O107" s="85"/>
      <c r="P107" s="85"/>
    </row>
    <row r="108" spans="1:16" x14ac:dyDescent="0.2">
      <c r="L108" s="165"/>
    </row>
    <row r="109" spans="1:16" ht="20.25" x14ac:dyDescent="0.3">
      <c r="A109" s="254" t="s">
        <v>32971</v>
      </c>
      <c r="C109" s="9"/>
      <c r="L109" s="165"/>
    </row>
    <row r="110" spans="1:16" x14ac:dyDescent="0.2">
      <c r="A110" s="251" t="s">
        <v>32945</v>
      </c>
      <c r="B110" s="234"/>
      <c r="C110" s="252"/>
      <c r="D110" s="253"/>
      <c r="E110" s="253"/>
      <c r="F110" s="234" t="s">
        <v>279</v>
      </c>
      <c r="G110" s="234" t="s">
        <v>280</v>
      </c>
      <c r="H110" s="234" t="s">
        <v>281</v>
      </c>
      <c r="I110" s="236" t="s">
        <v>32926</v>
      </c>
      <c r="J110" s="234" t="s">
        <v>72</v>
      </c>
      <c r="K110" s="9"/>
      <c r="L110" s="165"/>
    </row>
    <row r="111" spans="1:16" x14ac:dyDescent="0.2">
      <c r="A111" s="38" t="s">
        <v>32911</v>
      </c>
      <c r="B111" s="248">
        <f>EAs!B8</f>
        <v>0</v>
      </c>
      <c r="C111" s="2" t="s">
        <v>3</v>
      </c>
      <c r="D111" s="262" cm="1">
        <f t="array" ref="D111">INDEX(Kaufteile!$A$2:$E$19970,L111,4)</f>
        <v>953.8</v>
      </c>
      <c r="E111" s="337">
        <f t="shared" ref="E111" si="19">B111*D111</f>
        <v>0</v>
      </c>
      <c r="F111" s="198" t="s">
        <v>282</v>
      </c>
      <c r="G111" s="198" t="s">
        <v>282</v>
      </c>
      <c r="H111" s="198" t="s">
        <v>282</v>
      </c>
      <c r="I111" s="198" t="s">
        <v>282</v>
      </c>
      <c r="J111" s="207">
        <v>929055270</v>
      </c>
      <c r="K111" s="208"/>
      <c r="L111" s="165">
        <f>MATCH(_xlfn.VALUETOTEXT(J111,0),Kaufteile!$A$2:$A$20784,0)</f>
        <v>19729</v>
      </c>
    </row>
    <row r="112" spans="1:16" x14ac:dyDescent="0.2">
      <c r="A112" s="59" t="s">
        <v>32912</v>
      </c>
      <c r="B112" s="248">
        <f>EAs!B9</f>
        <v>0</v>
      </c>
      <c r="C112" s="65" t="s">
        <v>3</v>
      </c>
      <c r="D112" s="262" cm="1">
        <f t="array" ref="D112">INDEX(Kaufteile!$A$2:$E$19970,L112,4)</f>
        <v>1287.43</v>
      </c>
      <c r="E112" s="339">
        <f t="shared" ref="E112" si="20">B112*D112</f>
        <v>0</v>
      </c>
      <c r="F112" s="255" t="s">
        <v>282</v>
      </c>
      <c r="G112" s="255" t="s">
        <v>282</v>
      </c>
      <c r="H112" s="255" t="s">
        <v>282</v>
      </c>
      <c r="I112" s="255" t="s">
        <v>282</v>
      </c>
      <c r="J112" s="256">
        <v>400001701</v>
      </c>
      <c r="K112" s="208"/>
      <c r="L112" s="165">
        <f>MATCH(_xlfn.VALUETOTEXT(J112,0),Kaufteile!$A$2:$A$20784,0)</f>
        <v>2631</v>
      </c>
    </row>
    <row r="113" spans="1:16" x14ac:dyDescent="0.2">
      <c r="A113" s="301" t="str">
        <f>EAs!A11</f>
        <v>Reparaturschalter an Pritsche 20A 3-Polig 5kW</v>
      </c>
      <c r="B113" s="248">
        <f>EAs!B11</f>
        <v>0</v>
      </c>
      <c r="C113" s="2" t="s">
        <v>3</v>
      </c>
      <c r="D113" s="262" cm="1">
        <f t="array" ref="D113">INDEX(Kaufteile!$A$2:$E$19970,L113,4)</f>
        <v>62.06</v>
      </c>
      <c r="E113" s="337">
        <f>B113*D113</f>
        <v>0</v>
      </c>
      <c r="F113" s="188"/>
      <c r="G113" s="188"/>
      <c r="H113" s="188"/>
      <c r="I113" s="188"/>
      <c r="J113" s="256">
        <v>703000117</v>
      </c>
      <c r="K113" s="204"/>
      <c r="L113" s="165">
        <f>MATCH(_xlfn.VALUETOTEXT(J113,0),Kaufteile!$A$2:$A$20784,0)</f>
        <v>7904</v>
      </c>
    </row>
    <row r="114" spans="1:16" x14ac:dyDescent="0.2">
      <c r="A114" s="38" t="s">
        <v>235</v>
      </c>
      <c r="B114" s="238">
        <f>(EAs!B12)</f>
        <v>2</v>
      </c>
      <c r="C114" s="2" t="s">
        <v>3</v>
      </c>
      <c r="D114" s="262" cm="1">
        <f t="array" ref="D114">INDEX(Kaufteile!$A$2:$E$19970,L114,4)</f>
        <v>400</v>
      </c>
      <c r="E114" s="337">
        <f>B114*D114</f>
        <v>800</v>
      </c>
      <c r="F114" s="198" t="s">
        <v>282</v>
      </c>
      <c r="G114" s="198" t="s">
        <v>282</v>
      </c>
      <c r="H114" s="198" t="s">
        <v>282</v>
      </c>
      <c r="I114" s="198" t="s">
        <v>282</v>
      </c>
      <c r="J114" s="7">
        <v>721000040</v>
      </c>
      <c r="K114" s="173"/>
      <c r="L114" s="165">
        <f>MATCH(_xlfn.VALUETOTEXT(J114,0),Kaufteile!$A$2:$A$20784,0)</f>
        <v>9493</v>
      </c>
    </row>
    <row r="115" spans="1:16" x14ac:dyDescent="0.2">
      <c r="A115" s="38" t="s">
        <v>32896</v>
      </c>
      <c r="B115" s="238">
        <f>B114</f>
        <v>2</v>
      </c>
      <c r="C115" s="2" t="s">
        <v>3</v>
      </c>
      <c r="D115" s="262" cm="1">
        <f t="array" ref="D115">INDEX(Kaufteile!$A$2:$E$19970,L115,4)</f>
        <v>820.42147452050199</v>
      </c>
      <c r="E115" s="337">
        <f>B115*D115</f>
        <v>1640.842949041004</v>
      </c>
      <c r="F115" s="198" t="s">
        <v>282</v>
      </c>
      <c r="G115" s="198"/>
      <c r="H115" s="198"/>
      <c r="I115" s="198"/>
      <c r="J115" s="7">
        <v>610554013</v>
      </c>
      <c r="K115" s="9"/>
      <c r="L115" s="165">
        <f>MATCH(_xlfn.VALUETOTEXT(J115,0),Kaufteile!$A$2:$A$20784,0)</f>
        <v>6764</v>
      </c>
    </row>
    <row r="116" spans="1:16" x14ac:dyDescent="0.2">
      <c r="A116" s="260" t="s">
        <v>32948</v>
      </c>
      <c r="B116" s="260"/>
      <c r="C116" s="260"/>
      <c r="D116" s="260"/>
      <c r="E116" s="260"/>
      <c r="F116" s="260"/>
      <c r="G116" s="260"/>
      <c r="H116" s="260"/>
      <c r="I116" s="260"/>
      <c r="J116" s="375"/>
      <c r="K116" s="173"/>
      <c r="L116" s="165"/>
    </row>
    <row r="117" spans="1:16" x14ac:dyDescent="0.2">
      <c r="A117" s="2" t="s">
        <v>32885</v>
      </c>
      <c r="B117" s="238">
        <f>EAs!B14</f>
        <v>0</v>
      </c>
      <c r="C117" s="2" t="s">
        <v>3</v>
      </c>
      <c r="D117" s="262" cm="1">
        <f t="array" ref="D117">INDEX(Kaufteile!$A$2:$E$19970,L117,4)</f>
        <v>501.86058000000003</v>
      </c>
      <c r="E117" s="337">
        <f>B117*D117</f>
        <v>0</v>
      </c>
      <c r="F117" s="198"/>
      <c r="G117" s="198"/>
      <c r="H117" s="198" t="s">
        <v>282</v>
      </c>
      <c r="I117" s="198" t="s">
        <v>282</v>
      </c>
      <c r="J117" s="7">
        <v>829534306</v>
      </c>
      <c r="K117" s="9"/>
      <c r="L117" s="165">
        <f>MATCH(_xlfn.VALUETOTEXT(J117,0),Kaufteile!$A$2:$A$20784,0)</f>
        <v>16472</v>
      </c>
    </row>
    <row r="118" spans="1:16" x14ac:dyDescent="0.2">
      <c r="A118" s="2" t="s">
        <v>32886</v>
      </c>
      <c r="B118" s="238">
        <f>EAs!B15</f>
        <v>0</v>
      </c>
      <c r="C118" s="2" t="s">
        <v>3</v>
      </c>
      <c r="D118" s="262" cm="1">
        <f t="array" ref="D118">INDEX(Kaufteile!$A$2:$E$20784,L118,4)</f>
        <v>626.85</v>
      </c>
      <c r="E118" s="337">
        <f t="shared" ref="E118" si="21">B118*D118</f>
        <v>0</v>
      </c>
      <c r="F118" s="198"/>
      <c r="G118" s="198" t="s">
        <v>282</v>
      </c>
      <c r="H118" s="198"/>
      <c r="I118" s="198"/>
      <c r="J118" s="7">
        <v>200000215</v>
      </c>
      <c r="K118" s="9"/>
      <c r="L118" s="165">
        <f>MATCH(_xlfn.VALUETOTEXT(J118,0),Kaufteile!$A$2:$A$20784,0)</f>
        <v>558</v>
      </c>
    </row>
    <row r="119" spans="1:16" x14ac:dyDescent="0.2">
      <c r="A119" s="2" t="s">
        <v>32887</v>
      </c>
      <c r="B119" s="238">
        <f>EAs!B16</f>
        <v>2</v>
      </c>
      <c r="C119" s="2" t="s">
        <v>3</v>
      </c>
      <c r="D119" s="262" cm="1">
        <f t="array" ref="D119">INDEX(Kaufteile!$A$2:$E$19970,L119,4)</f>
        <v>632.14849818181824</v>
      </c>
      <c r="E119" s="337">
        <f>B119*D119</f>
        <v>1264.2969963636365</v>
      </c>
      <c r="F119" s="198" t="s">
        <v>282</v>
      </c>
      <c r="G119" s="198"/>
      <c r="H119" s="198"/>
      <c r="I119" s="198"/>
      <c r="J119" s="7">
        <v>400102555</v>
      </c>
      <c r="K119" s="9"/>
      <c r="L119" s="165">
        <f>MATCH(_xlfn.VALUETOTEXT(J119,0),Kaufteile!$A$2:$A$20784,0)</f>
        <v>5894</v>
      </c>
    </row>
    <row r="120" spans="1:16" x14ac:dyDescent="0.2">
      <c r="A120" s="2" t="s">
        <v>34218</v>
      </c>
      <c r="B120" s="238">
        <f>SUM(B117:B119)</f>
        <v>2</v>
      </c>
      <c r="C120" s="2" t="s">
        <v>3</v>
      </c>
      <c r="D120" s="262" cm="1">
        <f t="array" ref="D120">INDEX(Kaufteile!$A$2:$E$19970,L120,4)</f>
        <v>74.180000000000007</v>
      </c>
      <c r="E120" s="337">
        <f>B120*D120</f>
        <v>148.36000000000001</v>
      </c>
      <c r="F120" s="198" t="s">
        <v>282</v>
      </c>
      <c r="G120" s="198" t="s">
        <v>282</v>
      </c>
      <c r="H120" s="198" t="s">
        <v>282</v>
      </c>
      <c r="I120" s="198" t="s">
        <v>282</v>
      </c>
      <c r="J120" s="7">
        <v>790711550</v>
      </c>
      <c r="K120" s="9"/>
      <c r="L120" s="165">
        <f>MATCH(_xlfn.VALUETOTEXT(J120,0),Kaufteile!$A$2:$A$20784,0)</f>
        <v>10399</v>
      </c>
      <c r="N120"/>
      <c r="O120"/>
      <c r="P120"/>
    </row>
    <row r="121" spans="1:16" x14ac:dyDescent="0.2">
      <c r="A121" s="2" t="s">
        <v>34219</v>
      </c>
      <c r="B121" s="238">
        <f>B120</f>
        <v>2</v>
      </c>
      <c r="C121" s="2" t="s">
        <v>3</v>
      </c>
      <c r="D121" s="262" cm="1">
        <f t="array" ref="D121">INDEX(Kaufteile!$A$2:$E$19970,L121,4)</f>
        <v>37.562800000000003</v>
      </c>
      <c r="E121" s="337">
        <f t="shared" ref="E121:E122" si="22">B121*D121</f>
        <v>75.125600000000006</v>
      </c>
      <c r="F121" s="198" t="s">
        <v>282</v>
      </c>
      <c r="G121" s="198" t="s">
        <v>282</v>
      </c>
      <c r="H121" s="198" t="s">
        <v>282</v>
      </c>
      <c r="I121" s="198" t="s">
        <v>282</v>
      </c>
      <c r="J121" s="7">
        <v>726001050</v>
      </c>
      <c r="K121" s="9"/>
      <c r="L121" s="165">
        <f>MATCH(_xlfn.VALUETOTEXT(J121,0),Kaufteile!$A$2:$A$20784,0)</f>
        <v>10120</v>
      </c>
      <c r="N121"/>
      <c r="O121"/>
      <c r="P121"/>
    </row>
    <row r="122" spans="1:16" x14ac:dyDescent="0.2">
      <c r="A122" s="2" t="s">
        <v>34220</v>
      </c>
      <c r="B122" s="238">
        <f>B120</f>
        <v>2</v>
      </c>
      <c r="C122" s="2" t="s">
        <v>3</v>
      </c>
      <c r="D122" s="262" cm="1">
        <f t="array" ref="D122">INDEX(Kaufteile!$A$2:$E$19970,L122,4)</f>
        <v>19.003545052146492</v>
      </c>
      <c r="E122" s="337">
        <f t="shared" si="22"/>
        <v>38.007090104292985</v>
      </c>
      <c r="F122" s="198" t="s">
        <v>282</v>
      </c>
      <c r="G122" s="198" t="s">
        <v>282</v>
      </c>
      <c r="H122" s="198" t="s">
        <v>282</v>
      </c>
      <c r="I122" s="198" t="s">
        <v>282</v>
      </c>
      <c r="J122" s="7">
        <v>722001239</v>
      </c>
      <c r="K122" s="9"/>
      <c r="L122" s="165">
        <f>MATCH(_xlfn.VALUETOTEXT(J122,0),Kaufteile!$A$2:$A$20784,0)</f>
        <v>9683</v>
      </c>
      <c r="N122"/>
      <c r="O122"/>
      <c r="P122"/>
    </row>
    <row r="123" spans="1:16" x14ac:dyDescent="0.2">
      <c r="A123" s="2" t="s">
        <v>32968</v>
      </c>
      <c r="B123" s="238">
        <f>EAs!B17</f>
        <v>2</v>
      </c>
      <c r="C123" s="2" t="s">
        <v>3</v>
      </c>
      <c r="D123" s="218"/>
      <c r="E123" s="337"/>
      <c r="F123" s="198" t="s">
        <v>282</v>
      </c>
      <c r="G123" s="198"/>
      <c r="H123" s="198"/>
      <c r="I123" s="198"/>
      <c r="J123" s="7"/>
      <c r="K123" s="9"/>
      <c r="L123" s="165"/>
      <c r="M123" t="s">
        <v>32990</v>
      </c>
    </row>
    <row r="124" spans="1:16" x14ac:dyDescent="0.2">
      <c r="A124" s="260" t="s">
        <v>32970</v>
      </c>
      <c r="B124" s="260"/>
      <c r="C124" s="260"/>
      <c r="D124" s="260"/>
      <c r="E124" s="260"/>
      <c r="F124" s="260"/>
      <c r="G124" s="260"/>
      <c r="H124" s="260"/>
      <c r="I124" s="260"/>
      <c r="J124" s="375"/>
      <c r="K124" s="9"/>
      <c r="L124" s="165"/>
    </row>
    <row r="125" spans="1:16" x14ac:dyDescent="0.2">
      <c r="A125" s="8" t="s">
        <v>109</v>
      </c>
      <c r="B125" s="257">
        <f>EAs!B28</f>
        <v>90</v>
      </c>
      <c r="C125" s="36" t="s">
        <v>3</v>
      </c>
      <c r="D125" s="262" cm="1">
        <f t="array" ref="D125">INDEX(Kaufteile!$A$2:$E$19970,L125,4)</f>
        <v>54.3</v>
      </c>
      <c r="E125" s="340">
        <f t="shared" ref="E125:E140" si="23">B125*D125</f>
        <v>4887</v>
      </c>
      <c r="F125" s="258" t="s">
        <v>282</v>
      </c>
      <c r="G125" s="258"/>
      <c r="H125" s="258"/>
      <c r="I125" s="258"/>
      <c r="J125" s="259">
        <v>721000041</v>
      </c>
      <c r="K125" s="212" t="s">
        <v>32913</v>
      </c>
      <c r="L125" s="165">
        <f>MATCH(_xlfn.VALUETOTEXT(J125,0),Kaufteile!$A$2:$A$20784,0)</f>
        <v>9494</v>
      </c>
    </row>
    <row r="126" spans="1:16" x14ac:dyDescent="0.2">
      <c r="A126" s="38" t="s">
        <v>283</v>
      </c>
      <c r="B126" s="238">
        <f>B125</f>
        <v>90</v>
      </c>
      <c r="C126" s="2" t="s">
        <v>3</v>
      </c>
      <c r="D126" s="262" cm="1">
        <f t="array" ref="D126">INDEX(Kaufteile!$A$2:$E$19970,L126,4)</f>
        <v>7</v>
      </c>
      <c r="E126" s="337">
        <f t="shared" si="23"/>
        <v>630</v>
      </c>
      <c r="F126" s="198" t="s">
        <v>282</v>
      </c>
      <c r="G126" s="198"/>
      <c r="H126" s="198"/>
      <c r="I126" s="198"/>
      <c r="J126" s="207">
        <v>610554001</v>
      </c>
      <c r="K126" s="212" t="s">
        <v>32914</v>
      </c>
      <c r="L126" s="165">
        <f>MATCH(_xlfn.VALUETOTEXT(J126,0),Kaufteile!$A$2:$A$20784,0)</f>
        <v>6752</v>
      </c>
    </row>
    <row r="127" spans="1:16" x14ac:dyDescent="0.2">
      <c r="A127" s="2" t="s">
        <v>108</v>
      </c>
      <c r="B127" s="238">
        <f>EAs!B29</f>
        <v>2</v>
      </c>
      <c r="C127" s="2" t="s">
        <v>3</v>
      </c>
      <c r="D127" s="262" cm="1">
        <f t="array" ref="D127">INDEX(Kaufteile!$A$2:$E$19970,L127,4)</f>
        <v>701.33</v>
      </c>
      <c r="E127" s="337">
        <f>B127*D127</f>
        <v>1402.66</v>
      </c>
      <c r="F127" s="198" t="s">
        <v>282</v>
      </c>
      <c r="G127" s="198"/>
      <c r="H127" s="198"/>
      <c r="I127" s="198"/>
      <c r="J127" s="207">
        <v>790000213</v>
      </c>
      <c r="K127" s="212" t="s">
        <v>279</v>
      </c>
      <c r="L127" s="165">
        <f>MATCH(_xlfn.VALUETOTEXT(J127,0),Kaufteile!$A$2:$A$20784,0)</f>
        <v>10314</v>
      </c>
    </row>
    <row r="128" spans="1:16" x14ac:dyDescent="0.2">
      <c r="A128" s="38" t="s">
        <v>131</v>
      </c>
      <c r="B128" s="238">
        <f>EAs!B30</f>
        <v>38</v>
      </c>
      <c r="C128" s="2" t="s">
        <v>3</v>
      </c>
      <c r="D128" s="262" cm="1">
        <f t="array" ref="D128">INDEX(Kaufteile!$A$2:$E$19970,L128,4)</f>
        <v>64.198678965484419</v>
      </c>
      <c r="E128" s="337">
        <f>B128*D128</f>
        <v>2439.5498006884081</v>
      </c>
      <c r="F128" s="198" t="s">
        <v>282</v>
      </c>
      <c r="G128" s="198"/>
      <c r="H128" s="198"/>
      <c r="I128" s="198"/>
      <c r="J128" s="207">
        <v>400101729</v>
      </c>
      <c r="K128" s="212" t="s">
        <v>279</v>
      </c>
      <c r="L128" s="165">
        <f>MATCH(_xlfn.VALUETOTEXT(J128,0),Kaufteile!$A$2:$A$20784,0)</f>
        <v>5009</v>
      </c>
    </row>
    <row r="129" spans="1:13" x14ac:dyDescent="0.2">
      <c r="A129" s="38" t="s">
        <v>32915</v>
      </c>
      <c r="B129" s="238">
        <f>EAs!B31</f>
        <v>2</v>
      </c>
      <c r="C129" s="2" t="s">
        <v>3</v>
      </c>
      <c r="D129" s="262" cm="1">
        <f t="array" ref="D129">INDEX(Kaufteile!$A$2:$E$19970,L129,5)</f>
        <v>60.694766666666666</v>
      </c>
      <c r="E129" s="337">
        <f t="shared" ref="E129" si="24">B129*D129</f>
        <v>121.38953333333333</v>
      </c>
      <c r="F129" s="198" t="s">
        <v>282</v>
      </c>
      <c r="G129" s="198"/>
      <c r="H129" s="198"/>
      <c r="I129" s="198"/>
      <c r="J129" s="207">
        <v>827072102</v>
      </c>
      <c r="K129" s="208" t="s">
        <v>279</v>
      </c>
      <c r="L129" s="165">
        <f>MATCH(_xlfn.VALUETOTEXT(J129,0),Kaufteile!$A$2:$A$20784,0)</f>
        <v>14965</v>
      </c>
    </row>
    <row r="130" spans="1:13" x14ac:dyDescent="0.2">
      <c r="A130" s="260" t="s">
        <v>32972</v>
      </c>
      <c r="B130" s="260"/>
      <c r="C130" s="260"/>
      <c r="D130" s="260"/>
      <c r="E130" s="260"/>
      <c r="F130" s="260"/>
      <c r="G130" s="260"/>
      <c r="H130" s="260"/>
      <c r="I130" s="260"/>
      <c r="J130" s="375"/>
      <c r="K130" s="9"/>
      <c r="L130" s="165"/>
    </row>
    <row r="131" spans="1:13" ht="14.25" customHeight="1" x14ac:dyDescent="0.2">
      <c r="A131" s="38" t="s">
        <v>32916</v>
      </c>
      <c r="B131" s="238">
        <f>EAs!B33</f>
        <v>0</v>
      </c>
      <c r="C131" s="2" t="s">
        <v>3</v>
      </c>
      <c r="D131" s="262" cm="1">
        <f t="array" ref="D131">INDEX(Kaufteile!$A$2:$E$19970,L131,5)</f>
        <v>87.92</v>
      </c>
      <c r="E131" s="337">
        <f t="shared" si="23"/>
        <v>0</v>
      </c>
      <c r="F131" s="198"/>
      <c r="G131" s="198" t="s">
        <v>282</v>
      </c>
      <c r="H131" s="198"/>
      <c r="I131" s="198"/>
      <c r="J131" s="207">
        <v>400001766</v>
      </c>
      <c r="K131" s="212" t="s">
        <v>32917</v>
      </c>
      <c r="L131" s="165">
        <f>MATCH(_xlfn.VALUETOTEXT(J131,0),Kaufteile!$A$2:$A$20784,0)</f>
        <v>2697</v>
      </c>
      <c r="M131" t="s">
        <v>213</v>
      </c>
    </row>
    <row r="132" spans="1:13" x14ac:dyDescent="0.2">
      <c r="A132" s="38" t="s">
        <v>32919</v>
      </c>
      <c r="B132" s="238">
        <f>EAs!B34</f>
        <v>0</v>
      </c>
      <c r="C132" s="2" t="s">
        <v>3</v>
      </c>
      <c r="D132" s="262" cm="1">
        <f t="array" ref="D132">INDEX(Kaufteile!$A$2:$E$19970,L132,4)</f>
        <v>42.67</v>
      </c>
      <c r="E132" s="337">
        <f t="shared" ref="E132:E138" si="25">B132*D132</f>
        <v>0</v>
      </c>
      <c r="F132" s="198"/>
      <c r="G132" s="198" t="s">
        <v>282</v>
      </c>
      <c r="H132" s="198"/>
      <c r="I132" s="198"/>
      <c r="J132" s="207">
        <v>827072111</v>
      </c>
      <c r="K132" s="208" t="s">
        <v>32918</v>
      </c>
      <c r="L132" s="165">
        <f>MATCH(_xlfn.VALUETOTEXT(J132,0),Kaufteile!$A$2:$A$20784,0)</f>
        <v>14972</v>
      </c>
      <c r="M132" t="s">
        <v>214</v>
      </c>
    </row>
    <row r="133" spans="1:13" x14ac:dyDescent="0.2">
      <c r="A133" s="38" t="s">
        <v>32920</v>
      </c>
      <c r="B133" s="238">
        <f>EAs!B35</f>
        <v>0</v>
      </c>
      <c r="C133" s="2" t="s">
        <v>3</v>
      </c>
      <c r="D133" s="262" cm="1">
        <f t="array" ref="D133">INDEX(Kaufteile!$A$2:$E$19970,L133,4)</f>
        <v>51.543480747118664</v>
      </c>
      <c r="E133" s="337">
        <f t="shared" si="25"/>
        <v>0</v>
      </c>
      <c r="F133" s="198"/>
      <c r="G133" s="198" t="s">
        <v>282</v>
      </c>
      <c r="H133" s="198"/>
      <c r="I133" s="198"/>
      <c r="J133" s="207">
        <v>827072013</v>
      </c>
      <c r="K133" s="208" t="s">
        <v>32921</v>
      </c>
      <c r="L133" s="165">
        <f>MATCH(_xlfn.VALUETOTEXT(J133,0),Kaufteile!$A$2:$A$20784,0)</f>
        <v>14959</v>
      </c>
      <c r="M133" t="s">
        <v>214</v>
      </c>
    </row>
    <row r="134" spans="1:13" x14ac:dyDescent="0.2">
      <c r="A134" s="38" t="s">
        <v>32923</v>
      </c>
      <c r="B134" s="238">
        <f>EAs!B36</f>
        <v>0</v>
      </c>
      <c r="C134" s="2" t="s">
        <v>3</v>
      </c>
      <c r="D134" s="262" cm="1">
        <f t="array" ref="D134">INDEX(Kaufteile!$A$2:$E$19970,L134,4)</f>
        <v>74.84</v>
      </c>
      <c r="E134" s="337">
        <f t="shared" si="25"/>
        <v>0</v>
      </c>
      <c r="F134" s="198"/>
      <c r="G134" s="198" t="s">
        <v>282</v>
      </c>
      <c r="H134" s="198"/>
      <c r="I134" s="198"/>
      <c r="J134" s="207">
        <v>400101134</v>
      </c>
      <c r="K134" s="212" t="s">
        <v>32922</v>
      </c>
      <c r="L134" s="165">
        <f>MATCH(_xlfn.VALUETOTEXT(J134,0),Kaufteile!$A$2:$A$20784,0)</f>
        <v>4414</v>
      </c>
      <c r="M134" t="s">
        <v>214</v>
      </c>
    </row>
    <row r="135" spans="1:13" x14ac:dyDescent="0.2">
      <c r="A135" s="38" t="s">
        <v>32925</v>
      </c>
      <c r="B135" s="238">
        <f>EAs!B37</f>
        <v>0</v>
      </c>
      <c r="C135" s="38" t="s">
        <v>3</v>
      </c>
      <c r="D135" s="262" cm="1">
        <f t="array" ref="D135">INDEX(Kaufteile!$A$2:$E$19970,L135,4)</f>
        <v>138.35899047105374</v>
      </c>
      <c r="E135" s="337">
        <f t="shared" si="25"/>
        <v>0</v>
      </c>
      <c r="F135" s="198"/>
      <c r="G135" s="220" t="s">
        <v>282</v>
      </c>
      <c r="H135" s="198"/>
      <c r="I135" s="198"/>
      <c r="J135" s="207">
        <v>400001768</v>
      </c>
      <c r="K135" s="212" t="s">
        <v>32924</v>
      </c>
      <c r="L135" s="165">
        <f>MATCH(_xlfn.VALUETOTEXT(J135,0),Kaufteile!$A$2:$A$20784,0)</f>
        <v>2700</v>
      </c>
      <c r="M135" t="s">
        <v>214</v>
      </c>
    </row>
    <row r="136" spans="1:13" x14ac:dyDescent="0.2">
      <c r="A136" s="38" t="s">
        <v>32931</v>
      </c>
      <c r="B136" s="238">
        <f>EAs!B38</f>
        <v>0</v>
      </c>
      <c r="C136" s="38" t="s">
        <v>3</v>
      </c>
      <c r="D136" s="262" cm="1">
        <f t="array" ref="D136">INDEX(Kaufteile!$A$2:$E$19970,L136,4)</f>
        <v>262.39999999999998</v>
      </c>
      <c r="E136" s="337">
        <f t="shared" si="25"/>
        <v>0</v>
      </c>
      <c r="F136" s="198"/>
      <c r="G136" s="220" t="s">
        <v>282</v>
      </c>
      <c r="H136" s="198"/>
      <c r="I136" s="198"/>
      <c r="J136" s="207">
        <v>721001100</v>
      </c>
      <c r="K136" s="214" t="s">
        <v>32930</v>
      </c>
      <c r="L136" s="165">
        <f>MATCH(_xlfn.VALUETOTEXT(J136,0),Kaufteile!$A$2:$A$20784,0)</f>
        <v>9530</v>
      </c>
    </row>
    <row r="137" spans="1:13" x14ac:dyDescent="0.2">
      <c r="A137" s="38" t="s">
        <v>150</v>
      </c>
      <c r="B137" s="238">
        <f>EAs!B39</f>
        <v>0</v>
      </c>
      <c r="C137" s="2" t="s">
        <v>3</v>
      </c>
      <c r="D137" s="262" cm="1">
        <f t="array" ref="D137">INDEX(Kaufteile!$A$2:$E$19970,L137,5)</f>
        <v>87.92</v>
      </c>
      <c r="E137" s="337">
        <f t="shared" si="25"/>
        <v>0</v>
      </c>
      <c r="F137" s="198"/>
      <c r="G137" s="198" t="s">
        <v>282</v>
      </c>
      <c r="H137" s="198"/>
      <c r="I137" s="198"/>
      <c r="J137" s="207">
        <v>400001766</v>
      </c>
      <c r="K137" s="208"/>
      <c r="L137" s="165">
        <f>MATCH(_xlfn.VALUETOTEXT(J137,0),Kaufteile!$A$2:$A$20784,0)</f>
        <v>2697</v>
      </c>
    </row>
    <row r="138" spans="1:13" x14ac:dyDescent="0.2">
      <c r="A138" s="38" t="s">
        <v>114</v>
      </c>
      <c r="B138" s="238">
        <f>EAs!B40</f>
        <v>0</v>
      </c>
      <c r="C138" s="2" t="s">
        <v>3</v>
      </c>
      <c r="D138" s="262" cm="1">
        <f t="array" ref="D138">INDEX(Kaufteile!$A$2:$E$19970,L138,5)</f>
        <v>64.945066666666662</v>
      </c>
      <c r="E138" s="337">
        <f t="shared" si="25"/>
        <v>0</v>
      </c>
      <c r="F138" s="198"/>
      <c r="G138" s="198" t="s">
        <v>282</v>
      </c>
      <c r="I138" s="198"/>
      <c r="J138" s="216">
        <v>829422026</v>
      </c>
      <c r="K138" s="208"/>
      <c r="L138" s="165">
        <f>MATCH(_xlfn.VALUETOTEXT(J138,0),Kaufteile!$A$2:$A$20784,0)</f>
        <v>15526</v>
      </c>
      <c r="M138" s="80" t="s">
        <v>32929</v>
      </c>
    </row>
    <row r="139" spans="1:13" x14ac:dyDescent="0.2">
      <c r="A139" s="260" t="s">
        <v>32973</v>
      </c>
      <c r="B139" s="260"/>
      <c r="C139" s="260"/>
      <c r="D139" s="260"/>
      <c r="E139" s="260"/>
      <c r="F139" s="260"/>
      <c r="G139" s="260"/>
      <c r="H139" s="260"/>
      <c r="I139" s="260"/>
      <c r="J139" s="375"/>
      <c r="K139" s="9"/>
      <c r="L139" s="165"/>
    </row>
    <row r="140" spans="1:13" x14ac:dyDescent="0.2">
      <c r="A140" s="38" t="s">
        <v>32894</v>
      </c>
      <c r="B140" s="238">
        <f>EAs!B42+EAs!B46</f>
        <v>0</v>
      </c>
      <c r="C140" s="2" t="s">
        <v>3</v>
      </c>
      <c r="D140" s="262" cm="1">
        <f t="array" ref="D140">INDEX(Kaufteile!$A$2:$E$19970,L140,5)</f>
        <v>64.945066666666662</v>
      </c>
      <c r="E140" s="337">
        <f t="shared" si="23"/>
        <v>0</v>
      </c>
      <c r="F140" s="198"/>
      <c r="G140" s="198"/>
      <c r="H140" s="198" t="s">
        <v>282</v>
      </c>
      <c r="I140" s="198"/>
      <c r="J140" s="207">
        <v>829422026</v>
      </c>
      <c r="K140" s="208"/>
      <c r="L140" s="165">
        <f>MATCH(_xlfn.VALUETOTEXT(J140,0),Kaufteile!$A$2:$A$20784,0)</f>
        <v>15526</v>
      </c>
      <c r="M140" s="80" t="s">
        <v>32929</v>
      </c>
    </row>
    <row r="141" spans="1:13" x14ac:dyDescent="0.2">
      <c r="A141" s="38" t="s">
        <v>32895</v>
      </c>
      <c r="B141" s="238">
        <f>EAs!B43</f>
        <v>0</v>
      </c>
      <c r="C141" s="2" t="s">
        <v>3</v>
      </c>
      <c r="D141" s="262" cm="1">
        <f t="array" ref="D141">INDEX(Kaufteile!$A$2:$E$19970,L141,5)</f>
        <v>81.861366666666669</v>
      </c>
      <c r="E141" s="337">
        <f t="shared" ref="E141:E143" si="26">B141*D141</f>
        <v>0</v>
      </c>
      <c r="F141" s="198"/>
      <c r="G141" s="198"/>
      <c r="H141" s="198" t="s">
        <v>282</v>
      </c>
      <c r="I141" s="198"/>
      <c r="J141" s="207">
        <v>829434300</v>
      </c>
      <c r="K141" s="208"/>
      <c r="L141" s="165">
        <f>MATCH(_xlfn.VALUETOTEXT(J141,0),Kaufteile!$A$2:$A$20784,0)</f>
        <v>15724</v>
      </c>
      <c r="M141" s="80" t="s">
        <v>32929</v>
      </c>
    </row>
    <row r="142" spans="1:13" x14ac:dyDescent="0.2">
      <c r="A142" s="38" t="s">
        <v>32927</v>
      </c>
      <c r="B142" s="238">
        <f>EAs!B44</f>
        <v>0</v>
      </c>
      <c r="C142" s="38" t="s">
        <v>3</v>
      </c>
      <c r="D142" s="262" cm="1">
        <f t="array" ref="D142">INDEX(Kaufteile!$A$2:$E$19970,L142,5)</f>
        <v>82.85</v>
      </c>
      <c r="E142" s="337">
        <f t="shared" si="26"/>
        <v>0</v>
      </c>
      <c r="F142" s="198"/>
      <c r="G142" s="198"/>
      <c r="H142" s="220" t="s">
        <v>282</v>
      </c>
      <c r="I142" s="198"/>
      <c r="J142" s="207">
        <v>829634302</v>
      </c>
      <c r="K142" s="208"/>
      <c r="L142" s="165">
        <f>MATCH(_xlfn.VALUETOTEXT(J142,0),Kaufteile!$A$2:$A$20784,0)</f>
        <v>16642</v>
      </c>
      <c r="M142" s="80" t="s">
        <v>32929</v>
      </c>
    </row>
    <row r="143" spans="1:13" x14ac:dyDescent="0.2">
      <c r="A143" s="38" t="s">
        <v>32932</v>
      </c>
      <c r="B143" s="238">
        <f>EAs!B45</f>
        <v>0</v>
      </c>
      <c r="C143" s="38" t="s">
        <v>3</v>
      </c>
      <c r="D143" s="262" cm="1">
        <f t="array" ref="D143">INDEX(Kaufteile!$A$2:$E$19970,L143,5)</f>
        <v>75.290748625595356</v>
      </c>
      <c r="E143" s="337">
        <f t="shared" si="26"/>
        <v>0</v>
      </c>
      <c r="F143" s="198"/>
      <c r="G143" s="198"/>
      <c r="H143" s="220" t="s">
        <v>282</v>
      </c>
      <c r="I143" s="198"/>
      <c r="J143" s="207">
        <v>829634303</v>
      </c>
      <c r="K143" s="215" t="s">
        <v>32933</v>
      </c>
      <c r="L143" s="165">
        <f>MATCH(_xlfn.VALUETOTEXT(J143,0),Kaufteile!$A$2:$A$20784,0)</f>
        <v>16643</v>
      </c>
      <c r="M143" s="80" t="s">
        <v>32929</v>
      </c>
    </row>
    <row r="144" spans="1:13" x14ac:dyDescent="0.2">
      <c r="A144" s="260" t="s">
        <v>40099</v>
      </c>
      <c r="B144" s="260"/>
      <c r="C144" s="260"/>
      <c r="D144" s="260"/>
      <c r="E144" s="260"/>
      <c r="F144" s="260"/>
      <c r="G144" s="260"/>
      <c r="H144" s="260"/>
      <c r="I144" s="260"/>
      <c r="J144" s="375"/>
      <c r="K144" s="9"/>
      <c r="L144" s="165"/>
    </row>
    <row r="145" spans="1:16" x14ac:dyDescent="0.2">
      <c r="A145" s="38" t="s">
        <v>32935</v>
      </c>
      <c r="B145" s="238">
        <f>EAs!B48</f>
        <v>0</v>
      </c>
      <c r="C145" s="2" t="s">
        <v>3</v>
      </c>
      <c r="D145" s="262" cm="1">
        <f t="array" ref="D145">INDEX(Kaufteile!$A$2:$E$19970,L145,5)</f>
        <v>9.9</v>
      </c>
      <c r="E145" s="337">
        <f>B145*D145</f>
        <v>0</v>
      </c>
      <c r="F145" s="198"/>
      <c r="G145" s="198"/>
      <c r="H145" s="198"/>
      <c r="I145" s="198" t="s">
        <v>282</v>
      </c>
      <c r="J145" s="207">
        <v>720002010</v>
      </c>
      <c r="K145" s="214" t="s">
        <v>32930</v>
      </c>
      <c r="L145" s="165">
        <f>MATCH(_xlfn.VALUETOTEXT(J145,0),Kaufteile!$A$2:$A$20784,0)</f>
        <v>9436</v>
      </c>
    </row>
    <row r="146" spans="1:16" x14ac:dyDescent="0.2">
      <c r="A146" s="38" t="s">
        <v>32936</v>
      </c>
      <c r="B146" s="238">
        <f>EAs!B49</f>
        <v>0</v>
      </c>
      <c r="C146" s="2" t="s">
        <v>3</v>
      </c>
      <c r="D146" s="262" cm="1">
        <f t="array" ref="D146">INDEX(Kaufteile!$A$2:$E$19970,L146,5)</f>
        <v>45.3</v>
      </c>
      <c r="E146" s="337">
        <f>B146*D146</f>
        <v>0</v>
      </c>
      <c r="F146" s="198"/>
      <c r="G146" s="198"/>
      <c r="H146" s="198"/>
      <c r="I146" s="198" t="s">
        <v>282</v>
      </c>
      <c r="J146" s="207">
        <v>719000002</v>
      </c>
      <c r="K146" s="214" t="s">
        <v>32930</v>
      </c>
      <c r="L146" s="165">
        <f>MATCH(_xlfn.VALUETOTEXT(J146,0),Kaufteile!$A$2:$A$20784,0)</f>
        <v>9366</v>
      </c>
    </row>
    <row r="147" spans="1:16" x14ac:dyDescent="0.2">
      <c r="A147" s="38" t="s">
        <v>151</v>
      </c>
      <c r="B147" s="238">
        <f>EAs!B50</f>
        <v>0</v>
      </c>
      <c r="C147" s="2" t="s">
        <v>3</v>
      </c>
      <c r="D147" s="262" cm="1">
        <f t="array" ref="D147">INDEX(Kaufteile!$A$2:$E$19970,L147,5)</f>
        <v>59</v>
      </c>
      <c r="E147" s="337">
        <f>B147*D147</f>
        <v>0</v>
      </c>
      <c r="F147" s="198"/>
      <c r="G147" s="198"/>
      <c r="H147" s="198"/>
      <c r="I147" s="198" t="s">
        <v>282</v>
      </c>
      <c r="J147" s="207">
        <v>400009334</v>
      </c>
      <c r="K147" s="214" t="s">
        <v>32930</v>
      </c>
      <c r="L147" s="165">
        <f>MATCH(_xlfn.VALUETOTEXT(J147,0),Kaufteile!$A$2:$A$20784,0)</f>
        <v>3184</v>
      </c>
    </row>
    <row r="148" spans="1:16" x14ac:dyDescent="0.2">
      <c r="A148" s="260" t="s">
        <v>32976</v>
      </c>
      <c r="B148" s="260"/>
      <c r="C148" s="260"/>
      <c r="D148" s="260"/>
      <c r="E148" s="260"/>
      <c r="F148" s="260"/>
      <c r="G148" s="260"/>
      <c r="H148" s="260"/>
      <c r="I148" s="260"/>
      <c r="J148" s="375"/>
      <c r="K148" s="214"/>
      <c r="L148" s="165"/>
    </row>
    <row r="149" spans="1:16" x14ac:dyDescent="0.2">
      <c r="A149" s="38" t="s">
        <v>32928</v>
      </c>
      <c r="B149" s="238">
        <f>EAs!B53</f>
        <v>0</v>
      </c>
      <c r="C149" s="38" t="s">
        <v>3</v>
      </c>
      <c r="D149" s="262" cm="1">
        <f t="array" ref="D149">INDEX(Kaufteile!$A$2:$E$19970,L149,5)</f>
        <v>203.75</v>
      </c>
      <c r="E149" s="337">
        <f t="shared" ref="E149:E154" si="27">B149*D149</f>
        <v>0</v>
      </c>
      <c r="F149" s="220" t="s">
        <v>282</v>
      </c>
      <c r="G149" s="220" t="s">
        <v>282</v>
      </c>
      <c r="H149" s="220" t="s">
        <v>282</v>
      </c>
      <c r="I149" s="220" t="s">
        <v>282</v>
      </c>
      <c r="J149" s="207">
        <v>827334030</v>
      </c>
      <c r="K149" s="208"/>
      <c r="L149" s="165">
        <f>MATCH(_xlfn.VALUETOTEXT(J149,0),Kaufteile!$A$2:$A$20784,0)</f>
        <v>15085</v>
      </c>
      <c r="M149" s="80" t="s">
        <v>32929</v>
      </c>
    </row>
    <row r="150" spans="1:16" x14ac:dyDescent="0.2">
      <c r="A150" s="38" t="s">
        <v>32934</v>
      </c>
      <c r="B150" s="238">
        <f>EAs!B51</f>
        <v>0</v>
      </c>
      <c r="C150" s="2" t="s">
        <v>3</v>
      </c>
      <c r="D150" s="262" cm="1">
        <f t="array" ref="D150">INDEX(Kaufteile!$A$2:$E$19970,L150,5)</f>
        <v>67.05</v>
      </c>
      <c r="E150" s="337">
        <f t="shared" si="27"/>
        <v>0</v>
      </c>
      <c r="F150" s="220" t="s">
        <v>282</v>
      </c>
      <c r="G150" s="220" t="s">
        <v>282</v>
      </c>
      <c r="H150" s="220" t="s">
        <v>282</v>
      </c>
      <c r="I150" s="220" t="s">
        <v>282</v>
      </c>
      <c r="J150" s="207">
        <v>701005001</v>
      </c>
      <c r="K150" s="208"/>
      <c r="L150" s="165">
        <f>MATCH(_xlfn.VALUETOTEXT(J150,0),Kaufteile!$A$2:$A$20784,0)</f>
        <v>7750</v>
      </c>
      <c r="M150" s="80"/>
    </row>
    <row r="151" spans="1:16" s="225" customFormat="1" x14ac:dyDescent="0.2">
      <c r="A151" s="221" t="s">
        <v>32939</v>
      </c>
      <c r="B151" s="238">
        <f>EAs!B54</f>
        <v>0</v>
      </c>
      <c r="C151" s="222" t="s">
        <v>3</v>
      </c>
      <c r="D151" s="262" cm="1">
        <f t="array" ref="D151">INDEX(Kaufteile!$A$2:$E$19970,L151,5)</f>
        <v>2910.99</v>
      </c>
      <c r="E151" s="337">
        <f t="shared" si="27"/>
        <v>0</v>
      </c>
      <c r="F151" s="226" t="s">
        <v>282</v>
      </c>
      <c r="G151" s="226" t="s">
        <v>282</v>
      </c>
      <c r="H151" s="226" t="s">
        <v>282</v>
      </c>
      <c r="I151" s="223"/>
      <c r="J151" s="207">
        <v>790000803</v>
      </c>
      <c r="K151" s="208" t="s">
        <v>32940</v>
      </c>
      <c r="L151" s="165">
        <f>MATCH(_xlfn.VALUETOTEXT(J151,0),Kaufteile!$A$2:$A$20784,0)</f>
        <v>10340</v>
      </c>
      <c r="N151" s="224"/>
      <c r="O151" s="224"/>
      <c r="P151" s="224"/>
    </row>
    <row r="152" spans="1:16" s="225" customFormat="1" x14ac:dyDescent="0.2">
      <c r="A152" s="221" t="s">
        <v>236</v>
      </c>
      <c r="B152" s="7">
        <v>0</v>
      </c>
      <c r="C152" s="222" t="s">
        <v>3</v>
      </c>
      <c r="D152" s="262">
        <v>0</v>
      </c>
      <c r="E152" s="337">
        <f t="shared" si="27"/>
        <v>0</v>
      </c>
      <c r="F152" s="226"/>
      <c r="G152" s="226"/>
      <c r="H152" s="226"/>
      <c r="I152" s="223"/>
      <c r="J152" s="376"/>
      <c r="K152" s="208"/>
      <c r="L152" s="165" t="e">
        <f>MATCH(_xlfn.VALUETOTEXT(J152,0),Kaufteile!$A$2:$A$20784,0)</f>
        <v>#N/A</v>
      </c>
      <c r="N152" s="224"/>
      <c r="O152" s="224"/>
      <c r="P152" s="224"/>
    </row>
    <row r="153" spans="1:16" s="225" customFormat="1" x14ac:dyDescent="0.2">
      <c r="A153" s="38" t="s">
        <v>40096</v>
      </c>
      <c r="B153" s="124">
        <v>0</v>
      </c>
      <c r="C153" s="222" t="s">
        <v>3</v>
      </c>
      <c r="D153" s="262">
        <f>HW_Liste!F1</f>
        <v>8345.9321963145758</v>
      </c>
      <c r="E153" s="337">
        <f t="shared" si="27"/>
        <v>0</v>
      </c>
      <c r="F153" s="226"/>
      <c r="G153" s="226"/>
      <c r="H153" s="226"/>
      <c r="I153" s="223"/>
      <c r="J153" s="376"/>
      <c r="K153" s="208"/>
      <c r="L153" s="165" t="e">
        <f>MATCH(_xlfn.VALUETOTEXT(J153,0),Kaufteile!$A$2:$A$20784,0)</f>
        <v>#N/A</v>
      </c>
      <c r="M153" s="383" t="s">
        <v>40095</v>
      </c>
      <c r="N153" s="224"/>
      <c r="O153" s="224"/>
      <c r="P153" s="224"/>
    </row>
    <row r="154" spans="1:16" x14ac:dyDescent="0.2">
      <c r="A154" s="38" t="s">
        <v>118</v>
      </c>
      <c r="B154" s="238">
        <f>EAs!B55</f>
        <v>0</v>
      </c>
      <c r="C154" s="38" t="s">
        <v>3</v>
      </c>
      <c r="D154" s="262" cm="1">
        <f t="array" ref="D154">INDEX(Kaufteile!$A$2:$E$19970,L154,4)</f>
        <v>71.040000000000006</v>
      </c>
      <c r="E154" s="337">
        <f t="shared" si="27"/>
        <v>0</v>
      </c>
      <c r="F154" s="198"/>
      <c r="G154" s="198"/>
      <c r="H154" s="198"/>
      <c r="I154" s="198"/>
      <c r="J154" s="7">
        <v>727002001</v>
      </c>
      <c r="K154" s="9"/>
      <c r="L154" s="165">
        <f>MATCH(_xlfn.VALUETOTEXT(J154,0),Kaufteile!$A$2:$A$20784,0)</f>
        <v>10186</v>
      </c>
    </row>
    <row r="155" spans="1:16" x14ac:dyDescent="0.2">
      <c r="A155" s="260" t="s">
        <v>32974</v>
      </c>
      <c r="B155" s="260"/>
      <c r="C155" s="260"/>
      <c r="D155" s="260"/>
      <c r="E155" s="260"/>
      <c r="F155" s="260"/>
      <c r="G155" s="260"/>
      <c r="H155" s="260"/>
      <c r="I155" s="260"/>
      <c r="J155" s="375"/>
      <c r="K155" s="9"/>
      <c r="L155" s="165"/>
    </row>
    <row r="156" spans="1:16" x14ac:dyDescent="0.2">
      <c r="A156" s="2" t="s">
        <v>32884</v>
      </c>
      <c r="B156" s="238">
        <f>B125+B127*3+B128+B129+B131+B132+B133+B134+B135+B136+B137+B138+B140+B141+B142+B143+B145+B146*2+B147*2+B149+B150+B43+B176*3</f>
        <v>148</v>
      </c>
      <c r="C156" s="2" t="s">
        <v>3</v>
      </c>
      <c r="D156" s="262" cm="1">
        <f t="array" ref="D156">INDEX(Kaufteile!$A$2:$E$19970,L156,4)</f>
        <v>19.003545052146492</v>
      </c>
      <c r="E156" s="337">
        <f t="shared" ref="E156:E169" si="28">B156*D156</f>
        <v>2812.524667717681</v>
      </c>
      <c r="F156" s="198"/>
      <c r="G156" s="198"/>
      <c r="H156" s="198"/>
      <c r="I156" s="198"/>
      <c r="J156" s="7">
        <v>722001239</v>
      </c>
      <c r="K156" s="9"/>
      <c r="L156" s="165">
        <f>MATCH(_xlfn.VALUETOTEXT(J156,0),Kaufteile!$A$2:$A$20784,0)</f>
        <v>9683</v>
      </c>
    </row>
    <row r="157" spans="1:16" x14ac:dyDescent="0.2">
      <c r="A157" s="38" t="s">
        <v>32890</v>
      </c>
      <c r="B157" s="238">
        <f>SUM(EAs!B19:B23)+EAs!B17+EAs!B22+B43</f>
        <v>52</v>
      </c>
      <c r="C157" s="2" t="s">
        <v>3</v>
      </c>
      <c r="D157" s="262" cm="1">
        <f t="array" ref="D157">INDEX(Kaufteile!$A$2:$E$19970,L157,4)</f>
        <v>19.003545052146492</v>
      </c>
      <c r="E157" s="337">
        <f t="shared" si="28"/>
        <v>988.18434271161755</v>
      </c>
      <c r="F157" s="198"/>
      <c r="G157" s="198"/>
      <c r="H157" s="198"/>
      <c r="I157" s="198"/>
      <c r="J157" s="7">
        <v>722001239</v>
      </c>
      <c r="K157" s="9"/>
      <c r="L157" s="165">
        <f>MATCH(_xlfn.VALUETOTEXT(J157,0),Kaufteile!$A$2:$A$20784,0)</f>
        <v>9683</v>
      </c>
    </row>
    <row r="158" spans="1:16" x14ac:dyDescent="0.2">
      <c r="A158" s="2" t="s">
        <v>220</v>
      </c>
      <c r="B158" s="238">
        <f>B52*30</f>
        <v>1170</v>
      </c>
      <c r="C158" s="2" t="s">
        <v>6</v>
      </c>
      <c r="D158" s="262" cm="1">
        <f t="array" ref="D158">INDEX(Kaufteile!$A$2:$E$19970,L158,4)</f>
        <v>1.7423999999999999</v>
      </c>
      <c r="E158" s="337">
        <f t="shared" si="28"/>
        <v>2038.6079999999999</v>
      </c>
      <c r="F158" s="198"/>
      <c r="G158" s="198"/>
      <c r="H158" s="198"/>
      <c r="I158" s="198"/>
      <c r="J158" s="7">
        <v>725000015</v>
      </c>
      <c r="K158" s="9"/>
      <c r="L158" s="165">
        <f>MATCH(_xlfn.VALUETOTEXT(J158,0),Kaufteile!$A$2:$A$20784,0)</f>
        <v>9993</v>
      </c>
    </row>
    <row r="159" spans="1:16" x14ac:dyDescent="0.2">
      <c r="A159" s="38" t="s">
        <v>32938</v>
      </c>
      <c r="B159" s="238">
        <f>SUM(EAs!B66:B69)</f>
        <v>4</v>
      </c>
      <c r="C159" s="2" t="s">
        <v>3</v>
      </c>
      <c r="D159" s="262" cm="1">
        <f t="array" ref="D159">INDEX(Kaufteile!$A$2:$E$19970,L159,4)*30</f>
        <v>59.108571428571423</v>
      </c>
      <c r="E159" s="337">
        <f t="shared" si="28"/>
        <v>236.43428571428569</v>
      </c>
      <c r="F159" s="198"/>
      <c r="G159" s="198"/>
      <c r="H159" s="198"/>
      <c r="I159" s="198"/>
      <c r="J159" s="123">
        <v>725000002</v>
      </c>
      <c r="K159" s="9"/>
      <c r="L159" s="165">
        <f>MATCH(_xlfn.VALUETOTEXT(J159,0),Kaufteile!$A$2:$A$20784,0)</f>
        <v>9981</v>
      </c>
    </row>
    <row r="160" spans="1:16" x14ac:dyDescent="0.2">
      <c r="A160" s="38" t="s">
        <v>32891</v>
      </c>
      <c r="B160" s="243">
        <f>B22+B117+B118+B114+B119</f>
        <v>7</v>
      </c>
      <c r="C160" s="2" t="s">
        <v>3</v>
      </c>
      <c r="D160" s="262" cm="1">
        <f t="array" ref="D160">INDEX(Kaufteile!$A$2:$E$19970,L160,4)</f>
        <v>43.896000000000001</v>
      </c>
      <c r="E160" s="337">
        <f t="shared" si="28"/>
        <v>307.27199999999999</v>
      </c>
      <c r="F160" s="198"/>
      <c r="G160" s="198"/>
      <c r="H160" s="198"/>
      <c r="I160" s="198"/>
      <c r="J160" s="123">
        <v>726001052</v>
      </c>
      <c r="K160" s="147"/>
      <c r="L160" s="165">
        <f>MATCH(_xlfn.VALUETOTEXT(J160,0),Kaufteile!$A$2:$A$20784,0)</f>
        <v>10122</v>
      </c>
    </row>
    <row r="161" spans="1:13" x14ac:dyDescent="0.2">
      <c r="A161" s="203" t="s">
        <v>32937</v>
      </c>
      <c r="B161" s="243">
        <f>(B9+B10+B44+B95+B112+B117+B118+B119)*2</f>
        <v>18</v>
      </c>
      <c r="C161" s="2" t="s">
        <v>3</v>
      </c>
      <c r="D161" s="262" cm="1">
        <f t="array" ref="D161">INDEX(Kaufteile!$A$2:$E$19970,L161,4)</f>
        <v>7.62</v>
      </c>
      <c r="E161" s="337">
        <f t="shared" si="28"/>
        <v>137.16</v>
      </c>
      <c r="F161" s="198"/>
      <c r="G161" s="198"/>
      <c r="H161" s="198"/>
      <c r="I161" s="198"/>
      <c r="J161" s="207">
        <v>722003030</v>
      </c>
      <c r="K161" s="215" t="s">
        <v>32942</v>
      </c>
      <c r="L161" s="165">
        <f>MATCH(_xlfn.VALUETOTEXT(J161,0),Kaufteile!$A$2:$A$20784,0)</f>
        <v>9793</v>
      </c>
    </row>
    <row r="162" spans="1:13" x14ac:dyDescent="0.2">
      <c r="A162" s="38" t="s">
        <v>32902</v>
      </c>
      <c r="B162" s="243">
        <f>SUM(B24*30)</f>
        <v>0</v>
      </c>
      <c r="C162" s="2" t="s">
        <v>6</v>
      </c>
      <c r="D162" s="262" cm="1">
        <f t="array" ref="D162">INDEX(Kaufteile!$A$2:$E$19970,L162,4)</f>
        <v>0.64976666666666671</v>
      </c>
      <c r="E162" s="337">
        <f t="shared" si="28"/>
        <v>0</v>
      </c>
      <c r="F162" s="198"/>
      <c r="G162" s="198"/>
      <c r="H162" s="198"/>
      <c r="I162" s="198"/>
      <c r="J162" s="123">
        <v>725000035</v>
      </c>
      <c r="K162" s="147"/>
      <c r="L162" s="165">
        <f>MATCH(_xlfn.VALUETOTEXT(J162,0),Kaufteile!$A$2:$A$20784,0)</f>
        <v>10003</v>
      </c>
    </row>
    <row r="163" spans="1:13" x14ac:dyDescent="0.2">
      <c r="A163" s="38" t="s">
        <v>32903</v>
      </c>
      <c r="B163" s="243">
        <f>SUM(B25*30)</f>
        <v>180</v>
      </c>
      <c r="C163" s="2" t="s">
        <v>6</v>
      </c>
      <c r="D163" s="262" cm="1">
        <f t="array" ref="D163">INDEX(Kaufteile!$A$2:$E$19970,L163,4)</f>
        <v>0.98901960784313736</v>
      </c>
      <c r="E163" s="337">
        <f t="shared" si="28"/>
        <v>178.02352941176471</v>
      </c>
      <c r="F163" s="198"/>
      <c r="G163" s="198"/>
      <c r="H163" s="198"/>
      <c r="I163" s="198"/>
      <c r="J163" s="123">
        <v>725000017</v>
      </c>
      <c r="K163" s="147"/>
      <c r="L163" s="165">
        <f>MATCH(_xlfn.VALUETOTEXT(J163,0),Kaufteile!$A$2:$A$20784,0)</f>
        <v>9995</v>
      </c>
    </row>
    <row r="164" spans="1:13" x14ac:dyDescent="0.2">
      <c r="A164" s="38" t="s">
        <v>32904</v>
      </c>
      <c r="B164" s="243">
        <f>SUM(B26*30)</f>
        <v>150</v>
      </c>
      <c r="C164" s="2" t="s">
        <v>6</v>
      </c>
      <c r="D164" s="262" cm="1">
        <f t="array" ref="D164">INDEX(Kaufteile!$A$2:$E$19970,L164,4)</f>
        <v>1.9702857142857142</v>
      </c>
      <c r="E164" s="337">
        <f t="shared" si="28"/>
        <v>295.54285714285714</v>
      </c>
      <c r="F164" s="198"/>
      <c r="G164" s="198"/>
      <c r="H164" s="198"/>
      <c r="I164" s="198"/>
      <c r="J164" s="123">
        <v>725000002</v>
      </c>
      <c r="K164" s="147"/>
      <c r="L164" s="165">
        <f>MATCH(_xlfn.VALUETOTEXT(J164,0),Kaufteile!$A$2:$A$20784,0)</f>
        <v>9981</v>
      </c>
    </row>
    <row r="165" spans="1:13" x14ac:dyDescent="0.2">
      <c r="A165" s="38" t="s">
        <v>32905</v>
      </c>
      <c r="B165" s="243">
        <f>SUM((B27+B28)*30)</f>
        <v>0</v>
      </c>
      <c r="C165" s="2" t="s">
        <v>6</v>
      </c>
      <c r="D165" s="262" cm="1">
        <f t="array" ref="D165">INDEX(Kaufteile!$A$2:$E$19970,L165,4)</f>
        <v>2.3902005556241508</v>
      </c>
      <c r="E165" s="337">
        <f t="shared" si="28"/>
        <v>0</v>
      </c>
      <c r="F165" s="198"/>
      <c r="G165" s="198"/>
      <c r="H165" s="198"/>
      <c r="I165" s="198"/>
      <c r="J165" s="123">
        <v>725000005</v>
      </c>
      <c r="K165" s="147"/>
      <c r="L165" s="165">
        <f>MATCH(_xlfn.VALUETOTEXT(J165,0),Kaufteile!$A$2:$A$20784,0)</f>
        <v>9984</v>
      </c>
    </row>
    <row r="166" spans="1:13" x14ac:dyDescent="0.2">
      <c r="A166" s="38" t="s">
        <v>32983</v>
      </c>
      <c r="B166" s="415">
        <v>280</v>
      </c>
      <c r="C166" s="2" t="s">
        <v>6</v>
      </c>
      <c r="D166" s="45">
        <v>30</v>
      </c>
      <c r="E166" s="337">
        <f t="shared" si="28"/>
        <v>8400</v>
      </c>
      <c r="F166" s="198"/>
      <c r="G166" s="198"/>
      <c r="H166" s="198"/>
      <c r="I166" s="198"/>
      <c r="J166" s="7"/>
      <c r="K166" s="9"/>
      <c r="L166" s="165"/>
    </row>
    <row r="167" spans="1:13" x14ac:dyDescent="0.2">
      <c r="A167" s="213" t="s">
        <v>32941</v>
      </c>
      <c r="B167" s="243">
        <f>ROUNDUP((HW!B166*125%), -2)</f>
        <v>400</v>
      </c>
      <c r="C167" s="2" t="s">
        <v>6</v>
      </c>
      <c r="D167" s="262" cm="1">
        <f t="array" ref="D167">INDEX(Kaufteile!$A$2:$E$19970,L167,4)</f>
        <v>0.6724</v>
      </c>
      <c r="E167" s="337">
        <f t="shared" si="28"/>
        <v>268.95999999999998</v>
      </c>
      <c r="F167" s="198"/>
      <c r="G167" s="198"/>
      <c r="H167" s="198"/>
      <c r="I167" s="198"/>
      <c r="J167" s="174">
        <v>723000013</v>
      </c>
      <c r="K167" s="9"/>
      <c r="L167" s="165">
        <f>MATCH(_xlfn.VALUETOTEXT(J167,0),Kaufteile!$A$2:$A$20784,0)</f>
        <v>9835</v>
      </c>
    </row>
    <row r="168" spans="1:13" x14ac:dyDescent="0.2">
      <c r="A168" s="213" t="s">
        <v>32943</v>
      </c>
      <c r="B168" s="238">
        <f>ROUNDUP(EAs!B10+HW!B160+(HW!B166/3),0)</f>
        <v>140</v>
      </c>
      <c r="C168" s="2" t="s">
        <v>3</v>
      </c>
      <c r="D168" s="262" cm="1">
        <f t="array" ref="D168">INDEX(Kaufteile!$A$2:$E$19970,L168,4)</f>
        <v>2.6295786778295311</v>
      </c>
      <c r="E168" s="337">
        <f t="shared" si="28"/>
        <v>368.14101489613438</v>
      </c>
      <c r="F168" s="198"/>
      <c r="G168" s="198"/>
      <c r="H168" s="198"/>
      <c r="I168" s="198"/>
      <c r="J168" s="174">
        <v>790900100</v>
      </c>
      <c r="K168" s="9"/>
      <c r="L168" s="165">
        <f>MATCH(_xlfn.VALUETOTEXT(J168,0),Kaufteile!$A$2:$A$20784,0)</f>
        <v>10467</v>
      </c>
    </row>
    <row r="169" spans="1:13" x14ac:dyDescent="0.2">
      <c r="A169" s="2" t="s">
        <v>258</v>
      </c>
      <c r="B169" s="238">
        <f>IF(DL!G20&gt;0, HW!B168, 0)</f>
        <v>140</v>
      </c>
      <c r="C169" s="2" t="s">
        <v>3</v>
      </c>
      <c r="D169" s="262" cm="1">
        <f t="array" ref="D169">INDEX(Kaufteile!$A$2:$E$19970,L169,4)</f>
        <v>1.6815</v>
      </c>
      <c r="E169" s="337">
        <f t="shared" si="28"/>
        <v>235.41</v>
      </c>
      <c r="F169" s="198"/>
      <c r="G169" s="198"/>
      <c r="H169" s="198"/>
      <c r="I169" s="198"/>
      <c r="J169" s="174">
        <v>700000034</v>
      </c>
      <c r="K169" s="9"/>
      <c r="L169" s="165">
        <f>MATCH(_xlfn.VALUETOTEXT(J169,0),Kaufteile!$A$2:$A$20784,0)</f>
        <v>7194</v>
      </c>
    </row>
    <row r="170" spans="1:13" x14ac:dyDescent="0.2">
      <c r="A170" s="260" t="s">
        <v>32975</v>
      </c>
      <c r="B170" s="260"/>
      <c r="C170" s="260"/>
      <c r="D170" s="260"/>
      <c r="E170" s="260"/>
      <c r="F170" s="260"/>
      <c r="G170" s="260"/>
      <c r="H170" s="260"/>
      <c r="I170" s="260"/>
      <c r="J170" s="375"/>
      <c r="K170" s="9"/>
      <c r="L170" s="165"/>
    </row>
    <row r="171" spans="1:13" x14ac:dyDescent="0.2">
      <c r="A171" s="38" t="s">
        <v>40100</v>
      </c>
      <c r="B171" s="238">
        <f>EAs!B57+EAs!B58</f>
        <v>0</v>
      </c>
      <c r="C171" s="38" t="s">
        <v>3</v>
      </c>
      <c r="D171" s="262" cm="1">
        <f t="array" ref="D171">INDEX(Kaufteile!$A$2:$E$19970,L171,4)</f>
        <v>295.57</v>
      </c>
      <c r="E171" s="337">
        <f>B171*D171</f>
        <v>0</v>
      </c>
      <c r="F171" s="198"/>
      <c r="G171" s="198"/>
      <c r="H171" s="198"/>
      <c r="I171" s="198"/>
      <c r="J171" s="7">
        <v>703003012</v>
      </c>
      <c r="K171" s="9"/>
      <c r="L171" s="165">
        <f>MATCH(_xlfn.VALUETOTEXT(J171,0),Kaufteile!$A$2:$A$20784,0)</f>
        <v>8226</v>
      </c>
    </row>
    <row r="172" spans="1:13" x14ac:dyDescent="0.2">
      <c r="A172" s="38" t="s">
        <v>40104</v>
      </c>
      <c r="B172" s="238">
        <f>EAs!B57</f>
        <v>0</v>
      </c>
      <c r="C172" s="38" t="s">
        <v>3</v>
      </c>
      <c r="D172" s="262" cm="1">
        <f t="array" ref="D172">INDEX(Kaufteile!$A$2:$E$19970,L172,4)</f>
        <v>150</v>
      </c>
      <c r="E172" s="337">
        <f t="shared" ref="E172" si="29">B172*D172</f>
        <v>0</v>
      </c>
      <c r="F172" s="198"/>
      <c r="G172" s="198"/>
      <c r="H172" s="198"/>
      <c r="I172" s="198"/>
      <c r="J172" s="7">
        <v>703003020</v>
      </c>
      <c r="K172" s="9"/>
      <c r="L172" s="165">
        <f>MATCH(_xlfn.VALUETOTEXT(J172,0),Kaufteile!$A$2:$A$20784,0)</f>
        <v>8234</v>
      </c>
    </row>
    <row r="173" spans="1:13" x14ac:dyDescent="0.2">
      <c r="A173" s="38" t="s">
        <v>40103</v>
      </c>
      <c r="B173" s="238">
        <f>EAs!B58</f>
        <v>0</v>
      </c>
      <c r="C173" s="38" t="s">
        <v>3</v>
      </c>
      <c r="D173" s="262" cm="1">
        <f t="array" ref="D173">INDEX(Kaufteile!$A$2:$E$19970,L173,4)</f>
        <v>793.93</v>
      </c>
      <c r="E173" s="337">
        <f t="shared" ref="E173" si="30">B173*D173</f>
        <v>0</v>
      </c>
      <c r="F173" s="198"/>
      <c r="G173" s="198"/>
      <c r="H173" s="198"/>
      <c r="I173" s="198"/>
      <c r="J173" s="7">
        <v>400009442</v>
      </c>
      <c r="K173" s="9"/>
      <c r="L173" s="165">
        <f>MATCH(_xlfn.VALUETOTEXT(J173,0),Kaufteile!$A$2:$A$20784,0)</f>
        <v>3291</v>
      </c>
    </row>
    <row r="174" spans="1:13" x14ac:dyDescent="0.2">
      <c r="A174" s="38" t="s">
        <v>32893</v>
      </c>
      <c r="B174" s="124">
        <v>0</v>
      </c>
      <c r="C174" s="2" t="s">
        <v>3</v>
      </c>
      <c r="D174" s="262" cm="1">
        <f t="array" ref="D174">INDEX(Kaufteile!$A$2:$E$19970,L174,4)</f>
        <v>2146.5</v>
      </c>
      <c r="E174" s="337">
        <f>B174*D174</f>
        <v>0</v>
      </c>
      <c r="F174" s="198"/>
      <c r="G174" s="198"/>
      <c r="H174" s="198"/>
      <c r="I174" s="198"/>
      <c r="J174" s="7">
        <v>721004001</v>
      </c>
      <c r="K174" s="9"/>
      <c r="L174" s="165">
        <f>MATCH(_xlfn.VALUETOTEXT(J174,0),Kaufteile!$A$2:$A$20784,0)</f>
        <v>9558</v>
      </c>
    </row>
    <row r="175" spans="1:13" x14ac:dyDescent="0.2">
      <c r="A175" s="38" t="s">
        <v>124</v>
      </c>
      <c r="B175" s="238">
        <f>EAs!B24</f>
        <v>0</v>
      </c>
      <c r="C175" s="2" t="s">
        <v>3</v>
      </c>
      <c r="D175" s="262" cm="1">
        <f t="array" ref="D175">INDEX(Kaufteile!$A$2:$E$19970,L175,4)</f>
        <v>68.400000000000006</v>
      </c>
      <c r="E175" s="337">
        <f>B175*D175</f>
        <v>0</v>
      </c>
      <c r="F175" s="198" t="s">
        <v>282</v>
      </c>
      <c r="G175" s="198" t="s">
        <v>282</v>
      </c>
      <c r="H175" s="198" t="s">
        <v>282</v>
      </c>
      <c r="I175" s="198" t="s">
        <v>282</v>
      </c>
      <c r="J175" s="168">
        <v>790000006</v>
      </c>
      <c r="K175" s="169"/>
      <c r="L175" s="165">
        <f>MATCH(_xlfn.VALUETOTEXT(J175,0),Kaufteile!$A$2:$A$20784,0)</f>
        <v>10222</v>
      </c>
    </row>
    <row r="176" spans="1:13" x14ac:dyDescent="0.2">
      <c r="A176" s="38" t="s">
        <v>32998</v>
      </c>
      <c r="B176" s="238">
        <f>(EAs!B26)</f>
        <v>4</v>
      </c>
      <c r="C176" s="2" t="s">
        <v>3</v>
      </c>
      <c r="D176" s="262" cm="1">
        <f t="array" ref="D176">INDEX(Kaufteile!$A$2:$E$19970,L176,4)</f>
        <v>425.3</v>
      </c>
      <c r="E176" s="337">
        <f>B176*D176</f>
        <v>1701.2</v>
      </c>
      <c r="F176" s="198" t="s">
        <v>282</v>
      </c>
      <c r="G176" s="198" t="s">
        <v>282</v>
      </c>
      <c r="H176" s="198" t="s">
        <v>282</v>
      </c>
      <c r="I176" s="198" t="s">
        <v>282</v>
      </c>
      <c r="J176" s="168">
        <v>790000014</v>
      </c>
      <c r="K176" s="169"/>
      <c r="L176" s="165">
        <f>MATCH(_xlfn.VALUETOTEXT(J176,0),Kaufteile!$A$2:$A$20784,0)</f>
        <v>10230</v>
      </c>
      <c r="M176" s="80" t="s">
        <v>32929</v>
      </c>
    </row>
    <row r="177" spans="1:16" x14ac:dyDescent="0.2">
      <c r="A177" s="260" t="s">
        <v>32873</v>
      </c>
      <c r="B177" s="260"/>
      <c r="C177" s="260"/>
      <c r="D177" s="260"/>
      <c r="E177" s="260"/>
      <c r="F177" s="260"/>
      <c r="G177" s="260"/>
      <c r="H177" s="260"/>
      <c r="I177" s="260"/>
      <c r="J177" s="375"/>
      <c r="K177" s="9"/>
      <c r="L177" s="165"/>
    </row>
    <row r="178" spans="1:16" x14ac:dyDescent="0.2">
      <c r="A178" s="38" t="s">
        <v>119</v>
      </c>
      <c r="B178" s="7">
        <v>0</v>
      </c>
      <c r="C178" s="38" t="s">
        <v>3</v>
      </c>
      <c r="D178" s="262" cm="1">
        <f t="array" ref="D178">INDEX(Kaufteile!$A$2:$E$19970,L178,5)</f>
        <v>1295.3599999999999</v>
      </c>
      <c r="E178" s="337">
        <f t="shared" ref="E178" si="31">B178*D178</f>
        <v>0</v>
      </c>
      <c r="F178" s="198"/>
      <c r="G178" s="198"/>
      <c r="H178" s="198"/>
      <c r="I178" s="198"/>
      <c r="J178" s="7">
        <v>790000203</v>
      </c>
      <c r="K178" s="9"/>
      <c r="L178" s="165">
        <f>MATCH(_xlfn.VALUETOTEXT(J178,0),Kaufteile!$A$2:$A$20784,0)</f>
        <v>10308</v>
      </c>
    </row>
    <row r="179" spans="1:16" x14ac:dyDescent="0.2">
      <c r="A179" s="38" t="s">
        <v>32892</v>
      </c>
      <c r="B179" s="7">
        <v>0</v>
      </c>
      <c r="C179" s="38" t="s">
        <v>3</v>
      </c>
      <c r="D179" s="262" cm="1">
        <f t="array" ref="D179">INDEX(Kaufteile!$A$2:$E$19970,L179,5)</f>
        <v>219.8</v>
      </c>
      <c r="E179" s="337">
        <f t="shared" ref="E179" si="32">B179*D179</f>
        <v>0</v>
      </c>
      <c r="F179" s="198"/>
      <c r="G179" s="198"/>
      <c r="H179" s="198"/>
      <c r="I179" s="198"/>
      <c r="J179" s="7">
        <v>827334022</v>
      </c>
      <c r="K179" s="9"/>
      <c r="L179" s="165">
        <f>MATCH(_xlfn.VALUETOTEXT(J179,0),Kaufteile!$A$2:$A$20784,0)</f>
        <v>15078</v>
      </c>
    </row>
    <row r="180" spans="1:16" x14ac:dyDescent="0.2">
      <c r="A180" s="266" t="s">
        <v>262</v>
      </c>
      <c r="B180" s="60">
        <v>0</v>
      </c>
      <c r="C180" s="65" t="s">
        <v>3</v>
      </c>
      <c r="D180" s="262" cm="1">
        <f t="array" ref="D180">INDEX(Kaufteile!$A$2:$E$19970,L180,5)</f>
        <v>1547.34</v>
      </c>
      <c r="E180" s="341">
        <f>B180*D180</f>
        <v>0</v>
      </c>
      <c r="F180" s="277"/>
      <c r="G180" s="277"/>
      <c r="H180" s="277"/>
      <c r="I180" s="277"/>
      <c r="J180" s="302">
        <v>790823001</v>
      </c>
      <c r="K180" s="170">
        <v>45223</v>
      </c>
      <c r="L180" s="165">
        <f>MATCH(_xlfn.VALUETOTEXT(J180,0),Kaufteile!$A$2:$A$20784,0)</f>
        <v>10460</v>
      </c>
    </row>
    <row r="181" spans="1:16" x14ac:dyDescent="0.2">
      <c r="A181" s="2" t="s">
        <v>29</v>
      </c>
      <c r="B181" s="7">
        <v>0</v>
      </c>
      <c r="C181" s="2" t="s">
        <v>3</v>
      </c>
      <c r="D181" s="262" cm="1">
        <f t="array" ref="D181">INDEX(Kaufteile!$A$2:$E$19970,L181,4)</f>
        <v>93.67</v>
      </c>
      <c r="E181" s="337">
        <f>B181*D181</f>
        <v>0</v>
      </c>
      <c r="F181" s="198"/>
      <c r="G181" s="198"/>
      <c r="H181" s="198"/>
      <c r="I181" s="198"/>
      <c r="J181" s="7">
        <v>790000703</v>
      </c>
      <c r="K181" s="9"/>
      <c r="L181" s="165">
        <f>MATCH(_xlfn.VALUETOTEXT(J181,0),Kaufteile!$A$2:$A$20784,0)</f>
        <v>10336</v>
      </c>
    </row>
    <row r="182" spans="1:16" x14ac:dyDescent="0.2">
      <c r="A182" s="2" t="s">
        <v>16</v>
      </c>
      <c r="B182" s="7">
        <v>0</v>
      </c>
      <c r="C182" s="2" t="s">
        <v>3</v>
      </c>
      <c r="D182" s="402">
        <v>0</v>
      </c>
      <c r="E182" s="337">
        <f t="shared" ref="E182" si="33">B182*D182</f>
        <v>0</v>
      </c>
      <c r="F182" s="198"/>
      <c r="G182" s="198"/>
      <c r="H182" s="198"/>
      <c r="I182" s="198"/>
      <c r="J182" s="7"/>
      <c r="K182" s="9"/>
      <c r="L182" s="165"/>
    </row>
    <row r="183" spans="1:16" ht="13.5" thickBot="1" x14ac:dyDescent="0.25">
      <c r="A183" s="9"/>
      <c r="K183" s="9"/>
      <c r="L183" s="9"/>
    </row>
    <row r="184" spans="1:16" s="86" customFormat="1" ht="16.5" thickBot="1" x14ac:dyDescent="0.3">
      <c r="A184" s="81" t="s">
        <v>61</v>
      </c>
      <c r="B184" s="82"/>
      <c r="C184" s="83"/>
      <c r="D184" s="84"/>
      <c r="E184" s="297">
        <f>SUM(E111:E182)</f>
        <v>31414.692667125018</v>
      </c>
      <c r="F184" s="85"/>
      <c r="G184" s="200"/>
      <c r="H184" s="200"/>
      <c r="I184" s="200"/>
      <c r="J184" s="85"/>
      <c r="K184" s="155"/>
      <c r="L184" s="155"/>
      <c r="N184" s="85"/>
      <c r="O184" s="85"/>
      <c r="P184" s="85"/>
    </row>
    <row r="185" spans="1:16" ht="13.5" thickBot="1" x14ac:dyDescent="0.25"/>
    <row r="186" spans="1:16" ht="16.5" thickBot="1" x14ac:dyDescent="0.3">
      <c r="A186" s="81" t="s">
        <v>76</v>
      </c>
      <c r="B186" s="82"/>
      <c r="C186" s="83"/>
      <c r="D186" s="84"/>
      <c r="E186" s="297">
        <f>+E107+E184</f>
        <v>68590.163256958651</v>
      </c>
    </row>
  </sheetData>
  <mergeCells count="2">
    <mergeCell ref="B18:C18"/>
    <mergeCell ref="F18:J18"/>
  </mergeCells>
  <phoneticPr fontId="26" type="noConversion"/>
  <conditionalFormatting sqref="B96:B97">
    <cfRule type="cellIs" dxfId="4" priority="2" operator="lessThan">
      <formula>0</formula>
    </cfRule>
  </conditionalFormatting>
  <conditionalFormatting sqref="M2">
    <cfRule type="cellIs" dxfId="3" priority="6" operator="lessThan">
      <formula>$M$3</formula>
    </cfRule>
  </conditionalFormatting>
  <conditionalFormatting sqref="N2">
    <cfRule type="cellIs" dxfId="2" priority="5" operator="lessThan">
      <formula>$N$3</formula>
    </cfRule>
  </conditionalFormatting>
  <conditionalFormatting sqref="O2">
    <cfRule type="cellIs" dxfId="1" priority="4" operator="lessThan">
      <formula>$O$3</formula>
    </cfRule>
  </conditionalFormatting>
  <conditionalFormatting sqref="P2:Q2">
    <cfRule type="cellIs" dxfId="0" priority="3" operator="lessThan">
      <formula>$P$3</formula>
    </cfRule>
  </conditionalFormatting>
  <pageMargins left="0.78740157499999996" right="0.78740157499999996" top="0.984251969" bottom="0.984251969" header="0.51181102300000003" footer="0.51181102300000003"/>
  <pageSetup paperSize="9" scale="53" orientation="portrait" horizontalDpi="300" r:id="rId1"/>
  <headerFooter alignWithMargins="0">
    <oddFooter>&amp;L\Kalkul_a\&amp;F&amp;RSeite &amp;P von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41F2-89E9-49C1-ABC9-FE965C43E8F8}">
  <dimension ref="A1:G23"/>
  <sheetViews>
    <sheetView workbookViewId="0">
      <selection activeCell="F16" sqref="F16"/>
    </sheetView>
  </sheetViews>
  <sheetFormatPr baseColWidth="10" defaultRowHeight="12.75" x14ac:dyDescent="0.2"/>
  <cols>
    <col min="1" max="1" width="80" customWidth="1"/>
    <col min="2" max="2" width="16" customWidth="1"/>
    <col min="3" max="3" width="7.28515625" customWidth="1"/>
    <col min="4" max="4" width="13" customWidth="1"/>
  </cols>
  <sheetData>
    <row r="1" spans="1:7" ht="21" thickBot="1" x14ac:dyDescent="0.35">
      <c r="A1" s="254" t="s">
        <v>40089</v>
      </c>
      <c r="B1" s="9"/>
      <c r="C1" s="9"/>
      <c r="D1" s="9"/>
      <c r="F1" s="403">
        <f>SUM(F3:F184)</f>
        <v>8345.9321963145758</v>
      </c>
      <c r="G1" s="165"/>
    </row>
    <row r="2" spans="1:7" x14ac:dyDescent="0.2">
      <c r="A2" s="251" t="s">
        <v>40090</v>
      </c>
      <c r="B2" s="234" t="s">
        <v>72</v>
      </c>
      <c r="C2" s="234"/>
      <c r="D2" s="252"/>
      <c r="E2" s="253"/>
      <c r="F2" s="377"/>
      <c r="G2" s="165"/>
    </row>
    <row r="3" spans="1:7" ht="15" x14ac:dyDescent="0.2">
      <c r="A3" s="379" t="s">
        <v>33069</v>
      </c>
      <c r="B3" s="379" t="s">
        <v>14142</v>
      </c>
      <c r="C3" s="380">
        <v>1</v>
      </c>
      <c r="D3" s="2" t="s">
        <v>3</v>
      </c>
      <c r="E3" s="262" cm="1">
        <f t="array" ref="E3">INDEX([1]Kaufteile!$A$2:$E$19970,G3,4)</f>
        <v>60.405000000000001</v>
      </c>
      <c r="F3" s="337">
        <f t="shared" ref="F3:F4" si="0">C3*E3</f>
        <v>60.405000000000001</v>
      </c>
      <c r="G3" s="165">
        <f>MATCH(_xlfn.VALUETOTEXT(B3,0),[1]Kaufteile!$A$2:$A$19970,0)</f>
        <v>8532</v>
      </c>
    </row>
    <row r="4" spans="1:7" ht="15" x14ac:dyDescent="0.2">
      <c r="A4" s="379" t="s">
        <v>15586</v>
      </c>
      <c r="B4" s="379" t="s">
        <v>15585</v>
      </c>
      <c r="C4" s="380">
        <v>1</v>
      </c>
      <c r="D4" s="65" t="s">
        <v>3</v>
      </c>
      <c r="E4" s="262" cm="1">
        <f t="array" ref="E4">INDEX([1]Kaufteile!$A$2:$E$19970,G4,4)</f>
        <v>100.03</v>
      </c>
      <c r="F4" s="339">
        <f t="shared" si="0"/>
        <v>100.03</v>
      </c>
      <c r="G4" s="165">
        <f>MATCH(_xlfn.VALUETOTEXT(B4,0),[1]Kaufteile!$A$2:$A$19970,0)</f>
        <v>9533</v>
      </c>
    </row>
    <row r="5" spans="1:7" ht="15" x14ac:dyDescent="0.2">
      <c r="A5" s="379" t="s">
        <v>15435</v>
      </c>
      <c r="B5" s="379" t="s">
        <v>15434</v>
      </c>
      <c r="C5" s="380">
        <v>2</v>
      </c>
      <c r="D5" s="2" t="s">
        <v>3</v>
      </c>
      <c r="E5" s="262" cm="1">
        <f t="array" ref="E5">INDEX([1]Kaufteile!$A$2:$E$19970,G5,4)</f>
        <v>11.037666666666667</v>
      </c>
      <c r="F5" s="337">
        <f>C5*E5</f>
        <v>22.075333333333333</v>
      </c>
      <c r="G5" s="165">
        <f>MATCH(_xlfn.VALUETOTEXT(B5,0),[1]Kaufteile!$A$2:$A$19970,0)</f>
        <v>9406</v>
      </c>
    </row>
    <row r="6" spans="1:7" ht="15" x14ac:dyDescent="0.2">
      <c r="A6" s="379" t="s">
        <v>33686</v>
      </c>
      <c r="B6" s="379" t="s">
        <v>33685</v>
      </c>
      <c r="C6" s="380">
        <v>1</v>
      </c>
      <c r="D6" s="2" t="s">
        <v>3</v>
      </c>
      <c r="E6" s="262" cm="1">
        <f t="array" ref="E6">INDEX([1]Kaufteile!$A$2:$E$19970,G6,4)</f>
        <v>1068.3225</v>
      </c>
      <c r="F6" s="337">
        <f>C6*E6</f>
        <v>1068.3225</v>
      </c>
      <c r="G6" s="165">
        <f>MATCH(_xlfn.VALUETOTEXT(B6,0),[1]Kaufteile!$A$2:$A$19970,0)</f>
        <v>2851</v>
      </c>
    </row>
    <row r="7" spans="1:7" ht="15" x14ac:dyDescent="0.2">
      <c r="A7" s="379" t="s">
        <v>33684</v>
      </c>
      <c r="B7" s="379" t="s">
        <v>33683</v>
      </c>
      <c r="C7" s="380">
        <v>2</v>
      </c>
      <c r="D7" s="2" t="s">
        <v>3</v>
      </c>
      <c r="E7" s="262" cm="1">
        <f t="array" ref="E7">INDEX([1]Kaufteile!$A$2:$E$19970,G7,4)</f>
        <v>815.35</v>
      </c>
      <c r="F7" s="337">
        <f t="shared" ref="F7:F23" si="1">C7*E7</f>
        <v>1630.7</v>
      </c>
      <c r="G7" s="165">
        <f>MATCH(_xlfn.VALUETOTEXT(B7,0),[1]Kaufteile!$A$2:$A$19970,0)</f>
        <v>2850</v>
      </c>
    </row>
    <row r="8" spans="1:7" ht="15" x14ac:dyDescent="0.2">
      <c r="A8" s="379" t="s">
        <v>33692</v>
      </c>
      <c r="B8" s="379" t="s">
        <v>33691</v>
      </c>
      <c r="C8" s="380">
        <v>2</v>
      </c>
      <c r="D8" s="2" t="s">
        <v>3</v>
      </c>
      <c r="E8" s="262" cm="1">
        <f t="array" ref="E8">INDEX([1]Kaufteile!$A$2:$E$19970,G8,4)</f>
        <v>51.08625</v>
      </c>
      <c r="F8" s="337">
        <f t="shared" si="1"/>
        <v>102.1725</v>
      </c>
      <c r="G8" s="165">
        <f>MATCH(_xlfn.VALUETOTEXT(B8,0),[1]Kaufteile!$A$2:$A$19970,0)</f>
        <v>3100</v>
      </c>
    </row>
    <row r="9" spans="1:7" ht="15" x14ac:dyDescent="0.2">
      <c r="A9" s="379" t="s">
        <v>33694</v>
      </c>
      <c r="B9" s="379" t="s">
        <v>33693</v>
      </c>
      <c r="C9" s="380">
        <v>2</v>
      </c>
      <c r="D9" s="2" t="s">
        <v>3</v>
      </c>
      <c r="E9" s="262" cm="1">
        <f t="array" ref="E9">INDEX([1]Kaufteile!$A$2:$E$19970,G9,4)</f>
        <v>7.5372500000000002</v>
      </c>
      <c r="F9" s="337">
        <f t="shared" si="1"/>
        <v>15.0745</v>
      </c>
      <c r="G9" s="165">
        <f>MATCH(_xlfn.VALUETOTEXT(B9,0),[1]Kaufteile!$A$2:$A$19970,0)</f>
        <v>3101</v>
      </c>
    </row>
    <row r="10" spans="1:7" ht="15" x14ac:dyDescent="0.2">
      <c r="A10" s="379" t="s">
        <v>33696</v>
      </c>
      <c r="B10" s="379" t="s">
        <v>33695</v>
      </c>
      <c r="C10" s="380">
        <v>2</v>
      </c>
      <c r="D10" s="2" t="s">
        <v>3</v>
      </c>
      <c r="E10" s="262" cm="1">
        <f t="array" ref="E10">INDEX([1]Kaufteile!$A$2:$E$19970,G10,4)</f>
        <v>10.468500000000001</v>
      </c>
      <c r="F10" s="337">
        <f t="shared" si="1"/>
        <v>20.937000000000001</v>
      </c>
      <c r="G10" s="165">
        <f>MATCH(_xlfn.VALUETOTEXT(B10,0),[1]Kaufteile!$A$2:$A$19970,0)</f>
        <v>3102</v>
      </c>
    </row>
    <row r="11" spans="1:7" ht="15" x14ac:dyDescent="0.2">
      <c r="A11" s="379" t="s">
        <v>33698</v>
      </c>
      <c r="B11" s="379" t="s">
        <v>33697</v>
      </c>
      <c r="C11" s="380">
        <v>2</v>
      </c>
      <c r="D11" s="2" t="s">
        <v>3</v>
      </c>
      <c r="E11" s="262" cm="1">
        <f t="array" ref="E11">INDEX([1]Kaufteile!$A$2:$E$19970,G11,4)</f>
        <v>8.3747500000000006</v>
      </c>
      <c r="F11" s="337">
        <f t="shared" si="1"/>
        <v>16.749500000000001</v>
      </c>
      <c r="G11" s="165">
        <f>MATCH(_xlfn.VALUETOTEXT(B11,0),[1]Kaufteile!$A$2:$A$19970,0)</f>
        <v>3103</v>
      </c>
    </row>
    <row r="12" spans="1:7" ht="15" x14ac:dyDescent="0.2">
      <c r="A12" s="381" t="s">
        <v>31635</v>
      </c>
      <c r="B12" s="382" t="s">
        <v>31634</v>
      </c>
      <c r="C12" s="380">
        <v>6</v>
      </c>
      <c r="D12" s="379" t="s">
        <v>40091</v>
      </c>
      <c r="E12" s="262" cm="1">
        <f t="array" ref="E12">INDEX([1]Kaufteile!$A$2:$E$19970,G12,4)</f>
        <v>16.969859328726553</v>
      </c>
      <c r="F12" s="337">
        <f t="shared" si="1"/>
        <v>101.81915597235931</v>
      </c>
      <c r="G12" s="165">
        <f>MATCH(_xlfn.VALUETOTEXT(B12,0),[1]Kaufteile!$A$2:$A$19970,0)</f>
        <v>19578</v>
      </c>
    </row>
    <row r="13" spans="1:7" ht="15" x14ac:dyDescent="0.2">
      <c r="A13" s="379" t="s">
        <v>31635</v>
      </c>
      <c r="B13" s="379" t="s">
        <v>31634</v>
      </c>
      <c r="C13" s="380">
        <v>11.04</v>
      </c>
      <c r="D13" s="379" t="s">
        <v>40091</v>
      </c>
      <c r="E13" s="262" cm="1">
        <f t="array" ref="E13">INDEX([1]Kaufteile!$A$2:$E$19970,G13,4)</f>
        <v>16.969859328726553</v>
      </c>
      <c r="F13" s="337">
        <f t="shared" si="1"/>
        <v>187.34724698914113</v>
      </c>
      <c r="G13" s="165">
        <f>MATCH(_xlfn.VALUETOTEXT(B13,0),[1]Kaufteile!$A$2:$A$19970,0)</f>
        <v>19578</v>
      </c>
    </row>
    <row r="14" spans="1:7" ht="15" x14ac:dyDescent="0.2">
      <c r="A14" s="381" t="s">
        <v>31635</v>
      </c>
      <c r="B14" s="382" t="s">
        <v>31634</v>
      </c>
      <c r="C14" s="380">
        <v>16</v>
      </c>
      <c r="D14" s="379" t="s">
        <v>40091</v>
      </c>
      <c r="E14" s="262" cm="1">
        <f t="array" ref="E14">INDEX([1]Kaufteile!$A$2:$E$19970,G14,4)</f>
        <v>16.969859328726553</v>
      </c>
      <c r="F14" s="337">
        <f t="shared" si="1"/>
        <v>271.51774925962485</v>
      </c>
      <c r="G14" s="165">
        <f>MATCH(_xlfn.VALUETOTEXT(B14,0),[1]Kaufteile!$A$2:$A$19970,0)</f>
        <v>19578</v>
      </c>
    </row>
    <row r="15" spans="1:7" ht="15" x14ac:dyDescent="0.2">
      <c r="A15" s="381" t="s">
        <v>31635</v>
      </c>
      <c r="B15" s="382" t="s">
        <v>31634</v>
      </c>
      <c r="C15" s="380">
        <v>37.6</v>
      </c>
      <c r="D15" s="379" t="s">
        <v>40091</v>
      </c>
      <c r="E15" s="262" cm="1">
        <f t="array" ref="E15">INDEX([1]Kaufteile!$A$2:$E$19970,G15,4)</f>
        <v>16.969859328726553</v>
      </c>
      <c r="F15" s="337">
        <f t="shared" si="1"/>
        <v>638.06671076011844</v>
      </c>
      <c r="G15" s="165">
        <f>MATCH(_xlfn.VALUETOTEXT(B15,0),[1]Kaufteile!$A$2:$A$19970,0)</f>
        <v>19578</v>
      </c>
    </row>
    <row r="16" spans="1:7" ht="15" x14ac:dyDescent="0.2">
      <c r="A16" s="381" t="s">
        <v>31689</v>
      </c>
      <c r="B16" s="382" t="s">
        <v>31688</v>
      </c>
      <c r="C16" s="380">
        <v>36</v>
      </c>
      <c r="D16" s="379" t="s">
        <v>40092</v>
      </c>
      <c r="E16" s="262" cm="1">
        <f t="array" ref="E16">INDEX([1]Kaufteile!$A$2:$E$19970,G16,4)</f>
        <v>0.7</v>
      </c>
      <c r="F16" s="337">
        <f t="shared" si="1"/>
        <v>25.2</v>
      </c>
      <c r="G16" s="165">
        <f>MATCH(_xlfn.VALUETOTEXT(B16,0),[1]Kaufteile!$A$2:$A$19970,0)</f>
        <v>19631</v>
      </c>
    </row>
    <row r="17" spans="1:7" ht="15" x14ac:dyDescent="0.2">
      <c r="A17" s="381" t="s">
        <v>35703</v>
      </c>
      <c r="B17" s="382" t="s">
        <v>35702</v>
      </c>
      <c r="C17" s="380">
        <v>12</v>
      </c>
      <c r="D17" s="379" t="s">
        <v>40092</v>
      </c>
      <c r="E17" s="262" cm="1">
        <f t="array" ref="E17">INDEX([1]Kaufteile!$A$2:$E$19970,G17,4)</f>
        <v>5.95</v>
      </c>
      <c r="F17" s="337">
        <f t="shared" si="1"/>
        <v>71.400000000000006</v>
      </c>
      <c r="G17" s="165">
        <f>MATCH(_xlfn.VALUETOTEXT(B17,0),[1]Kaufteile!$A$2:$A$19970,0)</f>
        <v>5858</v>
      </c>
    </row>
    <row r="18" spans="1:7" ht="15" x14ac:dyDescent="0.2">
      <c r="A18" s="381" t="s">
        <v>35705</v>
      </c>
      <c r="B18" s="382" t="s">
        <v>35704</v>
      </c>
      <c r="C18" s="380">
        <v>36</v>
      </c>
      <c r="D18" s="379" t="s">
        <v>40092</v>
      </c>
      <c r="E18" s="262" cm="1">
        <f t="array" ref="E18">INDEX([1]Kaufteile!$A$2:$E$19970,G18,4)</f>
        <v>9.58</v>
      </c>
      <c r="F18" s="337">
        <f t="shared" si="1"/>
        <v>344.88</v>
      </c>
      <c r="G18" s="165">
        <f>MATCH(_xlfn.VALUETOTEXT(B18,0),[1]Kaufteile!$A$2:$A$19970,0)</f>
        <v>5859</v>
      </c>
    </row>
    <row r="19" spans="1:7" ht="15" x14ac:dyDescent="0.2">
      <c r="A19" s="381" t="s">
        <v>6856</v>
      </c>
      <c r="B19" s="382" t="s">
        <v>6855</v>
      </c>
      <c r="C19" s="380">
        <v>120</v>
      </c>
      <c r="D19" s="379" t="s">
        <v>40092</v>
      </c>
      <c r="E19" s="262" cm="1">
        <f t="array" ref="E19">INDEX([1]Kaufteile!$A$2:$E$19970,G19,4)</f>
        <v>6.1</v>
      </c>
      <c r="F19" s="337">
        <f t="shared" si="1"/>
        <v>732</v>
      </c>
      <c r="G19" s="165">
        <f>MATCH(_xlfn.VALUETOTEXT(B19,0),[1]Kaufteile!$A$2:$A$19970,0)</f>
        <v>4182</v>
      </c>
    </row>
    <row r="20" spans="1:7" ht="15" x14ac:dyDescent="0.2">
      <c r="A20" s="381" t="s">
        <v>35711</v>
      </c>
      <c r="B20" s="382" t="s">
        <v>35710</v>
      </c>
      <c r="C20" s="380">
        <v>16</v>
      </c>
      <c r="D20" s="379" t="s">
        <v>40092</v>
      </c>
      <c r="E20" s="262" cm="1">
        <f t="array" ref="E20">INDEX([1]Kaufteile!$A$2:$E$19970,G20,4)</f>
        <v>15.32</v>
      </c>
      <c r="F20" s="337">
        <f t="shared" si="1"/>
        <v>245.12</v>
      </c>
      <c r="G20" s="165">
        <f>MATCH(_xlfn.VALUETOTEXT(B20,0),[1]Kaufteile!$A$2:$A$19970,0)</f>
        <v>5862</v>
      </c>
    </row>
    <row r="21" spans="1:7" ht="15" x14ac:dyDescent="0.2">
      <c r="A21" s="381" t="s">
        <v>40093</v>
      </c>
      <c r="B21" s="382" t="s">
        <v>35706</v>
      </c>
      <c r="C21" s="380">
        <v>24</v>
      </c>
      <c r="D21" s="379" t="s">
        <v>40092</v>
      </c>
      <c r="E21" s="262" cm="1">
        <f t="array" ref="E21">INDEX([1]Kaufteile!$A$2:$E$19970,G21,4)</f>
        <v>83.053333333333327</v>
      </c>
      <c r="F21" s="337">
        <f t="shared" si="1"/>
        <v>1993.2799999999997</v>
      </c>
      <c r="G21" s="165">
        <f>MATCH(_xlfn.VALUETOTEXT(B21,0),[1]Kaufteile!$A$2:$A$19970,0)</f>
        <v>5860</v>
      </c>
    </row>
    <row r="22" spans="1:7" ht="15" x14ac:dyDescent="0.2">
      <c r="A22" s="381" t="s">
        <v>40094</v>
      </c>
      <c r="B22" s="382" t="s">
        <v>35708</v>
      </c>
      <c r="C22" s="380">
        <v>4</v>
      </c>
      <c r="D22" s="379" t="s">
        <v>40092</v>
      </c>
      <c r="E22" s="262" cm="1">
        <f t="array" ref="E22">INDEX([1]Kaufteile!$A$2:$E$19970,G22,4)</f>
        <v>166.12875</v>
      </c>
      <c r="F22" s="337">
        <f t="shared" si="1"/>
        <v>664.51499999999999</v>
      </c>
      <c r="G22" s="165">
        <f>MATCH(_xlfn.VALUETOTEXT(B22,0),[1]Kaufteile!$A$2:$A$19970,0)</f>
        <v>5861</v>
      </c>
    </row>
    <row r="23" spans="1:7" ht="15" x14ac:dyDescent="0.2">
      <c r="A23" s="381" t="s">
        <v>35696</v>
      </c>
      <c r="B23" s="382" t="s">
        <v>35695</v>
      </c>
      <c r="C23" s="380">
        <v>6</v>
      </c>
      <c r="D23" s="379" t="s">
        <v>40092</v>
      </c>
      <c r="E23" s="262" cm="1">
        <f t="array" ref="E23">INDEX([1]Kaufteile!$A$2:$E$19970,G23,4)</f>
        <v>5.72</v>
      </c>
      <c r="F23" s="337">
        <f t="shared" si="1"/>
        <v>34.32</v>
      </c>
      <c r="G23" s="165">
        <f>MATCH(_xlfn.VALUETOTEXT(B23,0),[1]Kaufteile!$A$2:$A$19970,0)</f>
        <v>5854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51"/>
  <sheetViews>
    <sheetView showGridLines="0" topLeftCell="A3" zoomScaleNormal="100" workbookViewId="0">
      <selection activeCell="N35" sqref="N35"/>
    </sheetView>
  </sheetViews>
  <sheetFormatPr baseColWidth="10" defaultRowHeight="12.75" x14ac:dyDescent="0.2"/>
  <cols>
    <col min="1" max="1" width="38.7109375" customWidth="1"/>
    <col min="2" max="2" width="6" style="9" customWidth="1"/>
    <col min="3" max="3" width="3" customWidth="1"/>
    <col min="4" max="4" width="11.28515625" customWidth="1"/>
    <col min="5" max="5" width="5.28515625" customWidth="1"/>
    <col min="6" max="6" width="6.140625" bestFit="1" customWidth="1"/>
    <col min="7" max="7" width="5.42578125" style="92" bestFit="1" customWidth="1"/>
    <col min="8" max="8" width="2.140625" bestFit="1" customWidth="1"/>
    <col min="9" max="9" width="6.5703125" customWidth="1"/>
    <col min="10" max="10" width="2" style="9" bestFit="1" customWidth="1"/>
    <col min="11" max="11" width="7.140625" style="9" bestFit="1" customWidth="1"/>
    <col min="12" max="12" width="2" style="9" bestFit="1" customWidth="1"/>
    <col min="13" max="13" width="3.42578125" customWidth="1"/>
  </cols>
  <sheetData>
    <row r="1" spans="1:12" ht="15.75" x14ac:dyDescent="0.25">
      <c r="A1" s="87" t="str">
        <f>+DECKBLATT!A1</f>
        <v>BUDGETKALKULATION</v>
      </c>
      <c r="G1"/>
    </row>
    <row r="2" spans="1:12" ht="15" x14ac:dyDescent="0.2">
      <c r="A2" s="17"/>
      <c r="G2"/>
    </row>
    <row r="3" spans="1:12" ht="16.5" thickBot="1" x14ac:dyDescent="0.3">
      <c r="A3" s="66" t="str">
        <f>+DECKBLATT!A3</f>
        <v>Projekt: xxxxxx</v>
      </c>
      <c r="B3" s="72"/>
      <c r="C3" s="71"/>
      <c r="D3" s="71"/>
      <c r="E3" s="71"/>
      <c r="F3" s="71"/>
      <c r="G3" s="71"/>
    </row>
    <row r="6" spans="1:12" x14ac:dyDescent="0.2">
      <c r="A6" s="303" t="s">
        <v>32</v>
      </c>
      <c r="B6" s="309"/>
      <c r="C6" s="310"/>
      <c r="D6" s="311"/>
      <c r="E6" s="312" t="s">
        <v>275</v>
      </c>
      <c r="F6" s="312" t="s">
        <v>276</v>
      </c>
      <c r="G6" s="313" t="s">
        <v>274</v>
      </c>
      <c r="H6" s="314"/>
      <c r="I6" s="315" t="s">
        <v>273</v>
      </c>
      <c r="J6" s="316"/>
      <c r="K6" s="315" t="s">
        <v>33012</v>
      </c>
      <c r="L6" s="316"/>
    </row>
    <row r="7" spans="1:12" x14ac:dyDescent="0.2">
      <c r="A7" s="23" t="s">
        <v>18</v>
      </c>
      <c r="B7" s="51"/>
      <c r="C7" s="24"/>
      <c r="D7" s="25"/>
      <c r="E7" s="362">
        <f>HW!$Q$2</f>
        <v>524</v>
      </c>
      <c r="F7" s="185">
        <v>0.25</v>
      </c>
      <c r="G7" s="361">
        <f>E7*F7</f>
        <v>131</v>
      </c>
      <c r="H7" s="26" t="s">
        <v>9</v>
      </c>
      <c r="I7" s="90">
        <v>20</v>
      </c>
      <c r="J7" s="26" t="s">
        <v>9</v>
      </c>
      <c r="K7" s="342">
        <f>G7+I7</f>
        <v>151</v>
      </c>
      <c r="L7" s="26" t="s">
        <v>9</v>
      </c>
    </row>
    <row r="8" spans="1:12" x14ac:dyDescent="0.2">
      <c r="A8" s="120" t="s">
        <v>167</v>
      </c>
      <c r="B8" s="51"/>
      <c r="C8" s="24"/>
      <c r="D8" s="25"/>
      <c r="E8" s="362">
        <f>HW!$Q$2</f>
        <v>524</v>
      </c>
      <c r="F8" s="185">
        <v>0.125</v>
      </c>
      <c r="G8" s="361">
        <f>E8*F8</f>
        <v>65.5</v>
      </c>
      <c r="H8" s="26" t="s">
        <v>9</v>
      </c>
      <c r="I8" s="90">
        <v>20</v>
      </c>
      <c r="J8" s="26" t="s">
        <v>9</v>
      </c>
      <c r="K8" s="342">
        <f t="shared" ref="K8:K14" si="0">G8+I8</f>
        <v>85.5</v>
      </c>
      <c r="L8" s="26" t="s">
        <v>9</v>
      </c>
    </row>
    <row r="9" spans="1:12" x14ac:dyDescent="0.2">
      <c r="A9" s="120" t="s">
        <v>261</v>
      </c>
      <c r="B9" s="51"/>
      <c r="C9" s="24"/>
      <c r="D9" s="25"/>
      <c r="E9" s="362">
        <f>HW!$Q$2</f>
        <v>524</v>
      </c>
      <c r="F9" s="185">
        <v>0.03</v>
      </c>
      <c r="G9" s="361">
        <f>E9*F9*DECKBLATT!D18</f>
        <v>0</v>
      </c>
      <c r="H9" s="26" t="s">
        <v>9</v>
      </c>
      <c r="I9" s="90">
        <v>0</v>
      </c>
      <c r="J9" s="26" t="s">
        <v>9</v>
      </c>
      <c r="K9" s="342">
        <f t="shared" si="0"/>
        <v>0</v>
      </c>
      <c r="L9" s="26" t="s">
        <v>9</v>
      </c>
    </row>
    <row r="10" spans="1:12" x14ac:dyDescent="0.2">
      <c r="A10" s="428" t="s">
        <v>33003</v>
      </c>
      <c r="B10" s="429"/>
      <c r="C10" s="429"/>
      <c r="D10" s="430"/>
      <c r="E10" s="362">
        <f>HW!$Q$2</f>
        <v>524</v>
      </c>
      <c r="F10" s="185">
        <v>0</v>
      </c>
      <c r="G10" s="361">
        <f>(2*(EAs!B66+EAs!B67+EAs!B68+EAs!B69))</f>
        <v>8</v>
      </c>
      <c r="H10" s="26" t="s">
        <v>9</v>
      </c>
      <c r="I10" s="90">
        <v>10</v>
      </c>
      <c r="J10" s="26" t="s">
        <v>9</v>
      </c>
      <c r="K10" s="342">
        <f t="shared" ref="K10" si="1">G10+I10</f>
        <v>18</v>
      </c>
      <c r="L10" s="26" t="s">
        <v>9</v>
      </c>
    </row>
    <row r="11" spans="1:12" x14ac:dyDescent="0.2">
      <c r="A11" s="23" t="s">
        <v>8</v>
      </c>
      <c r="B11" s="51"/>
      <c r="C11" s="24"/>
      <c r="D11" s="25"/>
      <c r="E11" s="362">
        <f>HW!$Q$2</f>
        <v>524</v>
      </c>
      <c r="F11" s="185">
        <v>0.04</v>
      </c>
      <c r="G11" s="361">
        <f>E11*F11</f>
        <v>20.96</v>
      </c>
      <c r="H11" s="26" t="s">
        <v>9</v>
      </c>
      <c r="I11" s="89">
        <v>2</v>
      </c>
      <c r="J11" s="26" t="s">
        <v>9</v>
      </c>
      <c r="K11" s="342">
        <f t="shared" si="0"/>
        <v>22.96</v>
      </c>
      <c r="L11" s="26" t="s">
        <v>9</v>
      </c>
    </row>
    <row r="12" spans="1:12" x14ac:dyDescent="0.2">
      <c r="A12" s="23" t="s">
        <v>17</v>
      </c>
      <c r="B12" s="51"/>
      <c r="C12" s="24"/>
      <c r="D12" s="25"/>
      <c r="E12" s="362">
        <f>HW!$Q$2</f>
        <v>524</v>
      </c>
      <c r="F12" s="185">
        <v>0.05</v>
      </c>
      <c r="G12" s="361">
        <f>E12*F12</f>
        <v>26.200000000000003</v>
      </c>
      <c r="H12" s="26" t="s">
        <v>9</v>
      </c>
      <c r="I12" s="89">
        <v>2</v>
      </c>
      <c r="J12" s="26" t="s">
        <v>9</v>
      </c>
      <c r="K12" s="342">
        <f t="shared" si="0"/>
        <v>28.200000000000003</v>
      </c>
      <c r="L12" s="26" t="s">
        <v>9</v>
      </c>
    </row>
    <row r="13" spans="1:12" x14ac:dyDescent="0.2">
      <c r="A13" s="23" t="s">
        <v>33</v>
      </c>
      <c r="B13" s="51"/>
      <c r="C13" s="24"/>
      <c r="D13" s="25"/>
      <c r="E13" s="362">
        <f>HW!$Q$2</f>
        <v>524</v>
      </c>
      <c r="F13" s="185">
        <v>0.01</v>
      </c>
      <c r="G13" s="361">
        <f>E13*F13</f>
        <v>5.24</v>
      </c>
      <c r="H13" s="26" t="s">
        <v>9</v>
      </c>
      <c r="I13" s="89">
        <v>2</v>
      </c>
      <c r="J13" s="26" t="s">
        <v>9</v>
      </c>
      <c r="K13" s="342">
        <f t="shared" si="0"/>
        <v>7.24</v>
      </c>
      <c r="L13" s="26" t="s">
        <v>9</v>
      </c>
    </row>
    <row r="14" spans="1:12" x14ac:dyDescent="0.2">
      <c r="A14" s="23" t="s">
        <v>10</v>
      </c>
      <c r="B14" s="51"/>
      <c r="C14" s="24"/>
      <c r="D14" s="25"/>
      <c r="E14" s="362">
        <f>HW!$Q$2</f>
        <v>524</v>
      </c>
      <c r="F14" s="185">
        <v>0.01</v>
      </c>
      <c r="G14" s="361">
        <f>E14*F14</f>
        <v>5.24</v>
      </c>
      <c r="H14" s="26" t="s">
        <v>9</v>
      </c>
      <c r="I14" s="89">
        <v>2</v>
      </c>
      <c r="J14" s="26" t="s">
        <v>9</v>
      </c>
      <c r="K14" s="342">
        <f t="shared" si="0"/>
        <v>7.24</v>
      </c>
      <c r="L14" s="26" t="s">
        <v>9</v>
      </c>
    </row>
    <row r="15" spans="1:12" hidden="1" x14ac:dyDescent="0.2">
      <c r="A15" s="11" t="s">
        <v>34</v>
      </c>
      <c r="B15" s="51"/>
      <c r="C15" s="24"/>
      <c r="D15" s="25"/>
      <c r="E15" s="182">
        <f>(EAs!$H$82+EAs!$I$82)</f>
        <v>461</v>
      </c>
      <c r="F15" s="183"/>
      <c r="G15" s="89"/>
      <c r="H15" s="26"/>
      <c r="I15" s="89"/>
      <c r="J15" s="26"/>
      <c r="K15" s="180"/>
      <c r="L15" s="26"/>
    </row>
    <row r="16" spans="1:12" hidden="1" x14ac:dyDescent="0.2">
      <c r="A16" s="23" t="s">
        <v>35</v>
      </c>
      <c r="B16" s="51"/>
      <c r="C16" s="24"/>
      <c r="D16" s="25"/>
      <c r="E16" s="182">
        <f>(EAs!$H$82+EAs!$I$82)</f>
        <v>461</v>
      </c>
      <c r="F16" s="183"/>
      <c r="G16" s="89">
        <v>0</v>
      </c>
      <c r="H16" s="26" t="s">
        <v>9</v>
      </c>
      <c r="I16" s="89">
        <v>0</v>
      </c>
      <c r="J16" s="26" t="s">
        <v>9</v>
      </c>
      <c r="K16" s="180">
        <v>0</v>
      </c>
      <c r="L16" s="26" t="s">
        <v>9</v>
      </c>
    </row>
    <row r="17" spans="1:12" hidden="1" x14ac:dyDescent="0.2">
      <c r="A17" s="23" t="s">
        <v>36</v>
      </c>
      <c r="B17" s="51"/>
      <c r="C17" s="24"/>
      <c r="D17" s="25"/>
      <c r="E17" s="182">
        <f>(EAs!$H$82+EAs!$I$82)</f>
        <v>461</v>
      </c>
      <c r="F17" s="183"/>
      <c r="G17" s="89">
        <v>0</v>
      </c>
      <c r="H17" s="26" t="s">
        <v>9</v>
      </c>
      <c r="I17" s="89">
        <v>0</v>
      </c>
      <c r="J17" s="26" t="s">
        <v>9</v>
      </c>
      <c r="K17" s="180">
        <v>0</v>
      </c>
      <c r="L17" s="26" t="s">
        <v>9</v>
      </c>
    </row>
    <row r="18" spans="1:12" hidden="1" x14ac:dyDescent="0.2">
      <c r="A18" s="1" t="s">
        <v>37</v>
      </c>
      <c r="B18" s="50"/>
      <c r="C18" s="6"/>
      <c r="D18" s="22"/>
      <c r="E18" s="182">
        <f>(EAs!$H$82+EAs!$I$82)</f>
        <v>461</v>
      </c>
      <c r="F18" s="184"/>
      <c r="G18" s="90">
        <v>0</v>
      </c>
      <c r="H18" s="5" t="s">
        <v>9</v>
      </c>
      <c r="I18" s="90">
        <v>0</v>
      </c>
      <c r="J18" s="5" t="s">
        <v>9</v>
      </c>
      <c r="K18" s="186">
        <v>0</v>
      </c>
      <c r="L18" s="5" t="s">
        <v>9</v>
      </c>
    </row>
    <row r="19" spans="1:12" x14ac:dyDescent="0.2">
      <c r="A19" s="303" t="s">
        <v>38</v>
      </c>
      <c r="B19" s="228"/>
      <c r="C19" s="229"/>
      <c r="D19" s="304"/>
      <c r="E19" s="305"/>
      <c r="F19" s="306"/>
      <c r="G19" s="307"/>
      <c r="H19" s="308"/>
      <c r="I19" s="307"/>
      <c r="J19" s="308"/>
      <c r="K19" s="307"/>
      <c r="L19" s="308"/>
    </row>
    <row r="20" spans="1:12" x14ac:dyDescent="0.2">
      <c r="A20" s="120" t="s">
        <v>244</v>
      </c>
      <c r="B20" s="51"/>
      <c r="C20" s="24"/>
      <c r="D20" s="25"/>
      <c r="E20" s="182"/>
      <c r="F20" s="183"/>
      <c r="G20" s="89">
        <v>24</v>
      </c>
      <c r="H20" s="26" t="s">
        <v>9</v>
      </c>
      <c r="I20" s="89"/>
      <c r="J20" s="26"/>
      <c r="K20" s="343">
        <f>G20</f>
        <v>24</v>
      </c>
      <c r="L20" s="26" t="s">
        <v>9</v>
      </c>
    </row>
    <row r="21" spans="1:12" x14ac:dyDescent="0.2">
      <c r="A21" s="23" t="s">
        <v>39</v>
      </c>
      <c r="B21" s="51"/>
      <c r="C21" s="24"/>
      <c r="D21" s="25"/>
      <c r="E21" s="182"/>
      <c r="F21" s="183"/>
      <c r="G21" s="89">
        <v>0</v>
      </c>
      <c r="H21" s="26" t="s">
        <v>9</v>
      </c>
      <c r="I21" s="89"/>
      <c r="J21" s="26"/>
      <c r="K21" s="343">
        <f>G21</f>
        <v>0</v>
      </c>
      <c r="L21" s="26" t="s">
        <v>9</v>
      </c>
    </row>
    <row r="22" spans="1:12" x14ac:dyDescent="0.2">
      <c r="A22" s="317" t="s">
        <v>41</v>
      </c>
      <c r="B22" s="228"/>
      <c r="C22" s="229"/>
      <c r="D22" s="304"/>
      <c r="E22" s="229"/>
      <c r="F22" s="229"/>
      <c r="G22" s="318"/>
      <c r="H22" s="319"/>
      <c r="I22" s="318"/>
      <c r="J22" s="319"/>
      <c r="K22" s="318">
        <f>SUM(K6:K21)</f>
        <v>344.14</v>
      </c>
      <c r="L22" s="319" t="s">
        <v>9</v>
      </c>
    </row>
    <row r="23" spans="1:12" x14ac:dyDescent="0.2">
      <c r="A23" s="9"/>
      <c r="C23" s="9"/>
      <c r="D23" s="9"/>
      <c r="E23" s="9"/>
      <c r="F23" s="9"/>
      <c r="G23" s="9"/>
      <c r="H23" s="9"/>
    </row>
    <row r="24" spans="1:12" x14ac:dyDescent="0.2">
      <c r="A24" s="9"/>
      <c r="C24" s="9"/>
      <c r="D24" s="9"/>
      <c r="E24" s="9"/>
      <c r="F24" s="9"/>
      <c r="G24" s="9"/>
      <c r="H24" s="9"/>
    </row>
    <row r="25" spans="1:12" x14ac:dyDescent="0.2">
      <c r="A25" s="9"/>
      <c r="C25" s="9"/>
      <c r="D25" s="9"/>
      <c r="E25" s="9"/>
      <c r="F25" s="9"/>
      <c r="G25" s="9"/>
      <c r="H25" s="9"/>
    </row>
    <row r="26" spans="1:12" x14ac:dyDescent="0.2">
      <c r="A26" s="303" t="s">
        <v>40</v>
      </c>
      <c r="B26" s="309"/>
      <c r="C26" s="310"/>
      <c r="D26" s="311"/>
      <c r="E26" s="320"/>
      <c r="F26" s="320"/>
      <c r="G26" s="321"/>
      <c r="H26" s="314"/>
    </row>
    <row r="27" spans="1:12" x14ac:dyDescent="0.2">
      <c r="A27" s="120" t="s">
        <v>230</v>
      </c>
      <c r="B27" s="51"/>
      <c r="C27" s="24"/>
      <c r="D27" s="25"/>
      <c r="E27" s="14"/>
      <c r="F27" s="14"/>
      <c r="G27" s="344">
        <f>(HW!B6 *(2400+600+480)/60)</f>
        <v>58</v>
      </c>
      <c r="H27" s="151" t="s">
        <v>9</v>
      </c>
    </row>
    <row r="28" spans="1:12" x14ac:dyDescent="0.2">
      <c r="A28" s="120" t="s">
        <v>231</v>
      </c>
      <c r="B28" s="51"/>
      <c r="C28" s="24"/>
      <c r="D28" s="25"/>
      <c r="E28" s="14"/>
      <c r="F28" s="14"/>
      <c r="G28" s="344">
        <f>(HW!B19*1.2*40)</f>
        <v>144</v>
      </c>
      <c r="H28" s="27" t="s">
        <v>9</v>
      </c>
    </row>
    <row r="29" spans="1:12" x14ac:dyDescent="0.2">
      <c r="A29" s="120" t="s">
        <v>261</v>
      </c>
      <c r="B29" s="175"/>
      <c r="C29" s="176"/>
      <c r="D29" s="177"/>
      <c r="E29" s="80"/>
      <c r="F29" s="80"/>
      <c r="G29" s="345">
        <f>SUM(G27:G28)*0.4*DECKBLATT!D18</f>
        <v>0</v>
      </c>
      <c r="H29" s="133" t="s">
        <v>9</v>
      </c>
    </row>
    <row r="30" spans="1:12" x14ac:dyDescent="0.2">
      <c r="A30" s="120" t="s">
        <v>264</v>
      </c>
      <c r="B30" s="175"/>
      <c r="C30" s="176"/>
      <c r="D30" s="177"/>
      <c r="E30" s="80"/>
      <c r="F30" s="80"/>
      <c r="G30" s="345">
        <f>HW!B13*0.5*DECKBLATT!D19</f>
        <v>33</v>
      </c>
      <c r="H30" s="133" t="s">
        <v>9</v>
      </c>
    </row>
    <row r="31" spans="1:12" x14ac:dyDescent="0.2">
      <c r="A31" s="120" t="s">
        <v>33002</v>
      </c>
      <c r="B31" s="175"/>
      <c r="C31" s="176"/>
      <c r="D31" s="177"/>
      <c r="E31" s="80"/>
      <c r="F31" s="80"/>
      <c r="G31" s="345">
        <f>(0.5*EAs!B66+EAs!B67+EAs!B68+EAs!B69)</f>
        <v>3.5</v>
      </c>
      <c r="H31" s="133" t="s">
        <v>9</v>
      </c>
    </row>
    <row r="32" spans="1:12" x14ac:dyDescent="0.2">
      <c r="A32" s="120" t="s">
        <v>33019</v>
      </c>
      <c r="B32" s="51"/>
      <c r="C32" s="24"/>
      <c r="D32" s="25"/>
      <c r="E32" s="14"/>
      <c r="F32" s="14"/>
      <c r="G32" s="91">
        <v>0</v>
      </c>
      <c r="H32" s="133" t="s">
        <v>9</v>
      </c>
    </row>
    <row r="33" spans="1:9" x14ac:dyDescent="0.2">
      <c r="A33" s="120" t="s">
        <v>162</v>
      </c>
      <c r="B33" s="51"/>
      <c r="C33" s="24"/>
      <c r="D33" s="25"/>
      <c r="E33" s="14"/>
      <c r="F33" s="14"/>
      <c r="G33" s="344">
        <f>SUM(HW!B24:B28)*0.5</f>
        <v>5.5</v>
      </c>
      <c r="H33" s="133" t="s">
        <v>9</v>
      </c>
    </row>
    <row r="34" spans="1:9" x14ac:dyDescent="0.2">
      <c r="A34" s="120" t="s">
        <v>233</v>
      </c>
      <c r="B34" s="51"/>
      <c r="C34" s="24"/>
      <c r="D34" s="25"/>
      <c r="E34" s="181"/>
      <c r="F34" s="181"/>
      <c r="G34" s="346">
        <f>HW!B65*0.25</f>
        <v>0</v>
      </c>
      <c r="H34" s="154" t="s">
        <v>9</v>
      </c>
    </row>
    <row r="35" spans="1:9" x14ac:dyDescent="0.2">
      <c r="A35" s="317" t="s">
        <v>232</v>
      </c>
      <c r="B35" s="228"/>
      <c r="C35" s="229"/>
      <c r="D35" s="304"/>
      <c r="E35" s="229"/>
      <c r="F35" s="229"/>
      <c r="G35" s="318">
        <f>SUM(G26:G34)</f>
        <v>244</v>
      </c>
      <c r="H35" s="319" t="s">
        <v>9</v>
      </c>
    </row>
    <row r="37" spans="1:9" hidden="1" x14ac:dyDescent="0.2">
      <c r="I37" s="9" t="s">
        <v>140</v>
      </c>
    </row>
    <row r="38" spans="1:9" hidden="1" x14ac:dyDescent="0.2">
      <c r="G38" s="128" t="s">
        <v>139</v>
      </c>
      <c r="I38" s="60">
        <v>100</v>
      </c>
    </row>
    <row r="39" spans="1:9" hidden="1" x14ac:dyDescent="0.2">
      <c r="A39" s="80" t="s">
        <v>141</v>
      </c>
      <c r="G39" s="131">
        <v>160</v>
      </c>
      <c r="I39" s="97">
        <v>50</v>
      </c>
    </row>
    <row r="40" spans="1:9" hidden="1" x14ac:dyDescent="0.2">
      <c r="A40" s="80" t="s">
        <v>142</v>
      </c>
      <c r="G40" s="132">
        <v>80</v>
      </c>
      <c r="I40" s="97">
        <v>50</v>
      </c>
    </row>
    <row r="41" spans="1:9" hidden="1" x14ac:dyDescent="0.2">
      <c r="A41" s="80" t="s">
        <v>143</v>
      </c>
      <c r="G41" s="132">
        <v>40</v>
      </c>
      <c r="I41" s="97">
        <v>150</v>
      </c>
    </row>
    <row r="42" spans="1:9" hidden="1" x14ac:dyDescent="0.2">
      <c r="A42" s="80" t="s">
        <v>144</v>
      </c>
      <c r="G42" s="132">
        <v>80</v>
      </c>
      <c r="I42" s="97"/>
    </row>
    <row r="43" spans="1:9" hidden="1" x14ac:dyDescent="0.2">
      <c r="A43" s="80" t="s">
        <v>145</v>
      </c>
      <c r="G43" s="132">
        <v>160</v>
      </c>
      <c r="I43" s="97">
        <v>100</v>
      </c>
    </row>
    <row r="44" spans="1:9" hidden="1" x14ac:dyDescent="0.2">
      <c r="A44" s="80" t="s">
        <v>146</v>
      </c>
      <c r="G44" s="132">
        <v>40</v>
      </c>
      <c r="I44" s="97"/>
    </row>
    <row r="45" spans="1:9" hidden="1" x14ac:dyDescent="0.2">
      <c r="A45" s="80" t="s">
        <v>147</v>
      </c>
      <c r="G45" s="132">
        <v>40</v>
      </c>
      <c r="I45" s="3"/>
    </row>
    <row r="46" spans="1:9" hidden="1" x14ac:dyDescent="0.2">
      <c r="A46" s="80" t="s">
        <v>148</v>
      </c>
      <c r="G46" s="130">
        <v>80</v>
      </c>
      <c r="I46" s="3"/>
    </row>
    <row r="47" spans="1:9" hidden="1" x14ac:dyDescent="0.2">
      <c r="D47" s="129" t="s">
        <v>81</v>
      </c>
      <c r="E47" s="129"/>
      <c r="F47" s="129"/>
      <c r="G47" s="130">
        <f>SUM(G39:G46)</f>
        <v>680</v>
      </c>
      <c r="I47" s="97">
        <v>40</v>
      </c>
    </row>
    <row r="48" spans="1:9" hidden="1" x14ac:dyDescent="0.2">
      <c r="A48" s="80" t="s">
        <v>46</v>
      </c>
      <c r="I48" s="97">
        <v>50</v>
      </c>
    </row>
    <row r="49" spans="1:9" hidden="1" x14ac:dyDescent="0.2">
      <c r="A49" s="80" t="s">
        <v>138</v>
      </c>
      <c r="I49" s="54">
        <v>40</v>
      </c>
    </row>
    <row r="50" spans="1:9" hidden="1" x14ac:dyDescent="0.2">
      <c r="A50" s="80" t="s">
        <v>137</v>
      </c>
      <c r="I50" s="7">
        <f>SUM(I38:I49)</f>
        <v>580</v>
      </c>
    </row>
    <row r="51" spans="1:9" x14ac:dyDescent="0.2">
      <c r="H51" s="129"/>
    </row>
  </sheetData>
  <mergeCells count="1">
    <mergeCell ref="A10:D10"/>
  </mergeCells>
  <phoneticPr fontId="0" type="noConversion"/>
  <pageMargins left="0.78740157499999996" right="0.78740157499999996" top="0.984251969" bottom="0.984251969" header="0.51181102300000003" footer="0.51181102300000003"/>
  <pageSetup paperSize="9" orientation="portrait" horizontalDpi="300" r:id="rId1"/>
  <headerFooter alignWithMargins="0">
    <oddFooter>&amp;L\Kalkul_a\&amp;F&amp;RSeite &amp;P von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0"/>
  <sheetViews>
    <sheetView workbookViewId="0">
      <selection activeCell="G42" sqref="G42"/>
    </sheetView>
  </sheetViews>
  <sheetFormatPr baseColWidth="10" defaultRowHeight="12.75" x14ac:dyDescent="0.2"/>
  <cols>
    <col min="1" max="1" width="39.5703125" customWidth="1"/>
    <col min="2" max="2" width="7.42578125" customWidth="1"/>
    <col min="3" max="3" width="12.28515625" bestFit="1" customWidth="1"/>
    <col min="5" max="5" width="7.28515625" hidden="1" customWidth="1"/>
    <col min="6" max="6" width="0" hidden="1" customWidth="1"/>
    <col min="7" max="7" width="54.7109375" customWidth="1"/>
    <col min="8" max="8" width="8.28515625" customWidth="1"/>
    <col min="9" max="9" width="5.28515625" customWidth="1"/>
  </cols>
  <sheetData>
    <row r="1" spans="1:7" ht="15.75" x14ac:dyDescent="0.25">
      <c r="A1" s="431" t="s">
        <v>84</v>
      </c>
      <c r="B1" s="431"/>
      <c r="C1" s="431"/>
      <c r="D1" s="431"/>
      <c r="E1" s="431"/>
      <c r="F1" s="431"/>
    </row>
    <row r="2" spans="1:7" ht="15.75" x14ac:dyDescent="0.25">
      <c r="A2" s="106"/>
      <c r="B2" s="106"/>
      <c r="C2" s="106"/>
      <c r="D2" s="106"/>
      <c r="E2" s="106"/>
      <c r="F2" s="106"/>
    </row>
    <row r="3" spans="1:7" ht="15.75" hidden="1" x14ac:dyDescent="0.25">
      <c r="A3" s="29" t="s">
        <v>97</v>
      </c>
      <c r="B3" s="106"/>
      <c r="C3" s="106"/>
      <c r="D3" s="106"/>
      <c r="E3" s="106"/>
      <c r="F3" s="106"/>
    </row>
    <row r="4" spans="1:7" ht="15.75" hidden="1" x14ac:dyDescent="0.25">
      <c r="A4" s="16" t="s">
        <v>98</v>
      </c>
      <c r="B4" s="106"/>
      <c r="C4" s="106"/>
      <c r="D4" s="106"/>
      <c r="E4" s="106"/>
      <c r="F4" s="106"/>
    </row>
    <row r="5" spans="1:7" ht="15.75" hidden="1" x14ac:dyDescent="0.25">
      <c r="A5" s="16" t="s">
        <v>99</v>
      </c>
      <c r="B5" s="106"/>
      <c r="C5" s="106"/>
      <c r="D5" s="106"/>
      <c r="E5" s="106"/>
      <c r="F5" s="106"/>
    </row>
    <row r="6" spans="1:7" ht="15.75" hidden="1" x14ac:dyDescent="0.25">
      <c r="A6" s="16" t="s">
        <v>100</v>
      </c>
      <c r="B6" s="106"/>
      <c r="C6" s="106"/>
      <c r="D6" s="106"/>
      <c r="E6" s="106"/>
      <c r="F6" s="106"/>
    </row>
    <row r="7" spans="1:7" ht="15.75" hidden="1" x14ac:dyDescent="0.25">
      <c r="A7" s="16" t="s">
        <v>101</v>
      </c>
      <c r="B7" s="106"/>
      <c r="C7" s="106"/>
      <c r="D7" s="106"/>
      <c r="E7" s="106"/>
      <c r="F7" s="106"/>
    </row>
    <row r="8" spans="1:7" ht="15.75" hidden="1" x14ac:dyDescent="0.25">
      <c r="A8" s="16" t="s">
        <v>102</v>
      </c>
      <c r="B8" s="106"/>
      <c r="C8" s="106"/>
      <c r="D8" s="106"/>
      <c r="E8" s="106"/>
      <c r="F8" s="106"/>
    </row>
    <row r="9" spans="1:7" ht="15.75" hidden="1" x14ac:dyDescent="0.25">
      <c r="A9" s="16" t="s">
        <v>103</v>
      </c>
      <c r="B9" s="106"/>
      <c r="C9" s="106"/>
      <c r="D9" s="106"/>
      <c r="E9" s="106"/>
      <c r="F9" s="106"/>
    </row>
    <row r="10" spans="1:7" ht="15.75" hidden="1" x14ac:dyDescent="0.25">
      <c r="A10" s="16" t="s">
        <v>104</v>
      </c>
      <c r="B10" s="106"/>
      <c r="C10" s="106"/>
      <c r="D10" s="106"/>
      <c r="E10" s="106"/>
      <c r="F10" s="106"/>
    </row>
    <row r="11" spans="1:7" ht="15.75" hidden="1" x14ac:dyDescent="0.25">
      <c r="A11" s="16" t="s">
        <v>105</v>
      </c>
      <c r="B11" s="106"/>
      <c r="C11" s="106"/>
      <c r="D11" s="106"/>
      <c r="E11" s="106"/>
      <c r="F11" s="106"/>
    </row>
    <row r="12" spans="1:7" ht="15.75" x14ac:dyDescent="0.25">
      <c r="A12" s="106"/>
      <c r="B12" s="432" t="s">
        <v>96</v>
      </c>
      <c r="C12" s="433"/>
      <c r="D12" s="433"/>
      <c r="E12" s="432" t="s">
        <v>106</v>
      </c>
      <c r="F12" s="434"/>
      <c r="G12" s="389" t="s">
        <v>40432</v>
      </c>
    </row>
    <row r="13" spans="1:7" x14ac:dyDescent="0.2">
      <c r="A13" s="107" t="s">
        <v>85</v>
      </c>
      <c r="B13" s="107" t="s">
        <v>95</v>
      </c>
      <c r="C13" s="7" t="s">
        <v>1</v>
      </c>
      <c r="D13" s="7" t="s">
        <v>86</v>
      </c>
      <c r="E13" s="114" t="s">
        <v>95</v>
      </c>
      <c r="F13" s="54" t="s">
        <v>86</v>
      </c>
      <c r="G13" s="123" t="s">
        <v>40433</v>
      </c>
    </row>
    <row r="14" spans="1:7" x14ac:dyDescent="0.2">
      <c r="A14" s="108" t="s">
        <v>87</v>
      </c>
      <c r="B14" s="112" t="s">
        <v>90</v>
      </c>
      <c r="C14" s="347">
        <f>SUM(HW!B17+HW!B22)</f>
        <v>4</v>
      </c>
      <c r="D14" s="350">
        <f>ROUNDUP(G14/100*B14*C14,0)</f>
        <v>20</v>
      </c>
      <c r="E14" s="60">
        <v>20</v>
      </c>
      <c r="F14" s="62">
        <f t="shared" ref="F14:F27" si="0">ROUNDUP(C14*E14,0)</f>
        <v>80</v>
      </c>
      <c r="G14" s="97">
        <v>100</v>
      </c>
    </row>
    <row r="15" spans="1:7" x14ac:dyDescent="0.2">
      <c r="A15" s="109" t="s">
        <v>130</v>
      </c>
      <c r="B15" s="113" t="s">
        <v>113</v>
      </c>
      <c r="C15" s="348">
        <f>HW!B181</f>
        <v>0</v>
      </c>
      <c r="D15" s="350">
        <f t="shared" ref="D15:D30" si="1">ROUNDUP(G15/100*B15*C15,0)</f>
        <v>0</v>
      </c>
      <c r="E15" s="97">
        <v>2</v>
      </c>
      <c r="F15" s="99">
        <f t="shared" si="0"/>
        <v>0</v>
      </c>
      <c r="G15" s="390">
        <f>IF(DECKBLATT!D18=1, 150, 100)</f>
        <v>100</v>
      </c>
    </row>
    <row r="16" spans="1:7" x14ac:dyDescent="0.2">
      <c r="A16" s="109" t="s">
        <v>92</v>
      </c>
      <c r="B16" s="113" t="s">
        <v>88</v>
      </c>
      <c r="C16" s="348">
        <f>EAs!B10</f>
        <v>39</v>
      </c>
      <c r="D16" s="350">
        <f t="shared" si="1"/>
        <v>20</v>
      </c>
      <c r="E16" s="97">
        <v>2</v>
      </c>
      <c r="F16" s="99">
        <f t="shared" si="0"/>
        <v>78</v>
      </c>
      <c r="G16" s="390">
        <f>IF(DECKBLATT!D18=1, 150, 100)</f>
        <v>100</v>
      </c>
    </row>
    <row r="17" spans="1:7" x14ac:dyDescent="0.2">
      <c r="A17" s="109" t="s">
        <v>129</v>
      </c>
      <c r="B17" s="113" t="s">
        <v>89</v>
      </c>
      <c r="C17" s="348">
        <f>EAs!B11</f>
        <v>0</v>
      </c>
      <c r="D17" s="350">
        <f t="shared" si="1"/>
        <v>0</v>
      </c>
      <c r="E17" s="97"/>
      <c r="F17" s="99"/>
      <c r="G17" s="390">
        <f>IF(DECKBLATT!D18=1, 150, 100)</f>
        <v>100</v>
      </c>
    </row>
    <row r="18" spans="1:7" x14ac:dyDescent="0.2">
      <c r="A18" s="109" t="s">
        <v>93</v>
      </c>
      <c r="B18" s="113" t="s">
        <v>89</v>
      </c>
      <c r="C18" s="348">
        <f>SUM(EAs!B60:B64)</f>
        <v>11</v>
      </c>
      <c r="D18" s="350">
        <f t="shared" si="1"/>
        <v>11</v>
      </c>
      <c r="E18" s="97">
        <v>2</v>
      </c>
      <c r="F18" s="99">
        <f t="shared" si="0"/>
        <v>22</v>
      </c>
      <c r="G18" s="390">
        <f>IF(DECKBLATT!D18=1, 150, 100)</f>
        <v>100</v>
      </c>
    </row>
    <row r="19" spans="1:7" x14ac:dyDescent="0.2">
      <c r="A19" s="109" t="s">
        <v>40105</v>
      </c>
      <c r="B19" s="118" t="s">
        <v>237</v>
      </c>
      <c r="C19" s="348">
        <f>(HW!B166*(DECKBLATT!D13+DECKBLATT!D15))</f>
        <v>0</v>
      </c>
      <c r="D19" s="350">
        <f>ROUNDUP(G19/100/B19*C19,0)</f>
        <v>0</v>
      </c>
      <c r="E19" s="97">
        <v>5</v>
      </c>
      <c r="F19" s="99">
        <f>ROUNDUP(C19/E19,0)</f>
        <v>0</v>
      </c>
      <c r="G19" s="97">
        <v>100</v>
      </c>
    </row>
    <row r="20" spans="1:7" x14ac:dyDescent="0.2">
      <c r="A20" s="109" t="s">
        <v>40106</v>
      </c>
      <c r="B20" s="118" t="s">
        <v>40107</v>
      </c>
      <c r="C20" s="348">
        <f>(HW!B166*(DECKBLATT!D14))</f>
        <v>280</v>
      </c>
      <c r="D20" s="350">
        <f>ROUNDUP(G20/100/B20*C20,0)</f>
        <v>94</v>
      </c>
      <c r="E20" s="97"/>
      <c r="F20" s="99"/>
      <c r="G20" s="97">
        <v>100</v>
      </c>
    </row>
    <row r="21" spans="1:7" x14ac:dyDescent="0.2">
      <c r="A21" s="109" t="s">
        <v>234</v>
      </c>
      <c r="B21" s="113" t="s">
        <v>91</v>
      </c>
      <c r="C21" s="348">
        <f>HW!B65</f>
        <v>0</v>
      </c>
      <c r="D21" s="350">
        <f t="shared" si="1"/>
        <v>0</v>
      </c>
      <c r="E21" s="97">
        <v>0.25</v>
      </c>
      <c r="F21" s="99">
        <f t="shared" si="0"/>
        <v>0</v>
      </c>
      <c r="G21" s="97">
        <v>100</v>
      </c>
    </row>
    <row r="22" spans="1:7" x14ac:dyDescent="0.2">
      <c r="A22" s="109" t="s">
        <v>111</v>
      </c>
      <c r="B22" s="113" t="s">
        <v>88</v>
      </c>
      <c r="C22" s="348">
        <f>SUM(HW!B126:B143)</f>
        <v>132</v>
      </c>
      <c r="D22" s="350">
        <f t="shared" si="1"/>
        <v>66</v>
      </c>
      <c r="E22" s="97">
        <v>0.25</v>
      </c>
      <c r="F22" s="99">
        <f t="shared" si="0"/>
        <v>33</v>
      </c>
      <c r="G22" s="97">
        <v>100</v>
      </c>
    </row>
    <row r="23" spans="1:7" x14ac:dyDescent="0.2">
      <c r="A23" s="109" t="s">
        <v>94</v>
      </c>
      <c r="B23" s="113" t="s">
        <v>88</v>
      </c>
      <c r="C23" s="348">
        <f>EAs!B19+EAs!B20+EAs!I17+EAs!B22</f>
        <v>52</v>
      </c>
      <c r="D23" s="350">
        <f t="shared" si="1"/>
        <v>26</v>
      </c>
      <c r="E23" s="97">
        <v>0.25</v>
      </c>
      <c r="F23" s="99">
        <f t="shared" si="0"/>
        <v>13</v>
      </c>
      <c r="G23" s="97">
        <v>100</v>
      </c>
    </row>
    <row r="24" spans="1:7" x14ac:dyDescent="0.2">
      <c r="A24" s="117" t="s">
        <v>115</v>
      </c>
      <c r="B24" s="118" t="s">
        <v>113</v>
      </c>
      <c r="C24" s="348">
        <f>HW!B149</f>
        <v>0</v>
      </c>
      <c r="D24" s="350">
        <f t="shared" si="1"/>
        <v>0</v>
      </c>
      <c r="E24" s="97">
        <v>2</v>
      </c>
      <c r="F24" s="99">
        <f t="shared" si="0"/>
        <v>0</v>
      </c>
      <c r="G24" s="97">
        <v>100</v>
      </c>
    </row>
    <row r="25" spans="1:7" x14ac:dyDescent="0.2">
      <c r="A25" s="109" t="s">
        <v>110</v>
      </c>
      <c r="B25" s="113" t="s">
        <v>113</v>
      </c>
      <c r="C25" s="348">
        <f>HW!B114</f>
        <v>2</v>
      </c>
      <c r="D25" s="350">
        <f t="shared" si="1"/>
        <v>4</v>
      </c>
      <c r="E25" s="97">
        <v>1</v>
      </c>
      <c r="F25" s="99">
        <f t="shared" si="0"/>
        <v>2</v>
      </c>
      <c r="G25" s="97">
        <v>100</v>
      </c>
    </row>
    <row r="26" spans="1:7" x14ac:dyDescent="0.2">
      <c r="A26" s="109" t="s">
        <v>247</v>
      </c>
      <c r="B26" s="118" t="s">
        <v>237</v>
      </c>
      <c r="C26" s="348">
        <f>HW!B127</f>
        <v>2</v>
      </c>
      <c r="D26" s="350">
        <f t="shared" si="1"/>
        <v>12</v>
      </c>
      <c r="E26" s="97">
        <v>4</v>
      </c>
      <c r="F26" s="99">
        <f t="shared" si="0"/>
        <v>8</v>
      </c>
      <c r="G26" s="97">
        <v>100</v>
      </c>
    </row>
    <row r="27" spans="1:7" x14ac:dyDescent="0.2">
      <c r="A27" s="117" t="s">
        <v>112</v>
      </c>
      <c r="B27" s="118" t="s">
        <v>120</v>
      </c>
      <c r="C27" s="348">
        <f>HW!B117+HW!B118+HW!B119</f>
        <v>2</v>
      </c>
      <c r="D27" s="350">
        <f t="shared" si="1"/>
        <v>16</v>
      </c>
      <c r="E27" s="97">
        <v>4</v>
      </c>
      <c r="F27" s="99">
        <f t="shared" si="0"/>
        <v>8</v>
      </c>
      <c r="G27" s="97">
        <v>100</v>
      </c>
    </row>
    <row r="28" spans="1:7" x14ac:dyDescent="0.2">
      <c r="A28" s="117" t="s">
        <v>33006</v>
      </c>
      <c r="B28" s="118" t="s">
        <v>113</v>
      </c>
      <c r="C28" s="348">
        <f>(EAs!B66+EAs!B67+EAs!B68+EAs!B69)</f>
        <v>4</v>
      </c>
      <c r="D28" s="350">
        <f t="shared" si="1"/>
        <v>8</v>
      </c>
      <c r="E28" s="97"/>
      <c r="F28" s="99"/>
      <c r="G28" s="390">
        <f>IF(DECKBLATT!D18=1, 150, 100)</f>
        <v>100</v>
      </c>
    </row>
    <row r="29" spans="1:7" x14ac:dyDescent="0.2">
      <c r="A29" s="117" t="s">
        <v>122</v>
      </c>
      <c r="B29" s="118" t="s">
        <v>120</v>
      </c>
      <c r="C29" s="348">
        <f>HW!B178</f>
        <v>0</v>
      </c>
      <c r="D29" s="350">
        <f t="shared" si="1"/>
        <v>0</v>
      </c>
      <c r="E29" s="97"/>
      <c r="F29" s="99"/>
      <c r="G29" s="390">
        <f>IF(DECKBLATT!D18=1, 150, 100)</f>
        <v>100</v>
      </c>
    </row>
    <row r="30" spans="1:7" ht="13.5" thickBot="1" x14ac:dyDescent="0.25">
      <c r="A30" s="110" t="s">
        <v>259</v>
      </c>
      <c r="B30" s="118">
        <f>0.5</f>
        <v>0.5</v>
      </c>
      <c r="C30" s="349">
        <f>HW!B168</f>
        <v>140</v>
      </c>
      <c r="D30" s="350">
        <f t="shared" si="1"/>
        <v>70</v>
      </c>
      <c r="E30" s="54">
        <v>1</v>
      </c>
      <c r="F30" s="63">
        <f t="shared" ref="F30" si="2">ROUNDUP(C30*E30,0)</f>
        <v>140</v>
      </c>
      <c r="G30" s="54">
        <v>100</v>
      </c>
    </row>
    <row r="31" spans="1:7" ht="16.5" thickBot="1" x14ac:dyDescent="0.25">
      <c r="A31" s="1"/>
      <c r="B31" s="6"/>
      <c r="C31" s="111" t="s">
        <v>81</v>
      </c>
      <c r="D31" s="351">
        <f>SUM(D14:D30)</f>
        <v>347</v>
      </c>
      <c r="E31" s="1"/>
      <c r="F31" s="105">
        <f>SUM(F14:F30)</f>
        <v>384</v>
      </c>
    </row>
    <row r="32" spans="1:7" ht="16.5" thickBot="1" x14ac:dyDescent="0.25">
      <c r="A32" s="1"/>
      <c r="B32" s="6"/>
      <c r="C32" s="111" t="s">
        <v>241</v>
      </c>
      <c r="D32" s="351">
        <f>ROUNDUP(D31*1.1,0)</f>
        <v>382</v>
      </c>
      <c r="E32" s="1"/>
      <c r="F32" s="105">
        <f>ROUNDUP(F31*1.2,0)</f>
        <v>461</v>
      </c>
    </row>
    <row r="40" spans="2:2" x14ac:dyDescent="0.2">
      <c r="B40" s="80"/>
    </row>
  </sheetData>
  <mergeCells count="3">
    <mergeCell ref="A1:F1"/>
    <mergeCell ref="B12:D12"/>
    <mergeCell ref="E12:F12"/>
  </mergeCells>
  <phoneticPr fontId="21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31910-47E7-4BEA-84DC-7074D2377A54}">
  <dimension ref="A1:G20890"/>
  <sheetViews>
    <sheetView workbookViewId="0">
      <selection activeCell="I9" sqref="I9"/>
    </sheetView>
  </sheetViews>
  <sheetFormatPr baseColWidth="10" defaultRowHeight="12.75" x14ac:dyDescent="0.2"/>
  <cols>
    <col min="1" max="1" width="23.140625" style="179" customWidth="1"/>
    <col min="2" max="2" width="55.140625" style="179" bestFit="1" customWidth="1"/>
    <col min="3" max="3" width="18.5703125" style="179" bestFit="1" customWidth="1"/>
    <col min="4" max="4" width="23.42578125" bestFit="1" customWidth="1"/>
    <col min="5" max="5" width="22.140625" customWidth="1"/>
    <col min="6" max="6" width="30.28515625" customWidth="1"/>
  </cols>
  <sheetData>
    <row r="1" spans="1:7" ht="15" x14ac:dyDescent="0.2">
      <c r="A1" s="407" t="s">
        <v>284</v>
      </c>
      <c r="B1" s="407" t="s">
        <v>285</v>
      </c>
      <c r="C1" s="407" t="s">
        <v>286</v>
      </c>
      <c r="D1" s="407" t="s">
        <v>287</v>
      </c>
      <c r="E1" s="407" t="s">
        <v>33092</v>
      </c>
      <c r="F1" s="407" t="s">
        <v>33093</v>
      </c>
      <c r="G1" s="407" t="s">
        <v>33495</v>
      </c>
    </row>
    <row r="2" spans="1:7" ht="15" x14ac:dyDescent="0.25">
      <c r="A2" s="407" t="s">
        <v>34223</v>
      </c>
      <c r="B2" s="407" t="s">
        <v>34224</v>
      </c>
      <c r="C2" s="406"/>
      <c r="D2" s="408">
        <v>12.49</v>
      </c>
      <c r="E2" s="408">
        <v>12.49</v>
      </c>
      <c r="F2" s="409">
        <v>43514.673634259256</v>
      </c>
      <c r="G2" s="408">
        <v>0</v>
      </c>
    </row>
    <row r="3" spans="1:7" ht="15" x14ac:dyDescent="0.25">
      <c r="A3" s="407" t="s">
        <v>34225</v>
      </c>
      <c r="B3" s="407" t="s">
        <v>34226</v>
      </c>
      <c r="C3" s="406"/>
      <c r="D3" s="408">
        <v>13.8</v>
      </c>
      <c r="E3" s="408">
        <v>13.8</v>
      </c>
      <c r="F3" s="409">
        <v>43514.673796296294</v>
      </c>
      <c r="G3" s="408">
        <v>0</v>
      </c>
    </row>
    <row r="4" spans="1:7" ht="15" x14ac:dyDescent="0.2">
      <c r="A4" s="407" t="s">
        <v>288</v>
      </c>
      <c r="B4" s="407" t="s">
        <v>289</v>
      </c>
      <c r="C4" s="408">
        <v>2563.5</v>
      </c>
      <c r="D4" s="408">
        <v>4734.8999999999996</v>
      </c>
      <c r="E4" s="408">
        <v>7360.9</v>
      </c>
      <c r="F4" s="409">
        <v>45721.465208333335</v>
      </c>
      <c r="G4" s="408">
        <v>0</v>
      </c>
    </row>
    <row r="5" spans="1:7" ht="15" x14ac:dyDescent="0.2">
      <c r="A5" s="407" t="s">
        <v>290</v>
      </c>
      <c r="B5" s="407" t="s">
        <v>291</v>
      </c>
      <c r="C5" s="408">
        <v>2552.5</v>
      </c>
      <c r="D5" s="408">
        <v>5750.65</v>
      </c>
      <c r="E5" s="408">
        <v>8365.65</v>
      </c>
      <c r="F5" s="409">
        <v>45721.465254629627</v>
      </c>
      <c r="G5" s="408">
        <v>0</v>
      </c>
    </row>
    <row r="6" spans="1:7" ht="15" x14ac:dyDescent="0.2">
      <c r="A6" s="407" t="s">
        <v>292</v>
      </c>
      <c r="B6" s="407" t="s">
        <v>293</v>
      </c>
      <c r="C6" s="408">
        <v>2572</v>
      </c>
      <c r="D6" s="408">
        <v>8313.44</v>
      </c>
      <c r="E6" s="408">
        <v>10947.94</v>
      </c>
      <c r="F6" s="409">
        <v>45721.465289351851</v>
      </c>
      <c r="G6" s="408">
        <v>0</v>
      </c>
    </row>
    <row r="7" spans="1:7" ht="15" x14ac:dyDescent="0.2">
      <c r="A7" s="407" t="s">
        <v>294</v>
      </c>
      <c r="B7" s="407" t="s">
        <v>295</v>
      </c>
      <c r="C7" s="408">
        <v>2572</v>
      </c>
      <c r="D7" s="408">
        <v>9368.17</v>
      </c>
      <c r="E7" s="408">
        <v>12002.67</v>
      </c>
      <c r="F7" s="409">
        <v>45721.46533564815</v>
      </c>
      <c r="G7" s="408">
        <v>0</v>
      </c>
    </row>
    <row r="8" spans="1:7" ht="15" x14ac:dyDescent="0.2">
      <c r="A8" s="407" t="s">
        <v>296</v>
      </c>
      <c r="B8" s="407" t="s">
        <v>297</v>
      </c>
      <c r="C8" s="408">
        <v>2574</v>
      </c>
      <c r="D8" s="408">
        <v>10661.63</v>
      </c>
      <c r="E8" s="408">
        <v>13298.13</v>
      </c>
      <c r="F8" s="409">
        <v>45721.487719907411</v>
      </c>
      <c r="G8" s="408">
        <v>0</v>
      </c>
    </row>
    <row r="9" spans="1:7" ht="15" x14ac:dyDescent="0.25">
      <c r="A9" s="407" t="s">
        <v>298</v>
      </c>
      <c r="B9" s="407" t="s">
        <v>299</v>
      </c>
      <c r="C9" s="406"/>
      <c r="D9" s="406"/>
      <c r="E9" s="406"/>
      <c r="F9" s="409">
        <v>45721.662141203706</v>
      </c>
      <c r="G9" s="408">
        <v>0</v>
      </c>
    </row>
    <row r="10" spans="1:7" ht="15" x14ac:dyDescent="0.25">
      <c r="A10" s="407" t="s">
        <v>300</v>
      </c>
      <c r="B10" s="407" t="s">
        <v>301</v>
      </c>
      <c r="C10" s="406"/>
      <c r="D10" s="406"/>
      <c r="E10" s="406"/>
      <c r="F10" s="409">
        <v>45721.662314814814</v>
      </c>
      <c r="G10" s="408">
        <v>0</v>
      </c>
    </row>
    <row r="11" spans="1:7" ht="15" x14ac:dyDescent="0.2">
      <c r="A11" s="407" t="s">
        <v>302</v>
      </c>
      <c r="B11" s="407" t="s">
        <v>303</v>
      </c>
      <c r="C11" s="408">
        <v>271.5</v>
      </c>
      <c r="D11" s="408">
        <v>2719.83</v>
      </c>
      <c r="E11" s="408">
        <v>3018.83</v>
      </c>
      <c r="F11" s="409">
        <v>45721.663506944446</v>
      </c>
      <c r="G11" s="408">
        <v>0</v>
      </c>
    </row>
    <row r="12" spans="1:7" ht="15" x14ac:dyDescent="0.2">
      <c r="A12" s="407" t="s">
        <v>304</v>
      </c>
      <c r="B12" s="407" t="s">
        <v>305</v>
      </c>
      <c r="C12" s="408">
        <v>256.5</v>
      </c>
      <c r="D12" s="408">
        <v>3099.76</v>
      </c>
      <c r="E12" s="408">
        <v>3383.76</v>
      </c>
      <c r="F12" s="409">
        <v>45721.66814814815</v>
      </c>
      <c r="G12" s="408">
        <v>0</v>
      </c>
    </row>
    <row r="13" spans="1:7" ht="15" x14ac:dyDescent="0.2">
      <c r="A13" s="407" t="s">
        <v>306</v>
      </c>
      <c r="B13" s="407" t="s">
        <v>307</v>
      </c>
      <c r="C13" s="408">
        <v>286.5</v>
      </c>
      <c r="D13" s="408">
        <v>3658.58</v>
      </c>
      <c r="E13" s="408">
        <v>3972.58</v>
      </c>
      <c r="F13" s="409">
        <v>45721.668217592596</v>
      </c>
      <c r="G13" s="408">
        <v>0</v>
      </c>
    </row>
    <row r="14" spans="1:7" ht="15" x14ac:dyDescent="0.2">
      <c r="A14" s="407" t="s">
        <v>308</v>
      </c>
      <c r="B14" s="407" t="s">
        <v>309</v>
      </c>
      <c r="C14" s="408">
        <v>418.5</v>
      </c>
      <c r="D14" s="408">
        <v>2437.17</v>
      </c>
      <c r="E14" s="408">
        <v>2879.17</v>
      </c>
      <c r="F14" s="409">
        <v>45721.668252314812</v>
      </c>
      <c r="G14" s="408">
        <v>0</v>
      </c>
    </row>
    <row r="15" spans="1:7" ht="15" x14ac:dyDescent="0.2">
      <c r="A15" s="407" t="s">
        <v>310</v>
      </c>
      <c r="B15" s="407" t="s">
        <v>311</v>
      </c>
      <c r="C15" s="408">
        <v>448.5</v>
      </c>
      <c r="D15" s="408">
        <v>2526.77</v>
      </c>
      <c r="E15" s="408">
        <v>2998.77</v>
      </c>
      <c r="F15" s="409">
        <v>45721.668298611112</v>
      </c>
      <c r="G15" s="408">
        <v>0</v>
      </c>
    </row>
    <row r="16" spans="1:7" ht="15" x14ac:dyDescent="0.2">
      <c r="A16" s="407" t="s">
        <v>312</v>
      </c>
      <c r="B16" s="407" t="s">
        <v>313</v>
      </c>
      <c r="C16" s="408">
        <v>478.5</v>
      </c>
      <c r="D16" s="408">
        <v>2727.23</v>
      </c>
      <c r="E16" s="408">
        <v>3229.23</v>
      </c>
      <c r="F16" s="409">
        <v>45721.668333333335</v>
      </c>
      <c r="G16" s="408">
        <v>0</v>
      </c>
    </row>
    <row r="17" spans="1:7" ht="15" x14ac:dyDescent="0.2">
      <c r="A17" s="407" t="s">
        <v>314</v>
      </c>
      <c r="B17" s="407" t="s">
        <v>315</v>
      </c>
      <c r="C17" s="408">
        <v>45</v>
      </c>
      <c r="D17" s="408">
        <v>120.56</v>
      </c>
      <c r="E17" s="408">
        <v>165.56</v>
      </c>
      <c r="F17" s="409">
        <v>45721.668402777781</v>
      </c>
      <c r="G17" s="408">
        <v>0</v>
      </c>
    </row>
    <row r="18" spans="1:7" ht="15" x14ac:dyDescent="0.2">
      <c r="A18" s="407" t="s">
        <v>316</v>
      </c>
      <c r="B18" s="407" t="s">
        <v>317</v>
      </c>
      <c r="C18" s="408">
        <v>396</v>
      </c>
      <c r="D18" s="408">
        <v>1450.45</v>
      </c>
      <c r="E18" s="408">
        <v>1872.45</v>
      </c>
      <c r="F18" s="409">
        <v>45721.668668981481</v>
      </c>
      <c r="G18" s="408">
        <v>0</v>
      </c>
    </row>
    <row r="19" spans="1:7" ht="15" x14ac:dyDescent="0.2">
      <c r="A19" s="407" t="s">
        <v>318</v>
      </c>
      <c r="B19" s="407" t="s">
        <v>319</v>
      </c>
      <c r="C19" s="408">
        <v>79.5</v>
      </c>
      <c r="D19" s="408">
        <v>729.82</v>
      </c>
      <c r="E19" s="408">
        <v>844.32</v>
      </c>
      <c r="F19" s="409">
        <v>44303.565289351849</v>
      </c>
      <c r="G19" s="408">
        <v>0</v>
      </c>
    </row>
    <row r="20" spans="1:7" ht="15" x14ac:dyDescent="0.2">
      <c r="A20" s="407" t="s">
        <v>320</v>
      </c>
      <c r="B20" s="407" t="s">
        <v>321</v>
      </c>
      <c r="C20" s="408">
        <v>79.5</v>
      </c>
      <c r="D20" s="408">
        <v>707.22</v>
      </c>
      <c r="E20" s="408">
        <v>821.72</v>
      </c>
      <c r="F20" s="409">
        <v>44303.565752314818</v>
      </c>
      <c r="G20" s="408">
        <v>0</v>
      </c>
    </row>
    <row r="21" spans="1:7" ht="15" x14ac:dyDescent="0.2">
      <c r="A21" s="407" t="s">
        <v>322</v>
      </c>
      <c r="B21" s="407" t="s">
        <v>323</v>
      </c>
      <c r="C21" s="408">
        <v>0</v>
      </c>
      <c r="D21" s="408">
        <v>62.65</v>
      </c>
      <c r="E21" s="408">
        <v>62.65</v>
      </c>
      <c r="F21" s="409">
        <v>44303.566423611112</v>
      </c>
      <c r="G21" s="408">
        <v>0</v>
      </c>
    </row>
    <row r="22" spans="1:7" ht="15" x14ac:dyDescent="0.2">
      <c r="A22" s="407" t="s">
        <v>324</v>
      </c>
      <c r="B22" s="407" t="s">
        <v>325</v>
      </c>
      <c r="C22" s="408">
        <v>0</v>
      </c>
      <c r="D22" s="408">
        <v>218.16</v>
      </c>
      <c r="E22" s="408">
        <v>218.16</v>
      </c>
      <c r="F22" s="409">
        <v>44303.56858796296</v>
      </c>
      <c r="G22" s="408">
        <v>0</v>
      </c>
    </row>
    <row r="23" spans="1:7" ht="15" x14ac:dyDescent="0.2">
      <c r="A23" s="407" t="s">
        <v>326</v>
      </c>
      <c r="B23" s="407" t="s">
        <v>327</v>
      </c>
      <c r="C23" s="408">
        <v>9.75</v>
      </c>
      <c r="D23" s="408">
        <v>120.12</v>
      </c>
      <c r="E23" s="408">
        <v>139.87</v>
      </c>
      <c r="F23" s="409">
        <v>44303.568888888891</v>
      </c>
      <c r="G23" s="408">
        <v>0</v>
      </c>
    </row>
    <row r="24" spans="1:7" ht="15" x14ac:dyDescent="0.2">
      <c r="A24" s="407" t="s">
        <v>328</v>
      </c>
      <c r="B24" s="407" t="s">
        <v>329</v>
      </c>
      <c r="C24" s="408">
        <v>9.75</v>
      </c>
      <c r="D24" s="408">
        <v>122.3</v>
      </c>
      <c r="E24" s="408">
        <v>142.05000000000001</v>
      </c>
      <c r="F24" s="409">
        <v>44303.569143518522</v>
      </c>
      <c r="G24" s="408">
        <v>0</v>
      </c>
    </row>
    <row r="25" spans="1:7" ht="15" x14ac:dyDescent="0.2">
      <c r="A25" s="407" t="s">
        <v>330</v>
      </c>
      <c r="B25" s="407" t="s">
        <v>331</v>
      </c>
      <c r="C25" s="408">
        <v>9.75</v>
      </c>
      <c r="D25" s="408">
        <v>125.01</v>
      </c>
      <c r="E25" s="408">
        <v>144.76</v>
      </c>
      <c r="F25" s="409">
        <v>44303.569444444445</v>
      </c>
      <c r="G25" s="408">
        <v>0</v>
      </c>
    </row>
    <row r="26" spans="1:7" ht="15" x14ac:dyDescent="0.2">
      <c r="A26" s="407" t="s">
        <v>332</v>
      </c>
      <c r="B26" s="407" t="s">
        <v>333</v>
      </c>
      <c r="C26" s="408">
        <v>9.75</v>
      </c>
      <c r="D26" s="408">
        <v>125.01</v>
      </c>
      <c r="E26" s="408">
        <v>144.76</v>
      </c>
      <c r="F26" s="409">
        <v>44303.569652777776</v>
      </c>
      <c r="G26" s="408">
        <v>0</v>
      </c>
    </row>
    <row r="27" spans="1:7" ht="15" x14ac:dyDescent="0.2">
      <c r="A27" s="407" t="s">
        <v>334</v>
      </c>
      <c r="B27" s="407" t="s">
        <v>335</v>
      </c>
      <c r="C27" s="408">
        <v>9.75</v>
      </c>
      <c r="D27" s="408">
        <v>66.52</v>
      </c>
      <c r="E27" s="408">
        <v>86.27</v>
      </c>
      <c r="F27" s="409">
        <v>44303.569837962961</v>
      </c>
      <c r="G27" s="408">
        <v>0</v>
      </c>
    </row>
    <row r="28" spans="1:7" ht="15" x14ac:dyDescent="0.2">
      <c r="A28" s="407" t="s">
        <v>336</v>
      </c>
      <c r="B28" s="407" t="s">
        <v>337</v>
      </c>
      <c r="C28" s="408">
        <v>8.75</v>
      </c>
      <c r="D28" s="408">
        <v>63.78</v>
      </c>
      <c r="E28" s="408">
        <v>82.53</v>
      </c>
      <c r="F28" s="409">
        <v>44303.570405092592</v>
      </c>
      <c r="G28" s="408">
        <v>0</v>
      </c>
    </row>
    <row r="29" spans="1:7" ht="15" x14ac:dyDescent="0.2">
      <c r="A29" s="407" t="s">
        <v>34227</v>
      </c>
      <c r="B29" s="407" t="s">
        <v>34228</v>
      </c>
      <c r="C29" s="408">
        <v>8.75</v>
      </c>
      <c r="D29" s="408">
        <v>53.36</v>
      </c>
      <c r="E29" s="408">
        <v>72.11</v>
      </c>
      <c r="F29" s="409">
        <v>43489.835972222223</v>
      </c>
      <c r="G29" s="408">
        <v>0</v>
      </c>
    </row>
    <row r="30" spans="1:7" ht="15" x14ac:dyDescent="0.2">
      <c r="A30" s="407" t="s">
        <v>338</v>
      </c>
      <c r="B30" s="407" t="s">
        <v>339</v>
      </c>
      <c r="C30" s="408">
        <v>9.75</v>
      </c>
      <c r="D30" s="408">
        <v>54.45</v>
      </c>
      <c r="E30" s="408">
        <v>74.2</v>
      </c>
      <c r="F30" s="409">
        <v>44303.952476851853</v>
      </c>
      <c r="G30" s="408">
        <v>0</v>
      </c>
    </row>
    <row r="31" spans="1:7" ht="15" x14ac:dyDescent="0.2">
      <c r="A31" s="407" t="s">
        <v>340</v>
      </c>
      <c r="B31" s="407" t="s">
        <v>341</v>
      </c>
      <c r="C31" s="408">
        <v>9.75</v>
      </c>
      <c r="D31" s="408">
        <v>72</v>
      </c>
      <c r="E31" s="408">
        <v>91.75</v>
      </c>
      <c r="F31" s="409">
        <v>44303.95275462963</v>
      </c>
      <c r="G31" s="408">
        <v>0</v>
      </c>
    </row>
    <row r="32" spans="1:7" ht="15" x14ac:dyDescent="0.25">
      <c r="A32" s="407" t="s">
        <v>34229</v>
      </c>
      <c r="B32" s="407" t="s">
        <v>34230</v>
      </c>
      <c r="C32" s="406"/>
      <c r="D32" s="406"/>
      <c r="E32" s="406"/>
      <c r="F32" s="409">
        <v>44048.574016203704</v>
      </c>
      <c r="G32" s="408">
        <v>0</v>
      </c>
    </row>
    <row r="33" spans="1:7" ht="15" x14ac:dyDescent="0.25">
      <c r="A33" s="407" t="s">
        <v>34231</v>
      </c>
      <c r="B33" s="407" t="s">
        <v>34232</v>
      </c>
      <c r="C33" s="406"/>
      <c r="D33" s="406"/>
      <c r="E33" s="406"/>
      <c r="F33" s="409">
        <v>44048.574305555558</v>
      </c>
      <c r="G33" s="408">
        <v>0</v>
      </c>
    </row>
    <row r="34" spans="1:7" ht="15" x14ac:dyDescent="0.25">
      <c r="A34" s="407" t="s">
        <v>34233</v>
      </c>
      <c r="B34" s="407" t="s">
        <v>34234</v>
      </c>
      <c r="C34" s="406"/>
      <c r="D34" s="406"/>
      <c r="E34" s="406"/>
      <c r="F34" s="409">
        <v>44048.574814814812</v>
      </c>
      <c r="G34" s="408">
        <v>0</v>
      </c>
    </row>
    <row r="35" spans="1:7" ht="15" x14ac:dyDescent="0.25">
      <c r="A35" s="407" t="s">
        <v>34235</v>
      </c>
      <c r="B35" s="407" t="s">
        <v>34236</v>
      </c>
      <c r="C35" s="406"/>
      <c r="D35" s="406"/>
      <c r="E35" s="406"/>
      <c r="F35" s="409">
        <v>44048.623368055552</v>
      </c>
      <c r="G35" s="408">
        <v>0</v>
      </c>
    </row>
    <row r="36" spans="1:7" ht="15" x14ac:dyDescent="0.25">
      <c r="A36" s="407" t="s">
        <v>34237</v>
      </c>
      <c r="B36" s="407" t="s">
        <v>34238</v>
      </c>
      <c r="C36" s="406"/>
      <c r="D36" s="406"/>
      <c r="E36" s="406"/>
      <c r="F36" s="409">
        <v>44048.624826388892</v>
      </c>
      <c r="G36" s="408">
        <v>0</v>
      </c>
    </row>
    <row r="37" spans="1:7" ht="15" x14ac:dyDescent="0.25">
      <c r="A37" s="407" t="s">
        <v>34239</v>
      </c>
      <c r="B37" s="407" t="s">
        <v>34240</v>
      </c>
      <c r="C37" s="406"/>
      <c r="D37" s="406"/>
      <c r="E37" s="406"/>
      <c r="F37" s="409">
        <v>44048.623576388891</v>
      </c>
      <c r="G37" s="408">
        <v>0</v>
      </c>
    </row>
    <row r="38" spans="1:7" ht="15" x14ac:dyDescent="0.25">
      <c r="A38" s="407" t="s">
        <v>34241</v>
      </c>
      <c r="B38" s="407" t="s">
        <v>34242</v>
      </c>
      <c r="C38" s="406"/>
      <c r="D38" s="406"/>
      <c r="E38" s="406"/>
      <c r="F38" s="409">
        <v>44048.575937499998</v>
      </c>
      <c r="G38" s="408">
        <v>0</v>
      </c>
    </row>
    <row r="39" spans="1:7" ht="15" x14ac:dyDescent="0.25">
      <c r="A39" s="407" t="s">
        <v>34243</v>
      </c>
      <c r="B39" s="407" t="s">
        <v>34244</v>
      </c>
      <c r="C39" s="406"/>
      <c r="D39" s="406"/>
      <c r="E39" s="406"/>
      <c r="F39" s="409">
        <v>44048.623680555553</v>
      </c>
      <c r="G39" s="408">
        <v>0</v>
      </c>
    </row>
    <row r="40" spans="1:7" ht="15" x14ac:dyDescent="0.25">
      <c r="A40" s="407" t="s">
        <v>34245</v>
      </c>
      <c r="B40" s="407" t="s">
        <v>34246</v>
      </c>
      <c r="C40" s="406"/>
      <c r="D40" s="406"/>
      <c r="E40" s="406"/>
      <c r="F40" s="409">
        <v>44048.623715277776</v>
      </c>
      <c r="G40" s="408">
        <v>0</v>
      </c>
    </row>
    <row r="41" spans="1:7" ht="15" x14ac:dyDescent="0.25">
      <c r="A41" s="407" t="s">
        <v>34247</v>
      </c>
      <c r="B41" s="407" t="s">
        <v>34248</v>
      </c>
      <c r="C41" s="406"/>
      <c r="D41" s="406"/>
      <c r="E41" s="406"/>
      <c r="F41" s="409">
        <v>44048.623761574076</v>
      </c>
      <c r="G41" s="408">
        <v>0</v>
      </c>
    </row>
    <row r="42" spans="1:7" ht="15" x14ac:dyDescent="0.25">
      <c r="A42" s="407" t="s">
        <v>34249</v>
      </c>
      <c r="B42" s="407" t="s">
        <v>34250</v>
      </c>
      <c r="C42" s="406"/>
      <c r="D42" s="406"/>
      <c r="E42" s="406"/>
      <c r="F42" s="409">
        <v>44048.618946759256</v>
      </c>
      <c r="G42" s="408">
        <v>0</v>
      </c>
    </row>
    <row r="43" spans="1:7" ht="15" x14ac:dyDescent="0.25">
      <c r="A43" s="407" t="s">
        <v>34251</v>
      </c>
      <c r="B43" s="407" t="s">
        <v>34252</v>
      </c>
      <c r="C43" s="406"/>
      <c r="D43" s="406"/>
      <c r="E43" s="406"/>
      <c r="F43" s="409">
        <v>44048.619710648149</v>
      </c>
      <c r="G43" s="408">
        <v>0</v>
      </c>
    </row>
    <row r="44" spans="1:7" ht="15" x14ac:dyDescent="0.25">
      <c r="A44" s="407" t="s">
        <v>34253</v>
      </c>
      <c r="B44" s="407" t="s">
        <v>34254</v>
      </c>
      <c r="C44" s="406"/>
      <c r="D44" s="406"/>
      <c r="E44" s="406"/>
      <c r="F44" s="409">
        <v>44048.620636574073</v>
      </c>
      <c r="G44" s="408">
        <v>0</v>
      </c>
    </row>
    <row r="45" spans="1:7" ht="15" x14ac:dyDescent="0.25">
      <c r="A45" s="407" t="s">
        <v>34255</v>
      </c>
      <c r="B45" s="407" t="s">
        <v>34256</v>
      </c>
      <c r="C45" s="406"/>
      <c r="D45" s="406"/>
      <c r="E45" s="406"/>
      <c r="F45" s="409">
        <v>44048.623865740738</v>
      </c>
      <c r="G45" s="408">
        <v>0</v>
      </c>
    </row>
    <row r="46" spans="1:7" ht="15" x14ac:dyDescent="0.25">
      <c r="A46" s="407" t="s">
        <v>34257</v>
      </c>
      <c r="B46" s="407" t="s">
        <v>34258</v>
      </c>
      <c r="C46" s="406"/>
      <c r="D46" s="406"/>
      <c r="E46" s="406"/>
      <c r="F46" s="409">
        <v>44048.624456018515</v>
      </c>
      <c r="G46" s="408">
        <v>0</v>
      </c>
    </row>
    <row r="47" spans="1:7" ht="15" x14ac:dyDescent="0.25">
      <c r="A47" s="407" t="s">
        <v>34259</v>
      </c>
      <c r="B47" s="407" t="s">
        <v>34260</v>
      </c>
      <c r="C47" s="406"/>
      <c r="D47" s="406"/>
      <c r="E47" s="406"/>
      <c r="F47" s="409">
        <v>44048.626631944448</v>
      </c>
      <c r="G47" s="408">
        <v>0</v>
      </c>
    </row>
    <row r="48" spans="1:7" ht="15" x14ac:dyDescent="0.25">
      <c r="A48" s="407" t="s">
        <v>34261</v>
      </c>
      <c r="B48" s="407" t="s">
        <v>34262</v>
      </c>
      <c r="C48" s="406"/>
      <c r="D48" s="406"/>
      <c r="E48" s="406"/>
      <c r="F48" s="409">
        <v>44048.626979166664</v>
      </c>
      <c r="G48" s="408">
        <v>0</v>
      </c>
    </row>
    <row r="49" spans="1:7" ht="15" x14ac:dyDescent="0.25">
      <c r="A49" s="407" t="s">
        <v>34263</v>
      </c>
      <c r="B49" s="407" t="s">
        <v>34264</v>
      </c>
      <c r="C49" s="406"/>
      <c r="D49" s="406"/>
      <c r="E49" s="406"/>
      <c r="F49" s="409">
        <v>44048.627662037034</v>
      </c>
      <c r="G49" s="408">
        <v>0</v>
      </c>
    </row>
    <row r="50" spans="1:7" ht="15" x14ac:dyDescent="0.25">
      <c r="A50" s="407" t="s">
        <v>34265</v>
      </c>
      <c r="B50" s="407" t="s">
        <v>34266</v>
      </c>
      <c r="C50" s="406"/>
      <c r="D50" s="406"/>
      <c r="E50" s="406"/>
      <c r="F50" s="409">
        <v>44048.628182870372</v>
      </c>
      <c r="G50" s="408">
        <v>0</v>
      </c>
    </row>
    <row r="51" spans="1:7" ht="15" x14ac:dyDescent="0.2">
      <c r="A51" s="407" t="s">
        <v>34267</v>
      </c>
      <c r="B51" s="407" t="s">
        <v>34268</v>
      </c>
      <c r="C51" s="408">
        <v>221.7</v>
      </c>
      <c r="D51" s="408">
        <v>2354.5216999999998</v>
      </c>
      <c r="E51" s="408">
        <v>2576.2217000000001</v>
      </c>
      <c r="F51" s="409">
        <v>43013.825381944444</v>
      </c>
      <c r="G51" s="408">
        <v>0</v>
      </c>
    </row>
    <row r="52" spans="1:7" ht="15" x14ac:dyDescent="0.2">
      <c r="A52" s="407" t="s">
        <v>342</v>
      </c>
      <c r="B52" s="407" t="s">
        <v>343</v>
      </c>
      <c r="C52" s="408">
        <v>118.26</v>
      </c>
      <c r="D52" s="408">
        <v>1674.78</v>
      </c>
      <c r="E52" s="408">
        <v>1824.54</v>
      </c>
      <c r="F52" s="409">
        <v>45721.668749999997</v>
      </c>
      <c r="G52" s="408">
        <v>0</v>
      </c>
    </row>
    <row r="53" spans="1:7" ht="15" x14ac:dyDescent="0.2">
      <c r="A53" s="407" t="s">
        <v>34269</v>
      </c>
      <c r="B53" s="407" t="s">
        <v>34270</v>
      </c>
      <c r="C53" s="408">
        <v>121.85</v>
      </c>
      <c r="D53" s="408">
        <v>1612.24</v>
      </c>
      <c r="E53" s="408">
        <v>1766.59</v>
      </c>
      <c r="F53" s="409">
        <v>43013.825520833336</v>
      </c>
      <c r="G53" s="408">
        <v>0</v>
      </c>
    </row>
    <row r="54" spans="1:7" ht="15" x14ac:dyDescent="0.2">
      <c r="A54" s="407" t="s">
        <v>34271</v>
      </c>
      <c r="B54" s="407" t="s">
        <v>34272</v>
      </c>
      <c r="C54" s="408">
        <v>236.7</v>
      </c>
      <c r="D54" s="408">
        <v>2397.5052999999998</v>
      </c>
      <c r="E54" s="408">
        <v>2634.2053000000001</v>
      </c>
      <c r="F54" s="409">
        <v>43013.825543981482</v>
      </c>
      <c r="G54" s="408">
        <v>0</v>
      </c>
    </row>
    <row r="55" spans="1:7" ht="15" x14ac:dyDescent="0.2">
      <c r="A55" s="407" t="s">
        <v>344</v>
      </c>
      <c r="B55" s="407" t="s">
        <v>345</v>
      </c>
      <c r="C55" s="408">
        <v>123.26</v>
      </c>
      <c r="D55" s="408">
        <v>1207.9100000000001</v>
      </c>
      <c r="E55" s="408">
        <v>1362.67</v>
      </c>
      <c r="F55" s="409">
        <v>45721.668854166666</v>
      </c>
      <c r="G55" s="408">
        <v>0</v>
      </c>
    </row>
    <row r="56" spans="1:7" ht="15" x14ac:dyDescent="0.2">
      <c r="A56" s="407" t="s">
        <v>34273</v>
      </c>
      <c r="B56" s="407" t="s">
        <v>34274</v>
      </c>
      <c r="C56" s="408">
        <v>117.8</v>
      </c>
      <c r="D56" s="408">
        <v>1609.78</v>
      </c>
      <c r="E56" s="408">
        <v>1760.08</v>
      </c>
      <c r="F56" s="409">
        <v>43013.825601851851</v>
      </c>
      <c r="G56" s="408">
        <v>0</v>
      </c>
    </row>
    <row r="57" spans="1:7" ht="15" x14ac:dyDescent="0.2">
      <c r="A57" s="407" t="s">
        <v>34275</v>
      </c>
      <c r="B57" s="407" t="s">
        <v>34276</v>
      </c>
      <c r="C57" s="408">
        <v>234.15</v>
      </c>
      <c r="D57" s="408">
        <v>2216.77</v>
      </c>
      <c r="E57" s="408">
        <v>2513.42</v>
      </c>
      <c r="F57" s="409">
        <v>43013.825648148151</v>
      </c>
      <c r="G57" s="408">
        <v>0</v>
      </c>
    </row>
    <row r="58" spans="1:7" ht="15" x14ac:dyDescent="0.2">
      <c r="A58" s="407" t="s">
        <v>346</v>
      </c>
      <c r="B58" s="407" t="s">
        <v>347</v>
      </c>
      <c r="C58" s="408">
        <v>0.5</v>
      </c>
      <c r="D58" s="408">
        <v>133.19999999999999</v>
      </c>
      <c r="E58" s="408">
        <v>149.30000000000001</v>
      </c>
      <c r="F58" s="409">
        <v>45721.668993055559</v>
      </c>
      <c r="G58" s="408">
        <v>0</v>
      </c>
    </row>
    <row r="59" spans="1:7" ht="15" x14ac:dyDescent="0.2">
      <c r="A59" s="407" t="s">
        <v>348</v>
      </c>
      <c r="B59" s="407" t="s">
        <v>349</v>
      </c>
      <c r="C59" s="408">
        <v>0</v>
      </c>
      <c r="D59" s="408">
        <v>36.86</v>
      </c>
      <c r="E59" s="408">
        <v>36.86</v>
      </c>
      <c r="F59" s="409">
        <v>45721.669212962966</v>
      </c>
      <c r="G59" s="408">
        <v>0</v>
      </c>
    </row>
    <row r="60" spans="1:7" ht="15" x14ac:dyDescent="0.2">
      <c r="A60" s="407" t="s">
        <v>350</v>
      </c>
      <c r="B60" s="407" t="s">
        <v>351</v>
      </c>
      <c r="C60" s="408">
        <v>0</v>
      </c>
      <c r="D60" s="408">
        <v>1.52</v>
      </c>
      <c r="E60" s="408">
        <v>1.52</v>
      </c>
      <c r="F60" s="409">
        <v>45721.669317129628</v>
      </c>
      <c r="G60" s="408">
        <v>0</v>
      </c>
    </row>
    <row r="61" spans="1:7" ht="15" x14ac:dyDescent="0.2">
      <c r="A61" s="407" t="s">
        <v>352</v>
      </c>
      <c r="B61" s="407" t="s">
        <v>353</v>
      </c>
      <c r="C61" s="408">
        <v>20.5</v>
      </c>
      <c r="D61" s="408">
        <v>217.6</v>
      </c>
      <c r="E61" s="408">
        <v>254.1</v>
      </c>
      <c r="F61" s="409">
        <v>45721.669409722221</v>
      </c>
      <c r="G61" s="408">
        <v>0</v>
      </c>
    </row>
    <row r="62" spans="1:7" ht="15" x14ac:dyDescent="0.2">
      <c r="A62" s="407" t="s">
        <v>34277</v>
      </c>
      <c r="B62" s="407" t="s">
        <v>34278</v>
      </c>
      <c r="C62" s="408">
        <v>16.0167</v>
      </c>
      <c r="D62" s="408">
        <v>456.11860000000001</v>
      </c>
      <c r="E62" s="408">
        <v>472.13529999999997</v>
      </c>
      <c r="F62" s="409">
        <v>43013.825972222221</v>
      </c>
      <c r="G62" s="408">
        <v>0</v>
      </c>
    </row>
    <row r="63" spans="1:7" ht="15" x14ac:dyDescent="0.2">
      <c r="A63" s="407" t="s">
        <v>354</v>
      </c>
      <c r="B63" s="407" t="s">
        <v>355</v>
      </c>
      <c r="C63" s="408">
        <v>41.15</v>
      </c>
      <c r="D63" s="408">
        <v>299.93</v>
      </c>
      <c r="E63" s="408">
        <v>359.58</v>
      </c>
      <c r="F63" s="409">
        <v>45721.669641203705</v>
      </c>
      <c r="G63" s="408">
        <v>0</v>
      </c>
    </row>
    <row r="64" spans="1:7" ht="15" x14ac:dyDescent="0.2">
      <c r="A64" s="407" t="s">
        <v>356</v>
      </c>
      <c r="B64" s="407" t="s">
        <v>357</v>
      </c>
      <c r="C64" s="408">
        <v>0</v>
      </c>
      <c r="D64" s="408">
        <v>37.68</v>
      </c>
      <c r="E64" s="408">
        <v>37.68</v>
      </c>
      <c r="F64" s="409">
        <v>45721.669687499998</v>
      </c>
      <c r="G64" s="408">
        <v>0</v>
      </c>
    </row>
    <row r="65" spans="1:7" ht="15" x14ac:dyDescent="0.2">
      <c r="A65" s="407" t="s">
        <v>358</v>
      </c>
      <c r="B65" s="407" t="s">
        <v>359</v>
      </c>
      <c r="C65" s="408">
        <v>26.6</v>
      </c>
      <c r="D65" s="408">
        <v>183.01</v>
      </c>
      <c r="E65" s="408">
        <v>216.36</v>
      </c>
      <c r="F65" s="409">
        <v>45721.669722222221</v>
      </c>
      <c r="G65" s="408">
        <v>0</v>
      </c>
    </row>
    <row r="66" spans="1:7" ht="15" x14ac:dyDescent="0.2">
      <c r="A66" s="407" t="s">
        <v>360</v>
      </c>
      <c r="B66" s="407" t="s">
        <v>361</v>
      </c>
      <c r="C66" s="408">
        <v>17.600000000000001</v>
      </c>
      <c r="D66" s="408">
        <v>160.58000000000001</v>
      </c>
      <c r="E66" s="408">
        <v>178.93</v>
      </c>
      <c r="F66" s="409">
        <v>45721.669942129629</v>
      </c>
      <c r="G66" s="408">
        <v>0</v>
      </c>
    </row>
    <row r="67" spans="1:7" ht="15" x14ac:dyDescent="0.2">
      <c r="A67" s="407" t="s">
        <v>362</v>
      </c>
      <c r="B67" s="407" t="s">
        <v>363</v>
      </c>
      <c r="C67" s="408">
        <v>10.9</v>
      </c>
      <c r="D67" s="408">
        <v>106.7</v>
      </c>
      <c r="E67" s="408">
        <v>125.1</v>
      </c>
      <c r="F67" s="409">
        <v>45721.669976851852</v>
      </c>
      <c r="G67" s="408">
        <v>0</v>
      </c>
    </row>
    <row r="68" spans="1:7" ht="15" x14ac:dyDescent="0.2">
      <c r="A68" s="407" t="s">
        <v>364</v>
      </c>
      <c r="B68" s="407" t="s">
        <v>365</v>
      </c>
      <c r="C68" s="408">
        <v>2.5</v>
      </c>
      <c r="D68" s="408">
        <v>24.72</v>
      </c>
      <c r="E68" s="408">
        <v>32.72</v>
      </c>
      <c r="F68" s="409">
        <v>45721.670057870368</v>
      </c>
      <c r="G68" s="408">
        <v>0</v>
      </c>
    </row>
    <row r="69" spans="1:7" ht="15" x14ac:dyDescent="0.2">
      <c r="A69" s="407" t="s">
        <v>366</v>
      </c>
      <c r="B69" s="407" t="s">
        <v>367</v>
      </c>
      <c r="C69" s="408">
        <v>35.4</v>
      </c>
      <c r="D69" s="408">
        <v>467.61</v>
      </c>
      <c r="E69" s="408">
        <v>515.51</v>
      </c>
      <c r="F69" s="409">
        <v>45721.670312499999</v>
      </c>
      <c r="G69" s="408">
        <v>0</v>
      </c>
    </row>
    <row r="70" spans="1:7" ht="15" x14ac:dyDescent="0.2">
      <c r="A70" s="407" t="s">
        <v>368</v>
      </c>
      <c r="B70" s="407" t="s">
        <v>369</v>
      </c>
      <c r="C70" s="408">
        <v>148.5</v>
      </c>
      <c r="D70" s="408">
        <v>1489.8</v>
      </c>
      <c r="E70" s="408">
        <v>1650.8</v>
      </c>
      <c r="F70" s="409">
        <v>45721.670358796298</v>
      </c>
      <c r="G70" s="408">
        <v>0</v>
      </c>
    </row>
    <row r="71" spans="1:7" ht="15" x14ac:dyDescent="0.2">
      <c r="A71" s="407" t="s">
        <v>370</v>
      </c>
      <c r="B71" s="407" t="s">
        <v>371</v>
      </c>
      <c r="C71" s="408">
        <v>61.75</v>
      </c>
      <c r="D71" s="408">
        <v>180.51</v>
      </c>
      <c r="E71" s="408">
        <v>249.76</v>
      </c>
      <c r="F71" s="409">
        <v>45721.670393518521</v>
      </c>
      <c r="G71" s="408">
        <v>0</v>
      </c>
    </row>
    <row r="72" spans="1:7" ht="15" x14ac:dyDescent="0.2">
      <c r="A72" s="407" t="s">
        <v>372</v>
      </c>
      <c r="B72" s="407" t="s">
        <v>373</v>
      </c>
      <c r="C72" s="408">
        <v>33.75</v>
      </c>
      <c r="D72" s="408">
        <v>120.07</v>
      </c>
      <c r="E72" s="408">
        <v>161.32</v>
      </c>
      <c r="F72" s="409">
        <v>45721.670416666668</v>
      </c>
      <c r="G72" s="408">
        <v>0</v>
      </c>
    </row>
    <row r="73" spans="1:7" ht="15" x14ac:dyDescent="0.2">
      <c r="A73" s="407" t="s">
        <v>374</v>
      </c>
      <c r="B73" s="407" t="s">
        <v>375</v>
      </c>
      <c r="C73" s="408">
        <v>45</v>
      </c>
      <c r="D73" s="408">
        <v>94.91</v>
      </c>
      <c r="E73" s="408">
        <v>139.91</v>
      </c>
      <c r="F73" s="409">
        <v>45721.670451388891</v>
      </c>
      <c r="G73" s="408">
        <v>0</v>
      </c>
    </row>
    <row r="74" spans="1:7" ht="15" x14ac:dyDescent="0.2">
      <c r="A74" s="407" t="s">
        <v>376</v>
      </c>
      <c r="B74" s="407" t="s">
        <v>377</v>
      </c>
      <c r="C74" s="408">
        <v>357.5</v>
      </c>
      <c r="D74" s="408">
        <v>1457.82</v>
      </c>
      <c r="E74" s="408">
        <v>1862.07</v>
      </c>
      <c r="F74" s="409">
        <v>45721.670636574076</v>
      </c>
      <c r="G74" s="408">
        <v>0</v>
      </c>
    </row>
    <row r="75" spans="1:7" ht="15" x14ac:dyDescent="0.2">
      <c r="A75" s="407" t="s">
        <v>34279</v>
      </c>
      <c r="B75" s="407" t="s">
        <v>34280</v>
      </c>
      <c r="C75" s="408">
        <v>225.2167</v>
      </c>
      <c r="D75" s="408">
        <v>3441.0717</v>
      </c>
      <c r="E75" s="408">
        <v>3666.2883999999999</v>
      </c>
      <c r="F75" s="409">
        <v>43013.826412037037</v>
      </c>
      <c r="G75" s="408">
        <v>0</v>
      </c>
    </row>
    <row r="76" spans="1:7" ht="15" x14ac:dyDescent="0.2">
      <c r="A76" s="407" t="s">
        <v>34281</v>
      </c>
      <c r="B76" s="407" t="s">
        <v>34282</v>
      </c>
      <c r="C76" s="408">
        <v>109.0167</v>
      </c>
      <c r="D76" s="408">
        <v>1591.4157</v>
      </c>
      <c r="E76" s="408">
        <v>1700.4323999999999</v>
      </c>
      <c r="F76" s="409">
        <v>43013.826435185183</v>
      </c>
      <c r="G76" s="408">
        <v>0</v>
      </c>
    </row>
    <row r="77" spans="1:7" ht="15" x14ac:dyDescent="0.2">
      <c r="A77" s="407" t="s">
        <v>34283</v>
      </c>
      <c r="B77" s="407" t="s">
        <v>34284</v>
      </c>
      <c r="C77" s="408">
        <v>240.2167</v>
      </c>
      <c r="D77" s="408">
        <v>2809.8852999999999</v>
      </c>
      <c r="E77" s="408">
        <v>3050.1019999999999</v>
      </c>
      <c r="F77" s="409">
        <v>43013.826458333337</v>
      </c>
      <c r="G77" s="408">
        <v>0</v>
      </c>
    </row>
    <row r="78" spans="1:7" ht="15" x14ac:dyDescent="0.2">
      <c r="A78" s="407" t="s">
        <v>34285</v>
      </c>
      <c r="B78" s="407" t="s">
        <v>34286</v>
      </c>
      <c r="C78" s="408">
        <v>104.0167</v>
      </c>
      <c r="D78" s="408">
        <v>1588.9328</v>
      </c>
      <c r="E78" s="408">
        <v>1692.9494999999999</v>
      </c>
      <c r="F78" s="409">
        <v>43013.826481481483</v>
      </c>
      <c r="G78" s="408">
        <v>0</v>
      </c>
    </row>
    <row r="79" spans="1:7" ht="15" x14ac:dyDescent="0.25">
      <c r="A79" s="407" t="s">
        <v>34287</v>
      </c>
      <c r="B79" s="407" t="s">
        <v>34288</v>
      </c>
      <c r="C79" s="406"/>
      <c r="D79" s="408">
        <v>30.64</v>
      </c>
      <c r="E79" s="408">
        <v>30.64</v>
      </c>
      <c r="F79" s="409">
        <v>43013.826504629629</v>
      </c>
      <c r="G79" s="408">
        <v>0</v>
      </c>
    </row>
    <row r="80" spans="1:7" ht="15" x14ac:dyDescent="0.25">
      <c r="A80" s="407" t="s">
        <v>34289</v>
      </c>
      <c r="B80" s="407" t="s">
        <v>34290</v>
      </c>
      <c r="C80" s="406"/>
      <c r="D80" s="408">
        <v>216.28059999999999</v>
      </c>
      <c r="E80" s="408">
        <v>216.28059999999999</v>
      </c>
      <c r="F80" s="409">
        <v>43013.826539351852</v>
      </c>
      <c r="G80" s="408">
        <v>0</v>
      </c>
    </row>
    <row r="81" spans="1:7" ht="15" x14ac:dyDescent="0.25">
      <c r="A81" s="407" t="s">
        <v>34291</v>
      </c>
      <c r="B81" s="407" t="s">
        <v>34292</v>
      </c>
      <c r="C81" s="406"/>
      <c r="D81" s="408">
        <v>18.415800000000001</v>
      </c>
      <c r="E81" s="408">
        <v>18.415800000000001</v>
      </c>
      <c r="F81" s="409">
        <v>43013.826562499999</v>
      </c>
      <c r="G81" s="408">
        <v>0</v>
      </c>
    </row>
    <row r="82" spans="1:7" ht="15" x14ac:dyDescent="0.25">
      <c r="A82" s="407" t="s">
        <v>34293</v>
      </c>
      <c r="B82" s="407" t="s">
        <v>34294</v>
      </c>
      <c r="C82" s="406"/>
      <c r="D82" s="408">
        <v>178.45050000000001</v>
      </c>
      <c r="E82" s="408">
        <v>178.45050000000001</v>
      </c>
      <c r="F82" s="409">
        <v>43013.826585648145</v>
      </c>
      <c r="G82" s="408">
        <v>0</v>
      </c>
    </row>
    <row r="83" spans="1:7" ht="15" x14ac:dyDescent="0.2">
      <c r="A83" s="407" t="s">
        <v>34295</v>
      </c>
      <c r="B83" s="407" t="s">
        <v>34296</v>
      </c>
      <c r="C83" s="408">
        <v>12.833399999999999</v>
      </c>
      <c r="D83" s="408">
        <v>214.04769999999999</v>
      </c>
      <c r="E83" s="408">
        <v>226.8811</v>
      </c>
      <c r="F83" s="409">
        <v>43013.826608796298</v>
      </c>
      <c r="G83" s="408">
        <v>0</v>
      </c>
    </row>
    <row r="84" spans="1:7" ht="15" x14ac:dyDescent="0.2">
      <c r="A84" s="407" t="s">
        <v>34297</v>
      </c>
      <c r="B84" s="407" t="s">
        <v>34298</v>
      </c>
      <c r="C84" s="408">
        <v>0.05</v>
      </c>
      <c r="D84" s="408">
        <v>143.6523</v>
      </c>
      <c r="E84" s="408">
        <v>143.70230000000001</v>
      </c>
      <c r="F84" s="409">
        <v>43013.826631944445</v>
      </c>
      <c r="G84" s="408">
        <v>0</v>
      </c>
    </row>
    <row r="85" spans="1:7" ht="15" x14ac:dyDescent="0.25">
      <c r="A85" s="407" t="s">
        <v>34299</v>
      </c>
      <c r="B85" s="407" t="s">
        <v>34300</v>
      </c>
      <c r="C85" s="406"/>
      <c r="D85" s="408">
        <v>67.268100000000004</v>
      </c>
      <c r="E85" s="408">
        <v>67.268100000000004</v>
      </c>
      <c r="F85" s="409">
        <v>43013.826655092591</v>
      </c>
      <c r="G85" s="408">
        <v>0</v>
      </c>
    </row>
    <row r="86" spans="1:7" ht="15" x14ac:dyDescent="0.2">
      <c r="A86" s="407" t="s">
        <v>34301</v>
      </c>
      <c r="B86" s="407" t="s">
        <v>34302</v>
      </c>
      <c r="C86" s="408">
        <v>28.916699999999999</v>
      </c>
      <c r="D86" s="408">
        <v>469.42180000000002</v>
      </c>
      <c r="E86" s="408">
        <v>498.33850000000001</v>
      </c>
      <c r="F86" s="409">
        <v>43013.826678240737</v>
      </c>
      <c r="G86" s="408">
        <v>0</v>
      </c>
    </row>
    <row r="87" spans="1:7" ht="15" x14ac:dyDescent="0.2">
      <c r="A87" s="407" t="s">
        <v>34303</v>
      </c>
      <c r="B87" s="407" t="s">
        <v>34304</v>
      </c>
      <c r="C87" s="408">
        <v>69.083399999999997</v>
      </c>
      <c r="D87" s="408">
        <v>1332.4223999999999</v>
      </c>
      <c r="E87" s="408">
        <v>1401.5057999999999</v>
      </c>
      <c r="F87" s="409">
        <v>43013.826701388891</v>
      </c>
      <c r="G87" s="408">
        <v>0</v>
      </c>
    </row>
    <row r="88" spans="1:7" ht="15" x14ac:dyDescent="0.2">
      <c r="A88" s="407" t="s">
        <v>34305</v>
      </c>
      <c r="B88" s="407" t="s">
        <v>34306</v>
      </c>
      <c r="C88" s="408">
        <v>69.083399999999997</v>
      </c>
      <c r="D88" s="408">
        <v>1332.4223999999999</v>
      </c>
      <c r="E88" s="408">
        <v>1401.5057999999999</v>
      </c>
      <c r="F88" s="409">
        <v>43013.826747685183</v>
      </c>
      <c r="G88" s="408">
        <v>0</v>
      </c>
    </row>
    <row r="89" spans="1:7" ht="15" x14ac:dyDescent="0.25">
      <c r="A89" s="407" t="s">
        <v>34307</v>
      </c>
      <c r="B89" s="407" t="s">
        <v>34308</v>
      </c>
      <c r="C89" s="408">
        <v>227.83340000000001</v>
      </c>
      <c r="D89" s="408">
        <v>1571.2583</v>
      </c>
      <c r="E89" s="408">
        <v>1799.0916999999999</v>
      </c>
      <c r="F89" s="406"/>
      <c r="G89" s="408">
        <v>0</v>
      </c>
    </row>
    <row r="90" spans="1:7" ht="15" x14ac:dyDescent="0.2">
      <c r="A90" s="407" t="s">
        <v>378</v>
      </c>
      <c r="B90" s="407" t="s">
        <v>379</v>
      </c>
      <c r="C90" s="408">
        <v>45</v>
      </c>
      <c r="D90" s="408">
        <v>71.64</v>
      </c>
      <c r="E90" s="408">
        <v>116.64</v>
      </c>
      <c r="F90" s="409">
        <v>45721.670671296299</v>
      </c>
      <c r="G90" s="408">
        <v>0</v>
      </c>
    </row>
    <row r="91" spans="1:7" ht="15" x14ac:dyDescent="0.2">
      <c r="A91" s="407" t="s">
        <v>380</v>
      </c>
      <c r="B91" s="407" t="s">
        <v>381</v>
      </c>
      <c r="C91" s="408">
        <v>403.33359999999999</v>
      </c>
      <c r="D91" s="408">
        <v>1667.7934</v>
      </c>
      <c r="E91" s="408">
        <v>2071.127</v>
      </c>
      <c r="F91" s="409">
        <v>45721.670798611114</v>
      </c>
      <c r="G91" s="408">
        <v>0</v>
      </c>
    </row>
    <row r="92" spans="1:7" ht="15" x14ac:dyDescent="0.2">
      <c r="A92" s="407" t="s">
        <v>382</v>
      </c>
      <c r="B92" s="407" t="s">
        <v>383</v>
      </c>
      <c r="C92" s="408">
        <v>673.33360000000005</v>
      </c>
      <c r="D92" s="408">
        <v>2097.6334000000002</v>
      </c>
      <c r="E92" s="408">
        <v>2770.9670000000001</v>
      </c>
      <c r="F92" s="409">
        <v>45721.671099537038</v>
      </c>
      <c r="G92" s="408">
        <v>0</v>
      </c>
    </row>
    <row r="93" spans="1:7" ht="15" x14ac:dyDescent="0.25">
      <c r="A93" s="407" t="s">
        <v>384</v>
      </c>
      <c r="B93" s="407" t="s">
        <v>385</v>
      </c>
      <c r="C93" s="406"/>
      <c r="D93" s="408">
        <v>0.5</v>
      </c>
      <c r="E93" s="408">
        <v>0.5</v>
      </c>
      <c r="F93" s="409">
        <v>45721.671238425923</v>
      </c>
      <c r="G93" s="408">
        <v>0</v>
      </c>
    </row>
    <row r="94" spans="1:7" ht="15" x14ac:dyDescent="0.25">
      <c r="A94" s="407" t="s">
        <v>386</v>
      </c>
      <c r="B94" s="407" t="s">
        <v>387</v>
      </c>
      <c r="C94" s="408">
        <v>30</v>
      </c>
      <c r="D94" s="406"/>
      <c r="E94" s="408">
        <v>30</v>
      </c>
      <c r="F94" s="409">
        <v>45721.671296296299</v>
      </c>
      <c r="G94" s="408">
        <v>0</v>
      </c>
    </row>
    <row r="95" spans="1:7" ht="15" x14ac:dyDescent="0.25">
      <c r="A95" s="407" t="s">
        <v>388</v>
      </c>
      <c r="B95" s="407" t="s">
        <v>389</v>
      </c>
      <c r="C95" s="406"/>
      <c r="D95" s="408">
        <v>8771.6</v>
      </c>
      <c r="E95" s="408">
        <v>8771.6</v>
      </c>
      <c r="F95" s="409">
        <v>45721.671400462961</v>
      </c>
      <c r="G95" s="408">
        <v>0</v>
      </c>
    </row>
    <row r="96" spans="1:7" ht="15" x14ac:dyDescent="0.2">
      <c r="A96" s="407" t="s">
        <v>390</v>
      </c>
      <c r="B96" s="407" t="s">
        <v>391</v>
      </c>
      <c r="C96" s="408">
        <v>2.5</v>
      </c>
      <c r="D96" s="408">
        <v>26.161999999999999</v>
      </c>
      <c r="E96" s="408">
        <v>28.661999999999999</v>
      </c>
      <c r="F96" s="409">
        <v>45721.671446759261</v>
      </c>
      <c r="G96" s="408">
        <v>0</v>
      </c>
    </row>
    <row r="97" spans="1:7" ht="15" x14ac:dyDescent="0.2">
      <c r="A97" s="407" t="s">
        <v>392</v>
      </c>
      <c r="B97" s="407" t="s">
        <v>393</v>
      </c>
      <c r="C97" s="408">
        <v>15</v>
      </c>
      <c r="D97" s="408">
        <v>73.39</v>
      </c>
      <c r="E97" s="408">
        <v>88.39</v>
      </c>
      <c r="F97" s="409">
        <v>45721.671585648146</v>
      </c>
      <c r="G97" s="408">
        <v>0</v>
      </c>
    </row>
    <row r="98" spans="1:7" ht="15" x14ac:dyDescent="0.2">
      <c r="A98" s="407" t="s">
        <v>394</v>
      </c>
      <c r="B98" s="407" t="s">
        <v>395</v>
      </c>
      <c r="C98" s="408">
        <v>10</v>
      </c>
      <c r="D98" s="408">
        <v>12.4831</v>
      </c>
      <c r="E98" s="408">
        <v>22.4831</v>
      </c>
      <c r="F98" s="409">
        <v>45721.671620370369</v>
      </c>
      <c r="G98" s="408">
        <v>0</v>
      </c>
    </row>
    <row r="99" spans="1:7" ht="15" x14ac:dyDescent="0.2">
      <c r="A99" s="407" t="s">
        <v>396</v>
      </c>
      <c r="B99" s="407" t="s">
        <v>397</v>
      </c>
      <c r="C99" s="408">
        <v>1750</v>
      </c>
      <c r="D99" s="408">
        <v>814.95119999999997</v>
      </c>
      <c r="E99" s="408">
        <v>2564.9512</v>
      </c>
      <c r="F99" s="409">
        <v>45721.672048611108</v>
      </c>
      <c r="G99" s="408">
        <v>0</v>
      </c>
    </row>
    <row r="100" spans="1:7" ht="15" x14ac:dyDescent="0.2">
      <c r="A100" s="407" t="s">
        <v>398</v>
      </c>
      <c r="B100" s="407" t="s">
        <v>399</v>
      </c>
      <c r="C100" s="408">
        <v>306</v>
      </c>
      <c r="D100" s="408">
        <v>1073.1119000000001</v>
      </c>
      <c r="E100" s="408">
        <v>1379.1119000000001</v>
      </c>
      <c r="F100" s="409">
        <v>45721.672071759262</v>
      </c>
      <c r="G100" s="408">
        <v>0</v>
      </c>
    </row>
    <row r="101" spans="1:7" ht="15" x14ac:dyDescent="0.25">
      <c r="A101" s="407" t="s">
        <v>400</v>
      </c>
      <c r="B101" s="407" t="s">
        <v>401</v>
      </c>
      <c r="C101" s="406"/>
      <c r="D101" s="408">
        <v>3500</v>
      </c>
      <c r="E101" s="408">
        <v>3500</v>
      </c>
      <c r="F101" s="409">
        <v>45721.672106481485</v>
      </c>
      <c r="G101" s="408">
        <v>0</v>
      </c>
    </row>
    <row r="102" spans="1:7" ht="15" x14ac:dyDescent="0.25">
      <c r="A102" s="407" t="s">
        <v>402</v>
      </c>
      <c r="B102" s="407" t="s">
        <v>403</v>
      </c>
      <c r="C102" s="406"/>
      <c r="D102" s="408">
        <v>2000</v>
      </c>
      <c r="E102" s="408">
        <v>2000</v>
      </c>
      <c r="F102" s="409">
        <v>45721.6721412037</v>
      </c>
      <c r="G102" s="408">
        <v>0</v>
      </c>
    </row>
    <row r="103" spans="1:7" ht="15" x14ac:dyDescent="0.25">
      <c r="A103" s="407" t="s">
        <v>404</v>
      </c>
      <c r="B103" s="407" t="s">
        <v>405</v>
      </c>
      <c r="C103" s="406"/>
      <c r="D103" s="408">
        <v>5000</v>
      </c>
      <c r="E103" s="408">
        <v>5000</v>
      </c>
      <c r="F103" s="409">
        <v>45721.672175925924</v>
      </c>
      <c r="G103" s="408">
        <v>0</v>
      </c>
    </row>
    <row r="104" spans="1:7" ht="15" x14ac:dyDescent="0.25">
      <c r="A104" s="407" t="s">
        <v>406</v>
      </c>
      <c r="B104" s="407" t="s">
        <v>407</v>
      </c>
      <c r="C104" s="406"/>
      <c r="D104" s="408">
        <v>10000</v>
      </c>
      <c r="E104" s="408">
        <v>10000</v>
      </c>
      <c r="F104" s="409">
        <v>45721.672210648147</v>
      </c>
      <c r="G104" s="408">
        <v>0</v>
      </c>
    </row>
    <row r="105" spans="1:7" ht="15" x14ac:dyDescent="0.25">
      <c r="A105" s="407" t="s">
        <v>408</v>
      </c>
      <c r="B105" s="407" t="s">
        <v>409</v>
      </c>
      <c r="C105" s="406"/>
      <c r="D105" s="408">
        <v>400</v>
      </c>
      <c r="E105" s="408">
        <v>400</v>
      </c>
      <c r="F105" s="409">
        <v>45721.67224537037</v>
      </c>
      <c r="G105" s="408">
        <v>0</v>
      </c>
    </row>
    <row r="106" spans="1:7" ht="15" x14ac:dyDescent="0.25">
      <c r="A106" s="407" t="s">
        <v>410</v>
      </c>
      <c r="B106" s="407" t="s">
        <v>411</v>
      </c>
      <c r="C106" s="406"/>
      <c r="D106" s="408">
        <v>4000</v>
      </c>
      <c r="E106" s="408">
        <v>4000</v>
      </c>
      <c r="F106" s="409">
        <v>45721.672314814816</v>
      </c>
      <c r="G106" s="408">
        <v>0</v>
      </c>
    </row>
    <row r="107" spans="1:7" ht="15" x14ac:dyDescent="0.25">
      <c r="A107" s="407" t="s">
        <v>412</v>
      </c>
      <c r="B107" s="407" t="s">
        <v>413</v>
      </c>
      <c r="C107" s="406"/>
      <c r="D107" s="408">
        <v>7000</v>
      </c>
      <c r="E107" s="408">
        <v>7000</v>
      </c>
      <c r="F107" s="409">
        <v>45721.672337962962</v>
      </c>
      <c r="G107" s="408">
        <v>0</v>
      </c>
    </row>
    <row r="108" spans="1:7" ht="15" x14ac:dyDescent="0.25">
      <c r="A108" s="407" t="s">
        <v>414</v>
      </c>
      <c r="B108" s="407" t="s">
        <v>415</v>
      </c>
      <c r="C108" s="406"/>
      <c r="D108" s="408">
        <v>6000</v>
      </c>
      <c r="E108" s="408">
        <v>6000</v>
      </c>
      <c r="F108" s="409">
        <v>45721.672384259262</v>
      </c>
      <c r="G108" s="408">
        <v>0</v>
      </c>
    </row>
    <row r="109" spans="1:7" ht="15" x14ac:dyDescent="0.25">
      <c r="A109" s="407" t="s">
        <v>416</v>
      </c>
      <c r="B109" s="407" t="s">
        <v>417</v>
      </c>
      <c r="C109" s="406"/>
      <c r="D109" s="408">
        <v>10000</v>
      </c>
      <c r="E109" s="408">
        <v>10000</v>
      </c>
      <c r="F109" s="409">
        <v>45721.672418981485</v>
      </c>
      <c r="G109" s="408">
        <v>0</v>
      </c>
    </row>
    <row r="110" spans="1:7" ht="15" x14ac:dyDescent="0.25">
      <c r="A110" s="407" t="s">
        <v>418</v>
      </c>
      <c r="B110" s="407" t="s">
        <v>419</v>
      </c>
      <c r="C110" s="406"/>
      <c r="D110" s="406"/>
      <c r="E110" s="406"/>
      <c r="F110" s="409">
        <v>45721.672615740739</v>
      </c>
      <c r="G110" s="408">
        <v>0</v>
      </c>
    </row>
    <row r="111" spans="1:7" ht="15" x14ac:dyDescent="0.2">
      <c r="A111" s="407" t="s">
        <v>420</v>
      </c>
      <c r="B111" s="407" t="s">
        <v>421</v>
      </c>
      <c r="C111" s="408">
        <v>11.875</v>
      </c>
      <c r="D111" s="408">
        <v>238.3837</v>
      </c>
      <c r="E111" s="408">
        <v>250.2587</v>
      </c>
      <c r="F111" s="409">
        <v>45721.672650462962</v>
      </c>
      <c r="G111" s="408">
        <v>0</v>
      </c>
    </row>
    <row r="112" spans="1:7" ht="15" x14ac:dyDescent="0.2">
      <c r="A112" s="407" t="s">
        <v>422</v>
      </c>
      <c r="B112" s="407" t="s">
        <v>423</v>
      </c>
      <c r="C112" s="408">
        <v>11.875</v>
      </c>
      <c r="D112" s="408">
        <v>238.3837</v>
      </c>
      <c r="E112" s="408">
        <v>250.2587</v>
      </c>
      <c r="F112" s="409">
        <v>45721.672673611109</v>
      </c>
      <c r="G112" s="408">
        <v>0</v>
      </c>
    </row>
    <row r="113" spans="1:7" ht="15" x14ac:dyDescent="0.2">
      <c r="A113" s="407" t="s">
        <v>424</v>
      </c>
      <c r="B113" s="407" t="s">
        <v>425</v>
      </c>
      <c r="C113" s="408">
        <v>1.95</v>
      </c>
      <c r="D113" s="408">
        <v>25.040700000000001</v>
      </c>
      <c r="E113" s="408">
        <v>26.9907</v>
      </c>
      <c r="F113" s="409">
        <v>45721.672708333332</v>
      </c>
      <c r="G113" s="408">
        <v>0</v>
      </c>
    </row>
    <row r="114" spans="1:7" ht="15" x14ac:dyDescent="0.2">
      <c r="A114" s="407" t="s">
        <v>426</v>
      </c>
      <c r="B114" s="407" t="s">
        <v>427</v>
      </c>
      <c r="C114" s="408">
        <v>1.95</v>
      </c>
      <c r="D114" s="408">
        <v>59.329900000000002</v>
      </c>
      <c r="E114" s="408">
        <v>61.279899999999998</v>
      </c>
      <c r="F114" s="409">
        <v>45721.672743055555</v>
      </c>
      <c r="G114" s="408">
        <v>0</v>
      </c>
    </row>
    <row r="115" spans="1:7" ht="15" x14ac:dyDescent="0.2">
      <c r="A115" s="407" t="s">
        <v>428</v>
      </c>
      <c r="B115" s="407" t="s">
        <v>429</v>
      </c>
      <c r="C115" s="408">
        <v>5.7</v>
      </c>
      <c r="D115" s="408">
        <v>43.388199999999998</v>
      </c>
      <c r="E115" s="408">
        <v>49.088200000000001</v>
      </c>
      <c r="F115" s="409">
        <v>45721.672777777778</v>
      </c>
      <c r="G115" s="408">
        <v>0</v>
      </c>
    </row>
    <row r="116" spans="1:7" ht="15" x14ac:dyDescent="0.2">
      <c r="A116" s="407" t="s">
        <v>430</v>
      </c>
      <c r="B116" s="407" t="s">
        <v>431</v>
      </c>
      <c r="C116" s="408">
        <v>0</v>
      </c>
      <c r="D116" s="408">
        <v>429.98</v>
      </c>
      <c r="E116" s="408">
        <v>429.98</v>
      </c>
      <c r="F116" s="409">
        <v>45721.673263888886</v>
      </c>
      <c r="G116" s="408">
        <v>0</v>
      </c>
    </row>
    <row r="117" spans="1:7" ht="15" x14ac:dyDescent="0.2">
      <c r="A117" s="407" t="s">
        <v>432</v>
      </c>
      <c r="B117" s="407" t="s">
        <v>433</v>
      </c>
      <c r="C117" s="408">
        <v>13.416700000000001</v>
      </c>
      <c r="D117" s="408">
        <v>64.218699999999998</v>
      </c>
      <c r="E117" s="408">
        <v>77.635400000000004</v>
      </c>
      <c r="F117" s="409">
        <v>45721.673298611109</v>
      </c>
      <c r="G117" s="408">
        <v>0</v>
      </c>
    </row>
    <row r="118" spans="1:7" ht="15" x14ac:dyDescent="0.2">
      <c r="A118" s="407" t="s">
        <v>434</v>
      </c>
      <c r="B118" s="407" t="s">
        <v>435</v>
      </c>
      <c r="C118" s="408">
        <v>7.5</v>
      </c>
      <c r="D118" s="408">
        <v>81.437399999999997</v>
      </c>
      <c r="E118" s="408">
        <v>88.937399999999997</v>
      </c>
      <c r="F118" s="409">
        <v>45721.673321759263</v>
      </c>
      <c r="G118" s="408">
        <v>0</v>
      </c>
    </row>
    <row r="119" spans="1:7" ht="15" x14ac:dyDescent="0.2">
      <c r="A119" s="407" t="s">
        <v>436</v>
      </c>
      <c r="B119" s="407" t="s">
        <v>437</v>
      </c>
      <c r="C119" s="408">
        <v>5.7</v>
      </c>
      <c r="D119" s="408">
        <v>104.932</v>
      </c>
      <c r="E119" s="408">
        <v>110.63200000000001</v>
      </c>
      <c r="F119" s="409">
        <v>45721.673344907409</v>
      </c>
      <c r="G119" s="408">
        <v>0</v>
      </c>
    </row>
    <row r="120" spans="1:7" ht="15" x14ac:dyDescent="0.2">
      <c r="A120" s="407" t="s">
        <v>438</v>
      </c>
      <c r="B120" s="407" t="s">
        <v>439</v>
      </c>
      <c r="C120" s="408">
        <v>3.75</v>
      </c>
      <c r="D120" s="408">
        <v>52.247500000000002</v>
      </c>
      <c r="E120" s="408">
        <v>55.997500000000002</v>
      </c>
      <c r="F120" s="409">
        <v>45721.673368055555</v>
      </c>
      <c r="G120" s="408">
        <v>0</v>
      </c>
    </row>
    <row r="121" spans="1:7" ht="15" x14ac:dyDescent="0.2">
      <c r="A121" s="407" t="s">
        <v>440</v>
      </c>
      <c r="B121" s="407" t="s">
        <v>441</v>
      </c>
      <c r="C121" s="408">
        <v>3.75</v>
      </c>
      <c r="D121" s="408">
        <v>721.44</v>
      </c>
      <c r="E121" s="408">
        <v>725.19</v>
      </c>
      <c r="F121" s="409">
        <v>45721.673425925925</v>
      </c>
      <c r="G121" s="408">
        <v>0</v>
      </c>
    </row>
    <row r="122" spans="1:7" ht="15" x14ac:dyDescent="0.2">
      <c r="A122" s="407" t="s">
        <v>442</v>
      </c>
      <c r="B122" s="407" t="s">
        <v>443</v>
      </c>
      <c r="C122" s="408">
        <v>0</v>
      </c>
      <c r="D122" s="408">
        <v>1859.27</v>
      </c>
      <c r="E122" s="408">
        <v>1859.27</v>
      </c>
      <c r="F122" s="409">
        <v>45721.673541666663</v>
      </c>
      <c r="G122" s="408">
        <v>0</v>
      </c>
    </row>
    <row r="123" spans="1:7" ht="15" x14ac:dyDescent="0.2">
      <c r="A123" s="407" t="s">
        <v>444</v>
      </c>
      <c r="B123" s="407" t="s">
        <v>445</v>
      </c>
      <c r="C123" s="408">
        <v>7.5</v>
      </c>
      <c r="D123" s="408">
        <v>7453.14</v>
      </c>
      <c r="E123" s="408">
        <v>7460.64</v>
      </c>
      <c r="F123" s="409">
        <v>45721.673564814817</v>
      </c>
      <c r="G123" s="408">
        <v>0</v>
      </c>
    </row>
    <row r="124" spans="1:7" ht="15" x14ac:dyDescent="0.2">
      <c r="A124" s="407" t="s">
        <v>446</v>
      </c>
      <c r="B124" s="407" t="s">
        <v>447</v>
      </c>
      <c r="C124" s="408">
        <v>5.7</v>
      </c>
      <c r="D124" s="408">
        <v>45.145699999999998</v>
      </c>
      <c r="E124" s="408">
        <v>50.845700000000001</v>
      </c>
      <c r="F124" s="409">
        <v>45721.673611111109</v>
      </c>
      <c r="G124" s="408">
        <v>0</v>
      </c>
    </row>
    <row r="125" spans="1:7" ht="15" x14ac:dyDescent="0.25">
      <c r="A125" s="407" t="s">
        <v>448</v>
      </c>
      <c r="B125" s="407" t="s">
        <v>449</v>
      </c>
      <c r="C125" s="406"/>
      <c r="D125" s="406"/>
      <c r="E125" s="406"/>
      <c r="F125" s="409">
        <v>45721.673645833333</v>
      </c>
      <c r="G125" s="408">
        <v>0</v>
      </c>
    </row>
    <row r="126" spans="1:7" ht="15" x14ac:dyDescent="0.2">
      <c r="A126" s="407" t="s">
        <v>450</v>
      </c>
      <c r="B126" s="407" t="s">
        <v>451</v>
      </c>
      <c r="C126" s="408">
        <v>3.75</v>
      </c>
      <c r="D126" s="408">
        <v>61.491300000000003</v>
      </c>
      <c r="E126" s="408">
        <v>65.241299999999995</v>
      </c>
      <c r="F126" s="409">
        <v>45721.673692129632</v>
      </c>
      <c r="G126" s="408">
        <v>0</v>
      </c>
    </row>
    <row r="127" spans="1:7" ht="15" x14ac:dyDescent="0.2">
      <c r="A127" s="407" t="s">
        <v>452</v>
      </c>
      <c r="B127" s="407" t="s">
        <v>453</v>
      </c>
      <c r="C127" s="408">
        <v>168.75</v>
      </c>
      <c r="D127" s="408">
        <v>973.77449999999999</v>
      </c>
      <c r="E127" s="408">
        <v>1142.5245</v>
      </c>
      <c r="F127" s="409">
        <v>45721.673773148148</v>
      </c>
      <c r="G127" s="408">
        <v>0</v>
      </c>
    </row>
    <row r="128" spans="1:7" ht="15" x14ac:dyDescent="0.2">
      <c r="A128" s="407" t="s">
        <v>454</v>
      </c>
      <c r="B128" s="407" t="s">
        <v>455</v>
      </c>
      <c r="C128" s="408">
        <v>17.25</v>
      </c>
      <c r="D128" s="408">
        <v>244.33</v>
      </c>
      <c r="E128" s="408">
        <v>261.58</v>
      </c>
      <c r="F128" s="409">
        <v>45721.673819444448</v>
      </c>
      <c r="G128" s="408">
        <v>0</v>
      </c>
    </row>
    <row r="129" spans="1:7" ht="15" x14ac:dyDescent="0.2">
      <c r="A129" s="407" t="s">
        <v>456</v>
      </c>
      <c r="B129" s="407" t="s">
        <v>457</v>
      </c>
      <c r="C129" s="408">
        <v>1.95</v>
      </c>
      <c r="D129" s="408">
        <v>52.6845</v>
      </c>
      <c r="E129" s="408">
        <v>54.634500000000003</v>
      </c>
      <c r="F129" s="409">
        <v>45721.673842592594</v>
      </c>
      <c r="G129" s="408">
        <v>0</v>
      </c>
    </row>
    <row r="130" spans="1:7" ht="15" x14ac:dyDescent="0.25">
      <c r="A130" s="407" t="s">
        <v>458</v>
      </c>
      <c r="B130" s="407" t="s">
        <v>459</v>
      </c>
      <c r="C130" s="406"/>
      <c r="D130" s="408">
        <v>43.143799999999999</v>
      </c>
      <c r="E130" s="408">
        <v>43.143799999999999</v>
      </c>
      <c r="F130" s="409">
        <v>45721.673877314817</v>
      </c>
      <c r="G130" s="408">
        <v>0</v>
      </c>
    </row>
    <row r="131" spans="1:7" ht="15" x14ac:dyDescent="0.2">
      <c r="A131" s="407" t="s">
        <v>460</v>
      </c>
      <c r="B131" s="407" t="s">
        <v>461</v>
      </c>
      <c r="C131" s="408">
        <v>0.625</v>
      </c>
      <c r="D131" s="408">
        <v>72.662199999999999</v>
      </c>
      <c r="E131" s="408">
        <v>73.287199999999999</v>
      </c>
      <c r="F131" s="409">
        <v>45721.67391203704</v>
      </c>
      <c r="G131" s="408">
        <v>0</v>
      </c>
    </row>
    <row r="132" spans="1:7" ht="15" x14ac:dyDescent="0.25">
      <c r="A132" s="407" t="s">
        <v>462</v>
      </c>
      <c r="B132" s="407" t="s">
        <v>463</v>
      </c>
      <c r="C132" s="406"/>
      <c r="D132" s="408">
        <v>93.4666</v>
      </c>
      <c r="E132" s="408">
        <v>93.4666</v>
      </c>
      <c r="F132" s="409">
        <v>45721.673935185187</v>
      </c>
      <c r="G132" s="408">
        <v>0</v>
      </c>
    </row>
    <row r="133" spans="1:7" ht="15" x14ac:dyDescent="0.25">
      <c r="A133" s="407" t="s">
        <v>464</v>
      </c>
      <c r="B133" s="407" t="s">
        <v>465</v>
      </c>
      <c r="C133" s="406"/>
      <c r="D133" s="408">
        <v>94.707099999999997</v>
      </c>
      <c r="E133" s="408">
        <v>94.707099999999997</v>
      </c>
      <c r="F133" s="409">
        <v>45721.67396990741</v>
      </c>
      <c r="G133" s="408">
        <v>0</v>
      </c>
    </row>
    <row r="134" spans="1:7" ht="15" x14ac:dyDescent="0.25">
      <c r="A134" s="407" t="s">
        <v>466</v>
      </c>
      <c r="B134" s="407" t="s">
        <v>467</v>
      </c>
      <c r="C134" s="406"/>
      <c r="D134" s="408">
        <v>11.6142</v>
      </c>
      <c r="E134" s="408">
        <v>11.6142</v>
      </c>
      <c r="F134" s="409">
        <v>45721.673993055556</v>
      </c>
      <c r="G134" s="408">
        <v>0</v>
      </c>
    </row>
    <row r="135" spans="1:7" ht="15" x14ac:dyDescent="0.25">
      <c r="A135" s="407" t="s">
        <v>468</v>
      </c>
      <c r="B135" s="407" t="s">
        <v>469</v>
      </c>
      <c r="C135" s="406"/>
      <c r="D135" s="408">
        <v>7.46</v>
      </c>
      <c r="E135" s="408">
        <v>7.46</v>
      </c>
      <c r="F135" s="409">
        <v>45721.674259259256</v>
      </c>
      <c r="G135" s="408">
        <v>0</v>
      </c>
    </row>
    <row r="136" spans="1:7" ht="15" x14ac:dyDescent="0.25">
      <c r="A136" s="407" t="s">
        <v>470</v>
      </c>
      <c r="B136" s="407" t="s">
        <v>471</v>
      </c>
      <c r="C136" s="406"/>
      <c r="D136" s="408">
        <v>21.9542</v>
      </c>
      <c r="E136" s="408">
        <v>21.9542</v>
      </c>
      <c r="F136" s="409">
        <v>45721.674317129633</v>
      </c>
      <c r="G136" s="408">
        <v>0</v>
      </c>
    </row>
    <row r="137" spans="1:7" ht="15" x14ac:dyDescent="0.2">
      <c r="A137" s="407" t="s">
        <v>472</v>
      </c>
      <c r="B137" s="407" t="s">
        <v>473</v>
      </c>
      <c r="C137" s="408">
        <v>10</v>
      </c>
      <c r="D137" s="408">
        <v>66.613100000000003</v>
      </c>
      <c r="E137" s="408">
        <v>76.613100000000003</v>
      </c>
      <c r="F137" s="409">
        <v>45721.674351851849</v>
      </c>
      <c r="G137" s="408">
        <v>0</v>
      </c>
    </row>
    <row r="138" spans="1:7" ht="15" x14ac:dyDescent="0.25">
      <c r="A138" s="407" t="s">
        <v>474</v>
      </c>
      <c r="B138" s="407" t="s">
        <v>475</v>
      </c>
      <c r="C138" s="406"/>
      <c r="D138" s="408">
        <v>20.09</v>
      </c>
      <c r="E138" s="408">
        <v>20.09</v>
      </c>
      <c r="F138" s="409">
        <v>45721.674375000002</v>
      </c>
      <c r="G138" s="408">
        <v>0</v>
      </c>
    </row>
    <row r="139" spans="1:7" ht="15" x14ac:dyDescent="0.25">
      <c r="A139" s="407" t="s">
        <v>476</v>
      </c>
      <c r="B139" s="407" t="s">
        <v>477</v>
      </c>
      <c r="C139" s="406"/>
      <c r="D139" s="408">
        <v>22.63</v>
      </c>
      <c r="E139" s="408">
        <v>22.63</v>
      </c>
      <c r="F139" s="409">
        <v>45721.674398148149</v>
      </c>
      <c r="G139" s="408">
        <v>0</v>
      </c>
    </row>
    <row r="140" spans="1:7" ht="15" x14ac:dyDescent="0.25">
      <c r="A140" s="407" t="s">
        <v>478</v>
      </c>
      <c r="B140" s="407" t="s">
        <v>479</v>
      </c>
      <c r="C140" s="406"/>
      <c r="D140" s="408">
        <v>42.188099999999999</v>
      </c>
      <c r="E140" s="408">
        <v>42.188099999999999</v>
      </c>
      <c r="F140" s="409">
        <v>45721.674432870372</v>
      </c>
      <c r="G140" s="408">
        <v>0</v>
      </c>
    </row>
    <row r="141" spans="1:7" ht="15" x14ac:dyDescent="0.25">
      <c r="A141" s="407" t="s">
        <v>480</v>
      </c>
      <c r="B141" s="407" t="s">
        <v>481</v>
      </c>
      <c r="C141" s="406"/>
      <c r="D141" s="408">
        <v>11.8</v>
      </c>
      <c r="E141" s="408">
        <v>11.8</v>
      </c>
      <c r="F141" s="409">
        <v>45721.674687500003</v>
      </c>
      <c r="G141" s="408">
        <v>0</v>
      </c>
    </row>
    <row r="142" spans="1:7" ht="15" x14ac:dyDescent="0.25">
      <c r="A142" s="407" t="s">
        <v>482</v>
      </c>
      <c r="B142" s="407" t="s">
        <v>483</v>
      </c>
      <c r="C142" s="406"/>
      <c r="D142" s="408">
        <v>12.63</v>
      </c>
      <c r="E142" s="408">
        <v>12.63</v>
      </c>
      <c r="F142" s="409">
        <v>45721.680752314816</v>
      </c>
      <c r="G142" s="408">
        <v>0</v>
      </c>
    </row>
    <row r="143" spans="1:7" ht="15" x14ac:dyDescent="0.25">
      <c r="A143" s="407" t="s">
        <v>484</v>
      </c>
      <c r="B143" s="407" t="s">
        <v>485</v>
      </c>
      <c r="C143" s="406"/>
      <c r="D143" s="408">
        <v>70.02</v>
      </c>
      <c r="E143" s="408">
        <v>70.02</v>
      </c>
      <c r="F143" s="409">
        <v>45721.680717592593</v>
      </c>
      <c r="G143" s="408">
        <v>0</v>
      </c>
    </row>
    <row r="144" spans="1:7" ht="15" x14ac:dyDescent="0.25">
      <c r="A144" s="407" t="s">
        <v>486</v>
      </c>
      <c r="B144" s="407" t="s">
        <v>487</v>
      </c>
      <c r="C144" s="406"/>
      <c r="D144" s="408">
        <v>37.89</v>
      </c>
      <c r="E144" s="408">
        <v>37.89</v>
      </c>
      <c r="F144" s="409">
        <v>45721.680694444447</v>
      </c>
      <c r="G144" s="408">
        <v>0</v>
      </c>
    </row>
    <row r="145" spans="1:7" ht="15" x14ac:dyDescent="0.25">
      <c r="A145" s="407" t="s">
        <v>488</v>
      </c>
      <c r="B145" s="407" t="s">
        <v>489</v>
      </c>
      <c r="C145" s="406"/>
      <c r="D145" s="408">
        <v>7.46</v>
      </c>
      <c r="E145" s="408">
        <v>7.46</v>
      </c>
      <c r="F145" s="409">
        <v>45721.680671296293</v>
      </c>
      <c r="G145" s="408">
        <v>0</v>
      </c>
    </row>
    <row r="146" spans="1:7" ht="15" x14ac:dyDescent="0.25">
      <c r="A146" s="407" t="s">
        <v>490</v>
      </c>
      <c r="B146" s="407" t="s">
        <v>491</v>
      </c>
      <c r="C146" s="406"/>
      <c r="D146" s="408">
        <v>7.46</v>
      </c>
      <c r="E146" s="408">
        <v>7.46</v>
      </c>
      <c r="F146" s="409">
        <v>45721.680636574078</v>
      </c>
      <c r="G146" s="408">
        <v>0</v>
      </c>
    </row>
    <row r="147" spans="1:7" ht="15" x14ac:dyDescent="0.25">
      <c r="A147" s="407" t="s">
        <v>492</v>
      </c>
      <c r="B147" s="407" t="s">
        <v>493</v>
      </c>
      <c r="C147" s="406"/>
      <c r="D147" s="408">
        <v>20.259899999999998</v>
      </c>
      <c r="E147" s="408">
        <v>20.259899999999998</v>
      </c>
      <c r="F147" s="409">
        <v>45721.680601851855</v>
      </c>
      <c r="G147" s="408">
        <v>0</v>
      </c>
    </row>
    <row r="148" spans="1:7" ht="15" x14ac:dyDescent="0.2">
      <c r="A148" s="407" t="s">
        <v>494</v>
      </c>
      <c r="B148" s="407" t="s">
        <v>495</v>
      </c>
      <c r="C148" s="408">
        <v>11.875</v>
      </c>
      <c r="D148" s="408">
        <v>238.3837</v>
      </c>
      <c r="E148" s="408">
        <v>250.2587</v>
      </c>
      <c r="F148" s="409">
        <v>45721.680578703701</v>
      </c>
      <c r="G148" s="408">
        <v>0</v>
      </c>
    </row>
    <row r="149" spans="1:7" ht="15" x14ac:dyDescent="0.2">
      <c r="A149" s="407" t="s">
        <v>496</v>
      </c>
      <c r="B149" s="407" t="s">
        <v>497</v>
      </c>
      <c r="C149" s="408">
        <v>11.875</v>
      </c>
      <c r="D149" s="408">
        <v>238.3837</v>
      </c>
      <c r="E149" s="408">
        <v>250.2587</v>
      </c>
      <c r="F149" s="409">
        <v>45721.680555555555</v>
      </c>
      <c r="G149" s="408">
        <v>0</v>
      </c>
    </row>
    <row r="150" spans="1:7" ht="15" x14ac:dyDescent="0.2">
      <c r="A150" s="407" t="s">
        <v>498</v>
      </c>
      <c r="B150" s="407" t="s">
        <v>499</v>
      </c>
      <c r="C150" s="408">
        <v>12.3667</v>
      </c>
      <c r="D150" s="408">
        <v>222.6634</v>
      </c>
      <c r="E150" s="408">
        <v>235.0301</v>
      </c>
      <c r="F150" s="409">
        <v>45721.680520833332</v>
      </c>
      <c r="G150" s="408">
        <v>0</v>
      </c>
    </row>
    <row r="151" spans="1:7" ht="15" x14ac:dyDescent="0.2">
      <c r="A151" s="407" t="s">
        <v>500</v>
      </c>
      <c r="B151" s="407" t="s">
        <v>501</v>
      </c>
      <c r="C151" s="408">
        <v>5.7</v>
      </c>
      <c r="D151" s="408">
        <v>104.932</v>
      </c>
      <c r="E151" s="408">
        <v>110.63200000000001</v>
      </c>
      <c r="F151" s="409">
        <v>45721.680486111109</v>
      </c>
      <c r="G151" s="408">
        <v>0</v>
      </c>
    </row>
    <row r="152" spans="1:7" ht="15" x14ac:dyDescent="0.2">
      <c r="A152" s="407" t="s">
        <v>502</v>
      </c>
      <c r="B152" s="407" t="s">
        <v>503</v>
      </c>
      <c r="C152" s="408">
        <v>3.75</v>
      </c>
      <c r="D152" s="408">
        <v>52.247500000000002</v>
      </c>
      <c r="E152" s="408">
        <v>55.997500000000002</v>
      </c>
      <c r="F152" s="409">
        <v>45721.680439814816</v>
      </c>
      <c r="G152" s="408">
        <v>0</v>
      </c>
    </row>
    <row r="153" spans="1:7" ht="15" x14ac:dyDescent="0.25">
      <c r="A153" s="407" t="s">
        <v>504</v>
      </c>
      <c r="B153" s="407" t="s">
        <v>505</v>
      </c>
      <c r="C153" s="406"/>
      <c r="D153" s="408">
        <v>1859.27</v>
      </c>
      <c r="E153" s="408">
        <v>1859.27</v>
      </c>
      <c r="F153" s="409">
        <v>45721.68041666667</v>
      </c>
      <c r="G153" s="408">
        <v>0</v>
      </c>
    </row>
    <row r="154" spans="1:7" ht="15" x14ac:dyDescent="0.2">
      <c r="A154" s="407" t="s">
        <v>506</v>
      </c>
      <c r="B154" s="407" t="s">
        <v>507</v>
      </c>
      <c r="C154" s="408">
        <v>7.5</v>
      </c>
      <c r="D154" s="408">
        <v>7447.9826000000003</v>
      </c>
      <c r="E154" s="408">
        <v>7455.4826000000003</v>
      </c>
      <c r="F154" s="409">
        <v>45721.680381944447</v>
      </c>
      <c r="G154" s="408">
        <v>0</v>
      </c>
    </row>
    <row r="155" spans="1:7" ht="15" x14ac:dyDescent="0.2">
      <c r="A155" s="407" t="s">
        <v>508</v>
      </c>
      <c r="B155" s="407" t="s">
        <v>509</v>
      </c>
      <c r="C155" s="408">
        <v>5.7</v>
      </c>
      <c r="D155" s="408">
        <v>45.145699999999998</v>
      </c>
      <c r="E155" s="408">
        <v>50.845700000000001</v>
      </c>
      <c r="F155" s="409">
        <v>45721.680358796293</v>
      </c>
      <c r="G155" s="408">
        <v>0</v>
      </c>
    </row>
    <row r="156" spans="1:7" ht="15" x14ac:dyDescent="0.25">
      <c r="A156" s="407" t="s">
        <v>510</v>
      </c>
      <c r="B156" s="407" t="s">
        <v>511</v>
      </c>
      <c r="C156" s="406"/>
      <c r="D156" s="406"/>
      <c r="E156" s="406"/>
      <c r="F156" s="409">
        <v>45721.680324074077</v>
      </c>
      <c r="G156" s="408">
        <v>0</v>
      </c>
    </row>
    <row r="157" spans="1:7" ht="15" x14ac:dyDescent="0.2">
      <c r="A157" s="407" t="s">
        <v>512</v>
      </c>
      <c r="B157" s="407" t="s">
        <v>513</v>
      </c>
      <c r="C157" s="408">
        <v>3.75</v>
      </c>
      <c r="D157" s="408">
        <v>61.491300000000003</v>
      </c>
      <c r="E157" s="408">
        <v>65.241299999999995</v>
      </c>
      <c r="F157" s="409">
        <v>45721.680254629631</v>
      </c>
      <c r="G157" s="408">
        <v>0</v>
      </c>
    </row>
    <row r="158" spans="1:7" ht="15" x14ac:dyDescent="0.2">
      <c r="A158" s="407" t="s">
        <v>514</v>
      </c>
      <c r="B158" s="407" t="s">
        <v>515</v>
      </c>
      <c r="C158" s="408">
        <v>168.75</v>
      </c>
      <c r="D158" s="408">
        <v>973.77449999999999</v>
      </c>
      <c r="E158" s="408">
        <v>1142.5245</v>
      </c>
      <c r="F158" s="409">
        <v>45721.680219907408</v>
      </c>
      <c r="G158" s="408">
        <v>0</v>
      </c>
    </row>
    <row r="159" spans="1:7" ht="15" x14ac:dyDescent="0.2">
      <c r="A159" s="407" t="s">
        <v>516</v>
      </c>
      <c r="B159" s="407" t="s">
        <v>517</v>
      </c>
      <c r="C159" s="408">
        <v>16.25</v>
      </c>
      <c r="D159" s="408">
        <v>270.7774</v>
      </c>
      <c r="E159" s="408">
        <v>287.0274</v>
      </c>
      <c r="F159" s="409">
        <v>45721.680196759262</v>
      </c>
      <c r="G159" s="408">
        <v>0</v>
      </c>
    </row>
    <row r="160" spans="1:7" ht="15" x14ac:dyDescent="0.2">
      <c r="A160" s="407" t="s">
        <v>518</v>
      </c>
      <c r="B160" s="407" t="s">
        <v>519</v>
      </c>
      <c r="C160" s="408">
        <v>0.625</v>
      </c>
      <c r="D160" s="408">
        <v>72.662199999999999</v>
      </c>
      <c r="E160" s="408">
        <v>73.287199999999999</v>
      </c>
      <c r="F160" s="409">
        <v>45721.680162037039</v>
      </c>
      <c r="G160" s="408">
        <v>0</v>
      </c>
    </row>
    <row r="161" spans="1:7" ht="15" x14ac:dyDescent="0.2">
      <c r="A161" s="407" t="s">
        <v>520</v>
      </c>
      <c r="B161" s="407" t="s">
        <v>521</v>
      </c>
      <c r="C161" s="408">
        <v>10</v>
      </c>
      <c r="D161" s="408">
        <v>66.613100000000003</v>
      </c>
      <c r="E161" s="408">
        <v>76.613100000000003</v>
      </c>
      <c r="F161" s="409">
        <v>45721.679398148146</v>
      </c>
      <c r="G161" s="408">
        <v>0</v>
      </c>
    </row>
    <row r="162" spans="1:7" ht="15" x14ac:dyDescent="0.25">
      <c r="A162" s="407" t="s">
        <v>522</v>
      </c>
      <c r="B162" s="407" t="s">
        <v>523</v>
      </c>
      <c r="C162" s="406"/>
      <c r="D162" s="408">
        <v>20.09</v>
      </c>
      <c r="E162" s="408">
        <v>20.09</v>
      </c>
      <c r="F162" s="409">
        <v>45721.679363425923</v>
      </c>
      <c r="G162" s="408">
        <v>0</v>
      </c>
    </row>
    <row r="163" spans="1:7" ht="15" x14ac:dyDescent="0.25">
      <c r="A163" s="407" t="s">
        <v>524</v>
      </c>
      <c r="B163" s="407" t="s">
        <v>525</v>
      </c>
      <c r="C163" s="406"/>
      <c r="D163" s="408">
        <v>22.63</v>
      </c>
      <c r="E163" s="408">
        <v>22.63</v>
      </c>
      <c r="F163" s="409">
        <v>45721.679328703707</v>
      </c>
      <c r="G163" s="408">
        <v>0</v>
      </c>
    </row>
    <row r="164" spans="1:7" ht="15" x14ac:dyDescent="0.25">
      <c r="A164" s="407" t="s">
        <v>526</v>
      </c>
      <c r="B164" s="407" t="s">
        <v>527</v>
      </c>
      <c r="C164" s="406"/>
      <c r="D164" s="408">
        <v>42.188099999999999</v>
      </c>
      <c r="E164" s="408">
        <v>42.188099999999999</v>
      </c>
      <c r="F164" s="409">
        <v>45721.679270833331</v>
      </c>
      <c r="G164" s="408">
        <v>0</v>
      </c>
    </row>
    <row r="165" spans="1:7" ht="15" x14ac:dyDescent="0.25">
      <c r="A165" s="407" t="s">
        <v>528</v>
      </c>
      <c r="B165" s="407" t="s">
        <v>529</v>
      </c>
      <c r="C165" s="406"/>
      <c r="D165" s="408">
        <v>11.8</v>
      </c>
      <c r="E165" s="408">
        <v>11.8</v>
      </c>
      <c r="F165" s="409">
        <v>45721.679236111115</v>
      </c>
      <c r="G165" s="408">
        <v>0</v>
      </c>
    </row>
    <row r="166" spans="1:7" ht="15" x14ac:dyDescent="0.25">
      <c r="A166" s="407" t="s">
        <v>530</v>
      </c>
      <c r="B166" s="407" t="s">
        <v>531</v>
      </c>
      <c r="C166" s="406"/>
      <c r="D166" s="408">
        <v>12.63</v>
      </c>
      <c r="E166" s="408">
        <v>12.63</v>
      </c>
      <c r="F166" s="409">
        <v>45721.679189814815</v>
      </c>
      <c r="G166" s="408">
        <v>0</v>
      </c>
    </row>
    <row r="167" spans="1:7" ht="15" x14ac:dyDescent="0.25">
      <c r="A167" s="407" t="s">
        <v>532</v>
      </c>
      <c r="B167" s="407" t="s">
        <v>533</v>
      </c>
      <c r="C167" s="406"/>
      <c r="D167" s="408">
        <v>70.02</v>
      </c>
      <c r="E167" s="408">
        <v>70.02</v>
      </c>
      <c r="F167" s="409">
        <v>45721.679155092592</v>
      </c>
      <c r="G167" s="408">
        <v>0</v>
      </c>
    </row>
    <row r="168" spans="1:7" ht="15" x14ac:dyDescent="0.25">
      <c r="A168" s="407" t="s">
        <v>534</v>
      </c>
      <c r="B168" s="407" t="s">
        <v>535</v>
      </c>
      <c r="C168" s="406"/>
      <c r="D168" s="408">
        <v>37.89</v>
      </c>
      <c r="E168" s="408">
        <v>37.89</v>
      </c>
      <c r="F168" s="409">
        <v>45721.679131944446</v>
      </c>
      <c r="G168" s="408">
        <v>0</v>
      </c>
    </row>
    <row r="169" spans="1:7" ht="15" x14ac:dyDescent="0.25">
      <c r="A169" s="407" t="s">
        <v>536</v>
      </c>
      <c r="B169" s="407" t="s">
        <v>537</v>
      </c>
      <c r="C169" s="406"/>
      <c r="D169" s="408">
        <v>20.259899999999998</v>
      </c>
      <c r="E169" s="408">
        <v>20.259899999999998</v>
      </c>
      <c r="F169" s="409">
        <v>45721.679062499999</v>
      </c>
      <c r="G169" s="408">
        <v>0</v>
      </c>
    </row>
    <row r="170" spans="1:7" ht="15" x14ac:dyDescent="0.25">
      <c r="A170" s="407" t="s">
        <v>538</v>
      </c>
      <c r="B170" s="407" t="s">
        <v>539</v>
      </c>
      <c r="C170" s="406"/>
      <c r="D170" s="408">
        <v>8.65</v>
      </c>
      <c r="E170" s="408">
        <v>8.65</v>
      </c>
      <c r="F170" s="409">
        <v>45721.679016203707</v>
      </c>
      <c r="G170" s="408">
        <v>0</v>
      </c>
    </row>
    <row r="171" spans="1:7" ht="15" x14ac:dyDescent="0.25">
      <c r="A171" s="407" t="s">
        <v>540</v>
      </c>
      <c r="B171" s="407" t="s">
        <v>541</v>
      </c>
      <c r="C171" s="406"/>
      <c r="D171" s="408">
        <v>14.15</v>
      </c>
      <c r="E171" s="408">
        <v>14.15</v>
      </c>
      <c r="F171" s="409">
        <v>45721.678969907407</v>
      </c>
      <c r="G171" s="408">
        <v>0</v>
      </c>
    </row>
    <row r="172" spans="1:7" ht="15" x14ac:dyDescent="0.25">
      <c r="A172" s="407" t="s">
        <v>542</v>
      </c>
      <c r="B172" s="407" t="s">
        <v>543</v>
      </c>
      <c r="C172" s="406"/>
      <c r="D172" s="408">
        <v>8.65</v>
      </c>
      <c r="E172" s="408">
        <v>8.65</v>
      </c>
      <c r="F172" s="409">
        <v>45721.678935185184</v>
      </c>
      <c r="G172" s="408">
        <v>0</v>
      </c>
    </row>
    <row r="173" spans="1:7" ht="15" x14ac:dyDescent="0.25">
      <c r="A173" s="407" t="s">
        <v>544</v>
      </c>
      <c r="B173" s="407" t="s">
        <v>545</v>
      </c>
      <c r="C173" s="406"/>
      <c r="D173" s="408">
        <v>16.971</v>
      </c>
      <c r="E173" s="408">
        <v>16.971</v>
      </c>
      <c r="F173" s="409">
        <v>45721.678900462961</v>
      </c>
      <c r="G173" s="408">
        <v>0</v>
      </c>
    </row>
    <row r="174" spans="1:7" ht="15" x14ac:dyDescent="0.25">
      <c r="A174" s="407" t="s">
        <v>546</v>
      </c>
      <c r="B174" s="407" t="s">
        <v>547</v>
      </c>
      <c r="C174" s="406"/>
      <c r="D174" s="408">
        <v>18.354800000000001</v>
      </c>
      <c r="E174" s="408">
        <v>18.354800000000001</v>
      </c>
      <c r="F174" s="409">
        <v>45721.678865740738</v>
      </c>
      <c r="G174" s="408">
        <v>0</v>
      </c>
    </row>
    <row r="175" spans="1:7" ht="15" x14ac:dyDescent="0.25">
      <c r="A175" s="407" t="s">
        <v>548</v>
      </c>
      <c r="B175" s="407" t="s">
        <v>549</v>
      </c>
      <c r="C175" s="406"/>
      <c r="D175" s="408">
        <v>4.4047999999999998</v>
      </c>
      <c r="E175" s="408">
        <v>4.4047999999999998</v>
      </c>
      <c r="F175" s="409">
        <v>45721.678831018522</v>
      </c>
      <c r="G175" s="408">
        <v>0</v>
      </c>
    </row>
    <row r="176" spans="1:7" ht="15" x14ac:dyDescent="0.25">
      <c r="A176" s="407" t="s">
        <v>550</v>
      </c>
      <c r="B176" s="407" t="s">
        <v>551</v>
      </c>
      <c r="C176" s="406"/>
      <c r="D176" s="408">
        <v>3.5548000000000002</v>
      </c>
      <c r="E176" s="408">
        <v>3.5548000000000002</v>
      </c>
      <c r="F176" s="409">
        <v>45721.678761574076</v>
      </c>
      <c r="G176" s="408">
        <v>0</v>
      </c>
    </row>
    <row r="177" spans="1:7" ht="15" x14ac:dyDescent="0.25">
      <c r="A177" s="407" t="s">
        <v>552</v>
      </c>
      <c r="B177" s="407" t="s">
        <v>553</v>
      </c>
      <c r="C177" s="406"/>
      <c r="D177" s="408">
        <v>69.587999999999994</v>
      </c>
      <c r="E177" s="408">
        <v>69.587999999999994</v>
      </c>
      <c r="F177" s="409">
        <v>45721.678726851853</v>
      </c>
      <c r="G177" s="408">
        <v>0</v>
      </c>
    </row>
    <row r="178" spans="1:7" ht="15" x14ac:dyDescent="0.25">
      <c r="A178" s="407" t="s">
        <v>554</v>
      </c>
      <c r="B178" s="407" t="s">
        <v>555</v>
      </c>
      <c r="C178" s="406"/>
      <c r="D178" s="408">
        <v>84.537999999999997</v>
      </c>
      <c r="E178" s="408">
        <v>84.537999999999997</v>
      </c>
      <c r="F178" s="409">
        <v>45721.678483796299</v>
      </c>
      <c r="G178" s="408">
        <v>0</v>
      </c>
    </row>
    <row r="179" spans="1:7" ht="15" x14ac:dyDescent="0.25">
      <c r="A179" s="407" t="s">
        <v>556</v>
      </c>
      <c r="B179" s="407" t="s">
        <v>557</v>
      </c>
      <c r="C179" s="406"/>
      <c r="D179" s="408">
        <v>80.837999999999994</v>
      </c>
      <c r="E179" s="408">
        <v>80.837999999999994</v>
      </c>
      <c r="F179" s="409">
        <v>45721.678449074076</v>
      </c>
      <c r="G179" s="408">
        <v>0</v>
      </c>
    </row>
    <row r="180" spans="1:7" ht="15" x14ac:dyDescent="0.25">
      <c r="A180" s="407" t="s">
        <v>558</v>
      </c>
      <c r="B180" s="407" t="s">
        <v>559</v>
      </c>
      <c r="C180" s="406"/>
      <c r="D180" s="406"/>
      <c r="E180" s="406"/>
      <c r="F180" s="409">
        <v>45721.678414351853</v>
      </c>
      <c r="G180" s="408">
        <v>0</v>
      </c>
    </row>
    <row r="181" spans="1:7" ht="15" x14ac:dyDescent="0.25">
      <c r="A181" s="407" t="s">
        <v>560</v>
      </c>
      <c r="B181" s="407" t="s">
        <v>561</v>
      </c>
      <c r="C181" s="406"/>
      <c r="D181" s="408">
        <v>7.5</v>
      </c>
      <c r="E181" s="408">
        <v>7.5</v>
      </c>
      <c r="F181" s="409">
        <v>45820.42701388889</v>
      </c>
      <c r="G181" s="408">
        <v>0</v>
      </c>
    </row>
    <row r="182" spans="1:7" ht="15" x14ac:dyDescent="0.25">
      <c r="A182" s="407" t="s">
        <v>562</v>
      </c>
      <c r="B182" s="407" t="s">
        <v>563</v>
      </c>
      <c r="C182" s="406"/>
      <c r="D182" s="408">
        <v>7.5</v>
      </c>
      <c r="E182" s="408">
        <v>7.5</v>
      </c>
      <c r="F182" s="409">
        <v>45721.678344907406</v>
      </c>
      <c r="G182" s="408">
        <v>0</v>
      </c>
    </row>
    <row r="183" spans="1:7" ht="15" x14ac:dyDescent="0.2">
      <c r="A183" s="407" t="s">
        <v>564</v>
      </c>
      <c r="B183" s="407" t="s">
        <v>565</v>
      </c>
      <c r="C183" s="408">
        <v>0</v>
      </c>
      <c r="D183" s="408">
        <v>7.5</v>
      </c>
      <c r="E183" s="408">
        <v>7.5</v>
      </c>
      <c r="F183" s="409">
        <v>45721.67832175926</v>
      </c>
      <c r="G183" s="408">
        <v>0</v>
      </c>
    </row>
    <row r="184" spans="1:7" ht="15" x14ac:dyDescent="0.25">
      <c r="A184" s="407" t="s">
        <v>566</v>
      </c>
      <c r="B184" s="407" t="s">
        <v>567</v>
      </c>
      <c r="C184" s="406"/>
      <c r="D184" s="408">
        <v>7.5</v>
      </c>
      <c r="E184" s="408">
        <v>7.5</v>
      </c>
      <c r="F184" s="409">
        <v>45721.678240740737</v>
      </c>
      <c r="G184" s="408">
        <v>0</v>
      </c>
    </row>
    <row r="185" spans="1:7" ht="15" x14ac:dyDescent="0.2">
      <c r="A185" s="407" t="s">
        <v>568</v>
      </c>
      <c r="B185" s="407" t="s">
        <v>569</v>
      </c>
      <c r="C185" s="408">
        <v>0</v>
      </c>
      <c r="D185" s="408">
        <v>754</v>
      </c>
      <c r="E185" s="408">
        <v>754</v>
      </c>
      <c r="F185" s="409">
        <v>45721.678217592591</v>
      </c>
      <c r="G185" s="408">
        <v>0</v>
      </c>
    </row>
    <row r="186" spans="1:7" ht="15" x14ac:dyDescent="0.25">
      <c r="A186" s="407" t="s">
        <v>570</v>
      </c>
      <c r="B186" s="407" t="s">
        <v>571</v>
      </c>
      <c r="C186" s="406"/>
      <c r="D186" s="406"/>
      <c r="E186" s="406"/>
      <c r="F186" s="409">
        <v>45721.678182870368</v>
      </c>
      <c r="G186" s="408">
        <v>0</v>
      </c>
    </row>
    <row r="187" spans="1:7" ht="15" x14ac:dyDescent="0.25">
      <c r="A187" s="407" t="s">
        <v>572</v>
      </c>
      <c r="B187" s="407" t="s">
        <v>573</v>
      </c>
      <c r="C187" s="406"/>
      <c r="D187" s="408">
        <v>1298.74</v>
      </c>
      <c r="E187" s="408">
        <v>1298.74</v>
      </c>
      <c r="F187" s="409">
        <v>45721.678148148145</v>
      </c>
      <c r="G187" s="408">
        <v>0</v>
      </c>
    </row>
    <row r="188" spans="1:7" ht="15" x14ac:dyDescent="0.25">
      <c r="A188" s="407" t="s">
        <v>574</v>
      </c>
      <c r="B188" s="407" t="s">
        <v>575</v>
      </c>
      <c r="C188" s="406"/>
      <c r="D188" s="408">
        <v>16.177299999999999</v>
      </c>
      <c r="E188" s="408">
        <v>16.177299999999999</v>
      </c>
      <c r="F188" s="409">
        <v>45721.678124999999</v>
      </c>
      <c r="G188" s="408">
        <v>0</v>
      </c>
    </row>
    <row r="189" spans="1:7" ht="15" x14ac:dyDescent="0.25">
      <c r="A189" s="407" t="s">
        <v>576</v>
      </c>
      <c r="B189" s="407" t="s">
        <v>577</v>
      </c>
      <c r="C189" s="406"/>
      <c r="D189" s="408">
        <v>60.925400000000003</v>
      </c>
      <c r="E189" s="408">
        <v>60.925400000000003</v>
      </c>
      <c r="F189" s="409">
        <v>45721.678090277775</v>
      </c>
      <c r="G189" s="408">
        <v>0</v>
      </c>
    </row>
    <row r="190" spans="1:7" ht="15" x14ac:dyDescent="0.25">
      <c r="A190" s="407" t="s">
        <v>578</v>
      </c>
      <c r="B190" s="407" t="s">
        <v>579</v>
      </c>
      <c r="C190" s="406"/>
      <c r="D190" s="408">
        <v>43.569000000000003</v>
      </c>
      <c r="E190" s="408">
        <v>43.569000000000003</v>
      </c>
      <c r="F190" s="409">
        <v>45721.677928240744</v>
      </c>
      <c r="G190" s="408">
        <v>0</v>
      </c>
    </row>
    <row r="191" spans="1:7" ht="15" x14ac:dyDescent="0.25">
      <c r="A191" s="407" t="s">
        <v>580</v>
      </c>
      <c r="B191" s="407" t="s">
        <v>581</v>
      </c>
      <c r="C191" s="406"/>
      <c r="D191" s="408">
        <v>69.900000000000006</v>
      </c>
      <c r="E191" s="408">
        <v>69.900000000000006</v>
      </c>
      <c r="F191" s="409">
        <v>45721.677546296298</v>
      </c>
      <c r="G191" s="408">
        <v>0</v>
      </c>
    </row>
    <row r="192" spans="1:7" ht="15" x14ac:dyDescent="0.25">
      <c r="A192" s="407" t="s">
        <v>582</v>
      </c>
      <c r="B192" s="407" t="s">
        <v>583</v>
      </c>
      <c r="C192" s="406"/>
      <c r="D192" s="408">
        <v>59.991999999999997</v>
      </c>
      <c r="E192" s="408">
        <v>59.991999999999997</v>
      </c>
      <c r="F192" s="409">
        <v>45721.677511574075</v>
      </c>
      <c r="G192" s="408">
        <v>0</v>
      </c>
    </row>
    <row r="193" spans="1:7" ht="15" x14ac:dyDescent="0.25">
      <c r="A193" s="407" t="s">
        <v>584</v>
      </c>
      <c r="B193" s="407" t="s">
        <v>585</v>
      </c>
      <c r="C193" s="406"/>
      <c r="D193" s="408">
        <v>8.2420000000000009</v>
      </c>
      <c r="E193" s="408">
        <v>8.2420000000000009</v>
      </c>
      <c r="F193" s="409">
        <v>45721.677488425928</v>
      </c>
      <c r="G193" s="408">
        <v>0</v>
      </c>
    </row>
    <row r="194" spans="1:7" ht="15" x14ac:dyDescent="0.25">
      <c r="A194" s="407" t="s">
        <v>586</v>
      </c>
      <c r="B194" s="407" t="s">
        <v>587</v>
      </c>
      <c r="C194" s="406"/>
      <c r="D194" s="408">
        <v>1622.75</v>
      </c>
      <c r="E194" s="408">
        <v>1622.75</v>
      </c>
      <c r="F194" s="409">
        <v>45721.677453703705</v>
      </c>
      <c r="G194" s="408">
        <v>0</v>
      </c>
    </row>
    <row r="195" spans="1:7" ht="15" x14ac:dyDescent="0.25">
      <c r="A195" s="407" t="s">
        <v>588</v>
      </c>
      <c r="B195" s="407" t="s">
        <v>589</v>
      </c>
      <c r="C195" s="406"/>
      <c r="D195" s="406"/>
      <c r="E195" s="406"/>
      <c r="F195" s="409">
        <v>45721.677407407406</v>
      </c>
      <c r="G195" s="408">
        <v>0</v>
      </c>
    </row>
    <row r="196" spans="1:7" ht="15" x14ac:dyDescent="0.25">
      <c r="A196" s="407" t="s">
        <v>590</v>
      </c>
      <c r="B196" s="407" t="s">
        <v>591</v>
      </c>
      <c r="C196" s="406"/>
      <c r="D196" s="408">
        <v>51.2</v>
      </c>
      <c r="E196" s="408">
        <v>51.2</v>
      </c>
      <c r="F196" s="409">
        <v>45721.677372685182</v>
      </c>
      <c r="G196" s="408">
        <v>0</v>
      </c>
    </row>
    <row r="197" spans="1:7" ht="15" x14ac:dyDescent="0.25">
      <c r="A197" s="407" t="s">
        <v>592</v>
      </c>
      <c r="B197" s="407" t="s">
        <v>593</v>
      </c>
      <c r="C197" s="406"/>
      <c r="D197" s="408">
        <v>56300</v>
      </c>
      <c r="E197" s="408">
        <v>56300</v>
      </c>
      <c r="F197" s="409">
        <v>45721.677291666667</v>
      </c>
      <c r="G197" s="408">
        <v>0</v>
      </c>
    </row>
    <row r="198" spans="1:7" ht="15" x14ac:dyDescent="0.25">
      <c r="A198" s="407" t="s">
        <v>594</v>
      </c>
      <c r="B198" s="407" t="s">
        <v>595</v>
      </c>
      <c r="C198" s="406"/>
      <c r="D198" s="408">
        <v>79900</v>
      </c>
      <c r="E198" s="408">
        <v>79900</v>
      </c>
      <c r="F198" s="409">
        <v>45721.677233796298</v>
      </c>
      <c r="G198" s="408">
        <v>0</v>
      </c>
    </row>
    <row r="199" spans="1:7" ht="15" x14ac:dyDescent="0.25">
      <c r="A199" s="407" t="s">
        <v>596</v>
      </c>
      <c r="B199" s="407" t="s">
        <v>597</v>
      </c>
      <c r="C199" s="406"/>
      <c r="D199" s="408">
        <v>85900</v>
      </c>
      <c r="E199" s="408">
        <v>85900</v>
      </c>
      <c r="F199" s="409">
        <v>45721.677199074074</v>
      </c>
      <c r="G199" s="408">
        <v>0</v>
      </c>
    </row>
    <row r="200" spans="1:7" ht="15" x14ac:dyDescent="0.25">
      <c r="A200" s="407" t="s">
        <v>598</v>
      </c>
      <c r="B200" s="407" t="s">
        <v>599</v>
      </c>
      <c r="C200" s="406"/>
      <c r="D200" s="408">
        <v>93200</v>
      </c>
      <c r="E200" s="408">
        <v>93200</v>
      </c>
      <c r="F200" s="409">
        <v>45721.677175925928</v>
      </c>
      <c r="G200" s="408">
        <v>0</v>
      </c>
    </row>
    <row r="201" spans="1:7" ht="15" x14ac:dyDescent="0.25">
      <c r="A201" s="407" t="s">
        <v>600</v>
      </c>
      <c r="B201" s="407" t="s">
        <v>601</v>
      </c>
      <c r="C201" s="406"/>
      <c r="D201" s="408">
        <v>13000</v>
      </c>
      <c r="E201" s="408">
        <v>13000</v>
      </c>
      <c r="F201" s="409">
        <v>45721.677141203705</v>
      </c>
      <c r="G201" s="408">
        <v>0</v>
      </c>
    </row>
    <row r="202" spans="1:7" ht="15" x14ac:dyDescent="0.25">
      <c r="A202" s="407" t="s">
        <v>602</v>
      </c>
      <c r="B202" s="407" t="s">
        <v>603</v>
      </c>
      <c r="C202" s="406"/>
      <c r="D202" s="408">
        <v>71400</v>
      </c>
      <c r="E202" s="408">
        <v>71400</v>
      </c>
      <c r="F202" s="409">
        <v>45721.677106481482</v>
      </c>
      <c r="G202" s="408">
        <v>0</v>
      </c>
    </row>
    <row r="203" spans="1:7" ht="15" x14ac:dyDescent="0.25">
      <c r="A203" s="407" t="s">
        <v>604</v>
      </c>
      <c r="B203" s="407" t="s">
        <v>605</v>
      </c>
      <c r="C203" s="406"/>
      <c r="D203" s="408">
        <v>90100</v>
      </c>
      <c r="E203" s="408">
        <v>90100</v>
      </c>
      <c r="F203" s="409">
        <v>45721.677071759259</v>
      </c>
      <c r="G203" s="408">
        <v>0</v>
      </c>
    </row>
    <row r="204" spans="1:7" ht="15" x14ac:dyDescent="0.25">
      <c r="A204" s="407" t="s">
        <v>606</v>
      </c>
      <c r="B204" s="407" t="s">
        <v>607</v>
      </c>
      <c r="C204" s="406"/>
      <c r="D204" s="408">
        <v>550</v>
      </c>
      <c r="E204" s="408">
        <v>550</v>
      </c>
      <c r="F204" s="409">
        <v>45721.677002314813</v>
      </c>
      <c r="G204" s="408">
        <v>0</v>
      </c>
    </row>
    <row r="205" spans="1:7" ht="15" x14ac:dyDescent="0.25">
      <c r="A205" s="407" t="s">
        <v>608</v>
      </c>
      <c r="B205" s="407" t="s">
        <v>609</v>
      </c>
      <c r="C205" s="406"/>
      <c r="D205" s="408">
        <v>700</v>
      </c>
      <c r="E205" s="408">
        <v>700</v>
      </c>
      <c r="F205" s="409">
        <v>45721.67696759259</v>
      </c>
      <c r="G205" s="408">
        <v>0</v>
      </c>
    </row>
    <row r="206" spans="1:7" ht="15" x14ac:dyDescent="0.25">
      <c r="A206" s="407" t="s">
        <v>610</v>
      </c>
      <c r="B206" s="407" t="s">
        <v>611</v>
      </c>
      <c r="C206" s="406"/>
      <c r="D206" s="408">
        <v>700</v>
      </c>
      <c r="E206" s="408">
        <v>700</v>
      </c>
      <c r="F206" s="409">
        <v>45721.676944444444</v>
      </c>
      <c r="G206" s="408">
        <v>0</v>
      </c>
    </row>
    <row r="207" spans="1:7" ht="15" x14ac:dyDescent="0.25">
      <c r="A207" s="407" t="s">
        <v>612</v>
      </c>
      <c r="B207" s="407" t="s">
        <v>613</v>
      </c>
      <c r="C207" s="406"/>
      <c r="D207" s="408">
        <v>850</v>
      </c>
      <c r="E207" s="408">
        <v>850</v>
      </c>
      <c r="F207" s="409">
        <v>45721.67690972222</v>
      </c>
      <c r="G207" s="408">
        <v>0</v>
      </c>
    </row>
    <row r="208" spans="1:7" ht="15" x14ac:dyDescent="0.25">
      <c r="A208" s="407" t="s">
        <v>614</v>
      </c>
      <c r="B208" s="407" t="s">
        <v>615</v>
      </c>
      <c r="C208" s="406"/>
      <c r="D208" s="408">
        <v>450</v>
      </c>
      <c r="E208" s="408">
        <v>450</v>
      </c>
      <c r="F208" s="409">
        <v>45721.676886574074</v>
      </c>
      <c r="G208" s="408">
        <v>0</v>
      </c>
    </row>
    <row r="209" spans="1:7" ht="15" x14ac:dyDescent="0.25">
      <c r="A209" s="407" t="s">
        <v>616</v>
      </c>
      <c r="B209" s="407" t="s">
        <v>617</v>
      </c>
      <c r="C209" s="406"/>
      <c r="D209" s="408">
        <v>700</v>
      </c>
      <c r="E209" s="408">
        <v>700</v>
      </c>
      <c r="F209" s="409">
        <v>45721.676851851851</v>
      </c>
      <c r="G209" s="408">
        <v>0</v>
      </c>
    </row>
    <row r="210" spans="1:7" ht="15" x14ac:dyDescent="0.25">
      <c r="A210" s="407" t="s">
        <v>618</v>
      </c>
      <c r="B210" s="407" t="s">
        <v>619</v>
      </c>
      <c r="C210" s="406"/>
      <c r="D210" s="408">
        <v>850</v>
      </c>
      <c r="E210" s="408">
        <v>850</v>
      </c>
      <c r="F210" s="409">
        <v>45721.676817129628</v>
      </c>
      <c r="G210" s="408">
        <v>0</v>
      </c>
    </row>
    <row r="211" spans="1:7" ht="15" x14ac:dyDescent="0.25">
      <c r="A211" s="407" t="s">
        <v>620</v>
      </c>
      <c r="B211" s="407" t="s">
        <v>621</v>
      </c>
      <c r="C211" s="406"/>
      <c r="D211" s="408">
        <v>1200</v>
      </c>
      <c r="E211" s="408">
        <v>1200</v>
      </c>
      <c r="F211" s="409">
        <v>45721.676712962966</v>
      </c>
      <c r="G211" s="408">
        <v>0</v>
      </c>
    </row>
    <row r="212" spans="1:7" ht="15" x14ac:dyDescent="0.25">
      <c r="A212" s="407" t="s">
        <v>622</v>
      </c>
      <c r="B212" s="407" t="s">
        <v>623</v>
      </c>
      <c r="C212" s="406"/>
      <c r="D212" s="408">
        <v>1750</v>
      </c>
      <c r="E212" s="408">
        <v>1750</v>
      </c>
      <c r="F212" s="409">
        <v>45721.676678240743</v>
      </c>
      <c r="G212" s="408">
        <v>0</v>
      </c>
    </row>
    <row r="213" spans="1:7" ht="15" x14ac:dyDescent="0.25">
      <c r="A213" s="407" t="s">
        <v>34309</v>
      </c>
      <c r="B213" s="407" t="s">
        <v>34310</v>
      </c>
      <c r="C213" s="406"/>
      <c r="D213" s="408">
        <v>1750</v>
      </c>
      <c r="E213" s="408">
        <v>1750</v>
      </c>
      <c r="F213" s="409">
        <v>45341.60664351852</v>
      </c>
      <c r="G213" s="408">
        <v>0</v>
      </c>
    </row>
    <row r="214" spans="1:7" ht="15" x14ac:dyDescent="0.25">
      <c r="A214" s="407" t="s">
        <v>624</v>
      </c>
      <c r="B214" s="407" t="s">
        <v>625</v>
      </c>
      <c r="C214" s="406"/>
      <c r="D214" s="408">
        <v>2050</v>
      </c>
      <c r="E214" s="408">
        <v>2050</v>
      </c>
      <c r="F214" s="409">
        <v>45721.676249999997</v>
      </c>
      <c r="G214" s="408">
        <v>0</v>
      </c>
    </row>
    <row r="215" spans="1:7" ht="15" x14ac:dyDescent="0.25">
      <c r="A215" s="407" t="s">
        <v>626</v>
      </c>
      <c r="B215" s="407" t="s">
        <v>627</v>
      </c>
      <c r="C215" s="406"/>
      <c r="D215" s="408">
        <v>850</v>
      </c>
      <c r="E215" s="408">
        <v>850</v>
      </c>
      <c r="F215" s="409">
        <v>45721.676157407404</v>
      </c>
      <c r="G215" s="408">
        <v>0</v>
      </c>
    </row>
    <row r="216" spans="1:7" ht="15" x14ac:dyDescent="0.25">
      <c r="A216" s="407" t="s">
        <v>628</v>
      </c>
      <c r="B216" s="407" t="s">
        <v>629</v>
      </c>
      <c r="C216" s="406"/>
      <c r="D216" s="408">
        <v>1600</v>
      </c>
      <c r="E216" s="408">
        <v>1600</v>
      </c>
      <c r="F216" s="409">
        <v>45721.675798611112</v>
      </c>
      <c r="G216" s="408">
        <v>0</v>
      </c>
    </row>
    <row r="217" spans="1:7" ht="15" x14ac:dyDescent="0.25">
      <c r="A217" s="407" t="s">
        <v>630</v>
      </c>
      <c r="B217" s="407" t="s">
        <v>631</v>
      </c>
      <c r="C217" s="406"/>
      <c r="D217" s="408">
        <v>2050</v>
      </c>
      <c r="E217" s="408">
        <v>2050</v>
      </c>
      <c r="F217" s="409">
        <v>45721.675775462965</v>
      </c>
      <c r="G217" s="408">
        <v>0</v>
      </c>
    </row>
    <row r="218" spans="1:7" ht="15" x14ac:dyDescent="0.25">
      <c r="A218" s="407" t="s">
        <v>632</v>
      </c>
      <c r="B218" s="407" t="s">
        <v>633</v>
      </c>
      <c r="C218" s="406"/>
      <c r="D218" s="408">
        <v>1600</v>
      </c>
      <c r="E218" s="408">
        <v>1600</v>
      </c>
      <c r="F218" s="409">
        <v>45721.675740740742</v>
      </c>
      <c r="G218" s="408">
        <v>0</v>
      </c>
    </row>
    <row r="219" spans="1:7" ht="15" x14ac:dyDescent="0.25">
      <c r="A219" s="407" t="s">
        <v>634</v>
      </c>
      <c r="B219" s="407" t="s">
        <v>635</v>
      </c>
      <c r="C219" s="406"/>
      <c r="D219" s="408">
        <v>2100</v>
      </c>
      <c r="E219" s="408">
        <v>2100</v>
      </c>
      <c r="F219" s="409">
        <v>45721.675706018519</v>
      </c>
      <c r="G219" s="408">
        <v>0</v>
      </c>
    </row>
    <row r="220" spans="1:7" ht="15" x14ac:dyDescent="0.25">
      <c r="A220" s="407" t="s">
        <v>636</v>
      </c>
      <c r="B220" s="407" t="s">
        <v>637</v>
      </c>
      <c r="C220" s="406"/>
      <c r="D220" s="408">
        <v>2500</v>
      </c>
      <c r="E220" s="408">
        <v>2500</v>
      </c>
      <c r="F220" s="409">
        <v>45721.675682870373</v>
      </c>
      <c r="G220" s="408">
        <v>0</v>
      </c>
    </row>
    <row r="221" spans="1:7" ht="15" x14ac:dyDescent="0.25">
      <c r="A221" s="407" t="s">
        <v>638</v>
      </c>
      <c r="B221" s="407" t="s">
        <v>639</v>
      </c>
      <c r="C221" s="406"/>
      <c r="D221" s="408">
        <v>2500</v>
      </c>
      <c r="E221" s="408">
        <v>2500</v>
      </c>
      <c r="F221" s="409">
        <v>45721.67564814815</v>
      </c>
      <c r="G221" s="408">
        <v>0</v>
      </c>
    </row>
    <row r="222" spans="1:7" ht="15" x14ac:dyDescent="0.25">
      <c r="A222" s="407" t="s">
        <v>640</v>
      </c>
      <c r="B222" s="407" t="s">
        <v>641</v>
      </c>
      <c r="C222" s="406"/>
      <c r="D222" s="408">
        <v>2100</v>
      </c>
      <c r="E222" s="408">
        <v>2100</v>
      </c>
      <c r="F222" s="409">
        <v>45721.675613425927</v>
      </c>
      <c r="G222" s="408">
        <v>0</v>
      </c>
    </row>
    <row r="223" spans="1:7" ht="15" x14ac:dyDescent="0.25">
      <c r="A223" s="407" t="s">
        <v>642</v>
      </c>
      <c r="B223" s="407" t="s">
        <v>643</v>
      </c>
      <c r="C223" s="406"/>
      <c r="D223" s="408">
        <v>2500</v>
      </c>
      <c r="E223" s="408">
        <v>2500</v>
      </c>
      <c r="F223" s="409">
        <v>45721.675567129627</v>
      </c>
      <c r="G223" s="408">
        <v>0</v>
      </c>
    </row>
    <row r="224" spans="1:7" ht="15" x14ac:dyDescent="0.25">
      <c r="A224" s="407" t="s">
        <v>644</v>
      </c>
      <c r="B224" s="407" t="s">
        <v>645</v>
      </c>
      <c r="C224" s="406"/>
      <c r="D224" s="408">
        <v>840</v>
      </c>
      <c r="E224" s="408">
        <v>840</v>
      </c>
      <c r="F224" s="409">
        <v>45721.675532407404</v>
      </c>
      <c r="G224" s="408">
        <v>0</v>
      </c>
    </row>
    <row r="225" spans="1:7" ht="15" x14ac:dyDescent="0.25">
      <c r="A225" s="407" t="s">
        <v>646</v>
      </c>
      <c r="B225" s="407" t="s">
        <v>647</v>
      </c>
      <c r="C225" s="406"/>
      <c r="D225" s="408">
        <v>3400</v>
      </c>
      <c r="E225" s="408">
        <v>3400</v>
      </c>
      <c r="F225" s="409">
        <v>45721.675509259258</v>
      </c>
      <c r="G225" s="408">
        <v>0</v>
      </c>
    </row>
    <row r="226" spans="1:7" ht="15" x14ac:dyDescent="0.25">
      <c r="A226" s="407" t="s">
        <v>648</v>
      </c>
      <c r="B226" s="407" t="s">
        <v>649</v>
      </c>
      <c r="C226" s="406"/>
      <c r="D226" s="408">
        <v>15350</v>
      </c>
      <c r="E226" s="408">
        <v>15350</v>
      </c>
      <c r="F226" s="409">
        <v>45721.675474537034</v>
      </c>
      <c r="G226" s="408">
        <v>0</v>
      </c>
    </row>
    <row r="227" spans="1:7" ht="15" x14ac:dyDescent="0.25">
      <c r="A227" s="407" t="s">
        <v>650</v>
      </c>
      <c r="B227" s="407" t="s">
        <v>651</v>
      </c>
      <c r="C227" s="406"/>
      <c r="D227" s="408">
        <v>21000</v>
      </c>
      <c r="E227" s="408">
        <v>21000</v>
      </c>
      <c r="F227" s="409">
        <v>45721.675451388888</v>
      </c>
      <c r="G227" s="408">
        <v>0</v>
      </c>
    </row>
    <row r="228" spans="1:7" ht="15" x14ac:dyDescent="0.25">
      <c r="A228" s="407" t="s">
        <v>652</v>
      </c>
      <c r="B228" s="407" t="s">
        <v>653</v>
      </c>
      <c r="C228" s="406"/>
      <c r="D228" s="408">
        <v>1030</v>
      </c>
      <c r="E228" s="408">
        <v>1030</v>
      </c>
      <c r="F228" s="409">
        <v>45721.675416666665</v>
      </c>
      <c r="G228" s="408">
        <v>0</v>
      </c>
    </row>
    <row r="229" spans="1:7" ht="15" x14ac:dyDescent="0.25">
      <c r="A229" s="407" t="s">
        <v>654</v>
      </c>
      <c r="B229" s="407" t="s">
        <v>655</v>
      </c>
      <c r="C229" s="406"/>
      <c r="D229" s="408">
        <v>47300</v>
      </c>
      <c r="E229" s="408">
        <v>47300</v>
      </c>
      <c r="F229" s="409">
        <v>45721.675381944442</v>
      </c>
      <c r="G229" s="408">
        <v>0</v>
      </c>
    </row>
    <row r="230" spans="1:7" ht="15" x14ac:dyDescent="0.25">
      <c r="A230" s="407" t="s">
        <v>656</v>
      </c>
      <c r="B230" s="407" t="s">
        <v>657</v>
      </c>
      <c r="C230" s="406"/>
      <c r="D230" s="408">
        <v>50100</v>
      </c>
      <c r="E230" s="408">
        <v>50100</v>
      </c>
      <c r="F230" s="409">
        <v>45721.675347222219</v>
      </c>
      <c r="G230" s="408">
        <v>0</v>
      </c>
    </row>
    <row r="231" spans="1:7" ht="15" x14ac:dyDescent="0.25">
      <c r="A231" s="407" t="s">
        <v>658</v>
      </c>
      <c r="B231" s="407" t="s">
        <v>659</v>
      </c>
      <c r="C231" s="406"/>
      <c r="D231" s="408">
        <v>55700</v>
      </c>
      <c r="E231" s="408">
        <v>55700</v>
      </c>
      <c r="F231" s="409">
        <v>45721.675266203703</v>
      </c>
      <c r="G231" s="408">
        <v>0</v>
      </c>
    </row>
    <row r="232" spans="1:7" ht="15" x14ac:dyDescent="0.2">
      <c r="A232" s="407" t="s">
        <v>660</v>
      </c>
      <c r="B232" s="407" t="s">
        <v>661</v>
      </c>
      <c r="C232" s="408">
        <v>0</v>
      </c>
      <c r="D232" s="408">
        <v>49200</v>
      </c>
      <c r="E232" s="408">
        <v>49200</v>
      </c>
      <c r="F232" s="409">
        <v>45721.675243055557</v>
      </c>
      <c r="G232" s="408">
        <v>0</v>
      </c>
    </row>
    <row r="233" spans="1:7" ht="15" x14ac:dyDescent="0.25">
      <c r="A233" s="407" t="s">
        <v>662</v>
      </c>
      <c r="B233" s="407" t="s">
        <v>663</v>
      </c>
      <c r="C233" s="406"/>
      <c r="D233" s="408">
        <v>44600</v>
      </c>
      <c r="E233" s="408">
        <v>44600</v>
      </c>
      <c r="F233" s="409">
        <v>45721.675196759257</v>
      </c>
      <c r="G233" s="408">
        <v>0</v>
      </c>
    </row>
    <row r="234" spans="1:7" ht="15" x14ac:dyDescent="0.25">
      <c r="A234" s="407" t="s">
        <v>664</v>
      </c>
      <c r="B234" s="407" t="s">
        <v>665</v>
      </c>
      <c r="C234" s="406"/>
      <c r="D234" s="408">
        <v>52500</v>
      </c>
      <c r="E234" s="408">
        <v>52500</v>
      </c>
      <c r="F234" s="409">
        <v>45721.675173611111</v>
      </c>
      <c r="G234" s="408">
        <v>0</v>
      </c>
    </row>
    <row r="235" spans="1:7" ht="15" x14ac:dyDescent="0.25">
      <c r="A235" s="407" t="s">
        <v>666</v>
      </c>
      <c r="B235" s="407" t="s">
        <v>667</v>
      </c>
      <c r="C235" s="406"/>
      <c r="D235" s="408">
        <v>19900</v>
      </c>
      <c r="E235" s="408">
        <v>19900</v>
      </c>
      <c r="F235" s="409">
        <v>45721.675138888888</v>
      </c>
      <c r="G235" s="408">
        <v>0</v>
      </c>
    </row>
    <row r="236" spans="1:7" ht="15" x14ac:dyDescent="0.25">
      <c r="A236" s="407" t="s">
        <v>668</v>
      </c>
      <c r="B236" s="407" t="s">
        <v>669</v>
      </c>
      <c r="C236" s="406"/>
      <c r="D236" s="408">
        <v>44600</v>
      </c>
      <c r="E236" s="408">
        <v>44600</v>
      </c>
      <c r="F236" s="409">
        <v>45721.675115740742</v>
      </c>
      <c r="G236" s="408">
        <v>0</v>
      </c>
    </row>
    <row r="237" spans="1:7" ht="15" x14ac:dyDescent="0.25">
      <c r="A237" s="407" t="s">
        <v>670</v>
      </c>
      <c r="B237" s="407" t="s">
        <v>671</v>
      </c>
      <c r="C237" s="406"/>
      <c r="D237" s="408">
        <v>53700</v>
      </c>
      <c r="E237" s="408">
        <v>53700</v>
      </c>
      <c r="F237" s="409">
        <v>45721.675081018519</v>
      </c>
      <c r="G237" s="408">
        <v>0</v>
      </c>
    </row>
    <row r="238" spans="1:7" ht="15" x14ac:dyDescent="0.25">
      <c r="A238" s="407" t="s">
        <v>672</v>
      </c>
      <c r="B238" s="407" t="s">
        <v>673</v>
      </c>
      <c r="C238" s="406"/>
      <c r="D238" s="408">
        <v>59800</v>
      </c>
      <c r="E238" s="408">
        <v>59800</v>
      </c>
      <c r="F238" s="409">
        <v>45721.675046296295</v>
      </c>
      <c r="G238" s="408">
        <v>0</v>
      </c>
    </row>
    <row r="239" spans="1:7" ht="15" x14ac:dyDescent="0.25">
      <c r="A239" s="407" t="s">
        <v>674</v>
      </c>
      <c r="B239" s="407" t="s">
        <v>675</v>
      </c>
      <c r="C239" s="406"/>
      <c r="D239" s="408">
        <v>61000</v>
      </c>
      <c r="E239" s="408">
        <v>61000</v>
      </c>
      <c r="F239" s="409">
        <v>45721.675023148149</v>
      </c>
      <c r="G239" s="408">
        <v>0</v>
      </c>
    </row>
    <row r="240" spans="1:7" ht="15" x14ac:dyDescent="0.25">
      <c r="A240" s="407" t="s">
        <v>676</v>
      </c>
      <c r="B240" s="407" t="s">
        <v>677</v>
      </c>
      <c r="C240" s="406"/>
      <c r="D240" s="408">
        <v>65500</v>
      </c>
      <c r="E240" s="408">
        <v>65500</v>
      </c>
      <c r="F240" s="409">
        <v>45721.675000000003</v>
      </c>
      <c r="G240" s="408">
        <v>0</v>
      </c>
    </row>
    <row r="241" spans="1:7" ht="15" x14ac:dyDescent="0.25">
      <c r="A241" s="407" t="s">
        <v>678</v>
      </c>
      <c r="B241" s="407" t="s">
        <v>679</v>
      </c>
      <c r="C241" s="406"/>
      <c r="D241" s="408">
        <v>70800</v>
      </c>
      <c r="E241" s="408">
        <v>70800</v>
      </c>
      <c r="F241" s="409">
        <v>45721.67496527778</v>
      </c>
      <c r="G241" s="408">
        <v>0</v>
      </c>
    </row>
    <row r="242" spans="1:7" ht="15" x14ac:dyDescent="0.25">
      <c r="A242" s="407" t="s">
        <v>680</v>
      </c>
      <c r="B242" s="407" t="s">
        <v>681</v>
      </c>
      <c r="C242" s="406"/>
      <c r="D242" s="408">
        <v>59800</v>
      </c>
      <c r="E242" s="408">
        <v>59800</v>
      </c>
      <c r="F242" s="409">
        <v>45721.674942129626</v>
      </c>
      <c r="G242" s="408">
        <v>0</v>
      </c>
    </row>
    <row r="243" spans="1:7" ht="15" x14ac:dyDescent="0.25">
      <c r="A243" s="407" t="s">
        <v>682</v>
      </c>
      <c r="B243" s="407" t="s">
        <v>683</v>
      </c>
      <c r="C243" s="406"/>
      <c r="D243" s="408">
        <v>77900</v>
      </c>
      <c r="E243" s="408">
        <v>77900</v>
      </c>
      <c r="F243" s="409">
        <v>45721.674907407411</v>
      </c>
      <c r="G243" s="408">
        <v>0</v>
      </c>
    </row>
    <row r="244" spans="1:7" ht="15" x14ac:dyDescent="0.25">
      <c r="A244" s="407" t="s">
        <v>684</v>
      </c>
      <c r="B244" s="407" t="s">
        <v>685</v>
      </c>
      <c r="C244" s="406"/>
      <c r="D244" s="408">
        <v>89300</v>
      </c>
      <c r="E244" s="408">
        <v>89300</v>
      </c>
      <c r="F244" s="409">
        <v>45721.674884259257</v>
      </c>
      <c r="G244" s="408">
        <v>0</v>
      </c>
    </row>
    <row r="245" spans="1:7" ht="15" x14ac:dyDescent="0.25">
      <c r="A245" s="407" t="s">
        <v>686</v>
      </c>
      <c r="B245" s="407" t="s">
        <v>687</v>
      </c>
      <c r="C245" s="406"/>
      <c r="D245" s="408">
        <v>98000</v>
      </c>
      <c r="E245" s="408">
        <v>98000</v>
      </c>
      <c r="F245" s="409">
        <v>45721.674849537034</v>
      </c>
      <c r="G245" s="408">
        <v>0</v>
      </c>
    </row>
    <row r="246" spans="1:7" ht="15" x14ac:dyDescent="0.25">
      <c r="A246" s="407" t="s">
        <v>688</v>
      </c>
      <c r="B246" s="407" t="s">
        <v>689</v>
      </c>
      <c r="C246" s="406"/>
      <c r="D246" s="408">
        <v>103900</v>
      </c>
      <c r="E246" s="408">
        <v>103900</v>
      </c>
      <c r="F246" s="409">
        <v>45721.674814814818</v>
      </c>
      <c r="G246" s="408">
        <v>0</v>
      </c>
    </row>
    <row r="247" spans="1:7" ht="15" x14ac:dyDescent="0.25">
      <c r="A247" s="407" t="s">
        <v>690</v>
      </c>
      <c r="B247" s="407" t="s">
        <v>691</v>
      </c>
      <c r="C247" s="406"/>
      <c r="D247" s="408">
        <v>109200</v>
      </c>
      <c r="E247" s="408">
        <v>109200</v>
      </c>
      <c r="F247" s="409">
        <v>45721.674780092595</v>
      </c>
      <c r="G247" s="408">
        <v>0</v>
      </c>
    </row>
    <row r="248" spans="1:7" ht="15" x14ac:dyDescent="0.25">
      <c r="A248" s="407" t="s">
        <v>34311</v>
      </c>
      <c r="B248" s="407" t="s">
        <v>34312</v>
      </c>
      <c r="C248" s="406"/>
      <c r="D248" s="408">
        <v>31</v>
      </c>
      <c r="E248" s="408">
        <v>31</v>
      </c>
      <c r="F248" s="409">
        <v>45341.525613425925</v>
      </c>
      <c r="G248" s="408">
        <v>0</v>
      </c>
    </row>
    <row r="249" spans="1:7" ht="15" x14ac:dyDescent="0.25">
      <c r="A249" s="407" t="s">
        <v>34313</v>
      </c>
      <c r="B249" s="407" t="s">
        <v>34314</v>
      </c>
      <c r="C249" s="406"/>
      <c r="D249" s="408">
        <v>31</v>
      </c>
      <c r="E249" s="408">
        <v>31</v>
      </c>
      <c r="F249" s="409">
        <v>45341.525648148148</v>
      </c>
      <c r="G249" s="408">
        <v>0</v>
      </c>
    </row>
    <row r="250" spans="1:7" ht="15" x14ac:dyDescent="0.25">
      <c r="A250" s="407" t="s">
        <v>34315</v>
      </c>
      <c r="B250" s="407" t="s">
        <v>34316</v>
      </c>
      <c r="C250" s="406"/>
      <c r="D250" s="408">
        <v>31</v>
      </c>
      <c r="E250" s="408">
        <v>31</v>
      </c>
      <c r="F250" s="409">
        <v>45341.525682870371</v>
      </c>
      <c r="G250" s="408">
        <v>0</v>
      </c>
    </row>
    <row r="251" spans="1:7" ht="15" x14ac:dyDescent="0.25">
      <c r="A251" s="407" t="s">
        <v>34317</v>
      </c>
      <c r="B251" s="407" t="s">
        <v>34318</v>
      </c>
      <c r="C251" s="406"/>
      <c r="D251" s="408">
        <v>31</v>
      </c>
      <c r="E251" s="408">
        <v>31</v>
      </c>
      <c r="F251" s="409">
        <v>45341.525706018518</v>
      </c>
      <c r="G251" s="408">
        <v>0</v>
      </c>
    </row>
    <row r="252" spans="1:7" ht="15" x14ac:dyDescent="0.25">
      <c r="A252" s="407" t="s">
        <v>34319</v>
      </c>
      <c r="B252" s="407" t="s">
        <v>34320</v>
      </c>
      <c r="C252" s="406"/>
      <c r="D252" s="408">
        <v>31</v>
      </c>
      <c r="E252" s="408">
        <v>31</v>
      </c>
      <c r="F252" s="409">
        <v>45341.525740740741</v>
      </c>
      <c r="G252" s="408">
        <v>0</v>
      </c>
    </row>
    <row r="253" spans="1:7" ht="15" x14ac:dyDescent="0.2">
      <c r="A253" s="407" t="s">
        <v>34321</v>
      </c>
      <c r="B253" s="407" t="s">
        <v>34322</v>
      </c>
      <c r="C253" s="408">
        <v>0</v>
      </c>
      <c r="D253" s="408">
        <v>277</v>
      </c>
      <c r="E253" s="408">
        <v>277</v>
      </c>
      <c r="F253" s="409">
        <v>45341.525787037041</v>
      </c>
      <c r="G253" s="408">
        <v>0</v>
      </c>
    </row>
    <row r="254" spans="1:7" ht="15" x14ac:dyDescent="0.25">
      <c r="A254" s="407" t="s">
        <v>34323</v>
      </c>
      <c r="B254" s="407" t="s">
        <v>34324</v>
      </c>
      <c r="C254" s="406"/>
      <c r="D254" s="408">
        <v>30</v>
      </c>
      <c r="E254" s="408">
        <v>30</v>
      </c>
      <c r="F254" s="409">
        <v>45341.525821759256</v>
      </c>
      <c r="G254" s="408">
        <v>0</v>
      </c>
    </row>
    <row r="255" spans="1:7" ht="15" x14ac:dyDescent="0.25">
      <c r="A255" s="407" t="s">
        <v>34325</v>
      </c>
      <c r="B255" s="407" t="s">
        <v>34326</v>
      </c>
      <c r="C255" s="406"/>
      <c r="D255" s="408">
        <v>31</v>
      </c>
      <c r="E255" s="408">
        <v>31</v>
      </c>
      <c r="F255" s="409">
        <v>45341.525856481479</v>
      </c>
      <c r="G255" s="408">
        <v>0</v>
      </c>
    </row>
    <row r="256" spans="1:7" ht="15" x14ac:dyDescent="0.25">
      <c r="A256" s="407" t="s">
        <v>34327</v>
      </c>
      <c r="B256" s="407" t="s">
        <v>34328</v>
      </c>
      <c r="C256" s="406"/>
      <c r="D256" s="408">
        <v>31</v>
      </c>
      <c r="E256" s="408">
        <v>31</v>
      </c>
      <c r="F256" s="409">
        <v>45341.525891203702</v>
      </c>
      <c r="G256" s="408">
        <v>0</v>
      </c>
    </row>
    <row r="257" spans="1:7" ht="15" x14ac:dyDescent="0.25">
      <c r="A257" s="407" t="s">
        <v>34329</v>
      </c>
      <c r="B257" s="407" t="s">
        <v>34330</v>
      </c>
      <c r="C257" s="406"/>
      <c r="D257" s="408">
        <v>31</v>
      </c>
      <c r="E257" s="408">
        <v>31</v>
      </c>
      <c r="F257" s="409">
        <v>45341.525925925926</v>
      </c>
      <c r="G257" s="408">
        <v>0</v>
      </c>
    </row>
    <row r="258" spans="1:7" ht="15" x14ac:dyDescent="0.25">
      <c r="A258" s="407" t="s">
        <v>34331</v>
      </c>
      <c r="B258" s="407" t="s">
        <v>34332</v>
      </c>
      <c r="C258" s="406"/>
      <c r="D258" s="408">
        <v>31</v>
      </c>
      <c r="E258" s="408">
        <v>31</v>
      </c>
      <c r="F258" s="409">
        <v>45341.525960648149</v>
      </c>
      <c r="G258" s="408">
        <v>0</v>
      </c>
    </row>
    <row r="259" spans="1:7" ht="15" x14ac:dyDescent="0.25">
      <c r="A259" s="407" t="s">
        <v>34333</v>
      </c>
      <c r="B259" s="407" t="s">
        <v>34334</v>
      </c>
      <c r="C259" s="406"/>
      <c r="D259" s="408">
        <v>31</v>
      </c>
      <c r="E259" s="408">
        <v>31</v>
      </c>
      <c r="F259" s="409">
        <v>45341.525995370372</v>
      </c>
      <c r="G259" s="408">
        <v>0</v>
      </c>
    </row>
    <row r="260" spans="1:7" ht="15" x14ac:dyDescent="0.25">
      <c r="A260" s="407" t="s">
        <v>34335</v>
      </c>
      <c r="B260" s="407" t="s">
        <v>34336</v>
      </c>
      <c r="C260" s="406"/>
      <c r="D260" s="408">
        <v>31</v>
      </c>
      <c r="E260" s="408">
        <v>31</v>
      </c>
      <c r="F260" s="409">
        <v>45341.52611111111</v>
      </c>
      <c r="G260" s="408">
        <v>0</v>
      </c>
    </row>
    <row r="261" spans="1:7" ht="15" x14ac:dyDescent="0.25">
      <c r="A261" s="407" t="s">
        <v>34337</v>
      </c>
      <c r="B261" s="407" t="s">
        <v>34338</v>
      </c>
      <c r="C261" s="406"/>
      <c r="D261" s="408">
        <v>31</v>
      </c>
      <c r="E261" s="408">
        <v>31</v>
      </c>
      <c r="F261" s="409">
        <v>45341.526145833333</v>
      </c>
      <c r="G261" s="408">
        <v>0</v>
      </c>
    </row>
    <row r="262" spans="1:7" ht="15" x14ac:dyDescent="0.25">
      <c r="A262" s="407" t="s">
        <v>34339</v>
      </c>
      <c r="B262" s="407" t="s">
        <v>34340</v>
      </c>
      <c r="C262" s="406"/>
      <c r="D262" s="408">
        <v>31</v>
      </c>
      <c r="E262" s="408">
        <v>31</v>
      </c>
      <c r="F262" s="409">
        <v>45341.52621527778</v>
      </c>
      <c r="G262" s="408">
        <v>0</v>
      </c>
    </row>
    <row r="263" spans="1:7" ht="15" x14ac:dyDescent="0.25">
      <c r="A263" s="407" t="s">
        <v>34341</v>
      </c>
      <c r="B263" s="407" t="s">
        <v>34342</v>
      </c>
      <c r="C263" s="406"/>
      <c r="D263" s="408">
        <v>31</v>
      </c>
      <c r="E263" s="408">
        <v>31</v>
      </c>
      <c r="F263" s="409">
        <v>45341.526250000003</v>
      </c>
      <c r="G263" s="408">
        <v>0</v>
      </c>
    </row>
    <row r="264" spans="1:7" ht="15" x14ac:dyDescent="0.25">
      <c r="A264" s="407" t="s">
        <v>34343</v>
      </c>
      <c r="B264" s="407" t="s">
        <v>34344</v>
      </c>
      <c r="C264" s="406"/>
      <c r="D264" s="408">
        <v>31</v>
      </c>
      <c r="E264" s="408">
        <v>31</v>
      </c>
      <c r="F264" s="409">
        <v>45341.526273148149</v>
      </c>
      <c r="G264" s="408">
        <v>0</v>
      </c>
    </row>
    <row r="265" spans="1:7" ht="15" x14ac:dyDescent="0.25">
      <c r="A265" s="407" t="s">
        <v>34345</v>
      </c>
      <c r="B265" s="407" t="s">
        <v>34346</v>
      </c>
      <c r="C265" s="406"/>
      <c r="D265" s="408">
        <v>65</v>
      </c>
      <c r="E265" s="408">
        <v>65</v>
      </c>
      <c r="F265" s="409">
        <v>45341.526319444441</v>
      </c>
      <c r="G265" s="408">
        <v>0</v>
      </c>
    </row>
    <row r="266" spans="1:7" ht="15" x14ac:dyDescent="0.25">
      <c r="A266" s="407" t="s">
        <v>34347</v>
      </c>
      <c r="B266" s="407" t="s">
        <v>34348</v>
      </c>
      <c r="C266" s="406"/>
      <c r="D266" s="408">
        <v>65</v>
      </c>
      <c r="E266" s="408">
        <v>65</v>
      </c>
      <c r="F266" s="409">
        <v>45341.526342592595</v>
      </c>
      <c r="G266" s="408">
        <v>0</v>
      </c>
    </row>
    <row r="267" spans="1:7" ht="15" x14ac:dyDescent="0.25">
      <c r="A267" s="407" t="s">
        <v>34349</v>
      </c>
      <c r="B267" s="407" t="s">
        <v>34350</v>
      </c>
      <c r="C267" s="406"/>
      <c r="D267" s="408">
        <v>65</v>
      </c>
      <c r="E267" s="408">
        <v>65</v>
      </c>
      <c r="F267" s="409">
        <v>45341.526377314818</v>
      </c>
      <c r="G267" s="408">
        <v>0</v>
      </c>
    </row>
    <row r="268" spans="1:7" ht="15" x14ac:dyDescent="0.25">
      <c r="A268" s="407" t="s">
        <v>34351</v>
      </c>
      <c r="B268" s="407" t="s">
        <v>34352</v>
      </c>
      <c r="C268" s="406"/>
      <c r="D268" s="408">
        <v>40</v>
      </c>
      <c r="E268" s="408">
        <v>40</v>
      </c>
      <c r="F268" s="409">
        <v>45341.526435185187</v>
      </c>
      <c r="G268" s="408">
        <v>0</v>
      </c>
    </row>
    <row r="269" spans="1:7" ht="15" x14ac:dyDescent="0.25">
      <c r="A269" s="407" t="s">
        <v>34353</v>
      </c>
      <c r="B269" s="407" t="s">
        <v>34354</v>
      </c>
      <c r="C269" s="406"/>
      <c r="D269" s="408">
        <v>40</v>
      </c>
      <c r="E269" s="408">
        <v>40</v>
      </c>
      <c r="F269" s="409">
        <v>45341.526469907411</v>
      </c>
      <c r="G269" s="408">
        <v>0</v>
      </c>
    </row>
    <row r="270" spans="1:7" ht="15" x14ac:dyDescent="0.25">
      <c r="A270" s="407" t="s">
        <v>34355</v>
      </c>
      <c r="B270" s="407" t="s">
        <v>34356</v>
      </c>
      <c r="C270" s="406"/>
      <c r="D270" s="408">
        <v>40</v>
      </c>
      <c r="E270" s="408">
        <v>40</v>
      </c>
      <c r="F270" s="409">
        <v>45341.526516203703</v>
      </c>
      <c r="G270" s="408">
        <v>0</v>
      </c>
    </row>
    <row r="271" spans="1:7" ht="15" x14ac:dyDescent="0.25">
      <c r="A271" s="407" t="s">
        <v>34357</v>
      </c>
      <c r="B271" s="407" t="s">
        <v>34358</v>
      </c>
      <c r="C271" s="406"/>
      <c r="D271" s="408">
        <v>34</v>
      </c>
      <c r="E271" s="408">
        <v>34</v>
      </c>
      <c r="F271" s="409">
        <v>45341.526550925926</v>
      </c>
      <c r="G271" s="408">
        <v>0</v>
      </c>
    </row>
    <row r="272" spans="1:7" ht="15" x14ac:dyDescent="0.25">
      <c r="A272" s="407" t="s">
        <v>34359</v>
      </c>
      <c r="B272" s="407" t="s">
        <v>34360</v>
      </c>
      <c r="C272" s="406"/>
      <c r="D272" s="408">
        <v>34</v>
      </c>
      <c r="E272" s="408">
        <v>34</v>
      </c>
      <c r="F272" s="409">
        <v>45341.526620370372</v>
      </c>
      <c r="G272" s="408">
        <v>0</v>
      </c>
    </row>
    <row r="273" spans="1:7" ht="15" x14ac:dyDescent="0.25">
      <c r="A273" s="407" t="s">
        <v>34361</v>
      </c>
      <c r="B273" s="407" t="s">
        <v>34362</v>
      </c>
      <c r="C273" s="406"/>
      <c r="D273" s="408">
        <v>34</v>
      </c>
      <c r="E273" s="408">
        <v>34</v>
      </c>
      <c r="F273" s="409">
        <v>45341.526655092595</v>
      </c>
      <c r="G273" s="408">
        <v>0</v>
      </c>
    </row>
    <row r="274" spans="1:7" ht="15" x14ac:dyDescent="0.25">
      <c r="A274" s="407" t="s">
        <v>34363</v>
      </c>
      <c r="B274" s="407" t="s">
        <v>34364</v>
      </c>
      <c r="C274" s="406"/>
      <c r="D274" s="408">
        <v>34</v>
      </c>
      <c r="E274" s="408">
        <v>34</v>
      </c>
      <c r="F274" s="409">
        <v>45341.526724537034</v>
      </c>
      <c r="G274" s="408">
        <v>0</v>
      </c>
    </row>
    <row r="275" spans="1:7" ht="15" x14ac:dyDescent="0.25">
      <c r="A275" s="407" t="s">
        <v>34365</v>
      </c>
      <c r="B275" s="407" t="s">
        <v>34366</v>
      </c>
      <c r="C275" s="406"/>
      <c r="D275" s="408">
        <v>37</v>
      </c>
      <c r="E275" s="408">
        <v>37</v>
      </c>
      <c r="F275" s="409">
        <v>45341.526759259257</v>
      </c>
      <c r="G275" s="408">
        <v>0</v>
      </c>
    </row>
    <row r="276" spans="1:7" ht="15" x14ac:dyDescent="0.25">
      <c r="A276" s="407" t="s">
        <v>34367</v>
      </c>
      <c r="B276" s="407" t="s">
        <v>34368</v>
      </c>
      <c r="C276" s="406"/>
      <c r="D276" s="408">
        <v>37</v>
      </c>
      <c r="E276" s="408">
        <v>37</v>
      </c>
      <c r="F276" s="409">
        <v>45341.526805555557</v>
      </c>
      <c r="G276" s="408">
        <v>0</v>
      </c>
    </row>
    <row r="277" spans="1:7" ht="15" x14ac:dyDescent="0.25">
      <c r="A277" s="407" t="s">
        <v>34369</v>
      </c>
      <c r="B277" s="407" t="s">
        <v>34370</v>
      </c>
      <c r="C277" s="406"/>
      <c r="D277" s="408">
        <v>37</v>
      </c>
      <c r="E277" s="408">
        <v>37</v>
      </c>
      <c r="F277" s="409">
        <v>45341.52684027778</v>
      </c>
      <c r="G277" s="408">
        <v>0</v>
      </c>
    </row>
    <row r="278" spans="1:7" ht="15" x14ac:dyDescent="0.25">
      <c r="A278" s="407" t="s">
        <v>34371</v>
      </c>
      <c r="B278" s="407" t="s">
        <v>34372</v>
      </c>
      <c r="C278" s="406"/>
      <c r="D278" s="408">
        <v>37</v>
      </c>
      <c r="E278" s="408">
        <v>37</v>
      </c>
      <c r="F278" s="409">
        <v>45341.526898148149</v>
      </c>
      <c r="G278" s="408">
        <v>0</v>
      </c>
    </row>
    <row r="279" spans="1:7" ht="15" x14ac:dyDescent="0.25">
      <c r="A279" s="407" t="s">
        <v>34373</v>
      </c>
      <c r="B279" s="407" t="s">
        <v>34374</v>
      </c>
      <c r="C279" s="406"/>
      <c r="D279" s="408">
        <v>37</v>
      </c>
      <c r="E279" s="408">
        <v>37</v>
      </c>
      <c r="F279" s="409">
        <v>45341.526932870373</v>
      </c>
      <c r="G279" s="408">
        <v>0</v>
      </c>
    </row>
    <row r="280" spans="1:7" ht="15" x14ac:dyDescent="0.25">
      <c r="A280" s="407" t="s">
        <v>34375</v>
      </c>
      <c r="B280" s="407" t="s">
        <v>34376</v>
      </c>
      <c r="C280" s="406"/>
      <c r="D280" s="408">
        <v>37</v>
      </c>
      <c r="E280" s="408">
        <v>37</v>
      </c>
      <c r="F280" s="409">
        <v>45341.526979166665</v>
      </c>
      <c r="G280" s="408">
        <v>0</v>
      </c>
    </row>
    <row r="281" spans="1:7" ht="15" x14ac:dyDescent="0.25">
      <c r="A281" s="407" t="s">
        <v>34377</v>
      </c>
      <c r="B281" s="407" t="s">
        <v>34378</v>
      </c>
      <c r="C281" s="406"/>
      <c r="D281" s="408">
        <v>37</v>
      </c>
      <c r="E281" s="408">
        <v>37</v>
      </c>
      <c r="F281" s="409">
        <v>45341.527013888888</v>
      </c>
      <c r="G281" s="408">
        <v>0</v>
      </c>
    </row>
    <row r="282" spans="1:7" ht="15" x14ac:dyDescent="0.25">
      <c r="A282" s="407" t="s">
        <v>34379</v>
      </c>
      <c r="B282" s="407" t="s">
        <v>34380</v>
      </c>
      <c r="C282" s="406"/>
      <c r="D282" s="408">
        <v>37</v>
      </c>
      <c r="E282" s="408">
        <v>37</v>
      </c>
      <c r="F282" s="409">
        <v>45341.527048611111</v>
      </c>
      <c r="G282" s="408">
        <v>0</v>
      </c>
    </row>
    <row r="283" spans="1:7" ht="15" x14ac:dyDescent="0.25">
      <c r="A283" s="407" t="s">
        <v>34381</v>
      </c>
      <c r="B283" s="407" t="s">
        <v>34382</v>
      </c>
      <c r="C283" s="406"/>
      <c r="D283" s="408">
        <v>37</v>
      </c>
      <c r="E283" s="408">
        <v>37</v>
      </c>
      <c r="F283" s="409">
        <v>45341.527083333334</v>
      </c>
      <c r="G283" s="408">
        <v>0</v>
      </c>
    </row>
    <row r="284" spans="1:7" ht="15" x14ac:dyDescent="0.25">
      <c r="A284" s="407" t="s">
        <v>34383</v>
      </c>
      <c r="B284" s="407" t="s">
        <v>34384</v>
      </c>
      <c r="C284" s="406"/>
      <c r="D284" s="408">
        <v>37</v>
      </c>
      <c r="E284" s="408">
        <v>37</v>
      </c>
      <c r="F284" s="409">
        <v>45341.52715277778</v>
      </c>
      <c r="G284" s="408">
        <v>0</v>
      </c>
    </row>
    <row r="285" spans="1:7" ht="15" x14ac:dyDescent="0.25">
      <c r="A285" s="407" t="s">
        <v>34385</v>
      </c>
      <c r="B285" s="407" t="s">
        <v>34348</v>
      </c>
      <c r="C285" s="406"/>
      <c r="D285" s="408">
        <v>75</v>
      </c>
      <c r="E285" s="408">
        <v>75</v>
      </c>
      <c r="F285" s="409">
        <v>45341.527187500003</v>
      </c>
      <c r="G285" s="408">
        <v>0</v>
      </c>
    </row>
    <row r="286" spans="1:7" ht="15" x14ac:dyDescent="0.25">
      <c r="A286" s="407" t="s">
        <v>34386</v>
      </c>
      <c r="B286" s="407" t="s">
        <v>34387</v>
      </c>
      <c r="C286" s="406"/>
      <c r="D286" s="408">
        <v>75</v>
      </c>
      <c r="E286" s="408">
        <v>75</v>
      </c>
      <c r="F286" s="409">
        <v>45341.52721064815</v>
      </c>
      <c r="G286" s="408">
        <v>0</v>
      </c>
    </row>
    <row r="287" spans="1:7" ht="15" x14ac:dyDescent="0.25">
      <c r="A287" s="407" t="s">
        <v>34388</v>
      </c>
      <c r="B287" s="407" t="s">
        <v>34389</v>
      </c>
      <c r="C287" s="406"/>
      <c r="D287" s="408">
        <v>75</v>
      </c>
      <c r="E287" s="408">
        <v>75</v>
      </c>
      <c r="F287" s="409">
        <v>45341.527256944442</v>
      </c>
      <c r="G287" s="408">
        <v>0</v>
      </c>
    </row>
    <row r="288" spans="1:7" ht="15" x14ac:dyDescent="0.25">
      <c r="A288" s="407" t="s">
        <v>34390</v>
      </c>
      <c r="B288" s="407" t="s">
        <v>34391</v>
      </c>
      <c r="C288" s="406"/>
      <c r="D288" s="408">
        <v>75</v>
      </c>
      <c r="E288" s="408">
        <v>75</v>
      </c>
      <c r="F288" s="409">
        <v>45341.527291666665</v>
      </c>
      <c r="G288" s="408">
        <v>0</v>
      </c>
    </row>
    <row r="289" spans="1:7" ht="15" x14ac:dyDescent="0.25">
      <c r="A289" s="407" t="s">
        <v>34392</v>
      </c>
      <c r="B289" s="407" t="s">
        <v>34393</v>
      </c>
      <c r="C289" s="406"/>
      <c r="D289" s="408">
        <v>75</v>
      </c>
      <c r="E289" s="408">
        <v>75</v>
      </c>
      <c r="F289" s="409">
        <v>45341.527326388888</v>
      </c>
      <c r="G289" s="408">
        <v>0</v>
      </c>
    </row>
    <row r="290" spans="1:7" ht="15" x14ac:dyDescent="0.25">
      <c r="A290" s="407" t="s">
        <v>34394</v>
      </c>
      <c r="B290" s="407" t="s">
        <v>34395</v>
      </c>
      <c r="C290" s="406"/>
      <c r="D290" s="408">
        <v>37</v>
      </c>
      <c r="E290" s="408">
        <v>37</v>
      </c>
      <c r="F290" s="409">
        <v>45341.527372685188</v>
      </c>
      <c r="G290" s="408">
        <v>0</v>
      </c>
    </row>
    <row r="291" spans="1:7" ht="15" x14ac:dyDescent="0.25">
      <c r="A291" s="407" t="s">
        <v>34396</v>
      </c>
      <c r="B291" s="407" t="s">
        <v>34397</v>
      </c>
      <c r="C291" s="406"/>
      <c r="D291" s="408">
        <v>37</v>
      </c>
      <c r="E291" s="408">
        <v>37</v>
      </c>
      <c r="F291" s="409">
        <v>45341.527418981481</v>
      </c>
      <c r="G291" s="408">
        <v>0</v>
      </c>
    </row>
    <row r="292" spans="1:7" ht="15" x14ac:dyDescent="0.25">
      <c r="A292" s="407" t="s">
        <v>34398</v>
      </c>
      <c r="B292" s="407" t="s">
        <v>34399</v>
      </c>
      <c r="C292" s="406"/>
      <c r="D292" s="408">
        <v>37</v>
      </c>
      <c r="E292" s="408">
        <v>37</v>
      </c>
      <c r="F292" s="409">
        <v>45341.527453703704</v>
      </c>
      <c r="G292" s="408">
        <v>0</v>
      </c>
    </row>
    <row r="293" spans="1:7" ht="15" x14ac:dyDescent="0.25">
      <c r="A293" s="407" t="s">
        <v>34400</v>
      </c>
      <c r="B293" s="407" t="s">
        <v>34401</v>
      </c>
      <c r="C293" s="406"/>
      <c r="D293" s="408">
        <v>39</v>
      </c>
      <c r="E293" s="408">
        <v>39</v>
      </c>
      <c r="F293" s="409">
        <v>45341.527499999997</v>
      </c>
      <c r="G293" s="408">
        <v>0</v>
      </c>
    </row>
    <row r="294" spans="1:7" ht="15" x14ac:dyDescent="0.25">
      <c r="A294" s="407" t="s">
        <v>34402</v>
      </c>
      <c r="B294" s="407" t="s">
        <v>34403</v>
      </c>
      <c r="C294" s="406"/>
      <c r="D294" s="408">
        <v>39</v>
      </c>
      <c r="E294" s="408">
        <v>39</v>
      </c>
      <c r="F294" s="409">
        <v>45341.527812499997</v>
      </c>
      <c r="G294" s="408">
        <v>0</v>
      </c>
    </row>
    <row r="295" spans="1:7" ht="15" x14ac:dyDescent="0.25">
      <c r="A295" s="407" t="s">
        <v>34404</v>
      </c>
      <c r="B295" s="407" t="s">
        <v>34405</v>
      </c>
      <c r="C295" s="406"/>
      <c r="D295" s="406"/>
      <c r="E295" s="406"/>
      <c r="F295" s="409">
        <v>45322.518761574072</v>
      </c>
      <c r="G295" s="408">
        <v>0</v>
      </c>
    </row>
    <row r="296" spans="1:7" ht="15" x14ac:dyDescent="0.25">
      <c r="A296" s="407" t="s">
        <v>34406</v>
      </c>
      <c r="B296" s="407" t="s">
        <v>34407</v>
      </c>
      <c r="C296" s="406"/>
      <c r="D296" s="406"/>
      <c r="E296" s="406"/>
      <c r="F296" s="409">
        <v>45341.358842592592</v>
      </c>
      <c r="G296" s="408">
        <v>0</v>
      </c>
    </row>
    <row r="297" spans="1:7" ht="15" x14ac:dyDescent="0.25">
      <c r="A297" s="407" t="s">
        <v>34408</v>
      </c>
      <c r="B297" s="407" t="s">
        <v>34407</v>
      </c>
      <c r="C297" s="406"/>
      <c r="D297" s="406"/>
      <c r="E297" s="406"/>
      <c r="F297" s="409">
        <v>45341.358993055554</v>
      </c>
      <c r="G297" s="408">
        <v>0</v>
      </c>
    </row>
    <row r="298" spans="1:7" ht="15" x14ac:dyDescent="0.25">
      <c r="A298" s="407" t="s">
        <v>34409</v>
      </c>
      <c r="B298" s="407" t="s">
        <v>34407</v>
      </c>
      <c r="C298" s="406"/>
      <c r="D298" s="406"/>
      <c r="E298" s="406"/>
      <c r="F298" s="409">
        <v>45341.359259259261</v>
      </c>
      <c r="G298" s="408">
        <v>0</v>
      </c>
    </row>
    <row r="299" spans="1:7" ht="15" x14ac:dyDescent="0.25">
      <c r="A299" s="407" t="s">
        <v>34410</v>
      </c>
      <c r="B299" s="407" t="s">
        <v>34411</v>
      </c>
      <c r="C299" s="406"/>
      <c r="D299" s="406"/>
      <c r="E299" s="406"/>
      <c r="F299" s="409">
        <v>45341.6327662037</v>
      </c>
      <c r="G299" s="408">
        <v>0</v>
      </c>
    </row>
    <row r="300" spans="1:7" ht="15" x14ac:dyDescent="0.25">
      <c r="A300" s="407" t="s">
        <v>34412</v>
      </c>
      <c r="B300" s="407" t="s">
        <v>34413</v>
      </c>
      <c r="C300" s="406"/>
      <c r="D300" s="406"/>
      <c r="E300" s="406"/>
      <c r="F300" s="409">
        <v>45341.632824074077</v>
      </c>
      <c r="G300" s="408">
        <v>0</v>
      </c>
    </row>
    <row r="301" spans="1:7" ht="15" x14ac:dyDescent="0.25">
      <c r="A301" s="407" t="s">
        <v>34414</v>
      </c>
      <c r="B301" s="407" t="s">
        <v>34415</v>
      </c>
      <c r="C301" s="406"/>
      <c r="D301" s="408">
        <v>30</v>
      </c>
      <c r="E301" s="408">
        <v>30</v>
      </c>
      <c r="F301" s="409">
        <v>45341.632881944446</v>
      </c>
      <c r="G301" s="408">
        <v>0</v>
      </c>
    </row>
    <row r="302" spans="1:7" ht="15" x14ac:dyDescent="0.25">
      <c r="A302" s="407" t="s">
        <v>34416</v>
      </c>
      <c r="B302" s="407" t="s">
        <v>34407</v>
      </c>
      <c r="C302" s="406"/>
      <c r="D302" s="406"/>
      <c r="E302" s="406"/>
      <c r="F302" s="409">
        <v>45341.361377314817</v>
      </c>
      <c r="G302" s="408">
        <v>0</v>
      </c>
    </row>
    <row r="303" spans="1:7" ht="15" x14ac:dyDescent="0.2">
      <c r="A303" s="407" t="s">
        <v>34417</v>
      </c>
      <c r="B303" s="407" t="s">
        <v>34418</v>
      </c>
      <c r="C303" s="408">
        <v>0</v>
      </c>
      <c r="D303" s="408">
        <v>57.6</v>
      </c>
      <c r="E303" s="408">
        <v>57.6</v>
      </c>
      <c r="F303" s="409">
        <v>43416.335057870368</v>
      </c>
      <c r="G303" s="408">
        <v>0</v>
      </c>
    </row>
    <row r="304" spans="1:7" ht="15" x14ac:dyDescent="0.2">
      <c r="A304" s="407" t="s">
        <v>34419</v>
      </c>
      <c r="B304" s="407" t="s">
        <v>34418</v>
      </c>
      <c r="C304" s="408">
        <v>0</v>
      </c>
      <c r="D304" s="408">
        <v>1360.48</v>
      </c>
      <c r="E304" s="408">
        <v>1360.48</v>
      </c>
      <c r="F304" s="409">
        <v>43160.547164351854</v>
      </c>
      <c r="G304" s="408">
        <v>0</v>
      </c>
    </row>
    <row r="305" spans="1:7" ht="15" x14ac:dyDescent="0.2">
      <c r="A305" s="407" t="s">
        <v>34420</v>
      </c>
      <c r="B305" s="407" t="s">
        <v>34418</v>
      </c>
      <c r="C305" s="408">
        <v>0</v>
      </c>
      <c r="D305" s="408">
        <v>1</v>
      </c>
      <c r="E305" s="408">
        <v>1</v>
      </c>
      <c r="F305" s="409">
        <v>43160.54724537037</v>
      </c>
      <c r="G305" s="408">
        <v>0</v>
      </c>
    </row>
    <row r="306" spans="1:7" ht="15" x14ac:dyDescent="0.2">
      <c r="A306" s="407" t="s">
        <v>34421</v>
      </c>
      <c r="B306" s="407" t="s">
        <v>34418</v>
      </c>
      <c r="C306" s="408">
        <v>0</v>
      </c>
      <c r="D306" s="408">
        <v>19.051949601244161</v>
      </c>
      <c r="E306" s="408">
        <v>19.051949601244161</v>
      </c>
      <c r="F306" s="409">
        <v>43160.547314814816</v>
      </c>
      <c r="G306" s="408">
        <v>0</v>
      </c>
    </row>
    <row r="307" spans="1:7" ht="15" x14ac:dyDescent="0.2">
      <c r="A307" s="407" t="s">
        <v>34422</v>
      </c>
      <c r="B307" s="407" t="s">
        <v>34418</v>
      </c>
      <c r="C307" s="408">
        <v>0</v>
      </c>
      <c r="D307" s="408">
        <v>1332.56</v>
      </c>
      <c r="E307" s="408">
        <v>1332.56</v>
      </c>
      <c r="F307" s="409">
        <v>43160.547372685185</v>
      </c>
      <c r="G307" s="408">
        <v>0</v>
      </c>
    </row>
    <row r="308" spans="1:7" ht="15" x14ac:dyDescent="0.2">
      <c r="A308" s="407" t="s">
        <v>34423</v>
      </c>
      <c r="B308" s="407" t="s">
        <v>34424</v>
      </c>
      <c r="C308" s="408">
        <v>0</v>
      </c>
      <c r="D308" s="408">
        <v>53.528840579710142</v>
      </c>
      <c r="E308" s="408">
        <v>53.528840579710142</v>
      </c>
      <c r="F308" s="409">
        <v>43160.547442129631</v>
      </c>
      <c r="G308" s="408">
        <v>0</v>
      </c>
    </row>
    <row r="309" spans="1:7" ht="15" x14ac:dyDescent="0.2">
      <c r="A309" s="407" t="s">
        <v>34425</v>
      </c>
      <c r="B309" s="407" t="s">
        <v>34426</v>
      </c>
      <c r="C309" s="408">
        <v>0</v>
      </c>
      <c r="D309" s="408">
        <v>0</v>
      </c>
      <c r="E309" s="408">
        <v>0</v>
      </c>
      <c r="F309" s="409">
        <v>45341.632951388892</v>
      </c>
      <c r="G309" s="408">
        <v>0</v>
      </c>
    </row>
    <row r="310" spans="1:7" ht="15" x14ac:dyDescent="0.2">
      <c r="A310" s="407" t="s">
        <v>34427</v>
      </c>
      <c r="B310" s="407" t="s">
        <v>34428</v>
      </c>
      <c r="C310" s="408">
        <v>0</v>
      </c>
      <c r="D310" s="408">
        <v>24.61333333333333</v>
      </c>
      <c r="E310" s="408">
        <v>24.61333333333333</v>
      </c>
      <c r="F310" s="409">
        <v>45341.632986111108</v>
      </c>
      <c r="G310" s="408">
        <v>0</v>
      </c>
    </row>
    <row r="311" spans="1:7" ht="15" x14ac:dyDescent="0.25">
      <c r="A311" s="407" t="s">
        <v>34429</v>
      </c>
      <c r="B311" s="407" t="s">
        <v>34430</v>
      </c>
      <c r="C311" s="406"/>
      <c r="D311" s="406"/>
      <c r="E311" s="406"/>
      <c r="F311" s="409">
        <v>45341.633032407408</v>
      </c>
      <c r="G311" s="408">
        <v>0</v>
      </c>
    </row>
    <row r="312" spans="1:7" ht="15" x14ac:dyDescent="0.2">
      <c r="A312" s="407" t="s">
        <v>34431</v>
      </c>
      <c r="B312" s="407" t="s">
        <v>34432</v>
      </c>
      <c r="C312" s="408">
        <v>0</v>
      </c>
      <c r="D312" s="408">
        <v>0</v>
      </c>
      <c r="E312" s="408">
        <v>0</v>
      </c>
      <c r="F312" s="409">
        <v>43684.663807870369</v>
      </c>
      <c r="G312" s="408">
        <v>0</v>
      </c>
    </row>
    <row r="313" spans="1:7" ht="15" x14ac:dyDescent="0.2">
      <c r="A313" s="407" t="s">
        <v>34433</v>
      </c>
      <c r="B313" s="407" t="s">
        <v>34434</v>
      </c>
      <c r="C313" s="408">
        <v>0</v>
      </c>
      <c r="D313" s="408">
        <v>52.579588540028873</v>
      </c>
      <c r="E313" s="408">
        <v>52.579588540028873</v>
      </c>
      <c r="F313" s="409">
        <v>45341.6330787037</v>
      </c>
      <c r="G313" s="408">
        <v>0</v>
      </c>
    </row>
    <row r="314" spans="1:7" ht="15" x14ac:dyDescent="0.25">
      <c r="A314" s="407" t="s">
        <v>34435</v>
      </c>
      <c r="B314" s="407" t="s">
        <v>34436</v>
      </c>
      <c r="C314" s="406"/>
      <c r="D314" s="406"/>
      <c r="E314" s="406"/>
      <c r="F314" s="409">
        <v>45341.633287037039</v>
      </c>
      <c r="G314" s="408">
        <v>0</v>
      </c>
    </row>
    <row r="315" spans="1:7" ht="15" x14ac:dyDescent="0.25">
      <c r="A315" s="407" t="s">
        <v>692</v>
      </c>
      <c r="B315" s="407" t="s">
        <v>693</v>
      </c>
      <c r="C315" s="406"/>
      <c r="D315" s="406"/>
      <c r="E315" s="406"/>
      <c r="F315" s="409">
        <v>43684.6640162037</v>
      </c>
      <c r="G315" s="408">
        <v>0</v>
      </c>
    </row>
    <row r="316" spans="1:7" ht="15" x14ac:dyDescent="0.2">
      <c r="A316" s="407" t="s">
        <v>694</v>
      </c>
      <c r="B316" s="407" t="s">
        <v>695</v>
      </c>
      <c r="C316" s="408">
        <v>0</v>
      </c>
      <c r="D316" s="408">
        <v>26.7</v>
      </c>
      <c r="E316" s="408">
        <v>26.7</v>
      </c>
      <c r="F316" s="409">
        <v>43157.493530092594</v>
      </c>
      <c r="G316" s="408">
        <v>0</v>
      </c>
    </row>
    <row r="317" spans="1:7" ht="15" x14ac:dyDescent="0.25">
      <c r="A317" s="407" t="s">
        <v>696</v>
      </c>
      <c r="B317" s="407" t="s">
        <v>697</v>
      </c>
      <c r="C317" s="406"/>
      <c r="D317" s="408">
        <v>13.35</v>
      </c>
      <c r="E317" s="408">
        <v>13.35</v>
      </c>
      <c r="F317" s="409">
        <v>43164.693541666667</v>
      </c>
      <c r="G317" s="408">
        <v>0</v>
      </c>
    </row>
    <row r="318" spans="1:7" ht="15" x14ac:dyDescent="0.25">
      <c r="A318" s="407" t="s">
        <v>34437</v>
      </c>
      <c r="B318" s="407" t="s">
        <v>34438</v>
      </c>
      <c r="C318" s="406"/>
      <c r="D318" s="408">
        <v>18.7</v>
      </c>
      <c r="E318" s="408">
        <v>18.7</v>
      </c>
      <c r="F318" s="409">
        <v>43160.547673611109</v>
      </c>
      <c r="G318" s="408">
        <v>0</v>
      </c>
    </row>
    <row r="319" spans="1:7" ht="15" x14ac:dyDescent="0.25">
      <c r="A319" s="407" t="s">
        <v>698</v>
      </c>
      <c r="B319" s="407" t="s">
        <v>699</v>
      </c>
      <c r="C319" s="406"/>
      <c r="D319" s="408">
        <v>26.7</v>
      </c>
      <c r="E319" s="408">
        <v>26.7</v>
      </c>
      <c r="F319" s="409">
        <v>43164.693703703706</v>
      </c>
      <c r="G319" s="408">
        <v>0</v>
      </c>
    </row>
    <row r="320" spans="1:7" ht="15" x14ac:dyDescent="0.25">
      <c r="A320" s="407" t="s">
        <v>700</v>
      </c>
      <c r="B320" s="407" t="s">
        <v>701</v>
      </c>
      <c r="C320" s="406"/>
      <c r="D320" s="408">
        <v>26.6</v>
      </c>
      <c r="E320" s="408">
        <v>26.6</v>
      </c>
      <c r="F320" s="409">
        <v>43164.693981481483</v>
      </c>
      <c r="G320" s="408">
        <v>0</v>
      </c>
    </row>
    <row r="321" spans="1:7" ht="15" x14ac:dyDescent="0.25">
      <c r="A321" s="407" t="s">
        <v>702</v>
      </c>
      <c r="B321" s="407" t="s">
        <v>703</v>
      </c>
      <c r="C321" s="406"/>
      <c r="D321" s="408">
        <v>26.7</v>
      </c>
      <c r="E321" s="408">
        <v>26.7</v>
      </c>
      <c r="F321" s="409">
        <v>43164.661851851852</v>
      </c>
      <c r="G321" s="408">
        <v>0</v>
      </c>
    </row>
    <row r="322" spans="1:7" ht="15" x14ac:dyDescent="0.2">
      <c r="A322" s="407" t="s">
        <v>704</v>
      </c>
      <c r="B322" s="407" t="s">
        <v>705</v>
      </c>
      <c r="C322" s="408">
        <v>0</v>
      </c>
      <c r="D322" s="408">
        <v>0.3</v>
      </c>
      <c r="E322" s="408">
        <v>0.3</v>
      </c>
      <c r="F322" s="409">
        <v>43537.710879629631</v>
      </c>
      <c r="G322" s="408">
        <v>0</v>
      </c>
    </row>
    <row r="323" spans="1:7" ht="15" x14ac:dyDescent="0.2">
      <c r="A323" s="407" t="s">
        <v>706</v>
      </c>
      <c r="B323" s="407" t="s">
        <v>707</v>
      </c>
      <c r="C323" s="408">
        <v>0</v>
      </c>
      <c r="D323" s="408">
        <v>0.01</v>
      </c>
      <c r="E323" s="408">
        <v>0.01</v>
      </c>
      <c r="F323" s="409">
        <v>43521.714016203703</v>
      </c>
      <c r="G323" s="408">
        <v>0</v>
      </c>
    </row>
    <row r="324" spans="1:7" ht="15" x14ac:dyDescent="0.25">
      <c r="A324" s="407" t="s">
        <v>708</v>
      </c>
      <c r="B324" s="407" t="s">
        <v>709</v>
      </c>
      <c r="C324" s="406"/>
      <c r="D324" s="406"/>
      <c r="E324" s="406"/>
      <c r="F324" s="409">
        <v>43998.325671296298</v>
      </c>
      <c r="G324" s="408">
        <v>0</v>
      </c>
    </row>
    <row r="325" spans="1:7" ht="15" x14ac:dyDescent="0.25">
      <c r="A325" s="407" t="s">
        <v>710</v>
      </c>
      <c r="B325" s="407" t="s">
        <v>711</v>
      </c>
      <c r="C325" s="406"/>
      <c r="D325" s="406"/>
      <c r="E325" s="406"/>
      <c r="F325" s="406"/>
      <c r="G325" s="408">
        <v>0</v>
      </c>
    </row>
    <row r="326" spans="1:7" ht="15" x14ac:dyDescent="0.25">
      <c r="A326" s="407" t="s">
        <v>712</v>
      </c>
      <c r="B326" s="407" t="s">
        <v>713</v>
      </c>
      <c r="C326" s="406"/>
      <c r="D326" s="408">
        <v>52</v>
      </c>
      <c r="E326" s="408">
        <v>52</v>
      </c>
      <c r="F326" s="409">
        <v>43088.558495370373</v>
      </c>
      <c r="G326" s="408">
        <v>0</v>
      </c>
    </row>
    <row r="327" spans="1:7" ht="15" x14ac:dyDescent="0.25">
      <c r="A327" s="407" t="s">
        <v>714</v>
      </c>
      <c r="B327" s="407" t="s">
        <v>715</v>
      </c>
      <c r="C327" s="406"/>
      <c r="D327" s="408">
        <v>52</v>
      </c>
      <c r="E327" s="408">
        <v>52</v>
      </c>
      <c r="F327" s="409">
        <v>43164.693020833336</v>
      </c>
      <c r="G327" s="408">
        <v>0</v>
      </c>
    </row>
    <row r="328" spans="1:7" ht="15" x14ac:dyDescent="0.25">
      <c r="A328" s="407" t="s">
        <v>716</v>
      </c>
      <c r="B328" s="407" t="s">
        <v>717</v>
      </c>
      <c r="C328" s="406"/>
      <c r="D328" s="408">
        <v>52</v>
      </c>
      <c r="E328" s="408">
        <v>52</v>
      </c>
      <c r="F328" s="409">
        <v>43123.455949074072</v>
      </c>
      <c r="G328" s="408">
        <v>0</v>
      </c>
    </row>
    <row r="329" spans="1:7" ht="15" x14ac:dyDescent="0.2">
      <c r="A329" s="407" t="s">
        <v>34439</v>
      </c>
      <c r="B329" s="407" t="s">
        <v>34440</v>
      </c>
      <c r="C329" s="408">
        <v>0</v>
      </c>
      <c r="D329" s="408">
        <v>0</v>
      </c>
      <c r="E329" s="408">
        <v>0</v>
      </c>
      <c r="F329" s="409">
        <v>45341.646203703705</v>
      </c>
      <c r="G329" s="408">
        <v>0</v>
      </c>
    </row>
    <row r="330" spans="1:7" ht="15" x14ac:dyDescent="0.2">
      <c r="A330" s="407" t="s">
        <v>718</v>
      </c>
      <c r="B330" s="407" t="s">
        <v>719</v>
      </c>
      <c r="C330" s="408">
        <v>0</v>
      </c>
      <c r="D330" s="408">
        <v>3230</v>
      </c>
      <c r="E330" s="408">
        <v>3230</v>
      </c>
      <c r="F330" s="409">
        <v>42955.626597222225</v>
      </c>
      <c r="G330" s="408">
        <v>0</v>
      </c>
    </row>
    <row r="331" spans="1:7" ht="15" x14ac:dyDescent="0.2">
      <c r="A331" s="407" t="s">
        <v>34441</v>
      </c>
      <c r="B331" s="407" t="s">
        <v>721</v>
      </c>
      <c r="C331" s="408">
        <v>0</v>
      </c>
      <c r="D331" s="408">
        <v>10</v>
      </c>
      <c r="E331" s="408">
        <v>10</v>
      </c>
      <c r="F331" s="409">
        <v>43474.756076388891</v>
      </c>
      <c r="G331" s="408">
        <v>0</v>
      </c>
    </row>
    <row r="332" spans="1:7" ht="15" x14ac:dyDescent="0.2">
      <c r="A332" s="407" t="s">
        <v>720</v>
      </c>
      <c r="B332" s="407" t="s">
        <v>721</v>
      </c>
      <c r="C332" s="408">
        <v>0</v>
      </c>
      <c r="D332" s="408">
        <v>800</v>
      </c>
      <c r="E332" s="408">
        <v>800</v>
      </c>
      <c r="F332" s="409">
        <v>45190.308136574073</v>
      </c>
      <c r="G332" s="408">
        <v>0</v>
      </c>
    </row>
    <row r="333" spans="1:7" ht="15" x14ac:dyDescent="0.25">
      <c r="A333" s="407" t="s">
        <v>34442</v>
      </c>
      <c r="B333" s="407" t="s">
        <v>34407</v>
      </c>
      <c r="C333" s="406"/>
      <c r="D333" s="408">
        <v>10</v>
      </c>
      <c r="E333" s="408">
        <v>10</v>
      </c>
      <c r="F333" s="409">
        <v>45341.533680555556</v>
      </c>
      <c r="G333" s="408">
        <v>0</v>
      </c>
    </row>
    <row r="334" spans="1:7" ht="15" x14ac:dyDescent="0.2">
      <c r="A334" s="407" t="s">
        <v>89</v>
      </c>
      <c r="B334" s="407" t="s">
        <v>89</v>
      </c>
      <c r="C334" s="408">
        <v>0</v>
      </c>
      <c r="D334" s="408">
        <v>0</v>
      </c>
      <c r="E334" s="408">
        <v>0</v>
      </c>
      <c r="F334" s="409">
        <v>45722.380393518521</v>
      </c>
      <c r="G334" s="408">
        <v>0</v>
      </c>
    </row>
    <row r="335" spans="1:7" ht="15" x14ac:dyDescent="0.2">
      <c r="A335" s="407" t="s">
        <v>722</v>
      </c>
      <c r="B335" s="407" t="s">
        <v>723</v>
      </c>
      <c r="C335" s="408">
        <v>0</v>
      </c>
      <c r="D335" s="408">
        <v>0</v>
      </c>
      <c r="E335" s="408">
        <v>0</v>
      </c>
      <c r="F335" s="409">
        <v>46009.616712962961</v>
      </c>
      <c r="G335" s="408">
        <v>2</v>
      </c>
    </row>
    <row r="336" spans="1:7" ht="15" x14ac:dyDescent="0.2">
      <c r="A336" s="407" t="s">
        <v>724</v>
      </c>
      <c r="B336" s="407" t="s">
        <v>725</v>
      </c>
      <c r="C336" s="408">
        <v>0</v>
      </c>
      <c r="D336" s="408">
        <v>0</v>
      </c>
      <c r="E336" s="408">
        <v>0</v>
      </c>
      <c r="F336" s="409">
        <v>43423.376516203702</v>
      </c>
      <c r="G336" s="408">
        <v>0</v>
      </c>
    </row>
    <row r="337" spans="1:7" ht="15" x14ac:dyDescent="0.25">
      <c r="A337" s="407" t="s">
        <v>726</v>
      </c>
      <c r="B337" s="407" t="s">
        <v>727</v>
      </c>
      <c r="C337" s="406"/>
      <c r="D337" s="406"/>
      <c r="E337" s="406"/>
      <c r="F337" s="406"/>
      <c r="G337" s="408">
        <v>0</v>
      </c>
    </row>
    <row r="338" spans="1:7" ht="15" x14ac:dyDescent="0.2">
      <c r="A338" s="407" t="s">
        <v>728</v>
      </c>
      <c r="B338" s="407" t="s">
        <v>729</v>
      </c>
      <c r="C338" s="408">
        <v>0</v>
      </c>
      <c r="D338" s="408">
        <v>0</v>
      </c>
      <c r="E338" s="408">
        <v>0</v>
      </c>
      <c r="F338" s="409">
        <v>43495.558055555557</v>
      </c>
      <c r="G338" s="408">
        <v>1</v>
      </c>
    </row>
    <row r="339" spans="1:7" ht="15" x14ac:dyDescent="0.25">
      <c r="A339" s="407" t="s">
        <v>730</v>
      </c>
      <c r="B339" s="407" t="s">
        <v>731</v>
      </c>
      <c r="C339" s="406"/>
      <c r="D339" s="406"/>
      <c r="E339" s="406"/>
      <c r="F339" s="409">
        <v>43423.376793981479</v>
      </c>
      <c r="G339" s="408">
        <v>1</v>
      </c>
    </row>
    <row r="340" spans="1:7" ht="15" x14ac:dyDescent="0.25">
      <c r="A340" s="407" t="s">
        <v>732</v>
      </c>
      <c r="B340" s="407" t="s">
        <v>733</v>
      </c>
      <c r="C340" s="406"/>
      <c r="D340" s="406"/>
      <c r="E340" s="406"/>
      <c r="F340" s="409">
        <v>43800.719305555554</v>
      </c>
      <c r="G340" s="408">
        <v>1</v>
      </c>
    </row>
    <row r="341" spans="1:7" ht="15" x14ac:dyDescent="0.2">
      <c r="A341" s="407" t="s">
        <v>734</v>
      </c>
      <c r="B341" s="407" t="s">
        <v>735</v>
      </c>
      <c r="C341" s="408">
        <v>0</v>
      </c>
      <c r="D341" s="408">
        <v>0</v>
      </c>
      <c r="E341" s="408">
        <v>0</v>
      </c>
      <c r="F341" s="409">
        <v>43423.376863425925</v>
      </c>
      <c r="G341" s="408">
        <v>1</v>
      </c>
    </row>
    <row r="342" spans="1:7" ht="15" x14ac:dyDescent="0.2">
      <c r="A342" s="407" t="s">
        <v>736</v>
      </c>
      <c r="B342" s="407" t="s">
        <v>737</v>
      </c>
      <c r="C342" s="408">
        <v>0</v>
      </c>
      <c r="D342" s="408">
        <v>0</v>
      </c>
      <c r="E342" s="408">
        <v>0</v>
      </c>
      <c r="F342" s="409">
        <v>43423.376898148148</v>
      </c>
      <c r="G342" s="408">
        <v>0</v>
      </c>
    </row>
    <row r="343" spans="1:7" ht="15" x14ac:dyDescent="0.25">
      <c r="A343" s="407" t="s">
        <v>738</v>
      </c>
      <c r="B343" s="407" t="s">
        <v>727</v>
      </c>
      <c r="C343" s="406"/>
      <c r="D343" s="406"/>
      <c r="E343" s="406"/>
      <c r="F343" s="409">
        <v>43423.376932870371</v>
      </c>
      <c r="G343" s="408">
        <v>0</v>
      </c>
    </row>
    <row r="344" spans="1:7" ht="15" x14ac:dyDescent="0.25">
      <c r="A344" s="407" t="s">
        <v>739</v>
      </c>
      <c r="B344" s="407" t="s">
        <v>740</v>
      </c>
      <c r="C344" s="406"/>
      <c r="D344" s="406"/>
      <c r="E344" s="406"/>
      <c r="F344" s="409">
        <v>43423.376967592594</v>
      </c>
      <c r="G344" s="408">
        <v>0</v>
      </c>
    </row>
    <row r="345" spans="1:7" ht="15" x14ac:dyDescent="0.25">
      <c r="A345" s="407" t="s">
        <v>741</v>
      </c>
      <c r="B345" s="407" t="s">
        <v>742</v>
      </c>
      <c r="C345" s="406"/>
      <c r="D345" s="406"/>
      <c r="E345" s="406"/>
      <c r="F345" s="409">
        <v>43423.37699074074</v>
      </c>
      <c r="G345" s="408">
        <v>0</v>
      </c>
    </row>
    <row r="346" spans="1:7" ht="15" x14ac:dyDescent="0.2">
      <c r="A346" s="407" t="s">
        <v>743</v>
      </c>
      <c r="B346" s="407" t="s">
        <v>744</v>
      </c>
      <c r="C346" s="408">
        <v>0</v>
      </c>
      <c r="D346" s="408">
        <v>0</v>
      </c>
      <c r="E346" s="408">
        <v>0</v>
      </c>
      <c r="F346" s="409">
        <v>43423.377025462964</v>
      </c>
      <c r="G346" s="408">
        <v>1</v>
      </c>
    </row>
    <row r="347" spans="1:7" ht="15" x14ac:dyDescent="0.2">
      <c r="A347" s="407" t="s">
        <v>745</v>
      </c>
      <c r="B347" s="407" t="s">
        <v>746</v>
      </c>
      <c r="C347" s="408">
        <v>0</v>
      </c>
      <c r="D347" s="408">
        <v>0</v>
      </c>
      <c r="E347" s="408">
        <v>0</v>
      </c>
      <c r="F347" s="409">
        <v>43423.377060185187</v>
      </c>
      <c r="G347" s="408">
        <v>0</v>
      </c>
    </row>
    <row r="348" spans="1:7" ht="15" x14ac:dyDescent="0.2">
      <c r="A348" s="407" t="s">
        <v>747</v>
      </c>
      <c r="B348" s="407" t="s">
        <v>748</v>
      </c>
      <c r="C348" s="408">
        <v>0</v>
      </c>
      <c r="D348" s="408">
        <v>0</v>
      </c>
      <c r="E348" s="408">
        <v>0</v>
      </c>
      <c r="F348" s="409">
        <v>44032.463576388887</v>
      </c>
      <c r="G348" s="408">
        <v>1</v>
      </c>
    </row>
    <row r="349" spans="1:7" ht="15" x14ac:dyDescent="0.2">
      <c r="A349" s="407" t="s">
        <v>749</v>
      </c>
      <c r="B349" s="407" t="s">
        <v>750</v>
      </c>
      <c r="C349" s="408">
        <v>0</v>
      </c>
      <c r="D349" s="408">
        <v>0</v>
      </c>
      <c r="E349" s="408">
        <v>0</v>
      </c>
      <c r="F349" s="409">
        <v>43423.377118055556</v>
      </c>
      <c r="G349" s="408">
        <v>6</v>
      </c>
    </row>
    <row r="350" spans="1:7" ht="15" x14ac:dyDescent="0.2">
      <c r="A350" s="407" t="s">
        <v>751</v>
      </c>
      <c r="B350" s="407" t="s">
        <v>752</v>
      </c>
      <c r="C350" s="408">
        <v>0</v>
      </c>
      <c r="D350" s="408">
        <v>0</v>
      </c>
      <c r="E350" s="408">
        <v>0</v>
      </c>
      <c r="F350" s="409">
        <v>43423.377141203702</v>
      </c>
      <c r="G350" s="408">
        <v>0</v>
      </c>
    </row>
    <row r="351" spans="1:7" ht="15" x14ac:dyDescent="0.25">
      <c r="A351" s="407" t="s">
        <v>753</v>
      </c>
      <c r="B351" s="407" t="s">
        <v>754</v>
      </c>
      <c r="C351" s="406"/>
      <c r="D351" s="406"/>
      <c r="E351" s="406"/>
      <c r="F351" s="409">
        <v>43431.415543981479</v>
      </c>
      <c r="G351" s="408">
        <v>0</v>
      </c>
    </row>
    <row r="352" spans="1:7" ht="15" x14ac:dyDescent="0.2">
      <c r="A352" s="407" t="s">
        <v>755</v>
      </c>
      <c r="B352" s="407" t="s">
        <v>16</v>
      </c>
      <c r="C352" s="408">
        <v>0</v>
      </c>
      <c r="D352" s="408">
        <v>0</v>
      </c>
      <c r="E352" s="408">
        <v>0</v>
      </c>
      <c r="F352" s="409">
        <v>43423.377199074072</v>
      </c>
      <c r="G352" s="408">
        <v>1</v>
      </c>
    </row>
    <row r="353" spans="1:7" ht="15" x14ac:dyDescent="0.2">
      <c r="A353" s="407" t="s">
        <v>756</v>
      </c>
      <c r="B353" s="407" t="s">
        <v>757</v>
      </c>
      <c r="C353" s="408">
        <v>0</v>
      </c>
      <c r="D353" s="408">
        <v>0</v>
      </c>
      <c r="E353" s="408">
        <v>0</v>
      </c>
      <c r="F353" s="409">
        <v>43423.377233796295</v>
      </c>
      <c r="G353" s="408">
        <v>0</v>
      </c>
    </row>
    <row r="354" spans="1:7" ht="15" x14ac:dyDescent="0.25">
      <c r="A354" s="407" t="s">
        <v>758</v>
      </c>
      <c r="B354" s="407" t="s">
        <v>740</v>
      </c>
      <c r="C354" s="406"/>
      <c r="D354" s="406"/>
      <c r="E354" s="406"/>
      <c r="F354" s="406"/>
      <c r="G354" s="408">
        <v>0</v>
      </c>
    </row>
    <row r="355" spans="1:7" ht="15" x14ac:dyDescent="0.25">
      <c r="A355" s="407" t="s">
        <v>759</v>
      </c>
      <c r="B355" s="407" t="s">
        <v>740</v>
      </c>
      <c r="C355" s="406"/>
      <c r="D355" s="406"/>
      <c r="E355" s="406"/>
      <c r="F355" s="409">
        <v>43423.381539351853</v>
      </c>
      <c r="G355" s="408">
        <v>0</v>
      </c>
    </row>
    <row r="356" spans="1:7" ht="15" x14ac:dyDescent="0.25">
      <c r="A356" s="407" t="s">
        <v>760</v>
      </c>
      <c r="B356" s="407" t="s">
        <v>740</v>
      </c>
      <c r="C356" s="406"/>
      <c r="D356" s="406"/>
      <c r="E356" s="406"/>
      <c r="F356" s="406"/>
      <c r="G356" s="408">
        <v>0</v>
      </c>
    </row>
    <row r="357" spans="1:7" ht="15" x14ac:dyDescent="0.25">
      <c r="A357" s="407" t="s">
        <v>761</v>
      </c>
      <c r="B357" s="407" t="s">
        <v>727</v>
      </c>
      <c r="C357" s="406"/>
      <c r="D357" s="406"/>
      <c r="E357" s="406"/>
      <c r="F357" s="409">
        <v>43495.554525462961</v>
      </c>
      <c r="G357" s="408">
        <v>0</v>
      </c>
    </row>
    <row r="358" spans="1:7" ht="15" x14ac:dyDescent="0.2">
      <c r="A358" s="407" t="s">
        <v>762</v>
      </c>
      <c r="B358" s="407" t="s">
        <v>559</v>
      </c>
      <c r="C358" s="408">
        <v>0</v>
      </c>
      <c r="D358" s="408">
        <v>0</v>
      </c>
      <c r="E358" s="408">
        <v>0</v>
      </c>
      <c r="F358" s="409">
        <v>43423.382361111115</v>
      </c>
      <c r="G358" s="408">
        <v>0</v>
      </c>
    </row>
    <row r="359" spans="1:7" ht="15" x14ac:dyDescent="0.2">
      <c r="A359" s="407" t="s">
        <v>763</v>
      </c>
      <c r="B359" s="407" t="s">
        <v>764</v>
      </c>
      <c r="C359" s="408">
        <v>0</v>
      </c>
      <c r="D359" s="408">
        <v>0</v>
      </c>
      <c r="E359" s="408">
        <v>0</v>
      </c>
      <c r="F359" s="409">
        <v>43423.382395833331</v>
      </c>
      <c r="G359" s="408">
        <v>0</v>
      </c>
    </row>
    <row r="360" spans="1:7" ht="15" x14ac:dyDescent="0.2">
      <c r="A360" s="407" t="s">
        <v>765</v>
      </c>
      <c r="B360" s="407" t="s">
        <v>766</v>
      </c>
      <c r="C360" s="408">
        <v>0</v>
      </c>
      <c r="D360" s="408">
        <v>0</v>
      </c>
      <c r="E360" s="408">
        <v>0</v>
      </c>
      <c r="F360" s="409">
        <v>43423.382418981484</v>
      </c>
      <c r="G360" s="408">
        <v>0</v>
      </c>
    </row>
    <row r="361" spans="1:7" ht="15" x14ac:dyDescent="0.2">
      <c r="A361" s="407" t="s">
        <v>34443</v>
      </c>
      <c r="B361" s="407" t="s">
        <v>34444</v>
      </c>
      <c r="C361" s="408">
        <v>0</v>
      </c>
      <c r="D361" s="408">
        <v>9.65</v>
      </c>
      <c r="E361" s="408">
        <v>9.65</v>
      </c>
      <c r="F361" s="409">
        <v>44889.41002314815</v>
      </c>
      <c r="G361" s="408">
        <v>0</v>
      </c>
    </row>
    <row r="362" spans="1:7" ht="15" x14ac:dyDescent="0.2">
      <c r="A362" s="407" t="s">
        <v>34445</v>
      </c>
      <c r="B362" s="407" t="s">
        <v>34446</v>
      </c>
      <c r="C362" s="408">
        <v>0</v>
      </c>
      <c r="D362" s="408">
        <v>23.7</v>
      </c>
      <c r="E362" s="408">
        <v>23.7</v>
      </c>
      <c r="F362" s="409">
        <v>44889.410254629627</v>
      </c>
      <c r="G362" s="408">
        <v>0</v>
      </c>
    </row>
    <row r="363" spans="1:7" ht="15" x14ac:dyDescent="0.2">
      <c r="A363" s="407" t="s">
        <v>34447</v>
      </c>
      <c r="B363" s="407" t="s">
        <v>34448</v>
      </c>
      <c r="C363" s="408">
        <v>0</v>
      </c>
      <c r="D363" s="408">
        <v>0.01</v>
      </c>
      <c r="E363" s="408">
        <v>0.01</v>
      </c>
      <c r="F363" s="409">
        <v>44889.410439814812</v>
      </c>
      <c r="G363" s="408">
        <v>0</v>
      </c>
    </row>
    <row r="364" spans="1:7" ht="15" x14ac:dyDescent="0.25">
      <c r="A364" s="407" t="s">
        <v>767</v>
      </c>
      <c r="B364" s="407" t="s">
        <v>727</v>
      </c>
      <c r="C364" s="406"/>
      <c r="D364" s="406"/>
      <c r="E364" s="406"/>
      <c r="F364" s="406"/>
      <c r="G364" s="408">
        <v>0</v>
      </c>
    </row>
    <row r="365" spans="1:7" ht="15" x14ac:dyDescent="0.25">
      <c r="A365" s="407" t="s">
        <v>768</v>
      </c>
      <c r="B365" s="407" t="s">
        <v>559</v>
      </c>
      <c r="C365" s="406"/>
      <c r="D365" s="406"/>
      <c r="E365" s="406"/>
      <c r="F365" s="409">
        <v>45722.380497685182</v>
      </c>
      <c r="G365" s="408">
        <v>0</v>
      </c>
    </row>
    <row r="366" spans="1:7" ht="15" x14ac:dyDescent="0.25">
      <c r="A366" s="407" t="s">
        <v>769</v>
      </c>
      <c r="B366" s="407" t="s">
        <v>757</v>
      </c>
      <c r="C366" s="408">
        <v>0</v>
      </c>
      <c r="D366" s="408">
        <v>0</v>
      </c>
      <c r="E366" s="408">
        <v>0</v>
      </c>
      <c r="F366" s="406"/>
      <c r="G366" s="408">
        <v>0</v>
      </c>
    </row>
    <row r="367" spans="1:7" ht="15" x14ac:dyDescent="0.2">
      <c r="A367" s="407" t="s">
        <v>34449</v>
      </c>
      <c r="B367" s="407" t="s">
        <v>34450</v>
      </c>
      <c r="C367" s="408">
        <v>0</v>
      </c>
      <c r="D367" s="408">
        <v>0.01</v>
      </c>
      <c r="E367" s="408">
        <v>0.01</v>
      </c>
      <c r="F367" s="409">
        <v>43017.490648148145</v>
      </c>
      <c r="G367" s="408">
        <v>0</v>
      </c>
    </row>
    <row r="368" spans="1:7" ht="15" x14ac:dyDescent="0.2">
      <c r="A368" s="407" t="s">
        <v>34451</v>
      </c>
      <c r="B368" s="407" t="s">
        <v>34452</v>
      </c>
      <c r="C368" s="408">
        <v>0</v>
      </c>
      <c r="D368" s="408">
        <v>0.2</v>
      </c>
      <c r="E368" s="408">
        <v>0.2</v>
      </c>
      <c r="F368" s="409">
        <v>43006.40289351852</v>
      </c>
      <c r="G368" s="408">
        <v>0</v>
      </c>
    </row>
    <row r="369" spans="1:7" ht="15" x14ac:dyDescent="0.2">
      <c r="A369" s="407" t="s">
        <v>34453</v>
      </c>
      <c r="B369" s="407" t="s">
        <v>34454</v>
      </c>
      <c r="C369" s="408">
        <v>0</v>
      </c>
      <c r="D369" s="408">
        <v>0.5</v>
      </c>
      <c r="E369" s="408">
        <v>0.5</v>
      </c>
      <c r="F369" s="409">
        <v>43006.403194444443</v>
      </c>
      <c r="G369" s="408">
        <v>0</v>
      </c>
    </row>
    <row r="370" spans="1:7" ht="15" x14ac:dyDescent="0.2">
      <c r="A370" s="407" t="s">
        <v>34455</v>
      </c>
      <c r="B370" s="407" t="s">
        <v>34456</v>
      </c>
      <c r="C370" s="408">
        <v>0</v>
      </c>
      <c r="D370" s="408">
        <v>206</v>
      </c>
      <c r="E370" s="408">
        <v>206</v>
      </c>
      <c r="F370" s="409">
        <v>43017.491076388891</v>
      </c>
      <c r="G370" s="408">
        <v>0</v>
      </c>
    </row>
    <row r="371" spans="1:7" ht="15" x14ac:dyDescent="0.2">
      <c r="A371" s="407" t="s">
        <v>34457</v>
      </c>
      <c r="B371" s="407" t="s">
        <v>34458</v>
      </c>
      <c r="C371" s="408">
        <v>0</v>
      </c>
      <c r="D371" s="408">
        <v>186</v>
      </c>
      <c r="E371" s="408">
        <v>186</v>
      </c>
      <c r="F371" s="409">
        <v>43017.491273148145</v>
      </c>
      <c r="G371" s="408">
        <v>0</v>
      </c>
    </row>
    <row r="372" spans="1:7" ht="15" x14ac:dyDescent="0.2">
      <c r="A372" s="407" t="s">
        <v>34459</v>
      </c>
      <c r="B372" s="407" t="s">
        <v>34460</v>
      </c>
      <c r="C372" s="408">
        <v>0</v>
      </c>
      <c r="D372" s="408">
        <v>185</v>
      </c>
      <c r="E372" s="408">
        <v>185</v>
      </c>
      <c r="F372" s="409">
        <v>43017.49150462963</v>
      </c>
      <c r="G372" s="408">
        <v>0</v>
      </c>
    </row>
    <row r="373" spans="1:7" ht="15" x14ac:dyDescent="0.2">
      <c r="A373" s="407" t="s">
        <v>34461</v>
      </c>
      <c r="B373" s="407" t="s">
        <v>34462</v>
      </c>
      <c r="C373" s="408">
        <v>0</v>
      </c>
      <c r="D373" s="408">
        <v>0.55000000000000004</v>
      </c>
      <c r="E373" s="408">
        <v>0.55000000000000004</v>
      </c>
      <c r="F373" s="409">
        <v>43010.338182870371</v>
      </c>
      <c r="G373" s="408">
        <v>0</v>
      </c>
    </row>
    <row r="374" spans="1:7" ht="15" x14ac:dyDescent="0.2">
      <c r="A374" s="407" t="s">
        <v>34463</v>
      </c>
      <c r="B374" s="407" t="s">
        <v>34464</v>
      </c>
      <c r="C374" s="408">
        <v>0</v>
      </c>
      <c r="D374" s="408">
        <v>206</v>
      </c>
      <c r="E374" s="408">
        <v>206</v>
      </c>
      <c r="F374" s="409">
        <v>43017.491793981484</v>
      </c>
      <c r="G374" s="408">
        <v>0</v>
      </c>
    </row>
    <row r="375" spans="1:7" ht="15" x14ac:dyDescent="0.2">
      <c r="A375" s="407" t="s">
        <v>34465</v>
      </c>
      <c r="B375" s="407" t="s">
        <v>34466</v>
      </c>
      <c r="C375" s="408">
        <v>0</v>
      </c>
      <c r="D375" s="408">
        <v>172</v>
      </c>
      <c r="E375" s="408">
        <v>172</v>
      </c>
      <c r="F375" s="409">
        <v>43017.491967592592</v>
      </c>
      <c r="G375" s="408">
        <v>0</v>
      </c>
    </row>
    <row r="376" spans="1:7" ht="15" x14ac:dyDescent="0.2">
      <c r="A376" s="407" t="s">
        <v>34467</v>
      </c>
      <c r="B376" s="407" t="s">
        <v>34468</v>
      </c>
      <c r="C376" s="408">
        <v>0</v>
      </c>
      <c r="D376" s="408">
        <v>186</v>
      </c>
      <c r="E376" s="408">
        <v>186</v>
      </c>
      <c r="F376" s="409">
        <v>43017.492164351854</v>
      </c>
      <c r="G376" s="408">
        <v>0</v>
      </c>
    </row>
    <row r="377" spans="1:7" ht="15" x14ac:dyDescent="0.2">
      <c r="A377" s="407" t="s">
        <v>770</v>
      </c>
      <c r="B377" s="407" t="s">
        <v>771</v>
      </c>
      <c r="C377" s="408">
        <v>0</v>
      </c>
      <c r="D377" s="408">
        <v>0</v>
      </c>
      <c r="E377" s="408">
        <v>0</v>
      </c>
      <c r="F377" s="409">
        <v>43474.755601851852</v>
      </c>
      <c r="G377" s="408">
        <v>1</v>
      </c>
    </row>
    <row r="378" spans="1:7" ht="15" x14ac:dyDescent="0.25">
      <c r="A378" s="407" t="s">
        <v>33496</v>
      </c>
      <c r="B378" s="407" t="s">
        <v>40901</v>
      </c>
      <c r="C378" s="406"/>
      <c r="D378" s="406"/>
      <c r="E378" s="406"/>
      <c r="F378" s="409">
        <v>45846.466932870368</v>
      </c>
      <c r="G378" s="408">
        <v>0</v>
      </c>
    </row>
    <row r="379" spans="1:7" ht="15" x14ac:dyDescent="0.25">
      <c r="A379" s="407" t="s">
        <v>33497</v>
      </c>
      <c r="B379" s="407" t="s">
        <v>34469</v>
      </c>
      <c r="C379" s="406"/>
      <c r="D379" s="406"/>
      <c r="E379" s="406"/>
      <c r="F379" s="409">
        <v>45992.628900462965</v>
      </c>
      <c r="G379" s="408">
        <v>0</v>
      </c>
    </row>
    <row r="380" spans="1:7" ht="15" x14ac:dyDescent="0.25">
      <c r="A380" s="407" t="s">
        <v>34470</v>
      </c>
      <c r="B380" s="407" t="s">
        <v>34471</v>
      </c>
      <c r="C380" s="406"/>
      <c r="D380" s="406"/>
      <c r="E380" s="406"/>
      <c r="F380" s="409">
        <v>45341.548055555555</v>
      </c>
      <c r="G380" s="408">
        <v>0</v>
      </c>
    </row>
    <row r="381" spans="1:7" ht="15" x14ac:dyDescent="0.25">
      <c r="A381" s="407" t="s">
        <v>34472</v>
      </c>
      <c r="B381" s="407" t="s">
        <v>34473</v>
      </c>
      <c r="C381" s="406"/>
      <c r="D381" s="406"/>
      <c r="E381" s="406"/>
      <c r="F381" s="409">
        <v>45341.548125000001</v>
      </c>
      <c r="G381" s="408">
        <v>0</v>
      </c>
    </row>
    <row r="382" spans="1:7" ht="15" x14ac:dyDescent="0.25">
      <c r="A382" s="407" t="s">
        <v>34474</v>
      </c>
      <c r="B382" s="407" t="s">
        <v>34475</v>
      </c>
      <c r="C382" s="406"/>
      <c r="D382" s="406"/>
      <c r="E382" s="406"/>
      <c r="F382" s="409">
        <v>45702.496689814812</v>
      </c>
      <c r="G382" s="408">
        <v>0</v>
      </c>
    </row>
    <row r="383" spans="1:7" ht="15" x14ac:dyDescent="0.25">
      <c r="A383" s="407" t="s">
        <v>34476</v>
      </c>
      <c r="B383" s="407" t="s">
        <v>34477</v>
      </c>
      <c r="C383" s="406"/>
      <c r="D383" s="406"/>
      <c r="E383" s="406"/>
      <c r="F383" s="409">
        <v>45702.483564814815</v>
      </c>
      <c r="G383" s="408">
        <v>0</v>
      </c>
    </row>
    <row r="384" spans="1:7" ht="15" x14ac:dyDescent="0.25">
      <c r="A384" s="407" t="s">
        <v>34478</v>
      </c>
      <c r="B384" s="407" t="s">
        <v>34479</v>
      </c>
      <c r="C384" s="406"/>
      <c r="D384" s="406"/>
      <c r="E384" s="406"/>
      <c r="F384" s="409">
        <v>45341.549259259256</v>
      </c>
      <c r="G384" s="408">
        <v>0</v>
      </c>
    </row>
    <row r="385" spans="1:7" ht="15" x14ac:dyDescent="0.2">
      <c r="A385" s="407" t="s">
        <v>772</v>
      </c>
      <c r="B385" s="407" t="s">
        <v>773</v>
      </c>
      <c r="C385" s="408">
        <v>0</v>
      </c>
      <c r="D385" s="408">
        <v>10.9</v>
      </c>
      <c r="E385" s="408">
        <v>10.9</v>
      </c>
      <c r="F385" s="409">
        <v>45127.65283564815</v>
      </c>
      <c r="G385" s="408">
        <v>0</v>
      </c>
    </row>
    <row r="386" spans="1:7" ht="15" x14ac:dyDescent="0.2">
      <c r="A386" s="407" t="s">
        <v>774</v>
      </c>
      <c r="B386" s="407" t="s">
        <v>773</v>
      </c>
      <c r="C386" s="408">
        <v>0</v>
      </c>
      <c r="D386" s="408">
        <v>10.9</v>
      </c>
      <c r="E386" s="408">
        <v>10.9</v>
      </c>
      <c r="F386" s="409">
        <v>45992.630694444444</v>
      </c>
      <c r="G386" s="408">
        <v>0</v>
      </c>
    </row>
    <row r="387" spans="1:7" ht="15" x14ac:dyDescent="0.2">
      <c r="A387" s="407" t="s">
        <v>775</v>
      </c>
      <c r="B387" s="407" t="s">
        <v>34480</v>
      </c>
      <c r="C387" s="408">
        <v>1</v>
      </c>
      <c r="D387" s="408">
        <v>25.01</v>
      </c>
      <c r="E387" s="408">
        <v>26.01</v>
      </c>
      <c r="F387" s="409">
        <v>45630.688530092593</v>
      </c>
      <c r="G387" s="408">
        <v>0</v>
      </c>
    </row>
    <row r="388" spans="1:7" ht="15" x14ac:dyDescent="0.2">
      <c r="A388" s="407" t="s">
        <v>776</v>
      </c>
      <c r="B388" s="407" t="s">
        <v>777</v>
      </c>
      <c r="C388" s="408">
        <v>0</v>
      </c>
      <c r="D388" s="408">
        <v>483.8</v>
      </c>
      <c r="E388" s="408">
        <v>483.8</v>
      </c>
      <c r="F388" s="409">
        <v>45813.545115740744</v>
      </c>
      <c r="G388" s="408">
        <v>1</v>
      </c>
    </row>
    <row r="389" spans="1:7" ht="15" x14ac:dyDescent="0.2">
      <c r="A389" s="407" t="s">
        <v>778</v>
      </c>
      <c r="B389" s="407" t="s">
        <v>779</v>
      </c>
      <c r="C389" s="408">
        <v>0</v>
      </c>
      <c r="D389" s="408">
        <v>728.05</v>
      </c>
      <c r="E389" s="408">
        <v>728.05</v>
      </c>
      <c r="F389" s="409">
        <v>45611.291828703703</v>
      </c>
      <c r="G389" s="408">
        <v>0</v>
      </c>
    </row>
    <row r="390" spans="1:7" ht="15" x14ac:dyDescent="0.2">
      <c r="A390" s="407" t="s">
        <v>780</v>
      </c>
      <c r="B390" s="407" t="s">
        <v>781</v>
      </c>
      <c r="C390" s="408">
        <v>0</v>
      </c>
      <c r="D390" s="408">
        <v>759.72</v>
      </c>
      <c r="E390" s="408">
        <v>759.72</v>
      </c>
      <c r="F390" s="409">
        <v>45611.291041666664</v>
      </c>
      <c r="G390" s="408">
        <v>0</v>
      </c>
    </row>
    <row r="391" spans="1:7" ht="15" x14ac:dyDescent="0.2">
      <c r="A391" s="407" t="s">
        <v>782</v>
      </c>
      <c r="B391" s="407" t="s">
        <v>41347</v>
      </c>
      <c r="C391" s="408">
        <v>0</v>
      </c>
      <c r="D391" s="408">
        <v>628.13</v>
      </c>
      <c r="E391" s="408">
        <v>628.13</v>
      </c>
      <c r="F391" s="409">
        <v>46090.351747685185</v>
      </c>
      <c r="G391" s="408">
        <v>0</v>
      </c>
    </row>
    <row r="392" spans="1:7" ht="15" x14ac:dyDescent="0.2">
      <c r="A392" s="407" t="s">
        <v>783</v>
      </c>
      <c r="B392" s="407" t="s">
        <v>41348</v>
      </c>
      <c r="C392" s="408">
        <v>0</v>
      </c>
      <c r="D392" s="408">
        <v>628.13</v>
      </c>
      <c r="E392" s="408">
        <v>628.13</v>
      </c>
      <c r="F392" s="409">
        <v>46090.34952546296</v>
      </c>
      <c r="G392" s="408">
        <v>5</v>
      </c>
    </row>
    <row r="393" spans="1:7" ht="15" x14ac:dyDescent="0.2">
      <c r="A393" s="407" t="s">
        <v>784</v>
      </c>
      <c r="B393" s="407" t="s">
        <v>785</v>
      </c>
      <c r="C393" s="408">
        <v>0</v>
      </c>
      <c r="D393" s="408">
        <v>11.75</v>
      </c>
      <c r="E393" s="408">
        <v>11.75</v>
      </c>
      <c r="F393" s="409">
        <v>45713.602650462963</v>
      </c>
      <c r="G393" s="408">
        <v>8</v>
      </c>
    </row>
    <row r="394" spans="1:7" ht="15" x14ac:dyDescent="0.2">
      <c r="A394" s="407" t="s">
        <v>786</v>
      </c>
      <c r="B394" s="407" t="s">
        <v>787</v>
      </c>
      <c r="C394" s="408">
        <v>0</v>
      </c>
      <c r="D394" s="408">
        <v>36.1</v>
      </c>
      <c r="E394" s="408">
        <v>36.1</v>
      </c>
      <c r="F394" s="409">
        <v>45168.663865740738</v>
      </c>
      <c r="G394" s="408">
        <v>0</v>
      </c>
    </row>
    <row r="395" spans="1:7" ht="15" x14ac:dyDescent="0.2">
      <c r="A395" s="407" t="s">
        <v>788</v>
      </c>
      <c r="B395" s="407" t="s">
        <v>789</v>
      </c>
      <c r="C395" s="408">
        <v>0</v>
      </c>
      <c r="D395" s="408">
        <v>83.64</v>
      </c>
      <c r="E395" s="408">
        <v>83.64</v>
      </c>
      <c r="F395" s="409">
        <v>45322.416041666664</v>
      </c>
      <c r="G395" s="408">
        <v>0</v>
      </c>
    </row>
    <row r="396" spans="1:7" ht="15" x14ac:dyDescent="0.2">
      <c r="A396" s="407" t="s">
        <v>790</v>
      </c>
      <c r="B396" s="407" t="s">
        <v>791</v>
      </c>
      <c r="C396" s="408">
        <v>0</v>
      </c>
      <c r="D396" s="408">
        <v>162.41</v>
      </c>
      <c r="E396" s="408">
        <v>162.41</v>
      </c>
      <c r="F396" s="409">
        <v>45170.389340277776</v>
      </c>
      <c r="G396" s="408">
        <v>0</v>
      </c>
    </row>
    <row r="397" spans="1:7" ht="15" x14ac:dyDescent="0.2">
      <c r="A397" s="407" t="s">
        <v>792</v>
      </c>
      <c r="B397" s="407" t="s">
        <v>40110</v>
      </c>
      <c r="C397" s="408">
        <v>11</v>
      </c>
      <c r="D397" s="408">
        <v>828.62</v>
      </c>
      <c r="E397" s="408">
        <v>847.12</v>
      </c>
      <c r="F397" s="409">
        <v>45918.443298611113</v>
      </c>
      <c r="G397" s="408">
        <v>0</v>
      </c>
    </row>
    <row r="398" spans="1:7" ht="15" x14ac:dyDescent="0.2">
      <c r="A398" s="407" t="s">
        <v>793</v>
      </c>
      <c r="B398" s="407" t="s">
        <v>794</v>
      </c>
      <c r="C398" s="408">
        <v>0</v>
      </c>
      <c r="D398" s="408">
        <v>174.5</v>
      </c>
      <c r="E398" s="408">
        <v>174.5</v>
      </c>
      <c r="F398" s="409">
        <v>45208.593495370369</v>
      </c>
      <c r="G398" s="408">
        <v>0</v>
      </c>
    </row>
    <row r="399" spans="1:7" ht="15" x14ac:dyDescent="0.2">
      <c r="A399" s="407" t="s">
        <v>795</v>
      </c>
      <c r="B399" s="407" t="s">
        <v>796</v>
      </c>
      <c r="C399" s="408">
        <v>0</v>
      </c>
      <c r="D399" s="408">
        <v>275</v>
      </c>
      <c r="E399" s="408">
        <v>275</v>
      </c>
      <c r="F399" s="409">
        <v>45208.603506944448</v>
      </c>
      <c r="G399" s="408">
        <v>0</v>
      </c>
    </row>
    <row r="400" spans="1:7" ht="15" x14ac:dyDescent="0.2">
      <c r="A400" s="407" t="s">
        <v>797</v>
      </c>
      <c r="B400" s="407" t="s">
        <v>40908</v>
      </c>
      <c r="C400" s="408">
        <v>0</v>
      </c>
      <c r="D400" s="408">
        <v>152.34</v>
      </c>
      <c r="E400" s="408">
        <v>152.34</v>
      </c>
      <c r="F400" s="409">
        <v>45986.46979166667</v>
      </c>
      <c r="G400" s="408">
        <v>0</v>
      </c>
    </row>
    <row r="401" spans="1:7" ht="15" x14ac:dyDescent="0.2">
      <c r="A401" s="407" t="s">
        <v>798</v>
      </c>
      <c r="B401" s="407" t="s">
        <v>799</v>
      </c>
      <c r="C401" s="408">
        <v>0</v>
      </c>
      <c r="D401" s="408">
        <v>11.69</v>
      </c>
      <c r="E401" s="408">
        <v>11.69</v>
      </c>
      <c r="F401" s="409">
        <v>45173.412974537037</v>
      </c>
      <c r="G401" s="408">
        <v>0</v>
      </c>
    </row>
    <row r="402" spans="1:7" ht="15" x14ac:dyDescent="0.2">
      <c r="A402" s="407" t="s">
        <v>800</v>
      </c>
      <c r="B402" s="407" t="s">
        <v>801</v>
      </c>
      <c r="C402" s="408">
        <v>0</v>
      </c>
      <c r="D402" s="408">
        <v>14.3</v>
      </c>
      <c r="E402" s="408">
        <v>14.3</v>
      </c>
      <c r="F402" s="409">
        <v>45190.339456018519</v>
      </c>
      <c r="G402" s="408">
        <v>0</v>
      </c>
    </row>
    <row r="403" spans="1:7" ht="15" x14ac:dyDescent="0.2">
      <c r="A403" s="407" t="s">
        <v>802</v>
      </c>
      <c r="B403" s="407" t="s">
        <v>803</v>
      </c>
      <c r="C403" s="408">
        <v>0</v>
      </c>
      <c r="D403" s="408">
        <v>111.88</v>
      </c>
      <c r="E403" s="408">
        <v>111.88</v>
      </c>
      <c r="F403" s="409">
        <v>45370.855462962965</v>
      </c>
      <c r="G403" s="408">
        <v>0</v>
      </c>
    </row>
    <row r="404" spans="1:7" ht="15" x14ac:dyDescent="0.2">
      <c r="A404" s="407" t="s">
        <v>804</v>
      </c>
      <c r="B404" s="407" t="s">
        <v>805</v>
      </c>
      <c r="C404" s="408">
        <v>0</v>
      </c>
      <c r="D404" s="408">
        <v>14</v>
      </c>
      <c r="E404" s="408">
        <v>14</v>
      </c>
      <c r="F404" s="409">
        <v>45257.49355324074</v>
      </c>
      <c r="G404" s="408">
        <v>0</v>
      </c>
    </row>
    <row r="405" spans="1:7" ht="15" x14ac:dyDescent="0.2">
      <c r="A405" s="407" t="s">
        <v>806</v>
      </c>
      <c r="B405" s="407" t="s">
        <v>807</v>
      </c>
      <c r="C405" s="408">
        <v>0</v>
      </c>
      <c r="D405" s="408">
        <v>5.41</v>
      </c>
      <c r="E405" s="408">
        <v>5.41</v>
      </c>
      <c r="F405" s="409">
        <v>45208.60056712963</v>
      </c>
      <c r="G405" s="408">
        <v>0</v>
      </c>
    </row>
    <row r="406" spans="1:7" ht="15" x14ac:dyDescent="0.2">
      <c r="A406" s="407" t="s">
        <v>808</v>
      </c>
      <c r="B406" s="407" t="s">
        <v>809</v>
      </c>
      <c r="C406" s="408">
        <v>0</v>
      </c>
      <c r="D406" s="408">
        <v>29.67</v>
      </c>
      <c r="E406" s="408">
        <v>29.67</v>
      </c>
      <c r="F406" s="409">
        <v>45211.456307870372</v>
      </c>
      <c r="G406" s="408">
        <v>0</v>
      </c>
    </row>
    <row r="407" spans="1:7" ht="15" x14ac:dyDescent="0.2">
      <c r="A407" s="407" t="s">
        <v>810</v>
      </c>
      <c r="B407" s="407" t="s">
        <v>811</v>
      </c>
      <c r="C407" s="408">
        <v>0</v>
      </c>
      <c r="D407" s="408">
        <v>175</v>
      </c>
      <c r="E407" s="408">
        <v>175</v>
      </c>
      <c r="F407" s="409">
        <v>45208.546817129631</v>
      </c>
      <c r="G407" s="408">
        <v>0</v>
      </c>
    </row>
    <row r="408" spans="1:7" ht="15" x14ac:dyDescent="0.2">
      <c r="A408" s="407" t="s">
        <v>812</v>
      </c>
      <c r="B408" s="407" t="s">
        <v>813</v>
      </c>
      <c r="C408" s="408">
        <v>290.3</v>
      </c>
      <c r="D408" s="408">
        <v>1373.83</v>
      </c>
      <c r="E408" s="408">
        <v>1732.38</v>
      </c>
      <c r="F408" s="409">
        <v>45588.76662037037</v>
      </c>
      <c r="G408" s="408">
        <v>0</v>
      </c>
    </row>
    <row r="409" spans="1:7" ht="15" x14ac:dyDescent="0.2">
      <c r="A409" s="407" t="s">
        <v>814</v>
      </c>
      <c r="B409" s="407" t="s">
        <v>40111</v>
      </c>
      <c r="C409" s="408">
        <v>3</v>
      </c>
      <c r="D409" s="408">
        <v>192.52</v>
      </c>
      <c r="E409" s="408">
        <v>200.52</v>
      </c>
      <c r="F409" s="409">
        <v>45208.550312500003</v>
      </c>
      <c r="G409" s="408">
        <v>0</v>
      </c>
    </row>
    <row r="410" spans="1:7" ht="15" x14ac:dyDescent="0.2">
      <c r="A410" s="407" t="s">
        <v>815</v>
      </c>
      <c r="B410" s="407" t="s">
        <v>816</v>
      </c>
      <c r="C410" s="408">
        <v>17.5</v>
      </c>
      <c r="D410" s="408">
        <v>9.23</v>
      </c>
      <c r="E410" s="408">
        <v>26.73</v>
      </c>
      <c r="F410" s="409">
        <v>45883.555474537039</v>
      </c>
      <c r="G410" s="408">
        <v>0</v>
      </c>
    </row>
    <row r="411" spans="1:7" ht="15" x14ac:dyDescent="0.2">
      <c r="A411" s="407" t="s">
        <v>817</v>
      </c>
      <c r="B411" s="407" t="s">
        <v>818</v>
      </c>
      <c r="C411" s="408">
        <v>0</v>
      </c>
      <c r="D411" s="408">
        <v>10.95</v>
      </c>
      <c r="E411" s="408">
        <v>10.95</v>
      </c>
      <c r="F411" s="409">
        <v>45190.340856481482</v>
      </c>
      <c r="G411" s="408">
        <v>0</v>
      </c>
    </row>
    <row r="412" spans="1:7" ht="15" x14ac:dyDescent="0.2">
      <c r="A412" s="407" t="s">
        <v>819</v>
      </c>
      <c r="B412" s="407" t="s">
        <v>820</v>
      </c>
      <c r="C412" s="408">
        <v>0</v>
      </c>
      <c r="D412" s="408">
        <v>17.899999999999999</v>
      </c>
      <c r="E412" s="408">
        <v>17.899999999999999</v>
      </c>
      <c r="F412" s="409">
        <v>45208.606851851851</v>
      </c>
      <c r="G412" s="408">
        <v>0</v>
      </c>
    </row>
    <row r="413" spans="1:7" ht="15" x14ac:dyDescent="0.2">
      <c r="A413" s="407" t="s">
        <v>821</v>
      </c>
      <c r="B413" s="407" t="s">
        <v>822</v>
      </c>
      <c r="C413" s="408">
        <v>0</v>
      </c>
      <c r="D413" s="408">
        <v>17.899999999999999</v>
      </c>
      <c r="E413" s="408">
        <v>17.899999999999999</v>
      </c>
      <c r="F413" s="409">
        <v>45208.607719907406</v>
      </c>
      <c r="G413" s="408">
        <v>0</v>
      </c>
    </row>
    <row r="414" spans="1:7" ht="15" x14ac:dyDescent="0.2">
      <c r="A414" s="407" t="s">
        <v>823</v>
      </c>
      <c r="B414" s="407" t="s">
        <v>824</v>
      </c>
      <c r="C414" s="408">
        <v>0</v>
      </c>
      <c r="D414" s="408">
        <v>90.1</v>
      </c>
      <c r="E414" s="408">
        <v>90.1</v>
      </c>
      <c r="F414" s="409">
        <v>45336.401018518518</v>
      </c>
      <c r="G414" s="408">
        <v>0</v>
      </c>
    </row>
    <row r="415" spans="1:7" ht="15" x14ac:dyDescent="0.2">
      <c r="A415" s="407" t="s">
        <v>825</v>
      </c>
      <c r="B415" s="407" t="s">
        <v>40112</v>
      </c>
      <c r="C415" s="408">
        <v>33.5</v>
      </c>
      <c r="D415" s="408">
        <v>1336.76</v>
      </c>
      <c r="E415" s="408">
        <v>1397.76</v>
      </c>
      <c r="F415" s="409">
        <v>45918.443749999999</v>
      </c>
      <c r="G415" s="408">
        <v>0</v>
      </c>
    </row>
    <row r="416" spans="1:7" ht="15" x14ac:dyDescent="0.2">
      <c r="A416" s="407" t="s">
        <v>826</v>
      </c>
      <c r="B416" s="407" t="s">
        <v>827</v>
      </c>
      <c r="C416" s="408">
        <v>1.5</v>
      </c>
      <c r="D416" s="408">
        <v>12.84</v>
      </c>
      <c r="E416" s="408">
        <v>14.34</v>
      </c>
      <c r="F416" s="409">
        <v>45967.682118055556</v>
      </c>
      <c r="G416" s="408">
        <v>0</v>
      </c>
    </row>
    <row r="417" spans="1:7" ht="15" x14ac:dyDescent="0.2">
      <c r="A417" s="407" t="s">
        <v>828</v>
      </c>
      <c r="B417" s="407" t="s">
        <v>829</v>
      </c>
      <c r="C417" s="408">
        <v>2.5</v>
      </c>
      <c r="D417" s="408">
        <v>2.14</v>
      </c>
      <c r="E417" s="408">
        <v>4.6399999999999997</v>
      </c>
      <c r="F417" s="409">
        <v>45212.877951388888</v>
      </c>
      <c r="G417" s="408">
        <v>0</v>
      </c>
    </row>
    <row r="418" spans="1:7" ht="15" x14ac:dyDescent="0.2">
      <c r="A418" s="407" t="s">
        <v>830</v>
      </c>
      <c r="B418" s="407" t="s">
        <v>831</v>
      </c>
      <c r="C418" s="408">
        <v>1.25</v>
      </c>
      <c r="D418" s="408">
        <v>12.84</v>
      </c>
      <c r="E418" s="408">
        <v>14.09</v>
      </c>
      <c r="F418" s="409">
        <v>45212.878113425926</v>
      </c>
      <c r="G418" s="408">
        <v>0</v>
      </c>
    </row>
    <row r="419" spans="1:7" ht="15" x14ac:dyDescent="0.2">
      <c r="A419" s="407" t="s">
        <v>832</v>
      </c>
      <c r="B419" s="407" t="s">
        <v>833</v>
      </c>
      <c r="C419" s="408">
        <v>3</v>
      </c>
      <c r="D419" s="408">
        <v>2.57</v>
      </c>
      <c r="E419" s="408">
        <v>5.57</v>
      </c>
      <c r="F419" s="409">
        <v>45212.878333333334</v>
      </c>
      <c r="G419" s="408">
        <v>0</v>
      </c>
    </row>
    <row r="420" spans="1:7" ht="15" x14ac:dyDescent="0.2">
      <c r="A420" s="407" t="s">
        <v>834</v>
      </c>
      <c r="B420" s="407" t="s">
        <v>40909</v>
      </c>
      <c r="C420" s="408">
        <v>17.5</v>
      </c>
      <c r="D420" s="408">
        <v>14.69</v>
      </c>
      <c r="E420" s="408">
        <v>32.18</v>
      </c>
      <c r="F420" s="409">
        <v>45244.462951388887</v>
      </c>
      <c r="G420" s="408">
        <v>0</v>
      </c>
    </row>
    <row r="421" spans="1:7" ht="15" x14ac:dyDescent="0.2">
      <c r="A421" s="407" t="s">
        <v>835</v>
      </c>
      <c r="B421" s="407" t="s">
        <v>40910</v>
      </c>
      <c r="C421" s="408">
        <v>17.5</v>
      </c>
      <c r="D421" s="408">
        <v>16.579999999999998</v>
      </c>
      <c r="E421" s="408">
        <v>34.08</v>
      </c>
      <c r="F421" s="409">
        <v>45244.423946759256</v>
      </c>
      <c r="G421" s="408">
        <v>0</v>
      </c>
    </row>
    <row r="422" spans="1:7" ht="15" x14ac:dyDescent="0.2">
      <c r="A422" s="407" t="s">
        <v>836</v>
      </c>
      <c r="B422" s="407" t="s">
        <v>837</v>
      </c>
      <c r="C422" s="408">
        <v>0</v>
      </c>
      <c r="D422" s="408">
        <v>186.26</v>
      </c>
      <c r="E422" s="408">
        <v>186.26</v>
      </c>
      <c r="F422" s="409">
        <v>45371.468194444446</v>
      </c>
      <c r="G422" s="408">
        <v>0</v>
      </c>
    </row>
    <row r="423" spans="1:7" ht="15" x14ac:dyDescent="0.2">
      <c r="A423" s="407" t="s">
        <v>838</v>
      </c>
      <c r="B423" s="407" t="s">
        <v>839</v>
      </c>
      <c r="C423" s="408">
        <v>0</v>
      </c>
      <c r="D423" s="408">
        <v>89.85</v>
      </c>
      <c r="E423" s="408">
        <v>89.85</v>
      </c>
      <c r="F423" s="409">
        <v>45218.629444444443</v>
      </c>
      <c r="G423" s="408">
        <v>0</v>
      </c>
    </row>
    <row r="424" spans="1:7" ht="15" x14ac:dyDescent="0.2">
      <c r="A424" s="407" t="s">
        <v>840</v>
      </c>
      <c r="B424" s="407" t="s">
        <v>841</v>
      </c>
      <c r="C424" s="408">
        <v>0</v>
      </c>
      <c r="D424" s="408">
        <v>40.630000000000003</v>
      </c>
      <c r="E424" s="408">
        <v>40.630000000000003</v>
      </c>
      <c r="F424" s="409">
        <v>45370.898784722223</v>
      </c>
      <c r="G424" s="408">
        <v>0</v>
      </c>
    </row>
    <row r="425" spans="1:7" ht="15" x14ac:dyDescent="0.2">
      <c r="A425" s="407" t="s">
        <v>842</v>
      </c>
      <c r="B425" s="407" t="s">
        <v>843</v>
      </c>
      <c r="C425" s="408">
        <v>0</v>
      </c>
      <c r="D425" s="408">
        <v>16</v>
      </c>
      <c r="E425" s="408">
        <v>16</v>
      </c>
      <c r="F425" s="409">
        <v>45257.491805555554</v>
      </c>
      <c r="G425" s="408">
        <v>0</v>
      </c>
    </row>
    <row r="426" spans="1:7" ht="15" x14ac:dyDescent="0.2">
      <c r="A426" s="407" t="s">
        <v>844</v>
      </c>
      <c r="B426" s="407" t="s">
        <v>845</v>
      </c>
      <c r="C426" s="408">
        <v>0</v>
      </c>
      <c r="D426" s="408">
        <v>178.5</v>
      </c>
      <c r="E426" s="408">
        <v>178.5</v>
      </c>
      <c r="F426" s="409">
        <v>45748.662546296298</v>
      </c>
      <c r="G426" s="408">
        <v>0</v>
      </c>
    </row>
    <row r="427" spans="1:7" ht="15" x14ac:dyDescent="0.2">
      <c r="A427" s="407" t="s">
        <v>846</v>
      </c>
      <c r="B427" s="407" t="s">
        <v>847</v>
      </c>
      <c r="C427" s="408">
        <v>0</v>
      </c>
      <c r="D427" s="408">
        <v>16.52</v>
      </c>
      <c r="E427" s="408">
        <v>16.52</v>
      </c>
      <c r="F427" s="409">
        <v>45371.480868055558</v>
      </c>
      <c r="G427" s="408">
        <v>0</v>
      </c>
    </row>
    <row r="428" spans="1:7" ht="15" x14ac:dyDescent="0.2">
      <c r="A428" s="407" t="s">
        <v>848</v>
      </c>
      <c r="B428" s="407" t="s">
        <v>849</v>
      </c>
      <c r="C428" s="408">
        <v>0</v>
      </c>
      <c r="D428" s="408">
        <v>3.54</v>
      </c>
      <c r="E428" s="408">
        <v>3.54</v>
      </c>
      <c r="F428" s="409">
        <v>45370.914525462962</v>
      </c>
      <c r="G428" s="408">
        <v>0</v>
      </c>
    </row>
    <row r="429" spans="1:7" ht="15" x14ac:dyDescent="0.2">
      <c r="A429" s="407" t="s">
        <v>850</v>
      </c>
      <c r="B429" s="407" t="s">
        <v>851</v>
      </c>
      <c r="C429" s="408">
        <v>1.5</v>
      </c>
      <c r="D429" s="408">
        <v>1.1100000000000001</v>
      </c>
      <c r="E429" s="408">
        <v>2.61</v>
      </c>
      <c r="F429" s="409">
        <v>45212.87872685185</v>
      </c>
      <c r="G429" s="408">
        <v>0</v>
      </c>
    </row>
    <row r="430" spans="1:7" ht="15" x14ac:dyDescent="0.2">
      <c r="A430" s="407" t="s">
        <v>852</v>
      </c>
      <c r="B430" s="407" t="s">
        <v>853</v>
      </c>
      <c r="C430" s="408">
        <v>0</v>
      </c>
      <c r="D430" s="408">
        <v>14</v>
      </c>
      <c r="E430" s="408">
        <v>14</v>
      </c>
      <c r="F430" s="409">
        <v>45257.492094907408</v>
      </c>
      <c r="G430" s="408">
        <v>0</v>
      </c>
    </row>
    <row r="431" spans="1:7" ht="15" x14ac:dyDescent="0.2">
      <c r="A431" s="407" t="s">
        <v>854</v>
      </c>
      <c r="B431" s="407" t="s">
        <v>855</v>
      </c>
      <c r="C431" s="408">
        <v>0</v>
      </c>
      <c r="D431" s="408">
        <v>165</v>
      </c>
      <c r="E431" s="408">
        <v>165</v>
      </c>
      <c r="F431" s="409">
        <v>45229.577187499999</v>
      </c>
      <c r="G431" s="408">
        <v>0</v>
      </c>
    </row>
    <row r="432" spans="1:7" ht="15" x14ac:dyDescent="0.2">
      <c r="A432" s="407" t="s">
        <v>33020</v>
      </c>
      <c r="B432" s="407" t="s">
        <v>856</v>
      </c>
      <c r="C432" s="408">
        <v>0</v>
      </c>
      <c r="D432" s="408">
        <v>69.5</v>
      </c>
      <c r="E432" s="408">
        <v>69.5</v>
      </c>
      <c r="F432" s="409">
        <v>45218.62976851852</v>
      </c>
      <c r="G432" s="408">
        <v>0</v>
      </c>
    </row>
    <row r="433" spans="1:7" ht="15" x14ac:dyDescent="0.25">
      <c r="A433" s="407" t="s">
        <v>857</v>
      </c>
      <c r="B433" s="407" t="s">
        <v>858</v>
      </c>
      <c r="C433" s="406"/>
      <c r="D433" s="406"/>
      <c r="E433" s="406"/>
      <c r="F433" s="409">
        <v>45229.583090277774</v>
      </c>
      <c r="G433" s="408">
        <v>0</v>
      </c>
    </row>
    <row r="434" spans="1:7" ht="15" x14ac:dyDescent="0.2">
      <c r="A434" s="407" t="s">
        <v>859</v>
      </c>
      <c r="B434" s="407" t="s">
        <v>860</v>
      </c>
      <c r="C434" s="408">
        <v>39.5</v>
      </c>
      <c r="D434" s="408">
        <v>0</v>
      </c>
      <c r="E434" s="408">
        <v>39.5</v>
      </c>
      <c r="F434" s="409">
        <v>45230.520428240743</v>
      </c>
      <c r="G434" s="408">
        <v>0</v>
      </c>
    </row>
    <row r="435" spans="1:7" ht="15" x14ac:dyDescent="0.2">
      <c r="A435" s="407" t="s">
        <v>861</v>
      </c>
      <c r="B435" s="407" t="s">
        <v>862</v>
      </c>
      <c r="C435" s="408">
        <v>0</v>
      </c>
      <c r="D435" s="408">
        <v>161</v>
      </c>
      <c r="E435" s="408">
        <v>161</v>
      </c>
      <c r="F435" s="409">
        <v>45713.64640046296</v>
      </c>
      <c r="G435" s="408">
        <v>8</v>
      </c>
    </row>
    <row r="436" spans="1:7" ht="15" x14ac:dyDescent="0.2">
      <c r="A436" s="407" t="s">
        <v>863</v>
      </c>
      <c r="B436" s="407" t="s">
        <v>40900</v>
      </c>
      <c r="C436" s="408">
        <v>14.6</v>
      </c>
      <c r="D436" s="408">
        <v>343.6</v>
      </c>
      <c r="E436" s="408">
        <v>363.95</v>
      </c>
      <c r="F436" s="409">
        <v>45503.752465277779</v>
      </c>
      <c r="G436" s="408">
        <v>0</v>
      </c>
    </row>
    <row r="437" spans="1:7" ht="15" x14ac:dyDescent="0.2">
      <c r="A437" s="407" t="s">
        <v>864</v>
      </c>
      <c r="B437" s="407" t="s">
        <v>34481</v>
      </c>
      <c r="C437" s="408">
        <v>1</v>
      </c>
      <c r="D437" s="408">
        <v>29.2</v>
      </c>
      <c r="E437" s="408">
        <v>30.2</v>
      </c>
      <c r="F437" s="409">
        <v>45630.688321759262</v>
      </c>
      <c r="G437" s="408">
        <v>0</v>
      </c>
    </row>
    <row r="438" spans="1:7" ht="15" x14ac:dyDescent="0.2">
      <c r="A438" s="407" t="s">
        <v>865</v>
      </c>
      <c r="B438" s="407" t="s">
        <v>40113</v>
      </c>
      <c r="C438" s="408">
        <v>15.5</v>
      </c>
      <c r="D438" s="408">
        <v>86.33</v>
      </c>
      <c r="E438" s="408">
        <v>114.33</v>
      </c>
      <c r="F438" s="409">
        <v>45237.665497685186</v>
      </c>
      <c r="G438" s="408">
        <v>0</v>
      </c>
    </row>
    <row r="439" spans="1:7" ht="15" x14ac:dyDescent="0.2">
      <c r="A439" s="407" t="s">
        <v>866</v>
      </c>
      <c r="B439" s="407" t="s">
        <v>867</v>
      </c>
      <c r="C439" s="408">
        <v>0</v>
      </c>
      <c r="D439" s="408">
        <v>186.26</v>
      </c>
      <c r="E439" s="408">
        <v>186.26</v>
      </c>
      <c r="F439" s="409">
        <v>45394.585555555554</v>
      </c>
      <c r="G439" s="408">
        <v>0</v>
      </c>
    </row>
    <row r="440" spans="1:7" ht="15" x14ac:dyDescent="0.2">
      <c r="A440" s="407" t="s">
        <v>868</v>
      </c>
      <c r="B440" s="407" t="s">
        <v>869</v>
      </c>
      <c r="C440" s="408">
        <v>1.5</v>
      </c>
      <c r="D440" s="408">
        <v>1.1100000000000001</v>
      </c>
      <c r="E440" s="408">
        <v>2.61</v>
      </c>
      <c r="F440" s="409">
        <v>45212.878576388888</v>
      </c>
      <c r="G440" s="408">
        <v>0</v>
      </c>
    </row>
    <row r="441" spans="1:7" ht="15" x14ac:dyDescent="0.2">
      <c r="A441" s="407" t="s">
        <v>870</v>
      </c>
      <c r="B441" s="407" t="s">
        <v>40114</v>
      </c>
      <c r="C441" s="408">
        <v>17.5</v>
      </c>
      <c r="D441" s="408">
        <v>174.13</v>
      </c>
      <c r="E441" s="408">
        <v>206.63</v>
      </c>
      <c r="F441" s="409">
        <v>45813.572314814817</v>
      </c>
      <c r="G441" s="408">
        <v>0</v>
      </c>
    </row>
    <row r="442" spans="1:7" ht="15" x14ac:dyDescent="0.2">
      <c r="A442" s="407" t="s">
        <v>871</v>
      </c>
      <c r="B442" s="407" t="s">
        <v>872</v>
      </c>
      <c r="C442" s="408">
        <v>0.25</v>
      </c>
      <c r="D442" s="408">
        <v>7.7648000000000001</v>
      </c>
      <c r="E442" s="408">
        <v>10.514799999999999</v>
      </c>
      <c r="F442" s="409">
        <v>45212.838379629633</v>
      </c>
      <c r="G442" s="408">
        <v>0</v>
      </c>
    </row>
    <row r="443" spans="1:7" ht="15" x14ac:dyDescent="0.2">
      <c r="A443" s="407" t="s">
        <v>873</v>
      </c>
      <c r="B443" s="407" t="s">
        <v>40899</v>
      </c>
      <c r="C443" s="408">
        <v>18.849999999999998</v>
      </c>
      <c r="D443" s="408">
        <v>308.83152955907548</v>
      </c>
      <c r="E443" s="408">
        <v>338.43152955907544</v>
      </c>
      <c r="F443" s="409">
        <v>45813.553206018521</v>
      </c>
      <c r="G443" s="408">
        <v>0</v>
      </c>
    </row>
    <row r="444" spans="1:7" ht="15" x14ac:dyDescent="0.2">
      <c r="A444" s="407" t="s">
        <v>33021</v>
      </c>
      <c r="B444" s="407" t="s">
        <v>33022</v>
      </c>
      <c r="C444" s="408">
        <v>0</v>
      </c>
      <c r="D444" s="408">
        <v>43.19</v>
      </c>
      <c r="E444" s="408">
        <v>43.19</v>
      </c>
      <c r="F444" s="409">
        <v>45265.411956018521</v>
      </c>
      <c r="G444" s="408">
        <v>0</v>
      </c>
    </row>
    <row r="445" spans="1:7" ht="15" x14ac:dyDescent="0.2">
      <c r="A445" s="407" t="s">
        <v>33023</v>
      </c>
      <c r="B445" s="407" t="s">
        <v>33024</v>
      </c>
      <c r="C445" s="408">
        <v>0</v>
      </c>
      <c r="D445" s="408">
        <v>72.78</v>
      </c>
      <c r="E445" s="408">
        <v>72.78</v>
      </c>
      <c r="F445" s="409">
        <v>45265.412407407406</v>
      </c>
      <c r="G445" s="408">
        <v>0</v>
      </c>
    </row>
    <row r="446" spans="1:7" ht="15" x14ac:dyDescent="0.2">
      <c r="A446" s="407" t="s">
        <v>33025</v>
      </c>
      <c r="B446" s="407" t="s">
        <v>33026</v>
      </c>
      <c r="C446" s="408">
        <v>0</v>
      </c>
      <c r="D446" s="408">
        <v>33.67</v>
      </c>
      <c r="E446" s="408">
        <v>33.67</v>
      </c>
      <c r="F446" s="409">
        <v>45265.412488425929</v>
      </c>
      <c r="G446" s="408">
        <v>0</v>
      </c>
    </row>
    <row r="447" spans="1:7" ht="15" x14ac:dyDescent="0.2">
      <c r="A447" s="407" t="s">
        <v>33027</v>
      </c>
      <c r="B447" s="407" t="s">
        <v>40115</v>
      </c>
      <c r="C447" s="408">
        <v>18</v>
      </c>
      <c r="D447" s="408">
        <v>86.33</v>
      </c>
      <c r="E447" s="408">
        <v>119.33</v>
      </c>
      <c r="F447" s="409">
        <v>45258.529467592591</v>
      </c>
      <c r="G447" s="408">
        <v>0</v>
      </c>
    </row>
    <row r="448" spans="1:7" ht="15" x14ac:dyDescent="0.2">
      <c r="A448" s="407" t="s">
        <v>33207</v>
      </c>
      <c r="B448" s="407" t="s">
        <v>33208</v>
      </c>
      <c r="C448" s="408">
        <v>37.5</v>
      </c>
      <c r="D448" s="408">
        <v>7.98</v>
      </c>
      <c r="E448" s="408">
        <v>45.47</v>
      </c>
      <c r="F448" s="409">
        <v>45323.49695601852</v>
      </c>
      <c r="G448" s="408">
        <v>0</v>
      </c>
    </row>
    <row r="449" spans="1:7" ht="15" x14ac:dyDescent="0.2">
      <c r="A449" s="407" t="s">
        <v>874</v>
      </c>
      <c r="B449" s="407" t="s">
        <v>34482</v>
      </c>
      <c r="C449" s="408">
        <v>0</v>
      </c>
      <c r="D449" s="408">
        <v>7.82</v>
      </c>
      <c r="E449" s="408">
        <v>7.82</v>
      </c>
      <c r="F449" s="409">
        <v>45847.433692129627</v>
      </c>
      <c r="G449" s="408">
        <v>0</v>
      </c>
    </row>
    <row r="450" spans="1:7" ht="15" x14ac:dyDescent="0.2">
      <c r="A450" s="407" t="s">
        <v>33028</v>
      </c>
      <c r="B450" s="407" t="s">
        <v>33029</v>
      </c>
      <c r="C450" s="408">
        <v>2.5</v>
      </c>
      <c r="D450" s="408">
        <v>6.42</v>
      </c>
      <c r="E450" s="408">
        <v>8.92</v>
      </c>
      <c r="F450" s="409">
        <v>45257.588101851848</v>
      </c>
      <c r="G450" s="408">
        <v>0</v>
      </c>
    </row>
    <row r="451" spans="1:7" ht="15" x14ac:dyDescent="0.2">
      <c r="A451" s="407" t="s">
        <v>33030</v>
      </c>
      <c r="B451" s="407" t="s">
        <v>33498</v>
      </c>
      <c r="C451" s="408">
        <v>1.5</v>
      </c>
      <c r="D451" s="408">
        <v>215.5</v>
      </c>
      <c r="E451" s="408">
        <v>217</v>
      </c>
      <c r="F451" s="409">
        <v>46083.428946759261</v>
      </c>
      <c r="G451" s="408">
        <v>0</v>
      </c>
    </row>
    <row r="452" spans="1:7" ht="15" x14ac:dyDescent="0.2">
      <c r="A452" s="407" t="s">
        <v>33031</v>
      </c>
      <c r="B452" s="407" t="s">
        <v>33032</v>
      </c>
      <c r="C452" s="408">
        <v>0</v>
      </c>
      <c r="D452" s="408">
        <v>39.950000000000003</v>
      </c>
      <c r="E452" s="408">
        <v>39.950000000000003</v>
      </c>
      <c r="F452" s="409">
        <v>45373.973298611112</v>
      </c>
      <c r="G452" s="408">
        <v>0</v>
      </c>
    </row>
    <row r="453" spans="1:7" ht="15" x14ac:dyDescent="0.2">
      <c r="A453" s="407" t="s">
        <v>33094</v>
      </c>
      <c r="B453" s="407" t="s">
        <v>40116</v>
      </c>
      <c r="C453" s="408">
        <v>118</v>
      </c>
      <c r="D453" s="408">
        <v>2329.85</v>
      </c>
      <c r="E453" s="408">
        <v>2453.85</v>
      </c>
      <c r="F453" s="409">
        <v>46077.708391203705</v>
      </c>
      <c r="G453" s="408">
        <v>0</v>
      </c>
    </row>
    <row r="454" spans="1:7" ht="15" x14ac:dyDescent="0.2">
      <c r="A454" s="407" t="s">
        <v>33033</v>
      </c>
      <c r="B454" s="407" t="s">
        <v>33095</v>
      </c>
      <c r="C454" s="408">
        <v>0</v>
      </c>
      <c r="D454" s="408">
        <v>345.45</v>
      </c>
      <c r="E454" s="408">
        <v>345.45</v>
      </c>
      <c r="F454" s="409">
        <v>45358.6565162037</v>
      </c>
      <c r="G454" s="408">
        <v>0</v>
      </c>
    </row>
    <row r="455" spans="1:7" ht="15" x14ac:dyDescent="0.2">
      <c r="A455" s="407" t="s">
        <v>33096</v>
      </c>
      <c r="B455" s="407" t="s">
        <v>33097</v>
      </c>
      <c r="C455" s="408">
        <v>0</v>
      </c>
      <c r="D455" s="408">
        <v>175</v>
      </c>
      <c r="E455" s="408">
        <v>175</v>
      </c>
      <c r="F455" s="409">
        <v>45273.586342592593</v>
      </c>
      <c r="G455" s="408">
        <v>0</v>
      </c>
    </row>
    <row r="456" spans="1:7" ht="15" x14ac:dyDescent="0.2">
      <c r="A456" s="407" t="s">
        <v>33098</v>
      </c>
      <c r="B456" s="407" t="s">
        <v>33099</v>
      </c>
      <c r="C456" s="408">
        <v>0</v>
      </c>
      <c r="D456" s="408">
        <v>104.9</v>
      </c>
      <c r="E456" s="408">
        <v>104.9</v>
      </c>
      <c r="F456" s="409">
        <v>45273.586782407408</v>
      </c>
      <c r="G456" s="408">
        <v>0</v>
      </c>
    </row>
    <row r="457" spans="1:7" ht="15" x14ac:dyDescent="0.2">
      <c r="A457" s="407" t="s">
        <v>33100</v>
      </c>
      <c r="B457" s="407" t="s">
        <v>33101</v>
      </c>
      <c r="C457" s="408">
        <v>0</v>
      </c>
      <c r="D457" s="408">
        <v>274.38</v>
      </c>
      <c r="E457" s="408">
        <v>274.38</v>
      </c>
      <c r="F457" s="409">
        <v>45338.374548611115</v>
      </c>
      <c r="G457" s="408">
        <v>0</v>
      </c>
    </row>
    <row r="458" spans="1:7" ht="15" x14ac:dyDescent="0.2">
      <c r="A458" s="407" t="s">
        <v>33102</v>
      </c>
      <c r="B458" s="407" t="s">
        <v>33103</v>
      </c>
      <c r="C458" s="408">
        <v>0</v>
      </c>
      <c r="D458" s="408">
        <v>80.91</v>
      </c>
      <c r="E458" s="408">
        <v>80.91</v>
      </c>
      <c r="F458" s="409">
        <v>45301.394594907404</v>
      </c>
      <c r="G458" s="408">
        <v>0</v>
      </c>
    </row>
    <row r="459" spans="1:7" ht="15" x14ac:dyDescent="0.2">
      <c r="A459" s="407" t="s">
        <v>33034</v>
      </c>
      <c r="B459" s="407" t="s">
        <v>33035</v>
      </c>
      <c r="C459" s="408">
        <v>0</v>
      </c>
      <c r="D459" s="408">
        <v>7.05</v>
      </c>
      <c r="E459" s="408">
        <v>7.05</v>
      </c>
      <c r="F459" s="409">
        <v>45358.718634259261</v>
      </c>
      <c r="G459" s="408">
        <v>0</v>
      </c>
    </row>
    <row r="460" spans="1:7" ht="15" x14ac:dyDescent="0.2">
      <c r="A460" s="407" t="s">
        <v>33036</v>
      </c>
      <c r="B460" s="407" t="s">
        <v>33037</v>
      </c>
      <c r="C460" s="408">
        <v>0</v>
      </c>
      <c r="D460" s="408">
        <v>46.08</v>
      </c>
      <c r="E460" s="408">
        <v>46.08</v>
      </c>
      <c r="F460" s="409">
        <v>45740.436064814814</v>
      </c>
      <c r="G460" s="408">
        <v>0</v>
      </c>
    </row>
    <row r="461" spans="1:7" ht="15" x14ac:dyDescent="0.2">
      <c r="A461" s="407" t="s">
        <v>33104</v>
      </c>
      <c r="B461" s="407" t="s">
        <v>33105</v>
      </c>
      <c r="C461" s="408">
        <v>0</v>
      </c>
      <c r="D461" s="408">
        <v>18</v>
      </c>
      <c r="E461" s="408">
        <v>18</v>
      </c>
      <c r="F461" s="409">
        <v>45273.59615740741</v>
      </c>
      <c r="G461" s="408">
        <v>0</v>
      </c>
    </row>
    <row r="462" spans="1:7" ht="15" x14ac:dyDescent="0.2">
      <c r="A462" s="407" t="s">
        <v>33038</v>
      </c>
      <c r="B462" s="407" t="s">
        <v>33209</v>
      </c>
      <c r="C462" s="408">
        <v>0</v>
      </c>
      <c r="D462" s="408">
        <v>35.18</v>
      </c>
      <c r="E462" s="408">
        <v>35.18</v>
      </c>
      <c r="F462" s="409">
        <v>45273.624525462961</v>
      </c>
      <c r="G462" s="408">
        <v>0</v>
      </c>
    </row>
    <row r="463" spans="1:7" ht="15" x14ac:dyDescent="0.2">
      <c r="A463" s="407" t="s">
        <v>33039</v>
      </c>
      <c r="B463" s="407" t="s">
        <v>33040</v>
      </c>
      <c r="C463" s="408">
        <v>0</v>
      </c>
      <c r="D463" s="408">
        <v>24.56</v>
      </c>
      <c r="E463" s="408">
        <v>24.56</v>
      </c>
      <c r="F463" s="409">
        <v>45358.459560185183</v>
      </c>
      <c r="G463" s="408">
        <v>0</v>
      </c>
    </row>
    <row r="464" spans="1:7" ht="15" x14ac:dyDescent="0.2">
      <c r="A464" s="407" t="s">
        <v>33106</v>
      </c>
      <c r="B464" s="407" t="s">
        <v>33107</v>
      </c>
      <c r="C464" s="408">
        <v>0</v>
      </c>
      <c r="D464" s="408">
        <v>28.45</v>
      </c>
      <c r="E464" s="408">
        <v>28.45</v>
      </c>
      <c r="F464" s="409">
        <v>45273.598194444443</v>
      </c>
      <c r="G464" s="408">
        <v>0</v>
      </c>
    </row>
    <row r="465" spans="1:7" ht="15" x14ac:dyDescent="0.2">
      <c r="A465" s="407" t="s">
        <v>33108</v>
      </c>
      <c r="B465" s="407" t="s">
        <v>33109</v>
      </c>
      <c r="C465" s="408">
        <v>0</v>
      </c>
      <c r="D465" s="408">
        <v>255</v>
      </c>
      <c r="E465" s="408">
        <v>255</v>
      </c>
      <c r="F465" s="409">
        <v>45575.393391203703</v>
      </c>
      <c r="G465" s="408">
        <v>0</v>
      </c>
    </row>
    <row r="466" spans="1:7" ht="15" x14ac:dyDescent="0.2">
      <c r="A466" s="407" t="s">
        <v>33110</v>
      </c>
      <c r="B466" s="407" t="s">
        <v>33111</v>
      </c>
      <c r="C466" s="408">
        <v>0</v>
      </c>
      <c r="D466" s="408">
        <v>255</v>
      </c>
      <c r="E466" s="408">
        <v>255</v>
      </c>
      <c r="F466" s="409">
        <v>45575.393506944441</v>
      </c>
      <c r="G466" s="408">
        <v>0</v>
      </c>
    </row>
    <row r="467" spans="1:7" ht="15" x14ac:dyDescent="0.2">
      <c r="A467" s="407" t="s">
        <v>33112</v>
      </c>
      <c r="B467" s="407" t="s">
        <v>33113</v>
      </c>
      <c r="C467" s="408">
        <v>0</v>
      </c>
      <c r="D467" s="408">
        <v>79.959999999999994</v>
      </c>
      <c r="E467" s="408">
        <v>79.959999999999994</v>
      </c>
      <c r="F467" s="409">
        <v>45273.601689814815</v>
      </c>
      <c r="G467" s="408">
        <v>0</v>
      </c>
    </row>
    <row r="468" spans="1:7" ht="15" x14ac:dyDescent="0.2">
      <c r="A468" s="407" t="s">
        <v>33114</v>
      </c>
      <c r="B468" s="407" t="s">
        <v>33210</v>
      </c>
      <c r="C468" s="408">
        <v>0</v>
      </c>
      <c r="D468" s="408">
        <v>35.18</v>
      </c>
      <c r="E468" s="408">
        <v>35.18</v>
      </c>
      <c r="F468" s="409">
        <v>45273.625219907408</v>
      </c>
      <c r="G468" s="408">
        <v>0</v>
      </c>
    </row>
    <row r="469" spans="1:7" ht="15" x14ac:dyDescent="0.2">
      <c r="A469" s="407" t="s">
        <v>33115</v>
      </c>
      <c r="B469" s="407" t="s">
        <v>33116</v>
      </c>
      <c r="C469" s="408">
        <v>0</v>
      </c>
      <c r="D469" s="408">
        <v>47.8</v>
      </c>
      <c r="E469" s="408">
        <v>47.8</v>
      </c>
      <c r="F469" s="409">
        <v>45273.602094907408</v>
      </c>
      <c r="G469" s="408">
        <v>0</v>
      </c>
    </row>
    <row r="470" spans="1:7" ht="15" x14ac:dyDescent="0.2">
      <c r="A470" s="407" t="s">
        <v>33117</v>
      </c>
      <c r="B470" s="407" t="s">
        <v>33118</v>
      </c>
      <c r="C470" s="408">
        <v>0</v>
      </c>
      <c r="D470" s="408">
        <v>33.96</v>
      </c>
      <c r="E470" s="408">
        <v>33.96</v>
      </c>
      <c r="F470" s="409">
        <v>46049.382847222223</v>
      </c>
      <c r="G470" s="408">
        <v>0</v>
      </c>
    </row>
    <row r="471" spans="1:7" ht="15" x14ac:dyDescent="0.2">
      <c r="A471" s="407" t="s">
        <v>33211</v>
      </c>
      <c r="B471" s="407" t="s">
        <v>33212</v>
      </c>
      <c r="C471" s="408">
        <v>0</v>
      </c>
      <c r="D471" s="408">
        <v>79.5</v>
      </c>
      <c r="E471" s="408">
        <v>79.5</v>
      </c>
      <c r="F471" s="409">
        <v>45322.484398148146</v>
      </c>
      <c r="G471" s="408">
        <v>0</v>
      </c>
    </row>
    <row r="472" spans="1:7" ht="15" x14ac:dyDescent="0.2">
      <c r="A472" s="407" t="s">
        <v>33213</v>
      </c>
      <c r="B472" s="407" t="s">
        <v>33214</v>
      </c>
      <c r="C472" s="408">
        <v>0</v>
      </c>
      <c r="D472" s="408">
        <v>37.6</v>
      </c>
      <c r="E472" s="408">
        <v>37.6</v>
      </c>
      <c r="F472" s="409">
        <v>45883.577581018515</v>
      </c>
      <c r="G472" s="408">
        <v>2</v>
      </c>
    </row>
    <row r="473" spans="1:7" ht="15" x14ac:dyDescent="0.2">
      <c r="A473" s="407" t="s">
        <v>33215</v>
      </c>
      <c r="B473" s="407" t="s">
        <v>33216</v>
      </c>
      <c r="C473" s="408">
        <v>0</v>
      </c>
      <c r="D473" s="408">
        <v>141.75</v>
      </c>
      <c r="E473" s="408">
        <v>141.75</v>
      </c>
      <c r="F473" s="409">
        <v>45336.465821759259</v>
      </c>
      <c r="G473" s="408">
        <v>0</v>
      </c>
    </row>
    <row r="474" spans="1:7" ht="15" x14ac:dyDescent="0.2">
      <c r="A474" s="407" t="s">
        <v>33217</v>
      </c>
      <c r="B474" s="407" t="s">
        <v>33218</v>
      </c>
      <c r="C474" s="408">
        <v>0</v>
      </c>
      <c r="D474" s="408">
        <v>49.7</v>
      </c>
      <c r="E474" s="408">
        <v>49.7</v>
      </c>
      <c r="F474" s="409">
        <v>45355.628518518519</v>
      </c>
      <c r="G474" s="408">
        <v>0</v>
      </c>
    </row>
    <row r="475" spans="1:7" ht="15" x14ac:dyDescent="0.2">
      <c r="A475" s="407" t="s">
        <v>33219</v>
      </c>
      <c r="B475" s="407" t="s">
        <v>33220</v>
      </c>
      <c r="C475" s="408">
        <v>0</v>
      </c>
      <c r="D475" s="408">
        <v>69.650000000000006</v>
      </c>
      <c r="E475" s="408">
        <v>69.650000000000006</v>
      </c>
      <c r="F475" s="409">
        <v>45336.466064814813</v>
      </c>
      <c r="G475" s="408">
        <v>0</v>
      </c>
    </row>
    <row r="476" spans="1:7" ht="15" x14ac:dyDescent="0.2">
      <c r="A476" s="407" t="s">
        <v>33221</v>
      </c>
      <c r="B476" s="407" t="s">
        <v>33222</v>
      </c>
      <c r="C476" s="408">
        <v>0</v>
      </c>
      <c r="D476" s="408">
        <v>322</v>
      </c>
      <c r="E476" s="408">
        <v>322</v>
      </c>
      <c r="F476" s="409">
        <v>45336.466412037036</v>
      </c>
      <c r="G476" s="408">
        <v>0</v>
      </c>
    </row>
    <row r="477" spans="1:7" ht="15" x14ac:dyDescent="0.2">
      <c r="A477" s="407" t="s">
        <v>33223</v>
      </c>
      <c r="B477" s="407" t="s">
        <v>33224</v>
      </c>
      <c r="C477" s="408">
        <v>0</v>
      </c>
      <c r="D477" s="408">
        <v>145</v>
      </c>
      <c r="E477" s="408">
        <v>145</v>
      </c>
      <c r="F477" s="409">
        <v>45336.466562499998</v>
      </c>
      <c r="G477" s="408">
        <v>0</v>
      </c>
    </row>
    <row r="478" spans="1:7" ht="15" x14ac:dyDescent="0.2">
      <c r="A478" s="407" t="s">
        <v>33225</v>
      </c>
      <c r="B478" s="407" t="s">
        <v>33226</v>
      </c>
      <c r="C478" s="408">
        <v>0</v>
      </c>
      <c r="D478" s="408">
        <v>85.75</v>
      </c>
      <c r="E478" s="408">
        <v>85.75</v>
      </c>
      <c r="F478" s="409">
        <v>45335.433564814812</v>
      </c>
      <c r="G478" s="408">
        <v>0</v>
      </c>
    </row>
    <row r="479" spans="1:7" ht="15" x14ac:dyDescent="0.2">
      <c r="A479" s="407" t="s">
        <v>33227</v>
      </c>
      <c r="B479" s="407" t="s">
        <v>33228</v>
      </c>
      <c r="C479" s="408">
        <v>0</v>
      </c>
      <c r="D479" s="408">
        <v>82.95</v>
      </c>
      <c r="E479" s="408">
        <v>82.95</v>
      </c>
      <c r="F479" s="409">
        <v>45336.466770833336</v>
      </c>
      <c r="G479" s="408">
        <v>0</v>
      </c>
    </row>
    <row r="480" spans="1:7" ht="15" x14ac:dyDescent="0.2">
      <c r="A480" s="407" t="s">
        <v>33229</v>
      </c>
      <c r="B480" s="407" t="s">
        <v>33230</v>
      </c>
      <c r="C480" s="408">
        <v>0</v>
      </c>
      <c r="D480" s="408">
        <v>32.1</v>
      </c>
      <c r="E480" s="408">
        <v>32.1</v>
      </c>
      <c r="F480" s="409">
        <v>45336.466967592591</v>
      </c>
      <c r="G480" s="408">
        <v>0</v>
      </c>
    </row>
    <row r="481" spans="1:7" ht="15" x14ac:dyDescent="0.2">
      <c r="A481" s="407" t="s">
        <v>33231</v>
      </c>
      <c r="B481" s="407" t="s">
        <v>33232</v>
      </c>
      <c r="C481" s="408">
        <v>0</v>
      </c>
      <c r="D481" s="408">
        <v>57.3</v>
      </c>
      <c r="E481" s="408">
        <v>57.3</v>
      </c>
      <c r="F481" s="409">
        <v>45336.490995370368</v>
      </c>
      <c r="G481" s="408">
        <v>0</v>
      </c>
    </row>
    <row r="482" spans="1:7" ht="15" x14ac:dyDescent="0.2">
      <c r="A482" s="407" t="s">
        <v>33233</v>
      </c>
      <c r="B482" s="407" t="s">
        <v>33234</v>
      </c>
      <c r="C482" s="408">
        <v>0</v>
      </c>
      <c r="D482" s="408">
        <v>21.35</v>
      </c>
      <c r="E482" s="408">
        <v>21.35</v>
      </c>
      <c r="F482" s="409">
        <v>45337.436898148146</v>
      </c>
      <c r="G482" s="408">
        <v>0</v>
      </c>
    </row>
    <row r="483" spans="1:7" ht="15" x14ac:dyDescent="0.2">
      <c r="A483" s="407" t="s">
        <v>33235</v>
      </c>
      <c r="B483" s="407" t="s">
        <v>33236</v>
      </c>
      <c r="C483" s="408">
        <v>0</v>
      </c>
      <c r="D483" s="408">
        <v>27.4</v>
      </c>
      <c r="E483" s="408">
        <v>27.4</v>
      </c>
      <c r="F483" s="409">
        <v>45331.482766203706</v>
      </c>
      <c r="G483" s="408">
        <v>0</v>
      </c>
    </row>
    <row r="484" spans="1:7" ht="15" x14ac:dyDescent="0.2">
      <c r="A484" s="407" t="s">
        <v>33237</v>
      </c>
      <c r="B484" s="407" t="s">
        <v>40898</v>
      </c>
      <c r="C484" s="408">
        <v>62.9</v>
      </c>
      <c r="D484" s="408">
        <v>1379.87</v>
      </c>
      <c r="E484" s="408">
        <v>1442.77</v>
      </c>
      <c r="F484" s="409">
        <v>45670.495011574072</v>
      </c>
      <c r="G484" s="408">
        <v>0</v>
      </c>
    </row>
    <row r="485" spans="1:7" ht="15" x14ac:dyDescent="0.2">
      <c r="A485" s="407" t="s">
        <v>33238</v>
      </c>
      <c r="B485" s="407" t="s">
        <v>33239</v>
      </c>
      <c r="C485" s="408">
        <v>30</v>
      </c>
      <c r="D485" s="408">
        <v>0.69</v>
      </c>
      <c r="E485" s="408">
        <v>30.69</v>
      </c>
      <c r="F485" s="409">
        <v>45748.619618055556</v>
      </c>
      <c r="G485" s="408">
        <v>0</v>
      </c>
    </row>
    <row r="486" spans="1:7" ht="15" x14ac:dyDescent="0.2">
      <c r="A486" s="407" t="s">
        <v>33240</v>
      </c>
      <c r="B486" s="407" t="s">
        <v>33241</v>
      </c>
      <c r="C486" s="408">
        <v>17.5</v>
      </c>
      <c r="D486" s="408">
        <v>13.63</v>
      </c>
      <c r="E486" s="408">
        <v>31.13</v>
      </c>
      <c r="F486" s="409">
        <v>45322.608148148145</v>
      </c>
      <c r="G486" s="408">
        <v>0</v>
      </c>
    </row>
    <row r="487" spans="1:7" ht="15" x14ac:dyDescent="0.2">
      <c r="A487" s="407" t="s">
        <v>33242</v>
      </c>
      <c r="B487" s="407" t="s">
        <v>40117</v>
      </c>
      <c r="C487" s="408">
        <v>110</v>
      </c>
      <c r="D487" s="408">
        <v>190.64</v>
      </c>
      <c r="E487" s="408">
        <v>303.14</v>
      </c>
      <c r="F487" s="409">
        <v>45323.495173611111</v>
      </c>
      <c r="G487" s="408">
        <v>0</v>
      </c>
    </row>
    <row r="488" spans="1:7" ht="15" x14ac:dyDescent="0.2">
      <c r="A488" s="407" t="s">
        <v>33243</v>
      </c>
      <c r="B488" s="407" t="s">
        <v>33244</v>
      </c>
      <c r="C488" s="408">
        <v>50</v>
      </c>
      <c r="D488" s="408">
        <v>1.72</v>
      </c>
      <c r="E488" s="408">
        <v>51.72</v>
      </c>
      <c r="F488" s="409">
        <v>45370.680625000001</v>
      </c>
      <c r="G488" s="408">
        <v>0</v>
      </c>
    </row>
    <row r="489" spans="1:7" ht="15" x14ac:dyDescent="0.2">
      <c r="A489" s="407" t="s">
        <v>33245</v>
      </c>
      <c r="B489" s="407" t="s">
        <v>33246</v>
      </c>
      <c r="C489" s="408">
        <v>0</v>
      </c>
      <c r="D489" s="408">
        <v>4.9000000000000004</v>
      </c>
      <c r="E489" s="408">
        <v>4.9000000000000004</v>
      </c>
      <c r="F489" s="409">
        <v>45328.635671296295</v>
      </c>
      <c r="G489" s="408">
        <v>0</v>
      </c>
    </row>
    <row r="490" spans="1:7" ht="15" x14ac:dyDescent="0.25">
      <c r="A490" s="407" t="s">
        <v>33247</v>
      </c>
      <c r="B490" s="407" t="s">
        <v>33499</v>
      </c>
      <c r="C490" s="406"/>
      <c r="D490" s="406"/>
      <c r="E490" s="406"/>
      <c r="F490" s="409">
        <v>45449.395046296297</v>
      </c>
      <c r="G490" s="408">
        <v>0</v>
      </c>
    </row>
    <row r="491" spans="1:7" ht="15" x14ac:dyDescent="0.2">
      <c r="A491" s="407" t="s">
        <v>33248</v>
      </c>
      <c r="B491" s="407" t="s">
        <v>33249</v>
      </c>
      <c r="C491" s="408">
        <v>0</v>
      </c>
      <c r="D491" s="408">
        <v>12.66</v>
      </c>
      <c r="E491" s="408">
        <v>12.66</v>
      </c>
      <c r="F491" s="409">
        <v>45453.55740740741</v>
      </c>
      <c r="G491" s="408">
        <v>0</v>
      </c>
    </row>
    <row r="492" spans="1:7" ht="15" x14ac:dyDescent="0.25">
      <c r="A492" s="407" t="s">
        <v>33250</v>
      </c>
      <c r="B492" s="407" t="s">
        <v>33251</v>
      </c>
      <c r="C492" s="406"/>
      <c r="D492" s="406"/>
      <c r="E492" s="406"/>
      <c r="F492" s="409">
        <v>45398.385011574072</v>
      </c>
      <c r="G492" s="408">
        <v>0</v>
      </c>
    </row>
    <row r="493" spans="1:7" ht="15" x14ac:dyDescent="0.25">
      <c r="A493" s="407" t="s">
        <v>33252</v>
      </c>
      <c r="B493" s="407" t="s">
        <v>33253</v>
      </c>
      <c r="C493" s="406"/>
      <c r="D493" s="408">
        <v>115</v>
      </c>
      <c r="E493" s="408">
        <v>115</v>
      </c>
      <c r="F493" s="409">
        <v>45756.477893518517</v>
      </c>
      <c r="G493" s="408">
        <v>0</v>
      </c>
    </row>
    <row r="494" spans="1:7" ht="15" x14ac:dyDescent="0.25">
      <c r="A494" s="407" t="s">
        <v>33254</v>
      </c>
      <c r="B494" s="407" t="s">
        <v>33255</v>
      </c>
      <c r="C494" s="406"/>
      <c r="D494" s="408">
        <v>65</v>
      </c>
      <c r="E494" s="408">
        <v>65</v>
      </c>
      <c r="F494" s="409">
        <v>45756.478148148148</v>
      </c>
      <c r="G494" s="408">
        <v>0</v>
      </c>
    </row>
    <row r="495" spans="1:7" ht="15" x14ac:dyDescent="0.2">
      <c r="A495" s="407" t="s">
        <v>33256</v>
      </c>
      <c r="B495" s="407" t="s">
        <v>33257</v>
      </c>
      <c r="C495" s="408">
        <v>0</v>
      </c>
      <c r="D495" s="408">
        <v>4.8</v>
      </c>
      <c r="E495" s="408">
        <v>4.8</v>
      </c>
      <c r="F495" s="409">
        <v>45387.508298611108</v>
      </c>
      <c r="G495" s="408">
        <v>0</v>
      </c>
    </row>
    <row r="496" spans="1:7" ht="15" x14ac:dyDescent="0.2">
      <c r="A496" s="407" t="s">
        <v>33258</v>
      </c>
      <c r="B496" s="407" t="s">
        <v>33500</v>
      </c>
      <c r="C496" s="408">
        <v>0</v>
      </c>
      <c r="D496" s="408">
        <v>46.55</v>
      </c>
      <c r="E496" s="408">
        <v>46.55</v>
      </c>
      <c r="F496" s="409">
        <v>45449.39880787037</v>
      </c>
      <c r="G496" s="408">
        <v>0</v>
      </c>
    </row>
    <row r="497" spans="1:7" ht="15" x14ac:dyDescent="0.25">
      <c r="A497" s="407" t="s">
        <v>33259</v>
      </c>
      <c r="B497" s="407" t="s">
        <v>33260</v>
      </c>
      <c r="C497" s="406"/>
      <c r="D497" s="406"/>
      <c r="E497" s="406"/>
      <c r="F497" s="409">
        <v>45399.552106481482</v>
      </c>
      <c r="G497" s="408">
        <v>0</v>
      </c>
    </row>
    <row r="498" spans="1:7" ht="15" x14ac:dyDescent="0.25">
      <c r="A498" s="407" t="s">
        <v>33261</v>
      </c>
      <c r="B498" s="407" t="s">
        <v>33262</v>
      </c>
      <c r="C498" s="406"/>
      <c r="D498" s="406"/>
      <c r="E498" s="406"/>
      <c r="F498" s="409">
        <v>46099.407430555555</v>
      </c>
      <c r="G498" s="408">
        <v>0</v>
      </c>
    </row>
    <row r="499" spans="1:7" ht="15" x14ac:dyDescent="0.2">
      <c r="A499" s="407" t="s">
        <v>34483</v>
      </c>
      <c r="B499" s="407" t="s">
        <v>34484</v>
      </c>
      <c r="C499" s="408">
        <v>15.5</v>
      </c>
      <c r="D499" s="408">
        <v>195.58</v>
      </c>
      <c r="E499" s="408">
        <v>221.08</v>
      </c>
      <c r="F499" s="409">
        <v>45813.552881944444</v>
      </c>
      <c r="G499" s="408">
        <v>0</v>
      </c>
    </row>
    <row r="500" spans="1:7" ht="15" x14ac:dyDescent="0.2">
      <c r="A500" s="407" t="s">
        <v>33501</v>
      </c>
      <c r="B500" s="407" t="s">
        <v>34485</v>
      </c>
      <c r="C500" s="408">
        <v>0</v>
      </c>
      <c r="D500" s="408">
        <v>48.43</v>
      </c>
      <c r="E500" s="408">
        <v>48.43</v>
      </c>
      <c r="F500" s="409">
        <v>45603.59337962963</v>
      </c>
      <c r="G500" s="408">
        <v>0</v>
      </c>
    </row>
    <row r="501" spans="1:7" ht="15" x14ac:dyDescent="0.2">
      <c r="A501" s="407" t="s">
        <v>33502</v>
      </c>
      <c r="B501" s="407" t="s">
        <v>34486</v>
      </c>
      <c r="C501" s="408">
        <v>0</v>
      </c>
      <c r="D501" s="408">
        <v>5.45</v>
      </c>
      <c r="E501" s="408">
        <v>5.45</v>
      </c>
      <c r="F501" s="409">
        <v>45604.520428240743</v>
      </c>
      <c r="G501" s="408">
        <v>20</v>
      </c>
    </row>
    <row r="502" spans="1:7" ht="15" x14ac:dyDescent="0.2">
      <c r="A502" s="407" t="s">
        <v>33503</v>
      </c>
      <c r="B502" s="407" t="s">
        <v>33504</v>
      </c>
      <c r="C502" s="408">
        <v>2</v>
      </c>
      <c r="D502" s="408">
        <v>2.3199999999999998</v>
      </c>
      <c r="E502" s="408">
        <v>4.32</v>
      </c>
      <c r="F502" s="409">
        <v>45617.367384259262</v>
      </c>
      <c r="G502" s="408">
        <v>0</v>
      </c>
    </row>
    <row r="503" spans="1:7" ht="15" x14ac:dyDescent="0.2">
      <c r="A503" s="407" t="s">
        <v>33505</v>
      </c>
      <c r="B503" s="407" t="s">
        <v>33506</v>
      </c>
      <c r="C503" s="408">
        <v>0</v>
      </c>
      <c r="D503" s="408">
        <v>80.84</v>
      </c>
      <c r="E503" s="408">
        <v>80.84</v>
      </c>
      <c r="F503" s="409">
        <v>45588.383969907409</v>
      </c>
      <c r="G503" s="408">
        <v>0</v>
      </c>
    </row>
    <row r="504" spans="1:7" ht="15" x14ac:dyDescent="0.2">
      <c r="A504" s="407" t="s">
        <v>33263</v>
      </c>
      <c r="B504" s="407" t="s">
        <v>33264</v>
      </c>
      <c r="C504" s="408">
        <v>0</v>
      </c>
      <c r="D504" s="408">
        <v>4.7</v>
      </c>
      <c r="E504" s="408">
        <v>4.7</v>
      </c>
      <c r="F504" s="409">
        <v>45398.573541666665</v>
      </c>
      <c r="G504" s="408">
        <v>0</v>
      </c>
    </row>
    <row r="505" spans="1:7" ht="15" x14ac:dyDescent="0.25">
      <c r="A505" s="407" t="s">
        <v>33265</v>
      </c>
      <c r="B505" s="407" t="s">
        <v>33266</v>
      </c>
      <c r="C505" s="406"/>
      <c r="D505" s="406"/>
      <c r="E505" s="406"/>
      <c r="F505" s="409">
        <v>45736.671909722223</v>
      </c>
      <c r="G505" s="408">
        <v>0</v>
      </c>
    </row>
    <row r="506" spans="1:7" ht="15" x14ac:dyDescent="0.25">
      <c r="A506" s="407" t="s">
        <v>33267</v>
      </c>
      <c r="B506" s="407" t="s">
        <v>33268</v>
      </c>
      <c r="C506" s="406"/>
      <c r="D506" s="406"/>
      <c r="E506" s="406"/>
      <c r="F506" s="409">
        <v>45369.33935185185</v>
      </c>
      <c r="G506" s="408">
        <v>0</v>
      </c>
    </row>
    <row r="507" spans="1:7" ht="15" x14ac:dyDescent="0.25">
      <c r="A507" s="407" t="s">
        <v>33269</v>
      </c>
      <c r="B507" s="407" t="s">
        <v>33270</v>
      </c>
      <c r="C507" s="406"/>
      <c r="D507" s="406"/>
      <c r="E507" s="406"/>
      <c r="F507" s="409">
        <v>45369.346643518518</v>
      </c>
      <c r="G507" s="408">
        <v>0</v>
      </c>
    </row>
    <row r="508" spans="1:7" ht="15" x14ac:dyDescent="0.2">
      <c r="A508" s="407" t="s">
        <v>33507</v>
      </c>
      <c r="B508" s="407" t="s">
        <v>34487</v>
      </c>
      <c r="C508" s="408">
        <v>0</v>
      </c>
      <c r="D508" s="408">
        <v>8.01</v>
      </c>
      <c r="E508" s="408">
        <v>8.01</v>
      </c>
      <c r="F508" s="409">
        <v>45624.394930555558</v>
      </c>
      <c r="G508" s="408">
        <v>18</v>
      </c>
    </row>
    <row r="509" spans="1:7" ht="15" x14ac:dyDescent="0.2">
      <c r="A509" s="407" t="s">
        <v>33271</v>
      </c>
      <c r="B509" s="407" t="s">
        <v>33272</v>
      </c>
      <c r="C509" s="408">
        <v>0</v>
      </c>
      <c r="D509" s="408">
        <v>1.05</v>
      </c>
      <c r="E509" s="408">
        <v>1.05</v>
      </c>
      <c r="F509" s="409">
        <v>45380.853692129633</v>
      </c>
      <c r="G509" s="408">
        <v>0</v>
      </c>
    </row>
    <row r="510" spans="1:7" ht="15" x14ac:dyDescent="0.2">
      <c r="A510" s="407" t="s">
        <v>33273</v>
      </c>
      <c r="B510" s="407" t="s">
        <v>33274</v>
      </c>
      <c r="C510" s="408">
        <v>0</v>
      </c>
      <c r="D510" s="408">
        <v>21.6</v>
      </c>
      <c r="E510" s="408">
        <v>21.6</v>
      </c>
      <c r="F510" s="409">
        <v>45372.677048611113</v>
      </c>
      <c r="G510" s="408">
        <v>0</v>
      </c>
    </row>
    <row r="511" spans="1:7" ht="15" x14ac:dyDescent="0.25">
      <c r="A511" s="407" t="s">
        <v>33275</v>
      </c>
      <c r="B511" s="407" t="s">
        <v>34488</v>
      </c>
      <c r="C511" s="406"/>
      <c r="D511" s="406"/>
      <c r="E511" s="406"/>
      <c r="F511" s="409">
        <v>45705.546307870369</v>
      </c>
      <c r="G511" s="408">
        <v>0</v>
      </c>
    </row>
    <row r="512" spans="1:7" ht="15" x14ac:dyDescent="0.2">
      <c r="A512" s="407" t="s">
        <v>33276</v>
      </c>
      <c r="B512" s="407" t="s">
        <v>33277</v>
      </c>
      <c r="C512" s="408">
        <v>0</v>
      </c>
      <c r="D512" s="408">
        <v>21.36</v>
      </c>
      <c r="E512" s="408">
        <v>21.36</v>
      </c>
      <c r="F512" s="409">
        <v>45881.343564814815</v>
      </c>
      <c r="G512" s="408">
        <v>7</v>
      </c>
    </row>
    <row r="513" spans="1:7" ht="15" x14ac:dyDescent="0.2">
      <c r="A513" s="407" t="s">
        <v>33278</v>
      </c>
      <c r="B513" s="407" t="s">
        <v>33279</v>
      </c>
      <c r="C513" s="408">
        <v>0</v>
      </c>
      <c r="D513" s="408">
        <v>22</v>
      </c>
      <c r="E513" s="408">
        <v>22</v>
      </c>
      <c r="F513" s="409">
        <v>45489.430046296293</v>
      </c>
      <c r="G513" s="408">
        <v>0</v>
      </c>
    </row>
    <row r="514" spans="1:7" ht="15" x14ac:dyDescent="0.25">
      <c r="A514" s="407" t="s">
        <v>33508</v>
      </c>
      <c r="B514" s="407" t="s">
        <v>33509</v>
      </c>
      <c r="C514" s="406"/>
      <c r="D514" s="406"/>
      <c r="E514" s="406"/>
      <c r="F514" s="409">
        <v>45918.444594907407</v>
      </c>
      <c r="G514" s="408">
        <v>0</v>
      </c>
    </row>
    <row r="515" spans="1:7" ht="15" x14ac:dyDescent="0.25">
      <c r="A515" s="407" t="s">
        <v>33510</v>
      </c>
      <c r="B515" s="407" t="s">
        <v>34489</v>
      </c>
      <c r="C515" s="406"/>
      <c r="D515" s="406"/>
      <c r="E515" s="406"/>
      <c r="F515" s="409">
        <v>45918.445185185185</v>
      </c>
      <c r="G515" s="408">
        <v>0</v>
      </c>
    </row>
    <row r="516" spans="1:7" ht="15" x14ac:dyDescent="0.2">
      <c r="A516" s="407" t="s">
        <v>34490</v>
      </c>
      <c r="B516" s="407" t="s">
        <v>40911</v>
      </c>
      <c r="C516" s="408">
        <v>4209.05</v>
      </c>
      <c r="D516" s="408">
        <v>26011.74</v>
      </c>
      <c r="E516" s="408">
        <v>30258.04</v>
      </c>
      <c r="F516" s="409">
        <v>46070.523229166669</v>
      </c>
      <c r="G516" s="408">
        <v>0</v>
      </c>
    </row>
    <row r="517" spans="1:7" ht="15" x14ac:dyDescent="0.2">
      <c r="A517" s="407" t="s">
        <v>33511</v>
      </c>
      <c r="B517" s="407" t="s">
        <v>34491</v>
      </c>
      <c r="C517" s="408">
        <v>0</v>
      </c>
      <c r="D517" s="408">
        <v>1.1100000000000001</v>
      </c>
      <c r="E517" s="408">
        <v>1.1100000000000001</v>
      </c>
      <c r="F517" s="409">
        <v>45722.547303240739</v>
      </c>
      <c r="G517" s="408">
        <v>400</v>
      </c>
    </row>
    <row r="518" spans="1:7" ht="15" x14ac:dyDescent="0.2">
      <c r="A518" s="407" t="s">
        <v>33512</v>
      </c>
      <c r="B518" s="407" t="s">
        <v>34492</v>
      </c>
      <c r="C518" s="408">
        <v>0</v>
      </c>
      <c r="D518" s="408">
        <v>9.3699999999999992</v>
      </c>
      <c r="E518" s="408">
        <v>9.3699999999999992</v>
      </c>
      <c r="F518" s="409">
        <v>45750.617939814816</v>
      </c>
      <c r="G518" s="408">
        <v>0</v>
      </c>
    </row>
    <row r="519" spans="1:7" ht="15" x14ac:dyDescent="0.2">
      <c r="A519" s="407" t="s">
        <v>33513</v>
      </c>
      <c r="B519" s="407" t="s">
        <v>34493</v>
      </c>
      <c r="C519" s="408">
        <v>0</v>
      </c>
      <c r="D519" s="408">
        <v>9.3699999999999992</v>
      </c>
      <c r="E519" s="408">
        <v>9.3699999999999992</v>
      </c>
      <c r="F519" s="409">
        <v>45750.618842592594</v>
      </c>
      <c r="G519" s="408">
        <v>0</v>
      </c>
    </row>
    <row r="520" spans="1:7" ht="15" x14ac:dyDescent="0.2">
      <c r="A520" s="407" t="s">
        <v>33514</v>
      </c>
      <c r="B520" s="407" t="s">
        <v>34494</v>
      </c>
      <c r="C520" s="408">
        <v>0</v>
      </c>
      <c r="D520" s="408">
        <v>9.3699999999999992</v>
      </c>
      <c r="E520" s="408">
        <v>9.3699999999999992</v>
      </c>
      <c r="F520" s="409">
        <v>45750.621504629627</v>
      </c>
      <c r="G520" s="408">
        <v>0</v>
      </c>
    </row>
    <row r="521" spans="1:7" ht="15" x14ac:dyDescent="0.2">
      <c r="A521" s="407" t="s">
        <v>33515</v>
      </c>
      <c r="B521" s="407" t="s">
        <v>34495</v>
      </c>
      <c r="C521" s="408">
        <v>0</v>
      </c>
      <c r="D521" s="408">
        <v>9.75</v>
      </c>
      <c r="E521" s="408">
        <v>9.75</v>
      </c>
      <c r="F521" s="409">
        <v>46091.701284722221</v>
      </c>
      <c r="G521" s="408">
        <v>222</v>
      </c>
    </row>
    <row r="522" spans="1:7" ht="15" x14ac:dyDescent="0.2">
      <c r="A522" s="407" t="s">
        <v>33516</v>
      </c>
      <c r="B522" s="407" t="s">
        <v>33517</v>
      </c>
      <c r="C522" s="408">
        <v>0</v>
      </c>
      <c r="D522" s="408">
        <v>5</v>
      </c>
      <c r="E522" s="408">
        <v>5</v>
      </c>
      <c r="F522" s="409">
        <v>45454.493738425925</v>
      </c>
      <c r="G522" s="408">
        <v>0</v>
      </c>
    </row>
    <row r="523" spans="1:7" ht="15" x14ac:dyDescent="0.2">
      <c r="A523" s="407" t="s">
        <v>33518</v>
      </c>
      <c r="B523" s="407" t="s">
        <v>33519</v>
      </c>
      <c r="C523" s="408">
        <v>0</v>
      </c>
      <c r="D523" s="408">
        <v>15.95</v>
      </c>
      <c r="E523" s="408">
        <v>15.95</v>
      </c>
      <c r="F523" s="409">
        <v>45496.572569444441</v>
      </c>
      <c r="G523" s="408">
        <v>0</v>
      </c>
    </row>
    <row r="524" spans="1:7" ht="15" x14ac:dyDescent="0.25">
      <c r="A524" s="407" t="s">
        <v>33520</v>
      </c>
      <c r="B524" s="407" t="s">
        <v>33521</v>
      </c>
      <c r="C524" s="406"/>
      <c r="D524" s="406"/>
      <c r="E524" s="406"/>
      <c r="F524" s="409">
        <v>45517.51667824074</v>
      </c>
      <c r="G524" s="408">
        <v>0</v>
      </c>
    </row>
    <row r="525" spans="1:7" ht="15" x14ac:dyDescent="0.2">
      <c r="A525" s="407" t="s">
        <v>33522</v>
      </c>
      <c r="B525" s="407" t="s">
        <v>33523</v>
      </c>
      <c r="C525" s="408">
        <v>0</v>
      </c>
      <c r="D525" s="408">
        <v>270.685</v>
      </c>
      <c r="E525" s="408">
        <v>270.685</v>
      </c>
      <c r="F525" s="409">
        <v>45517.522696759261</v>
      </c>
      <c r="G525" s="408">
        <v>0</v>
      </c>
    </row>
    <row r="526" spans="1:7" ht="15" x14ac:dyDescent="0.2">
      <c r="A526" s="407" t="s">
        <v>33524</v>
      </c>
      <c r="B526" s="407" t="s">
        <v>40912</v>
      </c>
      <c r="C526" s="408">
        <v>7.5</v>
      </c>
      <c r="D526" s="408">
        <v>891.65</v>
      </c>
      <c r="E526" s="408">
        <v>899.15</v>
      </c>
      <c r="F526" s="409">
        <v>45638.257650462961</v>
      </c>
      <c r="G526" s="408">
        <v>0</v>
      </c>
    </row>
    <row r="527" spans="1:7" ht="15" x14ac:dyDescent="0.2">
      <c r="A527" s="407" t="s">
        <v>34496</v>
      </c>
      <c r="B527" s="407" t="s">
        <v>40118</v>
      </c>
      <c r="C527" s="408">
        <v>127.5</v>
      </c>
      <c r="D527" s="408">
        <v>7017.4</v>
      </c>
      <c r="E527" s="408">
        <v>7144.9</v>
      </c>
      <c r="F527" s="409">
        <v>45638.257060185184</v>
      </c>
      <c r="G527" s="408">
        <v>0</v>
      </c>
    </row>
    <row r="528" spans="1:7" ht="15" x14ac:dyDescent="0.2">
      <c r="A528" s="407" t="s">
        <v>33525</v>
      </c>
      <c r="B528" s="407" t="s">
        <v>33526</v>
      </c>
      <c r="C528" s="408">
        <v>0</v>
      </c>
      <c r="D528" s="408">
        <v>2763.2</v>
      </c>
      <c r="E528" s="408">
        <v>2763.2</v>
      </c>
      <c r="F528" s="409">
        <v>45524.577499999999</v>
      </c>
      <c r="G528" s="408">
        <v>0</v>
      </c>
    </row>
    <row r="529" spans="1:7" ht="15" x14ac:dyDescent="0.25">
      <c r="A529" s="407" t="s">
        <v>33527</v>
      </c>
      <c r="B529" s="407" t="s">
        <v>33528</v>
      </c>
      <c r="C529" s="406"/>
      <c r="D529" s="406"/>
      <c r="E529" s="406"/>
      <c r="F529" s="409">
        <v>45524.561192129629</v>
      </c>
      <c r="G529" s="408">
        <v>0</v>
      </c>
    </row>
    <row r="530" spans="1:7" ht="15" x14ac:dyDescent="0.25">
      <c r="A530" s="407" t="s">
        <v>33529</v>
      </c>
      <c r="B530" s="407" t="s">
        <v>33530</v>
      </c>
      <c r="C530" s="406"/>
      <c r="D530" s="406"/>
      <c r="E530" s="406"/>
      <c r="F530" s="409">
        <v>45524.561469907407</v>
      </c>
      <c r="G530" s="408">
        <v>0</v>
      </c>
    </row>
    <row r="531" spans="1:7" ht="15" x14ac:dyDescent="0.25">
      <c r="A531" s="407" t="s">
        <v>33531</v>
      </c>
      <c r="B531" s="407" t="s">
        <v>33532</v>
      </c>
      <c r="C531" s="406"/>
      <c r="D531" s="406"/>
      <c r="E531" s="406"/>
      <c r="F531" s="409">
        <v>45544.529490740744</v>
      </c>
      <c r="G531" s="408">
        <v>0</v>
      </c>
    </row>
    <row r="532" spans="1:7" ht="15" x14ac:dyDescent="0.2">
      <c r="A532" s="407" t="s">
        <v>33533</v>
      </c>
      <c r="B532" s="407" t="s">
        <v>33534</v>
      </c>
      <c r="C532" s="408">
        <v>0</v>
      </c>
      <c r="D532" s="408">
        <v>3467.42</v>
      </c>
      <c r="E532" s="408">
        <v>3467.42</v>
      </c>
      <c r="F532" s="409">
        <v>45544.560428240744</v>
      </c>
      <c r="G532" s="408">
        <v>0</v>
      </c>
    </row>
    <row r="533" spans="1:7" ht="15" x14ac:dyDescent="0.25">
      <c r="A533" s="407" t="s">
        <v>33535</v>
      </c>
      <c r="B533" s="407" t="s">
        <v>33536</v>
      </c>
      <c r="C533" s="406"/>
      <c r="D533" s="406"/>
      <c r="E533" s="406"/>
      <c r="F533" s="409">
        <v>45524.561898148146</v>
      </c>
      <c r="G533" s="408">
        <v>0</v>
      </c>
    </row>
    <row r="534" spans="1:7" ht="15" x14ac:dyDescent="0.2">
      <c r="A534" s="407" t="s">
        <v>33537</v>
      </c>
      <c r="B534" s="407" t="s">
        <v>33538</v>
      </c>
      <c r="C534" s="408">
        <v>0</v>
      </c>
      <c r="D534" s="408">
        <v>48.9</v>
      </c>
      <c r="E534" s="408">
        <v>48.9</v>
      </c>
      <c r="F534" s="409">
        <v>45463.620983796296</v>
      </c>
      <c r="G534" s="408">
        <v>0</v>
      </c>
    </row>
    <row r="535" spans="1:7" ht="15" x14ac:dyDescent="0.25">
      <c r="A535" s="407" t="s">
        <v>33539</v>
      </c>
      <c r="B535" s="407" t="s">
        <v>33540</v>
      </c>
      <c r="C535" s="406"/>
      <c r="D535" s="406"/>
      <c r="E535" s="406"/>
      <c r="F535" s="409">
        <v>45544.529131944444</v>
      </c>
      <c r="G535" s="408">
        <v>0</v>
      </c>
    </row>
    <row r="536" spans="1:7" ht="15" x14ac:dyDescent="0.2">
      <c r="A536" s="407" t="s">
        <v>33541</v>
      </c>
      <c r="B536" s="407" t="s">
        <v>33542</v>
      </c>
      <c r="C536" s="408">
        <v>19</v>
      </c>
      <c r="D536" s="408">
        <v>0.31</v>
      </c>
      <c r="E536" s="408">
        <v>19.309999999999999</v>
      </c>
      <c r="F536" s="409">
        <v>45482.716180555559</v>
      </c>
      <c r="G536" s="408">
        <v>0</v>
      </c>
    </row>
    <row r="537" spans="1:7" ht="15" x14ac:dyDescent="0.2">
      <c r="A537" s="407" t="s">
        <v>33543</v>
      </c>
      <c r="B537" s="407" t="s">
        <v>33544</v>
      </c>
      <c r="C537" s="408">
        <v>0</v>
      </c>
      <c r="D537" s="408">
        <v>9.4499999999999993</v>
      </c>
      <c r="E537" s="408">
        <v>9.4499999999999993</v>
      </c>
      <c r="F537" s="409">
        <v>45469.721736111111</v>
      </c>
      <c r="G537" s="408">
        <v>0</v>
      </c>
    </row>
    <row r="538" spans="1:7" ht="15" x14ac:dyDescent="0.2">
      <c r="A538" s="407" t="s">
        <v>33545</v>
      </c>
      <c r="B538" s="407" t="s">
        <v>33546</v>
      </c>
      <c r="C538" s="408">
        <v>0</v>
      </c>
      <c r="D538" s="408">
        <v>6</v>
      </c>
      <c r="E538" s="408">
        <v>6</v>
      </c>
      <c r="F538" s="409">
        <v>45526.498576388891</v>
      </c>
      <c r="G538" s="408">
        <v>0</v>
      </c>
    </row>
    <row r="539" spans="1:7" ht="15" x14ac:dyDescent="0.2">
      <c r="A539" s="407" t="s">
        <v>33547</v>
      </c>
      <c r="B539" s="407" t="s">
        <v>33548</v>
      </c>
      <c r="C539" s="408">
        <v>19</v>
      </c>
      <c r="D539" s="408">
        <v>25.3</v>
      </c>
      <c r="E539" s="408">
        <v>44.3</v>
      </c>
      <c r="F539" s="409">
        <v>45533.573344907411</v>
      </c>
      <c r="G539" s="408">
        <v>0</v>
      </c>
    </row>
    <row r="540" spans="1:7" ht="15" x14ac:dyDescent="0.2">
      <c r="A540" s="407" t="s">
        <v>33549</v>
      </c>
      <c r="B540" s="407" t="s">
        <v>33550</v>
      </c>
      <c r="C540" s="408">
        <v>0</v>
      </c>
      <c r="D540" s="408">
        <v>3.02</v>
      </c>
      <c r="E540" s="408">
        <v>3.02</v>
      </c>
      <c r="F540" s="409">
        <v>45469.706145833334</v>
      </c>
      <c r="G540" s="408">
        <v>0</v>
      </c>
    </row>
    <row r="541" spans="1:7" ht="15" x14ac:dyDescent="0.2">
      <c r="A541" s="407" t="s">
        <v>34497</v>
      </c>
      <c r="B541" s="407" t="s">
        <v>40897</v>
      </c>
      <c r="C541" s="408">
        <v>102.5</v>
      </c>
      <c r="D541" s="408">
        <v>3974.21</v>
      </c>
      <c r="E541" s="408">
        <v>4076.71</v>
      </c>
      <c r="F541" s="409">
        <v>45818.613229166665</v>
      </c>
      <c r="G541" s="408">
        <v>0</v>
      </c>
    </row>
    <row r="542" spans="1:7" ht="15" x14ac:dyDescent="0.2">
      <c r="A542" s="407" t="s">
        <v>33551</v>
      </c>
      <c r="B542" s="407" t="s">
        <v>33552</v>
      </c>
      <c r="C542" s="408">
        <v>0</v>
      </c>
      <c r="D542" s="408">
        <v>3.15</v>
      </c>
      <c r="E542" s="408">
        <v>3.15</v>
      </c>
      <c r="F542" s="409">
        <v>45510.461087962962</v>
      </c>
      <c r="G542" s="408">
        <v>35</v>
      </c>
    </row>
    <row r="543" spans="1:7" ht="15" x14ac:dyDescent="0.2">
      <c r="A543" s="407" t="s">
        <v>34498</v>
      </c>
      <c r="B543" s="407" t="s">
        <v>40896</v>
      </c>
      <c r="C543" s="408">
        <v>520.25</v>
      </c>
      <c r="D543" s="408">
        <v>3253.28</v>
      </c>
      <c r="E543" s="408">
        <v>3783.03</v>
      </c>
      <c r="F543" s="409">
        <v>45918.442280092589</v>
      </c>
      <c r="G543" s="408">
        <v>0</v>
      </c>
    </row>
    <row r="544" spans="1:7" ht="15" x14ac:dyDescent="0.2">
      <c r="A544" s="407" t="s">
        <v>34499</v>
      </c>
      <c r="B544" s="407" t="s">
        <v>34500</v>
      </c>
      <c r="C544" s="408">
        <v>51</v>
      </c>
      <c r="D544" s="408">
        <v>636.39</v>
      </c>
      <c r="E544" s="408">
        <v>688.39</v>
      </c>
      <c r="F544" s="409">
        <v>45636.472858796296</v>
      </c>
      <c r="G544" s="408">
        <v>0</v>
      </c>
    </row>
    <row r="545" spans="1:7" ht="15" x14ac:dyDescent="0.2">
      <c r="A545" s="407" t="s">
        <v>34501</v>
      </c>
      <c r="B545" s="407" t="s">
        <v>34502</v>
      </c>
      <c r="C545" s="408">
        <v>199.25</v>
      </c>
      <c r="D545" s="408">
        <v>1308.98</v>
      </c>
      <c r="E545" s="408">
        <v>1511.73</v>
      </c>
      <c r="F545" s="409">
        <v>45638.401712962965</v>
      </c>
      <c r="G545" s="408">
        <v>0</v>
      </c>
    </row>
    <row r="546" spans="1:7" ht="15" x14ac:dyDescent="0.2">
      <c r="A546" s="407" t="s">
        <v>33553</v>
      </c>
      <c r="B546" s="407" t="s">
        <v>34503</v>
      </c>
      <c r="C546" s="408">
        <v>0</v>
      </c>
      <c r="D546" s="408">
        <v>10.93</v>
      </c>
      <c r="E546" s="408">
        <v>10.93</v>
      </c>
      <c r="F546" s="409">
        <v>45667.373414351852</v>
      </c>
      <c r="G546" s="408">
        <v>0</v>
      </c>
    </row>
    <row r="547" spans="1:7" ht="15" x14ac:dyDescent="0.2">
      <c r="A547" s="407" t="s">
        <v>33554</v>
      </c>
      <c r="B547" s="407" t="s">
        <v>33555</v>
      </c>
      <c r="C547" s="408">
        <v>0</v>
      </c>
      <c r="D547" s="408">
        <v>17.96</v>
      </c>
      <c r="E547" s="408">
        <v>17.96</v>
      </c>
      <c r="F547" s="409">
        <v>45824.690416666665</v>
      </c>
      <c r="G547" s="408">
        <v>0</v>
      </c>
    </row>
    <row r="548" spans="1:7" ht="15" x14ac:dyDescent="0.2">
      <c r="A548" s="407" t="s">
        <v>33556</v>
      </c>
      <c r="B548" s="407" t="s">
        <v>33557</v>
      </c>
      <c r="C548" s="408">
        <v>0</v>
      </c>
      <c r="D548" s="408">
        <v>117.77</v>
      </c>
      <c r="E548" s="408">
        <v>117.77</v>
      </c>
      <c r="F548" s="409">
        <v>45517.613738425927</v>
      </c>
      <c r="G548" s="408">
        <v>0</v>
      </c>
    </row>
    <row r="549" spans="1:7" ht="15" x14ac:dyDescent="0.25">
      <c r="A549" s="407" t="s">
        <v>33558</v>
      </c>
      <c r="B549" s="407" t="s">
        <v>33559</v>
      </c>
      <c r="C549" s="406"/>
      <c r="D549" s="406"/>
      <c r="E549" s="406"/>
      <c r="F549" s="409">
        <v>45517.613425925927</v>
      </c>
      <c r="G549" s="408">
        <v>0</v>
      </c>
    </row>
    <row r="550" spans="1:7" ht="15" x14ac:dyDescent="0.2">
      <c r="A550" s="407" t="s">
        <v>34504</v>
      </c>
      <c r="B550" s="407" t="s">
        <v>34505</v>
      </c>
      <c r="C550" s="408">
        <v>21.5</v>
      </c>
      <c r="D550" s="408">
        <v>207.43</v>
      </c>
      <c r="E550" s="408">
        <v>229.93</v>
      </c>
      <c r="F550" s="409">
        <v>45638.257465277777</v>
      </c>
      <c r="G550" s="408">
        <v>0</v>
      </c>
    </row>
    <row r="551" spans="1:7" ht="15" x14ac:dyDescent="0.2">
      <c r="A551" s="407" t="s">
        <v>33560</v>
      </c>
      <c r="B551" s="407" t="s">
        <v>33561</v>
      </c>
      <c r="C551" s="408">
        <v>0</v>
      </c>
      <c r="D551" s="408">
        <v>24.55</v>
      </c>
      <c r="E551" s="408">
        <v>24.55</v>
      </c>
      <c r="F551" s="409">
        <v>45715.391793981478</v>
      </c>
      <c r="G551" s="408">
        <v>0</v>
      </c>
    </row>
    <row r="552" spans="1:7" ht="15" x14ac:dyDescent="0.2">
      <c r="A552" s="407" t="s">
        <v>34506</v>
      </c>
      <c r="B552" s="407" t="s">
        <v>34507</v>
      </c>
      <c r="C552" s="408">
        <v>31</v>
      </c>
      <c r="D552" s="408">
        <v>929.23</v>
      </c>
      <c r="E552" s="408">
        <v>960.23</v>
      </c>
      <c r="F552" s="409">
        <v>45638.257233796299</v>
      </c>
      <c r="G552" s="408">
        <v>0</v>
      </c>
    </row>
    <row r="553" spans="1:7" ht="15" x14ac:dyDescent="0.2">
      <c r="A553" s="407" t="s">
        <v>33562</v>
      </c>
      <c r="B553" s="407" t="s">
        <v>33563</v>
      </c>
      <c r="C553" s="408">
        <v>0</v>
      </c>
      <c r="D553" s="408">
        <v>5.4385227272727272</v>
      </c>
      <c r="E553" s="408">
        <v>5.4385227272727272</v>
      </c>
      <c r="F553" s="409">
        <v>45532.545393518521</v>
      </c>
      <c r="G553" s="408">
        <v>0</v>
      </c>
    </row>
    <row r="554" spans="1:7" ht="15" x14ac:dyDescent="0.2">
      <c r="A554" s="407" t="s">
        <v>33564</v>
      </c>
      <c r="B554" s="407" t="s">
        <v>33565</v>
      </c>
      <c r="C554" s="408">
        <v>0</v>
      </c>
      <c r="D554" s="408">
        <v>5.73</v>
      </c>
      <c r="E554" s="408">
        <v>5.73</v>
      </c>
      <c r="F554" s="409">
        <v>45541.375763888886</v>
      </c>
      <c r="G554" s="408">
        <v>0</v>
      </c>
    </row>
    <row r="555" spans="1:7" ht="15" x14ac:dyDescent="0.2">
      <c r="A555" s="407" t="s">
        <v>33566</v>
      </c>
      <c r="B555" s="407" t="s">
        <v>33567</v>
      </c>
      <c r="C555" s="408">
        <v>0</v>
      </c>
      <c r="D555" s="408">
        <v>5.73</v>
      </c>
      <c r="E555" s="408">
        <v>5.73</v>
      </c>
      <c r="F555" s="409">
        <v>45541.377766203703</v>
      </c>
      <c r="G555" s="408">
        <v>0</v>
      </c>
    </row>
    <row r="556" spans="1:7" ht="15" x14ac:dyDescent="0.2">
      <c r="A556" s="407" t="s">
        <v>34508</v>
      </c>
      <c r="B556" s="407" t="s">
        <v>34509</v>
      </c>
      <c r="C556" s="408">
        <v>0</v>
      </c>
      <c r="D556" s="408">
        <v>12.72</v>
      </c>
      <c r="E556" s="408">
        <v>12.72</v>
      </c>
      <c r="F556" s="409">
        <v>45637.651134259257</v>
      </c>
      <c r="G556" s="408">
        <v>0</v>
      </c>
    </row>
    <row r="557" spans="1:7" ht="15" x14ac:dyDescent="0.2">
      <c r="A557" s="407" t="s">
        <v>34510</v>
      </c>
      <c r="B557" s="407" t="s">
        <v>34511</v>
      </c>
      <c r="C557" s="408">
        <v>0</v>
      </c>
      <c r="D557" s="408">
        <v>12.72</v>
      </c>
      <c r="E557" s="408">
        <v>12.72</v>
      </c>
      <c r="F557" s="409">
        <v>45637.649571759262</v>
      </c>
      <c r="G557" s="408">
        <v>0</v>
      </c>
    </row>
    <row r="558" spans="1:7" ht="15" x14ac:dyDescent="0.2">
      <c r="A558" s="407" t="s">
        <v>33568</v>
      </c>
      <c r="B558" s="407" t="s">
        <v>33569</v>
      </c>
      <c r="C558" s="408">
        <v>0</v>
      </c>
      <c r="D558" s="408">
        <v>27.7</v>
      </c>
      <c r="E558" s="408">
        <v>27.7</v>
      </c>
      <c r="F558" s="409">
        <v>45558.479039351849</v>
      </c>
      <c r="G558" s="408">
        <v>0</v>
      </c>
    </row>
    <row r="559" spans="1:7" ht="15" x14ac:dyDescent="0.2">
      <c r="A559" s="407" t="s">
        <v>33570</v>
      </c>
      <c r="B559" s="407" t="s">
        <v>33428</v>
      </c>
      <c r="C559" s="408">
        <v>0</v>
      </c>
      <c r="D559" s="408">
        <v>626.85</v>
      </c>
      <c r="E559" s="408">
        <v>626.85</v>
      </c>
      <c r="F559" s="409">
        <v>45586.560034722221</v>
      </c>
      <c r="G559" s="408">
        <v>0</v>
      </c>
    </row>
    <row r="560" spans="1:7" ht="15" x14ac:dyDescent="0.2">
      <c r="A560" s="407" t="s">
        <v>33571</v>
      </c>
      <c r="B560" s="407" t="s">
        <v>34512</v>
      </c>
      <c r="C560" s="408">
        <v>0</v>
      </c>
      <c r="D560" s="408">
        <v>2.81</v>
      </c>
      <c r="E560" s="408">
        <v>2.81</v>
      </c>
      <c r="F560" s="409">
        <v>45720.320763888885</v>
      </c>
      <c r="G560" s="408">
        <v>51</v>
      </c>
    </row>
    <row r="561" spans="1:7" ht="15" x14ac:dyDescent="0.2">
      <c r="A561" s="407" t="s">
        <v>34513</v>
      </c>
      <c r="B561" s="407" t="s">
        <v>34514</v>
      </c>
      <c r="C561" s="408">
        <v>17.100000000000001</v>
      </c>
      <c r="D561" s="408">
        <v>139.46</v>
      </c>
      <c r="E561" s="408">
        <v>166.56</v>
      </c>
      <c r="F561" s="409">
        <v>45813.551655092589</v>
      </c>
      <c r="G561" s="408">
        <v>0</v>
      </c>
    </row>
    <row r="562" spans="1:7" ht="15" x14ac:dyDescent="0.2">
      <c r="A562" s="407" t="s">
        <v>33572</v>
      </c>
      <c r="B562" s="407" t="s">
        <v>34515</v>
      </c>
      <c r="C562" s="408">
        <v>0</v>
      </c>
      <c r="D562" s="408">
        <v>59.877777777777773</v>
      </c>
      <c r="E562" s="408">
        <v>59.877777777777773</v>
      </c>
      <c r="F562" s="409">
        <v>45602.494745370372</v>
      </c>
      <c r="G562" s="408">
        <v>14</v>
      </c>
    </row>
    <row r="563" spans="1:7" ht="15" x14ac:dyDescent="0.2">
      <c r="A563" s="407" t="s">
        <v>33573</v>
      </c>
      <c r="B563" s="407" t="s">
        <v>40119</v>
      </c>
      <c r="C563" s="408">
        <v>0</v>
      </c>
      <c r="D563" s="408">
        <v>457.83</v>
      </c>
      <c r="E563" s="408">
        <v>457.83</v>
      </c>
      <c r="F563" s="409">
        <v>45645.411874999998</v>
      </c>
      <c r="G563" s="408">
        <v>0</v>
      </c>
    </row>
    <row r="564" spans="1:7" ht="15" x14ac:dyDescent="0.2">
      <c r="A564" s="407" t="s">
        <v>33574</v>
      </c>
      <c r="B564" s="407" t="s">
        <v>40120</v>
      </c>
      <c r="C564" s="408">
        <v>0</v>
      </c>
      <c r="D564" s="408">
        <v>352.88</v>
      </c>
      <c r="E564" s="408">
        <v>352.88</v>
      </c>
      <c r="F564" s="409">
        <v>45637.34983796296</v>
      </c>
      <c r="G564" s="408">
        <v>0</v>
      </c>
    </row>
    <row r="565" spans="1:7" ht="15" x14ac:dyDescent="0.2">
      <c r="A565" s="407" t="s">
        <v>33575</v>
      </c>
      <c r="B565" s="407" t="s">
        <v>33576</v>
      </c>
      <c r="C565" s="408">
        <v>0</v>
      </c>
      <c r="D565" s="408">
        <v>11.66</v>
      </c>
      <c r="E565" s="408">
        <v>11.66</v>
      </c>
      <c r="F565" s="409">
        <v>45576.483912037038</v>
      </c>
      <c r="G565" s="408">
        <v>0</v>
      </c>
    </row>
    <row r="566" spans="1:7" ht="15" x14ac:dyDescent="0.2">
      <c r="A566" s="407" t="s">
        <v>33577</v>
      </c>
      <c r="B566" s="407" t="s">
        <v>34516</v>
      </c>
      <c r="C566" s="408">
        <v>0</v>
      </c>
      <c r="D566" s="408">
        <v>3.05</v>
      </c>
      <c r="E566" s="408">
        <v>3.05</v>
      </c>
      <c r="F566" s="409">
        <v>45720.322546296295</v>
      </c>
      <c r="G566" s="408">
        <v>48</v>
      </c>
    </row>
    <row r="567" spans="1:7" ht="15" x14ac:dyDescent="0.2">
      <c r="A567" s="407" t="s">
        <v>33578</v>
      </c>
      <c r="B567" s="407" t="s">
        <v>33579</v>
      </c>
      <c r="C567" s="408">
        <v>0</v>
      </c>
      <c r="D567" s="408">
        <v>0.60899999999999999</v>
      </c>
      <c r="E567" s="408">
        <v>0.60899999999999999</v>
      </c>
      <c r="F567" s="409">
        <v>45525.450740740744</v>
      </c>
      <c r="G567" s="408">
        <v>92</v>
      </c>
    </row>
    <row r="568" spans="1:7" ht="15" x14ac:dyDescent="0.2">
      <c r="A568" s="407" t="s">
        <v>33580</v>
      </c>
      <c r="B568" s="407" t="s">
        <v>34517</v>
      </c>
      <c r="C568" s="408">
        <v>0</v>
      </c>
      <c r="D568" s="408">
        <v>2.81</v>
      </c>
      <c r="E568" s="408">
        <v>2.81</v>
      </c>
      <c r="F568" s="409">
        <v>45720.321030092593</v>
      </c>
      <c r="G568" s="408">
        <v>76</v>
      </c>
    </row>
    <row r="569" spans="1:7" ht="15" x14ac:dyDescent="0.2">
      <c r="A569" s="407" t="s">
        <v>33581</v>
      </c>
      <c r="B569" s="407" t="s">
        <v>34518</v>
      </c>
      <c r="C569" s="408">
        <v>0</v>
      </c>
      <c r="D569" s="408">
        <v>2.2799999999999998</v>
      </c>
      <c r="E569" s="408">
        <v>2.2799999999999998</v>
      </c>
      <c r="F569" s="409">
        <v>45799.482916666668</v>
      </c>
      <c r="G569" s="408">
        <v>48</v>
      </c>
    </row>
    <row r="570" spans="1:7" ht="15" x14ac:dyDescent="0.2">
      <c r="A570" s="407" t="s">
        <v>33582</v>
      </c>
      <c r="B570" s="407" t="s">
        <v>34519</v>
      </c>
      <c r="C570" s="408">
        <v>0</v>
      </c>
      <c r="D570" s="408">
        <v>3.05</v>
      </c>
      <c r="E570" s="408">
        <v>3.05</v>
      </c>
      <c r="F570" s="409">
        <v>45720.321273148147</v>
      </c>
      <c r="G570" s="408">
        <v>73</v>
      </c>
    </row>
    <row r="571" spans="1:7" ht="15" x14ac:dyDescent="0.25">
      <c r="A571" s="407" t="s">
        <v>33583</v>
      </c>
      <c r="B571" s="407" t="s">
        <v>33584</v>
      </c>
      <c r="C571" s="406"/>
      <c r="D571" s="406"/>
      <c r="E571" s="406"/>
      <c r="F571" s="409">
        <v>45544.528541666667</v>
      </c>
      <c r="G571" s="408">
        <v>0</v>
      </c>
    </row>
    <row r="572" spans="1:7" ht="15" x14ac:dyDescent="0.25">
      <c r="A572" s="407" t="s">
        <v>33585</v>
      </c>
      <c r="B572" s="407" t="s">
        <v>33586</v>
      </c>
      <c r="C572" s="406"/>
      <c r="D572" s="406"/>
      <c r="E572" s="406"/>
      <c r="F572" s="409">
        <v>45544.528668981482</v>
      </c>
      <c r="G572" s="408">
        <v>0</v>
      </c>
    </row>
    <row r="573" spans="1:7" ht="15" x14ac:dyDescent="0.25">
      <c r="A573" s="407" t="s">
        <v>33587</v>
      </c>
      <c r="B573" s="407" t="s">
        <v>33588</v>
      </c>
      <c r="C573" s="406"/>
      <c r="D573" s="406"/>
      <c r="E573" s="406"/>
      <c r="F573" s="409">
        <v>45544.529965277776</v>
      </c>
      <c r="G573" s="408">
        <v>0</v>
      </c>
    </row>
    <row r="574" spans="1:7" ht="15" x14ac:dyDescent="0.2">
      <c r="A574" s="407" t="s">
        <v>33589</v>
      </c>
      <c r="B574" s="407" t="s">
        <v>33590</v>
      </c>
      <c r="C574" s="408">
        <v>0</v>
      </c>
      <c r="D574" s="408">
        <v>35.6</v>
      </c>
      <c r="E574" s="408">
        <v>35.6</v>
      </c>
      <c r="F574" s="409">
        <v>45532.670856481483</v>
      </c>
      <c r="G574" s="408">
        <v>0</v>
      </c>
    </row>
    <row r="575" spans="1:7" ht="15" x14ac:dyDescent="0.25">
      <c r="A575" s="407" t="s">
        <v>33591</v>
      </c>
      <c r="B575" s="407" t="s">
        <v>33592</v>
      </c>
      <c r="C575" s="406"/>
      <c r="D575" s="406"/>
      <c r="E575" s="406"/>
      <c r="F575" s="409">
        <v>45544.530300925922</v>
      </c>
      <c r="G575" s="408">
        <v>0</v>
      </c>
    </row>
    <row r="576" spans="1:7" ht="15" x14ac:dyDescent="0.2">
      <c r="A576" s="407" t="s">
        <v>33593</v>
      </c>
      <c r="B576" s="407" t="s">
        <v>33594</v>
      </c>
      <c r="C576" s="408">
        <v>0</v>
      </c>
      <c r="D576" s="408">
        <v>78.94</v>
      </c>
      <c r="E576" s="408">
        <v>78.94</v>
      </c>
      <c r="F576" s="409">
        <v>45531.373657407406</v>
      </c>
      <c r="G576" s="408">
        <v>0</v>
      </c>
    </row>
    <row r="577" spans="1:7" ht="15" x14ac:dyDescent="0.25">
      <c r="A577" s="407" t="s">
        <v>33595</v>
      </c>
      <c r="B577" s="407" t="s">
        <v>33596</v>
      </c>
      <c r="C577" s="406"/>
      <c r="D577" s="406"/>
      <c r="E577" s="406"/>
      <c r="F577" s="409">
        <v>45524.559884259259</v>
      </c>
      <c r="G577" s="408">
        <v>0</v>
      </c>
    </row>
    <row r="578" spans="1:7" ht="15" x14ac:dyDescent="0.2">
      <c r="A578" s="407" t="s">
        <v>33597</v>
      </c>
      <c r="B578" s="407" t="s">
        <v>33598</v>
      </c>
      <c r="C578" s="408">
        <v>0</v>
      </c>
      <c r="D578" s="408">
        <v>5.94</v>
      </c>
      <c r="E578" s="408">
        <v>5.94</v>
      </c>
      <c r="F578" s="409">
        <v>45510.39875</v>
      </c>
      <c r="G578" s="408">
        <v>0</v>
      </c>
    </row>
    <row r="579" spans="1:7" ht="15" x14ac:dyDescent="0.2">
      <c r="A579" s="407" t="s">
        <v>33599</v>
      </c>
      <c r="B579" s="407" t="s">
        <v>33600</v>
      </c>
      <c r="C579" s="408">
        <v>0</v>
      </c>
      <c r="D579" s="408">
        <v>79.33</v>
      </c>
      <c r="E579" s="408">
        <v>79.33</v>
      </c>
      <c r="F579" s="409">
        <v>45545.576041666667</v>
      </c>
      <c r="G579" s="408">
        <v>1</v>
      </c>
    </row>
    <row r="580" spans="1:7" ht="15" x14ac:dyDescent="0.2">
      <c r="A580" s="407" t="s">
        <v>33601</v>
      </c>
      <c r="B580" s="407" t="s">
        <v>33602</v>
      </c>
      <c r="C580" s="408">
        <v>46</v>
      </c>
      <c r="D580" s="408">
        <v>226.5</v>
      </c>
      <c r="E580" s="408">
        <v>272.5</v>
      </c>
      <c r="F580" s="409">
        <v>45588.663391203707</v>
      </c>
      <c r="G580" s="408">
        <v>0</v>
      </c>
    </row>
    <row r="581" spans="1:7" ht="15" x14ac:dyDescent="0.2">
      <c r="A581" s="407" t="s">
        <v>33603</v>
      </c>
      <c r="B581" s="407" t="s">
        <v>33604</v>
      </c>
      <c r="C581" s="408">
        <v>0</v>
      </c>
      <c r="D581" s="408">
        <v>43.02</v>
      </c>
      <c r="E581" s="408">
        <v>43.02</v>
      </c>
      <c r="F581" s="409">
        <v>45531.354421296295</v>
      </c>
      <c r="G581" s="408">
        <v>0</v>
      </c>
    </row>
    <row r="582" spans="1:7" ht="15" x14ac:dyDescent="0.2">
      <c r="A582" s="407" t="s">
        <v>34520</v>
      </c>
      <c r="B582" s="407" t="s">
        <v>34521</v>
      </c>
      <c r="C582" s="408">
        <v>0</v>
      </c>
      <c r="D582" s="408">
        <v>28</v>
      </c>
      <c r="E582" s="408">
        <v>28</v>
      </c>
      <c r="F582" s="409">
        <v>45602.387349537035</v>
      </c>
      <c r="G582" s="408">
        <v>0</v>
      </c>
    </row>
    <row r="583" spans="1:7" ht="15" x14ac:dyDescent="0.2">
      <c r="A583" s="407" t="s">
        <v>34522</v>
      </c>
      <c r="B583" s="407" t="s">
        <v>34523</v>
      </c>
      <c r="C583" s="408">
        <v>0</v>
      </c>
      <c r="D583" s="408">
        <v>95</v>
      </c>
      <c r="E583" s="408">
        <v>95</v>
      </c>
      <c r="F583" s="409">
        <v>45754.62909722222</v>
      </c>
      <c r="G583" s="408">
        <v>0</v>
      </c>
    </row>
    <row r="584" spans="1:7" ht="15" x14ac:dyDescent="0.2">
      <c r="A584" s="407" t="s">
        <v>34524</v>
      </c>
      <c r="B584" s="407" t="s">
        <v>34525</v>
      </c>
      <c r="C584" s="408">
        <v>17.100000000000001</v>
      </c>
      <c r="D584" s="408">
        <v>139.47</v>
      </c>
      <c r="E584" s="408">
        <v>166.57</v>
      </c>
      <c r="F584" s="409">
        <v>45813.552164351851</v>
      </c>
      <c r="G584" s="408">
        <v>0</v>
      </c>
    </row>
    <row r="585" spans="1:7" ht="15" x14ac:dyDescent="0.2">
      <c r="A585" s="407" t="s">
        <v>33605</v>
      </c>
      <c r="B585" s="407" t="s">
        <v>33606</v>
      </c>
      <c r="C585" s="408">
        <v>0</v>
      </c>
      <c r="D585" s="408">
        <v>22.57</v>
      </c>
      <c r="E585" s="408">
        <v>22.57</v>
      </c>
      <c r="F585" s="409">
        <v>45729.51357638889</v>
      </c>
      <c r="G585" s="408">
        <v>20</v>
      </c>
    </row>
    <row r="586" spans="1:7" ht="15" x14ac:dyDescent="0.2">
      <c r="A586" s="407" t="s">
        <v>34526</v>
      </c>
      <c r="B586" s="407" t="s">
        <v>34527</v>
      </c>
      <c r="C586" s="408">
        <v>7</v>
      </c>
      <c r="D586" s="408">
        <v>27.95</v>
      </c>
      <c r="E586" s="408">
        <v>34.950000000000003</v>
      </c>
      <c r="F586" s="409">
        <v>45670.557916666665</v>
      </c>
      <c r="G586" s="408">
        <v>0</v>
      </c>
    </row>
    <row r="587" spans="1:7" ht="15" x14ac:dyDescent="0.25">
      <c r="A587" s="407" t="s">
        <v>33607</v>
      </c>
      <c r="B587" s="407" t="s">
        <v>33608</v>
      </c>
      <c r="C587" s="406"/>
      <c r="D587" s="406"/>
      <c r="E587" s="406"/>
      <c r="F587" s="409">
        <v>45524.562280092592</v>
      </c>
      <c r="G587" s="408">
        <v>0</v>
      </c>
    </row>
    <row r="588" spans="1:7" ht="15" x14ac:dyDescent="0.25">
      <c r="A588" s="407" t="s">
        <v>33609</v>
      </c>
      <c r="B588" s="407" t="s">
        <v>33610</v>
      </c>
      <c r="C588" s="406"/>
      <c r="D588" s="406"/>
      <c r="E588" s="406"/>
      <c r="F588" s="409">
        <v>45524.562083333331</v>
      </c>
      <c r="G588" s="408">
        <v>0</v>
      </c>
    </row>
    <row r="589" spans="1:7" ht="15" x14ac:dyDescent="0.25">
      <c r="A589" s="407" t="s">
        <v>33611</v>
      </c>
      <c r="B589" s="407" t="s">
        <v>33612</v>
      </c>
      <c r="C589" s="406"/>
      <c r="D589" s="406"/>
      <c r="E589" s="406"/>
      <c r="F589" s="409">
        <v>45517.610555555555</v>
      </c>
      <c r="G589" s="408">
        <v>0</v>
      </c>
    </row>
    <row r="590" spans="1:7" ht="15" x14ac:dyDescent="0.2">
      <c r="A590" s="407" t="s">
        <v>33613</v>
      </c>
      <c r="B590" s="407" t="s">
        <v>33614</v>
      </c>
      <c r="C590" s="408">
        <v>0</v>
      </c>
      <c r="D590" s="408">
        <v>195.785</v>
      </c>
      <c r="E590" s="408">
        <v>195.785</v>
      </c>
      <c r="F590" s="409">
        <v>45517.610011574077</v>
      </c>
      <c r="G590" s="408">
        <v>0</v>
      </c>
    </row>
    <row r="591" spans="1:7" ht="15" x14ac:dyDescent="0.2">
      <c r="A591" s="407" t="s">
        <v>33615</v>
      </c>
      <c r="B591" s="407" t="s">
        <v>34528</v>
      </c>
      <c r="C591" s="408">
        <v>0</v>
      </c>
      <c r="D591" s="408">
        <v>39.25</v>
      </c>
      <c r="E591" s="408">
        <v>39.25</v>
      </c>
      <c r="F591" s="409">
        <v>46009.602037037039</v>
      </c>
      <c r="G591" s="408">
        <v>2</v>
      </c>
    </row>
    <row r="592" spans="1:7" ht="15" x14ac:dyDescent="0.25">
      <c r="A592" s="407" t="s">
        <v>33616</v>
      </c>
      <c r="B592" s="407" t="s">
        <v>33617</v>
      </c>
      <c r="C592" s="406"/>
      <c r="D592" s="406"/>
      <c r="E592" s="406"/>
      <c r="F592" s="409">
        <v>45544.530648148146</v>
      </c>
      <c r="G592" s="408">
        <v>0</v>
      </c>
    </row>
    <row r="593" spans="1:7" ht="15" x14ac:dyDescent="0.25">
      <c r="A593" s="407" t="s">
        <v>33618</v>
      </c>
      <c r="B593" s="407" t="s">
        <v>33619</v>
      </c>
      <c r="C593" s="406"/>
      <c r="D593" s="406"/>
      <c r="E593" s="406"/>
      <c r="F593" s="409">
        <v>45544.530532407407</v>
      </c>
      <c r="G593" s="408">
        <v>0</v>
      </c>
    </row>
    <row r="594" spans="1:7" ht="15" x14ac:dyDescent="0.2">
      <c r="A594" s="407" t="s">
        <v>33620</v>
      </c>
      <c r="B594" s="407" t="s">
        <v>33621</v>
      </c>
      <c r="C594" s="408">
        <v>0</v>
      </c>
      <c r="D594" s="408">
        <v>38.549999999999997</v>
      </c>
      <c r="E594" s="408">
        <v>38.549999999999997</v>
      </c>
      <c r="F594" s="409">
        <v>45575.419456018521</v>
      </c>
      <c r="G594" s="408">
        <v>2</v>
      </c>
    </row>
    <row r="595" spans="1:7" ht="15" x14ac:dyDescent="0.2">
      <c r="A595" s="407" t="s">
        <v>33622</v>
      </c>
      <c r="B595" s="407" t="s">
        <v>33623</v>
      </c>
      <c r="C595" s="408">
        <v>0</v>
      </c>
      <c r="D595" s="408">
        <v>38.549999999999997</v>
      </c>
      <c r="E595" s="408">
        <v>38.549999999999997</v>
      </c>
      <c r="F595" s="409">
        <v>45575.429652777777</v>
      </c>
      <c r="G595" s="408">
        <v>2</v>
      </c>
    </row>
    <row r="596" spans="1:7" ht="15" x14ac:dyDescent="0.2">
      <c r="A596" s="407" t="s">
        <v>33624</v>
      </c>
      <c r="B596" s="407" t="s">
        <v>33625</v>
      </c>
      <c r="C596" s="408">
        <v>0</v>
      </c>
      <c r="D596" s="408">
        <v>126.49</v>
      </c>
      <c r="E596" s="408">
        <v>126.49</v>
      </c>
      <c r="F596" s="409">
        <v>45813.558587962965</v>
      </c>
      <c r="G596" s="408">
        <v>0</v>
      </c>
    </row>
    <row r="597" spans="1:7" ht="15" x14ac:dyDescent="0.25">
      <c r="A597" s="407" t="s">
        <v>33626</v>
      </c>
      <c r="B597" s="407" t="s">
        <v>33627</v>
      </c>
      <c r="C597" s="406"/>
      <c r="D597" s="406"/>
      <c r="E597" s="406"/>
      <c r="F597" s="409">
        <v>45573.618263888886</v>
      </c>
      <c r="G597" s="408">
        <v>0</v>
      </c>
    </row>
    <row r="598" spans="1:7" ht="15" x14ac:dyDescent="0.25">
      <c r="A598" s="407" t="s">
        <v>33628</v>
      </c>
      <c r="B598" s="407" t="s">
        <v>33629</v>
      </c>
      <c r="C598" s="406"/>
      <c r="D598" s="406"/>
      <c r="E598" s="406"/>
      <c r="F598" s="409">
        <v>45575.544675925928</v>
      </c>
      <c r="G598" s="408">
        <v>0</v>
      </c>
    </row>
    <row r="599" spans="1:7" ht="15" x14ac:dyDescent="0.2">
      <c r="A599" s="407" t="s">
        <v>33630</v>
      </c>
      <c r="B599" s="407" t="s">
        <v>33631</v>
      </c>
      <c r="C599" s="408">
        <v>0</v>
      </c>
      <c r="D599" s="408">
        <v>135.72</v>
      </c>
      <c r="E599" s="408">
        <v>135.72</v>
      </c>
      <c r="F599" s="409">
        <v>45586.519212962965</v>
      </c>
      <c r="G599" s="408">
        <v>0</v>
      </c>
    </row>
    <row r="600" spans="1:7" ht="15" x14ac:dyDescent="0.2">
      <c r="A600" s="407" t="s">
        <v>33632</v>
      </c>
      <c r="B600" s="407" t="s">
        <v>33633</v>
      </c>
      <c r="C600" s="408">
        <v>0</v>
      </c>
      <c r="D600" s="408">
        <v>39.659999999999997</v>
      </c>
      <c r="E600" s="408">
        <v>39.659999999999997</v>
      </c>
      <c r="F600" s="409">
        <v>45583.462569444448</v>
      </c>
      <c r="G600" s="408">
        <v>0</v>
      </c>
    </row>
    <row r="601" spans="1:7" ht="15" x14ac:dyDescent="0.2">
      <c r="A601" s="407" t="s">
        <v>33634</v>
      </c>
      <c r="B601" s="407" t="s">
        <v>40121</v>
      </c>
      <c r="C601" s="408">
        <v>0</v>
      </c>
      <c r="D601" s="408">
        <v>222.21</v>
      </c>
      <c r="E601" s="408">
        <v>222.21</v>
      </c>
      <c r="F601" s="409">
        <v>45645.4612037037</v>
      </c>
      <c r="G601" s="408">
        <v>0</v>
      </c>
    </row>
    <row r="602" spans="1:7" ht="15" x14ac:dyDescent="0.25">
      <c r="A602" s="407" t="s">
        <v>33635</v>
      </c>
      <c r="B602" s="407" t="s">
        <v>33636</v>
      </c>
      <c r="C602" s="406"/>
      <c r="D602" s="406"/>
      <c r="E602" s="406"/>
      <c r="F602" s="409">
        <v>45583.501493055555</v>
      </c>
      <c r="G602" s="408">
        <v>0</v>
      </c>
    </row>
    <row r="603" spans="1:7" ht="15" x14ac:dyDescent="0.25">
      <c r="A603" s="407" t="s">
        <v>33637</v>
      </c>
      <c r="B603" s="407" t="s">
        <v>33638</v>
      </c>
      <c r="C603" s="406"/>
      <c r="D603" s="406"/>
      <c r="E603" s="406"/>
      <c r="F603" s="409">
        <v>45583.58258101852</v>
      </c>
      <c r="G603" s="408">
        <v>0</v>
      </c>
    </row>
    <row r="604" spans="1:7" ht="15" x14ac:dyDescent="0.25">
      <c r="A604" s="407" t="s">
        <v>33639</v>
      </c>
      <c r="B604" s="407" t="s">
        <v>33640</v>
      </c>
      <c r="C604" s="406"/>
      <c r="D604" s="406"/>
      <c r="E604" s="406"/>
      <c r="F604" s="409">
        <v>45579.545949074076</v>
      </c>
      <c r="G604" s="408">
        <v>0</v>
      </c>
    </row>
    <row r="605" spans="1:7" ht="15" x14ac:dyDescent="0.25">
      <c r="A605" s="407" t="s">
        <v>33641</v>
      </c>
      <c r="B605" s="407" t="s">
        <v>33642</v>
      </c>
      <c r="C605" s="406"/>
      <c r="D605" s="406"/>
      <c r="E605" s="406"/>
      <c r="F605" s="409">
        <v>45575.548020833332</v>
      </c>
      <c r="G605" s="408">
        <v>0</v>
      </c>
    </row>
    <row r="606" spans="1:7" ht="15" x14ac:dyDescent="0.2">
      <c r="A606" s="407" t="s">
        <v>34529</v>
      </c>
      <c r="B606" s="407" t="s">
        <v>34530</v>
      </c>
      <c r="C606" s="408">
        <v>0</v>
      </c>
      <c r="D606" s="408">
        <v>9.26</v>
      </c>
      <c r="E606" s="408">
        <v>9.26</v>
      </c>
      <c r="F606" s="409">
        <v>45813.55673611111</v>
      </c>
      <c r="G606" s="408">
        <v>0</v>
      </c>
    </row>
    <row r="607" spans="1:7" ht="15" x14ac:dyDescent="0.25">
      <c r="A607" s="407" t="s">
        <v>33643</v>
      </c>
      <c r="B607" s="407" t="s">
        <v>33644</v>
      </c>
      <c r="C607" s="406"/>
      <c r="D607" s="406"/>
      <c r="E607" s="406"/>
      <c r="F607" s="409">
        <v>45583.466284722221</v>
      </c>
      <c r="G607" s="408">
        <v>0</v>
      </c>
    </row>
    <row r="608" spans="1:7" ht="15" x14ac:dyDescent="0.2">
      <c r="A608" s="407" t="s">
        <v>33645</v>
      </c>
      <c r="B608" s="407" t="s">
        <v>33646</v>
      </c>
      <c r="C608" s="408">
        <v>0</v>
      </c>
      <c r="D608" s="408">
        <v>1955</v>
      </c>
      <c r="E608" s="408">
        <v>1955</v>
      </c>
      <c r="F608" s="409">
        <v>45562.474999999999</v>
      </c>
      <c r="G608" s="408">
        <v>0</v>
      </c>
    </row>
    <row r="609" spans="1:7" ht="15" x14ac:dyDescent="0.25">
      <c r="A609" s="407" t="s">
        <v>33647</v>
      </c>
      <c r="B609" s="407" t="s">
        <v>33648</v>
      </c>
      <c r="C609" s="406"/>
      <c r="D609" s="406"/>
      <c r="E609" s="406"/>
      <c r="F609" s="409">
        <v>45575.548194444447</v>
      </c>
      <c r="G609" s="408">
        <v>0</v>
      </c>
    </row>
    <row r="610" spans="1:7" ht="15" x14ac:dyDescent="0.25">
      <c r="A610" s="407" t="s">
        <v>33649</v>
      </c>
      <c r="B610" s="407" t="s">
        <v>33650</v>
      </c>
      <c r="C610" s="406"/>
      <c r="D610" s="406"/>
      <c r="E610" s="406"/>
      <c r="F610" s="409">
        <v>45581.394363425927</v>
      </c>
      <c r="G610" s="408">
        <v>0</v>
      </c>
    </row>
    <row r="611" spans="1:7" ht="15" x14ac:dyDescent="0.2">
      <c r="A611" s="407" t="s">
        <v>33651</v>
      </c>
      <c r="B611" s="407" t="s">
        <v>40122</v>
      </c>
      <c r="C611" s="408">
        <v>0</v>
      </c>
      <c r="D611" s="408">
        <v>65.8</v>
      </c>
      <c r="E611" s="408">
        <v>65.8</v>
      </c>
      <c r="F611" s="409">
        <v>45714.39980324074</v>
      </c>
      <c r="G611" s="408">
        <v>0</v>
      </c>
    </row>
    <row r="612" spans="1:7" ht="15" x14ac:dyDescent="0.25">
      <c r="A612" s="407" t="s">
        <v>33652</v>
      </c>
      <c r="B612" s="407" t="s">
        <v>33653</v>
      </c>
      <c r="C612" s="406"/>
      <c r="D612" s="406"/>
      <c r="E612" s="406"/>
      <c r="F612" s="409">
        <v>45547.68613425926</v>
      </c>
      <c r="G612" s="408">
        <v>0</v>
      </c>
    </row>
    <row r="613" spans="1:7" ht="15" x14ac:dyDescent="0.25">
      <c r="A613" s="407" t="s">
        <v>33654</v>
      </c>
      <c r="B613" s="407" t="s">
        <v>33655</v>
      </c>
      <c r="C613" s="406"/>
      <c r="D613" s="406"/>
      <c r="E613" s="406"/>
      <c r="F613" s="409">
        <v>45575.548333333332</v>
      </c>
      <c r="G613" s="408">
        <v>0</v>
      </c>
    </row>
    <row r="614" spans="1:7" ht="15" x14ac:dyDescent="0.2">
      <c r="A614" s="407" t="s">
        <v>33656</v>
      </c>
      <c r="B614" s="407" t="s">
        <v>33657</v>
      </c>
      <c r="C614" s="408">
        <v>0</v>
      </c>
      <c r="D614" s="408">
        <v>924.8</v>
      </c>
      <c r="E614" s="408">
        <v>924.8</v>
      </c>
      <c r="F614" s="409">
        <v>45545.685914351852</v>
      </c>
      <c r="G614" s="408">
        <v>0</v>
      </c>
    </row>
    <row r="615" spans="1:7" ht="15" x14ac:dyDescent="0.2">
      <c r="A615" s="407" t="s">
        <v>33658</v>
      </c>
      <c r="B615" s="407" t="s">
        <v>33659</v>
      </c>
      <c r="C615" s="408">
        <v>0</v>
      </c>
      <c r="D615" s="408">
        <v>121.72</v>
      </c>
      <c r="E615" s="408">
        <v>121.72</v>
      </c>
      <c r="F615" s="409">
        <v>45579.53266203704</v>
      </c>
      <c r="G615" s="408">
        <v>0</v>
      </c>
    </row>
    <row r="616" spans="1:7" ht="15" x14ac:dyDescent="0.2">
      <c r="A616" s="407" t="s">
        <v>33660</v>
      </c>
      <c r="B616" s="407" t="s">
        <v>33661</v>
      </c>
      <c r="C616" s="408">
        <v>0</v>
      </c>
      <c r="D616" s="408">
        <v>23.556724045185582</v>
      </c>
      <c r="E616" s="408">
        <v>23.556724045185582</v>
      </c>
      <c r="F616" s="409">
        <v>45628.569884259261</v>
      </c>
      <c r="G616" s="408">
        <v>0</v>
      </c>
    </row>
    <row r="617" spans="1:7" ht="15" x14ac:dyDescent="0.2">
      <c r="A617" s="407" t="s">
        <v>33662</v>
      </c>
      <c r="B617" s="407" t="s">
        <v>33663</v>
      </c>
      <c r="C617" s="408">
        <v>0</v>
      </c>
      <c r="D617" s="408">
        <v>3.95</v>
      </c>
      <c r="E617" s="408">
        <v>3.95</v>
      </c>
      <c r="F617" s="409">
        <v>45561.573750000003</v>
      </c>
      <c r="G617" s="408">
        <v>0</v>
      </c>
    </row>
    <row r="618" spans="1:7" ht="15" x14ac:dyDescent="0.2">
      <c r="A618" s="407" t="s">
        <v>33664</v>
      </c>
      <c r="B618" s="407" t="s">
        <v>33665</v>
      </c>
      <c r="C618" s="408">
        <v>0</v>
      </c>
      <c r="D618" s="408">
        <v>20</v>
      </c>
      <c r="E618" s="408">
        <v>20</v>
      </c>
      <c r="F618" s="409">
        <v>45573.464050925926</v>
      </c>
      <c r="G618" s="408">
        <v>0</v>
      </c>
    </row>
    <row r="619" spans="1:7" ht="15" x14ac:dyDescent="0.2">
      <c r="A619" s="407" t="s">
        <v>33666</v>
      </c>
      <c r="B619" s="407" t="s">
        <v>40895</v>
      </c>
      <c r="C619" s="408">
        <v>0</v>
      </c>
      <c r="D619" s="408">
        <v>36.840000000000003</v>
      </c>
      <c r="E619" s="408">
        <v>36.840000000000003</v>
      </c>
      <c r="F619" s="409">
        <v>45938.602256944447</v>
      </c>
      <c r="G619" s="408">
        <v>0</v>
      </c>
    </row>
    <row r="620" spans="1:7" ht="15" x14ac:dyDescent="0.2">
      <c r="A620" s="407" t="s">
        <v>33667</v>
      </c>
      <c r="B620" s="407" t="s">
        <v>33668</v>
      </c>
      <c r="C620" s="408">
        <v>0</v>
      </c>
      <c r="D620" s="408">
        <v>40.450000000000003</v>
      </c>
      <c r="E620" s="408">
        <v>40.450000000000003</v>
      </c>
      <c r="F620" s="409">
        <v>45582.929722222223</v>
      </c>
      <c r="G620" s="408">
        <v>0</v>
      </c>
    </row>
    <row r="621" spans="1:7" ht="15" x14ac:dyDescent="0.2">
      <c r="A621" s="407" t="s">
        <v>33669</v>
      </c>
      <c r="B621" s="407" t="s">
        <v>33670</v>
      </c>
      <c r="C621" s="408">
        <v>0</v>
      </c>
      <c r="D621" s="408">
        <v>34.6</v>
      </c>
      <c r="E621" s="408">
        <v>34.6</v>
      </c>
      <c r="F621" s="409">
        <v>45586.571469907409</v>
      </c>
      <c r="G621" s="408">
        <v>0</v>
      </c>
    </row>
    <row r="622" spans="1:7" ht="15" x14ac:dyDescent="0.2">
      <c r="A622" s="407" t="s">
        <v>33671</v>
      </c>
      <c r="B622" s="407" t="s">
        <v>34531</v>
      </c>
      <c r="C622" s="408">
        <v>0</v>
      </c>
      <c r="D622" s="408">
        <v>333</v>
      </c>
      <c r="E622" s="408">
        <v>333</v>
      </c>
      <c r="F622" s="409">
        <v>45629.525729166664</v>
      </c>
      <c r="G622" s="408">
        <v>0</v>
      </c>
    </row>
    <row r="623" spans="1:7" ht="15" x14ac:dyDescent="0.2">
      <c r="A623" s="407" t="s">
        <v>33672</v>
      </c>
      <c r="B623" s="407" t="s">
        <v>40894</v>
      </c>
      <c r="C623" s="408">
        <v>0</v>
      </c>
      <c r="D623" s="408">
        <v>194</v>
      </c>
      <c r="E623" s="408">
        <v>194</v>
      </c>
      <c r="F623" s="409">
        <v>45629.523020833331</v>
      </c>
      <c r="G623" s="408">
        <v>0</v>
      </c>
    </row>
    <row r="624" spans="1:7" ht="15" x14ac:dyDescent="0.2">
      <c r="A624" s="407" t="s">
        <v>33673</v>
      </c>
      <c r="B624" s="407" t="s">
        <v>33674</v>
      </c>
      <c r="C624" s="408">
        <v>0</v>
      </c>
      <c r="D624" s="408">
        <v>0.42</v>
      </c>
      <c r="E624" s="408">
        <v>0.42</v>
      </c>
      <c r="F624" s="409">
        <v>45585.613807870373</v>
      </c>
      <c r="G624" s="408">
        <v>0</v>
      </c>
    </row>
    <row r="625" spans="1:7" ht="15" x14ac:dyDescent="0.2">
      <c r="A625" s="407" t="s">
        <v>34532</v>
      </c>
      <c r="B625" s="407" t="s">
        <v>40913</v>
      </c>
      <c r="C625" s="408">
        <v>4.5427</v>
      </c>
      <c r="D625" s="408">
        <v>19.649899999999999</v>
      </c>
      <c r="E625" s="408">
        <v>24.192599999999999</v>
      </c>
      <c r="F625" s="409">
        <v>45596.425891203704</v>
      </c>
      <c r="G625" s="408">
        <v>1</v>
      </c>
    </row>
    <row r="626" spans="1:7" ht="15" x14ac:dyDescent="0.2">
      <c r="A626" s="407" t="s">
        <v>33675</v>
      </c>
      <c r="B626" s="407" t="s">
        <v>34533</v>
      </c>
      <c r="C626" s="408">
        <v>8.85</v>
      </c>
      <c r="D626" s="408">
        <v>91.6</v>
      </c>
      <c r="E626" s="408">
        <v>102.45</v>
      </c>
      <c r="F626" s="409">
        <v>45986.352500000001</v>
      </c>
      <c r="G626" s="408">
        <v>0</v>
      </c>
    </row>
    <row r="627" spans="1:7" ht="15" x14ac:dyDescent="0.2">
      <c r="A627" s="407" t="s">
        <v>33676</v>
      </c>
      <c r="B627" s="407" t="s">
        <v>34534</v>
      </c>
      <c r="C627" s="408">
        <v>0</v>
      </c>
      <c r="D627" s="408">
        <v>1549.42</v>
      </c>
      <c r="E627" s="408">
        <v>1549.42</v>
      </c>
      <c r="F627" s="409">
        <v>45803.299988425926</v>
      </c>
      <c r="G627" s="408">
        <v>0</v>
      </c>
    </row>
    <row r="628" spans="1:7" ht="15" x14ac:dyDescent="0.2">
      <c r="A628" s="407" t="s">
        <v>33677</v>
      </c>
      <c r="B628" s="407" t="s">
        <v>33678</v>
      </c>
      <c r="C628" s="408">
        <v>1</v>
      </c>
      <c r="D628" s="408">
        <v>2.97</v>
      </c>
      <c r="E628" s="408">
        <v>3.97</v>
      </c>
      <c r="F628" s="409">
        <v>45763.542407407411</v>
      </c>
      <c r="G628" s="408">
        <v>0</v>
      </c>
    </row>
    <row r="629" spans="1:7" ht="15" x14ac:dyDescent="0.2">
      <c r="A629" s="407" t="s">
        <v>34535</v>
      </c>
      <c r="B629" s="407" t="s">
        <v>34536</v>
      </c>
      <c r="C629" s="408">
        <v>1</v>
      </c>
      <c r="D629" s="408">
        <v>2.97</v>
      </c>
      <c r="E629" s="408">
        <v>3.97</v>
      </c>
      <c r="F629" s="409">
        <v>45593.353136574071</v>
      </c>
      <c r="G629" s="408">
        <v>11</v>
      </c>
    </row>
    <row r="630" spans="1:7" ht="15" x14ac:dyDescent="0.2">
      <c r="A630" s="407" t="s">
        <v>34537</v>
      </c>
      <c r="B630" s="407" t="s">
        <v>34538</v>
      </c>
      <c r="C630" s="408">
        <v>2</v>
      </c>
      <c r="D630" s="408">
        <v>2.96</v>
      </c>
      <c r="E630" s="408">
        <v>4.96</v>
      </c>
      <c r="F630" s="409">
        <v>45588.595659722225</v>
      </c>
      <c r="G630" s="408">
        <v>2</v>
      </c>
    </row>
    <row r="631" spans="1:7" ht="15" x14ac:dyDescent="0.2">
      <c r="A631" s="407" t="s">
        <v>34539</v>
      </c>
      <c r="B631" s="407" t="s">
        <v>34540</v>
      </c>
      <c r="C631" s="408">
        <v>0.19220000000000001</v>
      </c>
      <c r="D631" s="408">
        <v>1.0914999999999999</v>
      </c>
      <c r="E631" s="408">
        <v>1.2837000000000001</v>
      </c>
      <c r="F631" s="409">
        <v>45588.596377314818</v>
      </c>
      <c r="G631" s="408">
        <v>1</v>
      </c>
    </row>
    <row r="632" spans="1:7" ht="15" x14ac:dyDescent="0.2">
      <c r="A632" s="407" t="s">
        <v>34541</v>
      </c>
      <c r="B632" s="407" t="s">
        <v>34542</v>
      </c>
      <c r="C632" s="408">
        <v>0.30359999999999998</v>
      </c>
      <c r="D632" s="408">
        <v>1.0914999999999999</v>
      </c>
      <c r="E632" s="408">
        <v>1.3951</v>
      </c>
      <c r="F632" s="409">
        <v>45588.622893518521</v>
      </c>
      <c r="G632" s="408">
        <v>1</v>
      </c>
    </row>
    <row r="633" spans="1:7" ht="15" x14ac:dyDescent="0.2">
      <c r="A633" s="407" t="s">
        <v>34543</v>
      </c>
      <c r="B633" s="407" t="s">
        <v>34544</v>
      </c>
      <c r="C633" s="408">
        <v>0</v>
      </c>
      <c r="D633" s="408">
        <v>487.5</v>
      </c>
      <c r="E633" s="408">
        <v>487.5</v>
      </c>
      <c r="F633" s="409">
        <v>45824.690381944441</v>
      </c>
      <c r="G633" s="408">
        <v>0</v>
      </c>
    </row>
    <row r="634" spans="1:7" ht="15" x14ac:dyDescent="0.2">
      <c r="A634" s="407" t="s">
        <v>34545</v>
      </c>
      <c r="B634" s="407" t="s">
        <v>34546</v>
      </c>
      <c r="C634" s="408">
        <v>1</v>
      </c>
      <c r="D634" s="408">
        <v>2.97</v>
      </c>
      <c r="E634" s="408">
        <v>3.97</v>
      </c>
      <c r="F634" s="409">
        <v>45593.353796296295</v>
      </c>
      <c r="G634" s="408">
        <v>0</v>
      </c>
    </row>
    <row r="635" spans="1:7" ht="15" x14ac:dyDescent="0.2">
      <c r="A635" s="407" t="s">
        <v>34547</v>
      </c>
      <c r="B635" s="407" t="s">
        <v>34548</v>
      </c>
      <c r="C635" s="408">
        <v>0</v>
      </c>
      <c r="D635" s="408">
        <v>1.98</v>
      </c>
      <c r="E635" s="408">
        <v>1.98</v>
      </c>
      <c r="F635" s="409">
        <v>45824.690335648149</v>
      </c>
      <c r="G635" s="408">
        <v>0</v>
      </c>
    </row>
    <row r="636" spans="1:7" ht="15" x14ac:dyDescent="0.2">
      <c r="A636" s="407" t="s">
        <v>34549</v>
      </c>
      <c r="B636" s="407" t="s">
        <v>40893</v>
      </c>
      <c r="C636" s="408">
        <v>0</v>
      </c>
      <c r="D636" s="408">
        <v>557.14</v>
      </c>
      <c r="E636" s="408">
        <v>557.14</v>
      </c>
      <c r="F636" s="409">
        <v>45824.690266203703</v>
      </c>
      <c r="G636" s="408">
        <v>0</v>
      </c>
    </row>
    <row r="637" spans="1:7" ht="15" x14ac:dyDescent="0.2">
      <c r="A637" s="407" t="s">
        <v>34550</v>
      </c>
      <c r="B637" s="407" t="s">
        <v>34551</v>
      </c>
      <c r="C637" s="408">
        <v>0.85829999999999995</v>
      </c>
      <c r="D637" s="408">
        <v>2.9714999999999998</v>
      </c>
      <c r="E637" s="408">
        <v>3.8298000000000001</v>
      </c>
      <c r="F637" s="409">
        <v>45593.357141203705</v>
      </c>
      <c r="G637" s="408">
        <v>0</v>
      </c>
    </row>
    <row r="638" spans="1:7" ht="15" x14ac:dyDescent="0.2">
      <c r="A638" s="407" t="s">
        <v>34552</v>
      </c>
      <c r="B638" s="407" t="s">
        <v>34553</v>
      </c>
      <c r="C638" s="408">
        <v>38.75</v>
      </c>
      <c r="D638" s="408">
        <v>127.52</v>
      </c>
      <c r="E638" s="408">
        <v>172.93666666666667</v>
      </c>
      <c r="F638" s="409">
        <v>45813.540995370371</v>
      </c>
      <c r="G638" s="408">
        <v>0</v>
      </c>
    </row>
    <row r="639" spans="1:7" ht="15" x14ac:dyDescent="0.2">
      <c r="A639" s="407" t="s">
        <v>34554</v>
      </c>
      <c r="B639" s="407" t="s">
        <v>34555</v>
      </c>
      <c r="C639" s="408">
        <v>1.8932</v>
      </c>
      <c r="D639" s="408">
        <v>2.9714999999999998</v>
      </c>
      <c r="E639" s="408">
        <v>4.8647</v>
      </c>
      <c r="F639" s="409">
        <v>45593.358599537038</v>
      </c>
      <c r="G639" s="408">
        <v>44</v>
      </c>
    </row>
    <row r="640" spans="1:7" ht="15" x14ac:dyDescent="0.2">
      <c r="A640" s="407" t="s">
        <v>34556</v>
      </c>
      <c r="B640" s="407" t="s">
        <v>34557</v>
      </c>
      <c r="C640" s="408">
        <v>1</v>
      </c>
      <c r="D640" s="408">
        <v>3.01</v>
      </c>
      <c r="E640" s="408">
        <v>4.01</v>
      </c>
      <c r="F640" s="409">
        <v>45593.359386574077</v>
      </c>
      <c r="G640" s="408">
        <v>0</v>
      </c>
    </row>
    <row r="641" spans="1:7" ht="15" x14ac:dyDescent="0.2">
      <c r="A641" s="407" t="s">
        <v>34558</v>
      </c>
      <c r="B641" s="407" t="s">
        <v>34559</v>
      </c>
      <c r="C641" s="408">
        <v>0.17199999999999999</v>
      </c>
      <c r="D641" s="408">
        <v>1.0914999999999999</v>
      </c>
      <c r="E641" s="408">
        <v>1.2635000000000001</v>
      </c>
      <c r="F641" s="409">
        <v>45593.463333333333</v>
      </c>
      <c r="G641" s="408">
        <v>2</v>
      </c>
    </row>
    <row r="642" spans="1:7" ht="15" x14ac:dyDescent="0.2">
      <c r="A642" s="407" t="s">
        <v>34560</v>
      </c>
      <c r="B642" s="407" t="s">
        <v>34561</v>
      </c>
      <c r="C642" s="408">
        <v>0.39579999999999999</v>
      </c>
      <c r="D642" s="408">
        <v>1.0914999999999999</v>
      </c>
      <c r="E642" s="408">
        <v>1.4873000000000001</v>
      </c>
      <c r="F642" s="409">
        <v>45593.473877314813</v>
      </c>
      <c r="G642" s="408">
        <v>0</v>
      </c>
    </row>
    <row r="643" spans="1:7" ht="15" x14ac:dyDescent="0.2">
      <c r="A643" s="407" t="s">
        <v>34562</v>
      </c>
      <c r="B643" s="407" t="s">
        <v>34563</v>
      </c>
      <c r="C643" s="408">
        <v>1.5</v>
      </c>
      <c r="D643" s="408">
        <v>1.0900000000000001</v>
      </c>
      <c r="E643" s="408">
        <v>2.59</v>
      </c>
      <c r="F643" s="409">
        <v>45593.475011574075</v>
      </c>
      <c r="G643" s="408">
        <v>4</v>
      </c>
    </row>
    <row r="644" spans="1:7" ht="15" x14ac:dyDescent="0.2">
      <c r="A644" s="407" t="s">
        <v>34564</v>
      </c>
      <c r="B644" s="407" t="s">
        <v>34565</v>
      </c>
      <c r="C644" s="408">
        <v>0.30969999999999998</v>
      </c>
      <c r="D644" s="408">
        <v>1.0914999999999999</v>
      </c>
      <c r="E644" s="408">
        <v>1.4012</v>
      </c>
      <c r="F644" s="409">
        <v>45593.475775462961</v>
      </c>
      <c r="G644" s="408">
        <v>0</v>
      </c>
    </row>
    <row r="645" spans="1:7" ht="15" x14ac:dyDescent="0.2">
      <c r="A645" s="407" t="s">
        <v>34566</v>
      </c>
      <c r="B645" s="407" t="s">
        <v>34567</v>
      </c>
      <c r="C645" s="408">
        <v>0</v>
      </c>
      <c r="D645" s="408">
        <v>31.5</v>
      </c>
      <c r="E645" s="408">
        <v>31.5</v>
      </c>
      <c r="F645" s="409">
        <v>45824.69023148148</v>
      </c>
      <c r="G645" s="408">
        <v>0</v>
      </c>
    </row>
    <row r="646" spans="1:7" ht="15" x14ac:dyDescent="0.25">
      <c r="A646" s="407" t="s">
        <v>34568</v>
      </c>
      <c r="B646" s="407" t="s">
        <v>34569</v>
      </c>
      <c r="C646" s="406"/>
      <c r="D646" s="408">
        <v>0.1</v>
      </c>
      <c r="E646" s="408">
        <v>0.1</v>
      </c>
      <c r="F646" s="409">
        <v>45671.509733796294</v>
      </c>
      <c r="G646" s="408">
        <v>285</v>
      </c>
    </row>
    <row r="647" spans="1:7" ht="15" x14ac:dyDescent="0.2">
      <c r="A647" s="407" t="s">
        <v>34570</v>
      </c>
      <c r="B647" s="407" t="s">
        <v>34571</v>
      </c>
      <c r="C647" s="408">
        <v>0</v>
      </c>
      <c r="D647" s="408">
        <v>3.4</v>
      </c>
      <c r="E647" s="408">
        <v>3.4</v>
      </c>
      <c r="F647" s="409">
        <v>45596.576354166667</v>
      </c>
      <c r="G647" s="408">
        <v>0</v>
      </c>
    </row>
    <row r="648" spans="1:7" ht="15" x14ac:dyDescent="0.2">
      <c r="A648" s="407" t="s">
        <v>34572</v>
      </c>
      <c r="B648" s="407" t="s">
        <v>34573</v>
      </c>
      <c r="C648" s="408">
        <v>2</v>
      </c>
      <c r="D648" s="408">
        <v>31.38</v>
      </c>
      <c r="E648" s="408">
        <v>33.380000000000003</v>
      </c>
      <c r="F648" s="409">
        <v>45638.256840277776</v>
      </c>
      <c r="G648" s="408">
        <v>0</v>
      </c>
    </row>
    <row r="649" spans="1:7" ht="15" x14ac:dyDescent="0.2">
      <c r="A649" s="407" t="s">
        <v>34574</v>
      </c>
      <c r="B649" s="407" t="s">
        <v>34575</v>
      </c>
      <c r="C649" s="408">
        <v>4.5</v>
      </c>
      <c r="D649" s="408">
        <v>19.649999999999999</v>
      </c>
      <c r="E649" s="408">
        <v>24.15</v>
      </c>
      <c r="F649" s="409">
        <v>45596.430266203701</v>
      </c>
      <c r="G649" s="408">
        <v>0</v>
      </c>
    </row>
    <row r="650" spans="1:7" ht="15" x14ac:dyDescent="0.2">
      <c r="A650" s="407" t="s">
        <v>34576</v>
      </c>
      <c r="B650" s="407" t="s">
        <v>34577</v>
      </c>
      <c r="C650" s="408">
        <v>0</v>
      </c>
      <c r="D650" s="408">
        <v>29.6</v>
      </c>
      <c r="E650" s="408">
        <v>29.6</v>
      </c>
      <c r="F650" s="409">
        <v>45602.392442129632</v>
      </c>
      <c r="G650" s="408">
        <v>0</v>
      </c>
    </row>
    <row r="651" spans="1:7" ht="15" x14ac:dyDescent="0.2">
      <c r="A651" s="407" t="s">
        <v>34578</v>
      </c>
      <c r="B651" s="407" t="s">
        <v>40914</v>
      </c>
      <c r="C651" s="408">
        <v>2.4171</v>
      </c>
      <c r="D651" s="408">
        <v>10.095000000000001</v>
      </c>
      <c r="E651" s="408">
        <v>12.5121</v>
      </c>
      <c r="F651" s="409">
        <v>45596.434791666667</v>
      </c>
      <c r="G651" s="408">
        <v>2</v>
      </c>
    </row>
    <row r="652" spans="1:7" ht="15" x14ac:dyDescent="0.2">
      <c r="A652" s="407" t="s">
        <v>34579</v>
      </c>
      <c r="B652" s="407" t="s">
        <v>34580</v>
      </c>
      <c r="C652" s="408">
        <v>0</v>
      </c>
      <c r="D652" s="408">
        <v>5.55</v>
      </c>
      <c r="E652" s="408">
        <v>5.55</v>
      </c>
      <c r="F652" s="409">
        <v>45596.579050925924</v>
      </c>
      <c r="G652" s="408">
        <v>0</v>
      </c>
    </row>
    <row r="653" spans="1:7" ht="15" x14ac:dyDescent="0.2">
      <c r="A653" s="407" t="s">
        <v>34581</v>
      </c>
      <c r="B653" s="407" t="s">
        <v>34582</v>
      </c>
      <c r="C653" s="408">
        <v>0</v>
      </c>
      <c r="D653" s="408">
        <v>46.9</v>
      </c>
      <c r="E653" s="408">
        <v>46.9</v>
      </c>
      <c r="F653" s="409">
        <v>45602.426701388889</v>
      </c>
      <c r="G653" s="408">
        <v>0</v>
      </c>
    </row>
    <row r="654" spans="1:7" ht="15" x14ac:dyDescent="0.2">
      <c r="A654" s="407" t="s">
        <v>34583</v>
      </c>
      <c r="B654" s="407" t="s">
        <v>40915</v>
      </c>
      <c r="C654" s="408">
        <v>2.5</v>
      </c>
      <c r="D654" s="408">
        <v>21.48</v>
      </c>
      <c r="E654" s="408">
        <v>23.98</v>
      </c>
      <c r="F654" s="409">
        <v>45596.432546296295</v>
      </c>
      <c r="G654" s="408">
        <v>0</v>
      </c>
    </row>
    <row r="655" spans="1:7" ht="15" x14ac:dyDescent="0.2">
      <c r="A655" s="407" t="s">
        <v>34584</v>
      </c>
      <c r="B655" s="407" t="s">
        <v>40916</v>
      </c>
      <c r="C655" s="408">
        <v>3</v>
      </c>
      <c r="D655" s="408">
        <v>21.48</v>
      </c>
      <c r="E655" s="408">
        <v>24.48</v>
      </c>
      <c r="F655" s="409">
        <v>45596.436701388891</v>
      </c>
      <c r="G655" s="408">
        <v>0</v>
      </c>
    </row>
    <row r="656" spans="1:7" ht="15" x14ac:dyDescent="0.2">
      <c r="A656" s="407" t="s">
        <v>34585</v>
      </c>
      <c r="B656" s="407" t="s">
        <v>34586</v>
      </c>
      <c r="C656" s="408">
        <v>0</v>
      </c>
      <c r="D656" s="408">
        <v>27.3</v>
      </c>
      <c r="E656" s="408">
        <v>27.3</v>
      </c>
      <c r="F656" s="409">
        <v>45602.479884259257</v>
      </c>
      <c r="G656" s="408">
        <v>0</v>
      </c>
    </row>
    <row r="657" spans="1:7" ht="15" x14ac:dyDescent="0.2">
      <c r="A657" s="407" t="s">
        <v>34587</v>
      </c>
      <c r="B657" s="407" t="s">
        <v>40917</v>
      </c>
      <c r="C657" s="408">
        <v>3</v>
      </c>
      <c r="D657" s="408">
        <v>21.48</v>
      </c>
      <c r="E657" s="408">
        <v>24.48</v>
      </c>
      <c r="F657" s="409">
        <v>45596.438379629632</v>
      </c>
      <c r="G657" s="408">
        <v>0</v>
      </c>
    </row>
    <row r="658" spans="1:7" ht="15" x14ac:dyDescent="0.25">
      <c r="A658" s="407" t="s">
        <v>34588</v>
      </c>
      <c r="B658" s="407" t="s">
        <v>40123</v>
      </c>
      <c r="C658" s="406"/>
      <c r="D658" s="406"/>
      <c r="E658" s="406"/>
      <c r="F658" s="409">
        <v>45755.41202546296</v>
      </c>
      <c r="G658" s="408">
        <v>0</v>
      </c>
    </row>
    <row r="659" spans="1:7" ht="15" x14ac:dyDescent="0.2">
      <c r="A659" s="407" t="s">
        <v>34589</v>
      </c>
      <c r="B659" s="407" t="s">
        <v>34590</v>
      </c>
      <c r="C659" s="408">
        <v>0</v>
      </c>
      <c r="D659" s="408">
        <v>232</v>
      </c>
      <c r="E659" s="408">
        <v>232</v>
      </c>
      <c r="F659" s="409">
        <v>45602.657800925925</v>
      </c>
      <c r="G659" s="408">
        <v>0</v>
      </c>
    </row>
    <row r="660" spans="1:7" ht="15" x14ac:dyDescent="0.2">
      <c r="A660" s="407" t="s">
        <v>34591</v>
      </c>
      <c r="B660" s="407" t="s">
        <v>34592</v>
      </c>
      <c r="C660" s="408">
        <v>0</v>
      </c>
      <c r="D660" s="408">
        <v>105</v>
      </c>
      <c r="E660" s="408">
        <v>105</v>
      </c>
      <c r="F660" s="409">
        <v>45603.618622685186</v>
      </c>
      <c r="G660" s="408">
        <v>0</v>
      </c>
    </row>
    <row r="661" spans="1:7" ht="15" x14ac:dyDescent="0.2">
      <c r="A661" s="407" t="s">
        <v>34593</v>
      </c>
      <c r="B661" s="407" t="s">
        <v>34594</v>
      </c>
      <c r="C661" s="408">
        <v>0</v>
      </c>
      <c r="D661" s="408">
        <v>39.700000000000003</v>
      </c>
      <c r="E661" s="408">
        <v>39.700000000000003</v>
      </c>
      <c r="F661" s="409">
        <v>45603.376597222225</v>
      </c>
      <c r="G661" s="408">
        <v>0</v>
      </c>
    </row>
    <row r="662" spans="1:7" ht="15" x14ac:dyDescent="0.2">
      <c r="A662" s="407" t="s">
        <v>34595</v>
      </c>
      <c r="B662" s="407" t="s">
        <v>34596</v>
      </c>
      <c r="C662" s="408">
        <v>0</v>
      </c>
      <c r="D662" s="408">
        <v>24.5</v>
      </c>
      <c r="E662" s="408">
        <v>24.5</v>
      </c>
      <c r="F662" s="409">
        <v>45603.577719907407</v>
      </c>
      <c r="G662" s="408">
        <v>0</v>
      </c>
    </row>
    <row r="663" spans="1:7" ht="15" x14ac:dyDescent="0.25">
      <c r="A663" s="407" t="s">
        <v>34597</v>
      </c>
      <c r="B663" s="407" t="s">
        <v>34598</v>
      </c>
      <c r="C663" s="406"/>
      <c r="D663" s="406"/>
      <c r="E663" s="406"/>
      <c r="F663" s="409">
        <v>45601.603078703702</v>
      </c>
      <c r="G663" s="408">
        <v>0</v>
      </c>
    </row>
    <row r="664" spans="1:7" ht="15" x14ac:dyDescent="0.2">
      <c r="A664" s="407" t="s">
        <v>34599</v>
      </c>
      <c r="B664" s="407" t="s">
        <v>34600</v>
      </c>
      <c r="C664" s="408">
        <v>0</v>
      </c>
      <c r="D664" s="408">
        <v>19.8</v>
      </c>
      <c r="E664" s="408">
        <v>19.8</v>
      </c>
      <c r="F664" s="409">
        <v>45603.654097222221</v>
      </c>
      <c r="G664" s="408">
        <v>0</v>
      </c>
    </row>
    <row r="665" spans="1:7" ht="15" x14ac:dyDescent="0.2">
      <c r="A665" s="407" t="s">
        <v>34601</v>
      </c>
      <c r="B665" s="407" t="s">
        <v>34602</v>
      </c>
      <c r="C665" s="408">
        <v>0</v>
      </c>
      <c r="D665" s="408">
        <v>35.450000000000003</v>
      </c>
      <c r="E665" s="408">
        <v>35.450000000000003</v>
      </c>
      <c r="F665" s="409">
        <v>45608.375451388885</v>
      </c>
      <c r="G665" s="408">
        <v>0</v>
      </c>
    </row>
    <row r="666" spans="1:7" ht="15" x14ac:dyDescent="0.2">
      <c r="A666" s="407" t="s">
        <v>34603</v>
      </c>
      <c r="B666" s="407" t="s">
        <v>34604</v>
      </c>
      <c r="C666" s="408">
        <v>0</v>
      </c>
      <c r="D666" s="408">
        <v>35.450000000000003</v>
      </c>
      <c r="E666" s="408">
        <v>35.450000000000003</v>
      </c>
      <c r="F666" s="409">
        <v>45608.471446759257</v>
      </c>
      <c r="G666" s="408">
        <v>0</v>
      </c>
    </row>
    <row r="667" spans="1:7" ht="15" x14ac:dyDescent="0.2">
      <c r="A667" s="407" t="s">
        <v>34605</v>
      </c>
      <c r="B667" s="407" t="s">
        <v>34606</v>
      </c>
      <c r="C667" s="408">
        <v>0</v>
      </c>
      <c r="D667" s="408">
        <v>37.799999999999997</v>
      </c>
      <c r="E667" s="408">
        <v>37.799999999999997</v>
      </c>
      <c r="F667" s="409">
        <v>45698.364282407405</v>
      </c>
      <c r="G667" s="408">
        <v>0</v>
      </c>
    </row>
    <row r="668" spans="1:7" ht="15" x14ac:dyDescent="0.2">
      <c r="A668" s="407" t="s">
        <v>34607</v>
      </c>
      <c r="B668" s="407" t="s">
        <v>34608</v>
      </c>
      <c r="C668" s="408">
        <v>0</v>
      </c>
      <c r="D668" s="408">
        <v>3.13</v>
      </c>
      <c r="E668" s="408">
        <v>3.13</v>
      </c>
      <c r="F668" s="409">
        <v>45975.536319444444</v>
      </c>
      <c r="G668" s="408">
        <v>0</v>
      </c>
    </row>
    <row r="669" spans="1:7" ht="15" x14ac:dyDescent="0.2">
      <c r="A669" s="407" t="s">
        <v>34609</v>
      </c>
      <c r="B669" s="407" t="s">
        <v>34610</v>
      </c>
      <c r="C669" s="408">
        <v>0</v>
      </c>
      <c r="D669" s="408">
        <v>35.799999999999997</v>
      </c>
      <c r="E669" s="408">
        <v>35.799999999999997</v>
      </c>
      <c r="F669" s="409">
        <v>45604.332175925927</v>
      </c>
      <c r="G669" s="408">
        <v>0</v>
      </c>
    </row>
    <row r="670" spans="1:7" ht="15" x14ac:dyDescent="0.2">
      <c r="A670" s="407" t="s">
        <v>34611</v>
      </c>
      <c r="B670" s="407" t="s">
        <v>34612</v>
      </c>
      <c r="C670" s="408">
        <v>0</v>
      </c>
      <c r="D670" s="408">
        <v>34.6</v>
      </c>
      <c r="E670" s="408">
        <v>34.6</v>
      </c>
      <c r="F670" s="409">
        <v>45603.673495370371</v>
      </c>
      <c r="G670" s="408">
        <v>0</v>
      </c>
    </row>
    <row r="671" spans="1:7" ht="15" x14ac:dyDescent="0.2">
      <c r="A671" s="407" t="s">
        <v>34613</v>
      </c>
      <c r="B671" s="407" t="s">
        <v>40892</v>
      </c>
      <c r="C671" s="408">
        <v>0</v>
      </c>
      <c r="D671" s="408">
        <v>35.9</v>
      </c>
      <c r="E671" s="408">
        <v>35.9</v>
      </c>
      <c r="F671" s="409">
        <v>45824.690196759257</v>
      </c>
      <c r="G671" s="408">
        <v>0</v>
      </c>
    </row>
    <row r="672" spans="1:7" ht="15" x14ac:dyDescent="0.2">
      <c r="A672" s="407" t="s">
        <v>34614</v>
      </c>
      <c r="B672" s="407" t="s">
        <v>40124</v>
      </c>
      <c r="C672" s="408">
        <v>0</v>
      </c>
      <c r="D672" s="408">
        <v>127.4</v>
      </c>
      <c r="E672" s="408">
        <v>127.4</v>
      </c>
      <c r="F672" s="409">
        <v>45824.690162037034</v>
      </c>
      <c r="G672" s="408">
        <v>0</v>
      </c>
    </row>
    <row r="673" spans="1:7" ht="15" x14ac:dyDescent="0.2">
      <c r="A673" s="407" t="s">
        <v>34615</v>
      </c>
      <c r="B673" s="407" t="s">
        <v>34616</v>
      </c>
      <c r="C673" s="408">
        <v>0</v>
      </c>
      <c r="D673" s="408">
        <v>370.5</v>
      </c>
      <c r="E673" s="408">
        <v>370.5</v>
      </c>
      <c r="F673" s="409">
        <v>45824.690127314818</v>
      </c>
      <c r="G673" s="408">
        <v>0</v>
      </c>
    </row>
    <row r="674" spans="1:7" ht="15" x14ac:dyDescent="0.2">
      <c r="A674" s="407" t="s">
        <v>34617</v>
      </c>
      <c r="B674" s="407" t="s">
        <v>34618</v>
      </c>
      <c r="C674" s="408">
        <v>0</v>
      </c>
      <c r="D674" s="408">
        <v>370.65</v>
      </c>
      <c r="E674" s="408">
        <v>370.65</v>
      </c>
      <c r="F674" s="409">
        <v>45824.690081018518</v>
      </c>
      <c r="G674" s="408">
        <v>0</v>
      </c>
    </row>
    <row r="675" spans="1:7" ht="15" x14ac:dyDescent="0.2">
      <c r="A675" s="407" t="s">
        <v>34619</v>
      </c>
      <c r="B675" s="407" t="s">
        <v>34620</v>
      </c>
      <c r="C675" s="408">
        <v>0</v>
      </c>
      <c r="D675" s="408">
        <v>13.95</v>
      </c>
      <c r="E675" s="408">
        <v>13.95</v>
      </c>
      <c r="F675" s="409">
        <v>45604.337314814817</v>
      </c>
      <c r="G675" s="408">
        <v>0</v>
      </c>
    </row>
    <row r="676" spans="1:7" ht="15" x14ac:dyDescent="0.2">
      <c r="A676" s="407" t="s">
        <v>34621</v>
      </c>
      <c r="B676" s="407" t="s">
        <v>34622</v>
      </c>
      <c r="C676" s="408">
        <v>0</v>
      </c>
      <c r="D676" s="408">
        <v>37.35</v>
      </c>
      <c r="E676" s="408">
        <v>37.35</v>
      </c>
      <c r="F676" s="409">
        <v>45754.639618055553</v>
      </c>
      <c r="G676" s="408">
        <v>0</v>
      </c>
    </row>
    <row r="677" spans="1:7" ht="15" x14ac:dyDescent="0.2">
      <c r="A677" s="407" t="s">
        <v>34623</v>
      </c>
      <c r="B677" s="407" t="s">
        <v>34624</v>
      </c>
      <c r="C677" s="408">
        <v>2</v>
      </c>
      <c r="D677" s="408">
        <v>40.729999999999997</v>
      </c>
      <c r="E677" s="408">
        <v>42.73</v>
      </c>
      <c r="F677" s="409">
        <v>45695.421331018515</v>
      </c>
      <c r="G677" s="408">
        <v>0</v>
      </c>
    </row>
    <row r="678" spans="1:7" ht="15" x14ac:dyDescent="0.2">
      <c r="A678" s="407" t="s">
        <v>34625</v>
      </c>
      <c r="B678" s="407" t="s">
        <v>34626</v>
      </c>
      <c r="C678" s="408">
        <v>0</v>
      </c>
      <c r="D678" s="408">
        <v>45</v>
      </c>
      <c r="E678" s="408">
        <v>45</v>
      </c>
      <c r="F678" s="409">
        <v>45608.356400462966</v>
      </c>
      <c r="G678" s="408">
        <v>0</v>
      </c>
    </row>
    <row r="679" spans="1:7" ht="15" x14ac:dyDescent="0.2">
      <c r="A679" s="407" t="s">
        <v>34627</v>
      </c>
      <c r="B679" s="407" t="s">
        <v>34628</v>
      </c>
      <c r="C679" s="408">
        <v>0</v>
      </c>
      <c r="D679" s="408">
        <v>3.13</v>
      </c>
      <c r="E679" s="408">
        <v>3.13</v>
      </c>
      <c r="F679" s="409">
        <v>45975.544074074074</v>
      </c>
      <c r="G679" s="408">
        <v>0</v>
      </c>
    </row>
    <row r="680" spans="1:7" ht="15" x14ac:dyDescent="0.2">
      <c r="A680" s="407" t="s">
        <v>34629</v>
      </c>
      <c r="B680" s="407" t="s">
        <v>34630</v>
      </c>
      <c r="C680" s="408">
        <v>0</v>
      </c>
      <c r="D680" s="408">
        <v>35.9</v>
      </c>
      <c r="E680" s="408">
        <v>35.9</v>
      </c>
      <c r="F680" s="409">
        <v>45608.35396990741</v>
      </c>
      <c r="G680" s="408">
        <v>0</v>
      </c>
    </row>
    <row r="681" spans="1:7" ht="15" x14ac:dyDescent="0.2">
      <c r="A681" s="407" t="s">
        <v>34631</v>
      </c>
      <c r="B681" s="407" t="s">
        <v>40125</v>
      </c>
      <c r="C681" s="408">
        <v>0</v>
      </c>
      <c r="D681" s="408">
        <v>321.48</v>
      </c>
      <c r="E681" s="408">
        <v>321.48</v>
      </c>
      <c r="F681" s="409">
        <v>45958.520937499998</v>
      </c>
      <c r="G681" s="408">
        <v>0</v>
      </c>
    </row>
    <row r="682" spans="1:7" ht="15" x14ac:dyDescent="0.2">
      <c r="A682" s="407" t="s">
        <v>34632</v>
      </c>
      <c r="B682" s="407" t="s">
        <v>40918</v>
      </c>
      <c r="C682" s="408">
        <v>3.25</v>
      </c>
      <c r="D682" s="408">
        <v>19.66</v>
      </c>
      <c r="E682" s="408">
        <v>22.91</v>
      </c>
      <c r="F682" s="409">
        <v>45615.360648148147</v>
      </c>
      <c r="G682" s="408">
        <v>1</v>
      </c>
    </row>
    <row r="683" spans="1:7" ht="15" x14ac:dyDescent="0.2">
      <c r="A683" s="407" t="s">
        <v>34633</v>
      </c>
      <c r="B683" s="407" t="s">
        <v>40919</v>
      </c>
      <c r="C683" s="408">
        <v>3.25</v>
      </c>
      <c r="D683" s="408">
        <v>19.66</v>
      </c>
      <c r="E683" s="408">
        <v>22.91</v>
      </c>
      <c r="F683" s="409">
        <v>45615.360173611109</v>
      </c>
      <c r="G683" s="408">
        <v>1</v>
      </c>
    </row>
    <row r="684" spans="1:7" ht="15" x14ac:dyDescent="0.2">
      <c r="A684" s="407" t="s">
        <v>34634</v>
      </c>
      <c r="B684" s="407" t="s">
        <v>34635</v>
      </c>
      <c r="C684" s="408">
        <v>1.25</v>
      </c>
      <c r="D684" s="408">
        <v>2.02</v>
      </c>
      <c r="E684" s="408">
        <v>3.27</v>
      </c>
      <c r="F684" s="409">
        <v>45615.663726851853</v>
      </c>
      <c r="G684" s="408">
        <v>0</v>
      </c>
    </row>
    <row r="685" spans="1:7" ht="15" x14ac:dyDescent="0.2">
      <c r="A685" s="407" t="s">
        <v>34636</v>
      </c>
      <c r="B685" s="407" t="s">
        <v>34637</v>
      </c>
      <c r="C685" s="408">
        <v>1.5</v>
      </c>
      <c r="D685" s="408">
        <v>2.02</v>
      </c>
      <c r="E685" s="408">
        <v>3.52</v>
      </c>
      <c r="F685" s="409">
        <v>45615.6640625</v>
      </c>
      <c r="G685" s="408">
        <v>0</v>
      </c>
    </row>
    <row r="686" spans="1:7" ht="15" x14ac:dyDescent="0.2">
      <c r="A686" s="407" t="s">
        <v>34638</v>
      </c>
      <c r="B686" s="407" t="s">
        <v>34639</v>
      </c>
      <c r="C686" s="408">
        <v>0.5</v>
      </c>
      <c r="D686" s="408">
        <v>1.0900000000000001</v>
      </c>
      <c r="E686" s="408">
        <v>1.59</v>
      </c>
      <c r="F686" s="409">
        <v>45616.35261574074</v>
      </c>
      <c r="G686" s="408">
        <v>0</v>
      </c>
    </row>
    <row r="687" spans="1:7" ht="15" x14ac:dyDescent="0.2">
      <c r="A687" s="407" t="s">
        <v>34640</v>
      </c>
      <c r="B687" s="407" t="s">
        <v>34641</v>
      </c>
      <c r="C687" s="408">
        <v>0.5</v>
      </c>
      <c r="D687" s="408">
        <v>1.0900000000000001</v>
      </c>
      <c r="E687" s="408">
        <v>1.59</v>
      </c>
      <c r="F687" s="409">
        <v>45616.352916666663</v>
      </c>
      <c r="G687" s="408">
        <v>0</v>
      </c>
    </row>
    <row r="688" spans="1:7" ht="15" x14ac:dyDescent="0.2">
      <c r="A688" s="407" t="s">
        <v>34642</v>
      </c>
      <c r="B688" s="407" t="s">
        <v>34643</v>
      </c>
      <c r="C688" s="408">
        <v>0</v>
      </c>
      <c r="D688" s="408">
        <v>3.9863636363636363</v>
      </c>
      <c r="E688" s="408">
        <v>3.9863636363636363</v>
      </c>
      <c r="F688" s="409">
        <v>45616.353182870371</v>
      </c>
      <c r="G688" s="408">
        <v>0</v>
      </c>
    </row>
    <row r="689" spans="1:7" ht="15" x14ac:dyDescent="0.2">
      <c r="A689" s="407" t="s">
        <v>40890</v>
      </c>
      <c r="B689" s="407" t="s">
        <v>40891</v>
      </c>
      <c r="C689" s="408">
        <v>0</v>
      </c>
      <c r="D689" s="408">
        <v>38.5</v>
      </c>
      <c r="E689" s="408">
        <v>38.5</v>
      </c>
      <c r="F689" s="409">
        <v>45853.34752314815</v>
      </c>
      <c r="G689" s="408">
        <v>0</v>
      </c>
    </row>
    <row r="690" spans="1:7" ht="15" x14ac:dyDescent="0.2">
      <c r="A690" s="407" t="s">
        <v>34644</v>
      </c>
      <c r="B690" s="407" t="s">
        <v>34645</v>
      </c>
      <c r="C690" s="408">
        <v>0</v>
      </c>
      <c r="D690" s="408">
        <v>4.79</v>
      </c>
      <c r="E690" s="408">
        <v>4.79</v>
      </c>
      <c r="F690" s="409">
        <v>45622.371087962965</v>
      </c>
      <c r="G690" s="408">
        <v>0</v>
      </c>
    </row>
    <row r="691" spans="1:7" ht="15" x14ac:dyDescent="0.2">
      <c r="A691" s="407" t="s">
        <v>34646</v>
      </c>
      <c r="B691" s="407" t="s">
        <v>34647</v>
      </c>
      <c r="C691" s="408">
        <v>4.5</v>
      </c>
      <c r="D691" s="408">
        <v>27.45</v>
      </c>
      <c r="E691" s="408">
        <v>36.950000000000003</v>
      </c>
      <c r="F691" s="409">
        <v>45705.676145833335</v>
      </c>
      <c r="G691" s="408">
        <v>0</v>
      </c>
    </row>
    <row r="692" spans="1:7" ht="15" x14ac:dyDescent="0.2">
      <c r="A692" s="407" t="s">
        <v>34648</v>
      </c>
      <c r="B692" s="407" t="s">
        <v>34649</v>
      </c>
      <c r="C692" s="408">
        <v>4.5</v>
      </c>
      <c r="D692" s="408">
        <v>27.45</v>
      </c>
      <c r="E692" s="408">
        <v>36.950000000000003</v>
      </c>
      <c r="F692" s="409">
        <v>45705.705567129633</v>
      </c>
      <c r="G692" s="408">
        <v>0</v>
      </c>
    </row>
    <row r="693" spans="1:7" ht="15" x14ac:dyDescent="0.2">
      <c r="A693" s="407" t="s">
        <v>34650</v>
      </c>
      <c r="B693" s="407" t="s">
        <v>34651</v>
      </c>
      <c r="C693" s="408">
        <v>2</v>
      </c>
      <c r="D693" s="408">
        <v>9.84</v>
      </c>
      <c r="E693" s="408">
        <v>11.84</v>
      </c>
      <c r="F693" s="409">
        <v>45622.53429398148</v>
      </c>
      <c r="G693" s="408">
        <v>0</v>
      </c>
    </row>
    <row r="694" spans="1:7" ht="15" x14ac:dyDescent="0.2">
      <c r="A694" s="407" t="s">
        <v>34652</v>
      </c>
      <c r="B694" s="407" t="s">
        <v>34653</v>
      </c>
      <c r="C694" s="408">
        <v>0</v>
      </c>
      <c r="D694" s="408">
        <v>6.7</v>
      </c>
      <c r="E694" s="408">
        <v>6.7</v>
      </c>
      <c r="F694" s="409">
        <v>45622.534872685188</v>
      </c>
      <c r="G694" s="408">
        <v>0</v>
      </c>
    </row>
    <row r="695" spans="1:7" ht="15" x14ac:dyDescent="0.2">
      <c r="A695" s="407" t="s">
        <v>34654</v>
      </c>
      <c r="B695" s="407" t="s">
        <v>34655</v>
      </c>
      <c r="C695" s="408">
        <v>0</v>
      </c>
      <c r="D695" s="408">
        <v>127.4</v>
      </c>
      <c r="E695" s="408">
        <v>127.4</v>
      </c>
      <c r="F695" s="409">
        <v>45824.69</v>
      </c>
      <c r="G695" s="408">
        <v>0</v>
      </c>
    </row>
    <row r="696" spans="1:7" ht="15" x14ac:dyDescent="0.2">
      <c r="A696" s="407" t="s">
        <v>34656</v>
      </c>
      <c r="B696" s="407" t="s">
        <v>34657</v>
      </c>
      <c r="C696" s="408">
        <v>0</v>
      </c>
      <c r="D696" s="408">
        <v>0.23760000000000001</v>
      </c>
      <c r="E696" s="408">
        <v>0.23760000000000001</v>
      </c>
      <c r="F696" s="409">
        <v>45624.465763888889</v>
      </c>
      <c r="G696" s="408">
        <v>0</v>
      </c>
    </row>
    <row r="697" spans="1:7" ht="15" x14ac:dyDescent="0.2">
      <c r="A697" s="407" t="s">
        <v>34658</v>
      </c>
      <c r="B697" s="407" t="s">
        <v>34659</v>
      </c>
      <c r="C697" s="408">
        <v>0</v>
      </c>
      <c r="D697" s="408">
        <v>127.64</v>
      </c>
      <c r="E697" s="408">
        <v>127.64</v>
      </c>
      <c r="F697" s="409">
        <v>45824.689965277779</v>
      </c>
      <c r="G697" s="408">
        <v>0</v>
      </c>
    </row>
    <row r="698" spans="1:7" ht="15" x14ac:dyDescent="0.2">
      <c r="A698" s="407" t="s">
        <v>34660</v>
      </c>
      <c r="B698" s="407" t="s">
        <v>34661</v>
      </c>
      <c r="C698" s="408">
        <v>0</v>
      </c>
      <c r="D698" s="408">
        <v>4.7699999999999996</v>
      </c>
      <c r="E698" s="408">
        <v>4.7699999999999996</v>
      </c>
      <c r="F698" s="409">
        <v>45824.68990740741</v>
      </c>
      <c r="G698" s="408">
        <v>0</v>
      </c>
    </row>
    <row r="699" spans="1:7" ht="15" x14ac:dyDescent="0.2">
      <c r="A699" s="407" t="s">
        <v>34662</v>
      </c>
      <c r="B699" s="407" t="s">
        <v>34663</v>
      </c>
      <c r="C699" s="408">
        <v>0</v>
      </c>
      <c r="D699" s="408">
        <v>95</v>
      </c>
      <c r="E699" s="408">
        <v>95</v>
      </c>
      <c r="F699" s="409">
        <v>45824.689872685187</v>
      </c>
      <c r="G699" s="408">
        <v>0</v>
      </c>
    </row>
    <row r="700" spans="1:7" ht="15" x14ac:dyDescent="0.2">
      <c r="A700" s="407" t="s">
        <v>34664</v>
      </c>
      <c r="B700" s="407" t="s">
        <v>34665</v>
      </c>
      <c r="C700" s="408">
        <v>0</v>
      </c>
      <c r="D700" s="408">
        <v>97.12</v>
      </c>
      <c r="E700" s="408">
        <v>97.12</v>
      </c>
      <c r="F700" s="409">
        <v>45824.689837962964</v>
      </c>
      <c r="G700" s="408">
        <v>0</v>
      </c>
    </row>
    <row r="701" spans="1:7" ht="15" x14ac:dyDescent="0.2">
      <c r="A701" s="407" t="s">
        <v>34666</v>
      </c>
      <c r="B701" s="407" t="s">
        <v>34667</v>
      </c>
      <c r="C701" s="408">
        <v>0</v>
      </c>
      <c r="D701" s="408">
        <v>6.08</v>
      </c>
      <c r="E701" s="408">
        <v>6.08</v>
      </c>
      <c r="F701" s="409">
        <v>45630.589861111112</v>
      </c>
      <c r="G701" s="408">
        <v>0</v>
      </c>
    </row>
    <row r="702" spans="1:7" ht="15" x14ac:dyDescent="0.2">
      <c r="A702" s="407" t="s">
        <v>34668</v>
      </c>
      <c r="B702" s="407" t="s">
        <v>34669</v>
      </c>
      <c r="C702" s="408">
        <v>0</v>
      </c>
      <c r="D702" s="408">
        <v>9.44</v>
      </c>
      <c r="E702" s="408">
        <v>9.44</v>
      </c>
      <c r="F702" s="409">
        <v>45630.578703703701</v>
      </c>
      <c r="G702" s="408">
        <v>0</v>
      </c>
    </row>
    <row r="703" spans="1:7" ht="15" x14ac:dyDescent="0.2">
      <c r="A703" s="407" t="s">
        <v>34670</v>
      </c>
      <c r="B703" s="407" t="s">
        <v>34671</v>
      </c>
      <c r="C703" s="408">
        <v>0</v>
      </c>
      <c r="D703" s="408">
        <v>0.21249999999999999</v>
      </c>
      <c r="E703" s="408">
        <v>0.21249999999999999</v>
      </c>
      <c r="F703" s="409">
        <v>45630.582245370373</v>
      </c>
      <c r="G703" s="408">
        <v>0</v>
      </c>
    </row>
    <row r="704" spans="1:7" ht="15" x14ac:dyDescent="0.2">
      <c r="A704" s="407" t="s">
        <v>34672</v>
      </c>
      <c r="B704" s="407" t="s">
        <v>34673</v>
      </c>
      <c r="C704" s="408">
        <v>0</v>
      </c>
      <c r="D704" s="408">
        <v>357.5</v>
      </c>
      <c r="E704" s="408">
        <v>357.5</v>
      </c>
      <c r="F704" s="409">
        <v>45824.689803240741</v>
      </c>
      <c r="G704" s="408">
        <v>0</v>
      </c>
    </row>
    <row r="705" spans="1:7" ht="15" x14ac:dyDescent="0.2">
      <c r="A705" s="407" t="s">
        <v>34674</v>
      </c>
      <c r="B705" s="407" t="s">
        <v>34675</v>
      </c>
      <c r="C705" s="408">
        <v>0</v>
      </c>
      <c r="D705" s="408">
        <v>382.89</v>
      </c>
      <c r="E705" s="408">
        <v>382.89</v>
      </c>
      <c r="F705" s="409">
        <v>45824.689768518518</v>
      </c>
      <c r="G705" s="408">
        <v>0</v>
      </c>
    </row>
    <row r="706" spans="1:7" ht="15" x14ac:dyDescent="0.2">
      <c r="A706" s="407" t="s">
        <v>40126</v>
      </c>
      <c r="B706" s="407" t="s">
        <v>40127</v>
      </c>
      <c r="C706" s="408">
        <v>20</v>
      </c>
      <c r="D706" s="408">
        <v>475.83</v>
      </c>
      <c r="E706" s="408">
        <v>503.33</v>
      </c>
      <c r="F706" s="409">
        <v>45789.502615740741</v>
      </c>
      <c r="G706" s="408">
        <v>0</v>
      </c>
    </row>
    <row r="707" spans="1:7" ht="15" x14ac:dyDescent="0.2">
      <c r="A707" s="407" t="s">
        <v>34676</v>
      </c>
      <c r="B707" s="407" t="s">
        <v>40920</v>
      </c>
      <c r="C707" s="408">
        <v>3</v>
      </c>
      <c r="D707" s="408">
        <v>7.72</v>
      </c>
      <c r="E707" s="408">
        <v>10.71</v>
      </c>
      <c r="F707" s="409">
        <v>45642.276620370372</v>
      </c>
      <c r="G707" s="408">
        <v>0</v>
      </c>
    </row>
    <row r="708" spans="1:7" ht="15" x14ac:dyDescent="0.2">
      <c r="A708" s="407" t="s">
        <v>34677</v>
      </c>
      <c r="B708" s="407" t="s">
        <v>34678</v>
      </c>
      <c r="C708" s="408">
        <v>0</v>
      </c>
      <c r="D708" s="408">
        <v>10.01</v>
      </c>
      <c r="E708" s="408">
        <v>10.01</v>
      </c>
      <c r="F708" s="409">
        <v>46065.753611111111</v>
      </c>
      <c r="G708" s="408">
        <v>0</v>
      </c>
    </row>
    <row r="709" spans="1:7" ht="15" x14ac:dyDescent="0.2">
      <c r="A709" s="407" t="s">
        <v>34679</v>
      </c>
      <c r="B709" s="407" t="s">
        <v>40128</v>
      </c>
      <c r="C709" s="408">
        <v>6</v>
      </c>
      <c r="D709" s="408">
        <v>42.5</v>
      </c>
      <c r="E709" s="408">
        <v>53.5</v>
      </c>
      <c r="F709" s="409">
        <v>45686.607893518521</v>
      </c>
      <c r="G709" s="408">
        <v>0</v>
      </c>
    </row>
    <row r="710" spans="1:7" ht="15" x14ac:dyDescent="0.2">
      <c r="A710" s="407" t="s">
        <v>34680</v>
      </c>
      <c r="B710" s="407" t="s">
        <v>40129</v>
      </c>
      <c r="C710" s="408">
        <v>0</v>
      </c>
      <c r="D710" s="408">
        <v>18.350000000000001</v>
      </c>
      <c r="E710" s="408">
        <v>18.350000000000001</v>
      </c>
      <c r="F710" s="409">
        <v>45799.559618055559</v>
      </c>
      <c r="G710" s="408">
        <v>6</v>
      </c>
    </row>
    <row r="711" spans="1:7" ht="15" x14ac:dyDescent="0.2">
      <c r="A711" s="407" t="s">
        <v>34681</v>
      </c>
      <c r="B711" s="407" t="s">
        <v>34682</v>
      </c>
      <c r="C711" s="408">
        <v>0</v>
      </c>
      <c r="D711" s="408">
        <v>14.5</v>
      </c>
      <c r="E711" s="408">
        <v>14.5</v>
      </c>
      <c r="F711" s="409">
        <v>45638.494375000002</v>
      </c>
      <c r="G711" s="408">
        <v>0</v>
      </c>
    </row>
    <row r="712" spans="1:7" ht="15" x14ac:dyDescent="0.2">
      <c r="A712" s="407" t="s">
        <v>34683</v>
      </c>
      <c r="B712" s="407" t="s">
        <v>40921</v>
      </c>
      <c r="C712" s="408">
        <v>3</v>
      </c>
      <c r="D712" s="408">
        <v>10.79</v>
      </c>
      <c r="E712" s="408">
        <v>13.79</v>
      </c>
      <c r="F712" s="409">
        <v>45642.280289351853</v>
      </c>
      <c r="G712" s="408">
        <v>4</v>
      </c>
    </row>
    <row r="713" spans="1:7" ht="15" x14ac:dyDescent="0.2">
      <c r="A713" s="407" t="s">
        <v>34684</v>
      </c>
      <c r="B713" s="407" t="s">
        <v>34685</v>
      </c>
      <c r="C713" s="408">
        <v>0</v>
      </c>
      <c r="D713" s="408">
        <v>5.4</v>
      </c>
      <c r="E713" s="408">
        <v>5.4</v>
      </c>
      <c r="F713" s="409">
        <v>45679.330509259256</v>
      </c>
      <c r="G713" s="408">
        <v>0</v>
      </c>
    </row>
    <row r="714" spans="1:7" ht="15" x14ac:dyDescent="0.2">
      <c r="A714" s="407" t="s">
        <v>34686</v>
      </c>
      <c r="B714" s="407" t="s">
        <v>40130</v>
      </c>
      <c r="C714" s="408">
        <v>34</v>
      </c>
      <c r="D714" s="408">
        <v>218.57</v>
      </c>
      <c r="E714" s="408">
        <v>252.57</v>
      </c>
      <c r="F714" s="409">
        <v>45883.493726851855</v>
      </c>
      <c r="G714" s="408">
        <v>0</v>
      </c>
    </row>
    <row r="715" spans="1:7" ht="15" x14ac:dyDescent="0.2">
      <c r="A715" s="407" t="s">
        <v>34687</v>
      </c>
      <c r="B715" s="407" t="s">
        <v>34688</v>
      </c>
      <c r="C715" s="408">
        <v>0</v>
      </c>
      <c r="D715" s="408">
        <v>4.95</v>
      </c>
      <c r="E715" s="408">
        <v>4.95</v>
      </c>
      <c r="F715" s="409">
        <v>45677.544189814813</v>
      </c>
      <c r="G715" s="408">
        <v>0</v>
      </c>
    </row>
    <row r="716" spans="1:7" ht="15" x14ac:dyDescent="0.2">
      <c r="A716" s="407" t="s">
        <v>34689</v>
      </c>
      <c r="B716" s="407" t="s">
        <v>34690</v>
      </c>
      <c r="C716" s="408">
        <v>0</v>
      </c>
      <c r="D716" s="408">
        <v>25.8</v>
      </c>
      <c r="E716" s="408">
        <v>25.8</v>
      </c>
      <c r="F716" s="409">
        <v>45679.327847222223</v>
      </c>
      <c r="G716" s="408">
        <v>0</v>
      </c>
    </row>
    <row r="717" spans="1:7" ht="15" x14ac:dyDescent="0.2">
      <c r="A717" s="407" t="s">
        <v>34691</v>
      </c>
      <c r="B717" s="407" t="s">
        <v>34692</v>
      </c>
      <c r="C717" s="408">
        <v>0</v>
      </c>
      <c r="D717" s="408">
        <v>73.28</v>
      </c>
      <c r="E717" s="408">
        <v>73.28</v>
      </c>
      <c r="F717" s="409">
        <v>45684.31622685185</v>
      </c>
      <c r="G717" s="408">
        <v>0</v>
      </c>
    </row>
    <row r="718" spans="1:7" ht="15" x14ac:dyDescent="0.2">
      <c r="A718" s="407" t="s">
        <v>34693</v>
      </c>
      <c r="B718" s="407" t="s">
        <v>34694</v>
      </c>
      <c r="C718" s="408">
        <v>0</v>
      </c>
      <c r="D718" s="408">
        <v>28.45</v>
      </c>
      <c r="E718" s="408">
        <v>28.45</v>
      </c>
      <c r="F718" s="409">
        <v>45679.323344907411</v>
      </c>
      <c r="G718" s="408">
        <v>0</v>
      </c>
    </row>
    <row r="719" spans="1:7" ht="15" x14ac:dyDescent="0.2">
      <c r="A719" s="407" t="s">
        <v>34695</v>
      </c>
      <c r="B719" s="407" t="s">
        <v>40889</v>
      </c>
      <c r="C719" s="408">
        <v>0</v>
      </c>
      <c r="D719" s="408">
        <v>205.5</v>
      </c>
      <c r="E719" s="408">
        <v>205.5</v>
      </c>
      <c r="F719" s="409">
        <v>46041.497141203705</v>
      </c>
      <c r="G719" s="408">
        <v>0</v>
      </c>
    </row>
    <row r="720" spans="1:7" ht="15" x14ac:dyDescent="0.2">
      <c r="A720" s="407" t="s">
        <v>34696</v>
      </c>
      <c r="B720" s="407" t="s">
        <v>34697</v>
      </c>
      <c r="C720" s="408">
        <v>0</v>
      </c>
      <c r="D720" s="408">
        <v>7.52</v>
      </c>
      <c r="E720" s="408">
        <v>7.52</v>
      </c>
      <c r="F720" s="409">
        <v>45670.541620370372</v>
      </c>
      <c r="G720" s="408">
        <v>0</v>
      </c>
    </row>
    <row r="721" spans="1:7" ht="15" x14ac:dyDescent="0.2">
      <c r="A721" s="407" t="s">
        <v>34698</v>
      </c>
      <c r="B721" s="407" t="s">
        <v>34699</v>
      </c>
      <c r="C721" s="408">
        <v>6</v>
      </c>
      <c r="D721" s="408">
        <v>48.3</v>
      </c>
      <c r="E721" s="408">
        <v>54.3</v>
      </c>
      <c r="F721" s="409">
        <v>45670.492673611108</v>
      </c>
      <c r="G721" s="408">
        <v>0</v>
      </c>
    </row>
    <row r="722" spans="1:7" ht="15" x14ac:dyDescent="0.25">
      <c r="A722" s="407" t="s">
        <v>34700</v>
      </c>
      <c r="B722" s="407" t="s">
        <v>40131</v>
      </c>
      <c r="C722" s="406"/>
      <c r="D722" s="408">
        <v>6.78</v>
      </c>
      <c r="E722" s="408">
        <v>6.78</v>
      </c>
      <c r="F722" s="409">
        <v>45883.459467592591</v>
      </c>
      <c r="G722" s="408">
        <v>0</v>
      </c>
    </row>
    <row r="723" spans="1:7" ht="15" x14ac:dyDescent="0.2">
      <c r="A723" s="407" t="s">
        <v>34701</v>
      </c>
      <c r="B723" s="407" t="s">
        <v>34702</v>
      </c>
      <c r="C723" s="408">
        <v>0</v>
      </c>
      <c r="D723" s="408">
        <v>6.65</v>
      </c>
      <c r="E723" s="408">
        <v>6.65</v>
      </c>
      <c r="F723" s="409">
        <v>45686.379490740743</v>
      </c>
      <c r="G723" s="408">
        <v>0</v>
      </c>
    </row>
    <row r="724" spans="1:7" ht="15" x14ac:dyDescent="0.2">
      <c r="A724" s="407" t="s">
        <v>34703</v>
      </c>
      <c r="B724" s="407" t="s">
        <v>34704</v>
      </c>
      <c r="C724" s="408">
        <v>0</v>
      </c>
      <c r="D724" s="408">
        <v>7.83</v>
      </c>
      <c r="E724" s="408">
        <v>7.83</v>
      </c>
      <c r="F724" s="409">
        <v>45686.386886574073</v>
      </c>
      <c r="G724" s="408">
        <v>0</v>
      </c>
    </row>
    <row r="725" spans="1:7" ht="15" x14ac:dyDescent="0.2">
      <c r="A725" s="407" t="s">
        <v>34705</v>
      </c>
      <c r="B725" s="407" t="s">
        <v>34706</v>
      </c>
      <c r="C725" s="408">
        <v>0</v>
      </c>
      <c r="D725" s="408">
        <v>35.950000000000003</v>
      </c>
      <c r="E725" s="408">
        <v>35.950000000000003</v>
      </c>
      <c r="F725" s="409">
        <v>45672.876886574071</v>
      </c>
      <c r="G725" s="408">
        <v>0</v>
      </c>
    </row>
    <row r="726" spans="1:7" ht="15" x14ac:dyDescent="0.2">
      <c r="A726" s="407" t="s">
        <v>34707</v>
      </c>
      <c r="B726" s="407" t="s">
        <v>40132</v>
      </c>
      <c r="C726" s="408">
        <v>0</v>
      </c>
      <c r="D726" s="408">
        <v>5.03</v>
      </c>
      <c r="E726" s="408">
        <v>5.03</v>
      </c>
      <c r="F726" s="409">
        <v>45674.422592592593</v>
      </c>
      <c r="G726" s="408">
        <v>0</v>
      </c>
    </row>
    <row r="727" spans="1:7" ht="15" x14ac:dyDescent="0.2">
      <c r="A727" s="407" t="s">
        <v>34708</v>
      </c>
      <c r="B727" s="407" t="s">
        <v>40133</v>
      </c>
      <c r="C727" s="408">
        <v>3</v>
      </c>
      <c r="D727" s="408">
        <v>18.2</v>
      </c>
      <c r="E727" s="408">
        <v>21.2</v>
      </c>
      <c r="F727" s="409">
        <v>45670.494942129626</v>
      </c>
      <c r="G727" s="408">
        <v>0</v>
      </c>
    </row>
    <row r="728" spans="1:7" ht="15" x14ac:dyDescent="0.2">
      <c r="A728" s="407" t="s">
        <v>34709</v>
      </c>
      <c r="B728" s="407" t="s">
        <v>34710</v>
      </c>
      <c r="C728" s="408">
        <v>5</v>
      </c>
      <c r="D728" s="408">
        <v>42.36</v>
      </c>
      <c r="E728" s="408">
        <v>47.36</v>
      </c>
      <c r="F728" s="409">
        <v>45883.46199074074</v>
      </c>
      <c r="G728" s="408">
        <v>0</v>
      </c>
    </row>
    <row r="729" spans="1:7" ht="15" x14ac:dyDescent="0.2">
      <c r="A729" s="407" t="s">
        <v>34711</v>
      </c>
      <c r="B729" s="407" t="s">
        <v>40134</v>
      </c>
      <c r="C729" s="408">
        <v>0</v>
      </c>
      <c r="D729" s="408">
        <v>5.63</v>
      </c>
      <c r="E729" s="408">
        <v>5.63</v>
      </c>
      <c r="F729" s="409">
        <v>45670.507395833331</v>
      </c>
      <c r="G729" s="408">
        <v>0</v>
      </c>
    </row>
    <row r="730" spans="1:7" ht="15" x14ac:dyDescent="0.2">
      <c r="A730" s="407" t="s">
        <v>34712</v>
      </c>
      <c r="B730" s="407" t="s">
        <v>34713</v>
      </c>
      <c r="C730" s="408">
        <v>0</v>
      </c>
      <c r="D730" s="408">
        <v>2.5099999999999998</v>
      </c>
      <c r="E730" s="408">
        <v>2.5099999999999998</v>
      </c>
      <c r="F730" s="409">
        <v>45694.360636574071</v>
      </c>
      <c r="G730" s="408">
        <v>0</v>
      </c>
    </row>
    <row r="731" spans="1:7" ht="15" x14ac:dyDescent="0.2">
      <c r="A731" s="407" t="s">
        <v>34714</v>
      </c>
      <c r="B731" s="407" t="s">
        <v>40135</v>
      </c>
      <c r="C731" s="408">
        <v>7.5</v>
      </c>
      <c r="D731" s="408">
        <v>38.72</v>
      </c>
      <c r="E731" s="408">
        <v>46.22</v>
      </c>
      <c r="F731" s="409">
        <v>45677.615416666667</v>
      </c>
      <c r="G731" s="408">
        <v>0</v>
      </c>
    </row>
    <row r="732" spans="1:7" ht="15" x14ac:dyDescent="0.2">
      <c r="A732" s="407" t="s">
        <v>34715</v>
      </c>
      <c r="B732" s="407" t="s">
        <v>40136</v>
      </c>
      <c r="C732" s="408">
        <v>0</v>
      </c>
      <c r="D732" s="408">
        <v>17.25</v>
      </c>
      <c r="E732" s="408">
        <v>17.25</v>
      </c>
      <c r="F732" s="409">
        <v>45672.875578703701</v>
      </c>
      <c r="G732" s="408">
        <v>0</v>
      </c>
    </row>
    <row r="733" spans="1:7" ht="15" x14ac:dyDescent="0.2">
      <c r="A733" s="407" t="s">
        <v>34716</v>
      </c>
      <c r="B733" s="407" t="s">
        <v>40137</v>
      </c>
      <c r="C733" s="408">
        <v>4.5</v>
      </c>
      <c r="D733" s="408">
        <v>25.72</v>
      </c>
      <c r="E733" s="408">
        <v>30.22</v>
      </c>
      <c r="F733" s="409">
        <v>45883.485486111109</v>
      </c>
      <c r="G733" s="408">
        <v>0</v>
      </c>
    </row>
    <row r="734" spans="1:7" ht="15" x14ac:dyDescent="0.2">
      <c r="A734" s="407" t="s">
        <v>34717</v>
      </c>
      <c r="B734" s="407" t="s">
        <v>34718</v>
      </c>
      <c r="C734" s="408">
        <v>0</v>
      </c>
      <c r="D734" s="408">
        <v>25</v>
      </c>
      <c r="E734" s="408">
        <v>25</v>
      </c>
      <c r="F734" s="409">
        <v>45862.382141203707</v>
      </c>
      <c r="G734" s="408">
        <v>0</v>
      </c>
    </row>
    <row r="735" spans="1:7" ht="15" x14ac:dyDescent="0.2">
      <c r="A735" s="407" t="s">
        <v>34719</v>
      </c>
      <c r="B735" s="407" t="s">
        <v>34720</v>
      </c>
      <c r="C735" s="408">
        <v>0</v>
      </c>
      <c r="D735" s="408">
        <v>7</v>
      </c>
      <c r="E735" s="408">
        <v>7</v>
      </c>
      <c r="F735" s="409">
        <v>45686.48164351852</v>
      </c>
      <c r="G735" s="408">
        <v>0</v>
      </c>
    </row>
    <row r="736" spans="1:7" ht="15" x14ac:dyDescent="0.2">
      <c r="A736" s="407" t="s">
        <v>34721</v>
      </c>
      <c r="B736" s="407" t="s">
        <v>40888</v>
      </c>
      <c r="C736" s="408">
        <v>0</v>
      </c>
      <c r="D736" s="408">
        <v>26.75</v>
      </c>
      <c r="E736" s="408">
        <v>26.75</v>
      </c>
      <c r="F736" s="409">
        <v>46041.496539351851</v>
      </c>
      <c r="G736" s="408">
        <v>0</v>
      </c>
    </row>
    <row r="737" spans="1:7" ht="15" x14ac:dyDescent="0.2">
      <c r="A737" s="407" t="s">
        <v>34722</v>
      </c>
      <c r="B737" s="407" t="s">
        <v>34723</v>
      </c>
      <c r="C737" s="408">
        <v>0</v>
      </c>
      <c r="D737" s="408">
        <v>20.45</v>
      </c>
      <c r="E737" s="408">
        <v>20.45</v>
      </c>
      <c r="F737" s="409">
        <v>45686.640428240738</v>
      </c>
      <c r="G737" s="408">
        <v>0</v>
      </c>
    </row>
    <row r="738" spans="1:7" ht="15" x14ac:dyDescent="0.25">
      <c r="A738" s="407" t="s">
        <v>34724</v>
      </c>
      <c r="B738" s="407" t="s">
        <v>34725</v>
      </c>
      <c r="C738" s="406"/>
      <c r="D738" s="408">
        <v>1</v>
      </c>
      <c r="E738" s="408">
        <v>1</v>
      </c>
      <c r="F738" s="409">
        <v>45814.385601851849</v>
      </c>
      <c r="G738" s="408">
        <v>0</v>
      </c>
    </row>
    <row r="739" spans="1:7" ht="15" x14ac:dyDescent="0.25">
      <c r="A739" s="407" t="s">
        <v>34726</v>
      </c>
      <c r="B739" s="407" t="s">
        <v>34727</v>
      </c>
      <c r="C739" s="406"/>
      <c r="D739" s="406"/>
      <c r="E739" s="406"/>
      <c r="F739" s="409">
        <v>45924.630972222221</v>
      </c>
      <c r="G739" s="408">
        <v>0</v>
      </c>
    </row>
    <row r="740" spans="1:7" ht="15" x14ac:dyDescent="0.2">
      <c r="A740" s="407" t="s">
        <v>34728</v>
      </c>
      <c r="B740" s="407" t="s">
        <v>34729</v>
      </c>
      <c r="C740" s="408">
        <v>0</v>
      </c>
      <c r="D740" s="408">
        <v>18.32</v>
      </c>
      <c r="E740" s="408">
        <v>18.32</v>
      </c>
      <c r="F740" s="409">
        <v>45846.535624999997</v>
      </c>
      <c r="G740" s="408">
        <v>0</v>
      </c>
    </row>
    <row r="741" spans="1:7" ht="15" x14ac:dyDescent="0.2">
      <c r="A741" s="407" t="s">
        <v>40138</v>
      </c>
      <c r="B741" s="407" t="s">
        <v>40139</v>
      </c>
      <c r="C741" s="408">
        <v>6.5</v>
      </c>
      <c r="D741" s="408">
        <v>16.86</v>
      </c>
      <c r="E741" s="408">
        <v>23.36</v>
      </c>
      <c r="F741" s="409">
        <v>45770.343287037038</v>
      </c>
      <c r="G741" s="408">
        <v>0</v>
      </c>
    </row>
    <row r="742" spans="1:7" ht="15" x14ac:dyDescent="0.2">
      <c r="A742" s="407" t="s">
        <v>34730</v>
      </c>
      <c r="B742" s="407" t="s">
        <v>34731</v>
      </c>
      <c r="C742" s="408">
        <v>0</v>
      </c>
      <c r="D742" s="408">
        <v>1.19</v>
      </c>
      <c r="E742" s="408">
        <v>1.19</v>
      </c>
      <c r="F742" s="409">
        <v>45750.594687500001</v>
      </c>
      <c r="G742" s="408">
        <v>0</v>
      </c>
    </row>
    <row r="743" spans="1:7" ht="15" x14ac:dyDescent="0.2">
      <c r="A743" s="407" t="s">
        <v>34732</v>
      </c>
      <c r="B743" s="407" t="s">
        <v>34733</v>
      </c>
      <c r="C743" s="408">
        <v>0</v>
      </c>
      <c r="D743" s="408">
        <v>3.12</v>
      </c>
      <c r="E743" s="408">
        <v>3.12</v>
      </c>
      <c r="F743" s="409">
        <v>45686.35365740741</v>
      </c>
      <c r="G743" s="408">
        <v>0</v>
      </c>
    </row>
    <row r="744" spans="1:7" ht="15" x14ac:dyDescent="0.2">
      <c r="A744" s="407" t="s">
        <v>34734</v>
      </c>
      <c r="B744" s="407" t="s">
        <v>34735</v>
      </c>
      <c r="C744" s="408">
        <v>0</v>
      </c>
      <c r="D744" s="408">
        <v>3.6</v>
      </c>
      <c r="E744" s="408">
        <v>3.6</v>
      </c>
      <c r="F744" s="409">
        <v>45686.435173611113</v>
      </c>
      <c r="G744" s="408">
        <v>0</v>
      </c>
    </row>
    <row r="745" spans="1:7" ht="15" x14ac:dyDescent="0.2">
      <c r="A745" s="407" t="s">
        <v>34736</v>
      </c>
      <c r="B745" s="407" t="s">
        <v>34737</v>
      </c>
      <c r="C745" s="408">
        <v>0</v>
      </c>
      <c r="D745" s="408">
        <v>3.82</v>
      </c>
      <c r="E745" s="408">
        <v>3.82</v>
      </c>
      <c r="F745" s="409">
        <v>45755.407222222224</v>
      </c>
      <c r="G745" s="408">
        <v>0</v>
      </c>
    </row>
    <row r="746" spans="1:7" ht="15" x14ac:dyDescent="0.2">
      <c r="A746" s="407" t="s">
        <v>34738</v>
      </c>
      <c r="B746" s="407" t="s">
        <v>34739</v>
      </c>
      <c r="C746" s="408">
        <v>0</v>
      </c>
      <c r="D746" s="408">
        <v>3.9</v>
      </c>
      <c r="E746" s="408">
        <v>3.9</v>
      </c>
      <c r="F746" s="409">
        <v>45686.438506944447</v>
      </c>
      <c r="G746" s="408">
        <v>0</v>
      </c>
    </row>
    <row r="747" spans="1:7" ht="15" x14ac:dyDescent="0.2">
      <c r="A747" s="407" t="s">
        <v>34740</v>
      </c>
      <c r="B747" s="407" t="s">
        <v>34741</v>
      </c>
      <c r="C747" s="408">
        <v>0</v>
      </c>
      <c r="D747" s="408">
        <v>3.82</v>
      </c>
      <c r="E747" s="408">
        <v>3.82</v>
      </c>
      <c r="F747" s="409">
        <v>45761.604270833333</v>
      </c>
      <c r="G747" s="408">
        <v>0</v>
      </c>
    </row>
    <row r="748" spans="1:7" ht="15" x14ac:dyDescent="0.2">
      <c r="A748" s="407" t="s">
        <v>34742</v>
      </c>
      <c r="B748" s="407" t="s">
        <v>40140</v>
      </c>
      <c r="C748" s="408">
        <v>0</v>
      </c>
      <c r="D748" s="408">
        <v>48.05</v>
      </c>
      <c r="E748" s="408">
        <v>48.05</v>
      </c>
      <c r="F748" s="409">
        <v>45939.494444444441</v>
      </c>
      <c r="G748" s="408">
        <v>0</v>
      </c>
    </row>
    <row r="749" spans="1:7" ht="15" x14ac:dyDescent="0.25">
      <c r="A749" s="407" t="s">
        <v>40141</v>
      </c>
      <c r="B749" s="407" t="s">
        <v>40142</v>
      </c>
      <c r="C749" s="406"/>
      <c r="D749" s="406"/>
      <c r="E749" s="406"/>
      <c r="F749" s="409">
        <v>45918.451249999998</v>
      </c>
      <c r="G749" s="408">
        <v>0</v>
      </c>
    </row>
    <row r="750" spans="1:7" ht="15" x14ac:dyDescent="0.25">
      <c r="A750" s="407" t="s">
        <v>40143</v>
      </c>
      <c r="B750" s="407" t="s">
        <v>40144</v>
      </c>
      <c r="C750" s="406"/>
      <c r="D750" s="406"/>
      <c r="E750" s="406"/>
      <c r="F750" s="409">
        <v>45918.451863425929</v>
      </c>
      <c r="G750" s="408">
        <v>0</v>
      </c>
    </row>
    <row r="751" spans="1:7" ht="15" x14ac:dyDescent="0.2">
      <c r="A751" s="407" t="s">
        <v>34743</v>
      </c>
      <c r="B751" s="407" t="s">
        <v>34744</v>
      </c>
      <c r="C751" s="408">
        <v>0</v>
      </c>
      <c r="D751" s="408">
        <v>165</v>
      </c>
      <c r="E751" s="408">
        <v>165</v>
      </c>
      <c r="F751" s="409">
        <v>45824.689733796295</v>
      </c>
      <c r="G751" s="408">
        <v>0</v>
      </c>
    </row>
    <row r="752" spans="1:7" ht="15" x14ac:dyDescent="0.2">
      <c r="A752" s="407" t="s">
        <v>34745</v>
      </c>
      <c r="B752" s="407" t="s">
        <v>34746</v>
      </c>
      <c r="C752" s="408">
        <v>0</v>
      </c>
      <c r="D752" s="408">
        <v>292.5</v>
      </c>
      <c r="E752" s="408">
        <v>292.5</v>
      </c>
      <c r="F752" s="409">
        <v>45824.689699074072</v>
      </c>
      <c r="G752" s="408">
        <v>0</v>
      </c>
    </row>
    <row r="753" spans="1:7" ht="15" x14ac:dyDescent="0.2">
      <c r="A753" s="407" t="s">
        <v>34747</v>
      </c>
      <c r="B753" s="407" t="s">
        <v>34748</v>
      </c>
      <c r="C753" s="408">
        <v>0</v>
      </c>
      <c r="D753" s="408">
        <v>16.32</v>
      </c>
      <c r="E753" s="408">
        <v>16.32</v>
      </c>
      <c r="F753" s="409">
        <v>45824.689664351848</v>
      </c>
      <c r="G753" s="408">
        <v>0</v>
      </c>
    </row>
    <row r="754" spans="1:7" ht="15" x14ac:dyDescent="0.2">
      <c r="A754" s="407" t="s">
        <v>34749</v>
      </c>
      <c r="B754" s="407" t="s">
        <v>34750</v>
      </c>
      <c r="C754" s="408">
        <v>0</v>
      </c>
      <c r="D754" s="408">
        <v>26.85</v>
      </c>
      <c r="E754" s="408">
        <v>26.85</v>
      </c>
      <c r="F754" s="409">
        <v>45707.574988425928</v>
      </c>
      <c r="G754" s="408">
        <v>0</v>
      </c>
    </row>
    <row r="755" spans="1:7" ht="15" x14ac:dyDescent="0.25">
      <c r="A755" s="407" t="s">
        <v>40145</v>
      </c>
      <c r="B755" s="407" t="s">
        <v>40146</v>
      </c>
      <c r="C755" s="406"/>
      <c r="D755" s="406"/>
      <c r="E755" s="406"/>
      <c r="F755" s="409">
        <v>45918.452268518522</v>
      </c>
      <c r="G755" s="408">
        <v>0</v>
      </c>
    </row>
    <row r="756" spans="1:7" ht="15" x14ac:dyDescent="0.2">
      <c r="A756" s="407" t="s">
        <v>40147</v>
      </c>
      <c r="B756" s="407" t="s">
        <v>40148</v>
      </c>
      <c r="C756" s="408">
        <v>0</v>
      </c>
      <c r="D756" s="408">
        <v>26.5</v>
      </c>
      <c r="E756" s="408">
        <v>26.5</v>
      </c>
      <c r="F756" s="409">
        <v>45719.677847222221</v>
      </c>
      <c r="G756" s="408">
        <v>0</v>
      </c>
    </row>
    <row r="757" spans="1:7" ht="15" x14ac:dyDescent="0.2">
      <c r="A757" s="407" t="s">
        <v>40149</v>
      </c>
      <c r="B757" s="407" t="s">
        <v>40150</v>
      </c>
      <c r="C757" s="408">
        <v>0</v>
      </c>
      <c r="D757" s="408">
        <v>96.8</v>
      </c>
      <c r="E757" s="408">
        <v>96.8</v>
      </c>
      <c r="F757" s="409">
        <v>45735.641435185185</v>
      </c>
      <c r="G757" s="408">
        <v>0</v>
      </c>
    </row>
    <row r="758" spans="1:7" ht="15" x14ac:dyDescent="0.2">
      <c r="A758" s="407" t="s">
        <v>40151</v>
      </c>
      <c r="B758" s="407" t="s">
        <v>40152</v>
      </c>
      <c r="C758" s="408">
        <v>0</v>
      </c>
      <c r="D758" s="408">
        <v>45.9</v>
      </c>
      <c r="E758" s="408">
        <v>45.9</v>
      </c>
      <c r="F758" s="409">
        <v>45750.603472222225</v>
      </c>
      <c r="G758" s="408">
        <v>0</v>
      </c>
    </row>
    <row r="759" spans="1:7" ht="15" x14ac:dyDescent="0.2">
      <c r="A759" s="407" t="s">
        <v>40153</v>
      </c>
      <c r="B759" s="407" t="s">
        <v>40154</v>
      </c>
      <c r="C759" s="408">
        <v>0</v>
      </c>
      <c r="D759" s="408">
        <v>12.5</v>
      </c>
      <c r="E759" s="408">
        <v>12.5</v>
      </c>
      <c r="F759" s="409">
        <v>45713.355497685188</v>
      </c>
      <c r="G759" s="408">
        <v>0</v>
      </c>
    </row>
    <row r="760" spans="1:7" ht="15" x14ac:dyDescent="0.2">
      <c r="A760" s="407" t="s">
        <v>34751</v>
      </c>
      <c r="B760" s="407" t="s">
        <v>34752</v>
      </c>
      <c r="C760" s="408">
        <v>0</v>
      </c>
      <c r="D760" s="408">
        <v>3.7</v>
      </c>
      <c r="E760" s="408">
        <v>3.7</v>
      </c>
      <c r="F760" s="409">
        <v>45708.684872685182</v>
      </c>
      <c r="G760" s="408">
        <v>0</v>
      </c>
    </row>
    <row r="761" spans="1:7" ht="15" x14ac:dyDescent="0.25">
      <c r="A761" s="407" t="s">
        <v>34753</v>
      </c>
      <c r="B761" s="407" t="s">
        <v>34754</v>
      </c>
      <c r="C761" s="406"/>
      <c r="D761" s="406"/>
      <c r="E761" s="406"/>
      <c r="F761" s="409">
        <v>45708.666620370372</v>
      </c>
      <c r="G761" s="408">
        <v>0</v>
      </c>
    </row>
    <row r="762" spans="1:7" ht="15" x14ac:dyDescent="0.25">
      <c r="A762" s="407" t="s">
        <v>34755</v>
      </c>
      <c r="B762" s="407" t="s">
        <v>34756</v>
      </c>
      <c r="C762" s="406"/>
      <c r="D762" s="406"/>
      <c r="E762" s="406"/>
      <c r="F762" s="409">
        <v>45708.678263888891</v>
      </c>
      <c r="G762" s="408">
        <v>0</v>
      </c>
    </row>
    <row r="763" spans="1:7" ht="15" x14ac:dyDescent="0.25">
      <c r="A763" s="407" t="s">
        <v>34757</v>
      </c>
      <c r="B763" s="407" t="s">
        <v>34758</v>
      </c>
      <c r="C763" s="406"/>
      <c r="D763" s="406"/>
      <c r="E763" s="406"/>
      <c r="F763" s="409">
        <v>45708.690659722219</v>
      </c>
      <c r="G763" s="408">
        <v>0</v>
      </c>
    </row>
    <row r="764" spans="1:7" ht="15" x14ac:dyDescent="0.2">
      <c r="A764" s="407" t="s">
        <v>34759</v>
      </c>
      <c r="B764" s="407" t="s">
        <v>34760</v>
      </c>
      <c r="C764" s="408">
        <v>0</v>
      </c>
      <c r="D764" s="408">
        <v>11.79</v>
      </c>
      <c r="E764" s="408">
        <v>11.79</v>
      </c>
      <c r="F764" s="409">
        <v>45785.56177083333</v>
      </c>
      <c r="G764" s="408">
        <v>0</v>
      </c>
    </row>
    <row r="765" spans="1:7" ht="15" x14ac:dyDescent="0.2">
      <c r="A765" s="407" t="s">
        <v>40155</v>
      </c>
      <c r="B765" s="407" t="s">
        <v>40156</v>
      </c>
      <c r="C765" s="408">
        <v>0</v>
      </c>
      <c r="D765" s="408">
        <v>67.5</v>
      </c>
      <c r="E765" s="408">
        <v>67.5</v>
      </c>
      <c r="F765" s="409">
        <v>45824.689629629633</v>
      </c>
      <c r="G765" s="408">
        <v>0</v>
      </c>
    </row>
    <row r="766" spans="1:7" ht="15" x14ac:dyDescent="0.2">
      <c r="A766" s="407" t="s">
        <v>40157</v>
      </c>
      <c r="B766" s="407" t="s">
        <v>40158</v>
      </c>
      <c r="C766" s="408">
        <v>0</v>
      </c>
      <c r="D766" s="408">
        <v>9.85</v>
      </c>
      <c r="E766" s="408">
        <v>9.85</v>
      </c>
      <c r="F766" s="409">
        <v>45825.370578703703</v>
      </c>
      <c r="G766" s="408">
        <v>0</v>
      </c>
    </row>
    <row r="767" spans="1:7" ht="15" x14ac:dyDescent="0.2">
      <c r="A767" s="407" t="s">
        <v>40159</v>
      </c>
      <c r="B767" s="407" t="s">
        <v>40160</v>
      </c>
      <c r="C767" s="408">
        <v>127.75</v>
      </c>
      <c r="D767" s="408">
        <v>1195.94</v>
      </c>
      <c r="E767" s="408">
        <v>1356.19</v>
      </c>
      <c r="F767" s="409">
        <v>45789.502025462964</v>
      </c>
      <c r="G767" s="408">
        <v>0</v>
      </c>
    </row>
    <row r="768" spans="1:7" ht="15" x14ac:dyDescent="0.2">
      <c r="A768" s="407" t="s">
        <v>40161</v>
      </c>
      <c r="B768" s="407" t="s">
        <v>40162</v>
      </c>
      <c r="C768" s="408">
        <v>138.66999999999999</v>
      </c>
      <c r="D768" s="408">
        <v>570.32000000000005</v>
      </c>
      <c r="E768" s="408">
        <v>708.98</v>
      </c>
      <c r="F768" s="409">
        <v>45714.577303240738</v>
      </c>
      <c r="G768" s="408">
        <v>0</v>
      </c>
    </row>
    <row r="769" spans="1:7" ht="15" x14ac:dyDescent="0.2">
      <c r="A769" s="407" t="s">
        <v>40163</v>
      </c>
      <c r="B769" s="407" t="s">
        <v>40164</v>
      </c>
      <c r="C769" s="408">
        <v>0</v>
      </c>
      <c r="D769" s="408">
        <v>48.05</v>
      </c>
      <c r="E769" s="408">
        <v>48.05</v>
      </c>
      <c r="F769" s="409">
        <v>45939.494328703702</v>
      </c>
      <c r="G769" s="408">
        <v>0</v>
      </c>
    </row>
    <row r="770" spans="1:7" ht="15" x14ac:dyDescent="0.2">
      <c r="A770" s="407" t="s">
        <v>40165</v>
      </c>
      <c r="B770" s="407" t="s">
        <v>40166</v>
      </c>
      <c r="C770" s="408">
        <v>0</v>
      </c>
      <c r="D770" s="408">
        <v>58.5</v>
      </c>
      <c r="E770" s="408">
        <v>58.5</v>
      </c>
      <c r="F770" s="409">
        <v>45737.375752314816</v>
      </c>
      <c r="G770" s="408">
        <v>0</v>
      </c>
    </row>
    <row r="771" spans="1:7" ht="15" x14ac:dyDescent="0.2">
      <c r="A771" s="407" t="s">
        <v>40167</v>
      </c>
      <c r="B771" s="407" t="s">
        <v>40168</v>
      </c>
      <c r="C771" s="408">
        <v>0</v>
      </c>
      <c r="D771" s="408">
        <v>9.85</v>
      </c>
      <c r="E771" s="408">
        <v>9.85</v>
      </c>
      <c r="F771" s="409">
        <v>45939.335451388892</v>
      </c>
      <c r="G771" s="408">
        <v>0</v>
      </c>
    </row>
    <row r="772" spans="1:7" ht="15" x14ac:dyDescent="0.2">
      <c r="A772" s="407" t="s">
        <v>40169</v>
      </c>
      <c r="B772" s="407" t="s">
        <v>40170</v>
      </c>
      <c r="C772" s="408">
        <v>5.5</v>
      </c>
      <c r="D772" s="408">
        <v>5.07</v>
      </c>
      <c r="E772" s="408">
        <v>10.57</v>
      </c>
      <c r="F772" s="409">
        <v>45754.685810185183</v>
      </c>
      <c r="G772" s="408">
        <v>0</v>
      </c>
    </row>
    <row r="773" spans="1:7" ht="15" x14ac:dyDescent="0.2">
      <c r="A773" s="407" t="s">
        <v>40886</v>
      </c>
      <c r="B773" s="407" t="s">
        <v>40887</v>
      </c>
      <c r="C773" s="408">
        <v>92.25</v>
      </c>
      <c r="D773" s="408">
        <v>1235.78</v>
      </c>
      <c r="E773" s="408">
        <v>1350.53</v>
      </c>
      <c r="F773" s="409">
        <v>45804.339189814818</v>
      </c>
      <c r="G773" s="408">
        <v>0</v>
      </c>
    </row>
    <row r="774" spans="1:7" ht="15" x14ac:dyDescent="0.2">
      <c r="A774" s="407" t="s">
        <v>40171</v>
      </c>
      <c r="B774" s="407" t="s">
        <v>40172</v>
      </c>
      <c r="C774" s="408">
        <v>7.5</v>
      </c>
      <c r="D774" s="408">
        <v>28.61</v>
      </c>
      <c r="E774" s="408">
        <v>36.11</v>
      </c>
      <c r="F774" s="409">
        <v>45771.480127314811</v>
      </c>
      <c r="G774" s="408">
        <v>0</v>
      </c>
    </row>
    <row r="775" spans="1:7" ht="15" x14ac:dyDescent="0.2">
      <c r="A775" s="407" t="s">
        <v>40884</v>
      </c>
      <c r="B775" s="407" t="s">
        <v>40885</v>
      </c>
      <c r="C775" s="408">
        <v>14.5</v>
      </c>
      <c r="D775" s="408">
        <v>174.25</v>
      </c>
      <c r="E775" s="408">
        <v>193.75</v>
      </c>
      <c r="F775" s="409">
        <v>45804.338506944441</v>
      </c>
      <c r="G775" s="408">
        <v>0</v>
      </c>
    </row>
    <row r="776" spans="1:7" ht="15" x14ac:dyDescent="0.2">
      <c r="A776" s="407" t="s">
        <v>40173</v>
      </c>
      <c r="B776" s="407" t="s">
        <v>40174</v>
      </c>
      <c r="C776" s="408">
        <v>0</v>
      </c>
      <c r="D776" s="408">
        <v>32.950000000000003</v>
      </c>
      <c r="E776" s="408">
        <v>32.950000000000003</v>
      </c>
      <c r="F776" s="409">
        <v>45740.583124999997</v>
      </c>
      <c r="G776" s="408">
        <v>0</v>
      </c>
    </row>
    <row r="777" spans="1:7" ht="15" x14ac:dyDescent="0.2">
      <c r="A777" s="407" t="s">
        <v>40175</v>
      </c>
      <c r="B777" s="407" t="s">
        <v>40176</v>
      </c>
      <c r="C777" s="408">
        <v>1</v>
      </c>
      <c r="D777" s="408">
        <v>0.91</v>
      </c>
      <c r="E777" s="408">
        <v>1.91</v>
      </c>
      <c r="F777" s="409">
        <v>45749.709201388891</v>
      </c>
      <c r="G777" s="408">
        <v>0</v>
      </c>
    </row>
    <row r="778" spans="1:7" ht="15" x14ac:dyDescent="0.2">
      <c r="A778" s="407" t="s">
        <v>40177</v>
      </c>
      <c r="B778" s="407" t="s">
        <v>40178</v>
      </c>
      <c r="C778" s="408">
        <v>1</v>
      </c>
      <c r="D778" s="408">
        <v>0.92</v>
      </c>
      <c r="E778" s="408">
        <v>1.92</v>
      </c>
      <c r="F778" s="409">
        <v>45749.708969907406</v>
      </c>
      <c r="G778" s="408">
        <v>0</v>
      </c>
    </row>
    <row r="779" spans="1:7" ht="15" x14ac:dyDescent="0.2">
      <c r="A779" s="407" t="s">
        <v>40179</v>
      </c>
      <c r="B779" s="407" t="s">
        <v>40180</v>
      </c>
      <c r="C779" s="408">
        <v>1</v>
      </c>
      <c r="D779" s="408">
        <v>0.91</v>
      </c>
      <c r="E779" s="408">
        <v>1.91</v>
      </c>
      <c r="F779" s="409">
        <v>45876.575648148151</v>
      </c>
      <c r="G779" s="408">
        <v>6</v>
      </c>
    </row>
    <row r="780" spans="1:7" ht="15" x14ac:dyDescent="0.2">
      <c r="A780" s="407" t="s">
        <v>40181</v>
      </c>
      <c r="B780" s="407" t="s">
        <v>40182</v>
      </c>
      <c r="C780" s="408">
        <v>0</v>
      </c>
      <c r="D780" s="408">
        <v>7.95</v>
      </c>
      <c r="E780" s="408">
        <v>7.95</v>
      </c>
      <c r="F780" s="409">
        <v>45749.710312499999</v>
      </c>
      <c r="G780" s="408">
        <v>0</v>
      </c>
    </row>
    <row r="781" spans="1:7" ht="15" x14ac:dyDescent="0.2">
      <c r="A781" s="407" t="s">
        <v>40183</v>
      </c>
      <c r="B781" s="407" t="s">
        <v>40184</v>
      </c>
      <c r="C781" s="408">
        <v>0</v>
      </c>
      <c r="D781" s="408">
        <v>8.26</v>
      </c>
      <c r="E781" s="408">
        <v>8.26</v>
      </c>
      <c r="F781" s="409">
        <v>45749.710960648146</v>
      </c>
      <c r="G781" s="408">
        <v>0</v>
      </c>
    </row>
    <row r="782" spans="1:7" ht="15" x14ac:dyDescent="0.2">
      <c r="A782" s="407" t="s">
        <v>40185</v>
      </c>
      <c r="B782" s="407" t="s">
        <v>40186</v>
      </c>
      <c r="C782" s="408">
        <v>0</v>
      </c>
      <c r="D782" s="408">
        <v>1.86</v>
      </c>
      <c r="E782" s="408">
        <v>1.86</v>
      </c>
      <c r="F782" s="409">
        <v>45876.578865740739</v>
      </c>
      <c r="G782" s="408">
        <v>0</v>
      </c>
    </row>
    <row r="783" spans="1:7" ht="15" x14ac:dyDescent="0.2">
      <c r="A783" s="407" t="s">
        <v>40187</v>
      </c>
      <c r="B783" s="407" t="s">
        <v>40188</v>
      </c>
      <c r="C783" s="408">
        <v>9.5</v>
      </c>
      <c r="D783" s="408">
        <v>11</v>
      </c>
      <c r="E783" s="408">
        <v>20.5</v>
      </c>
      <c r="F783" s="409">
        <v>45755.412430555552</v>
      </c>
      <c r="G783" s="408">
        <v>0</v>
      </c>
    </row>
    <row r="784" spans="1:7" ht="15" x14ac:dyDescent="0.2">
      <c r="A784" s="407" t="s">
        <v>40189</v>
      </c>
      <c r="B784" s="407" t="s">
        <v>40190</v>
      </c>
      <c r="C784" s="408">
        <v>0</v>
      </c>
      <c r="D784" s="408">
        <v>13.5</v>
      </c>
      <c r="E784" s="408">
        <v>13.5</v>
      </c>
      <c r="F784" s="409">
        <v>45751.676805555559</v>
      </c>
      <c r="G784" s="408">
        <v>0</v>
      </c>
    </row>
    <row r="785" spans="1:7" ht="15" x14ac:dyDescent="0.2">
      <c r="A785" s="407" t="s">
        <v>40191</v>
      </c>
      <c r="B785" s="407" t="s">
        <v>40192</v>
      </c>
      <c r="C785" s="408">
        <v>1</v>
      </c>
      <c r="D785" s="408">
        <v>1.04</v>
      </c>
      <c r="E785" s="408">
        <v>2.04</v>
      </c>
      <c r="F785" s="409">
        <v>45749.706273148149</v>
      </c>
      <c r="G785" s="408">
        <v>0</v>
      </c>
    </row>
    <row r="786" spans="1:7" ht="15" x14ac:dyDescent="0.2">
      <c r="A786" s="407" t="s">
        <v>40193</v>
      </c>
      <c r="B786" s="407" t="s">
        <v>40194</v>
      </c>
      <c r="C786" s="408">
        <v>1</v>
      </c>
      <c r="D786" s="408">
        <v>1.04</v>
      </c>
      <c r="E786" s="408">
        <v>2.04</v>
      </c>
      <c r="F786" s="409">
        <v>45749.706608796296</v>
      </c>
      <c r="G786" s="408">
        <v>0</v>
      </c>
    </row>
    <row r="787" spans="1:7" ht="15" x14ac:dyDescent="0.2">
      <c r="A787" s="407" t="s">
        <v>40195</v>
      </c>
      <c r="B787" s="407" t="s">
        <v>40196</v>
      </c>
      <c r="C787" s="408">
        <v>0</v>
      </c>
      <c r="D787" s="408">
        <v>19.38</v>
      </c>
      <c r="E787" s="408">
        <v>19.38</v>
      </c>
      <c r="F787" s="409">
        <v>45749.70579861111</v>
      </c>
      <c r="G787" s="408">
        <v>0</v>
      </c>
    </row>
    <row r="788" spans="1:7" ht="15" x14ac:dyDescent="0.2">
      <c r="A788" s="407" t="s">
        <v>40197</v>
      </c>
      <c r="B788" s="407" t="s">
        <v>40198</v>
      </c>
      <c r="C788" s="408">
        <v>0</v>
      </c>
      <c r="D788" s="408">
        <v>19.760000000000002</v>
      </c>
      <c r="E788" s="408">
        <v>19.760000000000002</v>
      </c>
      <c r="F788" s="409">
        <v>45749.705196759256</v>
      </c>
      <c r="G788" s="408">
        <v>0</v>
      </c>
    </row>
    <row r="789" spans="1:7" ht="15" x14ac:dyDescent="0.2">
      <c r="A789" s="407" t="s">
        <v>40199</v>
      </c>
      <c r="B789" s="407" t="s">
        <v>40200</v>
      </c>
      <c r="C789" s="408">
        <v>8.5</v>
      </c>
      <c r="D789" s="408">
        <v>11.6</v>
      </c>
      <c r="E789" s="408">
        <v>20.100000000000001</v>
      </c>
      <c r="F789" s="409">
        <v>45755.412870370368</v>
      </c>
      <c r="G789" s="408">
        <v>0</v>
      </c>
    </row>
    <row r="790" spans="1:7" ht="15" x14ac:dyDescent="0.25">
      <c r="A790" s="407" t="s">
        <v>40201</v>
      </c>
      <c r="B790" s="407" t="s">
        <v>40202</v>
      </c>
      <c r="C790" s="406"/>
      <c r="D790" s="406"/>
      <c r="E790" s="406"/>
      <c r="F790" s="409">
        <v>45751.676157407404</v>
      </c>
      <c r="G790" s="408">
        <v>0</v>
      </c>
    </row>
    <row r="791" spans="1:7" ht="15" x14ac:dyDescent="0.25">
      <c r="A791" s="407" t="s">
        <v>40203</v>
      </c>
      <c r="B791" s="407" t="s">
        <v>40204</v>
      </c>
      <c r="C791" s="406"/>
      <c r="D791" s="406"/>
      <c r="E791" s="406"/>
      <c r="F791" s="409">
        <v>45751.675474537034</v>
      </c>
      <c r="G791" s="408">
        <v>0</v>
      </c>
    </row>
    <row r="792" spans="1:7" ht="15" x14ac:dyDescent="0.2">
      <c r="A792" s="407" t="s">
        <v>40205</v>
      </c>
      <c r="B792" s="407" t="s">
        <v>40206</v>
      </c>
      <c r="C792" s="408">
        <v>0</v>
      </c>
      <c r="D792" s="408">
        <v>43.75</v>
      </c>
      <c r="E792" s="408">
        <v>43.75</v>
      </c>
      <c r="F792" s="409">
        <v>45750.60497685185</v>
      </c>
      <c r="G792" s="408">
        <v>0</v>
      </c>
    </row>
    <row r="793" spans="1:7" ht="15" x14ac:dyDescent="0.2">
      <c r="A793" s="407" t="s">
        <v>40207</v>
      </c>
      <c r="B793" s="407" t="s">
        <v>40208</v>
      </c>
      <c r="C793" s="408">
        <v>12</v>
      </c>
      <c r="D793" s="408">
        <v>335.84</v>
      </c>
      <c r="E793" s="408">
        <v>357.84</v>
      </c>
      <c r="F793" s="409">
        <v>45783.381099537037</v>
      </c>
      <c r="G793" s="408">
        <v>0</v>
      </c>
    </row>
    <row r="794" spans="1:7" ht="15" x14ac:dyDescent="0.2">
      <c r="A794" s="407" t="s">
        <v>40209</v>
      </c>
      <c r="B794" s="407" t="s">
        <v>40210</v>
      </c>
      <c r="C794" s="408">
        <v>0</v>
      </c>
      <c r="D794" s="408">
        <v>75.650000000000006</v>
      </c>
      <c r="E794" s="408">
        <v>75.650000000000006</v>
      </c>
      <c r="F794" s="409">
        <v>45750.572071759256</v>
      </c>
      <c r="G794" s="408">
        <v>0</v>
      </c>
    </row>
    <row r="795" spans="1:7" ht="15" x14ac:dyDescent="0.2">
      <c r="A795" s="407" t="s">
        <v>40211</v>
      </c>
      <c r="B795" s="407" t="s">
        <v>40212</v>
      </c>
      <c r="C795" s="408">
        <v>0</v>
      </c>
      <c r="D795" s="408">
        <v>24.9</v>
      </c>
      <c r="E795" s="408">
        <v>24.9</v>
      </c>
      <c r="F795" s="409">
        <v>45750.60423611111</v>
      </c>
      <c r="G795" s="408">
        <v>0</v>
      </c>
    </row>
    <row r="796" spans="1:7" ht="15" x14ac:dyDescent="0.25">
      <c r="A796" s="407" t="s">
        <v>40213</v>
      </c>
      <c r="B796" s="407" t="s">
        <v>40214</v>
      </c>
      <c r="C796" s="406"/>
      <c r="D796" s="406"/>
      <c r="E796" s="406"/>
      <c r="F796" s="409">
        <v>45751.674629629626</v>
      </c>
      <c r="G796" s="408">
        <v>0</v>
      </c>
    </row>
    <row r="797" spans="1:7" ht="15" x14ac:dyDescent="0.2">
      <c r="A797" s="407" t="s">
        <v>40215</v>
      </c>
      <c r="B797" s="407" t="s">
        <v>40216</v>
      </c>
      <c r="C797" s="408">
        <v>0</v>
      </c>
      <c r="D797" s="408">
        <v>42.15</v>
      </c>
      <c r="E797" s="408">
        <v>42.15</v>
      </c>
      <c r="F797" s="409">
        <v>45750.602523148147</v>
      </c>
      <c r="G797" s="408">
        <v>0</v>
      </c>
    </row>
    <row r="798" spans="1:7" ht="15" x14ac:dyDescent="0.2">
      <c r="A798" s="407" t="s">
        <v>40217</v>
      </c>
      <c r="B798" s="407" t="s">
        <v>40218</v>
      </c>
      <c r="C798" s="408">
        <v>9.5</v>
      </c>
      <c r="D798" s="408">
        <v>4.97</v>
      </c>
      <c r="E798" s="408">
        <v>14.47</v>
      </c>
      <c r="F798" s="409">
        <v>45754.684479166666</v>
      </c>
      <c r="G798" s="408">
        <v>0</v>
      </c>
    </row>
    <row r="799" spans="1:7" ht="15" x14ac:dyDescent="0.2">
      <c r="A799" s="407" t="s">
        <v>40219</v>
      </c>
      <c r="B799" s="407" t="s">
        <v>40220</v>
      </c>
      <c r="C799" s="408">
        <v>0</v>
      </c>
      <c r="D799" s="408">
        <v>22.1</v>
      </c>
      <c r="E799" s="408">
        <v>22.1</v>
      </c>
      <c r="F799" s="409">
        <v>45762.566331018519</v>
      </c>
      <c r="G799" s="408">
        <v>0</v>
      </c>
    </row>
    <row r="800" spans="1:7" ht="15" x14ac:dyDescent="0.2">
      <c r="A800" s="407" t="s">
        <v>40221</v>
      </c>
      <c r="B800" s="407" t="s">
        <v>40222</v>
      </c>
      <c r="C800" s="408">
        <v>0</v>
      </c>
      <c r="D800" s="408">
        <v>0.68</v>
      </c>
      <c r="E800" s="408">
        <v>0.68</v>
      </c>
      <c r="F800" s="409">
        <v>45813.70585648148</v>
      </c>
      <c r="G800" s="408">
        <v>0</v>
      </c>
    </row>
    <row r="801" spans="1:7" ht="15" x14ac:dyDescent="0.2">
      <c r="A801" s="407" t="s">
        <v>40223</v>
      </c>
      <c r="B801" s="407" t="s">
        <v>40224</v>
      </c>
      <c r="C801" s="408">
        <v>4</v>
      </c>
      <c r="D801" s="408">
        <v>19.559999999999999</v>
      </c>
      <c r="E801" s="408">
        <v>23.56</v>
      </c>
      <c r="F801" s="409">
        <v>45847.529675925929</v>
      </c>
      <c r="G801" s="408">
        <v>0</v>
      </c>
    </row>
    <row r="802" spans="1:7" ht="15" x14ac:dyDescent="0.2">
      <c r="A802" s="407" t="s">
        <v>40225</v>
      </c>
      <c r="B802" s="407" t="s">
        <v>40226</v>
      </c>
      <c r="C802" s="408">
        <v>0</v>
      </c>
      <c r="D802" s="408">
        <v>2.8</v>
      </c>
      <c r="E802" s="408">
        <v>2.8</v>
      </c>
      <c r="F802" s="409">
        <v>45755.787199074075</v>
      </c>
      <c r="G802" s="408">
        <v>0</v>
      </c>
    </row>
    <row r="803" spans="1:7" ht="15" x14ac:dyDescent="0.2">
      <c r="A803" s="407" t="s">
        <v>40227</v>
      </c>
      <c r="B803" s="407" t="s">
        <v>40228</v>
      </c>
      <c r="C803" s="408">
        <v>0</v>
      </c>
      <c r="D803" s="408">
        <v>94.5</v>
      </c>
      <c r="E803" s="408">
        <v>94.5</v>
      </c>
      <c r="F803" s="409">
        <v>45824.68959490741</v>
      </c>
      <c r="G803" s="408">
        <v>0</v>
      </c>
    </row>
    <row r="804" spans="1:7" ht="15" x14ac:dyDescent="0.2">
      <c r="A804" s="407" t="s">
        <v>40229</v>
      </c>
      <c r="B804" s="407" t="s">
        <v>40230</v>
      </c>
      <c r="C804" s="408">
        <v>3.5</v>
      </c>
      <c r="D804" s="408">
        <v>102.9</v>
      </c>
      <c r="E804" s="408">
        <v>111.4</v>
      </c>
      <c r="F804" s="409">
        <v>45824.68953703704</v>
      </c>
      <c r="G804" s="408">
        <v>0</v>
      </c>
    </row>
    <row r="805" spans="1:7" ht="15" x14ac:dyDescent="0.2">
      <c r="A805" s="407" t="s">
        <v>40231</v>
      </c>
      <c r="B805" s="407" t="s">
        <v>40232</v>
      </c>
      <c r="C805" s="408">
        <v>0</v>
      </c>
      <c r="D805" s="408">
        <v>2.8</v>
      </c>
      <c r="E805" s="408">
        <v>2.8</v>
      </c>
      <c r="F805" s="409">
        <v>45756.687025462961</v>
      </c>
      <c r="G805" s="408">
        <v>0</v>
      </c>
    </row>
    <row r="806" spans="1:7" ht="15" x14ac:dyDescent="0.2">
      <c r="A806" s="407" t="s">
        <v>40233</v>
      </c>
      <c r="B806" s="407" t="s">
        <v>40234</v>
      </c>
      <c r="C806" s="408">
        <v>0</v>
      </c>
      <c r="D806" s="408">
        <v>1.44</v>
      </c>
      <c r="E806" s="408">
        <v>1.44</v>
      </c>
      <c r="F806" s="409">
        <v>45770.485833333332</v>
      </c>
      <c r="G806" s="408">
        <v>0</v>
      </c>
    </row>
    <row r="807" spans="1:7" ht="15" x14ac:dyDescent="0.2">
      <c r="A807" s="407" t="s">
        <v>40235</v>
      </c>
      <c r="B807" s="407" t="s">
        <v>40236</v>
      </c>
      <c r="C807" s="408">
        <v>0</v>
      </c>
      <c r="D807" s="408">
        <v>51.8</v>
      </c>
      <c r="E807" s="408">
        <v>51.8</v>
      </c>
      <c r="F807" s="409">
        <v>45761.600891203707</v>
      </c>
      <c r="G807" s="408">
        <v>0</v>
      </c>
    </row>
    <row r="808" spans="1:7" ht="15" x14ac:dyDescent="0.2">
      <c r="A808" s="407" t="s">
        <v>40882</v>
      </c>
      <c r="B808" s="407" t="s">
        <v>40883</v>
      </c>
      <c r="C808" s="408">
        <v>98.5</v>
      </c>
      <c r="D808" s="408">
        <v>763.75</v>
      </c>
      <c r="E808" s="408">
        <v>882.25</v>
      </c>
      <c r="F808" s="409">
        <v>46072.581944444442</v>
      </c>
      <c r="G808" s="408">
        <v>0</v>
      </c>
    </row>
    <row r="809" spans="1:7" ht="15" x14ac:dyDescent="0.2">
      <c r="A809" s="407" t="s">
        <v>40237</v>
      </c>
      <c r="B809" s="407" t="s">
        <v>40238</v>
      </c>
      <c r="C809" s="408">
        <v>0</v>
      </c>
      <c r="D809" s="408">
        <v>78.650000000000006</v>
      </c>
      <c r="E809" s="408">
        <v>78.650000000000006</v>
      </c>
      <c r="F809" s="409">
        <v>45769.478564814817</v>
      </c>
      <c r="G809" s="408">
        <v>0</v>
      </c>
    </row>
    <row r="810" spans="1:7" ht="15" x14ac:dyDescent="0.2">
      <c r="A810" s="407" t="s">
        <v>40239</v>
      </c>
      <c r="B810" s="407" t="s">
        <v>40240</v>
      </c>
      <c r="C810" s="408">
        <v>26.5</v>
      </c>
      <c r="D810" s="408">
        <v>171.45</v>
      </c>
      <c r="E810" s="408">
        <v>210.45</v>
      </c>
      <c r="F810" s="409">
        <v>45764.604004629633</v>
      </c>
      <c r="G810" s="408">
        <v>0</v>
      </c>
    </row>
    <row r="811" spans="1:7" ht="15" x14ac:dyDescent="0.2">
      <c r="A811" s="407" t="s">
        <v>40880</v>
      </c>
      <c r="B811" s="407" t="s">
        <v>40881</v>
      </c>
      <c r="C811" s="408">
        <v>0</v>
      </c>
      <c r="D811" s="408">
        <v>34.9</v>
      </c>
      <c r="E811" s="408">
        <v>34.9</v>
      </c>
      <c r="F811" s="409">
        <v>45841.391655092593</v>
      </c>
      <c r="G811" s="408">
        <v>0</v>
      </c>
    </row>
    <row r="812" spans="1:7" ht="15" x14ac:dyDescent="0.2">
      <c r="A812" s="407" t="s">
        <v>40878</v>
      </c>
      <c r="B812" s="407" t="s">
        <v>40879</v>
      </c>
      <c r="C812" s="408">
        <v>0</v>
      </c>
      <c r="D812" s="408">
        <v>28.9</v>
      </c>
      <c r="E812" s="408">
        <v>28.9</v>
      </c>
      <c r="F812" s="409">
        <v>45841.686840277776</v>
      </c>
      <c r="G812" s="408">
        <v>0</v>
      </c>
    </row>
    <row r="813" spans="1:7" ht="15" x14ac:dyDescent="0.2">
      <c r="A813" s="407" t="s">
        <v>40241</v>
      </c>
      <c r="B813" s="407" t="s">
        <v>40242</v>
      </c>
      <c r="C813" s="408">
        <v>3.5</v>
      </c>
      <c r="D813" s="408">
        <v>46.27</v>
      </c>
      <c r="E813" s="408">
        <v>54.77</v>
      </c>
      <c r="F813" s="409">
        <v>45793.478055555555</v>
      </c>
      <c r="G813" s="408">
        <v>0</v>
      </c>
    </row>
    <row r="814" spans="1:7" ht="15" x14ac:dyDescent="0.2">
      <c r="A814" s="407" t="s">
        <v>40243</v>
      </c>
      <c r="B814" s="407" t="s">
        <v>40244</v>
      </c>
      <c r="C814" s="408">
        <v>5.0999999999999996</v>
      </c>
      <c r="D814" s="408">
        <v>148.15</v>
      </c>
      <c r="E814" s="408">
        <v>158.25</v>
      </c>
      <c r="F814" s="409">
        <v>45986.539270833331</v>
      </c>
      <c r="G814" s="408">
        <v>0</v>
      </c>
    </row>
    <row r="815" spans="1:7" ht="15" x14ac:dyDescent="0.2">
      <c r="A815" s="407" t="s">
        <v>40876</v>
      </c>
      <c r="B815" s="407" t="s">
        <v>40877</v>
      </c>
      <c r="C815" s="408">
        <v>0</v>
      </c>
      <c r="D815" s="408">
        <v>41.9</v>
      </c>
      <c r="E815" s="408">
        <v>41.9</v>
      </c>
      <c r="F815" s="409">
        <v>45841.461296296293</v>
      </c>
      <c r="G815" s="408">
        <v>0</v>
      </c>
    </row>
    <row r="816" spans="1:7" ht="15" x14ac:dyDescent="0.2">
      <c r="A816" s="407" t="s">
        <v>40874</v>
      </c>
      <c r="B816" s="407" t="s">
        <v>40875</v>
      </c>
      <c r="C816" s="408">
        <v>0</v>
      </c>
      <c r="D816" s="408">
        <v>72.400000000000006</v>
      </c>
      <c r="E816" s="408">
        <v>72.400000000000006</v>
      </c>
      <c r="F816" s="409">
        <v>45797.604421296295</v>
      </c>
      <c r="G816" s="408">
        <v>0</v>
      </c>
    </row>
    <row r="817" spans="1:7" ht="15" x14ac:dyDescent="0.2">
      <c r="A817" s="407" t="s">
        <v>40872</v>
      </c>
      <c r="B817" s="407" t="s">
        <v>40873</v>
      </c>
      <c r="C817" s="408">
        <v>0</v>
      </c>
      <c r="D817" s="408">
        <v>33.200000000000003</v>
      </c>
      <c r="E817" s="408">
        <v>33.200000000000003</v>
      </c>
      <c r="F817" s="409">
        <v>45792.373923611114</v>
      </c>
      <c r="G817" s="408">
        <v>0</v>
      </c>
    </row>
    <row r="818" spans="1:7" ht="15" x14ac:dyDescent="0.2">
      <c r="A818" s="407" t="s">
        <v>40870</v>
      </c>
      <c r="B818" s="407" t="s">
        <v>40871</v>
      </c>
      <c r="C818" s="408">
        <v>0</v>
      </c>
      <c r="D818" s="408">
        <v>66.400000000000006</v>
      </c>
      <c r="E818" s="408">
        <v>66.400000000000006</v>
      </c>
      <c r="F818" s="409">
        <v>45805.583298611113</v>
      </c>
      <c r="G818" s="408">
        <v>0</v>
      </c>
    </row>
    <row r="819" spans="1:7" ht="15" x14ac:dyDescent="0.2">
      <c r="A819" s="407" t="s">
        <v>40868</v>
      </c>
      <c r="B819" s="407" t="s">
        <v>40869</v>
      </c>
      <c r="C819" s="408">
        <v>0</v>
      </c>
      <c r="D819" s="408">
        <v>35.549999999999997</v>
      </c>
      <c r="E819" s="408">
        <v>35.549999999999997</v>
      </c>
      <c r="F819" s="409">
        <v>45792.468055555553</v>
      </c>
      <c r="G819" s="408">
        <v>0</v>
      </c>
    </row>
    <row r="820" spans="1:7" ht="15" x14ac:dyDescent="0.2">
      <c r="A820" s="407" t="s">
        <v>40866</v>
      </c>
      <c r="B820" s="407" t="s">
        <v>40867</v>
      </c>
      <c r="C820" s="408">
        <v>0</v>
      </c>
      <c r="D820" s="408">
        <v>54.5</v>
      </c>
      <c r="E820" s="408">
        <v>54.5</v>
      </c>
      <c r="F820" s="409">
        <v>45797.437939814816</v>
      </c>
      <c r="G820" s="408">
        <v>0</v>
      </c>
    </row>
    <row r="821" spans="1:7" ht="15" x14ac:dyDescent="0.2">
      <c r="A821" s="407" t="s">
        <v>40864</v>
      </c>
      <c r="B821" s="407" t="s">
        <v>40865</v>
      </c>
      <c r="C821" s="408">
        <v>0</v>
      </c>
      <c r="D821" s="408">
        <v>145.9</v>
      </c>
      <c r="E821" s="408">
        <v>145.9</v>
      </c>
      <c r="F821" s="409">
        <v>45945.452928240738</v>
      </c>
      <c r="G821" s="408">
        <v>0</v>
      </c>
    </row>
    <row r="822" spans="1:7" ht="15" x14ac:dyDescent="0.2">
      <c r="A822" s="407" t="s">
        <v>40245</v>
      </c>
      <c r="B822" s="407" t="s">
        <v>41349</v>
      </c>
      <c r="C822" s="408">
        <v>0</v>
      </c>
      <c r="D822" s="408">
        <v>767.173</v>
      </c>
      <c r="E822" s="408">
        <v>767.173</v>
      </c>
      <c r="F822" s="409">
        <v>46091.662268518521</v>
      </c>
      <c r="G822" s="408">
        <v>0</v>
      </c>
    </row>
    <row r="823" spans="1:7" ht="15" x14ac:dyDescent="0.2">
      <c r="A823" s="407" t="s">
        <v>40862</v>
      </c>
      <c r="B823" s="407" t="s">
        <v>40863</v>
      </c>
      <c r="C823" s="408">
        <v>0</v>
      </c>
      <c r="D823" s="408">
        <v>49</v>
      </c>
      <c r="E823" s="408">
        <v>49</v>
      </c>
      <c r="F823" s="409">
        <v>45805.585925925923</v>
      </c>
      <c r="G823" s="408">
        <v>0</v>
      </c>
    </row>
    <row r="824" spans="1:7" ht="15" x14ac:dyDescent="0.2">
      <c r="A824" s="407" t="s">
        <v>40860</v>
      </c>
      <c r="B824" s="407" t="s">
        <v>40861</v>
      </c>
      <c r="C824" s="408">
        <v>0</v>
      </c>
      <c r="D824" s="408">
        <v>9.4</v>
      </c>
      <c r="E824" s="408">
        <v>9.4</v>
      </c>
      <c r="F824" s="409">
        <v>45796.452488425923</v>
      </c>
      <c r="G824" s="408">
        <v>0</v>
      </c>
    </row>
    <row r="825" spans="1:7" ht="15" x14ac:dyDescent="0.2">
      <c r="A825" s="407" t="s">
        <v>40246</v>
      </c>
      <c r="B825" s="407" t="s">
        <v>40247</v>
      </c>
      <c r="C825" s="408">
        <v>3.5</v>
      </c>
      <c r="D825" s="408">
        <v>3.33</v>
      </c>
      <c r="E825" s="408">
        <v>6.83</v>
      </c>
      <c r="F825" s="409">
        <v>45789.549131944441</v>
      </c>
      <c r="G825" s="408">
        <v>0</v>
      </c>
    </row>
    <row r="826" spans="1:7" ht="15" x14ac:dyDescent="0.2">
      <c r="A826" s="407" t="s">
        <v>40248</v>
      </c>
      <c r="B826" s="407" t="s">
        <v>40249</v>
      </c>
      <c r="C826" s="408">
        <v>12.5</v>
      </c>
      <c r="D826" s="408">
        <v>105.58</v>
      </c>
      <c r="E826" s="408">
        <v>120.58</v>
      </c>
      <c r="F826" s="409">
        <v>45789.478784722225</v>
      </c>
      <c r="G826" s="408">
        <v>0</v>
      </c>
    </row>
    <row r="827" spans="1:7" ht="15" x14ac:dyDescent="0.2">
      <c r="A827" s="407" t="s">
        <v>40250</v>
      </c>
      <c r="B827" s="407" t="s">
        <v>40251</v>
      </c>
      <c r="C827" s="408">
        <v>3</v>
      </c>
      <c r="D827" s="408">
        <v>3.33</v>
      </c>
      <c r="E827" s="408">
        <v>6.33</v>
      </c>
      <c r="F827" s="409">
        <v>45789.549687500003</v>
      </c>
      <c r="G827" s="408">
        <v>0</v>
      </c>
    </row>
    <row r="828" spans="1:7" ht="15" x14ac:dyDescent="0.2">
      <c r="A828" s="407" t="s">
        <v>40858</v>
      </c>
      <c r="B828" s="407" t="s">
        <v>40859</v>
      </c>
      <c r="C828" s="408">
        <v>0</v>
      </c>
      <c r="D828" s="408">
        <v>3.92</v>
      </c>
      <c r="E828" s="408">
        <v>3.92</v>
      </c>
      <c r="F828" s="409">
        <v>45791.642847222225</v>
      </c>
      <c r="G828" s="408">
        <v>0</v>
      </c>
    </row>
    <row r="829" spans="1:7" ht="15" x14ac:dyDescent="0.2">
      <c r="A829" s="407" t="s">
        <v>40856</v>
      </c>
      <c r="B829" s="407" t="s">
        <v>40857</v>
      </c>
      <c r="C829" s="408">
        <v>0</v>
      </c>
      <c r="D829" s="408">
        <v>3.92</v>
      </c>
      <c r="E829" s="408">
        <v>3.92</v>
      </c>
      <c r="F829" s="409">
        <v>45875.326516203706</v>
      </c>
      <c r="G829" s="408">
        <v>0</v>
      </c>
    </row>
    <row r="830" spans="1:7" ht="15" x14ac:dyDescent="0.2">
      <c r="A830" s="407" t="s">
        <v>40854</v>
      </c>
      <c r="B830" s="407" t="s">
        <v>40855</v>
      </c>
      <c r="C830" s="408">
        <v>0</v>
      </c>
      <c r="D830" s="408">
        <v>24.3</v>
      </c>
      <c r="E830" s="408">
        <v>24.3</v>
      </c>
      <c r="F830" s="409">
        <v>45853.368923611109</v>
      </c>
      <c r="G830" s="408">
        <v>0</v>
      </c>
    </row>
    <row r="831" spans="1:7" ht="15" x14ac:dyDescent="0.2">
      <c r="A831" s="407" t="s">
        <v>40852</v>
      </c>
      <c r="B831" s="407" t="s">
        <v>40853</v>
      </c>
      <c r="C831" s="408">
        <v>0</v>
      </c>
      <c r="D831" s="408">
        <v>125</v>
      </c>
      <c r="E831" s="408">
        <v>125</v>
      </c>
      <c r="F831" s="409">
        <v>45796.621423611112</v>
      </c>
      <c r="G831" s="408">
        <v>0</v>
      </c>
    </row>
    <row r="832" spans="1:7" ht="15" x14ac:dyDescent="0.2">
      <c r="A832" s="407" t="s">
        <v>40850</v>
      </c>
      <c r="B832" s="407" t="s">
        <v>40851</v>
      </c>
      <c r="C832" s="408">
        <v>13.5</v>
      </c>
      <c r="D832" s="408">
        <v>1.99</v>
      </c>
      <c r="E832" s="408">
        <v>15.49</v>
      </c>
      <c r="F832" s="409">
        <v>45818.613645833335</v>
      </c>
      <c r="G832" s="408">
        <v>0</v>
      </c>
    </row>
    <row r="833" spans="1:7" ht="15" x14ac:dyDescent="0.2">
      <c r="A833" s="407" t="s">
        <v>40848</v>
      </c>
      <c r="B833" s="407" t="s">
        <v>40849</v>
      </c>
      <c r="C833" s="408">
        <v>0</v>
      </c>
      <c r="D833" s="408">
        <v>78.900000000000006</v>
      </c>
      <c r="E833" s="408">
        <v>78.900000000000006</v>
      </c>
      <c r="F833" s="409">
        <v>45939.827974537038</v>
      </c>
      <c r="G833" s="408">
        <v>0</v>
      </c>
    </row>
    <row r="834" spans="1:7" ht="15" x14ac:dyDescent="0.2">
      <c r="A834" s="407" t="s">
        <v>40846</v>
      </c>
      <c r="B834" s="407" t="s">
        <v>40847</v>
      </c>
      <c r="C834" s="408">
        <v>0</v>
      </c>
      <c r="D834" s="408">
        <v>13.32</v>
      </c>
      <c r="E834" s="408">
        <v>13.32</v>
      </c>
      <c r="F834" s="409">
        <v>45841.607037037036</v>
      </c>
      <c r="G834" s="408">
        <v>0</v>
      </c>
    </row>
    <row r="835" spans="1:7" ht="15" x14ac:dyDescent="0.2">
      <c r="A835" s="407" t="s">
        <v>40844</v>
      </c>
      <c r="B835" s="407" t="s">
        <v>40845</v>
      </c>
      <c r="C835" s="408">
        <v>0</v>
      </c>
      <c r="D835" s="408">
        <v>16.329999999999998</v>
      </c>
      <c r="E835" s="408">
        <v>16.329999999999998</v>
      </c>
      <c r="F835" s="409">
        <v>45791.591736111113</v>
      </c>
      <c r="G835" s="408">
        <v>0</v>
      </c>
    </row>
    <row r="836" spans="1:7" ht="15" x14ac:dyDescent="0.2">
      <c r="A836" s="407" t="s">
        <v>40842</v>
      </c>
      <c r="B836" s="407" t="s">
        <v>40843</v>
      </c>
      <c r="C836" s="408">
        <v>0</v>
      </c>
      <c r="D836" s="408">
        <v>31.9</v>
      </c>
      <c r="E836" s="408">
        <v>31.9</v>
      </c>
      <c r="F836" s="409">
        <v>45839.681319444448</v>
      </c>
      <c r="G836" s="408">
        <v>0</v>
      </c>
    </row>
    <row r="837" spans="1:7" ht="15" x14ac:dyDescent="0.2">
      <c r="A837" s="407" t="s">
        <v>40840</v>
      </c>
      <c r="B837" s="407" t="s">
        <v>40841</v>
      </c>
      <c r="C837" s="408">
        <v>0</v>
      </c>
      <c r="D837" s="408">
        <v>49.8</v>
      </c>
      <c r="E837" s="408">
        <v>49.8</v>
      </c>
      <c r="F837" s="409">
        <v>45797.469837962963</v>
      </c>
      <c r="G837" s="408">
        <v>0</v>
      </c>
    </row>
    <row r="838" spans="1:7" ht="15" x14ac:dyDescent="0.2">
      <c r="A838" s="407" t="s">
        <v>40838</v>
      </c>
      <c r="B838" s="407" t="s">
        <v>40839</v>
      </c>
      <c r="C838" s="408">
        <v>0</v>
      </c>
      <c r="D838" s="408">
        <v>26.6</v>
      </c>
      <c r="E838" s="408">
        <v>26.6</v>
      </c>
      <c r="F838" s="409">
        <v>45799.732615740744</v>
      </c>
      <c r="G838" s="408">
        <v>0</v>
      </c>
    </row>
    <row r="839" spans="1:7" ht="15" x14ac:dyDescent="0.2">
      <c r="A839" s="407" t="s">
        <v>40837</v>
      </c>
      <c r="B839" s="407" t="s">
        <v>40727</v>
      </c>
      <c r="C839" s="408">
        <v>0</v>
      </c>
      <c r="D839" s="408">
        <v>53.9</v>
      </c>
      <c r="E839" s="408">
        <v>53.9</v>
      </c>
      <c r="F839" s="409">
        <v>45945.573599537034</v>
      </c>
      <c r="G839" s="408">
        <v>0</v>
      </c>
    </row>
    <row r="840" spans="1:7" ht="15" x14ac:dyDescent="0.2">
      <c r="A840" s="407" t="s">
        <v>40835</v>
      </c>
      <c r="B840" s="407" t="s">
        <v>40836</v>
      </c>
      <c r="C840" s="408">
        <v>0</v>
      </c>
      <c r="D840" s="408">
        <v>2.75</v>
      </c>
      <c r="E840" s="408">
        <v>2.75</v>
      </c>
      <c r="F840" s="409">
        <v>45882.505370370367</v>
      </c>
      <c r="G840" s="408">
        <v>81</v>
      </c>
    </row>
    <row r="841" spans="1:7" ht="15" x14ac:dyDescent="0.2">
      <c r="A841" s="407" t="s">
        <v>40833</v>
      </c>
      <c r="B841" s="407" t="s">
        <v>40834</v>
      </c>
      <c r="C841" s="408">
        <v>0</v>
      </c>
      <c r="D841" s="408">
        <v>24.9</v>
      </c>
      <c r="E841" s="408">
        <v>24.9</v>
      </c>
      <c r="F841" s="409">
        <v>45855.655416666668</v>
      </c>
      <c r="G841" s="408">
        <v>6</v>
      </c>
    </row>
    <row r="842" spans="1:7" ht="15" x14ac:dyDescent="0.2">
      <c r="A842" s="407" t="s">
        <v>40831</v>
      </c>
      <c r="B842" s="407" t="s">
        <v>40832</v>
      </c>
      <c r="C842" s="408">
        <v>0</v>
      </c>
      <c r="D842" s="408">
        <v>15.62</v>
      </c>
      <c r="E842" s="408">
        <v>15.62</v>
      </c>
      <c r="F842" s="409">
        <v>45819.575844907406</v>
      </c>
      <c r="G842" s="408">
        <v>0</v>
      </c>
    </row>
    <row r="843" spans="1:7" ht="15" x14ac:dyDescent="0.2">
      <c r="A843" s="407" t="s">
        <v>40829</v>
      </c>
      <c r="B843" s="407" t="s">
        <v>40830</v>
      </c>
      <c r="C843" s="408">
        <v>0</v>
      </c>
      <c r="D843" s="408">
        <v>132.58000000000001</v>
      </c>
      <c r="E843" s="408">
        <v>132.58000000000001</v>
      </c>
      <c r="F843" s="409">
        <v>45867.762858796297</v>
      </c>
      <c r="G843" s="408">
        <v>4</v>
      </c>
    </row>
    <row r="844" spans="1:7" ht="15" x14ac:dyDescent="0.2">
      <c r="A844" s="407" t="s">
        <v>40827</v>
      </c>
      <c r="B844" s="407" t="s">
        <v>40828</v>
      </c>
      <c r="C844" s="408">
        <v>0</v>
      </c>
      <c r="D844" s="408">
        <v>15.45</v>
      </c>
      <c r="E844" s="408">
        <v>15.45</v>
      </c>
      <c r="F844" s="409">
        <v>45883.656550925924</v>
      </c>
      <c r="G844" s="408">
        <v>0</v>
      </c>
    </row>
    <row r="845" spans="1:7" ht="15" x14ac:dyDescent="0.2">
      <c r="A845" s="407" t="s">
        <v>40825</v>
      </c>
      <c r="B845" s="407" t="s">
        <v>40826</v>
      </c>
      <c r="C845" s="408">
        <v>2</v>
      </c>
      <c r="D845" s="408">
        <v>61.22</v>
      </c>
      <c r="E845" s="408">
        <v>63.22</v>
      </c>
      <c r="F845" s="409">
        <v>45855.655636574076</v>
      </c>
      <c r="G845" s="408">
        <v>0</v>
      </c>
    </row>
    <row r="846" spans="1:7" ht="15" x14ac:dyDescent="0.2">
      <c r="A846" s="407" t="s">
        <v>40823</v>
      </c>
      <c r="B846" s="407" t="s">
        <v>40824</v>
      </c>
      <c r="C846" s="408">
        <v>0</v>
      </c>
      <c r="D846" s="408">
        <v>36.58</v>
      </c>
      <c r="E846" s="408">
        <v>36.58</v>
      </c>
      <c r="F846" s="409">
        <v>45852.383993055555</v>
      </c>
      <c r="G846" s="408">
        <v>0</v>
      </c>
    </row>
    <row r="847" spans="1:7" ht="15" x14ac:dyDescent="0.2">
      <c r="A847" s="407" t="s">
        <v>40822</v>
      </c>
      <c r="B847" s="407" t="s">
        <v>9510</v>
      </c>
      <c r="C847" s="408">
        <v>0</v>
      </c>
      <c r="D847" s="408">
        <v>14.97</v>
      </c>
      <c r="E847" s="408">
        <v>14.97</v>
      </c>
      <c r="F847" s="409">
        <v>45852.698842592596</v>
      </c>
      <c r="G847" s="408">
        <v>26</v>
      </c>
    </row>
    <row r="848" spans="1:7" ht="15" x14ac:dyDescent="0.2">
      <c r="A848" s="407" t="s">
        <v>40820</v>
      </c>
      <c r="B848" s="407" t="s">
        <v>40821</v>
      </c>
      <c r="C848" s="408">
        <v>0</v>
      </c>
      <c r="D848" s="408">
        <v>14.15</v>
      </c>
      <c r="E848" s="408">
        <v>14.15</v>
      </c>
      <c r="F848" s="409">
        <v>45819.577696759261</v>
      </c>
      <c r="G848" s="408">
        <v>6</v>
      </c>
    </row>
    <row r="849" spans="1:7" ht="15" x14ac:dyDescent="0.2">
      <c r="A849" s="407" t="s">
        <v>40818</v>
      </c>
      <c r="B849" s="407" t="s">
        <v>40819</v>
      </c>
      <c r="C849" s="408">
        <v>0</v>
      </c>
      <c r="D849" s="408">
        <v>5.32</v>
      </c>
      <c r="E849" s="408">
        <v>5.32</v>
      </c>
      <c r="F849" s="409">
        <v>45819.57707175926</v>
      </c>
      <c r="G849" s="408">
        <v>14</v>
      </c>
    </row>
    <row r="850" spans="1:7" ht="15" x14ac:dyDescent="0.2">
      <c r="A850" s="407" t="s">
        <v>40816</v>
      </c>
      <c r="B850" s="407" t="s">
        <v>40817</v>
      </c>
      <c r="C850" s="408">
        <v>48</v>
      </c>
      <c r="D850" s="408">
        <v>320.12</v>
      </c>
      <c r="E850" s="408">
        <v>378.62</v>
      </c>
      <c r="F850" s="409">
        <v>46090.531319444446</v>
      </c>
      <c r="G850" s="408">
        <v>0</v>
      </c>
    </row>
    <row r="851" spans="1:7" ht="15" x14ac:dyDescent="0.2">
      <c r="A851" s="407" t="s">
        <v>40814</v>
      </c>
      <c r="B851" s="407" t="s">
        <v>40815</v>
      </c>
      <c r="C851" s="408">
        <v>7</v>
      </c>
      <c r="D851" s="408">
        <v>1.57</v>
      </c>
      <c r="E851" s="408">
        <v>8.57</v>
      </c>
      <c r="F851" s="409">
        <v>46091.538495370369</v>
      </c>
      <c r="G851" s="408">
        <v>6</v>
      </c>
    </row>
    <row r="852" spans="1:7" ht="15" x14ac:dyDescent="0.2">
      <c r="A852" s="407" t="s">
        <v>40812</v>
      </c>
      <c r="B852" s="407" t="s">
        <v>40813</v>
      </c>
      <c r="C852" s="408">
        <v>0</v>
      </c>
      <c r="D852" s="408">
        <v>21.3</v>
      </c>
      <c r="E852" s="408">
        <v>21.3</v>
      </c>
      <c r="F852" s="409">
        <v>45853.341238425928</v>
      </c>
      <c r="G852" s="408">
        <v>0</v>
      </c>
    </row>
    <row r="853" spans="1:7" ht="15" x14ac:dyDescent="0.2">
      <c r="A853" s="407" t="s">
        <v>40810</v>
      </c>
      <c r="B853" s="407" t="s">
        <v>40811</v>
      </c>
      <c r="C853" s="408">
        <v>0</v>
      </c>
      <c r="D853" s="408">
        <v>20.14</v>
      </c>
      <c r="E853" s="408">
        <v>20.14</v>
      </c>
      <c r="F853" s="409">
        <v>45881.451793981483</v>
      </c>
      <c r="G853" s="408">
        <v>0</v>
      </c>
    </row>
    <row r="854" spans="1:7" ht="15" x14ac:dyDescent="0.2">
      <c r="A854" s="407" t="s">
        <v>40808</v>
      </c>
      <c r="B854" s="407" t="s">
        <v>40809</v>
      </c>
      <c r="C854" s="408">
        <v>0</v>
      </c>
      <c r="D854" s="408">
        <v>1.05</v>
      </c>
      <c r="E854" s="408">
        <v>1.05</v>
      </c>
      <c r="F854" s="409">
        <v>45820.710335648146</v>
      </c>
      <c r="G854" s="408">
        <v>0</v>
      </c>
    </row>
    <row r="855" spans="1:7" ht="15" x14ac:dyDescent="0.2">
      <c r="A855" s="407" t="s">
        <v>40806</v>
      </c>
      <c r="B855" s="407" t="s">
        <v>40807</v>
      </c>
      <c r="C855" s="408">
        <v>0</v>
      </c>
      <c r="D855" s="408">
        <v>40.229999999999997</v>
      </c>
      <c r="E855" s="408">
        <v>40.229999999999997</v>
      </c>
      <c r="F855" s="409">
        <v>45821.420729166668</v>
      </c>
      <c r="G855" s="408">
        <v>0</v>
      </c>
    </row>
    <row r="856" spans="1:7" ht="15" x14ac:dyDescent="0.2">
      <c r="A856" s="407" t="s">
        <v>40804</v>
      </c>
      <c r="B856" s="407" t="s">
        <v>40805</v>
      </c>
      <c r="C856" s="408">
        <v>0</v>
      </c>
      <c r="D856" s="408">
        <v>19.47</v>
      </c>
      <c r="E856" s="408">
        <v>19.47</v>
      </c>
      <c r="F856" s="409">
        <v>45881.461759259262</v>
      </c>
      <c r="G856" s="408">
        <v>0</v>
      </c>
    </row>
    <row r="857" spans="1:7" ht="15" x14ac:dyDescent="0.2">
      <c r="A857" s="407" t="s">
        <v>40802</v>
      </c>
      <c r="B857" s="407" t="s">
        <v>40803</v>
      </c>
      <c r="C857" s="408">
        <v>0</v>
      </c>
      <c r="D857" s="408">
        <v>18.149999999999999</v>
      </c>
      <c r="E857" s="408">
        <v>18.149999999999999</v>
      </c>
      <c r="F857" s="409">
        <v>45839.321828703702</v>
      </c>
      <c r="G857" s="408">
        <v>0</v>
      </c>
    </row>
    <row r="858" spans="1:7" ht="15" x14ac:dyDescent="0.2">
      <c r="A858" s="407" t="s">
        <v>40800</v>
      </c>
      <c r="B858" s="407" t="s">
        <v>40801</v>
      </c>
      <c r="C858" s="408">
        <v>0</v>
      </c>
      <c r="D858" s="408">
        <v>52.6</v>
      </c>
      <c r="E858" s="408">
        <v>52.6</v>
      </c>
      <c r="F858" s="409">
        <v>45838.433923611112</v>
      </c>
      <c r="G858" s="408">
        <v>0</v>
      </c>
    </row>
    <row r="859" spans="1:7" ht="15" x14ac:dyDescent="0.2">
      <c r="A859" s="407" t="s">
        <v>40798</v>
      </c>
      <c r="B859" s="407" t="s">
        <v>40799</v>
      </c>
      <c r="C859" s="408">
        <v>0</v>
      </c>
      <c r="D859" s="408">
        <v>24.73</v>
      </c>
      <c r="E859" s="408">
        <v>24.73</v>
      </c>
      <c r="F859" s="409">
        <v>45931.48710648148</v>
      </c>
      <c r="G859" s="408">
        <v>0</v>
      </c>
    </row>
    <row r="860" spans="1:7" ht="15" x14ac:dyDescent="0.25">
      <c r="A860" s="407" t="s">
        <v>41350</v>
      </c>
      <c r="B860" s="407" t="s">
        <v>41351</v>
      </c>
      <c r="C860" s="406"/>
      <c r="D860" s="406"/>
      <c r="E860" s="406"/>
      <c r="F860" s="409">
        <v>46078.682384259257</v>
      </c>
      <c r="G860" s="408">
        <v>0</v>
      </c>
    </row>
    <row r="861" spans="1:7" ht="15" x14ac:dyDescent="0.2">
      <c r="A861" s="407" t="s">
        <v>40796</v>
      </c>
      <c r="B861" s="407" t="s">
        <v>40797</v>
      </c>
      <c r="C861" s="408">
        <v>0</v>
      </c>
      <c r="D861" s="408">
        <v>18.91</v>
      </c>
      <c r="E861" s="408">
        <v>18.91</v>
      </c>
      <c r="F861" s="409">
        <v>45881.468449074076</v>
      </c>
      <c r="G861" s="408">
        <v>0</v>
      </c>
    </row>
    <row r="862" spans="1:7" ht="15" x14ac:dyDescent="0.2">
      <c r="A862" s="407" t="s">
        <v>40794</v>
      </c>
      <c r="B862" s="407" t="s">
        <v>40795</v>
      </c>
      <c r="C862" s="408">
        <v>0</v>
      </c>
      <c r="D862" s="408">
        <v>37.5</v>
      </c>
      <c r="E862" s="408">
        <v>37.5</v>
      </c>
      <c r="F862" s="409">
        <v>45841.471979166665</v>
      </c>
      <c r="G862" s="408">
        <v>0</v>
      </c>
    </row>
    <row r="863" spans="1:7" ht="15" x14ac:dyDescent="0.2">
      <c r="A863" s="407" t="s">
        <v>40792</v>
      </c>
      <c r="B863" s="407" t="s">
        <v>40793</v>
      </c>
      <c r="C863" s="408">
        <v>0</v>
      </c>
      <c r="D863" s="408">
        <v>65</v>
      </c>
      <c r="E863" s="408">
        <v>65</v>
      </c>
      <c r="F863" s="409">
        <v>45831.496006944442</v>
      </c>
      <c r="G863" s="408">
        <v>0</v>
      </c>
    </row>
    <row r="864" spans="1:7" ht="15" x14ac:dyDescent="0.2">
      <c r="A864" s="407" t="s">
        <v>40790</v>
      </c>
      <c r="B864" s="407" t="s">
        <v>40791</v>
      </c>
      <c r="C864" s="408">
        <v>0</v>
      </c>
      <c r="D864" s="408">
        <v>2.83</v>
      </c>
      <c r="E864" s="408">
        <v>2.83</v>
      </c>
      <c r="F864" s="409">
        <v>45835.757256944446</v>
      </c>
      <c r="G864" s="408">
        <v>0</v>
      </c>
    </row>
    <row r="865" spans="1:7" ht="15" x14ac:dyDescent="0.2">
      <c r="A865" s="407" t="s">
        <v>40788</v>
      </c>
      <c r="B865" s="407" t="s">
        <v>40789</v>
      </c>
      <c r="C865" s="408">
        <v>9.5</v>
      </c>
      <c r="D865" s="408">
        <v>385.38</v>
      </c>
      <c r="E865" s="408">
        <v>397.38</v>
      </c>
      <c r="F865" s="409">
        <v>45972.575370370374</v>
      </c>
      <c r="G865" s="408">
        <v>0</v>
      </c>
    </row>
    <row r="866" spans="1:7" ht="15" x14ac:dyDescent="0.2">
      <c r="A866" s="407" t="s">
        <v>40786</v>
      </c>
      <c r="B866" s="407" t="s">
        <v>40787</v>
      </c>
      <c r="C866" s="408">
        <v>4</v>
      </c>
      <c r="D866" s="408">
        <v>0.87</v>
      </c>
      <c r="E866" s="408">
        <v>4.87</v>
      </c>
      <c r="F866" s="409">
        <v>45847.702476851853</v>
      </c>
      <c r="G866" s="408">
        <v>0</v>
      </c>
    </row>
    <row r="867" spans="1:7" ht="15" x14ac:dyDescent="0.2">
      <c r="A867" s="407" t="s">
        <v>40784</v>
      </c>
      <c r="B867" s="407" t="s">
        <v>40785</v>
      </c>
      <c r="C867" s="408">
        <v>0</v>
      </c>
      <c r="D867" s="408">
        <v>50.55</v>
      </c>
      <c r="E867" s="408">
        <v>50.55</v>
      </c>
      <c r="F867" s="409">
        <v>45855.560613425929</v>
      </c>
      <c r="G867" s="408">
        <v>0</v>
      </c>
    </row>
    <row r="868" spans="1:7" ht="15" x14ac:dyDescent="0.2">
      <c r="A868" s="407" t="s">
        <v>40782</v>
      </c>
      <c r="B868" s="407" t="s">
        <v>40783</v>
      </c>
      <c r="C868" s="408">
        <v>0</v>
      </c>
      <c r="D868" s="408">
        <v>140.93</v>
      </c>
      <c r="E868" s="408">
        <v>140.93</v>
      </c>
      <c r="F868" s="409">
        <v>45936.390046296299</v>
      </c>
      <c r="G868" s="408">
        <v>0</v>
      </c>
    </row>
    <row r="869" spans="1:7" ht="15" x14ac:dyDescent="0.2">
      <c r="A869" s="407" t="s">
        <v>40780</v>
      </c>
      <c r="B869" s="407" t="s">
        <v>40781</v>
      </c>
      <c r="C869" s="408">
        <v>2</v>
      </c>
      <c r="D869" s="408">
        <v>7.99</v>
      </c>
      <c r="E869" s="408">
        <v>12.49</v>
      </c>
      <c r="F869" s="409">
        <v>45849.49627314815</v>
      </c>
      <c r="G869" s="408">
        <v>0</v>
      </c>
    </row>
    <row r="870" spans="1:7" ht="15" x14ac:dyDescent="0.2">
      <c r="A870" s="407" t="s">
        <v>40778</v>
      </c>
      <c r="B870" s="407" t="s">
        <v>40779</v>
      </c>
      <c r="C870" s="408">
        <v>0</v>
      </c>
      <c r="D870" s="408">
        <v>182.34</v>
      </c>
      <c r="E870" s="408">
        <v>182.34</v>
      </c>
      <c r="F870" s="409">
        <v>45849.638692129629</v>
      </c>
      <c r="G870" s="408">
        <v>0</v>
      </c>
    </row>
    <row r="871" spans="1:7" ht="15" x14ac:dyDescent="0.2">
      <c r="A871" s="407" t="s">
        <v>40776</v>
      </c>
      <c r="B871" s="407" t="s">
        <v>40777</v>
      </c>
      <c r="C871" s="408">
        <v>37.5</v>
      </c>
      <c r="D871" s="408">
        <v>406.92</v>
      </c>
      <c r="E871" s="408">
        <v>454.92</v>
      </c>
      <c r="F871" s="409">
        <v>46091.561932870369</v>
      </c>
      <c r="G871" s="408">
        <v>0</v>
      </c>
    </row>
    <row r="872" spans="1:7" ht="15" x14ac:dyDescent="0.2">
      <c r="A872" s="407" t="s">
        <v>40774</v>
      </c>
      <c r="B872" s="407" t="s">
        <v>40775</v>
      </c>
      <c r="C872" s="408">
        <v>0</v>
      </c>
      <c r="D872" s="408">
        <v>18.399999999999999</v>
      </c>
      <c r="E872" s="408">
        <v>18.399999999999999</v>
      </c>
      <c r="F872" s="409">
        <v>45853.341539351852</v>
      </c>
      <c r="G872" s="408">
        <v>0</v>
      </c>
    </row>
    <row r="873" spans="1:7" ht="15" x14ac:dyDescent="0.2">
      <c r="A873" s="407" t="s">
        <v>40772</v>
      </c>
      <c r="B873" s="407" t="s">
        <v>40773</v>
      </c>
      <c r="C873" s="408">
        <v>0</v>
      </c>
      <c r="D873" s="408">
        <v>140.93</v>
      </c>
      <c r="E873" s="408">
        <v>140.93</v>
      </c>
      <c r="F873" s="409">
        <v>45936.389756944445</v>
      </c>
      <c r="G873" s="408">
        <v>0</v>
      </c>
    </row>
    <row r="874" spans="1:7" ht="15" x14ac:dyDescent="0.2">
      <c r="A874" s="407" t="s">
        <v>40770</v>
      </c>
      <c r="B874" s="407" t="s">
        <v>40771</v>
      </c>
      <c r="C874" s="408">
        <v>3.5</v>
      </c>
      <c r="D874" s="408">
        <v>100.64</v>
      </c>
      <c r="E874" s="408">
        <v>104.14</v>
      </c>
      <c r="F874" s="409">
        <v>45866.450891203705</v>
      </c>
      <c r="G874" s="408">
        <v>0</v>
      </c>
    </row>
    <row r="875" spans="1:7" ht="15" x14ac:dyDescent="0.2">
      <c r="A875" s="407" t="s">
        <v>40768</v>
      </c>
      <c r="B875" s="407" t="s">
        <v>40769</v>
      </c>
      <c r="C875" s="408">
        <v>9.5</v>
      </c>
      <c r="D875" s="408">
        <v>385.38</v>
      </c>
      <c r="E875" s="408">
        <v>397.38</v>
      </c>
      <c r="F875" s="409">
        <v>45869.616886574076</v>
      </c>
      <c r="G875" s="408">
        <v>0</v>
      </c>
    </row>
    <row r="876" spans="1:7" ht="15" x14ac:dyDescent="0.2">
      <c r="A876" s="407" t="s">
        <v>40766</v>
      </c>
      <c r="B876" s="407" t="s">
        <v>40767</v>
      </c>
      <c r="C876" s="408">
        <v>2</v>
      </c>
      <c r="D876" s="408">
        <v>61.22</v>
      </c>
      <c r="E876" s="408">
        <v>63.22</v>
      </c>
      <c r="F876" s="409">
        <v>45861.536377314813</v>
      </c>
      <c r="G876" s="408">
        <v>6</v>
      </c>
    </row>
    <row r="877" spans="1:7" ht="15" x14ac:dyDescent="0.2">
      <c r="A877" s="407" t="s">
        <v>40764</v>
      </c>
      <c r="B877" s="407" t="s">
        <v>40765</v>
      </c>
      <c r="C877" s="408">
        <v>0</v>
      </c>
      <c r="D877" s="408">
        <v>38.04</v>
      </c>
      <c r="E877" s="408">
        <v>38.04</v>
      </c>
      <c r="F877" s="409">
        <v>45854.724988425929</v>
      </c>
      <c r="G877" s="408">
        <v>6</v>
      </c>
    </row>
    <row r="878" spans="1:7" ht="15" x14ac:dyDescent="0.2">
      <c r="A878" s="407" t="s">
        <v>40762</v>
      </c>
      <c r="B878" s="407" t="s">
        <v>40763</v>
      </c>
      <c r="C878" s="408">
        <v>0</v>
      </c>
      <c r="D878" s="408">
        <v>16.45</v>
      </c>
      <c r="E878" s="408">
        <v>16.45</v>
      </c>
      <c r="F878" s="409">
        <v>45859.575729166667</v>
      </c>
      <c r="G878" s="408">
        <v>0</v>
      </c>
    </row>
    <row r="879" spans="1:7" ht="15" x14ac:dyDescent="0.2">
      <c r="A879" s="407" t="s">
        <v>40760</v>
      </c>
      <c r="B879" s="407" t="s">
        <v>40761</v>
      </c>
      <c r="C879" s="408">
        <v>0</v>
      </c>
      <c r="D879" s="408">
        <v>13.18</v>
      </c>
      <c r="E879" s="408">
        <v>13.18</v>
      </c>
      <c r="F879" s="409">
        <v>45855.545578703706</v>
      </c>
      <c r="G879" s="408">
        <v>0</v>
      </c>
    </row>
    <row r="880" spans="1:7" ht="15" x14ac:dyDescent="0.25">
      <c r="A880" s="407" t="s">
        <v>40758</v>
      </c>
      <c r="B880" s="407" t="s">
        <v>40759</v>
      </c>
      <c r="C880" s="406"/>
      <c r="D880" s="408">
        <v>46.01</v>
      </c>
      <c r="E880" s="408">
        <v>46.01</v>
      </c>
      <c r="F880" s="409">
        <v>45925.418912037036</v>
      </c>
      <c r="G880" s="408">
        <v>6</v>
      </c>
    </row>
    <row r="881" spans="1:7" ht="15" x14ac:dyDescent="0.2">
      <c r="A881" s="407" t="s">
        <v>40756</v>
      </c>
      <c r="B881" s="407" t="s">
        <v>40757</v>
      </c>
      <c r="C881" s="408">
        <v>0</v>
      </c>
      <c r="D881" s="408">
        <v>125</v>
      </c>
      <c r="E881" s="408">
        <v>125</v>
      </c>
      <c r="F881" s="409">
        <v>45855.427175925928</v>
      </c>
      <c r="G881" s="408">
        <v>0</v>
      </c>
    </row>
    <row r="882" spans="1:7" ht="15" x14ac:dyDescent="0.2">
      <c r="A882" s="407" t="s">
        <v>40754</v>
      </c>
      <c r="B882" s="407" t="s">
        <v>40755</v>
      </c>
      <c r="C882" s="408">
        <v>0</v>
      </c>
      <c r="D882" s="408">
        <v>27.2</v>
      </c>
      <c r="E882" s="408">
        <v>27.2</v>
      </c>
      <c r="F882" s="409">
        <v>45855.357407407406</v>
      </c>
      <c r="G882" s="408">
        <v>14</v>
      </c>
    </row>
    <row r="883" spans="1:7" ht="15" x14ac:dyDescent="0.2">
      <c r="A883" s="407" t="s">
        <v>40752</v>
      </c>
      <c r="B883" s="407" t="s">
        <v>40753</v>
      </c>
      <c r="C883" s="408">
        <v>0</v>
      </c>
      <c r="D883" s="408">
        <v>125</v>
      </c>
      <c r="E883" s="408">
        <v>125</v>
      </c>
      <c r="F883" s="409">
        <v>45855.495138888888</v>
      </c>
      <c r="G883" s="408">
        <v>0</v>
      </c>
    </row>
    <row r="884" spans="1:7" ht="15" x14ac:dyDescent="0.2">
      <c r="A884" s="407" t="s">
        <v>40750</v>
      </c>
      <c r="B884" s="407" t="s">
        <v>40751</v>
      </c>
      <c r="C884" s="408">
        <v>0</v>
      </c>
      <c r="D884" s="408">
        <v>14.51</v>
      </c>
      <c r="E884" s="408">
        <v>14.51</v>
      </c>
      <c r="F884" s="409">
        <v>45855.666620370372</v>
      </c>
      <c r="G884" s="408">
        <v>6</v>
      </c>
    </row>
    <row r="885" spans="1:7" ht="15" x14ac:dyDescent="0.2">
      <c r="A885" s="407" t="s">
        <v>40748</v>
      </c>
      <c r="B885" s="407" t="s">
        <v>40749</v>
      </c>
      <c r="C885" s="408">
        <v>3.5</v>
      </c>
      <c r="D885" s="408">
        <v>100.88</v>
      </c>
      <c r="E885" s="408">
        <v>104.38</v>
      </c>
      <c r="F885" s="409">
        <v>45868.374282407407</v>
      </c>
      <c r="G885" s="408">
        <v>0</v>
      </c>
    </row>
    <row r="886" spans="1:7" ht="15" x14ac:dyDescent="0.2">
      <c r="A886" s="407" t="s">
        <v>40746</v>
      </c>
      <c r="B886" s="407" t="s">
        <v>40747</v>
      </c>
      <c r="C886" s="408">
        <v>98.5</v>
      </c>
      <c r="D886" s="408">
        <v>946.58</v>
      </c>
      <c r="E886" s="408">
        <v>1065.08</v>
      </c>
      <c r="F886" s="409">
        <v>46072.586365740739</v>
      </c>
      <c r="G886" s="408">
        <v>0</v>
      </c>
    </row>
    <row r="887" spans="1:7" ht="15" x14ac:dyDescent="0.2">
      <c r="A887" s="407" t="s">
        <v>40744</v>
      </c>
      <c r="B887" s="407" t="s">
        <v>40745</v>
      </c>
      <c r="C887" s="408">
        <v>0</v>
      </c>
      <c r="D887" s="408">
        <v>5.9</v>
      </c>
      <c r="E887" s="408">
        <v>5.9</v>
      </c>
      <c r="F887" s="409">
        <v>45890.679189814815</v>
      </c>
      <c r="G887" s="408">
        <v>0</v>
      </c>
    </row>
    <row r="888" spans="1:7" ht="15" x14ac:dyDescent="0.25">
      <c r="A888" s="407" t="s">
        <v>40922</v>
      </c>
      <c r="B888" s="407" t="s">
        <v>40923</v>
      </c>
      <c r="C888" s="406"/>
      <c r="D888" s="406"/>
      <c r="E888" s="406"/>
      <c r="F888" s="409">
        <v>46072.607129629629</v>
      </c>
      <c r="G888" s="408">
        <v>0</v>
      </c>
    </row>
    <row r="889" spans="1:7" ht="15" x14ac:dyDescent="0.25">
      <c r="A889" s="407" t="s">
        <v>40742</v>
      </c>
      <c r="B889" s="407" t="s">
        <v>40743</v>
      </c>
      <c r="C889" s="406"/>
      <c r="D889" s="406"/>
      <c r="E889" s="406"/>
      <c r="F889" s="409">
        <v>45918.454004629632</v>
      </c>
      <c r="G889" s="408">
        <v>0</v>
      </c>
    </row>
    <row r="890" spans="1:7" ht="15" x14ac:dyDescent="0.25">
      <c r="A890" s="407" t="s">
        <v>40740</v>
      </c>
      <c r="B890" s="407" t="s">
        <v>40741</v>
      </c>
      <c r="C890" s="406"/>
      <c r="D890" s="406"/>
      <c r="E890" s="406"/>
      <c r="F890" s="409">
        <v>45911.343043981484</v>
      </c>
      <c r="G890" s="408">
        <v>0</v>
      </c>
    </row>
    <row r="891" spans="1:7" ht="15" x14ac:dyDescent="0.25">
      <c r="A891" s="407" t="s">
        <v>40738</v>
      </c>
      <c r="B891" s="407" t="s">
        <v>40739</v>
      </c>
      <c r="C891" s="406"/>
      <c r="D891" s="406"/>
      <c r="E891" s="406"/>
      <c r="F891" s="409">
        <v>45918.454456018517</v>
      </c>
      <c r="G891" s="408">
        <v>0</v>
      </c>
    </row>
    <row r="892" spans="1:7" ht="15" x14ac:dyDescent="0.25">
      <c r="A892" s="407" t="s">
        <v>40736</v>
      </c>
      <c r="B892" s="407" t="s">
        <v>40737</v>
      </c>
      <c r="C892" s="406"/>
      <c r="D892" s="406"/>
      <c r="E892" s="406"/>
      <c r="F892" s="409">
        <v>45918.454942129632</v>
      </c>
      <c r="G892" s="408">
        <v>0</v>
      </c>
    </row>
    <row r="893" spans="1:7" ht="15" x14ac:dyDescent="0.25">
      <c r="A893" s="407" t="s">
        <v>40924</v>
      </c>
      <c r="B893" s="407" t="s">
        <v>40925</v>
      </c>
      <c r="C893" s="406"/>
      <c r="D893" s="406"/>
      <c r="E893" s="406"/>
      <c r="F893" s="409">
        <v>46072.629803240743</v>
      </c>
      <c r="G893" s="408">
        <v>0</v>
      </c>
    </row>
    <row r="894" spans="1:7" ht="15" x14ac:dyDescent="0.2">
      <c r="A894" s="407" t="s">
        <v>40734</v>
      </c>
      <c r="B894" s="407" t="s">
        <v>40735</v>
      </c>
      <c r="C894" s="408">
        <v>4.5</v>
      </c>
      <c r="D894" s="408">
        <v>0.28999999999999998</v>
      </c>
      <c r="E894" s="408">
        <v>4.79</v>
      </c>
      <c r="F894" s="409">
        <v>45950.570960648147</v>
      </c>
      <c r="G894" s="408">
        <v>0</v>
      </c>
    </row>
    <row r="895" spans="1:7" ht="15" x14ac:dyDescent="0.2">
      <c r="A895" s="407" t="s">
        <v>40732</v>
      </c>
      <c r="B895" s="407" t="s">
        <v>40733</v>
      </c>
      <c r="C895" s="408">
        <v>4.5</v>
      </c>
      <c r="D895" s="408">
        <v>0.28999999999999998</v>
      </c>
      <c r="E895" s="408">
        <v>4.79</v>
      </c>
      <c r="F895" s="409">
        <v>45940.508773148147</v>
      </c>
      <c r="G895" s="408">
        <v>0</v>
      </c>
    </row>
    <row r="896" spans="1:7" ht="15" x14ac:dyDescent="0.2">
      <c r="A896" s="407" t="s">
        <v>40730</v>
      </c>
      <c r="B896" s="407" t="s">
        <v>40731</v>
      </c>
      <c r="C896" s="408">
        <v>0</v>
      </c>
      <c r="D896" s="408">
        <v>37.46</v>
      </c>
      <c r="E896" s="408">
        <v>37.46</v>
      </c>
      <c r="F896" s="409">
        <v>46076.405462962961</v>
      </c>
      <c r="G896" s="408">
        <v>0</v>
      </c>
    </row>
    <row r="897" spans="1:7" ht="15" x14ac:dyDescent="0.2">
      <c r="A897" s="407" t="s">
        <v>40728</v>
      </c>
      <c r="B897" s="407" t="s">
        <v>40729</v>
      </c>
      <c r="C897" s="408">
        <v>0</v>
      </c>
      <c r="D897" s="408">
        <v>51.44</v>
      </c>
      <c r="E897" s="408">
        <v>51.44</v>
      </c>
      <c r="F897" s="409">
        <v>46076.439629629633</v>
      </c>
      <c r="G897" s="408">
        <v>0</v>
      </c>
    </row>
    <row r="898" spans="1:7" ht="15" x14ac:dyDescent="0.2">
      <c r="A898" s="407" t="s">
        <v>40726</v>
      </c>
      <c r="B898" s="407" t="s">
        <v>40727</v>
      </c>
      <c r="C898" s="408">
        <v>0</v>
      </c>
      <c r="D898" s="408">
        <v>53.05</v>
      </c>
      <c r="E898" s="408">
        <v>53.05</v>
      </c>
      <c r="F898" s="409">
        <v>45945.602083333331</v>
      </c>
      <c r="G898" s="408">
        <v>0</v>
      </c>
    </row>
    <row r="899" spans="1:7" ht="15" x14ac:dyDescent="0.2">
      <c r="A899" s="407" t="s">
        <v>40926</v>
      </c>
      <c r="B899" s="407" t="s">
        <v>40927</v>
      </c>
      <c r="C899" s="408">
        <v>0</v>
      </c>
      <c r="D899" s="408">
        <v>7.95</v>
      </c>
      <c r="E899" s="408">
        <v>7.95</v>
      </c>
      <c r="F899" s="409">
        <v>45987.455289351848</v>
      </c>
      <c r="G899" s="408">
        <v>0</v>
      </c>
    </row>
    <row r="900" spans="1:7" ht="15" x14ac:dyDescent="0.2">
      <c r="A900" s="407" t="s">
        <v>40928</v>
      </c>
      <c r="B900" s="407" t="s">
        <v>40929</v>
      </c>
      <c r="C900" s="408">
        <v>0</v>
      </c>
      <c r="D900" s="408">
        <v>29.5</v>
      </c>
      <c r="E900" s="408">
        <v>29.5</v>
      </c>
      <c r="F900" s="409">
        <v>46058.459293981483</v>
      </c>
      <c r="G900" s="408">
        <v>0</v>
      </c>
    </row>
    <row r="901" spans="1:7" ht="15" x14ac:dyDescent="0.2">
      <c r="A901" s="407" t="s">
        <v>40930</v>
      </c>
      <c r="B901" s="407" t="s">
        <v>40931</v>
      </c>
      <c r="C901" s="408">
        <v>0</v>
      </c>
      <c r="D901" s="408">
        <v>25.99</v>
      </c>
      <c r="E901" s="408">
        <v>25.99</v>
      </c>
      <c r="F901" s="409">
        <v>46100.5703125</v>
      </c>
      <c r="G901" s="408">
        <v>0</v>
      </c>
    </row>
    <row r="902" spans="1:7" ht="15" x14ac:dyDescent="0.2">
      <c r="A902" s="407" t="s">
        <v>40932</v>
      </c>
      <c r="B902" s="407" t="s">
        <v>40933</v>
      </c>
      <c r="C902" s="408">
        <v>11</v>
      </c>
      <c r="D902" s="408">
        <v>6.75</v>
      </c>
      <c r="E902" s="408">
        <v>17.75</v>
      </c>
      <c r="F902" s="409">
        <v>46100.657326388886</v>
      </c>
      <c r="G902" s="408">
        <v>0</v>
      </c>
    </row>
    <row r="903" spans="1:7" ht="15" x14ac:dyDescent="0.2">
      <c r="A903" s="407" t="s">
        <v>40934</v>
      </c>
      <c r="B903" s="407" t="s">
        <v>40935</v>
      </c>
      <c r="C903" s="408">
        <v>0</v>
      </c>
      <c r="D903" s="408">
        <v>51.7</v>
      </c>
      <c r="E903" s="408">
        <v>51.7</v>
      </c>
      <c r="F903" s="409">
        <v>46069.649571759262</v>
      </c>
      <c r="G903" s="408">
        <v>0</v>
      </c>
    </row>
    <row r="904" spans="1:7" ht="15" x14ac:dyDescent="0.2">
      <c r="A904" s="407" t="s">
        <v>40725</v>
      </c>
      <c r="B904" s="407" t="s">
        <v>40936</v>
      </c>
      <c r="C904" s="408">
        <v>0</v>
      </c>
      <c r="D904" s="408">
        <v>1.42</v>
      </c>
      <c r="E904" s="408">
        <v>1.42</v>
      </c>
      <c r="F904" s="409">
        <v>45995.487534722219</v>
      </c>
      <c r="G904" s="408">
        <v>45</v>
      </c>
    </row>
    <row r="905" spans="1:7" ht="15" x14ac:dyDescent="0.2">
      <c r="A905" s="407" t="s">
        <v>40937</v>
      </c>
      <c r="B905" s="407" t="s">
        <v>40938</v>
      </c>
      <c r="C905" s="408">
        <v>0</v>
      </c>
      <c r="D905" s="408">
        <v>5.41</v>
      </c>
      <c r="E905" s="408">
        <v>5.41</v>
      </c>
      <c r="F905" s="409">
        <v>45964.643599537034</v>
      </c>
      <c r="G905" s="408">
        <v>0</v>
      </c>
    </row>
    <row r="906" spans="1:7" ht="15" x14ac:dyDescent="0.2">
      <c r="A906" s="407" t="s">
        <v>40939</v>
      </c>
      <c r="B906" s="407" t="s">
        <v>40940</v>
      </c>
      <c r="C906" s="408">
        <v>61</v>
      </c>
      <c r="D906" s="408">
        <v>22.96</v>
      </c>
      <c r="E906" s="408">
        <v>83.96</v>
      </c>
      <c r="F906" s="409">
        <v>45960.650462962964</v>
      </c>
      <c r="G906" s="408">
        <v>0</v>
      </c>
    </row>
    <row r="907" spans="1:7" ht="15" x14ac:dyDescent="0.2">
      <c r="A907" s="407" t="s">
        <v>40941</v>
      </c>
      <c r="B907" s="407" t="s">
        <v>40942</v>
      </c>
      <c r="C907" s="408">
        <v>0</v>
      </c>
      <c r="D907" s="408">
        <v>2.29</v>
      </c>
      <c r="E907" s="408">
        <v>2.29</v>
      </c>
      <c r="F907" s="409">
        <v>45995.478877314818</v>
      </c>
      <c r="G907" s="408">
        <v>0</v>
      </c>
    </row>
    <row r="908" spans="1:7" ht="15" x14ac:dyDescent="0.2">
      <c r="A908" s="407" t="s">
        <v>40723</v>
      </c>
      <c r="B908" s="407" t="s">
        <v>40724</v>
      </c>
      <c r="C908" s="408">
        <v>0</v>
      </c>
      <c r="D908" s="408">
        <v>15.76</v>
      </c>
      <c r="E908" s="408">
        <v>15.76</v>
      </c>
      <c r="F908" s="409">
        <v>45947.41777777778</v>
      </c>
      <c r="G908" s="408">
        <v>0</v>
      </c>
    </row>
    <row r="909" spans="1:7" ht="15" x14ac:dyDescent="0.2">
      <c r="A909" s="407" t="s">
        <v>40721</v>
      </c>
      <c r="B909" s="407" t="s">
        <v>40722</v>
      </c>
      <c r="C909" s="408">
        <v>0</v>
      </c>
      <c r="D909" s="408">
        <v>14.45</v>
      </c>
      <c r="E909" s="408">
        <v>14.45</v>
      </c>
      <c r="F909" s="409">
        <v>45951.571574074071</v>
      </c>
      <c r="G909" s="408">
        <v>0</v>
      </c>
    </row>
    <row r="910" spans="1:7" ht="15" x14ac:dyDescent="0.2">
      <c r="A910" s="407" t="s">
        <v>40943</v>
      </c>
      <c r="B910" s="407" t="s">
        <v>40944</v>
      </c>
      <c r="C910" s="408">
        <v>0</v>
      </c>
      <c r="D910" s="408">
        <v>35.68</v>
      </c>
      <c r="E910" s="408">
        <v>35.68</v>
      </c>
      <c r="F910" s="409">
        <v>45964.643425925926</v>
      </c>
      <c r="G910" s="408">
        <v>0</v>
      </c>
    </row>
    <row r="911" spans="1:7" ht="15" x14ac:dyDescent="0.2">
      <c r="A911" s="407" t="s">
        <v>40945</v>
      </c>
      <c r="B911" s="407" t="s">
        <v>40946</v>
      </c>
      <c r="C911" s="408">
        <v>0</v>
      </c>
      <c r="D911" s="408">
        <v>3.89</v>
      </c>
      <c r="E911" s="408">
        <v>3.89</v>
      </c>
      <c r="F911" s="409">
        <v>45972.601886574077</v>
      </c>
      <c r="G911" s="408">
        <v>3</v>
      </c>
    </row>
    <row r="912" spans="1:7" ht="15" x14ac:dyDescent="0.2">
      <c r="A912" s="407" t="s">
        <v>40947</v>
      </c>
      <c r="B912" s="407" t="s">
        <v>40948</v>
      </c>
      <c r="C912" s="408">
        <v>0</v>
      </c>
      <c r="D912" s="408">
        <v>11.666666666666666</v>
      </c>
      <c r="E912" s="408">
        <v>11.666666666666666</v>
      </c>
      <c r="F912" s="409">
        <v>46100.687395833331</v>
      </c>
      <c r="G912" s="408">
        <v>0</v>
      </c>
    </row>
    <row r="913" spans="1:7" ht="15" x14ac:dyDescent="0.2">
      <c r="A913" s="407" t="s">
        <v>40949</v>
      </c>
      <c r="B913" s="407" t="s">
        <v>40950</v>
      </c>
      <c r="C913" s="408">
        <v>0</v>
      </c>
      <c r="D913" s="408">
        <v>87.25</v>
      </c>
      <c r="E913" s="408">
        <v>87.25</v>
      </c>
      <c r="F913" s="409">
        <v>45965.455011574071</v>
      </c>
      <c r="G913" s="408">
        <v>0</v>
      </c>
    </row>
    <row r="914" spans="1:7" ht="15" x14ac:dyDescent="0.2">
      <c r="A914" s="407" t="s">
        <v>40951</v>
      </c>
      <c r="B914" s="407" t="s">
        <v>40952</v>
      </c>
      <c r="C914" s="408">
        <v>0</v>
      </c>
      <c r="D914" s="408">
        <v>87.25</v>
      </c>
      <c r="E914" s="408">
        <v>87.25</v>
      </c>
      <c r="F914" s="409">
        <v>45965.454872685186</v>
      </c>
      <c r="G914" s="408">
        <v>0</v>
      </c>
    </row>
    <row r="915" spans="1:7" ht="15" x14ac:dyDescent="0.2">
      <c r="A915" s="407" t="s">
        <v>40953</v>
      </c>
      <c r="B915" s="407" t="s">
        <v>40954</v>
      </c>
      <c r="C915" s="408">
        <v>0</v>
      </c>
      <c r="D915" s="408">
        <v>87.25</v>
      </c>
      <c r="E915" s="408">
        <v>87.25</v>
      </c>
      <c r="F915" s="409">
        <v>45965.455150462964</v>
      </c>
      <c r="G915" s="408">
        <v>0</v>
      </c>
    </row>
    <row r="916" spans="1:7" ht="15" x14ac:dyDescent="0.2">
      <c r="A916" s="407" t="s">
        <v>40955</v>
      </c>
      <c r="B916" s="407" t="s">
        <v>40956</v>
      </c>
      <c r="C916" s="408">
        <v>0</v>
      </c>
      <c r="D916" s="408">
        <v>91.86</v>
      </c>
      <c r="E916" s="408">
        <v>91.86</v>
      </c>
      <c r="F916" s="409">
        <v>45972.36787037037</v>
      </c>
      <c r="G916" s="408">
        <v>0</v>
      </c>
    </row>
    <row r="917" spans="1:7" ht="15" x14ac:dyDescent="0.2">
      <c r="A917" s="407" t="s">
        <v>40957</v>
      </c>
      <c r="B917" s="407" t="s">
        <v>40958</v>
      </c>
      <c r="C917" s="408">
        <v>0</v>
      </c>
      <c r="D917" s="408">
        <v>45.24</v>
      </c>
      <c r="E917" s="408">
        <v>45.24</v>
      </c>
      <c r="F917" s="409">
        <v>45971.580243055556</v>
      </c>
      <c r="G917" s="408">
        <v>0</v>
      </c>
    </row>
    <row r="918" spans="1:7" ht="15" x14ac:dyDescent="0.2">
      <c r="A918" s="407" t="s">
        <v>40959</v>
      </c>
      <c r="B918" s="407" t="s">
        <v>40960</v>
      </c>
      <c r="C918" s="408">
        <v>0</v>
      </c>
      <c r="D918" s="408">
        <v>903.77</v>
      </c>
      <c r="E918" s="408">
        <v>903.77</v>
      </c>
      <c r="F918" s="409">
        <v>45972.37945601852</v>
      </c>
      <c r="G918" s="408">
        <v>0</v>
      </c>
    </row>
    <row r="919" spans="1:7" ht="15" x14ac:dyDescent="0.2">
      <c r="A919" s="407" t="s">
        <v>40961</v>
      </c>
      <c r="B919" s="407" t="s">
        <v>40962</v>
      </c>
      <c r="C919" s="408">
        <v>0</v>
      </c>
      <c r="D919" s="408">
        <v>208.39</v>
      </c>
      <c r="E919" s="408">
        <v>208.39</v>
      </c>
      <c r="F919" s="409">
        <v>45971.574479166666</v>
      </c>
      <c r="G919" s="408">
        <v>0</v>
      </c>
    </row>
    <row r="920" spans="1:7" ht="15" x14ac:dyDescent="0.2">
      <c r="A920" s="407" t="s">
        <v>40963</v>
      </c>
      <c r="B920" s="407" t="s">
        <v>40964</v>
      </c>
      <c r="C920" s="408">
        <v>0</v>
      </c>
      <c r="D920" s="408">
        <v>34</v>
      </c>
      <c r="E920" s="408">
        <v>34</v>
      </c>
      <c r="F920" s="409">
        <v>45971.503541666665</v>
      </c>
      <c r="G920" s="408">
        <v>0</v>
      </c>
    </row>
    <row r="921" spans="1:7" ht="15" x14ac:dyDescent="0.2">
      <c r="A921" s="407" t="s">
        <v>40965</v>
      </c>
      <c r="B921" s="407" t="s">
        <v>40966</v>
      </c>
      <c r="C921" s="408">
        <v>0</v>
      </c>
      <c r="D921" s="408">
        <v>201.26</v>
      </c>
      <c r="E921" s="408">
        <v>201.26</v>
      </c>
      <c r="F921" s="409">
        <v>45971.565671296295</v>
      </c>
      <c r="G921" s="408">
        <v>0</v>
      </c>
    </row>
    <row r="922" spans="1:7" ht="15" x14ac:dyDescent="0.2">
      <c r="A922" s="407" t="s">
        <v>40967</v>
      </c>
      <c r="B922" s="407" t="s">
        <v>40968</v>
      </c>
      <c r="C922" s="408">
        <v>0</v>
      </c>
      <c r="D922" s="408">
        <v>19.304333333333332</v>
      </c>
      <c r="E922" s="408">
        <v>19.304333333333332</v>
      </c>
      <c r="F922" s="409">
        <v>45999.596608796295</v>
      </c>
      <c r="G922" s="408">
        <v>0</v>
      </c>
    </row>
    <row r="923" spans="1:7" ht="15" x14ac:dyDescent="0.2">
      <c r="A923" s="407" t="s">
        <v>40969</v>
      </c>
      <c r="B923" s="407" t="s">
        <v>40970</v>
      </c>
      <c r="C923" s="408">
        <v>0</v>
      </c>
      <c r="D923" s="408">
        <v>27.622812499999998</v>
      </c>
      <c r="E923" s="408">
        <v>27.622812499999998</v>
      </c>
      <c r="F923" s="409">
        <v>45999.596724537034</v>
      </c>
      <c r="G923" s="408">
        <v>0</v>
      </c>
    </row>
    <row r="924" spans="1:7" ht="15" x14ac:dyDescent="0.2">
      <c r="A924" s="407" t="s">
        <v>40971</v>
      </c>
      <c r="B924" s="407" t="s">
        <v>40972</v>
      </c>
      <c r="C924" s="408">
        <v>0</v>
      </c>
      <c r="D924" s="408">
        <v>2.29</v>
      </c>
      <c r="E924" s="408">
        <v>2.29</v>
      </c>
      <c r="F924" s="409">
        <v>45995.48096064815</v>
      </c>
      <c r="G924" s="408">
        <v>0</v>
      </c>
    </row>
    <row r="925" spans="1:7" ht="15" x14ac:dyDescent="0.2">
      <c r="A925" s="407" t="s">
        <v>40973</v>
      </c>
      <c r="B925" s="407" t="s">
        <v>40974</v>
      </c>
      <c r="C925" s="408">
        <v>0</v>
      </c>
      <c r="D925" s="408">
        <v>18.45</v>
      </c>
      <c r="E925" s="408">
        <v>18.45</v>
      </c>
      <c r="F925" s="409">
        <v>45980.351585648146</v>
      </c>
      <c r="G925" s="408">
        <v>0</v>
      </c>
    </row>
    <row r="926" spans="1:7" ht="15" x14ac:dyDescent="0.2">
      <c r="A926" s="407" t="s">
        <v>40975</v>
      </c>
      <c r="B926" s="407" t="s">
        <v>40976</v>
      </c>
      <c r="C926" s="408">
        <v>0</v>
      </c>
      <c r="D926" s="408">
        <v>4.8499999999999996</v>
      </c>
      <c r="E926" s="408">
        <v>4.8499999999999996</v>
      </c>
      <c r="F926" s="409">
        <v>45995.498148148145</v>
      </c>
      <c r="G926" s="408">
        <v>0</v>
      </c>
    </row>
    <row r="927" spans="1:7" ht="15" x14ac:dyDescent="0.2">
      <c r="A927" s="407" t="s">
        <v>40977</v>
      </c>
      <c r="B927" s="407" t="s">
        <v>40978</v>
      </c>
      <c r="C927" s="408">
        <v>0</v>
      </c>
      <c r="D927" s="408">
        <v>9.61</v>
      </c>
      <c r="E927" s="408">
        <v>9.61</v>
      </c>
      <c r="F927" s="409">
        <v>45987.563414351855</v>
      </c>
      <c r="G927" s="408">
        <v>0</v>
      </c>
    </row>
    <row r="928" spans="1:7" ht="15" x14ac:dyDescent="0.25">
      <c r="A928" s="407" t="s">
        <v>40979</v>
      </c>
      <c r="B928" s="407" t="s">
        <v>40980</v>
      </c>
      <c r="C928" s="406"/>
      <c r="D928" s="406"/>
      <c r="E928" s="406"/>
      <c r="F928" s="409">
        <v>46049.621898148151</v>
      </c>
      <c r="G928" s="408">
        <v>0</v>
      </c>
    </row>
    <row r="929" spans="1:7" ht="15" x14ac:dyDescent="0.2">
      <c r="A929" s="407" t="s">
        <v>40981</v>
      </c>
      <c r="B929" s="407" t="s">
        <v>40982</v>
      </c>
      <c r="C929" s="408">
        <v>0</v>
      </c>
      <c r="D929" s="408">
        <v>152.4</v>
      </c>
      <c r="E929" s="408">
        <v>152.4</v>
      </c>
      <c r="F929" s="409">
        <v>46064.597592592596</v>
      </c>
      <c r="G929" s="408">
        <v>0</v>
      </c>
    </row>
    <row r="930" spans="1:7" ht="15" x14ac:dyDescent="0.2">
      <c r="A930" s="407" t="s">
        <v>40983</v>
      </c>
      <c r="B930" s="407" t="s">
        <v>40984</v>
      </c>
      <c r="C930" s="408">
        <v>0</v>
      </c>
      <c r="D930" s="408">
        <v>25.37</v>
      </c>
      <c r="E930" s="408">
        <v>25.37</v>
      </c>
      <c r="F930" s="409">
        <v>46058.486921296295</v>
      </c>
      <c r="G930" s="408">
        <v>0</v>
      </c>
    </row>
    <row r="931" spans="1:7" ht="15" x14ac:dyDescent="0.2">
      <c r="A931" s="407" t="s">
        <v>40985</v>
      </c>
      <c r="B931" s="407" t="s">
        <v>40986</v>
      </c>
      <c r="C931" s="408">
        <v>0</v>
      </c>
      <c r="D931" s="408">
        <v>38.65</v>
      </c>
      <c r="E931" s="408">
        <v>38.65</v>
      </c>
      <c r="F931" s="409">
        <v>46058.467511574076</v>
      </c>
      <c r="G931" s="408">
        <v>0</v>
      </c>
    </row>
    <row r="932" spans="1:7" ht="15" x14ac:dyDescent="0.25">
      <c r="A932" s="407" t="s">
        <v>40987</v>
      </c>
      <c r="B932" s="407" t="s">
        <v>40988</v>
      </c>
      <c r="C932" s="406"/>
      <c r="D932" s="406"/>
      <c r="E932" s="406"/>
      <c r="F932" s="409">
        <v>46049.74554398148</v>
      </c>
      <c r="G932" s="408">
        <v>0</v>
      </c>
    </row>
    <row r="933" spans="1:7" ht="15" x14ac:dyDescent="0.2">
      <c r="A933" s="407" t="s">
        <v>40989</v>
      </c>
      <c r="B933" s="407" t="s">
        <v>40990</v>
      </c>
      <c r="C933" s="408">
        <v>0</v>
      </c>
      <c r="D933" s="408">
        <v>44</v>
      </c>
      <c r="E933" s="408">
        <v>44</v>
      </c>
      <c r="F933" s="409">
        <v>46058.466319444444</v>
      </c>
      <c r="G933" s="408">
        <v>0</v>
      </c>
    </row>
    <row r="934" spans="1:7" ht="15" x14ac:dyDescent="0.2">
      <c r="A934" s="407" t="s">
        <v>40991</v>
      </c>
      <c r="B934" s="407" t="s">
        <v>40992</v>
      </c>
      <c r="C934" s="408">
        <v>8.5</v>
      </c>
      <c r="D934" s="408">
        <v>2.2999999999999998</v>
      </c>
      <c r="E934" s="408">
        <v>10.8</v>
      </c>
      <c r="F934" s="409">
        <v>46062.718206018515</v>
      </c>
      <c r="G934" s="408">
        <v>0</v>
      </c>
    </row>
    <row r="935" spans="1:7" ht="15" x14ac:dyDescent="0.2">
      <c r="A935" s="407" t="s">
        <v>40993</v>
      </c>
      <c r="B935" s="407" t="s">
        <v>40994</v>
      </c>
      <c r="C935" s="408">
        <v>0</v>
      </c>
      <c r="D935" s="408">
        <v>35.4</v>
      </c>
      <c r="E935" s="408">
        <v>35.4</v>
      </c>
      <c r="F935" s="409">
        <v>46064.597314814811</v>
      </c>
      <c r="G935" s="408">
        <v>0</v>
      </c>
    </row>
    <row r="936" spans="1:7" ht="15" x14ac:dyDescent="0.25">
      <c r="A936" s="407" t="s">
        <v>40995</v>
      </c>
      <c r="B936" s="407" t="s">
        <v>40996</v>
      </c>
      <c r="C936" s="406"/>
      <c r="D936" s="406"/>
      <c r="E936" s="406"/>
      <c r="F936" s="409">
        <v>46065.682546296295</v>
      </c>
      <c r="G936" s="408">
        <v>1</v>
      </c>
    </row>
    <row r="937" spans="1:7" ht="15" x14ac:dyDescent="0.2">
      <c r="A937" s="407" t="s">
        <v>40997</v>
      </c>
      <c r="B937" s="407" t="s">
        <v>40998</v>
      </c>
      <c r="C937" s="408">
        <v>0</v>
      </c>
      <c r="D937" s="408">
        <v>317.2</v>
      </c>
      <c r="E937" s="408">
        <v>317.2</v>
      </c>
      <c r="F937" s="409">
        <v>46064.598726851851</v>
      </c>
      <c r="G937" s="408">
        <v>0</v>
      </c>
    </row>
    <row r="938" spans="1:7" ht="15" x14ac:dyDescent="0.2">
      <c r="A938" s="407" t="s">
        <v>40999</v>
      </c>
      <c r="B938" s="407" t="s">
        <v>41000</v>
      </c>
      <c r="C938" s="408">
        <v>0</v>
      </c>
      <c r="D938" s="408">
        <v>29.04</v>
      </c>
      <c r="E938" s="408">
        <v>29.04</v>
      </c>
      <c r="F938" s="409">
        <v>46058.487199074072</v>
      </c>
      <c r="G938" s="408">
        <v>0</v>
      </c>
    </row>
    <row r="939" spans="1:7" ht="15" x14ac:dyDescent="0.2">
      <c r="A939" s="407" t="s">
        <v>41001</v>
      </c>
      <c r="B939" s="407" t="s">
        <v>41002</v>
      </c>
      <c r="C939" s="408">
        <v>0</v>
      </c>
      <c r="D939" s="408">
        <v>4.38</v>
      </c>
      <c r="E939" s="408">
        <v>4.38</v>
      </c>
      <c r="F939" s="409">
        <v>46057.64943287037</v>
      </c>
      <c r="G939" s="408">
        <v>0</v>
      </c>
    </row>
    <row r="940" spans="1:7" ht="15" x14ac:dyDescent="0.2">
      <c r="A940" s="407" t="s">
        <v>41003</v>
      </c>
      <c r="B940" s="407" t="s">
        <v>41004</v>
      </c>
      <c r="C940" s="408">
        <v>0</v>
      </c>
      <c r="D940" s="408">
        <v>4.38</v>
      </c>
      <c r="E940" s="408">
        <v>4.38</v>
      </c>
      <c r="F940" s="409">
        <v>46057.649629629632</v>
      </c>
      <c r="G940" s="408">
        <v>0</v>
      </c>
    </row>
    <row r="941" spans="1:7" ht="15" x14ac:dyDescent="0.2">
      <c r="A941" s="407" t="s">
        <v>41005</v>
      </c>
      <c r="B941" s="407" t="s">
        <v>41006</v>
      </c>
      <c r="C941" s="408">
        <v>0</v>
      </c>
      <c r="D941" s="408">
        <v>5.3</v>
      </c>
      <c r="E941" s="408">
        <v>5.3</v>
      </c>
      <c r="F941" s="409">
        <v>46057.649907407409</v>
      </c>
      <c r="G941" s="408">
        <v>0</v>
      </c>
    </row>
    <row r="942" spans="1:7" ht="15" x14ac:dyDescent="0.2">
      <c r="A942" s="407" t="s">
        <v>41007</v>
      </c>
      <c r="B942" s="407" t="s">
        <v>41008</v>
      </c>
      <c r="C942" s="408">
        <v>0</v>
      </c>
      <c r="D942" s="408">
        <v>121.1</v>
      </c>
      <c r="E942" s="408">
        <v>121.1</v>
      </c>
      <c r="F942" s="409">
        <v>46042.71</v>
      </c>
      <c r="G942" s="408">
        <v>0</v>
      </c>
    </row>
    <row r="943" spans="1:7" ht="15" x14ac:dyDescent="0.2">
      <c r="A943" s="407" t="s">
        <v>41009</v>
      </c>
      <c r="B943" s="407" t="s">
        <v>33268</v>
      </c>
      <c r="C943" s="408">
        <v>0</v>
      </c>
      <c r="D943" s="408">
        <v>233.19</v>
      </c>
      <c r="E943" s="408">
        <v>233.19</v>
      </c>
      <c r="F943" s="409">
        <v>46048.651006944441</v>
      </c>
      <c r="G943" s="408">
        <v>0</v>
      </c>
    </row>
    <row r="944" spans="1:7" ht="15" x14ac:dyDescent="0.2">
      <c r="A944" s="407" t="s">
        <v>41010</v>
      </c>
      <c r="B944" s="407" t="s">
        <v>41011</v>
      </c>
      <c r="C944" s="408">
        <v>0</v>
      </c>
      <c r="D944" s="408">
        <v>15.8</v>
      </c>
      <c r="E944" s="408">
        <v>15.8</v>
      </c>
      <c r="F944" s="409">
        <v>46064.601111111115</v>
      </c>
      <c r="G944" s="408">
        <v>0</v>
      </c>
    </row>
    <row r="945" spans="1:7" ht="15" x14ac:dyDescent="0.2">
      <c r="A945" s="407" t="s">
        <v>41012</v>
      </c>
      <c r="B945" s="407" t="s">
        <v>41013</v>
      </c>
      <c r="C945" s="408">
        <v>0</v>
      </c>
      <c r="D945" s="408">
        <v>105.97</v>
      </c>
      <c r="E945" s="408">
        <v>105.97</v>
      </c>
      <c r="F945" s="409">
        <v>46085.397835648146</v>
      </c>
      <c r="G945" s="408">
        <v>0</v>
      </c>
    </row>
    <row r="946" spans="1:7" ht="15" x14ac:dyDescent="0.2">
      <c r="A946" s="407" t="s">
        <v>41352</v>
      </c>
      <c r="B946" s="407" t="s">
        <v>41353</v>
      </c>
      <c r="C946" s="408">
        <v>0</v>
      </c>
      <c r="D946" s="408">
        <v>2.86</v>
      </c>
      <c r="E946" s="408">
        <v>2.86</v>
      </c>
      <c r="F946" s="409">
        <v>46072.632523148146</v>
      </c>
      <c r="G946" s="408">
        <v>0</v>
      </c>
    </row>
    <row r="947" spans="1:7" ht="15" x14ac:dyDescent="0.25">
      <c r="A947" s="407" t="s">
        <v>41354</v>
      </c>
      <c r="B947" s="407" t="s">
        <v>41355</v>
      </c>
      <c r="C947" s="406"/>
      <c r="D947" s="406"/>
      <c r="E947" s="406"/>
      <c r="F947" s="409">
        <v>46098.681539351855</v>
      </c>
      <c r="G947" s="408">
        <v>0</v>
      </c>
    </row>
    <row r="948" spans="1:7" ht="15" x14ac:dyDescent="0.25">
      <c r="A948" s="407" t="s">
        <v>34761</v>
      </c>
      <c r="B948" s="407" t="s">
        <v>34762</v>
      </c>
      <c r="C948" s="406"/>
      <c r="D948" s="408">
        <v>10.53</v>
      </c>
      <c r="E948" s="408">
        <v>10.53</v>
      </c>
      <c r="F948" s="409">
        <v>44889.410949074074</v>
      </c>
      <c r="G948" s="408">
        <v>0</v>
      </c>
    </row>
    <row r="949" spans="1:7" ht="15" x14ac:dyDescent="0.2">
      <c r="A949" s="407" t="s">
        <v>34763</v>
      </c>
      <c r="B949" s="407" t="s">
        <v>34764</v>
      </c>
      <c r="C949" s="408">
        <v>0</v>
      </c>
      <c r="D949" s="408">
        <v>3.17</v>
      </c>
      <c r="E949" s="408">
        <v>3.17</v>
      </c>
      <c r="F949" s="409">
        <v>44889.41300925926</v>
      </c>
      <c r="G949" s="408">
        <v>0</v>
      </c>
    </row>
    <row r="950" spans="1:7" ht="15" x14ac:dyDescent="0.25">
      <c r="A950" s="407" t="s">
        <v>34765</v>
      </c>
      <c r="B950" s="407" t="s">
        <v>34766</v>
      </c>
      <c r="C950" s="406"/>
      <c r="D950" s="408">
        <v>3.5</v>
      </c>
      <c r="E950" s="408">
        <v>3.5</v>
      </c>
      <c r="F950" s="409">
        <v>44889.413078703707</v>
      </c>
      <c r="G950" s="408">
        <v>0</v>
      </c>
    </row>
    <row r="951" spans="1:7" ht="15" x14ac:dyDescent="0.25">
      <c r="A951" s="407" t="s">
        <v>34767</v>
      </c>
      <c r="B951" s="407" t="s">
        <v>34768</v>
      </c>
      <c r="C951" s="406"/>
      <c r="D951" s="408">
        <v>2.5</v>
      </c>
      <c r="E951" s="408">
        <v>2.5</v>
      </c>
      <c r="F951" s="409">
        <v>44889.413124999999</v>
      </c>
      <c r="G951" s="408">
        <v>0</v>
      </c>
    </row>
    <row r="952" spans="1:7" ht="15" x14ac:dyDescent="0.25">
      <c r="A952" s="407" t="s">
        <v>34769</v>
      </c>
      <c r="B952" s="407" t="s">
        <v>34770</v>
      </c>
      <c r="C952" s="406"/>
      <c r="D952" s="408">
        <v>4</v>
      </c>
      <c r="E952" s="408">
        <v>4</v>
      </c>
      <c r="F952" s="409">
        <v>44889.413171296299</v>
      </c>
      <c r="G952" s="408">
        <v>0</v>
      </c>
    </row>
    <row r="953" spans="1:7" ht="15" x14ac:dyDescent="0.25">
      <c r="A953" s="407" t="s">
        <v>34771</v>
      </c>
      <c r="B953" s="407" t="s">
        <v>34448</v>
      </c>
      <c r="C953" s="406"/>
      <c r="D953" s="406"/>
      <c r="E953" s="406"/>
      <c r="F953" s="409">
        <v>44889.413275462961</v>
      </c>
      <c r="G953" s="408">
        <v>0</v>
      </c>
    </row>
    <row r="954" spans="1:7" ht="15" x14ac:dyDescent="0.25">
      <c r="A954" s="407" t="s">
        <v>875</v>
      </c>
      <c r="B954" s="407" t="s">
        <v>876</v>
      </c>
      <c r="C954" s="406"/>
      <c r="D954" s="408">
        <v>0.01</v>
      </c>
      <c r="E954" s="408">
        <v>0.01</v>
      </c>
      <c r="F954" s="409">
        <v>44530.627500000002</v>
      </c>
      <c r="G954" s="408">
        <v>0</v>
      </c>
    </row>
    <row r="955" spans="1:7" ht="15" x14ac:dyDescent="0.25">
      <c r="A955" s="407" t="s">
        <v>877</v>
      </c>
      <c r="B955" s="407" t="s">
        <v>878</v>
      </c>
      <c r="C955" s="406"/>
      <c r="D955" s="408">
        <v>31.08</v>
      </c>
      <c r="E955" s="408">
        <v>31.08</v>
      </c>
      <c r="F955" s="406"/>
      <c r="G955" s="408">
        <v>0</v>
      </c>
    </row>
    <row r="956" spans="1:7" ht="15" x14ac:dyDescent="0.25">
      <c r="A956" s="407" t="s">
        <v>879</v>
      </c>
      <c r="B956" s="407" t="s">
        <v>880</v>
      </c>
      <c r="C956" s="406"/>
      <c r="D956" s="408">
        <v>182000</v>
      </c>
      <c r="E956" s="408">
        <v>182000</v>
      </c>
      <c r="F956" s="409">
        <v>44512.537569444445</v>
      </c>
      <c r="G956" s="408">
        <v>0</v>
      </c>
    </row>
    <row r="957" spans="1:7" ht="15" x14ac:dyDescent="0.25">
      <c r="A957" s="407" t="s">
        <v>881</v>
      </c>
      <c r="B957" s="407" t="s">
        <v>882</v>
      </c>
      <c r="C957" s="406"/>
      <c r="D957" s="408">
        <v>3.5</v>
      </c>
      <c r="E957" s="408">
        <v>3.5</v>
      </c>
      <c r="F957" s="409">
        <v>44517.361261574071</v>
      </c>
      <c r="G957" s="408">
        <v>0</v>
      </c>
    </row>
    <row r="958" spans="1:7" ht="15" x14ac:dyDescent="0.25">
      <c r="A958" s="407" t="s">
        <v>883</v>
      </c>
      <c r="B958" s="407" t="s">
        <v>884</v>
      </c>
      <c r="C958" s="406"/>
      <c r="D958" s="408">
        <v>521</v>
      </c>
      <c r="E958" s="408">
        <v>521</v>
      </c>
      <c r="F958" s="406"/>
      <c r="G958" s="408">
        <v>0</v>
      </c>
    </row>
    <row r="959" spans="1:7" ht="15" x14ac:dyDescent="0.25">
      <c r="A959" s="407" t="s">
        <v>885</v>
      </c>
      <c r="B959" s="407" t="s">
        <v>886</v>
      </c>
      <c r="C959" s="406"/>
      <c r="D959" s="408">
        <v>31.08</v>
      </c>
      <c r="E959" s="408">
        <v>31.08</v>
      </c>
      <c r="F959" s="406"/>
      <c r="G959" s="408">
        <v>0</v>
      </c>
    </row>
    <row r="960" spans="1:7" ht="15" x14ac:dyDescent="0.25">
      <c r="A960" s="407" t="s">
        <v>887</v>
      </c>
      <c r="B960" s="407" t="s">
        <v>40720</v>
      </c>
      <c r="C960" s="406"/>
      <c r="D960" s="408">
        <v>4.5</v>
      </c>
      <c r="E960" s="408">
        <v>4.5</v>
      </c>
      <c r="F960" s="409">
        <v>45790.580833333333</v>
      </c>
      <c r="G960" s="408">
        <v>0</v>
      </c>
    </row>
    <row r="961" spans="1:7" ht="15" x14ac:dyDescent="0.2">
      <c r="A961" s="407" t="s">
        <v>888</v>
      </c>
      <c r="B961" s="407" t="s">
        <v>889</v>
      </c>
      <c r="C961" s="408">
        <v>0</v>
      </c>
      <c r="D961" s="408">
        <v>0.1</v>
      </c>
      <c r="E961" s="408">
        <v>0.1</v>
      </c>
      <c r="F961" s="409">
        <v>44517.531909722224</v>
      </c>
      <c r="G961" s="408">
        <v>0</v>
      </c>
    </row>
    <row r="962" spans="1:7" ht="15" x14ac:dyDescent="0.2">
      <c r="A962" s="407" t="s">
        <v>890</v>
      </c>
      <c r="B962" s="407" t="s">
        <v>891</v>
      </c>
      <c r="C962" s="408">
        <v>0</v>
      </c>
      <c r="D962" s="408">
        <v>10.28</v>
      </c>
      <c r="E962" s="408">
        <v>10.28</v>
      </c>
      <c r="F962" s="409">
        <v>44517.594259259262</v>
      </c>
      <c r="G962" s="408">
        <v>0</v>
      </c>
    </row>
    <row r="963" spans="1:7" ht="15" x14ac:dyDescent="0.25">
      <c r="A963" s="407" t="s">
        <v>892</v>
      </c>
      <c r="B963" s="407" t="s">
        <v>893</v>
      </c>
      <c r="C963" s="406"/>
      <c r="D963" s="408">
        <v>30</v>
      </c>
      <c r="E963" s="408">
        <v>30</v>
      </c>
      <c r="F963" s="409">
        <v>44523.532384259262</v>
      </c>
      <c r="G963" s="408">
        <v>0</v>
      </c>
    </row>
    <row r="964" spans="1:7" ht="15" x14ac:dyDescent="0.2">
      <c r="A964" s="407" t="s">
        <v>34772</v>
      </c>
      <c r="B964" s="407" t="s">
        <v>34773</v>
      </c>
      <c r="C964" s="408">
        <v>0</v>
      </c>
      <c r="D964" s="408">
        <v>697.67</v>
      </c>
      <c r="E964" s="408">
        <v>697.67</v>
      </c>
      <c r="F964" s="409">
        <v>43784.321793981479</v>
      </c>
      <c r="G964" s="408">
        <v>0</v>
      </c>
    </row>
    <row r="965" spans="1:7" ht="15" x14ac:dyDescent="0.25">
      <c r="A965" s="407" t="s">
        <v>34774</v>
      </c>
      <c r="B965" s="407" t="s">
        <v>34775</v>
      </c>
      <c r="C965" s="406"/>
      <c r="D965" s="408">
        <v>581.1</v>
      </c>
      <c r="E965" s="408">
        <v>581.1</v>
      </c>
      <c r="F965" s="409">
        <v>43004.358194444445</v>
      </c>
      <c r="G965" s="408">
        <v>0</v>
      </c>
    </row>
    <row r="966" spans="1:7" ht="15" x14ac:dyDescent="0.25">
      <c r="A966" s="407" t="s">
        <v>34776</v>
      </c>
      <c r="B966" s="407" t="s">
        <v>34777</v>
      </c>
      <c r="C966" s="406"/>
      <c r="D966" s="408">
        <v>452.97</v>
      </c>
      <c r="E966" s="408">
        <v>452.97</v>
      </c>
      <c r="F966" s="409">
        <v>43004.358414351853</v>
      </c>
      <c r="G966" s="408">
        <v>0</v>
      </c>
    </row>
    <row r="967" spans="1:7" ht="15" x14ac:dyDescent="0.2">
      <c r="A967" s="407" t="s">
        <v>34778</v>
      </c>
      <c r="B967" s="407" t="s">
        <v>34779</v>
      </c>
      <c r="C967" s="408">
        <v>0</v>
      </c>
      <c r="D967" s="408">
        <v>537.19000000000005</v>
      </c>
      <c r="E967" s="408">
        <v>537.19000000000005</v>
      </c>
      <c r="F967" s="409">
        <v>43784.322083333333</v>
      </c>
      <c r="G967" s="408">
        <v>0</v>
      </c>
    </row>
    <row r="968" spans="1:7" ht="15" x14ac:dyDescent="0.25">
      <c r="A968" s="407" t="s">
        <v>894</v>
      </c>
      <c r="B968" s="407" t="s">
        <v>895</v>
      </c>
      <c r="C968" s="406"/>
      <c r="D968" s="408">
        <v>5150</v>
      </c>
      <c r="E968" s="408">
        <v>5150</v>
      </c>
      <c r="F968" s="409">
        <v>44523.421689814815</v>
      </c>
      <c r="G968" s="408">
        <v>0</v>
      </c>
    </row>
    <row r="969" spans="1:7" ht="15" x14ac:dyDescent="0.25">
      <c r="A969" s="407" t="s">
        <v>896</v>
      </c>
      <c r="B969" s="407" t="s">
        <v>897</v>
      </c>
      <c r="C969" s="406"/>
      <c r="D969" s="408">
        <v>7.92</v>
      </c>
      <c r="E969" s="408">
        <v>7.92</v>
      </c>
      <c r="F969" s="406"/>
      <c r="G969" s="408">
        <v>0</v>
      </c>
    </row>
    <row r="970" spans="1:7" ht="15" x14ac:dyDescent="0.25">
      <c r="A970" s="407" t="s">
        <v>898</v>
      </c>
      <c r="B970" s="407" t="s">
        <v>899</v>
      </c>
      <c r="C970" s="406"/>
      <c r="D970" s="408">
        <v>5.96</v>
      </c>
      <c r="E970" s="408">
        <v>5.96</v>
      </c>
      <c r="F970" s="406"/>
      <c r="G970" s="408">
        <v>0</v>
      </c>
    </row>
    <row r="971" spans="1:7" ht="15" x14ac:dyDescent="0.25">
      <c r="A971" s="407" t="s">
        <v>900</v>
      </c>
      <c r="B971" s="407" t="s">
        <v>901</v>
      </c>
      <c r="C971" s="406"/>
      <c r="D971" s="408">
        <v>5.96</v>
      </c>
      <c r="E971" s="408">
        <v>5.96</v>
      </c>
      <c r="F971" s="406"/>
      <c r="G971" s="408">
        <v>0</v>
      </c>
    </row>
    <row r="972" spans="1:7" ht="15" x14ac:dyDescent="0.25">
      <c r="A972" s="407" t="s">
        <v>902</v>
      </c>
      <c r="B972" s="407" t="s">
        <v>903</v>
      </c>
      <c r="C972" s="406"/>
      <c r="D972" s="408">
        <v>6.2</v>
      </c>
      <c r="E972" s="408">
        <v>6.2</v>
      </c>
      <c r="F972" s="406"/>
      <c r="G972" s="408">
        <v>0</v>
      </c>
    </row>
    <row r="973" spans="1:7" ht="15" x14ac:dyDescent="0.25">
      <c r="A973" s="407" t="s">
        <v>904</v>
      </c>
      <c r="B973" s="407" t="s">
        <v>905</v>
      </c>
      <c r="C973" s="406"/>
      <c r="D973" s="408">
        <v>7.1</v>
      </c>
      <c r="E973" s="408">
        <v>7.1</v>
      </c>
      <c r="F973" s="409">
        <v>45992.675486111111</v>
      </c>
      <c r="G973" s="408">
        <v>0</v>
      </c>
    </row>
    <row r="974" spans="1:7" ht="15" x14ac:dyDescent="0.25">
      <c r="A974" s="407" t="s">
        <v>906</v>
      </c>
      <c r="B974" s="407" t="s">
        <v>907</v>
      </c>
      <c r="C974" s="406"/>
      <c r="D974" s="408">
        <v>20</v>
      </c>
      <c r="E974" s="408">
        <v>20</v>
      </c>
      <c r="F974" s="409">
        <v>44526.52516203704</v>
      </c>
      <c r="G974" s="408">
        <v>0</v>
      </c>
    </row>
    <row r="975" spans="1:7" ht="15" x14ac:dyDescent="0.25">
      <c r="A975" s="407" t="s">
        <v>908</v>
      </c>
      <c r="B975" s="407" t="s">
        <v>909</v>
      </c>
      <c r="C975" s="406"/>
      <c r="D975" s="408">
        <v>20</v>
      </c>
      <c r="E975" s="408">
        <v>20</v>
      </c>
      <c r="F975" s="409">
        <v>44526.524942129632</v>
      </c>
      <c r="G975" s="408">
        <v>0</v>
      </c>
    </row>
    <row r="976" spans="1:7" ht="15" x14ac:dyDescent="0.25">
      <c r="A976" s="407" t="s">
        <v>910</v>
      </c>
      <c r="B976" s="407" t="s">
        <v>911</v>
      </c>
      <c r="C976" s="406"/>
      <c r="D976" s="408">
        <v>6.22</v>
      </c>
      <c r="E976" s="408">
        <v>6.22</v>
      </c>
      <c r="F976" s="409">
        <v>44530.608761574076</v>
      </c>
      <c r="G976" s="408">
        <v>0</v>
      </c>
    </row>
    <row r="977" spans="1:7" ht="15" x14ac:dyDescent="0.25">
      <c r="A977" s="407" t="s">
        <v>912</v>
      </c>
      <c r="B977" s="407" t="s">
        <v>913</v>
      </c>
      <c r="C977" s="406"/>
      <c r="D977" s="408">
        <v>6.22</v>
      </c>
      <c r="E977" s="408">
        <v>6.22</v>
      </c>
      <c r="F977" s="409">
        <v>44530.608055555553</v>
      </c>
      <c r="G977" s="408">
        <v>0</v>
      </c>
    </row>
    <row r="978" spans="1:7" ht="15" x14ac:dyDescent="0.25">
      <c r="A978" s="407" t="s">
        <v>914</v>
      </c>
      <c r="B978" s="407" t="s">
        <v>915</v>
      </c>
      <c r="C978" s="406"/>
      <c r="D978" s="408">
        <v>18.66</v>
      </c>
      <c r="E978" s="408">
        <v>18.66</v>
      </c>
      <c r="F978" s="409">
        <v>44530.608518518522</v>
      </c>
      <c r="G978" s="408">
        <v>0</v>
      </c>
    </row>
    <row r="979" spans="1:7" ht="15" x14ac:dyDescent="0.25">
      <c r="A979" s="407" t="s">
        <v>916</v>
      </c>
      <c r="B979" s="407" t="s">
        <v>917</v>
      </c>
      <c r="C979" s="406"/>
      <c r="D979" s="408">
        <v>6.22</v>
      </c>
      <c r="E979" s="408">
        <v>6.22</v>
      </c>
      <c r="F979" s="409">
        <v>44530.609016203707</v>
      </c>
      <c r="G979" s="408">
        <v>0</v>
      </c>
    </row>
    <row r="980" spans="1:7" ht="15" x14ac:dyDescent="0.2">
      <c r="A980" s="407" t="s">
        <v>918</v>
      </c>
      <c r="B980" s="407" t="s">
        <v>919</v>
      </c>
      <c r="C980" s="408">
        <v>0</v>
      </c>
      <c r="D980" s="408">
        <v>6.92</v>
      </c>
      <c r="E980" s="408">
        <v>6.92</v>
      </c>
      <c r="F980" s="409">
        <v>44516.360775462963</v>
      </c>
      <c r="G980" s="408">
        <v>0</v>
      </c>
    </row>
    <row r="981" spans="1:7" ht="15" x14ac:dyDescent="0.2">
      <c r="A981" s="407" t="s">
        <v>920</v>
      </c>
      <c r="B981" s="407" t="s">
        <v>921</v>
      </c>
      <c r="C981" s="408">
        <v>0</v>
      </c>
      <c r="D981" s="408">
        <v>13</v>
      </c>
      <c r="E981" s="408">
        <v>13</v>
      </c>
      <c r="F981" s="409">
        <v>44516.359791666669</v>
      </c>
      <c r="G981" s="408">
        <v>0</v>
      </c>
    </row>
    <row r="982" spans="1:7" ht="15" x14ac:dyDescent="0.2">
      <c r="A982" s="407" t="s">
        <v>922</v>
      </c>
      <c r="B982" s="407" t="s">
        <v>923</v>
      </c>
      <c r="C982" s="408">
        <v>0</v>
      </c>
      <c r="D982" s="408">
        <v>13.9</v>
      </c>
      <c r="E982" s="408">
        <v>13.9</v>
      </c>
      <c r="F982" s="409">
        <v>44516.360150462962</v>
      </c>
      <c r="G982" s="408">
        <v>0</v>
      </c>
    </row>
    <row r="983" spans="1:7" ht="15" x14ac:dyDescent="0.2">
      <c r="A983" s="407" t="s">
        <v>924</v>
      </c>
      <c r="B983" s="407" t="s">
        <v>925</v>
      </c>
      <c r="C983" s="408">
        <v>0</v>
      </c>
      <c r="D983" s="408">
        <v>5.5</v>
      </c>
      <c r="E983" s="408">
        <v>5.5</v>
      </c>
      <c r="F983" s="409">
        <v>44510.637939814813</v>
      </c>
      <c r="G983" s="408">
        <v>0</v>
      </c>
    </row>
    <row r="984" spans="1:7" ht="15" x14ac:dyDescent="0.2">
      <c r="A984" s="407" t="s">
        <v>926</v>
      </c>
      <c r="B984" s="407" t="s">
        <v>927</v>
      </c>
      <c r="C984" s="408">
        <v>0</v>
      </c>
      <c r="D984" s="408">
        <v>6.3</v>
      </c>
      <c r="E984" s="408">
        <v>6.3</v>
      </c>
      <c r="F984" s="409">
        <v>44510.636863425927</v>
      </c>
      <c r="G984" s="408">
        <v>0</v>
      </c>
    </row>
    <row r="985" spans="1:7" ht="15" x14ac:dyDescent="0.2">
      <c r="A985" s="407" t="s">
        <v>928</v>
      </c>
      <c r="B985" s="407" t="s">
        <v>929</v>
      </c>
      <c r="C985" s="408">
        <v>0</v>
      </c>
      <c r="D985" s="408">
        <v>6.6</v>
      </c>
      <c r="E985" s="408">
        <v>6.6</v>
      </c>
      <c r="F985" s="409">
        <v>44510.637199074074</v>
      </c>
      <c r="G985" s="408">
        <v>0</v>
      </c>
    </row>
    <row r="986" spans="1:7" ht="15" x14ac:dyDescent="0.2">
      <c r="A986" s="407" t="s">
        <v>930</v>
      </c>
      <c r="B986" s="407" t="s">
        <v>931</v>
      </c>
      <c r="C986" s="408">
        <v>0</v>
      </c>
      <c r="D986" s="408">
        <v>7.5</v>
      </c>
      <c r="E986" s="408">
        <v>7.5</v>
      </c>
      <c r="F986" s="409">
        <v>44510.637604166666</v>
      </c>
      <c r="G986" s="408">
        <v>0</v>
      </c>
    </row>
    <row r="987" spans="1:7" ht="15" x14ac:dyDescent="0.2">
      <c r="A987" s="407" t="s">
        <v>932</v>
      </c>
      <c r="B987" s="407" t="s">
        <v>933</v>
      </c>
      <c r="C987" s="408">
        <v>0</v>
      </c>
      <c r="D987" s="408">
        <v>37.409999999999997</v>
      </c>
      <c r="E987" s="408">
        <v>37.409999999999997</v>
      </c>
      <c r="F987" s="409">
        <v>44510.550497685188</v>
      </c>
      <c r="G987" s="408">
        <v>0</v>
      </c>
    </row>
    <row r="988" spans="1:7" ht="15" x14ac:dyDescent="0.25">
      <c r="A988" s="407" t="s">
        <v>934</v>
      </c>
      <c r="B988" s="407" t="s">
        <v>935</v>
      </c>
      <c r="C988" s="408">
        <v>0</v>
      </c>
      <c r="D988" s="408">
        <v>364.01</v>
      </c>
      <c r="E988" s="408">
        <v>364.01</v>
      </c>
      <c r="F988" s="406"/>
      <c r="G988" s="408">
        <v>0</v>
      </c>
    </row>
    <row r="989" spans="1:7" ht="15" x14ac:dyDescent="0.2">
      <c r="A989" s="407" t="s">
        <v>936</v>
      </c>
      <c r="B989" s="407" t="s">
        <v>937</v>
      </c>
      <c r="C989" s="408">
        <v>0</v>
      </c>
      <c r="D989" s="408">
        <v>7.35</v>
      </c>
      <c r="E989" s="408">
        <v>7.35</v>
      </c>
      <c r="F989" s="409">
        <v>44511.338599537034</v>
      </c>
      <c r="G989" s="408">
        <v>0</v>
      </c>
    </row>
    <row r="990" spans="1:7" ht="15" x14ac:dyDescent="0.25">
      <c r="A990" s="407" t="s">
        <v>938</v>
      </c>
      <c r="B990" s="407" t="s">
        <v>939</v>
      </c>
      <c r="C990" s="408">
        <v>0</v>
      </c>
      <c r="D990" s="408">
        <v>12.45</v>
      </c>
      <c r="E990" s="408">
        <v>12.45</v>
      </c>
      <c r="F990" s="406"/>
      <c r="G990" s="408">
        <v>0</v>
      </c>
    </row>
    <row r="991" spans="1:7" ht="15" x14ac:dyDescent="0.2">
      <c r="A991" s="407" t="s">
        <v>940</v>
      </c>
      <c r="B991" s="407" t="s">
        <v>941</v>
      </c>
      <c r="C991" s="408">
        <v>0</v>
      </c>
      <c r="D991" s="408">
        <v>1510.92</v>
      </c>
      <c r="E991" s="408">
        <v>1510.92</v>
      </c>
      <c r="F991" s="409">
        <v>44526.370694444442</v>
      </c>
      <c r="G991" s="408">
        <v>0</v>
      </c>
    </row>
    <row r="992" spans="1:7" ht="15" x14ac:dyDescent="0.25">
      <c r="A992" s="407" t="s">
        <v>34780</v>
      </c>
      <c r="B992" s="407" t="s">
        <v>34781</v>
      </c>
      <c r="C992" s="408">
        <v>2.5</v>
      </c>
      <c r="D992" s="408">
        <v>7.660547161124506</v>
      </c>
      <c r="E992" s="408">
        <v>10.160547161124505</v>
      </c>
      <c r="F992" s="406"/>
      <c r="G992" s="408">
        <v>0</v>
      </c>
    </row>
    <row r="993" spans="1:7" ht="15" x14ac:dyDescent="0.2">
      <c r="A993" s="407" t="s">
        <v>942</v>
      </c>
      <c r="B993" s="407" t="s">
        <v>943</v>
      </c>
      <c r="C993" s="408">
        <v>0</v>
      </c>
      <c r="D993" s="408">
        <v>46</v>
      </c>
      <c r="E993" s="408">
        <v>46</v>
      </c>
      <c r="F993" s="409">
        <v>45001.583414351851</v>
      </c>
      <c r="G993" s="408">
        <v>0</v>
      </c>
    </row>
    <row r="994" spans="1:7" ht="15" x14ac:dyDescent="0.2">
      <c r="A994" s="407" t="s">
        <v>944</v>
      </c>
      <c r="B994" s="407" t="s">
        <v>945</v>
      </c>
      <c r="C994" s="408">
        <v>0</v>
      </c>
      <c r="D994" s="408">
        <v>2.29</v>
      </c>
      <c r="E994" s="408">
        <v>2.29</v>
      </c>
      <c r="F994" s="409">
        <v>44523.36650462963</v>
      </c>
      <c r="G994" s="408">
        <v>0</v>
      </c>
    </row>
    <row r="995" spans="1:7" ht="15" x14ac:dyDescent="0.2">
      <c r="A995" s="407" t="s">
        <v>946</v>
      </c>
      <c r="B995" s="407" t="s">
        <v>947</v>
      </c>
      <c r="C995" s="408">
        <v>0</v>
      </c>
      <c r="D995" s="408">
        <v>3.96</v>
      </c>
      <c r="E995" s="408">
        <v>3.96</v>
      </c>
      <c r="F995" s="409">
        <v>44523.65902777778</v>
      </c>
      <c r="G995" s="408">
        <v>0</v>
      </c>
    </row>
    <row r="996" spans="1:7" ht="15" x14ac:dyDescent="0.25">
      <c r="A996" s="407" t="s">
        <v>948</v>
      </c>
      <c r="B996" s="407" t="s">
        <v>949</v>
      </c>
      <c r="C996" s="406"/>
      <c r="D996" s="408">
        <v>3.3</v>
      </c>
      <c r="E996" s="408">
        <v>3.3</v>
      </c>
      <c r="F996" s="409">
        <v>44516.558564814812</v>
      </c>
      <c r="G996" s="408">
        <v>0</v>
      </c>
    </row>
    <row r="997" spans="1:7" ht="15" x14ac:dyDescent="0.25">
      <c r="A997" s="407" t="s">
        <v>950</v>
      </c>
      <c r="B997" s="407" t="s">
        <v>951</v>
      </c>
      <c r="C997" s="408">
        <v>0</v>
      </c>
      <c r="D997" s="408">
        <v>11.4</v>
      </c>
      <c r="E997" s="408">
        <v>11.4</v>
      </c>
      <c r="F997" s="406"/>
      <c r="G997" s="408">
        <v>0</v>
      </c>
    </row>
    <row r="998" spans="1:7" ht="15" x14ac:dyDescent="0.25">
      <c r="A998" s="407" t="s">
        <v>952</v>
      </c>
      <c r="B998" s="407" t="s">
        <v>953</v>
      </c>
      <c r="C998" s="408">
        <v>0</v>
      </c>
      <c r="D998" s="408">
        <v>11.2</v>
      </c>
      <c r="E998" s="408">
        <v>11.2</v>
      </c>
      <c r="F998" s="406"/>
      <c r="G998" s="408">
        <v>0</v>
      </c>
    </row>
    <row r="999" spans="1:7" ht="15" x14ac:dyDescent="0.25">
      <c r="A999" s="407" t="s">
        <v>954</v>
      </c>
      <c r="B999" s="407" t="s">
        <v>955</v>
      </c>
      <c r="C999" s="406"/>
      <c r="D999" s="408">
        <v>5.95</v>
      </c>
      <c r="E999" s="408">
        <v>5.95</v>
      </c>
      <c r="F999" s="409">
        <v>44510.624189814815</v>
      </c>
      <c r="G999" s="408">
        <v>0</v>
      </c>
    </row>
    <row r="1000" spans="1:7" ht="15" x14ac:dyDescent="0.25">
      <c r="A1000" s="407" t="s">
        <v>956</v>
      </c>
      <c r="B1000" s="407" t="s">
        <v>957</v>
      </c>
      <c r="C1000" s="406"/>
      <c r="D1000" s="408">
        <v>4.4000000000000004</v>
      </c>
      <c r="E1000" s="408">
        <v>4.4000000000000004</v>
      </c>
      <c r="F1000" s="409">
        <v>44516.556932870371</v>
      </c>
      <c r="G1000" s="408">
        <v>0</v>
      </c>
    </row>
    <row r="1001" spans="1:7" ht="15" x14ac:dyDescent="0.25">
      <c r="A1001" s="407" t="s">
        <v>958</v>
      </c>
      <c r="B1001" s="407" t="s">
        <v>959</v>
      </c>
      <c r="C1001" s="406"/>
      <c r="D1001" s="408">
        <v>9.85</v>
      </c>
      <c r="E1001" s="408">
        <v>9.85</v>
      </c>
      <c r="F1001" s="409">
        <v>44516.5625462963</v>
      </c>
      <c r="G1001" s="408">
        <v>0</v>
      </c>
    </row>
    <row r="1002" spans="1:7" ht="15" x14ac:dyDescent="0.25">
      <c r="A1002" s="407" t="s">
        <v>960</v>
      </c>
      <c r="B1002" s="407" t="s">
        <v>961</v>
      </c>
      <c r="C1002" s="408">
        <v>0</v>
      </c>
      <c r="D1002" s="408">
        <v>8874</v>
      </c>
      <c r="E1002" s="408">
        <v>8874</v>
      </c>
      <c r="F1002" s="406"/>
      <c r="G1002" s="408">
        <v>0</v>
      </c>
    </row>
    <row r="1003" spans="1:7" ht="15" x14ac:dyDescent="0.25">
      <c r="A1003" s="407" t="s">
        <v>962</v>
      </c>
      <c r="B1003" s="407" t="s">
        <v>963</v>
      </c>
      <c r="C1003" s="408">
        <v>0</v>
      </c>
      <c r="D1003" s="408">
        <v>7.3</v>
      </c>
      <c r="E1003" s="408">
        <v>7.3</v>
      </c>
      <c r="F1003" s="406"/>
      <c r="G1003" s="408">
        <v>0</v>
      </c>
    </row>
    <row r="1004" spans="1:7" ht="15" x14ac:dyDescent="0.2">
      <c r="A1004" s="407" t="s">
        <v>964</v>
      </c>
      <c r="B1004" s="407" t="s">
        <v>965</v>
      </c>
      <c r="C1004" s="408">
        <v>0</v>
      </c>
      <c r="D1004" s="408">
        <v>114</v>
      </c>
      <c r="E1004" s="408">
        <v>114</v>
      </c>
      <c r="F1004" s="409">
        <v>44525.705081018517</v>
      </c>
      <c r="G1004" s="408">
        <v>0</v>
      </c>
    </row>
    <row r="1005" spans="1:7" ht="15" x14ac:dyDescent="0.25">
      <c r="A1005" s="407" t="s">
        <v>966</v>
      </c>
      <c r="B1005" s="407" t="s">
        <v>967</v>
      </c>
      <c r="C1005" s="406"/>
      <c r="D1005" s="408">
        <v>7.3</v>
      </c>
      <c r="E1005" s="408">
        <v>7.3</v>
      </c>
      <c r="F1005" s="406"/>
      <c r="G1005" s="408">
        <v>0</v>
      </c>
    </row>
    <row r="1006" spans="1:7" ht="15" x14ac:dyDescent="0.25">
      <c r="A1006" s="407" t="s">
        <v>968</v>
      </c>
      <c r="B1006" s="407" t="s">
        <v>969</v>
      </c>
      <c r="C1006" s="406"/>
      <c r="D1006" s="408">
        <v>4786.68</v>
      </c>
      <c r="E1006" s="408">
        <v>4786.68</v>
      </c>
      <c r="F1006" s="409">
        <v>44516.379814814813</v>
      </c>
      <c r="G1006" s="408">
        <v>0</v>
      </c>
    </row>
    <row r="1007" spans="1:7" ht="15" x14ac:dyDescent="0.25">
      <c r="A1007" s="407" t="s">
        <v>970</v>
      </c>
      <c r="B1007" s="407" t="s">
        <v>971</v>
      </c>
      <c r="C1007" s="406"/>
      <c r="D1007" s="408">
        <v>9.42</v>
      </c>
      <c r="E1007" s="408">
        <v>9.42</v>
      </c>
      <c r="F1007" s="406"/>
      <c r="G1007" s="408">
        <v>0</v>
      </c>
    </row>
    <row r="1008" spans="1:7" ht="15" x14ac:dyDescent="0.25">
      <c r="A1008" s="407" t="s">
        <v>34782</v>
      </c>
      <c r="B1008" s="407" t="s">
        <v>34783</v>
      </c>
      <c r="C1008" s="406"/>
      <c r="D1008" s="408">
        <v>0.3</v>
      </c>
      <c r="E1008" s="408">
        <v>0.3</v>
      </c>
      <c r="F1008" s="409">
        <v>43388.546215277776</v>
      </c>
      <c r="G1008" s="408">
        <v>0</v>
      </c>
    </row>
    <row r="1009" spans="1:7" ht="15" x14ac:dyDescent="0.25">
      <c r="A1009" s="407" t="s">
        <v>972</v>
      </c>
      <c r="B1009" s="407" t="s">
        <v>973</v>
      </c>
      <c r="C1009" s="406"/>
      <c r="D1009" s="408">
        <v>6496.56</v>
      </c>
      <c r="E1009" s="408">
        <v>6496.56</v>
      </c>
      <c r="F1009" s="409">
        <v>44516.367581018516</v>
      </c>
      <c r="G1009" s="408">
        <v>0</v>
      </c>
    </row>
    <row r="1010" spans="1:7" ht="15" x14ac:dyDescent="0.25">
      <c r="A1010" s="407" t="s">
        <v>974</v>
      </c>
      <c r="B1010" s="407" t="s">
        <v>975</v>
      </c>
      <c r="C1010" s="406"/>
      <c r="D1010" s="408">
        <v>255</v>
      </c>
      <c r="E1010" s="408">
        <v>255</v>
      </c>
      <c r="F1010" s="409">
        <v>44510.521238425928</v>
      </c>
      <c r="G1010" s="408">
        <v>0</v>
      </c>
    </row>
    <row r="1011" spans="1:7" ht="15" x14ac:dyDescent="0.25">
      <c r="A1011" s="407" t="s">
        <v>34784</v>
      </c>
      <c r="B1011" s="407" t="s">
        <v>977</v>
      </c>
      <c r="C1011" s="406"/>
      <c r="D1011" s="408">
        <v>22.75</v>
      </c>
      <c r="E1011" s="408">
        <v>22.75</v>
      </c>
      <c r="F1011" s="409">
        <v>43388.547442129631</v>
      </c>
      <c r="G1011" s="408">
        <v>0</v>
      </c>
    </row>
    <row r="1012" spans="1:7" ht="15" x14ac:dyDescent="0.25">
      <c r="A1012" s="407" t="s">
        <v>976</v>
      </c>
      <c r="B1012" s="407" t="s">
        <v>977</v>
      </c>
      <c r="C1012" s="406"/>
      <c r="D1012" s="408">
        <v>185</v>
      </c>
      <c r="E1012" s="408">
        <v>185</v>
      </c>
      <c r="F1012" s="406"/>
      <c r="G1012" s="408">
        <v>0</v>
      </c>
    </row>
    <row r="1013" spans="1:7" ht="15" x14ac:dyDescent="0.25">
      <c r="A1013" s="407" t="s">
        <v>978</v>
      </c>
      <c r="B1013" s="407" t="s">
        <v>979</v>
      </c>
      <c r="C1013" s="406"/>
      <c r="D1013" s="408">
        <v>9.9600000000000009</v>
      </c>
      <c r="E1013" s="408">
        <v>9.9600000000000009</v>
      </c>
      <c r="F1013" s="409">
        <v>44524.32303240741</v>
      </c>
      <c r="G1013" s="408">
        <v>0</v>
      </c>
    </row>
    <row r="1014" spans="1:7" ht="15" x14ac:dyDescent="0.25">
      <c r="A1014" s="407" t="s">
        <v>980</v>
      </c>
      <c r="B1014" s="407" t="s">
        <v>981</v>
      </c>
      <c r="C1014" s="406"/>
      <c r="D1014" s="408">
        <v>10.9</v>
      </c>
      <c r="E1014" s="408">
        <v>10.9</v>
      </c>
      <c r="F1014" s="409">
        <v>44524.44734953704</v>
      </c>
      <c r="G1014" s="408">
        <v>0</v>
      </c>
    </row>
    <row r="1015" spans="1:7" ht="15" x14ac:dyDescent="0.25">
      <c r="A1015" s="407" t="s">
        <v>982</v>
      </c>
      <c r="B1015" s="407" t="s">
        <v>983</v>
      </c>
      <c r="C1015" s="406"/>
      <c r="D1015" s="408">
        <v>2.5</v>
      </c>
      <c r="E1015" s="408">
        <v>2.5</v>
      </c>
      <c r="F1015" s="409">
        <v>45111.622546296298</v>
      </c>
      <c r="G1015" s="408">
        <v>0</v>
      </c>
    </row>
    <row r="1016" spans="1:7" ht="15" x14ac:dyDescent="0.25">
      <c r="A1016" s="407" t="s">
        <v>984</v>
      </c>
      <c r="B1016" s="407" t="s">
        <v>985</v>
      </c>
      <c r="C1016" s="406"/>
      <c r="D1016" s="408">
        <v>3.5</v>
      </c>
      <c r="E1016" s="408">
        <v>3.5</v>
      </c>
      <c r="F1016" s="409">
        <v>45112.343032407407</v>
      </c>
      <c r="G1016" s="408">
        <v>0</v>
      </c>
    </row>
    <row r="1017" spans="1:7" ht="15" x14ac:dyDescent="0.25">
      <c r="A1017" s="407" t="s">
        <v>986</v>
      </c>
      <c r="B1017" s="407" t="s">
        <v>987</v>
      </c>
      <c r="C1017" s="406"/>
      <c r="D1017" s="408">
        <v>6.91</v>
      </c>
      <c r="E1017" s="408">
        <v>6.91</v>
      </c>
      <c r="F1017" s="406"/>
      <c r="G1017" s="408">
        <v>0</v>
      </c>
    </row>
    <row r="1018" spans="1:7" ht="15" x14ac:dyDescent="0.25">
      <c r="A1018" s="407" t="s">
        <v>988</v>
      </c>
      <c r="B1018" s="407" t="s">
        <v>989</v>
      </c>
      <c r="C1018" s="406"/>
      <c r="D1018" s="408">
        <v>8.86</v>
      </c>
      <c r="E1018" s="408">
        <v>8.86</v>
      </c>
      <c r="F1018" s="406"/>
      <c r="G1018" s="408">
        <v>0</v>
      </c>
    </row>
    <row r="1019" spans="1:7" ht="15" x14ac:dyDescent="0.25">
      <c r="A1019" s="407" t="s">
        <v>990</v>
      </c>
      <c r="B1019" s="407" t="s">
        <v>991</v>
      </c>
      <c r="C1019" s="406"/>
      <c r="D1019" s="408">
        <v>6.25</v>
      </c>
      <c r="E1019" s="408">
        <v>6.25</v>
      </c>
      <c r="F1019" s="406"/>
      <c r="G1019" s="408">
        <v>0</v>
      </c>
    </row>
    <row r="1020" spans="1:7" ht="15" x14ac:dyDescent="0.25">
      <c r="A1020" s="407" t="s">
        <v>992</v>
      </c>
      <c r="B1020" s="407" t="s">
        <v>993</v>
      </c>
      <c r="C1020" s="406"/>
      <c r="D1020" s="408">
        <v>6.06</v>
      </c>
      <c r="E1020" s="408">
        <v>6.06</v>
      </c>
      <c r="F1020" s="406"/>
      <c r="G1020" s="408">
        <v>0</v>
      </c>
    </row>
    <row r="1021" spans="1:7" ht="15" x14ac:dyDescent="0.25">
      <c r="A1021" s="407" t="s">
        <v>994</v>
      </c>
      <c r="B1021" s="407" t="s">
        <v>995</v>
      </c>
      <c r="C1021" s="406"/>
      <c r="D1021" s="408">
        <v>8.0399999999999991</v>
      </c>
      <c r="E1021" s="408">
        <v>8.0399999999999991</v>
      </c>
      <c r="F1021" s="406"/>
      <c r="G1021" s="408">
        <v>0</v>
      </c>
    </row>
    <row r="1022" spans="1:7" ht="15" x14ac:dyDescent="0.25">
      <c r="A1022" s="407" t="s">
        <v>996</v>
      </c>
      <c r="B1022" s="407" t="s">
        <v>997</v>
      </c>
      <c r="C1022" s="406"/>
      <c r="D1022" s="408">
        <v>6.12</v>
      </c>
      <c r="E1022" s="408">
        <v>6.12</v>
      </c>
      <c r="F1022" s="406"/>
      <c r="G1022" s="408">
        <v>0</v>
      </c>
    </row>
    <row r="1023" spans="1:7" ht="15" x14ac:dyDescent="0.2">
      <c r="A1023" s="407" t="s">
        <v>998</v>
      </c>
      <c r="B1023" s="407" t="s">
        <v>999</v>
      </c>
      <c r="C1023" s="408">
        <v>0</v>
      </c>
      <c r="D1023" s="408">
        <v>3.6203883495145636E-3</v>
      </c>
      <c r="E1023" s="408">
        <v>3.6203883495145636E-3</v>
      </c>
      <c r="F1023" s="409">
        <v>45839.415983796294</v>
      </c>
      <c r="G1023" s="408">
        <v>0</v>
      </c>
    </row>
    <row r="1024" spans="1:7" ht="15" x14ac:dyDescent="0.25">
      <c r="A1024" s="407" t="s">
        <v>1000</v>
      </c>
      <c r="B1024" s="407" t="s">
        <v>1001</v>
      </c>
      <c r="C1024" s="406"/>
      <c r="D1024" s="408">
        <v>0.01</v>
      </c>
      <c r="E1024" s="408">
        <v>0.01</v>
      </c>
      <c r="F1024" s="409">
        <v>44526.492268518516</v>
      </c>
      <c r="G1024" s="408">
        <v>0</v>
      </c>
    </row>
    <row r="1025" spans="1:7" ht="15" x14ac:dyDescent="0.2">
      <c r="A1025" s="407" t="s">
        <v>1002</v>
      </c>
      <c r="B1025" s="407" t="s">
        <v>1003</v>
      </c>
      <c r="C1025" s="408">
        <v>0</v>
      </c>
      <c r="D1025" s="408">
        <v>99</v>
      </c>
      <c r="E1025" s="408">
        <v>99</v>
      </c>
      <c r="F1025" s="409">
        <v>44524.502523148149</v>
      </c>
      <c r="G1025" s="408">
        <v>0</v>
      </c>
    </row>
    <row r="1026" spans="1:7" ht="15" x14ac:dyDescent="0.25">
      <c r="A1026" s="407" t="s">
        <v>1004</v>
      </c>
      <c r="B1026" s="407" t="s">
        <v>1005</v>
      </c>
      <c r="C1026" s="408">
        <v>0</v>
      </c>
      <c r="D1026" s="408">
        <v>10.4</v>
      </c>
      <c r="E1026" s="408">
        <v>10.4</v>
      </c>
      <c r="F1026" s="406"/>
      <c r="G1026" s="408">
        <v>0</v>
      </c>
    </row>
    <row r="1027" spans="1:7" ht="15" x14ac:dyDescent="0.25">
      <c r="A1027" s="407" t="s">
        <v>1006</v>
      </c>
      <c r="B1027" s="407" t="s">
        <v>1007</v>
      </c>
      <c r="C1027" s="408">
        <v>0</v>
      </c>
      <c r="D1027" s="408">
        <v>9.1999999999999993</v>
      </c>
      <c r="E1027" s="408">
        <v>9.1999999999999993</v>
      </c>
      <c r="F1027" s="406"/>
      <c r="G1027" s="408">
        <v>0</v>
      </c>
    </row>
    <row r="1028" spans="1:7" ht="15" x14ac:dyDescent="0.25">
      <c r="A1028" s="407" t="s">
        <v>1008</v>
      </c>
      <c r="B1028" s="407" t="s">
        <v>1009</v>
      </c>
      <c r="C1028" s="406"/>
      <c r="D1028" s="408">
        <v>38</v>
      </c>
      <c r="E1028" s="408">
        <v>38</v>
      </c>
      <c r="F1028" s="409">
        <v>44523.352187500001</v>
      </c>
      <c r="G1028" s="408">
        <v>0</v>
      </c>
    </row>
    <row r="1029" spans="1:7" ht="15" x14ac:dyDescent="0.25">
      <c r="A1029" s="407" t="s">
        <v>1010</v>
      </c>
      <c r="B1029" s="407" t="s">
        <v>1011</v>
      </c>
      <c r="C1029" s="406"/>
      <c r="D1029" s="408">
        <v>39</v>
      </c>
      <c r="E1029" s="408">
        <v>39</v>
      </c>
      <c r="F1029" s="409">
        <v>44523.352488425924</v>
      </c>
      <c r="G1029" s="408">
        <v>0</v>
      </c>
    </row>
    <row r="1030" spans="1:7" ht="15" x14ac:dyDescent="0.25">
      <c r="A1030" s="407" t="s">
        <v>1012</v>
      </c>
      <c r="B1030" s="407" t="s">
        <v>1013</v>
      </c>
      <c r="C1030" s="406"/>
      <c r="D1030" s="406"/>
      <c r="E1030" s="406"/>
      <c r="F1030" s="406"/>
      <c r="G1030" s="408">
        <v>0</v>
      </c>
    </row>
    <row r="1031" spans="1:7" ht="15" x14ac:dyDescent="0.25">
      <c r="A1031" s="407" t="s">
        <v>1014</v>
      </c>
      <c r="B1031" s="407" t="s">
        <v>1015</v>
      </c>
      <c r="C1031" s="408">
        <v>0</v>
      </c>
      <c r="D1031" s="408">
        <v>31550.59</v>
      </c>
      <c r="E1031" s="408">
        <v>31550.59</v>
      </c>
      <c r="F1031" s="406"/>
      <c r="G1031" s="408">
        <v>0</v>
      </c>
    </row>
    <row r="1032" spans="1:7" ht="15" x14ac:dyDescent="0.2">
      <c r="A1032" s="407" t="s">
        <v>1016</v>
      </c>
      <c r="B1032" s="407" t="s">
        <v>1017</v>
      </c>
      <c r="C1032" s="408">
        <v>0</v>
      </c>
      <c r="D1032" s="408">
        <v>50</v>
      </c>
      <c r="E1032" s="408">
        <v>50</v>
      </c>
      <c r="F1032" s="409">
        <v>45001.613356481481</v>
      </c>
      <c r="G1032" s="408">
        <v>0</v>
      </c>
    </row>
    <row r="1033" spans="1:7" ht="15" x14ac:dyDescent="0.2">
      <c r="A1033" s="407" t="s">
        <v>1018</v>
      </c>
      <c r="B1033" s="407" t="s">
        <v>1019</v>
      </c>
      <c r="C1033" s="408">
        <v>0</v>
      </c>
      <c r="D1033" s="408">
        <v>50</v>
      </c>
      <c r="E1033" s="408">
        <v>50</v>
      </c>
      <c r="F1033" s="409">
        <v>45001.613483796296</v>
      </c>
      <c r="G1033" s="408">
        <v>0</v>
      </c>
    </row>
    <row r="1034" spans="1:7" ht="15" x14ac:dyDescent="0.25">
      <c r="A1034" s="407" t="s">
        <v>34785</v>
      </c>
      <c r="B1034" s="407" t="s">
        <v>34786</v>
      </c>
      <c r="C1034" s="406"/>
      <c r="D1034" s="408">
        <v>3.5</v>
      </c>
      <c r="E1034" s="408">
        <v>3.5</v>
      </c>
      <c r="F1034" s="406"/>
      <c r="G1034" s="408">
        <v>0</v>
      </c>
    </row>
    <row r="1035" spans="1:7" ht="15" x14ac:dyDescent="0.25">
      <c r="A1035" s="407" t="s">
        <v>34787</v>
      </c>
      <c r="B1035" s="407" t="s">
        <v>34788</v>
      </c>
      <c r="C1035" s="406"/>
      <c r="D1035" s="408">
        <v>3.5</v>
      </c>
      <c r="E1035" s="408">
        <v>3.5</v>
      </c>
      <c r="F1035" s="406"/>
      <c r="G1035" s="408">
        <v>0</v>
      </c>
    </row>
    <row r="1036" spans="1:7" ht="15" x14ac:dyDescent="0.2">
      <c r="A1036" s="407" t="s">
        <v>1020</v>
      </c>
      <c r="B1036" s="407" t="s">
        <v>1021</v>
      </c>
      <c r="C1036" s="408">
        <v>0</v>
      </c>
      <c r="D1036" s="408">
        <v>1.05</v>
      </c>
      <c r="E1036" s="408">
        <v>1.05</v>
      </c>
      <c r="F1036" s="409">
        <v>44523.423194444447</v>
      </c>
      <c r="G1036" s="408">
        <v>0</v>
      </c>
    </row>
    <row r="1037" spans="1:7" ht="15" x14ac:dyDescent="0.25">
      <c r="A1037" s="407" t="s">
        <v>1022</v>
      </c>
      <c r="B1037" s="407" t="s">
        <v>1023</v>
      </c>
      <c r="C1037" s="408">
        <v>0</v>
      </c>
      <c r="D1037" s="408">
        <v>2.65</v>
      </c>
      <c r="E1037" s="408">
        <v>2.65</v>
      </c>
      <c r="F1037" s="406"/>
      <c r="G1037" s="408">
        <v>0</v>
      </c>
    </row>
    <row r="1038" spans="1:7" ht="15" x14ac:dyDescent="0.25">
      <c r="A1038" s="407" t="s">
        <v>1024</v>
      </c>
      <c r="B1038" s="407" t="s">
        <v>1025</v>
      </c>
      <c r="C1038" s="406"/>
      <c r="D1038" s="408">
        <v>33.5</v>
      </c>
      <c r="E1038" s="408">
        <v>33.5</v>
      </c>
      <c r="F1038" s="406"/>
      <c r="G1038" s="408">
        <v>0</v>
      </c>
    </row>
    <row r="1039" spans="1:7" ht="15" x14ac:dyDescent="0.25">
      <c r="A1039" s="407" t="s">
        <v>1026</v>
      </c>
      <c r="B1039" s="407" t="s">
        <v>1027</v>
      </c>
      <c r="C1039" s="406"/>
      <c r="D1039" s="408">
        <v>1</v>
      </c>
      <c r="E1039" s="408">
        <v>1</v>
      </c>
      <c r="F1039" s="409">
        <v>45111.622731481482</v>
      </c>
      <c r="G1039" s="408">
        <v>0</v>
      </c>
    </row>
    <row r="1040" spans="1:7" ht="15" x14ac:dyDescent="0.25">
      <c r="A1040" s="407" t="s">
        <v>1028</v>
      </c>
      <c r="B1040" s="407" t="s">
        <v>1029</v>
      </c>
      <c r="C1040" s="406"/>
      <c r="D1040" s="408">
        <v>5</v>
      </c>
      <c r="E1040" s="408">
        <v>5</v>
      </c>
      <c r="F1040" s="409">
        <v>45112.343171296299</v>
      </c>
      <c r="G1040" s="408">
        <v>0</v>
      </c>
    </row>
    <row r="1041" spans="1:7" ht="15" x14ac:dyDescent="0.25">
      <c r="A1041" s="407" t="s">
        <v>1030</v>
      </c>
      <c r="B1041" s="407" t="s">
        <v>1031</v>
      </c>
      <c r="C1041" s="406"/>
      <c r="D1041" s="408">
        <v>5</v>
      </c>
      <c r="E1041" s="408">
        <v>5</v>
      </c>
      <c r="F1041" s="409">
        <v>45112.343287037038</v>
      </c>
      <c r="G1041" s="408">
        <v>0</v>
      </c>
    </row>
    <row r="1042" spans="1:7" ht="15" x14ac:dyDescent="0.2">
      <c r="A1042" s="407" t="s">
        <v>1032</v>
      </c>
      <c r="B1042" s="407" t="s">
        <v>1033</v>
      </c>
      <c r="C1042" s="408">
        <v>0</v>
      </c>
      <c r="D1042" s="408">
        <v>3.44</v>
      </c>
      <c r="E1042" s="408">
        <v>3.44</v>
      </c>
      <c r="F1042" s="409">
        <v>44525.615486111114</v>
      </c>
      <c r="G1042" s="408">
        <v>0</v>
      </c>
    </row>
    <row r="1043" spans="1:7" ht="15" x14ac:dyDescent="0.25">
      <c r="A1043" s="407" t="s">
        <v>1034</v>
      </c>
      <c r="B1043" s="407" t="s">
        <v>1035</v>
      </c>
      <c r="C1043" s="406"/>
      <c r="D1043" s="408">
        <v>2.5</v>
      </c>
      <c r="E1043" s="408">
        <v>2.5</v>
      </c>
      <c r="F1043" s="409">
        <v>44523.365659722222</v>
      </c>
      <c r="G1043" s="408">
        <v>0</v>
      </c>
    </row>
    <row r="1044" spans="1:7" ht="15" x14ac:dyDescent="0.25">
      <c r="A1044" s="407" t="s">
        <v>1036</v>
      </c>
      <c r="B1044" s="407" t="s">
        <v>1037</v>
      </c>
      <c r="C1044" s="406"/>
      <c r="D1044" s="408">
        <v>10.99</v>
      </c>
      <c r="E1044" s="408">
        <v>10.99</v>
      </c>
      <c r="F1044" s="406"/>
      <c r="G1044" s="408">
        <v>0</v>
      </c>
    </row>
    <row r="1045" spans="1:7" ht="15" x14ac:dyDescent="0.25">
      <c r="A1045" s="407" t="s">
        <v>1038</v>
      </c>
      <c r="B1045" s="407" t="s">
        <v>1039</v>
      </c>
      <c r="C1045" s="406"/>
      <c r="D1045" s="408">
        <v>22.75</v>
      </c>
      <c r="E1045" s="408">
        <v>22.75</v>
      </c>
      <c r="F1045" s="409">
        <v>44526.49255787037</v>
      </c>
      <c r="G1045" s="408">
        <v>0</v>
      </c>
    </row>
    <row r="1046" spans="1:7" ht="15" x14ac:dyDescent="0.25">
      <c r="A1046" s="407" t="s">
        <v>1040</v>
      </c>
      <c r="B1046" s="407" t="s">
        <v>1041</v>
      </c>
      <c r="C1046" s="406"/>
      <c r="D1046" s="408">
        <v>797.5</v>
      </c>
      <c r="E1046" s="408">
        <v>797.5</v>
      </c>
      <c r="F1046" s="409">
        <v>44530.483842592592</v>
      </c>
      <c r="G1046" s="408">
        <v>0</v>
      </c>
    </row>
    <row r="1047" spans="1:7" ht="15" x14ac:dyDescent="0.25">
      <c r="A1047" s="407" t="s">
        <v>1042</v>
      </c>
      <c r="B1047" s="407" t="s">
        <v>1043</v>
      </c>
      <c r="C1047" s="406"/>
      <c r="D1047" s="408">
        <v>5815.72</v>
      </c>
      <c r="E1047" s="408">
        <v>5815.72</v>
      </c>
      <c r="F1047" s="409">
        <v>44523.421342592592</v>
      </c>
      <c r="G1047" s="408">
        <v>0</v>
      </c>
    </row>
    <row r="1048" spans="1:7" ht="15" x14ac:dyDescent="0.25">
      <c r="A1048" s="407" t="s">
        <v>1044</v>
      </c>
      <c r="B1048" s="407" t="s">
        <v>1045</v>
      </c>
      <c r="C1048" s="406"/>
      <c r="D1048" s="408">
        <v>8752</v>
      </c>
      <c r="E1048" s="408">
        <v>8752</v>
      </c>
      <c r="F1048" s="409">
        <v>44510.501076388886</v>
      </c>
      <c r="G1048" s="408">
        <v>0</v>
      </c>
    </row>
    <row r="1049" spans="1:7" ht="15" x14ac:dyDescent="0.25">
      <c r="A1049" s="407" t="s">
        <v>1046</v>
      </c>
      <c r="B1049" s="407" t="s">
        <v>1047</v>
      </c>
      <c r="C1049" s="406"/>
      <c r="D1049" s="406"/>
      <c r="E1049" s="406"/>
      <c r="F1049" s="409">
        <v>44516.367349537039</v>
      </c>
      <c r="G1049" s="408">
        <v>0</v>
      </c>
    </row>
    <row r="1050" spans="1:7" ht="15" x14ac:dyDescent="0.25">
      <c r="A1050" s="407" t="s">
        <v>1048</v>
      </c>
      <c r="B1050" s="407" t="s">
        <v>1049</v>
      </c>
      <c r="C1050" s="406"/>
      <c r="D1050" s="408">
        <v>22.75</v>
      </c>
      <c r="E1050" s="408">
        <v>22.75</v>
      </c>
      <c r="F1050" s="406"/>
      <c r="G1050" s="408">
        <v>0</v>
      </c>
    </row>
    <row r="1051" spans="1:7" ht="15" x14ac:dyDescent="0.25">
      <c r="A1051" s="407" t="s">
        <v>1050</v>
      </c>
      <c r="B1051" s="407" t="s">
        <v>1051</v>
      </c>
      <c r="C1051" s="406"/>
      <c r="D1051" s="408">
        <v>7.5</v>
      </c>
      <c r="E1051" s="408">
        <v>7.5</v>
      </c>
      <c r="F1051" s="409">
        <v>45112.343414351853</v>
      </c>
      <c r="G1051" s="408">
        <v>0</v>
      </c>
    </row>
    <row r="1052" spans="1:7" ht="15" x14ac:dyDescent="0.25">
      <c r="A1052" s="407" t="s">
        <v>1052</v>
      </c>
      <c r="B1052" s="407" t="s">
        <v>1053</v>
      </c>
      <c r="C1052" s="406"/>
      <c r="D1052" s="408">
        <v>3.33</v>
      </c>
      <c r="E1052" s="408">
        <v>3.33</v>
      </c>
      <c r="F1052" s="406"/>
      <c r="G1052" s="408">
        <v>0</v>
      </c>
    </row>
    <row r="1053" spans="1:7" ht="15" x14ac:dyDescent="0.25">
      <c r="A1053" s="407" t="s">
        <v>1054</v>
      </c>
      <c r="B1053" s="407" t="s">
        <v>1055</v>
      </c>
      <c r="C1053" s="406"/>
      <c r="D1053" s="408">
        <v>5.6</v>
      </c>
      <c r="E1053" s="408">
        <v>5.6</v>
      </c>
      <c r="F1053" s="406"/>
      <c r="G1053" s="408">
        <v>0</v>
      </c>
    </row>
    <row r="1054" spans="1:7" ht="15" x14ac:dyDescent="0.25">
      <c r="A1054" s="407" t="s">
        <v>1056</v>
      </c>
      <c r="B1054" s="407" t="s">
        <v>1057</v>
      </c>
      <c r="C1054" s="406"/>
      <c r="D1054" s="408">
        <v>7</v>
      </c>
      <c r="E1054" s="408">
        <v>7</v>
      </c>
      <c r="F1054" s="406"/>
      <c r="G1054" s="408">
        <v>0</v>
      </c>
    </row>
    <row r="1055" spans="1:7" ht="15" x14ac:dyDescent="0.25">
      <c r="A1055" s="407" t="s">
        <v>1058</v>
      </c>
      <c r="B1055" s="407" t="s">
        <v>1059</v>
      </c>
      <c r="C1055" s="406"/>
      <c r="D1055" s="408">
        <v>6.15</v>
      </c>
      <c r="E1055" s="408">
        <v>6.15</v>
      </c>
      <c r="F1055" s="406"/>
      <c r="G1055" s="408">
        <v>0</v>
      </c>
    </row>
    <row r="1056" spans="1:7" ht="15" x14ac:dyDescent="0.25">
      <c r="A1056" s="407" t="s">
        <v>1060</v>
      </c>
      <c r="B1056" s="407" t="s">
        <v>1061</v>
      </c>
      <c r="C1056" s="406"/>
      <c r="D1056" s="408">
        <v>77.3</v>
      </c>
      <c r="E1056" s="408">
        <v>77.3</v>
      </c>
      <c r="F1056" s="406"/>
      <c r="G1056" s="408">
        <v>0</v>
      </c>
    </row>
    <row r="1057" spans="1:7" ht="15" x14ac:dyDescent="0.25">
      <c r="A1057" s="407" t="s">
        <v>1062</v>
      </c>
      <c r="B1057" s="407" t="s">
        <v>1063</v>
      </c>
      <c r="C1057" s="406"/>
      <c r="D1057" s="408">
        <v>5.47</v>
      </c>
      <c r="E1057" s="408">
        <v>5.47</v>
      </c>
      <c r="F1057" s="406"/>
      <c r="G1057" s="408">
        <v>0</v>
      </c>
    </row>
    <row r="1058" spans="1:7" ht="15" x14ac:dyDescent="0.25">
      <c r="A1058" s="407" t="s">
        <v>1064</v>
      </c>
      <c r="B1058" s="407" t="s">
        <v>1065</v>
      </c>
      <c r="C1058" s="406"/>
      <c r="D1058" s="408">
        <v>5</v>
      </c>
      <c r="E1058" s="408">
        <v>5</v>
      </c>
      <c r="F1058" s="406"/>
      <c r="G1058" s="408">
        <v>0</v>
      </c>
    </row>
    <row r="1059" spans="1:7" ht="15" x14ac:dyDescent="0.25">
      <c r="A1059" s="407" t="s">
        <v>1066</v>
      </c>
      <c r="B1059" s="407" t="s">
        <v>1067</v>
      </c>
      <c r="C1059" s="406"/>
      <c r="D1059" s="408">
        <v>5.9</v>
      </c>
      <c r="E1059" s="408">
        <v>5.9</v>
      </c>
      <c r="F1059" s="406"/>
      <c r="G1059" s="408">
        <v>0</v>
      </c>
    </row>
    <row r="1060" spans="1:7" ht="15" x14ac:dyDescent="0.25">
      <c r="A1060" s="407" t="s">
        <v>1068</v>
      </c>
      <c r="B1060" s="407" t="s">
        <v>1069</v>
      </c>
      <c r="C1060" s="406"/>
      <c r="D1060" s="408">
        <v>5.45</v>
      </c>
      <c r="E1060" s="408">
        <v>5.45</v>
      </c>
      <c r="F1060" s="406"/>
      <c r="G1060" s="408">
        <v>0</v>
      </c>
    </row>
    <row r="1061" spans="1:7" ht="15" x14ac:dyDescent="0.25">
      <c r="A1061" s="407" t="s">
        <v>1070</v>
      </c>
      <c r="B1061" s="407" t="s">
        <v>1071</v>
      </c>
      <c r="C1061" s="406"/>
      <c r="D1061" s="408">
        <v>5.9</v>
      </c>
      <c r="E1061" s="408">
        <v>5.9</v>
      </c>
      <c r="F1061" s="406"/>
      <c r="G1061" s="408">
        <v>0</v>
      </c>
    </row>
    <row r="1062" spans="1:7" ht="15" x14ac:dyDescent="0.25">
      <c r="A1062" s="407" t="s">
        <v>1072</v>
      </c>
      <c r="B1062" s="407" t="s">
        <v>1073</v>
      </c>
      <c r="C1062" s="406"/>
      <c r="D1062" s="408">
        <v>5.6</v>
      </c>
      <c r="E1062" s="408">
        <v>5.6</v>
      </c>
      <c r="F1062" s="406"/>
      <c r="G1062" s="408">
        <v>0</v>
      </c>
    </row>
    <row r="1063" spans="1:7" ht="15" x14ac:dyDescent="0.25">
      <c r="A1063" s="407" t="s">
        <v>1074</v>
      </c>
      <c r="B1063" s="407" t="s">
        <v>1075</v>
      </c>
      <c r="C1063" s="408">
        <v>0</v>
      </c>
      <c r="D1063" s="408">
        <v>6.15</v>
      </c>
      <c r="E1063" s="408">
        <v>6.15</v>
      </c>
      <c r="F1063" s="406"/>
      <c r="G1063" s="408">
        <v>0</v>
      </c>
    </row>
    <row r="1064" spans="1:7" ht="15" x14ac:dyDescent="0.25">
      <c r="A1064" s="407" t="s">
        <v>1076</v>
      </c>
      <c r="B1064" s="407" t="s">
        <v>1077</v>
      </c>
      <c r="C1064" s="408">
        <v>0</v>
      </c>
      <c r="D1064" s="408">
        <v>5.66</v>
      </c>
      <c r="E1064" s="408">
        <v>5.66</v>
      </c>
      <c r="F1064" s="406"/>
      <c r="G1064" s="408">
        <v>0</v>
      </c>
    </row>
    <row r="1065" spans="1:7" ht="15" x14ac:dyDescent="0.25">
      <c r="A1065" s="407" t="s">
        <v>1078</v>
      </c>
      <c r="B1065" s="407" t="s">
        <v>1079</v>
      </c>
      <c r="C1065" s="406"/>
      <c r="D1065" s="408">
        <v>5.9</v>
      </c>
      <c r="E1065" s="408">
        <v>5.9</v>
      </c>
      <c r="F1065" s="406"/>
      <c r="G1065" s="408">
        <v>0</v>
      </c>
    </row>
    <row r="1066" spans="1:7" ht="15" x14ac:dyDescent="0.25">
      <c r="A1066" s="407" t="s">
        <v>1080</v>
      </c>
      <c r="B1066" s="407" t="s">
        <v>1081</v>
      </c>
      <c r="C1066" s="406"/>
      <c r="D1066" s="408">
        <v>5.5</v>
      </c>
      <c r="E1066" s="408">
        <v>5.5</v>
      </c>
      <c r="F1066" s="406"/>
      <c r="G1066" s="408">
        <v>0</v>
      </c>
    </row>
    <row r="1067" spans="1:7" ht="15" x14ac:dyDescent="0.25">
      <c r="A1067" s="407" t="s">
        <v>1082</v>
      </c>
      <c r="B1067" s="407" t="s">
        <v>1083</v>
      </c>
      <c r="C1067" s="406"/>
      <c r="D1067" s="408">
        <v>5.9</v>
      </c>
      <c r="E1067" s="408">
        <v>5.9</v>
      </c>
      <c r="F1067" s="406"/>
      <c r="G1067" s="408">
        <v>0</v>
      </c>
    </row>
    <row r="1068" spans="1:7" ht="15" x14ac:dyDescent="0.25">
      <c r="A1068" s="407" t="s">
        <v>1084</v>
      </c>
      <c r="B1068" s="407" t="s">
        <v>1085</v>
      </c>
      <c r="C1068" s="408">
        <v>0</v>
      </c>
      <c r="D1068" s="408">
        <v>36</v>
      </c>
      <c r="E1068" s="408">
        <v>36</v>
      </c>
      <c r="F1068" s="406"/>
      <c r="G1068" s="408">
        <v>0</v>
      </c>
    </row>
    <row r="1069" spans="1:7" ht="15" x14ac:dyDescent="0.25">
      <c r="A1069" s="407" t="s">
        <v>1086</v>
      </c>
      <c r="B1069" s="407" t="s">
        <v>1087</v>
      </c>
      <c r="C1069" s="406"/>
      <c r="D1069" s="408">
        <v>50.99</v>
      </c>
      <c r="E1069" s="408">
        <v>50.99</v>
      </c>
      <c r="F1069" s="406"/>
      <c r="G1069" s="408">
        <v>0</v>
      </c>
    </row>
    <row r="1070" spans="1:7" ht="15" x14ac:dyDescent="0.25">
      <c r="A1070" s="407" t="s">
        <v>34789</v>
      </c>
      <c r="B1070" s="407" t="s">
        <v>34790</v>
      </c>
      <c r="C1070" s="406"/>
      <c r="D1070" s="408">
        <v>6.99</v>
      </c>
      <c r="E1070" s="408">
        <v>6.99</v>
      </c>
      <c r="F1070" s="409">
        <v>43388.548263888886</v>
      </c>
      <c r="G1070" s="408">
        <v>0</v>
      </c>
    </row>
    <row r="1071" spans="1:7" ht="15" x14ac:dyDescent="0.25">
      <c r="A1071" s="407" t="s">
        <v>1088</v>
      </c>
      <c r="B1071" s="407" t="s">
        <v>1089</v>
      </c>
      <c r="C1071" s="406"/>
      <c r="D1071" s="408">
        <v>7.99</v>
      </c>
      <c r="E1071" s="408">
        <v>7.99</v>
      </c>
      <c r="F1071" s="406"/>
      <c r="G1071" s="408">
        <v>0</v>
      </c>
    </row>
    <row r="1072" spans="1:7" ht="15" x14ac:dyDescent="0.25">
      <c r="A1072" s="407" t="s">
        <v>1090</v>
      </c>
      <c r="B1072" s="407" t="s">
        <v>1091</v>
      </c>
      <c r="C1072" s="406"/>
      <c r="D1072" s="408">
        <v>7.99</v>
      </c>
      <c r="E1072" s="408">
        <v>7.99</v>
      </c>
      <c r="F1072" s="409">
        <v>44510.628425925926</v>
      </c>
      <c r="G1072" s="408">
        <v>0</v>
      </c>
    </row>
    <row r="1073" spans="1:7" ht="15" x14ac:dyDescent="0.25">
      <c r="A1073" s="407" t="s">
        <v>1092</v>
      </c>
      <c r="B1073" s="407" t="s">
        <v>1093</v>
      </c>
      <c r="C1073" s="406"/>
      <c r="D1073" s="408">
        <v>2.99</v>
      </c>
      <c r="E1073" s="408">
        <v>2.99</v>
      </c>
      <c r="F1073" s="409">
        <v>44511.691886574074</v>
      </c>
      <c r="G1073" s="408">
        <v>0</v>
      </c>
    </row>
    <row r="1074" spans="1:7" ht="15" x14ac:dyDescent="0.25">
      <c r="A1074" s="407" t="s">
        <v>1094</v>
      </c>
      <c r="B1074" s="407" t="s">
        <v>1095</v>
      </c>
      <c r="C1074" s="406"/>
      <c r="D1074" s="408">
        <v>12.6</v>
      </c>
      <c r="E1074" s="408">
        <v>12.6</v>
      </c>
      <c r="F1074" s="406"/>
      <c r="G1074" s="408">
        <v>0</v>
      </c>
    </row>
    <row r="1075" spans="1:7" ht="15" x14ac:dyDescent="0.25">
      <c r="A1075" s="407" t="s">
        <v>1096</v>
      </c>
      <c r="B1075" s="407" t="s">
        <v>1097</v>
      </c>
      <c r="C1075" s="406"/>
      <c r="D1075" s="408">
        <v>2.63</v>
      </c>
      <c r="E1075" s="408">
        <v>2.63</v>
      </c>
      <c r="F1075" s="406"/>
      <c r="G1075" s="408">
        <v>0</v>
      </c>
    </row>
    <row r="1076" spans="1:7" ht="15" x14ac:dyDescent="0.25">
      <c r="A1076" s="407" t="s">
        <v>1098</v>
      </c>
      <c r="B1076" s="407" t="s">
        <v>1099</v>
      </c>
      <c r="C1076" s="406"/>
      <c r="D1076" s="408">
        <v>5.8</v>
      </c>
      <c r="E1076" s="408">
        <v>5.8</v>
      </c>
      <c r="F1076" s="406"/>
      <c r="G1076" s="408">
        <v>0</v>
      </c>
    </row>
    <row r="1077" spans="1:7" ht="15" x14ac:dyDescent="0.25">
      <c r="A1077" s="407" t="s">
        <v>1100</v>
      </c>
      <c r="B1077" s="407" t="s">
        <v>1101</v>
      </c>
      <c r="C1077" s="406"/>
      <c r="D1077" s="408">
        <v>2.1</v>
      </c>
      <c r="E1077" s="408">
        <v>2.1</v>
      </c>
      <c r="F1077" s="406"/>
      <c r="G1077" s="408">
        <v>0</v>
      </c>
    </row>
    <row r="1078" spans="1:7" ht="15" x14ac:dyDescent="0.25">
      <c r="A1078" s="407" t="s">
        <v>1102</v>
      </c>
      <c r="B1078" s="407" t="s">
        <v>1103</v>
      </c>
      <c r="C1078" s="406"/>
      <c r="D1078" s="408">
        <v>12</v>
      </c>
      <c r="E1078" s="408">
        <v>12</v>
      </c>
      <c r="F1078" s="409">
        <v>43042.362453703703</v>
      </c>
      <c r="G1078" s="408">
        <v>0</v>
      </c>
    </row>
    <row r="1079" spans="1:7" ht="15" x14ac:dyDescent="0.25">
      <c r="A1079" s="407" t="s">
        <v>1104</v>
      </c>
      <c r="B1079" s="407" t="s">
        <v>1105</v>
      </c>
      <c r="C1079" s="406"/>
      <c r="D1079" s="408">
        <v>10</v>
      </c>
      <c r="E1079" s="408">
        <v>10</v>
      </c>
      <c r="F1079" s="409">
        <v>43042.362905092596</v>
      </c>
      <c r="G1079" s="408">
        <v>0</v>
      </c>
    </row>
    <row r="1080" spans="1:7" ht="15" x14ac:dyDescent="0.25">
      <c r="A1080" s="407" t="s">
        <v>1106</v>
      </c>
      <c r="B1080" s="407" t="s">
        <v>1107</v>
      </c>
      <c r="C1080" s="406"/>
      <c r="D1080" s="408">
        <v>4.5</v>
      </c>
      <c r="E1080" s="408">
        <v>4.5</v>
      </c>
      <c r="F1080" s="406"/>
      <c r="G1080" s="408">
        <v>0</v>
      </c>
    </row>
    <row r="1081" spans="1:7" ht="15" x14ac:dyDescent="0.25">
      <c r="A1081" s="407" t="s">
        <v>1108</v>
      </c>
      <c r="B1081" s="407" t="s">
        <v>1109</v>
      </c>
      <c r="C1081" s="406"/>
      <c r="D1081" s="408">
        <v>4.5</v>
      </c>
      <c r="E1081" s="408">
        <v>4.5</v>
      </c>
      <c r="F1081" s="406"/>
      <c r="G1081" s="408">
        <v>0</v>
      </c>
    </row>
    <row r="1082" spans="1:7" ht="15" x14ac:dyDescent="0.25">
      <c r="A1082" s="407" t="s">
        <v>1110</v>
      </c>
      <c r="B1082" s="407" t="s">
        <v>1111</v>
      </c>
      <c r="C1082" s="406"/>
      <c r="D1082" s="408">
        <v>4.5</v>
      </c>
      <c r="E1082" s="408">
        <v>4.5</v>
      </c>
      <c r="F1082" s="406"/>
      <c r="G1082" s="408">
        <v>0</v>
      </c>
    </row>
    <row r="1083" spans="1:7" ht="15" x14ac:dyDescent="0.25">
      <c r="A1083" s="407" t="s">
        <v>1112</v>
      </c>
      <c r="B1083" s="407" t="s">
        <v>1113</v>
      </c>
      <c r="C1083" s="406"/>
      <c r="D1083" s="408">
        <v>19.95</v>
      </c>
      <c r="E1083" s="408">
        <v>19.95</v>
      </c>
      <c r="F1083" s="409">
        <v>44524.411956018521</v>
      </c>
      <c r="G1083" s="408">
        <v>0</v>
      </c>
    </row>
    <row r="1084" spans="1:7" ht="15" x14ac:dyDescent="0.2">
      <c r="A1084" s="407" t="s">
        <v>34791</v>
      </c>
      <c r="B1084" s="407" t="s">
        <v>34792</v>
      </c>
      <c r="C1084" s="408">
        <v>0.75</v>
      </c>
      <c r="D1084" s="408">
        <v>2.5140759638639683</v>
      </c>
      <c r="E1084" s="408">
        <v>3.2640759638639683</v>
      </c>
      <c r="F1084" s="409">
        <v>45721.443009259259</v>
      </c>
      <c r="G1084" s="408">
        <v>0</v>
      </c>
    </row>
    <row r="1085" spans="1:7" ht="15" x14ac:dyDescent="0.25">
      <c r="A1085" s="407" t="s">
        <v>1114</v>
      </c>
      <c r="B1085" s="407" t="s">
        <v>1115</v>
      </c>
      <c r="C1085" s="406"/>
      <c r="D1085" s="408">
        <v>17</v>
      </c>
      <c r="E1085" s="408">
        <v>17</v>
      </c>
      <c r="F1085" s="409">
        <v>45001.584953703707</v>
      </c>
      <c r="G1085" s="408">
        <v>0</v>
      </c>
    </row>
    <row r="1086" spans="1:7" ht="15" x14ac:dyDescent="0.2">
      <c r="A1086" s="407" t="s">
        <v>1116</v>
      </c>
      <c r="B1086" s="407" t="s">
        <v>1117</v>
      </c>
      <c r="C1086" s="408">
        <v>0</v>
      </c>
      <c r="D1086" s="408">
        <v>15</v>
      </c>
      <c r="E1086" s="408">
        <v>15</v>
      </c>
      <c r="F1086" s="409">
        <v>44511.350347222222</v>
      </c>
      <c r="G1086" s="408">
        <v>0</v>
      </c>
    </row>
    <row r="1087" spans="1:7" ht="15" x14ac:dyDescent="0.25">
      <c r="A1087" s="407" t="s">
        <v>1118</v>
      </c>
      <c r="B1087" s="407" t="s">
        <v>1119</v>
      </c>
      <c r="C1087" s="406"/>
      <c r="D1087" s="408">
        <v>62</v>
      </c>
      <c r="E1087" s="408">
        <v>62</v>
      </c>
      <c r="F1087" s="409">
        <v>44523.466724537036</v>
      </c>
      <c r="G1087" s="408">
        <v>0</v>
      </c>
    </row>
    <row r="1088" spans="1:7" ht="15" x14ac:dyDescent="0.25">
      <c r="A1088" s="407" t="s">
        <v>1120</v>
      </c>
      <c r="B1088" s="407" t="s">
        <v>1121</v>
      </c>
      <c r="C1088" s="406"/>
      <c r="D1088" s="408">
        <v>778</v>
      </c>
      <c r="E1088" s="408">
        <v>778</v>
      </c>
      <c r="F1088" s="406"/>
      <c r="G1088" s="408">
        <v>0</v>
      </c>
    </row>
    <row r="1089" spans="1:7" ht="15" x14ac:dyDescent="0.25">
      <c r="A1089" s="407" t="s">
        <v>1122</v>
      </c>
      <c r="B1089" s="407" t="s">
        <v>1123</v>
      </c>
      <c r="C1089" s="406"/>
      <c r="D1089" s="408">
        <v>4.3</v>
      </c>
      <c r="E1089" s="408">
        <v>4.3</v>
      </c>
      <c r="F1089" s="406"/>
      <c r="G1089" s="408">
        <v>0</v>
      </c>
    </row>
    <row r="1090" spans="1:7" ht="15" x14ac:dyDescent="0.25">
      <c r="A1090" s="407" t="s">
        <v>1124</v>
      </c>
      <c r="B1090" s="407" t="s">
        <v>1125</v>
      </c>
      <c r="C1090" s="406"/>
      <c r="D1090" s="408">
        <v>3.15</v>
      </c>
      <c r="E1090" s="408">
        <v>3.15</v>
      </c>
      <c r="F1090" s="409">
        <v>44776.712210648147</v>
      </c>
      <c r="G1090" s="408">
        <v>0</v>
      </c>
    </row>
    <row r="1091" spans="1:7" ht="15" x14ac:dyDescent="0.25">
      <c r="A1091" s="407" t="s">
        <v>1126</v>
      </c>
      <c r="B1091" s="407" t="s">
        <v>1127</v>
      </c>
      <c r="C1091" s="406"/>
      <c r="D1091" s="408">
        <v>6.98</v>
      </c>
      <c r="E1091" s="408">
        <v>6.98</v>
      </c>
      <c r="F1091" s="406"/>
      <c r="G1091" s="408">
        <v>0</v>
      </c>
    </row>
    <row r="1092" spans="1:7" ht="15" x14ac:dyDescent="0.25">
      <c r="A1092" s="407" t="s">
        <v>1128</v>
      </c>
      <c r="B1092" s="407" t="s">
        <v>1129</v>
      </c>
      <c r="C1092" s="406"/>
      <c r="D1092" s="408">
        <v>6</v>
      </c>
      <c r="E1092" s="408">
        <v>6</v>
      </c>
      <c r="F1092" s="406"/>
      <c r="G1092" s="408">
        <v>0</v>
      </c>
    </row>
    <row r="1093" spans="1:7" ht="15" x14ac:dyDescent="0.25">
      <c r="A1093" s="407" t="s">
        <v>1130</v>
      </c>
      <c r="B1093" s="407" t="s">
        <v>1131</v>
      </c>
      <c r="C1093" s="406"/>
      <c r="D1093" s="408">
        <v>3.35</v>
      </c>
      <c r="E1093" s="408">
        <v>3.35</v>
      </c>
      <c r="F1093" s="406"/>
      <c r="G1093" s="408">
        <v>0</v>
      </c>
    </row>
    <row r="1094" spans="1:7" ht="15" x14ac:dyDescent="0.25">
      <c r="A1094" s="407" t="s">
        <v>1132</v>
      </c>
      <c r="B1094" s="407" t="s">
        <v>1133</v>
      </c>
      <c r="C1094" s="406"/>
      <c r="D1094" s="408">
        <v>5.88</v>
      </c>
      <c r="E1094" s="408">
        <v>5.88</v>
      </c>
      <c r="F1094" s="406"/>
      <c r="G1094" s="408">
        <v>0</v>
      </c>
    </row>
    <row r="1095" spans="1:7" ht="15" x14ac:dyDescent="0.25">
      <c r="A1095" s="407" t="s">
        <v>1134</v>
      </c>
      <c r="B1095" s="407" t="s">
        <v>1135</v>
      </c>
      <c r="C1095" s="406"/>
      <c r="D1095" s="408">
        <v>5.99</v>
      </c>
      <c r="E1095" s="408">
        <v>5.99</v>
      </c>
      <c r="F1095" s="406"/>
      <c r="G1095" s="408">
        <v>0</v>
      </c>
    </row>
    <row r="1096" spans="1:7" ht="15" x14ac:dyDescent="0.25">
      <c r="A1096" s="407" t="s">
        <v>1136</v>
      </c>
      <c r="B1096" s="407" t="s">
        <v>1137</v>
      </c>
      <c r="C1096" s="406"/>
      <c r="D1096" s="408">
        <v>5.99</v>
      </c>
      <c r="E1096" s="408">
        <v>5.99</v>
      </c>
      <c r="F1096" s="406"/>
      <c r="G1096" s="408">
        <v>0</v>
      </c>
    </row>
    <row r="1097" spans="1:7" ht="15" x14ac:dyDescent="0.25">
      <c r="A1097" s="407" t="s">
        <v>1138</v>
      </c>
      <c r="B1097" s="407" t="s">
        <v>1139</v>
      </c>
      <c r="C1097" s="406"/>
      <c r="D1097" s="408">
        <v>5.99</v>
      </c>
      <c r="E1097" s="408">
        <v>5.99</v>
      </c>
      <c r="F1097" s="406"/>
      <c r="G1097" s="408">
        <v>0</v>
      </c>
    </row>
    <row r="1098" spans="1:7" ht="15" x14ac:dyDescent="0.25">
      <c r="A1098" s="407" t="s">
        <v>1140</v>
      </c>
      <c r="B1098" s="407" t="s">
        <v>1141</v>
      </c>
      <c r="C1098" s="408">
        <v>0</v>
      </c>
      <c r="D1098" s="408">
        <v>4.6500000000000004</v>
      </c>
      <c r="E1098" s="408">
        <v>4.6500000000000004</v>
      </c>
      <c r="F1098" s="406"/>
      <c r="G1098" s="408">
        <v>0</v>
      </c>
    </row>
    <row r="1099" spans="1:7" ht="15" x14ac:dyDescent="0.25">
      <c r="A1099" s="407" t="s">
        <v>1142</v>
      </c>
      <c r="B1099" s="407" t="s">
        <v>1143</v>
      </c>
      <c r="C1099" s="406"/>
      <c r="D1099" s="408">
        <v>117</v>
      </c>
      <c r="E1099" s="408">
        <v>117</v>
      </c>
      <c r="F1099" s="409">
        <v>44512.5390162037</v>
      </c>
      <c r="G1099" s="408">
        <v>0</v>
      </c>
    </row>
    <row r="1100" spans="1:7" ht="15" x14ac:dyDescent="0.25">
      <c r="A1100" s="407" t="s">
        <v>1144</v>
      </c>
      <c r="B1100" s="407" t="s">
        <v>1145</v>
      </c>
      <c r="C1100" s="406"/>
      <c r="D1100" s="408">
        <v>22.75</v>
      </c>
      <c r="E1100" s="408">
        <v>22.75</v>
      </c>
      <c r="F1100" s="406"/>
      <c r="G1100" s="408">
        <v>0</v>
      </c>
    </row>
    <row r="1101" spans="1:7" ht="15" x14ac:dyDescent="0.2">
      <c r="A1101" s="407" t="s">
        <v>1146</v>
      </c>
      <c r="B1101" s="407" t="s">
        <v>1147</v>
      </c>
      <c r="C1101" s="408">
        <v>0</v>
      </c>
      <c r="D1101" s="408">
        <v>973.21</v>
      </c>
      <c r="E1101" s="408">
        <v>973.21</v>
      </c>
      <c r="F1101" s="409">
        <v>44838.562210648146</v>
      </c>
      <c r="G1101" s="408">
        <v>0</v>
      </c>
    </row>
    <row r="1102" spans="1:7" ht="15" x14ac:dyDescent="0.25">
      <c r="A1102" s="407" t="s">
        <v>1148</v>
      </c>
      <c r="B1102" s="407" t="s">
        <v>1149</v>
      </c>
      <c r="C1102" s="406"/>
      <c r="D1102" s="408">
        <v>636.54</v>
      </c>
      <c r="E1102" s="408">
        <v>636.54</v>
      </c>
      <c r="F1102" s="409">
        <v>44523.451736111114</v>
      </c>
      <c r="G1102" s="408">
        <v>0</v>
      </c>
    </row>
    <row r="1103" spans="1:7" ht="15" x14ac:dyDescent="0.2">
      <c r="A1103" s="407" t="s">
        <v>1150</v>
      </c>
      <c r="B1103" s="407" t="s">
        <v>1151</v>
      </c>
      <c r="C1103" s="408">
        <v>0</v>
      </c>
      <c r="D1103" s="408">
        <v>450.23</v>
      </c>
      <c r="E1103" s="408">
        <v>450.23</v>
      </c>
      <c r="F1103" s="409">
        <v>44523.450972222221</v>
      </c>
      <c r="G1103" s="408">
        <v>0</v>
      </c>
    </row>
    <row r="1104" spans="1:7" ht="15" x14ac:dyDescent="0.2">
      <c r="A1104" s="407" t="s">
        <v>1152</v>
      </c>
      <c r="B1104" s="407" t="s">
        <v>1153</v>
      </c>
      <c r="C1104" s="408">
        <v>0</v>
      </c>
      <c r="D1104" s="408">
        <v>31.08</v>
      </c>
      <c r="E1104" s="408">
        <v>31.08</v>
      </c>
      <c r="F1104" s="409">
        <v>43292.505995370368</v>
      </c>
      <c r="G1104" s="408">
        <v>0</v>
      </c>
    </row>
    <row r="1105" spans="1:7" ht="15" x14ac:dyDescent="0.25">
      <c r="A1105" s="407" t="s">
        <v>1154</v>
      </c>
      <c r="B1105" s="407" t="s">
        <v>1155</v>
      </c>
      <c r="C1105" s="406"/>
      <c r="D1105" s="408">
        <v>37.92</v>
      </c>
      <c r="E1105" s="408">
        <v>37.92</v>
      </c>
      <c r="F1105" s="409">
        <v>44516.581377314818</v>
      </c>
      <c r="G1105" s="408">
        <v>0</v>
      </c>
    </row>
    <row r="1106" spans="1:7" ht="15" x14ac:dyDescent="0.25">
      <c r="A1106" s="407" t="s">
        <v>1156</v>
      </c>
      <c r="B1106" s="407" t="s">
        <v>1157</v>
      </c>
      <c r="C1106" s="406"/>
      <c r="D1106" s="408">
        <v>5.99</v>
      </c>
      <c r="E1106" s="408">
        <v>5.99</v>
      </c>
      <c r="F1106" s="406"/>
      <c r="G1106" s="408">
        <v>0</v>
      </c>
    </row>
    <row r="1107" spans="1:7" ht="15" x14ac:dyDescent="0.25">
      <c r="A1107" s="407" t="s">
        <v>1158</v>
      </c>
      <c r="B1107" s="407" t="s">
        <v>1159</v>
      </c>
      <c r="C1107" s="406"/>
      <c r="D1107" s="408">
        <v>5.99</v>
      </c>
      <c r="E1107" s="408">
        <v>5.99</v>
      </c>
      <c r="F1107" s="406"/>
      <c r="G1107" s="408">
        <v>0</v>
      </c>
    </row>
    <row r="1108" spans="1:7" ht="15" x14ac:dyDescent="0.25">
      <c r="A1108" s="407" t="s">
        <v>1160</v>
      </c>
      <c r="B1108" s="407" t="s">
        <v>1161</v>
      </c>
      <c r="C1108" s="406"/>
      <c r="D1108" s="408">
        <v>10</v>
      </c>
      <c r="E1108" s="408">
        <v>10</v>
      </c>
      <c r="F1108" s="409">
        <v>44511.437210648146</v>
      </c>
      <c r="G1108" s="408">
        <v>0</v>
      </c>
    </row>
    <row r="1109" spans="1:7" ht="15" x14ac:dyDescent="0.25">
      <c r="A1109" s="407" t="s">
        <v>1162</v>
      </c>
      <c r="B1109" s="407" t="s">
        <v>1163</v>
      </c>
      <c r="C1109" s="406"/>
      <c r="D1109" s="408">
        <v>1595.34</v>
      </c>
      <c r="E1109" s="408">
        <v>1595.34</v>
      </c>
      <c r="F1109" s="409">
        <v>44517.396562499998</v>
      </c>
      <c r="G1109" s="408">
        <v>0</v>
      </c>
    </row>
    <row r="1110" spans="1:7" ht="15" x14ac:dyDescent="0.2">
      <c r="A1110" s="407" t="s">
        <v>1164</v>
      </c>
      <c r="B1110" s="407" t="s">
        <v>1165</v>
      </c>
      <c r="C1110" s="408">
        <v>0</v>
      </c>
      <c r="D1110" s="408">
        <v>1855.61</v>
      </c>
      <c r="E1110" s="408">
        <v>1855.61</v>
      </c>
      <c r="F1110" s="409">
        <v>43244.416921296295</v>
      </c>
      <c r="G1110" s="408">
        <v>0</v>
      </c>
    </row>
    <row r="1111" spans="1:7" ht="15" x14ac:dyDescent="0.25">
      <c r="A1111" s="407" t="s">
        <v>34793</v>
      </c>
      <c r="B1111" s="407" t="s">
        <v>34794</v>
      </c>
      <c r="C1111" s="406"/>
      <c r="D1111" s="408">
        <v>532.83000000000004</v>
      </c>
      <c r="E1111" s="408">
        <v>532.83000000000004</v>
      </c>
      <c r="F1111" s="409">
        <v>43004.359444444446</v>
      </c>
      <c r="G1111" s="408">
        <v>0</v>
      </c>
    </row>
    <row r="1112" spans="1:7" ht="15" x14ac:dyDescent="0.25">
      <c r="A1112" s="407" t="s">
        <v>1166</v>
      </c>
      <c r="B1112" s="407" t="s">
        <v>1167</v>
      </c>
      <c r="C1112" s="406"/>
      <c r="D1112" s="408">
        <v>27.49</v>
      </c>
      <c r="E1112" s="408">
        <v>27.49</v>
      </c>
      <c r="F1112" s="409">
        <v>44517.652118055557</v>
      </c>
      <c r="G1112" s="408">
        <v>0</v>
      </c>
    </row>
    <row r="1113" spans="1:7" ht="15" x14ac:dyDescent="0.25">
      <c r="A1113" s="407" t="s">
        <v>1168</v>
      </c>
      <c r="B1113" s="407" t="s">
        <v>1169</v>
      </c>
      <c r="C1113" s="406"/>
      <c r="D1113" s="408">
        <v>29.03</v>
      </c>
      <c r="E1113" s="408">
        <v>29.03</v>
      </c>
      <c r="F1113" s="409">
        <v>44517.651516203703</v>
      </c>
      <c r="G1113" s="408">
        <v>0</v>
      </c>
    </row>
    <row r="1114" spans="1:7" ht="15" x14ac:dyDescent="0.25">
      <c r="A1114" s="407" t="s">
        <v>1170</v>
      </c>
      <c r="B1114" s="407" t="s">
        <v>1171</v>
      </c>
      <c r="C1114" s="406"/>
      <c r="D1114" s="408">
        <v>18.600000000000001</v>
      </c>
      <c r="E1114" s="408">
        <v>18.600000000000001</v>
      </c>
      <c r="F1114" s="409">
        <v>44523.349120370367</v>
      </c>
      <c r="G1114" s="408">
        <v>0</v>
      </c>
    </row>
    <row r="1115" spans="1:7" ht="15" x14ac:dyDescent="0.25">
      <c r="A1115" s="407" t="s">
        <v>1172</v>
      </c>
      <c r="B1115" s="407" t="s">
        <v>1173</v>
      </c>
      <c r="C1115" s="406"/>
      <c r="D1115" s="408">
        <v>23.1</v>
      </c>
      <c r="E1115" s="408">
        <v>23.1</v>
      </c>
      <c r="F1115" s="409">
        <v>44523.677604166667</v>
      </c>
      <c r="G1115" s="408">
        <v>0</v>
      </c>
    </row>
    <row r="1116" spans="1:7" ht="15" x14ac:dyDescent="0.25">
      <c r="A1116" s="407" t="s">
        <v>1174</v>
      </c>
      <c r="B1116" s="407" t="s">
        <v>1013</v>
      </c>
      <c r="C1116" s="406"/>
      <c r="D1116" s="406"/>
      <c r="E1116" s="406"/>
      <c r="F1116" s="406"/>
      <c r="G1116" s="408">
        <v>0</v>
      </c>
    </row>
    <row r="1117" spans="1:7" ht="15" x14ac:dyDescent="0.25">
      <c r="A1117" s="407" t="s">
        <v>1175</v>
      </c>
      <c r="B1117" s="407" t="s">
        <v>1176</v>
      </c>
      <c r="C1117" s="406"/>
      <c r="D1117" s="408">
        <v>1.34E-2</v>
      </c>
      <c r="E1117" s="408">
        <v>1.34E-2</v>
      </c>
      <c r="F1117" s="409">
        <v>44880.576157407406</v>
      </c>
      <c r="G1117" s="408">
        <v>0</v>
      </c>
    </row>
    <row r="1118" spans="1:7" ht="15" x14ac:dyDescent="0.25">
      <c r="A1118" s="407" t="s">
        <v>1177</v>
      </c>
      <c r="B1118" s="407" t="s">
        <v>1178</v>
      </c>
      <c r="C1118" s="406"/>
      <c r="D1118" s="408">
        <v>11</v>
      </c>
      <c r="E1118" s="408">
        <v>11</v>
      </c>
      <c r="F1118" s="409">
        <v>43042.514513888891</v>
      </c>
      <c r="G1118" s="408">
        <v>0</v>
      </c>
    </row>
    <row r="1119" spans="1:7" ht="15" x14ac:dyDescent="0.25">
      <c r="A1119" s="407" t="s">
        <v>1179</v>
      </c>
      <c r="B1119" s="407" t="s">
        <v>1180</v>
      </c>
      <c r="C1119" s="406"/>
      <c r="D1119" s="408">
        <v>390</v>
      </c>
      <c r="E1119" s="408">
        <v>390</v>
      </c>
      <c r="F1119" s="409">
        <v>44510.408171296294</v>
      </c>
      <c r="G1119" s="408">
        <v>0</v>
      </c>
    </row>
    <row r="1120" spans="1:7" ht="15" x14ac:dyDescent="0.25">
      <c r="A1120" s="407" t="s">
        <v>1181</v>
      </c>
      <c r="B1120" s="407" t="s">
        <v>1182</v>
      </c>
      <c r="C1120" s="406"/>
      <c r="D1120" s="408">
        <v>4.2</v>
      </c>
      <c r="E1120" s="408">
        <v>4.2</v>
      </c>
      <c r="F1120" s="406"/>
      <c r="G1120" s="408">
        <v>0</v>
      </c>
    </row>
    <row r="1121" spans="1:7" ht="15" x14ac:dyDescent="0.25">
      <c r="A1121" s="407" t="s">
        <v>1183</v>
      </c>
      <c r="B1121" s="407" t="s">
        <v>1184</v>
      </c>
      <c r="C1121" s="406"/>
      <c r="D1121" s="408">
        <v>4.2</v>
      </c>
      <c r="E1121" s="408">
        <v>4.2</v>
      </c>
      <c r="F1121" s="406"/>
      <c r="G1121" s="408">
        <v>0</v>
      </c>
    </row>
    <row r="1122" spans="1:7" ht="15" x14ac:dyDescent="0.25">
      <c r="A1122" s="407" t="s">
        <v>1185</v>
      </c>
      <c r="B1122" s="407" t="s">
        <v>1186</v>
      </c>
      <c r="C1122" s="406"/>
      <c r="D1122" s="408">
        <v>4.2</v>
      </c>
      <c r="E1122" s="408">
        <v>4.2</v>
      </c>
      <c r="F1122" s="406"/>
      <c r="G1122" s="408">
        <v>0</v>
      </c>
    </row>
    <row r="1123" spans="1:7" ht="15" x14ac:dyDescent="0.25">
      <c r="A1123" s="407" t="s">
        <v>1187</v>
      </c>
      <c r="B1123" s="407" t="s">
        <v>1188</v>
      </c>
      <c r="C1123" s="406"/>
      <c r="D1123" s="408">
        <v>4.2</v>
      </c>
      <c r="E1123" s="408">
        <v>4.2</v>
      </c>
      <c r="F1123" s="406"/>
      <c r="G1123" s="408">
        <v>0</v>
      </c>
    </row>
    <row r="1124" spans="1:7" ht="15" x14ac:dyDescent="0.25">
      <c r="A1124" s="407" t="s">
        <v>1189</v>
      </c>
      <c r="B1124" s="407" t="s">
        <v>1190</v>
      </c>
      <c r="C1124" s="406"/>
      <c r="D1124" s="408">
        <v>4.2</v>
      </c>
      <c r="E1124" s="408">
        <v>4.2</v>
      </c>
      <c r="F1124" s="406"/>
      <c r="G1124" s="408">
        <v>0</v>
      </c>
    </row>
    <row r="1125" spans="1:7" ht="15" x14ac:dyDescent="0.25">
      <c r="A1125" s="407" t="s">
        <v>1191</v>
      </c>
      <c r="B1125" s="407" t="s">
        <v>1192</v>
      </c>
      <c r="C1125" s="406"/>
      <c r="D1125" s="408">
        <v>7</v>
      </c>
      <c r="E1125" s="408">
        <v>7</v>
      </c>
      <c r="F1125" s="409">
        <v>44512.373472222222</v>
      </c>
      <c r="G1125" s="408">
        <v>0</v>
      </c>
    </row>
    <row r="1126" spans="1:7" ht="15" x14ac:dyDescent="0.25">
      <c r="A1126" s="407" t="s">
        <v>1193</v>
      </c>
      <c r="B1126" s="407" t="s">
        <v>1194</v>
      </c>
      <c r="C1126" s="406"/>
      <c r="D1126" s="408">
        <v>17</v>
      </c>
      <c r="E1126" s="408">
        <v>17</v>
      </c>
      <c r="F1126" s="409">
        <v>45111.627337962964</v>
      </c>
      <c r="G1126" s="408">
        <v>0</v>
      </c>
    </row>
    <row r="1127" spans="1:7" ht="15" x14ac:dyDescent="0.25">
      <c r="A1127" s="407" t="s">
        <v>1195</v>
      </c>
      <c r="B1127" s="407" t="s">
        <v>1196</v>
      </c>
      <c r="C1127" s="406"/>
      <c r="D1127" s="408">
        <v>12</v>
      </c>
      <c r="E1127" s="408">
        <v>12</v>
      </c>
      <c r="F1127" s="409">
        <v>43042.523773148147</v>
      </c>
      <c r="G1127" s="408">
        <v>0</v>
      </c>
    </row>
    <row r="1128" spans="1:7" ht="15" x14ac:dyDescent="0.25">
      <c r="A1128" s="407" t="s">
        <v>1197</v>
      </c>
      <c r="B1128" s="407" t="s">
        <v>1198</v>
      </c>
      <c r="C1128" s="406"/>
      <c r="D1128" s="408">
        <v>81</v>
      </c>
      <c r="E1128" s="408">
        <v>81</v>
      </c>
      <c r="F1128" s="406"/>
      <c r="G1128" s="408">
        <v>0</v>
      </c>
    </row>
    <row r="1129" spans="1:7" ht="15" x14ac:dyDescent="0.25">
      <c r="A1129" s="407" t="s">
        <v>1199</v>
      </c>
      <c r="B1129" s="407" t="s">
        <v>1200</v>
      </c>
      <c r="C1129" s="406"/>
      <c r="D1129" s="408">
        <v>4.2</v>
      </c>
      <c r="E1129" s="408">
        <v>4.2</v>
      </c>
      <c r="F1129" s="409">
        <v>44530.46502314815</v>
      </c>
      <c r="G1129" s="408">
        <v>0</v>
      </c>
    </row>
    <row r="1130" spans="1:7" ht="15" x14ac:dyDescent="0.25">
      <c r="A1130" s="407" t="s">
        <v>1201</v>
      </c>
      <c r="B1130" s="407" t="s">
        <v>1202</v>
      </c>
      <c r="C1130" s="406"/>
      <c r="D1130" s="408">
        <v>4.2</v>
      </c>
      <c r="E1130" s="408">
        <v>4.2</v>
      </c>
      <c r="F1130" s="409">
        <v>44530.465405092589</v>
      </c>
      <c r="G1130" s="408">
        <v>0</v>
      </c>
    </row>
    <row r="1131" spans="1:7" ht="15" x14ac:dyDescent="0.25">
      <c r="A1131" s="407" t="s">
        <v>1203</v>
      </c>
      <c r="B1131" s="407" t="s">
        <v>1204</v>
      </c>
      <c r="C1131" s="406"/>
      <c r="D1131" s="408">
        <v>1809</v>
      </c>
      <c r="E1131" s="408">
        <v>1809</v>
      </c>
      <c r="F1131" s="406"/>
      <c r="G1131" s="408">
        <v>0</v>
      </c>
    </row>
    <row r="1132" spans="1:7" ht="15" x14ac:dyDescent="0.25">
      <c r="A1132" s="407" t="s">
        <v>1205</v>
      </c>
      <c r="B1132" s="407" t="s">
        <v>1206</v>
      </c>
      <c r="C1132" s="406"/>
      <c r="D1132" s="408">
        <v>4.2</v>
      </c>
      <c r="E1132" s="408">
        <v>4.2</v>
      </c>
      <c r="F1132" s="406"/>
      <c r="G1132" s="408">
        <v>0</v>
      </c>
    </row>
    <row r="1133" spans="1:7" ht="15" x14ac:dyDescent="0.25">
      <c r="A1133" s="407" t="s">
        <v>1207</v>
      </c>
      <c r="B1133" s="407" t="s">
        <v>1208</v>
      </c>
      <c r="C1133" s="406"/>
      <c r="D1133" s="408">
        <v>4.2</v>
      </c>
      <c r="E1133" s="408">
        <v>4.2</v>
      </c>
      <c r="F1133" s="406"/>
      <c r="G1133" s="408">
        <v>0</v>
      </c>
    </row>
    <row r="1134" spans="1:7" ht="15" x14ac:dyDescent="0.25">
      <c r="A1134" s="407" t="s">
        <v>1209</v>
      </c>
      <c r="B1134" s="407" t="s">
        <v>1210</v>
      </c>
      <c r="C1134" s="406"/>
      <c r="D1134" s="408">
        <v>4.2</v>
      </c>
      <c r="E1134" s="408">
        <v>4.2</v>
      </c>
      <c r="F1134" s="406"/>
      <c r="G1134" s="408">
        <v>0</v>
      </c>
    </row>
    <row r="1135" spans="1:7" ht="15" x14ac:dyDescent="0.25">
      <c r="A1135" s="407" t="s">
        <v>1211</v>
      </c>
      <c r="B1135" s="407" t="s">
        <v>1212</v>
      </c>
      <c r="C1135" s="406"/>
      <c r="D1135" s="408">
        <v>778</v>
      </c>
      <c r="E1135" s="408">
        <v>778</v>
      </c>
      <c r="F1135" s="409">
        <v>44516.528032407405</v>
      </c>
      <c r="G1135" s="408">
        <v>0</v>
      </c>
    </row>
    <row r="1136" spans="1:7" ht="15" x14ac:dyDescent="0.25">
      <c r="A1136" s="407" t="s">
        <v>1213</v>
      </c>
      <c r="B1136" s="407" t="s">
        <v>1206</v>
      </c>
      <c r="C1136" s="406"/>
      <c r="D1136" s="408">
        <v>7.1</v>
      </c>
      <c r="E1136" s="408">
        <v>7.1</v>
      </c>
      <c r="F1136" s="409">
        <v>44880.575983796298</v>
      </c>
      <c r="G1136" s="408">
        <v>0</v>
      </c>
    </row>
    <row r="1137" spans="1:7" ht="15" x14ac:dyDescent="0.25">
      <c r="A1137" s="407" t="s">
        <v>1214</v>
      </c>
      <c r="B1137" s="407" t="s">
        <v>1215</v>
      </c>
      <c r="C1137" s="406"/>
      <c r="D1137" s="408">
        <v>124.6</v>
      </c>
      <c r="E1137" s="408">
        <v>124.6</v>
      </c>
      <c r="F1137" s="406"/>
      <c r="G1137" s="408">
        <v>0</v>
      </c>
    </row>
    <row r="1138" spans="1:7" ht="15" x14ac:dyDescent="0.25">
      <c r="A1138" s="407" t="s">
        <v>1216</v>
      </c>
      <c r="B1138" s="407" t="s">
        <v>1217</v>
      </c>
      <c r="C1138" s="406"/>
      <c r="D1138" s="408">
        <v>4.2</v>
      </c>
      <c r="E1138" s="408">
        <v>4.2</v>
      </c>
      <c r="F1138" s="406"/>
      <c r="G1138" s="408">
        <v>0</v>
      </c>
    </row>
    <row r="1139" spans="1:7" ht="15" x14ac:dyDescent="0.2">
      <c r="A1139" s="407" t="s">
        <v>1218</v>
      </c>
      <c r="B1139" s="407" t="s">
        <v>1219</v>
      </c>
      <c r="C1139" s="408">
        <v>0</v>
      </c>
      <c r="D1139" s="408">
        <v>4.6749999999999998</v>
      </c>
      <c r="E1139" s="408">
        <v>4.6749999999999998</v>
      </c>
      <c r="F1139" s="409">
        <v>43292.593634259261</v>
      </c>
      <c r="G1139" s="408">
        <v>0</v>
      </c>
    </row>
    <row r="1140" spans="1:7" ht="15" x14ac:dyDescent="0.25">
      <c r="A1140" s="407" t="s">
        <v>1220</v>
      </c>
      <c r="B1140" s="407" t="s">
        <v>1221</v>
      </c>
      <c r="C1140" s="406"/>
      <c r="D1140" s="408">
        <v>4</v>
      </c>
      <c r="E1140" s="408">
        <v>4</v>
      </c>
      <c r="F1140" s="406"/>
      <c r="G1140" s="408">
        <v>0</v>
      </c>
    </row>
    <row r="1141" spans="1:7" ht="15" x14ac:dyDescent="0.25">
      <c r="A1141" s="407" t="s">
        <v>1222</v>
      </c>
      <c r="B1141" s="407" t="s">
        <v>1223</v>
      </c>
      <c r="C1141" s="406"/>
      <c r="D1141" s="408">
        <v>4</v>
      </c>
      <c r="E1141" s="408">
        <v>4</v>
      </c>
      <c r="F1141" s="406"/>
      <c r="G1141" s="408">
        <v>0</v>
      </c>
    </row>
    <row r="1142" spans="1:7" ht="15" x14ac:dyDescent="0.25">
      <c r="A1142" s="407" t="s">
        <v>1224</v>
      </c>
      <c r="B1142" s="407" t="s">
        <v>1225</v>
      </c>
      <c r="C1142" s="406"/>
      <c r="D1142" s="408">
        <v>8</v>
      </c>
      <c r="E1142" s="408">
        <v>8</v>
      </c>
      <c r="F1142" s="409">
        <v>44512.385416666664</v>
      </c>
      <c r="G1142" s="408">
        <v>0</v>
      </c>
    </row>
    <row r="1143" spans="1:7" ht="15" x14ac:dyDescent="0.25">
      <c r="A1143" s="407" t="s">
        <v>1226</v>
      </c>
      <c r="B1143" s="407" t="s">
        <v>1227</v>
      </c>
      <c r="C1143" s="406"/>
      <c r="D1143" s="408">
        <v>6.99</v>
      </c>
      <c r="E1143" s="408">
        <v>6.99</v>
      </c>
      <c r="F1143" s="409">
        <v>44510.635949074072</v>
      </c>
      <c r="G1143" s="408">
        <v>0</v>
      </c>
    </row>
    <row r="1144" spans="1:7" ht="15" x14ac:dyDescent="0.25">
      <c r="A1144" s="407" t="s">
        <v>1228</v>
      </c>
      <c r="B1144" s="407" t="s">
        <v>1229</v>
      </c>
      <c r="C1144" s="406"/>
      <c r="D1144" s="408">
        <v>9980</v>
      </c>
      <c r="E1144" s="408">
        <v>9980</v>
      </c>
      <c r="F1144" s="409">
        <v>44512.475300925929</v>
      </c>
      <c r="G1144" s="408">
        <v>0</v>
      </c>
    </row>
    <row r="1145" spans="1:7" ht="15" x14ac:dyDescent="0.2">
      <c r="A1145" s="407" t="s">
        <v>34795</v>
      </c>
      <c r="B1145" s="407" t="s">
        <v>34796</v>
      </c>
      <c r="C1145" s="408">
        <v>0</v>
      </c>
      <c r="D1145" s="408">
        <v>6.5</v>
      </c>
      <c r="E1145" s="408">
        <v>6.5</v>
      </c>
      <c r="F1145" s="409">
        <v>43292.547268518516</v>
      </c>
      <c r="G1145" s="408">
        <v>0</v>
      </c>
    </row>
    <row r="1146" spans="1:7" ht="15" x14ac:dyDescent="0.25">
      <c r="A1146" s="407" t="s">
        <v>1230</v>
      </c>
      <c r="B1146" s="407" t="s">
        <v>1231</v>
      </c>
      <c r="C1146" s="406"/>
      <c r="D1146" s="408">
        <v>10</v>
      </c>
      <c r="E1146" s="408">
        <v>10</v>
      </c>
      <c r="F1146" s="409">
        <v>44512.385787037034</v>
      </c>
      <c r="G1146" s="408">
        <v>0</v>
      </c>
    </row>
    <row r="1147" spans="1:7" ht="15" x14ac:dyDescent="0.25">
      <c r="A1147" s="407" t="s">
        <v>1232</v>
      </c>
      <c r="B1147" s="407" t="s">
        <v>1233</v>
      </c>
      <c r="C1147" s="406"/>
      <c r="D1147" s="408">
        <v>4</v>
      </c>
      <c r="E1147" s="408">
        <v>4</v>
      </c>
      <c r="F1147" s="406"/>
      <c r="G1147" s="408">
        <v>0</v>
      </c>
    </row>
    <row r="1148" spans="1:7" ht="15" x14ac:dyDescent="0.25">
      <c r="A1148" s="407" t="s">
        <v>1234</v>
      </c>
      <c r="B1148" s="407" t="s">
        <v>1235</v>
      </c>
      <c r="C1148" s="406"/>
      <c r="D1148" s="408">
        <v>63.7</v>
      </c>
      <c r="E1148" s="408">
        <v>63.7</v>
      </c>
      <c r="F1148" s="406"/>
      <c r="G1148" s="408">
        <v>0</v>
      </c>
    </row>
    <row r="1149" spans="1:7" ht="15" x14ac:dyDescent="0.25">
      <c r="A1149" s="407" t="s">
        <v>1236</v>
      </c>
      <c r="B1149" s="407" t="s">
        <v>1237</v>
      </c>
      <c r="C1149" s="406"/>
      <c r="D1149" s="408">
        <v>2928.07</v>
      </c>
      <c r="E1149" s="408">
        <v>2928.07</v>
      </c>
      <c r="F1149" s="406"/>
      <c r="G1149" s="408">
        <v>0</v>
      </c>
    </row>
    <row r="1150" spans="1:7" ht="15" x14ac:dyDescent="0.25">
      <c r="A1150" s="407" t="s">
        <v>1238</v>
      </c>
      <c r="B1150" s="407" t="s">
        <v>1239</v>
      </c>
      <c r="C1150" s="406"/>
      <c r="D1150" s="408">
        <v>9390</v>
      </c>
      <c r="E1150" s="408">
        <v>9390</v>
      </c>
      <c r="F1150" s="409">
        <v>44512.34171296296</v>
      </c>
      <c r="G1150" s="408">
        <v>0</v>
      </c>
    </row>
    <row r="1151" spans="1:7" ht="15" x14ac:dyDescent="0.2">
      <c r="A1151" s="407" t="s">
        <v>1240</v>
      </c>
      <c r="B1151" s="407" t="s">
        <v>1241</v>
      </c>
      <c r="C1151" s="408">
        <v>0</v>
      </c>
      <c r="D1151" s="408">
        <v>6.12</v>
      </c>
      <c r="E1151" s="408">
        <v>6.12</v>
      </c>
      <c r="F1151" s="409">
        <v>43292.498680555553</v>
      </c>
      <c r="G1151" s="408">
        <v>0</v>
      </c>
    </row>
    <row r="1152" spans="1:7" ht="15" x14ac:dyDescent="0.2">
      <c r="A1152" s="407" t="s">
        <v>1242</v>
      </c>
      <c r="B1152" s="407" t="s">
        <v>1243</v>
      </c>
      <c r="C1152" s="408">
        <v>0</v>
      </c>
      <c r="D1152" s="408">
        <v>4.5199999999999996</v>
      </c>
      <c r="E1152" s="408">
        <v>4.5199999999999996</v>
      </c>
      <c r="F1152" s="409">
        <v>43292.498784722222</v>
      </c>
      <c r="G1152" s="408">
        <v>0</v>
      </c>
    </row>
    <row r="1153" spans="1:7" ht="15" x14ac:dyDescent="0.25">
      <c r="A1153" s="407" t="s">
        <v>1244</v>
      </c>
      <c r="B1153" s="407" t="s">
        <v>1245</v>
      </c>
      <c r="C1153" s="408">
        <v>0</v>
      </c>
      <c r="D1153" s="408">
        <v>0</v>
      </c>
      <c r="E1153" s="408">
        <v>0</v>
      </c>
      <c r="F1153" s="406"/>
      <c r="G1153" s="408">
        <v>0</v>
      </c>
    </row>
    <row r="1154" spans="1:7" ht="15" x14ac:dyDescent="0.2">
      <c r="A1154" s="407" t="s">
        <v>1246</v>
      </c>
      <c r="B1154" s="407" t="s">
        <v>1247</v>
      </c>
      <c r="C1154" s="408">
        <v>0</v>
      </c>
      <c r="D1154" s="408">
        <v>1.5</v>
      </c>
      <c r="E1154" s="408">
        <v>1.5</v>
      </c>
      <c r="F1154" s="409">
        <v>44530.536307870374</v>
      </c>
      <c r="G1154" s="408">
        <v>0</v>
      </c>
    </row>
    <row r="1155" spans="1:7" ht="15" x14ac:dyDescent="0.25">
      <c r="A1155" s="407" t="s">
        <v>34797</v>
      </c>
      <c r="B1155" s="407" t="s">
        <v>34798</v>
      </c>
      <c r="C1155" s="406"/>
      <c r="D1155" s="408">
        <v>30</v>
      </c>
      <c r="E1155" s="408">
        <v>30</v>
      </c>
      <c r="F1155" s="409">
        <v>43388.54891203704</v>
      </c>
      <c r="G1155" s="408">
        <v>0</v>
      </c>
    </row>
    <row r="1156" spans="1:7" ht="15" x14ac:dyDescent="0.25">
      <c r="A1156" s="407" t="s">
        <v>1248</v>
      </c>
      <c r="B1156" s="407" t="s">
        <v>1249</v>
      </c>
      <c r="C1156" s="406"/>
      <c r="D1156" s="408">
        <v>35.9</v>
      </c>
      <c r="E1156" s="408">
        <v>35.9</v>
      </c>
      <c r="F1156" s="409">
        <v>44523.679363425923</v>
      </c>
      <c r="G1156" s="408">
        <v>0</v>
      </c>
    </row>
    <row r="1157" spans="1:7" ht="15" x14ac:dyDescent="0.25">
      <c r="A1157" s="407" t="s">
        <v>1250</v>
      </c>
      <c r="B1157" s="407" t="s">
        <v>1251</v>
      </c>
      <c r="C1157" s="406"/>
      <c r="D1157" s="408">
        <v>21.5</v>
      </c>
      <c r="E1157" s="408">
        <v>21.5</v>
      </c>
      <c r="F1157" s="409">
        <v>44523.679629629631</v>
      </c>
      <c r="G1157" s="408">
        <v>0</v>
      </c>
    </row>
    <row r="1158" spans="1:7" ht="15" x14ac:dyDescent="0.25">
      <c r="A1158" s="407" t="s">
        <v>1252</v>
      </c>
      <c r="B1158" s="407" t="s">
        <v>1253</v>
      </c>
      <c r="C1158" s="406"/>
      <c r="D1158" s="408">
        <v>27</v>
      </c>
      <c r="E1158" s="408">
        <v>27</v>
      </c>
      <c r="F1158" s="409">
        <v>44523.679861111108</v>
      </c>
      <c r="G1158" s="408">
        <v>0</v>
      </c>
    </row>
    <row r="1159" spans="1:7" ht="15" x14ac:dyDescent="0.25">
      <c r="A1159" s="407" t="s">
        <v>1254</v>
      </c>
      <c r="B1159" s="407" t="s">
        <v>1255</v>
      </c>
      <c r="C1159" s="406"/>
      <c r="D1159" s="406"/>
      <c r="E1159" s="406"/>
      <c r="F1159" s="409">
        <v>44524.615416666667</v>
      </c>
      <c r="G1159" s="408">
        <v>0</v>
      </c>
    </row>
    <row r="1160" spans="1:7" ht="15" x14ac:dyDescent="0.25">
      <c r="A1160" s="407" t="s">
        <v>1256</v>
      </c>
      <c r="B1160" s="407" t="s">
        <v>1257</v>
      </c>
      <c r="C1160" s="406"/>
      <c r="D1160" s="406"/>
      <c r="E1160" s="406"/>
      <c r="F1160" s="409">
        <v>44524.616203703707</v>
      </c>
      <c r="G1160" s="408">
        <v>0</v>
      </c>
    </row>
    <row r="1161" spans="1:7" ht="15" x14ac:dyDescent="0.2">
      <c r="A1161" s="407" t="s">
        <v>1258</v>
      </c>
      <c r="B1161" s="407" t="s">
        <v>1259</v>
      </c>
      <c r="C1161" s="408">
        <v>0</v>
      </c>
      <c r="D1161" s="408">
        <v>16.5</v>
      </c>
      <c r="E1161" s="408">
        <v>16.5</v>
      </c>
      <c r="F1161" s="409">
        <v>44516.584074074075</v>
      </c>
      <c r="G1161" s="408">
        <v>0</v>
      </c>
    </row>
    <row r="1162" spans="1:7" ht="15" x14ac:dyDescent="0.2">
      <c r="A1162" s="407" t="s">
        <v>1260</v>
      </c>
      <c r="B1162" s="407" t="s">
        <v>1261</v>
      </c>
      <c r="C1162" s="408">
        <v>0</v>
      </c>
      <c r="D1162" s="408">
        <v>414.14</v>
      </c>
      <c r="E1162" s="408">
        <v>414.14</v>
      </c>
      <c r="F1162" s="409">
        <v>44523.459074074075</v>
      </c>
      <c r="G1162" s="408">
        <v>0</v>
      </c>
    </row>
    <row r="1163" spans="1:7" ht="15" x14ac:dyDescent="0.2">
      <c r="A1163" s="407" t="s">
        <v>1262</v>
      </c>
      <c r="B1163" s="407" t="s">
        <v>1263</v>
      </c>
      <c r="C1163" s="408">
        <v>0</v>
      </c>
      <c r="D1163" s="408">
        <v>0</v>
      </c>
      <c r="E1163" s="408">
        <v>0</v>
      </c>
      <c r="F1163" s="409">
        <v>45001.585104166668</v>
      </c>
      <c r="G1163" s="408">
        <v>0</v>
      </c>
    </row>
    <row r="1164" spans="1:7" ht="15" x14ac:dyDescent="0.2">
      <c r="A1164" s="407" t="s">
        <v>1264</v>
      </c>
      <c r="B1164" s="407" t="s">
        <v>1265</v>
      </c>
      <c r="C1164" s="408">
        <v>0</v>
      </c>
      <c r="D1164" s="408">
        <v>0</v>
      </c>
      <c r="E1164" s="408">
        <v>0</v>
      </c>
      <c r="F1164" s="409">
        <v>45001.585231481484</v>
      </c>
      <c r="G1164" s="408">
        <v>0</v>
      </c>
    </row>
    <row r="1165" spans="1:7" ht="15" x14ac:dyDescent="0.2">
      <c r="A1165" s="407" t="s">
        <v>1266</v>
      </c>
      <c r="B1165" s="407" t="s">
        <v>1267</v>
      </c>
      <c r="C1165" s="408">
        <v>2.5</v>
      </c>
      <c r="D1165" s="408">
        <v>6.9077999999999999</v>
      </c>
      <c r="E1165" s="408">
        <v>19.407799999999998</v>
      </c>
      <c r="F1165" s="409">
        <v>44511.699212962965</v>
      </c>
      <c r="G1165" s="408">
        <v>0</v>
      </c>
    </row>
    <row r="1166" spans="1:7" ht="15" x14ac:dyDescent="0.25">
      <c r="A1166" s="407" t="s">
        <v>1268</v>
      </c>
      <c r="B1166" s="407" t="s">
        <v>1269</v>
      </c>
      <c r="C1166" s="406"/>
      <c r="D1166" s="408">
        <v>9.6199999999999992</v>
      </c>
      <c r="E1166" s="408">
        <v>9.6199999999999992</v>
      </c>
      <c r="F1166" s="409">
        <v>44523.353680555556</v>
      </c>
      <c r="G1166" s="408">
        <v>0</v>
      </c>
    </row>
    <row r="1167" spans="1:7" ht="15" x14ac:dyDescent="0.25">
      <c r="A1167" s="407" t="s">
        <v>1270</v>
      </c>
      <c r="B1167" s="407" t="s">
        <v>1271</v>
      </c>
      <c r="C1167" s="408">
        <v>0</v>
      </c>
      <c r="D1167" s="408">
        <v>32.979999999999997</v>
      </c>
      <c r="E1167" s="408">
        <v>32.979999999999997</v>
      </c>
      <c r="F1167" s="406"/>
      <c r="G1167" s="408">
        <v>0</v>
      </c>
    </row>
    <row r="1168" spans="1:7" ht="15" x14ac:dyDescent="0.25">
      <c r="A1168" s="407" t="s">
        <v>1272</v>
      </c>
      <c r="B1168" s="407" t="s">
        <v>1273</v>
      </c>
      <c r="C1168" s="406"/>
      <c r="D1168" s="408">
        <v>37.880000000000003</v>
      </c>
      <c r="E1168" s="408">
        <v>37.880000000000003</v>
      </c>
      <c r="F1168" s="406"/>
      <c r="G1168" s="408">
        <v>0</v>
      </c>
    </row>
    <row r="1169" spans="1:7" ht="15" x14ac:dyDescent="0.25">
      <c r="A1169" s="407" t="s">
        <v>1274</v>
      </c>
      <c r="B1169" s="407" t="s">
        <v>1275</v>
      </c>
      <c r="C1169" s="406"/>
      <c r="D1169" s="408">
        <v>36.4</v>
      </c>
      <c r="E1169" s="408">
        <v>36.4</v>
      </c>
      <c r="F1169" s="406"/>
      <c r="G1169" s="408">
        <v>0</v>
      </c>
    </row>
    <row r="1170" spans="1:7" ht="15" x14ac:dyDescent="0.25">
      <c r="A1170" s="407" t="s">
        <v>1276</v>
      </c>
      <c r="B1170" s="407" t="s">
        <v>1277</v>
      </c>
      <c r="C1170" s="406"/>
      <c r="D1170" s="408">
        <v>25.3</v>
      </c>
      <c r="E1170" s="408">
        <v>25.3</v>
      </c>
      <c r="F1170" s="406"/>
      <c r="G1170" s="408">
        <v>0</v>
      </c>
    </row>
    <row r="1171" spans="1:7" ht="15" x14ac:dyDescent="0.25">
      <c r="A1171" s="407" t="s">
        <v>1278</v>
      </c>
      <c r="B1171" s="407" t="s">
        <v>1279</v>
      </c>
      <c r="C1171" s="406"/>
      <c r="D1171" s="408">
        <v>9.69</v>
      </c>
      <c r="E1171" s="408">
        <v>9.69</v>
      </c>
      <c r="F1171" s="406"/>
      <c r="G1171" s="408">
        <v>0</v>
      </c>
    </row>
    <row r="1172" spans="1:7" ht="15" x14ac:dyDescent="0.25">
      <c r="A1172" s="407" t="s">
        <v>1280</v>
      </c>
      <c r="B1172" s="407" t="s">
        <v>1281</v>
      </c>
      <c r="C1172" s="406"/>
      <c r="D1172" s="406"/>
      <c r="E1172" s="406"/>
      <c r="F1172" s="406"/>
      <c r="G1172" s="408">
        <v>0</v>
      </c>
    </row>
    <row r="1173" spans="1:7" ht="15" x14ac:dyDescent="0.25">
      <c r="A1173" s="407" t="s">
        <v>1282</v>
      </c>
      <c r="B1173" s="407" t="s">
        <v>1283</v>
      </c>
      <c r="C1173" s="406"/>
      <c r="D1173" s="408">
        <v>8.27</v>
      </c>
      <c r="E1173" s="408">
        <v>8.27</v>
      </c>
      <c r="F1173" s="409">
        <v>44511.354097222225</v>
      </c>
      <c r="G1173" s="408">
        <v>0</v>
      </c>
    </row>
    <row r="1174" spans="1:7" ht="15" x14ac:dyDescent="0.25">
      <c r="A1174" s="407" t="s">
        <v>1284</v>
      </c>
      <c r="B1174" s="407" t="s">
        <v>1285</v>
      </c>
      <c r="C1174" s="406"/>
      <c r="D1174" s="408">
        <v>8.27</v>
      </c>
      <c r="E1174" s="408">
        <v>8.27</v>
      </c>
      <c r="F1174" s="409">
        <v>44511.354409722226</v>
      </c>
      <c r="G1174" s="408">
        <v>0</v>
      </c>
    </row>
    <row r="1175" spans="1:7" ht="15" x14ac:dyDescent="0.25">
      <c r="A1175" s="407" t="s">
        <v>1286</v>
      </c>
      <c r="B1175" s="407" t="s">
        <v>1287</v>
      </c>
      <c r="C1175" s="406"/>
      <c r="D1175" s="408">
        <v>10.119999999999999</v>
      </c>
      <c r="E1175" s="408">
        <v>10.119999999999999</v>
      </c>
      <c r="F1175" s="409">
        <v>44511.353368055556</v>
      </c>
      <c r="G1175" s="408">
        <v>0</v>
      </c>
    </row>
    <row r="1176" spans="1:7" ht="15" x14ac:dyDescent="0.25">
      <c r="A1176" s="407" t="s">
        <v>1288</v>
      </c>
      <c r="B1176" s="407" t="s">
        <v>1289</v>
      </c>
      <c r="C1176" s="406"/>
      <c r="D1176" s="406"/>
      <c r="E1176" s="406"/>
      <c r="F1176" s="409">
        <v>44511.353761574072</v>
      </c>
      <c r="G1176" s="408">
        <v>0</v>
      </c>
    </row>
    <row r="1177" spans="1:7" ht="15" x14ac:dyDescent="0.25">
      <c r="A1177" s="407" t="s">
        <v>1290</v>
      </c>
      <c r="B1177" s="407" t="s">
        <v>1291</v>
      </c>
      <c r="C1177" s="406"/>
      <c r="D1177" s="408">
        <v>9.34</v>
      </c>
      <c r="E1177" s="408">
        <v>9.34</v>
      </c>
      <c r="F1177" s="409">
        <v>44524.443958333337</v>
      </c>
      <c r="G1177" s="408">
        <v>0</v>
      </c>
    </row>
    <row r="1178" spans="1:7" ht="15" x14ac:dyDescent="0.25">
      <c r="A1178" s="407" t="s">
        <v>1292</v>
      </c>
      <c r="B1178" s="407" t="s">
        <v>1293</v>
      </c>
      <c r="C1178" s="406"/>
      <c r="D1178" s="406"/>
      <c r="E1178" s="406"/>
      <c r="F1178" s="409">
        <v>44530.673125000001</v>
      </c>
      <c r="G1178" s="408">
        <v>0</v>
      </c>
    </row>
    <row r="1179" spans="1:7" ht="15" x14ac:dyDescent="0.25">
      <c r="A1179" s="407" t="s">
        <v>1294</v>
      </c>
      <c r="B1179" s="407" t="s">
        <v>1295</v>
      </c>
      <c r="C1179" s="406"/>
      <c r="D1179" s="406"/>
      <c r="E1179" s="406"/>
      <c r="F1179" s="409">
        <v>44530.672627314816</v>
      </c>
      <c r="G1179" s="408">
        <v>0</v>
      </c>
    </row>
    <row r="1180" spans="1:7" ht="15" x14ac:dyDescent="0.25">
      <c r="A1180" s="407" t="s">
        <v>1296</v>
      </c>
      <c r="B1180" s="407" t="s">
        <v>1297</v>
      </c>
      <c r="C1180" s="406"/>
      <c r="D1180" s="406"/>
      <c r="E1180" s="406"/>
      <c r="F1180" s="409">
        <v>44530.672395833331</v>
      </c>
      <c r="G1180" s="408">
        <v>0</v>
      </c>
    </row>
    <row r="1181" spans="1:7" ht="15" x14ac:dyDescent="0.25">
      <c r="A1181" s="407" t="s">
        <v>1298</v>
      </c>
      <c r="B1181" s="407" t="s">
        <v>1299</v>
      </c>
      <c r="C1181" s="406"/>
      <c r="D1181" s="406"/>
      <c r="E1181" s="406"/>
      <c r="F1181" s="409">
        <v>44530.672164351854</v>
      </c>
      <c r="G1181" s="408">
        <v>0</v>
      </c>
    </row>
    <row r="1182" spans="1:7" ht="15" x14ac:dyDescent="0.25">
      <c r="A1182" s="407" t="s">
        <v>1300</v>
      </c>
      <c r="B1182" s="407" t="s">
        <v>1301</v>
      </c>
      <c r="C1182" s="406"/>
      <c r="D1182" s="406"/>
      <c r="E1182" s="406"/>
      <c r="F1182" s="409">
        <v>44530.673379629632</v>
      </c>
      <c r="G1182" s="408">
        <v>0</v>
      </c>
    </row>
    <row r="1183" spans="1:7" ht="15" x14ac:dyDescent="0.25">
      <c r="A1183" s="407" t="s">
        <v>1302</v>
      </c>
      <c r="B1183" s="407" t="s">
        <v>1303</v>
      </c>
      <c r="C1183" s="406"/>
      <c r="D1183" s="406"/>
      <c r="E1183" s="406"/>
      <c r="F1183" s="409">
        <v>44530.67287037037</v>
      </c>
      <c r="G1183" s="408">
        <v>0</v>
      </c>
    </row>
    <row r="1184" spans="1:7" ht="15" x14ac:dyDescent="0.25">
      <c r="A1184" s="407" t="s">
        <v>1304</v>
      </c>
      <c r="B1184" s="407" t="s">
        <v>1305</v>
      </c>
      <c r="C1184" s="406"/>
      <c r="D1184" s="408">
        <v>8.6950000000000003</v>
      </c>
      <c r="E1184" s="408">
        <v>8.6950000000000003</v>
      </c>
      <c r="F1184" s="409">
        <v>44511.699594907404</v>
      </c>
      <c r="G1184" s="408">
        <v>0</v>
      </c>
    </row>
    <row r="1185" spans="1:7" ht="15" x14ac:dyDescent="0.2">
      <c r="A1185" s="407" t="s">
        <v>1306</v>
      </c>
      <c r="B1185" s="407" t="s">
        <v>1307</v>
      </c>
      <c r="C1185" s="408">
        <v>0</v>
      </c>
      <c r="D1185" s="408">
        <v>2.35</v>
      </c>
      <c r="E1185" s="408">
        <v>2.35</v>
      </c>
      <c r="F1185" s="409">
        <v>44511.657939814817</v>
      </c>
      <c r="G1185" s="408">
        <v>0</v>
      </c>
    </row>
    <row r="1186" spans="1:7" ht="15" x14ac:dyDescent="0.25">
      <c r="A1186" s="407" t="s">
        <v>1308</v>
      </c>
      <c r="B1186" s="407" t="s">
        <v>1309</v>
      </c>
      <c r="C1186" s="406"/>
      <c r="D1186" s="408">
        <v>9.99</v>
      </c>
      <c r="E1186" s="408">
        <v>9.99</v>
      </c>
      <c r="F1186" s="409">
        <v>44523.35324074074</v>
      </c>
      <c r="G1186" s="408">
        <v>0</v>
      </c>
    </row>
    <row r="1187" spans="1:7" ht="15" x14ac:dyDescent="0.25">
      <c r="A1187" s="407" t="s">
        <v>1310</v>
      </c>
      <c r="B1187" s="407" t="s">
        <v>1311</v>
      </c>
      <c r="C1187" s="406"/>
      <c r="D1187" s="408">
        <v>9.99</v>
      </c>
      <c r="E1187" s="408">
        <v>9.99</v>
      </c>
      <c r="F1187" s="409">
        <v>44523.353449074071</v>
      </c>
      <c r="G1187" s="408">
        <v>0</v>
      </c>
    </row>
    <row r="1188" spans="1:7" ht="15" x14ac:dyDescent="0.25">
      <c r="A1188" s="407" t="s">
        <v>1312</v>
      </c>
      <c r="B1188" s="407" t="s">
        <v>1313</v>
      </c>
      <c r="C1188" s="406"/>
      <c r="D1188" s="408">
        <v>2397.21</v>
      </c>
      <c r="E1188" s="408">
        <v>2397.21</v>
      </c>
      <c r="F1188" s="409">
        <v>44516.396493055552</v>
      </c>
      <c r="G1188" s="408">
        <v>0</v>
      </c>
    </row>
    <row r="1189" spans="1:7" ht="15" x14ac:dyDescent="0.25">
      <c r="A1189" s="407" t="s">
        <v>1314</v>
      </c>
      <c r="B1189" s="407" t="s">
        <v>1315</v>
      </c>
      <c r="C1189" s="406"/>
      <c r="D1189" s="408">
        <v>19.2</v>
      </c>
      <c r="E1189" s="408">
        <v>19.2</v>
      </c>
      <c r="F1189" s="409">
        <v>44525.373842592591</v>
      </c>
      <c r="G1189" s="408">
        <v>0</v>
      </c>
    </row>
    <row r="1190" spans="1:7" ht="15" x14ac:dyDescent="0.25">
      <c r="A1190" s="407" t="s">
        <v>1316</v>
      </c>
      <c r="B1190" s="407" t="s">
        <v>1317</v>
      </c>
      <c r="C1190" s="406"/>
      <c r="D1190" s="408">
        <v>52.74</v>
      </c>
      <c r="E1190" s="408">
        <v>52.74</v>
      </c>
      <c r="F1190" s="409">
        <v>44512.392488425925</v>
      </c>
      <c r="G1190" s="408">
        <v>0</v>
      </c>
    </row>
    <row r="1191" spans="1:7" ht="15" x14ac:dyDescent="0.25">
      <c r="A1191" s="407" t="s">
        <v>1318</v>
      </c>
      <c r="B1191" s="407" t="s">
        <v>1319</v>
      </c>
      <c r="C1191" s="406"/>
      <c r="D1191" s="406"/>
      <c r="E1191" s="406"/>
      <c r="F1191" s="409">
        <v>44530.675000000003</v>
      </c>
      <c r="G1191" s="408">
        <v>0</v>
      </c>
    </row>
    <row r="1192" spans="1:7" ht="15" x14ac:dyDescent="0.25">
      <c r="A1192" s="407" t="s">
        <v>1320</v>
      </c>
      <c r="B1192" s="407" t="s">
        <v>1321</v>
      </c>
      <c r="C1192" s="406"/>
      <c r="D1192" s="406"/>
      <c r="E1192" s="406"/>
      <c r="F1192" s="409">
        <v>44530.674722222226</v>
      </c>
      <c r="G1192" s="408">
        <v>0</v>
      </c>
    </row>
    <row r="1193" spans="1:7" ht="15" x14ac:dyDescent="0.25">
      <c r="A1193" s="407" t="s">
        <v>1322</v>
      </c>
      <c r="B1193" s="407" t="s">
        <v>1323</v>
      </c>
      <c r="C1193" s="406"/>
      <c r="D1193" s="408">
        <v>36.76</v>
      </c>
      <c r="E1193" s="408">
        <v>36.76</v>
      </c>
      <c r="F1193" s="406"/>
      <c r="G1193" s="408">
        <v>0</v>
      </c>
    </row>
    <row r="1194" spans="1:7" ht="15" x14ac:dyDescent="0.25">
      <c r="A1194" s="407" t="s">
        <v>1324</v>
      </c>
      <c r="B1194" s="407" t="s">
        <v>1325</v>
      </c>
      <c r="C1194" s="406"/>
      <c r="D1194" s="406"/>
      <c r="E1194" s="406"/>
      <c r="F1194" s="409">
        <v>44511.343530092592</v>
      </c>
      <c r="G1194" s="408">
        <v>0</v>
      </c>
    </row>
    <row r="1195" spans="1:7" ht="15" x14ac:dyDescent="0.2">
      <c r="A1195" s="407" t="s">
        <v>1326</v>
      </c>
      <c r="B1195" s="407" t="s">
        <v>1327</v>
      </c>
      <c r="C1195" s="408">
        <v>0</v>
      </c>
      <c r="D1195" s="408">
        <v>6.84</v>
      </c>
      <c r="E1195" s="408">
        <v>6.84</v>
      </c>
      <c r="F1195" s="409">
        <v>45328.491840277777</v>
      </c>
      <c r="G1195" s="408">
        <v>0</v>
      </c>
    </row>
    <row r="1196" spans="1:7" ht="15" x14ac:dyDescent="0.25">
      <c r="A1196" s="407" t="s">
        <v>1328</v>
      </c>
      <c r="B1196" s="407" t="s">
        <v>1329</v>
      </c>
      <c r="C1196" s="406"/>
      <c r="D1196" s="406"/>
      <c r="E1196" s="406"/>
      <c r="F1196" s="409">
        <v>44511.694594907407</v>
      </c>
      <c r="G1196" s="408">
        <v>0</v>
      </c>
    </row>
    <row r="1197" spans="1:7" ht="15" x14ac:dyDescent="0.25">
      <c r="A1197" s="407" t="s">
        <v>1330</v>
      </c>
      <c r="B1197" s="407" t="s">
        <v>1331</v>
      </c>
      <c r="C1197" s="406"/>
      <c r="D1197" s="406"/>
      <c r="E1197" s="406"/>
      <c r="F1197" s="409">
        <v>45001.585405092592</v>
      </c>
      <c r="G1197" s="408">
        <v>0</v>
      </c>
    </row>
    <row r="1198" spans="1:7" ht="15" x14ac:dyDescent="0.25">
      <c r="A1198" s="407" t="s">
        <v>1332</v>
      </c>
      <c r="B1198" s="407" t="s">
        <v>1333</v>
      </c>
      <c r="C1198" s="406"/>
      <c r="D1198" s="408">
        <v>4.99</v>
      </c>
      <c r="E1198" s="408">
        <v>4.99</v>
      </c>
      <c r="F1198" s="406"/>
      <c r="G1198" s="408">
        <v>0</v>
      </c>
    </row>
    <row r="1199" spans="1:7" ht="15" x14ac:dyDescent="0.25">
      <c r="A1199" s="407" t="s">
        <v>1334</v>
      </c>
      <c r="B1199" s="407" t="s">
        <v>1335</v>
      </c>
      <c r="C1199" s="406"/>
      <c r="D1199" s="406"/>
      <c r="E1199" s="406"/>
      <c r="F1199" s="409">
        <v>45001.585532407407</v>
      </c>
      <c r="G1199" s="408">
        <v>0</v>
      </c>
    </row>
    <row r="1200" spans="1:7" ht="15" x14ac:dyDescent="0.25">
      <c r="A1200" s="407" t="s">
        <v>1336</v>
      </c>
      <c r="B1200" s="407" t="s">
        <v>1337</v>
      </c>
      <c r="C1200" s="406"/>
      <c r="D1200" s="408">
        <v>5.23</v>
      </c>
      <c r="E1200" s="408">
        <v>5.23</v>
      </c>
      <c r="F1200" s="406"/>
      <c r="G1200" s="408">
        <v>0</v>
      </c>
    </row>
    <row r="1201" spans="1:7" ht="15" x14ac:dyDescent="0.25">
      <c r="A1201" s="407" t="s">
        <v>1338</v>
      </c>
      <c r="B1201" s="407" t="s">
        <v>1339</v>
      </c>
      <c r="C1201" s="406"/>
      <c r="D1201" s="406"/>
      <c r="E1201" s="406"/>
      <c r="F1201" s="409">
        <v>44511.694895833331</v>
      </c>
      <c r="G1201" s="408">
        <v>0</v>
      </c>
    </row>
    <row r="1202" spans="1:7" ht="15" x14ac:dyDescent="0.25">
      <c r="A1202" s="407" t="s">
        <v>1340</v>
      </c>
      <c r="B1202" s="407" t="s">
        <v>1341</v>
      </c>
      <c r="C1202" s="406"/>
      <c r="D1202" s="408">
        <v>19.2</v>
      </c>
      <c r="E1202" s="408">
        <v>19.2</v>
      </c>
      <c r="F1202" s="409">
        <v>44511.615231481483</v>
      </c>
      <c r="G1202" s="408">
        <v>0</v>
      </c>
    </row>
    <row r="1203" spans="1:7" ht="15" x14ac:dyDescent="0.25">
      <c r="A1203" s="407" t="s">
        <v>1342</v>
      </c>
      <c r="B1203" s="407" t="s">
        <v>1343</v>
      </c>
      <c r="C1203" s="406"/>
      <c r="D1203" s="406"/>
      <c r="E1203" s="406"/>
      <c r="F1203" s="409">
        <v>44511.615844907406</v>
      </c>
      <c r="G1203" s="408">
        <v>0</v>
      </c>
    </row>
    <row r="1204" spans="1:7" ht="15" x14ac:dyDescent="0.25">
      <c r="A1204" s="407" t="s">
        <v>1344</v>
      </c>
      <c r="B1204" s="407" t="s">
        <v>1345</v>
      </c>
      <c r="C1204" s="406"/>
      <c r="D1204" s="408">
        <v>7.31</v>
      </c>
      <c r="E1204" s="408">
        <v>7.31</v>
      </c>
      <c r="F1204" s="409">
        <v>44524.49428240741</v>
      </c>
      <c r="G1204" s="408">
        <v>0</v>
      </c>
    </row>
    <row r="1205" spans="1:7" ht="15" x14ac:dyDescent="0.25">
      <c r="A1205" s="407" t="s">
        <v>1346</v>
      </c>
      <c r="B1205" s="407" t="s">
        <v>1347</v>
      </c>
      <c r="C1205" s="406"/>
      <c r="D1205" s="406"/>
      <c r="E1205" s="406"/>
      <c r="F1205" s="409">
        <v>44523.342858796299</v>
      </c>
      <c r="G1205" s="408">
        <v>0</v>
      </c>
    </row>
    <row r="1206" spans="1:7" ht="15" x14ac:dyDescent="0.25">
      <c r="A1206" s="407" t="s">
        <v>1348</v>
      </c>
      <c r="B1206" s="407" t="s">
        <v>1349</v>
      </c>
      <c r="C1206" s="406"/>
      <c r="D1206" s="406"/>
      <c r="E1206" s="406"/>
      <c r="F1206" s="409">
        <v>44517.702418981484</v>
      </c>
      <c r="G1206" s="408">
        <v>0</v>
      </c>
    </row>
    <row r="1207" spans="1:7" ht="15" x14ac:dyDescent="0.2">
      <c r="A1207" s="407" t="s">
        <v>1350</v>
      </c>
      <c r="B1207" s="407" t="s">
        <v>1351</v>
      </c>
      <c r="C1207" s="408">
        <v>0</v>
      </c>
      <c r="D1207" s="408">
        <v>2.31</v>
      </c>
      <c r="E1207" s="408">
        <v>2.31</v>
      </c>
      <c r="F1207" s="409">
        <v>44526.470902777779</v>
      </c>
      <c r="G1207" s="408">
        <v>0</v>
      </c>
    </row>
    <row r="1208" spans="1:7" ht="15" x14ac:dyDescent="0.25">
      <c r="A1208" s="407" t="s">
        <v>1352</v>
      </c>
      <c r="B1208" s="407" t="s">
        <v>1353</v>
      </c>
      <c r="C1208" s="406"/>
      <c r="D1208" s="408">
        <v>6.6</v>
      </c>
      <c r="E1208" s="408">
        <v>6.6</v>
      </c>
      <c r="F1208" s="406"/>
      <c r="G1208" s="408">
        <v>0</v>
      </c>
    </row>
    <row r="1209" spans="1:7" ht="15" x14ac:dyDescent="0.25">
      <c r="A1209" s="407" t="s">
        <v>1354</v>
      </c>
      <c r="B1209" s="407" t="s">
        <v>1355</v>
      </c>
      <c r="C1209" s="406"/>
      <c r="D1209" s="408">
        <v>1.05</v>
      </c>
      <c r="E1209" s="408">
        <v>1.05</v>
      </c>
      <c r="F1209" s="409">
        <v>44517.646018518521</v>
      </c>
      <c r="G1209" s="408">
        <v>0</v>
      </c>
    </row>
    <row r="1210" spans="1:7" ht="15" x14ac:dyDescent="0.25">
      <c r="A1210" s="407" t="s">
        <v>1356</v>
      </c>
      <c r="B1210" s="407" t="s">
        <v>1357</v>
      </c>
      <c r="C1210" s="406"/>
      <c r="D1210" s="408">
        <v>8.5180000000000007</v>
      </c>
      <c r="E1210" s="408">
        <v>8.5180000000000007</v>
      </c>
      <c r="F1210" s="409">
        <v>45001.585659722223</v>
      </c>
      <c r="G1210" s="408">
        <v>0</v>
      </c>
    </row>
    <row r="1211" spans="1:7" ht="15" x14ac:dyDescent="0.25">
      <c r="A1211" s="407" t="s">
        <v>1358</v>
      </c>
      <c r="B1211" s="407" t="s">
        <v>1359</v>
      </c>
      <c r="C1211" s="406"/>
      <c r="D1211" s="408">
        <v>22.75</v>
      </c>
      <c r="E1211" s="408">
        <v>22.75</v>
      </c>
      <c r="F1211" s="406"/>
      <c r="G1211" s="408">
        <v>0</v>
      </c>
    </row>
    <row r="1212" spans="1:7" ht="15" x14ac:dyDescent="0.2">
      <c r="A1212" s="407" t="s">
        <v>1360</v>
      </c>
      <c r="B1212" s="407" t="s">
        <v>1361</v>
      </c>
      <c r="C1212" s="408">
        <v>0</v>
      </c>
      <c r="D1212" s="408">
        <v>17</v>
      </c>
      <c r="E1212" s="408">
        <v>17</v>
      </c>
      <c r="F1212" s="409">
        <v>44511.565023148149</v>
      </c>
      <c r="G1212" s="408">
        <v>0</v>
      </c>
    </row>
    <row r="1213" spans="1:7" ht="15" x14ac:dyDescent="0.2">
      <c r="A1213" s="407" t="s">
        <v>1362</v>
      </c>
      <c r="B1213" s="407" t="s">
        <v>1363</v>
      </c>
      <c r="C1213" s="408">
        <v>0</v>
      </c>
      <c r="D1213" s="408">
        <v>630.32000000000005</v>
      </c>
      <c r="E1213" s="408">
        <v>630.32000000000005</v>
      </c>
      <c r="F1213" s="409">
        <v>44523.449884259258</v>
      </c>
      <c r="G1213" s="408">
        <v>0</v>
      </c>
    </row>
    <row r="1214" spans="1:7" ht="15" x14ac:dyDescent="0.25">
      <c r="A1214" s="407" t="s">
        <v>1364</v>
      </c>
      <c r="B1214" s="407" t="s">
        <v>1365</v>
      </c>
      <c r="C1214" s="406"/>
      <c r="D1214" s="408">
        <v>790.54</v>
      </c>
      <c r="E1214" s="408">
        <v>790.54</v>
      </c>
      <c r="F1214" s="409">
        <v>44523.452835648146</v>
      </c>
      <c r="G1214" s="408">
        <v>0</v>
      </c>
    </row>
    <row r="1215" spans="1:7" ht="15" x14ac:dyDescent="0.2">
      <c r="A1215" s="407" t="s">
        <v>1366</v>
      </c>
      <c r="B1215" s="407" t="s">
        <v>1363</v>
      </c>
      <c r="C1215" s="408">
        <v>0</v>
      </c>
      <c r="D1215" s="408">
        <v>630.32000000000005</v>
      </c>
      <c r="E1215" s="408">
        <v>630.32000000000005</v>
      </c>
      <c r="F1215" s="409">
        <v>44523.450219907405</v>
      </c>
      <c r="G1215" s="408">
        <v>0</v>
      </c>
    </row>
    <row r="1216" spans="1:7" ht="15" x14ac:dyDescent="0.25">
      <c r="A1216" s="407" t="s">
        <v>1367</v>
      </c>
      <c r="B1216" s="407" t="s">
        <v>1368</v>
      </c>
      <c r="C1216" s="406"/>
      <c r="D1216" s="406"/>
      <c r="E1216" s="406"/>
      <c r="F1216" s="409">
        <v>44511.625150462962</v>
      </c>
      <c r="G1216" s="408">
        <v>0</v>
      </c>
    </row>
    <row r="1217" spans="1:7" ht="15" x14ac:dyDescent="0.25">
      <c r="A1217" s="407" t="s">
        <v>1369</v>
      </c>
      <c r="B1217" s="407" t="s">
        <v>1370</v>
      </c>
      <c r="C1217" s="406"/>
      <c r="D1217" s="406"/>
      <c r="E1217" s="406"/>
      <c r="F1217" s="409">
        <v>44511.625509259262</v>
      </c>
      <c r="G1217" s="408">
        <v>0</v>
      </c>
    </row>
    <row r="1218" spans="1:7" ht="15" x14ac:dyDescent="0.25">
      <c r="A1218" s="407" t="s">
        <v>1371</v>
      </c>
      <c r="B1218" s="407" t="s">
        <v>1372</v>
      </c>
      <c r="C1218" s="406"/>
      <c r="D1218" s="406"/>
      <c r="E1218" s="406"/>
      <c r="F1218" s="409">
        <v>44530.546724537038</v>
      </c>
      <c r="G1218" s="408">
        <v>0</v>
      </c>
    </row>
    <row r="1219" spans="1:7" ht="15" x14ac:dyDescent="0.25">
      <c r="A1219" s="407" t="s">
        <v>1373</v>
      </c>
      <c r="B1219" s="407" t="s">
        <v>1374</v>
      </c>
      <c r="C1219" s="406"/>
      <c r="D1219" s="406"/>
      <c r="E1219" s="406"/>
      <c r="F1219" s="409">
        <v>44517.372812499998</v>
      </c>
      <c r="G1219" s="408">
        <v>0</v>
      </c>
    </row>
    <row r="1220" spans="1:7" ht="15" x14ac:dyDescent="0.25">
      <c r="A1220" s="407" t="s">
        <v>1375</v>
      </c>
      <c r="B1220" s="407" t="s">
        <v>1376</v>
      </c>
      <c r="C1220" s="406"/>
      <c r="D1220" s="408">
        <v>22.75</v>
      </c>
      <c r="E1220" s="408">
        <v>22.75</v>
      </c>
      <c r="F1220" s="409">
        <v>44517.373217592591</v>
      </c>
      <c r="G1220" s="408">
        <v>0</v>
      </c>
    </row>
    <row r="1221" spans="1:7" ht="15" x14ac:dyDescent="0.25">
      <c r="A1221" s="407" t="s">
        <v>1377</v>
      </c>
      <c r="B1221" s="407" t="s">
        <v>1378</v>
      </c>
      <c r="C1221" s="406"/>
      <c r="D1221" s="406"/>
      <c r="E1221" s="406"/>
      <c r="F1221" s="406"/>
      <c r="G1221" s="408">
        <v>0</v>
      </c>
    </row>
    <row r="1222" spans="1:7" ht="15" x14ac:dyDescent="0.25">
      <c r="A1222" s="407" t="s">
        <v>1379</v>
      </c>
      <c r="B1222" s="407" t="s">
        <v>1380</v>
      </c>
      <c r="C1222" s="406"/>
      <c r="D1222" s="406"/>
      <c r="E1222" s="406"/>
      <c r="F1222" s="406"/>
      <c r="G1222" s="408">
        <v>0</v>
      </c>
    </row>
    <row r="1223" spans="1:7" ht="15" x14ac:dyDescent="0.25">
      <c r="A1223" s="407" t="s">
        <v>1381</v>
      </c>
      <c r="B1223" s="407" t="s">
        <v>1382</v>
      </c>
      <c r="C1223" s="406"/>
      <c r="D1223" s="406"/>
      <c r="E1223" s="406"/>
      <c r="F1223" s="406"/>
      <c r="G1223" s="408">
        <v>0</v>
      </c>
    </row>
    <row r="1224" spans="1:7" ht="15" x14ac:dyDescent="0.25">
      <c r="A1224" s="407" t="s">
        <v>1383</v>
      </c>
      <c r="B1224" s="407" t="s">
        <v>1384</v>
      </c>
      <c r="C1224" s="406"/>
      <c r="D1224" s="406"/>
      <c r="E1224" s="406"/>
      <c r="F1224" s="409">
        <v>44511.342928240738</v>
      </c>
      <c r="G1224" s="408">
        <v>0</v>
      </c>
    </row>
    <row r="1225" spans="1:7" ht="15" x14ac:dyDescent="0.25">
      <c r="A1225" s="407" t="s">
        <v>1385</v>
      </c>
      <c r="B1225" s="407" t="s">
        <v>1386</v>
      </c>
      <c r="C1225" s="406"/>
      <c r="D1225" s="406"/>
      <c r="E1225" s="406"/>
      <c r="F1225" s="406"/>
      <c r="G1225" s="408">
        <v>0</v>
      </c>
    </row>
    <row r="1226" spans="1:7" ht="15" x14ac:dyDescent="0.25">
      <c r="A1226" s="407" t="s">
        <v>1387</v>
      </c>
      <c r="B1226" s="407" t="s">
        <v>1388</v>
      </c>
      <c r="C1226" s="406"/>
      <c r="D1226" s="408">
        <v>4.13</v>
      </c>
      <c r="E1226" s="408">
        <v>4.13</v>
      </c>
      <c r="F1226" s="409">
        <v>44517.645567129628</v>
      </c>
      <c r="G1226" s="408">
        <v>0</v>
      </c>
    </row>
    <row r="1227" spans="1:7" ht="15" x14ac:dyDescent="0.25">
      <c r="A1227" s="407" t="s">
        <v>1389</v>
      </c>
      <c r="B1227" s="407" t="s">
        <v>1390</v>
      </c>
      <c r="C1227" s="406"/>
      <c r="D1227" s="406"/>
      <c r="E1227" s="406"/>
      <c r="F1227" s="406"/>
      <c r="G1227" s="408">
        <v>0</v>
      </c>
    </row>
    <row r="1228" spans="1:7" ht="15" x14ac:dyDescent="0.25">
      <c r="A1228" s="407" t="s">
        <v>1391</v>
      </c>
      <c r="B1228" s="407" t="s">
        <v>1392</v>
      </c>
      <c r="C1228" s="406"/>
      <c r="D1228" s="408">
        <v>138</v>
      </c>
      <c r="E1228" s="408">
        <v>138</v>
      </c>
      <c r="F1228" s="406"/>
      <c r="G1228" s="408">
        <v>0</v>
      </c>
    </row>
    <row r="1229" spans="1:7" ht="15" x14ac:dyDescent="0.25">
      <c r="A1229" s="407" t="s">
        <v>1393</v>
      </c>
      <c r="B1229" s="407" t="s">
        <v>1394</v>
      </c>
      <c r="C1229" s="406"/>
      <c r="D1229" s="408">
        <v>9.5</v>
      </c>
      <c r="E1229" s="408">
        <v>9.5</v>
      </c>
      <c r="F1229" s="406"/>
      <c r="G1229" s="408">
        <v>0</v>
      </c>
    </row>
    <row r="1230" spans="1:7" ht="15" x14ac:dyDescent="0.25">
      <c r="A1230" s="407" t="s">
        <v>1395</v>
      </c>
      <c r="B1230" s="407" t="s">
        <v>1396</v>
      </c>
      <c r="C1230" s="406"/>
      <c r="D1230" s="406"/>
      <c r="E1230" s="406"/>
      <c r="F1230" s="409">
        <v>44524.434247685182</v>
      </c>
      <c r="G1230" s="408">
        <v>0</v>
      </c>
    </row>
    <row r="1231" spans="1:7" ht="15" x14ac:dyDescent="0.25">
      <c r="A1231" s="407" t="s">
        <v>1397</v>
      </c>
      <c r="B1231" s="407" t="s">
        <v>1398</v>
      </c>
      <c r="C1231" s="406"/>
      <c r="D1231" s="406"/>
      <c r="E1231" s="406"/>
      <c r="F1231" s="409">
        <v>44516.358784722222</v>
      </c>
      <c r="G1231" s="408">
        <v>0</v>
      </c>
    </row>
    <row r="1232" spans="1:7" ht="15" x14ac:dyDescent="0.25">
      <c r="A1232" s="407" t="s">
        <v>1399</v>
      </c>
      <c r="B1232" s="407" t="s">
        <v>1400</v>
      </c>
      <c r="C1232" s="406"/>
      <c r="D1232" s="406"/>
      <c r="E1232" s="406"/>
      <c r="F1232" s="409">
        <v>44530.671909722223</v>
      </c>
      <c r="G1232" s="408">
        <v>0</v>
      </c>
    </row>
    <row r="1233" spans="1:7" ht="15" x14ac:dyDescent="0.25">
      <c r="A1233" s="407" t="s">
        <v>1401</v>
      </c>
      <c r="B1233" s="407" t="s">
        <v>1402</v>
      </c>
      <c r="C1233" s="406"/>
      <c r="D1233" s="406"/>
      <c r="E1233" s="406"/>
      <c r="F1233" s="409">
        <v>44511.702499999999</v>
      </c>
      <c r="G1233" s="408">
        <v>0</v>
      </c>
    </row>
    <row r="1234" spans="1:7" ht="15" x14ac:dyDescent="0.25">
      <c r="A1234" s="407" t="s">
        <v>1403</v>
      </c>
      <c r="B1234" s="407" t="s">
        <v>1404</v>
      </c>
      <c r="C1234" s="406"/>
      <c r="D1234" s="406"/>
      <c r="E1234" s="406"/>
      <c r="F1234" s="409">
        <v>44516.585925925923</v>
      </c>
      <c r="G1234" s="408">
        <v>0</v>
      </c>
    </row>
    <row r="1235" spans="1:7" ht="15" x14ac:dyDescent="0.25">
      <c r="A1235" s="407" t="s">
        <v>1405</v>
      </c>
      <c r="B1235" s="407" t="s">
        <v>1406</v>
      </c>
      <c r="C1235" s="406"/>
      <c r="D1235" s="406"/>
      <c r="E1235" s="406"/>
      <c r="F1235" s="409">
        <v>44516.586631944447</v>
      </c>
      <c r="G1235" s="408">
        <v>0</v>
      </c>
    </row>
    <row r="1236" spans="1:7" ht="15" x14ac:dyDescent="0.25">
      <c r="A1236" s="407" t="s">
        <v>1407</v>
      </c>
      <c r="B1236" s="407" t="s">
        <v>1408</v>
      </c>
      <c r="C1236" s="406"/>
      <c r="D1236" s="406"/>
      <c r="E1236" s="406"/>
      <c r="F1236" s="406"/>
      <c r="G1236" s="408">
        <v>0</v>
      </c>
    </row>
    <row r="1237" spans="1:7" ht="15" x14ac:dyDescent="0.25">
      <c r="A1237" s="407" t="s">
        <v>1409</v>
      </c>
      <c r="B1237" s="407" t="s">
        <v>1410</v>
      </c>
      <c r="C1237" s="406"/>
      <c r="D1237" s="406"/>
      <c r="E1237" s="406"/>
      <c r="F1237" s="406"/>
      <c r="G1237" s="408">
        <v>0</v>
      </c>
    </row>
    <row r="1238" spans="1:7" ht="15" x14ac:dyDescent="0.25">
      <c r="A1238" s="407" t="s">
        <v>1411</v>
      </c>
      <c r="B1238" s="407" t="s">
        <v>1412</v>
      </c>
      <c r="C1238" s="406"/>
      <c r="D1238" s="406"/>
      <c r="E1238" s="406"/>
      <c r="F1238" s="406"/>
      <c r="G1238" s="408">
        <v>0</v>
      </c>
    </row>
    <row r="1239" spans="1:7" ht="15" x14ac:dyDescent="0.25">
      <c r="A1239" s="407" t="s">
        <v>1413</v>
      </c>
      <c r="B1239" s="407" t="s">
        <v>1414</v>
      </c>
      <c r="C1239" s="406"/>
      <c r="D1239" s="406"/>
      <c r="E1239" s="406"/>
      <c r="F1239" s="409">
        <v>44524.496712962966</v>
      </c>
      <c r="G1239" s="408">
        <v>0</v>
      </c>
    </row>
    <row r="1240" spans="1:7" ht="15" x14ac:dyDescent="0.25">
      <c r="A1240" s="407" t="s">
        <v>1415</v>
      </c>
      <c r="B1240" s="407" t="s">
        <v>1416</v>
      </c>
      <c r="C1240" s="406"/>
      <c r="D1240" s="406"/>
      <c r="E1240" s="406"/>
      <c r="F1240" s="406"/>
      <c r="G1240" s="408">
        <v>0</v>
      </c>
    </row>
    <row r="1241" spans="1:7" ht="15" x14ac:dyDescent="0.25">
      <c r="A1241" s="407" t="s">
        <v>1417</v>
      </c>
      <c r="B1241" s="407" t="s">
        <v>1418</v>
      </c>
      <c r="C1241" s="406"/>
      <c r="D1241" s="406"/>
      <c r="E1241" s="406"/>
      <c r="F1241" s="406"/>
      <c r="G1241" s="408">
        <v>0</v>
      </c>
    </row>
    <row r="1242" spans="1:7" ht="15" x14ac:dyDescent="0.25">
      <c r="A1242" s="407" t="s">
        <v>1419</v>
      </c>
      <c r="B1242" s="407" t="s">
        <v>1420</v>
      </c>
      <c r="C1242" s="406"/>
      <c r="D1242" s="406"/>
      <c r="E1242" s="406"/>
      <c r="F1242" s="409">
        <v>44511.338055555556</v>
      </c>
      <c r="G1242" s="408">
        <v>0</v>
      </c>
    </row>
    <row r="1243" spans="1:7" ht="15" x14ac:dyDescent="0.25">
      <c r="A1243" s="407" t="s">
        <v>1421</v>
      </c>
      <c r="B1243" s="407" t="s">
        <v>1422</v>
      </c>
      <c r="C1243" s="406"/>
      <c r="D1243" s="406"/>
      <c r="E1243" s="406"/>
      <c r="F1243" s="406"/>
      <c r="G1243" s="408">
        <v>0</v>
      </c>
    </row>
    <row r="1244" spans="1:7" ht="15" x14ac:dyDescent="0.25">
      <c r="A1244" s="407" t="s">
        <v>1423</v>
      </c>
      <c r="B1244" s="407" t="s">
        <v>1424</v>
      </c>
      <c r="C1244" s="406"/>
      <c r="D1244" s="406"/>
      <c r="E1244" s="406"/>
      <c r="F1244" s="409">
        <v>45001.585810185185</v>
      </c>
      <c r="G1244" s="408">
        <v>0</v>
      </c>
    </row>
    <row r="1245" spans="1:7" ht="15" x14ac:dyDescent="0.25">
      <c r="A1245" s="407" t="s">
        <v>34799</v>
      </c>
      <c r="B1245" s="407" t="s">
        <v>34800</v>
      </c>
      <c r="C1245" s="406"/>
      <c r="D1245" s="408">
        <v>22.75</v>
      </c>
      <c r="E1245" s="408">
        <v>22.75</v>
      </c>
      <c r="F1245" s="409">
        <v>43388.549409722225</v>
      </c>
      <c r="G1245" s="408">
        <v>0</v>
      </c>
    </row>
    <row r="1246" spans="1:7" ht="15" x14ac:dyDescent="0.25">
      <c r="A1246" s="407" t="s">
        <v>1425</v>
      </c>
      <c r="B1246" s="407" t="s">
        <v>1426</v>
      </c>
      <c r="C1246" s="406"/>
      <c r="D1246" s="408">
        <v>17</v>
      </c>
      <c r="E1246" s="408">
        <v>17</v>
      </c>
      <c r="F1246" s="409">
        <v>45001.585925925923</v>
      </c>
      <c r="G1246" s="408">
        <v>0</v>
      </c>
    </row>
    <row r="1247" spans="1:7" ht="15" x14ac:dyDescent="0.25">
      <c r="A1247" s="407" t="s">
        <v>1427</v>
      </c>
      <c r="B1247" s="407" t="s">
        <v>1428</v>
      </c>
      <c r="C1247" s="406"/>
      <c r="D1247" s="406"/>
      <c r="E1247" s="406"/>
      <c r="F1247" s="406"/>
      <c r="G1247" s="408">
        <v>0</v>
      </c>
    </row>
    <row r="1248" spans="1:7" ht="15" x14ac:dyDescent="0.25">
      <c r="A1248" s="407" t="s">
        <v>1429</v>
      </c>
      <c r="B1248" s="407" t="s">
        <v>1430</v>
      </c>
      <c r="C1248" s="406"/>
      <c r="D1248" s="408">
        <v>11.88</v>
      </c>
      <c r="E1248" s="408">
        <v>11.88</v>
      </c>
      <c r="F1248" s="406"/>
      <c r="G1248" s="408">
        <v>0</v>
      </c>
    </row>
    <row r="1249" spans="1:7" ht="15" x14ac:dyDescent="0.25">
      <c r="A1249" s="407" t="s">
        <v>1431</v>
      </c>
      <c r="B1249" s="407" t="s">
        <v>1432</v>
      </c>
      <c r="C1249" s="406"/>
      <c r="D1249" s="408">
        <v>12.54</v>
      </c>
      <c r="E1249" s="408">
        <v>12.54</v>
      </c>
      <c r="F1249" s="406"/>
      <c r="G1249" s="408">
        <v>0</v>
      </c>
    </row>
    <row r="1250" spans="1:7" ht="15" x14ac:dyDescent="0.25">
      <c r="A1250" s="407" t="s">
        <v>1433</v>
      </c>
      <c r="B1250" s="407" t="s">
        <v>1434</v>
      </c>
      <c r="C1250" s="406"/>
      <c r="D1250" s="408">
        <v>9.2799999999999994</v>
      </c>
      <c r="E1250" s="408">
        <v>9.2799999999999994</v>
      </c>
      <c r="F1250" s="406"/>
      <c r="G1250" s="408">
        <v>0</v>
      </c>
    </row>
    <row r="1251" spans="1:7" ht="15" x14ac:dyDescent="0.25">
      <c r="A1251" s="407" t="s">
        <v>1435</v>
      </c>
      <c r="B1251" s="407" t="s">
        <v>1436</v>
      </c>
      <c r="C1251" s="406"/>
      <c r="D1251" s="408">
        <v>11.44</v>
      </c>
      <c r="E1251" s="408">
        <v>11.44</v>
      </c>
      <c r="F1251" s="406"/>
      <c r="G1251" s="408">
        <v>0</v>
      </c>
    </row>
    <row r="1252" spans="1:7" ht="15" x14ac:dyDescent="0.2">
      <c r="A1252" s="407" t="s">
        <v>1437</v>
      </c>
      <c r="B1252" s="407" t="s">
        <v>1438</v>
      </c>
      <c r="C1252" s="408">
        <v>0</v>
      </c>
      <c r="D1252" s="408">
        <v>7.55</v>
      </c>
      <c r="E1252" s="408">
        <v>7.55</v>
      </c>
      <c r="F1252" s="409">
        <v>44776.71261574074</v>
      </c>
      <c r="G1252" s="408">
        <v>0</v>
      </c>
    </row>
    <row r="1253" spans="1:7" ht="15" x14ac:dyDescent="0.25">
      <c r="A1253" s="407" t="s">
        <v>1439</v>
      </c>
      <c r="B1253" s="407" t="s">
        <v>1440</v>
      </c>
      <c r="C1253" s="406"/>
      <c r="D1253" s="408">
        <v>11.71</v>
      </c>
      <c r="E1253" s="408">
        <v>11.71</v>
      </c>
      <c r="F1253" s="409">
        <v>44530.465833333335</v>
      </c>
      <c r="G1253" s="408">
        <v>0</v>
      </c>
    </row>
    <row r="1254" spans="1:7" ht="15" x14ac:dyDescent="0.25">
      <c r="A1254" s="407" t="s">
        <v>1441</v>
      </c>
      <c r="B1254" s="407" t="s">
        <v>1442</v>
      </c>
      <c r="C1254" s="406"/>
      <c r="D1254" s="408">
        <v>12.35</v>
      </c>
      <c r="E1254" s="408">
        <v>12.35</v>
      </c>
      <c r="F1254" s="406"/>
      <c r="G1254" s="408">
        <v>0</v>
      </c>
    </row>
    <row r="1255" spans="1:7" ht="15" x14ac:dyDescent="0.25">
      <c r="A1255" s="407" t="s">
        <v>1443</v>
      </c>
      <c r="B1255" s="407" t="s">
        <v>1444</v>
      </c>
      <c r="C1255" s="406"/>
      <c r="D1255" s="408">
        <v>9.3699999999999992</v>
      </c>
      <c r="E1255" s="408">
        <v>9.3699999999999992</v>
      </c>
      <c r="F1255" s="406"/>
      <c r="G1255" s="408">
        <v>0</v>
      </c>
    </row>
    <row r="1256" spans="1:7" ht="15" x14ac:dyDescent="0.25">
      <c r="A1256" s="407" t="s">
        <v>1445</v>
      </c>
      <c r="B1256" s="407" t="s">
        <v>1446</v>
      </c>
      <c r="C1256" s="406"/>
      <c r="D1256" s="408">
        <v>12.4</v>
      </c>
      <c r="E1256" s="408">
        <v>12.4</v>
      </c>
      <c r="F1256" s="406"/>
      <c r="G1256" s="408">
        <v>0</v>
      </c>
    </row>
    <row r="1257" spans="1:7" ht="15" x14ac:dyDescent="0.25">
      <c r="A1257" s="407" t="s">
        <v>1447</v>
      </c>
      <c r="B1257" s="407" t="s">
        <v>1448</v>
      </c>
      <c r="C1257" s="406"/>
      <c r="D1257" s="408">
        <v>11.61</v>
      </c>
      <c r="E1257" s="408">
        <v>11.61</v>
      </c>
      <c r="F1257" s="406"/>
      <c r="G1257" s="408">
        <v>0</v>
      </c>
    </row>
    <row r="1258" spans="1:7" ht="15" x14ac:dyDescent="0.2">
      <c r="A1258" s="407" t="s">
        <v>1449</v>
      </c>
      <c r="B1258" s="407" t="s">
        <v>1450</v>
      </c>
      <c r="C1258" s="408">
        <v>0</v>
      </c>
      <c r="D1258" s="408">
        <v>13.25</v>
      </c>
      <c r="E1258" s="408">
        <v>13.25</v>
      </c>
      <c r="F1258" s="409">
        <v>44880.575740740744</v>
      </c>
      <c r="G1258" s="408">
        <v>0</v>
      </c>
    </row>
    <row r="1259" spans="1:7" ht="15" x14ac:dyDescent="0.25">
      <c r="A1259" s="407" t="s">
        <v>1451</v>
      </c>
      <c r="B1259" s="407" t="s">
        <v>1452</v>
      </c>
      <c r="C1259" s="406"/>
      <c r="D1259" s="408">
        <v>12.73</v>
      </c>
      <c r="E1259" s="408">
        <v>12.73</v>
      </c>
      <c r="F1259" s="406"/>
      <c r="G1259" s="408">
        <v>0</v>
      </c>
    </row>
    <row r="1260" spans="1:7" ht="15" x14ac:dyDescent="0.25">
      <c r="A1260" s="407" t="s">
        <v>1453</v>
      </c>
      <c r="B1260" s="407" t="s">
        <v>1454</v>
      </c>
      <c r="C1260" s="406"/>
      <c r="D1260" s="408">
        <v>3.94</v>
      </c>
      <c r="E1260" s="408">
        <v>3.94</v>
      </c>
      <c r="F1260" s="409">
        <v>44511.655081018522</v>
      </c>
      <c r="G1260" s="408">
        <v>0</v>
      </c>
    </row>
    <row r="1261" spans="1:7" ht="15" x14ac:dyDescent="0.25">
      <c r="A1261" s="407" t="s">
        <v>1455</v>
      </c>
      <c r="B1261" s="407" t="s">
        <v>1456</v>
      </c>
      <c r="C1261" s="406"/>
      <c r="D1261" s="408">
        <v>4.0199999999999996</v>
      </c>
      <c r="E1261" s="408">
        <v>4.0199999999999996</v>
      </c>
      <c r="F1261" s="409">
        <v>44511.655300925922</v>
      </c>
      <c r="G1261" s="408">
        <v>0</v>
      </c>
    </row>
    <row r="1262" spans="1:7" ht="15" x14ac:dyDescent="0.25">
      <c r="A1262" s="407" t="s">
        <v>1457</v>
      </c>
      <c r="B1262" s="407" t="s">
        <v>1458</v>
      </c>
      <c r="C1262" s="406"/>
      <c r="D1262" s="408">
        <v>22.75</v>
      </c>
      <c r="E1262" s="408">
        <v>22.75</v>
      </c>
      <c r="F1262" s="406"/>
      <c r="G1262" s="408">
        <v>0</v>
      </c>
    </row>
    <row r="1263" spans="1:7" ht="15" x14ac:dyDescent="0.25">
      <c r="A1263" s="407" t="s">
        <v>1459</v>
      </c>
      <c r="B1263" s="407" t="s">
        <v>1460</v>
      </c>
      <c r="C1263" s="406"/>
      <c r="D1263" s="408">
        <v>97000</v>
      </c>
      <c r="E1263" s="408">
        <v>97000</v>
      </c>
      <c r="F1263" s="409">
        <v>44526.506030092591</v>
      </c>
      <c r="G1263" s="408">
        <v>0</v>
      </c>
    </row>
    <row r="1264" spans="1:7" ht="15" x14ac:dyDescent="0.2">
      <c r="A1264" s="407" t="s">
        <v>1461</v>
      </c>
      <c r="B1264" s="407" t="s">
        <v>1462</v>
      </c>
      <c r="C1264" s="408">
        <v>0</v>
      </c>
      <c r="D1264" s="408">
        <v>83.5</v>
      </c>
      <c r="E1264" s="408">
        <v>83.5</v>
      </c>
      <c r="F1264" s="409">
        <v>43292.505462962959</v>
      </c>
      <c r="G1264" s="408">
        <v>0</v>
      </c>
    </row>
    <row r="1265" spans="1:7" ht="15" x14ac:dyDescent="0.25">
      <c r="A1265" s="407" t="s">
        <v>1463</v>
      </c>
      <c r="B1265" s="407" t="s">
        <v>1464</v>
      </c>
      <c r="C1265" s="406"/>
      <c r="D1265" s="408">
        <v>5.0999999999999996</v>
      </c>
      <c r="E1265" s="408">
        <v>5.0999999999999996</v>
      </c>
      <c r="F1265" s="406"/>
      <c r="G1265" s="408">
        <v>0</v>
      </c>
    </row>
    <row r="1266" spans="1:7" ht="15" x14ac:dyDescent="0.25">
      <c r="A1266" s="407" t="s">
        <v>1465</v>
      </c>
      <c r="B1266" s="407" t="s">
        <v>1466</v>
      </c>
      <c r="C1266" s="406"/>
      <c r="D1266" s="408">
        <v>5.2</v>
      </c>
      <c r="E1266" s="408">
        <v>5.2</v>
      </c>
      <c r="F1266" s="406"/>
      <c r="G1266" s="408">
        <v>0</v>
      </c>
    </row>
    <row r="1267" spans="1:7" ht="15" x14ac:dyDescent="0.2">
      <c r="A1267" s="407" t="s">
        <v>1467</v>
      </c>
      <c r="B1267" s="407" t="s">
        <v>1468</v>
      </c>
      <c r="C1267" s="408">
        <v>0</v>
      </c>
      <c r="D1267" s="408">
        <v>1.0066999999999999</v>
      </c>
      <c r="E1267" s="408">
        <v>1.0066999999999999</v>
      </c>
      <c r="F1267" s="409">
        <v>44880.575578703705</v>
      </c>
      <c r="G1267" s="408">
        <v>0</v>
      </c>
    </row>
    <row r="1268" spans="1:7" ht="15" x14ac:dyDescent="0.25">
      <c r="A1268" s="407" t="s">
        <v>1469</v>
      </c>
      <c r="B1268" s="407" t="s">
        <v>1470</v>
      </c>
      <c r="C1268" s="406"/>
      <c r="D1268" s="408">
        <v>6.6</v>
      </c>
      <c r="E1268" s="408">
        <v>6.6</v>
      </c>
      <c r="F1268" s="406"/>
      <c r="G1268" s="408">
        <v>0</v>
      </c>
    </row>
    <row r="1269" spans="1:7" ht="15" x14ac:dyDescent="0.25">
      <c r="A1269" s="407" t="s">
        <v>1471</v>
      </c>
      <c r="B1269" s="407" t="s">
        <v>1472</v>
      </c>
      <c r="C1269" s="406"/>
      <c r="D1269" s="408">
        <v>29</v>
      </c>
      <c r="E1269" s="408">
        <v>29</v>
      </c>
      <c r="F1269" s="406"/>
      <c r="G1269" s="408">
        <v>0</v>
      </c>
    </row>
    <row r="1270" spans="1:7" ht="15" x14ac:dyDescent="0.25">
      <c r="A1270" s="407" t="s">
        <v>1473</v>
      </c>
      <c r="B1270" s="407" t="s">
        <v>1474</v>
      </c>
      <c r="C1270" s="406"/>
      <c r="D1270" s="408">
        <v>54.17</v>
      </c>
      <c r="E1270" s="408">
        <v>54.17</v>
      </c>
      <c r="F1270" s="409">
        <v>43244.396261574075</v>
      </c>
      <c r="G1270" s="408">
        <v>0</v>
      </c>
    </row>
    <row r="1271" spans="1:7" ht="15" x14ac:dyDescent="0.2">
      <c r="A1271" s="407" t="s">
        <v>1475</v>
      </c>
      <c r="B1271" s="407" t="s">
        <v>1476</v>
      </c>
      <c r="C1271" s="408">
        <v>0</v>
      </c>
      <c r="D1271" s="408">
        <v>3300</v>
      </c>
      <c r="E1271" s="408">
        <v>3300</v>
      </c>
      <c r="F1271" s="409">
        <v>44526.524710648147</v>
      </c>
      <c r="G1271" s="408">
        <v>0</v>
      </c>
    </row>
    <row r="1272" spans="1:7" ht="15" x14ac:dyDescent="0.2">
      <c r="A1272" s="407" t="s">
        <v>1477</v>
      </c>
      <c r="B1272" s="407" t="s">
        <v>1478</v>
      </c>
      <c r="C1272" s="408">
        <v>2.5</v>
      </c>
      <c r="D1272" s="408">
        <v>11.525499999999999</v>
      </c>
      <c r="E1272" s="408">
        <v>24.025500000000001</v>
      </c>
      <c r="F1272" s="409">
        <v>45001.586041666669</v>
      </c>
      <c r="G1272" s="408">
        <v>0</v>
      </c>
    </row>
    <row r="1273" spans="1:7" ht="15" x14ac:dyDescent="0.25">
      <c r="A1273" s="407" t="s">
        <v>1479</v>
      </c>
      <c r="B1273" s="407" t="s">
        <v>1480</v>
      </c>
      <c r="C1273" s="406"/>
      <c r="D1273" s="408">
        <v>3.2</v>
      </c>
      <c r="E1273" s="408">
        <v>3.2</v>
      </c>
      <c r="F1273" s="406"/>
      <c r="G1273" s="408">
        <v>0</v>
      </c>
    </row>
    <row r="1274" spans="1:7" ht="15" x14ac:dyDescent="0.25">
      <c r="A1274" s="407" t="s">
        <v>1481</v>
      </c>
      <c r="B1274" s="407" t="s">
        <v>1482</v>
      </c>
      <c r="C1274" s="406"/>
      <c r="D1274" s="408">
        <v>7.99</v>
      </c>
      <c r="E1274" s="408">
        <v>7.99</v>
      </c>
      <c r="F1274" s="406"/>
      <c r="G1274" s="408">
        <v>0</v>
      </c>
    </row>
    <row r="1275" spans="1:7" ht="15" x14ac:dyDescent="0.25">
      <c r="A1275" s="407" t="s">
        <v>1483</v>
      </c>
      <c r="B1275" s="407" t="s">
        <v>1484</v>
      </c>
      <c r="C1275" s="406"/>
      <c r="D1275" s="408">
        <v>7.99</v>
      </c>
      <c r="E1275" s="408">
        <v>7.99</v>
      </c>
      <c r="F1275" s="406"/>
      <c r="G1275" s="408">
        <v>0</v>
      </c>
    </row>
    <row r="1276" spans="1:7" ht="15" x14ac:dyDescent="0.25">
      <c r="A1276" s="407" t="s">
        <v>1485</v>
      </c>
      <c r="B1276" s="407" t="s">
        <v>1486</v>
      </c>
      <c r="C1276" s="406"/>
      <c r="D1276" s="408">
        <v>4.99</v>
      </c>
      <c r="E1276" s="408">
        <v>4.99</v>
      </c>
      <c r="F1276" s="406"/>
      <c r="G1276" s="408">
        <v>0</v>
      </c>
    </row>
    <row r="1277" spans="1:7" ht="15" x14ac:dyDescent="0.25">
      <c r="A1277" s="407" t="s">
        <v>1487</v>
      </c>
      <c r="B1277" s="407" t="s">
        <v>1488</v>
      </c>
      <c r="C1277" s="406"/>
      <c r="D1277" s="408">
        <v>2.5</v>
      </c>
      <c r="E1277" s="408">
        <v>2.5</v>
      </c>
      <c r="F1277" s="406"/>
      <c r="G1277" s="408">
        <v>0</v>
      </c>
    </row>
    <row r="1278" spans="1:7" ht="15" x14ac:dyDescent="0.25">
      <c r="A1278" s="407" t="s">
        <v>1489</v>
      </c>
      <c r="B1278" s="407" t="s">
        <v>1490</v>
      </c>
      <c r="C1278" s="406"/>
      <c r="D1278" s="408">
        <v>2.2000000000000002</v>
      </c>
      <c r="E1278" s="408">
        <v>2.2000000000000002</v>
      </c>
      <c r="F1278" s="409">
        <v>44524.417013888888</v>
      </c>
      <c r="G1278" s="408">
        <v>0</v>
      </c>
    </row>
    <row r="1279" spans="1:7" ht="15" x14ac:dyDescent="0.25">
      <c r="A1279" s="407" t="s">
        <v>1491</v>
      </c>
      <c r="B1279" s="407" t="s">
        <v>1492</v>
      </c>
      <c r="C1279" s="406"/>
      <c r="D1279" s="408">
        <v>4.22</v>
      </c>
      <c r="E1279" s="408">
        <v>4.22</v>
      </c>
      <c r="F1279" s="409">
        <v>44516.544131944444</v>
      </c>
      <c r="G1279" s="408">
        <v>0</v>
      </c>
    </row>
    <row r="1280" spans="1:7" ht="15" x14ac:dyDescent="0.25">
      <c r="A1280" s="407" t="s">
        <v>1493</v>
      </c>
      <c r="B1280" s="407" t="s">
        <v>1494</v>
      </c>
      <c r="C1280" s="406"/>
      <c r="D1280" s="408">
        <v>15</v>
      </c>
      <c r="E1280" s="408">
        <v>15</v>
      </c>
      <c r="F1280" s="409">
        <v>44523.561585648145</v>
      </c>
      <c r="G1280" s="408">
        <v>0</v>
      </c>
    </row>
    <row r="1281" spans="1:7" ht="15" x14ac:dyDescent="0.25">
      <c r="A1281" s="407" t="s">
        <v>1495</v>
      </c>
      <c r="B1281" s="407" t="s">
        <v>1496</v>
      </c>
      <c r="C1281" s="406"/>
      <c r="D1281" s="408">
        <v>22.75</v>
      </c>
      <c r="E1281" s="408">
        <v>22.75</v>
      </c>
      <c r="F1281" s="406"/>
      <c r="G1281" s="408">
        <v>0</v>
      </c>
    </row>
    <row r="1282" spans="1:7" ht="15" x14ac:dyDescent="0.25">
      <c r="A1282" s="407" t="s">
        <v>1497</v>
      </c>
      <c r="B1282" s="407" t="s">
        <v>1498</v>
      </c>
      <c r="C1282" s="406"/>
      <c r="D1282" s="408">
        <v>22.75</v>
      </c>
      <c r="E1282" s="408">
        <v>22.75</v>
      </c>
      <c r="F1282" s="406"/>
      <c r="G1282" s="408">
        <v>0</v>
      </c>
    </row>
    <row r="1283" spans="1:7" ht="15" x14ac:dyDescent="0.2">
      <c r="A1283" s="407" t="s">
        <v>1499</v>
      </c>
      <c r="B1283" s="407" t="s">
        <v>1500</v>
      </c>
      <c r="C1283" s="408">
        <v>2.5</v>
      </c>
      <c r="D1283" s="408">
        <v>18.262</v>
      </c>
      <c r="E1283" s="408">
        <v>30.762</v>
      </c>
      <c r="F1283" s="409">
        <v>44511.47797453704</v>
      </c>
      <c r="G1283" s="408">
        <v>0</v>
      </c>
    </row>
    <row r="1284" spans="1:7" ht="15" x14ac:dyDescent="0.2">
      <c r="A1284" s="407" t="s">
        <v>1501</v>
      </c>
      <c r="B1284" s="407" t="s">
        <v>1502</v>
      </c>
      <c r="C1284" s="408">
        <v>0</v>
      </c>
      <c r="D1284" s="408">
        <v>0</v>
      </c>
      <c r="E1284" s="408">
        <v>0</v>
      </c>
      <c r="F1284" s="409">
        <v>43292.504224537035</v>
      </c>
      <c r="G1284" s="408">
        <v>0</v>
      </c>
    </row>
    <row r="1285" spans="1:7" ht="15" x14ac:dyDescent="0.2">
      <c r="A1285" s="407" t="s">
        <v>1503</v>
      </c>
      <c r="B1285" s="407" t="s">
        <v>1504</v>
      </c>
      <c r="C1285" s="408">
        <v>0</v>
      </c>
      <c r="D1285" s="408">
        <v>1280</v>
      </c>
      <c r="E1285" s="408">
        <v>1280</v>
      </c>
      <c r="F1285" s="409">
        <v>43784.322534722225</v>
      </c>
      <c r="G1285" s="408">
        <v>0</v>
      </c>
    </row>
    <row r="1286" spans="1:7" ht="15" x14ac:dyDescent="0.2">
      <c r="A1286" s="407" t="s">
        <v>1505</v>
      </c>
      <c r="B1286" s="407" t="s">
        <v>1506</v>
      </c>
      <c r="C1286" s="408">
        <v>0</v>
      </c>
      <c r="D1286" s="408">
        <v>262.07</v>
      </c>
      <c r="E1286" s="408">
        <v>262.07</v>
      </c>
      <c r="F1286" s="409">
        <v>43004.360590277778</v>
      </c>
      <c r="G1286" s="408">
        <v>0</v>
      </c>
    </row>
    <row r="1287" spans="1:7" ht="15" x14ac:dyDescent="0.25">
      <c r="A1287" s="407" t="s">
        <v>34801</v>
      </c>
      <c r="B1287" s="407" t="s">
        <v>34802</v>
      </c>
      <c r="C1287" s="406"/>
      <c r="D1287" s="408">
        <v>1.5</v>
      </c>
      <c r="E1287" s="408">
        <v>1.5</v>
      </c>
      <c r="F1287" s="409">
        <v>43045.598715277774</v>
      </c>
      <c r="G1287" s="408">
        <v>0</v>
      </c>
    </row>
    <row r="1288" spans="1:7" ht="15" x14ac:dyDescent="0.25">
      <c r="A1288" s="407" t="s">
        <v>1507</v>
      </c>
      <c r="B1288" s="407" t="s">
        <v>1508</v>
      </c>
      <c r="C1288" s="406"/>
      <c r="D1288" s="408">
        <v>17</v>
      </c>
      <c r="E1288" s="408">
        <v>17</v>
      </c>
      <c r="F1288" s="409">
        <v>45001.586157407408</v>
      </c>
      <c r="G1288" s="408">
        <v>0</v>
      </c>
    </row>
    <row r="1289" spans="1:7" ht="15" x14ac:dyDescent="0.2">
      <c r="A1289" s="407" t="s">
        <v>1509</v>
      </c>
      <c r="B1289" s="407" t="s">
        <v>1510</v>
      </c>
      <c r="C1289" s="408">
        <v>0</v>
      </c>
      <c r="D1289" s="408">
        <v>1.5</v>
      </c>
      <c r="E1289" s="408">
        <v>1.5</v>
      </c>
      <c r="F1289" s="409">
        <v>43292.518506944441</v>
      </c>
      <c r="G1289" s="408">
        <v>0</v>
      </c>
    </row>
    <row r="1290" spans="1:7" ht="15" x14ac:dyDescent="0.25">
      <c r="A1290" s="407" t="s">
        <v>34803</v>
      </c>
      <c r="B1290" s="407" t="s">
        <v>34804</v>
      </c>
      <c r="C1290" s="406"/>
      <c r="D1290" s="408">
        <v>6.04</v>
      </c>
      <c r="E1290" s="408">
        <v>6.04</v>
      </c>
      <c r="F1290" s="409">
        <v>43290.413634259261</v>
      </c>
      <c r="G1290" s="408">
        <v>0</v>
      </c>
    </row>
    <row r="1291" spans="1:7" ht="15" x14ac:dyDescent="0.25">
      <c r="A1291" s="407" t="s">
        <v>34805</v>
      </c>
      <c r="B1291" s="407" t="s">
        <v>34806</v>
      </c>
      <c r="C1291" s="406"/>
      <c r="D1291" s="408">
        <v>11.704000000000001</v>
      </c>
      <c r="E1291" s="408">
        <v>11.704000000000001</v>
      </c>
      <c r="F1291" s="409">
        <v>43290.414479166669</v>
      </c>
      <c r="G1291" s="408">
        <v>0</v>
      </c>
    </row>
    <row r="1292" spans="1:7" ht="15" x14ac:dyDescent="0.25">
      <c r="A1292" s="407" t="s">
        <v>1511</v>
      </c>
      <c r="B1292" s="407" t="s">
        <v>1512</v>
      </c>
      <c r="C1292" s="406"/>
      <c r="D1292" s="408">
        <v>10.347</v>
      </c>
      <c r="E1292" s="408">
        <v>10.347</v>
      </c>
      <c r="F1292" s="409">
        <v>45001.586261574077</v>
      </c>
      <c r="G1292" s="408">
        <v>0</v>
      </c>
    </row>
    <row r="1293" spans="1:7" ht="15" x14ac:dyDescent="0.25">
      <c r="A1293" s="407" t="s">
        <v>1513</v>
      </c>
      <c r="B1293" s="407" t="s">
        <v>1514</v>
      </c>
      <c r="C1293" s="406"/>
      <c r="D1293" s="408">
        <v>46</v>
      </c>
      <c r="E1293" s="408">
        <v>46</v>
      </c>
      <c r="F1293" s="409">
        <v>44510.478645833333</v>
      </c>
      <c r="G1293" s="408">
        <v>0</v>
      </c>
    </row>
    <row r="1294" spans="1:7" ht="15" x14ac:dyDescent="0.2">
      <c r="A1294" s="407" t="s">
        <v>1515</v>
      </c>
      <c r="B1294" s="407" t="s">
        <v>1516</v>
      </c>
      <c r="C1294" s="408">
        <v>0</v>
      </c>
      <c r="D1294" s="408">
        <v>20</v>
      </c>
      <c r="E1294" s="408">
        <v>20</v>
      </c>
      <c r="F1294" s="409">
        <v>44526.458287037036</v>
      </c>
      <c r="G1294" s="408">
        <v>0</v>
      </c>
    </row>
    <row r="1295" spans="1:7" ht="15" x14ac:dyDescent="0.2">
      <c r="A1295" s="407" t="s">
        <v>1517</v>
      </c>
      <c r="B1295" s="407" t="s">
        <v>1518</v>
      </c>
      <c r="C1295" s="408">
        <v>0</v>
      </c>
      <c r="D1295" s="408">
        <v>10.7</v>
      </c>
      <c r="E1295" s="408">
        <v>10.7</v>
      </c>
      <c r="F1295" s="409">
        <v>44525.660127314812</v>
      </c>
      <c r="G1295" s="408">
        <v>0</v>
      </c>
    </row>
    <row r="1296" spans="1:7" ht="15" x14ac:dyDescent="0.25">
      <c r="A1296" s="407" t="s">
        <v>1519</v>
      </c>
      <c r="B1296" s="407" t="s">
        <v>1520</v>
      </c>
      <c r="C1296" s="406"/>
      <c r="D1296" s="408">
        <v>4.8</v>
      </c>
      <c r="E1296" s="408">
        <v>4.8</v>
      </c>
      <c r="F1296" s="406"/>
      <c r="G1296" s="408">
        <v>0</v>
      </c>
    </row>
    <row r="1297" spans="1:7" ht="15" x14ac:dyDescent="0.25">
      <c r="A1297" s="407" t="s">
        <v>1521</v>
      </c>
      <c r="B1297" s="407" t="s">
        <v>1522</v>
      </c>
      <c r="C1297" s="406"/>
      <c r="D1297" s="408">
        <v>4.8</v>
      </c>
      <c r="E1297" s="408">
        <v>4.8</v>
      </c>
      <c r="F1297" s="406"/>
      <c r="G1297" s="408">
        <v>0</v>
      </c>
    </row>
    <row r="1298" spans="1:7" ht="15" x14ac:dyDescent="0.25">
      <c r="A1298" s="407" t="s">
        <v>1523</v>
      </c>
      <c r="B1298" s="407" t="s">
        <v>1524</v>
      </c>
      <c r="C1298" s="406"/>
      <c r="D1298" s="408">
        <v>9</v>
      </c>
      <c r="E1298" s="408">
        <v>9</v>
      </c>
      <c r="F1298" s="409">
        <v>44510.513252314813</v>
      </c>
      <c r="G1298" s="408">
        <v>0</v>
      </c>
    </row>
    <row r="1299" spans="1:7" ht="15" x14ac:dyDescent="0.25">
      <c r="A1299" s="407" t="s">
        <v>1525</v>
      </c>
      <c r="B1299" s="407" t="s">
        <v>1526</v>
      </c>
      <c r="C1299" s="406"/>
      <c r="D1299" s="408">
        <v>6.5</v>
      </c>
      <c r="E1299" s="408">
        <v>6.5</v>
      </c>
      <c r="F1299" s="409">
        <v>44510.511782407404</v>
      </c>
      <c r="G1299" s="408">
        <v>0</v>
      </c>
    </row>
    <row r="1300" spans="1:7" ht="15" x14ac:dyDescent="0.25">
      <c r="A1300" s="407" t="s">
        <v>1527</v>
      </c>
      <c r="B1300" s="407" t="s">
        <v>1528</v>
      </c>
      <c r="C1300" s="408">
        <v>0</v>
      </c>
      <c r="D1300" s="408">
        <v>0.1</v>
      </c>
      <c r="E1300" s="408">
        <v>0.1</v>
      </c>
      <c r="F1300" s="406"/>
      <c r="G1300" s="408">
        <v>0</v>
      </c>
    </row>
    <row r="1301" spans="1:7" ht="15" x14ac:dyDescent="0.25">
      <c r="A1301" s="407" t="s">
        <v>1529</v>
      </c>
      <c r="B1301" s="407" t="s">
        <v>1530</v>
      </c>
      <c r="C1301" s="408">
        <v>0</v>
      </c>
      <c r="D1301" s="408">
        <v>0.1</v>
      </c>
      <c r="E1301" s="408">
        <v>0.1</v>
      </c>
      <c r="F1301" s="406"/>
      <c r="G1301" s="408">
        <v>0</v>
      </c>
    </row>
    <row r="1302" spans="1:7" ht="15" x14ac:dyDescent="0.2">
      <c r="A1302" s="407" t="s">
        <v>1531</v>
      </c>
      <c r="B1302" s="407" t="s">
        <v>1532</v>
      </c>
      <c r="C1302" s="408">
        <v>0</v>
      </c>
      <c r="D1302" s="408">
        <v>0.1</v>
      </c>
      <c r="E1302" s="408">
        <v>0.1</v>
      </c>
      <c r="F1302" s="409">
        <v>44530.4297337963</v>
      </c>
      <c r="G1302" s="408">
        <v>0</v>
      </c>
    </row>
    <row r="1303" spans="1:7" ht="15" x14ac:dyDescent="0.2">
      <c r="A1303" s="407" t="s">
        <v>1533</v>
      </c>
      <c r="B1303" s="407" t="s">
        <v>1534</v>
      </c>
      <c r="C1303" s="408">
        <v>0</v>
      </c>
      <c r="D1303" s="408">
        <v>0.1</v>
      </c>
      <c r="E1303" s="408">
        <v>0.1</v>
      </c>
      <c r="F1303" s="409">
        <v>44530.430474537039</v>
      </c>
      <c r="G1303" s="408">
        <v>0</v>
      </c>
    </row>
    <row r="1304" spans="1:7" ht="15" x14ac:dyDescent="0.2">
      <c r="A1304" s="407" t="s">
        <v>1535</v>
      </c>
      <c r="B1304" s="407" t="s">
        <v>1536</v>
      </c>
      <c r="C1304" s="408">
        <v>0</v>
      </c>
      <c r="D1304" s="408">
        <v>0.1</v>
      </c>
      <c r="E1304" s="408">
        <v>0.1</v>
      </c>
      <c r="F1304" s="409">
        <v>44511.657685185186</v>
      </c>
      <c r="G1304" s="408">
        <v>0</v>
      </c>
    </row>
    <row r="1305" spans="1:7" ht="15" x14ac:dyDescent="0.25">
      <c r="A1305" s="407" t="s">
        <v>1537</v>
      </c>
      <c r="B1305" s="407" t="s">
        <v>1538</v>
      </c>
      <c r="C1305" s="406"/>
      <c r="D1305" s="408">
        <v>11700</v>
      </c>
      <c r="E1305" s="408">
        <v>11700</v>
      </c>
      <c r="F1305" s="409">
        <v>44512.475821759261</v>
      </c>
      <c r="G1305" s="408">
        <v>0</v>
      </c>
    </row>
    <row r="1306" spans="1:7" ht="15" x14ac:dyDescent="0.25">
      <c r="A1306" s="407" t="s">
        <v>34807</v>
      </c>
      <c r="B1306" s="407" t="s">
        <v>34808</v>
      </c>
      <c r="C1306" s="406"/>
      <c r="D1306" s="408">
        <v>0.5</v>
      </c>
      <c r="E1306" s="408">
        <v>0.5</v>
      </c>
      <c r="F1306" s="409">
        <v>43045.598124999997</v>
      </c>
      <c r="G1306" s="408">
        <v>0</v>
      </c>
    </row>
    <row r="1307" spans="1:7" ht="15" x14ac:dyDescent="0.25">
      <c r="A1307" s="407" t="s">
        <v>1539</v>
      </c>
      <c r="B1307" s="407" t="s">
        <v>1540</v>
      </c>
      <c r="C1307" s="406"/>
      <c r="D1307" s="408">
        <v>12.42</v>
      </c>
      <c r="E1307" s="408">
        <v>12.42</v>
      </c>
      <c r="F1307" s="406"/>
      <c r="G1307" s="408">
        <v>0</v>
      </c>
    </row>
    <row r="1308" spans="1:7" ht="15" x14ac:dyDescent="0.25">
      <c r="A1308" s="407" t="s">
        <v>1541</v>
      </c>
      <c r="B1308" s="407" t="s">
        <v>1542</v>
      </c>
      <c r="C1308" s="406"/>
      <c r="D1308" s="406"/>
      <c r="E1308" s="406"/>
      <c r="F1308" s="406"/>
      <c r="G1308" s="408">
        <v>0</v>
      </c>
    </row>
    <row r="1309" spans="1:7" ht="15" x14ac:dyDescent="0.2">
      <c r="A1309" s="407" t="s">
        <v>1543</v>
      </c>
      <c r="B1309" s="407" t="s">
        <v>1544</v>
      </c>
      <c r="C1309" s="408">
        <v>9.75</v>
      </c>
      <c r="D1309" s="408">
        <v>43.854700854700852</v>
      </c>
      <c r="E1309" s="408">
        <v>63.604700854700852</v>
      </c>
      <c r="F1309" s="409">
        <v>43032.666145833333</v>
      </c>
      <c r="G1309" s="408">
        <v>0</v>
      </c>
    </row>
    <row r="1310" spans="1:7" ht="15" x14ac:dyDescent="0.2">
      <c r="A1310" s="407" t="s">
        <v>1545</v>
      </c>
      <c r="B1310" s="407" t="s">
        <v>1546</v>
      </c>
      <c r="C1310" s="408">
        <v>9.75</v>
      </c>
      <c r="D1310" s="408">
        <v>43.854700854700852</v>
      </c>
      <c r="E1310" s="408">
        <v>63.604700854700852</v>
      </c>
      <c r="F1310" s="409">
        <v>43032.675046296295</v>
      </c>
      <c r="G1310" s="408">
        <v>0</v>
      </c>
    </row>
    <row r="1311" spans="1:7" ht="15" x14ac:dyDescent="0.2">
      <c r="A1311" s="407" t="s">
        <v>1547</v>
      </c>
      <c r="B1311" s="407" t="s">
        <v>1548</v>
      </c>
      <c r="C1311" s="408">
        <v>3</v>
      </c>
      <c r="D1311" s="408">
        <v>12.276</v>
      </c>
      <c r="E1311" s="408">
        <v>23.775999999999996</v>
      </c>
      <c r="F1311" s="409">
        <v>45001.586365740739</v>
      </c>
      <c r="G1311" s="408">
        <v>0</v>
      </c>
    </row>
    <row r="1312" spans="1:7" ht="15" x14ac:dyDescent="0.2">
      <c r="A1312" s="407" t="s">
        <v>1549</v>
      </c>
      <c r="B1312" s="407" t="s">
        <v>1550</v>
      </c>
      <c r="C1312" s="408">
        <v>0</v>
      </c>
      <c r="D1312" s="408">
        <v>55</v>
      </c>
      <c r="E1312" s="408">
        <v>55</v>
      </c>
      <c r="F1312" s="409">
        <v>44525.698368055557</v>
      </c>
      <c r="G1312" s="408">
        <v>0</v>
      </c>
    </row>
    <row r="1313" spans="1:7" ht="15" x14ac:dyDescent="0.25">
      <c r="A1313" s="407" t="s">
        <v>1551</v>
      </c>
      <c r="B1313" s="407" t="s">
        <v>1552</v>
      </c>
      <c r="C1313" s="406"/>
      <c r="D1313" s="406"/>
      <c r="E1313" s="406"/>
      <c r="F1313" s="406"/>
      <c r="G1313" s="408">
        <v>0</v>
      </c>
    </row>
    <row r="1314" spans="1:7" ht="15" x14ac:dyDescent="0.25">
      <c r="A1314" s="407" t="s">
        <v>1553</v>
      </c>
      <c r="B1314" s="407" t="s">
        <v>1554</v>
      </c>
      <c r="C1314" s="406"/>
      <c r="D1314" s="408">
        <v>0.1</v>
      </c>
      <c r="E1314" s="408">
        <v>0.1</v>
      </c>
      <c r="F1314" s="406"/>
      <c r="G1314" s="408">
        <v>0</v>
      </c>
    </row>
    <row r="1315" spans="1:7" ht="15" x14ac:dyDescent="0.25">
      <c r="A1315" s="407" t="s">
        <v>1555</v>
      </c>
      <c r="B1315" s="407" t="s">
        <v>1556</v>
      </c>
      <c r="C1315" s="406"/>
      <c r="D1315" s="408">
        <v>7.8</v>
      </c>
      <c r="E1315" s="408">
        <v>7.8</v>
      </c>
      <c r="F1315" s="406"/>
      <c r="G1315" s="408">
        <v>0</v>
      </c>
    </row>
    <row r="1316" spans="1:7" ht="15" x14ac:dyDescent="0.25">
      <c r="A1316" s="407" t="s">
        <v>1557</v>
      </c>
      <c r="B1316" s="407" t="s">
        <v>1558</v>
      </c>
      <c r="C1316" s="406"/>
      <c r="D1316" s="408">
        <v>5.92</v>
      </c>
      <c r="E1316" s="408">
        <v>5.92</v>
      </c>
      <c r="F1316" s="406"/>
      <c r="G1316" s="408">
        <v>0</v>
      </c>
    </row>
    <row r="1317" spans="1:7" ht="15" x14ac:dyDescent="0.25">
      <c r="A1317" s="407" t="s">
        <v>34809</v>
      </c>
      <c r="B1317" s="407" t="s">
        <v>34810</v>
      </c>
      <c r="C1317" s="406"/>
      <c r="D1317" s="408">
        <v>0.15</v>
      </c>
      <c r="E1317" s="408">
        <v>0.15</v>
      </c>
      <c r="F1317" s="409">
        <v>43045.677673611113</v>
      </c>
      <c r="G1317" s="408">
        <v>0</v>
      </c>
    </row>
    <row r="1318" spans="1:7" ht="15" x14ac:dyDescent="0.2">
      <c r="A1318" s="407" t="s">
        <v>1559</v>
      </c>
      <c r="B1318" s="407" t="s">
        <v>1560</v>
      </c>
      <c r="C1318" s="408">
        <v>1</v>
      </c>
      <c r="D1318" s="408">
        <v>0.79669690475694865</v>
      </c>
      <c r="E1318" s="408">
        <v>4.2966969047569483</v>
      </c>
      <c r="F1318" s="409">
        <v>44511.693090277775</v>
      </c>
      <c r="G1318" s="408">
        <v>0</v>
      </c>
    </row>
    <row r="1319" spans="1:7" ht="15" x14ac:dyDescent="0.2">
      <c r="A1319" s="407" t="s">
        <v>1561</v>
      </c>
      <c r="B1319" s="407" t="s">
        <v>1562</v>
      </c>
      <c r="C1319" s="408">
        <v>1</v>
      </c>
      <c r="D1319" s="408">
        <v>1.562751620869399</v>
      </c>
      <c r="E1319" s="408">
        <v>5.062751620869399</v>
      </c>
      <c r="F1319" s="409">
        <v>44511.693668981483</v>
      </c>
      <c r="G1319" s="408">
        <v>4</v>
      </c>
    </row>
    <row r="1320" spans="1:7" ht="15" x14ac:dyDescent="0.25">
      <c r="A1320" s="407" t="s">
        <v>1563</v>
      </c>
      <c r="B1320" s="407" t="s">
        <v>1564</v>
      </c>
      <c r="C1320" s="406"/>
      <c r="D1320" s="408">
        <v>3.9</v>
      </c>
      <c r="E1320" s="408">
        <v>3.9</v>
      </c>
      <c r="F1320" s="406"/>
      <c r="G1320" s="408">
        <v>0</v>
      </c>
    </row>
    <row r="1321" spans="1:7" ht="15" x14ac:dyDescent="0.25">
      <c r="A1321" s="407" t="s">
        <v>1565</v>
      </c>
      <c r="B1321" s="407" t="s">
        <v>1566</v>
      </c>
      <c r="C1321" s="406"/>
      <c r="D1321" s="408">
        <v>3.3</v>
      </c>
      <c r="E1321" s="408">
        <v>3.3</v>
      </c>
      <c r="F1321" s="406"/>
      <c r="G1321" s="408">
        <v>0</v>
      </c>
    </row>
    <row r="1322" spans="1:7" ht="15" x14ac:dyDescent="0.25">
      <c r="A1322" s="407" t="s">
        <v>1567</v>
      </c>
      <c r="B1322" s="407" t="s">
        <v>1568</v>
      </c>
      <c r="C1322" s="406"/>
      <c r="D1322" s="408">
        <v>10.99</v>
      </c>
      <c r="E1322" s="408">
        <v>10.99</v>
      </c>
      <c r="F1322" s="406"/>
      <c r="G1322" s="408">
        <v>0</v>
      </c>
    </row>
    <row r="1323" spans="1:7" ht="15" x14ac:dyDescent="0.25">
      <c r="A1323" s="407" t="s">
        <v>1569</v>
      </c>
      <c r="B1323" s="407" t="s">
        <v>1570</v>
      </c>
      <c r="C1323" s="406"/>
      <c r="D1323" s="408">
        <v>5.7</v>
      </c>
      <c r="E1323" s="408">
        <v>5.7</v>
      </c>
      <c r="F1323" s="406"/>
      <c r="G1323" s="408">
        <v>0</v>
      </c>
    </row>
    <row r="1324" spans="1:7" ht="15" x14ac:dyDescent="0.25">
      <c r="A1324" s="407" t="s">
        <v>1571</v>
      </c>
      <c r="B1324" s="407" t="s">
        <v>1572</v>
      </c>
      <c r="C1324" s="406"/>
      <c r="D1324" s="408">
        <v>12.648</v>
      </c>
      <c r="E1324" s="408">
        <v>12.648</v>
      </c>
      <c r="F1324" s="409">
        <v>45001.586469907408</v>
      </c>
      <c r="G1324" s="408">
        <v>0</v>
      </c>
    </row>
    <row r="1325" spans="1:7" ht="15" x14ac:dyDescent="0.2">
      <c r="A1325" s="407" t="s">
        <v>1573</v>
      </c>
      <c r="B1325" s="407" t="s">
        <v>1574</v>
      </c>
      <c r="C1325" s="408">
        <v>0</v>
      </c>
      <c r="D1325" s="408">
        <v>6.31</v>
      </c>
      <c r="E1325" s="408">
        <v>6.31</v>
      </c>
      <c r="F1325" s="409">
        <v>44510.624513888892</v>
      </c>
      <c r="G1325" s="408">
        <v>0</v>
      </c>
    </row>
    <row r="1326" spans="1:7" ht="15" x14ac:dyDescent="0.25">
      <c r="A1326" s="407" t="s">
        <v>1575</v>
      </c>
      <c r="B1326" s="407" t="s">
        <v>1576</v>
      </c>
      <c r="C1326" s="406"/>
      <c r="D1326" s="408">
        <v>73</v>
      </c>
      <c r="E1326" s="408">
        <v>73</v>
      </c>
      <c r="F1326" s="406"/>
      <c r="G1326" s="408">
        <v>0</v>
      </c>
    </row>
    <row r="1327" spans="1:7" ht="15" x14ac:dyDescent="0.25">
      <c r="A1327" s="407" t="s">
        <v>1577</v>
      </c>
      <c r="B1327" s="407" t="s">
        <v>1578</v>
      </c>
      <c r="C1327" s="406"/>
      <c r="D1327" s="408">
        <v>71</v>
      </c>
      <c r="E1327" s="408">
        <v>71</v>
      </c>
      <c r="F1327" s="406"/>
      <c r="G1327" s="408">
        <v>0</v>
      </c>
    </row>
    <row r="1328" spans="1:7" ht="15" x14ac:dyDescent="0.25">
      <c r="A1328" s="407" t="s">
        <v>1579</v>
      </c>
      <c r="B1328" s="407" t="s">
        <v>1580</v>
      </c>
      <c r="C1328" s="406"/>
      <c r="D1328" s="408">
        <v>2.88</v>
      </c>
      <c r="E1328" s="408">
        <v>2.88</v>
      </c>
      <c r="F1328" s="409">
        <v>44516.676099537035</v>
      </c>
      <c r="G1328" s="408">
        <v>0</v>
      </c>
    </row>
    <row r="1329" spans="1:7" ht="15" x14ac:dyDescent="0.2">
      <c r="A1329" s="407" t="s">
        <v>1581</v>
      </c>
      <c r="B1329" s="407" t="s">
        <v>1582</v>
      </c>
      <c r="C1329" s="408">
        <v>0</v>
      </c>
      <c r="D1329" s="408">
        <v>4.55</v>
      </c>
      <c r="E1329" s="408">
        <v>4.55</v>
      </c>
      <c r="F1329" s="409">
        <v>43244.397997685184</v>
      </c>
      <c r="G1329" s="408">
        <v>0</v>
      </c>
    </row>
    <row r="1330" spans="1:7" ht="15" x14ac:dyDescent="0.25">
      <c r="A1330" s="407" t="s">
        <v>1583</v>
      </c>
      <c r="B1330" s="407" t="s">
        <v>1584</v>
      </c>
      <c r="C1330" s="408">
        <v>0</v>
      </c>
      <c r="D1330" s="408">
        <v>11</v>
      </c>
      <c r="E1330" s="408">
        <v>11</v>
      </c>
      <c r="F1330" s="406"/>
      <c r="G1330" s="408">
        <v>0</v>
      </c>
    </row>
    <row r="1331" spans="1:7" ht="15" x14ac:dyDescent="0.25">
      <c r="A1331" s="407" t="s">
        <v>1585</v>
      </c>
      <c r="B1331" s="407" t="s">
        <v>1586</v>
      </c>
      <c r="C1331" s="408">
        <v>0</v>
      </c>
      <c r="D1331" s="408">
        <v>6.5</v>
      </c>
      <c r="E1331" s="408">
        <v>6.5</v>
      </c>
      <c r="F1331" s="406"/>
      <c r="G1331" s="408">
        <v>0</v>
      </c>
    </row>
    <row r="1332" spans="1:7" ht="15" x14ac:dyDescent="0.2">
      <c r="A1332" s="407" t="s">
        <v>1587</v>
      </c>
      <c r="B1332" s="407" t="s">
        <v>1588</v>
      </c>
      <c r="C1332" s="408">
        <v>0</v>
      </c>
      <c r="D1332" s="408">
        <v>202.8</v>
      </c>
      <c r="E1332" s="408">
        <v>202.8</v>
      </c>
      <c r="F1332" s="409">
        <v>43283.62228009259</v>
      </c>
      <c r="G1332" s="408">
        <v>0</v>
      </c>
    </row>
    <row r="1333" spans="1:7" ht="15" x14ac:dyDescent="0.25">
      <c r="A1333" s="407" t="s">
        <v>1589</v>
      </c>
      <c r="B1333" s="407" t="s">
        <v>1590</v>
      </c>
      <c r="C1333" s="406"/>
      <c r="D1333" s="408">
        <v>4.17</v>
      </c>
      <c r="E1333" s="408">
        <v>4.17</v>
      </c>
      <c r="F1333" s="409">
        <v>44523.543356481481</v>
      </c>
      <c r="G1333" s="408">
        <v>0</v>
      </c>
    </row>
    <row r="1334" spans="1:7" ht="15" x14ac:dyDescent="0.25">
      <c r="A1334" s="407" t="s">
        <v>1591</v>
      </c>
      <c r="B1334" s="407" t="s">
        <v>1592</v>
      </c>
      <c r="C1334" s="406"/>
      <c r="D1334" s="408">
        <v>4.17</v>
      </c>
      <c r="E1334" s="408">
        <v>4.17</v>
      </c>
      <c r="F1334" s="409">
        <v>44523.553680555553</v>
      </c>
      <c r="G1334" s="408">
        <v>0</v>
      </c>
    </row>
    <row r="1335" spans="1:7" ht="15" x14ac:dyDescent="0.25">
      <c r="A1335" s="407" t="s">
        <v>1593</v>
      </c>
      <c r="B1335" s="407" t="s">
        <v>1594</v>
      </c>
      <c r="C1335" s="406"/>
      <c r="D1335" s="408">
        <v>94</v>
      </c>
      <c r="E1335" s="408">
        <v>94</v>
      </c>
      <c r="F1335" s="409">
        <v>44523.556527777779</v>
      </c>
      <c r="G1335" s="408">
        <v>0</v>
      </c>
    </row>
    <row r="1336" spans="1:7" ht="15" x14ac:dyDescent="0.25">
      <c r="A1336" s="407" t="s">
        <v>1595</v>
      </c>
      <c r="B1336" s="407" t="s">
        <v>1596</v>
      </c>
      <c r="C1336" s="406"/>
      <c r="D1336" s="408">
        <v>46</v>
      </c>
      <c r="E1336" s="408">
        <v>46</v>
      </c>
      <c r="F1336" s="409">
        <v>44523.555694444447</v>
      </c>
      <c r="G1336" s="408">
        <v>0</v>
      </c>
    </row>
    <row r="1337" spans="1:7" ht="15" x14ac:dyDescent="0.25">
      <c r="A1337" s="407" t="s">
        <v>1597</v>
      </c>
      <c r="B1337" s="407" t="s">
        <v>1598</v>
      </c>
      <c r="C1337" s="406"/>
      <c r="D1337" s="408">
        <v>110</v>
      </c>
      <c r="E1337" s="408">
        <v>110</v>
      </c>
      <c r="F1337" s="409">
        <v>44511.598356481481</v>
      </c>
      <c r="G1337" s="408">
        <v>0</v>
      </c>
    </row>
    <row r="1338" spans="1:7" ht="15" x14ac:dyDescent="0.25">
      <c r="A1338" s="407" t="s">
        <v>1599</v>
      </c>
      <c r="B1338" s="407" t="s">
        <v>1600</v>
      </c>
      <c r="C1338" s="406"/>
      <c r="D1338" s="408">
        <v>111</v>
      </c>
      <c r="E1338" s="408">
        <v>111</v>
      </c>
      <c r="F1338" s="409">
        <v>44511.598680555559</v>
      </c>
      <c r="G1338" s="408">
        <v>0</v>
      </c>
    </row>
    <row r="1339" spans="1:7" ht="15" x14ac:dyDescent="0.2">
      <c r="A1339" s="407" t="s">
        <v>1601</v>
      </c>
      <c r="B1339" s="407" t="s">
        <v>1602</v>
      </c>
      <c r="C1339" s="408">
        <v>0</v>
      </c>
      <c r="D1339" s="408">
        <v>95</v>
      </c>
      <c r="E1339" s="408">
        <v>95</v>
      </c>
      <c r="F1339" s="409">
        <v>44523.560787037037</v>
      </c>
      <c r="G1339" s="408">
        <v>0</v>
      </c>
    </row>
    <row r="1340" spans="1:7" ht="15" x14ac:dyDescent="0.25">
      <c r="A1340" s="407" t="s">
        <v>1603</v>
      </c>
      <c r="B1340" s="407" t="s">
        <v>1604</v>
      </c>
      <c r="C1340" s="406"/>
      <c r="D1340" s="408">
        <v>150</v>
      </c>
      <c r="E1340" s="408">
        <v>150</v>
      </c>
      <c r="F1340" s="406"/>
      <c r="G1340" s="408">
        <v>0</v>
      </c>
    </row>
    <row r="1341" spans="1:7" ht="15" x14ac:dyDescent="0.25">
      <c r="A1341" s="407" t="s">
        <v>1605</v>
      </c>
      <c r="B1341" s="407" t="s">
        <v>1606</v>
      </c>
      <c r="C1341" s="406"/>
      <c r="D1341" s="408">
        <v>37.74</v>
      </c>
      <c r="E1341" s="408">
        <v>37.74</v>
      </c>
      <c r="F1341" s="409">
        <v>44510.671759259261</v>
      </c>
      <c r="G1341" s="408">
        <v>0</v>
      </c>
    </row>
    <row r="1342" spans="1:7" ht="15" x14ac:dyDescent="0.25">
      <c r="A1342" s="407" t="s">
        <v>1607</v>
      </c>
      <c r="B1342" s="407" t="s">
        <v>1608</v>
      </c>
      <c r="C1342" s="406"/>
      <c r="D1342" s="408">
        <v>48</v>
      </c>
      <c r="E1342" s="408">
        <v>48</v>
      </c>
      <c r="F1342" s="409">
        <v>44510.512928240743</v>
      </c>
      <c r="G1342" s="408">
        <v>0</v>
      </c>
    </row>
    <row r="1343" spans="1:7" ht="15" x14ac:dyDescent="0.25">
      <c r="A1343" s="407" t="s">
        <v>1609</v>
      </c>
      <c r="B1343" s="407" t="s">
        <v>1610</v>
      </c>
      <c r="C1343" s="406"/>
      <c r="D1343" s="408">
        <v>33</v>
      </c>
      <c r="E1343" s="408">
        <v>33</v>
      </c>
      <c r="F1343" s="409">
        <v>44510.511446759258</v>
      </c>
      <c r="G1343" s="408">
        <v>0</v>
      </c>
    </row>
    <row r="1344" spans="1:7" ht="15" x14ac:dyDescent="0.2">
      <c r="A1344" s="407" t="s">
        <v>1611</v>
      </c>
      <c r="B1344" s="407" t="s">
        <v>1612</v>
      </c>
      <c r="C1344" s="408">
        <v>0</v>
      </c>
      <c r="D1344" s="408">
        <v>0.99</v>
      </c>
      <c r="E1344" s="408">
        <v>0.99</v>
      </c>
      <c r="F1344" s="409">
        <v>44516.368437500001</v>
      </c>
      <c r="G1344" s="408">
        <v>0</v>
      </c>
    </row>
    <row r="1345" spans="1:7" ht="15" x14ac:dyDescent="0.25">
      <c r="A1345" s="407" t="s">
        <v>1613</v>
      </c>
      <c r="B1345" s="407" t="s">
        <v>1614</v>
      </c>
      <c r="C1345" s="406"/>
      <c r="D1345" s="408">
        <v>4400</v>
      </c>
      <c r="E1345" s="408">
        <v>4400</v>
      </c>
      <c r="F1345" s="409">
        <v>44512.475578703707</v>
      </c>
      <c r="G1345" s="408">
        <v>0</v>
      </c>
    </row>
    <row r="1346" spans="1:7" ht="15" x14ac:dyDescent="0.25">
      <c r="A1346" s="407" t="s">
        <v>1615</v>
      </c>
      <c r="B1346" s="407" t="s">
        <v>1616</v>
      </c>
      <c r="C1346" s="406"/>
      <c r="D1346" s="408">
        <v>22.75</v>
      </c>
      <c r="E1346" s="408">
        <v>22.75</v>
      </c>
      <c r="F1346" s="409">
        <v>44523.544525462959</v>
      </c>
      <c r="G1346" s="408">
        <v>0</v>
      </c>
    </row>
    <row r="1347" spans="1:7" ht="15" x14ac:dyDescent="0.25">
      <c r="A1347" s="407" t="s">
        <v>1617</v>
      </c>
      <c r="B1347" s="407" t="s">
        <v>1618</v>
      </c>
      <c r="C1347" s="406"/>
      <c r="D1347" s="408">
        <v>9600</v>
      </c>
      <c r="E1347" s="408">
        <v>9600</v>
      </c>
      <c r="F1347" s="409">
        <v>44510.565069444441</v>
      </c>
      <c r="G1347" s="408">
        <v>0</v>
      </c>
    </row>
    <row r="1348" spans="1:7" ht="15" x14ac:dyDescent="0.25">
      <c r="A1348" s="407" t="s">
        <v>1619</v>
      </c>
      <c r="B1348" s="407" t="s">
        <v>1620</v>
      </c>
      <c r="C1348" s="406"/>
      <c r="D1348" s="408">
        <v>55</v>
      </c>
      <c r="E1348" s="408">
        <v>55</v>
      </c>
      <c r="F1348" s="409">
        <v>43032.681689814817</v>
      </c>
      <c r="G1348" s="408">
        <v>0</v>
      </c>
    </row>
    <row r="1349" spans="1:7" ht="15" x14ac:dyDescent="0.25">
      <c r="A1349" s="407" t="s">
        <v>1621</v>
      </c>
      <c r="B1349" s="407" t="s">
        <v>1622</v>
      </c>
      <c r="C1349" s="406"/>
      <c r="D1349" s="408">
        <v>55</v>
      </c>
      <c r="E1349" s="408">
        <v>55</v>
      </c>
      <c r="F1349" s="409">
        <v>43032.684699074074</v>
      </c>
      <c r="G1349" s="408">
        <v>0</v>
      </c>
    </row>
    <row r="1350" spans="1:7" ht="15" x14ac:dyDescent="0.25">
      <c r="A1350" s="407" t="s">
        <v>1623</v>
      </c>
      <c r="B1350" s="407" t="s">
        <v>1624</v>
      </c>
      <c r="C1350" s="406"/>
      <c r="D1350" s="408">
        <v>1.1499999999999999</v>
      </c>
      <c r="E1350" s="408">
        <v>1.1499999999999999</v>
      </c>
      <c r="F1350" s="406"/>
      <c r="G1350" s="408">
        <v>0</v>
      </c>
    </row>
    <row r="1351" spans="1:7" ht="15" x14ac:dyDescent="0.25">
      <c r="A1351" s="407" t="s">
        <v>1625</v>
      </c>
      <c r="B1351" s="407" t="s">
        <v>1626</v>
      </c>
      <c r="C1351" s="406"/>
      <c r="D1351" s="408">
        <v>55</v>
      </c>
      <c r="E1351" s="408">
        <v>55</v>
      </c>
      <c r="F1351" s="409">
        <v>43032.6878125</v>
      </c>
      <c r="G1351" s="408">
        <v>0</v>
      </c>
    </row>
    <row r="1352" spans="1:7" ht="15" x14ac:dyDescent="0.25">
      <c r="A1352" s="407" t="s">
        <v>1627</v>
      </c>
      <c r="B1352" s="407" t="s">
        <v>1628</v>
      </c>
      <c r="C1352" s="406"/>
      <c r="D1352" s="408">
        <v>88.3</v>
      </c>
      <c r="E1352" s="408">
        <v>88.3</v>
      </c>
      <c r="F1352" s="406"/>
      <c r="G1352" s="408">
        <v>0</v>
      </c>
    </row>
    <row r="1353" spans="1:7" ht="15" x14ac:dyDescent="0.25">
      <c r="A1353" s="407" t="s">
        <v>1629</v>
      </c>
      <c r="B1353" s="407" t="s">
        <v>1630</v>
      </c>
      <c r="C1353" s="406"/>
      <c r="D1353" s="408">
        <v>66.8</v>
      </c>
      <c r="E1353" s="408">
        <v>66.8</v>
      </c>
      <c r="F1353" s="406"/>
      <c r="G1353" s="408">
        <v>0</v>
      </c>
    </row>
    <row r="1354" spans="1:7" ht="15" x14ac:dyDescent="0.25">
      <c r="A1354" s="407" t="s">
        <v>1631</v>
      </c>
      <c r="B1354" s="407" t="s">
        <v>1632</v>
      </c>
      <c r="C1354" s="406"/>
      <c r="D1354" s="408">
        <v>32.799999999999997</v>
      </c>
      <c r="E1354" s="408">
        <v>32.799999999999997</v>
      </c>
      <c r="F1354" s="409">
        <v>44511.69871527778</v>
      </c>
      <c r="G1354" s="408">
        <v>0</v>
      </c>
    </row>
    <row r="1355" spans="1:7" ht="15" x14ac:dyDescent="0.25">
      <c r="A1355" s="407" t="s">
        <v>1633</v>
      </c>
      <c r="B1355" s="407" t="s">
        <v>1634</v>
      </c>
      <c r="C1355" s="406"/>
      <c r="D1355" s="408">
        <v>7.6</v>
      </c>
      <c r="E1355" s="408">
        <v>7.6</v>
      </c>
      <c r="F1355" s="409">
        <v>44523.36818287037</v>
      </c>
      <c r="G1355" s="408">
        <v>0</v>
      </c>
    </row>
    <row r="1356" spans="1:7" ht="15" x14ac:dyDescent="0.25">
      <c r="A1356" s="407" t="s">
        <v>1635</v>
      </c>
      <c r="B1356" s="407" t="s">
        <v>1636</v>
      </c>
      <c r="C1356" s="406"/>
      <c r="D1356" s="408">
        <v>17.899999999999999</v>
      </c>
      <c r="E1356" s="408">
        <v>17.899999999999999</v>
      </c>
      <c r="F1356" s="409">
        <v>44510.472638888888</v>
      </c>
      <c r="G1356" s="408">
        <v>0</v>
      </c>
    </row>
    <row r="1357" spans="1:7" ht="15" x14ac:dyDescent="0.25">
      <c r="A1357" s="407" t="s">
        <v>1637</v>
      </c>
      <c r="B1357" s="407" t="s">
        <v>1638</v>
      </c>
      <c r="C1357" s="406"/>
      <c r="D1357" s="408">
        <v>9.6</v>
      </c>
      <c r="E1357" s="408">
        <v>9.6</v>
      </c>
      <c r="F1357" s="406"/>
      <c r="G1357" s="408">
        <v>0</v>
      </c>
    </row>
    <row r="1358" spans="1:7" ht="15" x14ac:dyDescent="0.25">
      <c r="A1358" s="407" t="s">
        <v>1639</v>
      </c>
      <c r="B1358" s="407" t="s">
        <v>1640</v>
      </c>
      <c r="C1358" s="406"/>
      <c r="D1358" s="408">
        <v>0.79</v>
      </c>
      <c r="E1358" s="408">
        <v>0.79</v>
      </c>
      <c r="F1358" s="409">
        <v>43847.446550925924</v>
      </c>
      <c r="G1358" s="408">
        <v>0</v>
      </c>
    </row>
    <row r="1359" spans="1:7" ht="15" x14ac:dyDescent="0.25">
      <c r="A1359" s="407" t="s">
        <v>1641</v>
      </c>
      <c r="B1359" s="407" t="s">
        <v>1642</v>
      </c>
      <c r="C1359" s="406"/>
      <c r="D1359" s="408">
        <v>9347</v>
      </c>
      <c r="E1359" s="408">
        <v>9347</v>
      </c>
      <c r="F1359" s="409">
        <v>43243.578240740739</v>
      </c>
      <c r="G1359" s="408">
        <v>0</v>
      </c>
    </row>
    <row r="1360" spans="1:7" ht="15" x14ac:dyDescent="0.2">
      <c r="A1360" s="407" t="s">
        <v>1643</v>
      </c>
      <c r="B1360" s="407" t="s">
        <v>1644</v>
      </c>
      <c r="C1360" s="408">
        <v>0</v>
      </c>
      <c r="D1360" s="408">
        <v>1.2675000000000001</v>
      </c>
      <c r="E1360" s="408">
        <v>1.2675000000000001</v>
      </c>
      <c r="F1360" s="409">
        <v>45889.336331018516</v>
      </c>
      <c r="G1360" s="408">
        <v>0</v>
      </c>
    </row>
    <row r="1361" spans="1:7" ht="15" x14ac:dyDescent="0.25">
      <c r="A1361" s="407" t="s">
        <v>1645</v>
      </c>
      <c r="B1361" s="407" t="s">
        <v>1646</v>
      </c>
      <c r="C1361" s="406"/>
      <c r="D1361" s="408">
        <v>22.75</v>
      </c>
      <c r="E1361" s="408">
        <v>22.75</v>
      </c>
      <c r="F1361" s="406"/>
      <c r="G1361" s="408">
        <v>0</v>
      </c>
    </row>
    <row r="1362" spans="1:7" ht="15" x14ac:dyDescent="0.25">
      <c r="A1362" s="407" t="s">
        <v>1647</v>
      </c>
      <c r="B1362" s="407" t="s">
        <v>1648</v>
      </c>
      <c r="C1362" s="406"/>
      <c r="D1362" s="408">
        <v>7.5</v>
      </c>
      <c r="E1362" s="408">
        <v>7.5</v>
      </c>
      <c r="F1362" s="409">
        <v>45112.584027777775</v>
      </c>
      <c r="G1362" s="408">
        <v>0</v>
      </c>
    </row>
    <row r="1363" spans="1:7" ht="15" x14ac:dyDescent="0.25">
      <c r="A1363" s="407" t="s">
        <v>1649</v>
      </c>
      <c r="B1363" s="407" t="s">
        <v>1650</v>
      </c>
      <c r="C1363" s="406"/>
      <c r="D1363" s="408">
        <v>7.5</v>
      </c>
      <c r="E1363" s="408">
        <v>7.5</v>
      </c>
      <c r="F1363" s="409">
        <v>44530.547025462962</v>
      </c>
      <c r="G1363" s="408">
        <v>0</v>
      </c>
    </row>
    <row r="1364" spans="1:7" ht="15" x14ac:dyDescent="0.25">
      <c r="A1364" s="407" t="s">
        <v>1651</v>
      </c>
      <c r="B1364" s="407" t="s">
        <v>1652</v>
      </c>
      <c r="C1364" s="406"/>
      <c r="D1364" s="408">
        <v>1</v>
      </c>
      <c r="E1364" s="408">
        <v>1</v>
      </c>
      <c r="F1364" s="409">
        <v>44516.343599537038</v>
      </c>
      <c r="G1364" s="408">
        <v>0</v>
      </c>
    </row>
    <row r="1365" spans="1:7" ht="15" x14ac:dyDescent="0.25">
      <c r="A1365" s="407" t="s">
        <v>1653</v>
      </c>
      <c r="B1365" s="407" t="s">
        <v>1654</v>
      </c>
      <c r="C1365" s="406"/>
      <c r="D1365" s="408">
        <v>6</v>
      </c>
      <c r="E1365" s="408">
        <v>6</v>
      </c>
      <c r="F1365" s="406"/>
      <c r="G1365" s="408">
        <v>0</v>
      </c>
    </row>
    <row r="1366" spans="1:7" ht="15" x14ac:dyDescent="0.25">
      <c r="A1366" s="407" t="s">
        <v>1655</v>
      </c>
      <c r="B1366" s="407" t="s">
        <v>1656</v>
      </c>
      <c r="C1366" s="406"/>
      <c r="D1366" s="408">
        <v>34.5</v>
      </c>
      <c r="E1366" s="408">
        <v>34.5</v>
      </c>
      <c r="F1366" s="409">
        <v>44523.680613425924</v>
      </c>
      <c r="G1366" s="408">
        <v>0</v>
      </c>
    </row>
    <row r="1367" spans="1:7" ht="15" x14ac:dyDescent="0.25">
      <c r="A1367" s="407" t="s">
        <v>1657</v>
      </c>
      <c r="B1367" s="407" t="s">
        <v>1658</v>
      </c>
      <c r="C1367" s="406"/>
      <c r="D1367" s="408">
        <v>34.5</v>
      </c>
      <c r="E1367" s="408">
        <v>34.5</v>
      </c>
      <c r="F1367" s="409">
        <v>44523.680995370371</v>
      </c>
      <c r="G1367" s="408">
        <v>0</v>
      </c>
    </row>
    <row r="1368" spans="1:7" ht="15" x14ac:dyDescent="0.25">
      <c r="A1368" s="407" t="s">
        <v>1659</v>
      </c>
      <c r="B1368" s="407" t="s">
        <v>1660</v>
      </c>
      <c r="C1368" s="406"/>
      <c r="D1368" s="408">
        <v>3.2</v>
      </c>
      <c r="E1368" s="408">
        <v>3.2</v>
      </c>
      <c r="F1368" s="406"/>
      <c r="G1368" s="408">
        <v>0</v>
      </c>
    </row>
    <row r="1369" spans="1:7" ht="15" x14ac:dyDescent="0.25">
      <c r="A1369" s="407" t="s">
        <v>1661</v>
      </c>
      <c r="B1369" s="407" t="s">
        <v>1662</v>
      </c>
      <c r="C1369" s="406"/>
      <c r="D1369" s="408">
        <v>13</v>
      </c>
      <c r="E1369" s="408">
        <v>13</v>
      </c>
      <c r="F1369" s="409">
        <v>44530.364201388889</v>
      </c>
      <c r="G1369" s="408">
        <v>0</v>
      </c>
    </row>
    <row r="1370" spans="1:7" ht="15" x14ac:dyDescent="0.25">
      <c r="A1370" s="407" t="s">
        <v>1663</v>
      </c>
      <c r="B1370" s="407" t="s">
        <v>1664</v>
      </c>
      <c r="C1370" s="406"/>
      <c r="D1370" s="408">
        <v>8</v>
      </c>
      <c r="E1370" s="408">
        <v>8</v>
      </c>
      <c r="F1370" s="409">
        <v>44524.449236111112</v>
      </c>
      <c r="G1370" s="408">
        <v>0</v>
      </c>
    </row>
    <row r="1371" spans="1:7" ht="15" x14ac:dyDescent="0.25">
      <c r="A1371" s="407" t="s">
        <v>1665</v>
      </c>
      <c r="B1371" s="407" t="s">
        <v>1666</v>
      </c>
      <c r="C1371" s="406"/>
      <c r="D1371" s="408">
        <v>22.75</v>
      </c>
      <c r="E1371" s="408">
        <v>22.75</v>
      </c>
      <c r="F1371" s="409">
        <v>44516.590231481481</v>
      </c>
      <c r="G1371" s="408">
        <v>0</v>
      </c>
    </row>
    <row r="1372" spans="1:7" ht="15" x14ac:dyDescent="0.25">
      <c r="A1372" s="407" t="s">
        <v>1667</v>
      </c>
      <c r="B1372" s="407" t="s">
        <v>1668</v>
      </c>
      <c r="C1372" s="406"/>
      <c r="D1372" s="408">
        <v>50.99</v>
      </c>
      <c r="E1372" s="408">
        <v>50.99</v>
      </c>
      <c r="F1372" s="409">
        <v>44510.512465277781</v>
      </c>
      <c r="G1372" s="408">
        <v>0</v>
      </c>
    </row>
    <row r="1373" spans="1:7" ht="15" x14ac:dyDescent="0.25">
      <c r="A1373" s="407" t="s">
        <v>34811</v>
      </c>
      <c r="B1373" s="407" t="s">
        <v>34812</v>
      </c>
      <c r="C1373" s="406"/>
      <c r="D1373" s="408">
        <v>8.1050000000000004</v>
      </c>
      <c r="E1373" s="408">
        <v>8.1050000000000004</v>
      </c>
      <c r="F1373" s="409">
        <v>43290.48164351852</v>
      </c>
      <c r="G1373" s="408">
        <v>0</v>
      </c>
    </row>
    <row r="1374" spans="1:7" ht="15" x14ac:dyDescent="0.25">
      <c r="A1374" s="407" t="s">
        <v>1669</v>
      </c>
      <c r="B1374" s="407" t="s">
        <v>1670</v>
      </c>
      <c r="C1374" s="406"/>
      <c r="D1374" s="408">
        <v>5.6</v>
      </c>
      <c r="E1374" s="408">
        <v>5.6</v>
      </c>
      <c r="F1374" s="406"/>
      <c r="G1374" s="408">
        <v>0</v>
      </c>
    </row>
    <row r="1375" spans="1:7" ht="15" x14ac:dyDescent="0.2">
      <c r="A1375" s="407" t="s">
        <v>34813</v>
      </c>
      <c r="B1375" s="407" t="s">
        <v>34814</v>
      </c>
      <c r="C1375" s="408">
        <v>0</v>
      </c>
      <c r="D1375" s="408">
        <v>15</v>
      </c>
      <c r="E1375" s="408">
        <v>15</v>
      </c>
      <c r="F1375" s="409">
        <v>44873.303229166668</v>
      </c>
      <c r="G1375" s="408">
        <v>0</v>
      </c>
    </row>
    <row r="1376" spans="1:7" ht="15" x14ac:dyDescent="0.25">
      <c r="A1376" s="407" t="s">
        <v>1671</v>
      </c>
      <c r="B1376" s="407" t="s">
        <v>1672</v>
      </c>
      <c r="C1376" s="406"/>
      <c r="D1376" s="408">
        <v>4.99</v>
      </c>
      <c r="E1376" s="408">
        <v>4.99</v>
      </c>
      <c r="F1376" s="409">
        <v>44530.460972222223</v>
      </c>
      <c r="G1376" s="408">
        <v>0</v>
      </c>
    </row>
    <row r="1377" spans="1:7" ht="15" x14ac:dyDescent="0.25">
      <c r="A1377" s="407" t="s">
        <v>1673</v>
      </c>
      <c r="B1377" s="407" t="s">
        <v>1674</v>
      </c>
      <c r="C1377" s="406"/>
      <c r="D1377" s="408">
        <v>10.5</v>
      </c>
      <c r="E1377" s="408">
        <v>10.5</v>
      </c>
      <c r="F1377" s="409">
        <v>44524.405891203707</v>
      </c>
      <c r="G1377" s="408">
        <v>0</v>
      </c>
    </row>
    <row r="1378" spans="1:7" ht="15" x14ac:dyDescent="0.25">
      <c r="A1378" s="407" t="s">
        <v>1675</v>
      </c>
      <c r="B1378" s="407" t="s">
        <v>1676</v>
      </c>
      <c r="C1378" s="406"/>
      <c r="D1378" s="408">
        <v>14.5</v>
      </c>
      <c r="E1378" s="408">
        <v>14.5</v>
      </c>
      <c r="F1378" s="409">
        <v>44526.45853009259</v>
      </c>
      <c r="G1378" s="408">
        <v>0</v>
      </c>
    </row>
    <row r="1379" spans="1:7" ht="15" x14ac:dyDescent="0.25">
      <c r="A1379" s="407" t="s">
        <v>1677</v>
      </c>
      <c r="B1379" s="407" t="s">
        <v>1678</v>
      </c>
      <c r="C1379" s="406"/>
      <c r="D1379" s="408">
        <v>6.98</v>
      </c>
      <c r="E1379" s="408">
        <v>6.98</v>
      </c>
      <c r="F1379" s="406"/>
      <c r="G1379" s="408">
        <v>0</v>
      </c>
    </row>
    <row r="1380" spans="1:7" ht="15" x14ac:dyDescent="0.25">
      <c r="A1380" s="407" t="s">
        <v>1679</v>
      </c>
      <c r="B1380" s="407" t="s">
        <v>1680</v>
      </c>
      <c r="C1380" s="406"/>
      <c r="D1380" s="408">
        <v>12.89</v>
      </c>
      <c r="E1380" s="408">
        <v>12.89</v>
      </c>
      <c r="F1380" s="406"/>
      <c r="G1380" s="408">
        <v>0</v>
      </c>
    </row>
    <row r="1381" spans="1:7" ht="15" x14ac:dyDescent="0.2">
      <c r="A1381" s="407" t="s">
        <v>1681</v>
      </c>
      <c r="B1381" s="407" t="s">
        <v>1682</v>
      </c>
      <c r="C1381" s="408">
        <v>0</v>
      </c>
      <c r="D1381" s="408">
        <v>6.5</v>
      </c>
      <c r="E1381" s="408">
        <v>6.5</v>
      </c>
      <c r="F1381" s="409">
        <v>44776.713842592595</v>
      </c>
      <c r="G1381" s="408">
        <v>0</v>
      </c>
    </row>
    <row r="1382" spans="1:7" ht="15" x14ac:dyDescent="0.25">
      <c r="A1382" s="407" t="s">
        <v>1683</v>
      </c>
      <c r="B1382" s="407" t="s">
        <v>1684</v>
      </c>
      <c r="C1382" s="408">
        <v>0</v>
      </c>
      <c r="D1382" s="408">
        <v>12</v>
      </c>
      <c r="E1382" s="408">
        <v>12</v>
      </c>
      <c r="F1382" s="406"/>
      <c r="G1382" s="408">
        <v>0</v>
      </c>
    </row>
    <row r="1383" spans="1:7" ht="15" x14ac:dyDescent="0.2">
      <c r="A1383" s="407" t="s">
        <v>1685</v>
      </c>
      <c r="B1383" s="407" t="s">
        <v>1686</v>
      </c>
      <c r="C1383" s="408">
        <v>0</v>
      </c>
      <c r="D1383" s="408">
        <v>10</v>
      </c>
      <c r="E1383" s="408">
        <v>10</v>
      </c>
      <c r="F1383" s="409">
        <v>44516.556006944447</v>
      </c>
      <c r="G1383" s="408">
        <v>0</v>
      </c>
    </row>
    <row r="1384" spans="1:7" ht="15" x14ac:dyDescent="0.25">
      <c r="A1384" s="407" t="s">
        <v>34815</v>
      </c>
      <c r="B1384" s="407" t="s">
        <v>34816</v>
      </c>
      <c r="C1384" s="406"/>
      <c r="D1384" s="408">
        <v>8.8719999999999999</v>
      </c>
      <c r="E1384" s="408">
        <v>8.8719999999999999</v>
      </c>
      <c r="F1384" s="409">
        <v>43290.482581018521</v>
      </c>
      <c r="G1384" s="408">
        <v>0</v>
      </c>
    </row>
    <row r="1385" spans="1:7" ht="15" x14ac:dyDescent="0.25">
      <c r="A1385" s="407" t="s">
        <v>1687</v>
      </c>
      <c r="B1385" s="407" t="s">
        <v>1688</v>
      </c>
      <c r="C1385" s="406"/>
      <c r="D1385" s="408">
        <v>6.8</v>
      </c>
      <c r="E1385" s="408">
        <v>6.8</v>
      </c>
      <c r="F1385" s="406"/>
      <c r="G1385" s="408">
        <v>0</v>
      </c>
    </row>
    <row r="1386" spans="1:7" ht="15" x14ac:dyDescent="0.25">
      <c r="A1386" s="407" t="s">
        <v>1689</v>
      </c>
      <c r="B1386" s="407" t="s">
        <v>1690</v>
      </c>
      <c r="C1386" s="406"/>
      <c r="D1386" s="408">
        <v>2.6</v>
      </c>
      <c r="E1386" s="408">
        <v>2.6</v>
      </c>
      <c r="F1386" s="406"/>
      <c r="G1386" s="408">
        <v>0</v>
      </c>
    </row>
    <row r="1387" spans="1:7" ht="15" x14ac:dyDescent="0.2">
      <c r="A1387" s="407" t="s">
        <v>1691</v>
      </c>
      <c r="B1387" s="407" t="s">
        <v>1692</v>
      </c>
      <c r="C1387" s="408">
        <v>0</v>
      </c>
      <c r="D1387" s="408">
        <v>44.6</v>
      </c>
      <c r="E1387" s="408">
        <v>44.6</v>
      </c>
      <c r="F1387" s="409">
        <v>44523.543946759259</v>
      </c>
      <c r="G1387" s="408">
        <v>0</v>
      </c>
    </row>
    <row r="1388" spans="1:7" ht="15" x14ac:dyDescent="0.25">
      <c r="A1388" s="407" t="s">
        <v>1693</v>
      </c>
      <c r="B1388" s="407" t="s">
        <v>1694</v>
      </c>
      <c r="C1388" s="406"/>
      <c r="D1388" s="408">
        <v>89.87</v>
      </c>
      <c r="E1388" s="408">
        <v>89.87</v>
      </c>
      <c r="F1388" s="409">
        <v>43229.656226851854</v>
      </c>
      <c r="G1388" s="408">
        <v>0</v>
      </c>
    </row>
    <row r="1389" spans="1:7" ht="15" x14ac:dyDescent="0.2">
      <c r="A1389" s="407" t="s">
        <v>1695</v>
      </c>
      <c r="B1389" s="407" t="s">
        <v>1696</v>
      </c>
      <c r="C1389" s="408">
        <v>0</v>
      </c>
      <c r="D1389" s="408">
        <v>1.9</v>
      </c>
      <c r="E1389" s="408">
        <v>1.9</v>
      </c>
      <c r="F1389" s="409">
        <v>44762.48678240741</v>
      </c>
      <c r="G1389" s="408">
        <v>361</v>
      </c>
    </row>
    <row r="1390" spans="1:7" ht="15" x14ac:dyDescent="0.2">
      <c r="A1390" s="407" t="s">
        <v>34817</v>
      </c>
      <c r="B1390" s="407" t="s">
        <v>34818</v>
      </c>
      <c r="C1390" s="408">
        <v>0</v>
      </c>
      <c r="D1390" s="408">
        <v>0.54</v>
      </c>
      <c r="E1390" s="408">
        <v>0.54</v>
      </c>
      <c r="F1390" s="409">
        <v>43292.501481481479</v>
      </c>
      <c r="G1390" s="408">
        <v>0</v>
      </c>
    </row>
    <row r="1391" spans="1:7" ht="15" x14ac:dyDescent="0.25">
      <c r="A1391" s="407" t="s">
        <v>1697</v>
      </c>
      <c r="B1391" s="407" t="s">
        <v>1698</v>
      </c>
      <c r="C1391" s="406"/>
      <c r="D1391" s="408">
        <v>1.2</v>
      </c>
      <c r="E1391" s="408">
        <v>1.2</v>
      </c>
      <c r="F1391" s="409">
        <v>44516.544363425928</v>
      </c>
      <c r="G1391" s="408">
        <v>0</v>
      </c>
    </row>
    <row r="1392" spans="1:7" ht="15" x14ac:dyDescent="0.25">
      <c r="A1392" s="407" t="s">
        <v>1699</v>
      </c>
      <c r="B1392" s="407" t="s">
        <v>1694</v>
      </c>
      <c r="C1392" s="408">
        <v>0</v>
      </c>
      <c r="D1392" s="408">
        <v>412.37</v>
      </c>
      <c r="E1392" s="408">
        <v>412.37</v>
      </c>
      <c r="F1392" s="406"/>
      <c r="G1392" s="408">
        <v>0</v>
      </c>
    </row>
    <row r="1393" spans="1:7" ht="15" x14ac:dyDescent="0.2">
      <c r="A1393" s="407" t="s">
        <v>1700</v>
      </c>
      <c r="B1393" s="407" t="s">
        <v>1701</v>
      </c>
      <c r="C1393" s="408">
        <v>0</v>
      </c>
      <c r="D1393" s="408">
        <v>29.5</v>
      </c>
      <c r="E1393" s="408">
        <v>29.5</v>
      </c>
      <c r="F1393" s="409">
        <v>44517.349374999998</v>
      </c>
      <c r="G1393" s="408">
        <v>0</v>
      </c>
    </row>
    <row r="1394" spans="1:7" ht="15" x14ac:dyDescent="0.2">
      <c r="A1394" s="407" t="s">
        <v>1702</v>
      </c>
      <c r="B1394" s="407" t="s">
        <v>1703</v>
      </c>
      <c r="C1394" s="408">
        <v>0</v>
      </c>
      <c r="D1394" s="408">
        <v>9</v>
      </c>
      <c r="E1394" s="408">
        <v>9</v>
      </c>
      <c r="F1394" s="409">
        <v>44511.563993055555</v>
      </c>
      <c r="G1394" s="408">
        <v>0</v>
      </c>
    </row>
    <row r="1395" spans="1:7" ht="15" x14ac:dyDescent="0.2">
      <c r="A1395" s="407" t="s">
        <v>1704</v>
      </c>
      <c r="B1395" s="407" t="s">
        <v>1705</v>
      </c>
      <c r="C1395" s="408">
        <v>0</v>
      </c>
      <c r="D1395" s="408">
        <v>9</v>
      </c>
      <c r="E1395" s="408">
        <v>9</v>
      </c>
      <c r="F1395" s="409">
        <v>44517.41778935185</v>
      </c>
      <c r="G1395" s="408">
        <v>0</v>
      </c>
    </row>
    <row r="1396" spans="1:7" ht="15" x14ac:dyDescent="0.2">
      <c r="A1396" s="407" t="s">
        <v>1706</v>
      </c>
      <c r="B1396" s="407" t="s">
        <v>1707</v>
      </c>
      <c r="C1396" s="408">
        <v>0</v>
      </c>
      <c r="D1396" s="408">
        <v>9</v>
      </c>
      <c r="E1396" s="408">
        <v>9</v>
      </c>
      <c r="F1396" s="409">
        <v>44517.418356481481</v>
      </c>
      <c r="G1396" s="408">
        <v>0</v>
      </c>
    </row>
    <row r="1397" spans="1:7" ht="15" x14ac:dyDescent="0.25">
      <c r="A1397" s="407" t="s">
        <v>1708</v>
      </c>
      <c r="B1397" s="407" t="s">
        <v>1709</v>
      </c>
      <c r="C1397" s="406"/>
      <c r="D1397" s="408">
        <v>3.95</v>
      </c>
      <c r="E1397" s="408">
        <v>3.95</v>
      </c>
      <c r="F1397" s="406"/>
      <c r="G1397" s="408">
        <v>0</v>
      </c>
    </row>
    <row r="1398" spans="1:7" ht="15" x14ac:dyDescent="0.25">
      <c r="A1398" s="407" t="s">
        <v>1710</v>
      </c>
      <c r="B1398" s="407" t="s">
        <v>1711</v>
      </c>
      <c r="C1398" s="406"/>
      <c r="D1398" s="408">
        <v>2.19</v>
      </c>
      <c r="E1398" s="408">
        <v>2.19</v>
      </c>
      <c r="F1398" s="409">
        <v>44526.353530092594</v>
      </c>
      <c r="G1398" s="408">
        <v>0</v>
      </c>
    </row>
    <row r="1399" spans="1:7" ht="15" x14ac:dyDescent="0.25">
      <c r="A1399" s="407" t="s">
        <v>1712</v>
      </c>
      <c r="B1399" s="407" t="s">
        <v>1713</v>
      </c>
      <c r="C1399" s="406"/>
      <c r="D1399" s="408">
        <v>55</v>
      </c>
      <c r="E1399" s="408">
        <v>55</v>
      </c>
      <c r="F1399" s="409">
        <v>43032.695960648147</v>
      </c>
      <c r="G1399" s="408">
        <v>0</v>
      </c>
    </row>
    <row r="1400" spans="1:7" ht="15" x14ac:dyDescent="0.25">
      <c r="A1400" s="407" t="s">
        <v>1714</v>
      </c>
      <c r="B1400" s="407" t="s">
        <v>1715</v>
      </c>
      <c r="C1400" s="406"/>
      <c r="D1400" s="408">
        <v>55</v>
      </c>
      <c r="E1400" s="408">
        <v>55</v>
      </c>
      <c r="F1400" s="409">
        <v>43032.698368055557</v>
      </c>
      <c r="G1400" s="408">
        <v>0</v>
      </c>
    </row>
    <row r="1401" spans="1:7" ht="15" x14ac:dyDescent="0.25">
      <c r="A1401" s="407" t="s">
        <v>1716</v>
      </c>
      <c r="B1401" s="407" t="s">
        <v>1717</v>
      </c>
      <c r="C1401" s="406"/>
      <c r="D1401" s="408">
        <v>55</v>
      </c>
      <c r="E1401" s="408">
        <v>55</v>
      </c>
      <c r="F1401" s="409">
        <v>43032.699293981481</v>
      </c>
      <c r="G1401" s="408">
        <v>0</v>
      </c>
    </row>
    <row r="1402" spans="1:7" ht="15" x14ac:dyDescent="0.25">
      <c r="A1402" s="407" t="s">
        <v>1718</v>
      </c>
      <c r="B1402" s="407" t="s">
        <v>1719</v>
      </c>
      <c r="C1402" s="406"/>
      <c r="D1402" s="408">
        <v>55</v>
      </c>
      <c r="E1402" s="408">
        <v>55</v>
      </c>
      <c r="F1402" s="409">
        <v>43032.700520833336</v>
      </c>
      <c r="G1402" s="408">
        <v>0</v>
      </c>
    </row>
    <row r="1403" spans="1:7" ht="15" x14ac:dyDescent="0.25">
      <c r="A1403" s="407" t="s">
        <v>1720</v>
      </c>
      <c r="B1403" s="407" t="s">
        <v>1721</v>
      </c>
      <c r="C1403" s="406"/>
      <c r="D1403" s="408">
        <v>55</v>
      </c>
      <c r="E1403" s="408">
        <v>55</v>
      </c>
      <c r="F1403" s="409">
        <v>43032.701574074075</v>
      </c>
      <c r="G1403" s="408">
        <v>0</v>
      </c>
    </row>
    <row r="1404" spans="1:7" ht="15" x14ac:dyDescent="0.25">
      <c r="A1404" s="407" t="s">
        <v>1722</v>
      </c>
      <c r="B1404" s="407" t="s">
        <v>1723</v>
      </c>
      <c r="C1404" s="406"/>
      <c r="D1404" s="408">
        <v>55</v>
      </c>
      <c r="E1404" s="408">
        <v>55</v>
      </c>
      <c r="F1404" s="409">
        <v>43032.703032407408</v>
      </c>
      <c r="G1404" s="408">
        <v>0</v>
      </c>
    </row>
    <row r="1405" spans="1:7" ht="15" x14ac:dyDescent="0.25">
      <c r="A1405" s="407" t="s">
        <v>1724</v>
      </c>
      <c r="B1405" s="407" t="s">
        <v>1725</v>
      </c>
      <c r="C1405" s="406"/>
      <c r="D1405" s="408">
        <v>25</v>
      </c>
      <c r="E1405" s="408">
        <v>25</v>
      </c>
      <c r="F1405" s="406"/>
      <c r="G1405" s="408">
        <v>0</v>
      </c>
    </row>
    <row r="1406" spans="1:7" ht="15" x14ac:dyDescent="0.25">
      <c r="A1406" s="407" t="s">
        <v>1726</v>
      </c>
      <c r="B1406" s="407" t="s">
        <v>1727</v>
      </c>
      <c r="C1406" s="406"/>
      <c r="D1406" s="408">
        <v>4</v>
      </c>
      <c r="E1406" s="408">
        <v>4</v>
      </c>
      <c r="F1406" s="409">
        <v>44526.360277777778</v>
      </c>
      <c r="G1406" s="408">
        <v>0</v>
      </c>
    </row>
    <row r="1407" spans="1:7" ht="15" x14ac:dyDescent="0.25">
      <c r="A1407" s="407" t="s">
        <v>1728</v>
      </c>
      <c r="B1407" s="407" t="s">
        <v>1729</v>
      </c>
      <c r="C1407" s="406"/>
      <c r="D1407" s="408">
        <v>4</v>
      </c>
      <c r="E1407" s="408">
        <v>4</v>
      </c>
      <c r="F1407" s="409">
        <v>44526.360023148147</v>
      </c>
      <c r="G1407" s="408">
        <v>0</v>
      </c>
    </row>
    <row r="1408" spans="1:7" ht="15" x14ac:dyDescent="0.25">
      <c r="A1408" s="407" t="s">
        <v>1730</v>
      </c>
      <c r="B1408" s="407" t="s">
        <v>1731</v>
      </c>
      <c r="C1408" s="406"/>
      <c r="D1408" s="408">
        <v>5.6</v>
      </c>
      <c r="E1408" s="408">
        <v>5.6</v>
      </c>
      <c r="F1408" s="406"/>
      <c r="G1408" s="408">
        <v>0</v>
      </c>
    </row>
    <row r="1409" spans="1:7" ht="15" x14ac:dyDescent="0.25">
      <c r="A1409" s="407" t="s">
        <v>1732</v>
      </c>
      <c r="B1409" s="407" t="s">
        <v>1733</v>
      </c>
      <c r="C1409" s="408">
        <v>0</v>
      </c>
      <c r="D1409" s="408">
        <v>1.4</v>
      </c>
      <c r="E1409" s="408">
        <v>1.4</v>
      </c>
      <c r="F1409" s="406"/>
      <c r="G1409" s="408">
        <v>0</v>
      </c>
    </row>
    <row r="1410" spans="1:7" ht="15" x14ac:dyDescent="0.25">
      <c r="A1410" s="407" t="s">
        <v>1734</v>
      </c>
      <c r="B1410" s="407" t="s">
        <v>1735</v>
      </c>
      <c r="C1410" s="408">
        <v>0</v>
      </c>
      <c r="D1410" s="408">
        <v>19.5</v>
      </c>
      <c r="E1410" s="408">
        <v>19.5</v>
      </c>
      <c r="F1410" s="406"/>
      <c r="G1410" s="408">
        <v>0</v>
      </c>
    </row>
    <row r="1411" spans="1:7" ht="15" x14ac:dyDescent="0.25">
      <c r="A1411" s="407" t="s">
        <v>1736</v>
      </c>
      <c r="B1411" s="407" t="s">
        <v>1737</v>
      </c>
      <c r="C1411" s="408">
        <v>0</v>
      </c>
      <c r="D1411" s="408">
        <v>19.5</v>
      </c>
      <c r="E1411" s="408">
        <v>19.5</v>
      </c>
      <c r="F1411" s="406"/>
      <c r="G1411" s="408">
        <v>0</v>
      </c>
    </row>
    <row r="1412" spans="1:7" ht="15" x14ac:dyDescent="0.25">
      <c r="A1412" s="407" t="s">
        <v>1738</v>
      </c>
      <c r="B1412" s="407" t="s">
        <v>1739</v>
      </c>
      <c r="C1412" s="406"/>
      <c r="D1412" s="408">
        <v>3.8</v>
      </c>
      <c r="E1412" s="408">
        <v>3.8</v>
      </c>
      <c r="F1412" s="409">
        <v>44530.462187500001</v>
      </c>
      <c r="G1412" s="408">
        <v>0</v>
      </c>
    </row>
    <row r="1413" spans="1:7" ht="15" x14ac:dyDescent="0.25">
      <c r="A1413" s="407" t="s">
        <v>1740</v>
      </c>
      <c r="B1413" s="407" t="s">
        <v>1741</v>
      </c>
      <c r="C1413" s="406"/>
      <c r="D1413" s="408">
        <v>2.4</v>
      </c>
      <c r="E1413" s="408">
        <v>2.4</v>
      </c>
      <c r="F1413" s="409">
        <v>44530.462546296294</v>
      </c>
      <c r="G1413" s="408">
        <v>0</v>
      </c>
    </row>
    <row r="1414" spans="1:7" ht="15" x14ac:dyDescent="0.25">
      <c r="A1414" s="407" t="s">
        <v>1742</v>
      </c>
      <c r="B1414" s="407" t="s">
        <v>1743</v>
      </c>
      <c r="C1414" s="406"/>
      <c r="D1414" s="408">
        <v>3.75</v>
      </c>
      <c r="E1414" s="408">
        <v>3.75</v>
      </c>
      <c r="F1414" s="409">
        <v>44530.464699074073</v>
      </c>
      <c r="G1414" s="408">
        <v>0</v>
      </c>
    </row>
    <row r="1415" spans="1:7" ht="15" x14ac:dyDescent="0.25">
      <c r="A1415" s="407" t="s">
        <v>1744</v>
      </c>
      <c r="B1415" s="407" t="s">
        <v>1745</v>
      </c>
      <c r="C1415" s="406"/>
      <c r="D1415" s="408">
        <v>3.66</v>
      </c>
      <c r="E1415" s="408">
        <v>3.66</v>
      </c>
      <c r="F1415" s="409">
        <v>44530.46429398148</v>
      </c>
      <c r="G1415" s="408">
        <v>0</v>
      </c>
    </row>
    <row r="1416" spans="1:7" ht="15" x14ac:dyDescent="0.25">
      <c r="A1416" s="407" t="s">
        <v>1746</v>
      </c>
      <c r="B1416" s="407" t="s">
        <v>1747</v>
      </c>
      <c r="C1416" s="406"/>
      <c r="D1416" s="408">
        <v>3.19</v>
      </c>
      <c r="E1416" s="408">
        <v>3.19</v>
      </c>
      <c r="F1416" s="409">
        <v>44530.461875000001</v>
      </c>
      <c r="G1416" s="408">
        <v>0</v>
      </c>
    </row>
    <row r="1417" spans="1:7" ht="15" x14ac:dyDescent="0.25">
      <c r="A1417" s="407" t="s">
        <v>1748</v>
      </c>
      <c r="B1417" s="407" t="s">
        <v>1749</v>
      </c>
      <c r="C1417" s="406"/>
      <c r="D1417" s="408">
        <v>8.4499999999999993</v>
      </c>
      <c r="E1417" s="408">
        <v>8.4499999999999993</v>
      </c>
      <c r="F1417" s="409">
        <v>44530.463854166665</v>
      </c>
      <c r="G1417" s="408">
        <v>0</v>
      </c>
    </row>
    <row r="1418" spans="1:7" ht="15" x14ac:dyDescent="0.2">
      <c r="A1418" s="407" t="s">
        <v>1750</v>
      </c>
      <c r="B1418" s="407" t="s">
        <v>1751</v>
      </c>
      <c r="C1418" s="408">
        <v>0</v>
      </c>
      <c r="D1418" s="408">
        <v>2</v>
      </c>
      <c r="E1418" s="408">
        <v>2</v>
      </c>
      <c r="F1418" s="409">
        <v>44517.623391203706</v>
      </c>
      <c r="G1418" s="408">
        <v>0</v>
      </c>
    </row>
    <row r="1419" spans="1:7" ht="15" x14ac:dyDescent="0.25">
      <c r="A1419" s="407" t="s">
        <v>34819</v>
      </c>
      <c r="B1419" s="407" t="s">
        <v>34820</v>
      </c>
      <c r="C1419" s="408">
        <v>0</v>
      </c>
      <c r="D1419" s="408">
        <v>4</v>
      </c>
      <c r="E1419" s="408">
        <v>4</v>
      </c>
      <c r="F1419" s="406"/>
      <c r="G1419" s="408">
        <v>0</v>
      </c>
    </row>
    <row r="1420" spans="1:7" ht="15" x14ac:dyDescent="0.2">
      <c r="A1420" s="407" t="s">
        <v>1752</v>
      </c>
      <c r="B1420" s="407" t="s">
        <v>1753</v>
      </c>
      <c r="C1420" s="408">
        <v>0</v>
      </c>
      <c r="D1420" s="408">
        <v>31.08</v>
      </c>
      <c r="E1420" s="408">
        <v>31.08</v>
      </c>
      <c r="F1420" s="409">
        <v>43005.400810185187</v>
      </c>
      <c r="G1420" s="408">
        <v>0</v>
      </c>
    </row>
    <row r="1421" spans="1:7" ht="15" x14ac:dyDescent="0.25">
      <c r="A1421" s="407" t="s">
        <v>1754</v>
      </c>
      <c r="B1421" s="407" t="s">
        <v>1755</v>
      </c>
      <c r="C1421" s="406"/>
      <c r="D1421" s="408">
        <v>7</v>
      </c>
      <c r="E1421" s="408">
        <v>7</v>
      </c>
      <c r="F1421" s="406"/>
      <c r="G1421" s="408">
        <v>0</v>
      </c>
    </row>
    <row r="1422" spans="1:7" ht="15" x14ac:dyDescent="0.25">
      <c r="A1422" s="407" t="s">
        <v>1756</v>
      </c>
      <c r="B1422" s="407" t="s">
        <v>1757</v>
      </c>
      <c r="C1422" s="406"/>
      <c r="D1422" s="408">
        <v>45.67</v>
      </c>
      <c r="E1422" s="408">
        <v>45.67</v>
      </c>
      <c r="F1422" s="406"/>
      <c r="G1422" s="408">
        <v>0</v>
      </c>
    </row>
    <row r="1423" spans="1:7" ht="15" x14ac:dyDescent="0.25">
      <c r="A1423" s="407" t="s">
        <v>1758</v>
      </c>
      <c r="B1423" s="407" t="s">
        <v>1759</v>
      </c>
      <c r="C1423" s="406"/>
      <c r="D1423" s="408">
        <v>3.49</v>
      </c>
      <c r="E1423" s="408">
        <v>3.49</v>
      </c>
      <c r="F1423" s="409">
        <v>44516.546273148146</v>
      </c>
      <c r="G1423" s="408">
        <v>0</v>
      </c>
    </row>
    <row r="1424" spans="1:7" ht="15" x14ac:dyDescent="0.25">
      <c r="A1424" s="407" t="s">
        <v>1760</v>
      </c>
      <c r="B1424" s="407" t="s">
        <v>1761</v>
      </c>
      <c r="C1424" s="406"/>
      <c r="D1424" s="408">
        <v>6.1</v>
      </c>
      <c r="E1424" s="408">
        <v>6.1</v>
      </c>
      <c r="F1424" s="409">
        <v>44523.588680555556</v>
      </c>
      <c r="G1424" s="408">
        <v>0</v>
      </c>
    </row>
    <row r="1425" spans="1:7" ht="15" x14ac:dyDescent="0.25">
      <c r="A1425" s="407" t="s">
        <v>1762</v>
      </c>
      <c r="B1425" s="407" t="s">
        <v>1763</v>
      </c>
      <c r="C1425" s="406"/>
      <c r="D1425" s="408">
        <v>5.0999999999999996</v>
      </c>
      <c r="E1425" s="408">
        <v>5.0999999999999996</v>
      </c>
      <c r="F1425" s="409">
        <v>44530.363506944443</v>
      </c>
      <c r="G1425" s="408">
        <v>0</v>
      </c>
    </row>
    <row r="1426" spans="1:7" ht="15" x14ac:dyDescent="0.25">
      <c r="A1426" s="407" t="s">
        <v>1764</v>
      </c>
      <c r="B1426" s="407" t="s">
        <v>1765</v>
      </c>
      <c r="C1426" s="406"/>
      <c r="D1426" s="406"/>
      <c r="E1426" s="406"/>
      <c r="F1426" s="406"/>
      <c r="G1426" s="408">
        <v>0</v>
      </c>
    </row>
    <row r="1427" spans="1:7" ht="15" x14ac:dyDescent="0.25">
      <c r="A1427" s="407" t="s">
        <v>1766</v>
      </c>
      <c r="B1427" s="407" t="s">
        <v>1767</v>
      </c>
      <c r="C1427" s="406"/>
      <c r="D1427" s="408">
        <v>46.61</v>
      </c>
      <c r="E1427" s="408">
        <v>46.61</v>
      </c>
      <c r="F1427" s="406"/>
      <c r="G1427" s="408">
        <v>0</v>
      </c>
    </row>
    <row r="1428" spans="1:7" ht="15" x14ac:dyDescent="0.25">
      <c r="A1428" s="407" t="s">
        <v>34821</v>
      </c>
      <c r="B1428" s="407" t="s">
        <v>4252</v>
      </c>
      <c r="C1428" s="406"/>
      <c r="D1428" s="408">
        <v>22.75</v>
      </c>
      <c r="E1428" s="408">
        <v>22.75</v>
      </c>
      <c r="F1428" s="409">
        <v>43045.678807870368</v>
      </c>
      <c r="G1428" s="408">
        <v>0</v>
      </c>
    </row>
    <row r="1429" spans="1:7" ht="15" x14ac:dyDescent="0.25">
      <c r="A1429" s="407" t="s">
        <v>1768</v>
      </c>
      <c r="B1429" s="407" t="s">
        <v>1769</v>
      </c>
      <c r="C1429" s="406"/>
      <c r="D1429" s="408">
        <v>41.76</v>
      </c>
      <c r="E1429" s="408">
        <v>41.76</v>
      </c>
      <c r="F1429" s="406"/>
      <c r="G1429" s="408">
        <v>0</v>
      </c>
    </row>
    <row r="1430" spans="1:7" ht="15" x14ac:dyDescent="0.2">
      <c r="A1430" s="407" t="s">
        <v>1770</v>
      </c>
      <c r="B1430" s="407" t="s">
        <v>1771</v>
      </c>
      <c r="C1430" s="408">
        <v>2.5</v>
      </c>
      <c r="D1430" s="408">
        <v>13.021599999999999</v>
      </c>
      <c r="E1430" s="408">
        <v>25.521599999999999</v>
      </c>
      <c r="F1430" s="409">
        <v>44511.455069444448</v>
      </c>
      <c r="G1430" s="408">
        <v>0</v>
      </c>
    </row>
    <row r="1431" spans="1:7" ht="15" x14ac:dyDescent="0.2">
      <c r="A1431" s="407" t="s">
        <v>1772</v>
      </c>
      <c r="B1431" s="407" t="s">
        <v>1773</v>
      </c>
      <c r="C1431" s="408">
        <v>2.5</v>
      </c>
      <c r="D1431" s="408">
        <v>8.2235999999999994</v>
      </c>
      <c r="E1431" s="408">
        <v>20.723600000000001</v>
      </c>
      <c r="F1431" s="409">
        <v>45001.586851851855</v>
      </c>
      <c r="G1431" s="408">
        <v>0</v>
      </c>
    </row>
    <row r="1432" spans="1:7" ht="15" x14ac:dyDescent="0.2">
      <c r="A1432" s="407" t="s">
        <v>1774</v>
      </c>
      <c r="B1432" s="407" t="s">
        <v>1775</v>
      </c>
      <c r="C1432" s="408">
        <v>2.5</v>
      </c>
      <c r="D1432" s="408">
        <v>10.279500000000001</v>
      </c>
      <c r="E1432" s="408">
        <v>22.779500000000002</v>
      </c>
      <c r="F1432" s="409">
        <v>45001.586944444447</v>
      </c>
      <c r="G1432" s="408">
        <v>0</v>
      </c>
    </row>
    <row r="1433" spans="1:7" ht="15" x14ac:dyDescent="0.25">
      <c r="A1433" s="407" t="s">
        <v>1776</v>
      </c>
      <c r="B1433" s="407" t="s">
        <v>1777</v>
      </c>
      <c r="C1433" s="406"/>
      <c r="D1433" s="408">
        <v>4.99</v>
      </c>
      <c r="E1433" s="408">
        <v>4.99</v>
      </c>
      <c r="F1433" s="406"/>
      <c r="G1433" s="408">
        <v>0</v>
      </c>
    </row>
    <row r="1434" spans="1:7" ht="15" x14ac:dyDescent="0.25">
      <c r="A1434" s="407" t="s">
        <v>1778</v>
      </c>
      <c r="B1434" s="407" t="s">
        <v>1779</v>
      </c>
      <c r="C1434" s="406"/>
      <c r="D1434" s="408">
        <v>11000</v>
      </c>
      <c r="E1434" s="408">
        <v>11000</v>
      </c>
      <c r="F1434" s="409">
        <v>44512.53465277778</v>
      </c>
      <c r="G1434" s="408">
        <v>0</v>
      </c>
    </row>
    <row r="1435" spans="1:7" ht="15" x14ac:dyDescent="0.25">
      <c r="A1435" s="407" t="s">
        <v>1780</v>
      </c>
      <c r="B1435" s="407" t="s">
        <v>1781</v>
      </c>
      <c r="C1435" s="406"/>
      <c r="D1435" s="408">
        <v>370</v>
      </c>
      <c r="E1435" s="408">
        <v>370</v>
      </c>
      <c r="F1435" s="409">
        <v>44516.377511574072</v>
      </c>
      <c r="G1435" s="408">
        <v>0</v>
      </c>
    </row>
    <row r="1436" spans="1:7" ht="15" x14ac:dyDescent="0.25">
      <c r="A1436" s="407" t="s">
        <v>1782</v>
      </c>
      <c r="B1436" s="407" t="s">
        <v>1783</v>
      </c>
      <c r="C1436" s="406"/>
      <c r="D1436" s="408">
        <v>650</v>
      </c>
      <c r="E1436" s="408">
        <v>650</v>
      </c>
      <c r="F1436" s="409">
        <v>44516.376689814817</v>
      </c>
      <c r="G1436" s="408">
        <v>0</v>
      </c>
    </row>
    <row r="1437" spans="1:7" ht="15" x14ac:dyDescent="0.25">
      <c r="A1437" s="407" t="s">
        <v>1784</v>
      </c>
      <c r="B1437" s="407" t="s">
        <v>1785</v>
      </c>
      <c r="C1437" s="406"/>
      <c r="D1437" s="408">
        <v>220</v>
      </c>
      <c r="E1437" s="408">
        <v>220</v>
      </c>
      <c r="F1437" s="409">
        <v>44516.37777777778</v>
      </c>
      <c r="G1437" s="408">
        <v>0</v>
      </c>
    </row>
    <row r="1438" spans="1:7" ht="15" x14ac:dyDescent="0.25">
      <c r="A1438" s="407" t="s">
        <v>1786</v>
      </c>
      <c r="B1438" s="407" t="s">
        <v>1787</v>
      </c>
      <c r="C1438" s="406"/>
      <c r="D1438" s="408">
        <v>25</v>
      </c>
      <c r="E1438" s="408">
        <v>25</v>
      </c>
      <c r="F1438" s="406"/>
      <c r="G1438" s="408">
        <v>0</v>
      </c>
    </row>
    <row r="1439" spans="1:7" ht="15" x14ac:dyDescent="0.25">
      <c r="A1439" s="407" t="s">
        <v>1788</v>
      </c>
      <c r="B1439" s="407" t="s">
        <v>1789</v>
      </c>
      <c r="C1439" s="408">
        <v>0</v>
      </c>
      <c r="D1439" s="408">
        <v>25.99</v>
      </c>
      <c r="E1439" s="408">
        <v>25.99</v>
      </c>
      <c r="F1439" s="406"/>
      <c r="G1439" s="408">
        <v>0</v>
      </c>
    </row>
    <row r="1440" spans="1:7" ht="15" x14ac:dyDescent="0.25">
      <c r="A1440" s="407" t="s">
        <v>1790</v>
      </c>
      <c r="B1440" s="407" t="s">
        <v>1791</v>
      </c>
      <c r="C1440" s="406"/>
      <c r="D1440" s="408">
        <v>26.99</v>
      </c>
      <c r="E1440" s="408">
        <v>26.99</v>
      </c>
      <c r="F1440" s="406"/>
      <c r="G1440" s="408">
        <v>0</v>
      </c>
    </row>
    <row r="1441" spans="1:7" ht="15" x14ac:dyDescent="0.25">
      <c r="A1441" s="407" t="s">
        <v>1792</v>
      </c>
      <c r="B1441" s="407" t="s">
        <v>1793</v>
      </c>
      <c r="C1441" s="406"/>
      <c r="D1441" s="408">
        <v>26.99</v>
      </c>
      <c r="E1441" s="408">
        <v>26.99</v>
      </c>
      <c r="F1441" s="406"/>
      <c r="G1441" s="408">
        <v>0</v>
      </c>
    </row>
    <row r="1442" spans="1:7" ht="15" x14ac:dyDescent="0.25">
      <c r="A1442" s="407" t="s">
        <v>1794</v>
      </c>
      <c r="B1442" s="407" t="s">
        <v>1795</v>
      </c>
      <c r="C1442" s="406"/>
      <c r="D1442" s="408">
        <v>26.99</v>
      </c>
      <c r="E1442" s="408">
        <v>26.99</v>
      </c>
      <c r="F1442" s="406"/>
      <c r="G1442" s="408">
        <v>0</v>
      </c>
    </row>
    <row r="1443" spans="1:7" ht="15" x14ac:dyDescent="0.25">
      <c r="A1443" s="407" t="s">
        <v>1796</v>
      </c>
      <c r="B1443" s="407" t="s">
        <v>1797</v>
      </c>
      <c r="C1443" s="408">
        <v>0</v>
      </c>
      <c r="D1443" s="408">
        <v>5.3</v>
      </c>
      <c r="E1443" s="408">
        <v>5.3</v>
      </c>
      <c r="F1443" s="406"/>
      <c r="G1443" s="408">
        <v>0</v>
      </c>
    </row>
    <row r="1444" spans="1:7" ht="15" x14ac:dyDescent="0.25">
      <c r="A1444" s="407" t="s">
        <v>1798</v>
      </c>
      <c r="B1444" s="407" t="s">
        <v>1799</v>
      </c>
      <c r="C1444" s="406"/>
      <c r="D1444" s="406"/>
      <c r="E1444" s="406"/>
      <c r="F1444" s="409">
        <v>44524.491064814814</v>
      </c>
      <c r="G1444" s="408">
        <v>0</v>
      </c>
    </row>
    <row r="1445" spans="1:7" ht="15" x14ac:dyDescent="0.25">
      <c r="A1445" s="407" t="s">
        <v>1800</v>
      </c>
      <c r="B1445" s="407" t="s">
        <v>1801</v>
      </c>
      <c r="C1445" s="406"/>
      <c r="D1445" s="408">
        <v>70000</v>
      </c>
      <c r="E1445" s="408">
        <v>70000</v>
      </c>
      <c r="F1445" s="409">
        <v>44512.528449074074</v>
      </c>
      <c r="G1445" s="408">
        <v>0</v>
      </c>
    </row>
    <row r="1446" spans="1:7" ht="15" x14ac:dyDescent="0.25">
      <c r="A1446" s="407" t="s">
        <v>1802</v>
      </c>
      <c r="B1446" s="407" t="s">
        <v>1803</v>
      </c>
      <c r="C1446" s="406"/>
      <c r="D1446" s="408">
        <v>1650</v>
      </c>
      <c r="E1446" s="408">
        <v>1650</v>
      </c>
      <c r="F1446" s="409">
        <v>43437.661365740743</v>
      </c>
      <c r="G1446" s="408">
        <v>0</v>
      </c>
    </row>
    <row r="1447" spans="1:7" ht="15" x14ac:dyDescent="0.25">
      <c r="A1447" s="407" t="s">
        <v>1804</v>
      </c>
      <c r="B1447" s="407" t="s">
        <v>1805</v>
      </c>
      <c r="C1447" s="406"/>
      <c r="D1447" s="408">
        <v>850</v>
      </c>
      <c r="E1447" s="408">
        <v>850</v>
      </c>
      <c r="F1447" s="409">
        <v>43437.661435185182</v>
      </c>
      <c r="G1447" s="408">
        <v>0</v>
      </c>
    </row>
    <row r="1448" spans="1:7" ht="15" x14ac:dyDescent="0.25">
      <c r="A1448" s="407" t="s">
        <v>1806</v>
      </c>
      <c r="B1448" s="407" t="s">
        <v>1807</v>
      </c>
      <c r="C1448" s="406"/>
      <c r="D1448" s="406"/>
      <c r="E1448" s="406"/>
      <c r="F1448" s="406"/>
      <c r="G1448" s="408">
        <v>0</v>
      </c>
    </row>
    <row r="1449" spans="1:7" ht="15" x14ac:dyDescent="0.25">
      <c r="A1449" s="407" t="s">
        <v>1808</v>
      </c>
      <c r="B1449" s="407" t="s">
        <v>1809</v>
      </c>
      <c r="C1449" s="406"/>
      <c r="D1449" s="408">
        <v>2.1</v>
      </c>
      <c r="E1449" s="408">
        <v>2.1</v>
      </c>
      <c r="F1449" s="406"/>
      <c r="G1449" s="408">
        <v>0</v>
      </c>
    </row>
    <row r="1450" spans="1:7" ht="15" x14ac:dyDescent="0.25">
      <c r="A1450" s="407" t="s">
        <v>1810</v>
      </c>
      <c r="B1450" s="407" t="s">
        <v>1811</v>
      </c>
      <c r="C1450" s="406"/>
      <c r="D1450" s="408">
        <v>2.2999999999999998</v>
      </c>
      <c r="E1450" s="408">
        <v>2.2999999999999998</v>
      </c>
      <c r="F1450" s="406"/>
      <c r="G1450" s="408">
        <v>0</v>
      </c>
    </row>
    <row r="1451" spans="1:7" ht="15" x14ac:dyDescent="0.25">
      <c r="A1451" s="407" t="s">
        <v>1812</v>
      </c>
      <c r="B1451" s="407" t="s">
        <v>1813</v>
      </c>
      <c r="C1451" s="406"/>
      <c r="D1451" s="408">
        <v>51.6</v>
      </c>
      <c r="E1451" s="408">
        <v>51.6</v>
      </c>
      <c r="F1451" s="409">
        <v>44516.415798611109</v>
      </c>
      <c r="G1451" s="408">
        <v>0</v>
      </c>
    </row>
    <row r="1452" spans="1:7" ht="15" x14ac:dyDescent="0.25">
      <c r="A1452" s="407" t="s">
        <v>34822</v>
      </c>
      <c r="B1452" s="407" t="s">
        <v>34823</v>
      </c>
      <c r="C1452" s="406"/>
      <c r="D1452" s="406"/>
      <c r="E1452" s="406"/>
      <c r="F1452" s="409">
        <v>43622.612141203703</v>
      </c>
      <c r="G1452" s="408">
        <v>0</v>
      </c>
    </row>
    <row r="1453" spans="1:7" ht="15" x14ac:dyDescent="0.25">
      <c r="A1453" s="407" t="s">
        <v>1814</v>
      </c>
      <c r="B1453" s="407" t="s">
        <v>1815</v>
      </c>
      <c r="C1453" s="406"/>
      <c r="D1453" s="408">
        <v>4.4000000000000004</v>
      </c>
      <c r="E1453" s="408">
        <v>4.4000000000000004</v>
      </c>
      <c r="F1453" s="406"/>
      <c r="G1453" s="408">
        <v>0</v>
      </c>
    </row>
    <row r="1454" spans="1:7" ht="15" x14ac:dyDescent="0.2">
      <c r="A1454" s="407" t="s">
        <v>1816</v>
      </c>
      <c r="B1454" s="407" t="s">
        <v>1817</v>
      </c>
      <c r="C1454" s="408">
        <v>0</v>
      </c>
      <c r="D1454" s="408">
        <v>8.8999999999999996E-2</v>
      </c>
      <c r="E1454" s="408">
        <v>8.8999999999999996E-2</v>
      </c>
      <c r="F1454" s="409">
        <v>44880.575381944444</v>
      </c>
      <c r="G1454" s="408">
        <v>0</v>
      </c>
    </row>
    <row r="1455" spans="1:7" ht="15" x14ac:dyDescent="0.2">
      <c r="A1455" s="407" t="s">
        <v>34824</v>
      </c>
      <c r="B1455" s="407" t="s">
        <v>34825</v>
      </c>
      <c r="C1455" s="408">
        <v>2.5</v>
      </c>
      <c r="D1455" s="408">
        <v>7.94</v>
      </c>
      <c r="E1455" s="408">
        <v>20.439999999999998</v>
      </c>
      <c r="F1455" s="409">
        <v>43279.614629629628</v>
      </c>
      <c r="G1455" s="408">
        <v>0</v>
      </c>
    </row>
    <row r="1456" spans="1:7" ht="15" x14ac:dyDescent="0.2">
      <c r="A1456" s="407" t="s">
        <v>34826</v>
      </c>
      <c r="B1456" s="407" t="s">
        <v>34827</v>
      </c>
      <c r="C1456" s="408">
        <v>0</v>
      </c>
      <c r="D1456" s="408">
        <v>15.9</v>
      </c>
      <c r="E1456" s="408">
        <v>15.9</v>
      </c>
      <c r="F1456" s="409">
        <v>43292.506620370368</v>
      </c>
      <c r="G1456" s="408">
        <v>0</v>
      </c>
    </row>
    <row r="1457" spans="1:7" ht="15" x14ac:dyDescent="0.25">
      <c r="A1457" s="407" t="s">
        <v>1818</v>
      </c>
      <c r="B1457" s="407" t="s">
        <v>1819</v>
      </c>
      <c r="C1457" s="406"/>
      <c r="D1457" s="408">
        <v>5.49</v>
      </c>
      <c r="E1457" s="408">
        <v>5.49</v>
      </c>
      <c r="F1457" s="406"/>
      <c r="G1457" s="408">
        <v>0</v>
      </c>
    </row>
    <row r="1458" spans="1:7" ht="15" x14ac:dyDescent="0.25">
      <c r="A1458" s="407" t="s">
        <v>1820</v>
      </c>
      <c r="B1458" s="407" t="s">
        <v>1821</v>
      </c>
      <c r="C1458" s="406"/>
      <c r="D1458" s="408">
        <v>4.4000000000000004</v>
      </c>
      <c r="E1458" s="408">
        <v>4.4000000000000004</v>
      </c>
      <c r="F1458" s="406"/>
      <c r="G1458" s="408">
        <v>0</v>
      </c>
    </row>
    <row r="1459" spans="1:7" ht="15" x14ac:dyDescent="0.25">
      <c r="A1459" s="407" t="s">
        <v>1822</v>
      </c>
      <c r="B1459" s="407" t="s">
        <v>1823</v>
      </c>
      <c r="C1459" s="406"/>
      <c r="D1459" s="408">
        <v>4.99</v>
      </c>
      <c r="E1459" s="408">
        <v>4.99</v>
      </c>
      <c r="F1459" s="406"/>
      <c r="G1459" s="408">
        <v>0</v>
      </c>
    </row>
    <row r="1460" spans="1:7" ht="15" x14ac:dyDescent="0.25">
      <c r="A1460" s="407" t="s">
        <v>1824</v>
      </c>
      <c r="B1460" s="407" t="s">
        <v>1825</v>
      </c>
      <c r="C1460" s="406"/>
      <c r="D1460" s="408">
        <v>4.49</v>
      </c>
      <c r="E1460" s="408">
        <v>4.49</v>
      </c>
      <c r="F1460" s="406"/>
      <c r="G1460" s="408">
        <v>0</v>
      </c>
    </row>
    <row r="1461" spans="1:7" ht="15" x14ac:dyDescent="0.25">
      <c r="A1461" s="407" t="s">
        <v>1826</v>
      </c>
      <c r="B1461" s="407" t="s">
        <v>1827</v>
      </c>
      <c r="C1461" s="406"/>
      <c r="D1461" s="408">
        <v>3.89</v>
      </c>
      <c r="E1461" s="408">
        <v>3.89</v>
      </c>
      <c r="F1461" s="406"/>
      <c r="G1461" s="408">
        <v>0</v>
      </c>
    </row>
    <row r="1462" spans="1:7" ht="15" x14ac:dyDescent="0.25">
      <c r="A1462" s="407" t="s">
        <v>1828</v>
      </c>
      <c r="B1462" s="407" t="s">
        <v>1829</v>
      </c>
      <c r="C1462" s="406"/>
      <c r="D1462" s="408">
        <v>15</v>
      </c>
      <c r="E1462" s="408">
        <v>15</v>
      </c>
      <c r="F1462" s="406"/>
      <c r="G1462" s="408">
        <v>0</v>
      </c>
    </row>
    <row r="1463" spans="1:7" ht="15" x14ac:dyDescent="0.25">
      <c r="A1463" s="407" t="s">
        <v>1830</v>
      </c>
      <c r="B1463" s="407" t="s">
        <v>1831</v>
      </c>
      <c r="C1463" s="406"/>
      <c r="D1463" s="408">
        <v>15</v>
      </c>
      <c r="E1463" s="408">
        <v>15</v>
      </c>
      <c r="F1463" s="406"/>
      <c r="G1463" s="408">
        <v>0</v>
      </c>
    </row>
    <row r="1464" spans="1:7" ht="15" x14ac:dyDescent="0.25">
      <c r="A1464" s="407" t="s">
        <v>1832</v>
      </c>
      <c r="B1464" s="407" t="s">
        <v>1833</v>
      </c>
      <c r="C1464" s="406"/>
      <c r="D1464" s="408">
        <v>15</v>
      </c>
      <c r="E1464" s="408">
        <v>15</v>
      </c>
      <c r="F1464" s="406"/>
      <c r="G1464" s="408">
        <v>0</v>
      </c>
    </row>
    <row r="1465" spans="1:7" ht="15" x14ac:dyDescent="0.25">
      <c r="A1465" s="407" t="s">
        <v>1834</v>
      </c>
      <c r="B1465" s="407" t="s">
        <v>1835</v>
      </c>
      <c r="C1465" s="406"/>
      <c r="D1465" s="408">
        <v>15</v>
      </c>
      <c r="E1465" s="408">
        <v>15</v>
      </c>
      <c r="F1465" s="406"/>
      <c r="G1465" s="408">
        <v>0</v>
      </c>
    </row>
    <row r="1466" spans="1:7" ht="15" x14ac:dyDescent="0.25">
      <c r="A1466" s="407" t="s">
        <v>1836</v>
      </c>
      <c r="B1466" s="407" t="s">
        <v>1837</v>
      </c>
      <c r="C1466" s="406"/>
      <c r="D1466" s="408">
        <v>22.75</v>
      </c>
      <c r="E1466" s="408">
        <v>22.75</v>
      </c>
      <c r="F1466" s="409">
        <v>44523.351585648146</v>
      </c>
      <c r="G1466" s="408">
        <v>0</v>
      </c>
    </row>
    <row r="1467" spans="1:7" ht="15" x14ac:dyDescent="0.25">
      <c r="A1467" s="407" t="s">
        <v>1838</v>
      </c>
      <c r="B1467" s="407" t="s">
        <v>1839</v>
      </c>
      <c r="C1467" s="406"/>
      <c r="D1467" s="408">
        <v>22.75</v>
      </c>
      <c r="E1467" s="408">
        <v>22.75</v>
      </c>
      <c r="F1467" s="409">
        <v>44523.349965277775</v>
      </c>
      <c r="G1467" s="408">
        <v>0</v>
      </c>
    </row>
    <row r="1468" spans="1:7" ht="15" x14ac:dyDescent="0.2">
      <c r="A1468" s="407" t="s">
        <v>34828</v>
      </c>
      <c r="B1468" s="407" t="s">
        <v>34829</v>
      </c>
      <c r="C1468" s="408">
        <v>0</v>
      </c>
      <c r="D1468" s="408">
        <v>2.8</v>
      </c>
      <c r="E1468" s="408">
        <v>2.8</v>
      </c>
      <c r="F1468" s="409">
        <v>43292.597997685189</v>
      </c>
      <c r="G1468" s="408">
        <v>0</v>
      </c>
    </row>
    <row r="1469" spans="1:7" ht="15" x14ac:dyDescent="0.2">
      <c r="A1469" s="407" t="s">
        <v>34830</v>
      </c>
      <c r="B1469" s="407" t="s">
        <v>34831</v>
      </c>
      <c r="C1469" s="408">
        <v>0</v>
      </c>
      <c r="D1469" s="408">
        <v>15.8</v>
      </c>
      <c r="E1469" s="408">
        <v>15.8</v>
      </c>
      <c r="F1469" s="409">
        <v>43292.511261574073</v>
      </c>
      <c r="G1469" s="408">
        <v>0</v>
      </c>
    </row>
    <row r="1470" spans="1:7" ht="15" x14ac:dyDescent="0.2">
      <c r="A1470" s="407" t="s">
        <v>34832</v>
      </c>
      <c r="B1470" s="407" t="s">
        <v>34833</v>
      </c>
      <c r="C1470" s="408">
        <v>0</v>
      </c>
      <c r="D1470" s="408">
        <v>2.5</v>
      </c>
      <c r="E1470" s="408">
        <v>2.5</v>
      </c>
      <c r="F1470" s="409">
        <v>43292.598101851851</v>
      </c>
      <c r="G1470" s="408">
        <v>0</v>
      </c>
    </row>
    <row r="1471" spans="1:7" ht="15" x14ac:dyDescent="0.2">
      <c r="A1471" s="407" t="s">
        <v>34834</v>
      </c>
      <c r="B1471" s="407" t="s">
        <v>34835</v>
      </c>
      <c r="C1471" s="408">
        <v>2.5</v>
      </c>
      <c r="D1471" s="408">
        <v>11.005000000000001</v>
      </c>
      <c r="E1471" s="408">
        <v>13.505000000000001</v>
      </c>
      <c r="F1471" s="409">
        <v>43290.581967592596</v>
      </c>
      <c r="G1471" s="408">
        <v>0</v>
      </c>
    </row>
    <row r="1472" spans="1:7" ht="15" x14ac:dyDescent="0.2">
      <c r="A1472" s="407" t="s">
        <v>1840</v>
      </c>
      <c r="B1472" s="407" t="s">
        <v>1841</v>
      </c>
      <c r="C1472" s="408">
        <v>2.5</v>
      </c>
      <c r="D1472" s="408">
        <v>12.307</v>
      </c>
      <c r="E1472" s="408">
        <v>24.807000000000002</v>
      </c>
      <c r="F1472" s="409">
        <v>45001.587071759262</v>
      </c>
      <c r="G1472" s="408">
        <v>0</v>
      </c>
    </row>
    <row r="1473" spans="1:7" ht="15" x14ac:dyDescent="0.2">
      <c r="A1473" s="407" t="s">
        <v>34836</v>
      </c>
      <c r="B1473" s="407" t="s">
        <v>1851</v>
      </c>
      <c r="C1473" s="408">
        <v>2.5</v>
      </c>
      <c r="D1473" s="408">
        <v>9.6564999999999994</v>
      </c>
      <c r="E1473" s="408">
        <v>22.156499999999998</v>
      </c>
      <c r="F1473" s="409">
        <v>43291.438263888886</v>
      </c>
      <c r="G1473" s="408">
        <v>0</v>
      </c>
    </row>
    <row r="1474" spans="1:7" ht="15" x14ac:dyDescent="0.2">
      <c r="A1474" s="407" t="s">
        <v>34837</v>
      </c>
      <c r="B1474" s="407" t="s">
        <v>34838</v>
      </c>
      <c r="C1474" s="408">
        <v>2.5</v>
      </c>
      <c r="D1474" s="408">
        <v>9.6564999999999994</v>
      </c>
      <c r="E1474" s="408">
        <v>22.156499999999998</v>
      </c>
      <c r="F1474" s="409">
        <v>43290.597210648149</v>
      </c>
      <c r="G1474" s="408">
        <v>0</v>
      </c>
    </row>
    <row r="1475" spans="1:7" ht="15" x14ac:dyDescent="0.25">
      <c r="A1475" s="407" t="s">
        <v>34839</v>
      </c>
      <c r="B1475" s="407" t="s">
        <v>34840</v>
      </c>
      <c r="C1475" s="408">
        <v>0</v>
      </c>
      <c r="D1475" s="408">
        <v>24.5</v>
      </c>
      <c r="E1475" s="408">
        <v>24.5</v>
      </c>
      <c r="F1475" s="406"/>
      <c r="G1475" s="408">
        <v>0</v>
      </c>
    </row>
    <row r="1476" spans="1:7" ht="15" x14ac:dyDescent="0.25">
      <c r="A1476" s="407" t="s">
        <v>34841</v>
      </c>
      <c r="B1476" s="407" t="s">
        <v>34842</v>
      </c>
      <c r="C1476" s="408">
        <v>0.5</v>
      </c>
      <c r="D1476" s="408">
        <v>3.75</v>
      </c>
      <c r="E1476" s="408">
        <v>4.25</v>
      </c>
      <c r="F1476" s="406"/>
      <c r="G1476" s="408">
        <v>0</v>
      </c>
    </row>
    <row r="1477" spans="1:7" ht="15" x14ac:dyDescent="0.25">
      <c r="A1477" s="407" t="s">
        <v>1842</v>
      </c>
      <c r="B1477" s="407" t="s">
        <v>1843</v>
      </c>
      <c r="C1477" s="406"/>
      <c r="D1477" s="408">
        <v>8.64</v>
      </c>
      <c r="E1477" s="408">
        <v>8.64</v>
      </c>
      <c r="F1477" s="409">
        <v>44517.543483796297</v>
      </c>
      <c r="G1477" s="408">
        <v>0</v>
      </c>
    </row>
    <row r="1478" spans="1:7" ht="15" x14ac:dyDescent="0.25">
      <c r="A1478" s="407" t="s">
        <v>1844</v>
      </c>
      <c r="B1478" s="407" t="s">
        <v>1845</v>
      </c>
      <c r="C1478" s="406"/>
      <c r="D1478" s="408">
        <v>1050</v>
      </c>
      <c r="E1478" s="408">
        <v>1050</v>
      </c>
      <c r="F1478" s="409">
        <v>44516.612662037034</v>
      </c>
      <c r="G1478" s="408">
        <v>0</v>
      </c>
    </row>
    <row r="1479" spans="1:7" ht="15" x14ac:dyDescent="0.25">
      <c r="A1479" s="407" t="s">
        <v>1846</v>
      </c>
      <c r="B1479" s="407" t="s">
        <v>1847</v>
      </c>
      <c r="C1479" s="406"/>
      <c r="D1479" s="408">
        <v>4700</v>
      </c>
      <c r="E1479" s="408">
        <v>4700</v>
      </c>
      <c r="F1479" s="409">
        <v>44530.486840277779</v>
      </c>
      <c r="G1479" s="408">
        <v>0</v>
      </c>
    </row>
    <row r="1480" spans="1:7" ht="15" x14ac:dyDescent="0.2">
      <c r="A1480" s="407" t="s">
        <v>1848</v>
      </c>
      <c r="B1480" s="407" t="s">
        <v>1849</v>
      </c>
      <c r="C1480" s="408">
        <v>8.5</v>
      </c>
      <c r="D1480" s="408">
        <v>51.753396558911206</v>
      </c>
      <c r="E1480" s="408">
        <v>60.253396558911206</v>
      </c>
      <c r="F1480" s="409">
        <v>43292.512812499997</v>
      </c>
      <c r="G1480" s="408">
        <v>0</v>
      </c>
    </row>
    <row r="1481" spans="1:7" ht="15" x14ac:dyDescent="0.25">
      <c r="A1481" s="407" t="s">
        <v>34843</v>
      </c>
      <c r="B1481" s="407" t="s">
        <v>34844</v>
      </c>
      <c r="C1481" s="406"/>
      <c r="D1481" s="408">
        <v>22.75</v>
      </c>
      <c r="E1481" s="408">
        <v>22.75</v>
      </c>
      <c r="F1481" s="406"/>
      <c r="G1481" s="408">
        <v>0</v>
      </c>
    </row>
    <row r="1482" spans="1:7" ht="15" x14ac:dyDescent="0.2">
      <c r="A1482" s="407" t="s">
        <v>1850</v>
      </c>
      <c r="B1482" s="407" t="s">
        <v>1851</v>
      </c>
      <c r="C1482" s="408">
        <v>2.5</v>
      </c>
      <c r="D1482" s="408">
        <v>8.7219999999999995</v>
      </c>
      <c r="E1482" s="408">
        <v>21.222000000000001</v>
      </c>
      <c r="F1482" s="409">
        <v>45001.587187500001</v>
      </c>
      <c r="G1482" s="408">
        <v>0</v>
      </c>
    </row>
    <row r="1483" spans="1:7" ht="15" x14ac:dyDescent="0.2">
      <c r="A1483" s="407" t="s">
        <v>34845</v>
      </c>
      <c r="B1483" s="407" t="s">
        <v>34846</v>
      </c>
      <c r="C1483" s="408">
        <v>2.5</v>
      </c>
      <c r="D1483" s="408">
        <v>5.9184999999999999</v>
      </c>
      <c r="E1483" s="408">
        <v>18.418499999999998</v>
      </c>
      <c r="F1483" s="409">
        <v>43290.599502314813</v>
      </c>
      <c r="G1483" s="408">
        <v>0</v>
      </c>
    </row>
    <row r="1484" spans="1:7" ht="15" x14ac:dyDescent="0.25">
      <c r="A1484" s="407" t="s">
        <v>1852</v>
      </c>
      <c r="B1484" s="407" t="s">
        <v>1853</v>
      </c>
      <c r="C1484" s="406"/>
      <c r="D1484" s="408">
        <v>4800</v>
      </c>
      <c r="E1484" s="408">
        <v>4800</v>
      </c>
      <c r="F1484" s="406"/>
      <c r="G1484" s="408">
        <v>0</v>
      </c>
    </row>
    <row r="1485" spans="1:7" ht="15" x14ac:dyDescent="0.2">
      <c r="A1485" s="407" t="s">
        <v>34847</v>
      </c>
      <c r="B1485" s="407" t="s">
        <v>34848</v>
      </c>
      <c r="C1485" s="408">
        <v>2.5</v>
      </c>
      <c r="D1485" s="408">
        <v>8.7219999999999995</v>
      </c>
      <c r="E1485" s="408">
        <v>21.222000000000001</v>
      </c>
      <c r="F1485" s="409">
        <v>43290.599942129629</v>
      </c>
      <c r="G1485" s="408">
        <v>0</v>
      </c>
    </row>
    <row r="1486" spans="1:7" ht="15" x14ac:dyDescent="0.2">
      <c r="A1486" s="407" t="s">
        <v>34849</v>
      </c>
      <c r="B1486" s="407" t="s">
        <v>34850</v>
      </c>
      <c r="C1486" s="408">
        <v>2.5</v>
      </c>
      <c r="D1486" s="408">
        <v>9.3450000000000006</v>
      </c>
      <c r="E1486" s="408">
        <v>21.844999999999999</v>
      </c>
      <c r="F1486" s="409">
        <v>43290.601122685184</v>
      </c>
      <c r="G1486" s="408">
        <v>0</v>
      </c>
    </row>
    <row r="1487" spans="1:7" ht="15" x14ac:dyDescent="0.2">
      <c r="A1487" s="407" t="s">
        <v>1854</v>
      </c>
      <c r="B1487" s="407" t="s">
        <v>1855</v>
      </c>
      <c r="C1487" s="408">
        <v>0</v>
      </c>
      <c r="D1487" s="408">
        <v>8.0799999999999997E-2</v>
      </c>
      <c r="E1487" s="408">
        <v>8.0799999999999997E-2</v>
      </c>
      <c r="F1487" s="409">
        <v>44880.574861111112</v>
      </c>
      <c r="G1487" s="408">
        <v>0</v>
      </c>
    </row>
    <row r="1488" spans="1:7" ht="15" x14ac:dyDescent="0.2">
      <c r="A1488" s="407" t="s">
        <v>1856</v>
      </c>
      <c r="B1488" s="407" t="s">
        <v>1857</v>
      </c>
      <c r="C1488" s="408">
        <v>0</v>
      </c>
      <c r="D1488" s="408">
        <v>11.12</v>
      </c>
      <c r="E1488" s="408">
        <v>11.12</v>
      </c>
      <c r="F1488" s="409">
        <v>43684.356550925928</v>
      </c>
      <c r="G1488" s="408">
        <v>0</v>
      </c>
    </row>
    <row r="1489" spans="1:7" ht="15" x14ac:dyDescent="0.25">
      <c r="A1489" s="407" t="s">
        <v>1858</v>
      </c>
      <c r="B1489" s="407" t="s">
        <v>1859</v>
      </c>
      <c r="C1489" s="406"/>
      <c r="D1489" s="408">
        <v>70</v>
      </c>
      <c r="E1489" s="408">
        <v>70</v>
      </c>
      <c r="F1489" s="409">
        <v>44517.360173611109</v>
      </c>
      <c r="G1489" s="408">
        <v>0</v>
      </c>
    </row>
    <row r="1490" spans="1:7" ht="15" x14ac:dyDescent="0.25">
      <c r="A1490" s="407" t="s">
        <v>34851</v>
      </c>
      <c r="B1490" s="407" t="s">
        <v>34852</v>
      </c>
      <c r="C1490" s="406"/>
      <c r="D1490" s="408">
        <v>6.5</v>
      </c>
      <c r="E1490" s="408">
        <v>6.5</v>
      </c>
      <c r="F1490" s="409">
        <v>43621.726388888892</v>
      </c>
      <c r="G1490" s="408">
        <v>0</v>
      </c>
    </row>
    <row r="1491" spans="1:7" ht="15" x14ac:dyDescent="0.2">
      <c r="A1491" s="407" t="s">
        <v>1860</v>
      </c>
      <c r="B1491" s="407" t="s">
        <v>1861</v>
      </c>
      <c r="C1491" s="408">
        <v>2.5</v>
      </c>
      <c r="D1491" s="408">
        <v>11.005000000000001</v>
      </c>
      <c r="E1491" s="408">
        <v>13.505000000000001</v>
      </c>
      <c r="F1491" s="409">
        <v>45001.58730324074</v>
      </c>
      <c r="G1491" s="408">
        <v>0</v>
      </c>
    </row>
    <row r="1492" spans="1:7" ht="15" x14ac:dyDescent="0.25">
      <c r="A1492" s="407" t="s">
        <v>1862</v>
      </c>
      <c r="B1492" s="407" t="s">
        <v>1863</v>
      </c>
      <c r="C1492" s="406"/>
      <c r="D1492" s="406"/>
      <c r="E1492" s="406"/>
      <c r="F1492" s="406"/>
      <c r="G1492" s="408">
        <v>0</v>
      </c>
    </row>
    <row r="1493" spans="1:7" ht="15" x14ac:dyDescent="0.2">
      <c r="A1493" s="407" t="s">
        <v>1864</v>
      </c>
      <c r="B1493" s="407" t="s">
        <v>1865</v>
      </c>
      <c r="C1493" s="408">
        <v>2.5</v>
      </c>
      <c r="D1493" s="408">
        <v>6.39</v>
      </c>
      <c r="E1493" s="408">
        <v>8.89</v>
      </c>
      <c r="F1493" s="409">
        <v>45001.587418981479</v>
      </c>
      <c r="G1493" s="408">
        <v>0</v>
      </c>
    </row>
    <row r="1494" spans="1:7" ht="15" x14ac:dyDescent="0.25">
      <c r="A1494" s="407" t="s">
        <v>34853</v>
      </c>
      <c r="B1494" s="407" t="s">
        <v>34854</v>
      </c>
      <c r="C1494" s="406"/>
      <c r="D1494" s="408">
        <v>5.99</v>
      </c>
      <c r="E1494" s="408">
        <v>5.99</v>
      </c>
      <c r="F1494" s="406"/>
      <c r="G1494" s="408">
        <v>0</v>
      </c>
    </row>
    <row r="1495" spans="1:7" ht="15" x14ac:dyDescent="0.25">
      <c r="A1495" s="407" t="s">
        <v>34855</v>
      </c>
      <c r="B1495" s="407" t="s">
        <v>34856</v>
      </c>
      <c r="C1495" s="406"/>
      <c r="D1495" s="408">
        <v>70</v>
      </c>
      <c r="E1495" s="408">
        <v>70</v>
      </c>
      <c r="F1495" s="406"/>
      <c r="G1495" s="408">
        <v>0</v>
      </c>
    </row>
    <row r="1496" spans="1:7" ht="15" x14ac:dyDescent="0.25">
      <c r="A1496" s="407" t="s">
        <v>34857</v>
      </c>
      <c r="B1496" s="407" t="s">
        <v>34858</v>
      </c>
      <c r="C1496" s="406"/>
      <c r="D1496" s="408">
        <v>45</v>
      </c>
      <c r="E1496" s="408">
        <v>45</v>
      </c>
      <c r="F1496" s="406"/>
      <c r="G1496" s="408">
        <v>0</v>
      </c>
    </row>
    <row r="1497" spans="1:7" ht="15" x14ac:dyDescent="0.25">
      <c r="A1497" s="407" t="s">
        <v>34859</v>
      </c>
      <c r="B1497" s="407" t="s">
        <v>34860</v>
      </c>
      <c r="C1497" s="406"/>
      <c r="D1497" s="408">
        <v>40</v>
      </c>
      <c r="E1497" s="408">
        <v>40</v>
      </c>
      <c r="F1497" s="406"/>
      <c r="G1497" s="408">
        <v>0</v>
      </c>
    </row>
    <row r="1498" spans="1:7" ht="15" x14ac:dyDescent="0.25">
      <c r="A1498" s="407" t="s">
        <v>34861</v>
      </c>
      <c r="B1498" s="407" t="s">
        <v>34862</v>
      </c>
      <c r="C1498" s="406"/>
      <c r="D1498" s="408">
        <v>20</v>
      </c>
      <c r="E1498" s="408">
        <v>20</v>
      </c>
      <c r="F1498" s="406"/>
      <c r="G1498" s="408">
        <v>0</v>
      </c>
    </row>
    <row r="1499" spans="1:7" ht="15" x14ac:dyDescent="0.25">
      <c r="A1499" s="407" t="s">
        <v>34863</v>
      </c>
      <c r="B1499" s="407" t="s">
        <v>34864</v>
      </c>
      <c r="C1499" s="406"/>
      <c r="D1499" s="408">
        <v>15</v>
      </c>
      <c r="E1499" s="408">
        <v>15</v>
      </c>
      <c r="F1499" s="406"/>
      <c r="G1499" s="408">
        <v>0</v>
      </c>
    </row>
    <row r="1500" spans="1:7" ht="15" x14ac:dyDescent="0.25">
      <c r="A1500" s="407" t="s">
        <v>34865</v>
      </c>
      <c r="B1500" s="407" t="s">
        <v>34866</v>
      </c>
      <c r="C1500" s="406"/>
      <c r="D1500" s="408">
        <v>4</v>
      </c>
      <c r="E1500" s="408">
        <v>4</v>
      </c>
      <c r="F1500" s="406"/>
      <c r="G1500" s="408">
        <v>0</v>
      </c>
    </row>
    <row r="1501" spans="1:7" ht="15" x14ac:dyDescent="0.25">
      <c r="A1501" s="407" t="s">
        <v>34867</v>
      </c>
      <c r="B1501" s="407" t="s">
        <v>34868</v>
      </c>
      <c r="C1501" s="406"/>
      <c r="D1501" s="408">
        <v>12</v>
      </c>
      <c r="E1501" s="408">
        <v>12</v>
      </c>
      <c r="F1501" s="406"/>
      <c r="G1501" s="408">
        <v>0</v>
      </c>
    </row>
    <row r="1502" spans="1:7" ht="15" x14ac:dyDescent="0.25">
      <c r="A1502" s="407" t="s">
        <v>34869</v>
      </c>
      <c r="B1502" s="407" t="s">
        <v>34870</v>
      </c>
      <c r="C1502" s="406"/>
      <c r="D1502" s="408">
        <v>22</v>
      </c>
      <c r="E1502" s="408">
        <v>22</v>
      </c>
      <c r="F1502" s="406"/>
      <c r="G1502" s="408">
        <v>0</v>
      </c>
    </row>
    <row r="1503" spans="1:7" ht="15" x14ac:dyDescent="0.25">
      <c r="A1503" s="407" t="s">
        <v>34871</v>
      </c>
      <c r="B1503" s="407" t="s">
        <v>34872</v>
      </c>
      <c r="C1503" s="406"/>
      <c r="D1503" s="408">
        <v>13</v>
      </c>
      <c r="E1503" s="408">
        <v>13</v>
      </c>
      <c r="F1503" s="406"/>
      <c r="G1503" s="408">
        <v>0</v>
      </c>
    </row>
    <row r="1504" spans="1:7" ht="15" x14ac:dyDescent="0.25">
      <c r="A1504" s="407" t="s">
        <v>34873</v>
      </c>
      <c r="B1504" s="407" t="s">
        <v>34874</v>
      </c>
      <c r="C1504" s="406"/>
      <c r="D1504" s="408">
        <v>25</v>
      </c>
      <c r="E1504" s="408">
        <v>25</v>
      </c>
      <c r="F1504" s="406"/>
      <c r="G1504" s="408">
        <v>0</v>
      </c>
    </row>
    <row r="1505" spans="1:7" ht="15" x14ac:dyDescent="0.2">
      <c r="A1505" s="407" t="s">
        <v>1866</v>
      </c>
      <c r="B1505" s="407" t="s">
        <v>1867</v>
      </c>
      <c r="C1505" s="408">
        <v>0</v>
      </c>
      <c r="D1505" s="408">
        <v>8</v>
      </c>
      <c r="E1505" s="408">
        <v>8</v>
      </c>
      <c r="F1505" s="409">
        <v>44516.526458333334</v>
      </c>
      <c r="G1505" s="408">
        <v>0</v>
      </c>
    </row>
    <row r="1506" spans="1:7" ht="15" x14ac:dyDescent="0.25">
      <c r="A1506" s="407" t="s">
        <v>1868</v>
      </c>
      <c r="B1506" s="407" t="s">
        <v>1869</v>
      </c>
      <c r="C1506" s="406"/>
      <c r="D1506" s="408">
        <v>3600</v>
      </c>
      <c r="E1506" s="408">
        <v>3600</v>
      </c>
      <c r="F1506" s="409">
        <v>44526.494108796294</v>
      </c>
      <c r="G1506" s="408">
        <v>0</v>
      </c>
    </row>
    <row r="1507" spans="1:7" ht="15" x14ac:dyDescent="0.25">
      <c r="A1507" s="407" t="s">
        <v>1870</v>
      </c>
      <c r="B1507" s="407" t="s">
        <v>1871</v>
      </c>
      <c r="C1507" s="406"/>
      <c r="D1507" s="408">
        <v>4500</v>
      </c>
      <c r="E1507" s="408">
        <v>4500</v>
      </c>
      <c r="F1507" s="406"/>
      <c r="G1507" s="408">
        <v>0</v>
      </c>
    </row>
    <row r="1508" spans="1:7" ht="15" x14ac:dyDescent="0.25">
      <c r="A1508" s="407" t="s">
        <v>1872</v>
      </c>
      <c r="B1508" s="407" t="s">
        <v>1873</v>
      </c>
      <c r="C1508" s="406"/>
      <c r="D1508" s="408">
        <v>67</v>
      </c>
      <c r="E1508" s="408">
        <v>67</v>
      </c>
      <c r="F1508" s="409">
        <v>44516.613634259258</v>
      </c>
      <c r="G1508" s="408">
        <v>0</v>
      </c>
    </row>
    <row r="1509" spans="1:7" ht="15" x14ac:dyDescent="0.25">
      <c r="A1509" s="407" t="s">
        <v>1874</v>
      </c>
      <c r="B1509" s="407" t="s">
        <v>1875</v>
      </c>
      <c r="C1509" s="406"/>
      <c r="D1509" s="408">
        <v>1000</v>
      </c>
      <c r="E1509" s="408">
        <v>1000</v>
      </c>
      <c r="F1509" s="409">
        <v>44525.682824074072</v>
      </c>
      <c r="G1509" s="408">
        <v>0</v>
      </c>
    </row>
    <row r="1510" spans="1:7" ht="15" x14ac:dyDescent="0.25">
      <c r="A1510" s="407" t="s">
        <v>1876</v>
      </c>
      <c r="B1510" s="407" t="s">
        <v>1877</v>
      </c>
      <c r="C1510" s="406"/>
      <c r="D1510" s="408">
        <v>41000</v>
      </c>
      <c r="E1510" s="408">
        <v>41000</v>
      </c>
      <c r="F1510" s="409">
        <v>44523.420590277776</v>
      </c>
      <c r="G1510" s="408">
        <v>0</v>
      </c>
    </row>
    <row r="1511" spans="1:7" ht="15" x14ac:dyDescent="0.2">
      <c r="A1511" s="407" t="s">
        <v>1878</v>
      </c>
      <c r="B1511" s="407" t="s">
        <v>1879</v>
      </c>
      <c r="C1511" s="408">
        <v>0</v>
      </c>
      <c r="D1511" s="408">
        <v>3.5</v>
      </c>
      <c r="E1511" s="408">
        <v>3.5</v>
      </c>
      <c r="F1511" s="409">
        <v>44530.461284722223</v>
      </c>
      <c r="G1511" s="408">
        <v>0</v>
      </c>
    </row>
    <row r="1512" spans="1:7" ht="15" x14ac:dyDescent="0.2">
      <c r="A1512" s="407" t="s">
        <v>1880</v>
      </c>
      <c r="B1512" s="407" t="s">
        <v>1881</v>
      </c>
      <c r="C1512" s="408">
        <v>0</v>
      </c>
      <c r="D1512" s="408">
        <v>5</v>
      </c>
      <c r="E1512" s="408">
        <v>5</v>
      </c>
      <c r="F1512" s="409">
        <v>43243.657986111109</v>
      </c>
      <c r="G1512" s="408">
        <v>0</v>
      </c>
    </row>
    <row r="1513" spans="1:7" ht="15" x14ac:dyDescent="0.2">
      <c r="A1513" s="407" t="s">
        <v>1882</v>
      </c>
      <c r="B1513" s="407" t="s">
        <v>1883</v>
      </c>
      <c r="C1513" s="408">
        <v>0</v>
      </c>
      <c r="D1513" s="408">
        <v>4.1500000000000004</v>
      </c>
      <c r="E1513" s="408">
        <v>4.1500000000000004</v>
      </c>
      <c r="F1513" s="409">
        <v>43243.658020833333</v>
      </c>
      <c r="G1513" s="408">
        <v>0</v>
      </c>
    </row>
    <row r="1514" spans="1:7" ht="15" x14ac:dyDescent="0.25">
      <c r="A1514" s="407" t="s">
        <v>1884</v>
      </c>
      <c r="B1514" s="407" t="s">
        <v>1885</v>
      </c>
      <c r="C1514" s="406"/>
      <c r="D1514" s="408">
        <v>29.99</v>
      </c>
      <c r="E1514" s="408">
        <v>29.99</v>
      </c>
      <c r="F1514" s="409">
        <v>44523.35297453704</v>
      </c>
      <c r="G1514" s="408">
        <v>0</v>
      </c>
    </row>
    <row r="1515" spans="1:7" ht="15" x14ac:dyDescent="0.25">
      <c r="A1515" s="407" t="s">
        <v>1886</v>
      </c>
      <c r="B1515" s="407" t="s">
        <v>1887</v>
      </c>
      <c r="C1515" s="406"/>
      <c r="D1515" s="408">
        <v>29.99</v>
      </c>
      <c r="E1515" s="408">
        <v>29.99</v>
      </c>
      <c r="F1515" s="409">
        <v>44523.352719907409</v>
      </c>
      <c r="G1515" s="408">
        <v>0</v>
      </c>
    </row>
    <row r="1516" spans="1:7" ht="15" x14ac:dyDescent="0.2">
      <c r="A1516" s="407" t="s">
        <v>1888</v>
      </c>
      <c r="B1516" s="407" t="s">
        <v>1889</v>
      </c>
      <c r="C1516" s="408">
        <v>0</v>
      </c>
      <c r="D1516" s="408">
        <v>10</v>
      </c>
      <c r="E1516" s="408">
        <v>10</v>
      </c>
      <c r="F1516" s="409">
        <v>44517.533703703702</v>
      </c>
      <c r="G1516" s="408">
        <v>0</v>
      </c>
    </row>
    <row r="1517" spans="1:7" ht="15" x14ac:dyDescent="0.2">
      <c r="A1517" s="407" t="s">
        <v>1890</v>
      </c>
      <c r="B1517" s="407" t="s">
        <v>1891</v>
      </c>
      <c r="C1517" s="408">
        <v>0</v>
      </c>
      <c r="D1517" s="408">
        <v>0.3</v>
      </c>
      <c r="E1517" s="408">
        <v>0.3</v>
      </c>
      <c r="F1517" s="409">
        <v>44526.456087962964</v>
      </c>
      <c r="G1517" s="408">
        <v>0</v>
      </c>
    </row>
    <row r="1518" spans="1:7" ht="15" x14ac:dyDescent="0.25">
      <c r="A1518" s="407" t="s">
        <v>1892</v>
      </c>
      <c r="B1518" s="407" t="s">
        <v>1893</v>
      </c>
      <c r="C1518" s="406"/>
      <c r="D1518" s="408">
        <v>5.99</v>
      </c>
      <c r="E1518" s="408">
        <v>5.99</v>
      </c>
      <c r="F1518" s="406"/>
      <c r="G1518" s="408">
        <v>0</v>
      </c>
    </row>
    <row r="1519" spans="1:7" ht="15" x14ac:dyDescent="0.25">
      <c r="A1519" s="407" t="s">
        <v>1894</v>
      </c>
      <c r="B1519" s="407" t="s">
        <v>1871</v>
      </c>
      <c r="C1519" s="408">
        <v>0</v>
      </c>
      <c r="D1519" s="408">
        <v>515</v>
      </c>
      <c r="E1519" s="408">
        <v>515</v>
      </c>
      <c r="F1519" s="406"/>
      <c r="G1519" s="408">
        <v>0</v>
      </c>
    </row>
    <row r="1520" spans="1:7" ht="15" x14ac:dyDescent="0.2">
      <c r="A1520" s="407" t="s">
        <v>1895</v>
      </c>
      <c r="B1520" s="407" t="s">
        <v>1896</v>
      </c>
      <c r="C1520" s="408">
        <v>2.5</v>
      </c>
      <c r="D1520" s="408">
        <v>12.46</v>
      </c>
      <c r="E1520" s="408">
        <v>24.959999999999997</v>
      </c>
      <c r="F1520" s="409">
        <v>45001.587523148148</v>
      </c>
      <c r="G1520" s="408">
        <v>0</v>
      </c>
    </row>
    <row r="1521" spans="1:7" ht="15" x14ac:dyDescent="0.2">
      <c r="A1521" s="407" t="s">
        <v>1897</v>
      </c>
      <c r="B1521" s="407" t="s">
        <v>1898</v>
      </c>
      <c r="C1521" s="408">
        <v>3.5</v>
      </c>
      <c r="D1521" s="408">
        <v>6.23</v>
      </c>
      <c r="E1521" s="408">
        <v>19.73</v>
      </c>
      <c r="F1521" s="409">
        <v>45001.587638888886</v>
      </c>
      <c r="G1521" s="408">
        <v>0</v>
      </c>
    </row>
    <row r="1522" spans="1:7" ht="15" x14ac:dyDescent="0.2">
      <c r="A1522" s="407" t="s">
        <v>1899</v>
      </c>
      <c r="B1522" s="407" t="s">
        <v>1900</v>
      </c>
      <c r="C1522" s="408">
        <v>2.5</v>
      </c>
      <c r="D1522" s="408">
        <v>13.101000000000001</v>
      </c>
      <c r="E1522" s="408">
        <v>25.600999999999999</v>
      </c>
      <c r="F1522" s="409">
        <v>45001.587766203702</v>
      </c>
      <c r="G1522" s="408">
        <v>0</v>
      </c>
    </row>
    <row r="1523" spans="1:7" ht="15" x14ac:dyDescent="0.25">
      <c r="A1523" s="407" t="s">
        <v>1901</v>
      </c>
      <c r="B1523" s="407" t="s">
        <v>1902</v>
      </c>
      <c r="C1523" s="406"/>
      <c r="D1523" s="408">
        <v>0.99</v>
      </c>
      <c r="E1523" s="408">
        <v>0.99</v>
      </c>
      <c r="F1523" s="409">
        <v>45917.38789351852</v>
      </c>
      <c r="G1523" s="408">
        <v>0</v>
      </c>
    </row>
    <row r="1524" spans="1:7" ht="15" x14ac:dyDescent="0.2">
      <c r="A1524" s="407" t="s">
        <v>1903</v>
      </c>
      <c r="B1524" s="407" t="s">
        <v>1904</v>
      </c>
      <c r="C1524" s="408">
        <v>0</v>
      </c>
      <c r="D1524" s="408">
        <v>2.79</v>
      </c>
      <c r="E1524" s="408">
        <v>2.79</v>
      </c>
      <c r="F1524" s="409">
        <v>44524.421817129631</v>
      </c>
      <c r="G1524" s="408">
        <v>0</v>
      </c>
    </row>
    <row r="1525" spans="1:7" ht="15" x14ac:dyDescent="0.2">
      <c r="A1525" s="407" t="s">
        <v>1905</v>
      </c>
      <c r="B1525" s="407" t="s">
        <v>1906</v>
      </c>
      <c r="C1525" s="408">
        <v>0</v>
      </c>
      <c r="D1525" s="408">
        <v>3.67</v>
      </c>
      <c r="E1525" s="408">
        <v>3.67</v>
      </c>
      <c r="F1525" s="409">
        <v>44524.422106481485</v>
      </c>
      <c r="G1525" s="408">
        <v>0</v>
      </c>
    </row>
    <row r="1526" spans="1:7" ht="15" x14ac:dyDescent="0.25">
      <c r="A1526" s="407" t="s">
        <v>1907</v>
      </c>
      <c r="B1526" s="407" t="s">
        <v>1908</v>
      </c>
      <c r="C1526" s="406"/>
      <c r="D1526" s="408">
        <v>55550</v>
      </c>
      <c r="E1526" s="408">
        <v>55550</v>
      </c>
      <c r="F1526" s="409">
        <v>44512.505057870374</v>
      </c>
      <c r="G1526" s="408">
        <v>0</v>
      </c>
    </row>
    <row r="1527" spans="1:7" ht="15" x14ac:dyDescent="0.25">
      <c r="A1527" s="407" t="s">
        <v>1909</v>
      </c>
      <c r="B1527" s="407" t="s">
        <v>1910</v>
      </c>
      <c r="C1527" s="406"/>
      <c r="D1527" s="408">
        <v>36650</v>
      </c>
      <c r="E1527" s="408">
        <v>36650</v>
      </c>
      <c r="F1527" s="409">
        <v>44512.508298611108</v>
      </c>
      <c r="G1527" s="408">
        <v>0</v>
      </c>
    </row>
    <row r="1528" spans="1:7" ht="15" x14ac:dyDescent="0.2">
      <c r="A1528" s="407" t="s">
        <v>1911</v>
      </c>
      <c r="B1528" s="407" t="s">
        <v>1912</v>
      </c>
      <c r="C1528" s="408">
        <v>2.5</v>
      </c>
      <c r="D1528" s="408">
        <v>16.673999999999999</v>
      </c>
      <c r="E1528" s="408">
        <v>29.173999999999999</v>
      </c>
      <c r="F1528" s="409">
        <v>45001.587870370371</v>
      </c>
      <c r="G1528" s="408">
        <v>0</v>
      </c>
    </row>
    <row r="1529" spans="1:7" ht="15" x14ac:dyDescent="0.2">
      <c r="A1529" s="407" t="s">
        <v>1913</v>
      </c>
      <c r="B1529" s="407" t="s">
        <v>1914</v>
      </c>
      <c r="C1529" s="408">
        <v>0</v>
      </c>
      <c r="D1529" s="408">
        <v>79.989999999999995</v>
      </c>
      <c r="E1529" s="408">
        <v>79.989999999999995</v>
      </c>
      <c r="F1529" s="409">
        <v>44524.412210648145</v>
      </c>
      <c r="G1529" s="408">
        <v>0</v>
      </c>
    </row>
    <row r="1530" spans="1:7" ht="15" x14ac:dyDescent="0.25">
      <c r="A1530" s="407" t="s">
        <v>1915</v>
      </c>
      <c r="B1530" s="407" t="s">
        <v>1916</v>
      </c>
      <c r="C1530" s="406"/>
      <c r="D1530" s="408">
        <v>42900</v>
      </c>
      <c r="E1530" s="408">
        <v>42900</v>
      </c>
      <c r="F1530" s="409">
        <v>44512.520937499998</v>
      </c>
      <c r="G1530" s="408">
        <v>0</v>
      </c>
    </row>
    <row r="1531" spans="1:7" ht="15" x14ac:dyDescent="0.25">
      <c r="A1531" s="407" t="s">
        <v>1917</v>
      </c>
      <c r="B1531" s="407" t="s">
        <v>1918</v>
      </c>
      <c r="C1531" s="406"/>
      <c r="D1531" s="408">
        <v>1650</v>
      </c>
      <c r="E1531" s="408">
        <v>1650</v>
      </c>
      <c r="F1531" s="409">
        <v>44516.375671296293</v>
      </c>
      <c r="G1531" s="408">
        <v>0</v>
      </c>
    </row>
    <row r="1532" spans="1:7" ht="15" x14ac:dyDescent="0.25">
      <c r="A1532" s="407" t="s">
        <v>1919</v>
      </c>
      <c r="B1532" s="407" t="s">
        <v>1920</v>
      </c>
      <c r="C1532" s="406"/>
      <c r="D1532" s="408">
        <v>500</v>
      </c>
      <c r="E1532" s="408">
        <v>500</v>
      </c>
      <c r="F1532" s="409">
        <v>44516.375983796293</v>
      </c>
      <c r="G1532" s="408">
        <v>0</v>
      </c>
    </row>
    <row r="1533" spans="1:7" ht="15" x14ac:dyDescent="0.25">
      <c r="A1533" s="407" t="s">
        <v>1921</v>
      </c>
      <c r="B1533" s="407" t="s">
        <v>1922</v>
      </c>
      <c r="C1533" s="406"/>
      <c r="D1533" s="408">
        <v>11.49</v>
      </c>
      <c r="E1533" s="408">
        <v>11.49</v>
      </c>
      <c r="F1533" s="409">
        <v>44776.714398148149</v>
      </c>
      <c r="G1533" s="408">
        <v>0</v>
      </c>
    </row>
    <row r="1534" spans="1:7" ht="15" x14ac:dyDescent="0.2">
      <c r="A1534" s="407" t="s">
        <v>1923</v>
      </c>
      <c r="B1534" s="407" t="s">
        <v>1924</v>
      </c>
      <c r="C1534" s="408">
        <v>0</v>
      </c>
      <c r="D1534" s="408">
        <v>2</v>
      </c>
      <c r="E1534" s="408">
        <v>2</v>
      </c>
      <c r="F1534" s="409">
        <v>44777.318391203706</v>
      </c>
      <c r="G1534" s="408">
        <v>0</v>
      </c>
    </row>
    <row r="1535" spans="1:7" ht="15" x14ac:dyDescent="0.25">
      <c r="A1535" s="407" t="s">
        <v>1925</v>
      </c>
      <c r="B1535" s="407" t="s">
        <v>1926</v>
      </c>
      <c r="C1535" s="406"/>
      <c r="D1535" s="408">
        <v>25.15</v>
      </c>
      <c r="E1535" s="408">
        <v>25.15</v>
      </c>
      <c r="F1535" s="409">
        <v>44524.489895833336</v>
      </c>
      <c r="G1535" s="408">
        <v>0</v>
      </c>
    </row>
    <row r="1536" spans="1:7" ht="15" x14ac:dyDescent="0.2">
      <c r="A1536" s="407" t="s">
        <v>1927</v>
      </c>
      <c r="B1536" s="407" t="s">
        <v>1928</v>
      </c>
      <c r="C1536" s="408">
        <v>2.5</v>
      </c>
      <c r="D1536" s="408">
        <v>15.88</v>
      </c>
      <c r="E1536" s="408">
        <v>28.38</v>
      </c>
      <c r="F1536" s="409">
        <v>45001.58797453704</v>
      </c>
      <c r="G1536" s="408">
        <v>0</v>
      </c>
    </row>
    <row r="1537" spans="1:7" ht="15" x14ac:dyDescent="0.2">
      <c r="A1537" s="407" t="s">
        <v>1929</v>
      </c>
      <c r="B1537" s="407" t="s">
        <v>1930</v>
      </c>
      <c r="C1537" s="408">
        <v>0</v>
      </c>
      <c r="D1537" s="408">
        <v>110</v>
      </c>
      <c r="E1537" s="408">
        <v>110</v>
      </c>
      <c r="F1537" s="409">
        <v>44524.50273148148</v>
      </c>
      <c r="G1537" s="408">
        <v>0</v>
      </c>
    </row>
    <row r="1538" spans="1:7" ht="15" x14ac:dyDescent="0.2">
      <c r="A1538" s="407" t="s">
        <v>1931</v>
      </c>
      <c r="B1538" s="407" t="s">
        <v>1932</v>
      </c>
      <c r="C1538" s="408">
        <v>2.5</v>
      </c>
      <c r="D1538" s="408">
        <v>23.82</v>
      </c>
      <c r="E1538" s="408">
        <v>36.32</v>
      </c>
      <c r="F1538" s="409">
        <v>45001.588101851848</v>
      </c>
      <c r="G1538" s="408">
        <v>0</v>
      </c>
    </row>
    <row r="1539" spans="1:7" ht="15" x14ac:dyDescent="0.2">
      <c r="A1539" s="407" t="s">
        <v>1933</v>
      </c>
      <c r="B1539" s="407" t="s">
        <v>1934</v>
      </c>
      <c r="C1539" s="408">
        <v>2.5</v>
      </c>
      <c r="D1539" s="408">
        <v>15.88</v>
      </c>
      <c r="E1539" s="408">
        <v>28.38</v>
      </c>
      <c r="F1539" s="409">
        <v>45001.588217592594</v>
      </c>
      <c r="G1539" s="408">
        <v>0</v>
      </c>
    </row>
    <row r="1540" spans="1:7" ht="15" x14ac:dyDescent="0.2">
      <c r="A1540" s="407" t="s">
        <v>1935</v>
      </c>
      <c r="B1540" s="407" t="s">
        <v>1936</v>
      </c>
      <c r="C1540" s="408">
        <v>0</v>
      </c>
      <c r="D1540" s="408">
        <v>22.8</v>
      </c>
      <c r="E1540" s="408">
        <v>22.8</v>
      </c>
      <c r="F1540" s="409">
        <v>44510.479050925926</v>
      </c>
      <c r="G1540" s="408">
        <v>0</v>
      </c>
    </row>
    <row r="1541" spans="1:7" ht="15" x14ac:dyDescent="0.25">
      <c r="A1541" s="407" t="s">
        <v>1937</v>
      </c>
      <c r="B1541" s="407" t="s">
        <v>1938</v>
      </c>
      <c r="C1541" s="406"/>
      <c r="D1541" s="408">
        <v>75.010000000000005</v>
      </c>
      <c r="E1541" s="408">
        <v>75.010000000000005</v>
      </c>
      <c r="F1541" s="406"/>
      <c r="G1541" s="408">
        <v>0</v>
      </c>
    </row>
    <row r="1542" spans="1:7" ht="15" x14ac:dyDescent="0.25">
      <c r="A1542" s="407" t="s">
        <v>1939</v>
      </c>
      <c r="B1542" s="407" t="s">
        <v>1940</v>
      </c>
      <c r="C1542" s="406"/>
      <c r="D1542" s="408">
        <v>83.67</v>
      </c>
      <c r="E1542" s="408">
        <v>83.67</v>
      </c>
      <c r="F1542" s="409">
        <v>44511.672881944447</v>
      </c>
      <c r="G1542" s="408">
        <v>0</v>
      </c>
    </row>
    <row r="1543" spans="1:7" ht="15" x14ac:dyDescent="0.2">
      <c r="A1543" s="407" t="s">
        <v>1941</v>
      </c>
      <c r="B1543" s="407" t="s">
        <v>1942</v>
      </c>
      <c r="C1543" s="408">
        <v>0</v>
      </c>
      <c r="D1543" s="408">
        <v>3</v>
      </c>
      <c r="E1543" s="408">
        <v>3</v>
      </c>
      <c r="F1543" s="409">
        <v>44517.594953703701</v>
      </c>
      <c r="G1543" s="408">
        <v>0</v>
      </c>
    </row>
    <row r="1544" spans="1:7" ht="15" x14ac:dyDescent="0.2">
      <c r="A1544" s="407" t="s">
        <v>1943</v>
      </c>
      <c r="B1544" s="407" t="s">
        <v>1944</v>
      </c>
      <c r="C1544" s="408">
        <v>2.5</v>
      </c>
      <c r="D1544" s="408">
        <v>15.012</v>
      </c>
      <c r="E1544" s="408">
        <v>17.512</v>
      </c>
      <c r="F1544" s="409">
        <v>45001.588321759256</v>
      </c>
      <c r="G1544" s="408">
        <v>0</v>
      </c>
    </row>
    <row r="1545" spans="1:7" ht="15" x14ac:dyDescent="0.25">
      <c r="A1545" s="407" t="s">
        <v>1945</v>
      </c>
      <c r="B1545" s="407" t="s">
        <v>1946</v>
      </c>
      <c r="C1545" s="406"/>
      <c r="D1545" s="408">
        <v>6.65</v>
      </c>
      <c r="E1545" s="408">
        <v>6.65</v>
      </c>
      <c r="F1545" s="406"/>
      <c r="G1545" s="408">
        <v>0</v>
      </c>
    </row>
    <row r="1546" spans="1:7" ht="15" x14ac:dyDescent="0.25">
      <c r="A1546" s="407" t="s">
        <v>1947</v>
      </c>
      <c r="B1546" s="407" t="s">
        <v>1948</v>
      </c>
      <c r="C1546" s="406"/>
      <c r="D1546" s="408">
        <v>5.9</v>
      </c>
      <c r="E1546" s="408">
        <v>5.9</v>
      </c>
      <c r="F1546" s="406"/>
      <c r="G1546" s="408">
        <v>0</v>
      </c>
    </row>
    <row r="1547" spans="1:7" ht="15" x14ac:dyDescent="0.2">
      <c r="A1547" s="407" t="s">
        <v>1949</v>
      </c>
      <c r="B1547" s="407" t="s">
        <v>1950</v>
      </c>
      <c r="C1547" s="408">
        <v>2.5</v>
      </c>
      <c r="D1547" s="408">
        <v>21.3</v>
      </c>
      <c r="E1547" s="408">
        <v>23.8</v>
      </c>
      <c r="F1547" s="409">
        <v>44530.634120370371</v>
      </c>
      <c r="G1547" s="408">
        <v>0</v>
      </c>
    </row>
    <row r="1548" spans="1:7" ht="15" x14ac:dyDescent="0.25">
      <c r="A1548" s="407" t="s">
        <v>1951</v>
      </c>
      <c r="B1548" s="407" t="s">
        <v>1952</v>
      </c>
      <c r="C1548" s="406"/>
      <c r="D1548" s="408">
        <v>2.99</v>
      </c>
      <c r="E1548" s="408">
        <v>2.99</v>
      </c>
      <c r="F1548" s="406"/>
      <c r="G1548" s="408">
        <v>0</v>
      </c>
    </row>
    <row r="1549" spans="1:7" ht="15" x14ac:dyDescent="0.2">
      <c r="A1549" s="407" t="s">
        <v>1953</v>
      </c>
      <c r="B1549" s="407" t="s">
        <v>1954</v>
      </c>
      <c r="C1549" s="408">
        <v>0</v>
      </c>
      <c r="D1549" s="408">
        <v>1317.72</v>
      </c>
      <c r="E1549" s="408">
        <v>1317.72</v>
      </c>
      <c r="F1549" s="409">
        <v>43004.360729166663</v>
      </c>
      <c r="G1549" s="408">
        <v>0</v>
      </c>
    </row>
    <row r="1550" spans="1:7" ht="15" x14ac:dyDescent="0.2">
      <c r="A1550" s="407" t="s">
        <v>1955</v>
      </c>
      <c r="B1550" s="407" t="s">
        <v>1956</v>
      </c>
      <c r="C1550" s="408">
        <v>9.75</v>
      </c>
      <c r="D1550" s="408">
        <v>41.770663817663817</v>
      </c>
      <c r="E1550" s="408">
        <v>61.520663817663817</v>
      </c>
      <c r="F1550" s="409">
        <v>43292.592569444445</v>
      </c>
      <c r="G1550" s="408">
        <v>0</v>
      </c>
    </row>
    <row r="1551" spans="1:7" ht="15" x14ac:dyDescent="0.25">
      <c r="A1551" s="407" t="s">
        <v>1957</v>
      </c>
      <c r="B1551" s="407" t="s">
        <v>1958</v>
      </c>
      <c r="C1551" s="406"/>
      <c r="D1551" s="408">
        <v>191.89</v>
      </c>
      <c r="E1551" s="408">
        <v>191.89</v>
      </c>
      <c r="F1551" s="409">
        <v>44523.456365740742</v>
      </c>
      <c r="G1551" s="408">
        <v>0</v>
      </c>
    </row>
    <row r="1552" spans="1:7" ht="15" x14ac:dyDescent="0.25">
      <c r="A1552" s="407" t="s">
        <v>1959</v>
      </c>
      <c r="B1552" s="407" t="s">
        <v>1958</v>
      </c>
      <c r="C1552" s="406"/>
      <c r="D1552" s="408">
        <v>192.83</v>
      </c>
      <c r="E1552" s="408">
        <v>192.83</v>
      </c>
      <c r="F1552" s="409">
        <v>44523.456643518519</v>
      </c>
      <c r="G1552" s="408">
        <v>0</v>
      </c>
    </row>
    <row r="1553" spans="1:7" ht="15" x14ac:dyDescent="0.25">
      <c r="A1553" s="407" t="s">
        <v>1960</v>
      </c>
      <c r="B1553" s="407" t="s">
        <v>1961</v>
      </c>
      <c r="C1553" s="406"/>
      <c r="D1553" s="408">
        <v>171.25</v>
      </c>
      <c r="E1553" s="408">
        <v>171.25</v>
      </c>
      <c r="F1553" s="409">
        <v>44523.455821759257</v>
      </c>
      <c r="G1553" s="408">
        <v>0</v>
      </c>
    </row>
    <row r="1554" spans="1:7" ht="15" x14ac:dyDescent="0.25">
      <c r="A1554" s="407" t="s">
        <v>34875</v>
      </c>
      <c r="B1554" s="407" t="s">
        <v>34876</v>
      </c>
      <c r="C1554" s="406"/>
      <c r="D1554" s="408">
        <v>262.72000000000003</v>
      </c>
      <c r="E1554" s="408">
        <v>262.72000000000003</v>
      </c>
      <c r="F1554" s="409">
        <v>43004.361284722225</v>
      </c>
      <c r="G1554" s="408">
        <v>0</v>
      </c>
    </row>
    <row r="1555" spans="1:7" ht="15" x14ac:dyDescent="0.25">
      <c r="A1555" s="407" t="s">
        <v>1962</v>
      </c>
      <c r="B1555" s="407" t="s">
        <v>1963</v>
      </c>
      <c r="C1555" s="406"/>
      <c r="D1555" s="408">
        <v>441.45</v>
      </c>
      <c r="E1555" s="408">
        <v>441.45</v>
      </c>
      <c r="F1555" s="409">
        <v>44523.434745370374</v>
      </c>
      <c r="G1555" s="408">
        <v>0</v>
      </c>
    </row>
    <row r="1556" spans="1:7" ht="15" x14ac:dyDescent="0.2">
      <c r="A1556" s="407" t="s">
        <v>1964</v>
      </c>
      <c r="B1556" s="407" t="s">
        <v>1965</v>
      </c>
      <c r="C1556" s="408">
        <v>0</v>
      </c>
      <c r="D1556" s="408">
        <v>9.1999999999999993</v>
      </c>
      <c r="E1556" s="408">
        <v>9.1999999999999993</v>
      </c>
      <c r="F1556" s="409">
        <v>46101.300706018519</v>
      </c>
      <c r="G1556" s="408">
        <v>15</v>
      </c>
    </row>
    <row r="1557" spans="1:7" ht="15" x14ac:dyDescent="0.25">
      <c r="A1557" s="407" t="s">
        <v>34877</v>
      </c>
      <c r="B1557" s="407" t="s">
        <v>34878</v>
      </c>
      <c r="C1557" s="406"/>
      <c r="D1557" s="406"/>
      <c r="E1557" s="406"/>
      <c r="F1557" s="409">
        <v>45852.468090277776</v>
      </c>
      <c r="G1557" s="408">
        <v>0</v>
      </c>
    </row>
    <row r="1558" spans="1:7" ht="15" x14ac:dyDescent="0.2">
      <c r="A1558" s="407" t="s">
        <v>1966</v>
      </c>
      <c r="B1558" s="407" t="s">
        <v>1967</v>
      </c>
      <c r="C1558" s="408">
        <v>0</v>
      </c>
      <c r="D1558" s="408">
        <v>150</v>
      </c>
      <c r="E1558" s="408">
        <v>150</v>
      </c>
      <c r="F1558" s="409">
        <v>44516.416516203702</v>
      </c>
      <c r="G1558" s="408">
        <v>0</v>
      </c>
    </row>
    <row r="1559" spans="1:7" ht="15" x14ac:dyDescent="0.2">
      <c r="A1559" s="407" t="s">
        <v>1968</v>
      </c>
      <c r="B1559" s="407" t="s">
        <v>1969</v>
      </c>
      <c r="C1559" s="408">
        <v>0</v>
      </c>
      <c r="D1559" s="408">
        <v>48</v>
      </c>
      <c r="E1559" s="408">
        <v>48</v>
      </c>
      <c r="F1559" s="409">
        <v>44526.369722222225</v>
      </c>
      <c r="G1559" s="408">
        <v>0</v>
      </c>
    </row>
    <row r="1560" spans="1:7" ht="15" x14ac:dyDescent="0.2">
      <c r="A1560" s="407" t="s">
        <v>1970</v>
      </c>
      <c r="B1560" s="407" t="s">
        <v>1971</v>
      </c>
      <c r="C1560" s="408">
        <v>8</v>
      </c>
      <c r="D1560" s="408">
        <v>55.914836104808742</v>
      </c>
      <c r="E1560" s="408">
        <v>68.914836104808728</v>
      </c>
      <c r="F1560" s="409">
        <v>44526.370104166665</v>
      </c>
      <c r="G1560" s="408">
        <v>0</v>
      </c>
    </row>
    <row r="1561" spans="1:7" ht="15" x14ac:dyDescent="0.2">
      <c r="A1561" s="407" t="s">
        <v>1972</v>
      </c>
      <c r="B1561" s="407" t="s">
        <v>1973</v>
      </c>
      <c r="C1561" s="408">
        <v>37.833333333333329</v>
      </c>
      <c r="D1561" s="408">
        <v>96.595794464668259</v>
      </c>
      <c r="E1561" s="408">
        <v>155.67912779800159</v>
      </c>
      <c r="F1561" s="409">
        <v>43333.450208333335</v>
      </c>
      <c r="G1561" s="408">
        <v>0</v>
      </c>
    </row>
    <row r="1562" spans="1:7" ht="15" x14ac:dyDescent="0.2">
      <c r="A1562" s="407" t="s">
        <v>1974</v>
      </c>
      <c r="B1562" s="407" t="s">
        <v>1975</v>
      </c>
      <c r="C1562" s="408">
        <v>3.5</v>
      </c>
      <c r="D1562" s="408">
        <v>7.5048361048087404</v>
      </c>
      <c r="E1562" s="408">
        <v>16.004836104808739</v>
      </c>
      <c r="F1562" s="409">
        <v>45111.628611111111</v>
      </c>
      <c r="G1562" s="408">
        <v>0</v>
      </c>
    </row>
    <row r="1563" spans="1:7" ht="15" x14ac:dyDescent="0.2">
      <c r="A1563" s="407" t="s">
        <v>1976</v>
      </c>
      <c r="B1563" s="407" t="s">
        <v>1977</v>
      </c>
      <c r="C1563" s="408">
        <v>3.5</v>
      </c>
      <c r="D1563" s="408">
        <v>111.54799730139445</v>
      </c>
      <c r="E1563" s="408">
        <v>115.04799730139445</v>
      </c>
      <c r="F1563" s="409">
        <v>43292.503576388888</v>
      </c>
      <c r="G1563" s="408">
        <v>0</v>
      </c>
    </row>
    <row r="1564" spans="1:7" ht="15" x14ac:dyDescent="0.25">
      <c r="A1564" s="407" t="s">
        <v>34879</v>
      </c>
      <c r="B1564" s="407" t="s">
        <v>34880</v>
      </c>
      <c r="C1564" s="406"/>
      <c r="D1564" s="408">
        <v>16.899999999999999</v>
      </c>
      <c r="E1564" s="408">
        <v>16.899999999999999</v>
      </c>
      <c r="F1564" s="406"/>
      <c r="G1564" s="408">
        <v>0</v>
      </c>
    </row>
    <row r="1565" spans="1:7" ht="15" x14ac:dyDescent="0.25">
      <c r="A1565" s="407" t="s">
        <v>34881</v>
      </c>
      <c r="B1565" s="407" t="s">
        <v>34882</v>
      </c>
      <c r="C1565" s="408">
        <v>0.5</v>
      </c>
      <c r="D1565" s="408">
        <v>0.63749999999999996</v>
      </c>
      <c r="E1565" s="408">
        <v>1.1375</v>
      </c>
      <c r="F1565" s="406"/>
      <c r="G1565" s="408">
        <v>0</v>
      </c>
    </row>
    <row r="1566" spans="1:7" ht="15" x14ac:dyDescent="0.25">
      <c r="A1566" s="407" t="s">
        <v>34883</v>
      </c>
      <c r="B1566" s="407" t="s">
        <v>34884</v>
      </c>
      <c r="C1566" s="406"/>
      <c r="D1566" s="408">
        <v>0.54</v>
      </c>
      <c r="E1566" s="408">
        <v>0.54</v>
      </c>
      <c r="F1566" s="406"/>
      <c r="G1566" s="408">
        <v>0</v>
      </c>
    </row>
    <row r="1567" spans="1:7" ht="15" x14ac:dyDescent="0.25">
      <c r="A1567" s="407" t="s">
        <v>1978</v>
      </c>
      <c r="B1567" s="407" t="s">
        <v>1979</v>
      </c>
      <c r="C1567" s="406"/>
      <c r="D1567" s="408">
        <v>3.2</v>
      </c>
      <c r="E1567" s="408">
        <v>3.2</v>
      </c>
      <c r="F1567" s="409">
        <v>44530.462858796294</v>
      </c>
      <c r="G1567" s="408">
        <v>0</v>
      </c>
    </row>
    <row r="1568" spans="1:7" ht="15" x14ac:dyDescent="0.2">
      <c r="A1568" s="407" t="s">
        <v>1980</v>
      </c>
      <c r="B1568" s="407" t="s">
        <v>1981</v>
      </c>
      <c r="C1568" s="408">
        <v>0</v>
      </c>
      <c r="D1568" s="408">
        <v>7.56</v>
      </c>
      <c r="E1568" s="408">
        <v>7.56</v>
      </c>
      <c r="F1568" s="409">
        <v>45245.601666666669</v>
      </c>
      <c r="G1568" s="408">
        <v>0</v>
      </c>
    </row>
    <row r="1569" spans="1:7" ht="15" x14ac:dyDescent="0.25">
      <c r="A1569" s="407" t="s">
        <v>1982</v>
      </c>
      <c r="B1569" s="407" t="s">
        <v>1983</v>
      </c>
      <c r="C1569" s="406"/>
      <c r="D1569" s="408">
        <v>7</v>
      </c>
      <c r="E1569" s="408">
        <v>7</v>
      </c>
      <c r="F1569" s="406"/>
      <c r="G1569" s="408">
        <v>0</v>
      </c>
    </row>
    <row r="1570" spans="1:7" ht="15" x14ac:dyDescent="0.25">
      <c r="A1570" s="407" t="s">
        <v>1984</v>
      </c>
      <c r="B1570" s="407" t="s">
        <v>1985</v>
      </c>
      <c r="C1570" s="406"/>
      <c r="D1570" s="408">
        <v>4.95</v>
      </c>
      <c r="E1570" s="408">
        <v>4.95</v>
      </c>
      <c r="F1570" s="406"/>
      <c r="G1570" s="408">
        <v>0</v>
      </c>
    </row>
    <row r="1571" spans="1:7" ht="15" x14ac:dyDescent="0.25">
      <c r="A1571" s="407" t="s">
        <v>34885</v>
      </c>
      <c r="B1571" s="407" t="s">
        <v>34886</v>
      </c>
      <c r="C1571" s="408">
        <v>0</v>
      </c>
      <c r="D1571" s="408">
        <v>3.99</v>
      </c>
      <c r="E1571" s="408">
        <v>3.99</v>
      </c>
      <c r="F1571" s="406"/>
      <c r="G1571" s="408">
        <v>0</v>
      </c>
    </row>
    <row r="1572" spans="1:7" ht="15" x14ac:dyDescent="0.25">
      <c r="A1572" s="407" t="s">
        <v>1986</v>
      </c>
      <c r="B1572" s="407" t="s">
        <v>1987</v>
      </c>
      <c r="C1572" s="406"/>
      <c r="D1572" s="408">
        <v>4.78</v>
      </c>
      <c r="E1572" s="408">
        <v>4.78</v>
      </c>
      <c r="F1572" s="406"/>
      <c r="G1572" s="408">
        <v>0</v>
      </c>
    </row>
    <row r="1573" spans="1:7" ht="15" x14ac:dyDescent="0.25">
      <c r="A1573" s="407" t="s">
        <v>1988</v>
      </c>
      <c r="B1573" s="407" t="s">
        <v>1989</v>
      </c>
      <c r="C1573" s="406"/>
      <c r="D1573" s="408">
        <v>2.35</v>
      </c>
      <c r="E1573" s="408">
        <v>2.35</v>
      </c>
      <c r="F1573" s="406"/>
      <c r="G1573" s="408">
        <v>0</v>
      </c>
    </row>
    <row r="1574" spans="1:7" ht="15" x14ac:dyDescent="0.25">
      <c r="A1574" s="407" t="s">
        <v>1990</v>
      </c>
      <c r="B1574" s="407" t="s">
        <v>1991</v>
      </c>
      <c r="C1574" s="406"/>
      <c r="D1574" s="408">
        <v>98</v>
      </c>
      <c r="E1574" s="408">
        <v>98</v>
      </c>
      <c r="F1574" s="406"/>
      <c r="G1574" s="408">
        <v>0</v>
      </c>
    </row>
    <row r="1575" spans="1:7" ht="15" x14ac:dyDescent="0.25">
      <c r="A1575" s="407" t="s">
        <v>1992</v>
      </c>
      <c r="B1575" s="407" t="s">
        <v>1993</v>
      </c>
      <c r="C1575" s="406"/>
      <c r="D1575" s="408">
        <v>98</v>
      </c>
      <c r="E1575" s="408">
        <v>98</v>
      </c>
      <c r="F1575" s="409">
        <v>44512.551701388889</v>
      </c>
      <c r="G1575" s="408">
        <v>0</v>
      </c>
    </row>
    <row r="1576" spans="1:7" ht="15" x14ac:dyDescent="0.2">
      <c r="A1576" s="407" t="s">
        <v>1994</v>
      </c>
      <c r="B1576" s="407" t="s">
        <v>1995</v>
      </c>
      <c r="C1576" s="408">
        <v>2.5</v>
      </c>
      <c r="D1576" s="408">
        <v>11.116</v>
      </c>
      <c r="E1576" s="408">
        <v>23.616</v>
      </c>
      <c r="F1576" s="409">
        <v>45001.588472222225</v>
      </c>
      <c r="G1576" s="408">
        <v>0</v>
      </c>
    </row>
    <row r="1577" spans="1:7" ht="15" x14ac:dyDescent="0.2">
      <c r="A1577" s="407" t="s">
        <v>1996</v>
      </c>
      <c r="B1577" s="407" t="s">
        <v>1997</v>
      </c>
      <c r="C1577" s="408">
        <v>2.5</v>
      </c>
      <c r="D1577" s="408">
        <v>15.88</v>
      </c>
      <c r="E1577" s="408">
        <v>28.38</v>
      </c>
      <c r="F1577" s="409">
        <v>45001.613888888889</v>
      </c>
      <c r="G1577" s="408">
        <v>0</v>
      </c>
    </row>
    <row r="1578" spans="1:7" ht="15" x14ac:dyDescent="0.2">
      <c r="A1578" s="407" t="s">
        <v>1998</v>
      </c>
      <c r="B1578" s="407" t="s">
        <v>1999</v>
      </c>
      <c r="C1578" s="408">
        <v>2.5</v>
      </c>
      <c r="D1578" s="408">
        <v>16.673999999999999</v>
      </c>
      <c r="E1578" s="408">
        <v>29.173999999999999</v>
      </c>
      <c r="F1578" s="409">
        <v>45001.588726851849</v>
      </c>
      <c r="G1578" s="408">
        <v>0</v>
      </c>
    </row>
    <row r="1579" spans="1:7" ht="15" x14ac:dyDescent="0.25">
      <c r="A1579" s="407" t="s">
        <v>2000</v>
      </c>
      <c r="B1579" s="407" t="s">
        <v>2001</v>
      </c>
      <c r="C1579" s="406"/>
      <c r="D1579" s="408">
        <v>4.99</v>
      </c>
      <c r="E1579" s="408">
        <v>4.99</v>
      </c>
      <c r="F1579" s="409">
        <v>44512.387280092589</v>
      </c>
      <c r="G1579" s="408">
        <v>0</v>
      </c>
    </row>
    <row r="1580" spans="1:7" ht="15" x14ac:dyDescent="0.25">
      <c r="A1580" s="407" t="s">
        <v>2002</v>
      </c>
      <c r="B1580" s="407" t="s">
        <v>2003</v>
      </c>
      <c r="C1580" s="406"/>
      <c r="D1580" s="408">
        <v>2.99</v>
      </c>
      <c r="E1580" s="408">
        <v>2.99</v>
      </c>
      <c r="F1580" s="406"/>
      <c r="G1580" s="408">
        <v>0</v>
      </c>
    </row>
    <row r="1581" spans="1:7" ht="15" x14ac:dyDescent="0.25">
      <c r="A1581" s="407" t="s">
        <v>2004</v>
      </c>
      <c r="B1581" s="407" t="s">
        <v>2005</v>
      </c>
      <c r="C1581" s="406"/>
      <c r="D1581" s="408">
        <v>4.99</v>
      </c>
      <c r="E1581" s="408">
        <v>4.99</v>
      </c>
      <c r="F1581" s="409">
        <v>44512.386678240742</v>
      </c>
      <c r="G1581" s="408">
        <v>0</v>
      </c>
    </row>
    <row r="1582" spans="1:7" ht="15" x14ac:dyDescent="0.25">
      <c r="A1582" s="407" t="s">
        <v>2006</v>
      </c>
      <c r="B1582" s="407" t="s">
        <v>2007</v>
      </c>
      <c r="C1582" s="406"/>
      <c r="D1582" s="408">
        <v>2.99</v>
      </c>
      <c r="E1582" s="408">
        <v>2.99</v>
      </c>
      <c r="F1582" s="406"/>
      <c r="G1582" s="408">
        <v>0</v>
      </c>
    </row>
    <row r="1583" spans="1:7" ht="15" x14ac:dyDescent="0.25">
      <c r="A1583" s="407" t="s">
        <v>2008</v>
      </c>
      <c r="B1583" s="407" t="s">
        <v>2009</v>
      </c>
      <c r="C1583" s="406"/>
      <c r="D1583" s="408">
        <v>2.7885</v>
      </c>
      <c r="E1583" s="408">
        <v>2.7885</v>
      </c>
      <c r="F1583" s="409">
        <v>45846.647245370368</v>
      </c>
      <c r="G1583" s="408">
        <v>0</v>
      </c>
    </row>
    <row r="1584" spans="1:7" ht="15" x14ac:dyDescent="0.25">
      <c r="A1584" s="407" t="s">
        <v>2010</v>
      </c>
      <c r="B1584" s="407" t="s">
        <v>2011</v>
      </c>
      <c r="C1584" s="406"/>
      <c r="D1584" s="406"/>
      <c r="E1584" s="406"/>
      <c r="F1584" s="409">
        <v>44517.597696759258</v>
      </c>
      <c r="G1584" s="408">
        <v>0</v>
      </c>
    </row>
    <row r="1585" spans="1:7" ht="15" x14ac:dyDescent="0.2">
      <c r="A1585" s="407" t="s">
        <v>2012</v>
      </c>
      <c r="B1585" s="407" t="s">
        <v>2013</v>
      </c>
      <c r="C1585" s="408">
        <v>2.5</v>
      </c>
      <c r="D1585" s="408">
        <v>7.94</v>
      </c>
      <c r="E1585" s="408">
        <v>20.439999999999998</v>
      </c>
      <c r="F1585" s="409">
        <v>45001.588819444441</v>
      </c>
      <c r="G1585" s="408">
        <v>0</v>
      </c>
    </row>
    <row r="1586" spans="1:7" ht="15" x14ac:dyDescent="0.2">
      <c r="A1586" s="407" t="s">
        <v>2014</v>
      </c>
      <c r="B1586" s="407" t="s">
        <v>2015</v>
      </c>
      <c r="C1586" s="408">
        <v>2.5</v>
      </c>
      <c r="D1586" s="408">
        <v>11.91</v>
      </c>
      <c r="E1586" s="408">
        <v>24.41</v>
      </c>
      <c r="F1586" s="409">
        <v>45001.588935185187</v>
      </c>
      <c r="G1586" s="408">
        <v>0</v>
      </c>
    </row>
    <row r="1587" spans="1:7" ht="15" x14ac:dyDescent="0.2">
      <c r="A1587" s="407" t="s">
        <v>2016</v>
      </c>
      <c r="B1587" s="407" t="s">
        <v>2017</v>
      </c>
      <c r="C1587" s="408">
        <v>2.5</v>
      </c>
      <c r="D1587" s="408">
        <v>6.23</v>
      </c>
      <c r="E1587" s="408">
        <v>18.73</v>
      </c>
      <c r="F1587" s="409">
        <v>45001.589039351849</v>
      </c>
      <c r="G1587" s="408">
        <v>0</v>
      </c>
    </row>
    <row r="1588" spans="1:7" ht="15" x14ac:dyDescent="0.2">
      <c r="A1588" s="407" t="s">
        <v>2018</v>
      </c>
      <c r="B1588" s="407" t="s">
        <v>2019</v>
      </c>
      <c r="C1588" s="408">
        <v>2.5</v>
      </c>
      <c r="D1588" s="408">
        <v>9.3450000000000006</v>
      </c>
      <c r="E1588" s="408">
        <v>21.844999999999999</v>
      </c>
      <c r="F1588" s="409">
        <v>45001.589143518519</v>
      </c>
      <c r="G1588" s="408">
        <v>0</v>
      </c>
    </row>
    <row r="1589" spans="1:7" ht="15" x14ac:dyDescent="0.2">
      <c r="A1589" s="407" t="s">
        <v>2020</v>
      </c>
      <c r="B1589" s="407" t="s">
        <v>2021</v>
      </c>
      <c r="C1589" s="408">
        <v>0</v>
      </c>
      <c r="D1589" s="408">
        <v>8.8000000000000007</v>
      </c>
      <c r="E1589" s="408">
        <v>8.8000000000000007</v>
      </c>
      <c r="F1589" s="409">
        <v>45726.470543981479</v>
      </c>
      <c r="G1589" s="408">
        <v>0</v>
      </c>
    </row>
    <row r="1590" spans="1:7" ht="15" x14ac:dyDescent="0.2">
      <c r="A1590" s="407" t="s">
        <v>2022</v>
      </c>
      <c r="B1590" s="407" t="s">
        <v>2023</v>
      </c>
      <c r="C1590" s="408">
        <v>0</v>
      </c>
      <c r="D1590" s="408">
        <v>6.8</v>
      </c>
      <c r="E1590" s="408">
        <v>6.8</v>
      </c>
      <c r="F1590" s="409">
        <v>45726.470717592594</v>
      </c>
      <c r="G1590" s="408">
        <v>3</v>
      </c>
    </row>
    <row r="1591" spans="1:7" ht="15" x14ac:dyDescent="0.2">
      <c r="A1591" s="407" t="s">
        <v>2024</v>
      </c>
      <c r="B1591" s="407" t="s">
        <v>2025</v>
      </c>
      <c r="C1591" s="408">
        <v>0</v>
      </c>
      <c r="D1591" s="408">
        <v>8.3000000000000007</v>
      </c>
      <c r="E1591" s="408">
        <v>8.3000000000000007</v>
      </c>
      <c r="F1591" s="409">
        <v>45761.71707175926</v>
      </c>
      <c r="G1591" s="408">
        <v>0</v>
      </c>
    </row>
    <row r="1592" spans="1:7" ht="15" x14ac:dyDescent="0.2">
      <c r="A1592" s="407" t="s">
        <v>2026</v>
      </c>
      <c r="B1592" s="407" t="s">
        <v>2027</v>
      </c>
      <c r="C1592" s="408">
        <v>0</v>
      </c>
      <c r="D1592" s="408">
        <v>5.4</v>
      </c>
      <c r="E1592" s="408">
        <v>5.4</v>
      </c>
      <c r="F1592" s="409">
        <v>45761.718321759261</v>
      </c>
      <c r="G1592" s="408">
        <v>2</v>
      </c>
    </row>
    <row r="1593" spans="1:7" ht="15" x14ac:dyDescent="0.25">
      <c r="A1593" s="407" t="s">
        <v>2028</v>
      </c>
      <c r="B1593" s="407" t="s">
        <v>2029</v>
      </c>
      <c r="C1593" s="406"/>
      <c r="D1593" s="408">
        <v>13</v>
      </c>
      <c r="E1593" s="408">
        <v>13</v>
      </c>
      <c r="F1593" s="409">
        <v>44526.473877314813</v>
      </c>
      <c r="G1593" s="408">
        <v>0</v>
      </c>
    </row>
    <row r="1594" spans="1:7" ht="15" x14ac:dyDescent="0.25">
      <c r="A1594" s="407" t="s">
        <v>2030</v>
      </c>
      <c r="B1594" s="407" t="s">
        <v>2031</v>
      </c>
      <c r="C1594" s="406"/>
      <c r="D1594" s="408">
        <v>28</v>
      </c>
      <c r="E1594" s="408">
        <v>28</v>
      </c>
      <c r="F1594" s="409">
        <v>44530.64603009259</v>
      </c>
      <c r="G1594" s="408">
        <v>0</v>
      </c>
    </row>
    <row r="1595" spans="1:7" ht="15" x14ac:dyDescent="0.25">
      <c r="A1595" s="407" t="s">
        <v>2032</v>
      </c>
      <c r="B1595" s="407" t="s">
        <v>2033</v>
      </c>
      <c r="C1595" s="406"/>
      <c r="D1595" s="408">
        <v>9</v>
      </c>
      <c r="E1595" s="408">
        <v>9</v>
      </c>
      <c r="F1595" s="409">
        <v>44512.45721064815</v>
      </c>
      <c r="G1595" s="408">
        <v>0</v>
      </c>
    </row>
    <row r="1596" spans="1:7" ht="15" x14ac:dyDescent="0.25">
      <c r="A1596" s="407" t="s">
        <v>2034</v>
      </c>
      <c r="B1596" s="407" t="s">
        <v>2035</v>
      </c>
      <c r="C1596" s="406"/>
      <c r="D1596" s="408">
        <v>14</v>
      </c>
      <c r="E1596" s="408">
        <v>14</v>
      </c>
      <c r="F1596" s="409">
        <v>44530.577499999999</v>
      </c>
      <c r="G1596" s="408">
        <v>0</v>
      </c>
    </row>
    <row r="1597" spans="1:7" ht="15" x14ac:dyDescent="0.2">
      <c r="A1597" s="407" t="s">
        <v>2036</v>
      </c>
      <c r="B1597" s="407" t="s">
        <v>2037</v>
      </c>
      <c r="C1597" s="408">
        <v>2.5</v>
      </c>
      <c r="D1597" s="408">
        <v>6.23</v>
      </c>
      <c r="E1597" s="408">
        <v>18.73</v>
      </c>
      <c r="F1597" s="409">
        <v>45001.589236111111</v>
      </c>
      <c r="G1597" s="408">
        <v>0</v>
      </c>
    </row>
    <row r="1598" spans="1:7" ht="15" x14ac:dyDescent="0.2">
      <c r="A1598" s="407" t="s">
        <v>34887</v>
      </c>
      <c r="B1598" s="407" t="s">
        <v>34888</v>
      </c>
      <c r="C1598" s="408">
        <v>2.5</v>
      </c>
      <c r="D1598" s="408">
        <v>9.3450000000000006</v>
      </c>
      <c r="E1598" s="408">
        <v>21.844999999999999</v>
      </c>
      <c r="F1598" s="409">
        <v>43290.688738425924</v>
      </c>
      <c r="G1598" s="408">
        <v>0</v>
      </c>
    </row>
    <row r="1599" spans="1:7" ht="15" x14ac:dyDescent="0.25">
      <c r="A1599" s="407" t="s">
        <v>34889</v>
      </c>
      <c r="B1599" s="407" t="s">
        <v>34890</v>
      </c>
      <c r="C1599" s="406"/>
      <c r="D1599" s="408">
        <v>17.149999999999999</v>
      </c>
      <c r="E1599" s="408">
        <v>17.149999999999999</v>
      </c>
      <c r="F1599" s="409">
        <v>44385.294351851851</v>
      </c>
      <c r="G1599" s="408">
        <v>0</v>
      </c>
    </row>
    <row r="1600" spans="1:7" ht="15" x14ac:dyDescent="0.25">
      <c r="A1600" s="407" t="s">
        <v>2038</v>
      </c>
      <c r="B1600" s="407" t="s">
        <v>2039</v>
      </c>
      <c r="C1600" s="406"/>
      <c r="D1600" s="408">
        <v>29.7</v>
      </c>
      <c r="E1600" s="408">
        <v>29.7</v>
      </c>
      <c r="F1600" s="406"/>
      <c r="G1600" s="408">
        <v>0</v>
      </c>
    </row>
    <row r="1601" spans="1:7" ht="15" x14ac:dyDescent="0.25">
      <c r="A1601" s="407" t="s">
        <v>2040</v>
      </c>
      <c r="B1601" s="407" t="s">
        <v>2041</v>
      </c>
      <c r="C1601" s="406"/>
      <c r="D1601" s="408">
        <v>6</v>
      </c>
      <c r="E1601" s="408">
        <v>6</v>
      </c>
      <c r="F1601" s="406"/>
      <c r="G1601" s="408">
        <v>0</v>
      </c>
    </row>
    <row r="1602" spans="1:7" ht="15" x14ac:dyDescent="0.25">
      <c r="A1602" s="407" t="s">
        <v>2042</v>
      </c>
      <c r="B1602" s="407" t="s">
        <v>2043</v>
      </c>
      <c r="C1602" s="406"/>
      <c r="D1602" s="408">
        <v>5.99</v>
      </c>
      <c r="E1602" s="408">
        <v>5.99</v>
      </c>
      <c r="F1602" s="406"/>
      <c r="G1602" s="408">
        <v>0</v>
      </c>
    </row>
    <row r="1603" spans="1:7" ht="15" x14ac:dyDescent="0.25">
      <c r="A1603" s="407" t="s">
        <v>2044</v>
      </c>
      <c r="B1603" s="407" t="s">
        <v>2045</v>
      </c>
      <c r="C1603" s="406"/>
      <c r="D1603" s="408">
        <v>506.04</v>
      </c>
      <c r="E1603" s="408">
        <v>506.04</v>
      </c>
      <c r="F1603" s="409">
        <v>44523.443333333336</v>
      </c>
      <c r="G1603" s="408">
        <v>0</v>
      </c>
    </row>
    <row r="1604" spans="1:7" ht="15" x14ac:dyDescent="0.25">
      <c r="A1604" s="407" t="s">
        <v>2046</v>
      </c>
      <c r="B1604" s="407" t="s">
        <v>2047</v>
      </c>
      <c r="C1604" s="406"/>
      <c r="D1604" s="408">
        <v>506.04</v>
      </c>
      <c r="E1604" s="408">
        <v>506.04</v>
      </c>
      <c r="F1604" s="409">
        <v>44523.444328703707</v>
      </c>
      <c r="G1604" s="408">
        <v>0</v>
      </c>
    </row>
    <row r="1605" spans="1:7" ht="15" x14ac:dyDescent="0.2">
      <c r="A1605" s="407" t="s">
        <v>2048</v>
      </c>
      <c r="B1605" s="407" t="s">
        <v>2049</v>
      </c>
      <c r="C1605" s="408">
        <v>0</v>
      </c>
      <c r="D1605" s="408">
        <v>197.5</v>
      </c>
      <c r="E1605" s="408">
        <v>197.5</v>
      </c>
      <c r="F1605" s="409">
        <v>44523.468495370369</v>
      </c>
      <c r="G1605" s="408">
        <v>0</v>
      </c>
    </row>
    <row r="1606" spans="1:7" ht="15" x14ac:dyDescent="0.2">
      <c r="A1606" s="407" t="s">
        <v>2050</v>
      </c>
      <c r="B1606" s="407" t="s">
        <v>2051</v>
      </c>
      <c r="C1606" s="408">
        <v>0</v>
      </c>
      <c r="D1606" s="408">
        <v>593.66999999999996</v>
      </c>
      <c r="E1606" s="408">
        <v>593.66999999999996</v>
      </c>
      <c r="F1606" s="409">
        <v>44523.452280092592</v>
      </c>
      <c r="G1606" s="408">
        <v>0</v>
      </c>
    </row>
    <row r="1607" spans="1:7" ht="15" x14ac:dyDescent="0.2">
      <c r="A1607" s="407" t="s">
        <v>2052</v>
      </c>
      <c r="B1607" s="407" t="s">
        <v>2053</v>
      </c>
      <c r="C1607" s="408">
        <v>0</v>
      </c>
      <c r="D1607" s="408">
        <v>541.03</v>
      </c>
      <c r="E1607" s="408">
        <v>541.03</v>
      </c>
      <c r="F1607" s="409">
        <v>44523.447523148148</v>
      </c>
      <c r="G1607" s="408">
        <v>0</v>
      </c>
    </row>
    <row r="1608" spans="1:7" ht="15" x14ac:dyDescent="0.2">
      <c r="A1608" s="407" t="s">
        <v>2054</v>
      </c>
      <c r="B1608" s="407" t="s">
        <v>2055</v>
      </c>
      <c r="C1608" s="408">
        <v>0</v>
      </c>
      <c r="D1608" s="408">
        <v>16</v>
      </c>
      <c r="E1608" s="408">
        <v>16</v>
      </c>
      <c r="F1608" s="409">
        <v>44530.581956018519</v>
      </c>
      <c r="G1608" s="408">
        <v>0</v>
      </c>
    </row>
    <row r="1609" spans="1:7" ht="15" x14ac:dyDescent="0.2">
      <c r="A1609" s="407" t="s">
        <v>2056</v>
      </c>
      <c r="B1609" s="407" t="s">
        <v>2057</v>
      </c>
      <c r="C1609" s="408">
        <v>0</v>
      </c>
      <c r="D1609" s="408">
        <v>217.25</v>
      </c>
      <c r="E1609" s="408">
        <v>217.25</v>
      </c>
      <c r="F1609" s="409">
        <v>44523.425127314818</v>
      </c>
      <c r="G1609" s="408">
        <v>0</v>
      </c>
    </row>
    <row r="1610" spans="1:7" ht="15" x14ac:dyDescent="0.2">
      <c r="A1610" s="407" t="s">
        <v>2058</v>
      </c>
      <c r="B1610" s="407" t="s">
        <v>2059</v>
      </c>
      <c r="C1610" s="408">
        <v>4.5</v>
      </c>
      <c r="D1610" s="408">
        <v>14.413281339450794</v>
      </c>
      <c r="E1610" s="408">
        <v>23.413281339450794</v>
      </c>
      <c r="F1610" s="409">
        <v>44516.37060185185</v>
      </c>
      <c r="G1610" s="408">
        <v>0</v>
      </c>
    </row>
    <row r="1611" spans="1:7" ht="15" x14ac:dyDescent="0.2">
      <c r="A1611" s="407" t="s">
        <v>2060</v>
      </c>
      <c r="B1611" s="407" t="s">
        <v>2061</v>
      </c>
      <c r="C1611" s="408">
        <v>0</v>
      </c>
      <c r="D1611" s="408">
        <v>1.85</v>
      </c>
      <c r="E1611" s="408">
        <v>1.85</v>
      </c>
      <c r="F1611" s="409">
        <v>44880.575069444443</v>
      </c>
      <c r="G1611" s="408">
        <v>0</v>
      </c>
    </row>
    <row r="1612" spans="1:7" ht="15" x14ac:dyDescent="0.2">
      <c r="A1612" s="407" t="s">
        <v>2062</v>
      </c>
      <c r="B1612" s="407" t="s">
        <v>2063</v>
      </c>
      <c r="C1612" s="408">
        <v>0</v>
      </c>
      <c r="D1612" s="408">
        <v>1.85</v>
      </c>
      <c r="E1612" s="408">
        <v>1.85</v>
      </c>
      <c r="F1612" s="409">
        <v>44880.575219907405</v>
      </c>
      <c r="G1612" s="408">
        <v>0</v>
      </c>
    </row>
    <row r="1613" spans="1:7" ht="15" x14ac:dyDescent="0.25">
      <c r="A1613" s="407" t="s">
        <v>34891</v>
      </c>
      <c r="B1613" s="407" t="s">
        <v>2616</v>
      </c>
      <c r="C1613" s="408">
        <v>0</v>
      </c>
      <c r="D1613" s="408">
        <v>1.55</v>
      </c>
      <c r="E1613" s="408">
        <v>1.55</v>
      </c>
      <c r="F1613" s="406"/>
      <c r="G1613" s="408">
        <v>0</v>
      </c>
    </row>
    <row r="1614" spans="1:7" ht="15" x14ac:dyDescent="0.25">
      <c r="A1614" s="407" t="s">
        <v>2064</v>
      </c>
      <c r="B1614" s="407" t="s">
        <v>2065</v>
      </c>
      <c r="C1614" s="406"/>
      <c r="D1614" s="408">
        <v>1225</v>
      </c>
      <c r="E1614" s="408">
        <v>1225</v>
      </c>
      <c r="F1614" s="409">
        <v>44530.485393518517</v>
      </c>
      <c r="G1614" s="408">
        <v>0</v>
      </c>
    </row>
    <row r="1615" spans="1:7" ht="15" x14ac:dyDescent="0.25">
      <c r="A1615" s="407" t="s">
        <v>2066</v>
      </c>
      <c r="B1615" s="407" t="s">
        <v>2067</v>
      </c>
      <c r="C1615" s="406"/>
      <c r="D1615" s="408">
        <v>1080</v>
      </c>
      <c r="E1615" s="408">
        <v>1080</v>
      </c>
      <c r="F1615" s="409">
        <v>44530.486006944448</v>
      </c>
      <c r="G1615" s="408">
        <v>0</v>
      </c>
    </row>
    <row r="1616" spans="1:7" ht="15" x14ac:dyDescent="0.25">
      <c r="A1616" s="407" t="s">
        <v>2068</v>
      </c>
      <c r="B1616" s="407" t="s">
        <v>2069</v>
      </c>
      <c r="C1616" s="406"/>
      <c r="D1616" s="408">
        <v>3</v>
      </c>
      <c r="E1616" s="408">
        <v>3</v>
      </c>
      <c r="F1616" s="409">
        <v>44511.660682870373</v>
      </c>
      <c r="G1616" s="408">
        <v>0</v>
      </c>
    </row>
    <row r="1617" spans="1:7" ht="15" x14ac:dyDescent="0.25">
      <c r="A1617" s="407" t="s">
        <v>2070</v>
      </c>
      <c r="B1617" s="407" t="s">
        <v>2071</v>
      </c>
      <c r="C1617" s="406"/>
      <c r="D1617" s="408">
        <v>3</v>
      </c>
      <c r="E1617" s="408">
        <v>3</v>
      </c>
      <c r="F1617" s="406"/>
      <c r="G1617" s="408">
        <v>0</v>
      </c>
    </row>
    <row r="1618" spans="1:7" ht="15" x14ac:dyDescent="0.2">
      <c r="A1618" s="407" t="s">
        <v>2072</v>
      </c>
      <c r="B1618" s="407" t="s">
        <v>2073</v>
      </c>
      <c r="C1618" s="408">
        <v>0</v>
      </c>
      <c r="D1618" s="408">
        <v>53.8</v>
      </c>
      <c r="E1618" s="408">
        <v>53.8</v>
      </c>
      <c r="F1618" s="409">
        <v>44526.527430555558</v>
      </c>
      <c r="G1618" s="408">
        <v>0</v>
      </c>
    </row>
    <row r="1619" spans="1:7" ht="15" x14ac:dyDescent="0.2">
      <c r="A1619" s="407" t="s">
        <v>2074</v>
      </c>
      <c r="B1619" s="407" t="s">
        <v>2075</v>
      </c>
      <c r="C1619" s="408">
        <v>0</v>
      </c>
      <c r="D1619" s="408">
        <v>340</v>
      </c>
      <c r="E1619" s="408">
        <v>340</v>
      </c>
      <c r="F1619" s="409">
        <v>44517.63921296296</v>
      </c>
      <c r="G1619" s="408">
        <v>0</v>
      </c>
    </row>
    <row r="1620" spans="1:7" ht="15" x14ac:dyDescent="0.2">
      <c r="A1620" s="407" t="s">
        <v>2076</v>
      </c>
      <c r="B1620" s="407" t="s">
        <v>2077</v>
      </c>
      <c r="C1620" s="408">
        <v>0</v>
      </c>
      <c r="D1620" s="408">
        <v>258</v>
      </c>
      <c r="E1620" s="408">
        <v>258</v>
      </c>
      <c r="F1620" s="409">
        <v>44517.639525462961</v>
      </c>
      <c r="G1620" s="408">
        <v>0</v>
      </c>
    </row>
    <row r="1621" spans="1:7" ht="15" x14ac:dyDescent="0.2">
      <c r="A1621" s="407" t="s">
        <v>2078</v>
      </c>
      <c r="B1621" s="407" t="s">
        <v>2079</v>
      </c>
      <c r="C1621" s="408">
        <v>0</v>
      </c>
      <c r="D1621" s="408">
        <v>21.6</v>
      </c>
      <c r="E1621" s="408">
        <v>21.6</v>
      </c>
      <c r="F1621" s="409">
        <v>44517.638935185183</v>
      </c>
      <c r="G1621" s="408">
        <v>0</v>
      </c>
    </row>
    <row r="1622" spans="1:7" ht="15" x14ac:dyDescent="0.2">
      <c r="A1622" s="407" t="s">
        <v>2080</v>
      </c>
      <c r="B1622" s="407" t="s">
        <v>2081</v>
      </c>
      <c r="C1622" s="408">
        <v>0</v>
      </c>
      <c r="D1622" s="408">
        <v>158.5</v>
      </c>
      <c r="E1622" s="408">
        <v>158.5</v>
      </c>
      <c r="F1622" s="409">
        <v>44526.527696759258</v>
      </c>
      <c r="G1622" s="408">
        <v>0</v>
      </c>
    </row>
    <row r="1623" spans="1:7" ht="15" x14ac:dyDescent="0.25">
      <c r="A1623" s="407" t="s">
        <v>2082</v>
      </c>
      <c r="B1623" s="407" t="s">
        <v>2083</v>
      </c>
      <c r="C1623" s="406"/>
      <c r="D1623" s="408">
        <v>6</v>
      </c>
      <c r="E1623" s="408">
        <v>6</v>
      </c>
      <c r="F1623" s="406"/>
      <c r="G1623" s="408">
        <v>0</v>
      </c>
    </row>
    <row r="1624" spans="1:7" ht="15" x14ac:dyDescent="0.2">
      <c r="A1624" s="407" t="s">
        <v>2084</v>
      </c>
      <c r="B1624" s="407" t="s">
        <v>2085</v>
      </c>
      <c r="C1624" s="408">
        <v>0</v>
      </c>
      <c r="D1624" s="408">
        <v>8</v>
      </c>
      <c r="E1624" s="408">
        <v>8</v>
      </c>
      <c r="F1624" s="409">
        <v>44523.365925925929</v>
      </c>
      <c r="G1624" s="408">
        <v>0</v>
      </c>
    </row>
    <row r="1625" spans="1:7" ht="15" x14ac:dyDescent="0.25">
      <c r="A1625" s="407" t="s">
        <v>2086</v>
      </c>
      <c r="B1625" s="407" t="s">
        <v>2087</v>
      </c>
      <c r="C1625" s="406"/>
      <c r="D1625" s="408">
        <v>5.38</v>
      </c>
      <c r="E1625" s="408">
        <v>5.38</v>
      </c>
      <c r="F1625" s="406"/>
      <c r="G1625" s="408">
        <v>0</v>
      </c>
    </row>
    <row r="1626" spans="1:7" ht="15" x14ac:dyDescent="0.25">
      <c r="A1626" s="407" t="s">
        <v>2088</v>
      </c>
      <c r="B1626" s="407" t="s">
        <v>2089</v>
      </c>
      <c r="C1626" s="406"/>
      <c r="D1626" s="408">
        <v>5.55</v>
      </c>
      <c r="E1626" s="408">
        <v>5.55</v>
      </c>
      <c r="F1626" s="406"/>
      <c r="G1626" s="408">
        <v>0</v>
      </c>
    </row>
    <row r="1627" spans="1:7" ht="15" x14ac:dyDescent="0.2">
      <c r="A1627" s="407" t="s">
        <v>2090</v>
      </c>
      <c r="B1627" s="407" t="s">
        <v>2091</v>
      </c>
      <c r="C1627" s="408">
        <v>2.5</v>
      </c>
      <c r="D1627" s="408">
        <v>17.468</v>
      </c>
      <c r="E1627" s="408">
        <v>29.967999999999996</v>
      </c>
      <c r="F1627" s="409">
        <v>45001.589375000003</v>
      </c>
      <c r="G1627" s="408">
        <v>0</v>
      </c>
    </row>
    <row r="1628" spans="1:7" ht="15" x14ac:dyDescent="0.25">
      <c r="A1628" s="407" t="s">
        <v>2092</v>
      </c>
      <c r="B1628" s="407" t="s">
        <v>2093</v>
      </c>
      <c r="C1628" s="406"/>
      <c r="D1628" s="408">
        <v>6.85</v>
      </c>
      <c r="E1628" s="408">
        <v>6.85</v>
      </c>
      <c r="F1628" s="406"/>
      <c r="G1628" s="408">
        <v>0</v>
      </c>
    </row>
    <row r="1629" spans="1:7" ht="15" x14ac:dyDescent="0.2">
      <c r="A1629" s="407" t="s">
        <v>2094</v>
      </c>
      <c r="B1629" s="407" t="s">
        <v>2095</v>
      </c>
      <c r="C1629" s="408">
        <v>2.5</v>
      </c>
      <c r="D1629" s="408">
        <v>12.704000000000001</v>
      </c>
      <c r="E1629" s="408">
        <v>25.204000000000001</v>
      </c>
      <c r="F1629" s="409">
        <v>45001.589479166665</v>
      </c>
      <c r="G1629" s="408">
        <v>0</v>
      </c>
    </row>
    <row r="1630" spans="1:7" ht="15" x14ac:dyDescent="0.2">
      <c r="A1630" s="407" t="s">
        <v>2096</v>
      </c>
      <c r="B1630" s="407" t="s">
        <v>2097</v>
      </c>
      <c r="C1630" s="408">
        <v>0</v>
      </c>
      <c r="D1630" s="408">
        <v>15</v>
      </c>
      <c r="E1630" s="408">
        <v>15</v>
      </c>
      <c r="F1630" s="409">
        <v>45111.689826388887</v>
      </c>
      <c r="G1630" s="408">
        <v>0</v>
      </c>
    </row>
    <row r="1631" spans="1:7" ht="15" x14ac:dyDescent="0.2">
      <c r="A1631" s="407" t="s">
        <v>2098</v>
      </c>
      <c r="B1631" s="407" t="s">
        <v>2099</v>
      </c>
      <c r="C1631" s="408">
        <v>7.833333333333333</v>
      </c>
      <c r="D1631" s="408">
        <v>1.8301229330287228</v>
      </c>
      <c r="E1631" s="408">
        <v>17.580122933028722</v>
      </c>
      <c r="F1631" s="409">
        <v>45111.628877314812</v>
      </c>
      <c r="G1631" s="408">
        <v>0</v>
      </c>
    </row>
    <row r="1632" spans="1:7" ht="15" x14ac:dyDescent="0.2">
      <c r="A1632" s="407" t="s">
        <v>2100</v>
      </c>
      <c r="B1632" s="407" t="s">
        <v>2101</v>
      </c>
      <c r="C1632" s="408">
        <v>6.666666666666667</v>
      </c>
      <c r="D1632" s="408">
        <v>1.220081955352482</v>
      </c>
      <c r="E1632" s="408">
        <v>15.803415288685814</v>
      </c>
      <c r="F1632" s="409">
        <v>45111.629178240742</v>
      </c>
      <c r="G1632" s="408">
        <v>0</v>
      </c>
    </row>
    <row r="1633" spans="1:7" ht="15" x14ac:dyDescent="0.2">
      <c r="A1633" s="407" t="s">
        <v>2102</v>
      </c>
      <c r="B1633" s="407" t="s">
        <v>2103</v>
      </c>
      <c r="C1633" s="408">
        <v>0</v>
      </c>
      <c r="D1633" s="408">
        <v>15</v>
      </c>
      <c r="E1633" s="408">
        <v>15</v>
      </c>
      <c r="F1633" s="409">
        <v>43333.471342592595</v>
      </c>
      <c r="G1633" s="408">
        <v>0</v>
      </c>
    </row>
    <row r="1634" spans="1:7" ht="15" x14ac:dyDescent="0.2">
      <c r="A1634" s="407" t="s">
        <v>2104</v>
      </c>
      <c r="B1634" s="407" t="s">
        <v>2105</v>
      </c>
      <c r="C1634" s="408">
        <v>2.5</v>
      </c>
      <c r="D1634" s="408">
        <v>6.23</v>
      </c>
      <c r="E1634" s="408">
        <v>18.73</v>
      </c>
      <c r="F1634" s="409">
        <v>45001.589594907404</v>
      </c>
      <c r="G1634" s="408">
        <v>0</v>
      </c>
    </row>
    <row r="1635" spans="1:7" ht="15" x14ac:dyDescent="0.2">
      <c r="A1635" s="407" t="s">
        <v>2106</v>
      </c>
      <c r="B1635" s="407" t="s">
        <v>1841</v>
      </c>
      <c r="C1635" s="408">
        <v>2.5</v>
      </c>
      <c r="D1635" s="408">
        <v>11.116</v>
      </c>
      <c r="E1635" s="408">
        <v>23.616</v>
      </c>
      <c r="F1635" s="409">
        <v>45001.58971064815</v>
      </c>
      <c r="G1635" s="408">
        <v>0</v>
      </c>
    </row>
    <row r="1636" spans="1:7" ht="15" x14ac:dyDescent="0.2">
      <c r="A1636" s="407" t="s">
        <v>2107</v>
      </c>
      <c r="B1636" s="407" t="s">
        <v>2108</v>
      </c>
      <c r="C1636" s="408">
        <v>2.5</v>
      </c>
      <c r="D1636" s="408">
        <v>11.116</v>
      </c>
      <c r="E1636" s="408">
        <v>23.616</v>
      </c>
      <c r="F1636" s="409">
        <v>45001.589861111112</v>
      </c>
      <c r="G1636" s="408">
        <v>0</v>
      </c>
    </row>
    <row r="1637" spans="1:7" ht="15" x14ac:dyDescent="0.2">
      <c r="A1637" s="407" t="s">
        <v>34892</v>
      </c>
      <c r="B1637" s="407" t="s">
        <v>34893</v>
      </c>
      <c r="C1637" s="408">
        <v>0</v>
      </c>
      <c r="D1637" s="408">
        <v>49000</v>
      </c>
      <c r="E1637" s="408">
        <v>49000</v>
      </c>
      <c r="F1637" s="409">
        <v>45341.551342592589</v>
      </c>
      <c r="G1637" s="408">
        <v>0</v>
      </c>
    </row>
    <row r="1638" spans="1:7" ht="15" x14ac:dyDescent="0.25">
      <c r="A1638" s="407" t="s">
        <v>2109</v>
      </c>
      <c r="B1638" s="407" t="s">
        <v>2110</v>
      </c>
      <c r="C1638" s="406"/>
      <c r="D1638" s="408">
        <v>500</v>
      </c>
      <c r="E1638" s="408">
        <v>500</v>
      </c>
      <c r="F1638" s="409">
        <v>44517.43922453704</v>
      </c>
      <c r="G1638" s="408">
        <v>0</v>
      </c>
    </row>
    <row r="1639" spans="1:7" ht="15" x14ac:dyDescent="0.25">
      <c r="A1639" s="407" t="s">
        <v>2111</v>
      </c>
      <c r="B1639" s="407" t="s">
        <v>2112</v>
      </c>
      <c r="C1639" s="406"/>
      <c r="D1639" s="408">
        <v>1750</v>
      </c>
      <c r="E1639" s="408">
        <v>1750</v>
      </c>
      <c r="F1639" s="406"/>
      <c r="G1639" s="408">
        <v>0</v>
      </c>
    </row>
    <row r="1640" spans="1:7" ht="15" x14ac:dyDescent="0.2">
      <c r="A1640" s="407" t="s">
        <v>2113</v>
      </c>
      <c r="B1640" s="407" t="s">
        <v>2114</v>
      </c>
      <c r="C1640" s="408">
        <v>2.5</v>
      </c>
      <c r="D1640" s="408">
        <v>19.850000000000001</v>
      </c>
      <c r="E1640" s="408">
        <v>32.35</v>
      </c>
      <c r="F1640" s="409">
        <v>45001.589953703704</v>
      </c>
      <c r="G1640" s="408">
        <v>0</v>
      </c>
    </row>
    <row r="1641" spans="1:7" ht="15" x14ac:dyDescent="0.25">
      <c r="A1641" s="407" t="s">
        <v>2115</v>
      </c>
      <c r="B1641" s="407" t="s">
        <v>2116</v>
      </c>
      <c r="C1641" s="406"/>
      <c r="D1641" s="408">
        <v>168</v>
      </c>
      <c r="E1641" s="408">
        <v>168</v>
      </c>
      <c r="F1641" s="406"/>
      <c r="G1641" s="408">
        <v>0</v>
      </c>
    </row>
    <row r="1642" spans="1:7" ht="15" x14ac:dyDescent="0.25">
      <c r="A1642" s="407" t="s">
        <v>2117</v>
      </c>
      <c r="B1642" s="407" t="s">
        <v>2118</v>
      </c>
      <c r="C1642" s="406"/>
      <c r="D1642" s="408">
        <v>200</v>
      </c>
      <c r="E1642" s="408">
        <v>200</v>
      </c>
      <c r="F1642" s="409">
        <v>44517.438784722224</v>
      </c>
      <c r="G1642" s="408">
        <v>0</v>
      </c>
    </row>
    <row r="1643" spans="1:7" ht="15" x14ac:dyDescent="0.25">
      <c r="A1643" s="407" t="s">
        <v>2119</v>
      </c>
      <c r="B1643" s="407" t="s">
        <v>2120</v>
      </c>
      <c r="C1643" s="406"/>
      <c r="D1643" s="408">
        <v>1350</v>
      </c>
      <c r="E1643" s="408">
        <v>1350</v>
      </c>
      <c r="F1643" s="406"/>
      <c r="G1643" s="408">
        <v>0</v>
      </c>
    </row>
    <row r="1644" spans="1:7" ht="15" x14ac:dyDescent="0.25">
      <c r="A1644" s="407" t="s">
        <v>2121</v>
      </c>
      <c r="B1644" s="407" t="s">
        <v>2122</v>
      </c>
      <c r="C1644" s="406"/>
      <c r="D1644" s="408">
        <v>44100</v>
      </c>
      <c r="E1644" s="408">
        <v>44100</v>
      </c>
      <c r="F1644" s="409">
        <v>44516.375081018516</v>
      </c>
      <c r="G1644" s="408">
        <v>0</v>
      </c>
    </row>
    <row r="1645" spans="1:7" ht="15" x14ac:dyDescent="0.2">
      <c r="A1645" s="407" t="s">
        <v>2123</v>
      </c>
      <c r="B1645" s="407" t="s">
        <v>2124</v>
      </c>
      <c r="C1645" s="408">
        <v>0</v>
      </c>
      <c r="D1645" s="408">
        <v>1.56</v>
      </c>
      <c r="E1645" s="408">
        <v>1.56</v>
      </c>
      <c r="F1645" s="409">
        <v>45329.360208333332</v>
      </c>
      <c r="G1645" s="408">
        <v>0</v>
      </c>
    </row>
    <row r="1646" spans="1:7" ht="15" x14ac:dyDescent="0.25">
      <c r="A1646" s="407" t="s">
        <v>2125</v>
      </c>
      <c r="B1646" s="407" t="s">
        <v>2126</v>
      </c>
      <c r="C1646" s="406"/>
      <c r="D1646" s="408">
        <v>2.65</v>
      </c>
      <c r="E1646" s="408">
        <v>2.65</v>
      </c>
      <c r="F1646" s="406"/>
      <c r="G1646" s="408">
        <v>0</v>
      </c>
    </row>
    <row r="1647" spans="1:7" ht="15" x14ac:dyDescent="0.25">
      <c r="A1647" s="407" t="s">
        <v>2127</v>
      </c>
      <c r="B1647" s="407" t="s">
        <v>2128</v>
      </c>
      <c r="C1647" s="406"/>
      <c r="D1647" s="408">
        <v>41.22</v>
      </c>
      <c r="E1647" s="408">
        <v>41.22</v>
      </c>
      <c r="F1647" s="409">
        <v>46069.550636574073</v>
      </c>
      <c r="G1647" s="408">
        <v>0</v>
      </c>
    </row>
    <row r="1648" spans="1:7" ht="15" x14ac:dyDescent="0.25">
      <c r="A1648" s="407" t="s">
        <v>2129</v>
      </c>
      <c r="B1648" s="407" t="s">
        <v>2130</v>
      </c>
      <c r="C1648" s="406"/>
      <c r="D1648" s="408">
        <v>7.5</v>
      </c>
      <c r="E1648" s="408">
        <v>7.5</v>
      </c>
      <c r="F1648" s="409">
        <v>44524.405532407407</v>
      </c>
      <c r="G1648" s="408">
        <v>0</v>
      </c>
    </row>
    <row r="1649" spans="1:7" ht="15" x14ac:dyDescent="0.2">
      <c r="A1649" s="407" t="s">
        <v>2131</v>
      </c>
      <c r="B1649" s="407" t="s">
        <v>2132</v>
      </c>
      <c r="C1649" s="408">
        <v>0</v>
      </c>
      <c r="D1649" s="408">
        <v>18</v>
      </c>
      <c r="E1649" s="408">
        <v>18</v>
      </c>
      <c r="F1649" s="409">
        <v>43286.620150462964</v>
      </c>
      <c r="G1649" s="408">
        <v>0</v>
      </c>
    </row>
    <row r="1650" spans="1:7" ht="15" x14ac:dyDescent="0.2">
      <c r="A1650" s="407" t="s">
        <v>2133</v>
      </c>
      <c r="B1650" s="407" t="s">
        <v>2134</v>
      </c>
      <c r="C1650" s="408">
        <v>0</v>
      </c>
      <c r="D1650" s="408">
        <v>4.5599999999999996</v>
      </c>
      <c r="E1650" s="408">
        <v>4.5599999999999996</v>
      </c>
      <c r="F1650" s="409">
        <v>44523.543657407405</v>
      </c>
      <c r="G1650" s="408">
        <v>0</v>
      </c>
    </row>
    <row r="1651" spans="1:7" ht="15" x14ac:dyDescent="0.2">
      <c r="A1651" s="407" t="s">
        <v>2135</v>
      </c>
      <c r="B1651" s="407" t="s">
        <v>2136</v>
      </c>
      <c r="C1651" s="408">
        <v>0</v>
      </c>
      <c r="D1651" s="408">
        <v>14</v>
      </c>
      <c r="E1651" s="408">
        <v>14</v>
      </c>
      <c r="F1651" s="409">
        <v>44517.411990740744</v>
      </c>
      <c r="G1651" s="408">
        <v>0</v>
      </c>
    </row>
    <row r="1652" spans="1:7" ht="15" x14ac:dyDescent="0.2">
      <c r="A1652" s="407" t="s">
        <v>2137</v>
      </c>
      <c r="B1652" s="407" t="s">
        <v>2138</v>
      </c>
      <c r="C1652" s="408">
        <v>0</v>
      </c>
      <c r="D1652" s="408">
        <v>15</v>
      </c>
      <c r="E1652" s="408">
        <v>15</v>
      </c>
      <c r="F1652" s="409">
        <v>43032.491087962961</v>
      </c>
      <c r="G1652" s="408">
        <v>0</v>
      </c>
    </row>
    <row r="1653" spans="1:7" ht="15" x14ac:dyDescent="0.25">
      <c r="A1653" s="407" t="s">
        <v>2139</v>
      </c>
      <c r="B1653" s="407" t="s">
        <v>2140</v>
      </c>
      <c r="C1653" s="406"/>
      <c r="D1653" s="408">
        <v>8.42</v>
      </c>
      <c r="E1653" s="408">
        <v>8.42</v>
      </c>
      <c r="F1653" s="406"/>
      <c r="G1653" s="408">
        <v>0</v>
      </c>
    </row>
    <row r="1654" spans="1:7" ht="15" x14ac:dyDescent="0.25">
      <c r="A1654" s="407" t="s">
        <v>2141</v>
      </c>
      <c r="B1654" s="407" t="s">
        <v>2142</v>
      </c>
      <c r="C1654" s="406"/>
      <c r="D1654" s="408">
        <v>24.45</v>
      </c>
      <c r="E1654" s="408">
        <v>24.45</v>
      </c>
      <c r="F1654" s="406"/>
      <c r="G1654" s="408">
        <v>0</v>
      </c>
    </row>
    <row r="1655" spans="1:7" ht="15" x14ac:dyDescent="0.25">
      <c r="A1655" s="407" t="s">
        <v>2143</v>
      </c>
      <c r="B1655" s="407" t="s">
        <v>2144</v>
      </c>
      <c r="C1655" s="406"/>
      <c r="D1655" s="408">
        <v>1.3</v>
      </c>
      <c r="E1655" s="408">
        <v>1.3</v>
      </c>
      <c r="F1655" s="406"/>
      <c r="G1655" s="408">
        <v>0</v>
      </c>
    </row>
    <row r="1656" spans="1:7" ht="15" x14ac:dyDescent="0.25">
      <c r="A1656" s="407" t="s">
        <v>2145</v>
      </c>
      <c r="B1656" s="407" t="s">
        <v>2146</v>
      </c>
      <c r="C1656" s="406"/>
      <c r="D1656" s="408">
        <v>5.5</v>
      </c>
      <c r="E1656" s="408">
        <v>5.5</v>
      </c>
      <c r="F1656" s="409">
        <v>44526.373819444445</v>
      </c>
      <c r="G1656" s="408">
        <v>0</v>
      </c>
    </row>
    <row r="1657" spans="1:7" ht="15" x14ac:dyDescent="0.25">
      <c r="A1657" s="407" t="s">
        <v>2147</v>
      </c>
      <c r="B1657" s="407" t="s">
        <v>2148</v>
      </c>
      <c r="C1657" s="406"/>
      <c r="D1657" s="408">
        <v>5.5</v>
      </c>
      <c r="E1657" s="408">
        <v>5.5</v>
      </c>
      <c r="F1657" s="406"/>
      <c r="G1657" s="408">
        <v>0</v>
      </c>
    </row>
    <row r="1658" spans="1:7" ht="15" x14ac:dyDescent="0.25">
      <c r="A1658" s="407" t="s">
        <v>2149</v>
      </c>
      <c r="B1658" s="407" t="s">
        <v>2150</v>
      </c>
      <c r="C1658" s="406"/>
      <c r="D1658" s="408">
        <v>46</v>
      </c>
      <c r="E1658" s="408">
        <v>46</v>
      </c>
      <c r="F1658" s="409">
        <v>43003.376284722224</v>
      </c>
      <c r="G1658" s="408">
        <v>0</v>
      </c>
    </row>
    <row r="1659" spans="1:7" ht="15" x14ac:dyDescent="0.25">
      <c r="A1659" s="407" t="s">
        <v>2151</v>
      </c>
      <c r="B1659" s="407" t="s">
        <v>2152</v>
      </c>
      <c r="C1659" s="406"/>
      <c r="D1659" s="408">
        <v>49.5</v>
      </c>
      <c r="E1659" s="408">
        <v>49.5</v>
      </c>
      <c r="F1659" s="409">
        <v>43713.495740740742</v>
      </c>
      <c r="G1659" s="408">
        <v>0</v>
      </c>
    </row>
    <row r="1660" spans="1:7" ht="15" x14ac:dyDescent="0.25">
      <c r="A1660" s="407" t="s">
        <v>2153</v>
      </c>
      <c r="B1660" s="407" t="s">
        <v>2154</v>
      </c>
      <c r="C1660" s="406"/>
      <c r="D1660" s="408">
        <v>30.7</v>
      </c>
      <c r="E1660" s="408">
        <v>30.7</v>
      </c>
      <c r="F1660" s="409">
        <v>43003.380393518521</v>
      </c>
      <c r="G1660" s="408">
        <v>0</v>
      </c>
    </row>
    <row r="1661" spans="1:7" ht="15" x14ac:dyDescent="0.25">
      <c r="A1661" s="407" t="s">
        <v>2155</v>
      </c>
      <c r="B1661" s="407" t="s">
        <v>2156</v>
      </c>
      <c r="C1661" s="406"/>
      <c r="D1661" s="408">
        <v>14.4</v>
      </c>
      <c r="E1661" s="408">
        <v>14.4</v>
      </c>
      <c r="F1661" s="409">
        <v>44512.395532407405</v>
      </c>
      <c r="G1661" s="408">
        <v>0</v>
      </c>
    </row>
    <row r="1662" spans="1:7" ht="15" x14ac:dyDescent="0.25">
      <c r="A1662" s="407" t="s">
        <v>2157</v>
      </c>
      <c r="B1662" s="407" t="s">
        <v>2158</v>
      </c>
      <c r="C1662" s="406"/>
      <c r="D1662" s="408">
        <v>13.4</v>
      </c>
      <c r="E1662" s="408">
        <v>13.4</v>
      </c>
      <c r="F1662" s="409">
        <v>44512.394907407404</v>
      </c>
      <c r="G1662" s="408">
        <v>0</v>
      </c>
    </row>
    <row r="1663" spans="1:7" ht="15" x14ac:dyDescent="0.25">
      <c r="A1663" s="407" t="s">
        <v>2159</v>
      </c>
      <c r="B1663" s="407" t="s">
        <v>2160</v>
      </c>
      <c r="C1663" s="406"/>
      <c r="D1663" s="408">
        <v>11.9</v>
      </c>
      <c r="E1663" s="408">
        <v>11.9</v>
      </c>
      <c r="F1663" s="409">
        <v>44512.394479166665</v>
      </c>
      <c r="G1663" s="408">
        <v>0</v>
      </c>
    </row>
    <row r="1664" spans="1:7" ht="15" x14ac:dyDescent="0.25">
      <c r="A1664" s="407" t="s">
        <v>2161</v>
      </c>
      <c r="B1664" s="407" t="s">
        <v>2162</v>
      </c>
      <c r="C1664" s="406"/>
      <c r="D1664" s="408">
        <v>4.8499999999999996</v>
      </c>
      <c r="E1664" s="408">
        <v>4.8499999999999996</v>
      </c>
      <c r="F1664" s="406"/>
      <c r="G1664" s="408">
        <v>0</v>
      </c>
    </row>
    <row r="1665" spans="1:7" ht="15" x14ac:dyDescent="0.25">
      <c r="A1665" s="407" t="s">
        <v>2163</v>
      </c>
      <c r="B1665" s="407" t="s">
        <v>2164</v>
      </c>
      <c r="C1665" s="406"/>
      <c r="D1665" s="408">
        <v>5.9</v>
      </c>
      <c r="E1665" s="408">
        <v>5.9</v>
      </c>
      <c r="F1665" s="406"/>
      <c r="G1665" s="408">
        <v>0</v>
      </c>
    </row>
    <row r="1666" spans="1:7" ht="15" x14ac:dyDescent="0.25">
      <c r="A1666" s="407" t="s">
        <v>2165</v>
      </c>
      <c r="B1666" s="407" t="s">
        <v>2166</v>
      </c>
      <c r="C1666" s="406"/>
      <c r="D1666" s="408">
        <v>49</v>
      </c>
      <c r="E1666" s="408">
        <v>49</v>
      </c>
      <c r="F1666" s="406"/>
      <c r="G1666" s="408">
        <v>0</v>
      </c>
    </row>
    <row r="1667" spans="1:7" ht="15" x14ac:dyDescent="0.25">
      <c r="A1667" s="407" t="s">
        <v>2167</v>
      </c>
      <c r="B1667" s="407" t="s">
        <v>2168</v>
      </c>
      <c r="C1667" s="408">
        <v>0</v>
      </c>
      <c r="D1667" s="408">
        <v>2.98</v>
      </c>
      <c r="E1667" s="408">
        <v>2.98</v>
      </c>
      <c r="F1667" s="406"/>
      <c r="G1667" s="408">
        <v>0</v>
      </c>
    </row>
    <row r="1668" spans="1:7" ht="15" x14ac:dyDescent="0.25">
      <c r="A1668" s="407" t="s">
        <v>2169</v>
      </c>
      <c r="B1668" s="407" t="s">
        <v>2170</v>
      </c>
      <c r="C1668" s="406"/>
      <c r="D1668" s="408">
        <v>14.4</v>
      </c>
      <c r="E1668" s="408">
        <v>14.4</v>
      </c>
      <c r="F1668" s="409">
        <v>44512.395196759258</v>
      </c>
      <c r="G1668" s="408">
        <v>0</v>
      </c>
    </row>
    <row r="1669" spans="1:7" ht="15" x14ac:dyDescent="0.2">
      <c r="A1669" s="407" t="s">
        <v>2171</v>
      </c>
      <c r="B1669" s="407" t="s">
        <v>2172</v>
      </c>
      <c r="C1669" s="408">
        <v>2.5</v>
      </c>
      <c r="D1669" s="408">
        <v>9.5280000000000005</v>
      </c>
      <c r="E1669" s="408">
        <v>22.028000000000002</v>
      </c>
      <c r="F1669" s="409">
        <v>44511.698217592595</v>
      </c>
      <c r="G1669" s="408">
        <v>0</v>
      </c>
    </row>
    <row r="1670" spans="1:7" ht="15" x14ac:dyDescent="0.25">
      <c r="A1670" s="407" t="s">
        <v>2173</v>
      </c>
      <c r="B1670" s="407" t="s">
        <v>2174</v>
      </c>
      <c r="C1670" s="406"/>
      <c r="D1670" s="408">
        <v>1.27</v>
      </c>
      <c r="E1670" s="408">
        <v>1.27</v>
      </c>
      <c r="F1670" s="406"/>
      <c r="G1670" s="408">
        <v>0</v>
      </c>
    </row>
    <row r="1671" spans="1:7" ht="15" x14ac:dyDescent="0.25">
      <c r="A1671" s="407" t="s">
        <v>34894</v>
      </c>
      <c r="B1671" s="407" t="s">
        <v>34895</v>
      </c>
      <c r="C1671" s="406"/>
      <c r="D1671" s="408">
        <v>0</v>
      </c>
      <c r="E1671" s="408">
        <v>0</v>
      </c>
      <c r="F1671" s="409">
        <v>43384.597314814811</v>
      </c>
      <c r="G1671" s="408">
        <v>0</v>
      </c>
    </row>
    <row r="1672" spans="1:7" ht="15" x14ac:dyDescent="0.25">
      <c r="A1672" s="407" t="s">
        <v>2175</v>
      </c>
      <c r="B1672" s="407" t="s">
        <v>2176</v>
      </c>
      <c r="C1672" s="408">
        <v>0</v>
      </c>
      <c r="D1672" s="408">
        <v>0.77</v>
      </c>
      <c r="E1672" s="408">
        <v>0.77</v>
      </c>
      <c r="F1672" s="406"/>
      <c r="G1672" s="408">
        <v>0</v>
      </c>
    </row>
    <row r="1673" spans="1:7" ht="15" x14ac:dyDescent="0.25">
      <c r="A1673" s="407" t="s">
        <v>2177</v>
      </c>
      <c r="B1673" s="407" t="s">
        <v>2178</v>
      </c>
      <c r="C1673" s="406"/>
      <c r="D1673" s="408">
        <v>41700</v>
      </c>
      <c r="E1673" s="408">
        <v>41700</v>
      </c>
      <c r="F1673" s="409">
        <v>44512.508634259262</v>
      </c>
      <c r="G1673" s="408">
        <v>0</v>
      </c>
    </row>
    <row r="1674" spans="1:7" ht="15" x14ac:dyDescent="0.25">
      <c r="A1674" s="407" t="s">
        <v>2179</v>
      </c>
      <c r="B1674" s="407" t="s">
        <v>2180</v>
      </c>
      <c r="C1674" s="406"/>
      <c r="D1674" s="408">
        <v>1490</v>
      </c>
      <c r="E1674" s="408">
        <v>1490</v>
      </c>
      <c r="F1674" s="409">
        <v>44516.37804398148</v>
      </c>
      <c r="G1674" s="408">
        <v>0</v>
      </c>
    </row>
    <row r="1675" spans="1:7" ht="15" x14ac:dyDescent="0.25">
      <c r="A1675" s="407" t="s">
        <v>2181</v>
      </c>
      <c r="B1675" s="407" t="s">
        <v>2182</v>
      </c>
      <c r="C1675" s="406"/>
      <c r="D1675" s="408">
        <v>200</v>
      </c>
      <c r="E1675" s="408">
        <v>200</v>
      </c>
      <c r="F1675" s="409">
        <v>44516.378831018519</v>
      </c>
      <c r="G1675" s="408">
        <v>0</v>
      </c>
    </row>
    <row r="1676" spans="1:7" ht="15" x14ac:dyDescent="0.25">
      <c r="A1676" s="407" t="s">
        <v>2183</v>
      </c>
      <c r="B1676" s="407" t="s">
        <v>2184</v>
      </c>
      <c r="C1676" s="406"/>
      <c r="D1676" s="408">
        <v>2.98</v>
      </c>
      <c r="E1676" s="408">
        <v>2.98</v>
      </c>
      <c r="F1676" s="406"/>
      <c r="G1676" s="408">
        <v>0</v>
      </c>
    </row>
    <row r="1677" spans="1:7" ht="15" x14ac:dyDescent="0.25">
      <c r="A1677" s="407" t="s">
        <v>2185</v>
      </c>
      <c r="B1677" s="407" t="s">
        <v>2045</v>
      </c>
      <c r="C1677" s="406"/>
      <c r="D1677" s="408">
        <v>627.97</v>
      </c>
      <c r="E1677" s="408">
        <v>627.97</v>
      </c>
      <c r="F1677" s="409">
        <v>44523.443032407406</v>
      </c>
      <c r="G1677" s="408">
        <v>0</v>
      </c>
    </row>
    <row r="1678" spans="1:7" ht="15" x14ac:dyDescent="0.25">
      <c r="A1678" s="407" t="s">
        <v>2186</v>
      </c>
      <c r="B1678" s="407" t="s">
        <v>2047</v>
      </c>
      <c r="C1678" s="406"/>
      <c r="D1678" s="408">
        <v>627.97</v>
      </c>
      <c r="E1678" s="408">
        <v>627.97</v>
      </c>
      <c r="F1678" s="409">
        <v>44523.443668981483</v>
      </c>
      <c r="G1678" s="408">
        <v>0</v>
      </c>
    </row>
    <row r="1679" spans="1:7" ht="15" x14ac:dyDescent="0.25">
      <c r="A1679" s="407" t="s">
        <v>2187</v>
      </c>
      <c r="B1679" s="407" t="s">
        <v>2188</v>
      </c>
      <c r="C1679" s="406"/>
      <c r="D1679" s="408">
        <v>786.15</v>
      </c>
      <c r="E1679" s="408">
        <v>786.15</v>
      </c>
      <c r="F1679" s="409">
        <v>44523.441168981481</v>
      </c>
      <c r="G1679" s="408">
        <v>0</v>
      </c>
    </row>
    <row r="1680" spans="1:7" ht="15" x14ac:dyDescent="0.25">
      <c r="A1680" s="407" t="s">
        <v>2189</v>
      </c>
      <c r="B1680" s="407" t="s">
        <v>2190</v>
      </c>
      <c r="C1680" s="406"/>
      <c r="D1680" s="408">
        <v>479.77</v>
      </c>
      <c r="E1680" s="408">
        <v>479.77</v>
      </c>
      <c r="F1680" s="409">
        <v>44523.440451388888</v>
      </c>
      <c r="G1680" s="408">
        <v>0</v>
      </c>
    </row>
    <row r="1681" spans="1:7" ht="15" x14ac:dyDescent="0.25">
      <c r="A1681" s="407" t="s">
        <v>2191</v>
      </c>
      <c r="B1681" s="407" t="s">
        <v>2190</v>
      </c>
      <c r="C1681" s="406"/>
      <c r="D1681" s="408">
        <v>479.77</v>
      </c>
      <c r="E1681" s="408">
        <v>479.77</v>
      </c>
      <c r="F1681" s="409">
        <v>44523.440787037034</v>
      </c>
      <c r="G1681" s="408">
        <v>0</v>
      </c>
    </row>
    <row r="1682" spans="1:7" ht="15" x14ac:dyDescent="0.25">
      <c r="A1682" s="407" t="s">
        <v>2192</v>
      </c>
      <c r="B1682" s="407" t="s">
        <v>2193</v>
      </c>
      <c r="C1682" s="406"/>
      <c r="D1682" s="408">
        <v>2.63</v>
      </c>
      <c r="E1682" s="408">
        <v>2.63</v>
      </c>
      <c r="F1682" s="406"/>
      <c r="G1682" s="408">
        <v>0</v>
      </c>
    </row>
    <row r="1683" spans="1:7" ht="15" x14ac:dyDescent="0.2">
      <c r="A1683" s="407" t="s">
        <v>2194</v>
      </c>
      <c r="B1683" s="407" t="s">
        <v>2195</v>
      </c>
      <c r="C1683" s="408">
        <v>0</v>
      </c>
      <c r="D1683" s="408">
        <v>0.39</v>
      </c>
      <c r="E1683" s="408">
        <v>0.39</v>
      </c>
      <c r="F1683" s="409">
        <v>44516.569479166668</v>
      </c>
      <c r="G1683" s="408">
        <v>0</v>
      </c>
    </row>
    <row r="1684" spans="1:7" ht="15" x14ac:dyDescent="0.25">
      <c r="A1684" s="407" t="s">
        <v>2196</v>
      </c>
      <c r="B1684" s="407" t="s">
        <v>2197</v>
      </c>
      <c r="C1684" s="406"/>
      <c r="D1684" s="408">
        <v>9.3000000000000007</v>
      </c>
      <c r="E1684" s="408">
        <v>9.3000000000000007</v>
      </c>
      <c r="F1684" s="406"/>
      <c r="G1684" s="408">
        <v>0</v>
      </c>
    </row>
    <row r="1685" spans="1:7" ht="15" x14ac:dyDescent="0.25">
      <c r="A1685" s="407" t="s">
        <v>2198</v>
      </c>
      <c r="B1685" s="407" t="s">
        <v>2199</v>
      </c>
      <c r="C1685" s="406"/>
      <c r="D1685" s="408">
        <v>4.59</v>
      </c>
      <c r="E1685" s="408">
        <v>4.59</v>
      </c>
      <c r="F1685" s="406"/>
      <c r="G1685" s="408">
        <v>0</v>
      </c>
    </row>
    <row r="1686" spans="1:7" ht="15" x14ac:dyDescent="0.25">
      <c r="A1686" s="407" t="s">
        <v>2200</v>
      </c>
      <c r="B1686" s="407" t="s">
        <v>2201</v>
      </c>
      <c r="C1686" s="406"/>
      <c r="D1686" s="408">
        <v>8.4499999999999993</v>
      </c>
      <c r="E1686" s="408">
        <v>8.4499999999999993</v>
      </c>
      <c r="F1686" s="409">
        <v>45218.307372685187</v>
      </c>
      <c r="G1686" s="408">
        <v>0</v>
      </c>
    </row>
    <row r="1687" spans="1:7" ht="15" x14ac:dyDescent="0.25">
      <c r="A1687" s="407" t="s">
        <v>2202</v>
      </c>
      <c r="B1687" s="407" t="s">
        <v>2203</v>
      </c>
      <c r="C1687" s="406"/>
      <c r="D1687" s="408">
        <v>1.95</v>
      </c>
      <c r="E1687" s="408">
        <v>1.95</v>
      </c>
      <c r="F1687" s="406"/>
      <c r="G1687" s="408">
        <v>0</v>
      </c>
    </row>
    <row r="1688" spans="1:7" ht="15" x14ac:dyDescent="0.25">
      <c r="A1688" s="407" t="s">
        <v>2204</v>
      </c>
      <c r="B1688" s="407" t="s">
        <v>2205</v>
      </c>
      <c r="C1688" s="406"/>
      <c r="D1688" s="408">
        <v>1.3</v>
      </c>
      <c r="E1688" s="408">
        <v>1.3</v>
      </c>
      <c r="F1688" s="409">
        <v>44530.460636574076</v>
      </c>
      <c r="G1688" s="408">
        <v>0</v>
      </c>
    </row>
    <row r="1689" spans="1:7" ht="15" x14ac:dyDescent="0.2">
      <c r="A1689" s="407" t="s">
        <v>2206</v>
      </c>
      <c r="B1689" s="407" t="s">
        <v>2207</v>
      </c>
      <c r="C1689" s="408">
        <v>0</v>
      </c>
      <c r="D1689" s="408">
        <v>215</v>
      </c>
      <c r="E1689" s="408">
        <v>215</v>
      </c>
      <c r="F1689" s="409">
        <v>43292.499930555554</v>
      </c>
      <c r="G1689" s="408">
        <v>0</v>
      </c>
    </row>
    <row r="1690" spans="1:7" ht="15" x14ac:dyDescent="0.2">
      <c r="A1690" s="407" t="s">
        <v>2208</v>
      </c>
      <c r="B1690" s="407" t="s">
        <v>2209</v>
      </c>
      <c r="C1690" s="408">
        <v>0</v>
      </c>
      <c r="D1690" s="408">
        <v>4.5999999999999996</v>
      </c>
      <c r="E1690" s="408">
        <v>4.5999999999999996</v>
      </c>
      <c r="F1690" s="409">
        <v>45677.350393518522</v>
      </c>
      <c r="G1690" s="408">
        <v>0</v>
      </c>
    </row>
    <row r="1691" spans="1:7" ht="15" x14ac:dyDescent="0.25">
      <c r="A1691" s="407" t="s">
        <v>34896</v>
      </c>
      <c r="B1691" s="407" t="s">
        <v>34897</v>
      </c>
      <c r="C1691" s="406"/>
      <c r="D1691" s="408">
        <v>2</v>
      </c>
      <c r="E1691" s="408">
        <v>2</v>
      </c>
      <c r="F1691" s="409">
        <v>43298.471724537034</v>
      </c>
      <c r="G1691" s="408">
        <v>0</v>
      </c>
    </row>
    <row r="1692" spans="1:7" ht="15" x14ac:dyDescent="0.25">
      <c r="A1692" s="407" t="s">
        <v>34898</v>
      </c>
      <c r="B1692" s="407" t="s">
        <v>34899</v>
      </c>
      <c r="C1692" s="408">
        <v>0</v>
      </c>
      <c r="D1692" s="408">
        <v>22.75</v>
      </c>
      <c r="E1692" s="408">
        <v>22.75</v>
      </c>
      <c r="F1692" s="406"/>
      <c r="G1692" s="408">
        <v>0</v>
      </c>
    </row>
    <row r="1693" spans="1:7" ht="15" x14ac:dyDescent="0.25">
      <c r="A1693" s="407" t="s">
        <v>2210</v>
      </c>
      <c r="B1693" s="407" t="s">
        <v>2211</v>
      </c>
      <c r="C1693" s="406"/>
      <c r="D1693" s="408">
        <v>20.75</v>
      </c>
      <c r="E1693" s="408">
        <v>20.75</v>
      </c>
      <c r="F1693" s="409">
        <v>44526.382025462961</v>
      </c>
      <c r="G1693" s="408">
        <v>0</v>
      </c>
    </row>
    <row r="1694" spans="1:7" ht="15" x14ac:dyDescent="0.25">
      <c r="A1694" s="407" t="s">
        <v>2212</v>
      </c>
      <c r="B1694" s="407" t="s">
        <v>2213</v>
      </c>
      <c r="C1694" s="406"/>
      <c r="D1694" s="408">
        <v>11</v>
      </c>
      <c r="E1694" s="408">
        <v>11</v>
      </c>
      <c r="F1694" s="409">
        <v>44880.580960648149</v>
      </c>
      <c r="G1694" s="408">
        <v>0</v>
      </c>
    </row>
    <row r="1695" spans="1:7" ht="15" x14ac:dyDescent="0.25">
      <c r="A1695" s="407" t="s">
        <v>2214</v>
      </c>
      <c r="B1695" s="407" t="s">
        <v>2215</v>
      </c>
      <c r="C1695" s="406"/>
      <c r="D1695" s="408">
        <v>9</v>
      </c>
      <c r="E1695" s="408">
        <v>9</v>
      </c>
      <c r="F1695" s="409">
        <v>44880.58121527778</v>
      </c>
      <c r="G1695" s="408">
        <v>0</v>
      </c>
    </row>
    <row r="1696" spans="1:7" ht="15" x14ac:dyDescent="0.25">
      <c r="A1696" s="407" t="s">
        <v>2216</v>
      </c>
      <c r="B1696" s="407" t="s">
        <v>2217</v>
      </c>
      <c r="C1696" s="406"/>
      <c r="D1696" s="408">
        <v>9</v>
      </c>
      <c r="E1696" s="408">
        <v>9</v>
      </c>
      <c r="F1696" s="409">
        <v>44880.581875000003</v>
      </c>
      <c r="G1696" s="408">
        <v>0</v>
      </c>
    </row>
    <row r="1697" spans="1:7" ht="15" x14ac:dyDescent="0.25">
      <c r="A1697" s="407" t="s">
        <v>2218</v>
      </c>
      <c r="B1697" s="407" t="s">
        <v>2219</v>
      </c>
      <c r="C1697" s="406"/>
      <c r="D1697" s="408">
        <v>20</v>
      </c>
      <c r="E1697" s="408">
        <v>20</v>
      </c>
      <c r="F1697" s="409">
        <v>44511.697777777779</v>
      </c>
      <c r="G1697" s="408">
        <v>0</v>
      </c>
    </row>
    <row r="1698" spans="1:7" ht="15" x14ac:dyDescent="0.25">
      <c r="A1698" s="407" t="s">
        <v>2220</v>
      </c>
      <c r="B1698" s="407" t="s">
        <v>2221</v>
      </c>
      <c r="C1698" s="406"/>
      <c r="D1698" s="408">
        <v>9.9</v>
      </c>
      <c r="E1698" s="408">
        <v>9.9</v>
      </c>
      <c r="F1698" s="406"/>
      <c r="G1698" s="408">
        <v>0</v>
      </c>
    </row>
    <row r="1699" spans="1:7" ht="15" x14ac:dyDescent="0.25">
      <c r="A1699" s="407" t="s">
        <v>2222</v>
      </c>
      <c r="B1699" s="407" t="s">
        <v>2223</v>
      </c>
      <c r="C1699" s="406"/>
      <c r="D1699" s="408">
        <v>199</v>
      </c>
      <c r="E1699" s="408">
        <v>199</v>
      </c>
      <c r="F1699" s="409">
        <v>44526.525543981479</v>
      </c>
      <c r="G1699" s="408">
        <v>0</v>
      </c>
    </row>
    <row r="1700" spans="1:7" ht="15" x14ac:dyDescent="0.25">
      <c r="A1700" s="407" t="s">
        <v>2224</v>
      </c>
      <c r="B1700" s="407" t="s">
        <v>2225</v>
      </c>
      <c r="C1700" s="406"/>
      <c r="D1700" s="408">
        <v>11.35</v>
      </c>
      <c r="E1700" s="408">
        <v>11.35</v>
      </c>
      <c r="F1700" s="406"/>
      <c r="G1700" s="408">
        <v>0</v>
      </c>
    </row>
    <row r="1701" spans="1:7" ht="15" x14ac:dyDescent="0.2">
      <c r="A1701" s="407" t="s">
        <v>2226</v>
      </c>
      <c r="B1701" s="407" t="s">
        <v>2227</v>
      </c>
      <c r="C1701" s="408">
        <v>0</v>
      </c>
      <c r="D1701" s="408">
        <v>49</v>
      </c>
      <c r="E1701" s="408">
        <v>49</v>
      </c>
      <c r="F1701" s="409">
        <v>44517.627650462964</v>
      </c>
      <c r="G1701" s="408">
        <v>0</v>
      </c>
    </row>
    <row r="1702" spans="1:7" ht="15" x14ac:dyDescent="0.2">
      <c r="A1702" s="407" t="s">
        <v>2228</v>
      </c>
      <c r="B1702" s="407" t="s">
        <v>2229</v>
      </c>
      <c r="C1702" s="408">
        <v>0</v>
      </c>
      <c r="D1702" s="408">
        <v>199.11</v>
      </c>
      <c r="E1702" s="408">
        <v>199.11</v>
      </c>
      <c r="F1702" s="409">
        <v>43292.503865740742</v>
      </c>
      <c r="G1702" s="408">
        <v>0</v>
      </c>
    </row>
    <row r="1703" spans="1:7" ht="15" x14ac:dyDescent="0.25">
      <c r="A1703" s="407" t="s">
        <v>2230</v>
      </c>
      <c r="B1703" s="407" t="s">
        <v>2231</v>
      </c>
      <c r="C1703" s="406"/>
      <c r="D1703" s="408">
        <v>7.99</v>
      </c>
      <c r="E1703" s="408">
        <v>7.99</v>
      </c>
      <c r="F1703" s="409">
        <v>44517.370300925926</v>
      </c>
      <c r="G1703" s="408">
        <v>0</v>
      </c>
    </row>
    <row r="1704" spans="1:7" ht="15" x14ac:dyDescent="0.25">
      <c r="A1704" s="407" t="s">
        <v>2232</v>
      </c>
      <c r="B1704" s="407" t="s">
        <v>2233</v>
      </c>
      <c r="C1704" s="406"/>
      <c r="D1704" s="408">
        <v>2.99</v>
      </c>
      <c r="E1704" s="408">
        <v>2.99</v>
      </c>
      <c r="F1704" s="409">
        <v>44517.369513888887</v>
      </c>
      <c r="G1704" s="408">
        <v>0</v>
      </c>
    </row>
    <row r="1705" spans="1:7" ht="15" x14ac:dyDescent="0.25">
      <c r="A1705" s="407" t="s">
        <v>2234</v>
      </c>
      <c r="B1705" s="407" t="s">
        <v>2235</v>
      </c>
      <c r="C1705" s="406"/>
      <c r="D1705" s="408">
        <v>11.9</v>
      </c>
      <c r="E1705" s="408">
        <v>11.9</v>
      </c>
      <c r="F1705" s="409">
        <v>44510.6403125</v>
      </c>
      <c r="G1705" s="408">
        <v>0</v>
      </c>
    </row>
    <row r="1706" spans="1:7" ht="15" x14ac:dyDescent="0.25">
      <c r="A1706" s="407" t="s">
        <v>2236</v>
      </c>
      <c r="B1706" s="407" t="s">
        <v>2237</v>
      </c>
      <c r="C1706" s="406"/>
      <c r="D1706" s="408">
        <v>67.5</v>
      </c>
      <c r="E1706" s="408">
        <v>67.5</v>
      </c>
      <c r="F1706" s="409">
        <v>44512.546215277776</v>
      </c>
      <c r="G1706" s="408">
        <v>0</v>
      </c>
    </row>
    <row r="1707" spans="1:7" ht="15" x14ac:dyDescent="0.25">
      <c r="A1707" s="407" t="s">
        <v>2238</v>
      </c>
      <c r="B1707" s="407" t="s">
        <v>2239</v>
      </c>
      <c r="C1707" s="406"/>
      <c r="D1707" s="408">
        <v>63.2</v>
      </c>
      <c r="E1707" s="408">
        <v>63.2</v>
      </c>
      <c r="F1707" s="409">
        <v>44512.545937499999</v>
      </c>
      <c r="G1707" s="408">
        <v>0</v>
      </c>
    </row>
    <row r="1708" spans="1:7" ht="15" x14ac:dyDescent="0.25">
      <c r="A1708" s="407" t="s">
        <v>2240</v>
      </c>
      <c r="B1708" s="407" t="s">
        <v>2241</v>
      </c>
      <c r="C1708" s="406"/>
      <c r="D1708" s="408">
        <v>26.1</v>
      </c>
      <c r="E1708" s="408">
        <v>26.1</v>
      </c>
      <c r="F1708" s="409">
        <v>44512.544965277775</v>
      </c>
      <c r="G1708" s="408">
        <v>0</v>
      </c>
    </row>
    <row r="1709" spans="1:7" ht="15" x14ac:dyDescent="0.25">
      <c r="A1709" s="407" t="s">
        <v>2242</v>
      </c>
      <c r="B1709" s="407" t="s">
        <v>2243</v>
      </c>
      <c r="C1709" s="406"/>
      <c r="D1709" s="408">
        <v>16.18</v>
      </c>
      <c r="E1709" s="408">
        <v>16.18</v>
      </c>
      <c r="F1709" s="409">
        <v>44517.636840277781</v>
      </c>
      <c r="G1709" s="408">
        <v>0</v>
      </c>
    </row>
    <row r="1710" spans="1:7" ht="15" x14ac:dyDescent="0.25">
      <c r="A1710" s="407" t="s">
        <v>2244</v>
      </c>
      <c r="B1710" s="407" t="s">
        <v>2245</v>
      </c>
      <c r="C1710" s="406"/>
      <c r="D1710" s="408">
        <v>70000</v>
      </c>
      <c r="E1710" s="408">
        <v>70000</v>
      </c>
      <c r="F1710" s="409">
        <v>44523.41914351852</v>
      </c>
      <c r="G1710" s="408">
        <v>0</v>
      </c>
    </row>
    <row r="1711" spans="1:7" ht="15" x14ac:dyDescent="0.25">
      <c r="A1711" s="407" t="s">
        <v>2246</v>
      </c>
      <c r="B1711" s="407" t="s">
        <v>2247</v>
      </c>
      <c r="C1711" s="406"/>
      <c r="D1711" s="408">
        <v>1.07</v>
      </c>
      <c r="E1711" s="408">
        <v>1.07</v>
      </c>
      <c r="F1711" s="409">
        <v>44526.357511574075</v>
      </c>
      <c r="G1711" s="408">
        <v>0</v>
      </c>
    </row>
    <row r="1712" spans="1:7" ht="15" x14ac:dyDescent="0.25">
      <c r="A1712" s="407" t="s">
        <v>2248</v>
      </c>
      <c r="B1712" s="407" t="s">
        <v>2249</v>
      </c>
      <c r="C1712" s="406"/>
      <c r="D1712" s="408">
        <v>8.1</v>
      </c>
      <c r="E1712" s="408">
        <v>8.1</v>
      </c>
      <c r="F1712" s="406"/>
      <c r="G1712" s="408">
        <v>0</v>
      </c>
    </row>
    <row r="1713" spans="1:7" ht="15" x14ac:dyDescent="0.2">
      <c r="A1713" s="407" t="s">
        <v>2250</v>
      </c>
      <c r="B1713" s="407" t="s">
        <v>40252</v>
      </c>
      <c r="C1713" s="408">
        <v>0</v>
      </c>
      <c r="D1713" s="408">
        <v>16.3</v>
      </c>
      <c r="E1713" s="408">
        <v>16.3</v>
      </c>
      <c r="F1713" s="409">
        <v>45789.354039351849</v>
      </c>
      <c r="G1713" s="408">
        <v>0</v>
      </c>
    </row>
    <row r="1714" spans="1:7" ht="15" x14ac:dyDescent="0.25">
      <c r="A1714" s="407" t="s">
        <v>2251</v>
      </c>
      <c r="B1714" s="407" t="s">
        <v>40253</v>
      </c>
      <c r="C1714" s="406"/>
      <c r="D1714" s="408">
        <v>8.15</v>
      </c>
      <c r="E1714" s="408">
        <v>8.15</v>
      </c>
      <c r="F1714" s="409">
        <v>45789.354166666664</v>
      </c>
      <c r="G1714" s="408">
        <v>0</v>
      </c>
    </row>
    <row r="1715" spans="1:7" ht="15" x14ac:dyDescent="0.2">
      <c r="A1715" s="407" t="s">
        <v>2252</v>
      </c>
      <c r="B1715" s="407" t="s">
        <v>40254</v>
      </c>
      <c r="C1715" s="408">
        <v>0</v>
      </c>
      <c r="D1715" s="408">
        <v>28.7</v>
      </c>
      <c r="E1715" s="408">
        <v>28.7</v>
      </c>
      <c r="F1715" s="409">
        <v>45789.35428240741</v>
      </c>
      <c r="G1715" s="408">
        <v>0</v>
      </c>
    </row>
    <row r="1716" spans="1:7" ht="15" x14ac:dyDescent="0.25">
      <c r="A1716" s="407" t="s">
        <v>2253</v>
      </c>
      <c r="B1716" s="407" t="s">
        <v>2254</v>
      </c>
      <c r="C1716" s="406"/>
      <c r="D1716" s="408">
        <v>9.6999999999999993</v>
      </c>
      <c r="E1716" s="408">
        <v>9.6999999999999993</v>
      </c>
      <c r="F1716" s="406"/>
      <c r="G1716" s="408">
        <v>0</v>
      </c>
    </row>
    <row r="1717" spans="1:7" ht="15" x14ac:dyDescent="0.25">
      <c r="A1717" s="407" t="s">
        <v>34900</v>
      </c>
      <c r="B1717" s="407" t="s">
        <v>34901</v>
      </c>
      <c r="C1717" s="406"/>
      <c r="D1717" s="408">
        <v>0.26500000000000001</v>
      </c>
      <c r="E1717" s="408">
        <v>0.26500000000000001</v>
      </c>
      <c r="F1717" s="406"/>
      <c r="G1717" s="408">
        <v>0</v>
      </c>
    </row>
    <row r="1718" spans="1:7" ht="15" x14ac:dyDescent="0.25">
      <c r="A1718" s="407" t="s">
        <v>34902</v>
      </c>
      <c r="B1718" s="407" t="s">
        <v>34903</v>
      </c>
      <c r="C1718" s="406"/>
      <c r="D1718" s="408">
        <v>0.219</v>
      </c>
      <c r="E1718" s="408">
        <v>0.219</v>
      </c>
      <c r="F1718" s="406"/>
      <c r="G1718" s="408">
        <v>0</v>
      </c>
    </row>
    <row r="1719" spans="1:7" ht="15" x14ac:dyDescent="0.25">
      <c r="A1719" s="407" t="s">
        <v>34904</v>
      </c>
      <c r="B1719" s="407" t="s">
        <v>34905</v>
      </c>
      <c r="C1719" s="406"/>
      <c r="D1719" s="408">
        <v>3.19</v>
      </c>
      <c r="E1719" s="408">
        <v>3.19</v>
      </c>
      <c r="F1719" s="406"/>
      <c r="G1719" s="408">
        <v>0</v>
      </c>
    </row>
    <row r="1720" spans="1:7" ht="15" x14ac:dyDescent="0.25">
      <c r="A1720" s="407" t="s">
        <v>34906</v>
      </c>
      <c r="B1720" s="407" t="s">
        <v>34907</v>
      </c>
      <c r="C1720" s="406"/>
      <c r="D1720" s="408">
        <v>2.94</v>
      </c>
      <c r="E1720" s="408">
        <v>2.94</v>
      </c>
      <c r="F1720" s="406"/>
      <c r="G1720" s="408">
        <v>0</v>
      </c>
    </row>
    <row r="1721" spans="1:7" ht="15" x14ac:dyDescent="0.25">
      <c r="A1721" s="407" t="s">
        <v>34908</v>
      </c>
      <c r="B1721" s="407" t="s">
        <v>34909</v>
      </c>
      <c r="C1721" s="406"/>
      <c r="D1721" s="408">
        <v>0.73</v>
      </c>
      <c r="E1721" s="408">
        <v>0.73</v>
      </c>
      <c r="F1721" s="406"/>
      <c r="G1721" s="408">
        <v>0</v>
      </c>
    </row>
    <row r="1722" spans="1:7" ht="15" x14ac:dyDescent="0.25">
      <c r="A1722" s="407" t="s">
        <v>34910</v>
      </c>
      <c r="B1722" s="407" t="s">
        <v>34911</v>
      </c>
      <c r="C1722" s="406"/>
      <c r="D1722" s="408">
        <v>0.65</v>
      </c>
      <c r="E1722" s="408">
        <v>0.65</v>
      </c>
      <c r="F1722" s="406"/>
      <c r="G1722" s="408">
        <v>0</v>
      </c>
    </row>
    <row r="1723" spans="1:7" ht="15" x14ac:dyDescent="0.25">
      <c r="A1723" s="407" t="s">
        <v>34912</v>
      </c>
      <c r="B1723" s="407" t="s">
        <v>34913</v>
      </c>
      <c r="C1723" s="406"/>
      <c r="D1723" s="408">
        <v>1.81</v>
      </c>
      <c r="E1723" s="408">
        <v>1.81</v>
      </c>
      <c r="F1723" s="406"/>
      <c r="G1723" s="408">
        <v>0</v>
      </c>
    </row>
    <row r="1724" spans="1:7" ht="15" x14ac:dyDescent="0.25">
      <c r="A1724" s="407" t="s">
        <v>34914</v>
      </c>
      <c r="B1724" s="407" t="s">
        <v>34915</v>
      </c>
      <c r="C1724" s="406"/>
      <c r="D1724" s="408">
        <v>2.0299999999999998</v>
      </c>
      <c r="E1724" s="408">
        <v>2.0299999999999998</v>
      </c>
      <c r="F1724" s="406"/>
      <c r="G1724" s="408">
        <v>0</v>
      </c>
    </row>
    <row r="1725" spans="1:7" ht="15" x14ac:dyDescent="0.25">
      <c r="A1725" s="407" t="s">
        <v>34916</v>
      </c>
      <c r="B1725" s="407" t="s">
        <v>34917</v>
      </c>
      <c r="C1725" s="406"/>
      <c r="D1725" s="408">
        <v>1.74</v>
      </c>
      <c r="E1725" s="408">
        <v>1.74</v>
      </c>
      <c r="F1725" s="406"/>
      <c r="G1725" s="408">
        <v>0</v>
      </c>
    </row>
    <row r="1726" spans="1:7" ht="15" x14ac:dyDescent="0.25">
      <c r="A1726" s="407" t="s">
        <v>34918</v>
      </c>
      <c r="B1726" s="407" t="s">
        <v>34919</v>
      </c>
      <c r="C1726" s="406"/>
      <c r="D1726" s="408">
        <v>0.39</v>
      </c>
      <c r="E1726" s="408">
        <v>0.39</v>
      </c>
      <c r="F1726" s="406"/>
      <c r="G1726" s="408">
        <v>0</v>
      </c>
    </row>
    <row r="1727" spans="1:7" ht="15" x14ac:dyDescent="0.25">
      <c r="A1727" s="407" t="s">
        <v>2255</v>
      </c>
      <c r="B1727" s="407" t="s">
        <v>2256</v>
      </c>
      <c r="C1727" s="406"/>
      <c r="D1727" s="408">
        <v>2.6</v>
      </c>
      <c r="E1727" s="408">
        <v>2.6</v>
      </c>
      <c r="F1727" s="406"/>
      <c r="G1727" s="408">
        <v>0</v>
      </c>
    </row>
    <row r="1728" spans="1:7" ht="15" x14ac:dyDescent="0.25">
      <c r="A1728" s="407" t="s">
        <v>2257</v>
      </c>
      <c r="B1728" s="407" t="s">
        <v>2258</v>
      </c>
      <c r="C1728" s="406"/>
      <c r="D1728" s="408">
        <v>6.5</v>
      </c>
      <c r="E1728" s="408">
        <v>6.5</v>
      </c>
      <c r="F1728" s="406"/>
      <c r="G1728" s="408">
        <v>0</v>
      </c>
    </row>
    <row r="1729" spans="1:7" ht="15" x14ac:dyDescent="0.25">
      <c r="A1729" s="407" t="s">
        <v>2259</v>
      </c>
      <c r="B1729" s="407" t="s">
        <v>2260</v>
      </c>
      <c r="C1729" s="406"/>
      <c r="D1729" s="408">
        <v>9.4</v>
      </c>
      <c r="E1729" s="408">
        <v>9.4</v>
      </c>
      <c r="F1729" s="406"/>
      <c r="G1729" s="408">
        <v>0</v>
      </c>
    </row>
    <row r="1730" spans="1:7" ht="15" x14ac:dyDescent="0.25">
      <c r="A1730" s="407" t="s">
        <v>2261</v>
      </c>
      <c r="B1730" s="407" t="s">
        <v>2262</v>
      </c>
      <c r="C1730" s="406"/>
      <c r="D1730" s="408">
        <v>22.75</v>
      </c>
      <c r="E1730" s="408">
        <v>22.75</v>
      </c>
      <c r="F1730" s="406"/>
      <c r="G1730" s="408">
        <v>0</v>
      </c>
    </row>
    <row r="1731" spans="1:7" ht="15" x14ac:dyDescent="0.25">
      <c r="A1731" s="407" t="s">
        <v>2263</v>
      </c>
      <c r="B1731" s="407" t="s">
        <v>2264</v>
      </c>
      <c r="C1731" s="406"/>
      <c r="D1731" s="408">
        <v>14.05</v>
      </c>
      <c r="E1731" s="408">
        <v>14.05</v>
      </c>
      <c r="F1731" s="406"/>
      <c r="G1731" s="408">
        <v>0</v>
      </c>
    </row>
    <row r="1732" spans="1:7" ht="15" x14ac:dyDescent="0.25">
      <c r="A1732" s="407" t="s">
        <v>2265</v>
      </c>
      <c r="B1732" s="407" t="s">
        <v>2266</v>
      </c>
      <c r="C1732" s="406"/>
      <c r="D1732" s="408">
        <v>15.5</v>
      </c>
      <c r="E1732" s="408">
        <v>15.5</v>
      </c>
      <c r="F1732" s="406"/>
      <c r="G1732" s="408">
        <v>0</v>
      </c>
    </row>
    <row r="1733" spans="1:7" ht="15" x14ac:dyDescent="0.25">
      <c r="A1733" s="407" t="s">
        <v>34920</v>
      </c>
      <c r="B1733" s="407" t="s">
        <v>34921</v>
      </c>
      <c r="C1733" s="406"/>
      <c r="D1733" s="408">
        <v>22.75</v>
      </c>
      <c r="E1733" s="408">
        <v>22.75</v>
      </c>
      <c r="F1733" s="406"/>
      <c r="G1733" s="408">
        <v>0</v>
      </c>
    </row>
    <row r="1734" spans="1:7" ht="15" x14ac:dyDescent="0.25">
      <c r="A1734" s="407" t="s">
        <v>34922</v>
      </c>
      <c r="B1734" s="407" t="s">
        <v>34923</v>
      </c>
      <c r="C1734" s="406"/>
      <c r="D1734" s="408">
        <v>22.75</v>
      </c>
      <c r="E1734" s="408">
        <v>22.75</v>
      </c>
      <c r="F1734" s="406"/>
      <c r="G1734" s="408">
        <v>0</v>
      </c>
    </row>
    <row r="1735" spans="1:7" ht="15" x14ac:dyDescent="0.2">
      <c r="A1735" s="407" t="s">
        <v>34924</v>
      </c>
      <c r="B1735" s="407" t="s">
        <v>34925</v>
      </c>
      <c r="C1735" s="408">
        <v>0</v>
      </c>
      <c r="D1735" s="408">
        <v>1.5</v>
      </c>
      <c r="E1735" s="408">
        <v>1.5</v>
      </c>
      <c r="F1735" s="409">
        <v>43017.702662037038</v>
      </c>
      <c r="G1735" s="408">
        <v>0</v>
      </c>
    </row>
    <row r="1736" spans="1:7" ht="15" x14ac:dyDescent="0.25">
      <c r="A1736" s="407" t="s">
        <v>34926</v>
      </c>
      <c r="B1736" s="407" t="s">
        <v>34927</v>
      </c>
      <c r="C1736" s="406"/>
      <c r="D1736" s="408">
        <v>22.75</v>
      </c>
      <c r="E1736" s="408">
        <v>22.75</v>
      </c>
      <c r="F1736" s="406"/>
      <c r="G1736" s="408">
        <v>0</v>
      </c>
    </row>
    <row r="1737" spans="1:7" ht="15" x14ac:dyDescent="0.25">
      <c r="A1737" s="407" t="s">
        <v>34928</v>
      </c>
      <c r="B1737" s="407" t="s">
        <v>34929</v>
      </c>
      <c r="C1737" s="406"/>
      <c r="D1737" s="408">
        <v>22.75</v>
      </c>
      <c r="E1737" s="408">
        <v>22.75</v>
      </c>
      <c r="F1737" s="406"/>
      <c r="G1737" s="408">
        <v>0</v>
      </c>
    </row>
    <row r="1738" spans="1:7" ht="15" x14ac:dyDescent="0.25">
      <c r="A1738" s="407" t="s">
        <v>34930</v>
      </c>
      <c r="B1738" s="407" t="s">
        <v>34931</v>
      </c>
      <c r="C1738" s="406"/>
      <c r="D1738" s="408">
        <v>1.5</v>
      </c>
      <c r="E1738" s="408">
        <v>1.5</v>
      </c>
      <c r="F1738" s="406"/>
      <c r="G1738" s="408">
        <v>0</v>
      </c>
    </row>
    <row r="1739" spans="1:7" ht="15" x14ac:dyDescent="0.25">
      <c r="A1739" s="407" t="s">
        <v>34932</v>
      </c>
      <c r="B1739" s="407" t="s">
        <v>34933</v>
      </c>
      <c r="C1739" s="408">
        <v>0</v>
      </c>
      <c r="D1739" s="408">
        <v>3.25</v>
      </c>
      <c r="E1739" s="408">
        <v>3.25</v>
      </c>
      <c r="F1739" s="406"/>
      <c r="G1739" s="408">
        <v>0</v>
      </c>
    </row>
    <row r="1740" spans="1:7" ht="15" x14ac:dyDescent="0.25">
      <c r="A1740" s="407" t="s">
        <v>34934</v>
      </c>
      <c r="B1740" s="407" t="s">
        <v>34935</v>
      </c>
      <c r="C1740" s="406"/>
      <c r="D1740" s="408">
        <v>5.6399999999999999E-2</v>
      </c>
      <c r="E1740" s="408">
        <v>5.6399999999999999E-2</v>
      </c>
      <c r="F1740" s="406"/>
      <c r="G1740" s="408">
        <v>0</v>
      </c>
    </row>
    <row r="1741" spans="1:7" ht="15" x14ac:dyDescent="0.25">
      <c r="A1741" s="407" t="s">
        <v>2267</v>
      </c>
      <c r="B1741" s="407" t="s">
        <v>2268</v>
      </c>
      <c r="C1741" s="406"/>
      <c r="D1741" s="408">
        <v>4.1500000000000004</v>
      </c>
      <c r="E1741" s="408">
        <v>4.1500000000000004</v>
      </c>
      <c r="F1741" s="406"/>
      <c r="G1741" s="408">
        <v>0</v>
      </c>
    </row>
    <row r="1742" spans="1:7" ht="15" x14ac:dyDescent="0.25">
      <c r="A1742" s="407" t="s">
        <v>2269</v>
      </c>
      <c r="B1742" s="407" t="s">
        <v>2270</v>
      </c>
      <c r="C1742" s="406"/>
      <c r="D1742" s="408">
        <v>4.5999999999999996</v>
      </c>
      <c r="E1742" s="408">
        <v>4.5999999999999996</v>
      </c>
      <c r="F1742" s="406"/>
      <c r="G1742" s="408">
        <v>0</v>
      </c>
    </row>
    <row r="1743" spans="1:7" ht="15" x14ac:dyDescent="0.25">
      <c r="A1743" s="407" t="s">
        <v>2271</v>
      </c>
      <c r="B1743" s="407" t="s">
        <v>2272</v>
      </c>
      <c r="C1743" s="406"/>
      <c r="D1743" s="408">
        <v>6.75</v>
      </c>
      <c r="E1743" s="408">
        <v>6.75</v>
      </c>
      <c r="F1743" s="406"/>
      <c r="G1743" s="408">
        <v>0</v>
      </c>
    </row>
    <row r="1744" spans="1:7" ht="15" x14ac:dyDescent="0.25">
      <c r="A1744" s="407" t="s">
        <v>2273</v>
      </c>
      <c r="B1744" s="407" t="s">
        <v>2274</v>
      </c>
      <c r="C1744" s="406"/>
      <c r="D1744" s="408">
        <v>4.9000000000000004</v>
      </c>
      <c r="E1744" s="408">
        <v>4.9000000000000004</v>
      </c>
      <c r="F1744" s="406"/>
      <c r="G1744" s="408">
        <v>0</v>
      </c>
    </row>
    <row r="1745" spans="1:7" ht="15" x14ac:dyDescent="0.25">
      <c r="A1745" s="407" t="s">
        <v>2275</v>
      </c>
      <c r="B1745" s="407" t="s">
        <v>2276</v>
      </c>
      <c r="C1745" s="406"/>
      <c r="D1745" s="408">
        <v>5.38</v>
      </c>
      <c r="E1745" s="408">
        <v>5.38</v>
      </c>
      <c r="F1745" s="406"/>
      <c r="G1745" s="408">
        <v>0</v>
      </c>
    </row>
    <row r="1746" spans="1:7" ht="15" x14ac:dyDescent="0.2">
      <c r="A1746" s="407" t="s">
        <v>2277</v>
      </c>
      <c r="B1746" s="407" t="s">
        <v>2278</v>
      </c>
      <c r="C1746" s="408">
        <v>0</v>
      </c>
      <c r="D1746" s="408">
        <v>2.15</v>
      </c>
      <c r="E1746" s="408">
        <v>2.15</v>
      </c>
      <c r="F1746" s="409">
        <v>44880.582129629627</v>
      </c>
      <c r="G1746" s="408">
        <v>0</v>
      </c>
    </row>
    <row r="1747" spans="1:7" ht="15" x14ac:dyDescent="0.25">
      <c r="A1747" s="407" t="s">
        <v>2279</v>
      </c>
      <c r="B1747" s="407" t="s">
        <v>2280</v>
      </c>
      <c r="C1747" s="406"/>
      <c r="D1747" s="408">
        <v>9.5</v>
      </c>
      <c r="E1747" s="408">
        <v>9.5</v>
      </c>
      <c r="F1747" s="406"/>
      <c r="G1747" s="408">
        <v>0</v>
      </c>
    </row>
    <row r="1748" spans="1:7" ht="15" x14ac:dyDescent="0.25">
      <c r="A1748" s="407" t="s">
        <v>2281</v>
      </c>
      <c r="B1748" s="407" t="s">
        <v>2282</v>
      </c>
      <c r="C1748" s="406"/>
      <c r="D1748" s="408">
        <v>2.82</v>
      </c>
      <c r="E1748" s="408">
        <v>2.82</v>
      </c>
      <c r="F1748" s="409">
        <v>44530.36010416667</v>
      </c>
      <c r="G1748" s="408">
        <v>0</v>
      </c>
    </row>
    <row r="1749" spans="1:7" ht="15" x14ac:dyDescent="0.25">
      <c r="A1749" s="407" t="s">
        <v>2283</v>
      </c>
      <c r="B1749" s="407" t="s">
        <v>2284</v>
      </c>
      <c r="C1749" s="406"/>
      <c r="D1749" s="408">
        <v>6.9</v>
      </c>
      <c r="E1749" s="408">
        <v>6.9</v>
      </c>
      <c r="F1749" s="409">
        <v>44530.359803240739</v>
      </c>
      <c r="G1749" s="408">
        <v>0</v>
      </c>
    </row>
    <row r="1750" spans="1:7" ht="15" x14ac:dyDescent="0.2">
      <c r="A1750" s="407" t="s">
        <v>2285</v>
      </c>
      <c r="B1750" s="407" t="s">
        <v>2286</v>
      </c>
      <c r="C1750" s="408">
        <v>2.5</v>
      </c>
      <c r="D1750" s="408">
        <v>8.9772181114309522</v>
      </c>
      <c r="E1750" s="408">
        <v>13.977218111430952</v>
      </c>
      <c r="F1750" s="409">
        <v>43013.827523148146</v>
      </c>
      <c r="G1750" s="408">
        <v>0</v>
      </c>
    </row>
    <row r="1751" spans="1:7" ht="15" x14ac:dyDescent="0.2">
      <c r="A1751" s="407" t="s">
        <v>2287</v>
      </c>
      <c r="B1751" s="407" t="s">
        <v>2288</v>
      </c>
      <c r="C1751" s="408">
        <v>2.5</v>
      </c>
      <c r="D1751" s="408">
        <v>16.327218111430948</v>
      </c>
      <c r="E1751" s="408">
        <v>21.327218111430952</v>
      </c>
      <c r="F1751" s="409">
        <v>43013.827546296299</v>
      </c>
      <c r="G1751" s="408">
        <v>0</v>
      </c>
    </row>
    <row r="1752" spans="1:7" ht="15" x14ac:dyDescent="0.25">
      <c r="A1752" s="407" t="s">
        <v>2289</v>
      </c>
      <c r="B1752" s="407" t="s">
        <v>2290</v>
      </c>
      <c r="C1752" s="406"/>
      <c r="D1752" s="408">
        <v>8.4</v>
      </c>
      <c r="E1752" s="408">
        <v>8.4</v>
      </c>
      <c r="F1752" s="406"/>
      <c r="G1752" s="408">
        <v>0</v>
      </c>
    </row>
    <row r="1753" spans="1:7" ht="15" x14ac:dyDescent="0.25">
      <c r="A1753" s="407" t="s">
        <v>2291</v>
      </c>
      <c r="B1753" s="407" t="s">
        <v>2292</v>
      </c>
      <c r="C1753" s="406"/>
      <c r="D1753" s="408">
        <v>28.5</v>
      </c>
      <c r="E1753" s="408">
        <v>28.5</v>
      </c>
      <c r="F1753" s="409">
        <v>44512.545185185183</v>
      </c>
      <c r="G1753" s="408">
        <v>0</v>
      </c>
    </row>
    <row r="1754" spans="1:7" ht="15" x14ac:dyDescent="0.25">
      <c r="A1754" s="407" t="s">
        <v>2293</v>
      </c>
      <c r="B1754" s="407" t="s">
        <v>2294</v>
      </c>
      <c r="C1754" s="406"/>
      <c r="D1754" s="408">
        <v>1.67</v>
      </c>
      <c r="E1754" s="408">
        <v>1.67</v>
      </c>
      <c r="F1754" s="409">
        <v>44512.483564814815</v>
      </c>
      <c r="G1754" s="408">
        <v>0</v>
      </c>
    </row>
    <row r="1755" spans="1:7" ht="15" x14ac:dyDescent="0.25">
      <c r="A1755" s="407" t="s">
        <v>2295</v>
      </c>
      <c r="B1755" s="407" t="s">
        <v>2296</v>
      </c>
      <c r="C1755" s="406"/>
      <c r="D1755" s="408">
        <v>3.07</v>
      </c>
      <c r="E1755" s="408">
        <v>3.07</v>
      </c>
      <c r="F1755" s="409">
        <v>44512.494837962964</v>
      </c>
      <c r="G1755" s="408">
        <v>0</v>
      </c>
    </row>
    <row r="1756" spans="1:7" ht="15" x14ac:dyDescent="0.25">
      <c r="A1756" s="407" t="s">
        <v>2297</v>
      </c>
      <c r="B1756" s="407" t="s">
        <v>2298</v>
      </c>
      <c r="C1756" s="406"/>
      <c r="D1756" s="408">
        <v>22.75</v>
      </c>
      <c r="E1756" s="408">
        <v>22.75</v>
      </c>
      <c r="F1756" s="409">
        <v>44512.494525462964</v>
      </c>
      <c r="G1756" s="408">
        <v>0</v>
      </c>
    </row>
    <row r="1757" spans="1:7" ht="15" x14ac:dyDescent="0.25">
      <c r="A1757" s="407" t="s">
        <v>2299</v>
      </c>
      <c r="B1757" s="407" t="s">
        <v>2300</v>
      </c>
      <c r="C1757" s="406"/>
      <c r="D1757" s="408">
        <v>22.75</v>
      </c>
      <c r="E1757" s="408">
        <v>22.75</v>
      </c>
      <c r="F1757" s="406"/>
      <c r="G1757" s="408">
        <v>0</v>
      </c>
    </row>
    <row r="1758" spans="1:7" ht="15" x14ac:dyDescent="0.2">
      <c r="A1758" s="407" t="s">
        <v>2301</v>
      </c>
      <c r="B1758" s="407" t="s">
        <v>2302</v>
      </c>
      <c r="C1758" s="408">
        <v>2.5</v>
      </c>
      <c r="D1758" s="408">
        <v>11.116</v>
      </c>
      <c r="E1758" s="408">
        <v>23.616</v>
      </c>
      <c r="F1758" s="409">
        <v>45001.590069444443</v>
      </c>
      <c r="G1758" s="408">
        <v>0</v>
      </c>
    </row>
    <row r="1759" spans="1:7" ht="15" x14ac:dyDescent="0.2">
      <c r="A1759" s="407" t="s">
        <v>2303</v>
      </c>
      <c r="B1759" s="407" t="s">
        <v>2304</v>
      </c>
      <c r="C1759" s="408">
        <v>0</v>
      </c>
      <c r="D1759" s="408">
        <v>5.2</v>
      </c>
      <c r="E1759" s="408">
        <v>5.2</v>
      </c>
      <c r="F1759" s="409">
        <v>44523.357071759259</v>
      </c>
      <c r="G1759" s="408">
        <v>0</v>
      </c>
    </row>
    <row r="1760" spans="1:7" ht="15" x14ac:dyDescent="0.2">
      <c r="A1760" s="407" t="s">
        <v>2305</v>
      </c>
      <c r="B1760" s="407" t="s">
        <v>2306</v>
      </c>
      <c r="C1760" s="408">
        <v>3.5</v>
      </c>
      <c r="D1760" s="408">
        <v>19.243636222861902</v>
      </c>
      <c r="E1760" s="408">
        <v>25.243636222861902</v>
      </c>
      <c r="F1760" s="409">
        <v>43013.827569444446</v>
      </c>
      <c r="G1760" s="408">
        <v>0</v>
      </c>
    </row>
    <row r="1761" spans="1:7" ht="15" x14ac:dyDescent="0.2">
      <c r="A1761" s="407" t="s">
        <v>2307</v>
      </c>
      <c r="B1761" s="407" t="s">
        <v>2308</v>
      </c>
      <c r="C1761" s="408">
        <v>46</v>
      </c>
      <c r="D1761" s="408">
        <v>74.147666666666666</v>
      </c>
      <c r="E1761" s="408">
        <v>121.52266666666665</v>
      </c>
      <c r="F1761" s="409">
        <v>43244.449305555558</v>
      </c>
      <c r="G1761" s="408">
        <v>0</v>
      </c>
    </row>
    <row r="1762" spans="1:7" ht="15" x14ac:dyDescent="0.25">
      <c r="A1762" s="407" t="s">
        <v>2309</v>
      </c>
      <c r="B1762" s="407" t="s">
        <v>2310</v>
      </c>
      <c r="C1762" s="408">
        <v>5</v>
      </c>
      <c r="D1762" s="408">
        <v>105.58566666666665</v>
      </c>
      <c r="E1762" s="408">
        <v>110.669</v>
      </c>
      <c r="F1762" s="406"/>
      <c r="G1762" s="408">
        <v>0</v>
      </c>
    </row>
    <row r="1763" spans="1:7" ht="15" x14ac:dyDescent="0.25">
      <c r="A1763" s="407" t="s">
        <v>2311</v>
      </c>
      <c r="B1763" s="407" t="s">
        <v>2312</v>
      </c>
      <c r="C1763" s="406"/>
      <c r="D1763" s="408">
        <v>15.887700000000001</v>
      </c>
      <c r="E1763" s="408">
        <v>15.887700000000001</v>
      </c>
      <c r="F1763" s="406"/>
      <c r="G1763" s="408">
        <v>0</v>
      </c>
    </row>
    <row r="1764" spans="1:7" ht="15" x14ac:dyDescent="0.25">
      <c r="A1764" s="407" t="s">
        <v>2313</v>
      </c>
      <c r="B1764" s="407" t="s">
        <v>2314</v>
      </c>
      <c r="C1764" s="406"/>
      <c r="D1764" s="408">
        <v>51.512799999999999</v>
      </c>
      <c r="E1764" s="408">
        <v>51.512799999999999</v>
      </c>
      <c r="F1764" s="406"/>
      <c r="G1764" s="408">
        <v>0</v>
      </c>
    </row>
    <row r="1765" spans="1:7" ht="15" x14ac:dyDescent="0.2">
      <c r="A1765" s="407" t="s">
        <v>2315</v>
      </c>
      <c r="B1765" s="407" t="s">
        <v>2316</v>
      </c>
      <c r="C1765" s="408">
        <v>48.418666666666667</v>
      </c>
      <c r="D1765" s="408">
        <v>129.47566666666665</v>
      </c>
      <c r="E1765" s="408">
        <v>178.82499999999999</v>
      </c>
      <c r="F1765" s="409">
        <v>43243.59270833333</v>
      </c>
      <c r="G1765" s="408">
        <v>0</v>
      </c>
    </row>
    <row r="1766" spans="1:7" ht="15" x14ac:dyDescent="0.25">
      <c r="A1766" s="407" t="s">
        <v>2317</v>
      </c>
      <c r="B1766" s="407" t="s">
        <v>2318</v>
      </c>
      <c r="C1766" s="408">
        <v>5</v>
      </c>
      <c r="D1766" s="408">
        <v>136.53066666666666</v>
      </c>
      <c r="E1766" s="408">
        <v>141.614</v>
      </c>
      <c r="F1766" s="406"/>
      <c r="G1766" s="408">
        <v>0</v>
      </c>
    </row>
    <row r="1767" spans="1:7" ht="15" x14ac:dyDescent="0.2">
      <c r="A1767" s="407" t="s">
        <v>2319</v>
      </c>
      <c r="B1767" s="407" t="s">
        <v>2320</v>
      </c>
      <c r="C1767" s="408">
        <v>0</v>
      </c>
      <c r="D1767" s="408">
        <v>14</v>
      </c>
      <c r="E1767" s="408">
        <v>14</v>
      </c>
      <c r="F1767" s="409">
        <v>44880.582488425927</v>
      </c>
      <c r="G1767" s="408">
        <v>0</v>
      </c>
    </row>
    <row r="1768" spans="1:7" ht="15" x14ac:dyDescent="0.2">
      <c r="A1768" s="407" t="s">
        <v>2321</v>
      </c>
      <c r="B1768" s="407" t="s">
        <v>2322</v>
      </c>
      <c r="C1768" s="408">
        <v>0</v>
      </c>
      <c r="D1768" s="408">
        <v>20</v>
      </c>
      <c r="E1768" s="408">
        <v>20</v>
      </c>
      <c r="F1768" s="409">
        <v>44880.582731481481</v>
      </c>
      <c r="G1768" s="408">
        <v>0</v>
      </c>
    </row>
    <row r="1769" spans="1:7" ht="15" x14ac:dyDescent="0.2">
      <c r="A1769" s="407" t="s">
        <v>2323</v>
      </c>
      <c r="B1769" s="407" t="s">
        <v>2324</v>
      </c>
      <c r="C1769" s="408">
        <v>0</v>
      </c>
      <c r="D1769" s="408">
        <v>5</v>
      </c>
      <c r="E1769" s="408">
        <v>5</v>
      </c>
      <c r="F1769" s="409">
        <v>44524.448530092595</v>
      </c>
      <c r="G1769" s="408">
        <v>0</v>
      </c>
    </row>
    <row r="1770" spans="1:7" ht="15" x14ac:dyDescent="0.2">
      <c r="A1770" s="407" t="s">
        <v>2325</v>
      </c>
      <c r="B1770" s="407" t="s">
        <v>2326</v>
      </c>
      <c r="C1770" s="408">
        <v>57</v>
      </c>
      <c r="D1770" s="408">
        <v>180.4576945760862</v>
      </c>
      <c r="E1770" s="408">
        <v>283.20769457608623</v>
      </c>
      <c r="F1770" s="409">
        <v>43243.591458333336</v>
      </c>
      <c r="G1770" s="408">
        <v>0</v>
      </c>
    </row>
    <row r="1771" spans="1:7" ht="15" x14ac:dyDescent="0.2">
      <c r="A1771" s="407" t="s">
        <v>2327</v>
      </c>
      <c r="B1771" s="407" t="s">
        <v>2328</v>
      </c>
      <c r="C1771" s="408">
        <v>53.5</v>
      </c>
      <c r="D1771" s="408">
        <v>90.405276555539956</v>
      </c>
      <c r="E1771" s="408">
        <v>187.15527655553996</v>
      </c>
      <c r="F1771" s="409">
        <v>43243.591516203705</v>
      </c>
      <c r="G1771" s="408">
        <v>0</v>
      </c>
    </row>
    <row r="1772" spans="1:7" ht="15" x14ac:dyDescent="0.2">
      <c r="A1772" s="407" t="s">
        <v>2329</v>
      </c>
      <c r="B1772" s="407" t="s">
        <v>2330</v>
      </c>
      <c r="C1772" s="408">
        <v>60.999999999999993</v>
      </c>
      <c r="D1772" s="408">
        <v>126.42280751548911</v>
      </c>
      <c r="E1772" s="408">
        <v>233.1728075154891</v>
      </c>
      <c r="F1772" s="409">
        <v>43243.591585648152</v>
      </c>
      <c r="G1772" s="408">
        <v>0</v>
      </c>
    </row>
    <row r="1773" spans="1:7" ht="15" x14ac:dyDescent="0.2">
      <c r="A1773" s="407" t="s">
        <v>2331</v>
      </c>
      <c r="B1773" s="407" t="s">
        <v>2332</v>
      </c>
      <c r="C1773" s="408">
        <v>63.166666666666664</v>
      </c>
      <c r="D1773" s="408">
        <v>266.98259711836386</v>
      </c>
      <c r="E1773" s="408">
        <v>362.56593045169717</v>
      </c>
      <c r="F1773" s="409">
        <v>43243.592106481483</v>
      </c>
      <c r="G1773" s="408">
        <v>0</v>
      </c>
    </row>
    <row r="1774" spans="1:7" ht="15" x14ac:dyDescent="0.2">
      <c r="A1774" s="407" t="s">
        <v>2333</v>
      </c>
      <c r="B1774" s="407" t="s">
        <v>2334</v>
      </c>
      <c r="C1774" s="408">
        <v>2.4083000000000001</v>
      </c>
      <c r="D1774" s="408">
        <v>1.9832000000000001</v>
      </c>
      <c r="E1774" s="408">
        <v>4.3914999999999997</v>
      </c>
      <c r="F1774" s="409">
        <v>44880.582928240743</v>
      </c>
      <c r="G1774" s="408">
        <v>0</v>
      </c>
    </row>
    <row r="1775" spans="1:7" ht="15" x14ac:dyDescent="0.2">
      <c r="A1775" s="407" t="s">
        <v>2335</v>
      </c>
      <c r="B1775" s="407" t="s">
        <v>2336</v>
      </c>
      <c r="C1775" s="408">
        <v>11.8667</v>
      </c>
      <c r="D1775" s="408">
        <v>9.9160000000000004</v>
      </c>
      <c r="E1775" s="408">
        <v>21.782699999999998</v>
      </c>
      <c r="F1775" s="409">
        <v>44880.583124999997</v>
      </c>
      <c r="G1775" s="408">
        <v>0</v>
      </c>
    </row>
    <row r="1776" spans="1:7" ht="15" x14ac:dyDescent="0.2">
      <c r="A1776" s="407" t="s">
        <v>2337</v>
      </c>
      <c r="B1776" s="407" t="s">
        <v>2338</v>
      </c>
      <c r="C1776" s="408">
        <v>0</v>
      </c>
      <c r="D1776" s="408">
        <v>4.6500000000000004</v>
      </c>
      <c r="E1776" s="408">
        <v>4.6500000000000004</v>
      </c>
      <c r="F1776" s="409">
        <v>44880.583414351851</v>
      </c>
      <c r="G1776" s="408">
        <v>0</v>
      </c>
    </row>
    <row r="1777" spans="1:7" ht="15" x14ac:dyDescent="0.2">
      <c r="A1777" s="407" t="s">
        <v>2339</v>
      </c>
      <c r="B1777" s="407" t="s">
        <v>2340</v>
      </c>
      <c r="C1777" s="408">
        <v>0.5</v>
      </c>
      <c r="D1777" s="408">
        <v>2.2999999999999998</v>
      </c>
      <c r="E1777" s="408">
        <v>2.8</v>
      </c>
      <c r="F1777" s="409">
        <v>44880.583564814813</v>
      </c>
      <c r="G1777" s="408">
        <v>0</v>
      </c>
    </row>
    <row r="1778" spans="1:7" ht="15" x14ac:dyDescent="0.2">
      <c r="A1778" s="407" t="s">
        <v>2341</v>
      </c>
      <c r="B1778" s="407" t="s">
        <v>2342</v>
      </c>
      <c r="C1778" s="408">
        <v>0</v>
      </c>
      <c r="D1778" s="408">
        <v>139</v>
      </c>
      <c r="E1778" s="408">
        <v>139</v>
      </c>
      <c r="F1778" s="409">
        <v>44523.464097222219</v>
      </c>
      <c r="G1778" s="408">
        <v>0</v>
      </c>
    </row>
    <row r="1779" spans="1:7" ht="15" x14ac:dyDescent="0.2">
      <c r="A1779" s="407" t="s">
        <v>2343</v>
      </c>
      <c r="B1779" s="407" t="s">
        <v>2344</v>
      </c>
      <c r="C1779" s="408">
        <v>0</v>
      </c>
      <c r="D1779" s="408">
        <v>63</v>
      </c>
      <c r="E1779" s="408">
        <v>63</v>
      </c>
      <c r="F1779" s="409">
        <v>44530.573101851849</v>
      </c>
      <c r="G1779" s="408">
        <v>0</v>
      </c>
    </row>
    <row r="1780" spans="1:7" ht="15" x14ac:dyDescent="0.25">
      <c r="A1780" s="407" t="s">
        <v>2345</v>
      </c>
      <c r="B1780" s="407" t="s">
        <v>2346</v>
      </c>
      <c r="C1780" s="406"/>
      <c r="D1780" s="408">
        <v>3.9</v>
      </c>
      <c r="E1780" s="408">
        <v>3.9</v>
      </c>
      <c r="F1780" s="409">
        <v>44524.496261574073</v>
      </c>
      <c r="G1780" s="408">
        <v>0</v>
      </c>
    </row>
    <row r="1781" spans="1:7" ht="15" x14ac:dyDescent="0.25">
      <c r="A1781" s="407" t="s">
        <v>2347</v>
      </c>
      <c r="B1781" s="407" t="s">
        <v>1779</v>
      </c>
      <c r="C1781" s="406"/>
      <c r="D1781" s="408">
        <v>11550</v>
      </c>
      <c r="E1781" s="408">
        <v>11550</v>
      </c>
      <c r="F1781" s="409">
        <v>44512.532314814816</v>
      </c>
      <c r="G1781" s="408">
        <v>0</v>
      </c>
    </row>
    <row r="1782" spans="1:7" ht="15" x14ac:dyDescent="0.2">
      <c r="A1782" s="407" t="s">
        <v>2348</v>
      </c>
      <c r="B1782" s="407" t="s">
        <v>2349</v>
      </c>
      <c r="C1782" s="408">
        <v>0</v>
      </c>
      <c r="D1782" s="408">
        <v>11.8</v>
      </c>
      <c r="E1782" s="408">
        <v>11.8</v>
      </c>
      <c r="F1782" s="409">
        <v>44524.491562499999</v>
      </c>
      <c r="G1782" s="408">
        <v>0</v>
      </c>
    </row>
    <row r="1783" spans="1:7" ht="15" x14ac:dyDescent="0.2">
      <c r="A1783" s="407" t="s">
        <v>2350</v>
      </c>
      <c r="B1783" s="407" t="s">
        <v>2351</v>
      </c>
      <c r="C1783" s="408">
        <v>0</v>
      </c>
      <c r="D1783" s="408">
        <v>7.3</v>
      </c>
      <c r="E1783" s="408">
        <v>7.3</v>
      </c>
      <c r="F1783" s="409">
        <v>44524.492002314815</v>
      </c>
      <c r="G1783" s="408">
        <v>0</v>
      </c>
    </row>
    <row r="1784" spans="1:7" ht="15" x14ac:dyDescent="0.25">
      <c r="A1784" s="407" t="s">
        <v>2352</v>
      </c>
      <c r="B1784" s="407" t="s">
        <v>2353</v>
      </c>
      <c r="C1784" s="406"/>
      <c r="D1784" s="408">
        <v>22.75</v>
      </c>
      <c r="E1784" s="408">
        <v>22.75</v>
      </c>
      <c r="F1784" s="409">
        <v>44512.386388888888</v>
      </c>
      <c r="G1784" s="408">
        <v>0</v>
      </c>
    </row>
    <row r="1785" spans="1:7" ht="15" x14ac:dyDescent="0.25">
      <c r="A1785" s="407" t="s">
        <v>2354</v>
      </c>
      <c r="B1785" s="407" t="s">
        <v>2355</v>
      </c>
      <c r="C1785" s="406"/>
      <c r="D1785" s="408">
        <v>22.75</v>
      </c>
      <c r="E1785" s="408">
        <v>22.75</v>
      </c>
      <c r="F1785" s="409">
        <v>44512.386076388888</v>
      </c>
      <c r="G1785" s="408">
        <v>0</v>
      </c>
    </row>
    <row r="1786" spans="1:7" ht="15" x14ac:dyDescent="0.25">
      <c r="A1786" s="407" t="s">
        <v>2356</v>
      </c>
      <c r="B1786" s="407" t="s">
        <v>2357</v>
      </c>
      <c r="C1786" s="406"/>
      <c r="D1786" s="408">
        <v>87.6</v>
      </c>
      <c r="E1786" s="408">
        <v>87.6</v>
      </c>
      <c r="F1786" s="409">
        <v>44510.659756944442</v>
      </c>
      <c r="G1786" s="408">
        <v>0</v>
      </c>
    </row>
    <row r="1787" spans="1:7" ht="15" x14ac:dyDescent="0.25">
      <c r="A1787" s="407" t="s">
        <v>2358</v>
      </c>
      <c r="B1787" s="407" t="s">
        <v>2359</v>
      </c>
      <c r="C1787" s="406"/>
      <c r="D1787" s="408">
        <v>54.5</v>
      </c>
      <c r="E1787" s="408">
        <v>54.5</v>
      </c>
      <c r="F1787" s="409">
        <v>44512.369108796294</v>
      </c>
      <c r="G1787" s="408">
        <v>0</v>
      </c>
    </row>
    <row r="1788" spans="1:7" ht="15" x14ac:dyDescent="0.25">
      <c r="A1788" s="407" t="s">
        <v>2360</v>
      </c>
      <c r="B1788" s="407" t="s">
        <v>2361</v>
      </c>
      <c r="C1788" s="406"/>
      <c r="D1788" s="408">
        <v>5.99</v>
      </c>
      <c r="E1788" s="408">
        <v>5.99</v>
      </c>
      <c r="F1788" s="409">
        <v>44517.571261574078</v>
      </c>
      <c r="G1788" s="408">
        <v>0</v>
      </c>
    </row>
    <row r="1789" spans="1:7" ht="15" x14ac:dyDescent="0.25">
      <c r="A1789" s="407" t="s">
        <v>2362</v>
      </c>
      <c r="B1789" s="407" t="s">
        <v>2363</v>
      </c>
      <c r="C1789" s="406"/>
      <c r="D1789" s="408">
        <v>6.99</v>
      </c>
      <c r="E1789" s="408">
        <v>6.99</v>
      </c>
      <c r="F1789" s="409">
        <v>44510.510763888888</v>
      </c>
      <c r="G1789" s="408">
        <v>0</v>
      </c>
    </row>
    <row r="1790" spans="1:7" ht="15" x14ac:dyDescent="0.2">
      <c r="A1790" s="407" t="s">
        <v>2364</v>
      </c>
      <c r="B1790" s="407" t="s">
        <v>2365</v>
      </c>
      <c r="C1790" s="408">
        <v>0.54</v>
      </c>
      <c r="D1790" s="408">
        <v>6.95</v>
      </c>
      <c r="E1790" s="408">
        <v>7.49</v>
      </c>
      <c r="F1790" s="409">
        <v>44523.369328703702</v>
      </c>
      <c r="G1790" s="408">
        <v>0</v>
      </c>
    </row>
    <row r="1791" spans="1:7" ht="15" x14ac:dyDescent="0.25">
      <c r="A1791" s="407" t="s">
        <v>2366</v>
      </c>
      <c r="B1791" s="407" t="s">
        <v>2083</v>
      </c>
      <c r="C1791" s="406"/>
      <c r="D1791" s="408">
        <v>5.4</v>
      </c>
      <c r="E1791" s="408">
        <v>5.4</v>
      </c>
      <c r="F1791" s="409">
        <v>43713.496527777781</v>
      </c>
      <c r="G1791" s="408">
        <v>0</v>
      </c>
    </row>
    <row r="1792" spans="1:7" ht="15" x14ac:dyDescent="0.25">
      <c r="A1792" s="407" t="s">
        <v>2367</v>
      </c>
      <c r="B1792" s="407" t="s">
        <v>2368</v>
      </c>
      <c r="C1792" s="406"/>
      <c r="D1792" s="408">
        <v>5.4</v>
      </c>
      <c r="E1792" s="408">
        <v>5.4</v>
      </c>
      <c r="F1792" s="409">
        <v>43713.496898148151</v>
      </c>
      <c r="G1792" s="408">
        <v>0</v>
      </c>
    </row>
    <row r="1793" spans="1:7" ht="15" x14ac:dyDescent="0.25">
      <c r="A1793" s="407" t="s">
        <v>34936</v>
      </c>
      <c r="B1793" s="407" t="s">
        <v>34937</v>
      </c>
      <c r="C1793" s="406"/>
      <c r="D1793" s="408">
        <v>18.100000000000001</v>
      </c>
      <c r="E1793" s="408">
        <v>18.100000000000001</v>
      </c>
      <c r="F1793" s="406"/>
      <c r="G1793" s="408">
        <v>0</v>
      </c>
    </row>
    <row r="1794" spans="1:7" ht="15" x14ac:dyDescent="0.25">
      <c r="A1794" s="407" t="s">
        <v>2369</v>
      </c>
      <c r="B1794" s="407" t="s">
        <v>2370</v>
      </c>
      <c r="C1794" s="406"/>
      <c r="D1794" s="408">
        <v>1.21</v>
      </c>
      <c r="E1794" s="408">
        <v>1.21</v>
      </c>
      <c r="F1794" s="406"/>
      <c r="G1794" s="408">
        <v>0</v>
      </c>
    </row>
    <row r="1795" spans="1:7" ht="15" x14ac:dyDescent="0.25">
      <c r="A1795" s="407" t="s">
        <v>2371</v>
      </c>
      <c r="B1795" s="407" t="s">
        <v>2372</v>
      </c>
      <c r="C1795" s="406"/>
      <c r="D1795" s="408">
        <v>1.8</v>
      </c>
      <c r="E1795" s="408">
        <v>1.8</v>
      </c>
      <c r="F1795" s="406"/>
      <c r="G1795" s="408">
        <v>0</v>
      </c>
    </row>
    <row r="1796" spans="1:7" ht="15" x14ac:dyDescent="0.25">
      <c r="A1796" s="407" t="s">
        <v>2373</v>
      </c>
      <c r="B1796" s="407" t="s">
        <v>2374</v>
      </c>
      <c r="C1796" s="406"/>
      <c r="D1796" s="408">
        <v>0.75</v>
      </c>
      <c r="E1796" s="408">
        <v>0.75</v>
      </c>
      <c r="F1796" s="406"/>
      <c r="G1796" s="408">
        <v>0</v>
      </c>
    </row>
    <row r="1797" spans="1:7" ht="15" x14ac:dyDescent="0.2">
      <c r="A1797" s="407" t="s">
        <v>2375</v>
      </c>
      <c r="B1797" s="407" t="s">
        <v>2376</v>
      </c>
      <c r="C1797" s="408">
        <v>0</v>
      </c>
      <c r="D1797" s="408">
        <v>12.3</v>
      </c>
      <c r="E1797" s="408">
        <v>12.3</v>
      </c>
      <c r="F1797" s="409">
        <v>44510.512094907404</v>
      </c>
      <c r="G1797" s="408">
        <v>0</v>
      </c>
    </row>
    <row r="1798" spans="1:7" ht="15" x14ac:dyDescent="0.25">
      <c r="A1798" s="407" t="s">
        <v>2377</v>
      </c>
      <c r="B1798" s="407" t="s">
        <v>2378</v>
      </c>
      <c r="C1798" s="406"/>
      <c r="D1798" s="408">
        <v>15.8</v>
      </c>
      <c r="E1798" s="408">
        <v>15.8</v>
      </c>
      <c r="F1798" s="409">
        <v>44516.558831018519</v>
      </c>
      <c r="G1798" s="408">
        <v>0</v>
      </c>
    </row>
    <row r="1799" spans="1:7" ht="15" x14ac:dyDescent="0.25">
      <c r="A1799" s="407" t="s">
        <v>2379</v>
      </c>
      <c r="B1799" s="407" t="s">
        <v>2380</v>
      </c>
      <c r="C1799" s="406"/>
      <c r="D1799" s="408">
        <v>19.100000000000001</v>
      </c>
      <c r="E1799" s="408">
        <v>19.100000000000001</v>
      </c>
      <c r="F1799" s="409">
        <v>44516.569803240738</v>
      </c>
      <c r="G1799" s="408">
        <v>0</v>
      </c>
    </row>
    <row r="1800" spans="1:7" ht="15" x14ac:dyDescent="0.25">
      <c r="A1800" s="407" t="s">
        <v>2381</v>
      </c>
      <c r="B1800" s="407" t="s">
        <v>2382</v>
      </c>
      <c r="C1800" s="406"/>
      <c r="D1800" s="408">
        <v>43.8</v>
      </c>
      <c r="E1800" s="408">
        <v>43.8</v>
      </c>
      <c r="F1800" s="409">
        <v>44512.44771990741</v>
      </c>
      <c r="G1800" s="408">
        <v>0</v>
      </c>
    </row>
    <row r="1801" spans="1:7" ht="15" x14ac:dyDescent="0.25">
      <c r="A1801" s="407" t="s">
        <v>2383</v>
      </c>
      <c r="B1801" s="407" t="s">
        <v>2384</v>
      </c>
      <c r="C1801" s="406"/>
      <c r="D1801" s="408">
        <v>20.8</v>
      </c>
      <c r="E1801" s="408">
        <v>20.8</v>
      </c>
      <c r="F1801" s="409">
        <v>44524.407465277778</v>
      </c>
      <c r="G1801" s="408">
        <v>0</v>
      </c>
    </row>
    <row r="1802" spans="1:7" ht="15" x14ac:dyDescent="0.25">
      <c r="A1802" s="407" t="s">
        <v>2385</v>
      </c>
      <c r="B1802" s="407" t="s">
        <v>2386</v>
      </c>
      <c r="C1802" s="406"/>
      <c r="D1802" s="408">
        <v>31.6</v>
      </c>
      <c r="E1802" s="408">
        <v>31.6</v>
      </c>
      <c r="F1802" s="406"/>
      <c r="G1802" s="408">
        <v>0</v>
      </c>
    </row>
    <row r="1803" spans="1:7" ht="15" x14ac:dyDescent="0.2">
      <c r="A1803" s="407" t="s">
        <v>34938</v>
      </c>
      <c r="B1803" s="407" t="s">
        <v>34939</v>
      </c>
      <c r="C1803" s="408">
        <v>16.3</v>
      </c>
      <c r="D1803" s="408">
        <v>180.26159999999999</v>
      </c>
      <c r="E1803" s="408">
        <v>196.5616</v>
      </c>
      <c r="F1803" s="409">
        <v>43032.650289351855</v>
      </c>
      <c r="G1803" s="408">
        <v>0</v>
      </c>
    </row>
    <row r="1804" spans="1:7" ht="15" x14ac:dyDescent="0.2">
      <c r="A1804" s="407" t="s">
        <v>34940</v>
      </c>
      <c r="B1804" s="407" t="s">
        <v>34941</v>
      </c>
      <c r="C1804" s="408">
        <v>16.3</v>
      </c>
      <c r="D1804" s="408">
        <v>180.26159999999999</v>
      </c>
      <c r="E1804" s="408">
        <v>196.5616</v>
      </c>
      <c r="F1804" s="409">
        <v>43032.639143518521</v>
      </c>
      <c r="G1804" s="408">
        <v>0</v>
      </c>
    </row>
    <row r="1805" spans="1:7" ht="15" x14ac:dyDescent="0.2">
      <c r="A1805" s="407" t="s">
        <v>34942</v>
      </c>
      <c r="B1805" s="407" t="s">
        <v>34943</v>
      </c>
      <c r="C1805" s="408">
        <v>16.3</v>
      </c>
      <c r="D1805" s="408">
        <v>180.26159999999999</v>
      </c>
      <c r="E1805" s="408">
        <v>196.5616</v>
      </c>
      <c r="F1805" s="409">
        <v>43032.639687499999</v>
      </c>
      <c r="G1805" s="408">
        <v>0</v>
      </c>
    </row>
    <row r="1806" spans="1:7" ht="15" x14ac:dyDescent="0.25">
      <c r="A1806" s="407" t="s">
        <v>34944</v>
      </c>
      <c r="B1806" s="407" t="s">
        <v>34945</v>
      </c>
      <c r="C1806" s="406"/>
      <c r="D1806" s="406"/>
      <c r="E1806" s="406"/>
      <c r="F1806" s="409">
        <v>43032.64266203704</v>
      </c>
      <c r="G1806" s="408">
        <v>0</v>
      </c>
    </row>
    <row r="1807" spans="1:7" ht="15" x14ac:dyDescent="0.25">
      <c r="A1807" s="407" t="s">
        <v>34946</v>
      </c>
      <c r="B1807" s="407" t="s">
        <v>34947</v>
      </c>
      <c r="C1807" s="406"/>
      <c r="D1807" s="406"/>
      <c r="E1807" s="406"/>
      <c r="F1807" s="409">
        <v>43032.64303240741</v>
      </c>
      <c r="G1807" s="408">
        <v>0</v>
      </c>
    </row>
    <row r="1808" spans="1:7" ht="15" x14ac:dyDescent="0.25">
      <c r="A1808" s="407" t="s">
        <v>34948</v>
      </c>
      <c r="B1808" s="407" t="s">
        <v>34949</v>
      </c>
      <c r="C1808" s="406"/>
      <c r="D1808" s="406"/>
      <c r="E1808" s="406"/>
      <c r="F1808" s="409">
        <v>43032.643368055556</v>
      </c>
      <c r="G1808" s="408">
        <v>0</v>
      </c>
    </row>
    <row r="1809" spans="1:7" ht="15" x14ac:dyDescent="0.2">
      <c r="A1809" s="407" t="s">
        <v>34950</v>
      </c>
      <c r="B1809" s="407" t="s">
        <v>34951</v>
      </c>
      <c r="C1809" s="408">
        <v>0</v>
      </c>
      <c r="D1809" s="408">
        <v>112.3</v>
      </c>
      <c r="E1809" s="408">
        <v>112.3</v>
      </c>
      <c r="F1809" s="409">
        <v>44392.739930555559</v>
      </c>
      <c r="G1809" s="408">
        <v>0</v>
      </c>
    </row>
    <row r="1810" spans="1:7" ht="15" x14ac:dyDescent="0.2">
      <c r="A1810" s="407" t="s">
        <v>34952</v>
      </c>
      <c r="B1810" s="407" t="s">
        <v>34953</v>
      </c>
      <c r="C1810" s="408">
        <v>0</v>
      </c>
      <c r="D1810" s="408">
        <v>38.4</v>
      </c>
      <c r="E1810" s="408">
        <v>38.4</v>
      </c>
      <c r="F1810" s="409">
        <v>44392.740810185183</v>
      </c>
      <c r="G1810" s="408">
        <v>0</v>
      </c>
    </row>
    <row r="1811" spans="1:7" ht="15" x14ac:dyDescent="0.2">
      <c r="A1811" s="407" t="s">
        <v>34954</v>
      </c>
      <c r="B1811" s="407" t="s">
        <v>20412</v>
      </c>
      <c r="C1811" s="408">
        <v>0</v>
      </c>
      <c r="D1811" s="408">
        <v>30.9</v>
      </c>
      <c r="E1811" s="408">
        <v>30.9</v>
      </c>
      <c r="F1811" s="409">
        <v>43800.626921296294</v>
      </c>
      <c r="G1811" s="408">
        <v>0</v>
      </c>
    </row>
    <row r="1812" spans="1:7" ht="15" x14ac:dyDescent="0.2">
      <c r="A1812" s="407" t="s">
        <v>2387</v>
      </c>
      <c r="B1812" s="407" t="s">
        <v>2388</v>
      </c>
      <c r="C1812" s="408">
        <v>0</v>
      </c>
      <c r="D1812" s="408">
        <v>112.9</v>
      </c>
      <c r="E1812" s="408">
        <v>112.9</v>
      </c>
      <c r="F1812" s="409">
        <v>44511.646863425929</v>
      </c>
      <c r="G1812" s="408">
        <v>0</v>
      </c>
    </row>
    <row r="1813" spans="1:7" ht="15" x14ac:dyDescent="0.2">
      <c r="A1813" s="407" t="s">
        <v>2389</v>
      </c>
      <c r="B1813" s="407" t="s">
        <v>2390</v>
      </c>
      <c r="C1813" s="408">
        <v>0</v>
      </c>
      <c r="D1813" s="408">
        <v>112.3</v>
      </c>
      <c r="E1813" s="408">
        <v>112.3</v>
      </c>
      <c r="F1813" s="409">
        <v>44511.646562499998</v>
      </c>
      <c r="G1813" s="408">
        <v>0</v>
      </c>
    </row>
    <row r="1814" spans="1:7" ht="15" x14ac:dyDescent="0.25">
      <c r="A1814" s="407" t="s">
        <v>2391</v>
      </c>
      <c r="B1814" s="407" t="s">
        <v>2392</v>
      </c>
      <c r="C1814" s="408">
        <v>0</v>
      </c>
      <c r="D1814" s="408">
        <v>2.99</v>
      </c>
      <c r="E1814" s="408">
        <v>2.99</v>
      </c>
      <c r="F1814" s="406"/>
      <c r="G1814" s="408">
        <v>0</v>
      </c>
    </row>
    <row r="1815" spans="1:7" ht="15" x14ac:dyDescent="0.25">
      <c r="A1815" s="407" t="s">
        <v>2393</v>
      </c>
      <c r="B1815" s="407" t="s">
        <v>2394</v>
      </c>
      <c r="C1815" s="406"/>
      <c r="D1815" s="406"/>
      <c r="E1815" s="406"/>
      <c r="F1815" s="406"/>
      <c r="G1815" s="408">
        <v>0</v>
      </c>
    </row>
    <row r="1816" spans="1:7" ht="15" x14ac:dyDescent="0.2">
      <c r="A1816" s="407" t="s">
        <v>2395</v>
      </c>
      <c r="B1816" s="407" t="s">
        <v>2396</v>
      </c>
      <c r="C1816" s="408">
        <v>0</v>
      </c>
      <c r="D1816" s="408">
        <v>3.66</v>
      </c>
      <c r="E1816" s="408">
        <v>3.66</v>
      </c>
      <c r="F1816" s="409">
        <v>44516.374837962961</v>
      </c>
      <c r="G1816" s="408">
        <v>0</v>
      </c>
    </row>
    <row r="1817" spans="1:7" ht="15" x14ac:dyDescent="0.25">
      <c r="A1817" s="407" t="s">
        <v>2397</v>
      </c>
      <c r="B1817" s="407" t="s">
        <v>2398</v>
      </c>
      <c r="C1817" s="406"/>
      <c r="D1817" s="408">
        <v>40250</v>
      </c>
      <c r="E1817" s="408">
        <v>40250</v>
      </c>
      <c r="F1817" s="409">
        <v>44512.507939814815</v>
      </c>
      <c r="G1817" s="408">
        <v>0</v>
      </c>
    </row>
    <row r="1818" spans="1:7" ht="15" x14ac:dyDescent="0.25">
      <c r="A1818" s="407" t="s">
        <v>2399</v>
      </c>
      <c r="B1818" s="407" t="s">
        <v>2400</v>
      </c>
      <c r="C1818" s="406"/>
      <c r="D1818" s="408">
        <v>550</v>
      </c>
      <c r="E1818" s="408">
        <v>550</v>
      </c>
      <c r="F1818" s="409">
        <v>44516.379525462966</v>
      </c>
      <c r="G1818" s="408">
        <v>0</v>
      </c>
    </row>
    <row r="1819" spans="1:7" ht="15" x14ac:dyDescent="0.25">
      <c r="A1819" s="407" t="s">
        <v>2401</v>
      </c>
      <c r="B1819" s="407" t="s">
        <v>2402</v>
      </c>
      <c r="C1819" s="406"/>
      <c r="D1819" s="408">
        <v>22.75</v>
      </c>
      <c r="E1819" s="408">
        <v>22.75</v>
      </c>
      <c r="F1819" s="409">
        <v>44510.515416666669</v>
      </c>
      <c r="G1819" s="408">
        <v>0</v>
      </c>
    </row>
    <row r="1820" spans="1:7" ht="15" x14ac:dyDescent="0.25">
      <c r="A1820" s="407" t="s">
        <v>2403</v>
      </c>
      <c r="B1820" s="407" t="s">
        <v>2404</v>
      </c>
      <c r="C1820" s="406"/>
      <c r="D1820" s="408">
        <v>22.75</v>
      </c>
      <c r="E1820" s="408">
        <v>22.75</v>
      </c>
      <c r="F1820" s="409">
        <v>44510.517384259256</v>
      </c>
      <c r="G1820" s="408">
        <v>0</v>
      </c>
    </row>
    <row r="1821" spans="1:7" ht="15" x14ac:dyDescent="0.25">
      <c r="A1821" s="407" t="s">
        <v>2405</v>
      </c>
      <c r="B1821" s="407" t="s">
        <v>2406</v>
      </c>
      <c r="C1821" s="406"/>
      <c r="D1821" s="408">
        <v>51.5</v>
      </c>
      <c r="E1821" s="408">
        <v>51.5</v>
      </c>
      <c r="F1821" s="409">
        <v>44510.51767361111</v>
      </c>
      <c r="G1821" s="408">
        <v>0</v>
      </c>
    </row>
    <row r="1822" spans="1:7" ht="15" x14ac:dyDescent="0.25">
      <c r="A1822" s="407" t="s">
        <v>2407</v>
      </c>
      <c r="B1822" s="407" t="s">
        <v>2408</v>
      </c>
      <c r="C1822" s="406"/>
      <c r="D1822" s="408">
        <v>55.7</v>
      </c>
      <c r="E1822" s="408">
        <v>55.7</v>
      </c>
      <c r="F1822" s="409">
        <v>44510.518020833333</v>
      </c>
      <c r="G1822" s="408">
        <v>0</v>
      </c>
    </row>
    <row r="1823" spans="1:7" ht="15" x14ac:dyDescent="0.25">
      <c r="A1823" s="407" t="s">
        <v>2409</v>
      </c>
      <c r="B1823" s="407" t="s">
        <v>2410</v>
      </c>
      <c r="C1823" s="406"/>
      <c r="D1823" s="408">
        <v>55.7</v>
      </c>
      <c r="E1823" s="408">
        <v>55.7</v>
      </c>
      <c r="F1823" s="409">
        <v>44510.518379629626</v>
      </c>
      <c r="G1823" s="408">
        <v>0</v>
      </c>
    </row>
    <row r="1824" spans="1:7" ht="15" x14ac:dyDescent="0.25">
      <c r="A1824" s="407" t="s">
        <v>2411</v>
      </c>
      <c r="B1824" s="407" t="s">
        <v>2412</v>
      </c>
      <c r="C1824" s="406"/>
      <c r="D1824" s="408">
        <v>22.75</v>
      </c>
      <c r="E1824" s="408">
        <v>22.75</v>
      </c>
      <c r="F1824" s="409">
        <v>44510.518842592595</v>
      </c>
      <c r="G1824" s="408">
        <v>0</v>
      </c>
    </row>
    <row r="1825" spans="1:7" ht="15" x14ac:dyDescent="0.25">
      <c r="A1825" s="407" t="s">
        <v>2413</v>
      </c>
      <c r="B1825" s="407" t="s">
        <v>2414</v>
      </c>
      <c r="C1825" s="406"/>
      <c r="D1825" s="408">
        <v>57.9</v>
      </c>
      <c r="E1825" s="408">
        <v>57.9</v>
      </c>
      <c r="F1825" s="409">
        <v>44510.519282407404</v>
      </c>
      <c r="G1825" s="408">
        <v>0</v>
      </c>
    </row>
    <row r="1826" spans="1:7" ht="15" x14ac:dyDescent="0.25">
      <c r="A1826" s="407" t="s">
        <v>2415</v>
      </c>
      <c r="B1826" s="407" t="s">
        <v>2416</v>
      </c>
      <c r="C1826" s="406"/>
      <c r="D1826" s="408">
        <v>22.75</v>
      </c>
      <c r="E1826" s="408">
        <v>22.75</v>
      </c>
      <c r="F1826" s="409">
        <v>44510.519571759258</v>
      </c>
      <c r="G1826" s="408">
        <v>0</v>
      </c>
    </row>
    <row r="1827" spans="1:7" ht="15" x14ac:dyDescent="0.25">
      <c r="A1827" s="407" t="s">
        <v>2417</v>
      </c>
      <c r="B1827" s="407" t="s">
        <v>2418</v>
      </c>
      <c r="C1827" s="406"/>
      <c r="D1827" s="408">
        <v>22.75</v>
      </c>
      <c r="E1827" s="408">
        <v>22.75</v>
      </c>
      <c r="F1827" s="409">
        <v>44510.519965277781</v>
      </c>
      <c r="G1827" s="408">
        <v>0</v>
      </c>
    </row>
    <row r="1828" spans="1:7" ht="15" x14ac:dyDescent="0.25">
      <c r="A1828" s="407" t="s">
        <v>2419</v>
      </c>
      <c r="B1828" s="407" t="s">
        <v>2420</v>
      </c>
      <c r="C1828" s="406"/>
      <c r="D1828" s="408">
        <v>51.5</v>
      </c>
      <c r="E1828" s="408">
        <v>51.5</v>
      </c>
      <c r="F1828" s="409">
        <v>44510.515775462962</v>
      </c>
      <c r="G1828" s="408">
        <v>0</v>
      </c>
    </row>
    <row r="1829" spans="1:7" ht="15" x14ac:dyDescent="0.25">
      <c r="A1829" s="407" t="s">
        <v>2421</v>
      </c>
      <c r="B1829" s="407" t="s">
        <v>2422</v>
      </c>
      <c r="C1829" s="406"/>
      <c r="D1829" s="408">
        <v>52.2</v>
      </c>
      <c r="E1829" s="408">
        <v>52.2</v>
      </c>
      <c r="F1829" s="409">
        <v>44510.516064814816</v>
      </c>
      <c r="G1829" s="408">
        <v>0</v>
      </c>
    </row>
    <row r="1830" spans="1:7" ht="15" x14ac:dyDescent="0.25">
      <c r="A1830" s="407" t="s">
        <v>2423</v>
      </c>
      <c r="B1830" s="407" t="s">
        <v>2424</v>
      </c>
      <c r="C1830" s="406"/>
      <c r="D1830" s="408">
        <v>22.75</v>
      </c>
      <c r="E1830" s="408">
        <v>22.75</v>
      </c>
      <c r="F1830" s="409">
        <v>44510.51662037037</v>
      </c>
      <c r="G1830" s="408">
        <v>0</v>
      </c>
    </row>
    <row r="1831" spans="1:7" ht="15" x14ac:dyDescent="0.25">
      <c r="A1831" s="407" t="s">
        <v>2425</v>
      </c>
      <c r="B1831" s="407" t="s">
        <v>2426</v>
      </c>
      <c r="C1831" s="406"/>
      <c r="D1831" s="408">
        <v>22.75</v>
      </c>
      <c r="E1831" s="408">
        <v>22.75</v>
      </c>
      <c r="F1831" s="409">
        <v>44510.51699074074</v>
      </c>
      <c r="G1831" s="408">
        <v>0</v>
      </c>
    </row>
    <row r="1832" spans="1:7" ht="15" x14ac:dyDescent="0.25">
      <c r="A1832" s="407" t="s">
        <v>2427</v>
      </c>
      <c r="B1832" s="407" t="s">
        <v>2428</v>
      </c>
      <c r="C1832" s="406"/>
      <c r="D1832" s="408">
        <v>22.75</v>
      </c>
      <c r="E1832" s="408">
        <v>22.75</v>
      </c>
      <c r="F1832" s="409">
        <v>44511.658935185187</v>
      </c>
      <c r="G1832" s="408">
        <v>0</v>
      </c>
    </row>
    <row r="1833" spans="1:7" ht="15" x14ac:dyDescent="0.25">
      <c r="A1833" s="407" t="s">
        <v>2429</v>
      </c>
      <c r="B1833" s="407" t="s">
        <v>2430</v>
      </c>
      <c r="C1833" s="406"/>
      <c r="D1833" s="408">
        <v>22.75</v>
      </c>
      <c r="E1833" s="408">
        <v>22.75</v>
      </c>
      <c r="F1833" s="409">
        <v>44511.659571759257</v>
      </c>
      <c r="G1833" s="408">
        <v>0</v>
      </c>
    </row>
    <row r="1834" spans="1:7" ht="15" x14ac:dyDescent="0.25">
      <c r="A1834" s="407" t="s">
        <v>2431</v>
      </c>
      <c r="B1834" s="407" t="s">
        <v>2432</v>
      </c>
      <c r="C1834" s="406"/>
      <c r="D1834" s="408">
        <v>22.75</v>
      </c>
      <c r="E1834" s="408">
        <v>22.75</v>
      </c>
      <c r="F1834" s="409">
        <v>44511.65934027778</v>
      </c>
      <c r="G1834" s="408">
        <v>0</v>
      </c>
    </row>
    <row r="1835" spans="1:7" ht="15" x14ac:dyDescent="0.25">
      <c r="A1835" s="407" t="s">
        <v>2433</v>
      </c>
      <c r="B1835" s="407" t="s">
        <v>2434</v>
      </c>
      <c r="C1835" s="406"/>
      <c r="D1835" s="408">
        <v>22.75</v>
      </c>
      <c r="E1835" s="408">
        <v>22.75</v>
      </c>
      <c r="F1835" s="409">
        <v>44523.379849537036</v>
      </c>
      <c r="G1835" s="408">
        <v>0</v>
      </c>
    </row>
    <row r="1836" spans="1:7" ht="15" x14ac:dyDescent="0.25">
      <c r="A1836" s="407" t="s">
        <v>2435</v>
      </c>
      <c r="B1836" s="407" t="s">
        <v>2436</v>
      </c>
      <c r="C1836" s="406"/>
      <c r="D1836" s="408">
        <v>22.75</v>
      </c>
      <c r="E1836" s="408">
        <v>22.75</v>
      </c>
      <c r="F1836" s="406"/>
      <c r="G1836" s="408">
        <v>0</v>
      </c>
    </row>
    <row r="1837" spans="1:7" ht="15" x14ac:dyDescent="0.25">
      <c r="A1837" s="407" t="s">
        <v>2437</v>
      </c>
      <c r="B1837" s="407" t="s">
        <v>2438</v>
      </c>
      <c r="C1837" s="406"/>
      <c r="D1837" s="408">
        <v>22.75</v>
      </c>
      <c r="E1837" s="408">
        <v>22.75</v>
      </c>
      <c r="F1837" s="406"/>
      <c r="G1837" s="408">
        <v>0</v>
      </c>
    </row>
    <row r="1838" spans="1:7" ht="15" x14ac:dyDescent="0.25">
      <c r="A1838" s="407" t="s">
        <v>2439</v>
      </c>
      <c r="B1838" s="407" t="s">
        <v>2440</v>
      </c>
      <c r="C1838" s="406"/>
      <c r="D1838" s="408">
        <v>22.75</v>
      </c>
      <c r="E1838" s="408">
        <v>22.75</v>
      </c>
      <c r="F1838" s="406"/>
      <c r="G1838" s="408">
        <v>0</v>
      </c>
    </row>
    <row r="1839" spans="1:7" ht="15" x14ac:dyDescent="0.25">
      <c r="A1839" s="407" t="s">
        <v>2441</v>
      </c>
      <c r="B1839" s="407" t="s">
        <v>2442</v>
      </c>
      <c r="C1839" s="406"/>
      <c r="D1839" s="408">
        <v>22.75</v>
      </c>
      <c r="E1839" s="408">
        <v>22.75</v>
      </c>
      <c r="F1839" s="409">
        <v>44523.379513888889</v>
      </c>
      <c r="G1839" s="408">
        <v>0</v>
      </c>
    </row>
    <row r="1840" spans="1:7" ht="15" x14ac:dyDescent="0.25">
      <c r="A1840" s="407" t="s">
        <v>2443</v>
      </c>
      <c r="B1840" s="407" t="s">
        <v>2444</v>
      </c>
      <c r="C1840" s="406"/>
      <c r="D1840" s="408">
        <v>1.87</v>
      </c>
      <c r="E1840" s="408">
        <v>1.87</v>
      </c>
      <c r="F1840" s="409">
        <v>44511.657118055555</v>
      </c>
      <c r="G1840" s="408">
        <v>0</v>
      </c>
    </row>
    <row r="1841" spans="1:7" ht="15" x14ac:dyDescent="0.25">
      <c r="A1841" s="407" t="s">
        <v>2445</v>
      </c>
      <c r="B1841" s="407" t="s">
        <v>2444</v>
      </c>
      <c r="C1841" s="406"/>
      <c r="D1841" s="408">
        <v>2.62</v>
      </c>
      <c r="E1841" s="408">
        <v>2.62</v>
      </c>
      <c r="F1841" s="409">
        <v>44511.657372685186</v>
      </c>
      <c r="G1841" s="408">
        <v>0</v>
      </c>
    </row>
    <row r="1842" spans="1:7" ht="15" x14ac:dyDescent="0.2">
      <c r="A1842" s="407" t="s">
        <v>2446</v>
      </c>
      <c r="B1842" s="407" t="s">
        <v>2447</v>
      </c>
      <c r="C1842" s="408">
        <v>0</v>
      </c>
      <c r="D1842" s="408">
        <v>2.72</v>
      </c>
      <c r="E1842" s="408">
        <v>2.72</v>
      </c>
      <c r="F1842" s="409">
        <v>45930.631585648145</v>
      </c>
      <c r="G1842" s="408">
        <v>0</v>
      </c>
    </row>
    <row r="1843" spans="1:7" ht="15" x14ac:dyDescent="0.25">
      <c r="A1843" s="407" t="s">
        <v>2448</v>
      </c>
      <c r="B1843" s="407" t="s">
        <v>2449</v>
      </c>
      <c r="C1843" s="406"/>
      <c r="D1843" s="408">
        <v>6.65</v>
      </c>
      <c r="E1843" s="408">
        <v>6.65</v>
      </c>
      <c r="F1843" s="406"/>
      <c r="G1843" s="408">
        <v>0</v>
      </c>
    </row>
    <row r="1844" spans="1:7" ht="15" x14ac:dyDescent="0.25">
      <c r="A1844" s="407" t="s">
        <v>2450</v>
      </c>
      <c r="B1844" s="407" t="s">
        <v>2451</v>
      </c>
      <c r="C1844" s="406"/>
      <c r="D1844" s="408">
        <v>5.9</v>
      </c>
      <c r="E1844" s="408">
        <v>5.9</v>
      </c>
      <c r="F1844" s="406"/>
      <c r="G1844" s="408">
        <v>0</v>
      </c>
    </row>
    <row r="1845" spans="1:7" ht="15" x14ac:dyDescent="0.25">
      <c r="A1845" s="407" t="s">
        <v>2452</v>
      </c>
      <c r="B1845" s="407" t="s">
        <v>1946</v>
      </c>
      <c r="C1845" s="406"/>
      <c r="D1845" s="408">
        <v>6.65</v>
      </c>
      <c r="E1845" s="408">
        <v>6.65</v>
      </c>
      <c r="F1845" s="406"/>
      <c r="G1845" s="408">
        <v>0</v>
      </c>
    </row>
    <row r="1846" spans="1:7" ht="15" x14ac:dyDescent="0.25">
      <c r="A1846" s="407" t="s">
        <v>2453</v>
      </c>
      <c r="B1846" s="407" t="s">
        <v>1948</v>
      </c>
      <c r="C1846" s="406"/>
      <c r="D1846" s="408">
        <v>5.9</v>
      </c>
      <c r="E1846" s="408">
        <v>5.9</v>
      </c>
      <c r="F1846" s="406"/>
      <c r="G1846" s="408">
        <v>0</v>
      </c>
    </row>
    <row r="1847" spans="1:7" ht="15" x14ac:dyDescent="0.25">
      <c r="A1847" s="407" t="s">
        <v>2454</v>
      </c>
      <c r="B1847" s="407" t="s">
        <v>2455</v>
      </c>
      <c r="C1847" s="406"/>
      <c r="D1847" s="408">
        <v>5.65</v>
      </c>
      <c r="E1847" s="408">
        <v>5.65</v>
      </c>
      <c r="F1847" s="409">
        <v>44526.337581018517</v>
      </c>
      <c r="G1847" s="408">
        <v>0</v>
      </c>
    </row>
    <row r="1848" spans="1:7" ht="15" x14ac:dyDescent="0.25">
      <c r="A1848" s="407" t="s">
        <v>2456</v>
      </c>
      <c r="B1848" s="407" t="s">
        <v>2457</v>
      </c>
      <c r="C1848" s="406"/>
      <c r="D1848" s="408">
        <v>18073.95</v>
      </c>
      <c r="E1848" s="408">
        <v>18073.95</v>
      </c>
      <c r="F1848" s="409">
        <v>44517.439965277779</v>
      </c>
      <c r="G1848" s="408">
        <v>0</v>
      </c>
    </row>
    <row r="1849" spans="1:7" ht="15" x14ac:dyDescent="0.25">
      <c r="A1849" s="407" t="s">
        <v>2458</v>
      </c>
      <c r="B1849" s="407" t="s">
        <v>2459</v>
      </c>
      <c r="C1849" s="406"/>
      <c r="D1849" s="408">
        <v>1860.81</v>
      </c>
      <c r="E1849" s="408">
        <v>1860.81</v>
      </c>
      <c r="F1849" s="409">
        <v>44511.402453703704</v>
      </c>
      <c r="G1849" s="408">
        <v>0</v>
      </c>
    </row>
    <row r="1850" spans="1:7" ht="15" x14ac:dyDescent="0.25">
      <c r="A1850" s="407" t="s">
        <v>2460</v>
      </c>
      <c r="B1850" s="407" t="s">
        <v>2461</v>
      </c>
      <c r="C1850" s="406"/>
      <c r="D1850" s="408">
        <v>1860.81</v>
      </c>
      <c r="E1850" s="408">
        <v>1860.81</v>
      </c>
      <c r="F1850" s="406"/>
      <c r="G1850" s="408">
        <v>0</v>
      </c>
    </row>
    <row r="1851" spans="1:7" ht="15" x14ac:dyDescent="0.25">
      <c r="A1851" s="407" t="s">
        <v>2462</v>
      </c>
      <c r="B1851" s="407" t="s">
        <v>2463</v>
      </c>
      <c r="C1851" s="406"/>
      <c r="D1851" s="408">
        <v>627.97</v>
      </c>
      <c r="E1851" s="408">
        <v>627.97</v>
      </c>
      <c r="F1851" s="409">
        <v>44523.444710648146</v>
      </c>
      <c r="G1851" s="408">
        <v>0</v>
      </c>
    </row>
    <row r="1852" spans="1:7" ht="15" x14ac:dyDescent="0.2">
      <c r="A1852" s="407" t="s">
        <v>2464</v>
      </c>
      <c r="B1852" s="407" t="s">
        <v>2465</v>
      </c>
      <c r="C1852" s="408">
        <v>0</v>
      </c>
      <c r="D1852" s="408">
        <v>77.959999999999994</v>
      </c>
      <c r="E1852" s="408">
        <v>77.959999999999994</v>
      </c>
      <c r="F1852" s="409">
        <v>44525.373530092591</v>
      </c>
      <c r="G1852" s="408">
        <v>0</v>
      </c>
    </row>
    <row r="1853" spans="1:7" ht="15" x14ac:dyDescent="0.2">
      <c r="A1853" s="407" t="s">
        <v>2466</v>
      </c>
      <c r="B1853" s="407" t="s">
        <v>2467</v>
      </c>
      <c r="C1853" s="408">
        <v>0</v>
      </c>
      <c r="D1853" s="408">
        <v>85</v>
      </c>
      <c r="E1853" s="408">
        <v>85</v>
      </c>
      <c r="F1853" s="409">
        <v>44530.673611111109</v>
      </c>
      <c r="G1853" s="408">
        <v>0</v>
      </c>
    </row>
    <row r="1854" spans="1:7" ht="15" x14ac:dyDescent="0.2">
      <c r="A1854" s="407" t="s">
        <v>2468</v>
      </c>
      <c r="B1854" s="407" t="s">
        <v>2469</v>
      </c>
      <c r="C1854" s="408">
        <v>0</v>
      </c>
      <c r="D1854" s="408">
        <v>55</v>
      </c>
      <c r="E1854" s="408">
        <v>55</v>
      </c>
      <c r="F1854" s="409">
        <v>44530.674456018518</v>
      </c>
      <c r="G1854" s="408">
        <v>0</v>
      </c>
    </row>
    <row r="1855" spans="1:7" ht="15" x14ac:dyDescent="0.25">
      <c r="A1855" s="407" t="s">
        <v>2470</v>
      </c>
      <c r="B1855" s="407" t="s">
        <v>2471</v>
      </c>
      <c r="C1855" s="408">
        <v>0</v>
      </c>
      <c r="D1855" s="408">
        <v>26.19</v>
      </c>
      <c r="E1855" s="408">
        <v>26.19</v>
      </c>
      <c r="F1855" s="406"/>
      <c r="G1855" s="408">
        <v>0</v>
      </c>
    </row>
    <row r="1856" spans="1:7" ht="15" x14ac:dyDescent="0.2">
      <c r="A1856" s="407" t="s">
        <v>2472</v>
      </c>
      <c r="B1856" s="407" t="s">
        <v>2473</v>
      </c>
      <c r="C1856" s="408">
        <v>0</v>
      </c>
      <c r="D1856" s="408">
        <v>28</v>
      </c>
      <c r="E1856" s="408">
        <v>28</v>
      </c>
      <c r="F1856" s="409">
        <v>45930.632453703707</v>
      </c>
      <c r="G1856" s="408">
        <v>0</v>
      </c>
    </row>
    <row r="1857" spans="1:7" ht="15" x14ac:dyDescent="0.2">
      <c r="A1857" s="407" t="s">
        <v>2474</v>
      </c>
      <c r="B1857" s="407" t="s">
        <v>2475</v>
      </c>
      <c r="C1857" s="408">
        <v>0</v>
      </c>
      <c r="D1857" s="408">
        <v>25</v>
      </c>
      <c r="E1857" s="408">
        <v>25</v>
      </c>
      <c r="F1857" s="409">
        <v>45701.41946759259</v>
      </c>
      <c r="G1857" s="408">
        <v>0</v>
      </c>
    </row>
    <row r="1858" spans="1:7" ht="15" x14ac:dyDescent="0.2">
      <c r="A1858" s="407" t="s">
        <v>2476</v>
      </c>
      <c r="B1858" s="407" t="s">
        <v>2477</v>
      </c>
      <c r="C1858" s="408">
        <v>0</v>
      </c>
      <c r="D1858" s="408">
        <v>16</v>
      </c>
      <c r="E1858" s="408">
        <v>16</v>
      </c>
      <c r="F1858" s="409">
        <v>44511.340925925928</v>
      </c>
      <c r="G1858" s="408">
        <v>0</v>
      </c>
    </row>
    <row r="1859" spans="1:7" ht="15" x14ac:dyDescent="0.2">
      <c r="A1859" s="407" t="s">
        <v>2478</v>
      </c>
      <c r="B1859" s="407" t="s">
        <v>2479</v>
      </c>
      <c r="C1859" s="408">
        <v>0</v>
      </c>
      <c r="D1859" s="408">
        <v>12.95</v>
      </c>
      <c r="E1859" s="408">
        <v>12.95</v>
      </c>
      <c r="F1859" s="409">
        <v>45678.357256944444</v>
      </c>
      <c r="G1859" s="408">
        <v>0</v>
      </c>
    </row>
    <row r="1860" spans="1:7" ht="15" x14ac:dyDescent="0.2">
      <c r="A1860" s="407" t="s">
        <v>2480</v>
      </c>
      <c r="B1860" s="407" t="s">
        <v>2481</v>
      </c>
      <c r="C1860" s="408">
        <v>0</v>
      </c>
      <c r="D1860" s="408">
        <v>20.6</v>
      </c>
      <c r="E1860" s="408">
        <v>20.6</v>
      </c>
      <c r="F1860" s="409">
        <v>45701.424803240741</v>
      </c>
      <c r="G1860" s="408">
        <v>0</v>
      </c>
    </row>
    <row r="1861" spans="1:7" ht="15" x14ac:dyDescent="0.2">
      <c r="A1861" s="407" t="s">
        <v>2482</v>
      </c>
      <c r="B1861" s="407" t="s">
        <v>2483</v>
      </c>
      <c r="C1861" s="408">
        <v>0</v>
      </c>
      <c r="D1861" s="408">
        <v>20.6</v>
      </c>
      <c r="E1861" s="408">
        <v>20.6</v>
      </c>
      <c r="F1861" s="409">
        <v>45701.42491898148</v>
      </c>
      <c r="G1861" s="408">
        <v>0</v>
      </c>
    </row>
    <row r="1862" spans="1:7" ht="15" x14ac:dyDescent="0.2">
      <c r="A1862" s="407" t="s">
        <v>2484</v>
      </c>
      <c r="B1862" s="407" t="s">
        <v>2485</v>
      </c>
      <c r="C1862" s="408">
        <v>0</v>
      </c>
      <c r="D1862" s="408">
        <v>13.34</v>
      </c>
      <c r="E1862" s="408">
        <v>13.34</v>
      </c>
      <c r="F1862" s="409">
        <v>45930.636342592596</v>
      </c>
      <c r="G1862" s="408">
        <v>0</v>
      </c>
    </row>
    <row r="1863" spans="1:7" ht="15" x14ac:dyDescent="0.2">
      <c r="A1863" s="407" t="s">
        <v>2486</v>
      </c>
      <c r="B1863" s="407" t="s">
        <v>2487</v>
      </c>
      <c r="C1863" s="408">
        <v>0</v>
      </c>
      <c r="D1863" s="408">
        <v>9</v>
      </c>
      <c r="E1863" s="408">
        <v>9</v>
      </c>
      <c r="F1863" s="409">
        <v>44523.360821759263</v>
      </c>
      <c r="G1863" s="408">
        <v>0</v>
      </c>
    </row>
    <row r="1864" spans="1:7" ht="15" x14ac:dyDescent="0.2">
      <c r="A1864" s="407" t="s">
        <v>2488</v>
      </c>
      <c r="B1864" s="407" t="s">
        <v>2489</v>
      </c>
      <c r="C1864" s="408">
        <v>0</v>
      </c>
      <c r="D1864" s="408">
        <v>24.38</v>
      </c>
      <c r="E1864" s="408">
        <v>24.38</v>
      </c>
      <c r="F1864" s="409">
        <v>45701.421203703707</v>
      </c>
      <c r="G1864" s="408">
        <v>0</v>
      </c>
    </row>
    <row r="1865" spans="1:7" ht="15" x14ac:dyDescent="0.2">
      <c r="A1865" s="407" t="s">
        <v>2490</v>
      </c>
      <c r="B1865" s="407" t="s">
        <v>2491</v>
      </c>
      <c r="C1865" s="408">
        <v>0</v>
      </c>
      <c r="D1865" s="408">
        <v>45</v>
      </c>
      <c r="E1865" s="408">
        <v>45</v>
      </c>
      <c r="F1865" s="409">
        <v>44524.438587962963</v>
      </c>
      <c r="G1865" s="408">
        <v>0</v>
      </c>
    </row>
    <row r="1866" spans="1:7" ht="15" x14ac:dyDescent="0.2">
      <c r="A1866" s="407" t="s">
        <v>2492</v>
      </c>
      <c r="B1866" s="407" t="s">
        <v>2493</v>
      </c>
      <c r="C1866" s="408">
        <v>0</v>
      </c>
      <c r="D1866" s="408">
        <v>26.24</v>
      </c>
      <c r="E1866" s="408">
        <v>26.24</v>
      </c>
      <c r="F1866" s="409">
        <v>45701.425219907411</v>
      </c>
      <c r="G1866" s="408">
        <v>0</v>
      </c>
    </row>
    <row r="1867" spans="1:7" ht="15" x14ac:dyDescent="0.2">
      <c r="A1867" s="407" t="s">
        <v>2494</v>
      </c>
      <c r="B1867" s="407" t="s">
        <v>2495</v>
      </c>
      <c r="C1867" s="408">
        <v>0</v>
      </c>
      <c r="D1867" s="408">
        <v>20</v>
      </c>
      <c r="E1867" s="408">
        <v>20</v>
      </c>
      <c r="F1867" s="409">
        <v>45646.311099537037</v>
      </c>
      <c r="G1867" s="408">
        <v>0</v>
      </c>
    </row>
    <row r="1868" spans="1:7" ht="15" x14ac:dyDescent="0.2">
      <c r="A1868" s="407" t="s">
        <v>2496</v>
      </c>
      <c r="B1868" s="407" t="s">
        <v>2497</v>
      </c>
      <c r="C1868" s="408">
        <v>0</v>
      </c>
      <c r="D1868" s="408">
        <v>38</v>
      </c>
      <c r="E1868" s="408">
        <v>38</v>
      </c>
      <c r="F1868" s="409">
        <v>45637.503900462965</v>
      </c>
      <c r="G1868" s="408">
        <v>0</v>
      </c>
    </row>
    <row r="1869" spans="1:7" ht="15" x14ac:dyDescent="0.2">
      <c r="A1869" s="407" t="s">
        <v>2498</v>
      </c>
      <c r="B1869" s="407" t="s">
        <v>2499</v>
      </c>
      <c r="C1869" s="408">
        <v>0</v>
      </c>
      <c r="D1869" s="408">
        <v>3.73</v>
      </c>
      <c r="E1869" s="408">
        <v>3.73</v>
      </c>
      <c r="F1869" s="409">
        <v>45637.50403935185</v>
      </c>
      <c r="G1869" s="408">
        <v>0</v>
      </c>
    </row>
    <row r="1870" spans="1:7" ht="15" x14ac:dyDescent="0.2">
      <c r="A1870" s="407" t="s">
        <v>2500</v>
      </c>
      <c r="B1870" s="407" t="s">
        <v>2501</v>
      </c>
      <c r="C1870" s="408">
        <v>0</v>
      </c>
      <c r="D1870" s="408">
        <v>35</v>
      </c>
      <c r="E1870" s="408">
        <v>35</v>
      </c>
      <c r="F1870" s="409">
        <v>44524.326574074075</v>
      </c>
      <c r="G1870" s="408">
        <v>0</v>
      </c>
    </row>
    <row r="1871" spans="1:7" ht="15" x14ac:dyDescent="0.2">
      <c r="A1871" s="407" t="s">
        <v>2502</v>
      </c>
      <c r="B1871" s="407" t="s">
        <v>2503</v>
      </c>
      <c r="C1871" s="408">
        <v>0</v>
      </c>
      <c r="D1871" s="408">
        <v>9</v>
      </c>
      <c r="E1871" s="408">
        <v>9</v>
      </c>
      <c r="F1871" s="409">
        <v>44524.326793981483</v>
      </c>
      <c r="G1871" s="408">
        <v>0</v>
      </c>
    </row>
    <row r="1872" spans="1:7" ht="15" x14ac:dyDescent="0.2">
      <c r="A1872" s="407" t="s">
        <v>2504</v>
      </c>
      <c r="B1872" s="407" t="s">
        <v>2505</v>
      </c>
      <c r="C1872" s="408">
        <v>0</v>
      </c>
      <c r="D1872" s="408">
        <v>14.87</v>
      </c>
      <c r="E1872" s="408">
        <v>14.87</v>
      </c>
      <c r="F1872" s="409">
        <v>44524.421493055554</v>
      </c>
      <c r="G1872" s="408">
        <v>0</v>
      </c>
    </row>
    <row r="1873" spans="1:7" ht="15" x14ac:dyDescent="0.2">
      <c r="A1873" s="407" t="s">
        <v>2506</v>
      </c>
      <c r="B1873" s="407" t="s">
        <v>2507</v>
      </c>
      <c r="C1873" s="408">
        <v>2.5</v>
      </c>
      <c r="D1873" s="408">
        <v>5.56</v>
      </c>
      <c r="E1873" s="408">
        <v>8.06</v>
      </c>
      <c r="F1873" s="409">
        <v>45001.590185185189</v>
      </c>
      <c r="G1873" s="408">
        <v>0</v>
      </c>
    </row>
    <row r="1874" spans="1:7" ht="15" x14ac:dyDescent="0.2">
      <c r="A1874" s="407" t="s">
        <v>2508</v>
      </c>
      <c r="B1874" s="407" t="s">
        <v>2509</v>
      </c>
      <c r="C1874" s="408">
        <v>0</v>
      </c>
      <c r="D1874" s="408">
        <v>115</v>
      </c>
      <c r="E1874" s="408">
        <v>115</v>
      </c>
      <c r="F1874" s="409">
        <v>45646.316979166666</v>
      </c>
      <c r="G1874" s="408">
        <v>0</v>
      </c>
    </row>
    <row r="1875" spans="1:7" ht="15" x14ac:dyDescent="0.2">
      <c r="A1875" s="407" t="s">
        <v>2510</v>
      </c>
      <c r="B1875" s="407" t="s">
        <v>2511</v>
      </c>
      <c r="C1875" s="408">
        <v>0</v>
      </c>
      <c r="D1875" s="408">
        <v>24.14</v>
      </c>
      <c r="E1875" s="408">
        <v>24.14</v>
      </c>
      <c r="F1875" s="409">
        <v>45701.418043981481</v>
      </c>
      <c r="G1875" s="408">
        <v>0</v>
      </c>
    </row>
    <row r="1876" spans="1:7" ht="15" x14ac:dyDescent="0.2">
      <c r="A1876" s="407" t="s">
        <v>2512</v>
      </c>
      <c r="B1876" s="407" t="s">
        <v>2513</v>
      </c>
      <c r="C1876" s="408">
        <v>109</v>
      </c>
      <c r="D1876" s="408">
        <v>1319.3322201604635</v>
      </c>
      <c r="E1876" s="408">
        <v>1438.3322201604635</v>
      </c>
      <c r="F1876" s="409">
        <v>44516.59202546296</v>
      </c>
      <c r="G1876" s="408">
        <v>0</v>
      </c>
    </row>
    <row r="1877" spans="1:7" ht="15" x14ac:dyDescent="0.2">
      <c r="A1877" s="407" t="s">
        <v>2514</v>
      </c>
      <c r="B1877" s="407" t="s">
        <v>2515</v>
      </c>
      <c r="C1877" s="408">
        <v>0</v>
      </c>
      <c r="D1877" s="408">
        <v>62.11</v>
      </c>
      <c r="E1877" s="408">
        <v>62.11</v>
      </c>
      <c r="F1877" s="409">
        <v>44970.638113425928</v>
      </c>
      <c r="G1877" s="408">
        <v>0</v>
      </c>
    </row>
    <row r="1878" spans="1:7" ht="15" x14ac:dyDescent="0.2">
      <c r="A1878" s="407" t="s">
        <v>2516</v>
      </c>
      <c r="B1878" s="407" t="s">
        <v>2517</v>
      </c>
      <c r="C1878" s="408">
        <v>0</v>
      </c>
      <c r="D1878" s="408">
        <v>5.13</v>
      </c>
      <c r="E1878" s="408">
        <v>5.13</v>
      </c>
      <c r="F1878" s="409">
        <v>44981.38689814815</v>
      </c>
      <c r="G1878" s="408">
        <v>0</v>
      </c>
    </row>
    <row r="1879" spans="1:7" ht="15" x14ac:dyDescent="0.2">
      <c r="A1879" s="407" t="s">
        <v>2518</v>
      </c>
      <c r="B1879" s="407" t="s">
        <v>2519</v>
      </c>
      <c r="C1879" s="408">
        <v>0</v>
      </c>
      <c r="D1879" s="408">
        <v>15.53</v>
      </c>
      <c r="E1879" s="408">
        <v>15.53</v>
      </c>
      <c r="F1879" s="409">
        <v>44981.387314814812</v>
      </c>
      <c r="G1879" s="408">
        <v>0</v>
      </c>
    </row>
    <row r="1880" spans="1:7" ht="15" x14ac:dyDescent="0.2">
      <c r="A1880" s="407" t="s">
        <v>2520</v>
      </c>
      <c r="B1880" s="407" t="s">
        <v>2521</v>
      </c>
      <c r="C1880" s="408">
        <v>0</v>
      </c>
      <c r="D1880" s="408">
        <v>740</v>
      </c>
      <c r="E1880" s="408">
        <v>740</v>
      </c>
      <c r="F1880" s="409">
        <v>44512.387824074074</v>
      </c>
      <c r="G1880" s="408">
        <v>0</v>
      </c>
    </row>
    <row r="1881" spans="1:7" ht="15" x14ac:dyDescent="0.25">
      <c r="A1881" s="407" t="s">
        <v>2522</v>
      </c>
      <c r="B1881" s="407" t="s">
        <v>2523</v>
      </c>
      <c r="C1881" s="406"/>
      <c r="D1881" s="408">
        <v>5.8</v>
      </c>
      <c r="E1881" s="408">
        <v>5.8</v>
      </c>
      <c r="F1881" s="406"/>
      <c r="G1881" s="408">
        <v>0</v>
      </c>
    </row>
    <row r="1882" spans="1:7" ht="15" x14ac:dyDescent="0.2">
      <c r="A1882" s="407" t="s">
        <v>2524</v>
      </c>
      <c r="B1882" s="407" t="s">
        <v>2525</v>
      </c>
      <c r="C1882" s="408">
        <v>0</v>
      </c>
      <c r="D1882" s="408">
        <v>45</v>
      </c>
      <c r="E1882" s="408">
        <v>45</v>
      </c>
      <c r="F1882" s="409">
        <v>44524.438958333332</v>
      </c>
      <c r="G1882" s="408">
        <v>0</v>
      </c>
    </row>
    <row r="1883" spans="1:7" ht="15" x14ac:dyDescent="0.25">
      <c r="A1883" s="407" t="s">
        <v>2526</v>
      </c>
      <c r="B1883" s="407" t="s">
        <v>2527</v>
      </c>
      <c r="C1883" s="406"/>
      <c r="D1883" s="408">
        <v>6.5000000000000002E-2</v>
      </c>
      <c r="E1883" s="408">
        <v>6.5000000000000002E-2</v>
      </c>
      <c r="F1883" s="409">
        <v>44526.482025462959</v>
      </c>
      <c r="G1883" s="408">
        <v>0</v>
      </c>
    </row>
    <row r="1884" spans="1:7" ht="15" x14ac:dyDescent="0.25">
      <c r="A1884" s="407" t="s">
        <v>2528</v>
      </c>
      <c r="B1884" s="407" t="s">
        <v>2047</v>
      </c>
      <c r="C1884" s="406"/>
      <c r="D1884" s="408">
        <v>627.97</v>
      </c>
      <c r="E1884" s="408">
        <v>627.97</v>
      </c>
      <c r="F1884" s="409">
        <v>44523.443993055553</v>
      </c>
      <c r="G1884" s="408">
        <v>0</v>
      </c>
    </row>
    <row r="1885" spans="1:7" ht="15" x14ac:dyDescent="0.25">
      <c r="A1885" s="407" t="s">
        <v>2529</v>
      </c>
      <c r="B1885" s="407" t="s">
        <v>2530</v>
      </c>
      <c r="C1885" s="406"/>
      <c r="D1885" s="408">
        <v>23000</v>
      </c>
      <c r="E1885" s="408">
        <v>23000</v>
      </c>
      <c r="F1885" s="409">
        <v>44525.68</v>
      </c>
      <c r="G1885" s="408">
        <v>0</v>
      </c>
    </row>
    <row r="1886" spans="1:7" ht="15" x14ac:dyDescent="0.2">
      <c r="A1886" s="407" t="s">
        <v>2531</v>
      </c>
      <c r="B1886" s="407" t="s">
        <v>2532</v>
      </c>
      <c r="C1886" s="408">
        <v>0</v>
      </c>
      <c r="D1886" s="408">
        <v>3.76</v>
      </c>
      <c r="E1886" s="408">
        <v>3.76</v>
      </c>
      <c r="F1886" s="409">
        <v>43441.357893518521</v>
      </c>
      <c r="G1886" s="408">
        <v>0</v>
      </c>
    </row>
    <row r="1887" spans="1:7" ht="15" x14ac:dyDescent="0.2">
      <c r="A1887" s="407" t="s">
        <v>2533</v>
      </c>
      <c r="B1887" s="407" t="s">
        <v>2534</v>
      </c>
      <c r="C1887" s="408">
        <v>0</v>
      </c>
      <c r="D1887" s="408">
        <v>6.95</v>
      </c>
      <c r="E1887" s="408">
        <v>6.95</v>
      </c>
      <c r="F1887" s="409">
        <v>43243.548726851855</v>
      </c>
      <c r="G1887" s="408">
        <v>0</v>
      </c>
    </row>
    <row r="1888" spans="1:7" ht="15" x14ac:dyDescent="0.2">
      <c r="A1888" s="407" t="s">
        <v>2535</v>
      </c>
      <c r="B1888" s="407" t="s">
        <v>2536</v>
      </c>
      <c r="C1888" s="408">
        <v>0</v>
      </c>
      <c r="D1888" s="408">
        <v>98</v>
      </c>
      <c r="E1888" s="408">
        <v>98</v>
      </c>
      <c r="F1888" s="409">
        <v>44512.551458333335</v>
      </c>
      <c r="G1888" s="408">
        <v>0</v>
      </c>
    </row>
    <row r="1889" spans="1:7" ht="15" x14ac:dyDescent="0.2">
      <c r="A1889" s="407" t="s">
        <v>2537</v>
      </c>
      <c r="B1889" s="407" t="s">
        <v>2538</v>
      </c>
      <c r="C1889" s="408">
        <v>0</v>
      </c>
      <c r="D1889" s="408">
        <v>7</v>
      </c>
      <c r="E1889" s="408">
        <v>7</v>
      </c>
      <c r="F1889" s="409">
        <v>44777.39234953704</v>
      </c>
      <c r="G1889" s="408">
        <v>0</v>
      </c>
    </row>
    <row r="1890" spans="1:7" ht="15" x14ac:dyDescent="0.25">
      <c r="A1890" s="407" t="s">
        <v>2539</v>
      </c>
      <c r="B1890" s="407" t="s">
        <v>2540</v>
      </c>
      <c r="C1890" s="406"/>
      <c r="D1890" s="408">
        <v>4.75</v>
      </c>
      <c r="E1890" s="408">
        <v>4.75</v>
      </c>
      <c r="F1890" s="409">
        <v>44525.658078703702</v>
      </c>
      <c r="G1890" s="408">
        <v>0</v>
      </c>
    </row>
    <row r="1891" spans="1:7" ht="15" x14ac:dyDescent="0.25">
      <c r="A1891" s="407" t="s">
        <v>2541</v>
      </c>
      <c r="B1891" s="407" t="s">
        <v>2542</v>
      </c>
      <c r="C1891" s="406"/>
      <c r="D1891" s="408">
        <v>5.9989999999999997</v>
      </c>
      <c r="E1891" s="408">
        <v>5.9989999999999997</v>
      </c>
      <c r="F1891" s="406"/>
      <c r="G1891" s="408">
        <v>0</v>
      </c>
    </row>
    <row r="1892" spans="1:7" ht="15" x14ac:dyDescent="0.2">
      <c r="A1892" s="407" t="s">
        <v>2543</v>
      </c>
      <c r="B1892" s="407" t="s">
        <v>2544</v>
      </c>
      <c r="C1892" s="408">
        <v>0</v>
      </c>
      <c r="D1892" s="408">
        <v>2500</v>
      </c>
      <c r="E1892" s="408">
        <v>2500</v>
      </c>
      <c r="F1892" s="409">
        <v>44512.404340277775</v>
      </c>
      <c r="G1892" s="408">
        <v>0</v>
      </c>
    </row>
    <row r="1893" spans="1:7" ht="15" x14ac:dyDescent="0.25">
      <c r="A1893" s="407" t="s">
        <v>2545</v>
      </c>
      <c r="B1893" s="407" t="s">
        <v>2546</v>
      </c>
      <c r="C1893" s="406"/>
      <c r="D1893" s="408">
        <v>69.988799999999998</v>
      </c>
      <c r="E1893" s="408">
        <v>69.988799999999998</v>
      </c>
      <c r="F1893" s="409">
        <v>44512.539224537039</v>
      </c>
      <c r="G1893" s="408">
        <v>0</v>
      </c>
    </row>
    <row r="1894" spans="1:7" ht="15" x14ac:dyDescent="0.25">
      <c r="A1894" s="407" t="s">
        <v>2547</v>
      </c>
      <c r="B1894" s="407" t="s">
        <v>2548</v>
      </c>
      <c r="C1894" s="406"/>
      <c r="D1894" s="408">
        <v>20</v>
      </c>
      <c r="E1894" s="408">
        <v>20</v>
      </c>
      <c r="F1894" s="409">
        <v>44523.586192129631</v>
      </c>
      <c r="G1894" s="408">
        <v>0</v>
      </c>
    </row>
    <row r="1895" spans="1:7" ht="15" x14ac:dyDescent="0.25">
      <c r="A1895" s="407" t="s">
        <v>2549</v>
      </c>
      <c r="B1895" s="407" t="s">
        <v>2550</v>
      </c>
      <c r="C1895" s="406"/>
      <c r="D1895" s="408">
        <v>5.5</v>
      </c>
      <c r="E1895" s="408">
        <v>5.5</v>
      </c>
      <c r="F1895" s="406"/>
      <c r="G1895" s="408">
        <v>0</v>
      </c>
    </row>
    <row r="1896" spans="1:7" ht="15" x14ac:dyDescent="0.25">
      <c r="A1896" s="407" t="s">
        <v>2551</v>
      </c>
      <c r="B1896" s="407" t="s">
        <v>2552</v>
      </c>
      <c r="C1896" s="406"/>
      <c r="D1896" s="408">
        <v>170</v>
      </c>
      <c r="E1896" s="408">
        <v>170</v>
      </c>
      <c r="F1896" s="406"/>
      <c r="G1896" s="408">
        <v>0</v>
      </c>
    </row>
    <row r="1897" spans="1:7" ht="15" x14ac:dyDescent="0.25">
      <c r="A1897" s="407" t="s">
        <v>2553</v>
      </c>
      <c r="B1897" s="407" t="s">
        <v>2554</v>
      </c>
      <c r="C1897" s="406"/>
      <c r="D1897" s="408">
        <v>7</v>
      </c>
      <c r="E1897" s="408">
        <v>7</v>
      </c>
      <c r="F1897" s="409">
        <v>44523.585868055554</v>
      </c>
      <c r="G1897" s="408">
        <v>0</v>
      </c>
    </row>
    <row r="1898" spans="1:7" ht="15" x14ac:dyDescent="0.25">
      <c r="A1898" s="407" t="s">
        <v>2555</v>
      </c>
      <c r="B1898" s="407" t="s">
        <v>2556</v>
      </c>
      <c r="C1898" s="406"/>
      <c r="D1898" s="408">
        <v>6.5</v>
      </c>
      <c r="E1898" s="408">
        <v>6.5</v>
      </c>
      <c r="F1898" s="406"/>
      <c r="G1898" s="408">
        <v>0</v>
      </c>
    </row>
    <row r="1899" spans="1:7" ht="15" x14ac:dyDescent="0.2">
      <c r="A1899" s="407" t="s">
        <v>2557</v>
      </c>
      <c r="B1899" s="407" t="s">
        <v>2558</v>
      </c>
      <c r="C1899" s="408">
        <v>0</v>
      </c>
      <c r="D1899" s="408">
        <v>1.2233333333333332</v>
      </c>
      <c r="E1899" s="408">
        <v>1.2233333333333332</v>
      </c>
      <c r="F1899" s="409">
        <v>44526.353877314818</v>
      </c>
      <c r="G1899" s="408">
        <v>0</v>
      </c>
    </row>
    <row r="1900" spans="1:7" ht="15" x14ac:dyDescent="0.25">
      <c r="A1900" s="407" t="s">
        <v>2559</v>
      </c>
      <c r="B1900" s="407" t="s">
        <v>2560</v>
      </c>
      <c r="C1900" s="406"/>
      <c r="D1900" s="408">
        <v>8</v>
      </c>
      <c r="E1900" s="408">
        <v>8</v>
      </c>
      <c r="F1900" s="406"/>
      <c r="G1900" s="408">
        <v>0</v>
      </c>
    </row>
    <row r="1901" spans="1:7" ht="15" x14ac:dyDescent="0.25">
      <c r="A1901" s="407" t="s">
        <v>2561</v>
      </c>
      <c r="B1901" s="407" t="s">
        <v>2562</v>
      </c>
      <c r="C1901" s="406"/>
      <c r="D1901" s="408">
        <v>7</v>
      </c>
      <c r="E1901" s="408">
        <v>7</v>
      </c>
      <c r="F1901" s="406"/>
      <c r="G1901" s="408">
        <v>0</v>
      </c>
    </row>
    <row r="1902" spans="1:7" ht="15" x14ac:dyDescent="0.25">
      <c r="A1902" s="407" t="s">
        <v>2563</v>
      </c>
      <c r="B1902" s="407" t="s">
        <v>2564</v>
      </c>
      <c r="C1902" s="406"/>
      <c r="D1902" s="408">
        <v>15</v>
      </c>
      <c r="E1902" s="408">
        <v>15</v>
      </c>
      <c r="F1902" s="406"/>
      <c r="G1902" s="408">
        <v>0</v>
      </c>
    </row>
    <row r="1903" spans="1:7" ht="15" x14ac:dyDescent="0.25">
      <c r="A1903" s="407" t="s">
        <v>2565</v>
      </c>
      <c r="B1903" s="407" t="s">
        <v>2566</v>
      </c>
      <c r="C1903" s="406"/>
      <c r="D1903" s="408">
        <v>31.62</v>
      </c>
      <c r="E1903" s="408">
        <v>31.62</v>
      </c>
      <c r="F1903" s="409">
        <v>44511.436793981484</v>
      </c>
      <c r="G1903" s="408">
        <v>0</v>
      </c>
    </row>
    <row r="1904" spans="1:7" ht="15" x14ac:dyDescent="0.25">
      <c r="A1904" s="407" t="s">
        <v>2567</v>
      </c>
      <c r="B1904" s="407" t="s">
        <v>2568</v>
      </c>
      <c r="C1904" s="406"/>
      <c r="D1904" s="408">
        <v>3.81</v>
      </c>
      <c r="E1904" s="408">
        <v>3.81</v>
      </c>
      <c r="F1904" s="409">
        <v>44510.406851851854</v>
      </c>
      <c r="G1904" s="408">
        <v>0</v>
      </c>
    </row>
    <row r="1905" spans="1:7" ht="15" x14ac:dyDescent="0.25">
      <c r="A1905" s="407" t="s">
        <v>2569</v>
      </c>
      <c r="B1905" s="407" t="s">
        <v>2570</v>
      </c>
      <c r="C1905" s="406"/>
      <c r="D1905" s="408">
        <v>8.5</v>
      </c>
      <c r="E1905" s="408">
        <v>8.5</v>
      </c>
      <c r="F1905" s="406"/>
      <c r="G1905" s="408">
        <v>0</v>
      </c>
    </row>
    <row r="1906" spans="1:7" ht="15" x14ac:dyDescent="0.25">
      <c r="A1906" s="407" t="s">
        <v>2571</v>
      </c>
      <c r="B1906" s="407" t="s">
        <v>2572</v>
      </c>
      <c r="C1906" s="406"/>
      <c r="D1906" s="408">
        <v>8.5</v>
      </c>
      <c r="E1906" s="408">
        <v>8.5</v>
      </c>
      <c r="F1906" s="406"/>
      <c r="G1906" s="408">
        <v>0</v>
      </c>
    </row>
    <row r="1907" spans="1:7" ht="15" x14ac:dyDescent="0.25">
      <c r="A1907" s="407" t="s">
        <v>2573</v>
      </c>
      <c r="B1907" s="407" t="s">
        <v>2574</v>
      </c>
      <c r="C1907" s="406"/>
      <c r="D1907" s="408">
        <v>15</v>
      </c>
      <c r="E1907" s="408">
        <v>15</v>
      </c>
      <c r="F1907" s="406"/>
      <c r="G1907" s="408">
        <v>0</v>
      </c>
    </row>
    <row r="1908" spans="1:7" ht="15" x14ac:dyDescent="0.25">
      <c r="A1908" s="407" t="s">
        <v>2575</v>
      </c>
      <c r="B1908" s="407" t="s">
        <v>2576</v>
      </c>
      <c r="C1908" s="406"/>
      <c r="D1908" s="408">
        <v>45</v>
      </c>
      <c r="E1908" s="408">
        <v>45</v>
      </c>
      <c r="F1908" s="406"/>
      <c r="G1908" s="408">
        <v>0</v>
      </c>
    </row>
    <row r="1909" spans="1:7" ht="15" x14ac:dyDescent="0.25">
      <c r="A1909" s="407" t="s">
        <v>2577</v>
      </c>
      <c r="B1909" s="407" t="s">
        <v>2578</v>
      </c>
      <c r="C1909" s="406"/>
      <c r="D1909" s="408">
        <v>8.5</v>
      </c>
      <c r="E1909" s="408">
        <v>8.5</v>
      </c>
      <c r="F1909" s="406"/>
      <c r="G1909" s="408">
        <v>0</v>
      </c>
    </row>
    <row r="1910" spans="1:7" ht="15" x14ac:dyDescent="0.25">
      <c r="A1910" s="407" t="s">
        <v>2579</v>
      </c>
      <c r="B1910" s="407" t="s">
        <v>2580</v>
      </c>
      <c r="C1910" s="406"/>
      <c r="D1910" s="408">
        <v>22.4</v>
      </c>
      <c r="E1910" s="408">
        <v>22.4</v>
      </c>
      <c r="F1910" s="409">
        <v>44880.583761574075</v>
      </c>
      <c r="G1910" s="408">
        <v>0</v>
      </c>
    </row>
    <row r="1911" spans="1:7" ht="15" x14ac:dyDescent="0.2">
      <c r="A1911" s="407" t="s">
        <v>34955</v>
      </c>
      <c r="B1911" s="407" t="s">
        <v>34956</v>
      </c>
      <c r="C1911" s="408">
        <v>0.46</v>
      </c>
      <c r="D1911" s="408">
        <v>69.428159558797063</v>
      </c>
      <c r="E1911" s="408">
        <v>69.888159558797071</v>
      </c>
      <c r="F1911" s="409">
        <v>45757.658807870372</v>
      </c>
      <c r="G1911" s="408">
        <v>0</v>
      </c>
    </row>
    <row r="1912" spans="1:7" ht="15" x14ac:dyDescent="0.25">
      <c r="A1912" s="407" t="s">
        <v>2581</v>
      </c>
      <c r="B1912" s="407" t="s">
        <v>2582</v>
      </c>
      <c r="C1912" s="406"/>
      <c r="D1912" s="408">
        <v>12</v>
      </c>
      <c r="E1912" s="408">
        <v>12</v>
      </c>
      <c r="F1912" s="409">
        <v>44511.653912037036</v>
      </c>
      <c r="G1912" s="408">
        <v>0</v>
      </c>
    </row>
    <row r="1913" spans="1:7" ht="15" x14ac:dyDescent="0.25">
      <c r="A1913" s="407" t="s">
        <v>2583</v>
      </c>
      <c r="B1913" s="407" t="s">
        <v>2584</v>
      </c>
      <c r="C1913" s="406"/>
      <c r="D1913" s="408">
        <v>18</v>
      </c>
      <c r="E1913" s="408">
        <v>18</v>
      </c>
      <c r="F1913" s="409">
        <v>44523.582777777781</v>
      </c>
      <c r="G1913" s="408">
        <v>0</v>
      </c>
    </row>
    <row r="1914" spans="1:7" ht="15" x14ac:dyDescent="0.25">
      <c r="A1914" s="407" t="s">
        <v>2585</v>
      </c>
      <c r="B1914" s="407" t="s">
        <v>2586</v>
      </c>
      <c r="C1914" s="406"/>
      <c r="D1914" s="408">
        <v>25</v>
      </c>
      <c r="E1914" s="408">
        <v>25</v>
      </c>
      <c r="F1914" s="409">
        <v>44524.3284375</v>
      </c>
      <c r="G1914" s="408">
        <v>0</v>
      </c>
    </row>
    <row r="1915" spans="1:7" ht="15" x14ac:dyDescent="0.2">
      <c r="A1915" s="407" t="s">
        <v>2587</v>
      </c>
      <c r="B1915" s="407" t="s">
        <v>2588</v>
      </c>
      <c r="C1915" s="408">
        <v>0</v>
      </c>
      <c r="D1915" s="408">
        <v>1043.28</v>
      </c>
      <c r="E1915" s="408">
        <v>1043.28</v>
      </c>
      <c r="F1915" s="409">
        <v>43004.363402777781</v>
      </c>
      <c r="G1915" s="408">
        <v>0</v>
      </c>
    </row>
    <row r="1916" spans="1:7" ht="15" x14ac:dyDescent="0.25">
      <c r="A1916" s="407" t="s">
        <v>2589</v>
      </c>
      <c r="B1916" s="407" t="s">
        <v>2590</v>
      </c>
      <c r="C1916" s="406"/>
      <c r="D1916" s="408">
        <v>43.5</v>
      </c>
      <c r="E1916" s="408">
        <v>43.5</v>
      </c>
      <c r="F1916" s="409">
        <v>44511.43645833333</v>
      </c>
      <c r="G1916" s="408">
        <v>0</v>
      </c>
    </row>
    <row r="1917" spans="1:7" ht="15" x14ac:dyDescent="0.25">
      <c r="A1917" s="407" t="s">
        <v>2591</v>
      </c>
      <c r="B1917" s="407" t="s">
        <v>2592</v>
      </c>
      <c r="C1917" s="406"/>
      <c r="D1917" s="408">
        <v>18</v>
      </c>
      <c r="E1917" s="408">
        <v>18</v>
      </c>
      <c r="F1917" s="409">
        <v>44523.694456018522</v>
      </c>
      <c r="G1917" s="408">
        <v>0</v>
      </c>
    </row>
    <row r="1918" spans="1:7" ht="15" x14ac:dyDescent="0.25">
      <c r="A1918" s="407" t="s">
        <v>2593</v>
      </c>
      <c r="B1918" s="407" t="s">
        <v>2594</v>
      </c>
      <c r="C1918" s="406"/>
      <c r="D1918" s="408">
        <v>25</v>
      </c>
      <c r="E1918" s="408">
        <v>25</v>
      </c>
      <c r="F1918" s="406"/>
      <c r="G1918" s="408">
        <v>0</v>
      </c>
    </row>
    <row r="1919" spans="1:7" ht="15" x14ac:dyDescent="0.25">
      <c r="A1919" s="407" t="s">
        <v>2595</v>
      </c>
      <c r="B1919" s="407" t="s">
        <v>2596</v>
      </c>
      <c r="C1919" s="406"/>
      <c r="D1919" s="408">
        <v>5.5</v>
      </c>
      <c r="E1919" s="408">
        <v>5.5</v>
      </c>
      <c r="F1919" s="406"/>
      <c r="G1919" s="408">
        <v>0</v>
      </c>
    </row>
    <row r="1920" spans="1:7" ht="15" x14ac:dyDescent="0.25">
      <c r="A1920" s="407" t="s">
        <v>2597</v>
      </c>
      <c r="B1920" s="407" t="s">
        <v>2598</v>
      </c>
      <c r="C1920" s="406"/>
      <c r="D1920" s="408">
        <v>2.6</v>
      </c>
      <c r="E1920" s="408">
        <v>2.6</v>
      </c>
      <c r="F1920" s="406"/>
      <c r="G1920" s="408">
        <v>0</v>
      </c>
    </row>
    <row r="1921" spans="1:7" ht="15" x14ac:dyDescent="0.25">
      <c r="A1921" s="407" t="s">
        <v>2599</v>
      </c>
      <c r="B1921" s="407" t="s">
        <v>2600</v>
      </c>
      <c r="C1921" s="406"/>
      <c r="D1921" s="408">
        <v>2.59</v>
      </c>
      <c r="E1921" s="408">
        <v>2.59</v>
      </c>
      <c r="F1921" s="409">
        <v>44511.620358796295</v>
      </c>
      <c r="G1921" s="408">
        <v>0</v>
      </c>
    </row>
    <row r="1922" spans="1:7" ht="15" x14ac:dyDescent="0.2">
      <c r="A1922" s="407" t="s">
        <v>2601</v>
      </c>
      <c r="B1922" s="407" t="s">
        <v>2602</v>
      </c>
      <c r="C1922" s="408">
        <v>15</v>
      </c>
      <c r="D1922" s="408">
        <v>545.15729999999996</v>
      </c>
      <c r="E1922" s="408">
        <v>560.15729999999996</v>
      </c>
      <c r="F1922" s="409">
        <v>44516.366238425922</v>
      </c>
      <c r="G1922" s="408">
        <v>0</v>
      </c>
    </row>
    <row r="1923" spans="1:7" ht="15" x14ac:dyDescent="0.25">
      <c r="A1923" s="407" t="s">
        <v>2603</v>
      </c>
      <c r="B1923" s="407" t="s">
        <v>2604</v>
      </c>
      <c r="C1923" s="406"/>
      <c r="D1923" s="408">
        <v>6.5</v>
      </c>
      <c r="E1923" s="408">
        <v>6.5</v>
      </c>
      <c r="F1923" s="406"/>
      <c r="G1923" s="408">
        <v>0</v>
      </c>
    </row>
    <row r="1924" spans="1:7" ht="15" x14ac:dyDescent="0.25">
      <c r="A1924" s="407" t="s">
        <v>2605</v>
      </c>
      <c r="B1924" s="407" t="s">
        <v>2606</v>
      </c>
      <c r="C1924" s="406"/>
      <c r="D1924" s="408">
        <v>11733</v>
      </c>
      <c r="E1924" s="408">
        <v>11733</v>
      </c>
      <c r="F1924" s="409">
        <v>44512.537789351853</v>
      </c>
      <c r="G1924" s="408">
        <v>0</v>
      </c>
    </row>
    <row r="1925" spans="1:7" ht="15" x14ac:dyDescent="0.2">
      <c r="A1925" s="407" t="s">
        <v>2607</v>
      </c>
      <c r="B1925" s="407" t="s">
        <v>2608</v>
      </c>
      <c r="C1925" s="408">
        <v>2.5</v>
      </c>
      <c r="D1925" s="408">
        <v>11.91</v>
      </c>
      <c r="E1925" s="408">
        <v>24.41</v>
      </c>
      <c r="F1925" s="409">
        <v>45001.59039351852</v>
      </c>
      <c r="G1925" s="408">
        <v>0</v>
      </c>
    </row>
    <row r="1926" spans="1:7" ht="15" x14ac:dyDescent="0.2">
      <c r="A1926" s="407" t="s">
        <v>2609</v>
      </c>
      <c r="B1926" s="407" t="s">
        <v>2610</v>
      </c>
      <c r="C1926" s="408">
        <v>0</v>
      </c>
      <c r="D1926" s="408">
        <v>1.33</v>
      </c>
      <c r="E1926" s="408">
        <v>1.33</v>
      </c>
      <c r="F1926" s="409">
        <v>45376.434363425928</v>
      </c>
      <c r="G1926" s="408">
        <v>0</v>
      </c>
    </row>
    <row r="1927" spans="1:7" ht="15" x14ac:dyDescent="0.25">
      <c r="A1927" s="407" t="s">
        <v>2611</v>
      </c>
      <c r="B1927" s="407" t="s">
        <v>2612</v>
      </c>
      <c r="C1927" s="406"/>
      <c r="D1927" s="408">
        <v>17.25</v>
      </c>
      <c r="E1927" s="408">
        <v>17.25</v>
      </c>
      <c r="F1927" s="406"/>
      <c r="G1927" s="408">
        <v>0</v>
      </c>
    </row>
    <row r="1928" spans="1:7" ht="15" x14ac:dyDescent="0.25">
      <c r="A1928" s="407" t="s">
        <v>2613</v>
      </c>
      <c r="B1928" s="407" t="s">
        <v>2614</v>
      </c>
      <c r="C1928" s="408">
        <v>0</v>
      </c>
      <c r="D1928" s="408">
        <v>5.5</v>
      </c>
      <c r="E1928" s="408">
        <v>5.5</v>
      </c>
      <c r="F1928" s="406"/>
      <c r="G1928" s="408">
        <v>0</v>
      </c>
    </row>
    <row r="1929" spans="1:7" ht="15" x14ac:dyDescent="0.2">
      <c r="A1929" s="407" t="s">
        <v>34957</v>
      </c>
      <c r="B1929" s="407" t="s">
        <v>23879</v>
      </c>
      <c r="C1929" s="408">
        <v>0</v>
      </c>
      <c r="D1929" s="408">
        <v>3.99</v>
      </c>
      <c r="E1929" s="408">
        <v>3.99</v>
      </c>
      <c r="F1929" s="409">
        <v>44859.441134259258</v>
      </c>
      <c r="G1929" s="408">
        <v>0</v>
      </c>
    </row>
    <row r="1930" spans="1:7" ht="15" x14ac:dyDescent="0.2">
      <c r="A1930" s="407" t="s">
        <v>2615</v>
      </c>
      <c r="B1930" s="407" t="s">
        <v>2616</v>
      </c>
      <c r="C1930" s="408">
        <v>0</v>
      </c>
      <c r="D1930" s="408">
        <v>1.72</v>
      </c>
      <c r="E1930" s="408">
        <v>1.72</v>
      </c>
      <c r="F1930" s="409">
        <v>45329.360046296293</v>
      </c>
      <c r="G1930" s="408">
        <v>0</v>
      </c>
    </row>
    <row r="1931" spans="1:7" ht="15" x14ac:dyDescent="0.25">
      <c r="A1931" s="407" t="s">
        <v>2617</v>
      </c>
      <c r="B1931" s="407" t="s">
        <v>2618</v>
      </c>
      <c r="C1931" s="406"/>
      <c r="D1931" s="408">
        <v>17.25</v>
      </c>
      <c r="E1931" s="408">
        <v>17.25</v>
      </c>
      <c r="F1931" s="409">
        <v>44880.584432870368</v>
      </c>
      <c r="G1931" s="408">
        <v>0</v>
      </c>
    </row>
    <row r="1932" spans="1:7" ht="15" x14ac:dyDescent="0.2">
      <c r="A1932" s="407" t="s">
        <v>2619</v>
      </c>
      <c r="B1932" s="407" t="s">
        <v>2620</v>
      </c>
      <c r="C1932" s="408">
        <v>8.2000000000000011</v>
      </c>
      <c r="D1932" s="408">
        <v>237.87879603383863</v>
      </c>
      <c r="E1932" s="408">
        <v>248.57879603383864</v>
      </c>
      <c r="F1932" s="409">
        <v>43013.827638888892</v>
      </c>
      <c r="G1932" s="408">
        <v>0</v>
      </c>
    </row>
    <row r="1933" spans="1:7" ht="15" x14ac:dyDescent="0.25">
      <c r="A1933" s="407" t="s">
        <v>2621</v>
      </c>
      <c r="B1933" s="407" t="s">
        <v>2622</v>
      </c>
      <c r="C1933" s="406"/>
      <c r="D1933" s="406"/>
      <c r="E1933" s="406"/>
      <c r="F1933" s="406"/>
      <c r="G1933" s="408">
        <v>0</v>
      </c>
    </row>
    <row r="1934" spans="1:7" ht="15" x14ac:dyDescent="0.25">
      <c r="A1934" s="407" t="s">
        <v>2623</v>
      </c>
      <c r="B1934" s="407" t="s">
        <v>2624</v>
      </c>
      <c r="C1934" s="408">
        <v>0</v>
      </c>
      <c r="D1934" s="408">
        <v>4.5</v>
      </c>
      <c r="E1934" s="408">
        <v>4.5</v>
      </c>
      <c r="F1934" s="406"/>
      <c r="G1934" s="408">
        <v>0</v>
      </c>
    </row>
    <row r="1935" spans="1:7" ht="15" x14ac:dyDescent="0.25">
      <c r="A1935" s="407" t="s">
        <v>2625</v>
      </c>
      <c r="B1935" s="407" t="s">
        <v>2626</v>
      </c>
      <c r="C1935" s="408">
        <v>0</v>
      </c>
      <c r="D1935" s="408">
        <v>4.5</v>
      </c>
      <c r="E1935" s="408">
        <v>4.5</v>
      </c>
      <c r="F1935" s="406"/>
      <c r="G1935" s="408">
        <v>0</v>
      </c>
    </row>
    <row r="1936" spans="1:7" ht="15" x14ac:dyDescent="0.25">
      <c r="A1936" s="407" t="s">
        <v>2627</v>
      </c>
      <c r="B1936" s="407" t="s">
        <v>2628</v>
      </c>
      <c r="C1936" s="408">
        <v>0</v>
      </c>
      <c r="D1936" s="408">
        <v>4.5</v>
      </c>
      <c r="E1936" s="408">
        <v>4.5</v>
      </c>
      <c r="F1936" s="406"/>
      <c r="G1936" s="408">
        <v>0</v>
      </c>
    </row>
    <row r="1937" spans="1:7" ht="15" x14ac:dyDescent="0.2">
      <c r="A1937" s="407" t="s">
        <v>2629</v>
      </c>
      <c r="B1937" s="407" t="s">
        <v>2630</v>
      </c>
      <c r="C1937" s="408">
        <v>0</v>
      </c>
      <c r="D1937" s="408">
        <v>3</v>
      </c>
      <c r="E1937" s="408">
        <v>3</v>
      </c>
      <c r="F1937" s="409">
        <v>43292.513692129629</v>
      </c>
      <c r="G1937" s="408">
        <v>0</v>
      </c>
    </row>
    <row r="1938" spans="1:7" ht="15" x14ac:dyDescent="0.2">
      <c r="A1938" s="407" t="s">
        <v>2631</v>
      </c>
      <c r="B1938" s="407" t="s">
        <v>2632</v>
      </c>
      <c r="C1938" s="408">
        <v>0</v>
      </c>
      <c r="D1938" s="408">
        <v>3.35</v>
      </c>
      <c r="E1938" s="408">
        <v>3.35</v>
      </c>
      <c r="F1938" s="409">
        <v>43292.513784722221</v>
      </c>
      <c r="G1938" s="408">
        <v>0</v>
      </c>
    </row>
    <row r="1939" spans="1:7" ht="15" x14ac:dyDescent="0.2">
      <c r="A1939" s="407" t="s">
        <v>2633</v>
      </c>
      <c r="B1939" s="407" t="s">
        <v>2634</v>
      </c>
      <c r="C1939" s="408">
        <v>0</v>
      </c>
      <c r="D1939" s="408">
        <v>4</v>
      </c>
      <c r="E1939" s="408">
        <v>4</v>
      </c>
      <c r="F1939" s="409">
        <v>44523.687928240739</v>
      </c>
      <c r="G1939" s="408">
        <v>0</v>
      </c>
    </row>
    <row r="1940" spans="1:7" ht="15" x14ac:dyDescent="0.2">
      <c r="A1940" s="407" t="s">
        <v>2635</v>
      </c>
      <c r="B1940" s="407" t="s">
        <v>2636</v>
      </c>
      <c r="C1940" s="408">
        <v>0</v>
      </c>
      <c r="D1940" s="408">
        <v>1.5</v>
      </c>
      <c r="E1940" s="408">
        <v>1.5</v>
      </c>
      <c r="F1940" s="409">
        <v>44523.687673611108</v>
      </c>
      <c r="G1940" s="408">
        <v>0</v>
      </c>
    </row>
    <row r="1941" spans="1:7" ht="15" x14ac:dyDescent="0.2">
      <c r="A1941" s="407" t="s">
        <v>2637</v>
      </c>
      <c r="B1941" s="407" t="s">
        <v>2638</v>
      </c>
      <c r="C1941" s="408">
        <v>0</v>
      </c>
      <c r="D1941" s="408">
        <v>4</v>
      </c>
      <c r="E1941" s="408">
        <v>4</v>
      </c>
      <c r="F1941" s="409">
        <v>44511.333564814813</v>
      </c>
      <c r="G1941" s="408">
        <v>0</v>
      </c>
    </row>
    <row r="1942" spans="1:7" ht="15" x14ac:dyDescent="0.2">
      <c r="A1942" s="407" t="s">
        <v>2639</v>
      </c>
      <c r="B1942" s="407" t="s">
        <v>2640</v>
      </c>
      <c r="C1942" s="408">
        <v>0</v>
      </c>
      <c r="D1942" s="408">
        <v>1.5</v>
      </c>
      <c r="E1942" s="408">
        <v>1.5</v>
      </c>
      <c r="F1942" s="409">
        <v>44516.543182870373</v>
      </c>
      <c r="G1942" s="408">
        <v>0</v>
      </c>
    </row>
    <row r="1943" spans="1:7" ht="15" x14ac:dyDescent="0.2">
      <c r="A1943" s="407" t="s">
        <v>2641</v>
      </c>
      <c r="B1943" s="407" t="s">
        <v>2642</v>
      </c>
      <c r="C1943" s="408">
        <v>0</v>
      </c>
      <c r="D1943" s="408">
        <v>4</v>
      </c>
      <c r="E1943" s="408">
        <v>4</v>
      </c>
      <c r="F1943" s="409">
        <v>44511.334918981483</v>
      </c>
      <c r="G1943" s="408">
        <v>0</v>
      </c>
    </row>
    <row r="1944" spans="1:7" ht="15" x14ac:dyDescent="0.2">
      <c r="A1944" s="407" t="s">
        <v>2643</v>
      </c>
      <c r="B1944" s="407" t="s">
        <v>2644</v>
      </c>
      <c r="C1944" s="408">
        <v>0</v>
      </c>
      <c r="D1944" s="408">
        <v>1.5</v>
      </c>
      <c r="E1944" s="408">
        <v>1.5</v>
      </c>
      <c r="F1944" s="409">
        <v>44516.542893518519</v>
      </c>
      <c r="G1944" s="408">
        <v>0</v>
      </c>
    </row>
    <row r="1945" spans="1:7" ht="15" x14ac:dyDescent="0.25">
      <c r="A1945" s="407" t="s">
        <v>2645</v>
      </c>
      <c r="B1945" s="407" t="s">
        <v>2646</v>
      </c>
      <c r="C1945" s="408">
        <v>0</v>
      </c>
      <c r="D1945" s="408">
        <v>1.5</v>
      </c>
      <c r="E1945" s="408">
        <v>1.5</v>
      </c>
      <c r="F1945" s="406"/>
      <c r="G1945" s="408">
        <v>0</v>
      </c>
    </row>
    <row r="1946" spans="1:7" ht="15" x14ac:dyDescent="0.25">
      <c r="A1946" s="407" t="s">
        <v>2647</v>
      </c>
      <c r="B1946" s="407" t="s">
        <v>2648</v>
      </c>
      <c r="C1946" s="406"/>
      <c r="D1946" s="408">
        <v>2</v>
      </c>
      <c r="E1946" s="408">
        <v>2</v>
      </c>
      <c r="F1946" s="409">
        <v>44510.636550925927</v>
      </c>
      <c r="G1946" s="408">
        <v>0</v>
      </c>
    </row>
    <row r="1947" spans="1:7" ht="15" x14ac:dyDescent="0.25">
      <c r="A1947" s="407" t="s">
        <v>2649</v>
      </c>
      <c r="B1947" s="407" t="s">
        <v>2650</v>
      </c>
      <c r="C1947" s="406"/>
      <c r="D1947" s="408">
        <v>5792.95</v>
      </c>
      <c r="E1947" s="408">
        <v>5792.95</v>
      </c>
      <c r="F1947" s="409">
        <v>44530.384351851855</v>
      </c>
      <c r="G1947" s="408">
        <v>0</v>
      </c>
    </row>
    <row r="1948" spans="1:7" ht="15" x14ac:dyDescent="0.25">
      <c r="A1948" s="407" t="s">
        <v>2651</v>
      </c>
      <c r="B1948" s="407" t="s">
        <v>2652</v>
      </c>
      <c r="C1948" s="406"/>
      <c r="D1948" s="408">
        <v>21676.73</v>
      </c>
      <c r="E1948" s="408">
        <v>21676.73</v>
      </c>
      <c r="F1948" s="409">
        <v>44530.359444444446</v>
      </c>
      <c r="G1948" s="408">
        <v>0</v>
      </c>
    </row>
    <row r="1949" spans="1:7" ht="15" x14ac:dyDescent="0.25">
      <c r="A1949" s="407" t="s">
        <v>2653</v>
      </c>
      <c r="B1949" s="407" t="s">
        <v>2654</v>
      </c>
      <c r="C1949" s="406"/>
      <c r="D1949" s="408">
        <v>0.69920000000000004</v>
      </c>
      <c r="E1949" s="408">
        <v>0.69920000000000004</v>
      </c>
      <c r="F1949" s="409">
        <v>43964.343298611115</v>
      </c>
      <c r="G1949" s="408">
        <v>0</v>
      </c>
    </row>
    <row r="1950" spans="1:7" ht="15" x14ac:dyDescent="0.25">
      <c r="A1950" s="407" t="s">
        <v>34958</v>
      </c>
      <c r="B1950" s="407" t="s">
        <v>34959</v>
      </c>
      <c r="C1950" s="406"/>
      <c r="D1950" s="408">
        <v>0.42</v>
      </c>
      <c r="E1950" s="408">
        <v>0.42</v>
      </c>
      <c r="F1950" s="409">
        <v>43045.596203703702</v>
      </c>
      <c r="G1950" s="408">
        <v>0</v>
      </c>
    </row>
    <row r="1951" spans="1:7" ht="15" x14ac:dyDescent="0.25">
      <c r="A1951" s="407" t="s">
        <v>34960</v>
      </c>
      <c r="B1951" s="407" t="s">
        <v>34961</v>
      </c>
      <c r="C1951" s="406"/>
      <c r="D1951" s="408">
        <v>0.42</v>
      </c>
      <c r="E1951" s="408">
        <v>0.42</v>
      </c>
      <c r="F1951" s="409">
        <v>43045.595891203702</v>
      </c>
      <c r="G1951" s="408">
        <v>0</v>
      </c>
    </row>
    <row r="1952" spans="1:7" ht="15" x14ac:dyDescent="0.25">
      <c r="A1952" s="407" t="s">
        <v>2655</v>
      </c>
      <c r="B1952" s="407" t="s">
        <v>2656</v>
      </c>
      <c r="C1952" s="406"/>
      <c r="D1952" s="408">
        <v>8.1100000000000005E-2</v>
      </c>
      <c r="E1952" s="408">
        <v>8.1100000000000005E-2</v>
      </c>
      <c r="F1952" s="409">
        <v>44525.601030092592</v>
      </c>
      <c r="G1952" s="408">
        <v>0</v>
      </c>
    </row>
    <row r="1953" spans="1:7" ht="15" x14ac:dyDescent="0.25">
      <c r="A1953" s="407" t="s">
        <v>34962</v>
      </c>
      <c r="B1953" s="407" t="s">
        <v>34963</v>
      </c>
      <c r="C1953" s="406"/>
      <c r="D1953" s="408">
        <v>2.15</v>
      </c>
      <c r="E1953" s="408">
        <v>2.15</v>
      </c>
      <c r="F1953" s="409">
        <v>43045.595532407409</v>
      </c>
      <c r="G1953" s="408">
        <v>0</v>
      </c>
    </row>
    <row r="1954" spans="1:7" ht="15" x14ac:dyDescent="0.25">
      <c r="A1954" s="407" t="s">
        <v>34964</v>
      </c>
      <c r="B1954" s="407" t="s">
        <v>34965</v>
      </c>
      <c r="C1954" s="406"/>
      <c r="D1954" s="408">
        <v>0.42</v>
      </c>
      <c r="E1954" s="408">
        <v>0.42</v>
      </c>
      <c r="F1954" s="409">
        <v>43045.676689814813</v>
      </c>
      <c r="G1954" s="408">
        <v>0</v>
      </c>
    </row>
    <row r="1955" spans="1:7" ht="15" x14ac:dyDescent="0.25">
      <c r="A1955" s="407" t="s">
        <v>2657</v>
      </c>
      <c r="B1955" s="407" t="s">
        <v>2658</v>
      </c>
      <c r="C1955" s="406"/>
      <c r="D1955" s="408">
        <v>2</v>
      </c>
      <c r="E1955" s="408">
        <v>2</v>
      </c>
      <c r="F1955" s="406"/>
      <c r="G1955" s="408">
        <v>0</v>
      </c>
    </row>
    <row r="1956" spans="1:7" ht="15" x14ac:dyDescent="0.25">
      <c r="A1956" s="407" t="s">
        <v>2659</v>
      </c>
      <c r="B1956" s="407" t="s">
        <v>2660</v>
      </c>
      <c r="C1956" s="406"/>
      <c r="D1956" s="408">
        <v>70.5</v>
      </c>
      <c r="E1956" s="408">
        <v>70.5</v>
      </c>
      <c r="F1956" s="409">
        <v>44512.546493055554</v>
      </c>
      <c r="G1956" s="408">
        <v>0</v>
      </c>
    </row>
    <row r="1957" spans="1:7" ht="15" x14ac:dyDescent="0.25">
      <c r="A1957" s="407" t="s">
        <v>2661</v>
      </c>
      <c r="B1957" s="407" t="s">
        <v>2662</v>
      </c>
      <c r="C1957" s="406"/>
      <c r="D1957" s="408">
        <v>33</v>
      </c>
      <c r="E1957" s="408">
        <v>33</v>
      </c>
      <c r="F1957" s="406"/>
      <c r="G1957" s="408">
        <v>0</v>
      </c>
    </row>
    <row r="1958" spans="1:7" ht="15" x14ac:dyDescent="0.25">
      <c r="A1958" s="407" t="s">
        <v>2663</v>
      </c>
      <c r="B1958" s="407" t="s">
        <v>2664</v>
      </c>
      <c r="C1958" s="406"/>
      <c r="D1958" s="408">
        <v>46.32</v>
      </c>
      <c r="E1958" s="408">
        <v>46.32</v>
      </c>
      <c r="F1958" s="406"/>
      <c r="G1958" s="408">
        <v>0</v>
      </c>
    </row>
    <row r="1959" spans="1:7" ht="15" x14ac:dyDescent="0.2">
      <c r="A1959" s="407" t="s">
        <v>2665</v>
      </c>
      <c r="B1959" s="407" t="s">
        <v>2666</v>
      </c>
      <c r="C1959" s="408">
        <v>0</v>
      </c>
      <c r="D1959" s="408">
        <v>22.32</v>
      </c>
      <c r="E1959" s="408">
        <v>22.32</v>
      </c>
      <c r="F1959" s="409">
        <v>44530.434791666667</v>
      </c>
      <c r="G1959" s="408">
        <v>0</v>
      </c>
    </row>
    <row r="1960" spans="1:7" ht="15" x14ac:dyDescent="0.25">
      <c r="A1960" s="407" t="s">
        <v>2667</v>
      </c>
      <c r="B1960" s="407" t="s">
        <v>2668</v>
      </c>
      <c r="C1960" s="406"/>
      <c r="D1960" s="408">
        <v>0.1046</v>
      </c>
      <c r="E1960" s="408">
        <v>0.1046</v>
      </c>
      <c r="F1960" s="409">
        <v>44517.375914351855</v>
      </c>
      <c r="G1960" s="408">
        <v>0</v>
      </c>
    </row>
    <row r="1961" spans="1:7" ht="15" x14ac:dyDescent="0.25">
      <c r="A1961" s="407" t="s">
        <v>2669</v>
      </c>
      <c r="B1961" s="407" t="s">
        <v>2670</v>
      </c>
      <c r="C1961" s="406"/>
      <c r="D1961" s="408">
        <v>5.98</v>
      </c>
      <c r="E1961" s="408">
        <v>5.98</v>
      </c>
      <c r="F1961" s="406"/>
      <c r="G1961" s="408">
        <v>0</v>
      </c>
    </row>
    <row r="1962" spans="1:7" ht="15" x14ac:dyDescent="0.25">
      <c r="A1962" s="407" t="s">
        <v>2671</v>
      </c>
      <c r="B1962" s="407" t="s">
        <v>2672</v>
      </c>
      <c r="C1962" s="406"/>
      <c r="D1962" s="408">
        <v>1.97</v>
      </c>
      <c r="E1962" s="408">
        <v>1.97</v>
      </c>
      <c r="F1962" s="406"/>
      <c r="G1962" s="408">
        <v>0</v>
      </c>
    </row>
    <row r="1963" spans="1:7" ht="15" x14ac:dyDescent="0.25">
      <c r="A1963" s="407" t="s">
        <v>2673</v>
      </c>
      <c r="B1963" s="407" t="s">
        <v>2674</v>
      </c>
      <c r="C1963" s="408">
        <v>0</v>
      </c>
      <c r="D1963" s="408">
        <v>12.2</v>
      </c>
      <c r="E1963" s="408">
        <v>12.2</v>
      </c>
      <c r="F1963" s="406"/>
      <c r="G1963" s="408">
        <v>0</v>
      </c>
    </row>
    <row r="1964" spans="1:7" ht="15" x14ac:dyDescent="0.25">
      <c r="A1964" s="407" t="s">
        <v>2675</v>
      </c>
      <c r="B1964" s="407" t="s">
        <v>2676</v>
      </c>
      <c r="C1964" s="408">
        <v>0</v>
      </c>
      <c r="D1964" s="408">
        <v>14.6</v>
      </c>
      <c r="E1964" s="408">
        <v>14.6</v>
      </c>
      <c r="F1964" s="406"/>
      <c r="G1964" s="408">
        <v>0</v>
      </c>
    </row>
    <row r="1965" spans="1:7" ht="15" x14ac:dyDescent="0.2">
      <c r="A1965" s="407" t="s">
        <v>2677</v>
      </c>
      <c r="B1965" s="407" t="s">
        <v>2678</v>
      </c>
      <c r="C1965" s="408">
        <v>2.5</v>
      </c>
      <c r="D1965" s="408">
        <v>9.1310000000000002</v>
      </c>
      <c r="E1965" s="408">
        <v>21.631</v>
      </c>
      <c r="F1965" s="409">
        <v>44511.696759259263</v>
      </c>
      <c r="G1965" s="408">
        <v>0</v>
      </c>
    </row>
    <row r="1966" spans="1:7" ht="15" x14ac:dyDescent="0.25">
      <c r="A1966" s="407" t="s">
        <v>2679</v>
      </c>
      <c r="B1966" s="407" t="s">
        <v>2680</v>
      </c>
      <c r="C1966" s="406"/>
      <c r="D1966" s="408">
        <v>1.5</v>
      </c>
      <c r="E1966" s="408">
        <v>1.5</v>
      </c>
      <c r="F1966" s="409">
        <v>44526.517708333333</v>
      </c>
      <c r="G1966" s="408">
        <v>0</v>
      </c>
    </row>
    <row r="1967" spans="1:7" ht="15" x14ac:dyDescent="0.25">
      <c r="A1967" s="407" t="s">
        <v>2681</v>
      </c>
      <c r="B1967" s="407" t="s">
        <v>2682</v>
      </c>
      <c r="C1967" s="406"/>
      <c r="D1967" s="408">
        <v>1.6</v>
      </c>
      <c r="E1967" s="408">
        <v>1.6</v>
      </c>
      <c r="F1967" s="406"/>
      <c r="G1967" s="408">
        <v>0</v>
      </c>
    </row>
    <row r="1968" spans="1:7" ht="15" x14ac:dyDescent="0.25">
      <c r="A1968" s="407" t="s">
        <v>2683</v>
      </c>
      <c r="B1968" s="407" t="s">
        <v>2684</v>
      </c>
      <c r="C1968" s="406"/>
      <c r="D1968" s="408">
        <v>3.5</v>
      </c>
      <c r="E1968" s="408">
        <v>3.5</v>
      </c>
      <c r="F1968" s="406"/>
      <c r="G1968" s="408">
        <v>0</v>
      </c>
    </row>
    <row r="1969" spans="1:7" ht="15" x14ac:dyDescent="0.25">
      <c r="A1969" s="407" t="s">
        <v>2685</v>
      </c>
      <c r="B1969" s="407" t="s">
        <v>2686</v>
      </c>
      <c r="C1969" s="406"/>
      <c r="D1969" s="408">
        <v>5608.36</v>
      </c>
      <c r="E1969" s="408">
        <v>5608.36</v>
      </c>
      <c r="F1969" s="406"/>
      <c r="G1969" s="408">
        <v>0</v>
      </c>
    </row>
    <row r="1970" spans="1:7" ht="15" x14ac:dyDescent="0.25">
      <c r="A1970" s="407" t="s">
        <v>2687</v>
      </c>
      <c r="B1970" s="407" t="s">
        <v>2688</v>
      </c>
      <c r="C1970" s="406"/>
      <c r="D1970" s="408">
        <v>2.4500000000000002</v>
      </c>
      <c r="E1970" s="408">
        <v>2.4500000000000002</v>
      </c>
      <c r="F1970" s="406"/>
      <c r="G1970" s="408">
        <v>0</v>
      </c>
    </row>
    <row r="1971" spans="1:7" ht="15" x14ac:dyDescent="0.25">
      <c r="A1971" s="407" t="s">
        <v>2689</v>
      </c>
      <c r="B1971" s="407" t="s">
        <v>2690</v>
      </c>
      <c r="C1971" s="406"/>
      <c r="D1971" s="408">
        <v>137558</v>
      </c>
      <c r="E1971" s="408">
        <v>137558</v>
      </c>
      <c r="F1971" s="406"/>
      <c r="G1971" s="408">
        <v>0</v>
      </c>
    </row>
    <row r="1972" spans="1:7" ht="15" x14ac:dyDescent="0.25">
      <c r="A1972" s="407" t="s">
        <v>2691</v>
      </c>
      <c r="B1972" s="407" t="s">
        <v>2692</v>
      </c>
      <c r="C1972" s="406"/>
      <c r="D1972" s="408">
        <v>22.75</v>
      </c>
      <c r="E1972" s="408">
        <v>22.75</v>
      </c>
      <c r="F1972" s="409">
        <v>44512.343159722222</v>
      </c>
      <c r="G1972" s="408">
        <v>0</v>
      </c>
    </row>
    <row r="1973" spans="1:7" ht="15" x14ac:dyDescent="0.2">
      <c r="A1973" s="407" t="s">
        <v>2693</v>
      </c>
      <c r="B1973" s="407" t="s">
        <v>2694</v>
      </c>
      <c r="C1973" s="408">
        <v>0</v>
      </c>
      <c r="D1973" s="408">
        <v>393.57</v>
      </c>
      <c r="E1973" s="408">
        <v>393.57</v>
      </c>
      <c r="F1973" s="409">
        <v>44511.603333333333</v>
      </c>
      <c r="G1973" s="408">
        <v>0</v>
      </c>
    </row>
    <row r="1974" spans="1:7" ht="15" x14ac:dyDescent="0.2">
      <c r="A1974" s="407" t="s">
        <v>2695</v>
      </c>
      <c r="B1974" s="407" t="s">
        <v>2696</v>
      </c>
      <c r="C1974" s="408">
        <v>0</v>
      </c>
      <c r="D1974" s="408">
        <v>583.91</v>
      </c>
      <c r="E1974" s="408">
        <v>583.91</v>
      </c>
      <c r="F1974" s="409">
        <v>44512.408472222225</v>
      </c>
      <c r="G1974" s="408">
        <v>0</v>
      </c>
    </row>
    <row r="1975" spans="1:7" ht="15" x14ac:dyDescent="0.2">
      <c r="A1975" s="407" t="s">
        <v>2697</v>
      </c>
      <c r="B1975" s="407" t="s">
        <v>2698</v>
      </c>
      <c r="C1975" s="408">
        <v>0</v>
      </c>
      <c r="D1975" s="408">
        <v>14</v>
      </c>
      <c r="E1975" s="408">
        <v>14</v>
      </c>
      <c r="F1975" s="409">
        <v>44524.505590277775</v>
      </c>
      <c r="G1975" s="408">
        <v>0</v>
      </c>
    </row>
    <row r="1976" spans="1:7" ht="15" x14ac:dyDescent="0.25">
      <c r="A1976" s="407" t="s">
        <v>2699</v>
      </c>
      <c r="B1976" s="407" t="s">
        <v>2700</v>
      </c>
      <c r="C1976" s="406"/>
      <c r="D1976" s="408">
        <v>248</v>
      </c>
      <c r="E1976" s="408">
        <v>248</v>
      </c>
      <c r="F1976" s="409">
        <v>45001.590578703705</v>
      </c>
      <c r="G1976" s="408">
        <v>0</v>
      </c>
    </row>
    <row r="1977" spans="1:7" ht="15" x14ac:dyDescent="0.25">
      <c r="A1977" s="407" t="s">
        <v>2701</v>
      </c>
      <c r="B1977" s="407" t="s">
        <v>2702</v>
      </c>
      <c r="C1977" s="406"/>
      <c r="D1977" s="408">
        <v>248</v>
      </c>
      <c r="E1977" s="408">
        <v>248</v>
      </c>
      <c r="F1977" s="409">
        <v>45001.590682870374</v>
      </c>
      <c r="G1977" s="408">
        <v>0</v>
      </c>
    </row>
    <row r="1978" spans="1:7" ht="15" x14ac:dyDescent="0.25">
      <c r="A1978" s="407" t="s">
        <v>2703</v>
      </c>
      <c r="B1978" s="407" t="s">
        <v>2704</v>
      </c>
      <c r="C1978" s="406"/>
      <c r="D1978" s="408">
        <v>495</v>
      </c>
      <c r="E1978" s="408">
        <v>495</v>
      </c>
      <c r="F1978" s="409">
        <v>45001.590914351851</v>
      </c>
      <c r="G1978" s="408">
        <v>0</v>
      </c>
    </row>
    <row r="1979" spans="1:7" ht="15" x14ac:dyDescent="0.25">
      <c r="A1979" s="407" t="s">
        <v>2705</v>
      </c>
      <c r="B1979" s="407" t="s">
        <v>2706</v>
      </c>
      <c r="C1979" s="406"/>
      <c r="D1979" s="408">
        <v>495</v>
      </c>
      <c r="E1979" s="408">
        <v>495</v>
      </c>
      <c r="F1979" s="409">
        <v>45001.59101851852</v>
      </c>
      <c r="G1979" s="408">
        <v>0</v>
      </c>
    </row>
    <row r="1980" spans="1:7" ht="15" x14ac:dyDescent="0.25">
      <c r="A1980" s="407" t="s">
        <v>2707</v>
      </c>
      <c r="B1980" s="407" t="s">
        <v>2708</v>
      </c>
      <c r="C1980" s="406"/>
      <c r="D1980" s="408">
        <v>1400</v>
      </c>
      <c r="E1980" s="408">
        <v>1400</v>
      </c>
      <c r="F1980" s="409">
        <v>44516.590567129628</v>
      </c>
      <c r="G1980" s="408">
        <v>0</v>
      </c>
    </row>
    <row r="1981" spans="1:7" ht="15" x14ac:dyDescent="0.25">
      <c r="A1981" s="407" t="s">
        <v>2709</v>
      </c>
      <c r="B1981" s="407" t="s">
        <v>2710</v>
      </c>
      <c r="C1981" s="406"/>
      <c r="D1981" s="408">
        <v>34.5</v>
      </c>
      <c r="E1981" s="408">
        <v>34.5</v>
      </c>
      <c r="F1981" s="406"/>
      <c r="G1981" s="408">
        <v>0</v>
      </c>
    </row>
    <row r="1982" spans="1:7" ht="15" x14ac:dyDescent="0.25">
      <c r="A1982" s="407" t="s">
        <v>34966</v>
      </c>
      <c r="B1982" s="407" t="s">
        <v>34967</v>
      </c>
      <c r="C1982" s="406"/>
      <c r="D1982" s="408">
        <v>20</v>
      </c>
      <c r="E1982" s="408">
        <v>20</v>
      </c>
      <c r="F1982" s="409">
        <v>43045.604467592595</v>
      </c>
      <c r="G1982" s="408">
        <v>0</v>
      </c>
    </row>
    <row r="1983" spans="1:7" ht="15" x14ac:dyDescent="0.25">
      <c r="A1983" s="407" t="s">
        <v>2711</v>
      </c>
      <c r="B1983" s="407" t="s">
        <v>2712</v>
      </c>
      <c r="C1983" s="406"/>
      <c r="D1983" s="408">
        <v>2.6</v>
      </c>
      <c r="E1983" s="408">
        <v>2.6</v>
      </c>
      <c r="F1983" s="406"/>
      <c r="G1983" s="408">
        <v>0</v>
      </c>
    </row>
    <row r="1984" spans="1:7" ht="15" x14ac:dyDescent="0.2">
      <c r="A1984" s="407" t="s">
        <v>2713</v>
      </c>
      <c r="B1984" s="407" t="s">
        <v>2714</v>
      </c>
      <c r="C1984" s="408">
        <v>0</v>
      </c>
      <c r="D1984" s="408">
        <v>0.2157</v>
      </c>
      <c r="E1984" s="408">
        <v>0.2157</v>
      </c>
      <c r="F1984" s="409">
        <v>44517.497511574074</v>
      </c>
      <c r="G1984" s="408">
        <v>0</v>
      </c>
    </row>
    <row r="1985" spans="1:7" ht="15" x14ac:dyDescent="0.25">
      <c r="A1985" s="407" t="s">
        <v>2715</v>
      </c>
      <c r="B1985" s="407" t="s">
        <v>1594</v>
      </c>
      <c r="C1985" s="406"/>
      <c r="D1985" s="408">
        <v>94</v>
      </c>
      <c r="E1985" s="408">
        <v>94</v>
      </c>
      <c r="F1985" s="409">
        <v>44523.556018518517</v>
      </c>
      <c r="G1985" s="408">
        <v>0</v>
      </c>
    </row>
    <row r="1986" spans="1:7" ht="15" x14ac:dyDescent="0.25">
      <c r="A1986" s="407" t="s">
        <v>2716</v>
      </c>
      <c r="B1986" s="407" t="s">
        <v>1596</v>
      </c>
      <c r="C1986" s="406"/>
      <c r="D1986" s="408">
        <v>46</v>
      </c>
      <c r="E1986" s="408">
        <v>46</v>
      </c>
      <c r="F1986" s="409">
        <v>44523.555069444446</v>
      </c>
      <c r="G1986" s="408">
        <v>0</v>
      </c>
    </row>
    <row r="1987" spans="1:7" ht="15" x14ac:dyDescent="0.25">
      <c r="A1987" s="407" t="s">
        <v>2717</v>
      </c>
      <c r="B1987" s="407" t="s">
        <v>2718</v>
      </c>
      <c r="C1987" s="406"/>
      <c r="D1987" s="408">
        <v>5</v>
      </c>
      <c r="E1987" s="408">
        <v>5</v>
      </c>
      <c r="F1987" s="406"/>
      <c r="G1987" s="408">
        <v>0</v>
      </c>
    </row>
    <row r="1988" spans="1:7" ht="15" x14ac:dyDescent="0.25">
      <c r="A1988" s="407" t="s">
        <v>2719</v>
      </c>
      <c r="B1988" s="407" t="s">
        <v>2720</v>
      </c>
      <c r="C1988" s="406"/>
      <c r="D1988" s="408">
        <v>89.6</v>
      </c>
      <c r="E1988" s="408">
        <v>89.6</v>
      </c>
      <c r="F1988" s="409">
        <v>44523.5621875</v>
      </c>
      <c r="G1988" s="408">
        <v>0</v>
      </c>
    </row>
    <row r="1989" spans="1:7" ht="15" x14ac:dyDescent="0.25">
      <c r="A1989" s="407" t="s">
        <v>2721</v>
      </c>
      <c r="B1989" s="407" t="s">
        <v>2722</v>
      </c>
      <c r="C1989" s="406"/>
      <c r="D1989" s="408">
        <v>89.6</v>
      </c>
      <c r="E1989" s="408">
        <v>89.6</v>
      </c>
      <c r="F1989" s="409">
        <v>44511.599074074074</v>
      </c>
      <c r="G1989" s="408">
        <v>0</v>
      </c>
    </row>
    <row r="1990" spans="1:7" ht="15" x14ac:dyDescent="0.25">
      <c r="A1990" s="407" t="s">
        <v>2723</v>
      </c>
      <c r="B1990" s="407" t="s">
        <v>2724</v>
      </c>
      <c r="C1990" s="406"/>
      <c r="D1990" s="408">
        <v>89.6</v>
      </c>
      <c r="E1990" s="408">
        <v>89.6</v>
      </c>
      <c r="F1990" s="409">
        <v>44511.599386574075</v>
      </c>
      <c r="G1990" s="408">
        <v>0</v>
      </c>
    </row>
    <row r="1991" spans="1:7" ht="15" x14ac:dyDescent="0.25">
      <c r="A1991" s="407" t="s">
        <v>2725</v>
      </c>
      <c r="B1991" s="407" t="s">
        <v>2726</v>
      </c>
      <c r="C1991" s="406"/>
      <c r="D1991" s="408">
        <v>30.8</v>
      </c>
      <c r="E1991" s="408">
        <v>30.8</v>
      </c>
      <c r="F1991" s="409">
        <v>44523.584016203706</v>
      </c>
      <c r="G1991" s="408">
        <v>0</v>
      </c>
    </row>
    <row r="1992" spans="1:7" ht="15" x14ac:dyDescent="0.25">
      <c r="A1992" s="407" t="s">
        <v>34968</v>
      </c>
      <c r="B1992" s="407" t="s">
        <v>34969</v>
      </c>
      <c r="C1992" s="406"/>
      <c r="D1992" s="408">
        <v>31</v>
      </c>
      <c r="E1992" s="408">
        <v>31</v>
      </c>
      <c r="F1992" s="409">
        <v>43045.602847222224</v>
      </c>
      <c r="G1992" s="408">
        <v>0</v>
      </c>
    </row>
    <row r="1993" spans="1:7" ht="15" x14ac:dyDescent="0.25">
      <c r="A1993" s="407" t="s">
        <v>34970</v>
      </c>
      <c r="B1993" s="407" t="s">
        <v>34971</v>
      </c>
      <c r="C1993" s="406"/>
      <c r="D1993" s="408">
        <v>15.99</v>
      </c>
      <c r="E1993" s="408">
        <v>15.99</v>
      </c>
      <c r="F1993" s="406"/>
      <c r="G1993" s="408">
        <v>0</v>
      </c>
    </row>
    <row r="1994" spans="1:7" ht="15" x14ac:dyDescent="0.25">
      <c r="A1994" s="407" t="s">
        <v>34972</v>
      </c>
      <c r="B1994" s="407" t="s">
        <v>34973</v>
      </c>
      <c r="C1994" s="406"/>
      <c r="D1994" s="408">
        <v>2</v>
      </c>
      <c r="E1994" s="408">
        <v>2</v>
      </c>
      <c r="F1994" s="406"/>
      <c r="G1994" s="408">
        <v>0</v>
      </c>
    </row>
    <row r="1995" spans="1:7" ht="15" x14ac:dyDescent="0.25">
      <c r="A1995" s="407" t="s">
        <v>2727</v>
      </c>
      <c r="B1995" s="407" t="s">
        <v>2728</v>
      </c>
      <c r="C1995" s="406"/>
      <c r="D1995" s="408">
        <v>5.98</v>
      </c>
      <c r="E1995" s="408">
        <v>5.98</v>
      </c>
      <c r="F1995" s="406"/>
      <c r="G1995" s="408">
        <v>0</v>
      </c>
    </row>
    <row r="1996" spans="1:7" ht="15" x14ac:dyDescent="0.25">
      <c r="A1996" s="407" t="s">
        <v>2729</v>
      </c>
      <c r="B1996" s="407" t="s">
        <v>1594</v>
      </c>
      <c r="C1996" s="406"/>
      <c r="D1996" s="408">
        <v>94</v>
      </c>
      <c r="E1996" s="408">
        <v>94</v>
      </c>
      <c r="F1996" s="409">
        <v>44523.556261574071</v>
      </c>
      <c r="G1996" s="408">
        <v>0</v>
      </c>
    </row>
    <row r="1997" spans="1:7" ht="15" x14ac:dyDescent="0.25">
      <c r="A1997" s="407" t="s">
        <v>2730</v>
      </c>
      <c r="B1997" s="407" t="s">
        <v>1596</v>
      </c>
      <c r="C1997" s="406"/>
      <c r="D1997" s="408">
        <v>46</v>
      </c>
      <c r="E1997" s="408">
        <v>46</v>
      </c>
      <c r="F1997" s="409">
        <v>44523.55537037037</v>
      </c>
      <c r="G1997" s="408">
        <v>0</v>
      </c>
    </row>
    <row r="1998" spans="1:7" ht="15" x14ac:dyDescent="0.25">
      <c r="A1998" s="407" t="s">
        <v>2731</v>
      </c>
      <c r="B1998" s="407" t="s">
        <v>2732</v>
      </c>
      <c r="C1998" s="406"/>
      <c r="D1998" s="408">
        <v>75</v>
      </c>
      <c r="E1998" s="408">
        <v>75</v>
      </c>
      <c r="F1998" s="409">
        <v>44523.552928240744</v>
      </c>
      <c r="G1998" s="408">
        <v>0</v>
      </c>
    </row>
    <row r="1999" spans="1:7" ht="15" x14ac:dyDescent="0.2">
      <c r="A1999" s="407" t="s">
        <v>2733</v>
      </c>
      <c r="B1999" s="407" t="s">
        <v>2732</v>
      </c>
      <c r="C1999" s="408">
        <v>0</v>
      </c>
      <c r="D1999" s="408">
        <v>40</v>
      </c>
      <c r="E1999" s="408">
        <v>40</v>
      </c>
      <c r="F1999" s="409">
        <v>44523.553206018521</v>
      </c>
      <c r="G1999" s="408">
        <v>0</v>
      </c>
    </row>
    <row r="2000" spans="1:7" ht="15" x14ac:dyDescent="0.25">
      <c r="A2000" s="407" t="s">
        <v>34974</v>
      </c>
      <c r="B2000" s="407" t="s">
        <v>34975</v>
      </c>
      <c r="C2000" s="406"/>
      <c r="D2000" s="408">
        <v>15</v>
      </c>
      <c r="E2000" s="408">
        <v>15</v>
      </c>
      <c r="F2000" s="409">
        <v>43045.603958333333</v>
      </c>
      <c r="G2000" s="408">
        <v>0</v>
      </c>
    </row>
    <row r="2001" spans="1:7" ht="15" x14ac:dyDescent="0.25">
      <c r="A2001" s="407" t="s">
        <v>34976</v>
      </c>
      <c r="B2001" s="407" t="s">
        <v>34977</v>
      </c>
      <c r="C2001" s="406"/>
      <c r="D2001" s="408">
        <v>10</v>
      </c>
      <c r="E2001" s="408">
        <v>10</v>
      </c>
      <c r="F2001" s="409">
        <v>43045.603668981479</v>
      </c>
      <c r="G2001" s="408">
        <v>0</v>
      </c>
    </row>
    <row r="2002" spans="1:7" ht="15" x14ac:dyDescent="0.25">
      <c r="A2002" s="407" t="s">
        <v>34978</v>
      </c>
      <c r="B2002" s="407" t="s">
        <v>34979</v>
      </c>
      <c r="C2002" s="406"/>
      <c r="D2002" s="408">
        <v>16</v>
      </c>
      <c r="E2002" s="408">
        <v>16</v>
      </c>
      <c r="F2002" s="409">
        <v>43045.603252314817</v>
      </c>
      <c r="G2002" s="408">
        <v>0</v>
      </c>
    </row>
    <row r="2003" spans="1:7" ht="15" x14ac:dyDescent="0.25">
      <c r="A2003" s="407" t="s">
        <v>2734</v>
      </c>
      <c r="B2003" s="407" t="s">
        <v>2732</v>
      </c>
      <c r="C2003" s="406"/>
      <c r="D2003" s="408">
        <v>89.6</v>
      </c>
      <c r="E2003" s="408">
        <v>89.6</v>
      </c>
      <c r="F2003" s="409">
        <v>44523.553449074076</v>
      </c>
      <c r="G2003" s="408">
        <v>0</v>
      </c>
    </row>
    <row r="2004" spans="1:7" ht="15" x14ac:dyDescent="0.25">
      <c r="A2004" s="407" t="s">
        <v>2735</v>
      </c>
      <c r="B2004" s="407" t="s">
        <v>2736</v>
      </c>
      <c r="C2004" s="406"/>
      <c r="D2004" s="408">
        <v>9</v>
      </c>
      <c r="E2004" s="408">
        <v>9</v>
      </c>
      <c r="F2004" s="409">
        <v>44517.345011574071</v>
      </c>
      <c r="G2004" s="408">
        <v>0</v>
      </c>
    </row>
    <row r="2005" spans="1:7" ht="15" x14ac:dyDescent="0.25">
      <c r="A2005" s="407" t="s">
        <v>34980</v>
      </c>
      <c r="B2005" s="407" t="s">
        <v>34981</v>
      </c>
      <c r="C2005" s="406"/>
      <c r="D2005" s="408">
        <v>15</v>
      </c>
      <c r="E2005" s="408">
        <v>15</v>
      </c>
      <c r="F2005" s="409">
        <v>43045.602152777778</v>
      </c>
      <c r="G2005" s="408">
        <v>0</v>
      </c>
    </row>
    <row r="2006" spans="1:7" ht="15" x14ac:dyDescent="0.2">
      <c r="A2006" s="407" t="s">
        <v>2737</v>
      </c>
      <c r="B2006" s="407" t="s">
        <v>2738</v>
      </c>
      <c r="C2006" s="408">
        <v>0</v>
      </c>
      <c r="D2006" s="408">
        <v>38.72</v>
      </c>
      <c r="E2006" s="408">
        <v>38.72</v>
      </c>
      <c r="F2006" s="409">
        <v>44970.650393518517</v>
      </c>
      <c r="G2006" s="408">
        <v>0</v>
      </c>
    </row>
    <row r="2007" spans="1:7" ht="15" x14ac:dyDescent="0.25">
      <c r="A2007" s="407" t="s">
        <v>2739</v>
      </c>
      <c r="B2007" s="407" t="s">
        <v>2740</v>
      </c>
      <c r="C2007" s="406"/>
      <c r="D2007" s="408">
        <v>9.1</v>
      </c>
      <c r="E2007" s="408">
        <v>9.1</v>
      </c>
      <c r="F2007" s="409">
        <v>44970.645856481482</v>
      </c>
      <c r="G2007" s="408">
        <v>0</v>
      </c>
    </row>
    <row r="2008" spans="1:7" ht="15" x14ac:dyDescent="0.2">
      <c r="A2008" s="407" t="s">
        <v>2741</v>
      </c>
      <c r="B2008" s="407" t="s">
        <v>2742</v>
      </c>
      <c r="C2008" s="408">
        <v>0</v>
      </c>
      <c r="D2008" s="408">
        <v>78.2</v>
      </c>
      <c r="E2008" s="408">
        <v>78.2</v>
      </c>
      <c r="F2008" s="409">
        <v>43222.44158564815</v>
      </c>
      <c r="G2008" s="408">
        <v>0</v>
      </c>
    </row>
    <row r="2009" spans="1:7" ht="15" x14ac:dyDescent="0.2">
      <c r="A2009" s="407" t="s">
        <v>2743</v>
      </c>
      <c r="B2009" s="407" t="s">
        <v>2744</v>
      </c>
      <c r="C2009" s="408">
        <v>0</v>
      </c>
      <c r="D2009" s="408">
        <v>5.76</v>
      </c>
      <c r="E2009" s="408">
        <v>5.76</v>
      </c>
      <c r="F2009" s="409">
        <v>43216.584479166668</v>
      </c>
      <c r="G2009" s="408">
        <v>0</v>
      </c>
    </row>
    <row r="2010" spans="1:7" ht="15" x14ac:dyDescent="0.25">
      <c r="A2010" s="407" t="s">
        <v>2745</v>
      </c>
      <c r="B2010" s="407" t="s">
        <v>2746</v>
      </c>
      <c r="C2010" s="406"/>
      <c r="D2010" s="408">
        <v>4.76</v>
      </c>
      <c r="E2010" s="408">
        <v>4.76</v>
      </c>
      <c r="F2010" s="409">
        <v>44523.680104166669</v>
      </c>
      <c r="G2010" s="408">
        <v>0</v>
      </c>
    </row>
    <row r="2011" spans="1:7" ht="15" x14ac:dyDescent="0.25">
      <c r="A2011" s="407" t="s">
        <v>2747</v>
      </c>
      <c r="B2011" s="407" t="s">
        <v>2748</v>
      </c>
      <c r="C2011" s="406"/>
      <c r="D2011" s="408">
        <v>59.999000000000002</v>
      </c>
      <c r="E2011" s="408">
        <v>59.999000000000002</v>
      </c>
      <c r="F2011" s="409">
        <v>43033.347615740742</v>
      </c>
      <c r="G2011" s="408">
        <v>0</v>
      </c>
    </row>
    <row r="2012" spans="1:7" ht="15" x14ac:dyDescent="0.25">
      <c r="A2012" s="407" t="s">
        <v>2749</v>
      </c>
      <c r="B2012" s="407" t="s">
        <v>2750</v>
      </c>
      <c r="C2012" s="406"/>
      <c r="D2012" s="408">
        <v>59.999899999999997</v>
      </c>
      <c r="E2012" s="408">
        <v>59.999899999999997</v>
      </c>
      <c r="F2012" s="409">
        <v>43033.345185185186</v>
      </c>
      <c r="G2012" s="408">
        <v>0</v>
      </c>
    </row>
    <row r="2013" spans="1:7" ht="15" x14ac:dyDescent="0.2">
      <c r="A2013" s="407" t="s">
        <v>34982</v>
      </c>
      <c r="B2013" s="407" t="s">
        <v>34983</v>
      </c>
      <c r="C2013" s="408">
        <v>0</v>
      </c>
      <c r="D2013" s="408">
        <v>10</v>
      </c>
      <c r="E2013" s="408">
        <v>10</v>
      </c>
      <c r="F2013" s="409">
        <v>43292.599918981483</v>
      </c>
      <c r="G2013" s="408">
        <v>0</v>
      </c>
    </row>
    <row r="2014" spans="1:7" ht="15" x14ac:dyDescent="0.2">
      <c r="A2014" s="407" t="s">
        <v>34984</v>
      </c>
      <c r="B2014" s="407" t="s">
        <v>34985</v>
      </c>
      <c r="C2014" s="408">
        <v>0</v>
      </c>
      <c r="D2014" s="408">
        <v>14</v>
      </c>
      <c r="E2014" s="408">
        <v>14</v>
      </c>
      <c r="F2014" s="409">
        <v>43292.600104166668</v>
      </c>
      <c r="G2014" s="408">
        <v>0</v>
      </c>
    </row>
    <row r="2015" spans="1:7" ht="15" x14ac:dyDescent="0.25">
      <c r="A2015" s="407" t="s">
        <v>2751</v>
      </c>
      <c r="B2015" s="407" t="s">
        <v>2752</v>
      </c>
      <c r="C2015" s="406"/>
      <c r="D2015" s="408">
        <v>37</v>
      </c>
      <c r="E2015" s="408">
        <v>37</v>
      </c>
      <c r="F2015" s="406"/>
      <c r="G2015" s="408">
        <v>0</v>
      </c>
    </row>
    <row r="2016" spans="1:7" ht="15" x14ac:dyDescent="0.2">
      <c r="A2016" s="407" t="s">
        <v>34986</v>
      </c>
      <c r="B2016" s="407" t="s">
        <v>34987</v>
      </c>
      <c r="C2016" s="408">
        <v>0</v>
      </c>
      <c r="D2016" s="408">
        <v>13.554399999999999</v>
      </c>
      <c r="E2016" s="408">
        <v>13.554399999999999</v>
      </c>
      <c r="F2016" s="409">
        <v>43292.60019675926</v>
      </c>
      <c r="G2016" s="408">
        <v>0</v>
      </c>
    </row>
    <row r="2017" spans="1:7" ht="15" x14ac:dyDescent="0.25">
      <c r="A2017" s="407" t="s">
        <v>2753</v>
      </c>
      <c r="B2017" s="407" t="s">
        <v>2754</v>
      </c>
      <c r="C2017" s="406"/>
      <c r="D2017" s="408">
        <v>1.2</v>
      </c>
      <c r="E2017" s="408">
        <v>1.2</v>
      </c>
      <c r="F2017" s="406"/>
      <c r="G2017" s="408">
        <v>0</v>
      </c>
    </row>
    <row r="2018" spans="1:7" ht="15" x14ac:dyDescent="0.25">
      <c r="A2018" s="407" t="s">
        <v>34988</v>
      </c>
      <c r="B2018" s="407" t="s">
        <v>34989</v>
      </c>
      <c r="C2018" s="406"/>
      <c r="D2018" s="408">
        <v>2.5</v>
      </c>
      <c r="E2018" s="408">
        <v>2.5</v>
      </c>
      <c r="F2018" s="409">
        <v>43045.601759259262</v>
      </c>
      <c r="G2018" s="408">
        <v>0</v>
      </c>
    </row>
    <row r="2019" spans="1:7" ht="15" x14ac:dyDescent="0.25">
      <c r="A2019" s="407" t="s">
        <v>2755</v>
      </c>
      <c r="B2019" s="407" t="s">
        <v>2756</v>
      </c>
      <c r="C2019" s="406"/>
      <c r="D2019" s="408">
        <v>441.17649999999998</v>
      </c>
      <c r="E2019" s="408">
        <v>441.17649999999998</v>
      </c>
      <c r="F2019" s="409">
        <v>44516.341226851851</v>
      </c>
      <c r="G2019" s="408">
        <v>0</v>
      </c>
    </row>
    <row r="2020" spans="1:7" ht="15" x14ac:dyDescent="0.25">
      <c r="A2020" s="407" t="s">
        <v>34990</v>
      </c>
      <c r="B2020" s="407" t="s">
        <v>34991</v>
      </c>
      <c r="C2020" s="406"/>
      <c r="D2020" s="408">
        <v>10</v>
      </c>
      <c r="E2020" s="408">
        <v>10</v>
      </c>
      <c r="F2020" s="409">
        <v>43045.600995370369</v>
      </c>
      <c r="G2020" s="408">
        <v>0</v>
      </c>
    </row>
    <row r="2021" spans="1:7" ht="15" x14ac:dyDescent="0.2">
      <c r="A2021" s="407" t="s">
        <v>34992</v>
      </c>
      <c r="B2021" s="407" t="s">
        <v>34993</v>
      </c>
      <c r="C2021" s="408">
        <v>0</v>
      </c>
      <c r="D2021" s="408">
        <v>10.2179</v>
      </c>
      <c r="E2021" s="408">
        <v>10.2179</v>
      </c>
      <c r="F2021" s="409">
        <v>43292.600324074076</v>
      </c>
      <c r="G2021" s="408">
        <v>0</v>
      </c>
    </row>
    <row r="2022" spans="1:7" ht="15" x14ac:dyDescent="0.25">
      <c r="A2022" s="407" t="s">
        <v>2757</v>
      </c>
      <c r="B2022" s="407" t="s">
        <v>2758</v>
      </c>
      <c r="C2022" s="408">
        <v>0</v>
      </c>
      <c r="D2022" s="408">
        <v>14222</v>
      </c>
      <c r="E2022" s="408">
        <v>14222</v>
      </c>
      <c r="F2022" s="406"/>
      <c r="G2022" s="408">
        <v>0</v>
      </c>
    </row>
    <row r="2023" spans="1:7" ht="15" x14ac:dyDescent="0.25">
      <c r="A2023" s="407" t="s">
        <v>2759</v>
      </c>
      <c r="B2023" s="407" t="s">
        <v>2760</v>
      </c>
      <c r="C2023" s="406"/>
      <c r="D2023" s="408">
        <v>2.5</v>
      </c>
      <c r="E2023" s="408">
        <v>2.5</v>
      </c>
      <c r="F2023" s="406"/>
      <c r="G2023" s="408">
        <v>0</v>
      </c>
    </row>
    <row r="2024" spans="1:7" ht="15" x14ac:dyDescent="0.25">
      <c r="A2024" s="407" t="s">
        <v>2761</v>
      </c>
      <c r="B2024" s="407" t="s">
        <v>2762</v>
      </c>
      <c r="C2024" s="406"/>
      <c r="D2024" s="408">
        <v>1019.66</v>
      </c>
      <c r="E2024" s="408">
        <v>1019.66</v>
      </c>
      <c r="F2024" s="409">
        <v>44511.393321759257</v>
      </c>
      <c r="G2024" s="408">
        <v>0</v>
      </c>
    </row>
    <row r="2025" spans="1:7" ht="15" x14ac:dyDescent="0.25">
      <c r="A2025" s="407" t="s">
        <v>2763</v>
      </c>
      <c r="B2025" s="407" t="s">
        <v>2764</v>
      </c>
      <c r="C2025" s="406"/>
      <c r="D2025" s="408">
        <v>42250</v>
      </c>
      <c r="E2025" s="408">
        <v>42250</v>
      </c>
      <c r="F2025" s="409">
        <v>44516.379224537035</v>
      </c>
      <c r="G2025" s="408">
        <v>0</v>
      </c>
    </row>
    <row r="2026" spans="1:7" ht="15" x14ac:dyDescent="0.25">
      <c r="A2026" s="407" t="s">
        <v>34994</v>
      </c>
      <c r="B2026" s="407" t="s">
        <v>34995</v>
      </c>
      <c r="C2026" s="406"/>
      <c r="D2026" s="408">
        <v>3.98</v>
      </c>
      <c r="E2026" s="408">
        <v>3.98</v>
      </c>
      <c r="F2026" s="406"/>
      <c r="G2026" s="408">
        <v>0</v>
      </c>
    </row>
    <row r="2027" spans="1:7" ht="15" x14ac:dyDescent="0.25">
      <c r="A2027" s="407" t="s">
        <v>2765</v>
      </c>
      <c r="B2027" s="407" t="s">
        <v>2766</v>
      </c>
      <c r="C2027" s="406"/>
      <c r="D2027" s="408">
        <v>1.2</v>
      </c>
      <c r="E2027" s="408">
        <v>1.2</v>
      </c>
      <c r="F2027" s="409">
        <v>44516.543553240743</v>
      </c>
      <c r="G2027" s="408">
        <v>0</v>
      </c>
    </row>
    <row r="2028" spans="1:7" ht="15" x14ac:dyDescent="0.2">
      <c r="A2028" s="407" t="s">
        <v>2767</v>
      </c>
      <c r="B2028" s="407" t="s">
        <v>2768</v>
      </c>
      <c r="C2028" s="408">
        <v>0</v>
      </c>
      <c r="D2028" s="408">
        <v>37.5</v>
      </c>
      <c r="E2028" s="408">
        <v>37.5</v>
      </c>
      <c r="F2028" s="409">
        <v>44511.33326388889</v>
      </c>
      <c r="G2028" s="408">
        <v>0</v>
      </c>
    </row>
    <row r="2029" spans="1:7" ht="15" x14ac:dyDescent="0.2">
      <c r="A2029" s="407" t="s">
        <v>2769</v>
      </c>
      <c r="B2029" s="407" t="s">
        <v>2770</v>
      </c>
      <c r="C2029" s="408">
        <v>0</v>
      </c>
      <c r="D2029" s="408">
        <v>28000</v>
      </c>
      <c r="E2029" s="408">
        <v>28000</v>
      </c>
      <c r="F2029" s="409">
        <v>44510.483530092592</v>
      </c>
      <c r="G2029" s="408">
        <v>0</v>
      </c>
    </row>
    <row r="2030" spans="1:7" ht="15" x14ac:dyDescent="0.25">
      <c r="A2030" s="407" t="s">
        <v>2771</v>
      </c>
      <c r="B2030" s="407" t="s">
        <v>2772</v>
      </c>
      <c r="C2030" s="406"/>
      <c r="D2030" s="408">
        <v>1.65</v>
      </c>
      <c r="E2030" s="408">
        <v>1.65</v>
      </c>
      <c r="F2030" s="409">
        <v>44526.474756944444</v>
      </c>
      <c r="G2030" s="408">
        <v>0</v>
      </c>
    </row>
    <row r="2031" spans="1:7" ht="15" x14ac:dyDescent="0.25">
      <c r="A2031" s="407" t="s">
        <v>2773</v>
      </c>
      <c r="B2031" s="407" t="s">
        <v>2774</v>
      </c>
      <c r="C2031" s="406"/>
      <c r="D2031" s="408">
        <v>530000</v>
      </c>
      <c r="E2031" s="408">
        <v>530000</v>
      </c>
      <c r="F2031" s="406"/>
      <c r="G2031" s="408">
        <v>0</v>
      </c>
    </row>
    <row r="2032" spans="1:7" ht="15" x14ac:dyDescent="0.25">
      <c r="A2032" s="407" t="s">
        <v>2775</v>
      </c>
      <c r="B2032" s="407" t="s">
        <v>2776</v>
      </c>
      <c r="C2032" s="406"/>
      <c r="D2032" s="408">
        <v>1.41</v>
      </c>
      <c r="E2032" s="408">
        <v>1.41</v>
      </c>
      <c r="F2032" s="409">
        <v>43847.459282407406</v>
      </c>
      <c r="G2032" s="408">
        <v>0</v>
      </c>
    </row>
    <row r="2033" spans="1:7" ht="15" x14ac:dyDescent="0.2">
      <c r="A2033" s="407" t="s">
        <v>34996</v>
      </c>
      <c r="B2033" s="407" t="s">
        <v>34997</v>
      </c>
      <c r="C2033" s="408">
        <v>2.5</v>
      </c>
      <c r="D2033" s="408">
        <v>5.5579999999999998</v>
      </c>
      <c r="E2033" s="408">
        <v>18.058</v>
      </c>
      <c r="F2033" s="409">
        <v>43292.600451388891</v>
      </c>
      <c r="G2033" s="408">
        <v>0</v>
      </c>
    </row>
    <row r="2034" spans="1:7" ht="15" x14ac:dyDescent="0.25">
      <c r="A2034" s="407" t="s">
        <v>34998</v>
      </c>
      <c r="B2034" s="407" t="s">
        <v>34999</v>
      </c>
      <c r="C2034" s="406"/>
      <c r="D2034" s="408">
        <v>10</v>
      </c>
      <c r="E2034" s="408">
        <v>10</v>
      </c>
      <c r="F2034" s="409">
        <v>43292.600555555553</v>
      </c>
      <c r="G2034" s="408">
        <v>0</v>
      </c>
    </row>
    <row r="2035" spans="1:7" ht="15" x14ac:dyDescent="0.25">
      <c r="A2035" s="407" t="s">
        <v>2777</v>
      </c>
      <c r="B2035" s="407" t="s">
        <v>2778</v>
      </c>
      <c r="C2035" s="406"/>
      <c r="D2035" s="408">
        <v>52</v>
      </c>
      <c r="E2035" s="408">
        <v>52</v>
      </c>
      <c r="F2035" s="409">
        <v>43033.350648148145</v>
      </c>
      <c r="G2035" s="408">
        <v>0</v>
      </c>
    </row>
    <row r="2036" spans="1:7" ht="15" x14ac:dyDescent="0.25">
      <c r="A2036" s="407" t="s">
        <v>35000</v>
      </c>
      <c r="B2036" s="407" t="s">
        <v>35001</v>
      </c>
      <c r="C2036" s="406"/>
      <c r="D2036" s="408">
        <v>54</v>
      </c>
      <c r="E2036" s="408">
        <v>54</v>
      </c>
      <c r="F2036" s="406"/>
      <c r="G2036" s="408">
        <v>0</v>
      </c>
    </row>
    <row r="2037" spans="1:7" ht="15" x14ac:dyDescent="0.25">
      <c r="A2037" s="407" t="s">
        <v>2779</v>
      </c>
      <c r="B2037" s="407" t="s">
        <v>2780</v>
      </c>
      <c r="C2037" s="406"/>
      <c r="D2037" s="408">
        <v>59.999899999999997</v>
      </c>
      <c r="E2037" s="408">
        <v>59.999899999999997</v>
      </c>
      <c r="F2037" s="409">
        <v>43033.355069444442</v>
      </c>
      <c r="G2037" s="408">
        <v>0</v>
      </c>
    </row>
    <row r="2038" spans="1:7" ht="15" x14ac:dyDescent="0.25">
      <c r="A2038" s="407" t="s">
        <v>2781</v>
      </c>
      <c r="B2038" s="407" t="s">
        <v>2782</v>
      </c>
      <c r="C2038" s="406"/>
      <c r="D2038" s="408">
        <v>55</v>
      </c>
      <c r="E2038" s="408">
        <v>55</v>
      </c>
      <c r="F2038" s="409">
        <v>43033.357986111114</v>
      </c>
      <c r="G2038" s="408">
        <v>0</v>
      </c>
    </row>
    <row r="2039" spans="1:7" ht="15" x14ac:dyDescent="0.25">
      <c r="A2039" s="407" t="s">
        <v>2783</v>
      </c>
      <c r="B2039" s="407" t="s">
        <v>2784</v>
      </c>
      <c r="C2039" s="406"/>
      <c r="D2039" s="408">
        <v>55</v>
      </c>
      <c r="E2039" s="408">
        <v>55</v>
      </c>
      <c r="F2039" s="409">
        <v>43033.361585648148</v>
      </c>
      <c r="G2039" s="408">
        <v>0</v>
      </c>
    </row>
    <row r="2040" spans="1:7" ht="15" x14ac:dyDescent="0.25">
      <c r="A2040" s="407" t="s">
        <v>2785</v>
      </c>
      <c r="B2040" s="407" t="s">
        <v>2786</v>
      </c>
      <c r="C2040" s="406"/>
      <c r="D2040" s="408">
        <v>55</v>
      </c>
      <c r="E2040" s="408">
        <v>55</v>
      </c>
      <c r="F2040" s="409">
        <v>43033.3753125</v>
      </c>
      <c r="G2040" s="408">
        <v>0</v>
      </c>
    </row>
    <row r="2041" spans="1:7" ht="15" x14ac:dyDescent="0.2">
      <c r="A2041" s="407" t="s">
        <v>35002</v>
      </c>
      <c r="B2041" s="407" t="s">
        <v>35003</v>
      </c>
      <c r="C2041" s="408">
        <v>0</v>
      </c>
      <c r="D2041" s="408">
        <v>32.799999999999997</v>
      </c>
      <c r="E2041" s="408">
        <v>32.799999999999997</v>
      </c>
      <c r="F2041" s="409">
        <v>43292.600659722222</v>
      </c>
      <c r="G2041" s="408">
        <v>0</v>
      </c>
    </row>
    <row r="2042" spans="1:7" ht="15" x14ac:dyDescent="0.25">
      <c r="A2042" s="407" t="s">
        <v>2787</v>
      </c>
      <c r="B2042" s="407" t="s">
        <v>2788</v>
      </c>
      <c r="C2042" s="408">
        <v>0</v>
      </c>
      <c r="D2042" s="408">
        <v>3.4</v>
      </c>
      <c r="E2042" s="408">
        <v>3.4</v>
      </c>
      <c r="F2042" s="406"/>
      <c r="G2042" s="408">
        <v>0</v>
      </c>
    </row>
    <row r="2043" spans="1:7" ht="15" x14ac:dyDescent="0.25">
      <c r="A2043" s="407" t="s">
        <v>2789</v>
      </c>
      <c r="B2043" s="407" t="s">
        <v>2790</v>
      </c>
      <c r="C2043" s="408">
        <v>0</v>
      </c>
      <c r="D2043" s="408">
        <v>3.4</v>
      </c>
      <c r="E2043" s="408">
        <v>3.4</v>
      </c>
      <c r="F2043" s="406"/>
      <c r="G2043" s="408">
        <v>0</v>
      </c>
    </row>
    <row r="2044" spans="1:7" ht="15" x14ac:dyDescent="0.2">
      <c r="A2044" s="407" t="s">
        <v>2791</v>
      </c>
      <c r="B2044" s="407" t="s">
        <v>2792</v>
      </c>
      <c r="C2044" s="408">
        <v>0</v>
      </c>
      <c r="D2044" s="408">
        <v>3.8</v>
      </c>
      <c r="E2044" s="408">
        <v>3.8</v>
      </c>
      <c r="F2044" s="409">
        <v>44511.564513888887</v>
      </c>
      <c r="G2044" s="408">
        <v>0</v>
      </c>
    </row>
    <row r="2045" spans="1:7" ht="15" x14ac:dyDescent="0.25">
      <c r="A2045" s="407" t="s">
        <v>2793</v>
      </c>
      <c r="B2045" s="407" t="s">
        <v>2794</v>
      </c>
      <c r="C2045" s="406"/>
      <c r="D2045" s="408">
        <v>1.39</v>
      </c>
      <c r="E2045" s="408">
        <v>1.39</v>
      </c>
      <c r="F2045" s="406"/>
      <c r="G2045" s="408">
        <v>0</v>
      </c>
    </row>
    <row r="2046" spans="1:7" ht="15" x14ac:dyDescent="0.25">
      <c r="A2046" s="407" t="s">
        <v>35004</v>
      </c>
      <c r="B2046" s="407" t="s">
        <v>35005</v>
      </c>
      <c r="C2046" s="408">
        <v>0</v>
      </c>
      <c r="D2046" s="408">
        <v>3.8</v>
      </c>
      <c r="E2046" s="408">
        <v>3.8</v>
      </c>
      <c r="F2046" s="406"/>
      <c r="G2046" s="408">
        <v>0</v>
      </c>
    </row>
    <row r="2047" spans="1:7" ht="15" x14ac:dyDescent="0.2">
      <c r="A2047" s="407" t="s">
        <v>35006</v>
      </c>
      <c r="B2047" s="407" t="s">
        <v>35007</v>
      </c>
      <c r="C2047" s="408">
        <v>0</v>
      </c>
      <c r="D2047" s="408">
        <v>1.3</v>
      </c>
      <c r="E2047" s="408">
        <v>1.3</v>
      </c>
      <c r="F2047" s="409">
        <v>43292.519085648149</v>
      </c>
      <c r="G2047" s="408">
        <v>0</v>
      </c>
    </row>
    <row r="2048" spans="1:7" ht="15" x14ac:dyDescent="0.25">
      <c r="A2048" s="407" t="s">
        <v>2795</v>
      </c>
      <c r="B2048" s="407" t="s">
        <v>2796</v>
      </c>
      <c r="C2048" s="408">
        <v>0</v>
      </c>
      <c r="D2048" s="408">
        <v>4.99</v>
      </c>
      <c r="E2048" s="408">
        <v>4.99</v>
      </c>
      <c r="F2048" s="406"/>
      <c r="G2048" s="408">
        <v>0</v>
      </c>
    </row>
    <row r="2049" spans="1:7" ht="15" x14ac:dyDescent="0.2">
      <c r="A2049" s="407" t="s">
        <v>2797</v>
      </c>
      <c r="B2049" s="407" t="s">
        <v>2798</v>
      </c>
      <c r="C2049" s="408">
        <v>0</v>
      </c>
      <c r="D2049" s="408">
        <v>6.99</v>
      </c>
      <c r="E2049" s="408">
        <v>6.99</v>
      </c>
      <c r="F2049" s="409">
        <v>44510.503148148149</v>
      </c>
      <c r="G2049" s="408">
        <v>0</v>
      </c>
    </row>
    <row r="2050" spans="1:7" ht="15" x14ac:dyDescent="0.2">
      <c r="A2050" s="407" t="s">
        <v>2799</v>
      </c>
      <c r="B2050" s="407" t="s">
        <v>2800</v>
      </c>
      <c r="C2050" s="408">
        <v>0</v>
      </c>
      <c r="D2050" s="408">
        <v>1.3</v>
      </c>
      <c r="E2050" s="408">
        <v>1.3</v>
      </c>
      <c r="F2050" s="409">
        <v>43885.497361111113</v>
      </c>
      <c r="G2050" s="408">
        <v>0</v>
      </c>
    </row>
    <row r="2051" spans="1:7" ht="15" x14ac:dyDescent="0.2">
      <c r="A2051" s="407" t="s">
        <v>2801</v>
      </c>
      <c r="B2051" s="407" t="s">
        <v>2802</v>
      </c>
      <c r="C2051" s="408">
        <v>0</v>
      </c>
      <c r="D2051" s="408">
        <v>9.99</v>
      </c>
      <c r="E2051" s="408">
        <v>9.99</v>
      </c>
      <c r="F2051" s="409">
        <v>44512.441435185188</v>
      </c>
      <c r="G2051" s="408">
        <v>0</v>
      </c>
    </row>
    <row r="2052" spans="1:7" ht="15" x14ac:dyDescent="0.25">
      <c r="A2052" s="407" t="s">
        <v>2803</v>
      </c>
      <c r="B2052" s="407" t="s">
        <v>2804</v>
      </c>
      <c r="C2052" s="406"/>
      <c r="D2052" s="408">
        <v>19.989999999999998</v>
      </c>
      <c r="E2052" s="408">
        <v>19.989999999999998</v>
      </c>
      <c r="F2052" s="409">
        <v>44516.369849537034</v>
      </c>
      <c r="G2052" s="408">
        <v>0</v>
      </c>
    </row>
    <row r="2053" spans="1:7" ht="15" x14ac:dyDescent="0.2">
      <c r="A2053" s="407" t="s">
        <v>2805</v>
      </c>
      <c r="B2053" s="407" t="s">
        <v>2806</v>
      </c>
      <c r="C2053" s="408">
        <v>0</v>
      </c>
      <c r="D2053" s="408">
        <v>40</v>
      </c>
      <c r="E2053" s="408">
        <v>40</v>
      </c>
      <c r="F2053" s="409">
        <v>44523.560104166667</v>
      </c>
      <c r="G2053" s="408">
        <v>0</v>
      </c>
    </row>
    <row r="2054" spans="1:7" ht="15" x14ac:dyDescent="0.25">
      <c r="A2054" s="407" t="s">
        <v>2807</v>
      </c>
      <c r="B2054" s="407" t="s">
        <v>2808</v>
      </c>
      <c r="C2054" s="406"/>
      <c r="D2054" s="408">
        <v>1.5</v>
      </c>
      <c r="E2054" s="408">
        <v>1.5</v>
      </c>
      <c r="F2054" s="409">
        <v>44516.541875000003</v>
      </c>
      <c r="G2054" s="408">
        <v>0</v>
      </c>
    </row>
    <row r="2055" spans="1:7" ht="15" x14ac:dyDescent="0.25">
      <c r="A2055" s="407" t="s">
        <v>2809</v>
      </c>
      <c r="B2055" s="407" t="s">
        <v>2810</v>
      </c>
      <c r="C2055" s="406"/>
      <c r="D2055" s="408">
        <v>2.81</v>
      </c>
      <c r="E2055" s="408">
        <v>2.81</v>
      </c>
      <c r="F2055" s="406"/>
      <c r="G2055" s="408">
        <v>0</v>
      </c>
    </row>
    <row r="2056" spans="1:7" ht="15" x14ac:dyDescent="0.25">
      <c r="A2056" s="407" t="s">
        <v>2811</v>
      </c>
      <c r="B2056" s="407" t="s">
        <v>2812</v>
      </c>
      <c r="C2056" s="406"/>
      <c r="D2056" s="408">
        <v>1.3</v>
      </c>
      <c r="E2056" s="408">
        <v>1.3</v>
      </c>
      <c r="F2056" s="409">
        <v>44516.542141203703</v>
      </c>
      <c r="G2056" s="408">
        <v>0</v>
      </c>
    </row>
    <row r="2057" spans="1:7" ht="15" x14ac:dyDescent="0.25">
      <c r="A2057" s="407" t="s">
        <v>2813</v>
      </c>
      <c r="B2057" s="407" t="s">
        <v>2814</v>
      </c>
      <c r="C2057" s="406"/>
      <c r="D2057" s="408">
        <v>4.12</v>
      </c>
      <c r="E2057" s="408">
        <v>4.12</v>
      </c>
      <c r="F2057" s="406"/>
      <c r="G2057" s="408">
        <v>0</v>
      </c>
    </row>
    <row r="2058" spans="1:7" ht="15" x14ac:dyDescent="0.25">
      <c r="A2058" s="407" t="s">
        <v>2815</v>
      </c>
      <c r="B2058" s="407" t="s">
        <v>2816</v>
      </c>
      <c r="C2058" s="406"/>
      <c r="D2058" s="408">
        <v>4.6500000000000004</v>
      </c>
      <c r="E2058" s="408">
        <v>4.6500000000000004</v>
      </c>
      <c r="F2058" s="406"/>
      <c r="G2058" s="408">
        <v>0</v>
      </c>
    </row>
    <row r="2059" spans="1:7" ht="15" x14ac:dyDescent="0.25">
      <c r="A2059" s="407" t="s">
        <v>2817</v>
      </c>
      <c r="B2059" s="407" t="s">
        <v>2818</v>
      </c>
      <c r="C2059" s="406"/>
      <c r="D2059" s="408">
        <v>3.99</v>
      </c>
      <c r="E2059" s="408">
        <v>3.99</v>
      </c>
      <c r="F2059" s="406"/>
      <c r="G2059" s="408">
        <v>0</v>
      </c>
    </row>
    <row r="2060" spans="1:7" ht="15" x14ac:dyDescent="0.25">
      <c r="A2060" s="407" t="s">
        <v>2819</v>
      </c>
      <c r="B2060" s="407" t="s">
        <v>2820</v>
      </c>
      <c r="C2060" s="406"/>
      <c r="D2060" s="408">
        <v>22.75</v>
      </c>
      <c r="E2060" s="408">
        <v>22.75</v>
      </c>
      <c r="F2060" s="406"/>
      <c r="G2060" s="408">
        <v>0</v>
      </c>
    </row>
    <row r="2061" spans="1:7" ht="15" x14ac:dyDescent="0.25">
      <c r="A2061" s="407" t="s">
        <v>2821</v>
      </c>
      <c r="B2061" s="407" t="s">
        <v>2822</v>
      </c>
      <c r="C2061" s="406"/>
      <c r="D2061" s="408">
        <v>22.75</v>
      </c>
      <c r="E2061" s="408">
        <v>22.75</v>
      </c>
      <c r="F2061" s="409">
        <v>44525.600787037038</v>
      </c>
      <c r="G2061" s="408">
        <v>0</v>
      </c>
    </row>
    <row r="2062" spans="1:7" ht="15" x14ac:dyDescent="0.25">
      <c r="A2062" s="407" t="s">
        <v>2823</v>
      </c>
      <c r="B2062" s="407" t="s">
        <v>2824</v>
      </c>
      <c r="C2062" s="406"/>
      <c r="D2062" s="408">
        <v>22.75</v>
      </c>
      <c r="E2062" s="408">
        <v>22.75</v>
      </c>
      <c r="F2062" s="409">
        <v>44512.574340277781</v>
      </c>
      <c r="G2062" s="408">
        <v>0</v>
      </c>
    </row>
    <row r="2063" spans="1:7" ht="15" x14ac:dyDescent="0.2">
      <c r="A2063" s="407" t="s">
        <v>35008</v>
      </c>
      <c r="B2063" s="407" t="s">
        <v>35009</v>
      </c>
      <c r="C2063" s="408">
        <v>0</v>
      </c>
      <c r="D2063" s="408">
        <v>49.58</v>
      </c>
      <c r="E2063" s="408">
        <v>49.58</v>
      </c>
      <c r="F2063" s="409">
        <v>43222.360289351855</v>
      </c>
      <c r="G2063" s="408">
        <v>0</v>
      </c>
    </row>
    <row r="2064" spans="1:7" ht="15" x14ac:dyDescent="0.25">
      <c r="A2064" s="407" t="s">
        <v>2825</v>
      </c>
      <c r="B2064" s="407" t="s">
        <v>2826</v>
      </c>
      <c r="C2064" s="406"/>
      <c r="D2064" s="408">
        <v>22.75</v>
      </c>
      <c r="E2064" s="408">
        <v>22.75</v>
      </c>
      <c r="F2064" s="406"/>
      <c r="G2064" s="408">
        <v>0</v>
      </c>
    </row>
    <row r="2065" spans="1:7" ht="15" x14ac:dyDescent="0.25">
      <c r="A2065" s="407" t="s">
        <v>2827</v>
      </c>
      <c r="B2065" s="407" t="s">
        <v>2828</v>
      </c>
      <c r="C2065" s="406"/>
      <c r="D2065" s="408">
        <v>22.75</v>
      </c>
      <c r="E2065" s="408">
        <v>22.75</v>
      </c>
      <c r="F2065" s="409">
        <v>44525.348553240743</v>
      </c>
      <c r="G2065" s="408">
        <v>0</v>
      </c>
    </row>
    <row r="2066" spans="1:7" ht="15" x14ac:dyDescent="0.25">
      <c r="A2066" s="407" t="s">
        <v>2829</v>
      </c>
      <c r="B2066" s="407" t="s">
        <v>2830</v>
      </c>
      <c r="C2066" s="406"/>
      <c r="D2066" s="408">
        <v>22.75</v>
      </c>
      <c r="E2066" s="408">
        <v>22.75</v>
      </c>
      <c r="F2066" s="409">
        <v>44510.413113425922</v>
      </c>
      <c r="G2066" s="408">
        <v>0</v>
      </c>
    </row>
    <row r="2067" spans="1:7" ht="15" x14ac:dyDescent="0.25">
      <c r="A2067" s="407" t="s">
        <v>2831</v>
      </c>
      <c r="B2067" s="407" t="s">
        <v>2832</v>
      </c>
      <c r="C2067" s="406"/>
      <c r="D2067" s="408">
        <v>22.75</v>
      </c>
      <c r="E2067" s="408">
        <v>22.75</v>
      </c>
      <c r="F2067" s="409">
        <v>44530.48982638889</v>
      </c>
      <c r="G2067" s="408">
        <v>0</v>
      </c>
    </row>
    <row r="2068" spans="1:7" ht="15" x14ac:dyDescent="0.25">
      <c r="A2068" s="407" t="s">
        <v>2833</v>
      </c>
      <c r="B2068" s="407" t="s">
        <v>2834</v>
      </c>
      <c r="C2068" s="406"/>
      <c r="D2068" s="408">
        <v>22.75</v>
      </c>
      <c r="E2068" s="408">
        <v>22.75</v>
      </c>
      <c r="F2068" s="406"/>
      <c r="G2068" s="408">
        <v>0</v>
      </c>
    </row>
    <row r="2069" spans="1:7" ht="15" x14ac:dyDescent="0.25">
      <c r="A2069" s="407" t="s">
        <v>2835</v>
      </c>
      <c r="B2069" s="407" t="s">
        <v>2836</v>
      </c>
      <c r="C2069" s="406"/>
      <c r="D2069" s="408">
        <v>22.75</v>
      </c>
      <c r="E2069" s="408">
        <v>22.75</v>
      </c>
      <c r="F2069" s="406"/>
      <c r="G2069" s="408">
        <v>0</v>
      </c>
    </row>
    <row r="2070" spans="1:7" ht="15" x14ac:dyDescent="0.25">
      <c r="A2070" s="407" t="s">
        <v>2837</v>
      </c>
      <c r="B2070" s="407" t="s">
        <v>2838</v>
      </c>
      <c r="C2070" s="406"/>
      <c r="D2070" s="408">
        <v>22.75</v>
      </c>
      <c r="E2070" s="408">
        <v>22.75</v>
      </c>
      <c r="F2070" s="409">
        <v>44516.414421296293</v>
      </c>
      <c r="G2070" s="408">
        <v>0</v>
      </c>
    </row>
    <row r="2071" spans="1:7" ht="15" x14ac:dyDescent="0.25">
      <c r="A2071" s="407" t="s">
        <v>2839</v>
      </c>
      <c r="B2071" s="407" t="s">
        <v>2840</v>
      </c>
      <c r="C2071" s="406"/>
      <c r="D2071" s="408">
        <v>22.75</v>
      </c>
      <c r="E2071" s="408">
        <v>22.75</v>
      </c>
      <c r="F2071" s="409">
        <v>44526.377708333333</v>
      </c>
      <c r="G2071" s="408">
        <v>0</v>
      </c>
    </row>
    <row r="2072" spans="1:7" ht="15" x14ac:dyDescent="0.25">
      <c r="A2072" s="407" t="s">
        <v>2841</v>
      </c>
      <c r="B2072" s="407" t="s">
        <v>2842</v>
      </c>
      <c r="C2072" s="406"/>
      <c r="D2072" s="408">
        <v>22.75</v>
      </c>
      <c r="E2072" s="408">
        <v>22.75</v>
      </c>
      <c r="F2072" s="406"/>
      <c r="G2072" s="408">
        <v>0</v>
      </c>
    </row>
    <row r="2073" spans="1:7" ht="15" x14ac:dyDescent="0.2">
      <c r="A2073" s="407" t="s">
        <v>2843</v>
      </c>
      <c r="B2073" s="407" t="s">
        <v>33119</v>
      </c>
      <c r="C2073" s="408">
        <v>0</v>
      </c>
      <c r="D2073" s="408">
        <v>35.51</v>
      </c>
      <c r="E2073" s="408">
        <v>35.51</v>
      </c>
      <c r="F2073" s="409">
        <v>45267.730266203704</v>
      </c>
      <c r="G2073" s="408">
        <v>0</v>
      </c>
    </row>
    <row r="2074" spans="1:7" ht="15" x14ac:dyDescent="0.2">
      <c r="A2074" s="407" t="s">
        <v>2844</v>
      </c>
      <c r="B2074" s="407" t="s">
        <v>33120</v>
      </c>
      <c r="C2074" s="408">
        <v>0</v>
      </c>
      <c r="D2074" s="408">
        <v>73.87</v>
      </c>
      <c r="E2074" s="408">
        <v>73.87</v>
      </c>
      <c r="F2074" s="409">
        <v>45267.718136574076</v>
      </c>
      <c r="G2074" s="408">
        <v>0</v>
      </c>
    </row>
    <row r="2075" spans="1:7" ht="15" x14ac:dyDescent="0.25">
      <c r="A2075" s="407" t="s">
        <v>2845</v>
      </c>
      <c r="B2075" s="407" t="s">
        <v>2846</v>
      </c>
      <c r="C2075" s="406"/>
      <c r="D2075" s="408">
        <v>22.75</v>
      </c>
      <c r="E2075" s="408">
        <v>22.75</v>
      </c>
      <c r="F2075" s="409">
        <v>44511.385763888888</v>
      </c>
      <c r="G2075" s="408">
        <v>0</v>
      </c>
    </row>
    <row r="2076" spans="1:7" ht="15" x14ac:dyDescent="0.25">
      <c r="A2076" s="407" t="s">
        <v>2847</v>
      </c>
      <c r="B2076" s="407" t="s">
        <v>2848</v>
      </c>
      <c r="C2076" s="406"/>
      <c r="D2076" s="408">
        <v>22.75</v>
      </c>
      <c r="E2076" s="408">
        <v>22.75</v>
      </c>
      <c r="F2076" s="409">
        <v>44525.414513888885</v>
      </c>
      <c r="G2076" s="408">
        <v>0</v>
      </c>
    </row>
    <row r="2077" spans="1:7" ht="15" x14ac:dyDescent="0.25">
      <c r="A2077" s="407" t="s">
        <v>2849</v>
      </c>
      <c r="B2077" s="407" t="s">
        <v>2850</v>
      </c>
      <c r="C2077" s="406"/>
      <c r="D2077" s="408">
        <v>22.75</v>
      </c>
      <c r="E2077" s="408">
        <v>22.75</v>
      </c>
      <c r="F2077" s="409">
        <v>44510.657881944448</v>
      </c>
      <c r="G2077" s="408">
        <v>0</v>
      </c>
    </row>
    <row r="2078" spans="1:7" ht="15" x14ac:dyDescent="0.25">
      <c r="A2078" s="407" t="s">
        <v>2851</v>
      </c>
      <c r="B2078" s="407" t="s">
        <v>2852</v>
      </c>
      <c r="C2078" s="406"/>
      <c r="D2078" s="408">
        <v>22.75</v>
      </c>
      <c r="E2078" s="408">
        <v>22.75</v>
      </c>
      <c r="F2078" s="406"/>
      <c r="G2078" s="408">
        <v>0</v>
      </c>
    </row>
    <row r="2079" spans="1:7" ht="15" x14ac:dyDescent="0.25">
      <c r="A2079" s="407" t="s">
        <v>2853</v>
      </c>
      <c r="B2079" s="407" t="s">
        <v>2854</v>
      </c>
      <c r="C2079" s="406"/>
      <c r="D2079" s="408">
        <v>22.75</v>
      </c>
      <c r="E2079" s="408">
        <v>22.75</v>
      </c>
      <c r="F2079" s="406"/>
      <c r="G2079" s="408">
        <v>0</v>
      </c>
    </row>
    <row r="2080" spans="1:7" ht="15" x14ac:dyDescent="0.25">
      <c r="A2080" s="407" t="s">
        <v>2855</v>
      </c>
      <c r="B2080" s="407" t="s">
        <v>2856</v>
      </c>
      <c r="C2080" s="406"/>
      <c r="D2080" s="408">
        <v>22.75</v>
      </c>
      <c r="E2080" s="408">
        <v>22.75</v>
      </c>
      <c r="F2080" s="406"/>
      <c r="G2080" s="408">
        <v>0</v>
      </c>
    </row>
    <row r="2081" spans="1:7" ht="15" x14ac:dyDescent="0.25">
      <c r="A2081" s="407" t="s">
        <v>2857</v>
      </c>
      <c r="B2081" s="407" t="s">
        <v>2858</v>
      </c>
      <c r="C2081" s="406"/>
      <c r="D2081" s="408">
        <v>22.75</v>
      </c>
      <c r="E2081" s="408">
        <v>22.75</v>
      </c>
      <c r="F2081" s="409">
        <v>44530.660763888889</v>
      </c>
      <c r="G2081" s="408">
        <v>0</v>
      </c>
    </row>
    <row r="2082" spans="1:7" ht="15" x14ac:dyDescent="0.25">
      <c r="A2082" s="407" t="s">
        <v>2859</v>
      </c>
      <c r="B2082" s="407" t="s">
        <v>2860</v>
      </c>
      <c r="C2082" s="406"/>
      <c r="D2082" s="408">
        <v>22.75</v>
      </c>
      <c r="E2082" s="408">
        <v>22.75</v>
      </c>
      <c r="F2082" s="409">
        <v>44510.492743055554</v>
      </c>
      <c r="G2082" s="408">
        <v>0</v>
      </c>
    </row>
    <row r="2083" spans="1:7" ht="15" x14ac:dyDescent="0.25">
      <c r="A2083" s="407" t="s">
        <v>2861</v>
      </c>
      <c r="B2083" s="407" t="s">
        <v>2862</v>
      </c>
      <c r="C2083" s="406"/>
      <c r="D2083" s="408">
        <v>22.75</v>
      </c>
      <c r="E2083" s="408">
        <v>22.75</v>
      </c>
      <c r="F2083" s="409">
        <v>44526.476863425924</v>
      </c>
      <c r="G2083" s="408">
        <v>0</v>
      </c>
    </row>
    <row r="2084" spans="1:7" ht="15" x14ac:dyDescent="0.25">
      <c r="A2084" s="407" t="s">
        <v>2863</v>
      </c>
      <c r="B2084" s="407" t="s">
        <v>2864</v>
      </c>
      <c r="C2084" s="406"/>
      <c r="D2084" s="408">
        <v>22.75</v>
      </c>
      <c r="E2084" s="408">
        <v>22.75</v>
      </c>
      <c r="F2084" s="409">
        <v>44516.364120370374</v>
      </c>
      <c r="G2084" s="408">
        <v>0</v>
      </c>
    </row>
    <row r="2085" spans="1:7" ht="15" x14ac:dyDescent="0.25">
      <c r="A2085" s="407" t="s">
        <v>2865</v>
      </c>
      <c r="B2085" s="407" t="s">
        <v>2866</v>
      </c>
      <c r="C2085" s="406"/>
      <c r="D2085" s="408">
        <v>22.75</v>
      </c>
      <c r="E2085" s="408">
        <v>22.75</v>
      </c>
      <c r="F2085" s="409">
        <v>44530.487962962965</v>
      </c>
      <c r="G2085" s="408">
        <v>0</v>
      </c>
    </row>
    <row r="2086" spans="1:7" ht="15" x14ac:dyDescent="0.25">
      <c r="A2086" s="407" t="s">
        <v>2867</v>
      </c>
      <c r="B2086" s="407" t="s">
        <v>2868</v>
      </c>
      <c r="C2086" s="406"/>
      <c r="D2086" s="408">
        <v>22.75</v>
      </c>
      <c r="E2086" s="408">
        <v>22.75</v>
      </c>
      <c r="F2086" s="409">
        <v>44530.488333333335</v>
      </c>
      <c r="G2086" s="408">
        <v>0</v>
      </c>
    </row>
    <row r="2087" spans="1:7" ht="15" x14ac:dyDescent="0.25">
      <c r="A2087" s="407" t="s">
        <v>2869</v>
      </c>
      <c r="B2087" s="407" t="s">
        <v>2870</v>
      </c>
      <c r="C2087" s="406"/>
      <c r="D2087" s="408">
        <v>22.75</v>
      </c>
      <c r="E2087" s="408">
        <v>22.75</v>
      </c>
      <c r="F2087" s="409">
        <v>44517.5471412037</v>
      </c>
      <c r="G2087" s="408">
        <v>0</v>
      </c>
    </row>
    <row r="2088" spans="1:7" ht="15" x14ac:dyDescent="0.25">
      <c r="A2088" s="407" t="s">
        <v>2871</v>
      </c>
      <c r="B2088" s="407" t="s">
        <v>2872</v>
      </c>
      <c r="C2088" s="406"/>
      <c r="D2088" s="408">
        <v>22.75</v>
      </c>
      <c r="E2088" s="408">
        <v>22.75</v>
      </c>
      <c r="F2088" s="409">
        <v>44511.624571759261</v>
      </c>
      <c r="G2088" s="408">
        <v>0</v>
      </c>
    </row>
    <row r="2089" spans="1:7" ht="15" x14ac:dyDescent="0.25">
      <c r="A2089" s="407" t="s">
        <v>2873</v>
      </c>
      <c r="B2089" s="407" t="s">
        <v>2874</v>
      </c>
      <c r="C2089" s="406"/>
      <c r="D2089" s="408">
        <v>22.75</v>
      </c>
      <c r="E2089" s="408">
        <v>22.75</v>
      </c>
      <c r="F2089" s="406"/>
      <c r="G2089" s="408">
        <v>0</v>
      </c>
    </row>
    <row r="2090" spans="1:7" ht="15" x14ac:dyDescent="0.25">
      <c r="A2090" s="407" t="s">
        <v>2875</v>
      </c>
      <c r="B2090" s="407" t="s">
        <v>2876</v>
      </c>
      <c r="C2090" s="406"/>
      <c r="D2090" s="408">
        <v>22.75</v>
      </c>
      <c r="E2090" s="408">
        <v>22.75</v>
      </c>
      <c r="F2090" s="409">
        <v>44512.574050925927</v>
      </c>
      <c r="G2090" s="408">
        <v>0</v>
      </c>
    </row>
    <row r="2091" spans="1:7" ht="15" x14ac:dyDescent="0.25">
      <c r="A2091" s="407" t="s">
        <v>2877</v>
      </c>
      <c r="B2091" s="407" t="s">
        <v>2878</v>
      </c>
      <c r="C2091" s="406"/>
      <c r="D2091" s="408">
        <v>22.75</v>
      </c>
      <c r="E2091" s="408">
        <v>22.75</v>
      </c>
      <c r="F2091" s="409">
        <v>44512.407048611109</v>
      </c>
      <c r="G2091" s="408">
        <v>0</v>
      </c>
    </row>
    <row r="2092" spans="1:7" ht="15" x14ac:dyDescent="0.25">
      <c r="A2092" s="407" t="s">
        <v>2879</v>
      </c>
      <c r="B2092" s="407" t="s">
        <v>2880</v>
      </c>
      <c r="C2092" s="406"/>
      <c r="D2092" s="408">
        <v>22.75</v>
      </c>
      <c r="E2092" s="408">
        <v>22.75</v>
      </c>
      <c r="F2092" s="409">
        <v>44512.406724537039</v>
      </c>
      <c r="G2092" s="408">
        <v>0</v>
      </c>
    </row>
    <row r="2093" spans="1:7" ht="15" x14ac:dyDescent="0.25">
      <c r="A2093" s="407" t="s">
        <v>2881</v>
      </c>
      <c r="B2093" s="407" t="s">
        <v>2882</v>
      </c>
      <c r="C2093" s="406"/>
      <c r="D2093" s="408">
        <v>22.75</v>
      </c>
      <c r="E2093" s="408">
        <v>22.75</v>
      </c>
      <c r="F2093" s="409">
        <v>44530.527037037034</v>
      </c>
      <c r="G2093" s="408">
        <v>0</v>
      </c>
    </row>
    <row r="2094" spans="1:7" ht="15" x14ac:dyDescent="0.25">
      <c r="A2094" s="407" t="s">
        <v>2883</v>
      </c>
      <c r="B2094" s="407" t="s">
        <v>2884</v>
      </c>
      <c r="C2094" s="406"/>
      <c r="D2094" s="408">
        <v>22.75</v>
      </c>
      <c r="E2094" s="408">
        <v>22.75</v>
      </c>
      <c r="F2094" s="409">
        <v>44526.580474537041</v>
      </c>
      <c r="G2094" s="408">
        <v>0</v>
      </c>
    </row>
    <row r="2095" spans="1:7" ht="15" x14ac:dyDescent="0.25">
      <c r="A2095" s="407" t="s">
        <v>2885</v>
      </c>
      <c r="B2095" s="407" t="s">
        <v>2886</v>
      </c>
      <c r="C2095" s="406"/>
      <c r="D2095" s="408">
        <v>22.75</v>
      </c>
      <c r="E2095" s="408">
        <v>22.75</v>
      </c>
      <c r="F2095" s="409">
        <v>44530.569039351853</v>
      </c>
      <c r="G2095" s="408">
        <v>0</v>
      </c>
    </row>
    <row r="2096" spans="1:7" ht="15" x14ac:dyDescent="0.25">
      <c r="A2096" s="407" t="s">
        <v>2887</v>
      </c>
      <c r="B2096" s="407" t="s">
        <v>2888</v>
      </c>
      <c r="C2096" s="406"/>
      <c r="D2096" s="408">
        <v>22.75</v>
      </c>
      <c r="E2096" s="408">
        <v>22.75</v>
      </c>
      <c r="F2096" s="406"/>
      <c r="G2096" s="408">
        <v>0</v>
      </c>
    </row>
    <row r="2097" spans="1:7" ht="15" x14ac:dyDescent="0.25">
      <c r="A2097" s="407" t="s">
        <v>2889</v>
      </c>
      <c r="B2097" s="407" t="s">
        <v>2890</v>
      </c>
      <c r="C2097" s="406"/>
      <c r="D2097" s="408">
        <v>22.75</v>
      </c>
      <c r="E2097" s="408">
        <v>22.75</v>
      </c>
      <c r="F2097" s="406"/>
      <c r="G2097" s="408">
        <v>0</v>
      </c>
    </row>
    <row r="2098" spans="1:7" ht="15" x14ac:dyDescent="0.25">
      <c r="A2098" s="407" t="s">
        <v>2891</v>
      </c>
      <c r="B2098" s="407" t="s">
        <v>2892</v>
      </c>
      <c r="C2098" s="406"/>
      <c r="D2098" s="408">
        <v>22.75</v>
      </c>
      <c r="E2098" s="408">
        <v>22.75</v>
      </c>
      <c r="F2098" s="409">
        <v>44517.606620370374</v>
      </c>
      <c r="G2098" s="408">
        <v>0</v>
      </c>
    </row>
    <row r="2099" spans="1:7" ht="15" x14ac:dyDescent="0.25">
      <c r="A2099" s="407" t="s">
        <v>2893</v>
      </c>
      <c r="B2099" s="407" t="s">
        <v>2894</v>
      </c>
      <c r="C2099" s="406"/>
      <c r="D2099" s="408">
        <v>22.75</v>
      </c>
      <c r="E2099" s="408">
        <v>22.75</v>
      </c>
      <c r="F2099" s="409">
        <v>44526.375092592592</v>
      </c>
      <c r="G2099" s="408">
        <v>0</v>
      </c>
    </row>
    <row r="2100" spans="1:7" ht="15" x14ac:dyDescent="0.25">
      <c r="A2100" s="407" t="s">
        <v>2895</v>
      </c>
      <c r="B2100" s="407" t="s">
        <v>2896</v>
      </c>
      <c r="C2100" s="406"/>
      <c r="D2100" s="408">
        <v>22.75</v>
      </c>
      <c r="E2100" s="408">
        <v>22.75</v>
      </c>
      <c r="F2100" s="409">
        <v>44512.464756944442</v>
      </c>
      <c r="G2100" s="408">
        <v>0</v>
      </c>
    </row>
    <row r="2101" spans="1:7" ht="15" x14ac:dyDescent="0.25">
      <c r="A2101" s="407" t="s">
        <v>2897</v>
      </c>
      <c r="B2101" s="407" t="s">
        <v>2898</v>
      </c>
      <c r="C2101" s="406"/>
      <c r="D2101" s="408">
        <v>6.6</v>
      </c>
      <c r="E2101" s="408">
        <v>6.6</v>
      </c>
      <c r="F2101" s="406"/>
      <c r="G2101" s="408">
        <v>0</v>
      </c>
    </row>
    <row r="2102" spans="1:7" ht="15" x14ac:dyDescent="0.25">
      <c r="A2102" s="407" t="s">
        <v>2899</v>
      </c>
      <c r="B2102" s="407" t="s">
        <v>2900</v>
      </c>
      <c r="C2102" s="406"/>
      <c r="D2102" s="408">
        <v>1.1499999999999999</v>
      </c>
      <c r="E2102" s="408">
        <v>1.1499999999999999</v>
      </c>
      <c r="F2102" s="409">
        <v>44516.542384259257</v>
      </c>
      <c r="G2102" s="408">
        <v>0</v>
      </c>
    </row>
    <row r="2103" spans="1:7" ht="15" x14ac:dyDescent="0.25">
      <c r="A2103" s="407" t="s">
        <v>2901</v>
      </c>
      <c r="B2103" s="407" t="s">
        <v>2902</v>
      </c>
      <c r="C2103" s="406"/>
      <c r="D2103" s="408">
        <v>5.38</v>
      </c>
      <c r="E2103" s="408">
        <v>5.38</v>
      </c>
      <c r="F2103" s="406"/>
      <c r="G2103" s="408">
        <v>0</v>
      </c>
    </row>
    <row r="2104" spans="1:7" ht="15" x14ac:dyDescent="0.2">
      <c r="A2104" s="407" t="s">
        <v>2903</v>
      </c>
      <c r="B2104" s="407" t="s">
        <v>2904</v>
      </c>
      <c r="C2104" s="408">
        <v>0</v>
      </c>
      <c r="D2104" s="408">
        <v>9.1999999999999993</v>
      </c>
      <c r="E2104" s="408">
        <v>9.1999999999999993</v>
      </c>
      <c r="F2104" s="409">
        <v>44517.647824074076</v>
      </c>
      <c r="G2104" s="408">
        <v>0</v>
      </c>
    </row>
    <row r="2105" spans="1:7" ht="15" x14ac:dyDescent="0.2">
      <c r="A2105" s="407" t="s">
        <v>2905</v>
      </c>
      <c r="B2105" s="407" t="s">
        <v>2906</v>
      </c>
      <c r="C2105" s="408">
        <v>0</v>
      </c>
      <c r="D2105" s="408">
        <v>9.5</v>
      </c>
      <c r="E2105" s="408">
        <v>9.5</v>
      </c>
      <c r="F2105" s="409">
        <v>44517.651724537034</v>
      </c>
      <c r="G2105" s="408">
        <v>0</v>
      </c>
    </row>
    <row r="2106" spans="1:7" ht="15" x14ac:dyDescent="0.25">
      <c r="A2106" s="407" t="s">
        <v>2907</v>
      </c>
      <c r="B2106" s="407" t="s">
        <v>2908</v>
      </c>
      <c r="C2106" s="406"/>
      <c r="D2106" s="408">
        <v>1.85</v>
      </c>
      <c r="E2106" s="408">
        <v>1.85</v>
      </c>
      <c r="F2106" s="406"/>
      <c r="G2106" s="408">
        <v>0</v>
      </c>
    </row>
    <row r="2107" spans="1:7" ht="15" x14ac:dyDescent="0.25">
      <c r="A2107" s="407" t="s">
        <v>2909</v>
      </c>
      <c r="B2107" s="407" t="s">
        <v>2910</v>
      </c>
      <c r="C2107" s="406"/>
      <c r="D2107" s="408">
        <v>86</v>
      </c>
      <c r="E2107" s="408">
        <v>86</v>
      </c>
      <c r="F2107" s="409">
        <v>45001.591238425928</v>
      </c>
      <c r="G2107" s="408">
        <v>0</v>
      </c>
    </row>
    <row r="2108" spans="1:7" ht="15" x14ac:dyDescent="0.25">
      <c r="A2108" s="407" t="s">
        <v>2911</v>
      </c>
      <c r="B2108" s="407" t="s">
        <v>2912</v>
      </c>
      <c r="C2108" s="406"/>
      <c r="D2108" s="408">
        <v>22.75</v>
      </c>
      <c r="E2108" s="408">
        <v>22.75</v>
      </c>
      <c r="F2108" s="406"/>
      <c r="G2108" s="408">
        <v>0</v>
      </c>
    </row>
    <row r="2109" spans="1:7" ht="15" x14ac:dyDescent="0.25">
      <c r="A2109" s="407" t="s">
        <v>2913</v>
      </c>
      <c r="B2109" s="407" t="s">
        <v>2914</v>
      </c>
      <c r="C2109" s="406"/>
      <c r="D2109" s="408">
        <v>22.75</v>
      </c>
      <c r="E2109" s="408">
        <v>22.75</v>
      </c>
      <c r="F2109" s="406"/>
      <c r="G2109" s="408">
        <v>0</v>
      </c>
    </row>
    <row r="2110" spans="1:7" ht="15" x14ac:dyDescent="0.2">
      <c r="A2110" s="407" t="s">
        <v>2915</v>
      </c>
      <c r="B2110" s="407" t="s">
        <v>2916</v>
      </c>
      <c r="C2110" s="408">
        <v>0</v>
      </c>
      <c r="D2110" s="408">
        <v>1400</v>
      </c>
      <c r="E2110" s="408">
        <v>1400</v>
      </c>
      <c r="F2110" s="409">
        <v>44516.590879629628</v>
      </c>
      <c r="G2110" s="408">
        <v>0</v>
      </c>
    </row>
    <row r="2111" spans="1:7" ht="15" x14ac:dyDescent="0.2">
      <c r="A2111" s="407" t="s">
        <v>2917</v>
      </c>
      <c r="B2111" s="407" t="s">
        <v>2918</v>
      </c>
      <c r="C2111" s="408">
        <v>0</v>
      </c>
      <c r="D2111" s="408">
        <v>30.8</v>
      </c>
      <c r="E2111" s="408">
        <v>30.8</v>
      </c>
      <c r="F2111" s="409">
        <v>45677.492523148147</v>
      </c>
      <c r="G2111" s="408">
        <v>0</v>
      </c>
    </row>
    <row r="2112" spans="1:7" ht="15" x14ac:dyDescent="0.2">
      <c r="A2112" s="407" t="s">
        <v>2919</v>
      </c>
      <c r="B2112" s="407" t="s">
        <v>2920</v>
      </c>
      <c r="C2112" s="408">
        <v>0</v>
      </c>
      <c r="D2112" s="408">
        <v>11.5</v>
      </c>
      <c r="E2112" s="408">
        <v>11.5</v>
      </c>
      <c r="F2112" s="409">
        <v>44777.396261574075</v>
      </c>
      <c r="G2112" s="408">
        <v>0</v>
      </c>
    </row>
    <row r="2113" spans="1:7" ht="15" x14ac:dyDescent="0.25">
      <c r="A2113" s="407" t="s">
        <v>2921</v>
      </c>
      <c r="B2113" s="407" t="s">
        <v>2922</v>
      </c>
      <c r="C2113" s="406"/>
      <c r="D2113" s="408">
        <v>86</v>
      </c>
      <c r="E2113" s="408">
        <v>86</v>
      </c>
      <c r="F2113" s="409">
        <v>45001.591331018521</v>
      </c>
      <c r="G2113" s="408">
        <v>0</v>
      </c>
    </row>
    <row r="2114" spans="1:7" ht="15" x14ac:dyDescent="0.25">
      <c r="A2114" s="407" t="s">
        <v>2923</v>
      </c>
      <c r="B2114" s="407" t="s">
        <v>2924</v>
      </c>
      <c r="C2114" s="406"/>
      <c r="D2114" s="408">
        <v>59.999899999999997</v>
      </c>
      <c r="E2114" s="408">
        <v>59.999899999999997</v>
      </c>
      <c r="F2114" s="409">
        <v>43033.377222222225</v>
      </c>
      <c r="G2114" s="408">
        <v>0</v>
      </c>
    </row>
    <row r="2115" spans="1:7" ht="15" x14ac:dyDescent="0.2">
      <c r="A2115" s="407" t="s">
        <v>2925</v>
      </c>
      <c r="B2115" s="407" t="s">
        <v>2926</v>
      </c>
      <c r="C2115" s="408">
        <v>0</v>
      </c>
      <c r="D2115" s="408">
        <v>414.14</v>
      </c>
      <c r="E2115" s="408">
        <v>414.14</v>
      </c>
      <c r="F2115" s="409">
        <v>44523.454745370371</v>
      </c>
      <c r="G2115" s="408">
        <v>0</v>
      </c>
    </row>
    <row r="2116" spans="1:7" ht="15" x14ac:dyDescent="0.25">
      <c r="A2116" s="407" t="s">
        <v>35010</v>
      </c>
      <c r="B2116" s="407" t="s">
        <v>35011</v>
      </c>
      <c r="C2116" s="406"/>
      <c r="D2116" s="408">
        <v>2.9</v>
      </c>
      <c r="E2116" s="408">
        <v>2.9</v>
      </c>
      <c r="F2116" s="406"/>
      <c r="G2116" s="408">
        <v>0</v>
      </c>
    </row>
    <row r="2117" spans="1:7" ht="15" x14ac:dyDescent="0.25">
      <c r="A2117" s="407" t="s">
        <v>2927</v>
      </c>
      <c r="B2117" s="407" t="s">
        <v>2928</v>
      </c>
      <c r="C2117" s="406"/>
      <c r="D2117" s="408">
        <v>3.8</v>
      </c>
      <c r="E2117" s="408">
        <v>3.8</v>
      </c>
      <c r="F2117" s="409">
        <v>44523.377743055556</v>
      </c>
      <c r="G2117" s="408">
        <v>0</v>
      </c>
    </row>
    <row r="2118" spans="1:7" ht="15" x14ac:dyDescent="0.25">
      <c r="A2118" s="407" t="s">
        <v>2929</v>
      </c>
      <c r="B2118" s="407" t="s">
        <v>2930</v>
      </c>
      <c r="C2118" s="406"/>
      <c r="D2118" s="408">
        <v>4.75</v>
      </c>
      <c r="E2118" s="408">
        <v>4.75</v>
      </c>
      <c r="F2118" s="409">
        <v>44523.378009259257</v>
      </c>
      <c r="G2118" s="408">
        <v>0</v>
      </c>
    </row>
    <row r="2119" spans="1:7" ht="15" x14ac:dyDescent="0.25">
      <c r="A2119" s="407" t="s">
        <v>2931</v>
      </c>
      <c r="B2119" s="407" t="s">
        <v>2932</v>
      </c>
      <c r="C2119" s="406"/>
      <c r="D2119" s="408">
        <v>49.999899999999997</v>
      </c>
      <c r="E2119" s="408">
        <v>49.999899999999997</v>
      </c>
      <c r="F2119" s="409">
        <v>44510.602233796293</v>
      </c>
      <c r="G2119" s="408">
        <v>0</v>
      </c>
    </row>
    <row r="2120" spans="1:7" ht="15" x14ac:dyDescent="0.25">
      <c r="A2120" s="407" t="s">
        <v>2933</v>
      </c>
      <c r="B2120" s="407" t="s">
        <v>2934</v>
      </c>
      <c r="C2120" s="406"/>
      <c r="D2120" s="408">
        <v>22.75</v>
      </c>
      <c r="E2120" s="408">
        <v>22.75</v>
      </c>
      <c r="F2120" s="406"/>
      <c r="G2120" s="408">
        <v>0</v>
      </c>
    </row>
    <row r="2121" spans="1:7" ht="15" x14ac:dyDescent="0.25">
      <c r="A2121" s="407" t="s">
        <v>35012</v>
      </c>
      <c r="B2121" s="407" t="s">
        <v>35013</v>
      </c>
      <c r="C2121" s="406"/>
      <c r="D2121" s="408">
        <v>10</v>
      </c>
      <c r="E2121" s="408">
        <v>10</v>
      </c>
      <c r="F2121" s="409">
        <v>43292.600763888891</v>
      </c>
      <c r="G2121" s="408">
        <v>0</v>
      </c>
    </row>
    <row r="2122" spans="1:7" ht="15" x14ac:dyDescent="0.25">
      <c r="A2122" s="407" t="s">
        <v>35014</v>
      </c>
      <c r="B2122" s="407" t="s">
        <v>2936</v>
      </c>
      <c r="C2122" s="406"/>
      <c r="D2122" s="406"/>
      <c r="E2122" s="406"/>
      <c r="F2122" s="409">
        <v>43032.647175925929</v>
      </c>
      <c r="G2122" s="408">
        <v>0</v>
      </c>
    </row>
    <row r="2123" spans="1:7" ht="15" x14ac:dyDescent="0.25">
      <c r="A2123" s="407" t="s">
        <v>2935</v>
      </c>
      <c r="B2123" s="407" t="s">
        <v>2936</v>
      </c>
      <c r="C2123" s="406"/>
      <c r="D2123" s="408">
        <v>3.5</v>
      </c>
      <c r="E2123" s="408">
        <v>3.5</v>
      </c>
      <c r="F2123" s="406"/>
      <c r="G2123" s="408">
        <v>0</v>
      </c>
    </row>
    <row r="2124" spans="1:7" ht="15" x14ac:dyDescent="0.25">
      <c r="A2124" s="407" t="s">
        <v>2937</v>
      </c>
      <c r="B2124" s="407" t="s">
        <v>2938</v>
      </c>
      <c r="C2124" s="406"/>
      <c r="D2124" s="408">
        <v>39.999899999999997</v>
      </c>
      <c r="E2124" s="408">
        <v>39.999899999999997</v>
      </c>
      <c r="F2124" s="409">
        <v>43033.385740740741</v>
      </c>
      <c r="G2124" s="408">
        <v>0</v>
      </c>
    </row>
    <row r="2125" spans="1:7" ht="15" x14ac:dyDescent="0.25">
      <c r="A2125" s="407" t="s">
        <v>2939</v>
      </c>
      <c r="B2125" s="407" t="s">
        <v>2940</v>
      </c>
      <c r="C2125" s="406"/>
      <c r="D2125" s="408">
        <v>3.49</v>
      </c>
      <c r="E2125" s="408">
        <v>3.49</v>
      </c>
      <c r="F2125" s="409">
        <v>44524.321736111109</v>
      </c>
      <c r="G2125" s="408">
        <v>0</v>
      </c>
    </row>
    <row r="2126" spans="1:7" ht="15" x14ac:dyDescent="0.25">
      <c r="A2126" s="407" t="s">
        <v>2941</v>
      </c>
      <c r="B2126" s="407" t="s">
        <v>2942</v>
      </c>
      <c r="C2126" s="406"/>
      <c r="D2126" s="408">
        <v>3.39</v>
      </c>
      <c r="E2126" s="408">
        <v>3.39</v>
      </c>
      <c r="F2126" s="409">
        <v>44524.32366898148</v>
      </c>
      <c r="G2126" s="408">
        <v>0</v>
      </c>
    </row>
    <row r="2127" spans="1:7" ht="15" x14ac:dyDescent="0.25">
      <c r="A2127" s="407" t="s">
        <v>2943</v>
      </c>
      <c r="B2127" s="407" t="s">
        <v>2944</v>
      </c>
      <c r="C2127" s="406"/>
      <c r="D2127" s="408">
        <v>16.75</v>
      </c>
      <c r="E2127" s="408">
        <v>16.75</v>
      </c>
      <c r="F2127" s="409">
        <v>44516.66946759259</v>
      </c>
      <c r="G2127" s="408">
        <v>0</v>
      </c>
    </row>
    <row r="2128" spans="1:7" ht="15" x14ac:dyDescent="0.25">
      <c r="A2128" s="407" t="s">
        <v>2945</v>
      </c>
      <c r="B2128" s="407" t="s">
        <v>2946</v>
      </c>
      <c r="C2128" s="406"/>
      <c r="D2128" s="408">
        <v>84.63</v>
      </c>
      <c r="E2128" s="408">
        <v>84.63</v>
      </c>
      <c r="F2128" s="409">
        <v>44525.704027777778</v>
      </c>
      <c r="G2128" s="408">
        <v>0</v>
      </c>
    </row>
    <row r="2129" spans="1:7" ht="15" x14ac:dyDescent="0.25">
      <c r="A2129" s="407" t="s">
        <v>2947</v>
      </c>
      <c r="B2129" s="407" t="s">
        <v>2948</v>
      </c>
      <c r="C2129" s="406"/>
      <c r="D2129" s="408">
        <v>72.48</v>
      </c>
      <c r="E2129" s="408">
        <v>72.48</v>
      </c>
      <c r="F2129" s="409">
        <v>44525.703761574077</v>
      </c>
      <c r="G2129" s="408">
        <v>0</v>
      </c>
    </row>
    <row r="2130" spans="1:7" ht="15" x14ac:dyDescent="0.25">
      <c r="A2130" s="407" t="s">
        <v>2949</v>
      </c>
      <c r="B2130" s="407" t="s">
        <v>2950</v>
      </c>
      <c r="C2130" s="406"/>
      <c r="D2130" s="408">
        <v>2.75</v>
      </c>
      <c r="E2130" s="408">
        <v>2.75</v>
      </c>
      <c r="F2130" s="409">
        <v>44510.598912037036</v>
      </c>
      <c r="G2130" s="408">
        <v>0</v>
      </c>
    </row>
    <row r="2131" spans="1:7" ht="15" x14ac:dyDescent="0.25">
      <c r="A2131" s="407" t="s">
        <v>2951</v>
      </c>
      <c r="B2131" s="407" t="s">
        <v>2952</v>
      </c>
      <c r="C2131" s="406"/>
      <c r="D2131" s="408">
        <v>3.95</v>
      </c>
      <c r="E2131" s="408">
        <v>3.95</v>
      </c>
      <c r="F2131" s="409">
        <v>44510.598576388889</v>
      </c>
      <c r="G2131" s="408">
        <v>0</v>
      </c>
    </row>
    <row r="2132" spans="1:7" ht="15" x14ac:dyDescent="0.25">
      <c r="A2132" s="407" t="s">
        <v>2953</v>
      </c>
      <c r="B2132" s="407" t="s">
        <v>2954</v>
      </c>
      <c r="C2132" s="406"/>
      <c r="D2132" s="408">
        <v>1</v>
      </c>
      <c r="E2132" s="408">
        <v>1</v>
      </c>
      <c r="F2132" s="409">
        <v>44512.469131944446</v>
      </c>
      <c r="G2132" s="408">
        <v>0</v>
      </c>
    </row>
    <row r="2133" spans="1:7" ht="15" x14ac:dyDescent="0.2">
      <c r="A2133" s="407" t="s">
        <v>2955</v>
      </c>
      <c r="B2133" s="407" t="s">
        <v>41014</v>
      </c>
      <c r="C2133" s="408">
        <v>0</v>
      </c>
      <c r="D2133" s="408">
        <v>7.23</v>
      </c>
      <c r="E2133" s="408">
        <v>7.23</v>
      </c>
      <c r="F2133" s="409">
        <v>45959.542384259257</v>
      </c>
      <c r="G2133" s="408">
        <v>0</v>
      </c>
    </row>
    <row r="2134" spans="1:7" ht="15" x14ac:dyDescent="0.25">
      <c r="A2134" s="407" t="s">
        <v>2956</v>
      </c>
      <c r="B2134" s="407" t="s">
        <v>2957</v>
      </c>
      <c r="C2134" s="406"/>
      <c r="D2134" s="408">
        <v>2.76</v>
      </c>
      <c r="E2134" s="408">
        <v>2.76</v>
      </c>
      <c r="F2134" s="406"/>
      <c r="G2134" s="408">
        <v>0</v>
      </c>
    </row>
    <row r="2135" spans="1:7" ht="15" x14ac:dyDescent="0.25">
      <c r="A2135" s="407" t="s">
        <v>2958</v>
      </c>
      <c r="B2135" s="407" t="s">
        <v>2959</v>
      </c>
      <c r="C2135" s="406"/>
      <c r="D2135" s="408">
        <v>3.48</v>
      </c>
      <c r="E2135" s="408">
        <v>3.48</v>
      </c>
      <c r="F2135" s="406"/>
      <c r="G2135" s="408">
        <v>0</v>
      </c>
    </row>
    <row r="2136" spans="1:7" ht="15" x14ac:dyDescent="0.25">
      <c r="A2136" s="407" t="s">
        <v>2960</v>
      </c>
      <c r="B2136" s="407" t="s">
        <v>2961</v>
      </c>
      <c r="C2136" s="406"/>
      <c r="D2136" s="408">
        <v>41.4</v>
      </c>
      <c r="E2136" s="408">
        <v>41.4</v>
      </c>
      <c r="F2136" s="409">
        <v>44523.378935185188</v>
      </c>
      <c r="G2136" s="408">
        <v>0</v>
      </c>
    </row>
    <row r="2137" spans="1:7" ht="15" x14ac:dyDescent="0.25">
      <c r="A2137" s="407" t="s">
        <v>2962</v>
      </c>
      <c r="B2137" s="407" t="s">
        <v>2963</v>
      </c>
      <c r="C2137" s="406"/>
      <c r="D2137" s="408">
        <v>22.5</v>
      </c>
      <c r="E2137" s="408">
        <v>22.5</v>
      </c>
      <c r="F2137" s="406"/>
      <c r="G2137" s="408">
        <v>0</v>
      </c>
    </row>
    <row r="2138" spans="1:7" ht="15" x14ac:dyDescent="0.25">
      <c r="A2138" s="407" t="s">
        <v>2964</v>
      </c>
      <c r="B2138" s="407" t="s">
        <v>2965</v>
      </c>
      <c r="C2138" s="406"/>
      <c r="D2138" s="408">
        <v>59.73</v>
      </c>
      <c r="E2138" s="408">
        <v>59.73</v>
      </c>
      <c r="F2138" s="409">
        <v>44517.405636574076</v>
      </c>
      <c r="G2138" s="408">
        <v>0</v>
      </c>
    </row>
    <row r="2139" spans="1:7" ht="15" x14ac:dyDescent="0.25">
      <c r="A2139" s="407" t="s">
        <v>2966</v>
      </c>
      <c r="B2139" s="407" t="s">
        <v>2967</v>
      </c>
      <c r="C2139" s="406"/>
      <c r="D2139" s="408">
        <v>30.07</v>
      </c>
      <c r="E2139" s="408">
        <v>30.07</v>
      </c>
      <c r="F2139" s="409">
        <v>44517.404641203706</v>
      </c>
      <c r="G2139" s="408">
        <v>0</v>
      </c>
    </row>
    <row r="2140" spans="1:7" ht="15" x14ac:dyDescent="0.25">
      <c r="A2140" s="407" t="s">
        <v>2968</v>
      </c>
      <c r="B2140" s="407" t="s">
        <v>2969</v>
      </c>
      <c r="C2140" s="406"/>
      <c r="D2140" s="408">
        <v>4.99</v>
      </c>
      <c r="E2140" s="408">
        <v>4.99</v>
      </c>
      <c r="F2140" s="406"/>
      <c r="G2140" s="408">
        <v>0</v>
      </c>
    </row>
    <row r="2141" spans="1:7" ht="15" x14ac:dyDescent="0.25">
      <c r="A2141" s="407" t="s">
        <v>2970</v>
      </c>
      <c r="B2141" s="407" t="s">
        <v>2971</v>
      </c>
      <c r="C2141" s="406"/>
      <c r="D2141" s="408">
        <v>79.989999999999995</v>
      </c>
      <c r="E2141" s="408">
        <v>79.989999999999995</v>
      </c>
      <c r="F2141" s="409">
        <v>44517.623807870368</v>
      </c>
      <c r="G2141" s="408">
        <v>0</v>
      </c>
    </row>
    <row r="2142" spans="1:7" ht="15" x14ac:dyDescent="0.25">
      <c r="A2142" s="407" t="s">
        <v>2972</v>
      </c>
      <c r="B2142" s="407" t="s">
        <v>2973</v>
      </c>
      <c r="C2142" s="406"/>
      <c r="D2142" s="408">
        <v>29.9999</v>
      </c>
      <c r="E2142" s="408">
        <v>29.9999</v>
      </c>
      <c r="F2142" s="409">
        <v>44516.385729166665</v>
      </c>
      <c r="G2142" s="408">
        <v>0</v>
      </c>
    </row>
    <row r="2143" spans="1:7" ht="15" x14ac:dyDescent="0.25">
      <c r="A2143" s="407" t="s">
        <v>2974</v>
      </c>
      <c r="B2143" s="407" t="s">
        <v>2975</v>
      </c>
      <c r="C2143" s="406"/>
      <c r="D2143" s="408">
        <v>29.9999</v>
      </c>
      <c r="E2143" s="408">
        <v>29.9999</v>
      </c>
      <c r="F2143" s="409">
        <v>44516.385451388887</v>
      </c>
      <c r="G2143" s="408">
        <v>0</v>
      </c>
    </row>
    <row r="2144" spans="1:7" ht="15" x14ac:dyDescent="0.25">
      <c r="A2144" s="407" t="s">
        <v>2976</v>
      </c>
      <c r="B2144" s="407" t="s">
        <v>2977</v>
      </c>
      <c r="C2144" s="406"/>
      <c r="D2144" s="408">
        <v>3.9</v>
      </c>
      <c r="E2144" s="408">
        <v>3.9</v>
      </c>
      <c r="F2144" s="409">
        <v>44523.378333333334</v>
      </c>
      <c r="G2144" s="408">
        <v>0</v>
      </c>
    </row>
    <row r="2145" spans="1:7" ht="15" x14ac:dyDescent="0.2">
      <c r="A2145" s="407" t="s">
        <v>2978</v>
      </c>
      <c r="B2145" s="407" t="s">
        <v>2979</v>
      </c>
      <c r="C2145" s="408">
        <v>0</v>
      </c>
      <c r="D2145" s="408">
        <v>5.75</v>
      </c>
      <c r="E2145" s="408">
        <v>5.75</v>
      </c>
      <c r="F2145" s="409">
        <v>44516.661458333336</v>
      </c>
      <c r="G2145" s="408">
        <v>0</v>
      </c>
    </row>
    <row r="2146" spans="1:7" ht="15" x14ac:dyDescent="0.2">
      <c r="A2146" s="407" t="s">
        <v>2980</v>
      </c>
      <c r="B2146" s="407" t="s">
        <v>2981</v>
      </c>
      <c r="C2146" s="408">
        <v>0</v>
      </c>
      <c r="D2146" s="408">
        <v>8.11</v>
      </c>
      <c r="E2146" s="408">
        <v>8.11</v>
      </c>
      <c r="F2146" s="409">
        <v>44524.317511574074</v>
      </c>
      <c r="G2146" s="408">
        <v>0</v>
      </c>
    </row>
    <row r="2147" spans="1:7" ht="15" x14ac:dyDescent="0.25">
      <c r="A2147" s="407" t="s">
        <v>2982</v>
      </c>
      <c r="B2147" s="407" t="s">
        <v>2983</v>
      </c>
      <c r="C2147" s="408">
        <v>0</v>
      </c>
      <c r="D2147" s="408">
        <v>4.5999999999999996</v>
      </c>
      <c r="E2147" s="408">
        <v>4.5999999999999996</v>
      </c>
      <c r="F2147" s="406"/>
      <c r="G2147" s="408">
        <v>0</v>
      </c>
    </row>
    <row r="2148" spans="1:7" ht="15" x14ac:dyDescent="0.25">
      <c r="A2148" s="407" t="s">
        <v>2984</v>
      </c>
      <c r="B2148" s="407" t="s">
        <v>2985</v>
      </c>
      <c r="C2148" s="406"/>
      <c r="D2148" s="408">
        <v>3.9998999999999998</v>
      </c>
      <c r="E2148" s="408">
        <v>3.9998999999999998</v>
      </c>
      <c r="F2148" s="409">
        <v>44516.363634259258</v>
      </c>
      <c r="G2148" s="408">
        <v>0</v>
      </c>
    </row>
    <row r="2149" spans="1:7" ht="15" x14ac:dyDescent="0.25">
      <c r="A2149" s="407" t="s">
        <v>2986</v>
      </c>
      <c r="B2149" s="407" t="s">
        <v>2987</v>
      </c>
      <c r="C2149" s="406"/>
      <c r="D2149" s="408">
        <v>3.9998999999999998</v>
      </c>
      <c r="E2149" s="408">
        <v>3.9998999999999998</v>
      </c>
      <c r="F2149" s="409">
        <v>44516.363888888889</v>
      </c>
      <c r="G2149" s="408">
        <v>0</v>
      </c>
    </row>
    <row r="2150" spans="1:7" ht="15" x14ac:dyDescent="0.25">
      <c r="A2150" s="407" t="s">
        <v>2988</v>
      </c>
      <c r="B2150" s="407" t="s">
        <v>2989</v>
      </c>
      <c r="C2150" s="406"/>
      <c r="D2150" s="408">
        <v>2.9998999999999998</v>
      </c>
      <c r="E2150" s="408">
        <v>2.9998999999999998</v>
      </c>
      <c r="F2150" s="406"/>
      <c r="G2150" s="408">
        <v>0</v>
      </c>
    </row>
    <row r="2151" spans="1:7" ht="15" x14ac:dyDescent="0.25">
      <c r="A2151" s="407" t="s">
        <v>2990</v>
      </c>
      <c r="B2151" s="407" t="s">
        <v>2991</v>
      </c>
      <c r="C2151" s="406"/>
      <c r="D2151" s="408">
        <v>3.9998999999999998</v>
      </c>
      <c r="E2151" s="408">
        <v>3.9998999999999998</v>
      </c>
      <c r="F2151" s="406"/>
      <c r="G2151" s="408">
        <v>0</v>
      </c>
    </row>
    <row r="2152" spans="1:7" ht="15" x14ac:dyDescent="0.25">
      <c r="A2152" s="407" t="s">
        <v>2992</v>
      </c>
      <c r="B2152" s="407" t="s">
        <v>2993</v>
      </c>
      <c r="C2152" s="406"/>
      <c r="D2152" s="408">
        <v>8.9999000000000002</v>
      </c>
      <c r="E2152" s="408">
        <v>8.9999000000000002</v>
      </c>
      <c r="F2152" s="406"/>
      <c r="G2152" s="408">
        <v>0</v>
      </c>
    </row>
    <row r="2153" spans="1:7" ht="15" x14ac:dyDescent="0.25">
      <c r="A2153" s="407" t="s">
        <v>2994</v>
      </c>
      <c r="B2153" s="407" t="s">
        <v>2995</v>
      </c>
      <c r="C2153" s="406"/>
      <c r="D2153" s="408">
        <v>22.75</v>
      </c>
      <c r="E2153" s="408">
        <v>22.75</v>
      </c>
      <c r="F2153" s="409">
        <v>44516.370115740741</v>
      </c>
      <c r="G2153" s="408">
        <v>0</v>
      </c>
    </row>
    <row r="2154" spans="1:7" ht="15" x14ac:dyDescent="0.25">
      <c r="A2154" s="407" t="s">
        <v>2996</v>
      </c>
      <c r="B2154" s="407" t="s">
        <v>2997</v>
      </c>
      <c r="C2154" s="406"/>
      <c r="D2154" s="408">
        <v>56.999899999999997</v>
      </c>
      <c r="E2154" s="408">
        <v>56.999899999999997</v>
      </c>
      <c r="F2154" s="409">
        <v>43033.414270833331</v>
      </c>
      <c r="G2154" s="408">
        <v>0</v>
      </c>
    </row>
    <row r="2155" spans="1:7" ht="15" x14ac:dyDescent="0.25">
      <c r="A2155" s="407" t="s">
        <v>2998</v>
      </c>
      <c r="B2155" s="407" t="s">
        <v>2999</v>
      </c>
      <c r="C2155" s="406"/>
      <c r="D2155" s="408">
        <v>58.999899999999997</v>
      </c>
      <c r="E2155" s="408">
        <v>58.999899999999997</v>
      </c>
      <c r="F2155" s="409">
        <v>43033.418668981481</v>
      </c>
      <c r="G2155" s="408">
        <v>0</v>
      </c>
    </row>
    <row r="2156" spans="1:7" ht="15" x14ac:dyDescent="0.25">
      <c r="A2156" s="407" t="s">
        <v>3000</v>
      </c>
      <c r="B2156" s="407" t="s">
        <v>3001</v>
      </c>
      <c r="C2156" s="406"/>
      <c r="D2156" s="408">
        <v>55.999899999999997</v>
      </c>
      <c r="E2156" s="408">
        <v>55.999899999999997</v>
      </c>
      <c r="F2156" s="409">
        <v>43033.421990740739</v>
      </c>
      <c r="G2156" s="408">
        <v>0</v>
      </c>
    </row>
    <row r="2157" spans="1:7" ht="15" x14ac:dyDescent="0.25">
      <c r="A2157" s="407" t="s">
        <v>35015</v>
      </c>
      <c r="B2157" s="407" t="s">
        <v>35016</v>
      </c>
      <c r="C2157" s="406"/>
      <c r="D2157" s="408">
        <v>10.1</v>
      </c>
      <c r="E2157" s="408">
        <v>10.1</v>
      </c>
      <c r="F2157" s="409">
        <v>43290.660844907405</v>
      </c>
      <c r="G2157" s="408">
        <v>0</v>
      </c>
    </row>
    <row r="2158" spans="1:7" ht="15" x14ac:dyDescent="0.25">
      <c r="A2158" s="407" t="s">
        <v>35017</v>
      </c>
      <c r="B2158" s="407" t="s">
        <v>35018</v>
      </c>
      <c r="C2158" s="406"/>
      <c r="D2158" s="408">
        <v>22.7</v>
      </c>
      <c r="E2158" s="408">
        <v>22.7</v>
      </c>
      <c r="F2158" s="406"/>
      <c r="G2158" s="408">
        <v>0</v>
      </c>
    </row>
    <row r="2159" spans="1:7" ht="15" x14ac:dyDescent="0.2">
      <c r="A2159" s="407" t="s">
        <v>3002</v>
      </c>
      <c r="B2159" s="407" t="s">
        <v>2754</v>
      </c>
      <c r="C2159" s="408">
        <v>0</v>
      </c>
      <c r="D2159" s="408">
        <v>22.5</v>
      </c>
      <c r="E2159" s="408">
        <v>22.5</v>
      </c>
      <c r="F2159" s="409">
        <v>44777.397800925923</v>
      </c>
      <c r="G2159" s="408">
        <v>0</v>
      </c>
    </row>
    <row r="2160" spans="1:7" ht="15" x14ac:dyDescent="0.25">
      <c r="A2160" s="407" t="s">
        <v>3003</v>
      </c>
      <c r="B2160" s="407" t="s">
        <v>3004</v>
      </c>
      <c r="C2160" s="406"/>
      <c r="D2160" s="408">
        <v>79.75</v>
      </c>
      <c r="E2160" s="408">
        <v>79.75</v>
      </c>
      <c r="F2160" s="409">
        <v>44970.607581018521</v>
      </c>
      <c r="G2160" s="408">
        <v>0</v>
      </c>
    </row>
    <row r="2161" spans="1:7" ht="15" x14ac:dyDescent="0.25">
      <c r="A2161" s="407" t="s">
        <v>3005</v>
      </c>
      <c r="B2161" s="407" t="s">
        <v>3006</v>
      </c>
      <c r="C2161" s="406"/>
      <c r="D2161" s="408">
        <v>2.6</v>
      </c>
      <c r="E2161" s="408">
        <v>2.6</v>
      </c>
      <c r="F2161" s="406"/>
      <c r="G2161" s="408">
        <v>0</v>
      </c>
    </row>
    <row r="2162" spans="1:7" ht="15" x14ac:dyDescent="0.2">
      <c r="A2162" s="407" t="s">
        <v>3007</v>
      </c>
      <c r="B2162" s="407" t="s">
        <v>3008</v>
      </c>
      <c r="C2162" s="408">
        <v>0</v>
      </c>
      <c r="D2162" s="408">
        <v>12.46</v>
      </c>
      <c r="E2162" s="408">
        <v>12.46</v>
      </c>
      <c r="F2162" s="409">
        <v>44777.400057870371</v>
      </c>
      <c r="G2162" s="408">
        <v>0</v>
      </c>
    </row>
    <row r="2163" spans="1:7" ht="15" x14ac:dyDescent="0.2">
      <c r="A2163" s="407" t="s">
        <v>3009</v>
      </c>
      <c r="B2163" s="407" t="s">
        <v>3010</v>
      </c>
      <c r="C2163" s="408">
        <v>0</v>
      </c>
      <c r="D2163" s="408">
        <v>150.5</v>
      </c>
      <c r="E2163" s="408">
        <v>150.5</v>
      </c>
      <c r="F2163" s="409">
        <v>44523.584374999999</v>
      </c>
      <c r="G2163" s="408">
        <v>0</v>
      </c>
    </row>
    <row r="2164" spans="1:7" ht="15" x14ac:dyDescent="0.2">
      <c r="A2164" s="407" t="s">
        <v>3011</v>
      </c>
      <c r="B2164" s="407" t="s">
        <v>3012</v>
      </c>
      <c r="C2164" s="408">
        <v>0</v>
      </c>
      <c r="D2164" s="408">
        <v>12.2</v>
      </c>
      <c r="E2164" s="408">
        <v>12.2</v>
      </c>
      <c r="F2164" s="409">
        <v>44880.584641203706</v>
      </c>
      <c r="G2164" s="408">
        <v>0</v>
      </c>
    </row>
    <row r="2165" spans="1:7" ht="15" x14ac:dyDescent="0.25">
      <c r="A2165" s="407" t="s">
        <v>3013</v>
      </c>
      <c r="B2165" s="407" t="s">
        <v>3014</v>
      </c>
      <c r="C2165" s="406"/>
      <c r="D2165" s="408">
        <v>5</v>
      </c>
      <c r="E2165" s="408">
        <v>5</v>
      </c>
      <c r="F2165" s="409">
        <v>44516.380949074075</v>
      </c>
      <c r="G2165" s="408">
        <v>0</v>
      </c>
    </row>
    <row r="2166" spans="1:7" ht="15" x14ac:dyDescent="0.25">
      <c r="A2166" s="407" t="s">
        <v>3015</v>
      </c>
      <c r="B2166" s="407" t="s">
        <v>3016</v>
      </c>
      <c r="C2166" s="406"/>
      <c r="D2166" s="408">
        <v>2</v>
      </c>
      <c r="E2166" s="408">
        <v>2</v>
      </c>
      <c r="F2166" s="409">
        <v>44516.380682870367</v>
      </c>
      <c r="G2166" s="408">
        <v>0</v>
      </c>
    </row>
    <row r="2167" spans="1:7" ht="15" x14ac:dyDescent="0.25">
      <c r="A2167" s="407" t="s">
        <v>3017</v>
      </c>
      <c r="B2167" s="407" t="s">
        <v>3018</v>
      </c>
      <c r="C2167" s="406"/>
      <c r="D2167" s="408">
        <v>5.3</v>
      </c>
      <c r="E2167" s="408">
        <v>5.3</v>
      </c>
      <c r="F2167" s="406"/>
      <c r="G2167" s="408">
        <v>0</v>
      </c>
    </row>
    <row r="2168" spans="1:7" ht="15" x14ac:dyDescent="0.25">
      <c r="A2168" s="407" t="s">
        <v>35019</v>
      </c>
      <c r="B2168" s="407" t="s">
        <v>35020</v>
      </c>
      <c r="C2168" s="408">
        <v>7.5</v>
      </c>
      <c r="D2168" s="408">
        <v>3.738</v>
      </c>
      <c r="E2168" s="408">
        <v>13.738</v>
      </c>
      <c r="F2168" s="406"/>
      <c r="G2168" s="408">
        <v>0</v>
      </c>
    </row>
    <row r="2169" spans="1:7" ht="15" x14ac:dyDescent="0.25">
      <c r="A2169" s="407" t="s">
        <v>3019</v>
      </c>
      <c r="B2169" s="407" t="s">
        <v>3020</v>
      </c>
      <c r="C2169" s="406"/>
      <c r="D2169" s="408">
        <v>43900</v>
      </c>
      <c r="E2169" s="408">
        <v>43900</v>
      </c>
      <c r="F2169" s="409">
        <v>44516.384293981479</v>
      </c>
      <c r="G2169" s="408">
        <v>0</v>
      </c>
    </row>
    <row r="2170" spans="1:7" ht="15" x14ac:dyDescent="0.25">
      <c r="A2170" s="407" t="s">
        <v>3021</v>
      </c>
      <c r="B2170" s="407" t="s">
        <v>3022</v>
      </c>
      <c r="C2170" s="406"/>
      <c r="D2170" s="408">
        <v>878</v>
      </c>
      <c r="E2170" s="408">
        <v>878</v>
      </c>
      <c r="F2170" s="409">
        <v>44510.479502314818</v>
      </c>
      <c r="G2170" s="408">
        <v>0</v>
      </c>
    </row>
    <row r="2171" spans="1:7" ht="15" x14ac:dyDescent="0.25">
      <c r="A2171" s="407" t="s">
        <v>3023</v>
      </c>
      <c r="B2171" s="407" t="s">
        <v>3024</v>
      </c>
      <c r="C2171" s="406"/>
      <c r="D2171" s="408">
        <v>1490</v>
      </c>
      <c r="E2171" s="408">
        <v>1490</v>
      </c>
      <c r="F2171" s="409">
        <v>44516.378287037034</v>
      </c>
      <c r="G2171" s="408">
        <v>0</v>
      </c>
    </row>
    <row r="2172" spans="1:7" ht="15" x14ac:dyDescent="0.2">
      <c r="A2172" s="407" t="s">
        <v>3025</v>
      </c>
      <c r="B2172" s="407" t="s">
        <v>3026</v>
      </c>
      <c r="C2172" s="408">
        <v>3.5</v>
      </c>
      <c r="D2172" s="408">
        <v>7.660547161124506</v>
      </c>
      <c r="E2172" s="408">
        <v>21.160547161124505</v>
      </c>
      <c r="F2172" s="409">
        <v>45013.373715277776</v>
      </c>
      <c r="G2172" s="408">
        <v>0</v>
      </c>
    </row>
    <row r="2173" spans="1:7" ht="15" x14ac:dyDescent="0.2">
      <c r="A2173" s="407" t="s">
        <v>35021</v>
      </c>
      <c r="B2173" s="407" t="s">
        <v>35022</v>
      </c>
      <c r="C2173" s="408">
        <v>3.5</v>
      </c>
      <c r="D2173" s="408">
        <v>9.1926565933494064</v>
      </c>
      <c r="E2173" s="408">
        <v>22.692656593349405</v>
      </c>
      <c r="F2173" s="409">
        <v>45714.717893518522</v>
      </c>
      <c r="G2173" s="408">
        <v>0</v>
      </c>
    </row>
    <row r="2174" spans="1:7" ht="15" x14ac:dyDescent="0.25">
      <c r="A2174" s="407" t="s">
        <v>3027</v>
      </c>
      <c r="B2174" s="407" t="s">
        <v>3028</v>
      </c>
      <c r="C2174" s="406"/>
      <c r="D2174" s="408">
        <v>5</v>
      </c>
      <c r="E2174" s="408">
        <v>5</v>
      </c>
      <c r="F2174" s="409">
        <v>44524.417731481481</v>
      </c>
      <c r="G2174" s="408">
        <v>0</v>
      </c>
    </row>
    <row r="2175" spans="1:7" ht="15" x14ac:dyDescent="0.25">
      <c r="A2175" s="407" t="s">
        <v>3029</v>
      </c>
      <c r="B2175" s="407" t="s">
        <v>3030</v>
      </c>
      <c r="C2175" s="406"/>
      <c r="D2175" s="408">
        <v>4.6500000000000004</v>
      </c>
      <c r="E2175" s="408">
        <v>4.6500000000000004</v>
      </c>
      <c r="F2175" s="409">
        <v>44512.455428240741</v>
      </c>
      <c r="G2175" s="408">
        <v>0</v>
      </c>
    </row>
    <row r="2176" spans="1:7" ht="15" x14ac:dyDescent="0.25">
      <c r="A2176" s="407" t="s">
        <v>3031</v>
      </c>
      <c r="B2176" s="407" t="s">
        <v>3032</v>
      </c>
      <c r="C2176" s="406"/>
      <c r="D2176" s="408">
        <v>5.51</v>
      </c>
      <c r="E2176" s="408">
        <v>5.51</v>
      </c>
      <c r="F2176" s="406"/>
      <c r="G2176" s="408">
        <v>0</v>
      </c>
    </row>
    <row r="2177" spans="1:7" ht="15" x14ac:dyDescent="0.2">
      <c r="A2177" s="407" t="s">
        <v>3033</v>
      </c>
      <c r="B2177" s="407" t="s">
        <v>3034</v>
      </c>
      <c r="C2177" s="408">
        <v>0</v>
      </c>
      <c r="D2177" s="408">
        <v>28.64</v>
      </c>
      <c r="E2177" s="408">
        <v>28.64</v>
      </c>
      <c r="F2177" s="409">
        <v>44970.588113425925</v>
      </c>
      <c r="G2177" s="408">
        <v>0</v>
      </c>
    </row>
    <row r="2178" spans="1:7" ht="15" x14ac:dyDescent="0.25">
      <c r="A2178" s="407" t="s">
        <v>3035</v>
      </c>
      <c r="B2178" s="407" t="s">
        <v>3036</v>
      </c>
      <c r="C2178" s="406"/>
      <c r="D2178" s="408">
        <v>515.08000000000004</v>
      </c>
      <c r="E2178" s="408">
        <v>515.08000000000004</v>
      </c>
      <c r="F2178" s="409">
        <v>44530.58803240741</v>
      </c>
      <c r="G2178" s="408">
        <v>0</v>
      </c>
    </row>
    <row r="2179" spans="1:7" ht="15" x14ac:dyDescent="0.25">
      <c r="A2179" s="407" t="s">
        <v>3037</v>
      </c>
      <c r="B2179" s="407" t="s">
        <v>3038</v>
      </c>
      <c r="C2179" s="406"/>
      <c r="D2179" s="408">
        <v>452.97</v>
      </c>
      <c r="E2179" s="408">
        <v>452.97</v>
      </c>
      <c r="F2179" s="406"/>
      <c r="G2179" s="408">
        <v>0</v>
      </c>
    </row>
    <row r="2180" spans="1:7" ht="15" x14ac:dyDescent="0.25">
      <c r="A2180" s="407" t="s">
        <v>3039</v>
      </c>
      <c r="B2180" s="407" t="s">
        <v>3040</v>
      </c>
      <c r="C2180" s="408">
        <v>2.5</v>
      </c>
      <c r="D2180" s="406"/>
      <c r="E2180" s="408">
        <v>2.5</v>
      </c>
      <c r="F2180" s="409">
        <v>44524.4924537037</v>
      </c>
      <c r="G2180" s="408">
        <v>0</v>
      </c>
    </row>
    <row r="2181" spans="1:7" ht="15" x14ac:dyDescent="0.2">
      <c r="A2181" s="407" t="s">
        <v>3041</v>
      </c>
      <c r="B2181" s="407" t="s">
        <v>3042</v>
      </c>
      <c r="C2181" s="408">
        <v>15.666666666666664</v>
      </c>
      <c r="D2181" s="408">
        <v>32.200000000000003</v>
      </c>
      <c r="E2181" s="408">
        <v>55.783333333333331</v>
      </c>
      <c r="F2181" s="409">
        <v>43032.622187499997</v>
      </c>
      <c r="G2181" s="408">
        <v>0</v>
      </c>
    </row>
    <row r="2182" spans="1:7" ht="15" x14ac:dyDescent="0.2">
      <c r="A2182" s="407" t="s">
        <v>3043</v>
      </c>
      <c r="B2182" s="407" t="s">
        <v>3044</v>
      </c>
      <c r="C2182" s="408">
        <v>3.5</v>
      </c>
      <c r="D2182" s="408">
        <v>6.8944924450120553</v>
      </c>
      <c r="E2182" s="408">
        <v>20.394492445012055</v>
      </c>
      <c r="F2182" s="409">
        <v>45013.37363425926</v>
      </c>
      <c r="G2182" s="408">
        <v>0</v>
      </c>
    </row>
    <row r="2183" spans="1:7" ht="15" x14ac:dyDescent="0.2">
      <c r="A2183" s="407" t="s">
        <v>3045</v>
      </c>
      <c r="B2183" s="407" t="s">
        <v>3046</v>
      </c>
      <c r="C2183" s="408">
        <v>3.5</v>
      </c>
      <c r="D2183" s="408">
        <v>13.022930173911661</v>
      </c>
      <c r="E2183" s="408">
        <v>26.522930173911657</v>
      </c>
      <c r="F2183" s="409">
        <v>45714.72761574074</v>
      </c>
      <c r="G2183" s="408">
        <v>0</v>
      </c>
    </row>
    <row r="2184" spans="1:7" ht="15" x14ac:dyDescent="0.25">
      <c r="A2184" s="407" t="s">
        <v>3047</v>
      </c>
      <c r="B2184" s="407" t="s">
        <v>3048</v>
      </c>
      <c r="C2184" s="406"/>
      <c r="D2184" s="408">
        <v>7.8</v>
      </c>
      <c r="E2184" s="408">
        <v>7.8</v>
      </c>
      <c r="F2184" s="409">
        <v>45013.373472222222</v>
      </c>
      <c r="G2184" s="408">
        <v>0</v>
      </c>
    </row>
    <row r="2185" spans="1:7" ht="15" x14ac:dyDescent="0.25">
      <c r="A2185" s="407" t="s">
        <v>3049</v>
      </c>
      <c r="B2185" s="407" t="s">
        <v>3050</v>
      </c>
      <c r="C2185" s="406"/>
      <c r="D2185" s="408">
        <v>9.8000000000000007</v>
      </c>
      <c r="E2185" s="408">
        <v>9.8000000000000007</v>
      </c>
      <c r="F2185" s="409">
        <v>45013.373379629629</v>
      </c>
      <c r="G2185" s="408">
        <v>0</v>
      </c>
    </row>
    <row r="2186" spans="1:7" ht="15" x14ac:dyDescent="0.2">
      <c r="A2186" s="407" t="s">
        <v>3051</v>
      </c>
      <c r="B2186" s="407" t="s">
        <v>3052</v>
      </c>
      <c r="C2186" s="408">
        <v>2.5</v>
      </c>
      <c r="D2186" s="408">
        <v>15.88</v>
      </c>
      <c r="E2186" s="408">
        <v>28.38</v>
      </c>
      <c r="F2186" s="409">
        <v>45001.591932870368</v>
      </c>
      <c r="G2186" s="408">
        <v>0</v>
      </c>
    </row>
    <row r="2187" spans="1:7" ht="15" x14ac:dyDescent="0.25">
      <c r="A2187" s="407" t="s">
        <v>3053</v>
      </c>
      <c r="B2187" s="407" t="s">
        <v>3008</v>
      </c>
      <c r="C2187" s="406"/>
      <c r="D2187" s="406"/>
      <c r="E2187" s="406"/>
      <c r="F2187" s="409">
        <v>43130.491435185184</v>
      </c>
      <c r="G2187" s="408">
        <v>0</v>
      </c>
    </row>
    <row r="2188" spans="1:7" ht="15" x14ac:dyDescent="0.2">
      <c r="A2188" s="407" t="s">
        <v>3054</v>
      </c>
      <c r="B2188" s="407" t="s">
        <v>3055</v>
      </c>
      <c r="C2188" s="408">
        <v>6</v>
      </c>
      <c r="D2188" s="408">
        <v>33.54</v>
      </c>
      <c r="E2188" s="408">
        <v>49.54</v>
      </c>
      <c r="F2188" s="409">
        <v>45972.392118055555</v>
      </c>
      <c r="G2188" s="408">
        <v>0</v>
      </c>
    </row>
    <row r="2189" spans="1:7" ht="15" x14ac:dyDescent="0.25">
      <c r="A2189" s="407" t="s">
        <v>3056</v>
      </c>
      <c r="B2189" s="407" t="s">
        <v>3057</v>
      </c>
      <c r="C2189" s="406"/>
      <c r="D2189" s="408">
        <v>59.999899999999997</v>
      </c>
      <c r="E2189" s="408">
        <v>59.999899999999997</v>
      </c>
      <c r="F2189" s="409">
        <v>45972.390972222223</v>
      </c>
      <c r="G2189" s="408">
        <v>0</v>
      </c>
    </row>
    <row r="2190" spans="1:7" ht="15" x14ac:dyDescent="0.25">
      <c r="A2190" s="407" t="s">
        <v>35023</v>
      </c>
      <c r="B2190" s="407" t="s">
        <v>35024</v>
      </c>
      <c r="C2190" s="406"/>
      <c r="D2190" s="408">
        <v>14.5</v>
      </c>
      <c r="E2190" s="408">
        <v>14.5</v>
      </c>
      <c r="F2190" s="406"/>
      <c r="G2190" s="408">
        <v>0</v>
      </c>
    </row>
    <row r="2191" spans="1:7" ht="15" x14ac:dyDescent="0.25">
      <c r="A2191" s="407" t="s">
        <v>35025</v>
      </c>
      <c r="B2191" s="407" t="s">
        <v>35026</v>
      </c>
      <c r="C2191" s="406"/>
      <c r="D2191" s="408">
        <v>2.58</v>
      </c>
      <c r="E2191" s="408">
        <v>2.58</v>
      </c>
      <c r="F2191" s="406"/>
      <c r="G2191" s="408">
        <v>0</v>
      </c>
    </row>
    <row r="2192" spans="1:7" ht="15" x14ac:dyDescent="0.25">
      <c r="A2192" s="407" t="s">
        <v>35027</v>
      </c>
      <c r="B2192" s="407" t="s">
        <v>35028</v>
      </c>
      <c r="C2192" s="408">
        <v>0</v>
      </c>
      <c r="D2192" s="408">
        <v>2</v>
      </c>
      <c r="E2192" s="408">
        <v>2</v>
      </c>
      <c r="F2192" s="406"/>
      <c r="G2192" s="408">
        <v>0</v>
      </c>
    </row>
    <row r="2193" spans="1:7" ht="15" x14ac:dyDescent="0.25">
      <c r="A2193" s="407" t="s">
        <v>35029</v>
      </c>
      <c r="B2193" s="407" t="s">
        <v>35030</v>
      </c>
      <c r="C2193" s="408">
        <v>0</v>
      </c>
      <c r="D2193" s="408">
        <v>0.5</v>
      </c>
      <c r="E2193" s="408">
        <v>0.5</v>
      </c>
      <c r="F2193" s="406"/>
      <c r="G2193" s="408">
        <v>0</v>
      </c>
    </row>
    <row r="2194" spans="1:7" ht="15" x14ac:dyDescent="0.25">
      <c r="A2194" s="407" t="s">
        <v>35031</v>
      </c>
      <c r="B2194" s="407" t="s">
        <v>35032</v>
      </c>
      <c r="C2194" s="406"/>
      <c r="D2194" s="406"/>
      <c r="E2194" s="406"/>
      <c r="F2194" s="409">
        <v>43292.600856481484</v>
      </c>
      <c r="G2194" s="408">
        <v>0</v>
      </c>
    </row>
    <row r="2195" spans="1:7" ht="15" x14ac:dyDescent="0.2">
      <c r="A2195" s="407" t="s">
        <v>35033</v>
      </c>
      <c r="B2195" s="407" t="s">
        <v>35034</v>
      </c>
      <c r="C2195" s="408">
        <v>2.5</v>
      </c>
      <c r="D2195" s="408">
        <v>11.91</v>
      </c>
      <c r="E2195" s="408">
        <v>24.41</v>
      </c>
      <c r="F2195" s="409">
        <v>43291.340196759258</v>
      </c>
      <c r="G2195" s="408">
        <v>0</v>
      </c>
    </row>
    <row r="2196" spans="1:7" ht="15" x14ac:dyDescent="0.2">
      <c r="A2196" s="407" t="s">
        <v>3058</v>
      </c>
      <c r="B2196" s="407" t="s">
        <v>3059</v>
      </c>
      <c r="C2196" s="408">
        <v>2.5</v>
      </c>
      <c r="D2196" s="408">
        <v>11.91</v>
      </c>
      <c r="E2196" s="408">
        <v>24.41</v>
      </c>
      <c r="F2196" s="409">
        <v>45001.59202546296</v>
      </c>
      <c r="G2196" s="408">
        <v>0</v>
      </c>
    </row>
    <row r="2197" spans="1:7" ht="15" x14ac:dyDescent="0.25">
      <c r="A2197" s="407" t="s">
        <v>3060</v>
      </c>
      <c r="B2197" s="407" t="s">
        <v>3061</v>
      </c>
      <c r="C2197" s="406"/>
      <c r="D2197" s="408">
        <v>1.55</v>
      </c>
      <c r="E2197" s="408">
        <v>1.55</v>
      </c>
      <c r="F2197" s="406"/>
      <c r="G2197" s="408">
        <v>0</v>
      </c>
    </row>
    <row r="2198" spans="1:7" ht="15" x14ac:dyDescent="0.2">
      <c r="A2198" s="407" t="s">
        <v>3062</v>
      </c>
      <c r="B2198" s="407" t="s">
        <v>2740</v>
      </c>
      <c r="C2198" s="408">
        <v>0</v>
      </c>
      <c r="D2198" s="408">
        <v>9.2799999999999994</v>
      </c>
      <c r="E2198" s="408">
        <v>9.2799999999999994</v>
      </c>
      <c r="F2198" s="409">
        <v>44970.660011574073</v>
      </c>
      <c r="G2198" s="408">
        <v>0</v>
      </c>
    </row>
    <row r="2199" spans="1:7" ht="15" x14ac:dyDescent="0.25">
      <c r="A2199" s="407" t="s">
        <v>3063</v>
      </c>
      <c r="B2199" s="407" t="s">
        <v>3064</v>
      </c>
      <c r="C2199" s="406"/>
      <c r="D2199" s="408">
        <v>1.1000000000000001</v>
      </c>
      <c r="E2199" s="408">
        <v>1.1000000000000001</v>
      </c>
      <c r="F2199" s="406"/>
      <c r="G2199" s="408">
        <v>0</v>
      </c>
    </row>
    <row r="2200" spans="1:7" ht="15" x14ac:dyDescent="0.2">
      <c r="A2200" s="407" t="s">
        <v>3065</v>
      </c>
      <c r="B2200" s="407" t="s">
        <v>3066</v>
      </c>
      <c r="C2200" s="408">
        <v>0</v>
      </c>
      <c r="D2200" s="408">
        <v>62.02</v>
      </c>
      <c r="E2200" s="408">
        <v>62.02</v>
      </c>
      <c r="F2200" s="409">
        <v>45743.490740740737</v>
      </c>
      <c r="G2200" s="408">
        <v>0</v>
      </c>
    </row>
    <row r="2201" spans="1:7" ht="15" x14ac:dyDescent="0.2">
      <c r="A2201" s="407" t="s">
        <v>3067</v>
      </c>
      <c r="B2201" s="407" t="s">
        <v>3068</v>
      </c>
      <c r="C2201" s="408">
        <v>0</v>
      </c>
      <c r="D2201" s="408">
        <v>2.98</v>
      </c>
      <c r="E2201" s="408">
        <v>2.98</v>
      </c>
      <c r="F2201" s="409">
        <v>44880.58488425926</v>
      </c>
      <c r="G2201" s="408">
        <v>0</v>
      </c>
    </row>
    <row r="2202" spans="1:7" ht="15" x14ac:dyDescent="0.25">
      <c r="A2202" s="407" t="s">
        <v>3069</v>
      </c>
      <c r="B2202" s="407" t="s">
        <v>3070</v>
      </c>
      <c r="C2202" s="406"/>
      <c r="D2202" s="408">
        <v>6.4</v>
      </c>
      <c r="E2202" s="408">
        <v>6.4</v>
      </c>
      <c r="F2202" s="406"/>
      <c r="G2202" s="408">
        <v>0</v>
      </c>
    </row>
    <row r="2203" spans="1:7" ht="15" x14ac:dyDescent="0.2">
      <c r="A2203" s="407" t="s">
        <v>3071</v>
      </c>
      <c r="B2203" s="407" t="s">
        <v>3072</v>
      </c>
      <c r="C2203" s="408">
        <v>0</v>
      </c>
      <c r="D2203" s="408">
        <v>650</v>
      </c>
      <c r="E2203" s="408">
        <v>650</v>
      </c>
      <c r="F2203" s="409">
        <v>43292.504988425928</v>
      </c>
      <c r="G2203" s="408">
        <v>0</v>
      </c>
    </row>
    <row r="2204" spans="1:7" ht="15" x14ac:dyDescent="0.25">
      <c r="A2204" s="407" t="s">
        <v>3073</v>
      </c>
      <c r="B2204" s="407" t="s">
        <v>3074</v>
      </c>
      <c r="C2204" s="406"/>
      <c r="D2204" s="408">
        <v>1.65</v>
      </c>
      <c r="E2204" s="408">
        <v>1.65</v>
      </c>
      <c r="F2204" s="406"/>
      <c r="G2204" s="408">
        <v>0</v>
      </c>
    </row>
    <row r="2205" spans="1:7" ht="15" x14ac:dyDescent="0.25">
      <c r="A2205" s="407" t="s">
        <v>3075</v>
      </c>
      <c r="B2205" s="407" t="s">
        <v>3076</v>
      </c>
      <c r="C2205" s="406"/>
      <c r="D2205" s="408">
        <v>1839</v>
      </c>
      <c r="E2205" s="408">
        <v>1839</v>
      </c>
      <c r="F2205" s="409">
        <v>44510.557511574072</v>
      </c>
      <c r="G2205" s="408">
        <v>0</v>
      </c>
    </row>
    <row r="2206" spans="1:7" ht="15" x14ac:dyDescent="0.2">
      <c r="A2206" s="407" t="s">
        <v>3077</v>
      </c>
      <c r="B2206" s="407" t="s">
        <v>3078</v>
      </c>
      <c r="C2206" s="408">
        <v>0</v>
      </c>
      <c r="D2206" s="408">
        <v>37</v>
      </c>
      <c r="E2206" s="408">
        <v>37</v>
      </c>
      <c r="F2206" s="409">
        <v>44777.402291666665</v>
      </c>
      <c r="G2206" s="408">
        <v>0</v>
      </c>
    </row>
    <row r="2207" spans="1:7" ht="15" x14ac:dyDescent="0.2">
      <c r="A2207" s="407" t="s">
        <v>3079</v>
      </c>
      <c r="B2207" s="407" t="s">
        <v>3080</v>
      </c>
      <c r="C2207" s="408">
        <v>0</v>
      </c>
      <c r="D2207" s="408">
        <v>1.220081955352482</v>
      </c>
      <c r="E2207" s="408">
        <v>4.220081955352482</v>
      </c>
      <c r="F2207" s="409">
        <v>45111.629467592589</v>
      </c>
      <c r="G2207" s="408">
        <v>0</v>
      </c>
    </row>
    <row r="2208" spans="1:7" ht="15" x14ac:dyDescent="0.2">
      <c r="A2208" s="407" t="s">
        <v>3081</v>
      </c>
      <c r="B2208" s="407" t="s">
        <v>3082</v>
      </c>
      <c r="C2208" s="408">
        <v>5.416666666666667</v>
      </c>
      <c r="D2208" s="408">
        <v>7.6056133657070175</v>
      </c>
      <c r="E2208" s="408">
        <v>13.022280032373684</v>
      </c>
      <c r="F2208" s="409">
        <v>44517.630613425928</v>
      </c>
      <c r="G2208" s="408">
        <v>0</v>
      </c>
    </row>
    <row r="2209" spans="1:7" ht="15" x14ac:dyDescent="0.2">
      <c r="A2209" s="407" t="s">
        <v>3083</v>
      </c>
      <c r="B2209" s="407" t="s">
        <v>3084</v>
      </c>
      <c r="C2209" s="408">
        <v>1</v>
      </c>
      <c r="D2209" s="408">
        <v>11.65</v>
      </c>
      <c r="E2209" s="408">
        <v>12.65</v>
      </c>
      <c r="F2209" s="409">
        <v>43292.520798611113</v>
      </c>
      <c r="G2209" s="408">
        <v>0</v>
      </c>
    </row>
    <row r="2210" spans="1:7" ht="15" x14ac:dyDescent="0.25">
      <c r="A2210" s="407" t="s">
        <v>3085</v>
      </c>
      <c r="B2210" s="407" t="s">
        <v>3086</v>
      </c>
      <c r="C2210" s="406"/>
      <c r="D2210" s="408">
        <v>22.75</v>
      </c>
      <c r="E2210" s="408">
        <v>22.75</v>
      </c>
      <c r="F2210" s="406"/>
      <c r="G2210" s="408">
        <v>0</v>
      </c>
    </row>
    <row r="2211" spans="1:7" ht="15" x14ac:dyDescent="0.25">
      <c r="A2211" s="407" t="s">
        <v>3087</v>
      </c>
      <c r="B2211" s="407" t="s">
        <v>3088</v>
      </c>
      <c r="C2211" s="406"/>
      <c r="D2211" s="408">
        <v>22.75</v>
      </c>
      <c r="E2211" s="408">
        <v>22.75</v>
      </c>
      <c r="F2211" s="406"/>
      <c r="G2211" s="408">
        <v>0</v>
      </c>
    </row>
    <row r="2212" spans="1:7" ht="15" x14ac:dyDescent="0.25">
      <c r="A2212" s="407" t="s">
        <v>3089</v>
      </c>
      <c r="B2212" s="407" t="s">
        <v>3090</v>
      </c>
      <c r="C2212" s="406"/>
      <c r="D2212" s="408">
        <v>22.75</v>
      </c>
      <c r="E2212" s="408">
        <v>22.75</v>
      </c>
      <c r="F2212" s="406"/>
      <c r="G2212" s="408">
        <v>0</v>
      </c>
    </row>
    <row r="2213" spans="1:7" ht="15" x14ac:dyDescent="0.25">
      <c r="A2213" s="407" t="s">
        <v>35035</v>
      </c>
      <c r="B2213" s="407" t="s">
        <v>35036</v>
      </c>
      <c r="C2213" s="408">
        <v>0</v>
      </c>
      <c r="D2213" s="408">
        <v>11.5</v>
      </c>
      <c r="E2213" s="408">
        <v>11.5</v>
      </c>
      <c r="F2213" s="406"/>
      <c r="G2213" s="408">
        <v>0</v>
      </c>
    </row>
    <row r="2214" spans="1:7" ht="15" x14ac:dyDescent="0.25">
      <c r="A2214" s="407" t="s">
        <v>35037</v>
      </c>
      <c r="B2214" s="407" t="s">
        <v>35038</v>
      </c>
      <c r="C2214" s="406"/>
      <c r="D2214" s="408">
        <v>12.15</v>
      </c>
      <c r="E2214" s="408">
        <v>12.15</v>
      </c>
      <c r="F2214" s="406"/>
      <c r="G2214" s="408">
        <v>0</v>
      </c>
    </row>
    <row r="2215" spans="1:7" ht="15" x14ac:dyDescent="0.25">
      <c r="A2215" s="407" t="s">
        <v>3091</v>
      </c>
      <c r="B2215" s="407" t="s">
        <v>3092</v>
      </c>
      <c r="C2215" s="406"/>
      <c r="D2215" s="408">
        <v>89.35</v>
      </c>
      <c r="E2215" s="408">
        <v>89.35</v>
      </c>
      <c r="F2215" s="406"/>
      <c r="G2215" s="408">
        <v>0</v>
      </c>
    </row>
    <row r="2216" spans="1:7" ht="15" x14ac:dyDescent="0.25">
      <c r="A2216" s="407" t="s">
        <v>3093</v>
      </c>
      <c r="B2216" s="407" t="s">
        <v>3094</v>
      </c>
      <c r="C2216" s="408">
        <v>2.5</v>
      </c>
      <c r="D2216" s="408">
        <v>2.2000000000000002</v>
      </c>
      <c r="E2216" s="408">
        <v>7.2</v>
      </c>
      <c r="F2216" s="406"/>
      <c r="G2216" s="408">
        <v>0</v>
      </c>
    </row>
    <row r="2217" spans="1:7" ht="15" x14ac:dyDescent="0.25">
      <c r="A2217" s="407" t="s">
        <v>3095</v>
      </c>
      <c r="B2217" s="407" t="s">
        <v>3096</v>
      </c>
      <c r="C2217" s="406"/>
      <c r="D2217" s="408">
        <v>32</v>
      </c>
      <c r="E2217" s="408">
        <v>32</v>
      </c>
      <c r="F2217" s="409">
        <v>43033.431597222225</v>
      </c>
      <c r="G2217" s="408">
        <v>0</v>
      </c>
    </row>
    <row r="2218" spans="1:7" ht="15" x14ac:dyDescent="0.25">
      <c r="A2218" s="407" t="s">
        <v>3097</v>
      </c>
      <c r="B2218" s="407" t="s">
        <v>3098</v>
      </c>
      <c r="C2218" s="406"/>
      <c r="D2218" s="408">
        <v>22.75</v>
      </c>
      <c r="E2218" s="408">
        <v>22.75</v>
      </c>
      <c r="F2218" s="406"/>
      <c r="G2218" s="408">
        <v>0</v>
      </c>
    </row>
    <row r="2219" spans="1:7" ht="15" x14ac:dyDescent="0.25">
      <c r="A2219" s="407" t="s">
        <v>3099</v>
      </c>
      <c r="B2219" s="407" t="s">
        <v>3100</v>
      </c>
      <c r="C2219" s="406"/>
      <c r="D2219" s="408">
        <v>22.75</v>
      </c>
      <c r="E2219" s="408">
        <v>22.75</v>
      </c>
      <c r="F2219" s="406"/>
      <c r="G2219" s="408">
        <v>0</v>
      </c>
    </row>
    <row r="2220" spans="1:7" ht="15" x14ac:dyDescent="0.25">
      <c r="A2220" s="407" t="s">
        <v>3101</v>
      </c>
      <c r="B2220" s="407" t="s">
        <v>3102</v>
      </c>
      <c r="C2220" s="406"/>
      <c r="D2220" s="408">
        <v>22.75</v>
      </c>
      <c r="E2220" s="408">
        <v>22.75</v>
      </c>
      <c r="F2220" s="409">
        <v>44523.570173611108</v>
      </c>
      <c r="G2220" s="408">
        <v>0</v>
      </c>
    </row>
    <row r="2221" spans="1:7" ht="15" x14ac:dyDescent="0.2">
      <c r="A2221" s="407" t="s">
        <v>3103</v>
      </c>
      <c r="B2221" s="407" t="s">
        <v>3104</v>
      </c>
      <c r="C2221" s="408">
        <v>0</v>
      </c>
      <c r="D2221" s="408">
        <v>320</v>
      </c>
      <c r="E2221" s="408">
        <v>320</v>
      </c>
      <c r="F2221" s="409">
        <v>43292.546446759261</v>
      </c>
      <c r="G2221" s="408">
        <v>0</v>
      </c>
    </row>
    <row r="2222" spans="1:7" ht="15" x14ac:dyDescent="0.25">
      <c r="A2222" s="407" t="s">
        <v>3105</v>
      </c>
      <c r="B2222" s="407" t="s">
        <v>3106</v>
      </c>
      <c r="C2222" s="406"/>
      <c r="D2222" s="408">
        <v>22</v>
      </c>
      <c r="E2222" s="408">
        <v>22</v>
      </c>
      <c r="F2222" s="409">
        <v>44777.403032407405</v>
      </c>
      <c r="G2222" s="408">
        <v>0</v>
      </c>
    </row>
    <row r="2223" spans="1:7" ht="15" x14ac:dyDescent="0.25">
      <c r="A2223" s="407" t="s">
        <v>3107</v>
      </c>
      <c r="B2223" s="407" t="s">
        <v>2596</v>
      </c>
      <c r="C2223" s="406"/>
      <c r="D2223" s="408">
        <v>5.5</v>
      </c>
      <c r="E2223" s="408">
        <v>5.5</v>
      </c>
      <c r="F2223" s="406"/>
      <c r="G2223" s="408">
        <v>0</v>
      </c>
    </row>
    <row r="2224" spans="1:7" ht="15" x14ac:dyDescent="0.25">
      <c r="A2224" s="407" t="s">
        <v>3108</v>
      </c>
      <c r="B2224" s="407" t="s">
        <v>3109</v>
      </c>
      <c r="C2224" s="406"/>
      <c r="D2224" s="408">
        <v>6.5</v>
      </c>
      <c r="E2224" s="408">
        <v>6.5</v>
      </c>
      <c r="F2224" s="409">
        <v>44524.658993055556</v>
      </c>
      <c r="G2224" s="408">
        <v>0</v>
      </c>
    </row>
    <row r="2225" spans="1:7" ht="15" x14ac:dyDescent="0.25">
      <c r="A2225" s="407" t="s">
        <v>3110</v>
      </c>
      <c r="B2225" s="407" t="s">
        <v>3111</v>
      </c>
      <c r="C2225" s="406"/>
      <c r="D2225" s="408">
        <v>25</v>
      </c>
      <c r="E2225" s="408">
        <v>25</v>
      </c>
      <c r="F2225" s="409">
        <v>43033.435034722221</v>
      </c>
      <c r="G2225" s="408">
        <v>0</v>
      </c>
    </row>
    <row r="2226" spans="1:7" ht="15" x14ac:dyDescent="0.25">
      <c r="A2226" s="407" t="s">
        <v>3112</v>
      </c>
      <c r="B2226" s="407" t="s">
        <v>3113</v>
      </c>
      <c r="C2226" s="406"/>
      <c r="D2226" s="408">
        <v>25</v>
      </c>
      <c r="E2226" s="408">
        <v>25</v>
      </c>
      <c r="F2226" s="409">
        <v>43033.435787037037</v>
      </c>
      <c r="G2226" s="408">
        <v>0</v>
      </c>
    </row>
    <row r="2227" spans="1:7" ht="15" x14ac:dyDescent="0.25">
      <c r="A2227" s="407" t="s">
        <v>3114</v>
      </c>
      <c r="B2227" s="407" t="s">
        <v>3115</v>
      </c>
      <c r="C2227" s="406"/>
      <c r="D2227" s="408">
        <v>60</v>
      </c>
      <c r="E2227" s="408">
        <v>60</v>
      </c>
      <c r="F2227" s="409">
        <v>44516.361944444441</v>
      </c>
      <c r="G2227" s="408">
        <v>0</v>
      </c>
    </row>
    <row r="2228" spans="1:7" ht="15" x14ac:dyDescent="0.2">
      <c r="A2228" s="407" t="s">
        <v>35039</v>
      </c>
      <c r="B2228" s="407" t="s">
        <v>35040</v>
      </c>
      <c r="C2228" s="408">
        <v>0</v>
      </c>
      <c r="D2228" s="408">
        <v>39.9</v>
      </c>
      <c r="E2228" s="408">
        <v>39.9</v>
      </c>
      <c r="F2228" s="409">
        <v>42950.352546296293</v>
      </c>
      <c r="G2228" s="408">
        <v>0</v>
      </c>
    </row>
    <row r="2229" spans="1:7" ht="15" x14ac:dyDescent="0.2">
      <c r="A2229" s="407" t="s">
        <v>35041</v>
      </c>
      <c r="B2229" s="407" t="s">
        <v>35042</v>
      </c>
      <c r="C2229" s="408">
        <v>0</v>
      </c>
      <c r="D2229" s="408">
        <v>21</v>
      </c>
      <c r="E2229" s="408">
        <v>21</v>
      </c>
      <c r="F2229" s="409">
        <v>42950.352986111109</v>
      </c>
      <c r="G2229" s="408">
        <v>0</v>
      </c>
    </row>
    <row r="2230" spans="1:7" ht="15" x14ac:dyDescent="0.25">
      <c r="A2230" s="407" t="s">
        <v>3116</v>
      </c>
      <c r="B2230" s="407" t="s">
        <v>3117</v>
      </c>
      <c r="C2230" s="406"/>
      <c r="D2230" s="408">
        <v>30</v>
      </c>
      <c r="E2230" s="408">
        <v>30</v>
      </c>
      <c r="F2230" s="406"/>
      <c r="G2230" s="408">
        <v>0</v>
      </c>
    </row>
    <row r="2231" spans="1:7" ht="15" x14ac:dyDescent="0.25">
      <c r="A2231" s="407" t="s">
        <v>3118</v>
      </c>
      <c r="B2231" s="407" t="s">
        <v>3119</v>
      </c>
      <c r="C2231" s="406"/>
      <c r="D2231" s="408">
        <v>7</v>
      </c>
      <c r="E2231" s="408">
        <v>7</v>
      </c>
      <c r="F2231" s="409">
        <v>44524.412523148145</v>
      </c>
      <c r="G2231" s="408">
        <v>0</v>
      </c>
    </row>
    <row r="2232" spans="1:7" ht="15" x14ac:dyDescent="0.2">
      <c r="A2232" s="407" t="s">
        <v>3120</v>
      </c>
      <c r="B2232" s="407" t="s">
        <v>3121</v>
      </c>
      <c r="C2232" s="408">
        <v>0</v>
      </c>
      <c r="D2232" s="408">
        <v>3.9</v>
      </c>
      <c r="E2232" s="408">
        <v>3.9</v>
      </c>
      <c r="F2232" s="409">
        <v>45629.51902777778</v>
      </c>
      <c r="G2232" s="408">
        <v>561</v>
      </c>
    </row>
    <row r="2233" spans="1:7" ht="15" x14ac:dyDescent="0.2">
      <c r="A2233" s="407" t="s">
        <v>3122</v>
      </c>
      <c r="B2233" s="407" t="s">
        <v>3123</v>
      </c>
      <c r="C2233" s="408">
        <v>0</v>
      </c>
      <c r="D2233" s="408">
        <v>5.45</v>
      </c>
      <c r="E2233" s="408">
        <v>5.45</v>
      </c>
      <c r="F2233" s="409">
        <v>44683.513275462959</v>
      </c>
      <c r="G2233" s="408">
        <v>198</v>
      </c>
    </row>
    <row r="2234" spans="1:7" ht="15" x14ac:dyDescent="0.25">
      <c r="A2234" s="407" t="s">
        <v>3124</v>
      </c>
      <c r="B2234" s="407" t="s">
        <v>3125</v>
      </c>
      <c r="C2234" s="406"/>
      <c r="D2234" s="408">
        <v>25</v>
      </c>
      <c r="E2234" s="408">
        <v>25</v>
      </c>
      <c r="F2234" s="406"/>
      <c r="G2234" s="408">
        <v>0</v>
      </c>
    </row>
    <row r="2235" spans="1:7" ht="15" x14ac:dyDescent="0.25">
      <c r="A2235" s="407" t="s">
        <v>3126</v>
      </c>
      <c r="B2235" s="407" t="s">
        <v>3127</v>
      </c>
      <c r="C2235" s="406"/>
      <c r="D2235" s="408">
        <v>25</v>
      </c>
      <c r="E2235" s="408">
        <v>25</v>
      </c>
      <c r="F2235" s="406"/>
      <c r="G2235" s="408">
        <v>0</v>
      </c>
    </row>
    <row r="2236" spans="1:7" ht="15" x14ac:dyDescent="0.25">
      <c r="A2236" s="407" t="s">
        <v>3128</v>
      </c>
      <c r="B2236" s="407" t="s">
        <v>3129</v>
      </c>
      <c r="C2236" s="406"/>
      <c r="D2236" s="408">
        <v>15</v>
      </c>
      <c r="E2236" s="408">
        <v>15</v>
      </c>
      <c r="F2236" s="409">
        <v>44526.570300925923</v>
      </c>
      <c r="G2236" s="408">
        <v>0</v>
      </c>
    </row>
    <row r="2237" spans="1:7" ht="15" x14ac:dyDescent="0.25">
      <c r="A2237" s="407" t="s">
        <v>3130</v>
      </c>
      <c r="B2237" s="407" t="s">
        <v>3131</v>
      </c>
      <c r="C2237" s="406"/>
      <c r="D2237" s="408">
        <v>12</v>
      </c>
      <c r="E2237" s="408">
        <v>12</v>
      </c>
      <c r="F2237" s="409">
        <v>44526.570567129631</v>
      </c>
      <c r="G2237" s="408">
        <v>0</v>
      </c>
    </row>
    <row r="2238" spans="1:7" ht="15" x14ac:dyDescent="0.25">
      <c r="A2238" s="407" t="s">
        <v>3132</v>
      </c>
      <c r="B2238" s="407" t="s">
        <v>3133</v>
      </c>
      <c r="C2238" s="406"/>
      <c r="D2238" s="408">
        <v>17</v>
      </c>
      <c r="E2238" s="408">
        <v>17</v>
      </c>
      <c r="F2238" s="409">
        <v>44524.433252314811</v>
      </c>
      <c r="G2238" s="408">
        <v>0</v>
      </c>
    </row>
    <row r="2239" spans="1:7" ht="15" x14ac:dyDescent="0.25">
      <c r="A2239" s="407" t="s">
        <v>3134</v>
      </c>
      <c r="B2239" s="407" t="s">
        <v>3135</v>
      </c>
      <c r="C2239" s="406"/>
      <c r="D2239" s="408">
        <v>10</v>
      </c>
      <c r="E2239" s="408">
        <v>10</v>
      </c>
      <c r="F2239" s="406"/>
      <c r="G2239" s="408">
        <v>0</v>
      </c>
    </row>
    <row r="2240" spans="1:7" ht="15" x14ac:dyDescent="0.25">
      <c r="A2240" s="407" t="s">
        <v>3136</v>
      </c>
      <c r="B2240" s="407" t="s">
        <v>735</v>
      </c>
      <c r="C2240" s="406"/>
      <c r="D2240" s="408">
        <v>43300</v>
      </c>
      <c r="E2240" s="408">
        <v>43300</v>
      </c>
      <c r="F2240" s="409">
        <v>44523.417025462964</v>
      </c>
      <c r="G2240" s="408">
        <v>0</v>
      </c>
    </row>
    <row r="2241" spans="1:7" ht="15" x14ac:dyDescent="0.25">
      <c r="A2241" s="407" t="s">
        <v>3137</v>
      </c>
      <c r="B2241" s="407" t="s">
        <v>3138</v>
      </c>
      <c r="C2241" s="406"/>
      <c r="D2241" s="408">
        <v>2.95</v>
      </c>
      <c r="E2241" s="408">
        <v>2.95</v>
      </c>
      <c r="F2241" s="409">
        <v>44880.585266203707</v>
      </c>
      <c r="G2241" s="408">
        <v>0</v>
      </c>
    </row>
    <row r="2242" spans="1:7" ht="15" x14ac:dyDescent="0.25">
      <c r="A2242" s="407" t="s">
        <v>3139</v>
      </c>
      <c r="B2242" s="407" t="s">
        <v>3140</v>
      </c>
      <c r="C2242" s="406"/>
      <c r="D2242" s="408">
        <v>8.5</v>
      </c>
      <c r="E2242" s="408">
        <v>8.5</v>
      </c>
      <c r="F2242" s="406"/>
      <c r="G2242" s="408">
        <v>0</v>
      </c>
    </row>
    <row r="2243" spans="1:7" ht="15" x14ac:dyDescent="0.25">
      <c r="A2243" s="407" t="s">
        <v>3141</v>
      </c>
      <c r="B2243" s="407" t="s">
        <v>3142</v>
      </c>
      <c r="C2243" s="406"/>
      <c r="D2243" s="408">
        <v>4.4000000000000004</v>
      </c>
      <c r="E2243" s="408">
        <v>4.4000000000000004</v>
      </c>
      <c r="F2243" s="409">
        <v>44880.585601851853</v>
      </c>
      <c r="G2243" s="408">
        <v>0</v>
      </c>
    </row>
    <row r="2244" spans="1:7" ht="15" x14ac:dyDescent="0.25">
      <c r="A2244" s="407" t="s">
        <v>3143</v>
      </c>
      <c r="B2244" s="407" t="s">
        <v>3144</v>
      </c>
      <c r="C2244" s="406"/>
      <c r="D2244" s="408">
        <v>2</v>
      </c>
      <c r="E2244" s="408">
        <v>2</v>
      </c>
      <c r="F2244" s="406"/>
      <c r="G2244" s="408">
        <v>0</v>
      </c>
    </row>
    <row r="2245" spans="1:7" ht="15" x14ac:dyDescent="0.2">
      <c r="A2245" s="407" t="s">
        <v>3145</v>
      </c>
      <c r="B2245" s="407" t="s">
        <v>3146</v>
      </c>
      <c r="C2245" s="408">
        <v>8.75</v>
      </c>
      <c r="D2245" s="408">
        <v>17.649999999999999</v>
      </c>
      <c r="E2245" s="408">
        <v>29.31666666666667</v>
      </c>
      <c r="F2245" s="409">
        <v>43033.48542824074</v>
      </c>
      <c r="G2245" s="408">
        <v>0</v>
      </c>
    </row>
    <row r="2246" spans="1:7" ht="15" x14ac:dyDescent="0.25">
      <c r="A2246" s="407" t="s">
        <v>3147</v>
      </c>
      <c r="B2246" s="407" t="s">
        <v>3148</v>
      </c>
      <c r="C2246" s="406"/>
      <c r="D2246" s="406"/>
      <c r="E2246" s="406"/>
      <c r="F2246" s="406"/>
      <c r="G2246" s="408">
        <v>0</v>
      </c>
    </row>
    <row r="2247" spans="1:7" ht="15" x14ac:dyDescent="0.2">
      <c r="A2247" s="407" t="s">
        <v>35043</v>
      </c>
      <c r="B2247" s="407" t="s">
        <v>5737</v>
      </c>
      <c r="C2247" s="408">
        <v>0</v>
      </c>
      <c r="D2247" s="408">
        <v>79.33</v>
      </c>
      <c r="E2247" s="408">
        <v>79.33</v>
      </c>
      <c r="F2247" s="409">
        <v>44133.47247685185</v>
      </c>
      <c r="G2247" s="408">
        <v>0</v>
      </c>
    </row>
    <row r="2248" spans="1:7" ht="15" x14ac:dyDescent="0.2">
      <c r="A2248" s="407" t="s">
        <v>3149</v>
      </c>
      <c r="B2248" s="407" t="s">
        <v>3150</v>
      </c>
      <c r="C2248" s="408">
        <v>0</v>
      </c>
      <c r="D2248" s="408">
        <v>12.81</v>
      </c>
      <c r="E2248" s="408">
        <v>12.81</v>
      </c>
      <c r="F2248" s="409">
        <v>45630.297337962962</v>
      </c>
      <c r="G2248" s="408">
        <v>0</v>
      </c>
    </row>
    <row r="2249" spans="1:7" ht="15" x14ac:dyDescent="0.2">
      <c r="A2249" s="407" t="s">
        <v>3151</v>
      </c>
      <c r="B2249" s="407" t="s">
        <v>3152</v>
      </c>
      <c r="C2249" s="408">
        <v>0</v>
      </c>
      <c r="D2249" s="408">
        <v>979.36</v>
      </c>
      <c r="E2249" s="408">
        <v>979.36</v>
      </c>
      <c r="F2249" s="409">
        <v>44523.426550925928</v>
      </c>
      <c r="G2249" s="408">
        <v>0</v>
      </c>
    </row>
    <row r="2250" spans="1:7" ht="15" x14ac:dyDescent="0.25">
      <c r="A2250" s="407" t="s">
        <v>3153</v>
      </c>
      <c r="B2250" s="407" t="s">
        <v>3154</v>
      </c>
      <c r="C2250" s="406"/>
      <c r="D2250" s="408">
        <v>734.65</v>
      </c>
      <c r="E2250" s="408">
        <v>734.65</v>
      </c>
      <c r="F2250" s="409">
        <v>44523.427002314813</v>
      </c>
      <c r="G2250" s="408">
        <v>0</v>
      </c>
    </row>
    <row r="2251" spans="1:7" ht="15" x14ac:dyDescent="0.25">
      <c r="A2251" s="407" t="s">
        <v>3155</v>
      </c>
      <c r="B2251" s="407" t="s">
        <v>3156</v>
      </c>
      <c r="C2251" s="406"/>
      <c r="D2251" s="408">
        <v>472.48</v>
      </c>
      <c r="E2251" s="408">
        <v>472.48</v>
      </c>
      <c r="F2251" s="409">
        <v>44523.427511574075</v>
      </c>
      <c r="G2251" s="408">
        <v>0</v>
      </c>
    </row>
    <row r="2252" spans="1:7" ht="15" x14ac:dyDescent="0.25">
      <c r="A2252" s="407" t="s">
        <v>3157</v>
      </c>
      <c r="B2252" s="407" t="s">
        <v>3158</v>
      </c>
      <c r="C2252" s="406"/>
      <c r="D2252" s="408">
        <v>313.83</v>
      </c>
      <c r="E2252" s="408">
        <v>313.83</v>
      </c>
      <c r="F2252" s="409">
        <v>44530.583310185182</v>
      </c>
      <c r="G2252" s="408">
        <v>0</v>
      </c>
    </row>
    <row r="2253" spans="1:7" ht="15" x14ac:dyDescent="0.25">
      <c r="A2253" s="407" t="s">
        <v>3159</v>
      </c>
      <c r="B2253" s="407" t="s">
        <v>3160</v>
      </c>
      <c r="C2253" s="406"/>
      <c r="D2253" s="408">
        <v>22.7</v>
      </c>
      <c r="E2253" s="408">
        <v>22.7</v>
      </c>
      <c r="F2253" s="406"/>
      <c r="G2253" s="408">
        <v>0</v>
      </c>
    </row>
    <row r="2254" spans="1:7" ht="15" x14ac:dyDescent="0.25">
      <c r="A2254" s="407" t="s">
        <v>35044</v>
      </c>
      <c r="B2254" s="407" t="s">
        <v>35045</v>
      </c>
      <c r="C2254" s="406"/>
      <c r="D2254" s="408">
        <v>22.7</v>
      </c>
      <c r="E2254" s="408">
        <v>22.7</v>
      </c>
      <c r="F2254" s="406"/>
      <c r="G2254" s="408">
        <v>0</v>
      </c>
    </row>
    <row r="2255" spans="1:7" ht="15" x14ac:dyDescent="0.25">
      <c r="A2255" s="407" t="s">
        <v>3161</v>
      </c>
      <c r="B2255" s="407" t="s">
        <v>3162</v>
      </c>
      <c r="C2255" s="406"/>
      <c r="D2255" s="408">
        <v>8526.0499999999993</v>
      </c>
      <c r="E2255" s="408">
        <v>8526.0499999999993</v>
      </c>
      <c r="F2255" s="409">
        <v>44510.502083333333</v>
      </c>
      <c r="G2255" s="408">
        <v>0</v>
      </c>
    </row>
    <row r="2256" spans="1:7" ht="15" x14ac:dyDescent="0.25">
      <c r="A2256" s="407" t="s">
        <v>3163</v>
      </c>
      <c r="B2256" s="407" t="s">
        <v>3164</v>
      </c>
      <c r="C2256" s="406"/>
      <c r="D2256" s="408">
        <v>22.75</v>
      </c>
      <c r="E2256" s="408">
        <v>22.75</v>
      </c>
      <c r="F2256" s="406"/>
      <c r="G2256" s="408">
        <v>0</v>
      </c>
    </row>
    <row r="2257" spans="1:7" ht="15" x14ac:dyDescent="0.25">
      <c r="A2257" s="407" t="s">
        <v>3165</v>
      </c>
      <c r="B2257" s="407" t="s">
        <v>3166</v>
      </c>
      <c r="C2257" s="406"/>
      <c r="D2257" s="408">
        <v>22.75</v>
      </c>
      <c r="E2257" s="408">
        <v>22.75</v>
      </c>
      <c r="F2257" s="409">
        <v>44525.41951388889</v>
      </c>
      <c r="G2257" s="408">
        <v>0</v>
      </c>
    </row>
    <row r="2258" spans="1:7" ht="15" x14ac:dyDescent="0.25">
      <c r="A2258" s="407" t="s">
        <v>3167</v>
      </c>
      <c r="B2258" s="407" t="s">
        <v>735</v>
      </c>
      <c r="C2258" s="406"/>
      <c r="D2258" s="408">
        <v>121272</v>
      </c>
      <c r="E2258" s="408">
        <v>121272</v>
      </c>
      <c r="F2258" s="409">
        <v>44523.417349537034</v>
      </c>
      <c r="G2258" s="408">
        <v>0</v>
      </c>
    </row>
    <row r="2259" spans="1:7" ht="15" x14ac:dyDescent="0.25">
      <c r="A2259" s="407" t="s">
        <v>3168</v>
      </c>
      <c r="B2259" s="407" t="s">
        <v>3169</v>
      </c>
      <c r="C2259" s="406"/>
      <c r="D2259" s="408">
        <v>52.5</v>
      </c>
      <c r="E2259" s="408">
        <v>52.5</v>
      </c>
      <c r="F2259" s="406"/>
      <c r="G2259" s="408">
        <v>0</v>
      </c>
    </row>
    <row r="2260" spans="1:7" ht="15" x14ac:dyDescent="0.25">
      <c r="A2260" s="407" t="s">
        <v>3170</v>
      </c>
      <c r="B2260" s="407" t="s">
        <v>3171</v>
      </c>
      <c r="C2260" s="406"/>
      <c r="D2260" s="408">
        <v>22.75</v>
      </c>
      <c r="E2260" s="408">
        <v>22.75</v>
      </c>
      <c r="F2260" s="409">
        <v>44511.659837962965</v>
      </c>
      <c r="G2260" s="408">
        <v>0</v>
      </c>
    </row>
    <row r="2261" spans="1:7" ht="15" x14ac:dyDescent="0.25">
      <c r="A2261" s="407" t="s">
        <v>3172</v>
      </c>
      <c r="B2261" s="407" t="s">
        <v>3173</v>
      </c>
      <c r="C2261" s="406"/>
      <c r="D2261" s="408">
        <v>5</v>
      </c>
      <c r="E2261" s="408">
        <v>5</v>
      </c>
      <c r="F2261" s="406"/>
      <c r="G2261" s="408">
        <v>0</v>
      </c>
    </row>
    <row r="2262" spans="1:7" ht="15" x14ac:dyDescent="0.25">
      <c r="A2262" s="407" t="s">
        <v>3174</v>
      </c>
      <c r="B2262" s="407" t="s">
        <v>3175</v>
      </c>
      <c r="C2262" s="406"/>
      <c r="D2262" s="408">
        <v>275.7</v>
      </c>
      <c r="E2262" s="408">
        <v>275.7</v>
      </c>
      <c r="F2262" s="409">
        <v>44525.336886574078</v>
      </c>
      <c r="G2262" s="408">
        <v>0</v>
      </c>
    </row>
    <row r="2263" spans="1:7" ht="15" x14ac:dyDescent="0.2">
      <c r="A2263" s="407" t="s">
        <v>3176</v>
      </c>
      <c r="B2263" s="407" t="s">
        <v>3177</v>
      </c>
      <c r="C2263" s="408">
        <v>0</v>
      </c>
      <c r="D2263" s="408">
        <v>1794</v>
      </c>
      <c r="E2263" s="408">
        <v>1794</v>
      </c>
      <c r="F2263" s="409">
        <v>44523.355185185188</v>
      </c>
      <c r="G2263" s="408">
        <v>0</v>
      </c>
    </row>
    <row r="2264" spans="1:7" ht="15" x14ac:dyDescent="0.2">
      <c r="A2264" s="407" t="s">
        <v>3178</v>
      </c>
      <c r="B2264" s="407" t="s">
        <v>3179</v>
      </c>
      <c r="C2264" s="408">
        <v>0</v>
      </c>
      <c r="D2264" s="408">
        <v>2339</v>
      </c>
      <c r="E2264" s="408">
        <v>2339</v>
      </c>
      <c r="F2264" s="409">
        <v>44523.355439814812</v>
      </c>
      <c r="G2264" s="408">
        <v>0</v>
      </c>
    </row>
    <row r="2265" spans="1:7" ht="15" x14ac:dyDescent="0.2">
      <c r="A2265" s="407" t="s">
        <v>3180</v>
      </c>
      <c r="B2265" s="407" t="s">
        <v>3181</v>
      </c>
      <c r="C2265" s="408">
        <v>0</v>
      </c>
      <c r="D2265" s="408">
        <v>1025</v>
      </c>
      <c r="E2265" s="408">
        <v>1025</v>
      </c>
      <c r="F2265" s="409">
        <v>44523.354930555557</v>
      </c>
      <c r="G2265" s="408">
        <v>0</v>
      </c>
    </row>
    <row r="2266" spans="1:7" ht="15" x14ac:dyDescent="0.25">
      <c r="A2266" s="407" t="s">
        <v>3182</v>
      </c>
      <c r="B2266" s="407" t="s">
        <v>3183</v>
      </c>
      <c r="C2266" s="406"/>
      <c r="D2266" s="408">
        <v>1100</v>
      </c>
      <c r="E2266" s="408">
        <v>1100</v>
      </c>
      <c r="F2266" s="406"/>
      <c r="G2266" s="408">
        <v>0</v>
      </c>
    </row>
    <row r="2267" spans="1:7" ht="15" x14ac:dyDescent="0.25">
      <c r="A2267" s="407" t="s">
        <v>3184</v>
      </c>
      <c r="B2267" s="407" t="s">
        <v>3185</v>
      </c>
      <c r="C2267" s="406"/>
      <c r="D2267" s="408">
        <v>1722</v>
      </c>
      <c r="E2267" s="408">
        <v>1722</v>
      </c>
      <c r="F2267" s="406"/>
      <c r="G2267" s="408">
        <v>0</v>
      </c>
    </row>
    <row r="2268" spans="1:7" ht="15" x14ac:dyDescent="0.2">
      <c r="A2268" s="407" t="s">
        <v>3186</v>
      </c>
      <c r="B2268" s="407" t="s">
        <v>3187</v>
      </c>
      <c r="C2268" s="408">
        <v>2.5</v>
      </c>
      <c r="D2268" s="408">
        <v>11.490820741686759</v>
      </c>
      <c r="E2268" s="408">
        <v>18.990820741686761</v>
      </c>
      <c r="F2268" s="409">
        <v>44512.563668981478</v>
      </c>
      <c r="G2268" s="408">
        <v>0</v>
      </c>
    </row>
    <row r="2269" spans="1:7" ht="15" x14ac:dyDescent="0.2">
      <c r="A2269" s="407" t="s">
        <v>3188</v>
      </c>
      <c r="B2269" s="407" t="s">
        <v>3189</v>
      </c>
      <c r="C2269" s="408">
        <v>0</v>
      </c>
      <c r="D2269" s="408">
        <v>7.82</v>
      </c>
      <c r="E2269" s="408">
        <v>7.82</v>
      </c>
      <c r="F2269" s="409">
        <v>43005.411365740743</v>
      </c>
      <c r="G2269" s="408">
        <v>0</v>
      </c>
    </row>
    <row r="2270" spans="1:7" ht="15" x14ac:dyDescent="0.25">
      <c r="A2270" s="407" t="s">
        <v>3190</v>
      </c>
      <c r="B2270" s="407" t="s">
        <v>3191</v>
      </c>
      <c r="C2270" s="406"/>
      <c r="D2270" s="408">
        <v>8850</v>
      </c>
      <c r="E2270" s="408">
        <v>8850</v>
      </c>
      <c r="F2270" s="409">
        <v>44512.431550925925</v>
      </c>
      <c r="G2270" s="408">
        <v>0</v>
      </c>
    </row>
    <row r="2271" spans="1:7" ht="15" x14ac:dyDescent="0.25">
      <c r="A2271" s="407" t="s">
        <v>3192</v>
      </c>
      <c r="B2271" s="407" t="s">
        <v>3193</v>
      </c>
      <c r="C2271" s="406"/>
      <c r="D2271" s="408">
        <v>4410</v>
      </c>
      <c r="E2271" s="408">
        <v>4410</v>
      </c>
      <c r="F2271" s="409">
        <v>44523.420960648145</v>
      </c>
      <c r="G2271" s="408">
        <v>0</v>
      </c>
    </row>
    <row r="2272" spans="1:7" ht="15" x14ac:dyDescent="0.25">
      <c r="A2272" s="407" t="s">
        <v>3194</v>
      </c>
      <c r="B2272" s="407" t="s">
        <v>3195</v>
      </c>
      <c r="C2272" s="406"/>
      <c r="D2272" s="408">
        <v>500</v>
      </c>
      <c r="E2272" s="408">
        <v>500</v>
      </c>
      <c r="F2272" s="409">
        <v>44516.378564814811</v>
      </c>
      <c r="G2272" s="408">
        <v>0</v>
      </c>
    </row>
    <row r="2273" spans="1:7" ht="15" x14ac:dyDescent="0.25">
      <c r="A2273" s="407" t="s">
        <v>3196</v>
      </c>
      <c r="B2273" s="407" t="s">
        <v>3197</v>
      </c>
      <c r="C2273" s="406"/>
      <c r="D2273" s="408">
        <v>145980</v>
      </c>
      <c r="E2273" s="408">
        <v>145980</v>
      </c>
      <c r="F2273" s="409">
        <v>44512.522256944445</v>
      </c>
      <c r="G2273" s="408">
        <v>0</v>
      </c>
    </row>
    <row r="2274" spans="1:7" ht="15" x14ac:dyDescent="0.2">
      <c r="A2274" s="407" t="s">
        <v>3198</v>
      </c>
      <c r="B2274" s="407" t="s">
        <v>3199</v>
      </c>
      <c r="C2274" s="408">
        <v>2.5</v>
      </c>
      <c r="D2274" s="408">
        <v>7.476</v>
      </c>
      <c r="E2274" s="408">
        <v>19.976000000000003</v>
      </c>
      <c r="F2274" s="409">
        <v>45001.592164351852</v>
      </c>
      <c r="G2274" s="408">
        <v>0</v>
      </c>
    </row>
    <row r="2275" spans="1:7" ht="15" x14ac:dyDescent="0.25">
      <c r="A2275" s="407" t="s">
        <v>3200</v>
      </c>
      <c r="B2275" s="407" t="s">
        <v>3201</v>
      </c>
      <c r="C2275" s="406"/>
      <c r="D2275" s="408">
        <v>214650</v>
      </c>
      <c r="E2275" s="408">
        <v>214650</v>
      </c>
      <c r="F2275" s="409">
        <v>44523.418414351851</v>
      </c>
      <c r="G2275" s="408">
        <v>0</v>
      </c>
    </row>
    <row r="2276" spans="1:7" ht="15" x14ac:dyDescent="0.25">
      <c r="A2276" s="407" t="s">
        <v>3202</v>
      </c>
      <c r="B2276" s="407" t="s">
        <v>3203</v>
      </c>
      <c r="C2276" s="406"/>
      <c r="D2276" s="408">
        <v>34814.33</v>
      </c>
      <c r="E2276" s="408">
        <v>34814.33</v>
      </c>
      <c r="F2276" s="409">
        <v>43243.643541666665</v>
      </c>
      <c r="G2276" s="408">
        <v>0</v>
      </c>
    </row>
    <row r="2277" spans="1:7" ht="15" x14ac:dyDescent="0.25">
      <c r="A2277" s="407" t="s">
        <v>3204</v>
      </c>
      <c r="B2277" s="407" t="s">
        <v>3205</v>
      </c>
      <c r="C2277" s="406"/>
      <c r="D2277" s="408">
        <v>14630.01</v>
      </c>
      <c r="E2277" s="408">
        <v>14630.01</v>
      </c>
      <c r="F2277" s="409">
        <v>44530.524189814816</v>
      </c>
      <c r="G2277" s="408">
        <v>0</v>
      </c>
    </row>
    <row r="2278" spans="1:7" ht="15" x14ac:dyDescent="0.2">
      <c r="A2278" s="407" t="s">
        <v>3206</v>
      </c>
      <c r="B2278" s="407" t="s">
        <v>3207</v>
      </c>
      <c r="C2278" s="408">
        <v>107.5</v>
      </c>
      <c r="D2278" s="408">
        <v>1433.1220391753823</v>
      </c>
      <c r="E2278" s="408">
        <v>1545.6220391753823</v>
      </c>
      <c r="F2278" s="409">
        <v>44516.591597222221</v>
      </c>
      <c r="G2278" s="408">
        <v>0</v>
      </c>
    </row>
    <row r="2279" spans="1:7" ht="15" x14ac:dyDescent="0.25">
      <c r="A2279" s="407" t="s">
        <v>3208</v>
      </c>
      <c r="B2279" s="407" t="s">
        <v>3209</v>
      </c>
      <c r="C2279" s="406"/>
      <c r="D2279" s="408">
        <v>1.5</v>
      </c>
      <c r="E2279" s="408">
        <v>1.5</v>
      </c>
      <c r="F2279" s="409">
        <v>44516.542638888888</v>
      </c>
      <c r="G2279" s="408">
        <v>0</v>
      </c>
    </row>
    <row r="2280" spans="1:7" ht="15" x14ac:dyDescent="0.25">
      <c r="A2280" s="407" t="s">
        <v>3210</v>
      </c>
      <c r="B2280" s="407" t="s">
        <v>3211</v>
      </c>
      <c r="C2280" s="408">
        <v>9.75</v>
      </c>
      <c r="D2280" s="408">
        <v>20.930293447293447</v>
      </c>
      <c r="E2280" s="408">
        <v>40.680293447293444</v>
      </c>
      <c r="F2280" s="406"/>
      <c r="G2280" s="408">
        <v>0</v>
      </c>
    </row>
    <row r="2281" spans="1:7" ht="15" x14ac:dyDescent="0.2">
      <c r="A2281" s="407" t="s">
        <v>3212</v>
      </c>
      <c r="B2281" s="407" t="s">
        <v>1775</v>
      </c>
      <c r="C2281" s="408">
        <v>3.5</v>
      </c>
      <c r="D2281" s="408">
        <v>10.279500000000001</v>
      </c>
      <c r="E2281" s="408">
        <v>23.779500000000002</v>
      </c>
      <c r="F2281" s="409">
        <v>45001.592268518521</v>
      </c>
      <c r="G2281" s="408">
        <v>0</v>
      </c>
    </row>
    <row r="2282" spans="1:7" ht="15" x14ac:dyDescent="0.2">
      <c r="A2282" s="407" t="s">
        <v>3213</v>
      </c>
      <c r="B2282" s="407" t="s">
        <v>3214</v>
      </c>
      <c r="C2282" s="408">
        <v>1.5</v>
      </c>
      <c r="D2282" s="408">
        <v>22.644554348294594</v>
      </c>
      <c r="E2282" s="408">
        <v>24.144554348294598</v>
      </c>
      <c r="F2282" s="409">
        <v>44524.502962962964</v>
      </c>
      <c r="G2282" s="408">
        <v>0</v>
      </c>
    </row>
    <row r="2283" spans="1:7" ht="15" x14ac:dyDescent="0.2">
      <c r="A2283" s="407" t="s">
        <v>3215</v>
      </c>
      <c r="B2283" s="407" t="s">
        <v>3216</v>
      </c>
      <c r="C2283" s="408">
        <v>1.25</v>
      </c>
      <c r="D2283" s="408">
        <v>23.876740000000002</v>
      </c>
      <c r="E2283" s="408">
        <v>25.126740000000002</v>
      </c>
      <c r="F2283" s="409">
        <v>44524.503576388888</v>
      </c>
      <c r="G2283" s="408">
        <v>0</v>
      </c>
    </row>
    <row r="2284" spans="1:7" ht="15" x14ac:dyDescent="0.25">
      <c r="A2284" s="407" t="s">
        <v>3217</v>
      </c>
      <c r="B2284" s="407" t="s">
        <v>3218</v>
      </c>
      <c r="C2284" s="406"/>
      <c r="D2284" s="408">
        <v>84.14</v>
      </c>
      <c r="E2284" s="408">
        <v>84.14</v>
      </c>
      <c r="F2284" s="409">
        <v>43243.644675925927</v>
      </c>
      <c r="G2284" s="408">
        <v>0</v>
      </c>
    </row>
    <row r="2285" spans="1:7" ht="15" x14ac:dyDescent="0.25">
      <c r="A2285" s="407" t="s">
        <v>3219</v>
      </c>
      <c r="B2285" s="407" t="s">
        <v>3220</v>
      </c>
      <c r="C2285" s="406"/>
      <c r="D2285" s="408">
        <v>134</v>
      </c>
      <c r="E2285" s="408">
        <v>134</v>
      </c>
      <c r="F2285" s="409">
        <v>44525.656921296293</v>
      </c>
      <c r="G2285" s="408">
        <v>0</v>
      </c>
    </row>
    <row r="2286" spans="1:7" ht="15" x14ac:dyDescent="0.25">
      <c r="A2286" s="407" t="s">
        <v>3221</v>
      </c>
      <c r="B2286" s="407" t="s">
        <v>3222</v>
      </c>
      <c r="C2286" s="406"/>
      <c r="D2286" s="408">
        <v>1.91</v>
      </c>
      <c r="E2286" s="408">
        <v>1.91</v>
      </c>
      <c r="F2286" s="406"/>
      <c r="G2286" s="408">
        <v>0</v>
      </c>
    </row>
    <row r="2287" spans="1:7" ht="15" x14ac:dyDescent="0.25">
      <c r="A2287" s="407" t="s">
        <v>3223</v>
      </c>
      <c r="B2287" s="407" t="s">
        <v>3224</v>
      </c>
      <c r="C2287" s="406"/>
      <c r="D2287" s="408">
        <v>70</v>
      </c>
      <c r="E2287" s="408">
        <v>70</v>
      </c>
      <c r="F2287" s="409">
        <v>44511.412488425929</v>
      </c>
      <c r="G2287" s="408">
        <v>0</v>
      </c>
    </row>
    <row r="2288" spans="1:7" ht="15" x14ac:dyDescent="0.25">
      <c r="A2288" s="407" t="s">
        <v>3225</v>
      </c>
      <c r="B2288" s="407" t="s">
        <v>3226</v>
      </c>
      <c r="C2288" s="406"/>
      <c r="D2288" s="408">
        <v>39.71</v>
      </c>
      <c r="E2288" s="408">
        <v>39.71</v>
      </c>
      <c r="F2288" s="409">
        <v>44511.412939814814</v>
      </c>
      <c r="G2288" s="408">
        <v>0</v>
      </c>
    </row>
    <row r="2289" spans="1:7" ht="15" x14ac:dyDescent="0.25">
      <c r="A2289" s="407" t="s">
        <v>3227</v>
      </c>
      <c r="B2289" s="407" t="s">
        <v>3226</v>
      </c>
      <c r="C2289" s="406"/>
      <c r="D2289" s="408">
        <v>42.38</v>
      </c>
      <c r="E2289" s="408">
        <v>42.38</v>
      </c>
      <c r="F2289" s="409">
        <v>44511.413287037038</v>
      </c>
      <c r="G2289" s="408">
        <v>0</v>
      </c>
    </row>
    <row r="2290" spans="1:7" ht="15" x14ac:dyDescent="0.25">
      <c r="A2290" s="407" t="s">
        <v>3228</v>
      </c>
      <c r="B2290" s="407" t="s">
        <v>3229</v>
      </c>
      <c r="C2290" s="406"/>
      <c r="D2290" s="408">
        <v>47100</v>
      </c>
      <c r="E2290" s="408">
        <v>47100</v>
      </c>
      <c r="F2290" s="409">
        <v>44516.375358796293</v>
      </c>
      <c r="G2290" s="408">
        <v>0</v>
      </c>
    </row>
    <row r="2291" spans="1:7" ht="15" x14ac:dyDescent="0.25">
      <c r="A2291" s="407" t="s">
        <v>3230</v>
      </c>
      <c r="B2291" s="407" t="s">
        <v>3231</v>
      </c>
      <c r="C2291" s="406"/>
      <c r="D2291" s="408">
        <v>3.6</v>
      </c>
      <c r="E2291" s="408">
        <v>3.6</v>
      </c>
      <c r="F2291" s="409">
        <v>44530.460069444445</v>
      </c>
      <c r="G2291" s="408">
        <v>0</v>
      </c>
    </row>
    <row r="2292" spans="1:7" ht="15" x14ac:dyDescent="0.25">
      <c r="A2292" s="407" t="s">
        <v>3232</v>
      </c>
      <c r="B2292" s="407" t="s">
        <v>3233</v>
      </c>
      <c r="C2292" s="406"/>
      <c r="D2292" s="408">
        <v>1083</v>
      </c>
      <c r="E2292" s="408">
        <v>1083</v>
      </c>
      <c r="F2292" s="409">
        <v>44517.533379629633</v>
      </c>
      <c r="G2292" s="408">
        <v>0</v>
      </c>
    </row>
    <row r="2293" spans="1:7" ht="15" x14ac:dyDescent="0.25">
      <c r="A2293" s="407" t="s">
        <v>3234</v>
      </c>
      <c r="B2293" s="407" t="s">
        <v>3235</v>
      </c>
      <c r="C2293" s="406"/>
      <c r="D2293" s="408">
        <v>48660</v>
      </c>
      <c r="E2293" s="408">
        <v>48660</v>
      </c>
      <c r="F2293" s="409">
        <v>44512.521944444445</v>
      </c>
      <c r="G2293" s="408">
        <v>0</v>
      </c>
    </row>
    <row r="2294" spans="1:7" ht="15" x14ac:dyDescent="0.25">
      <c r="A2294" s="407" t="s">
        <v>3236</v>
      </c>
      <c r="B2294" s="407" t="s">
        <v>3237</v>
      </c>
      <c r="C2294" s="406"/>
      <c r="D2294" s="406"/>
      <c r="E2294" s="406"/>
      <c r="F2294" s="406"/>
      <c r="G2294" s="408">
        <v>0</v>
      </c>
    </row>
    <row r="2295" spans="1:7" ht="15" x14ac:dyDescent="0.2">
      <c r="A2295" s="407" t="s">
        <v>3238</v>
      </c>
      <c r="B2295" s="407" t="s">
        <v>3444</v>
      </c>
      <c r="C2295" s="408">
        <v>0</v>
      </c>
      <c r="D2295" s="408">
        <v>13.99</v>
      </c>
      <c r="E2295" s="408">
        <v>13.99</v>
      </c>
      <c r="F2295" s="409">
        <v>45449.680335648147</v>
      </c>
      <c r="G2295" s="408">
        <v>0</v>
      </c>
    </row>
    <row r="2296" spans="1:7" ht="15" x14ac:dyDescent="0.2">
      <c r="A2296" s="407" t="s">
        <v>3239</v>
      </c>
      <c r="B2296" s="407" t="s">
        <v>3240</v>
      </c>
      <c r="C2296" s="408">
        <v>0</v>
      </c>
      <c r="D2296" s="408">
        <v>7.2</v>
      </c>
      <c r="E2296" s="408">
        <v>7.2</v>
      </c>
      <c r="F2296" s="409">
        <v>44523.688726851855</v>
      </c>
      <c r="G2296" s="408">
        <v>0</v>
      </c>
    </row>
    <row r="2297" spans="1:7" ht="15" x14ac:dyDescent="0.25">
      <c r="A2297" s="407" t="s">
        <v>3241</v>
      </c>
      <c r="B2297" s="407" t="s">
        <v>2065</v>
      </c>
      <c r="C2297" s="406"/>
      <c r="D2297" s="408">
        <v>1225</v>
      </c>
      <c r="E2297" s="408">
        <v>1225</v>
      </c>
      <c r="F2297" s="409">
        <v>44530.485081018516</v>
      </c>
      <c r="G2297" s="408">
        <v>0</v>
      </c>
    </row>
    <row r="2298" spans="1:7" ht="15" x14ac:dyDescent="0.25">
      <c r="A2298" s="407" t="s">
        <v>3242</v>
      </c>
      <c r="B2298" s="407" t="s">
        <v>3243</v>
      </c>
      <c r="C2298" s="406"/>
      <c r="D2298" s="408">
        <v>1080</v>
      </c>
      <c r="E2298" s="408">
        <v>1080</v>
      </c>
      <c r="F2298" s="409">
        <v>44530.485706018517</v>
      </c>
      <c r="G2298" s="408">
        <v>0</v>
      </c>
    </row>
    <row r="2299" spans="1:7" ht="15" x14ac:dyDescent="0.25">
      <c r="A2299" s="407" t="s">
        <v>3244</v>
      </c>
      <c r="B2299" s="407" t="s">
        <v>3245</v>
      </c>
      <c r="C2299" s="406"/>
      <c r="D2299" s="408">
        <v>37</v>
      </c>
      <c r="E2299" s="408">
        <v>37</v>
      </c>
      <c r="F2299" s="409">
        <v>44397.44840277778</v>
      </c>
      <c r="G2299" s="408">
        <v>0</v>
      </c>
    </row>
    <row r="2300" spans="1:7" ht="15" x14ac:dyDescent="0.25">
      <c r="A2300" s="407" t="s">
        <v>3246</v>
      </c>
      <c r="B2300" s="407" t="s">
        <v>3247</v>
      </c>
      <c r="C2300" s="406"/>
      <c r="D2300" s="408">
        <v>136</v>
      </c>
      <c r="E2300" s="408">
        <v>136</v>
      </c>
      <c r="F2300" s="409">
        <v>44397.444618055553</v>
      </c>
      <c r="G2300" s="408">
        <v>0</v>
      </c>
    </row>
    <row r="2301" spans="1:7" ht="15" x14ac:dyDescent="0.25">
      <c r="A2301" s="407" t="s">
        <v>3248</v>
      </c>
      <c r="B2301" s="407" t="s">
        <v>3249</v>
      </c>
      <c r="C2301" s="406"/>
      <c r="D2301" s="408">
        <v>22.75</v>
      </c>
      <c r="E2301" s="408">
        <v>22.75</v>
      </c>
      <c r="F2301" s="406"/>
      <c r="G2301" s="408">
        <v>0</v>
      </c>
    </row>
    <row r="2302" spans="1:7" ht="15" x14ac:dyDescent="0.25">
      <c r="A2302" s="407" t="s">
        <v>3250</v>
      </c>
      <c r="B2302" s="407" t="s">
        <v>3162</v>
      </c>
      <c r="C2302" s="406"/>
      <c r="D2302" s="408">
        <v>375.09</v>
      </c>
      <c r="E2302" s="408">
        <v>375.09</v>
      </c>
      <c r="F2302" s="409">
        <v>44510.502453703702</v>
      </c>
      <c r="G2302" s="408">
        <v>0</v>
      </c>
    </row>
    <row r="2303" spans="1:7" ht="15" x14ac:dyDescent="0.25">
      <c r="A2303" s="407" t="s">
        <v>3251</v>
      </c>
      <c r="B2303" s="407" t="s">
        <v>3252</v>
      </c>
      <c r="C2303" s="406"/>
      <c r="D2303" s="408">
        <v>265000</v>
      </c>
      <c r="E2303" s="408">
        <v>265000</v>
      </c>
      <c r="F2303" s="409">
        <v>44523.418761574074</v>
      </c>
      <c r="G2303" s="408">
        <v>0</v>
      </c>
    </row>
    <row r="2304" spans="1:7" ht="15" x14ac:dyDescent="0.25">
      <c r="A2304" s="407" t="s">
        <v>3253</v>
      </c>
      <c r="B2304" s="407" t="s">
        <v>3254</v>
      </c>
      <c r="C2304" s="406"/>
      <c r="D2304" s="408">
        <v>5.3</v>
      </c>
      <c r="E2304" s="408">
        <v>5.3</v>
      </c>
      <c r="F2304" s="409">
        <v>44523.600046296298</v>
      </c>
      <c r="G2304" s="408">
        <v>0</v>
      </c>
    </row>
    <row r="2305" spans="1:7" ht="15" x14ac:dyDescent="0.25">
      <c r="A2305" s="407" t="s">
        <v>3255</v>
      </c>
      <c r="B2305" s="407" t="s">
        <v>3256</v>
      </c>
      <c r="C2305" s="406"/>
      <c r="D2305" s="408">
        <v>0.1</v>
      </c>
      <c r="E2305" s="408">
        <v>0.1</v>
      </c>
      <c r="F2305" s="409">
        <v>44512.480231481481</v>
      </c>
      <c r="G2305" s="408">
        <v>0</v>
      </c>
    </row>
    <row r="2306" spans="1:7" ht="15" x14ac:dyDescent="0.2">
      <c r="A2306" s="407" t="s">
        <v>3257</v>
      </c>
      <c r="B2306" s="407" t="s">
        <v>3258</v>
      </c>
      <c r="C2306" s="408">
        <v>0</v>
      </c>
      <c r="D2306" s="408">
        <v>17.5</v>
      </c>
      <c r="E2306" s="408">
        <v>17.5</v>
      </c>
      <c r="F2306" s="409">
        <v>45924.630254629628</v>
      </c>
      <c r="G2306" s="408">
        <v>0</v>
      </c>
    </row>
    <row r="2307" spans="1:7" ht="15" x14ac:dyDescent="0.25">
      <c r="A2307" s="407" t="s">
        <v>3259</v>
      </c>
      <c r="B2307" s="407" t="s">
        <v>3260</v>
      </c>
      <c r="C2307" s="406"/>
      <c r="D2307" s="406"/>
      <c r="E2307" s="406"/>
      <c r="F2307" s="409">
        <v>44524.435624999998</v>
      </c>
      <c r="G2307" s="408">
        <v>0</v>
      </c>
    </row>
    <row r="2308" spans="1:7" ht="15" x14ac:dyDescent="0.25">
      <c r="A2308" s="407" t="s">
        <v>3261</v>
      </c>
      <c r="B2308" s="407" t="s">
        <v>3262</v>
      </c>
      <c r="C2308" s="406"/>
      <c r="D2308" s="408">
        <v>22.75</v>
      </c>
      <c r="E2308" s="408">
        <v>22.75</v>
      </c>
      <c r="F2308" s="409">
        <v>44385.294965277775</v>
      </c>
      <c r="G2308" s="408">
        <v>0</v>
      </c>
    </row>
    <row r="2309" spans="1:7" ht="15" x14ac:dyDescent="0.2">
      <c r="A2309" s="407" t="s">
        <v>3263</v>
      </c>
      <c r="B2309" s="407" t="s">
        <v>3264</v>
      </c>
      <c r="C2309" s="408">
        <v>13</v>
      </c>
      <c r="D2309" s="408">
        <v>78.618110580140637</v>
      </c>
      <c r="E2309" s="408">
        <v>95.618110580140637</v>
      </c>
      <c r="F2309" s="409">
        <v>45168.712222222224</v>
      </c>
      <c r="G2309" s="408">
        <v>0</v>
      </c>
    </row>
    <row r="2310" spans="1:7" ht="15" x14ac:dyDescent="0.2">
      <c r="A2310" s="407" t="s">
        <v>3265</v>
      </c>
      <c r="B2310" s="407" t="s">
        <v>3266</v>
      </c>
      <c r="C2310" s="408">
        <v>12.750000000000002</v>
      </c>
      <c r="D2310" s="408">
        <v>78.686780472339933</v>
      </c>
      <c r="E2310" s="408">
        <v>95.436780472339947</v>
      </c>
      <c r="F2310" s="409">
        <v>45168.704768518517</v>
      </c>
      <c r="G2310" s="408">
        <v>0</v>
      </c>
    </row>
    <row r="2311" spans="1:7" ht="15" x14ac:dyDescent="0.2">
      <c r="A2311" s="407" t="s">
        <v>3267</v>
      </c>
      <c r="B2311" s="407" t="s">
        <v>3268</v>
      </c>
      <c r="C2311" s="408">
        <v>13</v>
      </c>
      <c r="D2311" s="408">
        <v>78.618110580140637</v>
      </c>
      <c r="E2311" s="408">
        <v>95.618110580140637</v>
      </c>
      <c r="F2311" s="409">
        <v>45168.710763888892</v>
      </c>
      <c r="G2311" s="408">
        <v>0</v>
      </c>
    </row>
    <row r="2312" spans="1:7" ht="15" x14ac:dyDescent="0.2">
      <c r="A2312" s="407" t="s">
        <v>3269</v>
      </c>
      <c r="B2312" s="407" t="s">
        <v>3270</v>
      </c>
      <c r="C2312" s="408">
        <v>12.750000000000002</v>
      </c>
      <c r="D2312" s="408">
        <v>78.686780472339933</v>
      </c>
      <c r="E2312" s="408">
        <v>95.436780472339947</v>
      </c>
      <c r="F2312" s="409">
        <v>45168.710023148145</v>
      </c>
      <c r="G2312" s="408">
        <v>0</v>
      </c>
    </row>
    <row r="2313" spans="1:7" ht="15" x14ac:dyDescent="0.2">
      <c r="A2313" s="407" t="s">
        <v>3271</v>
      </c>
      <c r="B2313" s="407" t="s">
        <v>3272</v>
      </c>
      <c r="C2313" s="408">
        <v>12.25</v>
      </c>
      <c r="D2313" s="408">
        <v>98.576599999999999</v>
      </c>
      <c r="E2313" s="408">
        <v>115.8266</v>
      </c>
      <c r="F2313" s="409">
        <v>45168.710150462961</v>
      </c>
      <c r="G2313" s="408">
        <v>0</v>
      </c>
    </row>
    <row r="2314" spans="1:7" ht="15" x14ac:dyDescent="0.2">
      <c r="A2314" s="407" t="s">
        <v>3273</v>
      </c>
      <c r="B2314" s="407" t="s">
        <v>3274</v>
      </c>
      <c r="C2314" s="408">
        <v>16.25</v>
      </c>
      <c r="D2314" s="408">
        <v>59.390645667763415</v>
      </c>
      <c r="E2314" s="408">
        <v>89.640645667763408</v>
      </c>
      <c r="F2314" s="409">
        <v>45168.709479166668</v>
      </c>
      <c r="G2314" s="408">
        <v>0</v>
      </c>
    </row>
    <row r="2315" spans="1:7" ht="15" x14ac:dyDescent="0.2">
      <c r="A2315" s="407" t="s">
        <v>3275</v>
      </c>
      <c r="B2315" s="407" t="s">
        <v>3276</v>
      </c>
      <c r="C2315" s="408">
        <v>16.25</v>
      </c>
      <c r="D2315" s="408">
        <v>59.390645667763415</v>
      </c>
      <c r="E2315" s="408">
        <v>89.640645667763408</v>
      </c>
      <c r="F2315" s="409">
        <v>45168.714236111111</v>
      </c>
      <c r="G2315" s="408">
        <v>0</v>
      </c>
    </row>
    <row r="2316" spans="1:7" ht="15" x14ac:dyDescent="0.2">
      <c r="A2316" s="407" t="s">
        <v>3277</v>
      </c>
      <c r="B2316" s="407" t="s">
        <v>3278</v>
      </c>
      <c r="C2316" s="408">
        <v>17</v>
      </c>
      <c r="D2316" s="408">
        <v>91.049187246807307</v>
      </c>
      <c r="E2316" s="408">
        <v>112.04918724680732</v>
      </c>
      <c r="F2316" s="409">
        <v>45168.714675925927</v>
      </c>
      <c r="G2316" s="408">
        <v>0</v>
      </c>
    </row>
    <row r="2317" spans="1:7" ht="15" x14ac:dyDescent="0.2">
      <c r="A2317" s="407" t="s">
        <v>3279</v>
      </c>
      <c r="B2317" s="407" t="s">
        <v>3280</v>
      </c>
      <c r="C2317" s="408">
        <v>17</v>
      </c>
      <c r="D2317" s="408">
        <v>91.049187246807307</v>
      </c>
      <c r="E2317" s="408">
        <v>112.04918724680732</v>
      </c>
      <c r="F2317" s="409">
        <v>45168.715173611112</v>
      </c>
      <c r="G2317" s="408">
        <v>0</v>
      </c>
    </row>
    <row r="2318" spans="1:7" ht="15" x14ac:dyDescent="0.2">
      <c r="A2318" s="407" t="s">
        <v>3281</v>
      </c>
      <c r="B2318" s="407" t="s">
        <v>3282</v>
      </c>
      <c r="C2318" s="408">
        <v>16.25</v>
      </c>
      <c r="D2318" s="408">
        <v>58.993645667763417</v>
      </c>
      <c r="E2318" s="408">
        <v>89.243645667763417</v>
      </c>
      <c r="F2318" s="409">
        <v>45168.715416666666</v>
      </c>
      <c r="G2318" s="408">
        <v>0</v>
      </c>
    </row>
    <row r="2319" spans="1:7" ht="15" x14ac:dyDescent="0.2">
      <c r="A2319" s="407" t="s">
        <v>3283</v>
      </c>
      <c r="B2319" s="407" t="s">
        <v>3284</v>
      </c>
      <c r="C2319" s="408">
        <v>16.25</v>
      </c>
      <c r="D2319" s="408">
        <v>58.993645667763417</v>
      </c>
      <c r="E2319" s="408">
        <v>89.243645667763417</v>
      </c>
      <c r="F2319" s="409">
        <v>45168.712939814817</v>
      </c>
      <c r="G2319" s="408">
        <v>0</v>
      </c>
    </row>
    <row r="2320" spans="1:7" ht="15" x14ac:dyDescent="0.2">
      <c r="A2320" s="407" t="s">
        <v>3285</v>
      </c>
      <c r="B2320" s="407" t="s">
        <v>3286</v>
      </c>
      <c r="C2320" s="408">
        <v>21.5</v>
      </c>
      <c r="D2320" s="408">
        <v>91.282277828253171</v>
      </c>
      <c r="E2320" s="408">
        <v>127.78227782825317</v>
      </c>
      <c r="F2320" s="409">
        <v>45168.716215277775</v>
      </c>
      <c r="G2320" s="408">
        <v>0</v>
      </c>
    </row>
    <row r="2321" spans="1:7" ht="15" x14ac:dyDescent="0.2">
      <c r="A2321" s="407" t="s">
        <v>3287</v>
      </c>
      <c r="B2321" s="407" t="s">
        <v>3288</v>
      </c>
      <c r="C2321" s="408">
        <v>52.25</v>
      </c>
      <c r="D2321" s="408">
        <v>298.61900000000003</v>
      </c>
      <c r="E2321" s="408">
        <v>373.86900000000003</v>
      </c>
      <c r="F2321" s="409">
        <v>45168.722129629627</v>
      </c>
      <c r="G2321" s="408">
        <v>0</v>
      </c>
    </row>
    <row r="2322" spans="1:7" ht="15" x14ac:dyDescent="0.25">
      <c r="A2322" s="407" t="s">
        <v>3289</v>
      </c>
      <c r="B2322" s="407" t="s">
        <v>3290</v>
      </c>
      <c r="C2322" s="406"/>
      <c r="D2322" s="408">
        <v>6.5</v>
      </c>
      <c r="E2322" s="408">
        <v>6.5</v>
      </c>
      <c r="F2322" s="409">
        <v>44880.585879629631</v>
      </c>
      <c r="G2322" s="408">
        <v>0</v>
      </c>
    </row>
    <row r="2323" spans="1:7" ht="15" x14ac:dyDescent="0.25">
      <c r="A2323" s="407" t="s">
        <v>3291</v>
      </c>
      <c r="B2323" s="407" t="s">
        <v>3292</v>
      </c>
      <c r="C2323" s="406"/>
      <c r="D2323" s="408">
        <v>4.5</v>
      </c>
      <c r="E2323" s="408">
        <v>4.5</v>
      </c>
      <c r="F2323" s="409">
        <v>44880.586018518516</v>
      </c>
      <c r="G2323" s="408">
        <v>0</v>
      </c>
    </row>
    <row r="2324" spans="1:7" ht="15" x14ac:dyDescent="0.25">
      <c r="A2324" s="407" t="s">
        <v>3293</v>
      </c>
      <c r="B2324" s="407" t="s">
        <v>3294</v>
      </c>
      <c r="C2324" s="406"/>
      <c r="D2324" s="408">
        <v>4.2</v>
      </c>
      <c r="E2324" s="408">
        <v>4.2</v>
      </c>
      <c r="F2324" s="409">
        <v>44880.586458333331</v>
      </c>
      <c r="G2324" s="408">
        <v>0</v>
      </c>
    </row>
    <row r="2325" spans="1:7" ht="15" x14ac:dyDescent="0.2">
      <c r="A2325" s="407" t="s">
        <v>3295</v>
      </c>
      <c r="B2325" s="407" t="s">
        <v>3296</v>
      </c>
      <c r="C2325" s="408">
        <v>49.249999999999993</v>
      </c>
      <c r="D2325" s="408">
        <v>204.95955203550014</v>
      </c>
      <c r="E2325" s="408">
        <v>277.20955203550011</v>
      </c>
      <c r="F2325" s="409">
        <v>45168.721805555557</v>
      </c>
      <c r="G2325" s="408">
        <v>0</v>
      </c>
    </row>
    <row r="2326" spans="1:7" ht="15" x14ac:dyDescent="0.25">
      <c r="A2326" s="407" t="s">
        <v>3297</v>
      </c>
      <c r="B2326" s="407" t="s">
        <v>3298</v>
      </c>
      <c r="C2326" s="406"/>
      <c r="D2326" s="408">
        <v>5</v>
      </c>
      <c r="E2326" s="408">
        <v>5</v>
      </c>
      <c r="F2326" s="409">
        <v>44880.586747685185</v>
      </c>
      <c r="G2326" s="408">
        <v>0</v>
      </c>
    </row>
    <row r="2327" spans="1:7" ht="15" x14ac:dyDescent="0.25">
      <c r="A2327" s="407" t="s">
        <v>3299</v>
      </c>
      <c r="B2327" s="407" t="s">
        <v>3300</v>
      </c>
      <c r="C2327" s="406"/>
      <c r="D2327" s="408">
        <v>4.9000000000000004</v>
      </c>
      <c r="E2327" s="408">
        <v>4.9000000000000004</v>
      </c>
      <c r="F2327" s="409">
        <v>44880.58699074074</v>
      </c>
      <c r="G2327" s="408">
        <v>0</v>
      </c>
    </row>
    <row r="2328" spans="1:7" ht="15" x14ac:dyDescent="0.25">
      <c r="A2328" s="407" t="s">
        <v>35046</v>
      </c>
      <c r="B2328" s="407" t="s">
        <v>35047</v>
      </c>
      <c r="C2328" s="406"/>
      <c r="D2328" s="408">
        <v>17200</v>
      </c>
      <c r="E2328" s="408">
        <v>17200</v>
      </c>
      <c r="F2328" s="409">
        <v>45341.551701388889</v>
      </c>
      <c r="G2328" s="408">
        <v>0</v>
      </c>
    </row>
    <row r="2329" spans="1:7" ht="15" x14ac:dyDescent="0.2">
      <c r="A2329" s="407" t="s">
        <v>3301</v>
      </c>
      <c r="B2329" s="407" t="s">
        <v>3302</v>
      </c>
      <c r="C2329" s="408">
        <v>0</v>
      </c>
      <c r="D2329" s="408">
        <v>518</v>
      </c>
      <c r="E2329" s="408">
        <v>518</v>
      </c>
      <c r="F2329" s="409">
        <v>44516.614155092589</v>
      </c>
      <c r="G2329" s="408">
        <v>0</v>
      </c>
    </row>
    <row r="2330" spans="1:7" ht="15" x14ac:dyDescent="0.25">
      <c r="A2330" s="407" t="s">
        <v>3303</v>
      </c>
      <c r="B2330" s="407" t="s">
        <v>3304</v>
      </c>
      <c r="C2330" s="406"/>
      <c r="D2330" s="408">
        <v>1277.99</v>
      </c>
      <c r="E2330" s="408">
        <v>1277.99</v>
      </c>
      <c r="F2330" s="409">
        <v>44530.560624999998</v>
      </c>
      <c r="G2330" s="408">
        <v>0</v>
      </c>
    </row>
    <row r="2331" spans="1:7" ht="15" x14ac:dyDescent="0.25">
      <c r="A2331" s="407" t="s">
        <v>3305</v>
      </c>
      <c r="B2331" s="407" t="s">
        <v>3306</v>
      </c>
      <c r="C2331" s="406"/>
      <c r="D2331" s="408">
        <v>77.25</v>
      </c>
      <c r="E2331" s="408">
        <v>77.25</v>
      </c>
      <c r="F2331" s="409">
        <v>43243.645300925928</v>
      </c>
      <c r="G2331" s="408">
        <v>0</v>
      </c>
    </row>
    <row r="2332" spans="1:7" ht="15" x14ac:dyDescent="0.2">
      <c r="A2332" s="407" t="s">
        <v>3307</v>
      </c>
      <c r="B2332" s="407" t="s">
        <v>3308</v>
      </c>
      <c r="C2332" s="408">
        <v>0</v>
      </c>
      <c r="D2332" s="408">
        <v>97180</v>
      </c>
      <c r="E2332" s="408">
        <v>97180</v>
      </c>
      <c r="F2332" s="409">
        <v>43437.659629629627</v>
      </c>
      <c r="G2332" s="408">
        <v>0</v>
      </c>
    </row>
    <row r="2333" spans="1:7" ht="15" x14ac:dyDescent="0.2">
      <c r="A2333" s="407" t="s">
        <v>3309</v>
      </c>
      <c r="B2333" s="407" t="s">
        <v>3310</v>
      </c>
      <c r="C2333" s="408">
        <v>3.5</v>
      </c>
      <c r="D2333" s="408">
        <v>11.91</v>
      </c>
      <c r="E2333" s="408">
        <v>25.41</v>
      </c>
      <c r="F2333" s="409">
        <v>45001.592372685183</v>
      </c>
      <c r="G2333" s="408">
        <v>0</v>
      </c>
    </row>
    <row r="2334" spans="1:7" ht="15" x14ac:dyDescent="0.2">
      <c r="A2334" s="407" t="s">
        <v>3311</v>
      </c>
      <c r="B2334" s="407" t="s">
        <v>3312</v>
      </c>
      <c r="C2334" s="408">
        <v>3.5</v>
      </c>
      <c r="D2334" s="408">
        <v>11.91</v>
      </c>
      <c r="E2334" s="408">
        <v>25.41</v>
      </c>
      <c r="F2334" s="409">
        <v>45001.592453703706</v>
      </c>
      <c r="G2334" s="408">
        <v>0</v>
      </c>
    </row>
    <row r="2335" spans="1:7" ht="15" x14ac:dyDescent="0.2">
      <c r="A2335" s="407" t="s">
        <v>3313</v>
      </c>
      <c r="B2335" s="407" t="s">
        <v>3314</v>
      </c>
      <c r="C2335" s="408">
        <v>0.55000000000000004</v>
      </c>
      <c r="D2335" s="408">
        <v>29.0535</v>
      </c>
      <c r="E2335" s="408">
        <v>29.603499999999997</v>
      </c>
      <c r="F2335" s="409">
        <v>44511.423634259256</v>
      </c>
      <c r="G2335" s="408">
        <v>0</v>
      </c>
    </row>
    <row r="2336" spans="1:7" ht="15" x14ac:dyDescent="0.25">
      <c r="A2336" s="407" t="s">
        <v>3315</v>
      </c>
      <c r="B2336" s="407" t="s">
        <v>3316</v>
      </c>
      <c r="C2336" s="406"/>
      <c r="D2336" s="408">
        <v>42130</v>
      </c>
      <c r="E2336" s="408">
        <v>42130</v>
      </c>
      <c r="F2336" s="409">
        <v>43437.659687500003</v>
      </c>
      <c r="G2336" s="408">
        <v>0</v>
      </c>
    </row>
    <row r="2337" spans="1:7" ht="15" x14ac:dyDescent="0.25">
      <c r="A2337" s="407" t="s">
        <v>3317</v>
      </c>
      <c r="B2337" s="407" t="s">
        <v>3318</v>
      </c>
      <c r="C2337" s="406"/>
      <c r="D2337" s="408">
        <v>10</v>
      </c>
      <c r="E2337" s="408">
        <v>10</v>
      </c>
      <c r="F2337" s="409">
        <v>44397.439583333333</v>
      </c>
      <c r="G2337" s="408">
        <v>0</v>
      </c>
    </row>
    <row r="2338" spans="1:7" ht="15" x14ac:dyDescent="0.25">
      <c r="A2338" s="407" t="s">
        <v>3319</v>
      </c>
      <c r="B2338" s="407" t="s">
        <v>3320</v>
      </c>
      <c r="C2338" s="406"/>
      <c r="D2338" s="408">
        <v>14</v>
      </c>
      <c r="E2338" s="408">
        <v>14</v>
      </c>
      <c r="F2338" s="409">
        <v>44397.441053240742</v>
      </c>
      <c r="G2338" s="408">
        <v>0</v>
      </c>
    </row>
    <row r="2339" spans="1:7" ht="15" x14ac:dyDescent="0.25">
      <c r="A2339" s="407" t="s">
        <v>3321</v>
      </c>
      <c r="B2339" s="407" t="s">
        <v>3322</v>
      </c>
      <c r="C2339" s="406"/>
      <c r="D2339" s="408">
        <v>13</v>
      </c>
      <c r="E2339" s="408">
        <v>13</v>
      </c>
      <c r="F2339" s="409">
        <v>44397.442314814813</v>
      </c>
      <c r="G2339" s="408">
        <v>0</v>
      </c>
    </row>
    <row r="2340" spans="1:7" ht="15" x14ac:dyDescent="0.25">
      <c r="A2340" s="407" t="s">
        <v>3323</v>
      </c>
      <c r="B2340" s="407" t="s">
        <v>3324</v>
      </c>
      <c r="C2340" s="406"/>
      <c r="D2340" s="408">
        <v>10</v>
      </c>
      <c r="E2340" s="408">
        <v>10</v>
      </c>
      <c r="F2340" s="409">
        <v>44397.44321759259</v>
      </c>
      <c r="G2340" s="408">
        <v>0</v>
      </c>
    </row>
    <row r="2341" spans="1:7" ht="15" x14ac:dyDescent="0.2">
      <c r="A2341" s="407" t="s">
        <v>3325</v>
      </c>
      <c r="B2341" s="407" t="s">
        <v>3326</v>
      </c>
      <c r="C2341" s="408">
        <v>0</v>
      </c>
      <c r="D2341" s="408">
        <v>8.5500000000000007</v>
      </c>
      <c r="E2341" s="408">
        <v>8.5500000000000007</v>
      </c>
      <c r="F2341" s="409">
        <v>45411.618645833332</v>
      </c>
      <c r="G2341" s="408">
        <v>0</v>
      </c>
    </row>
    <row r="2342" spans="1:7" ht="15" x14ac:dyDescent="0.25">
      <c r="A2342" s="407" t="s">
        <v>3327</v>
      </c>
      <c r="B2342" s="407" t="s">
        <v>3328</v>
      </c>
      <c r="C2342" s="406"/>
      <c r="D2342" s="408">
        <v>3.98</v>
      </c>
      <c r="E2342" s="408">
        <v>3.98</v>
      </c>
      <c r="F2342" s="406"/>
      <c r="G2342" s="408">
        <v>0</v>
      </c>
    </row>
    <row r="2343" spans="1:7" ht="15" x14ac:dyDescent="0.25">
      <c r="A2343" s="407" t="s">
        <v>35048</v>
      </c>
      <c r="B2343" s="407" t="s">
        <v>35049</v>
      </c>
      <c r="C2343" s="406"/>
      <c r="D2343" s="408">
        <v>56.6</v>
      </c>
      <c r="E2343" s="408">
        <v>56.6</v>
      </c>
      <c r="F2343" s="409">
        <v>43621.651932870373</v>
      </c>
      <c r="G2343" s="408">
        <v>0</v>
      </c>
    </row>
    <row r="2344" spans="1:7" ht="15" x14ac:dyDescent="0.25">
      <c r="A2344" s="407" t="s">
        <v>35050</v>
      </c>
      <c r="B2344" s="407" t="s">
        <v>35051</v>
      </c>
      <c r="C2344" s="406"/>
      <c r="D2344" s="408">
        <v>70.8</v>
      </c>
      <c r="E2344" s="408">
        <v>70.8</v>
      </c>
      <c r="F2344" s="409">
        <v>43621.652245370373</v>
      </c>
      <c r="G2344" s="408">
        <v>0</v>
      </c>
    </row>
    <row r="2345" spans="1:7" ht="15" x14ac:dyDescent="0.25">
      <c r="A2345" s="407" t="s">
        <v>3329</v>
      </c>
      <c r="B2345" s="407" t="s">
        <v>3330</v>
      </c>
      <c r="C2345" s="406"/>
      <c r="D2345" s="408">
        <v>67.5</v>
      </c>
      <c r="E2345" s="408">
        <v>67.5</v>
      </c>
      <c r="F2345" s="409">
        <v>44512.552662037036</v>
      </c>
      <c r="G2345" s="408">
        <v>0</v>
      </c>
    </row>
    <row r="2346" spans="1:7" ht="15" x14ac:dyDescent="0.25">
      <c r="A2346" s="407" t="s">
        <v>3331</v>
      </c>
      <c r="B2346" s="407" t="s">
        <v>3332</v>
      </c>
      <c r="C2346" s="406"/>
      <c r="D2346" s="408">
        <v>9.25</v>
      </c>
      <c r="E2346" s="408">
        <v>9.25</v>
      </c>
      <c r="F2346" s="409">
        <v>44517.569548611114</v>
      </c>
      <c r="G2346" s="408">
        <v>0</v>
      </c>
    </row>
    <row r="2347" spans="1:7" ht="15" x14ac:dyDescent="0.25">
      <c r="A2347" s="407" t="s">
        <v>3333</v>
      </c>
      <c r="B2347" s="407" t="s">
        <v>3334</v>
      </c>
      <c r="C2347" s="406"/>
      <c r="D2347" s="408">
        <v>19.899999999999999</v>
      </c>
      <c r="E2347" s="408">
        <v>19.899999999999999</v>
      </c>
      <c r="F2347" s="409">
        <v>44524.415046296293</v>
      </c>
      <c r="G2347" s="408">
        <v>0</v>
      </c>
    </row>
    <row r="2348" spans="1:7" ht="15" x14ac:dyDescent="0.25">
      <c r="A2348" s="407" t="s">
        <v>3335</v>
      </c>
      <c r="B2348" s="407" t="s">
        <v>3336</v>
      </c>
      <c r="C2348" s="406"/>
      <c r="D2348" s="408">
        <v>10.4</v>
      </c>
      <c r="E2348" s="408">
        <v>10.4</v>
      </c>
      <c r="F2348" s="406"/>
      <c r="G2348" s="408">
        <v>0</v>
      </c>
    </row>
    <row r="2349" spans="1:7" ht="15" x14ac:dyDescent="0.25">
      <c r="A2349" s="407" t="s">
        <v>3337</v>
      </c>
      <c r="B2349" s="407" t="s">
        <v>3338</v>
      </c>
      <c r="C2349" s="406"/>
      <c r="D2349" s="408">
        <v>11.35</v>
      </c>
      <c r="E2349" s="408">
        <v>11.35</v>
      </c>
      <c r="F2349" s="409">
        <v>44524.42523148148</v>
      </c>
      <c r="G2349" s="408">
        <v>0</v>
      </c>
    </row>
    <row r="2350" spans="1:7" ht="15" x14ac:dyDescent="0.25">
      <c r="A2350" s="407" t="s">
        <v>3339</v>
      </c>
      <c r="B2350" s="407" t="s">
        <v>3340</v>
      </c>
      <c r="C2350" s="406"/>
      <c r="D2350" s="408">
        <v>159.47999999999999</v>
      </c>
      <c r="E2350" s="408">
        <v>159.47999999999999</v>
      </c>
      <c r="F2350" s="409">
        <v>44526.458032407405</v>
      </c>
      <c r="G2350" s="408">
        <v>0</v>
      </c>
    </row>
    <row r="2351" spans="1:7" ht="15" x14ac:dyDescent="0.25">
      <c r="A2351" s="407" t="s">
        <v>3341</v>
      </c>
      <c r="B2351" s="407" t="s">
        <v>3342</v>
      </c>
      <c r="C2351" s="406"/>
      <c r="D2351" s="408">
        <v>22.21</v>
      </c>
      <c r="E2351" s="408">
        <v>22.21</v>
      </c>
      <c r="F2351" s="409">
        <v>44516.387777777774</v>
      </c>
      <c r="G2351" s="408">
        <v>0</v>
      </c>
    </row>
    <row r="2352" spans="1:7" ht="15" x14ac:dyDescent="0.25">
      <c r="A2352" s="407" t="s">
        <v>3343</v>
      </c>
      <c r="B2352" s="407" t="s">
        <v>3344</v>
      </c>
      <c r="C2352" s="406"/>
      <c r="D2352" s="408">
        <v>5.8</v>
      </c>
      <c r="E2352" s="408">
        <v>5.8</v>
      </c>
      <c r="F2352" s="409">
        <v>44524.499027777776</v>
      </c>
      <c r="G2352" s="408">
        <v>0</v>
      </c>
    </row>
    <row r="2353" spans="1:7" ht="15" x14ac:dyDescent="0.25">
      <c r="A2353" s="407" t="s">
        <v>3345</v>
      </c>
      <c r="B2353" s="407" t="s">
        <v>3346</v>
      </c>
      <c r="C2353" s="406"/>
      <c r="D2353" s="408">
        <v>10.6</v>
      </c>
      <c r="E2353" s="408">
        <v>10.6</v>
      </c>
      <c r="F2353" s="406"/>
      <c r="G2353" s="408">
        <v>0</v>
      </c>
    </row>
    <row r="2354" spans="1:7" ht="15" x14ac:dyDescent="0.2">
      <c r="A2354" s="407" t="s">
        <v>3347</v>
      </c>
      <c r="B2354" s="407" t="s">
        <v>3348</v>
      </c>
      <c r="C2354" s="408">
        <v>5.833333333333333</v>
      </c>
      <c r="D2354" s="408">
        <v>0.78920000000000001</v>
      </c>
      <c r="E2354" s="408">
        <v>9.5391999999999992</v>
      </c>
      <c r="F2354" s="409">
        <v>43845.607407407406</v>
      </c>
      <c r="G2354" s="408">
        <v>0</v>
      </c>
    </row>
    <row r="2355" spans="1:7" ht="15" x14ac:dyDescent="0.25">
      <c r="A2355" s="407" t="s">
        <v>3349</v>
      </c>
      <c r="B2355" s="407" t="s">
        <v>3350</v>
      </c>
      <c r="C2355" s="406"/>
      <c r="D2355" s="408">
        <v>67.5</v>
      </c>
      <c r="E2355" s="408">
        <v>67.5</v>
      </c>
      <c r="F2355" s="409">
        <v>44512.552893518521</v>
      </c>
      <c r="G2355" s="408">
        <v>0</v>
      </c>
    </row>
    <row r="2356" spans="1:7" ht="15" x14ac:dyDescent="0.25">
      <c r="A2356" s="407" t="s">
        <v>3351</v>
      </c>
      <c r="B2356" s="407" t="s">
        <v>3352</v>
      </c>
      <c r="C2356" s="406"/>
      <c r="D2356" s="408">
        <v>28500</v>
      </c>
      <c r="E2356" s="408">
        <v>28500</v>
      </c>
      <c r="F2356" s="409">
        <v>43243.64607638889</v>
      </c>
      <c r="G2356" s="408">
        <v>0</v>
      </c>
    </row>
    <row r="2357" spans="1:7" ht="15" x14ac:dyDescent="0.25">
      <c r="A2357" s="407" t="s">
        <v>35052</v>
      </c>
      <c r="B2357" s="407" t="s">
        <v>35053</v>
      </c>
      <c r="C2357" s="406"/>
      <c r="D2357" s="408">
        <v>12590</v>
      </c>
      <c r="E2357" s="408">
        <v>12590</v>
      </c>
      <c r="F2357" s="409">
        <v>45341.551747685182</v>
      </c>
      <c r="G2357" s="408">
        <v>0</v>
      </c>
    </row>
    <row r="2358" spans="1:7" ht="15" x14ac:dyDescent="0.25">
      <c r="A2358" s="407" t="s">
        <v>3353</v>
      </c>
      <c r="B2358" s="407" t="s">
        <v>3354</v>
      </c>
      <c r="C2358" s="406"/>
      <c r="D2358" s="408">
        <v>3810</v>
      </c>
      <c r="E2358" s="408">
        <v>3810</v>
      </c>
      <c r="F2358" s="406"/>
      <c r="G2358" s="408">
        <v>0</v>
      </c>
    </row>
    <row r="2359" spans="1:7" ht="15" x14ac:dyDescent="0.25">
      <c r="A2359" s="407" t="s">
        <v>3355</v>
      </c>
      <c r="B2359" s="407" t="s">
        <v>3356</v>
      </c>
      <c r="C2359" s="406"/>
      <c r="D2359" s="408">
        <v>2880</v>
      </c>
      <c r="E2359" s="408">
        <v>2880</v>
      </c>
      <c r="F2359" s="406"/>
      <c r="G2359" s="408">
        <v>0</v>
      </c>
    </row>
    <row r="2360" spans="1:7" ht="15" x14ac:dyDescent="0.25">
      <c r="A2360" s="407" t="s">
        <v>3357</v>
      </c>
      <c r="B2360" s="407" t="s">
        <v>3358</v>
      </c>
      <c r="C2360" s="408">
        <v>0</v>
      </c>
      <c r="D2360" s="408">
        <v>4354.18</v>
      </c>
      <c r="E2360" s="408">
        <v>4354.18</v>
      </c>
      <c r="F2360" s="406"/>
      <c r="G2360" s="408">
        <v>0</v>
      </c>
    </row>
    <row r="2361" spans="1:7" ht="15" x14ac:dyDescent="0.2">
      <c r="A2361" s="407" t="s">
        <v>3359</v>
      </c>
      <c r="B2361" s="407" t="s">
        <v>3360</v>
      </c>
      <c r="C2361" s="408">
        <v>0</v>
      </c>
      <c r="D2361" s="408">
        <v>370.01</v>
      </c>
      <c r="E2361" s="408">
        <v>370.01</v>
      </c>
      <c r="F2361" s="409">
        <v>44028.373229166667</v>
      </c>
      <c r="G2361" s="408">
        <v>0</v>
      </c>
    </row>
    <row r="2362" spans="1:7" ht="15" x14ac:dyDescent="0.25">
      <c r="A2362" s="407" t="s">
        <v>3361</v>
      </c>
      <c r="B2362" s="407" t="s">
        <v>3362</v>
      </c>
      <c r="C2362" s="406"/>
      <c r="D2362" s="408">
        <v>11.45</v>
      </c>
      <c r="E2362" s="408">
        <v>11.45</v>
      </c>
      <c r="F2362" s="409">
        <v>44517.648993055554</v>
      </c>
      <c r="G2362" s="408">
        <v>0</v>
      </c>
    </row>
    <row r="2363" spans="1:7" ht="15" x14ac:dyDescent="0.25">
      <c r="A2363" s="407" t="s">
        <v>3363</v>
      </c>
      <c r="B2363" s="407" t="s">
        <v>3364</v>
      </c>
      <c r="C2363" s="406"/>
      <c r="D2363" s="408">
        <v>9.59</v>
      </c>
      <c r="E2363" s="408">
        <v>9.59</v>
      </c>
      <c r="F2363" s="409">
        <v>44517.648101851853</v>
      </c>
      <c r="G2363" s="408">
        <v>0</v>
      </c>
    </row>
    <row r="2364" spans="1:7" ht="15" x14ac:dyDescent="0.2">
      <c r="A2364" s="407" t="s">
        <v>3365</v>
      </c>
      <c r="B2364" s="407" t="s">
        <v>3366</v>
      </c>
      <c r="C2364" s="408">
        <v>2.5</v>
      </c>
      <c r="D2364" s="408">
        <v>11.91</v>
      </c>
      <c r="E2364" s="408">
        <v>24.41</v>
      </c>
      <c r="F2364" s="409">
        <v>44511.6953587963</v>
      </c>
      <c r="G2364" s="408">
        <v>0</v>
      </c>
    </row>
    <row r="2365" spans="1:7" ht="15" x14ac:dyDescent="0.25">
      <c r="A2365" s="407" t="s">
        <v>3367</v>
      </c>
      <c r="B2365" s="407" t="s">
        <v>3368</v>
      </c>
      <c r="C2365" s="406"/>
      <c r="D2365" s="408">
        <v>58104.661800000002</v>
      </c>
      <c r="E2365" s="408">
        <v>58104.661800000002</v>
      </c>
      <c r="F2365" s="409">
        <v>43037.859780092593</v>
      </c>
      <c r="G2365" s="408">
        <v>0</v>
      </c>
    </row>
    <row r="2366" spans="1:7" ht="15" x14ac:dyDescent="0.25">
      <c r="A2366" s="407" t="s">
        <v>3369</v>
      </c>
      <c r="B2366" s="407" t="s">
        <v>3370</v>
      </c>
      <c r="C2366" s="406"/>
      <c r="D2366" s="408">
        <v>3.8</v>
      </c>
      <c r="E2366" s="408">
        <v>3.8</v>
      </c>
      <c r="F2366" s="409">
        <v>44530.544016203705</v>
      </c>
      <c r="G2366" s="408">
        <v>0</v>
      </c>
    </row>
    <row r="2367" spans="1:7" ht="15" x14ac:dyDescent="0.25">
      <c r="A2367" s="407" t="s">
        <v>3371</v>
      </c>
      <c r="B2367" s="407" t="s">
        <v>3372</v>
      </c>
      <c r="C2367" s="406"/>
      <c r="D2367" s="408">
        <v>1280</v>
      </c>
      <c r="E2367" s="408">
        <v>1280</v>
      </c>
      <c r="F2367" s="409">
        <v>44523.587777777779</v>
      </c>
      <c r="G2367" s="408">
        <v>0</v>
      </c>
    </row>
    <row r="2368" spans="1:7" ht="15" x14ac:dyDescent="0.2">
      <c r="A2368" s="407" t="s">
        <v>3373</v>
      </c>
      <c r="B2368" s="407" t="s">
        <v>3374</v>
      </c>
      <c r="C2368" s="408">
        <v>8.25</v>
      </c>
      <c r="D2368" s="408">
        <v>128.9055621413755</v>
      </c>
      <c r="E2368" s="408">
        <v>143.1555621413755</v>
      </c>
      <c r="F2368" s="409">
        <v>43013.827777777777</v>
      </c>
      <c r="G2368" s="408">
        <v>0</v>
      </c>
    </row>
    <row r="2369" spans="1:7" ht="15" x14ac:dyDescent="0.2">
      <c r="A2369" s="407" t="s">
        <v>35054</v>
      </c>
      <c r="B2369" s="407" t="s">
        <v>35055</v>
      </c>
      <c r="C2369" s="408">
        <v>9</v>
      </c>
      <c r="D2369" s="408">
        <v>126.81570000000001</v>
      </c>
      <c r="E2369" s="408">
        <v>135.81569999999999</v>
      </c>
      <c r="F2369" s="409">
        <v>43388.55269675926</v>
      </c>
      <c r="G2369" s="408">
        <v>0</v>
      </c>
    </row>
    <row r="2370" spans="1:7" ht="15" x14ac:dyDescent="0.25">
      <c r="A2370" s="407" t="s">
        <v>3375</v>
      </c>
      <c r="B2370" s="407" t="s">
        <v>3376</v>
      </c>
      <c r="C2370" s="406"/>
      <c r="D2370" s="406"/>
      <c r="E2370" s="406"/>
      <c r="F2370" s="409">
        <v>44524.414212962962</v>
      </c>
      <c r="G2370" s="408">
        <v>0</v>
      </c>
    </row>
    <row r="2371" spans="1:7" ht="15" x14ac:dyDescent="0.25">
      <c r="A2371" s="407" t="s">
        <v>3377</v>
      </c>
      <c r="B2371" s="407" t="s">
        <v>3378</v>
      </c>
      <c r="C2371" s="406"/>
      <c r="D2371" s="408">
        <v>4.2300000000000004</v>
      </c>
      <c r="E2371" s="408">
        <v>4.2300000000000004</v>
      </c>
      <c r="F2371" s="409">
        <v>44517.595625000002</v>
      </c>
      <c r="G2371" s="408">
        <v>0</v>
      </c>
    </row>
    <row r="2372" spans="1:7" ht="15" x14ac:dyDescent="0.2">
      <c r="A2372" s="407" t="s">
        <v>3379</v>
      </c>
      <c r="B2372" s="407" t="s">
        <v>3380</v>
      </c>
      <c r="C2372" s="408">
        <v>0.6</v>
      </c>
      <c r="D2372" s="408">
        <v>5.266</v>
      </c>
      <c r="E2372" s="408">
        <v>5.8659999999999997</v>
      </c>
      <c r="F2372" s="409">
        <v>43412.461689814816</v>
      </c>
      <c r="G2372" s="408">
        <v>0</v>
      </c>
    </row>
    <row r="2373" spans="1:7" ht="15" x14ac:dyDescent="0.2">
      <c r="A2373" s="407" t="s">
        <v>3381</v>
      </c>
      <c r="B2373" s="407" t="s">
        <v>3382</v>
      </c>
      <c r="C2373" s="408">
        <v>0</v>
      </c>
      <c r="D2373" s="408">
        <v>2.4</v>
      </c>
      <c r="E2373" s="408">
        <v>2.4</v>
      </c>
      <c r="F2373" s="409">
        <v>43416.371516203704</v>
      </c>
      <c r="G2373" s="408">
        <v>0</v>
      </c>
    </row>
    <row r="2374" spans="1:7" ht="15" x14ac:dyDescent="0.25">
      <c r="A2374" s="407" t="s">
        <v>3383</v>
      </c>
      <c r="B2374" s="407" t="s">
        <v>3384</v>
      </c>
      <c r="C2374" s="406"/>
      <c r="D2374" s="408">
        <v>971.74</v>
      </c>
      <c r="E2374" s="408">
        <v>971.74</v>
      </c>
      <c r="F2374" s="406"/>
      <c r="G2374" s="408">
        <v>0</v>
      </c>
    </row>
    <row r="2375" spans="1:7" ht="15" x14ac:dyDescent="0.25">
      <c r="A2375" s="407" t="s">
        <v>3385</v>
      </c>
      <c r="B2375" s="407" t="s">
        <v>3386</v>
      </c>
      <c r="C2375" s="406"/>
      <c r="D2375" s="408">
        <v>249</v>
      </c>
      <c r="E2375" s="408">
        <v>249</v>
      </c>
      <c r="F2375" s="406"/>
      <c r="G2375" s="408">
        <v>0</v>
      </c>
    </row>
    <row r="2376" spans="1:7" ht="15" x14ac:dyDescent="0.25">
      <c r="A2376" s="407" t="s">
        <v>3387</v>
      </c>
      <c r="B2376" s="407" t="s">
        <v>3388</v>
      </c>
      <c r="C2376" s="406"/>
      <c r="D2376" s="408">
        <v>1770</v>
      </c>
      <c r="E2376" s="408">
        <v>1770</v>
      </c>
      <c r="F2376" s="406"/>
      <c r="G2376" s="408">
        <v>0</v>
      </c>
    </row>
    <row r="2377" spans="1:7" ht="15" x14ac:dyDescent="0.25">
      <c r="A2377" s="407" t="s">
        <v>35056</v>
      </c>
      <c r="B2377" s="407" t="s">
        <v>35057</v>
      </c>
      <c r="C2377" s="406"/>
      <c r="D2377" s="408">
        <v>8430</v>
      </c>
      <c r="E2377" s="408">
        <v>8430</v>
      </c>
      <c r="F2377" s="409">
        <v>45341.551782407405</v>
      </c>
      <c r="G2377" s="408">
        <v>0</v>
      </c>
    </row>
    <row r="2378" spans="1:7" ht="15" x14ac:dyDescent="0.25">
      <c r="A2378" s="407" t="s">
        <v>3389</v>
      </c>
      <c r="B2378" s="407" t="s">
        <v>3390</v>
      </c>
      <c r="C2378" s="406"/>
      <c r="D2378" s="408">
        <v>47260</v>
      </c>
      <c r="E2378" s="408">
        <v>47260</v>
      </c>
      <c r="F2378" s="409">
        <v>44526.513865740744</v>
      </c>
      <c r="G2378" s="408">
        <v>0</v>
      </c>
    </row>
    <row r="2379" spans="1:7" ht="15" x14ac:dyDescent="0.25">
      <c r="A2379" s="407" t="s">
        <v>3391</v>
      </c>
      <c r="B2379" s="407" t="s">
        <v>3392</v>
      </c>
      <c r="C2379" s="406"/>
      <c r="D2379" s="408">
        <v>39.799999999999997</v>
      </c>
      <c r="E2379" s="408">
        <v>39.799999999999997</v>
      </c>
      <c r="F2379" s="409">
        <v>44512.548148148147</v>
      </c>
      <c r="G2379" s="408">
        <v>0</v>
      </c>
    </row>
    <row r="2380" spans="1:7" ht="15" x14ac:dyDescent="0.25">
      <c r="A2380" s="407" t="s">
        <v>3393</v>
      </c>
      <c r="B2380" s="407" t="s">
        <v>3394</v>
      </c>
      <c r="C2380" s="406"/>
      <c r="D2380" s="408">
        <v>59.9</v>
      </c>
      <c r="E2380" s="408">
        <v>59.9</v>
      </c>
      <c r="F2380" s="409">
        <v>44512.548437500001</v>
      </c>
      <c r="G2380" s="408">
        <v>0</v>
      </c>
    </row>
    <row r="2381" spans="1:7" ht="15" x14ac:dyDescent="0.25">
      <c r="A2381" s="407" t="s">
        <v>3395</v>
      </c>
      <c r="B2381" s="407" t="s">
        <v>3396</v>
      </c>
      <c r="C2381" s="406"/>
      <c r="D2381" s="408">
        <v>67.5</v>
      </c>
      <c r="E2381" s="408">
        <v>67.5</v>
      </c>
      <c r="F2381" s="409">
        <v>44512.548645833333</v>
      </c>
      <c r="G2381" s="408">
        <v>0</v>
      </c>
    </row>
    <row r="2382" spans="1:7" ht="15" x14ac:dyDescent="0.2">
      <c r="A2382" s="407" t="s">
        <v>3397</v>
      </c>
      <c r="B2382" s="407" t="s">
        <v>3398</v>
      </c>
      <c r="C2382" s="408">
        <v>0</v>
      </c>
      <c r="D2382" s="408">
        <v>98.5</v>
      </c>
      <c r="E2382" s="408">
        <v>98.5</v>
      </c>
      <c r="F2382" s="409">
        <v>44523.579386574071</v>
      </c>
      <c r="G2382" s="408">
        <v>0</v>
      </c>
    </row>
    <row r="2383" spans="1:7" ht="15" x14ac:dyDescent="0.2">
      <c r="A2383" s="407" t="s">
        <v>3399</v>
      </c>
      <c r="B2383" s="407" t="s">
        <v>3400</v>
      </c>
      <c r="C2383" s="408">
        <v>0</v>
      </c>
      <c r="D2383" s="408">
        <v>98.5</v>
      </c>
      <c r="E2383" s="408">
        <v>98.5</v>
      </c>
      <c r="F2383" s="409">
        <v>44523.576053240744</v>
      </c>
      <c r="G2383" s="408">
        <v>0</v>
      </c>
    </row>
    <row r="2384" spans="1:7" ht="15" x14ac:dyDescent="0.25">
      <c r="A2384" s="407" t="s">
        <v>3401</v>
      </c>
      <c r="B2384" s="407" t="s">
        <v>3398</v>
      </c>
      <c r="C2384" s="406"/>
      <c r="D2384" s="406"/>
      <c r="E2384" s="406"/>
      <c r="F2384" s="409">
        <v>44523.579675925925</v>
      </c>
      <c r="G2384" s="408">
        <v>0</v>
      </c>
    </row>
    <row r="2385" spans="1:7" ht="15" x14ac:dyDescent="0.25">
      <c r="A2385" s="407" t="s">
        <v>3402</v>
      </c>
      <c r="B2385" s="407" t="s">
        <v>3400</v>
      </c>
      <c r="C2385" s="406"/>
      <c r="D2385" s="406"/>
      <c r="E2385" s="406"/>
      <c r="F2385" s="409">
        <v>44523.577094907407</v>
      </c>
      <c r="G2385" s="408">
        <v>0</v>
      </c>
    </row>
    <row r="2386" spans="1:7" ht="15" x14ac:dyDescent="0.25">
      <c r="A2386" s="407" t="s">
        <v>3403</v>
      </c>
      <c r="B2386" s="407" t="s">
        <v>3404</v>
      </c>
      <c r="C2386" s="406"/>
      <c r="D2386" s="406"/>
      <c r="E2386" s="406"/>
      <c r="F2386" s="409">
        <v>43013.828275462962</v>
      </c>
      <c r="G2386" s="408">
        <v>0</v>
      </c>
    </row>
    <row r="2387" spans="1:7" ht="15" x14ac:dyDescent="0.25">
      <c r="A2387" s="407" t="s">
        <v>3405</v>
      </c>
      <c r="B2387" s="407" t="s">
        <v>3406</v>
      </c>
      <c r="C2387" s="406"/>
      <c r="D2387" s="406"/>
      <c r="E2387" s="406"/>
      <c r="F2387" s="409">
        <v>43013.828310185185</v>
      </c>
      <c r="G2387" s="408">
        <v>0</v>
      </c>
    </row>
    <row r="2388" spans="1:7" ht="15" x14ac:dyDescent="0.2">
      <c r="A2388" s="407" t="s">
        <v>35058</v>
      </c>
      <c r="B2388" s="407" t="s">
        <v>19044</v>
      </c>
      <c r="C2388" s="408">
        <v>90</v>
      </c>
      <c r="D2388" s="408">
        <v>364.54759999999999</v>
      </c>
      <c r="E2388" s="408">
        <v>454.54759999999999</v>
      </c>
      <c r="F2388" s="409">
        <v>43122.363877314812</v>
      </c>
      <c r="G2388" s="408">
        <v>0</v>
      </c>
    </row>
    <row r="2389" spans="1:7" ht="15" x14ac:dyDescent="0.2">
      <c r="A2389" s="407" t="s">
        <v>3407</v>
      </c>
      <c r="B2389" s="407" t="s">
        <v>3408</v>
      </c>
      <c r="C2389" s="408">
        <v>12.499999999999998</v>
      </c>
      <c r="D2389" s="408">
        <v>730.42254519293181</v>
      </c>
      <c r="E2389" s="408">
        <v>742.92254519293192</v>
      </c>
      <c r="F2389" s="409">
        <v>43383.473668981482</v>
      </c>
      <c r="G2389" s="408">
        <v>0</v>
      </c>
    </row>
    <row r="2390" spans="1:7" ht="15" x14ac:dyDescent="0.2">
      <c r="A2390" s="407" t="s">
        <v>3409</v>
      </c>
      <c r="B2390" s="407" t="s">
        <v>3410</v>
      </c>
      <c r="C2390" s="408">
        <v>0</v>
      </c>
      <c r="D2390" s="408">
        <v>125.5</v>
      </c>
      <c r="E2390" s="408">
        <v>125.5</v>
      </c>
      <c r="F2390" s="409">
        <v>44517.42328703704</v>
      </c>
      <c r="G2390" s="408">
        <v>0</v>
      </c>
    </row>
    <row r="2391" spans="1:7" ht="15" x14ac:dyDescent="0.25">
      <c r="A2391" s="407" t="s">
        <v>3411</v>
      </c>
      <c r="B2391" s="407" t="s">
        <v>3412</v>
      </c>
      <c r="C2391" s="408">
        <v>0</v>
      </c>
      <c r="D2391" s="408">
        <v>81.7</v>
      </c>
      <c r="E2391" s="408">
        <v>81.7</v>
      </c>
      <c r="F2391" s="406"/>
      <c r="G2391" s="408">
        <v>0</v>
      </c>
    </row>
    <row r="2392" spans="1:7" ht="15" x14ac:dyDescent="0.2">
      <c r="A2392" s="407" t="s">
        <v>3413</v>
      </c>
      <c r="B2392" s="407" t="s">
        <v>3414</v>
      </c>
      <c r="C2392" s="408">
        <v>0</v>
      </c>
      <c r="D2392" s="408">
        <v>148</v>
      </c>
      <c r="E2392" s="408">
        <v>148</v>
      </c>
      <c r="F2392" s="409">
        <v>44523.500185185185</v>
      </c>
      <c r="G2392" s="408">
        <v>0</v>
      </c>
    </row>
    <row r="2393" spans="1:7" ht="15" x14ac:dyDescent="0.2">
      <c r="A2393" s="407" t="s">
        <v>35059</v>
      </c>
      <c r="B2393" s="407" t="s">
        <v>35060</v>
      </c>
      <c r="C2393" s="408">
        <v>0</v>
      </c>
      <c r="D2393" s="408">
        <v>21.5</v>
      </c>
      <c r="E2393" s="408">
        <v>21.5</v>
      </c>
      <c r="F2393" s="409">
        <v>43347.495659722219</v>
      </c>
      <c r="G2393" s="408">
        <v>0</v>
      </c>
    </row>
    <row r="2394" spans="1:7" ht="15" x14ac:dyDescent="0.2">
      <c r="A2394" s="407" t="s">
        <v>3415</v>
      </c>
      <c r="B2394" s="407" t="s">
        <v>3416</v>
      </c>
      <c r="C2394" s="408">
        <v>0</v>
      </c>
      <c r="D2394" s="408">
        <v>32.17</v>
      </c>
      <c r="E2394" s="408">
        <v>32.17</v>
      </c>
      <c r="F2394" s="409">
        <v>43005.447129629632</v>
      </c>
      <c r="G2394" s="408">
        <v>0</v>
      </c>
    </row>
    <row r="2395" spans="1:7" ht="15" x14ac:dyDescent="0.25">
      <c r="A2395" s="407" t="s">
        <v>3417</v>
      </c>
      <c r="B2395" s="407" t="s">
        <v>3418</v>
      </c>
      <c r="C2395" s="406"/>
      <c r="D2395" s="408">
        <v>5.41</v>
      </c>
      <c r="E2395" s="408">
        <v>5.41</v>
      </c>
      <c r="F2395" s="409">
        <v>44526.340416666666</v>
      </c>
      <c r="G2395" s="408">
        <v>0</v>
      </c>
    </row>
    <row r="2396" spans="1:7" ht="15" x14ac:dyDescent="0.25">
      <c r="A2396" s="407" t="s">
        <v>3419</v>
      </c>
      <c r="B2396" s="407" t="s">
        <v>3420</v>
      </c>
      <c r="C2396" s="406"/>
      <c r="D2396" s="408">
        <v>17.670000000000002</v>
      </c>
      <c r="E2396" s="408">
        <v>17.670000000000002</v>
      </c>
      <c r="F2396" s="409">
        <v>44530.479780092595</v>
      </c>
      <c r="G2396" s="408">
        <v>0</v>
      </c>
    </row>
    <row r="2397" spans="1:7" ht="15" x14ac:dyDescent="0.25">
      <c r="A2397" s="407" t="s">
        <v>3421</v>
      </c>
      <c r="B2397" s="407" t="s">
        <v>3422</v>
      </c>
      <c r="C2397" s="406"/>
      <c r="D2397" s="408">
        <v>853.05</v>
      </c>
      <c r="E2397" s="408">
        <v>853.05</v>
      </c>
      <c r="F2397" s="406"/>
      <c r="G2397" s="408">
        <v>0</v>
      </c>
    </row>
    <row r="2398" spans="1:7" ht="15" x14ac:dyDescent="0.25">
      <c r="A2398" s="407" t="s">
        <v>3423</v>
      </c>
      <c r="B2398" s="407" t="s">
        <v>3424</v>
      </c>
      <c r="C2398" s="406"/>
      <c r="D2398" s="408">
        <v>213.64</v>
      </c>
      <c r="E2398" s="408">
        <v>213.64</v>
      </c>
      <c r="F2398" s="406"/>
      <c r="G2398" s="408">
        <v>0</v>
      </c>
    </row>
    <row r="2399" spans="1:7" ht="15" x14ac:dyDescent="0.25">
      <c r="A2399" s="407" t="s">
        <v>3425</v>
      </c>
      <c r="B2399" s="407" t="s">
        <v>3426</v>
      </c>
      <c r="C2399" s="406"/>
      <c r="D2399" s="408">
        <v>741.72</v>
      </c>
      <c r="E2399" s="408">
        <v>741.72</v>
      </c>
      <c r="F2399" s="406"/>
      <c r="G2399" s="408">
        <v>0</v>
      </c>
    </row>
    <row r="2400" spans="1:7" ht="15" x14ac:dyDescent="0.25">
      <c r="A2400" s="407" t="s">
        <v>3427</v>
      </c>
      <c r="B2400" s="407" t="s">
        <v>3428</v>
      </c>
      <c r="C2400" s="406"/>
      <c r="D2400" s="408">
        <v>248.2</v>
      </c>
      <c r="E2400" s="408">
        <v>248.2</v>
      </c>
      <c r="F2400" s="409">
        <v>44512.47991898148</v>
      </c>
      <c r="G2400" s="408">
        <v>0</v>
      </c>
    </row>
    <row r="2401" spans="1:7" ht="15" x14ac:dyDescent="0.25">
      <c r="A2401" s="407" t="s">
        <v>3429</v>
      </c>
      <c r="B2401" s="407" t="s">
        <v>3430</v>
      </c>
      <c r="C2401" s="406"/>
      <c r="D2401" s="408">
        <v>42.924999999999997</v>
      </c>
      <c r="E2401" s="408">
        <v>42.924999999999997</v>
      </c>
      <c r="F2401" s="409">
        <v>44526.511643518519</v>
      </c>
      <c r="G2401" s="408">
        <v>0</v>
      </c>
    </row>
    <row r="2402" spans="1:7" ht="15" x14ac:dyDescent="0.25">
      <c r="A2402" s="407" t="s">
        <v>3431</v>
      </c>
      <c r="B2402" s="407" t="s">
        <v>3432</v>
      </c>
      <c r="C2402" s="406"/>
      <c r="D2402" s="408">
        <v>3.4853000000000001</v>
      </c>
      <c r="E2402" s="408">
        <v>3.4853000000000001</v>
      </c>
      <c r="F2402" s="409">
        <v>44526.512152777781</v>
      </c>
      <c r="G2402" s="408">
        <v>0</v>
      </c>
    </row>
    <row r="2403" spans="1:7" ht="15" x14ac:dyDescent="0.25">
      <c r="A2403" s="407" t="s">
        <v>3433</v>
      </c>
      <c r="B2403" s="407" t="s">
        <v>3434</v>
      </c>
      <c r="C2403" s="406"/>
      <c r="D2403" s="408">
        <v>14.45</v>
      </c>
      <c r="E2403" s="408">
        <v>14.45</v>
      </c>
      <c r="F2403" s="409">
        <v>44517.411111111112</v>
      </c>
      <c r="G2403" s="408">
        <v>0</v>
      </c>
    </row>
    <row r="2404" spans="1:7" ht="15" x14ac:dyDescent="0.25">
      <c r="A2404" s="407" t="s">
        <v>3435</v>
      </c>
      <c r="B2404" s="407" t="s">
        <v>3436</v>
      </c>
      <c r="C2404" s="406"/>
      <c r="D2404" s="408">
        <v>45</v>
      </c>
      <c r="E2404" s="408">
        <v>45</v>
      </c>
      <c r="F2404" s="406"/>
      <c r="G2404" s="408">
        <v>0</v>
      </c>
    </row>
    <row r="2405" spans="1:7" ht="15" x14ac:dyDescent="0.25">
      <c r="A2405" s="407" t="s">
        <v>3437</v>
      </c>
      <c r="B2405" s="407" t="s">
        <v>3438</v>
      </c>
      <c r="C2405" s="406"/>
      <c r="D2405" s="408">
        <v>42</v>
      </c>
      <c r="E2405" s="408">
        <v>42</v>
      </c>
      <c r="F2405" s="406"/>
      <c r="G2405" s="408">
        <v>0</v>
      </c>
    </row>
    <row r="2406" spans="1:7" ht="15" x14ac:dyDescent="0.25">
      <c r="A2406" s="407" t="s">
        <v>3439</v>
      </c>
      <c r="B2406" s="407" t="s">
        <v>3440</v>
      </c>
      <c r="C2406" s="406"/>
      <c r="D2406" s="408">
        <v>552.29999999999995</v>
      </c>
      <c r="E2406" s="408">
        <v>552.29999999999995</v>
      </c>
      <c r="F2406" s="406"/>
      <c r="G2406" s="408">
        <v>0</v>
      </c>
    </row>
    <row r="2407" spans="1:7" ht="15" x14ac:dyDescent="0.25">
      <c r="A2407" s="407" t="s">
        <v>3441</v>
      </c>
      <c r="B2407" s="407" t="s">
        <v>3442</v>
      </c>
      <c r="C2407" s="408">
        <v>0</v>
      </c>
      <c r="D2407" s="408">
        <v>121.2</v>
      </c>
      <c r="E2407" s="408">
        <v>121.2</v>
      </c>
      <c r="F2407" s="406"/>
      <c r="G2407" s="408">
        <v>0</v>
      </c>
    </row>
    <row r="2408" spans="1:7" ht="15" x14ac:dyDescent="0.25">
      <c r="A2408" s="407" t="s">
        <v>3443</v>
      </c>
      <c r="B2408" s="407" t="s">
        <v>3444</v>
      </c>
      <c r="C2408" s="406"/>
      <c r="D2408" s="408">
        <v>20</v>
      </c>
      <c r="E2408" s="408">
        <v>20</v>
      </c>
      <c r="F2408" s="406"/>
      <c r="G2408" s="408">
        <v>0</v>
      </c>
    </row>
    <row r="2409" spans="1:7" ht="15" x14ac:dyDescent="0.25">
      <c r="A2409" s="407" t="s">
        <v>3445</v>
      </c>
      <c r="B2409" s="407" t="s">
        <v>1779</v>
      </c>
      <c r="C2409" s="406"/>
      <c r="D2409" s="408">
        <v>12023.27</v>
      </c>
      <c r="E2409" s="408">
        <v>12023.27</v>
      </c>
      <c r="F2409" s="409">
        <v>44512.535081018519</v>
      </c>
      <c r="G2409" s="408">
        <v>0</v>
      </c>
    </row>
    <row r="2410" spans="1:7" ht="15" x14ac:dyDescent="0.25">
      <c r="A2410" s="407" t="s">
        <v>3446</v>
      </c>
      <c r="B2410" s="407" t="s">
        <v>3447</v>
      </c>
      <c r="C2410" s="406"/>
      <c r="D2410" s="408">
        <v>9275.07</v>
      </c>
      <c r="E2410" s="408">
        <v>9275.07</v>
      </c>
      <c r="F2410" s="409">
        <v>44524.572164351855</v>
      </c>
      <c r="G2410" s="408">
        <v>0</v>
      </c>
    </row>
    <row r="2411" spans="1:7" ht="15" x14ac:dyDescent="0.2">
      <c r="A2411" s="407" t="s">
        <v>3448</v>
      </c>
      <c r="B2411" s="407" t="s">
        <v>3449</v>
      </c>
      <c r="C2411" s="408">
        <v>3.5</v>
      </c>
      <c r="D2411" s="408">
        <v>11.91</v>
      </c>
      <c r="E2411" s="408">
        <v>25.41</v>
      </c>
      <c r="F2411" s="409">
        <v>45001.592546296299</v>
      </c>
      <c r="G2411" s="408">
        <v>0</v>
      </c>
    </row>
    <row r="2412" spans="1:7" ht="15" x14ac:dyDescent="0.2">
      <c r="A2412" s="407" t="s">
        <v>3450</v>
      </c>
      <c r="B2412" s="407" t="s">
        <v>3451</v>
      </c>
      <c r="C2412" s="408">
        <v>3.5</v>
      </c>
      <c r="D2412" s="408">
        <v>11.91</v>
      </c>
      <c r="E2412" s="408">
        <v>25.41</v>
      </c>
      <c r="F2412" s="409">
        <v>45001.592627314814</v>
      </c>
      <c r="G2412" s="408">
        <v>0</v>
      </c>
    </row>
    <row r="2413" spans="1:7" ht="15" x14ac:dyDescent="0.25">
      <c r="A2413" s="407" t="s">
        <v>3452</v>
      </c>
      <c r="B2413" s="407" t="s">
        <v>3453</v>
      </c>
      <c r="C2413" s="406"/>
      <c r="D2413" s="408">
        <v>22.75</v>
      </c>
      <c r="E2413" s="408">
        <v>22.75</v>
      </c>
      <c r="F2413" s="409">
        <v>44526.530474537038</v>
      </c>
      <c r="G2413" s="408">
        <v>0</v>
      </c>
    </row>
    <row r="2414" spans="1:7" ht="15" x14ac:dyDescent="0.2">
      <c r="A2414" s="407" t="s">
        <v>3454</v>
      </c>
      <c r="B2414" s="407" t="s">
        <v>3455</v>
      </c>
      <c r="C2414" s="408">
        <v>0</v>
      </c>
      <c r="D2414" s="408">
        <v>199.23</v>
      </c>
      <c r="E2414" s="408">
        <v>199.23</v>
      </c>
      <c r="F2414" s="409">
        <v>45986.540543981479</v>
      </c>
      <c r="G2414" s="408">
        <v>0</v>
      </c>
    </row>
    <row r="2415" spans="1:7" ht="15" x14ac:dyDescent="0.2">
      <c r="A2415" s="407" t="s">
        <v>3456</v>
      </c>
      <c r="B2415" s="407" t="s">
        <v>3457</v>
      </c>
      <c r="C2415" s="408">
        <v>0</v>
      </c>
      <c r="D2415" s="408">
        <v>160.80000000000001</v>
      </c>
      <c r="E2415" s="408">
        <v>160.80000000000001</v>
      </c>
      <c r="F2415" s="409">
        <v>44526.530601851853</v>
      </c>
      <c r="G2415" s="408">
        <v>0</v>
      </c>
    </row>
    <row r="2416" spans="1:7" ht="15" x14ac:dyDescent="0.2">
      <c r="A2416" s="407" t="s">
        <v>3458</v>
      </c>
      <c r="B2416" s="407" t="s">
        <v>3459</v>
      </c>
      <c r="C2416" s="408">
        <v>0</v>
      </c>
      <c r="D2416" s="408">
        <v>547.67999999999995</v>
      </c>
      <c r="E2416" s="408">
        <v>547.67999999999995</v>
      </c>
      <c r="F2416" s="409">
        <v>44526.530636574076</v>
      </c>
      <c r="G2416" s="408">
        <v>0</v>
      </c>
    </row>
    <row r="2417" spans="1:7" ht="15" x14ac:dyDescent="0.2">
      <c r="A2417" s="407" t="s">
        <v>3460</v>
      </c>
      <c r="B2417" s="407" t="s">
        <v>3461</v>
      </c>
      <c r="C2417" s="408">
        <v>0</v>
      </c>
      <c r="D2417" s="408">
        <v>98.02</v>
      </c>
      <c r="E2417" s="408">
        <v>98.02</v>
      </c>
      <c r="F2417" s="409">
        <v>44526.484895833331</v>
      </c>
      <c r="G2417" s="408">
        <v>0</v>
      </c>
    </row>
    <row r="2418" spans="1:7" ht="15" x14ac:dyDescent="0.2">
      <c r="A2418" s="407" t="s">
        <v>3462</v>
      </c>
      <c r="B2418" s="407" t="s">
        <v>3463</v>
      </c>
      <c r="C2418" s="408">
        <v>0</v>
      </c>
      <c r="D2418" s="408">
        <v>79.69</v>
      </c>
      <c r="E2418" s="408">
        <v>79.69</v>
      </c>
      <c r="F2418" s="409">
        <v>44517.615925925929</v>
      </c>
      <c r="G2418" s="408">
        <v>0</v>
      </c>
    </row>
    <row r="2419" spans="1:7" ht="15" x14ac:dyDescent="0.2">
      <c r="A2419" s="407" t="s">
        <v>3464</v>
      </c>
      <c r="B2419" s="407" t="s">
        <v>3465</v>
      </c>
      <c r="C2419" s="408">
        <v>0</v>
      </c>
      <c r="D2419" s="408">
        <v>82.08</v>
      </c>
      <c r="E2419" s="408">
        <v>82.08</v>
      </c>
      <c r="F2419" s="409">
        <v>44526.530717592592</v>
      </c>
      <c r="G2419" s="408">
        <v>0</v>
      </c>
    </row>
    <row r="2420" spans="1:7" ht="15" x14ac:dyDescent="0.2">
      <c r="A2420" s="407" t="s">
        <v>3466</v>
      </c>
      <c r="B2420" s="407" t="s">
        <v>3453</v>
      </c>
      <c r="C2420" s="408">
        <v>0</v>
      </c>
      <c r="D2420" s="408">
        <v>113.33</v>
      </c>
      <c r="E2420" s="408">
        <v>113.33</v>
      </c>
      <c r="F2420" s="409">
        <v>44526.530752314815</v>
      </c>
      <c r="G2420" s="408">
        <v>0</v>
      </c>
    </row>
    <row r="2421" spans="1:7" ht="15" x14ac:dyDescent="0.2">
      <c r="A2421" s="407" t="s">
        <v>3467</v>
      </c>
      <c r="B2421" s="407" t="s">
        <v>3468</v>
      </c>
      <c r="C2421" s="408">
        <v>0</v>
      </c>
      <c r="D2421" s="408">
        <v>117</v>
      </c>
      <c r="E2421" s="408">
        <v>117</v>
      </c>
      <c r="F2421" s="409">
        <v>44526.529768518521</v>
      </c>
      <c r="G2421" s="408">
        <v>0</v>
      </c>
    </row>
    <row r="2422" spans="1:7" ht="15" x14ac:dyDescent="0.2">
      <c r="A2422" s="407" t="s">
        <v>3469</v>
      </c>
      <c r="B2422" s="407" t="s">
        <v>3470</v>
      </c>
      <c r="C2422" s="408">
        <v>0</v>
      </c>
      <c r="D2422" s="408">
        <v>170.24</v>
      </c>
      <c r="E2422" s="408">
        <v>170.24</v>
      </c>
      <c r="F2422" s="409">
        <v>44526.53087962963</v>
      </c>
      <c r="G2422" s="408">
        <v>0</v>
      </c>
    </row>
    <row r="2423" spans="1:7" ht="15" x14ac:dyDescent="0.2">
      <c r="A2423" s="407" t="s">
        <v>3471</v>
      </c>
      <c r="B2423" s="407" t="s">
        <v>3472</v>
      </c>
      <c r="C2423" s="408">
        <v>0</v>
      </c>
      <c r="D2423" s="408">
        <v>258.36</v>
      </c>
      <c r="E2423" s="408">
        <v>258.36</v>
      </c>
      <c r="F2423" s="409">
        <v>44526.530972222223</v>
      </c>
      <c r="G2423" s="408">
        <v>0</v>
      </c>
    </row>
    <row r="2424" spans="1:7" ht="15" x14ac:dyDescent="0.2">
      <c r="A2424" s="407" t="s">
        <v>3473</v>
      </c>
      <c r="B2424" s="407" t="s">
        <v>3474</v>
      </c>
      <c r="C2424" s="408">
        <v>0</v>
      </c>
      <c r="D2424" s="408">
        <v>6.98</v>
      </c>
      <c r="E2424" s="408">
        <v>6.98</v>
      </c>
      <c r="F2424" s="409">
        <v>44511.624259259261</v>
      </c>
      <c r="G2424" s="408">
        <v>0</v>
      </c>
    </row>
    <row r="2425" spans="1:7" ht="15" x14ac:dyDescent="0.2">
      <c r="A2425" s="407" t="s">
        <v>3475</v>
      </c>
      <c r="B2425" s="407" t="s">
        <v>3476</v>
      </c>
      <c r="C2425" s="408">
        <v>0</v>
      </c>
      <c r="D2425" s="408">
        <v>37.1</v>
      </c>
      <c r="E2425" s="408">
        <v>37.1</v>
      </c>
      <c r="F2425" s="409">
        <v>43292.545428240737</v>
      </c>
      <c r="G2425" s="408">
        <v>0</v>
      </c>
    </row>
    <row r="2426" spans="1:7" ht="15" x14ac:dyDescent="0.2">
      <c r="A2426" s="407" t="s">
        <v>3477</v>
      </c>
      <c r="B2426" s="407" t="s">
        <v>3478</v>
      </c>
      <c r="C2426" s="408">
        <v>0</v>
      </c>
      <c r="D2426" s="408">
        <v>32.36</v>
      </c>
      <c r="E2426" s="408">
        <v>32.36</v>
      </c>
      <c r="F2426" s="409">
        <v>43292.545497685183</v>
      </c>
      <c r="G2426" s="408">
        <v>0</v>
      </c>
    </row>
    <row r="2427" spans="1:7" ht="15" x14ac:dyDescent="0.25">
      <c r="A2427" s="407" t="s">
        <v>3479</v>
      </c>
      <c r="B2427" s="407" t="s">
        <v>735</v>
      </c>
      <c r="C2427" s="406"/>
      <c r="D2427" s="408">
        <v>50500</v>
      </c>
      <c r="E2427" s="408">
        <v>50500</v>
      </c>
      <c r="F2427" s="409">
        <v>44523.417708333334</v>
      </c>
      <c r="G2427" s="408">
        <v>0</v>
      </c>
    </row>
    <row r="2428" spans="1:7" ht="15" x14ac:dyDescent="0.25">
      <c r="A2428" s="407" t="s">
        <v>3480</v>
      </c>
      <c r="B2428" s="407" t="s">
        <v>3481</v>
      </c>
      <c r="C2428" s="406"/>
      <c r="D2428" s="408">
        <v>26.9</v>
      </c>
      <c r="E2428" s="408">
        <v>26.9</v>
      </c>
      <c r="F2428" s="406"/>
      <c r="G2428" s="408">
        <v>0</v>
      </c>
    </row>
    <row r="2429" spans="1:7" ht="15" x14ac:dyDescent="0.25">
      <c r="A2429" s="407" t="s">
        <v>3482</v>
      </c>
      <c r="B2429" s="407" t="s">
        <v>3483</v>
      </c>
      <c r="C2429" s="406"/>
      <c r="D2429" s="408">
        <v>26.9</v>
      </c>
      <c r="E2429" s="408">
        <v>26.9</v>
      </c>
      <c r="F2429" s="406"/>
      <c r="G2429" s="408">
        <v>0</v>
      </c>
    </row>
    <row r="2430" spans="1:7" ht="15" x14ac:dyDescent="0.2">
      <c r="A2430" s="407" t="s">
        <v>3484</v>
      </c>
      <c r="B2430" s="407" t="s">
        <v>3485</v>
      </c>
      <c r="C2430" s="408">
        <v>0</v>
      </c>
      <c r="D2430" s="408">
        <v>49.5</v>
      </c>
      <c r="E2430" s="408">
        <v>49.5</v>
      </c>
      <c r="F2430" s="409">
        <v>44511.336018518516</v>
      </c>
      <c r="G2430" s="408">
        <v>0</v>
      </c>
    </row>
    <row r="2431" spans="1:7" ht="15" x14ac:dyDescent="0.25">
      <c r="A2431" s="407" t="s">
        <v>3486</v>
      </c>
      <c r="B2431" s="407" t="s">
        <v>3487</v>
      </c>
      <c r="C2431" s="406"/>
      <c r="D2431" s="408">
        <v>245.24</v>
      </c>
      <c r="E2431" s="408">
        <v>245.24</v>
      </c>
      <c r="F2431" s="409">
        <v>44133.602071759262</v>
      </c>
      <c r="G2431" s="408">
        <v>0</v>
      </c>
    </row>
    <row r="2432" spans="1:7" ht="15" x14ac:dyDescent="0.25">
      <c r="A2432" s="407" t="s">
        <v>3488</v>
      </c>
      <c r="B2432" s="407" t="s">
        <v>3489</v>
      </c>
      <c r="C2432" s="406"/>
      <c r="D2432" s="408">
        <v>28.5</v>
      </c>
      <c r="E2432" s="408">
        <v>28.5</v>
      </c>
      <c r="F2432" s="406"/>
      <c r="G2432" s="408">
        <v>0</v>
      </c>
    </row>
    <row r="2433" spans="1:7" ht="15" x14ac:dyDescent="0.2">
      <c r="A2433" s="407" t="s">
        <v>3490</v>
      </c>
      <c r="B2433" s="407" t="s">
        <v>3491</v>
      </c>
      <c r="C2433" s="408">
        <v>9.75</v>
      </c>
      <c r="D2433" s="408">
        <v>29.266441595441592</v>
      </c>
      <c r="E2433" s="408">
        <v>49.016441595441592</v>
      </c>
      <c r="F2433" s="409">
        <v>43033.443159722221</v>
      </c>
      <c r="G2433" s="408">
        <v>0</v>
      </c>
    </row>
    <row r="2434" spans="1:7" ht="15" x14ac:dyDescent="0.2">
      <c r="A2434" s="407" t="s">
        <v>3492</v>
      </c>
      <c r="B2434" s="407" t="s">
        <v>3493</v>
      </c>
      <c r="C2434" s="408">
        <v>0</v>
      </c>
      <c r="D2434" s="408">
        <v>25</v>
      </c>
      <c r="E2434" s="408">
        <v>25</v>
      </c>
      <c r="F2434" s="409">
        <v>44516.54042824074</v>
      </c>
      <c r="G2434" s="408">
        <v>0</v>
      </c>
    </row>
    <row r="2435" spans="1:7" ht="15" x14ac:dyDescent="0.2">
      <c r="A2435" s="407" t="s">
        <v>3494</v>
      </c>
      <c r="B2435" s="407" t="s">
        <v>3495</v>
      </c>
      <c r="C2435" s="408">
        <v>0</v>
      </c>
      <c r="D2435" s="408">
        <v>30</v>
      </c>
      <c r="E2435" s="408">
        <v>30</v>
      </c>
      <c r="F2435" s="409">
        <v>44516.540717592594</v>
      </c>
      <c r="G2435" s="408">
        <v>0</v>
      </c>
    </row>
    <row r="2436" spans="1:7" ht="15" x14ac:dyDescent="0.2">
      <c r="A2436" s="407" t="s">
        <v>3496</v>
      </c>
      <c r="B2436" s="407" t="s">
        <v>3497</v>
      </c>
      <c r="C2436" s="408">
        <v>0</v>
      </c>
      <c r="D2436" s="408">
        <v>25</v>
      </c>
      <c r="E2436" s="408">
        <v>25</v>
      </c>
      <c r="F2436" s="409">
        <v>44524.406122685185</v>
      </c>
      <c r="G2436" s="408">
        <v>0</v>
      </c>
    </row>
    <row r="2437" spans="1:7" ht="15" x14ac:dyDescent="0.25">
      <c r="A2437" s="407" t="s">
        <v>35061</v>
      </c>
      <c r="B2437" s="407" t="s">
        <v>35062</v>
      </c>
      <c r="C2437" s="408">
        <v>96.333333333333329</v>
      </c>
      <c r="D2437" s="408">
        <v>314.26036217438661</v>
      </c>
      <c r="E2437" s="408">
        <v>416.01036217438661</v>
      </c>
      <c r="F2437" s="406"/>
      <c r="G2437" s="408">
        <v>0</v>
      </c>
    </row>
    <row r="2438" spans="1:7" ht="15" x14ac:dyDescent="0.2">
      <c r="A2438" s="407" t="s">
        <v>3498</v>
      </c>
      <c r="B2438" s="407" t="s">
        <v>3499</v>
      </c>
      <c r="C2438" s="408">
        <v>0</v>
      </c>
      <c r="D2438" s="408">
        <v>59.5</v>
      </c>
      <c r="E2438" s="408">
        <v>59.5</v>
      </c>
      <c r="F2438" s="409">
        <v>44530.578113425923</v>
      </c>
      <c r="G2438" s="408">
        <v>0</v>
      </c>
    </row>
    <row r="2439" spans="1:7" ht="15" x14ac:dyDescent="0.2">
      <c r="A2439" s="407" t="s">
        <v>3500</v>
      </c>
      <c r="B2439" s="407" t="s">
        <v>3501</v>
      </c>
      <c r="C2439" s="408">
        <v>0</v>
      </c>
      <c r="D2439" s="408">
        <v>16</v>
      </c>
      <c r="E2439" s="408">
        <v>16</v>
      </c>
      <c r="F2439" s="409">
        <v>44516.554027777776</v>
      </c>
      <c r="G2439" s="408">
        <v>0</v>
      </c>
    </row>
    <row r="2440" spans="1:7" ht="15" x14ac:dyDescent="0.25">
      <c r="A2440" s="407" t="s">
        <v>3502</v>
      </c>
      <c r="B2440" s="407" t="s">
        <v>3503</v>
      </c>
      <c r="C2440" s="406"/>
      <c r="D2440" s="408">
        <v>99.95</v>
      </c>
      <c r="E2440" s="408">
        <v>99.95</v>
      </c>
      <c r="F2440" s="409">
        <v>44510.501400462963</v>
      </c>
      <c r="G2440" s="408">
        <v>0</v>
      </c>
    </row>
    <row r="2441" spans="1:7" ht="15" x14ac:dyDescent="0.25">
      <c r="A2441" s="407" t="s">
        <v>3504</v>
      </c>
      <c r="B2441" s="407" t="s">
        <v>3505</v>
      </c>
      <c r="C2441" s="406"/>
      <c r="D2441" s="408">
        <v>24.5</v>
      </c>
      <c r="E2441" s="408">
        <v>24.5</v>
      </c>
      <c r="F2441" s="409">
        <v>44510.50167824074</v>
      </c>
      <c r="G2441" s="408">
        <v>0</v>
      </c>
    </row>
    <row r="2442" spans="1:7" ht="15" x14ac:dyDescent="0.25">
      <c r="A2442" s="407" t="s">
        <v>3506</v>
      </c>
      <c r="B2442" s="407" t="s">
        <v>3507</v>
      </c>
      <c r="C2442" s="408">
        <v>5</v>
      </c>
      <c r="D2442" s="408">
        <v>2239.2905999999998</v>
      </c>
      <c r="E2442" s="408">
        <v>2244.2905999999998</v>
      </c>
      <c r="F2442" s="406"/>
      <c r="G2442" s="408">
        <v>0</v>
      </c>
    </row>
    <row r="2443" spans="1:7" ht="15" x14ac:dyDescent="0.25">
      <c r="A2443" s="407" t="s">
        <v>3508</v>
      </c>
      <c r="B2443" s="407" t="s">
        <v>3509</v>
      </c>
      <c r="C2443" s="406"/>
      <c r="D2443" s="408">
        <v>33.67</v>
      </c>
      <c r="E2443" s="408">
        <v>33.67</v>
      </c>
      <c r="F2443" s="406"/>
      <c r="G2443" s="408">
        <v>0</v>
      </c>
    </row>
    <row r="2444" spans="1:7" ht="15" x14ac:dyDescent="0.25">
      <c r="A2444" s="407" t="s">
        <v>3510</v>
      </c>
      <c r="B2444" s="407" t="s">
        <v>3511</v>
      </c>
      <c r="C2444" s="408">
        <v>0</v>
      </c>
      <c r="D2444" s="408">
        <v>33.67</v>
      </c>
      <c r="E2444" s="408">
        <v>33.67</v>
      </c>
      <c r="F2444" s="406"/>
      <c r="G2444" s="408">
        <v>0</v>
      </c>
    </row>
    <row r="2445" spans="1:7" ht="15" x14ac:dyDescent="0.25">
      <c r="A2445" s="407" t="s">
        <v>3512</v>
      </c>
      <c r="B2445" s="407" t="s">
        <v>3513</v>
      </c>
      <c r="C2445" s="406"/>
      <c r="D2445" s="408">
        <v>6.07</v>
      </c>
      <c r="E2445" s="408">
        <v>6.07</v>
      </c>
      <c r="F2445" s="406"/>
      <c r="G2445" s="408">
        <v>0</v>
      </c>
    </row>
    <row r="2446" spans="1:7" ht="15" x14ac:dyDescent="0.2">
      <c r="A2446" s="407" t="s">
        <v>3514</v>
      </c>
      <c r="B2446" s="407" t="s">
        <v>3515</v>
      </c>
      <c r="C2446" s="408">
        <v>0</v>
      </c>
      <c r="D2446" s="408">
        <v>111.1</v>
      </c>
      <c r="E2446" s="408">
        <v>111.1</v>
      </c>
      <c r="F2446" s="409">
        <v>44512.546724537038</v>
      </c>
      <c r="G2446" s="408">
        <v>0</v>
      </c>
    </row>
    <row r="2447" spans="1:7" ht="15" x14ac:dyDescent="0.25">
      <c r="A2447" s="407" t="s">
        <v>3516</v>
      </c>
      <c r="B2447" s="407" t="s">
        <v>3517</v>
      </c>
      <c r="C2447" s="406"/>
      <c r="D2447" s="408">
        <v>74.8</v>
      </c>
      <c r="E2447" s="408">
        <v>74.8</v>
      </c>
      <c r="F2447" s="409">
        <v>44512.546979166669</v>
      </c>
      <c r="G2447" s="408">
        <v>0</v>
      </c>
    </row>
    <row r="2448" spans="1:7" ht="15" x14ac:dyDescent="0.25">
      <c r="A2448" s="407" t="s">
        <v>3518</v>
      </c>
      <c r="B2448" s="407" t="s">
        <v>3519</v>
      </c>
      <c r="C2448" s="406"/>
      <c r="D2448" s="408">
        <v>94.7</v>
      </c>
      <c r="E2448" s="408">
        <v>94.7</v>
      </c>
      <c r="F2448" s="409">
        <v>44512.547442129631</v>
      </c>
      <c r="G2448" s="408">
        <v>0</v>
      </c>
    </row>
    <row r="2449" spans="1:7" ht="15" x14ac:dyDescent="0.2">
      <c r="A2449" s="407" t="s">
        <v>3520</v>
      </c>
      <c r="B2449" s="407" t="s">
        <v>3521</v>
      </c>
      <c r="C2449" s="408">
        <v>0</v>
      </c>
      <c r="D2449" s="408">
        <v>281.88</v>
      </c>
      <c r="E2449" s="408">
        <v>281.88</v>
      </c>
      <c r="F2449" s="409">
        <v>45027.545775462961</v>
      </c>
      <c r="G2449" s="408">
        <v>0</v>
      </c>
    </row>
    <row r="2450" spans="1:7" ht="15" x14ac:dyDescent="0.25">
      <c r="A2450" s="407" t="s">
        <v>3522</v>
      </c>
      <c r="B2450" s="407" t="s">
        <v>3523</v>
      </c>
      <c r="C2450" s="406"/>
      <c r="D2450" s="408">
        <v>9.5</v>
      </c>
      <c r="E2450" s="408">
        <v>9.5</v>
      </c>
      <c r="F2450" s="409">
        <v>44510.630393518521</v>
      </c>
      <c r="G2450" s="408">
        <v>0</v>
      </c>
    </row>
    <row r="2451" spans="1:7" ht="15" x14ac:dyDescent="0.25">
      <c r="A2451" s="407" t="s">
        <v>3524</v>
      </c>
      <c r="B2451" s="407" t="s">
        <v>3525</v>
      </c>
      <c r="C2451" s="406"/>
      <c r="D2451" s="408">
        <v>9.9</v>
      </c>
      <c r="E2451" s="408">
        <v>9.9</v>
      </c>
      <c r="F2451" s="409">
        <v>44510.630671296298</v>
      </c>
      <c r="G2451" s="408">
        <v>0</v>
      </c>
    </row>
    <row r="2452" spans="1:7" ht="15" x14ac:dyDescent="0.25">
      <c r="A2452" s="407" t="s">
        <v>3526</v>
      </c>
      <c r="B2452" s="407" t="s">
        <v>3527</v>
      </c>
      <c r="C2452" s="406"/>
      <c r="D2452" s="408">
        <v>8.75</v>
      </c>
      <c r="E2452" s="408">
        <v>8.75</v>
      </c>
      <c r="F2452" s="409">
        <v>44510.631006944444</v>
      </c>
      <c r="G2452" s="408">
        <v>0</v>
      </c>
    </row>
    <row r="2453" spans="1:7" ht="15" x14ac:dyDescent="0.25">
      <c r="A2453" s="407" t="s">
        <v>3528</v>
      </c>
      <c r="B2453" s="407" t="s">
        <v>3529</v>
      </c>
      <c r="C2453" s="406"/>
      <c r="D2453" s="408">
        <v>9.9</v>
      </c>
      <c r="E2453" s="408">
        <v>9.9</v>
      </c>
      <c r="F2453" s="409">
        <v>44510.631319444445</v>
      </c>
      <c r="G2453" s="408">
        <v>0</v>
      </c>
    </row>
    <row r="2454" spans="1:7" ht="15" x14ac:dyDescent="0.25">
      <c r="A2454" s="407" t="s">
        <v>3530</v>
      </c>
      <c r="B2454" s="407" t="s">
        <v>3531</v>
      </c>
      <c r="C2454" s="406"/>
      <c r="D2454" s="408">
        <v>22.75</v>
      </c>
      <c r="E2454" s="408">
        <v>22.75</v>
      </c>
      <c r="F2454" s="409">
        <v>44516.411828703705</v>
      </c>
      <c r="G2454" s="408">
        <v>0</v>
      </c>
    </row>
    <row r="2455" spans="1:7" ht="15" x14ac:dyDescent="0.25">
      <c r="A2455" s="407" t="s">
        <v>3532</v>
      </c>
      <c r="B2455" s="407" t="s">
        <v>3533</v>
      </c>
      <c r="C2455" s="406"/>
      <c r="D2455" s="408">
        <v>22.75</v>
      </c>
      <c r="E2455" s="408">
        <v>22.75</v>
      </c>
      <c r="F2455" s="409">
        <v>44516.402824074074</v>
      </c>
      <c r="G2455" s="408">
        <v>0</v>
      </c>
    </row>
    <row r="2456" spans="1:7" ht="15" x14ac:dyDescent="0.25">
      <c r="A2456" s="407" t="s">
        <v>3534</v>
      </c>
      <c r="B2456" s="407" t="s">
        <v>3535</v>
      </c>
      <c r="C2456" s="406"/>
      <c r="D2456" s="408">
        <v>22.75</v>
      </c>
      <c r="E2456" s="408">
        <v>22.75</v>
      </c>
      <c r="F2456" s="409">
        <v>44516.406030092592</v>
      </c>
      <c r="G2456" s="408">
        <v>0</v>
      </c>
    </row>
    <row r="2457" spans="1:7" ht="15" x14ac:dyDescent="0.25">
      <c r="A2457" s="407" t="s">
        <v>3536</v>
      </c>
      <c r="B2457" s="407" t="s">
        <v>3537</v>
      </c>
      <c r="C2457" s="406"/>
      <c r="D2457" s="408">
        <v>260000</v>
      </c>
      <c r="E2457" s="408">
        <v>260000</v>
      </c>
      <c r="F2457" s="409">
        <v>44523.420162037037</v>
      </c>
      <c r="G2457" s="408">
        <v>0</v>
      </c>
    </row>
    <row r="2458" spans="1:7" ht="15" x14ac:dyDescent="0.25">
      <c r="A2458" s="407" t="s">
        <v>3538</v>
      </c>
      <c r="B2458" s="407" t="s">
        <v>3539</v>
      </c>
      <c r="C2458" s="406"/>
      <c r="D2458" s="408">
        <v>40.5</v>
      </c>
      <c r="E2458" s="408">
        <v>40.5</v>
      </c>
      <c r="F2458" s="409">
        <v>44526.516215277778</v>
      </c>
      <c r="G2458" s="408">
        <v>0</v>
      </c>
    </row>
    <row r="2459" spans="1:7" ht="15" x14ac:dyDescent="0.25">
      <c r="A2459" s="407" t="s">
        <v>3540</v>
      </c>
      <c r="B2459" s="407" t="s">
        <v>3541</v>
      </c>
      <c r="C2459" s="406"/>
      <c r="D2459" s="408">
        <v>77.900000000000006</v>
      </c>
      <c r="E2459" s="408">
        <v>77.900000000000006</v>
      </c>
      <c r="F2459" s="409">
        <v>44512.547210648147</v>
      </c>
      <c r="G2459" s="408">
        <v>0</v>
      </c>
    </row>
    <row r="2460" spans="1:7" ht="15" x14ac:dyDescent="0.25">
      <c r="A2460" s="407" t="s">
        <v>3542</v>
      </c>
      <c r="B2460" s="407" t="s">
        <v>3543</v>
      </c>
      <c r="C2460" s="406"/>
      <c r="D2460" s="408">
        <v>47520</v>
      </c>
      <c r="E2460" s="408">
        <v>47520</v>
      </c>
      <c r="F2460" s="409">
        <v>44512.527465277781</v>
      </c>
      <c r="G2460" s="408">
        <v>0</v>
      </c>
    </row>
    <row r="2461" spans="1:7" ht="15" x14ac:dyDescent="0.25">
      <c r="A2461" s="407" t="s">
        <v>3544</v>
      </c>
      <c r="B2461" s="407" t="s">
        <v>3545</v>
      </c>
      <c r="C2461" s="406"/>
      <c r="D2461" s="408">
        <v>12170</v>
      </c>
      <c r="E2461" s="408">
        <v>12170</v>
      </c>
      <c r="F2461" s="409">
        <v>44512.528761574074</v>
      </c>
      <c r="G2461" s="408">
        <v>0</v>
      </c>
    </row>
    <row r="2462" spans="1:7" ht="15" x14ac:dyDescent="0.2">
      <c r="A2462" s="407" t="s">
        <v>3546</v>
      </c>
      <c r="B2462" s="407" t="s">
        <v>3547</v>
      </c>
      <c r="C2462" s="408">
        <v>0</v>
      </c>
      <c r="D2462" s="408">
        <v>1.34</v>
      </c>
      <c r="E2462" s="408">
        <v>1.34</v>
      </c>
      <c r="F2462" s="409">
        <v>43292.509745370371</v>
      </c>
      <c r="G2462" s="408">
        <v>0</v>
      </c>
    </row>
    <row r="2463" spans="1:7" ht="15" x14ac:dyDescent="0.2">
      <c r="A2463" s="407" t="s">
        <v>3548</v>
      </c>
      <c r="B2463" s="407" t="s">
        <v>3549</v>
      </c>
      <c r="C2463" s="408">
        <v>0</v>
      </c>
      <c r="D2463" s="408">
        <v>11.57</v>
      </c>
      <c r="E2463" s="408">
        <v>11.57</v>
      </c>
      <c r="F2463" s="409">
        <v>45049.31355324074</v>
      </c>
      <c r="G2463" s="408">
        <v>0</v>
      </c>
    </row>
    <row r="2464" spans="1:7" ht="15" x14ac:dyDescent="0.2">
      <c r="A2464" s="407" t="s">
        <v>3550</v>
      </c>
      <c r="B2464" s="407" t="s">
        <v>3551</v>
      </c>
      <c r="C2464" s="408">
        <v>0</v>
      </c>
      <c r="D2464" s="408">
        <v>8.6189999999999998</v>
      </c>
      <c r="E2464" s="408">
        <v>8.6189999999999998</v>
      </c>
      <c r="F2464" s="409">
        <v>43874.381921296299</v>
      </c>
      <c r="G2464" s="408">
        <v>0</v>
      </c>
    </row>
    <row r="2465" spans="1:7" ht="15" x14ac:dyDescent="0.25">
      <c r="A2465" s="407" t="s">
        <v>3552</v>
      </c>
      <c r="B2465" s="407" t="s">
        <v>3553</v>
      </c>
      <c r="C2465" s="406"/>
      <c r="D2465" s="408">
        <v>7191.82</v>
      </c>
      <c r="E2465" s="408">
        <v>7191.82</v>
      </c>
      <c r="F2465" s="409">
        <v>43286.608067129629</v>
      </c>
      <c r="G2465" s="408">
        <v>0</v>
      </c>
    </row>
    <row r="2466" spans="1:7" ht="15" x14ac:dyDescent="0.2">
      <c r="A2466" s="407" t="s">
        <v>35063</v>
      </c>
      <c r="B2466" s="407" t="s">
        <v>35064</v>
      </c>
      <c r="C2466" s="408">
        <v>3.5</v>
      </c>
      <c r="D2466" s="408">
        <v>11.91</v>
      </c>
      <c r="E2466" s="408">
        <v>25.41</v>
      </c>
      <c r="F2466" s="409">
        <v>43290.683483796296</v>
      </c>
      <c r="G2466" s="408">
        <v>0</v>
      </c>
    </row>
    <row r="2467" spans="1:7" ht="15" x14ac:dyDescent="0.2">
      <c r="A2467" s="407" t="s">
        <v>3554</v>
      </c>
      <c r="B2467" s="407" t="s">
        <v>3555</v>
      </c>
      <c r="C2467" s="408">
        <v>0</v>
      </c>
      <c r="D2467" s="408">
        <v>30</v>
      </c>
      <c r="E2467" s="408">
        <v>30</v>
      </c>
      <c r="F2467" s="409">
        <v>44516.371365740742</v>
      </c>
      <c r="G2467" s="408">
        <v>0</v>
      </c>
    </row>
    <row r="2468" spans="1:7" ht="15" x14ac:dyDescent="0.25">
      <c r="A2468" s="407" t="s">
        <v>3556</v>
      </c>
      <c r="B2468" s="407" t="s">
        <v>3557</v>
      </c>
      <c r="C2468" s="406"/>
      <c r="D2468" s="408">
        <v>12.5</v>
      </c>
      <c r="E2468" s="408">
        <v>12.5</v>
      </c>
      <c r="F2468" s="409">
        <v>44517.532164351855</v>
      </c>
      <c r="G2468" s="408">
        <v>0</v>
      </c>
    </row>
    <row r="2469" spans="1:7" ht="15" x14ac:dyDescent="0.25">
      <c r="A2469" s="407" t="s">
        <v>3558</v>
      </c>
      <c r="B2469" s="407" t="s">
        <v>3559</v>
      </c>
      <c r="C2469" s="406"/>
      <c r="D2469" s="408">
        <v>6.2700000000000006E-2</v>
      </c>
      <c r="E2469" s="408">
        <v>6.2700000000000006E-2</v>
      </c>
      <c r="F2469" s="409">
        <v>44526.477453703701</v>
      </c>
      <c r="G2469" s="408">
        <v>0</v>
      </c>
    </row>
    <row r="2470" spans="1:7" ht="15" x14ac:dyDescent="0.2">
      <c r="A2470" s="407" t="s">
        <v>3560</v>
      </c>
      <c r="B2470" s="407" t="s">
        <v>3561</v>
      </c>
      <c r="C2470" s="408">
        <v>0</v>
      </c>
      <c r="D2470" s="408">
        <v>9.5500000000000007</v>
      </c>
      <c r="E2470" s="408">
        <v>9.5500000000000007</v>
      </c>
      <c r="F2470" s="409">
        <v>44510.639606481483</v>
      </c>
      <c r="G2470" s="408">
        <v>0</v>
      </c>
    </row>
    <row r="2471" spans="1:7" ht="15" x14ac:dyDescent="0.25">
      <c r="A2471" s="407" t="s">
        <v>3562</v>
      </c>
      <c r="B2471" s="407" t="s">
        <v>3563</v>
      </c>
      <c r="C2471" s="406"/>
      <c r="D2471" s="408">
        <v>4750</v>
      </c>
      <c r="E2471" s="408">
        <v>4750</v>
      </c>
      <c r="F2471" s="406"/>
      <c r="G2471" s="408">
        <v>0</v>
      </c>
    </row>
    <row r="2472" spans="1:7" ht="15" x14ac:dyDescent="0.25">
      <c r="A2472" s="407" t="s">
        <v>3564</v>
      </c>
      <c r="B2472" s="407" t="s">
        <v>3565</v>
      </c>
      <c r="C2472" s="406"/>
      <c r="D2472" s="408">
        <v>3876.86</v>
      </c>
      <c r="E2472" s="408">
        <v>3876.86</v>
      </c>
      <c r="F2472" s="409">
        <v>44524.667129629626</v>
      </c>
      <c r="G2472" s="408">
        <v>0</v>
      </c>
    </row>
    <row r="2473" spans="1:7" ht="15" x14ac:dyDescent="0.2">
      <c r="A2473" s="407" t="s">
        <v>3566</v>
      </c>
      <c r="B2473" s="407" t="s">
        <v>3567</v>
      </c>
      <c r="C2473" s="408">
        <v>9.75</v>
      </c>
      <c r="D2473" s="408">
        <v>64.033299999999997</v>
      </c>
      <c r="E2473" s="408">
        <v>83.783299999999997</v>
      </c>
      <c r="F2473" s="409">
        <v>43033.446481481478</v>
      </c>
      <c r="G2473" s="408">
        <v>0</v>
      </c>
    </row>
    <row r="2474" spans="1:7" ht="15" x14ac:dyDescent="0.2">
      <c r="A2474" s="407" t="s">
        <v>3568</v>
      </c>
      <c r="B2474" s="407" t="s">
        <v>3569</v>
      </c>
      <c r="C2474" s="408">
        <v>9.75</v>
      </c>
      <c r="D2474" s="408">
        <v>32.392497150997151</v>
      </c>
      <c r="E2474" s="408">
        <v>52.142497150997144</v>
      </c>
      <c r="F2474" s="409">
        <v>43033.449340277781</v>
      </c>
      <c r="G2474" s="408">
        <v>0</v>
      </c>
    </row>
    <row r="2475" spans="1:7" ht="15" x14ac:dyDescent="0.25">
      <c r="A2475" s="407" t="s">
        <v>3570</v>
      </c>
      <c r="B2475" s="407" t="s">
        <v>3571</v>
      </c>
      <c r="C2475" s="406"/>
      <c r="D2475" s="408">
        <v>36.5</v>
      </c>
      <c r="E2475" s="408">
        <v>36.5</v>
      </c>
      <c r="F2475" s="409">
        <v>44524.504259259258</v>
      </c>
      <c r="G2475" s="408">
        <v>0</v>
      </c>
    </row>
    <row r="2476" spans="1:7" ht="15" x14ac:dyDescent="0.25">
      <c r="A2476" s="407" t="s">
        <v>3572</v>
      </c>
      <c r="B2476" s="407" t="s">
        <v>3573</v>
      </c>
      <c r="C2476" s="406"/>
      <c r="D2476" s="408">
        <v>36.5</v>
      </c>
      <c r="E2476" s="408">
        <v>36.5</v>
      </c>
      <c r="F2476" s="409">
        <v>44524.50472222222</v>
      </c>
      <c r="G2476" s="408">
        <v>0</v>
      </c>
    </row>
    <row r="2477" spans="1:7" ht="15" x14ac:dyDescent="0.25">
      <c r="A2477" s="407" t="s">
        <v>3574</v>
      </c>
      <c r="B2477" s="407" t="s">
        <v>3575</v>
      </c>
      <c r="C2477" s="406"/>
      <c r="D2477" s="408">
        <v>62</v>
      </c>
      <c r="E2477" s="408">
        <v>62</v>
      </c>
      <c r="F2477" s="406"/>
      <c r="G2477" s="408">
        <v>0</v>
      </c>
    </row>
    <row r="2478" spans="1:7" ht="15" x14ac:dyDescent="0.25">
      <c r="A2478" s="407" t="s">
        <v>3576</v>
      </c>
      <c r="B2478" s="407" t="s">
        <v>3577</v>
      </c>
      <c r="C2478" s="408">
        <v>0</v>
      </c>
      <c r="D2478" s="408">
        <v>74.8</v>
      </c>
      <c r="E2478" s="408">
        <v>74.8</v>
      </c>
      <c r="F2478" s="406"/>
      <c r="G2478" s="408">
        <v>0</v>
      </c>
    </row>
    <row r="2479" spans="1:7" ht="15" x14ac:dyDescent="0.2">
      <c r="A2479" s="407" t="s">
        <v>3578</v>
      </c>
      <c r="B2479" s="407" t="s">
        <v>3579</v>
      </c>
      <c r="C2479" s="408">
        <v>0</v>
      </c>
      <c r="D2479" s="408">
        <v>615.09</v>
      </c>
      <c r="E2479" s="408">
        <v>615.09</v>
      </c>
      <c r="F2479" s="409">
        <v>44063.438715277778</v>
      </c>
      <c r="G2479" s="408">
        <v>0</v>
      </c>
    </row>
    <row r="2480" spans="1:7" ht="15" x14ac:dyDescent="0.2">
      <c r="A2480" s="407" t="s">
        <v>3580</v>
      </c>
      <c r="B2480" s="407" t="s">
        <v>777</v>
      </c>
      <c r="C2480" s="408">
        <v>0</v>
      </c>
      <c r="D2480" s="408">
        <v>468.29</v>
      </c>
      <c r="E2480" s="408">
        <v>468.29</v>
      </c>
      <c r="F2480" s="409">
        <v>45096.731956018521</v>
      </c>
      <c r="G2480" s="408">
        <v>0</v>
      </c>
    </row>
    <row r="2481" spans="1:7" ht="15" x14ac:dyDescent="0.2">
      <c r="A2481" s="407" t="s">
        <v>3581</v>
      </c>
      <c r="B2481" s="407" t="s">
        <v>3582</v>
      </c>
      <c r="C2481" s="408">
        <v>0</v>
      </c>
      <c r="D2481" s="408">
        <v>560.1</v>
      </c>
      <c r="E2481" s="408">
        <v>560.1</v>
      </c>
      <c r="F2481" s="409">
        <v>45096.73265046296</v>
      </c>
      <c r="G2481" s="408">
        <v>0</v>
      </c>
    </row>
    <row r="2482" spans="1:7" ht="15" x14ac:dyDescent="0.2">
      <c r="A2482" s="407" t="s">
        <v>3583</v>
      </c>
      <c r="B2482" s="407" t="s">
        <v>3584</v>
      </c>
      <c r="C2482" s="408">
        <v>0</v>
      </c>
      <c r="D2482" s="408">
        <v>8.1999999999999993</v>
      </c>
      <c r="E2482" s="408">
        <v>8.1999999999999993</v>
      </c>
      <c r="F2482" s="409">
        <v>45930.636458333334</v>
      </c>
      <c r="G2482" s="408">
        <v>0</v>
      </c>
    </row>
    <row r="2483" spans="1:7" ht="15" x14ac:dyDescent="0.25">
      <c r="A2483" s="407" t="s">
        <v>3585</v>
      </c>
      <c r="B2483" s="407" t="s">
        <v>3586</v>
      </c>
      <c r="C2483" s="408">
        <v>0</v>
      </c>
      <c r="D2483" s="408">
        <v>0.9</v>
      </c>
      <c r="E2483" s="408">
        <v>0.9</v>
      </c>
      <c r="F2483" s="406"/>
      <c r="G2483" s="408">
        <v>0</v>
      </c>
    </row>
    <row r="2484" spans="1:7" ht="15" x14ac:dyDescent="0.2">
      <c r="A2484" s="407" t="s">
        <v>3587</v>
      </c>
      <c r="B2484" s="407" t="s">
        <v>3588</v>
      </c>
      <c r="C2484" s="408">
        <v>0</v>
      </c>
      <c r="D2484" s="408">
        <v>5</v>
      </c>
      <c r="E2484" s="408">
        <v>5</v>
      </c>
      <c r="F2484" s="409">
        <v>44215.426296296297</v>
      </c>
      <c r="G2484" s="408">
        <v>0</v>
      </c>
    </row>
    <row r="2485" spans="1:7" ht="15" x14ac:dyDescent="0.2">
      <c r="A2485" s="407" t="s">
        <v>3589</v>
      </c>
      <c r="B2485" s="407" t="s">
        <v>3590</v>
      </c>
      <c r="C2485" s="408">
        <v>0</v>
      </c>
      <c r="D2485" s="408">
        <v>0.45</v>
      </c>
      <c r="E2485" s="408">
        <v>0.45</v>
      </c>
      <c r="F2485" s="409">
        <v>45352.28019675926</v>
      </c>
      <c r="G2485" s="408">
        <v>0</v>
      </c>
    </row>
    <row r="2486" spans="1:7" ht="15" x14ac:dyDescent="0.2">
      <c r="A2486" s="407" t="s">
        <v>35065</v>
      </c>
      <c r="B2486" s="407" t="s">
        <v>35066</v>
      </c>
      <c r="C2486" s="408">
        <v>0</v>
      </c>
      <c r="D2486" s="408">
        <v>5</v>
      </c>
      <c r="E2486" s="408">
        <v>5</v>
      </c>
      <c r="F2486" s="409">
        <v>44873.303483796299</v>
      </c>
      <c r="G2486" s="408">
        <v>0</v>
      </c>
    </row>
    <row r="2487" spans="1:7" ht="15" x14ac:dyDescent="0.2">
      <c r="A2487" s="407" t="s">
        <v>3591</v>
      </c>
      <c r="B2487" s="407" t="s">
        <v>3592</v>
      </c>
      <c r="C2487" s="408">
        <v>0</v>
      </c>
      <c r="D2487" s="408">
        <v>1.35</v>
      </c>
      <c r="E2487" s="408">
        <v>1.35</v>
      </c>
      <c r="F2487" s="409">
        <v>45352.280775462961</v>
      </c>
      <c r="G2487" s="408">
        <v>0</v>
      </c>
    </row>
    <row r="2488" spans="1:7" ht="15" x14ac:dyDescent="0.2">
      <c r="A2488" s="407" t="s">
        <v>3593</v>
      </c>
      <c r="B2488" s="407" t="s">
        <v>3594</v>
      </c>
      <c r="C2488" s="408">
        <v>0</v>
      </c>
      <c r="D2488" s="408">
        <v>0.65</v>
      </c>
      <c r="E2488" s="408">
        <v>0.65</v>
      </c>
      <c r="F2488" s="409">
        <v>45352.279814814814</v>
      </c>
      <c r="G2488" s="408">
        <v>0</v>
      </c>
    </row>
    <row r="2489" spans="1:7" ht="15" x14ac:dyDescent="0.25">
      <c r="A2489" s="407" t="s">
        <v>3595</v>
      </c>
      <c r="B2489" s="407" t="s">
        <v>3596</v>
      </c>
      <c r="C2489" s="406"/>
      <c r="D2489" s="408">
        <v>0.01</v>
      </c>
      <c r="E2489" s="408">
        <v>0.01</v>
      </c>
      <c r="F2489" s="406"/>
      <c r="G2489" s="408">
        <v>0</v>
      </c>
    </row>
    <row r="2490" spans="1:7" ht="15" x14ac:dyDescent="0.25">
      <c r="A2490" s="407" t="s">
        <v>3597</v>
      </c>
      <c r="B2490" s="407" t="s">
        <v>3598</v>
      </c>
      <c r="C2490" s="406"/>
      <c r="D2490" s="408">
        <v>22.8</v>
      </c>
      <c r="E2490" s="408">
        <v>22.8</v>
      </c>
      <c r="F2490" s="409">
        <v>44523.375868055555</v>
      </c>
      <c r="G2490" s="408">
        <v>0</v>
      </c>
    </row>
    <row r="2491" spans="1:7" ht="15" x14ac:dyDescent="0.25">
      <c r="A2491" s="407" t="s">
        <v>3599</v>
      </c>
      <c r="B2491" s="407" t="s">
        <v>3600</v>
      </c>
      <c r="C2491" s="406"/>
      <c r="D2491" s="408">
        <v>8.6999999999999993</v>
      </c>
      <c r="E2491" s="408">
        <v>8.6999999999999993</v>
      </c>
      <c r="F2491" s="406"/>
      <c r="G2491" s="408">
        <v>0</v>
      </c>
    </row>
    <row r="2492" spans="1:7" ht="15" x14ac:dyDescent="0.25">
      <c r="A2492" s="407" t="s">
        <v>3601</v>
      </c>
      <c r="B2492" s="407" t="s">
        <v>3602</v>
      </c>
      <c r="C2492" s="406"/>
      <c r="D2492" s="408">
        <v>64.5</v>
      </c>
      <c r="E2492" s="408">
        <v>64.5</v>
      </c>
      <c r="F2492" s="409">
        <v>44524.504467592589</v>
      </c>
      <c r="G2492" s="408">
        <v>0</v>
      </c>
    </row>
    <row r="2493" spans="1:7" ht="15" x14ac:dyDescent="0.25">
      <c r="A2493" s="407" t="s">
        <v>3603</v>
      </c>
      <c r="B2493" s="407" t="s">
        <v>3604</v>
      </c>
      <c r="C2493" s="406"/>
      <c r="D2493" s="408">
        <v>77.5</v>
      </c>
      <c r="E2493" s="408">
        <v>77.5</v>
      </c>
      <c r="F2493" s="406"/>
      <c r="G2493" s="408">
        <v>0</v>
      </c>
    </row>
    <row r="2494" spans="1:7" ht="15" x14ac:dyDescent="0.25">
      <c r="A2494" s="407" t="s">
        <v>3605</v>
      </c>
      <c r="B2494" s="407" t="s">
        <v>3606</v>
      </c>
      <c r="C2494" s="406"/>
      <c r="D2494" s="408">
        <v>155</v>
      </c>
      <c r="E2494" s="408">
        <v>155</v>
      </c>
      <c r="F2494" s="406"/>
      <c r="G2494" s="408">
        <v>0</v>
      </c>
    </row>
    <row r="2495" spans="1:7" ht="15" x14ac:dyDescent="0.25">
      <c r="A2495" s="407" t="s">
        <v>3607</v>
      </c>
      <c r="B2495" s="407" t="s">
        <v>3608</v>
      </c>
      <c r="C2495" s="406"/>
      <c r="D2495" s="406"/>
      <c r="E2495" s="406"/>
      <c r="F2495" s="406"/>
      <c r="G2495" s="408">
        <v>0</v>
      </c>
    </row>
    <row r="2496" spans="1:7" ht="15" x14ac:dyDescent="0.25">
      <c r="A2496" s="407" t="s">
        <v>3609</v>
      </c>
      <c r="B2496" s="407" t="s">
        <v>3610</v>
      </c>
      <c r="C2496" s="406"/>
      <c r="D2496" s="406"/>
      <c r="E2496" s="406"/>
      <c r="F2496" s="406"/>
      <c r="G2496" s="408">
        <v>0</v>
      </c>
    </row>
    <row r="2497" spans="1:7" ht="15" x14ac:dyDescent="0.25">
      <c r="A2497" s="407" t="s">
        <v>3611</v>
      </c>
      <c r="B2497" s="407" t="s">
        <v>3612</v>
      </c>
      <c r="C2497" s="406"/>
      <c r="D2497" s="406"/>
      <c r="E2497" s="406"/>
      <c r="F2497" s="409">
        <v>44516.54105324074</v>
      </c>
      <c r="G2497" s="408">
        <v>0</v>
      </c>
    </row>
    <row r="2498" spans="1:7" ht="15" x14ac:dyDescent="0.25">
      <c r="A2498" s="407" t="s">
        <v>3613</v>
      </c>
      <c r="B2498" s="407" t="s">
        <v>3614</v>
      </c>
      <c r="C2498" s="406"/>
      <c r="D2498" s="406"/>
      <c r="E2498" s="406"/>
      <c r="F2498" s="409">
        <v>44516.556261574071</v>
      </c>
      <c r="G2498" s="408">
        <v>0</v>
      </c>
    </row>
    <row r="2499" spans="1:7" ht="15" x14ac:dyDescent="0.25">
      <c r="A2499" s="407" t="s">
        <v>3615</v>
      </c>
      <c r="B2499" s="407" t="s">
        <v>3616</v>
      </c>
      <c r="C2499" s="406"/>
      <c r="D2499" s="406"/>
      <c r="E2499" s="406"/>
      <c r="F2499" s="409">
        <v>44516.344108796293</v>
      </c>
      <c r="G2499" s="408">
        <v>0</v>
      </c>
    </row>
    <row r="2500" spans="1:7" ht="15" x14ac:dyDescent="0.25">
      <c r="A2500" s="407" t="s">
        <v>3617</v>
      </c>
      <c r="B2500" s="407" t="s">
        <v>3618</v>
      </c>
      <c r="C2500" s="406"/>
      <c r="D2500" s="406"/>
      <c r="E2500" s="406"/>
      <c r="F2500" s="406"/>
      <c r="G2500" s="408">
        <v>0</v>
      </c>
    </row>
    <row r="2501" spans="1:7" ht="15" x14ac:dyDescent="0.25">
      <c r="A2501" s="407" t="s">
        <v>3619</v>
      </c>
      <c r="B2501" s="407" t="s">
        <v>3620</v>
      </c>
      <c r="C2501" s="406"/>
      <c r="D2501" s="406"/>
      <c r="E2501" s="406"/>
      <c r="F2501" s="406"/>
      <c r="G2501" s="408">
        <v>0</v>
      </c>
    </row>
    <row r="2502" spans="1:7" ht="15" x14ac:dyDescent="0.2">
      <c r="A2502" s="407" t="s">
        <v>3621</v>
      </c>
      <c r="B2502" s="407" t="s">
        <v>3622</v>
      </c>
      <c r="C2502" s="408">
        <v>5</v>
      </c>
      <c r="D2502" s="408">
        <v>22.48</v>
      </c>
      <c r="E2502" s="408">
        <v>27.48</v>
      </c>
      <c r="F2502" s="409">
        <v>43013.828414351854</v>
      </c>
      <c r="G2502" s="408">
        <v>0</v>
      </c>
    </row>
    <row r="2503" spans="1:7" ht="15" x14ac:dyDescent="0.2">
      <c r="A2503" s="407" t="s">
        <v>3623</v>
      </c>
      <c r="B2503" s="407" t="s">
        <v>3624</v>
      </c>
      <c r="C2503" s="408">
        <v>0</v>
      </c>
      <c r="D2503" s="408">
        <v>2.9</v>
      </c>
      <c r="E2503" s="408">
        <v>2.9</v>
      </c>
      <c r="F2503" s="409">
        <v>45930.636620370373</v>
      </c>
      <c r="G2503" s="408">
        <v>0</v>
      </c>
    </row>
    <row r="2504" spans="1:7" ht="15" x14ac:dyDescent="0.25">
      <c r="A2504" s="407" t="s">
        <v>3625</v>
      </c>
      <c r="B2504" s="407" t="s">
        <v>3626</v>
      </c>
      <c r="C2504" s="406"/>
      <c r="D2504" s="408">
        <v>25.8</v>
      </c>
      <c r="E2504" s="408">
        <v>25.8</v>
      </c>
      <c r="F2504" s="406"/>
      <c r="G2504" s="408">
        <v>0</v>
      </c>
    </row>
    <row r="2505" spans="1:7" ht="15" x14ac:dyDescent="0.25">
      <c r="A2505" s="407" t="s">
        <v>35067</v>
      </c>
      <c r="B2505" s="407" t="s">
        <v>35068</v>
      </c>
      <c r="C2505" s="406"/>
      <c r="D2505" s="408">
        <v>28500</v>
      </c>
      <c r="E2505" s="408">
        <v>28500</v>
      </c>
      <c r="F2505" s="409">
        <v>45341.551828703705</v>
      </c>
      <c r="G2505" s="408">
        <v>0</v>
      </c>
    </row>
    <row r="2506" spans="1:7" ht="15" x14ac:dyDescent="0.25">
      <c r="A2506" s="407" t="s">
        <v>3627</v>
      </c>
      <c r="B2506" s="407" t="s">
        <v>3628</v>
      </c>
      <c r="C2506" s="406"/>
      <c r="D2506" s="408">
        <v>2310</v>
      </c>
      <c r="E2506" s="408">
        <v>2310</v>
      </c>
      <c r="F2506" s="406"/>
      <c r="G2506" s="408">
        <v>0</v>
      </c>
    </row>
    <row r="2507" spans="1:7" ht="15" x14ac:dyDescent="0.25">
      <c r="A2507" s="407" t="s">
        <v>3629</v>
      </c>
      <c r="B2507" s="407" t="s">
        <v>3162</v>
      </c>
      <c r="C2507" s="406"/>
      <c r="D2507" s="408">
        <v>821.9</v>
      </c>
      <c r="E2507" s="408">
        <v>821.9</v>
      </c>
      <c r="F2507" s="409">
        <v>44510.502812500003</v>
      </c>
      <c r="G2507" s="408">
        <v>0</v>
      </c>
    </row>
    <row r="2508" spans="1:7" ht="15" x14ac:dyDescent="0.25">
      <c r="A2508" s="407" t="s">
        <v>3630</v>
      </c>
      <c r="B2508" s="407" t="s">
        <v>3631</v>
      </c>
      <c r="C2508" s="406"/>
      <c r="D2508" s="406"/>
      <c r="E2508" s="406"/>
      <c r="F2508" s="409">
        <v>44511.336863425924</v>
      </c>
      <c r="G2508" s="408">
        <v>0</v>
      </c>
    </row>
    <row r="2509" spans="1:7" ht="15" x14ac:dyDescent="0.25">
      <c r="A2509" s="407" t="s">
        <v>3632</v>
      </c>
      <c r="B2509" s="407" t="s">
        <v>3633</v>
      </c>
      <c r="C2509" s="406"/>
      <c r="D2509" s="406"/>
      <c r="E2509" s="406"/>
      <c r="F2509" s="406"/>
      <c r="G2509" s="408">
        <v>0</v>
      </c>
    </row>
    <row r="2510" spans="1:7" ht="15" x14ac:dyDescent="0.25">
      <c r="A2510" s="407" t="s">
        <v>3634</v>
      </c>
      <c r="B2510" s="407" t="s">
        <v>3635</v>
      </c>
      <c r="C2510" s="406"/>
      <c r="D2510" s="406"/>
      <c r="E2510" s="406"/>
      <c r="F2510" s="406"/>
      <c r="G2510" s="408">
        <v>0</v>
      </c>
    </row>
    <row r="2511" spans="1:7" ht="15" x14ac:dyDescent="0.2">
      <c r="A2511" s="407" t="s">
        <v>3636</v>
      </c>
      <c r="B2511" s="407" t="s">
        <v>3637</v>
      </c>
      <c r="C2511" s="408">
        <v>0</v>
      </c>
      <c r="D2511" s="408">
        <v>22.48</v>
      </c>
      <c r="E2511" s="408">
        <v>22.48</v>
      </c>
      <c r="F2511" s="409">
        <v>44970.590671296297</v>
      </c>
      <c r="G2511" s="408">
        <v>0</v>
      </c>
    </row>
    <row r="2512" spans="1:7" ht="15" x14ac:dyDescent="0.25">
      <c r="A2512" s="407" t="s">
        <v>3638</v>
      </c>
      <c r="B2512" s="407" t="s">
        <v>3639</v>
      </c>
      <c r="C2512" s="406"/>
      <c r="D2512" s="408">
        <v>320</v>
      </c>
      <c r="E2512" s="408">
        <v>320</v>
      </c>
      <c r="F2512" s="409">
        <v>44512.43178240741</v>
      </c>
      <c r="G2512" s="408">
        <v>0</v>
      </c>
    </row>
    <row r="2513" spans="1:7" ht="15" x14ac:dyDescent="0.25">
      <c r="A2513" s="407" t="s">
        <v>3640</v>
      </c>
      <c r="B2513" s="407" t="s">
        <v>3641</v>
      </c>
      <c r="C2513" s="406"/>
      <c r="D2513" s="408">
        <v>4225</v>
      </c>
      <c r="E2513" s="408">
        <v>4225</v>
      </c>
      <c r="F2513" s="406"/>
      <c r="G2513" s="408">
        <v>0</v>
      </c>
    </row>
    <row r="2514" spans="1:7" ht="15" x14ac:dyDescent="0.2">
      <c r="A2514" s="407" t="s">
        <v>3642</v>
      </c>
      <c r="B2514" s="407" t="s">
        <v>3643</v>
      </c>
      <c r="C2514" s="408">
        <v>0</v>
      </c>
      <c r="D2514" s="408">
        <v>29.5</v>
      </c>
      <c r="E2514" s="408">
        <v>29.5</v>
      </c>
      <c r="F2514" s="409">
        <v>45911.434305555558</v>
      </c>
      <c r="G2514" s="408">
        <v>0</v>
      </c>
    </row>
    <row r="2515" spans="1:7" ht="15" x14ac:dyDescent="0.2">
      <c r="A2515" s="407" t="s">
        <v>3644</v>
      </c>
      <c r="B2515" s="407" t="s">
        <v>3645</v>
      </c>
      <c r="C2515" s="408">
        <v>0</v>
      </c>
      <c r="D2515" s="408">
        <v>13.44</v>
      </c>
      <c r="E2515" s="408">
        <v>13.44</v>
      </c>
      <c r="F2515" s="409">
        <v>45911.434756944444</v>
      </c>
      <c r="G2515" s="408">
        <v>0</v>
      </c>
    </row>
    <row r="2516" spans="1:7" ht="15" x14ac:dyDescent="0.25">
      <c r="A2516" s="407" t="s">
        <v>3646</v>
      </c>
      <c r="B2516" s="407" t="s">
        <v>3647</v>
      </c>
      <c r="C2516" s="406"/>
      <c r="D2516" s="408">
        <v>337</v>
      </c>
      <c r="E2516" s="408">
        <v>337</v>
      </c>
      <c r="F2516" s="409">
        <v>44516.376284722224</v>
      </c>
      <c r="G2516" s="408">
        <v>0</v>
      </c>
    </row>
    <row r="2517" spans="1:7" ht="15" x14ac:dyDescent="0.25">
      <c r="A2517" s="407" t="s">
        <v>3648</v>
      </c>
      <c r="B2517" s="407" t="s">
        <v>3649</v>
      </c>
      <c r="C2517" s="406"/>
      <c r="D2517" s="408">
        <v>13350</v>
      </c>
      <c r="E2517" s="408">
        <v>13350</v>
      </c>
      <c r="F2517" s="406"/>
      <c r="G2517" s="408">
        <v>0</v>
      </c>
    </row>
    <row r="2518" spans="1:7" ht="15" x14ac:dyDescent="0.25">
      <c r="A2518" s="407" t="s">
        <v>3650</v>
      </c>
      <c r="B2518" s="407" t="s">
        <v>3651</v>
      </c>
      <c r="C2518" s="406"/>
      <c r="D2518" s="408">
        <v>1880</v>
      </c>
      <c r="E2518" s="408">
        <v>1880</v>
      </c>
      <c r="F2518" s="406"/>
      <c r="G2518" s="408">
        <v>0</v>
      </c>
    </row>
    <row r="2519" spans="1:7" ht="15" x14ac:dyDescent="0.2">
      <c r="A2519" s="407" t="s">
        <v>3652</v>
      </c>
      <c r="B2519" s="407" t="s">
        <v>3653</v>
      </c>
      <c r="C2519" s="408">
        <v>0</v>
      </c>
      <c r="D2519" s="408">
        <v>90</v>
      </c>
      <c r="E2519" s="408">
        <v>90</v>
      </c>
      <c r="F2519" s="409">
        <v>45048.420706018522</v>
      </c>
      <c r="G2519" s="408">
        <v>0</v>
      </c>
    </row>
    <row r="2520" spans="1:7" ht="15" x14ac:dyDescent="0.2">
      <c r="A2520" s="407" t="s">
        <v>3654</v>
      </c>
      <c r="B2520" s="407" t="s">
        <v>3655</v>
      </c>
      <c r="C2520" s="408">
        <v>0</v>
      </c>
      <c r="D2520" s="408">
        <v>172</v>
      </c>
      <c r="E2520" s="408">
        <v>172</v>
      </c>
      <c r="F2520" s="409">
        <v>45048.420590277776</v>
      </c>
      <c r="G2520" s="408">
        <v>0</v>
      </c>
    </row>
    <row r="2521" spans="1:7" ht="15" x14ac:dyDescent="0.2">
      <c r="A2521" s="407" t="s">
        <v>3656</v>
      </c>
      <c r="B2521" s="407" t="s">
        <v>3657</v>
      </c>
      <c r="C2521" s="408">
        <v>0</v>
      </c>
      <c r="D2521" s="408">
        <v>70</v>
      </c>
      <c r="E2521" s="408">
        <v>70</v>
      </c>
      <c r="F2521" s="409">
        <v>45048.420405092591</v>
      </c>
      <c r="G2521" s="408">
        <v>0</v>
      </c>
    </row>
    <row r="2522" spans="1:7" ht="15" x14ac:dyDescent="0.2">
      <c r="A2522" s="407" t="s">
        <v>3658</v>
      </c>
      <c r="B2522" s="407" t="s">
        <v>3659</v>
      </c>
      <c r="C2522" s="408">
        <v>0</v>
      </c>
      <c r="D2522" s="408">
        <v>32</v>
      </c>
      <c r="E2522" s="408">
        <v>32</v>
      </c>
      <c r="F2522" s="409">
        <v>45048.420497685183</v>
      </c>
      <c r="G2522" s="408">
        <v>0</v>
      </c>
    </row>
    <row r="2523" spans="1:7" ht="15" x14ac:dyDescent="0.2">
      <c r="A2523" s="407" t="s">
        <v>3660</v>
      </c>
      <c r="B2523" s="407" t="s">
        <v>3661</v>
      </c>
      <c r="C2523" s="408">
        <v>0</v>
      </c>
      <c r="D2523" s="408">
        <v>690</v>
      </c>
      <c r="E2523" s="408">
        <v>690</v>
      </c>
      <c r="F2523" s="409">
        <v>43292.515162037038</v>
      </c>
      <c r="G2523" s="408">
        <v>0</v>
      </c>
    </row>
    <row r="2524" spans="1:7" ht="15" x14ac:dyDescent="0.2">
      <c r="A2524" s="407" t="s">
        <v>3662</v>
      </c>
      <c r="B2524" s="407" t="s">
        <v>3663</v>
      </c>
      <c r="C2524" s="408">
        <v>0</v>
      </c>
      <c r="D2524" s="408">
        <v>90</v>
      </c>
      <c r="E2524" s="408">
        <v>90</v>
      </c>
      <c r="F2524" s="409">
        <v>44530.532962962963</v>
      </c>
      <c r="G2524" s="408">
        <v>0</v>
      </c>
    </row>
    <row r="2525" spans="1:7" ht="15" x14ac:dyDescent="0.2">
      <c r="A2525" s="407" t="s">
        <v>3664</v>
      </c>
      <c r="B2525" s="407" t="s">
        <v>3665</v>
      </c>
      <c r="C2525" s="408">
        <v>0</v>
      </c>
      <c r="D2525" s="408">
        <v>33</v>
      </c>
      <c r="E2525" s="408">
        <v>33</v>
      </c>
      <c r="F2525" s="409">
        <v>44512.499849537038</v>
      </c>
      <c r="G2525" s="408">
        <v>0</v>
      </c>
    </row>
    <row r="2526" spans="1:7" ht="15" x14ac:dyDescent="0.2">
      <c r="A2526" s="407" t="s">
        <v>3666</v>
      </c>
      <c r="B2526" s="407" t="s">
        <v>3667</v>
      </c>
      <c r="C2526" s="408">
        <v>0</v>
      </c>
      <c r="D2526" s="408">
        <v>210</v>
      </c>
      <c r="E2526" s="408">
        <v>210</v>
      </c>
      <c r="F2526" s="409">
        <v>44530.574282407404</v>
      </c>
      <c r="G2526" s="408">
        <v>0</v>
      </c>
    </row>
    <row r="2527" spans="1:7" ht="15" x14ac:dyDescent="0.2">
      <c r="A2527" s="407" t="s">
        <v>3668</v>
      </c>
      <c r="B2527" s="407" t="s">
        <v>3669</v>
      </c>
      <c r="C2527" s="408">
        <v>0</v>
      </c>
      <c r="D2527" s="408">
        <v>700</v>
      </c>
      <c r="E2527" s="408">
        <v>700</v>
      </c>
      <c r="F2527" s="409">
        <v>44516.388391203705</v>
      </c>
      <c r="G2527" s="408">
        <v>0</v>
      </c>
    </row>
    <row r="2528" spans="1:7" ht="15" x14ac:dyDescent="0.2">
      <c r="A2528" s="407" t="s">
        <v>3670</v>
      </c>
      <c r="B2528" s="407" t="s">
        <v>3671</v>
      </c>
      <c r="C2528" s="408">
        <v>0</v>
      </c>
      <c r="D2528" s="408">
        <v>820</v>
      </c>
      <c r="E2528" s="408">
        <v>820</v>
      </c>
      <c r="F2528" s="409">
        <v>43292.514791666668</v>
      </c>
      <c r="G2528" s="408">
        <v>0</v>
      </c>
    </row>
    <row r="2529" spans="1:7" ht="15" x14ac:dyDescent="0.2">
      <c r="A2529" s="407" t="s">
        <v>3672</v>
      </c>
      <c r="B2529" s="407" t="s">
        <v>3673</v>
      </c>
      <c r="C2529" s="408">
        <v>0</v>
      </c>
      <c r="D2529" s="408">
        <v>1220</v>
      </c>
      <c r="E2529" s="408">
        <v>1220</v>
      </c>
      <c r="F2529" s="409">
        <v>44525.387557870374</v>
      </c>
      <c r="G2529" s="408">
        <v>0</v>
      </c>
    </row>
    <row r="2530" spans="1:7" ht="15" x14ac:dyDescent="0.2">
      <c r="A2530" s="407" t="s">
        <v>3674</v>
      </c>
      <c r="B2530" s="407" t="s">
        <v>3675</v>
      </c>
      <c r="C2530" s="408">
        <v>0</v>
      </c>
      <c r="D2530" s="408">
        <v>840</v>
      </c>
      <c r="E2530" s="408">
        <v>840</v>
      </c>
      <c r="F2530" s="409">
        <v>43292.514664351853</v>
      </c>
      <c r="G2530" s="408">
        <v>0</v>
      </c>
    </row>
    <row r="2531" spans="1:7" ht="15" x14ac:dyDescent="0.25">
      <c r="A2531" s="407" t="s">
        <v>3676</v>
      </c>
      <c r="B2531" s="407" t="s">
        <v>3677</v>
      </c>
      <c r="C2531" s="406"/>
      <c r="D2531" s="406"/>
      <c r="E2531" s="406"/>
      <c r="F2531" s="409">
        <v>44511.628368055557</v>
      </c>
      <c r="G2531" s="408">
        <v>0</v>
      </c>
    </row>
    <row r="2532" spans="1:7" ht="15" x14ac:dyDescent="0.25">
      <c r="A2532" s="407" t="s">
        <v>3678</v>
      </c>
      <c r="B2532" s="407" t="s">
        <v>3679</v>
      </c>
      <c r="C2532" s="406"/>
      <c r="D2532" s="408">
        <v>6.3</v>
      </c>
      <c r="E2532" s="408">
        <v>6.3</v>
      </c>
      <c r="F2532" s="406"/>
      <c r="G2532" s="408">
        <v>0</v>
      </c>
    </row>
    <row r="2533" spans="1:7" ht="15" x14ac:dyDescent="0.25">
      <c r="A2533" s="407" t="s">
        <v>3680</v>
      </c>
      <c r="B2533" s="407" t="s">
        <v>3681</v>
      </c>
      <c r="C2533" s="406"/>
      <c r="D2533" s="408">
        <v>7.7</v>
      </c>
      <c r="E2533" s="408">
        <v>7.7</v>
      </c>
      <c r="F2533" s="406"/>
      <c r="G2533" s="408">
        <v>0</v>
      </c>
    </row>
    <row r="2534" spans="1:7" ht="15" x14ac:dyDescent="0.25">
      <c r="A2534" s="407" t="s">
        <v>3682</v>
      </c>
      <c r="B2534" s="407" t="s">
        <v>3683</v>
      </c>
      <c r="C2534" s="406"/>
      <c r="D2534" s="408">
        <v>2.61</v>
      </c>
      <c r="E2534" s="408">
        <v>2.61</v>
      </c>
      <c r="F2534" s="406"/>
      <c r="G2534" s="408">
        <v>0</v>
      </c>
    </row>
    <row r="2535" spans="1:7" ht="15" x14ac:dyDescent="0.25">
      <c r="A2535" s="407" t="s">
        <v>3684</v>
      </c>
      <c r="B2535" s="407" t="s">
        <v>3685</v>
      </c>
      <c r="C2535" s="408">
        <v>0</v>
      </c>
      <c r="D2535" s="408">
        <v>10.99</v>
      </c>
      <c r="E2535" s="408">
        <v>10.99</v>
      </c>
      <c r="F2535" s="406"/>
      <c r="G2535" s="408">
        <v>0</v>
      </c>
    </row>
    <row r="2536" spans="1:7" ht="15" x14ac:dyDescent="0.2">
      <c r="A2536" s="407" t="s">
        <v>35069</v>
      </c>
      <c r="B2536" s="407" t="s">
        <v>35070</v>
      </c>
      <c r="C2536" s="408">
        <v>9.75</v>
      </c>
      <c r="D2536" s="408">
        <v>41.770663817663817</v>
      </c>
      <c r="E2536" s="408">
        <v>61.520663817663817</v>
      </c>
      <c r="F2536" s="409">
        <v>45063.711678240739</v>
      </c>
      <c r="G2536" s="408">
        <v>0</v>
      </c>
    </row>
    <row r="2537" spans="1:7" ht="15" x14ac:dyDescent="0.25">
      <c r="A2537" s="407" t="s">
        <v>3686</v>
      </c>
      <c r="B2537" s="407" t="s">
        <v>3687</v>
      </c>
      <c r="C2537" s="408">
        <v>9.75</v>
      </c>
      <c r="D2537" s="408">
        <v>41.770663817663817</v>
      </c>
      <c r="E2537" s="408">
        <v>61.520663817663817</v>
      </c>
      <c r="F2537" s="406"/>
      <c r="G2537" s="408">
        <v>0</v>
      </c>
    </row>
    <row r="2538" spans="1:7" ht="15" x14ac:dyDescent="0.25">
      <c r="A2538" s="407" t="s">
        <v>3688</v>
      </c>
      <c r="B2538" s="407" t="s">
        <v>3689</v>
      </c>
      <c r="C2538" s="406"/>
      <c r="D2538" s="408">
        <v>293.60000000000002</v>
      </c>
      <c r="E2538" s="408">
        <v>293.60000000000002</v>
      </c>
      <c r="F2538" s="409">
        <v>44524.667696759258</v>
      </c>
      <c r="G2538" s="408">
        <v>0</v>
      </c>
    </row>
    <row r="2539" spans="1:7" ht="15" x14ac:dyDescent="0.25">
      <c r="A2539" s="407" t="s">
        <v>3690</v>
      </c>
      <c r="B2539" s="407" t="s">
        <v>3691</v>
      </c>
      <c r="C2539" s="406"/>
      <c r="D2539" s="408">
        <v>1.72</v>
      </c>
      <c r="E2539" s="408">
        <v>1.72</v>
      </c>
      <c r="F2539" s="409">
        <v>44517.459814814814</v>
      </c>
      <c r="G2539" s="408">
        <v>0</v>
      </c>
    </row>
    <row r="2540" spans="1:7" ht="15" x14ac:dyDescent="0.2">
      <c r="A2540" s="407" t="s">
        <v>3692</v>
      </c>
      <c r="B2540" s="407" t="s">
        <v>3693</v>
      </c>
      <c r="C2540" s="408">
        <v>0</v>
      </c>
      <c r="D2540" s="408">
        <v>1.9033333333333333</v>
      </c>
      <c r="E2540" s="408">
        <v>1.9033333333333333</v>
      </c>
      <c r="F2540" s="409">
        <v>44523.672847222224</v>
      </c>
      <c r="G2540" s="408">
        <v>0</v>
      </c>
    </row>
    <row r="2541" spans="1:7" ht="15" x14ac:dyDescent="0.2">
      <c r="A2541" s="407" t="s">
        <v>35071</v>
      </c>
      <c r="B2541" s="407" t="s">
        <v>23877</v>
      </c>
      <c r="C2541" s="408">
        <v>0</v>
      </c>
      <c r="D2541" s="408">
        <v>4.38</v>
      </c>
      <c r="E2541" s="408">
        <v>4.38</v>
      </c>
      <c r="F2541" s="409">
        <v>44662.656956018516</v>
      </c>
      <c r="G2541" s="408">
        <v>0</v>
      </c>
    </row>
    <row r="2542" spans="1:7" ht="15" x14ac:dyDescent="0.25">
      <c r="A2542" s="407" t="s">
        <v>3694</v>
      </c>
      <c r="B2542" s="407" t="s">
        <v>3695</v>
      </c>
      <c r="C2542" s="406"/>
      <c r="D2542" s="408">
        <v>7.95</v>
      </c>
      <c r="E2542" s="408">
        <v>7.95</v>
      </c>
      <c r="F2542" s="406"/>
      <c r="G2542" s="408">
        <v>0</v>
      </c>
    </row>
    <row r="2543" spans="1:7" ht="15" x14ac:dyDescent="0.2">
      <c r="A2543" s="407" t="s">
        <v>3696</v>
      </c>
      <c r="B2543" s="407" t="s">
        <v>3697</v>
      </c>
      <c r="C2543" s="408">
        <v>0</v>
      </c>
      <c r="D2543" s="408">
        <v>2.1</v>
      </c>
      <c r="E2543" s="408">
        <v>2.1</v>
      </c>
      <c r="F2543" s="409">
        <v>44777.405173611114</v>
      </c>
      <c r="G2543" s="408">
        <v>0</v>
      </c>
    </row>
    <row r="2544" spans="1:7" ht="15" x14ac:dyDescent="0.2">
      <c r="A2544" s="407" t="s">
        <v>3698</v>
      </c>
      <c r="B2544" s="407" t="s">
        <v>3699</v>
      </c>
      <c r="C2544" s="408">
        <v>0</v>
      </c>
      <c r="D2544" s="408">
        <v>2.65</v>
      </c>
      <c r="E2544" s="408">
        <v>2.65</v>
      </c>
      <c r="F2544" s="409">
        <v>44777.406111111108</v>
      </c>
      <c r="G2544" s="408">
        <v>0</v>
      </c>
    </row>
    <row r="2545" spans="1:7" ht="15" x14ac:dyDescent="0.2">
      <c r="A2545" s="407" t="s">
        <v>3700</v>
      </c>
      <c r="B2545" s="407" t="s">
        <v>3701</v>
      </c>
      <c r="C2545" s="408">
        <v>0</v>
      </c>
      <c r="D2545" s="408">
        <v>0.54</v>
      </c>
      <c r="E2545" s="408">
        <v>0.54</v>
      </c>
      <c r="F2545" s="409">
        <v>44782.424837962964</v>
      </c>
      <c r="G2545" s="408">
        <v>0</v>
      </c>
    </row>
    <row r="2546" spans="1:7" ht="15" x14ac:dyDescent="0.25">
      <c r="A2546" s="407" t="s">
        <v>3702</v>
      </c>
      <c r="B2546" s="407" t="s">
        <v>3703</v>
      </c>
      <c r="C2546" s="406"/>
      <c r="D2546" s="408">
        <v>88</v>
      </c>
      <c r="E2546" s="408">
        <v>88</v>
      </c>
      <c r="F2546" s="409">
        <v>44517.386562500003</v>
      </c>
      <c r="G2546" s="408">
        <v>0</v>
      </c>
    </row>
    <row r="2547" spans="1:7" ht="15" x14ac:dyDescent="0.25">
      <c r="A2547" s="407" t="s">
        <v>3704</v>
      </c>
      <c r="B2547" s="407" t="s">
        <v>3705</v>
      </c>
      <c r="C2547" s="406"/>
      <c r="D2547" s="408">
        <v>75</v>
      </c>
      <c r="E2547" s="408">
        <v>75</v>
      </c>
      <c r="F2547" s="409">
        <v>44517.385706018518</v>
      </c>
      <c r="G2547" s="408">
        <v>0</v>
      </c>
    </row>
    <row r="2548" spans="1:7" ht="15" x14ac:dyDescent="0.25">
      <c r="A2548" s="407" t="s">
        <v>3706</v>
      </c>
      <c r="B2548" s="407" t="s">
        <v>3707</v>
      </c>
      <c r="C2548" s="406"/>
      <c r="D2548" s="408">
        <v>99</v>
      </c>
      <c r="E2548" s="408">
        <v>99</v>
      </c>
      <c r="F2548" s="409">
        <v>43423.382523148146</v>
      </c>
      <c r="G2548" s="408">
        <v>0</v>
      </c>
    </row>
    <row r="2549" spans="1:7" ht="15" x14ac:dyDescent="0.25">
      <c r="A2549" s="407" t="s">
        <v>3708</v>
      </c>
      <c r="B2549" s="407" t="s">
        <v>3709</v>
      </c>
      <c r="C2549" s="406"/>
      <c r="D2549" s="408">
        <v>107.5</v>
      </c>
      <c r="E2549" s="408">
        <v>107.5</v>
      </c>
      <c r="F2549" s="409">
        <v>43423.382488425923</v>
      </c>
      <c r="G2549" s="408">
        <v>0</v>
      </c>
    </row>
    <row r="2550" spans="1:7" ht="15" x14ac:dyDescent="0.2">
      <c r="A2550" s="407" t="s">
        <v>3710</v>
      </c>
      <c r="B2550" s="407" t="s">
        <v>3711</v>
      </c>
      <c r="C2550" s="408">
        <v>0</v>
      </c>
      <c r="D2550" s="408">
        <v>0.6</v>
      </c>
      <c r="E2550" s="408">
        <v>0.6</v>
      </c>
      <c r="F2550" s="409">
        <v>44523.672025462962</v>
      </c>
      <c r="G2550" s="408">
        <v>0</v>
      </c>
    </row>
    <row r="2551" spans="1:7" ht="15" x14ac:dyDescent="0.2">
      <c r="A2551" s="407" t="s">
        <v>3712</v>
      </c>
      <c r="B2551" s="407" t="s">
        <v>3713</v>
      </c>
      <c r="C2551" s="408">
        <v>0</v>
      </c>
      <c r="D2551" s="408">
        <v>0.7</v>
      </c>
      <c r="E2551" s="408">
        <v>0.7</v>
      </c>
      <c r="F2551" s="409">
        <v>44516.572025462963</v>
      </c>
      <c r="G2551" s="408">
        <v>0</v>
      </c>
    </row>
    <row r="2552" spans="1:7" ht="15" x14ac:dyDescent="0.2">
      <c r="A2552" s="407" t="s">
        <v>35072</v>
      </c>
      <c r="B2552" s="407" t="s">
        <v>35073</v>
      </c>
      <c r="C2552" s="408">
        <v>0</v>
      </c>
      <c r="D2552" s="408">
        <v>0.35</v>
      </c>
      <c r="E2552" s="408">
        <v>0.35</v>
      </c>
      <c r="F2552" s="409">
        <v>43045.680173611108</v>
      </c>
      <c r="G2552" s="408">
        <v>0</v>
      </c>
    </row>
    <row r="2553" spans="1:7" ht="15" x14ac:dyDescent="0.25">
      <c r="A2553" s="407" t="s">
        <v>3714</v>
      </c>
      <c r="B2553" s="407" t="s">
        <v>3715</v>
      </c>
      <c r="C2553" s="406"/>
      <c r="D2553" s="408">
        <v>46090</v>
      </c>
      <c r="E2553" s="408">
        <v>46090</v>
      </c>
      <c r="F2553" s="409">
        <v>43437.659791666665</v>
      </c>
      <c r="G2553" s="408">
        <v>0</v>
      </c>
    </row>
    <row r="2554" spans="1:7" ht="15" x14ac:dyDescent="0.2">
      <c r="A2554" s="407" t="s">
        <v>3716</v>
      </c>
      <c r="B2554" s="407" t="s">
        <v>3717</v>
      </c>
      <c r="C2554" s="408">
        <v>0</v>
      </c>
      <c r="D2554" s="408">
        <v>47250</v>
      </c>
      <c r="E2554" s="408">
        <v>47250</v>
      </c>
      <c r="F2554" s="409">
        <v>43437.659872685188</v>
      </c>
      <c r="G2554" s="408">
        <v>0</v>
      </c>
    </row>
    <row r="2555" spans="1:7" ht="15" x14ac:dyDescent="0.25">
      <c r="A2555" s="407" t="s">
        <v>3718</v>
      </c>
      <c r="B2555" s="407" t="s">
        <v>3620</v>
      </c>
      <c r="C2555" s="406"/>
      <c r="D2555" s="406"/>
      <c r="E2555" s="406"/>
      <c r="F2555" s="406"/>
      <c r="G2555" s="408">
        <v>0</v>
      </c>
    </row>
    <row r="2556" spans="1:7" ht="15" x14ac:dyDescent="0.25">
      <c r="A2556" s="407" t="s">
        <v>3719</v>
      </c>
      <c r="B2556" s="407" t="s">
        <v>3720</v>
      </c>
      <c r="C2556" s="406"/>
      <c r="D2556" s="408">
        <v>4.99</v>
      </c>
      <c r="E2556" s="408">
        <v>4.99</v>
      </c>
      <c r="F2556" s="406"/>
      <c r="G2556" s="408">
        <v>0</v>
      </c>
    </row>
    <row r="2557" spans="1:7" ht="15" x14ac:dyDescent="0.25">
      <c r="A2557" s="407" t="s">
        <v>3721</v>
      </c>
      <c r="B2557" s="407" t="s">
        <v>3722</v>
      </c>
      <c r="C2557" s="406"/>
      <c r="D2557" s="408">
        <v>15700</v>
      </c>
      <c r="E2557" s="408">
        <v>15700</v>
      </c>
      <c r="F2557" s="409">
        <v>44523.565798611111</v>
      </c>
      <c r="G2557" s="408">
        <v>0</v>
      </c>
    </row>
    <row r="2558" spans="1:7" ht="15" x14ac:dyDescent="0.25">
      <c r="A2558" s="407" t="s">
        <v>3723</v>
      </c>
      <c r="B2558" s="407" t="s">
        <v>3724</v>
      </c>
      <c r="C2558" s="406"/>
      <c r="D2558" s="408">
        <v>60.335999999999999</v>
      </c>
      <c r="E2558" s="408">
        <v>60.335999999999999</v>
      </c>
      <c r="F2558" s="409">
        <v>44517.530532407407</v>
      </c>
      <c r="G2558" s="408">
        <v>0</v>
      </c>
    </row>
    <row r="2559" spans="1:7" ht="15" x14ac:dyDescent="0.25">
      <c r="A2559" s="407" t="s">
        <v>3725</v>
      </c>
      <c r="B2559" s="407" t="s">
        <v>3726</v>
      </c>
      <c r="C2559" s="406"/>
      <c r="D2559" s="408">
        <v>4.1412000000000004</v>
      </c>
      <c r="E2559" s="408">
        <v>4.1412000000000004</v>
      </c>
      <c r="F2559" s="409">
        <v>44510.638333333336</v>
      </c>
      <c r="G2559" s="408">
        <v>0</v>
      </c>
    </row>
    <row r="2560" spans="1:7" ht="15" x14ac:dyDescent="0.25">
      <c r="A2560" s="407" t="s">
        <v>3727</v>
      </c>
      <c r="B2560" s="407" t="s">
        <v>3728</v>
      </c>
      <c r="C2560" s="406"/>
      <c r="D2560" s="408">
        <v>5.1412000000000004</v>
      </c>
      <c r="E2560" s="408">
        <v>5.1412000000000004</v>
      </c>
      <c r="F2560" s="409">
        <v>44510.64135416667</v>
      </c>
      <c r="G2560" s="408">
        <v>0</v>
      </c>
    </row>
    <row r="2561" spans="1:7" ht="15" x14ac:dyDescent="0.25">
      <c r="A2561" s="407" t="s">
        <v>3729</v>
      </c>
      <c r="B2561" s="407" t="s">
        <v>3730</v>
      </c>
      <c r="C2561" s="406"/>
      <c r="D2561" s="408">
        <v>1.514</v>
      </c>
      <c r="E2561" s="408">
        <v>1.514</v>
      </c>
      <c r="F2561" s="406"/>
      <c r="G2561" s="408">
        <v>0</v>
      </c>
    </row>
    <row r="2562" spans="1:7" ht="15" x14ac:dyDescent="0.25">
      <c r="A2562" s="407" t="s">
        <v>3731</v>
      </c>
      <c r="B2562" s="407" t="s">
        <v>3732</v>
      </c>
      <c r="C2562" s="406"/>
      <c r="D2562" s="408">
        <v>15.568</v>
      </c>
      <c r="E2562" s="408">
        <v>15.568</v>
      </c>
      <c r="F2562" s="406"/>
      <c r="G2562" s="408">
        <v>0</v>
      </c>
    </row>
    <row r="2563" spans="1:7" ht="15" x14ac:dyDescent="0.25">
      <c r="A2563" s="407" t="s">
        <v>3733</v>
      </c>
      <c r="B2563" s="407" t="s">
        <v>3734</v>
      </c>
      <c r="C2563" s="406"/>
      <c r="D2563" s="408">
        <v>15.568</v>
      </c>
      <c r="E2563" s="408">
        <v>15.568</v>
      </c>
      <c r="F2563" s="406"/>
      <c r="G2563" s="408">
        <v>0</v>
      </c>
    </row>
    <row r="2564" spans="1:7" ht="15" x14ac:dyDescent="0.25">
      <c r="A2564" s="407" t="s">
        <v>3735</v>
      </c>
      <c r="B2564" s="407" t="s">
        <v>3736</v>
      </c>
      <c r="C2564" s="406"/>
      <c r="D2564" s="408">
        <v>3.9664000000000001</v>
      </c>
      <c r="E2564" s="408">
        <v>3.9664000000000001</v>
      </c>
      <c r="F2564" s="406"/>
      <c r="G2564" s="408">
        <v>0</v>
      </c>
    </row>
    <row r="2565" spans="1:7" ht="15" x14ac:dyDescent="0.25">
      <c r="A2565" s="407" t="s">
        <v>3737</v>
      </c>
      <c r="B2565" s="407" t="s">
        <v>3738</v>
      </c>
      <c r="C2565" s="406"/>
      <c r="D2565" s="408">
        <v>15.568</v>
      </c>
      <c r="E2565" s="408">
        <v>15.568</v>
      </c>
      <c r="F2565" s="406"/>
      <c r="G2565" s="408">
        <v>0</v>
      </c>
    </row>
    <row r="2566" spans="1:7" ht="15" x14ac:dyDescent="0.25">
      <c r="A2566" s="407" t="s">
        <v>3739</v>
      </c>
      <c r="B2566" s="407" t="s">
        <v>3740</v>
      </c>
      <c r="C2566" s="406"/>
      <c r="D2566" s="408">
        <v>32.132800000000003</v>
      </c>
      <c r="E2566" s="408">
        <v>32.132800000000003</v>
      </c>
      <c r="F2566" s="406"/>
      <c r="G2566" s="408">
        <v>0</v>
      </c>
    </row>
    <row r="2567" spans="1:7" ht="15" x14ac:dyDescent="0.25">
      <c r="A2567" s="407" t="s">
        <v>3741</v>
      </c>
      <c r="B2567" s="407" t="s">
        <v>3742</v>
      </c>
      <c r="C2567" s="406"/>
      <c r="D2567" s="408">
        <v>32.132800000000003</v>
      </c>
      <c r="E2567" s="408">
        <v>32.132800000000003</v>
      </c>
      <c r="F2567" s="406"/>
      <c r="G2567" s="408">
        <v>0</v>
      </c>
    </row>
    <row r="2568" spans="1:7" ht="15" x14ac:dyDescent="0.25">
      <c r="A2568" s="407" t="s">
        <v>3743</v>
      </c>
      <c r="B2568" s="407" t="s">
        <v>3744</v>
      </c>
      <c r="C2568" s="406"/>
      <c r="D2568" s="408">
        <v>23.8504</v>
      </c>
      <c r="E2568" s="408">
        <v>23.8504</v>
      </c>
      <c r="F2568" s="406"/>
      <c r="G2568" s="408">
        <v>0</v>
      </c>
    </row>
    <row r="2569" spans="1:7" ht="15" x14ac:dyDescent="0.25">
      <c r="A2569" s="407" t="s">
        <v>3745</v>
      </c>
      <c r="B2569" s="407" t="s">
        <v>3746</v>
      </c>
      <c r="C2569" s="406"/>
      <c r="D2569" s="408">
        <v>1</v>
      </c>
      <c r="E2569" s="408">
        <v>1</v>
      </c>
      <c r="F2569" s="409">
        <v>44512.553368055553</v>
      </c>
      <c r="G2569" s="408">
        <v>0</v>
      </c>
    </row>
    <row r="2570" spans="1:7" ht="15" x14ac:dyDescent="0.25">
      <c r="A2570" s="407" t="s">
        <v>3747</v>
      </c>
      <c r="B2570" s="407" t="s">
        <v>3748</v>
      </c>
      <c r="C2570" s="406"/>
      <c r="D2570" s="408">
        <v>1</v>
      </c>
      <c r="E2570" s="408">
        <v>1</v>
      </c>
      <c r="F2570" s="409">
        <v>44512.553587962961</v>
      </c>
      <c r="G2570" s="408">
        <v>0</v>
      </c>
    </row>
    <row r="2571" spans="1:7" ht="15" x14ac:dyDescent="0.25">
      <c r="A2571" s="407" t="s">
        <v>3749</v>
      </c>
      <c r="B2571" s="407" t="s">
        <v>3750</v>
      </c>
      <c r="C2571" s="406"/>
      <c r="D2571" s="408">
        <v>1</v>
      </c>
      <c r="E2571" s="408">
        <v>1</v>
      </c>
      <c r="F2571" s="409">
        <v>44512.554965277777</v>
      </c>
      <c r="G2571" s="408">
        <v>0</v>
      </c>
    </row>
    <row r="2572" spans="1:7" ht="15" x14ac:dyDescent="0.25">
      <c r="A2572" s="407" t="s">
        <v>3751</v>
      </c>
      <c r="B2572" s="407" t="s">
        <v>3752</v>
      </c>
      <c r="C2572" s="406"/>
      <c r="D2572" s="408">
        <v>1</v>
      </c>
      <c r="E2572" s="408">
        <v>1</v>
      </c>
      <c r="F2572" s="409">
        <v>44512.555613425924</v>
      </c>
      <c r="G2572" s="408">
        <v>0</v>
      </c>
    </row>
    <row r="2573" spans="1:7" ht="15" x14ac:dyDescent="0.25">
      <c r="A2573" s="407" t="s">
        <v>3753</v>
      </c>
      <c r="B2573" s="407" t="s">
        <v>3754</v>
      </c>
      <c r="C2573" s="406"/>
      <c r="D2573" s="406"/>
      <c r="E2573" s="406"/>
      <c r="F2573" s="406"/>
      <c r="G2573" s="408">
        <v>0</v>
      </c>
    </row>
    <row r="2574" spans="1:7" ht="15" x14ac:dyDescent="0.25">
      <c r="A2574" s="407" t="s">
        <v>3755</v>
      </c>
      <c r="B2574" s="407" t="s">
        <v>3756</v>
      </c>
      <c r="C2574" s="406"/>
      <c r="D2574" s="406"/>
      <c r="E2574" s="406"/>
      <c r="F2574" s="406"/>
      <c r="G2574" s="408">
        <v>0</v>
      </c>
    </row>
    <row r="2575" spans="1:7" ht="15" x14ac:dyDescent="0.25">
      <c r="A2575" s="407" t="s">
        <v>3757</v>
      </c>
      <c r="B2575" s="407" t="s">
        <v>3758</v>
      </c>
      <c r="C2575" s="406"/>
      <c r="D2575" s="406"/>
      <c r="E2575" s="406"/>
      <c r="F2575" s="406"/>
      <c r="G2575" s="408">
        <v>0</v>
      </c>
    </row>
    <row r="2576" spans="1:7" ht="15" x14ac:dyDescent="0.25">
      <c r="A2576" s="407" t="s">
        <v>3759</v>
      </c>
      <c r="B2576" s="407" t="s">
        <v>3760</v>
      </c>
      <c r="C2576" s="406"/>
      <c r="D2576" s="406"/>
      <c r="E2576" s="406"/>
      <c r="F2576" s="406"/>
      <c r="G2576" s="408">
        <v>0</v>
      </c>
    </row>
    <row r="2577" spans="1:7" ht="15" x14ac:dyDescent="0.25">
      <c r="A2577" s="407" t="s">
        <v>3761</v>
      </c>
      <c r="B2577" s="407" t="s">
        <v>3762</v>
      </c>
      <c r="C2577" s="406"/>
      <c r="D2577" s="408">
        <v>1</v>
      </c>
      <c r="E2577" s="408">
        <v>1</v>
      </c>
      <c r="F2577" s="406"/>
      <c r="G2577" s="408">
        <v>0</v>
      </c>
    </row>
    <row r="2578" spans="1:7" ht="15" x14ac:dyDescent="0.25">
      <c r="A2578" s="407" t="s">
        <v>3763</v>
      </c>
      <c r="B2578" s="407" t="s">
        <v>3764</v>
      </c>
      <c r="C2578" s="406"/>
      <c r="D2578" s="408">
        <v>1</v>
      </c>
      <c r="E2578" s="408">
        <v>1</v>
      </c>
      <c r="F2578" s="409">
        <v>44517.530289351853</v>
      </c>
      <c r="G2578" s="408">
        <v>0</v>
      </c>
    </row>
    <row r="2579" spans="1:7" ht="15" x14ac:dyDescent="0.25">
      <c r="A2579" s="407" t="s">
        <v>3765</v>
      </c>
      <c r="B2579" s="407" t="s">
        <v>3766</v>
      </c>
      <c r="C2579" s="406"/>
      <c r="D2579" s="406"/>
      <c r="E2579" s="406"/>
      <c r="F2579" s="409">
        <v>44510.627164351848</v>
      </c>
      <c r="G2579" s="408">
        <v>0</v>
      </c>
    </row>
    <row r="2580" spans="1:7" ht="15" x14ac:dyDescent="0.25">
      <c r="A2580" s="407" t="s">
        <v>3767</v>
      </c>
      <c r="B2580" s="407" t="s">
        <v>3768</v>
      </c>
      <c r="C2580" s="406"/>
      <c r="D2580" s="408">
        <v>1</v>
      </c>
      <c r="E2580" s="408">
        <v>1</v>
      </c>
      <c r="F2580" s="409">
        <v>44510.627800925926</v>
      </c>
      <c r="G2580" s="408">
        <v>0</v>
      </c>
    </row>
    <row r="2581" spans="1:7" ht="15" x14ac:dyDescent="0.25">
      <c r="A2581" s="407" t="s">
        <v>3769</v>
      </c>
      <c r="B2581" s="407" t="s">
        <v>3770</v>
      </c>
      <c r="C2581" s="406"/>
      <c r="D2581" s="406"/>
      <c r="E2581" s="406"/>
      <c r="F2581" s="409">
        <v>44510.626666666663</v>
      </c>
      <c r="G2581" s="408">
        <v>0</v>
      </c>
    </row>
    <row r="2582" spans="1:7" ht="15" x14ac:dyDescent="0.25">
      <c r="A2582" s="407" t="s">
        <v>3771</v>
      </c>
      <c r="B2582" s="407" t="s">
        <v>3772</v>
      </c>
      <c r="C2582" s="406"/>
      <c r="D2582" s="408">
        <v>1</v>
      </c>
      <c r="E2582" s="408">
        <v>1</v>
      </c>
      <c r="F2582" s="406"/>
      <c r="G2582" s="408">
        <v>0</v>
      </c>
    </row>
    <row r="2583" spans="1:7" ht="15" x14ac:dyDescent="0.25">
      <c r="A2583" s="407" t="s">
        <v>3773</v>
      </c>
      <c r="B2583" s="407" t="s">
        <v>3774</v>
      </c>
      <c r="C2583" s="406"/>
      <c r="D2583" s="408">
        <v>1</v>
      </c>
      <c r="E2583" s="408">
        <v>1</v>
      </c>
      <c r="F2583" s="406"/>
      <c r="G2583" s="408">
        <v>0</v>
      </c>
    </row>
    <row r="2584" spans="1:7" ht="15" x14ac:dyDescent="0.25">
      <c r="A2584" s="407" t="s">
        <v>3775</v>
      </c>
      <c r="B2584" s="407" t="s">
        <v>3776</v>
      </c>
      <c r="C2584" s="406"/>
      <c r="D2584" s="408">
        <v>1</v>
      </c>
      <c r="E2584" s="408">
        <v>1</v>
      </c>
      <c r="F2584" s="409">
        <v>44510.627453703702</v>
      </c>
      <c r="G2584" s="408">
        <v>0</v>
      </c>
    </row>
    <row r="2585" spans="1:7" ht="15" x14ac:dyDescent="0.25">
      <c r="A2585" s="407" t="s">
        <v>3777</v>
      </c>
      <c r="B2585" s="407" t="s">
        <v>3778</v>
      </c>
      <c r="C2585" s="406"/>
      <c r="D2585" s="408">
        <v>1</v>
      </c>
      <c r="E2585" s="408">
        <v>1</v>
      </c>
      <c r="F2585" s="406"/>
      <c r="G2585" s="408">
        <v>0</v>
      </c>
    </row>
    <row r="2586" spans="1:7" ht="15" x14ac:dyDescent="0.25">
      <c r="A2586" s="407" t="s">
        <v>3779</v>
      </c>
      <c r="B2586" s="407" t="s">
        <v>3780</v>
      </c>
      <c r="C2586" s="406"/>
      <c r="D2586" s="408">
        <v>1</v>
      </c>
      <c r="E2586" s="408">
        <v>1</v>
      </c>
      <c r="F2586" s="409">
        <v>44512.383275462962</v>
      </c>
      <c r="G2586" s="408">
        <v>0</v>
      </c>
    </row>
    <row r="2587" spans="1:7" ht="15" x14ac:dyDescent="0.25">
      <c r="A2587" s="407" t="s">
        <v>3781</v>
      </c>
      <c r="B2587" s="407" t="s">
        <v>3782</v>
      </c>
      <c r="C2587" s="406"/>
      <c r="D2587" s="408">
        <v>1</v>
      </c>
      <c r="E2587" s="408">
        <v>1</v>
      </c>
      <c r="F2587" s="406"/>
      <c r="G2587" s="408">
        <v>0</v>
      </c>
    </row>
    <row r="2588" spans="1:7" ht="15" x14ac:dyDescent="0.25">
      <c r="A2588" s="407" t="s">
        <v>3783</v>
      </c>
      <c r="B2588" s="407" t="s">
        <v>3784</v>
      </c>
      <c r="C2588" s="406"/>
      <c r="D2588" s="408">
        <v>1</v>
      </c>
      <c r="E2588" s="408">
        <v>1</v>
      </c>
      <c r="F2588" s="409">
        <v>44512.382731481484</v>
      </c>
      <c r="G2588" s="408">
        <v>0</v>
      </c>
    </row>
    <row r="2589" spans="1:7" ht="15" x14ac:dyDescent="0.25">
      <c r="A2589" s="407" t="s">
        <v>3785</v>
      </c>
      <c r="B2589" s="407" t="s">
        <v>3786</v>
      </c>
      <c r="C2589" s="406"/>
      <c r="D2589" s="408">
        <v>1</v>
      </c>
      <c r="E2589" s="408">
        <v>1</v>
      </c>
      <c r="F2589" s="406"/>
      <c r="G2589" s="408">
        <v>0</v>
      </c>
    </row>
    <row r="2590" spans="1:7" ht="15" x14ac:dyDescent="0.25">
      <c r="A2590" s="407" t="s">
        <v>3787</v>
      </c>
      <c r="B2590" s="407" t="s">
        <v>3788</v>
      </c>
      <c r="C2590" s="406"/>
      <c r="D2590" s="408">
        <v>1</v>
      </c>
      <c r="E2590" s="408">
        <v>1</v>
      </c>
      <c r="F2590" s="406"/>
      <c r="G2590" s="408">
        <v>0</v>
      </c>
    </row>
    <row r="2591" spans="1:7" ht="15" x14ac:dyDescent="0.25">
      <c r="A2591" s="407" t="s">
        <v>3789</v>
      </c>
      <c r="B2591" s="407" t="s">
        <v>3790</v>
      </c>
      <c r="C2591" s="406"/>
      <c r="D2591" s="408">
        <v>1</v>
      </c>
      <c r="E2591" s="408">
        <v>1</v>
      </c>
      <c r="F2591" s="406"/>
      <c r="G2591" s="408">
        <v>0</v>
      </c>
    </row>
    <row r="2592" spans="1:7" ht="15" x14ac:dyDescent="0.25">
      <c r="A2592" s="407" t="s">
        <v>3791</v>
      </c>
      <c r="B2592" s="407" t="s">
        <v>3792</v>
      </c>
      <c r="C2592" s="406"/>
      <c r="D2592" s="408">
        <v>1</v>
      </c>
      <c r="E2592" s="408">
        <v>1</v>
      </c>
      <c r="F2592" s="406"/>
      <c r="G2592" s="408">
        <v>0</v>
      </c>
    </row>
    <row r="2593" spans="1:7" ht="15" x14ac:dyDescent="0.25">
      <c r="A2593" s="407" t="s">
        <v>3793</v>
      </c>
      <c r="B2593" s="407" t="s">
        <v>3794</v>
      </c>
      <c r="C2593" s="406"/>
      <c r="D2593" s="408">
        <v>1.9832000000000001</v>
      </c>
      <c r="E2593" s="408">
        <v>1.9832000000000001</v>
      </c>
      <c r="F2593" s="406"/>
      <c r="G2593" s="408">
        <v>0</v>
      </c>
    </row>
    <row r="2594" spans="1:7" ht="15" x14ac:dyDescent="0.25">
      <c r="A2594" s="407" t="s">
        <v>3795</v>
      </c>
      <c r="B2594" s="407" t="s">
        <v>3796</v>
      </c>
      <c r="C2594" s="406"/>
      <c r="D2594" s="408">
        <v>1</v>
      </c>
      <c r="E2594" s="408">
        <v>1</v>
      </c>
      <c r="F2594" s="406"/>
      <c r="G2594" s="408">
        <v>0</v>
      </c>
    </row>
    <row r="2595" spans="1:7" ht="15" x14ac:dyDescent="0.25">
      <c r="A2595" s="407" t="s">
        <v>3797</v>
      </c>
      <c r="B2595" s="407" t="s">
        <v>3798</v>
      </c>
      <c r="C2595" s="406"/>
      <c r="D2595" s="406"/>
      <c r="E2595" s="406"/>
      <c r="F2595" s="406"/>
      <c r="G2595" s="408">
        <v>0</v>
      </c>
    </row>
    <row r="2596" spans="1:7" ht="15" x14ac:dyDescent="0.25">
      <c r="A2596" s="407" t="s">
        <v>3799</v>
      </c>
      <c r="B2596" s="407" t="s">
        <v>3800</v>
      </c>
      <c r="C2596" s="406"/>
      <c r="D2596" s="408">
        <v>1.8</v>
      </c>
      <c r="E2596" s="408">
        <v>1.8</v>
      </c>
      <c r="F2596" s="409">
        <v>44530.380914351852</v>
      </c>
      <c r="G2596" s="408">
        <v>0</v>
      </c>
    </row>
    <row r="2597" spans="1:7" ht="15" x14ac:dyDescent="0.25">
      <c r="A2597" s="407" t="s">
        <v>3801</v>
      </c>
      <c r="B2597" s="407" t="s">
        <v>3802</v>
      </c>
      <c r="C2597" s="406"/>
      <c r="D2597" s="408">
        <v>0.8</v>
      </c>
      <c r="E2597" s="408">
        <v>0.8</v>
      </c>
      <c r="F2597" s="409">
        <v>44525.603715277779</v>
      </c>
      <c r="G2597" s="408">
        <v>0</v>
      </c>
    </row>
    <row r="2598" spans="1:7" ht="15" x14ac:dyDescent="0.25">
      <c r="A2598" s="407" t="s">
        <v>3803</v>
      </c>
      <c r="B2598" s="407" t="s">
        <v>3804</v>
      </c>
      <c r="C2598" s="406"/>
      <c r="D2598" s="408">
        <v>5.4</v>
      </c>
      <c r="E2598" s="408">
        <v>5.4</v>
      </c>
      <c r="F2598" s="406"/>
      <c r="G2598" s="408">
        <v>0</v>
      </c>
    </row>
    <row r="2599" spans="1:7" ht="15" x14ac:dyDescent="0.25">
      <c r="A2599" s="407" t="s">
        <v>3805</v>
      </c>
      <c r="B2599" s="407" t="s">
        <v>3806</v>
      </c>
      <c r="C2599" s="406"/>
      <c r="D2599" s="408">
        <v>1.6</v>
      </c>
      <c r="E2599" s="408">
        <v>1.6</v>
      </c>
      <c r="F2599" s="406"/>
      <c r="G2599" s="408">
        <v>0</v>
      </c>
    </row>
    <row r="2600" spans="1:7" ht="15" x14ac:dyDescent="0.25">
      <c r="A2600" s="407" t="s">
        <v>3807</v>
      </c>
      <c r="B2600" s="407" t="s">
        <v>3808</v>
      </c>
      <c r="C2600" s="406"/>
      <c r="D2600" s="408">
        <v>7590</v>
      </c>
      <c r="E2600" s="408">
        <v>7590</v>
      </c>
      <c r="F2600" s="406"/>
      <c r="G2600" s="408">
        <v>0</v>
      </c>
    </row>
    <row r="2601" spans="1:7" ht="15" x14ac:dyDescent="0.25">
      <c r="A2601" s="407" t="s">
        <v>3809</v>
      </c>
      <c r="B2601" s="407" t="s">
        <v>3810</v>
      </c>
      <c r="C2601" s="406"/>
      <c r="D2601" s="408">
        <v>230.72</v>
      </c>
      <c r="E2601" s="408">
        <v>230.72</v>
      </c>
      <c r="F2601" s="409">
        <v>44517.436099537037</v>
      </c>
      <c r="G2601" s="408">
        <v>0</v>
      </c>
    </row>
    <row r="2602" spans="1:7" ht="15" x14ac:dyDescent="0.25">
      <c r="A2602" s="407" t="s">
        <v>35074</v>
      </c>
      <c r="B2602" s="407" t="s">
        <v>35075</v>
      </c>
      <c r="C2602" s="406"/>
      <c r="D2602" s="408">
        <v>0.1</v>
      </c>
      <c r="E2602" s="408">
        <v>0.1</v>
      </c>
      <c r="F2602" s="406"/>
      <c r="G2602" s="408">
        <v>0</v>
      </c>
    </row>
    <row r="2603" spans="1:7" ht="15" x14ac:dyDescent="0.25">
      <c r="A2603" s="407" t="s">
        <v>3811</v>
      </c>
      <c r="B2603" s="407" t="s">
        <v>2459</v>
      </c>
      <c r="C2603" s="406"/>
      <c r="D2603" s="408">
        <v>1900</v>
      </c>
      <c r="E2603" s="408">
        <v>1900</v>
      </c>
      <c r="F2603" s="409">
        <v>44511.402951388889</v>
      </c>
      <c r="G2603" s="408">
        <v>0</v>
      </c>
    </row>
    <row r="2604" spans="1:7" ht="15" x14ac:dyDescent="0.25">
      <c r="A2604" s="407" t="s">
        <v>3812</v>
      </c>
      <c r="B2604" s="407" t="s">
        <v>3813</v>
      </c>
      <c r="C2604" s="406"/>
      <c r="D2604" s="408">
        <v>414.14</v>
      </c>
      <c r="E2604" s="408">
        <v>414.14</v>
      </c>
      <c r="F2604" s="409">
        <v>44523.446944444448</v>
      </c>
      <c r="G2604" s="408">
        <v>0</v>
      </c>
    </row>
    <row r="2605" spans="1:7" ht="15" x14ac:dyDescent="0.2">
      <c r="A2605" s="407" t="s">
        <v>3814</v>
      </c>
      <c r="B2605" s="407" t="s">
        <v>33679</v>
      </c>
      <c r="C2605" s="408">
        <v>0</v>
      </c>
      <c r="D2605" s="408">
        <v>509.846</v>
      </c>
      <c r="E2605" s="408">
        <v>509.846</v>
      </c>
      <c r="F2605" s="409">
        <v>45503.566979166666</v>
      </c>
      <c r="G2605" s="408">
        <v>1</v>
      </c>
    </row>
    <row r="2606" spans="1:7" ht="15" x14ac:dyDescent="0.2">
      <c r="A2606" s="407" t="s">
        <v>3815</v>
      </c>
      <c r="B2606" s="407" t="s">
        <v>33680</v>
      </c>
      <c r="C2606" s="408">
        <v>0</v>
      </c>
      <c r="D2606" s="408">
        <v>509.84636363636366</v>
      </c>
      <c r="E2606" s="408">
        <v>509.84636363636366</v>
      </c>
      <c r="F2606" s="409">
        <v>45503.565798611111</v>
      </c>
      <c r="G2606" s="408">
        <v>0</v>
      </c>
    </row>
    <row r="2607" spans="1:7" ht="15" x14ac:dyDescent="0.2">
      <c r="A2607" s="407" t="s">
        <v>35076</v>
      </c>
      <c r="B2607" s="407" t="s">
        <v>35077</v>
      </c>
      <c r="C2607" s="408">
        <v>0</v>
      </c>
      <c r="D2607" s="408">
        <v>28.644500000000001</v>
      </c>
      <c r="E2607" s="408">
        <v>28.644500000000001</v>
      </c>
      <c r="F2607" s="409">
        <v>42971.840150462966</v>
      </c>
      <c r="G2607" s="408">
        <v>0</v>
      </c>
    </row>
    <row r="2608" spans="1:7" ht="15" x14ac:dyDescent="0.2">
      <c r="A2608" s="407" t="s">
        <v>3816</v>
      </c>
      <c r="B2608" s="407" t="s">
        <v>3817</v>
      </c>
      <c r="C2608" s="408">
        <v>0</v>
      </c>
      <c r="D2608" s="408">
        <v>21.55</v>
      </c>
      <c r="E2608" s="408">
        <v>21.55</v>
      </c>
      <c r="F2608" s="409">
        <v>44511.703460648147</v>
      </c>
      <c r="G2608" s="408">
        <v>0</v>
      </c>
    </row>
    <row r="2609" spans="1:7" ht="15" x14ac:dyDescent="0.25">
      <c r="A2609" s="407" t="s">
        <v>3818</v>
      </c>
      <c r="B2609" s="407" t="s">
        <v>3819</v>
      </c>
      <c r="C2609" s="406"/>
      <c r="D2609" s="408">
        <v>154.565</v>
      </c>
      <c r="E2609" s="408">
        <v>154.565</v>
      </c>
      <c r="F2609" s="406"/>
      <c r="G2609" s="408">
        <v>0</v>
      </c>
    </row>
    <row r="2610" spans="1:7" ht="15" x14ac:dyDescent="0.25">
      <c r="A2610" s="407" t="s">
        <v>3820</v>
      </c>
      <c r="B2610" s="407" t="s">
        <v>3821</v>
      </c>
      <c r="C2610" s="406"/>
      <c r="D2610" s="408">
        <v>29.2</v>
      </c>
      <c r="E2610" s="408">
        <v>29.2</v>
      </c>
      <c r="F2610" s="409">
        <v>44510.472210648149</v>
      </c>
      <c r="G2610" s="408">
        <v>0</v>
      </c>
    </row>
    <row r="2611" spans="1:7" ht="15" x14ac:dyDescent="0.25">
      <c r="A2611" s="407" t="s">
        <v>3822</v>
      </c>
      <c r="B2611" s="407" t="s">
        <v>3823</v>
      </c>
      <c r="C2611" s="406"/>
      <c r="D2611" s="408">
        <v>35.19</v>
      </c>
      <c r="E2611" s="408">
        <v>35.19</v>
      </c>
      <c r="F2611" s="409">
        <v>44510.41474537037</v>
      </c>
      <c r="G2611" s="408">
        <v>0</v>
      </c>
    </row>
    <row r="2612" spans="1:7" ht="15" x14ac:dyDescent="0.25">
      <c r="A2612" s="407" t="s">
        <v>3824</v>
      </c>
      <c r="B2612" s="407" t="s">
        <v>3825</v>
      </c>
      <c r="C2612" s="406"/>
      <c r="D2612" s="408">
        <v>7.55</v>
      </c>
      <c r="E2612" s="408">
        <v>7.55</v>
      </c>
      <c r="F2612" s="409">
        <v>44782.426365740743</v>
      </c>
      <c r="G2612" s="408">
        <v>0</v>
      </c>
    </row>
    <row r="2613" spans="1:7" ht="15" x14ac:dyDescent="0.25">
      <c r="A2613" s="407" t="s">
        <v>3826</v>
      </c>
      <c r="B2613" s="407" t="s">
        <v>3827</v>
      </c>
      <c r="C2613" s="406"/>
      <c r="D2613" s="408">
        <v>15.1</v>
      </c>
      <c r="E2613" s="408">
        <v>15.1</v>
      </c>
      <c r="F2613" s="409">
        <v>43021.656956018516</v>
      </c>
      <c r="G2613" s="408">
        <v>0</v>
      </c>
    </row>
    <row r="2614" spans="1:7" ht="15" x14ac:dyDescent="0.2">
      <c r="A2614" s="407" t="s">
        <v>3828</v>
      </c>
      <c r="B2614" s="407" t="s">
        <v>3829</v>
      </c>
      <c r="C2614" s="408">
        <v>0</v>
      </c>
      <c r="D2614" s="408">
        <v>6.35</v>
      </c>
      <c r="E2614" s="408">
        <v>6.35</v>
      </c>
      <c r="F2614" s="409">
        <v>44511.692754629628</v>
      </c>
      <c r="G2614" s="408">
        <v>0</v>
      </c>
    </row>
    <row r="2615" spans="1:7" ht="15" x14ac:dyDescent="0.25">
      <c r="A2615" s="407" t="s">
        <v>3830</v>
      </c>
      <c r="B2615" s="407" t="s">
        <v>3831</v>
      </c>
      <c r="C2615" s="408">
        <v>9.75</v>
      </c>
      <c r="D2615" s="408">
        <v>31.350478632478634</v>
      </c>
      <c r="E2615" s="408">
        <v>51.100478632478634</v>
      </c>
      <c r="F2615" s="406"/>
      <c r="G2615" s="408">
        <v>0</v>
      </c>
    </row>
    <row r="2616" spans="1:7" ht="15" x14ac:dyDescent="0.25">
      <c r="A2616" s="407" t="s">
        <v>3832</v>
      </c>
      <c r="B2616" s="407" t="s">
        <v>3833</v>
      </c>
      <c r="C2616" s="408">
        <v>9.75</v>
      </c>
      <c r="D2616" s="408">
        <v>33.434515669515669</v>
      </c>
      <c r="E2616" s="408">
        <v>53.184515669515662</v>
      </c>
      <c r="F2616" s="406"/>
      <c r="G2616" s="408">
        <v>0</v>
      </c>
    </row>
    <row r="2617" spans="1:7" ht="15" x14ac:dyDescent="0.2">
      <c r="A2617" s="407" t="s">
        <v>35078</v>
      </c>
      <c r="B2617" s="407" t="s">
        <v>35079</v>
      </c>
      <c r="C2617" s="408">
        <v>8.75</v>
      </c>
      <c r="D2617" s="408">
        <v>12.78</v>
      </c>
      <c r="E2617" s="408">
        <v>21.53</v>
      </c>
      <c r="F2617" s="409">
        <v>43290.684062499997</v>
      </c>
      <c r="G2617" s="408">
        <v>0</v>
      </c>
    </row>
    <row r="2618" spans="1:7" ht="15" x14ac:dyDescent="0.2">
      <c r="A2618" s="407" t="s">
        <v>3834</v>
      </c>
      <c r="B2618" s="407" t="s">
        <v>3835</v>
      </c>
      <c r="C2618" s="408">
        <v>0</v>
      </c>
      <c r="D2618" s="408">
        <v>125.4</v>
      </c>
      <c r="E2618" s="408">
        <v>125.4</v>
      </c>
      <c r="F2618" s="409">
        <v>45243.533784722225</v>
      </c>
      <c r="G2618" s="408">
        <v>0</v>
      </c>
    </row>
    <row r="2619" spans="1:7" ht="15" x14ac:dyDescent="0.2">
      <c r="A2619" s="407" t="s">
        <v>3836</v>
      </c>
      <c r="B2619" s="407" t="s">
        <v>3837</v>
      </c>
      <c r="C2619" s="408">
        <v>0</v>
      </c>
      <c r="D2619" s="408">
        <v>56550</v>
      </c>
      <c r="E2619" s="408">
        <v>56550</v>
      </c>
      <c r="F2619" s="409">
        <v>43437.659930555557</v>
      </c>
      <c r="G2619" s="408">
        <v>0</v>
      </c>
    </row>
    <row r="2620" spans="1:7" ht="15" x14ac:dyDescent="0.2">
      <c r="A2620" s="407" t="s">
        <v>3838</v>
      </c>
      <c r="B2620" s="407" t="s">
        <v>3839</v>
      </c>
      <c r="C2620" s="408">
        <v>0</v>
      </c>
      <c r="D2620" s="408">
        <v>7.99</v>
      </c>
      <c r="E2620" s="408">
        <v>7.99</v>
      </c>
      <c r="F2620" s="409">
        <v>45013.372256944444</v>
      </c>
      <c r="G2620" s="408">
        <v>0</v>
      </c>
    </row>
    <row r="2621" spans="1:7" ht="15" x14ac:dyDescent="0.25">
      <c r="A2621" s="407" t="s">
        <v>3840</v>
      </c>
      <c r="B2621" s="407" t="s">
        <v>3841</v>
      </c>
      <c r="C2621" s="408">
        <v>0</v>
      </c>
      <c r="D2621" s="408">
        <v>2.2000000000000002</v>
      </c>
      <c r="E2621" s="408">
        <v>2.2000000000000002</v>
      </c>
      <c r="F2621" s="406"/>
      <c r="G2621" s="408">
        <v>0</v>
      </c>
    </row>
    <row r="2622" spans="1:7" ht="15" x14ac:dyDescent="0.25">
      <c r="A2622" s="407" t="s">
        <v>3842</v>
      </c>
      <c r="B2622" s="407" t="s">
        <v>3843</v>
      </c>
      <c r="C2622" s="406"/>
      <c r="D2622" s="408">
        <v>85800</v>
      </c>
      <c r="E2622" s="408">
        <v>85800</v>
      </c>
      <c r="F2622" s="406"/>
      <c r="G2622" s="408">
        <v>0</v>
      </c>
    </row>
    <row r="2623" spans="1:7" ht="15" x14ac:dyDescent="0.2">
      <c r="A2623" s="407" t="s">
        <v>3844</v>
      </c>
      <c r="B2623" s="407" t="s">
        <v>3845</v>
      </c>
      <c r="C2623" s="408">
        <v>0</v>
      </c>
      <c r="D2623" s="408">
        <v>94.5</v>
      </c>
      <c r="E2623" s="408">
        <v>94.5</v>
      </c>
      <c r="F2623" s="409">
        <v>43243.651666666665</v>
      </c>
      <c r="G2623" s="408">
        <v>0</v>
      </c>
    </row>
    <row r="2624" spans="1:7" ht="15" x14ac:dyDescent="0.2">
      <c r="A2624" s="407" t="s">
        <v>3846</v>
      </c>
      <c r="B2624" s="407" t="s">
        <v>3847</v>
      </c>
      <c r="C2624" s="408">
        <v>0</v>
      </c>
      <c r="D2624" s="408">
        <v>195</v>
      </c>
      <c r="E2624" s="408">
        <v>195</v>
      </c>
      <c r="F2624" s="409">
        <v>45349.676076388889</v>
      </c>
      <c r="G2624" s="408">
        <v>0</v>
      </c>
    </row>
    <row r="2625" spans="1:7" ht="15" x14ac:dyDescent="0.25">
      <c r="A2625" s="407" t="s">
        <v>3848</v>
      </c>
      <c r="B2625" s="407" t="s">
        <v>3849</v>
      </c>
      <c r="C2625" s="406"/>
      <c r="D2625" s="408">
        <v>2095.7199999999998</v>
      </c>
      <c r="E2625" s="408">
        <v>2095.7199999999998</v>
      </c>
      <c r="F2625" s="409">
        <v>44524.667407407411</v>
      </c>
      <c r="G2625" s="408">
        <v>0</v>
      </c>
    </row>
    <row r="2626" spans="1:7" ht="15" x14ac:dyDescent="0.25">
      <c r="A2626" s="407" t="s">
        <v>3850</v>
      </c>
      <c r="B2626" s="407" t="s">
        <v>3851</v>
      </c>
      <c r="C2626" s="406"/>
      <c r="D2626" s="408">
        <v>19.2</v>
      </c>
      <c r="E2626" s="408">
        <v>19.2</v>
      </c>
      <c r="F2626" s="406"/>
      <c r="G2626" s="408">
        <v>0</v>
      </c>
    </row>
    <row r="2627" spans="1:7" ht="15" x14ac:dyDescent="0.25">
      <c r="A2627" s="407" t="s">
        <v>35080</v>
      </c>
      <c r="B2627" s="407" t="s">
        <v>35081</v>
      </c>
      <c r="C2627" s="406"/>
      <c r="D2627" s="408">
        <v>52850</v>
      </c>
      <c r="E2627" s="408">
        <v>52850</v>
      </c>
      <c r="F2627" s="409">
        <v>45341.551863425928</v>
      </c>
      <c r="G2627" s="408">
        <v>0</v>
      </c>
    </row>
    <row r="2628" spans="1:7" ht="15" x14ac:dyDescent="0.2">
      <c r="A2628" s="407" t="s">
        <v>3852</v>
      </c>
      <c r="B2628" s="407" t="s">
        <v>3853</v>
      </c>
      <c r="C2628" s="408">
        <v>0</v>
      </c>
      <c r="D2628" s="408">
        <v>1239</v>
      </c>
      <c r="E2628" s="408">
        <v>1239</v>
      </c>
      <c r="F2628" s="409">
        <v>43286.667604166665</v>
      </c>
      <c r="G2628" s="408">
        <v>0</v>
      </c>
    </row>
    <row r="2629" spans="1:7" ht="15" x14ac:dyDescent="0.25">
      <c r="A2629" s="407" t="s">
        <v>3854</v>
      </c>
      <c r="B2629" s="407" t="s">
        <v>3855</v>
      </c>
      <c r="C2629" s="406"/>
      <c r="D2629" s="408">
        <v>49</v>
      </c>
      <c r="E2629" s="408">
        <v>49</v>
      </c>
      <c r="F2629" s="409">
        <v>44511.603645833333</v>
      </c>
      <c r="G2629" s="408">
        <v>0</v>
      </c>
    </row>
    <row r="2630" spans="1:7" ht="15" x14ac:dyDescent="0.25">
      <c r="A2630" s="407" t="s">
        <v>3856</v>
      </c>
      <c r="B2630" s="407" t="s">
        <v>3857</v>
      </c>
      <c r="C2630" s="406"/>
      <c r="D2630" s="408">
        <v>2240</v>
      </c>
      <c r="E2630" s="408">
        <v>2240</v>
      </c>
      <c r="F2630" s="409">
        <v>44825.699537037035</v>
      </c>
      <c r="G2630" s="408">
        <v>0</v>
      </c>
    </row>
    <row r="2631" spans="1:7" ht="15" x14ac:dyDescent="0.25">
      <c r="A2631" s="407" t="s">
        <v>3858</v>
      </c>
      <c r="B2631" s="407" t="s">
        <v>3810</v>
      </c>
      <c r="C2631" s="406"/>
      <c r="D2631" s="408">
        <v>230.72</v>
      </c>
      <c r="E2631" s="408">
        <v>230.72</v>
      </c>
      <c r="F2631" s="409">
        <v>44517.435613425929</v>
      </c>
      <c r="G2631" s="408">
        <v>0</v>
      </c>
    </row>
    <row r="2632" spans="1:7" ht="15" x14ac:dyDescent="0.2">
      <c r="A2632" s="407" t="s">
        <v>3859</v>
      </c>
      <c r="B2632" s="407" t="s">
        <v>3860</v>
      </c>
      <c r="C2632" s="408">
        <v>0</v>
      </c>
      <c r="D2632" s="408">
        <v>1287.43</v>
      </c>
      <c r="E2632" s="408">
        <v>1287.43</v>
      </c>
      <c r="F2632" s="409">
        <v>45463.591597222221</v>
      </c>
      <c r="G2632" s="408">
        <v>0</v>
      </c>
    </row>
    <row r="2633" spans="1:7" ht="15" x14ac:dyDescent="0.2">
      <c r="A2633" s="407" t="s">
        <v>3861</v>
      </c>
      <c r="B2633" s="407" t="s">
        <v>3860</v>
      </c>
      <c r="C2633" s="408">
        <v>0</v>
      </c>
      <c r="D2633" s="408">
        <v>1302.67</v>
      </c>
      <c r="E2633" s="408">
        <v>1302.67</v>
      </c>
      <c r="F2633" s="409">
        <v>45463.591863425929</v>
      </c>
      <c r="G2633" s="408">
        <v>0</v>
      </c>
    </row>
    <row r="2634" spans="1:7" ht="15" x14ac:dyDescent="0.25">
      <c r="A2634" s="407" t="s">
        <v>3862</v>
      </c>
      <c r="B2634" s="407" t="s">
        <v>3863</v>
      </c>
      <c r="C2634" s="406"/>
      <c r="D2634" s="408">
        <v>4920</v>
      </c>
      <c r="E2634" s="408">
        <v>4920</v>
      </c>
      <c r="F2634" s="406"/>
      <c r="G2634" s="408">
        <v>0</v>
      </c>
    </row>
    <row r="2635" spans="1:7" ht="15" x14ac:dyDescent="0.25">
      <c r="A2635" s="407" t="s">
        <v>3864</v>
      </c>
      <c r="B2635" s="407" t="s">
        <v>3865</v>
      </c>
      <c r="C2635" s="406"/>
      <c r="D2635" s="408">
        <v>8.85</v>
      </c>
      <c r="E2635" s="408">
        <v>8.85</v>
      </c>
      <c r="F2635" s="406"/>
      <c r="G2635" s="408">
        <v>0</v>
      </c>
    </row>
    <row r="2636" spans="1:7" ht="15" x14ac:dyDescent="0.25">
      <c r="A2636" s="407" t="s">
        <v>3866</v>
      </c>
      <c r="B2636" s="407" t="s">
        <v>3867</v>
      </c>
      <c r="C2636" s="406"/>
      <c r="D2636" s="408">
        <v>7.55</v>
      </c>
      <c r="E2636" s="408">
        <v>7.55</v>
      </c>
      <c r="F2636" s="406"/>
      <c r="G2636" s="408">
        <v>0</v>
      </c>
    </row>
    <row r="2637" spans="1:7" ht="15" x14ac:dyDescent="0.25">
      <c r="A2637" s="407" t="s">
        <v>3868</v>
      </c>
      <c r="B2637" s="407" t="s">
        <v>3869</v>
      </c>
      <c r="C2637" s="406"/>
      <c r="D2637" s="408">
        <v>5.15</v>
      </c>
      <c r="E2637" s="408">
        <v>5.15</v>
      </c>
      <c r="F2637" s="406"/>
      <c r="G2637" s="408">
        <v>0</v>
      </c>
    </row>
    <row r="2638" spans="1:7" ht="15" x14ac:dyDescent="0.25">
      <c r="A2638" s="407" t="s">
        <v>3870</v>
      </c>
      <c r="B2638" s="407" t="s">
        <v>3871</v>
      </c>
      <c r="C2638" s="406"/>
      <c r="D2638" s="408">
        <v>18584.919999999998</v>
      </c>
      <c r="E2638" s="408">
        <v>18584.919999999998</v>
      </c>
      <c r="F2638" s="409">
        <v>44511.599687499998</v>
      </c>
      <c r="G2638" s="408">
        <v>0</v>
      </c>
    </row>
    <row r="2639" spans="1:7" ht="15" x14ac:dyDescent="0.2">
      <c r="A2639" s="407" t="s">
        <v>3872</v>
      </c>
      <c r="B2639" s="407" t="s">
        <v>3873</v>
      </c>
      <c r="C2639" s="408">
        <v>0</v>
      </c>
      <c r="D2639" s="408">
        <v>94.94</v>
      </c>
      <c r="E2639" s="408">
        <v>94.94</v>
      </c>
      <c r="F2639" s="409">
        <v>44510.554571759261</v>
      </c>
      <c r="G2639" s="408">
        <v>0</v>
      </c>
    </row>
    <row r="2640" spans="1:7" ht="15" x14ac:dyDescent="0.25">
      <c r="A2640" s="407" t="s">
        <v>3874</v>
      </c>
      <c r="B2640" s="407" t="s">
        <v>3875</v>
      </c>
      <c r="C2640" s="406"/>
      <c r="D2640" s="408">
        <v>427.58</v>
      </c>
      <c r="E2640" s="408">
        <v>427.58</v>
      </c>
      <c r="F2640" s="409">
        <v>44970.660520833335</v>
      </c>
      <c r="G2640" s="408">
        <v>0</v>
      </c>
    </row>
    <row r="2641" spans="1:7" ht="15" x14ac:dyDescent="0.2">
      <c r="A2641" s="407" t="s">
        <v>3876</v>
      </c>
      <c r="B2641" s="407" t="s">
        <v>3877</v>
      </c>
      <c r="C2641" s="408">
        <v>0</v>
      </c>
      <c r="D2641" s="408">
        <v>15.87</v>
      </c>
      <c r="E2641" s="408">
        <v>15.87</v>
      </c>
      <c r="F2641" s="409">
        <v>45986.592939814815</v>
      </c>
      <c r="G2641" s="408">
        <v>12</v>
      </c>
    </row>
    <row r="2642" spans="1:7" ht="15" x14ac:dyDescent="0.2">
      <c r="A2642" s="407" t="s">
        <v>3878</v>
      </c>
      <c r="B2642" s="407" t="s">
        <v>3879</v>
      </c>
      <c r="C2642" s="408">
        <v>0</v>
      </c>
      <c r="D2642" s="408">
        <v>9.2799999999999994</v>
      </c>
      <c r="E2642" s="408">
        <v>9.2799999999999994</v>
      </c>
      <c r="F2642" s="409">
        <v>45986.592488425929</v>
      </c>
      <c r="G2642" s="408">
        <v>0</v>
      </c>
    </row>
    <row r="2643" spans="1:7" ht="15" x14ac:dyDescent="0.2">
      <c r="A2643" s="407" t="s">
        <v>3880</v>
      </c>
      <c r="B2643" s="407" t="s">
        <v>3881</v>
      </c>
      <c r="C2643" s="408">
        <v>0</v>
      </c>
      <c r="D2643" s="408">
        <v>70.55</v>
      </c>
      <c r="E2643" s="408">
        <v>70.55</v>
      </c>
      <c r="F2643" s="409">
        <v>45986.592141203706</v>
      </c>
      <c r="G2643" s="408">
        <v>0</v>
      </c>
    </row>
    <row r="2644" spans="1:7" ht="15" x14ac:dyDescent="0.25">
      <c r="A2644" s="407" t="s">
        <v>3882</v>
      </c>
      <c r="B2644" s="407" t="s">
        <v>3883</v>
      </c>
      <c r="C2644" s="406"/>
      <c r="D2644" s="408">
        <v>132000</v>
      </c>
      <c r="E2644" s="408">
        <v>132000</v>
      </c>
      <c r="F2644" s="409">
        <v>44511.601990740739</v>
      </c>
      <c r="G2644" s="408">
        <v>0</v>
      </c>
    </row>
    <row r="2645" spans="1:7" ht="15" x14ac:dyDescent="0.25">
      <c r="A2645" s="407" t="s">
        <v>3884</v>
      </c>
      <c r="B2645" s="407" t="s">
        <v>3885</v>
      </c>
      <c r="C2645" s="406"/>
      <c r="D2645" s="408">
        <v>156500</v>
      </c>
      <c r="E2645" s="408">
        <v>156500</v>
      </c>
      <c r="F2645" s="409">
        <v>44511.601724537039</v>
      </c>
      <c r="G2645" s="408">
        <v>0</v>
      </c>
    </row>
    <row r="2646" spans="1:7" ht="15" x14ac:dyDescent="0.2">
      <c r="A2646" s="407" t="s">
        <v>3886</v>
      </c>
      <c r="B2646" s="407" t="s">
        <v>2598</v>
      </c>
      <c r="C2646" s="408">
        <v>0</v>
      </c>
      <c r="D2646" s="408">
        <v>25</v>
      </c>
      <c r="E2646" s="408">
        <v>25</v>
      </c>
      <c r="F2646" s="409">
        <v>44825.708414351851</v>
      </c>
      <c r="G2646" s="408">
        <v>0</v>
      </c>
    </row>
    <row r="2647" spans="1:7" ht="15" x14ac:dyDescent="0.25">
      <c r="A2647" s="407" t="s">
        <v>3887</v>
      </c>
      <c r="B2647" s="407" t="s">
        <v>3888</v>
      </c>
      <c r="C2647" s="406"/>
      <c r="D2647" s="408">
        <v>5.5</v>
      </c>
      <c r="E2647" s="408">
        <v>5.5</v>
      </c>
      <c r="F2647" s="406"/>
      <c r="G2647" s="408">
        <v>0</v>
      </c>
    </row>
    <row r="2648" spans="1:7" ht="15" x14ac:dyDescent="0.25">
      <c r="A2648" s="407" t="s">
        <v>3889</v>
      </c>
      <c r="B2648" s="407" t="s">
        <v>3890</v>
      </c>
      <c r="C2648" s="406"/>
      <c r="D2648" s="408">
        <v>6.12</v>
      </c>
      <c r="E2648" s="408">
        <v>6.12</v>
      </c>
      <c r="F2648" s="409">
        <v>44979.58326388889</v>
      </c>
      <c r="G2648" s="408">
        <v>0</v>
      </c>
    </row>
    <row r="2649" spans="1:7" ht="15" x14ac:dyDescent="0.25">
      <c r="A2649" s="407" t="s">
        <v>35082</v>
      </c>
      <c r="B2649" s="407" t="s">
        <v>35083</v>
      </c>
      <c r="C2649" s="406"/>
      <c r="D2649" s="408">
        <v>3.59</v>
      </c>
      <c r="E2649" s="408">
        <v>3.59</v>
      </c>
      <c r="F2649" s="409">
        <v>44973.694467592592</v>
      </c>
      <c r="G2649" s="408">
        <v>0</v>
      </c>
    </row>
    <row r="2650" spans="1:7" ht="15" x14ac:dyDescent="0.25">
      <c r="A2650" s="407" t="s">
        <v>35084</v>
      </c>
      <c r="B2650" s="407" t="s">
        <v>35085</v>
      </c>
      <c r="C2650" s="406"/>
      <c r="D2650" s="408">
        <v>6.17</v>
      </c>
      <c r="E2650" s="408">
        <v>6.17</v>
      </c>
      <c r="F2650" s="409">
        <v>43690.672430555554</v>
      </c>
      <c r="G2650" s="408">
        <v>0</v>
      </c>
    </row>
    <row r="2651" spans="1:7" ht="15" x14ac:dyDescent="0.2">
      <c r="A2651" s="407" t="s">
        <v>35086</v>
      </c>
      <c r="B2651" s="407" t="s">
        <v>35087</v>
      </c>
      <c r="C2651" s="408">
        <v>0</v>
      </c>
      <c r="D2651" s="408">
        <v>1.04</v>
      </c>
      <c r="E2651" s="408">
        <v>1.04</v>
      </c>
      <c r="F2651" s="409">
        <v>44973.694351851853</v>
      </c>
      <c r="G2651" s="408">
        <v>0</v>
      </c>
    </row>
    <row r="2652" spans="1:7" ht="15" x14ac:dyDescent="0.2">
      <c r="A2652" s="407" t="s">
        <v>35088</v>
      </c>
      <c r="B2652" s="407" t="s">
        <v>35089</v>
      </c>
      <c r="C2652" s="408">
        <v>0</v>
      </c>
      <c r="D2652" s="408">
        <v>0.73</v>
      </c>
      <c r="E2652" s="408">
        <v>0.73</v>
      </c>
      <c r="F2652" s="409">
        <v>44973.694618055553</v>
      </c>
      <c r="G2652" s="408">
        <v>0</v>
      </c>
    </row>
    <row r="2653" spans="1:7" ht="15" x14ac:dyDescent="0.2">
      <c r="A2653" s="407" t="s">
        <v>3891</v>
      </c>
      <c r="B2653" s="407" t="s">
        <v>3892</v>
      </c>
      <c r="C2653" s="408">
        <v>0</v>
      </c>
      <c r="D2653" s="408">
        <v>0.54</v>
      </c>
      <c r="E2653" s="408">
        <v>0.54</v>
      </c>
      <c r="F2653" s="409">
        <v>45986.59175925926</v>
      </c>
      <c r="G2653" s="408">
        <v>0</v>
      </c>
    </row>
    <row r="2654" spans="1:7" ht="15" x14ac:dyDescent="0.25">
      <c r="A2654" s="407" t="s">
        <v>35090</v>
      </c>
      <c r="B2654" s="407" t="s">
        <v>35091</v>
      </c>
      <c r="C2654" s="406"/>
      <c r="D2654" s="408">
        <v>0.7</v>
      </c>
      <c r="E2654" s="408">
        <v>0.7</v>
      </c>
      <c r="F2654" s="409">
        <v>43690.671122685184</v>
      </c>
      <c r="G2654" s="408">
        <v>0</v>
      </c>
    </row>
    <row r="2655" spans="1:7" ht="15" x14ac:dyDescent="0.2">
      <c r="A2655" s="407" t="s">
        <v>35092</v>
      </c>
      <c r="B2655" s="407" t="s">
        <v>35093</v>
      </c>
      <c r="C2655" s="408">
        <v>0</v>
      </c>
      <c r="D2655" s="408">
        <v>2.44</v>
      </c>
      <c r="E2655" s="408">
        <v>2.44</v>
      </c>
      <c r="F2655" s="409">
        <v>44973.694965277777</v>
      </c>
      <c r="G2655" s="408">
        <v>0</v>
      </c>
    </row>
    <row r="2656" spans="1:7" ht="15" x14ac:dyDescent="0.2">
      <c r="A2656" s="407" t="s">
        <v>35094</v>
      </c>
      <c r="B2656" s="407" t="s">
        <v>35095</v>
      </c>
      <c r="C2656" s="408">
        <v>0</v>
      </c>
      <c r="D2656" s="408">
        <v>2.2400000000000002</v>
      </c>
      <c r="E2656" s="408">
        <v>2.2400000000000002</v>
      </c>
      <c r="F2656" s="409">
        <v>44973.695219907408</v>
      </c>
      <c r="G2656" s="408">
        <v>0</v>
      </c>
    </row>
    <row r="2657" spans="1:7" ht="15" x14ac:dyDescent="0.2">
      <c r="A2657" s="407" t="s">
        <v>3893</v>
      </c>
      <c r="B2657" s="407" t="s">
        <v>3894</v>
      </c>
      <c r="C2657" s="408">
        <v>0</v>
      </c>
      <c r="D2657" s="408">
        <v>1.73</v>
      </c>
      <c r="E2657" s="408">
        <v>1.73</v>
      </c>
      <c r="F2657" s="409">
        <v>44979.584016203706</v>
      </c>
      <c r="G2657" s="408">
        <v>0</v>
      </c>
    </row>
    <row r="2658" spans="1:7" ht="15" x14ac:dyDescent="0.2">
      <c r="A2658" s="407" t="s">
        <v>35096</v>
      </c>
      <c r="B2658" s="407" t="s">
        <v>35097</v>
      </c>
      <c r="C2658" s="408">
        <v>0</v>
      </c>
      <c r="D2658" s="408">
        <v>1.65</v>
      </c>
      <c r="E2658" s="408">
        <v>1.65</v>
      </c>
      <c r="F2658" s="409">
        <v>44973.698553240742</v>
      </c>
      <c r="G2658" s="408">
        <v>0</v>
      </c>
    </row>
    <row r="2659" spans="1:7" ht="15" x14ac:dyDescent="0.25">
      <c r="A2659" s="407" t="s">
        <v>3895</v>
      </c>
      <c r="B2659" s="407" t="s">
        <v>3896</v>
      </c>
      <c r="C2659" s="406"/>
      <c r="D2659" s="408">
        <v>61702.5</v>
      </c>
      <c r="E2659" s="408">
        <v>61702.5</v>
      </c>
      <c r="F2659" s="409">
        <v>44511.600046296298</v>
      </c>
      <c r="G2659" s="408">
        <v>0</v>
      </c>
    </row>
    <row r="2660" spans="1:7" ht="15" x14ac:dyDescent="0.2">
      <c r="A2660" s="407" t="s">
        <v>3897</v>
      </c>
      <c r="B2660" s="407" t="s">
        <v>3898</v>
      </c>
      <c r="C2660" s="408">
        <v>0</v>
      </c>
      <c r="D2660" s="408">
        <v>9.5</v>
      </c>
      <c r="E2660" s="408">
        <v>9.5</v>
      </c>
      <c r="F2660" s="409">
        <v>44825.692164351851</v>
      </c>
      <c r="G2660" s="408">
        <v>0</v>
      </c>
    </row>
    <row r="2661" spans="1:7" ht="15" x14ac:dyDescent="0.2">
      <c r="A2661" s="407" t="s">
        <v>3899</v>
      </c>
      <c r="B2661" s="407" t="s">
        <v>3900</v>
      </c>
      <c r="C2661" s="408">
        <v>16</v>
      </c>
      <c r="D2661" s="408">
        <v>350.62485408399999</v>
      </c>
      <c r="E2661" s="408">
        <v>369.12485408400005</v>
      </c>
      <c r="F2661" s="409">
        <v>45910.328113425923</v>
      </c>
      <c r="G2661" s="408">
        <v>0</v>
      </c>
    </row>
    <row r="2662" spans="1:7" ht="15" x14ac:dyDescent="0.25">
      <c r="A2662" s="407" t="s">
        <v>3901</v>
      </c>
      <c r="B2662" s="407" t="s">
        <v>3902</v>
      </c>
      <c r="C2662" s="406"/>
      <c r="D2662" s="408">
        <v>266.08999999999997</v>
      </c>
      <c r="E2662" s="408">
        <v>266.08999999999997</v>
      </c>
      <c r="F2662" s="409">
        <v>44987.610543981478</v>
      </c>
      <c r="G2662" s="408">
        <v>0</v>
      </c>
    </row>
    <row r="2663" spans="1:7" ht="15" x14ac:dyDescent="0.25">
      <c r="A2663" s="407" t="s">
        <v>3903</v>
      </c>
      <c r="B2663" s="407" t="s">
        <v>3904</v>
      </c>
      <c r="C2663" s="406"/>
      <c r="D2663" s="408">
        <v>78.95</v>
      </c>
      <c r="E2663" s="408">
        <v>78.95</v>
      </c>
      <c r="F2663" s="409">
        <v>44825.694791666669</v>
      </c>
      <c r="G2663" s="408">
        <v>0</v>
      </c>
    </row>
    <row r="2664" spans="1:7" ht="15" x14ac:dyDescent="0.2">
      <c r="A2664" s="407" t="s">
        <v>3905</v>
      </c>
      <c r="B2664" s="407" t="s">
        <v>3906</v>
      </c>
      <c r="C2664" s="408">
        <v>7.5</v>
      </c>
      <c r="D2664" s="408">
        <v>681.83720000000005</v>
      </c>
      <c r="E2664" s="408">
        <v>689.33720000000005</v>
      </c>
      <c r="F2664" s="409">
        <v>43013.82849537037</v>
      </c>
      <c r="G2664" s="408">
        <v>0</v>
      </c>
    </row>
    <row r="2665" spans="1:7" ht="15" x14ac:dyDescent="0.2">
      <c r="A2665" s="407" t="s">
        <v>3907</v>
      </c>
      <c r="B2665" s="407" t="s">
        <v>3908</v>
      </c>
      <c r="C2665" s="408">
        <v>0</v>
      </c>
      <c r="D2665" s="408">
        <v>25</v>
      </c>
      <c r="E2665" s="408">
        <v>25</v>
      </c>
      <c r="F2665" s="409">
        <v>44825.696550925924</v>
      </c>
      <c r="G2665" s="408">
        <v>0</v>
      </c>
    </row>
    <row r="2666" spans="1:7" ht="15" x14ac:dyDescent="0.2">
      <c r="A2666" s="407" t="s">
        <v>3909</v>
      </c>
      <c r="B2666" s="407" t="s">
        <v>3910</v>
      </c>
      <c r="C2666" s="408">
        <v>0</v>
      </c>
      <c r="D2666" s="408">
        <v>68.84</v>
      </c>
      <c r="E2666" s="408">
        <v>68.84</v>
      </c>
      <c r="F2666" s="409">
        <v>44510.555046296293</v>
      </c>
      <c r="G2666" s="408">
        <v>0</v>
      </c>
    </row>
    <row r="2667" spans="1:7" ht="15" x14ac:dyDescent="0.25">
      <c r="A2667" s="407" t="s">
        <v>3911</v>
      </c>
      <c r="B2667" s="407" t="s">
        <v>3651</v>
      </c>
      <c r="C2667" s="406"/>
      <c r="D2667" s="408">
        <v>3140</v>
      </c>
      <c r="E2667" s="408">
        <v>3140</v>
      </c>
      <c r="F2667" s="406"/>
      <c r="G2667" s="408">
        <v>0</v>
      </c>
    </row>
    <row r="2668" spans="1:7" ht="15" x14ac:dyDescent="0.2">
      <c r="A2668" s="407" t="s">
        <v>3912</v>
      </c>
      <c r="B2668" s="407" t="s">
        <v>3649</v>
      </c>
      <c r="C2668" s="408">
        <v>0</v>
      </c>
      <c r="D2668" s="408">
        <v>17400</v>
      </c>
      <c r="E2668" s="408">
        <v>17400</v>
      </c>
      <c r="F2668" s="409">
        <v>43262.36546296296</v>
      </c>
      <c r="G2668" s="408">
        <v>0</v>
      </c>
    </row>
    <row r="2669" spans="1:7" ht="15" x14ac:dyDescent="0.25">
      <c r="A2669" s="407" t="s">
        <v>3913</v>
      </c>
      <c r="B2669" s="407" t="s">
        <v>3914</v>
      </c>
      <c r="C2669" s="406"/>
      <c r="D2669" s="408">
        <v>67.5</v>
      </c>
      <c r="E2669" s="408">
        <v>67.5</v>
      </c>
      <c r="F2669" s="409">
        <v>44825.697847222225</v>
      </c>
      <c r="G2669" s="408">
        <v>0</v>
      </c>
    </row>
    <row r="2670" spans="1:7" ht="15" x14ac:dyDescent="0.2">
      <c r="A2670" s="407" t="s">
        <v>3915</v>
      </c>
      <c r="B2670" s="407" t="s">
        <v>3916</v>
      </c>
      <c r="C2670" s="408">
        <v>0</v>
      </c>
      <c r="D2670" s="408">
        <v>53</v>
      </c>
      <c r="E2670" s="408">
        <v>53</v>
      </c>
      <c r="F2670" s="409">
        <v>44825.699016203704</v>
      </c>
      <c r="G2670" s="408">
        <v>0</v>
      </c>
    </row>
    <row r="2671" spans="1:7" ht="15" x14ac:dyDescent="0.2">
      <c r="A2671" s="407" t="s">
        <v>3917</v>
      </c>
      <c r="B2671" s="407" t="s">
        <v>3918</v>
      </c>
      <c r="C2671" s="408">
        <v>40.5</v>
      </c>
      <c r="D2671" s="408">
        <v>755.68515830514832</v>
      </c>
      <c r="E2671" s="408">
        <v>796.18515830514832</v>
      </c>
      <c r="F2671" s="409">
        <v>43279.409444444442</v>
      </c>
      <c r="G2671" s="408">
        <v>0</v>
      </c>
    </row>
    <row r="2672" spans="1:7" ht="15" x14ac:dyDescent="0.25">
      <c r="A2672" s="407" t="s">
        <v>3919</v>
      </c>
      <c r="B2672" s="407" t="s">
        <v>3920</v>
      </c>
      <c r="C2672" s="406"/>
      <c r="D2672" s="406"/>
      <c r="E2672" s="406"/>
      <c r="F2672" s="409">
        <v>44826.329826388886</v>
      </c>
      <c r="G2672" s="408">
        <v>0</v>
      </c>
    </row>
    <row r="2673" spans="1:7" ht="15" x14ac:dyDescent="0.2">
      <c r="A2673" s="407" t="s">
        <v>3921</v>
      </c>
      <c r="B2673" s="407" t="s">
        <v>3922</v>
      </c>
      <c r="C2673" s="408">
        <v>2.0833333333333335</v>
      </c>
      <c r="D2673" s="408">
        <v>1.1212437359093617</v>
      </c>
      <c r="E2673" s="408">
        <v>11.121243735909362</v>
      </c>
      <c r="F2673" s="409">
        <v>43279.410104166665</v>
      </c>
      <c r="G2673" s="408">
        <v>0</v>
      </c>
    </row>
    <row r="2674" spans="1:7" ht="15" x14ac:dyDescent="0.2">
      <c r="A2674" s="407" t="s">
        <v>3923</v>
      </c>
      <c r="B2674" s="407" t="s">
        <v>3924</v>
      </c>
      <c r="C2674" s="408">
        <v>2.0833333333333335</v>
      </c>
      <c r="D2674" s="408">
        <v>0.81351320155821683</v>
      </c>
      <c r="E2674" s="408">
        <v>10.813513201558216</v>
      </c>
      <c r="F2674" s="409">
        <v>45112.387974537036</v>
      </c>
      <c r="G2674" s="408">
        <v>0</v>
      </c>
    </row>
    <row r="2675" spans="1:7" ht="15" x14ac:dyDescent="0.25">
      <c r="A2675" s="407" t="s">
        <v>3925</v>
      </c>
      <c r="B2675" s="407" t="s">
        <v>3926</v>
      </c>
      <c r="C2675" s="406"/>
      <c r="D2675" s="408">
        <v>271.13</v>
      </c>
      <c r="E2675" s="408">
        <v>271.13</v>
      </c>
      <c r="F2675" s="409">
        <v>44523.468194444446</v>
      </c>
      <c r="G2675" s="408">
        <v>0</v>
      </c>
    </row>
    <row r="2676" spans="1:7" ht="15" x14ac:dyDescent="0.25">
      <c r="A2676" s="407" t="s">
        <v>3927</v>
      </c>
      <c r="B2676" s="407" t="s">
        <v>3928</v>
      </c>
      <c r="C2676" s="406"/>
      <c r="D2676" s="408">
        <v>320</v>
      </c>
      <c r="E2676" s="408">
        <v>320</v>
      </c>
      <c r="F2676" s="406"/>
      <c r="G2676" s="408">
        <v>0</v>
      </c>
    </row>
    <row r="2677" spans="1:7" ht="15" x14ac:dyDescent="0.25">
      <c r="A2677" s="407" t="s">
        <v>3929</v>
      </c>
      <c r="B2677" s="407" t="s">
        <v>3930</v>
      </c>
      <c r="C2677" s="406"/>
      <c r="D2677" s="408">
        <v>250</v>
      </c>
      <c r="E2677" s="408">
        <v>250</v>
      </c>
      <c r="F2677" s="409">
        <v>44526.50277777778</v>
      </c>
      <c r="G2677" s="408">
        <v>0</v>
      </c>
    </row>
    <row r="2678" spans="1:7" ht="15" x14ac:dyDescent="0.25">
      <c r="A2678" s="407" t="s">
        <v>3931</v>
      </c>
      <c r="B2678" s="407" t="s">
        <v>3932</v>
      </c>
      <c r="C2678" s="406"/>
      <c r="D2678" s="408">
        <v>2855</v>
      </c>
      <c r="E2678" s="408">
        <v>2855</v>
      </c>
      <c r="F2678" s="406"/>
      <c r="G2678" s="408">
        <v>0</v>
      </c>
    </row>
    <row r="2679" spans="1:7" ht="15" x14ac:dyDescent="0.25">
      <c r="A2679" s="407" t="s">
        <v>3933</v>
      </c>
      <c r="B2679" s="407" t="s">
        <v>3934</v>
      </c>
      <c r="C2679" s="406"/>
      <c r="D2679" s="408">
        <v>70</v>
      </c>
      <c r="E2679" s="408">
        <v>70</v>
      </c>
      <c r="F2679" s="406"/>
      <c r="G2679" s="408">
        <v>0</v>
      </c>
    </row>
    <row r="2680" spans="1:7" ht="15" x14ac:dyDescent="0.25">
      <c r="A2680" s="407" t="s">
        <v>3935</v>
      </c>
      <c r="B2680" s="407" t="s">
        <v>3936</v>
      </c>
      <c r="C2680" s="406"/>
      <c r="D2680" s="408">
        <v>61</v>
      </c>
      <c r="E2680" s="408">
        <v>61</v>
      </c>
      <c r="F2680" s="409">
        <v>44526.345173611109</v>
      </c>
      <c r="G2680" s="408">
        <v>0</v>
      </c>
    </row>
    <row r="2681" spans="1:7" ht="15" x14ac:dyDescent="0.25">
      <c r="A2681" s="407" t="s">
        <v>3937</v>
      </c>
      <c r="B2681" s="407" t="s">
        <v>3938</v>
      </c>
      <c r="C2681" s="406"/>
      <c r="D2681" s="408">
        <v>1350</v>
      </c>
      <c r="E2681" s="408">
        <v>1350</v>
      </c>
      <c r="F2681" s="406"/>
      <c r="G2681" s="408">
        <v>0</v>
      </c>
    </row>
    <row r="2682" spans="1:7" ht="15" x14ac:dyDescent="0.25">
      <c r="A2682" s="407" t="s">
        <v>3939</v>
      </c>
      <c r="B2682" s="407" t="s">
        <v>3940</v>
      </c>
      <c r="C2682" s="406"/>
      <c r="D2682" s="408">
        <v>17.5</v>
      </c>
      <c r="E2682" s="408">
        <v>17.5</v>
      </c>
      <c r="F2682" s="409">
        <v>44880.588043981479</v>
      </c>
      <c r="G2682" s="408">
        <v>0</v>
      </c>
    </row>
    <row r="2683" spans="1:7" ht="15" x14ac:dyDescent="0.25">
      <c r="A2683" s="407" t="s">
        <v>3941</v>
      </c>
      <c r="B2683" s="407" t="s">
        <v>3942</v>
      </c>
      <c r="C2683" s="406"/>
      <c r="D2683" s="408">
        <v>378</v>
      </c>
      <c r="E2683" s="408">
        <v>378</v>
      </c>
      <c r="F2683" s="409">
        <v>44523.3984375</v>
      </c>
      <c r="G2683" s="408">
        <v>0</v>
      </c>
    </row>
    <row r="2684" spans="1:7" ht="15" x14ac:dyDescent="0.25">
      <c r="A2684" s="407" t="s">
        <v>3943</v>
      </c>
      <c r="B2684" s="407" t="s">
        <v>3944</v>
      </c>
      <c r="C2684" s="406"/>
      <c r="D2684" s="408">
        <v>489</v>
      </c>
      <c r="E2684" s="408">
        <v>489</v>
      </c>
      <c r="F2684" s="409">
        <v>44512.559907407405</v>
      </c>
      <c r="G2684" s="408">
        <v>0</v>
      </c>
    </row>
    <row r="2685" spans="1:7" ht="15" x14ac:dyDescent="0.25">
      <c r="A2685" s="407" t="s">
        <v>3945</v>
      </c>
      <c r="B2685" s="407" t="s">
        <v>3946</v>
      </c>
      <c r="C2685" s="406"/>
      <c r="D2685" s="408">
        <v>120</v>
      </c>
      <c r="E2685" s="408">
        <v>120</v>
      </c>
      <c r="F2685" s="406"/>
      <c r="G2685" s="408">
        <v>0</v>
      </c>
    </row>
    <row r="2686" spans="1:7" ht="15" x14ac:dyDescent="0.25">
      <c r="A2686" s="407" t="s">
        <v>3947</v>
      </c>
      <c r="B2686" s="407" t="s">
        <v>3948</v>
      </c>
      <c r="C2686" s="406"/>
      <c r="D2686" s="408">
        <v>318.75</v>
      </c>
      <c r="E2686" s="408">
        <v>318.75</v>
      </c>
      <c r="F2686" s="409">
        <v>43290.530486111114</v>
      </c>
      <c r="G2686" s="408">
        <v>0</v>
      </c>
    </row>
    <row r="2687" spans="1:7" ht="15" x14ac:dyDescent="0.25">
      <c r="A2687" s="407" t="s">
        <v>3949</v>
      </c>
      <c r="B2687" s="407" t="s">
        <v>3950</v>
      </c>
      <c r="C2687" s="406"/>
      <c r="D2687" s="408">
        <v>206.75</v>
      </c>
      <c r="E2687" s="408">
        <v>206.75</v>
      </c>
      <c r="F2687" s="409">
        <v>43290.530995370369</v>
      </c>
      <c r="G2687" s="408">
        <v>0</v>
      </c>
    </row>
    <row r="2688" spans="1:7" ht="15" x14ac:dyDescent="0.25">
      <c r="A2688" s="407" t="s">
        <v>3951</v>
      </c>
      <c r="B2688" s="407" t="s">
        <v>3952</v>
      </c>
      <c r="C2688" s="406"/>
      <c r="D2688" s="408">
        <v>3104.88</v>
      </c>
      <c r="E2688" s="408">
        <v>3104.88</v>
      </c>
      <c r="F2688" s="409">
        <v>44511.593240740738</v>
      </c>
      <c r="G2688" s="408">
        <v>0</v>
      </c>
    </row>
    <row r="2689" spans="1:7" ht="15" x14ac:dyDescent="0.2">
      <c r="A2689" s="407" t="s">
        <v>3953</v>
      </c>
      <c r="B2689" s="407" t="s">
        <v>3954</v>
      </c>
      <c r="C2689" s="408">
        <v>9.25</v>
      </c>
      <c r="D2689" s="408">
        <v>99.546019106774395</v>
      </c>
      <c r="E2689" s="408">
        <v>112.79601910677439</v>
      </c>
      <c r="F2689" s="409">
        <v>45832.489745370367</v>
      </c>
      <c r="G2689" s="408">
        <v>0</v>
      </c>
    </row>
    <row r="2690" spans="1:7" ht="15" x14ac:dyDescent="0.2">
      <c r="A2690" s="407" t="s">
        <v>3955</v>
      </c>
      <c r="B2690" s="407" t="s">
        <v>3956</v>
      </c>
      <c r="C2690" s="408">
        <v>9.25</v>
      </c>
      <c r="D2690" s="408">
        <v>99.546019106774395</v>
      </c>
      <c r="E2690" s="408">
        <v>112.79601910677439</v>
      </c>
      <c r="F2690" s="409">
        <v>45832.490034722221</v>
      </c>
      <c r="G2690" s="408">
        <v>0</v>
      </c>
    </row>
    <row r="2691" spans="1:7" ht="15" x14ac:dyDescent="0.25">
      <c r="A2691" s="407" t="s">
        <v>3957</v>
      </c>
      <c r="B2691" s="407" t="s">
        <v>3958</v>
      </c>
      <c r="C2691" s="406"/>
      <c r="D2691" s="408">
        <v>43950</v>
      </c>
      <c r="E2691" s="408">
        <v>43950</v>
      </c>
      <c r="F2691" s="409">
        <v>44512.500243055554</v>
      </c>
      <c r="G2691" s="408">
        <v>0</v>
      </c>
    </row>
    <row r="2692" spans="1:7" ht="15" x14ac:dyDescent="0.25">
      <c r="A2692" s="407" t="s">
        <v>3959</v>
      </c>
      <c r="B2692" s="407" t="s">
        <v>3960</v>
      </c>
      <c r="C2692" s="406"/>
      <c r="D2692" s="408">
        <v>13620</v>
      </c>
      <c r="E2692" s="408">
        <v>13620</v>
      </c>
      <c r="F2692" s="409">
        <v>44512.529016203705</v>
      </c>
      <c r="G2692" s="408">
        <v>0</v>
      </c>
    </row>
    <row r="2693" spans="1:7" ht="15" x14ac:dyDescent="0.2">
      <c r="A2693" s="407" t="s">
        <v>35098</v>
      </c>
      <c r="B2693" s="407" t="s">
        <v>35099</v>
      </c>
      <c r="C2693" s="408">
        <v>2.5</v>
      </c>
      <c r="D2693" s="408">
        <v>10.65</v>
      </c>
      <c r="E2693" s="408">
        <v>13.15</v>
      </c>
      <c r="F2693" s="409">
        <v>43290.691481481481</v>
      </c>
      <c r="G2693" s="408">
        <v>0</v>
      </c>
    </row>
    <row r="2694" spans="1:7" ht="15" x14ac:dyDescent="0.25">
      <c r="A2694" s="407" t="s">
        <v>3961</v>
      </c>
      <c r="B2694" s="407" t="s">
        <v>3962</v>
      </c>
      <c r="C2694" s="406"/>
      <c r="D2694" s="408">
        <v>245</v>
      </c>
      <c r="E2694" s="408">
        <v>245</v>
      </c>
      <c r="F2694" s="409">
        <v>42922.566527777781</v>
      </c>
      <c r="G2694" s="408">
        <v>0</v>
      </c>
    </row>
    <row r="2695" spans="1:7" ht="15" x14ac:dyDescent="0.25">
      <c r="A2695" s="407" t="s">
        <v>3963</v>
      </c>
      <c r="B2695" s="407" t="s">
        <v>3964</v>
      </c>
      <c r="C2695" s="406"/>
      <c r="D2695" s="408">
        <v>2300</v>
      </c>
      <c r="E2695" s="408">
        <v>2300</v>
      </c>
      <c r="F2695" s="409">
        <v>44511.601180555554</v>
      </c>
      <c r="G2695" s="408">
        <v>0</v>
      </c>
    </row>
    <row r="2696" spans="1:7" ht="15" x14ac:dyDescent="0.2">
      <c r="A2696" s="407" t="s">
        <v>35100</v>
      </c>
      <c r="B2696" s="407" t="s">
        <v>35101</v>
      </c>
      <c r="C2696" s="408">
        <v>2.5</v>
      </c>
      <c r="D2696" s="408">
        <v>11.91</v>
      </c>
      <c r="E2696" s="408">
        <v>24.41</v>
      </c>
      <c r="F2696" s="409">
        <v>43291.342291666668</v>
      </c>
      <c r="G2696" s="408">
        <v>0</v>
      </c>
    </row>
    <row r="2697" spans="1:7" ht="15" x14ac:dyDescent="0.2">
      <c r="A2697" s="407" t="s">
        <v>3965</v>
      </c>
      <c r="B2697" s="407" t="s">
        <v>3966</v>
      </c>
      <c r="C2697" s="408">
        <v>0</v>
      </c>
      <c r="D2697" s="408">
        <v>3.6705163060247497</v>
      </c>
      <c r="E2697" s="408">
        <v>3.6705163060247497</v>
      </c>
      <c r="F2697" s="409">
        <v>46101.300439814811</v>
      </c>
      <c r="G2697" s="408">
        <v>133</v>
      </c>
    </row>
    <row r="2698" spans="1:7" ht="15" x14ac:dyDescent="0.2">
      <c r="A2698" s="407" t="s">
        <v>3967</v>
      </c>
      <c r="B2698" s="407" t="s">
        <v>3968</v>
      </c>
      <c r="C2698" s="408">
        <v>7.83</v>
      </c>
      <c r="D2698" s="408">
        <v>64.59</v>
      </c>
      <c r="E2698" s="408">
        <v>87.92</v>
      </c>
      <c r="F2698" s="409">
        <v>45523.476539351854</v>
      </c>
      <c r="G2698" s="408">
        <v>0</v>
      </c>
    </row>
    <row r="2699" spans="1:7" ht="15" x14ac:dyDescent="0.2">
      <c r="A2699" s="407" t="s">
        <v>3969</v>
      </c>
      <c r="B2699" s="407" t="s">
        <v>3970</v>
      </c>
      <c r="C2699" s="408">
        <v>0</v>
      </c>
      <c r="D2699" s="408">
        <v>36.35</v>
      </c>
      <c r="E2699" s="408">
        <v>36.35</v>
      </c>
      <c r="F2699" s="409">
        <v>44826.330983796295</v>
      </c>
      <c r="G2699" s="408">
        <v>0</v>
      </c>
    </row>
    <row r="2700" spans="1:7" ht="15" x14ac:dyDescent="0.2">
      <c r="A2700" s="407" t="s">
        <v>3971</v>
      </c>
      <c r="B2700" s="407" t="s">
        <v>3972</v>
      </c>
      <c r="C2700" s="408">
        <v>0</v>
      </c>
      <c r="D2700" s="408">
        <v>1.07</v>
      </c>
      <c r="E2700" s="408">
        <v>1.07</v>
      </c>
      <c r="F2700" s="409">
        <v>44524.424814814818</v>
      </c>
      <c r="G2700" s="408">
        <v>0</v>
      </c>
    </row>
    <row r="2701" spans="1:7" ht="15" x14ac:dyDescent="0.2">
      <c r="A2701" s="407" t="s">
        <v>3973</v>
      </c>
      <c r="B2701" s="407" t="s">
        <v>3974</v>
      </c>
      <c r="C2701" s="408">
        <v>0</v>
      </c>
      <c r="D2701" s="408">
        <v>138.35899047105374</v>
      </c>
      <c r="E2701" s="408">
        <v>138.35899047105374</v>
      </c>
      <c r="F2701" s="409">
        <v>44510.615763888891</v>
      </c>
      <c r="G2701" s="408">
        <v>0</v>
      </c>
    </row>
    <row r="2702" spans="1:7" ht="15" x14ac:dyDescent="0.2">
      <c r="A2702" s="407" t="s">
        <v>3975</v>
      </c>
      <c r="B2702" s="407" t="s">
        <v>3976</v>
      </c>
      <c r="C2702" s="408">
        <v>0</v>
      </c>
      <c r="D2702" s="408">
        <v>41.8</v>
      </c>
      <c r="E2702" s="408">
        <v>41.8</v>
      </c>
      <c r="F2702" s="409">
        <v>45701.672638888886</v>
      </c>
      <c r="G2702" s="408">
        <v>0</v>
      </c>
    </row>
    <row r="2703" spans="1:7" ht="15" x14ac:dyDescent="0.25">
      <c r="A2703" s="407" t="s">
        <v>3977</v>
      </c>
      <c r="B2703" s="407" t="s">
        <v>3978</v>
      </c>
      <c r="C2703" s="406"/>
      <c r="D2703" s="406"/>
      <c r="E2703" s="406"/>
      <c r="F2703" s="409">
        <v>44516.383333333331</v>
      </c>
      <c r="G2703" s="408">
        <v>0</v>
      </c>
    </row>
    <row r="2704" spans="1:7" ht="15" x14ac:dyDescent="0.2">
      <c r="A2704" s="407" t="s">
        <v>35102</v>
      </c>
      <c r="B2704" s="407" t="s">
        <v>35103</v>
      </c>
      <c r="C2704" s="408">
        <v>2.5</v>
      </c>
      <c r="D2704" s="408">
        <v>11.91</v>
      </c>
      <c r="E2704" s="408">
        <v>24.41</v>
      </c>
      <c r="F2704" s="409">
        <v>43290.68545138889</v>
      </c>
      <c r="G2704" s="408">
        <v>0</v>
      </c>
    </row>
    <row r="2705" spans="1:7" ht="15" x14ac:dyDescent="0.25">
      <c r="A2705" s="407" t="s">
        <v>3979</v>
      </c>
      <c r="B2705" s="407" t="s">
        <v>3980</v>
      </c>
      <c r="C2705" s="406"/>
      <c r="D2705" s="408">
        <v>8350</v>
      </c>
      <c r="E2705" s="408">
        <v>8350</v>
      </c>
      <c r="F2705" s="406"/>
      <c r="G2705" s="408">
        <v>0</v>
      </c>
    </row>
    <row r="2706" spans="1:7" ht="15" x14ac:dyDescent="0.25">
      <c r="A2706" s="407" t="s">
        <v>3981</v>
      </c>
      <c r="B2706" s="407" t="s">
        <v>3982</v>
      </c>
      <c r="C2706" s="406"/>
      <c r="D2706" s="408">
        <v>1980</v>
      </c>
      <c r="E2706" s="408">
        <v>1980</v>
      </c>
      <c r="F2706" s="406"/>
      <c r="G2706" s="408">
        <v>0</v>
      </c>
    </row>
    <row r="2707" spans="1:7" ht="15" x14ac:dyDescent="0.25">
      <c r="A2707" s="407" t="s">
        <v>3983</v>
      </c>
      <c r="B2707" s="407" t="s">
        <v>2245</v>
      </c>
      <c r="C2707" s="406"/>
      <c r="D2707" s="406"/>
      <c r="E2707" s="406"/>
      <c r="F2707" s="409">
        <v>44523.419606481482</v>
      </c>
      <c r="G2707" s="408">
        <v>0</v>
      </c>
    </row>
    <row r="2708" spans="1:7" ht="15" x14ac:dyDescent="0.25">
      <c r="A2708" s="407" t="s">
        <v>3984</v>
      </c>
      <c r="B2708" s="407" t="s">
        <v>3985</v>
      </c>
      <c r="C2708" s="406"/>
      <c r="D2708" s="408">
        <v>22.7</v>
      </c>
      <c r="E2708" s="408">
        <v>22.7</v>
      </c>
      <c r="F2708" s="409">
        <v>44523.455034722225</v>
      </c>
      <c r="G2708" s="408">
        <v>0</v>
      </c>
    </row>
    <row r="2709" spans="1:7" ht="15" x14ac:dyDescent="0.2">
      <c r="A2709" s="407" t="s">
        <v>35104</v>
      </c>
      <c r="B2709" s="407" t="s">
        <v>35105</v>
      </c>
      <c r="C2709" s="408">
        <v>0</v>
      </c>
      <c r="D2709" s="408">
        <v>808.56884490078789</v>
      </c>
      <c r="E2709" s="408">
        <v>808.56884490078789</v>
      </c>
      <c r="F2709" s="409">
        <v>43691.457199074073</v>
      </c>
      <c r="G2709" s="408">
        <v>0</v>
      </c>
    </row>
    <row r="2710" spans="1:7" ht="15" x14ac:dyDescent="0.2">
      <c r="A2710" s="407" t="s">
        <v>3986</v>
      </c>
      <c r="B2710" s="407" t="s">
        <v>3987</v>
      </c>
      <c r="C2710" s="408">
        <v>0</v>
      </c>
      <c r="D2710" s="408">
        <v>87.1</v>
      </c>
      <c r="E2710" s="408">
        <v>87.1</v>
      </c>
      <c r="F2710" s="409">
        <v>44777.319074074076</v>
      </c>
      <c r="G2710" s="408">
        <v>0</v>
      </c>
    </row>
    <row r="2711" spans="1:7" ht="15" x14ac:dyDescent="0.2">
      <c r="A2711" s="407" t="s">
        <v>3988</v>
      </c>
      <c r="B2711" s="407" t="s">
        <v>3989</v>
      </c>
      <c r="C2711" s="408">
        <v>0</v>
      </c>
      <c r="D2711" s="408">
        <v>195.3</v>
      </c>
      <c r="E2711" s="408">
        <v>195.3</v>
      </c>
      <c r="F2711" s="409">
        <v>44777.319293981483</v>
      </c>
      <c r="G2711" s="408">
        <v>0</v>
      </c>
    </row>
    <row r="2712" spans="1:7" ht="15" x14ac:dyDescent="0.25">
      <c r="A2712" s="407" t="s">
        <v>35106</v>
      </c>
      <c r="B2712" s="407" t="s">
        <v>35107</v>
      </c>
      <c r="C2712" s="406"/>
      <c r="D2712" s="406"/>
      <c r="E2712" s="406"/>
      <c r="F2712" s="409">
        <v>43229.536215277774</v>
      </c>
      <c r="G2712" s="408">
        <v>0</v>
      </c>
    </row>
    <row r="2713" spans="1:7" ht="15" x14ac:dyDescent="0.2">
      <c r="A2713" s="407" t="s">
        <v>3990</v>
      </c>
      <c r="B2713" s="407" t="s">
        <v>3991</v>
      </c>
      <c r="C2713" s="408">
        <v>0</v>
      </c>
      <c r="D2713" s="408">
        <v>48.6</v>
      </c>
      <c r="E2713" s="408">
        <v>48.6</v>
      </c>
      <c r="F2713" s="409">
        <v>45986.591354166667</v>
      </c>
      <c r="G2713" s="408">
        <v>0</v>
      </c>
    </row>
    <row r="2714" spans="1:7" ht="15" x14ac:dyDescent="0.2">
      <c r="A2714" s="407" t="s">
        <v>3992</v>
      </c>
      <c r="B2714" s="407" t="s">
        <v>3993</v>
      </c>
      <c r="C2714" s="408">
        <v>0</v>
      </c>
      <c r="D2714" s="408">
        <v>3.54</v>
      </c>
      <c r="E2714" s="408">
        <v>3.54</v>
      </c>
      <c r="F2714" s="409">
        <v>45986.590439814812</v>
      </c>
      <c r="G2714" s="408">
        <v>0</v>
      </c>
    </row>
    <row r="2715" spans="1:7" ht="15" x14ac:dyDescent="0.2">
      <c r="A2715" s="407" t="s">
        <v>3994</v>
      </c>
      <c r="B2715" s="407" t="s">
        <v>3995</v>
      </c>
      <c r="C2715" s="408">
        <v>0</v>
      </c>
      <c r="D2715" s="408">
        <v>1.1000000000000001</v>
      </c>
      <c r="E2715" s="408">
        <v>1.1000000000000001</v>
      </c>
      <c r="F2715" s="409">
        <v>44979.584780092591</v>
      </c>
      <c r="G2715" s="408">
        <v>4</v>
      </c>
    </row>
    <row r="2716" spans="1:7" ht="15" x14ac:dyDescent="0.2">
      <c r="A2716" s="407" t="s">
        <v>3996</v>
      </c>
      <c r="B2716" s="407" t="s">
        <v>3997</v>
      </c>
      <c r="C2716" s="408">
        <v>0</v>
      </c>
      <c r="D2716" s="408">
        <v>15.71</v>
      </c>
      <c r="E2716" s="408">
        <v>15.71</v>
      </c>
      <c r="F2716" s="409">
        <v>45986.590092592596</v>
      </c>
      <c r="G2716" s="408">
        <v>0</v>
      </c>
    </row>
    <row r="2717" spans="1:7" ht="15" x14ac:dyDescent="0.2">
      <c r="A2717" s="407" t="s">
        <v>3998</v>
      </c>
      <c r="B2717" s="407" t="s">
        <v>3999</v>
      </c>
      <c r="C2717" s="408">
        <v>0</v>
      </c>
      <c r="D2717" s="408">
        <v>166.3</v>
      </c>
      <c r="E2717" s="408">
        <v>166.3</v>
      </c>
      <c r="F2717" s="409">
        <v>44826.332187499997</v>
      </c>
      <c r="G2717" s="408">
        <v>0</v>
      </c>
    </row>
    <row r="2718" spans="1:7" ht="15" x14ac:dyDescent="0.25">
      <c r="A2718" s="407" t="s">
        <v>4000</v>
      </c>
      <c r="B2718" s="407" t="s">
        <v>4001</v>
      </c>
      <c r="C2718" s="406"/>
      <c r="D2718" s="408">
        <v>19.600000000000001</v>
      </c>
      <c r="E2718" s="408">
        <v>19.600000000000001</v>
      </c>
      <c r="F2718" s="409">
        <v>43078.639143518521</v>
      </c>
      <c r="G2718" s="408">
        <v>0</v>
      </c>
    </row>
    <row r="2719" spans="1:7" ht="15" x14ac:dyDescent="0.2">
      <c r="A2719" s="407" t="s">
        <v>35108</v>
      </c>
      <c r="B2719" s="407" t="s">
        <v>35109</v>
      </c>
      <c r="C2719" s="408">
        <v>0</v>
      </c>
      <c r="D2719" s="408">
        <v>459.98</v>
      </c>
      <c r="E2719" s="408">
        <v>459.98</v>
      </c>
      <c r="F2719" s="409">
        <v>44133.484189814815</v>
      </c>
      <c r="G2719" s="408">
        <v>0</v>
      </c>
    </row>
    <row r="2720" spans="1:7" ht="15" x14ac:dyDescent="0.2">
      <c r="A2720" s="407" t="s">
        <v>35110</v>
      </c>
      <c r="B2720" s="407" t="s">
        <v>35111</v>
      </c>
      <c r="C2720" s="408">
        <v>0</v>
      </c>
      <c r="D2720" s="408">
        <v>459.98</v>
      </c>
      <c r="E2720" s="408">
        <v>459.98</v>
      </c>
      <c r="F2720" s="409">
        <v>44133.484293981484</v>
      </c>
      <c r="G2720" s="408">
        <v>0</v>
      </c>
    </row>
    <row r="2721" spans="1:7" ht="15" x14ac:dyDescent="0.2">
      <c r="A2721" s="407" t="s">
        <v>35112</v>
      </c>
      <c r="B2721" s="407" t="s">
        <v>35109</v>
      </c>
      <c r="C2721" s="408">
        <v>0</v>
      </c>
      <c r="D2721" s="408">
        <v>452.97</v>
      </c>
      <c r="E2721" s="408">
        <v>452.97</v>
      </c>
      <c r="F2721" s="409">
        <v>44133.484467592592</v>
      </c>
      <c r="G2721" s="408">
        <v>0</v>
      </c>
    </row>
    <row r="2722" spans="1:7" ht="15" x14ac:dyDescent="0.2">
      <c r="A2722" s="407" t="s">
        <v>35113</v>
      </c>
      <c r="B2722" s="407" t="s">
        <v>35114</v>
      </c>
      <c r="C2722" s="408">
        <v>0</v>
      </c>
      <c r="D2722" s="408">
        <v>452.97</v>
      </c>
      <c r="E2722" s="408">
        <v>452.97</v>
      </c>
      <c r="F2722" s="409">
        <v>44133.484664351854</v>
      </c>
      <c r="G2722" s="408">
        <v>0</v>
      </c>
    </row>
    <row r="2723" spans="1:7" ht="15" x14ac:dyDescent="0.2">
      <c r="A2723" s="407" t="s">
        <v>4002</v>
      </c>
      <c r="B2723" s="407" t="s">
        <v>4003</v>
      </c>
      <c r="C2723" s="408">
        <v>0</v>
      </c>
      <c r="D2723" s="408">
        <v>452.97</v>
      </c>
      <c r="E2723" s="408">
        <v>452.97</v>
      </c>
      <c r="F2723" s="409">
        <v>44133.484780092593</v>
      </c>
      <c r="G2723" s="408">
        <v>0</v>
      </c>
    </row>
    <row r="2724" spans="1:7" ht="15" x14ac:dyDescent="0.2">
      <c r="A2724" s="407" t="s">
        <v>4004</v>
      </c>
      <c r="B2724" s="407" t="s">
        <v>4005</v>
      </c>
      <c r="C2724" s="408">
        <v>0</v>
      </c>
      <c r="D2724" s="408">
        <v>3.5</v>
      </c>
      <c r="E2724" s="408">
        <v>3.5</v>
      </c>
      <c r="F2724" s="409">
        <v>44826.332638888889</v>
      </c>
      <c r="G2724" s="408">
        <v>0</v>
      </c>
    </row>
    <row r="2725" spans="1:7" ht="15" x14ac:dyDescent="0.2">
      <c r="A2725" s="407" t="s">
        <v>4006</v>
      </c>
      <c r="B2725" s="407" t="s">
        <v>4007</v>
      </c>
      <c r="C2725" s="408">
        <v>0</v>
      </c>
      <c r="D2725" s="408">
        <v>0</v>
      </c>
      <c r="E2725" s="408">
        <v>0</v>
      </c>
      <c r="F2725" s="409">
        <v>43243.673611111109</v>
      </c>
      <c r="G2725" s="408">
        <v>0</v>
      </c>
    </row>
    <row r="2726" spans="1:7" ht="15" x14ac:dyDescent="0.2">
      <c r="A2726" s="407" t="s">
        <v>35115</v>
      </c>
      <c r="B2726" s="407" t="s">
        <v>35116</v>
      </c>
      <c r="C2726" s="408">
        <v>0</v>
      </c>
      <c r="D2726" s="408">
        <v>917.87</v>
      </c>
      <c r="E2726" s="408">
        <v>917.87</v>
      </c>
      <c r="F2726" s="409">
        <v>43332.480393518519</v>
      </c>
      <c r="G2726" s="408">
        <v>0</v>
      </c>
    </row>
    <row r="2727" spans="1:7" ht="15" x14ac:dyDescent="0.2">
      <c r="A2727" s="407" t="s">
        <v>4008</v>
      </c>
      <c r="B2727" s="407" t="s">
        <v>4009</v>
      </c>
      <c r="C2727" s="408">
        <v>0</v>
      </c>
      <c r="D2727" s="408">
        <v>33.75</v>
      </c>
      <c r="E2727" s="408">
        <v>33.75</v>
      </c>
      <c r="F2727" s="409">
        <v>44988.472210648149</v>
      </c>
      <c r="G2727" s="408">
        <v>0</v>
      </c>
    </row>
    <row r="2728" spans="1:7" ht="15" x14ac:dyDescent="0.25">
      <c r="A2728" s="407" t="s">
        <v>35117</v>
      </c>
      <c r="B2728" s="407" t="s">
        <v>35118</v>
      </c>
      <c r="C2728" s="406"/>
      <c r="D2728" s="406"/>
      <c r="E2728" s="406"/>
      <c r="F2728" s="409">
        <v>44973.701597222222</v>
      </c>
      <c r="G2728" s="408">
        <v>0</v>
      </c>
    </row>
    <row r="2729" spans="1:7" ht="15" x14ac:dyDescent="0.2">
      <c r="A2729" s="407" t="s">
        <v>4010</v>
      </c>
      <c r="B2729" s="407" t="s">
        <v>4011</v>
      </c>
      <c r="C2729" s="408">
        <v>0</v>
      </c>
      <c r="D2729" s="408">
        <v>48.6</v>
      </c>
      <c r="E2729" s="408">
        <v>48.6</v>
      </c>
      <c r="F2729" s="409">
        <v>45986.589768518519</v>
      </c>
      <c r="G2729" s="408">
        <v>0</v>
      </c>
    </row>
    <row r="2730" spans="1:7" ht="15" x14ac:dyDescent="0.2">
      <c r="A2730" s="407" t="s">
        <v>4012</v>
      </c>
      <c r="B2730" s="407" t="s">
        <v>4013</v>
      </c>
      <c r="C2730" s="408">
        <v>0</v>
      </c>
      <c r="D2730" s="408">
        <v>3.45</v>
      </c>
      <c r="E2730" s="408">
        <v>3.45</v>
      </c>
      <c r="F2730" s="409">
        <v>45981.458969907406</v>
      </c>
      <c r="G2730" s="408">
        <v>0</v>
      </c>
    </row>
    <row r="2731" spans="1:7" ht="15" x14ac:dyDescent="0.2">
      <c r="A2731" s="407" t="s">
        <v>4014</v>
      </c>
      <c r="B2731" s="407" t="s">
        <v>4015</v>
      </c>
      <c r="C2731" s="408">
        <v>0</v>
      </c>
      <c r="D2731" s="408">
        <v>269.45999999999998</v>
      </c>
      <c r="E2731" s="408">
        <v>269.45999999999998</v>
      </c>
      <c r="F2731" s="409">
        <v>45986.589432870373</v>
      </c>
      <c r="G2731" s="408">
        <v>0</v>
      </c>
    </row>
    <row r="2732" spans="1:7" ht="15" x14ac:dyDescent="0.2">
      <c r="A2732" s="407" t="s">
        <v>4016</v>
      </c>
      <c r="B2732" s="407" t="s">
        <v>4017</v>
      </c>
      <c r="C2732" s="408">
        <v>0</v>
      </c>
      <c r="D2732" s="408">
        <v>53.945337457722331</v>
      </c>
      <c r="E2732" s="408">
        <v>53.945337457722331</v>
      </c>
      <c r="F2732" s="409">
        <v>43286.662048611113</v>
      </c>
      <c r="G2732" s="408">
        <v>0</v>
      </c>
    </row>
    <row r="2733" spans="1:7" ht="15" x14ac:dyDescent="0.25">
      <c r="A2733" s="407" t="s">
        <v>4018</v>
      </c>
      <c r="B2733" s="407" t="s">
        <v>4019</v>
      </c>
      <c r="C2733" s="406"/>
      <c r="D2733" s="408">
        <v>1.57</v>
      </c>
      <c r="E2733" s="408">
        <v>1.57</v>
      </c>
      <c r="F2733" s="409">
        <v>44826.333414351851</v>
      </c>
      <c r="G2733" s="408">
        <v>0</v>
      </c>
    </row>
    <row r="2734" spans="1:7" ht="15" x14ac:dyDescent="0.25">
      <c r="A2734" s="407" t="s">
        <v>4020</v>
      </c>
      <c r="B2734" s="407" t="s">
        <v>4021</v>
      </c>
      <c r="C2734" s="406"/>
      <c r="D2734" s="408">
        <v>28.1</v>
      </c>
      <c r="E2734" s="408">
        <v>28.1</v>
      </c>
      <c r="F2734" s="409">
        <v>42950.418206018519</v>
      </c>
      <c r="G2734" s="408">
        <v>0</v>
      </c>
    </row>
    <row r="2735" spans="1:7" ht="15" x14ac:dyDescent="0.2">
      <c r="A2735" s="407" t="s">
        <v>4022</v>
      </c>
      <c r="B2735" s="407" t="s">
        <v>4023</v>
      </c>
      <c r="C2735" s="408">
        <v>0</v>
      </c>
      <c r="D2735" s="408">
        <v>1.1299999999999999</v>
      </c>
      <c r="E2735" s="408">
        <v>1.1299999999999999</v>
      </c>
      <c r="F2735" s="409">
        <v>44979.593854166669</v>
      </c>
      <c r="G2735" s="408">
        <v>0</v>
      </c>
    </row>
    <row r="2736" spans="1:7" ht="15" x14ac:dyDescent="0.2">
      <c r="A2736" s="407" t="s">
        <v>4024</v>
      </c>
      <c r="B2736" s="407" t="s">
        <v>4025</v>
      </c>
      <c r="C2736" s="408">
        <v>0</v>
      </c>
      <c r="D2736" s="408">
        <v>113.09</v>
      </c>
      <c r="E2736" s="408">
        <v>113.09</v>
      </c>
      <c r="F2736" s="409">
        <v>45986.589004629626</v>
      </c>
      <c r="G2736" s="408">
        <v>0</v>
      </c>
    </row>
    <row r="2737" spans="1:7" ht="15" x14ac:dyDescent="0.2">
      <c r="A2737" s="407" t="s">
        <v>4026</v>
      </c>
      <c r="B2737" s="407" t="s">
        <v>4027</v>
      </c>
      <c r="C2737" s="408">
        <v>0</v>
      </c>
      <c r="D2737" s="408">
        <v>10.92</v>
      </c>
      <c r="E2737" s="408">
        <v>10.92</v>
      </c>
      <c r="F2737" s="409">
        <v>45986.587881944448</v>
      </c>
      <c r="G2737" s="408">
        <v>0</v>
      </c>
    </row>
    <row r="2738" spans="1:7" ht="15" x14ac:dyDescent="0.2">
      <c r="A2738" s="407" t="s">
        <v>4028</v>
      </c>
      <c r="B2738" s="407" t="s">
        <v>4029</v>
      </c>
      <c r="C2738" s="408">
        <v>0</v>
      </c>
      <c r="D2738" s="408">
        <v>4.28</v>
      </c>
      <c r="E2738" s="408">
        <v>4.28</v>
      </c>
      <c r="F2738" s="409">
        <v>45986.587037037039</v>
      </c>
      <c r="G2738" s="408">
        <v>0</v>
      </c>
    </row>
    <row r="2739" spans="1:7" ht="15" x14ac:dyDescent="0.2">
      <c r="A2739" s="407" t="s">
        <v>4030</v>
      </c>
      <c r="B2739" s="407" t="s">
        <v>4031</v>
      </c>
      <c r="C2739" s="408">
        <v>0</v>
      </c>
      <c r="D2739" s="408">
        <v>1.29</v>
      </c>
      <c r="E2739" s="408">
        <v>1.29</v>
      </c>
      <c r="F2739" s="409">
        <v>45610.477002314816</v>
      </c>
      <c r="G2739" s="408">
        <v>0</v>
      </c>
    </row>
    <row r="2740" spans="1:7" ht="15" x14ac:dyDescent="0.2">
      <c r="A2740" s="407" t="s">
        <v>4032</v>
      </c>
      <c r="B2740" s="407" t="s">
        <v>4033</v>
      </c>
      <c r="C2740" s="408">
        <v>0</v>
      </c>
      <c r="D2740" s="408">
        <v>15.15</v>
      </c>
      <c r="E2740" s="408">
        <v>15.15</v>
      </c>
      <c r="F2740" s="409">
        <v>45328.447118055556</v>
      </c>
      <c r="G2740" s="408">
        <v>0</v>
      </c>
    </row>
    <row r="2741" spans="1:7" ht="15" x14ac:dyDescent="0.2">
      <c r="A2741" s="407" t="s">
        <v>4034</v>
      </c>
      <c r="B2741" s="407" t="s">
        <v>4035</v>
      </c>
      <c r="C2741" s="408">
        <v>6.5</v>
      </c>
      <c r="D2741" s="408">
        <v>42.599064288094404</v>
      </c>
      <c r="E2741" s="408">
        <v>49.099064288094404</v>
      </c>
      <c r="F2741" s="409">
        <v>42950.420243055552</v>
      </c>
      <c r="G2741" s="408">
        <v>0</v>
      </c>
    </row>
    <row r="2742" spans="1:7" ht="15" x14ac:dyDescent="0.25">
      <c r="A2742" s="407" t="s">
        <v>4036</v>
      </c>
      <c r="B2742" s="407" t="s">
        <v>4037</v>
      </c>
      <c r="C2742" s="406"/>
      <c r="D2742" s="406"/>
      <c r="E2742" s="406"/>
      <c r="F2742" s="409">
        <v>44826.335833333331</v>
      </c>
      <c r="G2742" s="408">
        <v>0</v>
      </c>
    </row>
    <row r="2743" spans="1:7" ht="15" x14ac:dyDescent="0.25">
      <c r="A2743" s="407" t="s">
        <v>4038</v>
      </c>
      <c r="B2743" s="407" t="s">
        <v>4039</v>
      </c>
      <c r="C2743" s="406"/>
      <c r="D2743" s="408">
        <v>1</v>
      </c>
      <c r="E2743" s="406"/>
      <c r="F2743" s="409">
        <v>43125.674363425926</v>
      </c>
      <c r="G2743" s="408">
        <v>0</v>
      </c>
    </row>
    <row r="2744" spans="1:7" ht="15" x14ac:dyDescent="0.25">
      <c r="A2744" s="407" t="s">
        <v>4040</v>
      </c>
      <c r="B2744" s="407" t="s">
        <v>4041</v>
      </c>
      <c r="C2744" s="406"/>
      <c r="D2744" s="408">
        <v>36.1</v>
      </c>
      <c r="E2744" s="408">
        <v>36.1</v>
      </c>
      <c r="F2744" s="409">
        <v>42950.421377314815</v>
      </c>
      <c r="G2744" s="408">
        <v>0</v>
      </c>
    </row>
    <row r="2745" spans="1:7" ht="15" x14ac:dyDescent="0.25">
      <c r="A2745" s="407" t="s">
        <v>4042</v>
      </c>
      <c r="B2745" s="407" t="s">
        <v>4043</v>
      </c>
      <c r="C2745" s="406"/>
      <c r="D2745" s="406"/>
      <c r="E2745" s="406"/>
      <c r="F2745" s="409">
        <v>44826.337175925924</v>
      </c>
      <c r="G2745" s="408">
        <v>0</v>
      </c>
    </row>
    <row r="2746" spans="1:7" ht="15" x14ac:dyDescent="0.25">
      <c r="A2746" s="407" t="s">
        <v>4044</v>
      </c>
      <c r="B2746" s="407" t="s">
        <v>4045</v>
      </c>
      <c r="C2746" s="406"/>
      <c r="D2746" s="408">
        <v>92500</v>
      </c>
      <c r="E2746" s="408">
        <v>92500</v>
      </c>
      <c r="F2746" s="409">
        <v>42949.543321759258</v>
      </c>
      <c r="G2746" s="408">
        <v>0</v>
      </c>
    </row>
    <row r="2747" spans="1:7" ht="15" x14ac:dyDescent="0.25">
      <c r="A2747" s="407" t="s">
        <v>4046</v>
      </c>
      <c r="B2747" s="407" t="s">
        <v>4047</v>
      </c>
      <c r="C2747" s="406"/>
      <c r="D2747" s="408">
        <v>3.7</v>
      </c>
      <c r="E2747" s="408">
        <v>3.7</v>
      </c>
      <c r="F2747" s="409">
        <v>42949.543391203704</v>
      </c>
      <c r="G2747" s="408">
        <v>0</v>
      </c>
    </row>
    <row r="2748" spans="1:7" ht="15" x14ac:dyDescent="0.25">
      <c r="A2748" s="407" t="s">
        <v>4048</v>
      </c>
      <c r="B2748" s="407" t="s">
        <v>4049</v>
      </c>
      <c r="C2748" s="406"/>
      <c r="D2748" s="408">
        <v>3.81</v>
      </c>
      <c r="E2748" s="408">
        <v>3.81</v>
      </c>
      <c r="F2748" s="409">
        <v>42949.542291666665</v>
      </c>
      <c r="G2748" s="408">
        <v>0</v>
      </c>
    </row>
    <row r="2749" spans="1:7" ht="15" x14ac:dyDescent="0.25">
      <c r="A2749" s="407" t="s">
        <v>4050</v>
      </c>
      <c r="B2749" s="407" t="s">
        <v>4051</v>
      </c>
      <c r="C2749" s="406"/>
      <c r="D2749" s="408">
        <v>3.78</v>
      </c>
      <c r="E2749" s="408">
        <v>3.78</v>
      </c>
      <c r="F2749" s="409">
        <v>43244.415196759262</v>
      </c>
      <c r="G2749" s="408">
        <v>0</v>
      </c>
    </row>
    <row r="2750" spans="1:7" ht="15" x14ac:dyDescent="0.2">
      <c r="A2750" s="407" t="s">
        <v>4052</v>
      </c>
      <c r="B2750" s="407" t="s">
        <v>4053</v>
      </c>
      <c r="C2750" s="408">
        <v>2.5</v>
      </c>
      <c r="D2750" s="408">
        <v>4.4855999999999998</v>
      </c>
      <c r="E2750" s="408">
        <v>16.985600000000002</v>
      </c>
      <c r="F2750" s="409">
        <v>43292.601018518515</v>
      </c>
      <c r="G2750" s="408">
        <v>0</v>
      </c>
    </row>
    <row r="2751" spans="1:7" ht="15" x14ac:dyDescent="0.2">
      <c r="A2751" s="407" t="s">
        <v>4054</v>
      </c>
      <c r="B2751" s="407" t="s">
        <v>4055</v>
      </c>
      <c r="C2751" s="408">
        <v>2.5</v>
      </c>
      <c r="D2751" s="408">
        <v>10.23</v>
      </c>
      <c r="E2751" s="408">
        <v>22.73</v>
      </c>
      <c r="F2751" s="409">
        <v>44265.604143518518</v>
      </c>
      <c r="G2751" s="408">
        <v>0</v>
      </c>
    </row>
    <row r="2752" spans="1:7" ht="15" x14ac:dyDescent="0.2">
      <c r="A2752" s="407" t="s">
        <v>4056</v>
      </c>
      <c r="B2752" s="407" t="s">
        <v>4057</v>
      </c>
      <c r="C2752" s="408">
        <v>2.5</v>
      </c>
      <c r="D2752" s="408">
        <v>8.4163999999999994</v>
      </c>
      <c r="E2752" s="408">
        <v>20.916399999999999</v>
      </c>
      <c r="F2752" s="409">
        <v>43292.601319444446</v>
      </c>
      <c r="G2752" s="408">
        <v>0</v>
      </c>
    </row>
    <row r="2753" spans="1:7" ht="15" x14ac:dyDescent="0.2">
      <c r="A2753" s="407" t="s">
        <v>4058</v>
      </c>
      <c r="B2753" s="407" t="s">
        <v>4059</v>
      </c>
      <c r="C2753" s="408">
        <v>2.5</v>
      </c>
      <c r="D2753" s="408">
        <v>8.5355000000000008</v>
      </c>
      <c r="E2753" s="408">
        <v>21.035499999999999</v>
      </c>
      <c r="F2753" s="409">
        <v>43292.601469907408</v>
      </c>
      <c r="G2753" s="408">
        <v>0</v>
      </c>
    </row>
    <row r="2754" spans="1:7" ht="15" x14ac:dyDescent="0.25">
      <c r="A2754" s="407" t="s">
        <v>4060</v>
      </c>
      <c r="B2754" s="407" t="s">
        <v>4061</v>
      </c>
      <c r="C2754" s="406"/>
      <c r="D2754" s="408">
        <v>4.8600000000000003</v>
      </c>
      <c r="E2754" s="408">
        <v>4.8600000000000003</v>
      </c>
      <c r="F2754" s="409">
        <v>43243.55741898148</v>
      </c>
      <c r="G2754" s="408">
        <v>0</v>
      </c>
    </row>
    <row r="2755" spans="1:7" ht="15" x14ac:dyDescent="0.2">
      <c r="A2755" s="407" t="s">
        <v>4062</v>
      </c>
      <c r="B2755" s="407" t="s">
        <v>4063</v>
      </c>
      <c r="C2755" s="408">
        <v>0</v>
      </c>
      <c r="D2755" s="408">
        <v>6.29</v>
      </c>
      <c r="E2755" s="408">
        <v>6.29</v>
      </c>
      <c r="F2755" s="409">
        <v>44826.336898148147</v>
      </c>
      <c r="G2755" s="408">
        <v>0</v>
      </c>
    </row>
    <row r="2756" spans="1:7" ht="15" x14ac:dyDescent="0.25">
      <c r="A2756" s="407" t="s">
        <v>4064</v>
      </c>
      <c r="B2756" s="407" t="s">
        <v>4065</v>
      </c>
      <c r="C2756" s="406"/>
      <c r="D2756" s="408">
        <v>27.85</v>
      </c>
      <c r="E2756" s="408">
        <v>27.85</v>
      </c>
      <c r="F2756" s="409">
        <v>43285.623969907407</v>
      </c>
      <c r="G2756" s="408">
        <v>0</v>
      </c>
    </row>
    <row r="2757" spans="1:7" ht="15" x14ac:dyDescent="0.2">
      <c r="A2757" s="407" t="s">
        <v>4066</v>
      </c>
      <c r="B2757" s="407" t="s">
        <v>4067</v>
      </c>
      <c r="C2757" s="408">
        <v>0</v>
      </c>
      <c r="D2757" s="408">
        <v>5.62</v>
      </c>
      <c r="E2757" s="408">
        <v>5.62</v>
      </c>
      <c r="F2757" s="409">
        <v>44826.337094907409</v>
      </c>
      <c r="G2757" s="408">
        <v>0</v>
      </c>
    </row>
    <row r="2758" spans="1:7" ht="15" x14ac:dyDescent="0.25">
      <c r="A2758" s="407" t="s">
        <v>4068</v>
      </c>
      <c r="B2758" s="407" t="s">
        <v>4069</v>
      </c>
      <c r="C2758" s="406"/>
      <c r="D2758" s="406"/>
      <c r="E2758" s="406"/>
      <c r="F2758" s="409">
        <v>43423.382592592592</v>
      </c>
      <c r="G2758" s="408">
        <v>0</v>
      </c>
    </row>
    <row r="2759" spans="1:7" ht="15" x14ac:dyDescent="0.25">
      <c r="A2759" s="407" t="s">
        <v>4070</v>
      </c>
      <c r="B2759" s="407" t="s">
        <v>4071</v>
      </c>
      <c r="C2759" s="406"/>
      <c r="D2759" s="408">
        <v>2100</v>
      </c>
      <c r="E2759" s="408">
        <v>2100</v>
      </c>
      <c r="F2759" s="409">
        <v>43423.382638888892</v>
      </c>
      <c r="G2759" s="408">
        <v>0</v>
      </c>
    </row>
    <row r="2760" spans="1:7" ht="15" x14ac:dyDescent="0.2">
      <c r="A2760" s="407" t="s">
        <v>4072</v>
      </c>
      <c r="B2760" s="407" t="s">
        <v>4073</v>
      </c>
      <c r="C2760" s="408">
        <v>14.25</v>
      </c>
      <c r="D2760" s="408">
        <v>12.182</v>
      </c>
      <c r="E2760" s="408">
        <v>43.931999999999995</v>
      </c>
      <c r="F2760" s="409">
        <v>43032.584363425929</v>
      </c>
      <c r="G2760" s="408">
        <v>0</v>
      </c>
    </row>
    <row r="2761" spans="1:7" ht="15" x14ac:dyDescent="0.2">
      <c r="A2761" s="407" t="s">
        <v>4074</v>
      </c>
      <c r="B2761" s="407" t="s">
        <v>4075</v>
      </c>
      <c r="C2761" s="408">
        <v>14.25</v>
      </c>
      <c r="D2761" s="408">
        <v>14.051</v>
      </c>
      <c r="E2761" s="408">
        <v>45.801000000000002</v>
      </c>
      <c r="F2761" s="409">
        <v>43032.585150462961</v>
      </c>
      <c r="G2761" s="408">
        <v>0</v>
      </c>
    </row>
    <row r="2762" spans="1:7" ht="15" x14ac:dyDescent="0.2">
      <c r="A2762" s="407" t="s">
        <v>4076</v>
      </c>
      <c r="B2762" s="407" t="s">
        <v>4077</v>
      </c>
      <c r="C2762" s="408">
        <v>14.25</v>
      </c>
      <c r="D2762" s="408">
        <v>12.182</v>
      </c>
      <c r="E2762" s="408">
        <v>43.931999999999995</v>
      </c>
      <c r="F2762" s="409">
        <v>42954.354525462964</v>
      </c>
      <c r="G2762" s="408">
        <v>0</v>
      </c>
    </row>
    <row r="2763" spans="1:7" ht="15" x14ac:dyDescent="0.2">
      <c r="A2763" s="407" t="s">
        <v>4078</v>
      </c>
      <c r="B2763" s="407" t="s">
        <v>4079</v>
      </c>
      <c r="C2763" s="408">
        <v>14.25</v>
      </c>
      <c r="D2763" s="408">
        <v>14.051</v>
      </c>
      <c r="E2763" s="408">
        <v>45.801000000000002</v>
      </c>
      <c r="F2763" s="409">
        <v>42950.435173611113</v>
      </c>
      <c r="G2763" s="408">
        <v>0</v>
      </c>
    </row>
    <row r="2764" spans="1:7" ht="15" x14ac:dyDescent="0.2">
      <c r="A2764" s="407" t="s">
        <v>35119</v>
      </c>
      <c r="B2764" s="407" t="s">
        <v>35120</v>
      </c>
      <c r="C2764" s="408">
        <v>2.5</v>
      </c>
      <c r="D2764" s="408">
        <v>17.071000000000002</v>
      </c>
      <c r="E2764" s="408">
        <v>29.570999999999998</v>
      </c>
      <c r="F2764" s="409">
        <v>43290.692465277774</v>
      </c>
      <c r="G2764" s="408">
        <v>0</v>
      </c>
    </row>
    <row r="2765" spans="1:7" ht="15" x14ac:dyDescent="0.2">
      <c r="A2765" s="407" t="s">
        <v>35121</v>
      </c>
      <c r="B2765" s="407" t="s">
        <v>35122</v>
      </c>
      <c r="C2765" s="408">
        <v>2.5</v>
      </c>
      <c r="D2765" s="408">
        <v>18.262</v>
      </c>
      <c r="E2765" s="408">
        <v>30.762</v>
      </c>
      <c r="F2765" s="409">
        <v>43290.692743055559</v>
      </c>
      <c r="G2765" s="408">
        <v>0</v>
      </c>
    </row>
    <row r="2766" spans="1:7" ht="15" x14ac:dyDescent="0.2">
      <c r="A2766" s="407" t="s">
        <v>35123</v>
      </c>
      <c r="B2766" s="407" t="s">
        <v>35124</v>
      </c>
      <c r="C2766" s="408">
        <v>0</v>
      </c>
      <c r="D2766" s="408">
        <v>43600</v>
      </c>
      <c r="E2766" s="408">
        <v>43600</v>
      </c>
      <c r="F2766" s="409">
        <v>45341.551898148151</v>
      </c>
      <c r="G2766" s="408">
        <v>0</v>
      </c>
    </row>
    <row r="2767" spans="1:7" ht="15" x14ac:dyDescent="0.25">
      <c r="A2767" s="407" t="s">
        <v>4080</v>
      </c>
      <c r="B2767" s="407" t="s">
        <v>4081</v>
      </c>
      <c r="C2767" s="406"/>
      <c r="D2767" s="408">
        <v>1001.48</v>
      </c>
      <c r="E2767" s="408">
        <v>1001.48</v>
      </c>
      <c r="F2767" s="409">
        <v>42957.574236111112</v>
      </c>
      <c r="G2767" s="408">
        <v>0</v>
      </c>
    </row>
    <row r="2768" spans="1:7" ht="15" x14ac:dyDescent="0.25">
      <c r="A2768" s="407" t="s">
        <v>4082</v>
      </c>
      <c r="B2768" s="407" t="s">
        <v>4083</v>
      </c>
      <c r="C2768" s="406"/>
      <c r="D2768" s="408">
        <v>1174.08</v>
      </c>
      <c r="E2768" s="408">
        <v>1174.08</v>
      </c>
      <c r="F2768" s="409">
        <v>42957.578877314816</v>
      </c>
      <c r="G2768" s="408">
        <v>0</v>
      </c>
    </row>
    <row r="2769" spans="1:7" ht="15" x14ac:dyDescent="0.25">
      <c r="A2769" s="407" t="s">
        <v>4084</v>
      </c>
      <c r="B2769" s="407" t="s">
        <v>4085</v>
      </c>
      <c r="C2769" s="406"/>
      <c r="D2769" s="408">
        <v>5100</v>
      </c>
      <c r="E2769" s="408">
        <v>5100</v>
      </c>
      <c r="F2769" s="409">
        <v>42957.61309027778</v>
      </c>
      <c r="G2769" s="408">
        <v>0</v>
      </c>
    </row>
    <row r="2770" spans="1:7" ht="15" x14ac:dyDescent="0.2">
      <c r="A2770" s="407" t="s">
        <v>4086</v>
      </c>
      <c r="B2770" s="407" t="s">
        <v>4087</v>
      </c>
      <c r="C2770" s="408">
        <v>28.75</v>
      </c>
      <c r="D2770" s="408">
        <v>214.01</v>
      </c>
      <c r="E2770" s="408">
        <v>243.76</v>
      </c>
      <c r="F2770" s="409">
        <v>43501.340266203704</v>
      </c>
      <c r="G2770" s="408">
        <v>0</v>
      </c>
    </row>
    <row r="2771" spans="1:7" ht="15" x14ac:dyDescent="0.2">
      <c r="A2771" s="407" t="s">
        <v>4088</v>
      </c>
      <c r="B2771" s="407" t="s">
        <v>4089</v>
      </c>
      <c r="C2771" s="408">
        <v>0</v>
      </c>
      <c r="D2771" s="408">
        <v>15.85</v>
      </c>
      <c r="E2771" s="408">
        <v>15.85</v>
      </c>
      <c r="F2771" s="409">
        <v>44776.716874999998</v>
      </c>
      <c r="G2771" s="408">
        <v>0</v>
      </c>
    </row>
    <row r="2772" spans="1:7" ht="15" x14ac:dyDescent="0.2">
      <c r="A2772" s="407" t="s">
        <v>4090</v>
      </c>
      <c r="B2772" s="407" t="s">
        <v>4091</v>
      </c>
      <c r="C2772" s="408">
        <v>0</v>
      </c>
      <c r="D2772" s="408">
        <v>83.8</v>
      </c>
      <c r="E2772" s="408">
        <v>83.8</v>
      </c>
      <c r="F2772" s="409">
        <v>44777.319976851853</v>
      </c>
      <c r="G2772" s="408">
        <v>0</v>
      </c>
    </row>
    <row r="2773" spans="1:7" ht="15" x14ac:dyDescent="0.2">
      <c r="A2773" s="407" t="s">
        <v>4092</v>
      </c>
      <c r="B2773" s="407" t="s">
        <v>4093</v>
      </c>
      <c r="C2773" s="408">
        <v>0</v>
      </c>
      <c r="D2773" s="408">
        <v>5.55</v>
      </c>
      <c r="E2773" s="408">
        <v>5.55</v>
      </c>
      <c r="F2773" s="409">
        <v>44777.320173611108</v>
      </c>
      <c r="G2773" s="408">
        <v>0</v>
      </c>
    </row>
    <row r="2774" spans="1:7" ht="15" x14ac:dyDescent="0.2">
      <c r="A2774" s="407" t="s">
        <v>4094</v>
      </c>
      <c r="B2774" s="407" t="s">
        <v>4095</v>
      </c>
      <c r="C2774" s="408">
        <v>0</v>
      </c>
      <c r="D2774" s="408">
        <v>6.4</v>
      </c>
      <c r="E2774" s="408">
        <v>6.4</v>
      </c>
      <c r="F2774" s="409">
        <v>44777.320451388892</v>
      </c>
      <c r="G2774" s="408">
        <v>0</v>
      </c>
    </row>
    <row r="2775" spans="1:7" ht="15" x14ac:dyDescent="0.2">
      <c r="A2775" s="407" t="s">
        <v>4096</v>
      </c>
      <c r="B2775" s="407" t="s">
        <v>4097</v>
      </c>
      <c r="C2775" s="408">
        <v>0</v>
      </c>
      <c r="D2775" s="408">
        <v>2.2000000000000002</v>
      </c>
      <c r="E2775" s="408">
        <v>2.2000000000000002</v>
      </c>
      <c r="F2775" s="409">
        <v>44777.321400462963</v>
      </c>
      <c r="G2775" s="408">
        <v>0</v>
      </c>
    </row>
    <row r="2776" spans="1:7" ht="15" x14ac:dyDescent="0.2">
      <c r="A2776" s="407" t="s">
        <v>4098</v>
      </c>
      <c r="B2776" s="407" t="s">
        <v>4099</v>
      </c>
      <c r="C2776" s="408">
        <v>5.2500000000000009</v>
      </c>
      <c r="D2776" s="408">
        <v>114.24032810685189</v>
      </c>
      <c r="E2776" s="408">
        <v>119.49032810685189</v>
      </c>
      <c r="F2776" s="409">
        <v>43490.467650462961</v>
      </c>
      <c r="G2776" s="408">
        <v>0</v>
      </c>
    </row>
    <row r="2777" spans="1:7" ht="15" x14ac:dyDescent="0.2">
      <c r="A2777" s="407" t="s">
        <v>4100</v>
      </c>
      <c r="B2777" s="407" t="s">
        <v>4101</v>
      </c>
      <c r="C2777" s="408">
        <v>0</v>
      </c>
      <c r="D2777" s="408">
        <v>26.65</v>
      </c>
      <c r="E2777" s="408">
        <v>26.65</v>
      </c>
      <c r="F2777" s="409">
        <v>43125.640659722223</v>
      </c>
      <c r="G2777" s="408">
        <v>0</v>
      </c>
    </row>
    <row r="2778" spans="1:7" ht="15" x14ac:dyDescent="0.2">
      <c r="A2778" s="407" t="s">
        <v>4102</v>
      </c>
      <c r="B2778" s="407" t="s">
        <v>4103</v>
      </c>
      <c r="C2778" s="408">
        <v>0</v>
      </c>
      <c r="D2778" s="408">
        <v>4.46</v>
      </c>
      <c r="E2778" s="408">
        <v>4.46</v>
      </c>
      <c r="F2778" s="409">
        <v>43125.6408912037</v>
      </c>
      <c r="G2778" s="408">
        <v>0</v>
      </c>
    </row>
    <row r="2779" spans="1:7" ht="15" x14ac:dyDescent="0.2">
      <c r="A2779" s="407" t="s">
        <v>4104</v>
      </c>
      <c r="B2779" s="407" t="s">
        <v>4105</v>
      </c>
      <c r="C2779" s="408">
        <v>0</v>
      </c>
      <c r="D2779" s="408">
        <v>4.5</v>
      </c>
      <c r="E2779" s="408">
        <v>4.5</v>
      </c>
      <c r="F2779" s="409">
        <v>43521.538668981484</v>
      </c>
      <c r="G2779" s="408">
        <v>0</v>
      </c>
    </row>
    <row r="2780" spans="1:7" ht="15" x14ac:dyDescent="0.2">
      <c r="A2780" s="407" t="s">
        <v>4106</v>
      </c>
      <c r="B2780" s="407" t="s">
        <v>4107</v>
      </c>
      <c r="C2780" s="408">
        <v>0</v>
      </c>
      <c r="D2780" s="408">
        <v>3.56</v>
      </c>
      <c r="E2780" s="408">
        <v>3.56</v>
      </c>
      <c r="F2780" s="409">
        <v>43129.526539351849</v>
      </c>
      <c r="G2780" s="408">
        <v>0</v>
      </c>
    </row>
    <row r="2781" spans="1:7" ht="15" x14ac:dyDescent="0.2">
      <c r="A2781" s="407" t="s">
        <v>4108</v>
      </c>
      <c r="B2781" s="407" t="s">
        <v>4109</v>
      </c>
      <c r="C2781" s="408">
        <v>0</v>
      </c>
      <c r="D2781" s="408">
        <v>7.9</v>
      </c>
      <c r="E2781" s="408">
        <v>7.9</v>
      </c>
      <c r="F2781" s="409">
        <v>44880.588587962964</v>
      </c>
      <c r="G2781" s="408">
        <v>0</v>
      </c>
    </row>
    <row r="2782" spans="1:7" ht="15" x14ac:dyDescent="0.2">
      <c r="A2782" s="407" t="s">
        <v>4110</v>
      </c>
      <c r="B2782" s="407" t="s">
        <v>4111</v>
      </c>
      <c r="C2782" s="408">
        <v>0</v>
      </c>
      <c r="D2782" s="408">
        <v>21.5</v>
      </c>
      <c r="E2782" s="408">
        <v>21.5</v>
      </c>
      <c r="F2782" s="409">
        <v>44777.32130787037</v>
      </c>
      <c r="G2782" s="408">
        <v>0</v>
      </c>
    </row>
    <row r="2783" spans="1:7" ht="15" x14ac:dyDescent="0.2">
      <c r="A2783" s="407" t="s">
        <v>4112</v>
      </c>
      <c r="B2783" s="407" t="s">
        <v>4113</v>
      </c>
      <c r="C2783" s="408">
        <v>0</v>
      </c>
      <c r="D2783" s="408">
        <v>7.2</v>
      </c>
      <c r="E2783" s="408">
        <v>7.2</v>
      </c>
      <c r="F2783" s="409">
        <v>44777.322939814818</v>
      </c>
      <c r="G2783" s="408">
        <v>0</v>
      </c>
    </row>
    <row r="2784" spans="1:7" ht="15" x14ac:dyDescent="0.2">
      <c r="A2784" s="407" t="s">
        <v>4114</v>
      </c>
      <c r="B2784" s="407" t="s">
        <v>4115</v>
      </c>
      <c r="C2784" s="408">
        <v>0</v>
      </c>
      <c r="D2784" s="408">
        <v>167.66</v>
      </c>
      <c r="E2784" s="408">
        <v>167.66</v>
      </c>
      <c r="F2784" s="409">
        <v>44033.439618055556</v>
      </c>
      <c r="G2784" s="408">
        <v>0</v>
      </c>
    </row>
    <row r="2785" spans="1:7" ht="15" x14ac:dyDescent="0.25">
      <c r="A2785" s="407" t="s">
        <v>4116</v>
      </c>
      <c r="B2785" s="407" t="s">
        <v>4117</v>
      </c>
      <c r="C2785" s="406"/>
      <c r="D2785" s="408">
        <v>25</v>
      </c>
      <c r="E2785" s="408">
        <v>25</v>
      </c>
      <c r="F2785" s="409">
        <v>43423.382708333331</v>
      </c>
      <c r="G2785" s="408">
        <v>0</v>
      </c>
    </row>
    <row r="2786" spans="1:7" ht="15" x14ac:dyDescent="0.25">
      <c r="A2786" s="407" t="s">
        <v>4118</v>
      </c>
      <c r="B2786" s="407" t="s">
        <v>4119</v>
      </c>
      <c r="C2786" s="406"/>
      <c r="D2786" s="408">
        <v>46700</v>
      </c>
      <c r="E2786" s="408">
        <v>46700</v>
      </c>
      <c r="F2786" s="409">
        <v>43437.660081018519</v>
      </c>
      <c r="G2786" s="408">
        <v>0</v>
      </c>
    </row>
    <row r="2787" spans="1:7" ht="15" x14ac:dyDescent="0.25">
      <c r="A2787" s="407" t="s">
        <v>4120</v>
      </c>
      <c r="B2787" s="407" t="s">
        <v>4121</v>
      </c>
      <c r="C2787" s="406"/>
      <c r="D2787" s="406"/>
      <c r="E2787" s="406"/>
      <c r="F2787" s="409">
        <v>43423.382754629631</v>
      </c>
      <c r="G2787" s="408">
        <v>0</v>
      </c>
    </row>
    <row r="2788" spans="1:7" ht="15" x14ac:dyDescent="0.2">
      <c r="A2788" s="407" t="s">
        <v>4122</v>
      </c>
      <c r="B2788" s="407" t="s">
        <v>4123</v>
      </c>
      <c r="C2788" s="408">
        <v>0</v>
      </c>
      <c r="D2788" s="408">
        <v>0.73</v>
      </c>
      <c r="E2788" s="408">
        <v>0.73</v>
      </c>
      <c r="F2788" s="409">
        <v>45344.42019675926</v>
      </c>
      <c r="G2788" s="408">
        <v>0</v>
      </c>
    </row>
    <row r="2789" spans="1:7" ht="15" x14ac:dyDescent="0.2">
      <c r="A2789" s="407" t="s">
        <v>35125</v>
      </c>
      <c r="B2789" s="407" t="s">
        <v>35126</v>
      </c>
      <c r="C2789" s="408">
        <v>0</v>
      </c>
      <c r="D2789" s="408">
        <v>0.24299999999999999</v>
      </c>
      <c r="E2789" s="408">
        <v>0.24299999999999999</v>
      </c>
      <c r="F2789" s="409">
        <v>44873.301979166667</v>
      </c>
      <c r="G2789" s="408">
        <v>0</v>
      </c>
    </row>
    <row r="2790" spans="1:7" ht="15" x14ac:dyDescent="0.2">
      <c r="A2790" s="407" t="s">
        <v>35127</v>
      </c>
      <c r="B2790" s="407" t="s">
        <v>35128</v>
      </c>
      <c r="C2790" s="408">
        <v>0</v>
      </c>
      <c r="D2790" s="408">
        <v>0.33400000000000002</v>
      </c>
      <c r="E2790" s="408">
        <v>0.33400000000000002</v>
      </c>
      <c r="F2790" s="409">
        <v>44014.569374999999</v>
      </c>
      <c r="G2790" s="408">
        <v>0</v>
      </c>
    </row>
    <row r="2791" spans="1:7" ht="15" x14ac:dyDescent="0.25">
      <c r="A2791" s="407" t="s">
        <v>4124</v>
      </c>
      <c r="B2791" s="407" t="s">
        <v>4125</v>
      </c>
      <c r="C2791" s="406"/>
      <c r="D2791" s="408">
        <v>1808.62</v>
      </c>
      <c r="E2791" s="408">
        <v>1808.62</v>
      </c>
      <c r="F2791" s="409">
        <v>43423.3828587963</v>
      </c>
      <c r="G2791" s="408">
        <v>0</v>
      </c>
    </row>
    <row r="2792" spans="1:7" ht="15" x14ac:dyDescent="0.2">
      <c r="A2792" s="407" t="s">
        <v>4126</v>
      </c>
      <c r="B2792" s="407" t="s">
        <v>4127</v>
      </c>
      <c r="C2792" s="408">
        <v>0</v>
      </c>
      <c r="D2792" s="408">
        <v>301.88</v>
      </c>
      <c r="E2792" s="408">
        <v>301.88</v>
      </c>
      <c r="F2792" s="409">
        <v>45169.315752314818</v>
      </c>
      <c r="G2792" s="408">
        <v>0</v>
      </c>
    </row>
    <row r="2793" spans="1:7" ht="15" x14ac:dyDescent="0.2">
      <c r="A2793" s="407" t="s">
        <v>4128</v>
      </c>
      <c r="B2793" s="407" t="s">
        <v>4129</v>
      </c>
      <c r="C2793" s="408">
        <v>0</v>
      </c>
      <c r="D2793" s="408">
        <v>37.799999999999997</v>
      </c>
      <c r="E2793" s="408">
        <v>37.799999999999997</v>
      </c>
      <c r="F2793" s="409">
        <v>44826.337997685187</v>
      </c>
      <c r="G2793" s="408">
        <v>0</v>
      </c>
    </row>
    <row r="2794" spans="1:7" ht="15" x14ac:dyDescent="0.25">
      <c r="A2794" s="407" t="s">
        <v>35129</v>
      </c>
      <c r="B2794" s="407" t="s">
        <v>35130</v>
      </c>
      <c r="C2794" s="406"/>
      <c r="D2794" s="408">
        <v>68600</v>
      </c>
      <c r="E2794" s="408">
        <v>68600</v>
      </c>
      <c r="F2794" s="409">
        <v>45341.551944444444</v>
      </c>
      <c r="G2794" s="408">
        <v>0</v>
      </c>
    </row>
    <row r="2795" spans="1:7" ht="15" x14ac:dyDescent="0.25">
      <c r="A2795" s="407" t="s">
        <v>35131</v>
      </c>
      <c r="B2795" s="407" t="s">
        <v>35132</v>
      </c>
      <c r="C2795" s="406"/>
      <c r="D2795" s="408">
        <v>13650</v>
      </c>
      <c r="E2795" s="408">
        <v>13650</v>
      </c>
      <c r="F2795" s="409">
        <v>45341.552037037036</v>
      </c>
      <c r="G2795" s="408">
        <v>0</v>
      </c>
    </row>
    <row r="2796" spans="1:7" ht="15" x14ac:dyDescent="0.2">
      <c r="A2796" s="407" t="s">
        <v>35133</v>
      </c>
      <c r="B2796" s="407" t="s">
        <v>35134</v>
      </c>
      <c r="C2796" s="408">
        <v>0</v>
      </c>
      <c r="D2796" s="408">
        <v>1.6295794392523364</v>
      </c>
      <c r="E2796" s="408">
        <v>1.6295794392523364</v>
      </c>
      <c r="F2796" s="409">
        <v>44760.742858796293</v>
      </c>
      <c r="G2796" s="408">
        <v>0</v>
      </c>
    </row>
    <row r="2797" spans="1:7" ht="15" x14ac:dyDescent="0.2">
      <c r="A2797" s="407" t="s">
        <v>4130</v>
      </c>
      <c r="B2797" s="407" t="s">
        <v>4131</v>
      </c>
      <c r="C2797" s="408">
        <v>0</v>
      </c>
      <c r="D2797" s="408">
        <v>0</v>
      </c>
      <c r="E2797" s="408">
        <v>0</v>
      </c>
      <c r="F2797" s="409">
        <v>43082.444606481484</v>
      </c>
      <c r="G2797" s="408">
        <v>0</v>
      </c>
    </row>
    <row r="2798" spans="1:7" ht="15" x14ac:dyDescent="0.2">
      <c r="A2798" s="407" t="s">
        <v>4132</v>
      </c>
      <c r="B2798" s="407" t="s">
        <v>4133</v>
      </c>
      <c r="C2798" s="408">
        <v>0</v>
      </c>
      <c r="D2798" s="408">
        <v>545.04</v>
      </c>
      <c r="E2798" s="408">
        <v>545.04</v>
      </c>
      <c r="F2798" s="409">
        <v>43784.322789351849</v>
      </c>
      <c r="G2798" s="408">
        <v>0</v>
      </c>
    </row>
    <row r="2799" spans="1:7" ht="15" x14ac:dyDescent="0.2">
      <c r="A2799" s="407" t="s">
        <v>4134</v>
      </c>
      <c r="B2799" s="407" t="s">
        <v>4135</v>
      </c>
      <c r="C2799" s="408">
        <v>0</v>
      </c>
      <c r="D2799" s="408">
        <v>561.9</v>
      </c>
      <c r="E2799" s="408">
        <v>561.9</v>
      </c>
      <c r="F2799" s="409">
        <v>44084.394548611112</v>
      </c>
      <c r="G2799" s="408">
        <v>0</v>
      </c>
    </row>
    <row r="2800" spans="1:7" ht="15" x14ac:dyDescent="0.2">
      <c r="A2800" s="407" t="s">
        <v>4136</v>
      </c>
      <c r="B2800" s="407" t="s">
        <v>4137</v>
      </c>
      <c r="C2800" s="408">
        <v>0</v>
      </c>
      <c r="D2800" s="408">
        <v>32.907116610296441</v>
      </c>
      <c r="E2800" s="408">
        <v>32.907116610296441</v>
      </c>
      <c r="F2800" s="409">
        <v>43066.375451388885</v>
      </c>
      <c r="G2800" s="408">
        <v>0</v>
      </c>
    </row>
    <row r="2801" spans="1:7" ht="15" x14ac:dyDescent="0.2">
      <c r="A2801" s="407" t="s">
        <v>4138</v>
      </c>
      <c r="B2801" s="407" t="s">
        <v>4139</v>
      </c>
      <c r="C2801" s="408">
        <v>0</v>
      </c>
      <c r="D2801" s="408">
        <v>5.2</v>
      </c>
      <c r="E2801" s="408">
        <v>5.2</v>
      </c>
      <c r="F2801" s="409">
        <v>43082.446504629632</v>
      </c>
      <c r="G2801" s="408">
        <v>0</v>
      </c>
    </row>
    <row r="2802" spans="1:7" ht="15" x14ac:dyDescent="0.2">
      <c r="A2802" s="407" t="s">
        <v>4140</v>
      </c>
      <c r="B2802" s="407" t="s">
        <v>4141</v>
      </c>
      <c r="C2802" s="408">
        <v>0</v>
      </c>
      <c r="D2802" s="408">
        <v>7.3</v>
      </c>
      <c r="E2802" s="408">
        <v>7.3</v>
      </c>
      <c r="F2802" s="409">
        <v>43082.447002314817</v>
      </c>
      <c r="G2802" s="408">
        <v>0</v>
      </c>
    </row>
    <row r="2803" spans="1:7" ht="15" x14ac:dyDescent="0.2">
      <c r="A2803" s="407" t="s">
        <v>4142</v>
      </c>
      <c r="B2803" s="407" t="s">
        <v>4143</v>
      </c>
      <c r="C2803" s="408">
        <v>0</v>
      </c>
      <c r="D2803" s="408">
        <v>1.27</v>
      </c>
      <c r="E2803" s="408">
        <v>1.27</v>
      </c>
      <c r="F2803" s="409">
        <v>43082.447731481479</v>
      </c>
      <c r="G2803" s="408">
        <v>0</v>
      </c>
    </row>
    <row r="2804" spans="1:7" ht="15" x14ac:dyDescent="0.2">
      <c r="A2804" s="407" t="s">
        <v>4144</v>
      </c>
      <c r="B2804" s="407" t="s">
        <v>4145</v>
      </c>
      <c r="C2804" s="408">
        <v>0</v>
      </c>
      <c r="D2804" s="408">
        <v>7.3</v>
      </c>
      <c r="E2804" s="408">
        <v>7.3</v>
      </c>
      <c r="F2804" s="409">
        <v>43082.448136574072</v>
      </c>
      <c r="G2804" s="408">
        <v>0</v>
      </c>
    </row>
    <row r="2805" spans="1:7" ht="15" x14ac:dyDescent="0.2">
      <c r="A2805" s="407" t="s">
        <v>4146</v>
      </c>
      <c r="B2805" s="407" t="s">
        <v>4147</v>
      </c>
      <c r="C2805" s="408">
        <v>0</v>
      </c>
      <c r="D2805" s="408">
        <v>5.2</v>
      </c>
      <c r="E2805" s="408">
        <v>5.2</v>
      </c>
      <c r="F2805" s="409">
        <v>43082.448657407411</v>
      </c>
      <c r="G2805" s="408">
        <v>0</v>
      </c>
    </row>
    <row r="2806" spans="1:7" ht="15" x14ac:dyDescent="0.2">
      <c r="A2806" s="407" t="s">
        <v>4148</v>
      </c>
      <c r="B2806" s="407" t="s">
        <v>4149</v>
      </c>
      <c r="C2806" s="408">
        <v>0</v>
      </c>
      <c r="D2806" s="408">
        <v>29.6</v>
      </c>
      <c r="E2806" s="408">
        <v>29.6</v>
      </c>
      <c r="F2806" s="409">
        <v>43082.449155092596</v>
      </c>
      <c r="G2806" s="408">
        <v>0</v>
      </c>
    </row>
    <row r="2807" spans="1:7" ht="15" x14ac:dyDescent="0.2">
      <c r="A2807" s="407" t="s">
        <v>4150</v>
      </c>
      <c r="B2807" s="407" t="s">
        <v>4151</v>
      </c>
      <c r="C2807" s="408">
        <v>0</v>
      </c>
      <c r="D2807" s="408">
        <v>29.6</v>
      </c>
      <c r="E2807" s="408">
        <v>29.6</v>
      </c>
      <c r="F2807" s="409">
        <v>43082.449895833335</v>
      </c>
      <c r="G2807" s="408">
        <v>0</v>
      </c>
    </row>
    <row r="2808" spans="1:7" ht="15" x14ac:dyDescent="0.2">
      <c r="A2808" s="407" t="s">
        <v>4152</v>
      </c>
      <c r="B2808" s="407" t="s">
        <v>4153</v>
      </c>
      <c r="C2808" s="408">
        <v>0</v>
      </c>
      <c r="D2808" s="408">
        <v>62.763558305148216</v>
      </c>
      <c r="E2808" s="408">
        <v>62.763558305148216</v>
      </c>
      <c r="F2808" s="409">
        <v>43082.450324074074</v>
      </c>
      <c r="G2808" s="408">
        <v>0</v>
      </c>
    </row>
    <row r="2809" spans="1:7" ht="15" x14ac:dyDescent="0.2">
      <c r="A2809" s="407" t="s">
        <v>4154</v>
      </c>
      <c r="B2809" s="407" t="s">
        <v>4155</v>
      </c>
      <c r="C2809" s="408">
        <v>0</v>
      </c>
      <c r="D2809" s="408">
        <v>29.6</v>
      </c>
      <c r="E2809" s="408">
        <v>29.6</v>
      </c>
      <c r="F2809" s="409">
        <v>43082.450891203705</v>
      </c>
      <c r="G2809" s="408">
        <v>0</v>
      </c>
    </row>
    <row r="2810" spans="1:7" ht="15" x14ac:dyDescent="0.2">
      <c r="A2810" s="407" t="s">
        <v>4156</v>
      </c>
      <c r="B2810" s="407" t="s">
        <v>4157</v>
      </c>
      <c r="C2810" s="408">
        <v>0</v>
      </c>
      <c r="D2810" s="408">
        <v>29.6</v>
      </c>
      <c r="E2810" s="408">
        <v>29.6</v>
      </c>
      <c r="F2810" s="409">
        <v>43082.451354166667</v>
      </c>
      <c r="G2810" s="408">
        <v>0</v>
      </c>
    </row>
    <row r="2811" spans="1:7" ht="15" x14ac:dyDescent="0.2">
      <c r="A2811" s="407" t="s">
        <v>4158</v>
      </c>
      <c r="B2811" s="407" t="s">
        <v>4159</v>
      </c>
      <c r="C2811" s="408">
        <v>0</v>
      </c>
      <c r="D2811" s="408">
        <v>62.763558305148216</v>
      </c>
      <c r="E2811" s="408">
        <v>62.763558305148216</v>
      </c>
      <c r="F2811" s="409">
        <v>43082.452037037037</v>
      </c>
      <c r="G2811" s="408">
        <v>0</v>
      </c>
    </row>
    <row r="2812" spans="1:7" ht="15" x14ac:dyDescent="0.2">
      <c r="A2812" s="407" t="s">
        <v>4160</v>
      </c>
      <c r="B2812" s="407" t="s">
        <v>4161</v>
      </c>
      <c r="C2812" s="408">
        <v>0</v>
      </c>
      <c r="D2812" s="408">
        <v>6.7088957628705526</v>
      </c>
      <c r="E2812" s="408">
        <v>6.7088957628705526</v>
      </c>
      <c r="F2812" s="409">
        <v>43082.482129629629</v>
      </c>
      <c r="G2812" s="408">
        <v>0</v>
      </c>
    </row>
    <row r="2813" spans="1:7" ht="15" x14ac:dyDescent="0.25">
      <c r="A2813" s="407" t="s">
        <v>4162</v>
      </c>
      <c r="B2813" s="407" t="s">
        <v>4163</v>
      </c>
      <c r="C2813" s="406"/>
      <c r="D2813" s="406"/>
      <c r="E2813" s="406"/>
      <c r="F2813" s="409">
        <v>43082.482731481483</v>
      </c>
      <c r="G2813" s="408">
        <v>0</v>
      </c>
    </row>
    <row r="2814" spans="1:7" ht="15" x14ac:dyDescent="0.25">
      <c r="A2814" s="407" t="s">
        <v>4164</v>
      </c>
      <c r="B2814" s="407" t="s">
        <v>4165</v>
      </c>
      <c r="C2814" s="406"/>
      <c r="D2814" s="406"/>
      <c r="E2814" s="406"/>
      <c r="F2814" s="409">
        <v>43082.483391203707</v>
      </c>
      <c r="G2814" s="408">
        <v>0</v>
      </c>
    </row>
    <row r="2815" spans="1:7" ht="15" x14ac:dyDescent="0.25">
      <c r="A2815" s="407" t="s">
        <v>4166</v>
      </c>
      <c r="B2815" s="407" t="s">
        <v>4163</v>
      </c>
      <c r="C2815" s="406"/>
      <c r="D2815" s="406"/>
      <c r="E2815" s="406"/>
      <c r="F2815" s="409">
        <v>43082.483831018515</v>
      </c>
      <c r="G2815" s="408">
        <v>0</v>
      </c>
    </row>
    <row r="2816" spans="1:7" ht="15" x14ac:dyDescent="0.25">
      <c r="A2816" s="407" t="s">
        <v>4167</v>
      </c>
      <c r="B2816" s="407" t="s">
        <v>4147</v>
      </c>
      <c r="C2816" s="406"/>
      <c r="D2816" s="406"/>
      <c r="E2816" s="406"/>
      <c r="F2816" s="409">
        <v>43074.462442129632</v>
      </c>
      <c r="G2816" s="408">
        <v>0</v>
      </c>
    </row>
    <row r="2817" spans="1:7" ht="15" x14ac:dyDescent="0.2">
      <c r="A2817" s="407" t="s">
        <v>4168</v>
      </c>
      <c r="B2817" s="407" t="s">
        <v>4161</v>
      </c>
      <c r="C2817" s="408">
        <v>0</v>
      </c>
      <c r="D2817" s="408">
        <v>48.308895762870549</v>
      </c>
      <c r="E2817" s="408">
        <v>48.308895762870549</v>
      </c>
      <c r="F2817" s="409">
        <v>43082.484247685185</v>
      </c>
      <c r="G2817" s="408">
        <v>0</v>
      </c>
    </row>
    <row r="2818" spans="1:7" ht="15" x14ac:dyDescent="0.25">
      <c r="A2818" s="407" t="s">
        <v>4169</v>
      </c>
      <c r="B2818" s="407" t="s">
        <v>4170</v>
      </c>
      <c r="C2818" s="406"/>
      <c r="D2818" s="406"/>
      <c r="E2818" s="406"/>
      <c r="F2818" s="409">
        <v>43082.484664351854</v>
      </c>
      <c r="G2818" s="408">
        <v>0</v>
      </c>
    </row>
    <row r="2819" spans="1:7" ht="15" x14ac:dyDescent="0.2">
      <c r="A2819" s="407" t="s">
        <v>4171</v>
      </c>
      <c r="B2819" s="407" t="s">
        <v>4172</v>
      </c>
      <c r="C2819" s="408">
        <v>0</v>
      </c>
      <c r="D2819" s="408">
        <v>6.1537499999999996</v>
      </c>
      <c r="E2819" s="408">
        <v>6.1537499999999996</v>
      </c>
      <c r="F2819" s="409">
        <v>44826.338530092595</v>
      </c>
      <c r="G2819" s="408">
        <v>0</v>
      </c>
    </row>
    <row r="2820" spans="1:7" ht="15" x14ac:dyDescent="0.2">
      <c r="A2820" s="407" t="s">
        <v>4173</v>
      </c>
      <c r="B2820" s="407" t="s">
        <v>4174</v>
      </c>
      <c r="C2820" s="408">
        <v>0</v>
      </c>
      <c r="D2820" s="408">
        <v>6.5460000000000003</v>
      </c>
      <c r="E2820" s="408">
        <v>6.5460000000000003</v>
      </c>
      <c r="F2820" s="409">
        <v>44826.338935185187</v>
      </c>
      <c r="G2820" s="408">
        <v>0</v>
      </c>
    </row>
    <row r="2821" spans="1:7" ht="15" x14ac:dyDescent="0.2">
      <c r="A2821" s="407" t="s">
        <v>4175</v>
      </c>
      <c r="B2821" s="407" t="s">
        <v>4176</v>
      </c>
      <c r="C2821" s="408">
        <v>0</v>
      </c>
      <c r="D2821" s="408">
        <v>47.28</v>
      </c>
      <c r="E2821" s="408">
        <v>47.28</v>
      </c>
      <c r="F2821" s="409">
        <v>45636.528761574074</v>
      </c>
      <c r="G2821" s="408">
        <v>0</v>
      </c>
    </row>
    <row r="2822" spans="1:7" ht="15" x14ac:dyDescent="0.2">
      <c r="A2822" s="407" t="s">
        <v>4177</v>
      </c>
      <c r="B2822" s="407" t="s">
        <v>4178</v>
      </c>
      <c r="C2822" s="408">
        <v>0</v>
      </c>
      <c r="D2822" s="408">
        <v>55.679749999999999</v>
      </c>
      <c r="E2822" s="408">
        <v>55.679749999999999</v>
      </c>
      <c r="F2822" s="409">
        <v>43082.486006944448</v>
      </c>
      <c r="G2822" s="408">
        <v>0</v>
      </c>
    </row>
    <row r="2823" spans="1:7" ht="15" x14ac:dyDescent="0.25">
      <c r="A2823" s="407" t="s">
        <v>4179</v>
      </c>
      <c r="B2823" s="407" t="s">
        <v>4180</v>
      </c>
      <c r="C2823" s="406"/>
      <c r="D2823" s="406"/>
      <c r="E2823" s="406"/>
      <c r="F2823" s="409">
        <v>43404.67255787037</v>
      </c>
      <c r="G2823" s="408">
        <v>0</v>
      </c>
    </row>
    <row r="2824" spans="1:7" ht="15" x14ac:dyDescent="0.25">
      <c r="A2824" s="407" t="s">
        <v>4181</v>
      </c>
      <c r="B2824" s="407" t="s">
        <v>4182</v>
      </c>
      <c r="C2824" s="406"/>
      <c r="D2824" s="406"/>
      <c r="E2824" s="406"/>
      <c r="F2824" s="409">
        <v>43417.563877314817</v>
      </c>
      <c r="G2824" s="408">
        <v>0</v>
      </c>
    </row>
    <row r="2825" spans="1:7" ht="15" x14ac:dyDescent="0.25">
      <c r="A2825" s="407" t="s">
        <v>4183</v>
      </c>
      <c r="B2825" s="407" t="s">
        <v>4184</v>
      </c>
      <c r="C2825" s="406"/>
      <c r="D2825" s="406"/>
      <c r="E2825" s="406"/>
      <c r="F2825" s="409">
        <v>43090.42559027778</v>
      </c>
      <c r="G2825" s="408">
        <v>0</v>
      </c>
    </row>
    <row r="2826" spans="1:7" ht="15" x14ac:dyDescent="0.25">
      <c r="A2826" s="407" t="s">
        <v>4185</v>
      </c>
      <c r="B2826" s="407" t="s">
        <v>4186</v>
      </c>
      <c r="C2826" s="406"/>
      <c r="D2826" s="406"/>
      <c r="E2826" s="406"/>
      <c r="F2826" s="409">
        <v>43090.425821759258</v>
      </c>
      <c r="G2826" s="408">
        <v>0</v>
      </c>
    </row>
    <row r="2827" spans="1:7" ht="15" x14ac:dyDescent="0.2">
      <c r="A2827" s="407" t="s">
        <v>4187</v>
      </c>
      <c r="B2827" s="407" t="s">
        <v>4188</v>
      </c>
      <c r="C2827" s="408">
        <v>0</v>
      </c>
      <c r="D2827" s="408">
        <v>44.41</v>
      </c>
      <c r="E2827" s="408">
        <v>44.41</v>
      </c>
      <c r="F2827" s="409">
        <v>43083.454432870371</v>
      </c>
      <c r="G2827" s="408">
        <v>0</v>
      </c>
    </row>
    <row r="2828" spans="1:7" ht="15" x14ac:dyDescent="0.2">
      <c r="A2828" s="407" t="s">
        <v>4189</v>
      </c>
      <c r="B2828" s="407" t="s">
        <v>4190</v>
      </c>
      <c r="C2828" s="408">
        <v>0</v>
      </c>
      <c r="D2828" s="408">
        <v>44.406666666666666</v>
      </c>
      <c r="E2828" s="408">
        <v>44.406666666666666</v>
      </c>
      <c r="F2828" s="409">
        <v>43083.476238425923</v>
      </c>
      <c r="G2828" s="408">
        <v>0</v>
      </c>
    </row>
    <row r="2829" spans="1:7" ht="15" x14ac:dyDescent="0.2">
      <c r="A2829" s="407" t="s">
        <v>4191</v>
      </c>
      <c r="B2829" s="407" t="s">
        <v>4192</v>
      </c>
      <c r="C2829" s="408">
        <v>0</v>
      </c>
      <c r="D2829" s="408">
        <v>52.6</v>
      </c>
      <c r="E2829" s="408">
        <v>52.6</v>
      </c>
      <c r="F2829" s="409">
        <v>43083.474317129629</v>
      </c>
      <c r="G2829" s="408">
        <v>0</v>
      </c>
    </row>
    <row r="2830" spans="1:7" ht="15" x14ac:dyDescent="0.2">
      <c r="A2830" s="407" t="s">
        <v>4193</v>
      </c>
      <c r="B2830" s="407" t="s">
        <v>4194</v>
      </c>
      <c r="C2830" s="408">
        <v>0</v>
      </c>
      <c r="D2830" s="408">
        <v>59.5</v>
      </c>
      <c r="E2830" s="408">
        <v>59.5</v>
      </c>
      <c r="F2830" s="409">
        <v>43083.479768518519</v>
      </c>
      <c r="G2830" s="408">
        <v>0</v>
      </c>
    </row>
    <row r="2831" spans="1:7" ht="15" x14ac:dyDescent="0.2">
      <c r="A2831" s="407" t="s">
        <v>4195</v>
      </c>
      <c r="B2831" s="407" t="s">
        <v>4196</v>
      </c>
      <c r="C2831" s="408">
        <v>0</v>
      </c>
      <c r="D2831" s="408">
        <v>45</v>
      </c>
      <c r="E2831" s="408">
        <v>45</v>
      </c>
      <c r="F2831" s="409">
        <v>45939.739618055559</v>
      </c>
      <c r="G2831" s="408">
        <v>0</v>
      </c>
    </row>
    <row r="2832" spans="1:7" ht="15" x14ac:dyDescent="0.2">
      <c r="A2832" s="407" t="s">
        <v>4197</v>
      </c>
      <c r="B2832" s="407" t="s">
        <v>4198</v>
      </c>
      <c r="C2832" s="408">
        <v>0</v>
      </c>
      <c r="D2832" s="408">
        <v>0</v>
      </c>
      <c r="E2832" s="408">
        <v>0</v>
      </c>
      <c r="F2832" s="409">
        <v>43083.483634259261</v>
      </c>
      <c r="G2832" s="408">
        <v>0</v>
      </c>
    </row>
    <row r="2833" spans="1:7" ht="15" x14ac:dyDescent="0.2">
      <c r="A2833" s="407" t="s">
        <v>4199</v>
      </c>
      <c r="B2833" s="407" t="s">
        <v>4200</v>
      </c>
      <c r="C2833" s="408">
        <v>0</v>
      </c>
      <c r="D2833" s="408">
        <v>596.95000000000005</v>
      </c>
      <c r="E2833" s="408">
        <v>596.95000000000005</v>
      </c>
      <c r="F2833" s="409">
        <v>43242.401342592595</v>
      </c>
      <c r="G2833" s="408">
        <v>0</v>
      </c>
    </row>
    <row r="2834" spans="1:7" ht="15" x14ac:dyDescent="0.2">
      <c r="A2834" s="407" t="s">
        <v>4201</v>
      </c>
      <c r="B2834" s="407" t="s">
        <v>4202</v>
      </c>
      <c r="C2834" s="408">
        <v>0</v>
      </c>
      <c r="D2834" s="408">
        <v>12.043888888888889</v>
      </c>
      <c r="E2834" s="408">
        <v>12.043888888888889</v>
      </c>
      <c r="F2834" s="409">
        <v>43083.487766203703</v>
      </c>
      <c r="G2834" s="408">
        <v>0</v>
      </c>
    </row>
    <row r="2835" spans="1:7" ht="15" x14ac:dyDescent="0.25">
      <c r="A2835" s="407" t="s">
        <v>4203</v>
      </c>
      <c r="B2835" s="407" t="s">
        <v>4204</v>
      </c>
      <c r="C2835" s="406"/>
      <c r="D2835" s="406"/>
      <c r="E2835" s="406"/>
      <c r="F2835" s="409">
        <v>43081.599618055552</v>
      </c>
      <c r="G2835" s="408">
        <v>0</v>
      </c>
    </row>
    <row r="2836" spans="1:7" ht="15" x14ac:dyDescent="0.25">
      <c r="A2836" s="407" t="s">
        <v>4205</v>
      </c>
      <c r="B2836" s="407" t="s">
        <v>4206</v>
      </c>
      <c r="C2836" s="406"/>
      <c r="D2836" s="406"/>
      <c r="E2836" s="406"/>
      <c r="F2836" s="409">
        <v>43081.658252314817</v>
      </c>
      <c r="G2836" s="408">
        <v>0</v>
      </c>
    </row>
    <row r="2837" spans="1:7" ht="15" x14ac:dyDescent="0.25">
      <c r="A2837" s="407" t="s">
        <v>4207</v>
      </c>
      <c r="B2837" s="407" t="s">
        <v>4208</v>
      </c>
      <c r="C2837" s="406"/>
      <c r="D2837" s="406"/>
      <c r="E2837" s="406"/>
      <c r="F2837" s="409">
        <v>43081.663969907408</v>
      </c>
      <c r="G2837" s="408">
        <v>0</v>
      </c>
    </row>
    <row r="2838" spans="1:7" ht="15" x14ac:dyDescent="0.25">
      <c r="A2838" s="407" t="s">
        <v>4209</v>
      </c>
      <c r="B2838" s="407" t="s">
        <v>4210</v>
      </c>
      <c r="C2838" s="406"/>
      <c r="D2838" s="406"/>
      <c r="E2838" s="406"/>
      <c r="F2838" s="409">
        <v>43081.665208333332</v>
      </c>
      <c r="G2838" s="408">
        <v>0</v>
      </c>
    </row>
    <row r="2839" spans="1:7" ht="15" x14ac:dyDescent="0.2">
      <c r="A2839" s="407" t="s">
        <v>4211</v>
      </c>
      <c r="B2839" s="407" t="s">
        <v>4212</v>
      </c>
      <c r="C2839" s="408">
        <v>0</v>
      </c>
      <c r="D2839" s="408">
        <v>42</v>
      </c>
      <c r="E2839" s="408">
        <v>42</v>
      </c>
      <c r="F2839" s="409">
        <v>44826.339363425926</v>
      </c>
      <c r="G2839" s="408">
        <v>0</v>
      </c>
    </row>
    <row r="2840" spans="1:7" ht="15" x14ac:dyDescent="0.25">
      <c r="A2840" s="407" t="s">
        <v>35135</v>
      </c>
      <c r="B2840" s="407" t="s">
        <v>35136</v>
      </c>
      <c r="C2840" s="406"/>
      <c r="D2840" s="406"/>
      <c r="E2840" s="406"/>
      <c r="F2840" s="409">
        <v>45341.554050925923</v>
      </c>
      <c r="G2840" s="408">
        <v>0</v>
      </c>
    </row>
    <row r="2841" spans="1:7" ht="15" x14ac:dyDescent="0.25">
      <c r="A2841" s="407" t="s">
        <v>4213</v>
      </c>
      <c r="B2841" s="407" t="s">
        <v>4214</v>
      </c>
      <c r="C2841" s="406"/>
      <c r="D2841" s="406"/>
      <c r="E2841" s="406"/>
      <c r="F2841" s="409">
        <v>43423.383090277777</v>
      </c>
      <c r="G2841" s="408">
        <v>0</v>
      </c>
    </row>
    <row r="2842" spans="1:7" ht="15" x14ac:dyDescent="0.25">
      <c r="A2842" s="407" t="s">
        <v>4215</v>
      </c>
      <c r="B2842" s="407" t="s">
        <v>4216</v>
      </c>
      <c r="C2842" s="406"/>
      <c r="D2842" s="406"/>
      <c r="E2842" s="406"/>
      <c r="F2842" s="409">
        <v>43423.383125</v>
      </c>
      <c r="G2842" s="408">
        <v>0</v>
      </c>
    </row>
    <row r="2843" spans="1:7" ht="15" x14ac:dyDescent="0.2">
      <c r="A2843" s="407" t="s">
        <v>4217</v>
      </c>
      <c r="B2843" s="407" t="s">
        <v>4218</v>
      </c>
      <c r="C2843" s="408">
        <v>0</v>
      </c>
      <c r="D2843" s="408">
        <v>0</v>
      </c>
      <c r="E2843" s="408">
        <v>0</v>
      </c>
      <c r="F2843" s="409">
        <v>43423.383206018516</v>
      </c>
      <c r="G2843" s="408">
        <v>0</v>
      </c>
    </row>
    <row r="2844" spans="1:7" ht="15" x14ac:dyDescent="0.2">
      <c r="A2844" s="407" t="s">
        <v>4219</v>
      </c>
      <c r="B2844" s="407" t="s">
        <v>4220</v>
      </c>
      <c r="C2844" s="408">
        <v>0</v>
      </c>
      <c r="D2844" s="408">
        <v>117</v>
      </c>
      <c r="E2844" s="408">
        <v>117</v>
      </c>
      <c r="F2844" s="409">
        <v>43599.594988425924</v>
      </c>
      <c r="G2844" s="408">
        <v>0</v>
      </c>
    </row>
    <row r="2845" spans="1:7" ht="15" x14ac:dyDescent="0.2">
      <c r="A2845" s="407" t="s">
        <v>4221</v>
      </c>
      <c r="B2845" s="407" t="s">
        <v>4222</v>
      </c>
      <c r="C2845" s="408">
        <v>0</v>
      </c>
      <c r="D2845" s="408">
        <v>0</v>
      </c>
      <c r="E2845" s="408">
        <v>0</v>
      </c>
      <c r="F2845" s="409">
        <v>43423.383240740739</v>
      </c>
      <c r="G2845" s="408">
        <v>0</v>
      </c>
    </row>
    <row r="2846" spans="1:7" ht="15" x14ac:dyDescent="0.2">
      <c r="A2846" s="407" t="s">
        <v>4223</v>
      </c>
      <c r="B2846" s="407" t="s">
        <v>4224</v>
      </c>
      <c r="C2846" s="408">
        <v>0</v>
      </c>
      <c r="D2846" s="408">
        <v>0</v>
      </c>
      <c r="E2846" s="408">
        <v>0</v>
      </c>
      <c r="F2846" s="409">
        <v>43423.383287037039</v>
      </c>
      <c r="G2846" s="408">
        <v>0</v>
      </c>
    </row>
    <row r="2847" spans="1:7" ht="15" x14ac:dyDescent="0.2">
      <c r="A2847" s="407" t="s">
        <v>4225</v>
      </c>
      <c r="B2847" s="407" t="s">
        <v>4226</v>
      </c>
      <c r="C2847" s="408">
        <v>0</v>
      </c>
      <c r="D2847" s="408">
        <v>54.2</v>
      </c>
      <c r="E2847" s="408">
        <v>54.2</v>
      </c>
      <c r="F2847" s="409">
        <v>43423.383321759262</v>
      </c>
      <c r="G2847" s="408">
        <v>0</v>
      </c>
    </row>
    <row r="2848" spans="1:7" ht="15" x14ac:dyDescent="0.2">
      <c r="A2848" s="407" t="s">
        <v>4227</v>
      </c>
      <c r="B2848" s="407" t="s">
        <v>4228</v>
      </c>
      <c r="C2848" s="408">
        <v>0</v>
      </c>
      <c r="D2848" s="408">
        <v>339</v>
      </c>
      <c r="E2848" s="408">
        <v>339</v>
      </c>
      <c r="F2848" s="409">
        <v>44517.604490740741</v>
      </c>
      <c r="G2848" s="408">
        <v>0</v>
      </c>
    </row>
    <row r="2849" spans="1:7" ht="15" x14ac:dyDescent="0.2">
      <c r="A2849" s="407" t="s">
        <v>4229</v>
      </c>
      <c r="B2849" s="407" t="s">
        <v>4230</v>
      </c>
      <c r="C2849" s="408">
        <v>0</v>
      </c>
      <c r="D2849" s="408">
        <v>36</v>
      </c>
      <c r="E2849" s="408">
        <v>36</v>
      </c>
      <c r="F2849" s="409">
        <v>44517.605891203704</v>
      </c>
      <c r="G2849" s="408">
        <v>0</v>
      </c>
    </row>
    <row r="2850" spans="1:7" ht="15" x14ac:dyDescent="0.2">
      <c r="A2850" s="407" t="s">
        <v>4231</v>
      </c>
      <c r="B2850" s="407" t="s">
        <v>4232</v>
      </c>
      <c r="C2850" s="408">
        <v>0</v>
      </c>
      <c r="D2850" s="408">
        <v>175</v>
      </c>
      <c r="E2850" s="408">
        <v>175</v>
      </c>
      <c r="F2850" s="409">
        <v>44517.605185185188</v>
      </c>
      <c r="G2850" s="408">
        <v>0</v>
      </c>
    </row>
    <row r="2851" spans="1:7" ht="15" x14ac:dyDescent="0.25">
      <c r="A2851" s="407" t="s">
        <v>4233</v>
      </c>
      <c r="B2851" s="407" t="s">
        <v>4234</v>
      </c>
      <c r="C2851" s="406"/>
      <c r="D2851" s="408">
        <v>518</v>
      </c>
      <c r="E2851" s="408">
        <v>518</v>
      </c>
      <c r="F2851" s="409">
        <v>44517.604826388888</v>
      </c>
      <c r="G2851" s="408">
        <v>0</v>
      </c>
    </row>
    <row r="2852" spans="1:7" ht="15" x14ac:dyDescent="0.25">
      <c r="A2852" s="407" t="s">
        <v>4235</v>
      </c>
      <c r="B2852" s="407" t="s">
        <v>4236</v>
      </c>
      <c r="C2852" s="406"/>
      <c r="D2852" s="408">
        <v>187</v>
      </c>
      <c r="E2852" s="408">
        <v>187</v>
      </c>
      <c r="F2852" s="409">
        <v>44517.605590277781</v>
      </c>
      <c r="G2852" s="408">
        <v>0</v>
      </c>
    </row>
    <row r="2853" spans="1:7" ht="15" x14ac:dyDescent="0.25">
      <c r="A2853" s="407" t="s">
        <v>4237</v>
      </c>
      <c r="B2853" s="407" t="s">
        <v>4238</v>
      </c>
      <c r="C2853" s="406"/>
      <c r="D2853" s="408">
        <v>12.5</v>
      </c>
      <c r="E2853" s="408">
        <v>12.5</v>
      </c>
      <c r="F2853" s="406"/>
      <c r="G2853" s="408">
        <v>0</v>
      </c>
    </row>
    <row r="2854" spans="1:7" ht="15" x14ac:dyDescent="0.2">
      <c r="A2854" s="407" t="s">
        <v>4239</v>
      </c>
      <c r="B2854" s="407" t="s">
        <v>4240</v>
      </c>
      <c r="C2854" s="408">
        <v>0</v>
      </c>
      <c r="D2854" s="408">
        <v>720</v>
      </c>
      <c r="E2854" s="408">
        <v>720</v>
      </c>
      <c r="F2854" s="409">
        <v>44516.527256944442</v>
      </c>
      <c r="G2854" s="408">
        <v>0</v>
      </c>
    </row>
    <row r="2855" spans="1:7" ht="15" x14ac:dyDescent="0.2">
      <c r="A2855" s="407" t="s">
        <v>4241</v>
      </c>
      <c r="B2855" s="407" t="s">
        <v>4242</v>
      </c>
      <c r="C2855" s="408">
        <v>0</v>
      </c>
      <c r="D2855" s="408">
        <v>453.08</v>
      </c>
      <c r="E2855" s="408">
        <v>453.08</v>
      </c>
      <c r="F2855" s="409">
        <v>44516.527499999997</v>
      </c>
      <c r="G2855" s="408">
        <v>0</v>
      </c>
    </row>
    <row r="2856" spans="1:7" ht="15" x14ac:dyDescent="0.25">
      <c r="A2856" s="407" t="s">
        <v>4243</v>
      </c>
      <c r="B2856" s="407" t="s">
        <v>4244</v>
      </c>
      <c r="C2856" s="406"/>
      <c r="D2856" s="408">
        <v>323</v>
      </c>
      <c r="E2856" s="408">
        <v>323</v>
      </c>
      <c r="F2856" s="409">
        <v>44512.341921296298</v>
      </c>
      <c r="G2856" s="408">
        <v>0</v>
      </c>
    </row>
    <row r="2857" spans="1:7" ht="15" x14ac:dyDescent="0.2">
      <c r="A2857" s="407" t="s">
        <v>4245</v>
      </c>
      <c r="B2857" s="407" t="s">
        <v>4246</v>
      </c>
      <c r="C2857" s="408">
        <v>0</v>
      </c>
      <c r="D2857" s="408">
        <v>329</v>
      </c>
      <c r="E2857" s="408">
        <v>329</v>
      </c>
      <c r="F2857" s="409">
        <v>44530.578414351854</v>
      </c>
      <c r="G2857" s="408">
        <v>0</v>
      </c>
    </row>
    <row r="2858" spans="1:7" ht="15" x14ac:dyDescent="0.25">
      <c r="A2858" s="407" t="s">
        <v>4247</v>
      </c>
      <c r="B2858" s="407" t="s">
        <v>4248</v>
      </c>
      <c r="C2858" s="406"/>
      <c r="D2858" s="408">
        <v>462.5</v>
      </c>
      <c r="E2858" s="408">
        <v>462.5</v>
      </c>
      <c r="F2858" s="409">
        <v>44516.528703703705</v>
      </c>
      <c r="G2858" s="408">
        <v>0</v>
      </c>
    </row>
    <row r="2859" spans="1:7" ht="15" x14ac:dyDescent="0.25">
      <c r="A2859" s="407" t="s">
        <v>4249</v>
      </c>
      <c r="B2859" s="407" t="s">
        <v>4250</v>
      </c>
      <c r="C2859" s="406"/>
      <c r="D2859" s="408">
        <v>6075</v>
      </c>
      <c r="E2859" s="408">
        <v>6075</v>
      </c>
      <c r="F2859" s="409">
        <v>44517.441203703704</v>
      </c>
      <c r="G2859" s="408">
        <v>0</v>
      </c>
    </row>
    <row r="2860" spans="1:7" ht="15" x14ac:dyDescent="0.25">
      <c r="A2860" s="407" t="s">
        <v>4251</v>
      </c>
      <c r="B2860" s="407" t="s">
        <v>4252</v>
      </c>
      <c r="C2860" s="406"/>
      <c r="D2860" s="408">
        <v>22.75</v>
      </c>
      <c r="E2860" s="408">
        <v>22.75</v>
      </c>
      <c r="F2860" s="409">
        <v>44526.394999999997</v>
      </c>
      <c r="G2860" s="408">
        <v>0</v>
      </c>
    </row>
    <row r="2861" spans="1:7" ht="15" x14ac:dyDescent="0.25">
      <c r="A2861" s="407" t="s">
        <v>4253</v>
      </c>
      <c r="B2861" s="407" t="s">
        <v>4254</v>
      </c>
      <c r="C2861" s="406"/>
      <c r="D2861" s="408">
        <v>7.88</v>
      </c>
      <c r="E2861" s="408">
        <v>7.88</v>
      </c>
      <c r="F2861" s="406"/>
      <c r="G2861" s="408">
        <v>0</v>
      </c>
    </row>
    <row r="2862" spans="1:7" ht="15" x14ac:dyDescent="0.25">
      <c r="A2862" s="407" t="s">
        <v>4255</v>
      </c>
      <c r="B2862" s="407" t="s">
        <v>4256</v>
      </c>
      <c r="C2862" s="406"/>
      <c r="D2862" s="408">
        <v>5.37</v>
      </c>
      <c r="E2862" s="408">
        <v>5.37</v>
      </c>
      <c r="F2862" s="409">
        <v>44511.613842592589</v>
      </c>
      <c r="G2862" s="408">
        <v>0</v>
      </c>
    </row>
    <row r="2863" spans="1:7" ht="15" x14ac:dyDescent="0.2">
      <c r="A2863" s="407" t="s">
        <v>35137</v>
      </c>
      <c r="B2863" s="407" t="s">
        <v>35138</v>
      </c>
      <c r="C2863" s="408">
        <v>0</v>
      </c>
      <c r="D2863" s="408">
        <v>390</v>
      </c>
      <c r="E2863" s="408">
        <v>390</v>
      </c>
      <c r="F2863" s="409">
        <v>45348.453449074077</v>
      </c>
      <c r="G2863" s="408">
        <v>0</v>
      </c>
    </row>
    <row r="2864" spans="1:7" ht="15" x14ac:dyDescent="0.25">
      <c r="A2864" s="407" t="s">
        <v>4257</v>
      </c>
      <c r="B2864" s="407" t="s">
        <v>4258</v>
      </c>
      <c r="C2864" s="408">
        <v>0</v>
      </c>
      <c r="D2864" s="408">
        <v>140</v>
      </c>
      <c r="E2864" s="408">
        <v>140</v>
      </c>
      <c r="F2864" s="406"/>
      <c r="G2864" s="408">
        <v>0</v>
      </c>
    </row>
    <row r="2865" spans="1:7" ht="15" x14ac:dyDescent="0.2">
      <c r="A2865" s="407" t="s">
        <v>4259</v>
      </c>
      <c r="B2865" s="407" t="s">
        <v>4260</v>
      </c>
      <c r="C2865" s="408">
        <v>0</v>
      </c>
      <c r="D2865" s="408">
        <v>346.19</v>
      </c>
      <c r="E2865" s="408">
        <v>346.19</v>
      </c>
      <c r="F2865" s="409">
        <v>44530.582615740743</v>
      </c>
      <c r="G2865" s="408">
        <v>0</v>
      </c>
    </row>
    <row r="2866" spans="1:7" ht="15" x14ac:dyDescent="0.2">
      <c r="A2866" s="407" t="s">
        <v>4261</v>
      </c>
      <c r="B2866" s="407" t="s">
        <v>4262</v>
      </c>
      <c r="C2866" s="408">
        <v>0</v>
      </c>
      <c r="D2866" s="408">
        <v>59.1</v>
      </c>
      <c r="E2866" s="408">
        <v>59.1</v>
      </c>
      <c r="F2866" s="409">
        <v>43768.47552083333</v>
      </c>
      <c r="G2866" s="408">
        <v>0</v>
      </c>
    </row>
    <row r="2867" spans="1:7" ht="15" x14ac:dyDescent="0.2">
      <c r="A2867" s="407" t="s">
        <v>4263</v>
      </c>
      <c r="B2867" s="407" t="s">
        <v>4264</v>
      </c>
      <c r="C2867" s="408">
        <v>0</v>
      </c>
      <c r="D2867" s="408">
        <v>45.17</v>
      </c>
      <c r="E2867" s="408">
        <v>45.17</v>
      </c>
      <c r="F2867" s="409">
        <v>43768.472581018519</v>
      </c>
      <c r="G2867" s="408">
        <v>0</v>
      </c>
    </row>
    <row r="2868" spans="1:7" ht="15" x14ac:dyDescent="0.25">
      <c r="A2868" s="407" t="s">
        <v>4265</v>
      </c>
      <c r="B2868" s="407" t="s">
        <v>4266</v>
      </c>
      <c r="C2868" s="406"/>
      <c r="D2868" s="408">
        <v>37355</v>
      </c>
      <c r="E2868" s="408">
        <v>37355</v>
      </c>
      <c r="F2868" s="406"/>
      <c r="G2868" s="408">
        <v>0</v>
      </c>
    </row>
    <row r="2869" spans="1:7" ht="15" x14ac:dyDescent="0.25">
      <c r="A2869" s="407" t="s">
        <v>4267</v>
      </c>
      <c r="B2869" s="407" t="s">
        <v>4268</v>
      </c>
      <c r="C2869" s="406"/>
      <c r="D2869" s="408">
        <v>154</v>
      </c>
      <c r="E2869" s="408">
        <v>154</v>
      </c>
      <c r="F2869" s="409">
        <v>44526.344930555555</v>
      </c>
      <c r="G2869" s="408">
        <v>0</v>
      </c>
    </row>
    <row r="2870" spans="1:7" ht="15" x14ac:dyDescent="0.25">
      <c r="A2870" s="407" t="s">
        <v>4269</v>
      </c>
      <c r="B2870" s="407" t="s">
        <v>4250</v>
      </c>
      <c r="C2870" s="406"/>
      <c r="D2870" s="408">
        <v>1760</v>
      </c>
      <c r="E2870" s="408">
        <v>1760</v>
      </c>
      <c r="F2870" s="409">
        <v>44517.440787037034</v>
      </c>
      <c r="G2870" s="408">
        <v>0</v>
      </c>
    </row>
    <row r="2871" spans="1:7" ht="15" x14ac:dyDescent="0.25">
      <c r="A2871" s="407" t="s">
        <v>4270</v>
      </c>
      <c r="B2871" s="407" t="s">
        <v>4271</v>
      </c>
      <c r="C2871" s="406"/>
      <c r="D2871" s="408">
        <v>13429</v>
      </c>
      <c r="E2871" s="408">
        <v>13429</v>
      </c>
      <c r="F2871" s="409">
        <v>43313.468460648146</v>
      </c>
      <c r="G2871" s="408">
        <v>0</v>
      </c>
    </row>
    <row r="2872" spans="1:7" ht="15" x14ac:dyDescent="0.25">
      <c r="A2872" s="407" t="s">
        <v>4272</v>
      </c>
      <c r="B2872" s="407" t="s">
        <v>4273</v>
      </c>
      <c r="C2872" s="406"/>
      <c r="D2872" s="408">
        <v>133.94</v>
      </c>
      <c r="E2872" s="408">
        <v>133.94</v>
      </c>
      <c r="F2872" s="409">
        <v>44516.588009259256</v>
      </c>
      <c r="G2872" s="408">
        <v>0</v>
      </c>
    </row>
    <row r="2873" spans="1:7" ht="15" x14ac:dyDescent="0.25">
      <c r="A2873" s="407" t="s">
        <v>4274</v>
      </c>
      <c r="B2873" s="407" t="s">
        <v>4275</v>
      </c>
      <c r="C2873" s="406"/>
      <c r="D2873" s="408">
        <v>65.87</v>
      </c>
      <c r="E2873" s="408">
        <v>65.87</v>
      </c>
      <c r="F2873" s="409">
        <v>43313.468391203707</v>
      </c>
      <c r="G2873" s="408">
        <v>0</v>
      </c>
    </row>
    <row r="2874" spans="1:7" ht="15" x14ac:dyDescent="0.25">
      <c r="A2874" s="407" t="s">
        <v>4276</v>
      </c>
      <c r="B2874" s="407" t="s">
        <v>4277</v>
      </c>
      <c r="C2874" s="406"/>
      <c r="D2874" s="408">
        <v>142.24</v>
      </c>
      <c r="E2874" s="408">
        <v>142.24</v>
      </c>
      <c r="F2874" s="409">
        <v>44516.588726851849</v>
      </c>
      <c r="G2874" s="408">
        <v>0</v>
      </c>
    </row>
    <row r="2875" spans="1:7" ht="15" x14ac:dyDescent="0.2">
      <c r="A2875" s="407" t="s">
        <v>4278</v>
      </c>
      <c r="B2875" s="407" t="s">
        <v>4279</v>
      </c>
      <c r="C2875" s="408">
        <v>0</v>
      </c>
      <c r="D2875" s="408">
        <v>4.62</v>
      </c>
      <c r="E2875" s="408">
        <v>4.62</v>
      </c>
      <c r="F2875" s="409">
        <v>44524.664120370369</v>
      </c>
      <c r="G2875" s="408">
        <v>0</v>
      </c>
    </row>
    <row r="2876" spans="1:7" ht="15" x14ac:dyDescent="0.25">
      <c r="A2876" s="407" t="s">
        <v>4280</v>
      </c>
      <c r="B2876" s="407" t="s">
        <v>4281</v>
      </c>
      <c r="C2876" s="406"/>
      <c r="D2876" s="408">
        <v>43.8</v>
      </c>
      <c r="E2876" s="408">
        <v>43.8</v>
      </c>
      <c r="F2876" s="409">
        <v>43313.468298611115</v>
      </c>
      <c r="G2876" s="408">
        <v>0</v>
      </c>
    </row>
    <row r="2877" spans="1:7" ht="15" x14ac:dyDescent="0.2">
      <c r="A2877" s="407" t="s">
        <v>4282</v>
      </c>
      <c r="B2877" s="407" t="s">
        <v>4283</v>
      </c>
      <c r="C2877" s="408">
        <v>0</v>
      </c>
      <c r="D2877" s="408">
        <v>702</v>
      </c>
      <c r="E2877" s="408">
        <v>702</v>
      </c>
      <c r="F2877" s="409">
        <v>44530.370185185187</v>
      </c>
      <c r="G2877" s="408">
        <v>0</v>
      </c>
    </row>
    <row r="2878" spans="1:7" ht="15" x14ac:dyDescent="0.2">
      <c r="A2878" s="407" t="s">
        <v>4284</v>
      </c>
      <c r="B2878" s="407" t="s">
        <v>4285</v>
      </c>
      <c r="C2878" s="408">
        <v>0</v>
      </c>
      <c r="D2878" s="408">
        <v>31.22</v>
      </c>
      <c r="E2878" s="408">
        <v>31.22</v>
      </c>
      <c r="F2878" s="409">
        <v>45083.585162037038</v>
      </c>
      <c r="G2878" s="408">
        <v>0</v>
      </c>
    </row>
    <row r="2879" spans="1:7" ht="15" x14ac:dyDescent="0.25">
      <c r="A2879" s="407" t="s">
        <v>4286</v>
      </c>
      <c r="B2879" s="407" t="s">
        <v>4287</v>
      </c>
      <c r="C2879" s="406"/>
      <c r="D2879" s="408">
        <v>6.4</v>
      </c>
      <c r="E2879" s="408">
        <v>6.4</v>
      </c>
      <c r="F2879" s="409">
        <v>43313.468206018515</v>
      </c>
      <c r="G2879" s="408">
        <v>0</v>
      </c>
    </row>
    <row r="2880" spans="1:7" ht="15" x14ac:dyDescent="0.2">
      <c r="A2880" s="407" t="s">
        <v>4288</v>
      </c>
      <c r="B2880" s="407" t="s">
        <v>4289</v>
      </c>
      <c r="C2880" s="408">
        <v>0</v>
      </c>
      <c r="D2880" s="408">
        <v>198</v>
      </c>
      <c r="E2880" s="408">
        <v>198</v>
      </c>
      <c r="F2880" s="409">
        <v>43768.48337962963</v>
      </c>
      <c r="G2880" s="408">
        <v>0</v>
      </c>
    </row>
    <row r="2881" spans="1:7" ht="15" x14ac:dyDescent="0.2">
      <c r="A2881" s="407" t="s">
        <v>4290</v>
      </c>
      <c r="B2881" s="407" t="s">
        <v>4291</v>
      </c>
      <c r="C2881" s="408">
        <v>0</v>
      </c>
      <c r="D2881" s="408">
        <v>11.64</v>
      </c>
      <c r="E2881" s="408">
        <v>11.64</v>
      </c>
      <c r="F2881" s="409">
        <v>43963.431331018517</v>
      </c>
      <c r="G2881" s="408">
        <v>0</v>
      </c>
    </row>
    <row r="2882" spans="1:7" ht="15" x14ac:dyDescent="0.2">
      <c r="A2882" s="407" t="s">
        <v>4292</v>
      </c>
      <c r="B2882" s="407" t="s">
        <v>4293</v>
      </c>
      <c r="C2882" s="408">
        <v>0</v>
      </c>
      <c r="D2882" s="408">
        <v>72.08</v>
      </c>
      <c r="E2882" s="408">
        <v>72.08</v>
      </c>
      <c r="F2882" s="409">
        <v>43342.585868055554</v>
      </c>
      <c r="G2882" s="408">
        <v>0</v>
      </c>
    </row>
    <row r="2883" spans="1:7" ht="15" x14ac:dyDescent="0.2">
      <c r="A2883" s="407" t="s">
        <v>4294</v>
      </c>
      <c r="B2883" s="407" t="s">
        <v>4295</v>
      </c>
      <c r="C2883" s="408">
        <v>0</v>
      </c>
      <c r="D2883" s="408">
        <v>23.82</v>
      </c>
      <c r="E2883" s="408">
        <v>23.82</v>
      </c>
      <c r="F2883" s="409">
        <v>44574.446261574078</v>
      </c>
      <c r="G2883" s="408">
        <v>0</v>
      </c>
    </row>
    <row r="2884" spans="1:7" ht="15" x14ac:dyDescent="0.2">
      <c r="A2884" s="407" t="s">
        <v>4296</v>
      </c>
      <c r="B2884" s="407" t="s">
        <v>4297</v>
      </c>
      <c r="C2884" s="408">
        <v>0</v>
      </c>
      <c r="D2884" s="408">
        <v>6.86</v>
      </c>
      <c r="E2884" s="408">
        <v>6.86</v>
      </c>
      <c r="F2884" s="409">
        <v>44524.665208333332</v>
      </c>
      <c r="G2884" s="408">
        <v>0</v>
      </c>
    </row>
    <row r="2885" spans="1:7" ht="15" x14ac:dyDescent="0.2">
      <c r="A2885" s="407" t="s">
        <v>4298</v>
      </c>
      <c r="B2885" s="407" t="s">
        <v>4299</v>
      </c>
      <c r="C2885" s="408">
        <v>0</v>
      </c>
      <c r="D2885" s="408">
        <v>24.71</v>
      </c>
      <c r="E2885" s="408">
        <v>24.71</v>
      </c>
      <c r="F2885" s="409">
        <v>44517.551215277781</v>
      </c>
      <c r="G2885" s="408">
        <v>0</v>
      </c>
    </row>
    <row r="2886" spans="1:7" ht="15" x14ac:dyDescent="0.2">
      <c r="A2886" s="407" t="s">
        <v>4300</v>
      </c>
      <c r="B2886" s="407" t="s">
        <v>4301</v>
      </c>
      <c r="C2886" s="408">
        <v>0</v>
      </c>
      <c r="D2886" s="408">
        <v>102.32</v>
      </c>
      <c r="E2886" s="408">
        <v>102.32</v>
      </c>
      <c r="F2886" s="409">
        <v>43522.467453703706</v>
      </c>
      <c r="G2886" s="408">
        <v>0</v>
      </c>
    </row>
    <row r="2887" spans="1:7" ht="15" x14ac:dyDescent="0.2">
      <c r="A2887" s="407" t="s">
        <v>4302</v>
      </c>
      <c r="B2887" s="407" t="s">
        <v>4303</v>
      </c>
      <c r="C2887" s="408">
        <v>0</v>
      </c>
      <c r="D2887" s="408">
        <v>141.74</v>
      </c>
      <c r="E2887" s="408">
        <v>141.74</v>
      </c>
      <c r="F2887" s="409">
        <v>43522.467638888891</v>
      </c>
      <c r="G2887" s="408">
        <v>0</v>
      </c>
    </row>
    <row r="2888" spans="1:7" ht="15" x14ac:dyDescent="0.2">
      <c r="A2888" s="407" t="s">
        <v>4304</v>
      </c>
      <c r="B2888" s="407" t="s">
        <v>4305</v>
      </c>
      <c r="C2888" s="408">
        <v>0</v>
      </c>
      <c r="D2888" s="408">
        <v>67.2</v>
      </c>
      <c r="E2888" s="408">
        <v>67.2</v>
      </c>
      <c r="F2888" s="409">
        <v>43292.593993055554</v>
      </c>
      <c r="G2888" s="408">
        <v>0</v>
      </c>
    </row>
    <row r="2889" spans="1:7" ht="15" x14ac:dyDescent="0.2">
      <c r="A2889" s="407" t="s">
        <v>4306</v>
      </c>
      <c r="B2889" s="407" t="s">
        <v>4307</v>
      </c>
      <c r="C2889" s="408">
        <v>0</v>
      </c>
      <c r="D2889" s="408">
        <v>82.4</v>
      </c>
      <c r="E2889" s="408">
        <v>82.4</v>
      </c>
      <c r="F2889" s="409">
        <v>44517.498437499999</v>
      </c>
      <c r="G2889" s="408">
        <v>0</v>
      </c>
    </row>
    <row r="2890" spans="1:7" ht="15" x14ac:dyDescent="0.2">
      <c r="A2890" s="407" t="s">
        <v>4308</v>
      </c>
      <c r="B2890" s="407" t="s">
        <v>4309</v>
      </c>
      <c r="C2890" s="408">
        <v>0</v>
      </c>
      <c r="D2890" s="408">
        <v>67.599999999999994</v>
      </c>
      <c r="E2890" s="408">
        <v>67.599999999999994</v>
      </c>
      <c r="F2890" s="409">
        <v>44517.498159722221</v>
      </c>
      <c r="G2890" s="408">
        <v>0</v>
      </c>
    </row>
    <row r="2891" spans="1:7" ht="15" x14ac:dyDescent="0.25">
      <c r="A2891" s="407" t="s">
        <v>4310</v>
      </c>
      <c r="B2891" s="407" t="s">
        <v>4311</v>
      </c>
      <c r="C2891" s="406"/>
      <c r="D2891" s="408">
        <v>27.54</v>
      </c>
      <c r="E2891" s="408">
        <v>27.54</v>
      </c>
      <c r="F2891" s="406"/>
      <c r="G2891" s="408">
        <v>0</v>
      </c>
    </row>
    <row r="2892" spans="1:7" ht="15" x14ac:dyDescent="0.25">
      <c r="A2892" s="407" t="s">
        <v>4312</v>
      </c>
      <c r="B2892" s="407" t="s">
        <v>4313</v>
      </c>
      <c r="C2892" s="406"/>
      <c r="D2892" s="408">
        <v>24.97</v>
      </c>
      <c r="E2892" s="408">
        <v>24.97</v>
      </c>
      <c r="F2892" s="406"/>
      <c r="G2892" s="408">
        <v>0</v>
      </c>
    </row>
    <row r="2893" spans="1:7" ht="15" x14ac:dyDescent="0.25">
      <c r="A2893" s="407" t="s">
        <v>4314</v>
      </c>
      <c r="B2893" s="407" t="s">
        <v>4315</v>
      </c>
      <c r="C2893" s="406"/>
      <c r="D2893" s="408">
        <v>142.5</v>
      </c>
      <c r="E2893" s="408">
        <v>142.5</v>
      </c>
      <c r="F2893" s="409">
        <v>43640.468715277777</v>
      </c>
      <c r="G2893" s="408">
        <v>0</v>
      </c>
    </row>
    <row r="2894" spans="1:7" ht="15" x14ac:dyDescent="0.25">
      <c r="A2894" s="407" t="s">
        <v>4316</v>
      </c>
      <c r="B2894" s="407" t="s">
        <v>4317</v>
      </c>
      <c r="C2894" s="406"/>
      <c r="D2894" s="408">
        <v>48.37</v>
      </c>
      <c r="E2894" s="408">
        <v>48.37</v>
      </c>
      <c r="F2894" s="406"/>
      <c r="G2894" s="408">
        <v>0</v>
      </c>
    </row>
    <row r="2895" spans="1:7" ht="15" x14ac:dyDescent="0.25">
      <c r="A2895" s="407" t="s">
        <v>35139</v>
      </c>
      <c r="B2895" s="407" t="s">
        <v>35140</v>
      </c>
      <c r="C2895" s="408">
        <v>0</v>
      </c>
      <c r="D2895" s="408">
        <v>35</v>
      </c>
      <c r="E2895" s="408">
        <v>35</v>
      </c>
      <c r="F2895" s="406"/>
      <c r="G2895" s="408">
        <v>0</v>
      </c>
    </row>
    <row r="2896" spans="1:7" ht="15" x14ac:dyDescent="0.25">
      <c r="A2896" s="407" t="s">
        <v>4318</v>
      </c>
      <c r="B2896" s="407" t="s">
        <v>4319</v>
      </c>
      <c r="C2896" s="406"/>
      <c r="D2896" s="408">
        <v>33</v>
      </c>
      <c r="E2896" s="408">
        <v>33</v>
      </c>
      <c r="F2896" s="406"/>
      <c r="G2896" s="408">
        <v>0</v>
      </c>
    </row>
    <row r="2897" spans="1:7" ht="15" x14ac:dyDescent="0.2">
      <c r="A2897" s="407" t="s">
        <v>4320</v>
      </c>
      <c r="B2897" s="407" t="s">
        <v>4321</v>
      </c>
      <c r="C2897" s="408">
        <v>0</v>
      </c>
      <c r="D2897" s="408">
        <v>284.8</v>
      </c>
      <c r="E2897" s="408">
        <v>284.8</v>
      </c>
      <c r="F2897" s="409">
        <v>43292.516076388885</v>
      </c>
      <c r="G2897" s="408">
        <v>0</v>
      </c>
    </row>
    <row r="2898" spans="1:7" ht="15" x14ac:dyDescent="0.2">
      <c r="A2898" s="407" t="s">
        <v>4322</v>
      </c>
      <c r="B2898" s="407" t="s">
        <v>4323</v>
      </c>
      <c r="C2898" s="408">
        <v>0</v>
      </c>
      <c r="D2898" s="408">
        <v>22.56</v>
      </c>
      <c r="E2898" s="408">
        <v>22.56</v>
      </c>
      <c r="F2898" s="409">
        <v>44511.345983796295</v>
      </c>
      <c r="G2898" s="408">
        <v>0</v>
      </c>
    </row>
    <row r="2899" spans="1:7" ht="15" x14ac:dyDescent="0.25">
      <c r="A2899" s="407" t="s">
        <v>4324</v>
      </c>
      <c r="B2899" s="407" t="s">
        <v>4325</v>
      </c>
      <c r="C2899" s="408">
        <v>0</v>
      </c>
      <c r="D2899" s="408">
        <v>72.2</v>
      </c>
      <c r="E2899" s="408">
        <v>72.2</v>
      </c>
      <c r="F2899" s="406"/>
      <c r="G2899" s="408">
        <v>0</v>
      </c>
    </row>
    <row r="2900" spans="1:7" ht="15" x14ac:dyDescent="0.25">
      <c r="A2900" s="407" t="s">
        <v>35141</v>
      </c>
      <c r="B2900" s="407" t="s">
        <v>35142</v>
      </c>
      <c r="C2900" s="406"/>
      <c r="D2900" s="408">
        <v>72.2</v>
      </c>
      <c r="E2900" s="408">
        <v>72.2</v>
      </c>
      <c r="F2900" s="409">
        <v>45399.634143518517</v>
      </c>
      <c r="G2900" s="408">
        <v>0</v>
      </c>
    </row>
    <row r="2901" spans="1:7" ht="15" x14ac:dyDescent="0.25">
      <c r="A2901" s="407" t="s">
        <v>4326</v>
      </c>
      <c r="B2901" s="407" t="s">
        <v>4327</v>
      </c>
      <c r="C2901" s="406"/>
      <c r="D2901" s="408">
        <v>1.4342999999999999</v>
      </c>
      <c r="E2901" s="408">
        <v>1.4342999999999999</v>
      </c>
      <c r="F2901" s="409">
        <v>44510.504444444443</v>
      </c>
      <c r="G2901" s="408">
        <v>0</v>
      </c>
    </row>
    <row r="2902" spans="1:7" ht="15" x14ac:dyDescent="0.2">
      <c r="A2902" s="407" t="s">
        <v>4328</v>
      </c>
      <c r="B2902" s="407" t="s">
        <v>4329</v>
      </c>
      <c r="C2902" s="408">
        <v>0</v>
      </c>
      <c r="D2902" s="408">
        <v>1.3520000000000001</v>
      </c>
      <c r="E2902" s="408">
        <v>1.3520000000000001</v>
      </c>
      <c r="F2902" s="409">
        <v>43640.466956018521</v>
      </c>
      <c r="G2902" s="408">
        <v>0</v>
      </c>
    </row>
    <row r="2903" spans="1:7" ht="15" x14ac:dyDescent="0.2">
      <c r="A2903" s="407" t="s">
        <v>4330</v>
      </c>
      <c r="B2903" s="407" t="s">
        <v>4329</v>
      </c>
      <c r="C2903" s="408">
        <v>0</v>
      </c>
      <c r="D2903" s="408">
        <v>0.99909999999999999</v>
      </c>
      <c r="E2903" s="408">
        <v>0.99909999999999999</v>
      </c>
      <c r="F2903" s="409">
        <v>43640.46638888889</v>
      </c>
      <c r="G2903" s="408">
        <v>0</v>
      </c>
    </row>
    <row r="2904" spans="1:7" ht="15" x14ac:dyDescent="0.2">
      <c r="A2904" s="407" t="s">
        <v>35143</v>
      </c>
      <c r="B2904" s="407" t="s">
        <v>35144</v>
      </c>
      <c r="C2904" s="408">
        <v>0</v>
      </c>
      <c r="D2904" s="408">
        <v>53.62</v>
      </c>
      <c r="E2904" s="408">
        <v>53.62</v>
      </c>
      <c r="F2904" s="409">
        <v>45371.344849537039</v>
      </c>
      <c r="G2904" s="408">
        <v>0</v>
      </c>
    </row>
    <row r="2905" spans="1:7" ht="15" x14ac:dyDescent="0.25">
      <c r="A2905" s="407" t="s">
        <v>4331</v>
      </c>
      <c r="B2905" s="407" t="s">
        <v>4332</v>
      </c>
      <c r="C2905" s="406"/>
      <c r="D2905" s="408">
        <v>0.60160000000000002</v>
      </c>
      <c r="E2905" s="408">
        <v>0.60160000000000002</v>
      </c>
      <c r="F2905" s="409">
        <v>44511.383148148147</v>
      </c>
      <c r="G2905" s="408">
        <v>0</v>
      </c>
    </row>
    <row r="2906" spans="1:7" ht="15" x14ac:dyDescent="0.2">
      <c r="A2906" s="407" t="s">
        <v>4333</v>
      </c>
      <c r="B2906" s="407" t="s">
        <v>4334</v>
      </c>
      <c r="C2906" s="408">
        <v>0</v>
      </c>
      <c r="D2906" s="408">
        <v>130.9</v>
      </c>
      <c r="E2906" s="408">
        <v>130.9</v>
      </c>
      <c r="F2906" s="409">
        <v>43852.381550925929</v>
      </c>
      <c r="G2906" s="408">
        <v>0</v>
      </c>
    </row>
    <row r="2907" spans="1:7" ht="15" x14ac:dyDescent="0.2">
      <c r="A2907" s="407" t="s">
        <v>4335</v>
      </c>
      <c r="B2907" s="407" t="s">
        <v>4336</v>
      </c>
      <c r="C2907" s="408">
        <v>0</v>
      </c>
      <c r="D2907" s="408">
        <v>23.66</v>
      </c>
      <c r="E2907" s="408">
        <v>23.66</v>
      </c>
      <c r="F2907" s="409">
        <v>44516.582129629627</v>
      </c>
      <c r="G2907" s="408">
        <v>0</v>
      </c>
    </row>
    <row r="2908" spans="1:7" ht="15" x14ac:dyDescent="0.2">
      <c r="A2908" s="407" t="s">
        <v>4337</v>
      </c>
      <c r="B2908" s="407" t="s">
        <v>4338</v>
      </c>
      <c r="C2908" s="408">
        <v>0</v>
      </c>
      <c r="D2908" s="408">
        <v>5.16</v>
      </c>
      <c r="E2908" s="408">
        <v>5.16</v>
      </c>
      <c r="F2908" s="409">
        <v>44526.339143518519</v>
      </c>
      <c r="G2908" s="408">
        <v>0</v>
      </c>
    </row>
    <row r="2909" spans="1:7" ht="15" x14ac:dyDescent="0.2">
      <c r="A2909" s="407" t="s">
        <v>4339</v>
      </c>
      <c r="B2909" s="407" t="s">
        <v>33280</v>
      </c>
      <c r="C2909" s="408">
        <v>0</v>
      </c>
      <c r="D2909" s="408">
        <v>39.1</v>
      </c>
      <c r="E2909" s="408">
        <v>39.1</v>
      </c>
      <c r="F2909" s="409">
        <v>45559.45480324074</v>
      </c>
      <c r="G2909" s="408">
        <v>0</v>
      </c>
    </row>
    <row r="2910" spans="1:7" ht="15" x14ac:dyDescent="0.2">
      <c r="A2910" s="407" t="s">
        <v>4340</v>
      </c>
      <c r="B2910" s="407" t="s">
        <v>33281</v>
      </c>
      <c r="C2910" s="408">
        <v>0</v>
      </c>
      <c r="D2910" s="408">
        <v>3.26</v>
      </c>
      <c r="E2910" s="408">
        <v>3.26</v>
      </c>
      <c r="F2910" s="409">
        <v>45559.455208333333</v>
      </c>
      <c r="G2910" s="408">
        <v>0</v>
      </c>
    </row>
    <row r="2911" spans="1:7" ht="15" x14ac:dyDescent="0.25">
      <c r="A2911" s="407" t="s">
        <v>4341</v>
      </c>
      <c r="B2911" s="407" t="s">
        <v>4342</v>
      </c>
      <c r="C2911" s="406"/>
      <c r="D2911" s="408">
        <v>83.6</v>
      </c>
      <c r="E2911" s="408">
        <v>83.6</v>
      </c>
      <c r="F2911" s="409">
        <v>44755.422581018516</v>
      </c>
      <c r="G2911" s="408">
        <v>0</v>
      </c>
    </row>
    <row r="2912" spans="1:7" ht="15" x14ac:dyDescent="0.25">
      <c r="A2912" s="407" t="s">
        <v>4343</v>
      </c>
      <c r="B2912" s="407" t="s">
        <v>4344</v>
      </c>
      <c r="C2912" s="406"/>
      <c r="D2912" s="408">
        <v>18.399999999999999</v>
      </c>
      <c r="E2912" s="408">
        <v>18.399999999999999</v>
      </c>
      <c r="F2912" s="409">
        <v>44523.373310185183</v>
      </c>
      <c r="G2912" s="408">
        <v>0</v>
      </c>
    </row>
    <row r="2913" spans="1:7" ht="15" x14ac:dyDescent="0.2">
      <c r="A2913" s="407" t="s">
        <v>4345</v>
      </c>
      <c r="B2913" s="407" t="s">
        <v>4346</v>
      </c>
      <c r="C2913" s="408">
        <v>0</v>
      </c>
      <c r="D2913" s="408">
        <v>5.63</v>
      </c>
      <c r="E2913" s="408">
        <v>5.63</v>
      </c>
      <c r="F2913" s="409">
        <v>43963.432650462964</v>
      </c>
      <c r="G2913" s="408">
        <v>0</v>
      </c>
    </row>
    <row r="2914" spans="1:7" ht="15" x14ac:dyDescent="0.25">
      <c r="A2914" s="407" t="s">
        <v>4347</v>
      </c>
      <c r="B2914" s="407" t="s">
        <v>4348</v>
      </c>
      <c r="C2914" s="406"/>
      <c r="D2914" s="408">
        <v>6.3</v>
      </c>
      <c r="E2914" s="408">
        <v>6.3</v>
      </c>
      <c r="F2914" s="409">
        <v>44516.356087962966</v>
      </c>
      <c r="G2914" s="408">
        <v>0</v>
      </c>
    </row>
    <row r="2915" spans="1:7" ht="15" x14ac:dyDescent="0.25">
      <c r="A2915" s="407" t="s">
        <v>4349</v>
      </c>
      <c r="B2915" s="407" t="s">
        <v>4350</v>
      </c>
      <c r="C2915" s="406"/>
      <c r="D2915" s="408">
        <v>2.61</v>
      </c>
      <c r="E2915" s="408">
        <v>2.61</v>
      </c>
      <c r="F2915" s="409">
        <v>43963.433530092596</v>
      </c>
      <c r="G2915" s="408">
        <v>0</v>
      </c>
    </row>
    <row r="2916" spans="1:7" ht="15" x14ac:dyDescent="0.25">
      <c r="A2916" s="407" t="s">
        <v>4351</v>
      </c>
      <c r="B2916" s="407" t="s">
        <v>4352</v>
      </c>
      <c r="C2916" s="406"/>
      <c r="D2916" s="408">
        <v>4.96</v>
      </c>
      <c r="E2916" s="408">
        <v>4.96</v>
      </c>
      <c r="F2916" s="409">
        <v>43963.433807870373</v>
      </c>
      <c r="G2916" s="408">
        <v>0</v>
      </c>
    </row>
    <row r="2917" spans="1:7" ht="15" x14ac:dyDescent="0.2">
      <c r="A2917" s="407" t="s">
        <v>4353</v>
      </c>
      <c r="B2917" s="407" t="s">
        <v>4354</v>
      </c>
      <c r="C2917" s="408">
        <v>0</v>
      </c>
      <c r="D2917" s="408">
        <v>326</v>
      </c>
      <c r="E2917" s="408">
        <v>326</v>
      </c>
      <c r="F2917" s="409">
        <v>44526.491435185184</v>
      </c>
      <c r="G2917" s="408">
        <v>0</v>
      </c>
    </row>
    <row r="2918" spans="1:7" ht="15" x14ac:dyDescent="0.2">
      <c r="A2918" s="407" t="s">
        <v>4355</v>
      </c>
      <c r="B2918" s="407" t="s">
        <v>4356</v>
      </c>
      <c r="C2918" s="408">
        <v>0</v>
      </c>
      <c r="D2918" s="408">
        <v>968</v>
      </c>
      <c r="E2918" s="408">
        <v>968</v>
      </c>
      <c r="F2918" s="409">
        <v>43292.515543981484</v>
      </c>
      <c r="G2918" s="408">
        <v>0</v>
      </c>
    </row>
    <row r="2919" spans="1:7" ht="15" x14ac:dyDescent="0.2">
      <c r="A2919" s="407" t="s">
        <v>35145</v>
      </c>
      <c r="B2919" s="407" t="s">
        <v>35146</v>
      </c>
      <c r="C2919" s="408">
        <v>0</v>
      </c>
      <c r="D2919" s="408">
        <v>38.54</v>
      </c>
      <c r="E2919" s="408">
        <v>38.54</v>
      </c>
      <c r="F2919" s="409">
        <v>45399.365011574075</v>
      </c>
      <c r="G2919" s="408">
        <v>0</v>
      </c>
    </row>
    <row r="2920" spans="1:7" ht="15" x14ac:dyDescent="0.25">
      <c r="A2920" s="407" t="s">
        <v>4357</v>
      </c>
      <c r="B2920" s="407" t="s">
        <v>33282</v>
      </c>
      <c r="C2920" s="406"/>
      <c r="D2920" s="408">
        <v>3.33</v>
      </c>
      <c r="E2920" s="408">
        <v>3.33</v>
      </c>
      <c r="F2920" s="409">
        <v>45559.455682870372</v>
      </c>
      <c r="G2920" s="408">
        <v>0</v>
      </c>
    </row>
    <row r="2921" spans="1:7" ht="15" x14ac:dyDescent="0.2">
      <c r="A2921" s="407" t="s">
        <v>4358</v>
      </c>
      <c r="B2921" s="407" t="s">
        <v>4359</v>
      </c>
      <c r="C2921" s="408">
        <v>0</v>
      </c>
      <c r="D2921" s="408">
        <v>1.57</v>
      </c>
      <c r="E2921" s="408">
        <v>1.57</v>
      </c>
      <c r="F2921" s="409">
        <v>43963.43408564815</v>
      </c>
      <c r="G2921" s="408">
        <v>0</v>
      </c>
    </row>
    <row r="2922" spans="1:7" ht="15" x14ac:dyDescent="0.2">
      <c r="A2922" s="407" t="s">
        <v>4360</v>
      </c>
      <c r="B2922" s="407" t="s">
        <v>4361</v>
      </c>
      <c r="C2922" s="408">
        <v>0</v>
      </c>
      <c r="D2922" s="408">
        <v>26.1</v>
      </c>
      <c r="E2922" s="408">
        <v>26.1</v>
      </c>
      <c r="F2922" s="409">
        <v>44526.391782407409</v>
      </c>
      <c r="G2922" s="408">
        <v>0</v>
      </c>
    </row>
    <row r="2923" spans="1:7" ht="15" x14ac:dyDescent="0.2">
      <c r="A2923" s="407" t="s">
        <v>4362</v>
      </c>
      <c r="B2923" s="407" t="s">
        <v>4363</v>
      </c>
      <c r="C2923" s="408">
        <v>0</v>
      </c>
      <c r="D2923" s="408">
        <v>4.8899999999999997</v>
      </c>
      <c r="E2923" s="408">
        <v>4.8899999999999997</v>
      </c>
      <c r="F2923" s="409">
        <v>44526.392025462963</v>
      </c>
      <c r="G2923" s="408">
        <v>0</v>
      </c>
    </row>
    <row r="2924" spans="1:7" ht="15" x14ac:dyDescent="0.2">
      <c r="A2924" s="407" t="s">
        <v>4364</v>
      </c>
      <c r="B2924" s="407" t="s">
        <v>4365</v>
      </c>
      <c r="C2924" s="408">
        <v>0</v>
      </c>
      <c r="D2924" s="408">
        <v>27.5</v>
      </c>
      <c r="E2924" s="408">
        <v>27.5</v>
      </c>
      <c r="F2924" s="409">
        <v>44524.314525462964</v>
      </c>
      <c r="G2924" s="408">
        <v>0</v>
      </c>
    </row>
    <row r="2925" spans="1:7" ht="15" x14ac:dyDescent="0.25">
      <c r="A2925" s="407" t="s">
        <v>4366</v>
      </c>
      <c r="B2925" s="407" t="s">
        <v>4367</v>
      </c>
      <c r="C2925" s="406"/>
      <c r="D2925" s="408">
        <v>5.75</v>
      </c>
      <c r="E2925" s="408">
        <v>5.75</v>
      </c>
      <c r="F2925" s="409">
        <v>44524.314803240741</v>
      </c>
      <c r="G2925" s="408">
        <v>0</v>
      </c>
    </row>
    <row r="2926" spans="1:7" ht="15" x14ac:dyDescent="0.25">
      <c r="A2926" s="407" t="s">
        <v>4368</v>
      </c>
      <c r="B2926" s="407" t="s">
        <v>4369</v>
      </c>
      <c r="C2926" s="406"/>
      <c r="D2926" s="408">
        <v>2.76</v>
      </c>
      <c r="E2926" s="408">
        <v>2.76</v>
      </c>
      <c r="F2926" s="409">
        <v>43640.470891203702</v>
      </c>
      <c r="G2926" s="408">
        <v>0</v>
      </c>
    </row>
    <row r="2927" spans="1:7" ht="15" x14ac:dyDescent="0.25">
      <c r="A2927" s="407" t="s">
        <v>4370</v>
      </c>
      <c r="B2927" s="407" t="s">
        <v>4371</v>
      </c>
      <c r="C2927" s="406"/>
      <c r="D2927" s="408">
        <v>4.1399999999999997</v>
      </c>
      <c r="E2927" s="408">
        <v>4.1399999999999997</v>
      </c>
      <c r="F2927" s="409">
        <v>44523.402615740742</v>
      </c>
      <c r="G2927" s="408">
        <v>0</v>
      </c>
    </row>
    <row r="2928" spans="1:7" ht="15" x14ac:dyDescent="0.25">
      <c r="A2928" s="407" t="s">
        <v>4372</v>
      </c>
      <c r="B2928" s="407" t="s">
        <v>4373</v>
      </c>
      <c r="C2928" s="406"/>
      <c r="D2928" s="408">
        <v>1.85</v>
      </c>
      <c r="E2928" s="408">
        <v>1.85</v>
      </c>
      <c r="F2928" s="409">
        <v>44530.460347222222</v>
      </c>
      <c r="G2928" s="408">
        <v>0</v>
      </c>
    </row>
    <row r="2929" spans="1:7" ht="15" x14ac:dyDescent="0.25">
      <c r="A2929" s="407" t="s">
        <v>4374</v>
      </c>
      <c r="B2929" s="407" t="s">
        <v>4375</v>
      </c>
      <c r="C2929" s="406"/>
      <c r="D2929" s="408">
        <v>20.78</v>
      </c>
      <c r="E2929" s="408">
        <v>20.78</v>
      </c>
      <c r="F2929" s="406"/>
      <c r="G2929" s="408">
        <v>0</v>
      </c>
    </row>
    <row r="2930" spans="1:7" ht="15" x14ac:dyDescent="0.25">
      <c r="A2930" s="407" t="s">
        <v>4376</v>
      </c>
      <c r="B2930" s="407" t="s">
        <v>4377</v>
      </c>
      <c r="C2930" s="406"/>
      <c r="D2930" s="408">
        <v>91.58</v>
      </c>
      <c r="E2930" s="408">
        <v>91.58</v>
      </c>
      <c r="F2930" s="409">
        <v>44880.589004629626</v>
      </c>
      <c r="G2930" s="408">
        <v>0</v>
      </c>
    </row>
    <row r="2931" spans="1:7" ht="15" x14ac:dyDescent="0.2">
      <c r="A2931" s="407" t="s">
        <v>4378</v>
      </c>
      <c r="B2931" s="407" t="s">
        <v>4379</v>
      </c>
      <c r="C2931" s="408">
        <v>0</v>
      </c>
      <c r="D2931" s="408">
        <v>26.15</v>
      </c>
      <c r="E2931" s="408">
        <v>26.15</v>
      </c>
      <c r="F2931" s="409">
        <v>44523.373912037037</v>
      </c>
      <c r="G2931" s="408">
        <v>0</v>
      </c>
    </row>
    <row r="2932" spans="1:7" ht="15" x14ac:dyDescent="0.2">
      <c r="A2932" s="407" t="s">
        <v>4380</v>
      </c>
      <c r="B2932" s="407" t="s">
        <v>4381</v>
      </c>
      <c r="C2932" s="408">
        <v>0</v>
      </c>
      <c r="D2932" s="408">
        <v>19.100000000000001</v>
      </c>
      <c r="E2932" s="408">
        <v>19.100000000000001</v>
      </c>
      <c r="F2932" s="409">
        <v>44523.373622685183</v>
      </c>
      <c r="G2932" s="408">
        <v>0</v>
      </c>
    </row>
    <row r="2933" spans="1:7" ht="15" x14ac:dyDescent="0.2">
      <c r="A2933" s="407" t="s">
        <v>4382</v>
      </c>
      <c r="B2933" s="407" t="s">
        <v>4383</v>
      </c>
      <c r="C2933" s="408">
        <v>0</v>
      </c>
      <c r="D2933" s="408">
        <v>8.23</v>
      </c>
      <c r="E2933" s="408">
        <v>8.23</v>
      </c>
      <c r="F2933" s="409">
        <v>43768.560104166667</v>
      </c>
      <c r="G2933" s="408">
        <v>0</v>
      </c>
    </row>
    <row r="2934" spans="1:7" ht="15" x14ac:dyDescent="0.2">
      <c r="A2934" s="407" t="s">
        <v>4384</v>
      </c>
      <c r="B2934" s="407" t="s">
        <v>4385</v>
      </c>
      <c r="C2934" s="408">
        <v>0</v>
      </c>
      <c r="D2934" s="408">
        <v>8.7799999999999994</v>
      </c>
      <c r="E2934" s="408">
        <v>8.7799999999999994</v>
      </c>
      <c r="F2934" s="409">
        <v>44516.356342592589</v>
      </c>
      <c r="G2934" s="408">
        <v>0</v>
      </c>
    </row>
    <row r="2935" spans="1:7" ht="15" x14ac:dyDescent="0.2">
      <c r="A2935" s="407" t="s">
        <v>4386</v>
      </c>
      <c r="B2935" s="407" t="s">
        <v>4387</v>
      </c>
      <c r="C2935" s="408">
        <v>0</v>
      </c>
      <c r="D2935" s="408">
        <v>67.540000000000006</v>
      </c>
      <c r="E2935" s="408">
        <v>67.540000000000006</v>
      </c>
      <c r="F2935" s="409">
        <v>43522.464849537035</v>
      </c>
      <c r="G2935" s="408">
        <v>0</v>
      </c>
    </row>
    <row r="2936" spans="1:7" ht="15" x14ac:dyDescent="0.2">
      <c r="A2936" s="407" t="s">
        <v>4388</v>
      </c>
      <c r="B2936" s="407" t="s">
        <v>4389</v>
      </c>
      <c r="C2936" s="408">
        <v>0</v>
      </c>
      <c r="D2936" s="408">
        <v>295.5</v>
      </c>
      <c r="E2936" s="408">
        <v>295.5</v>
      </c>
      <c r="F2936" s="409">
        <v>44524.500972222224</v>
      </c>
      <c r="G2936" s="408">
        <v>0</v>
      </c>
    </row>
    <row r="2937" spans="1:7" ht="15" x14ac:dyDescent="0.2">
      <c r="A2937" s="407" t="s">
        <v>4390</v>
      </c>
      <c r="B2937" s="407" t="s">
        <v>4391</v>
      </c>
      <c r="C2937" s="408">
        <v>0</v>
      </c>
      <c r="D2937" s="408">
        <v>29.1</v>
      </c>
      <c r="E2937" s="408">
        <v>29.1</v>
      </c>
      <c r="F2937" s="409">
        <v>43640.477534722224</v>
      </c>
      <c r="G2937" s="408">
        <v>0</v>
      </c>
    </row>
    <row r="2938" spans="1:7" ht="15" x14ac:dyDescent="0.2">
      <c r="A2938" s="407" t="s">
        <v>4392</v>
      </c>
      <c r="B2938" s="407" t="s">
        <v>4393</v>
      </c>
      <c r="C2938" s="408">
        <v>0</v>
      </c>
      <c r="D2938" s="408">
        <v>17.62</v>
      </c>
      <c r="E2938" s="408">
        <v>17.62</v>
      </c>
      <c r="F2938" s="409">
        <v>43768.564745370371</v>
      </c>
      <c r="G2938" s="408">
        <v>0</v>
      </c>
    </row>
    <row r="2939" spans="1:7" ht="15" x14ac:dyDescent="0.2">
      <c r="A2939" s="407" t="s">
        <v>4394</v>
      </c>
      <c r="B2939" s="407" t="s">
        <v>4395</v>
      </c>
      <c r="C2939" s="408">
        <v>0</v>
      </c>
      <c r="D2939" s="408">
        <v>1852.5</v>
      </c>
      <c r="E2939" s="408">
        <v>1852.5</v>
      </c>
      <c r="F2939" s="409">
        <v>43768.56591435185</v>
      </c>
      <c r="G2939" s="408">
        <v>0</v>
      </c>
    </row>
    <row r="2940" spans="1:7" ht="15" x14ac:dyDescent="0.25">
      <c r="A2940" s="407" t="s">
        <v>4396</v>
      </c>
      <c r="B2940" s="407" t="s">
        <v>4397</v>
      </c>
      <c r="C2940" s="406"/>
      <c r="D2940" s="408">
        <v>5176.1099999999997</v>
      </c>
      <c r="E2940" s="408">
        <v>5176.1099999999997</v>
      </c>
      <c r="F2940" s="406"/>
      <c r="G2940" s="408">
        <v>0</v>
      </c>
    </row>
    <row r="2941" spans="1:7" ht="15" x14ac:dyDescent="0.2">
      <c r="A2941" s="407" t="s">
        <v>4398</v>
      </c>
      <c r="B2941" s="407" t="s">
        <v>4399</v>
      </c>
      <c r="C2941" s="408">
        <v>0</v>
      </c>
      <c r="D2941" s="408">
        <v>17.32</v>
      </c>
      <c r="E2941" s="408">
        <v>17.32</v>
      </c>
      <c r="F2941" s="409">
        <v>43640.480069444442</v>
      </c>
      <c r="G2941" s="408">
        <v>0</v>
      </c>
    </row>
    <row r="2942" spans="1:7" ht="15" x14ac:dyDescent="0.2">
      <c r="A2942" s="407" t="s">
        <v>4400</v>
      </c>
      <c r="B2942" s="407" t="s">
        <v>4401</v>
      </c>
      <c r="C2942" s="408">
        <v>0</v>
      </c>
      <c r="D2942" s="408">
        <v>422</v>
      </c>
      <c r="E2942" s="408">
        <v>422</v>
      </c>
      <c r="F2942" s="409">
        <v>43774.637395833335</v>
      </c>
      <c r="G2942" s="408">
        <v>0</v>
      </c>
    </row>
    <row r="2943" spans="1:7" ht="15" x14ac:dyDescent="0.25">
      <c r="A2943" s="407" t="s">
        <v>4402</v>
      </c>
      <c r="B2943" s="407" t="s">
        <v>4403</v>
      </c>
      <c r="C2943" s="406"/>
      <c r="D2943" s="408">
        <v>158</v>
      </c>
      <c r="E2943" s="408">
        <v>158</v>
      </c>
      <c r="F2943" s="409">
        <v>43640.483113425929</v>
      </c>
      <c r="G2943" s="408">
        <v>0</v>
      </c>
    </row>
    <row r="2944" spans="1:7" ht="15" x14ac:dyDescent="0.25">
      <c r="A2944" s="407" t="s">
        <v>35147</v>
      </c>
      <c r="B2944" s="407" t="s">
        <v>35148</v>
      </c>
      <c r="C2944" s="406"/>
      <c r="D2944" s="408">
        <v>140</v>
      </c>
      <c r="E2944" s="408">
        <v>140</v>
      </c>
      <c r="F2944" s="409">
        <v>45348.453506944446</v>
      </c>
      <c r="G2944" s="408">
        <v>0</v>
      </c>
    </row>
    <row r="2945" spans="1:7" ht="15" x14ac:dyDescent="0.25">
      <c r="A2945" s="407" t="s">
        <v>4404</v>
      </c>
      <c r="B2945" s="407" t="s">
        <v>4405</v>
      </c>
      <c r="C2945" s="406"/>
      <c r="D2945" s="408">
        <v>13.9</v>
      </c>
      <c r="E2945" s="408">
        <v>13.9</v>
      </c>
      <c r="F2945" s="409">
        <v>43768.570567129631</v>
      </c>
      <c r="G2945" s="408">
        <v>0</v>
      </c>
    </row>
    <row r="2946" spans="1:7" ht="15" x14ac:dyDescent="0.25">
      <c r="A2946" s="407" t="s">
        <v>4406</v>
      </c>
      <c r="B2946" s="407" t="s">
        <v>4407</v>
      </c>
      <c r="C2946" s="406"/>
      <c r="D2946" s="408">
        <v>13.9</v>
      </c>
      <c r="E2946" s="408">
        <v>13.9</v>
      </c>
      <c r="F2946" s="409">
        <v>43768.571458333332</v>
      </c>
      <c r="G2946" s="408">
        <v>0</v>
      </c>
    </row>
    <row r="2947" spans="1:7" ht="15" x14ac:dyDescent="0.25">
      <c r="A2947" s="407" t="s">
        <v>4408</v>
      </c>
      <c r="B2947" s="407" t="s">
        <v>4409</v>
      </c>
      <c r="C2947" s="406"/>
      <c r="D2947" s="408">
        <v>13.9</v>
      </c>
      <c r="E2947" s="408">
        <v>13.9</v>
      </c>
      <c r="F2947" s="409">
        <v>43768.577453703707</v>
      </c>
      <c r="G2947" s="408">
        <v>0</v>
      </c>
    </row>
    <row r="2948" spans="1:7" ht="15" x14ac:dyDescent="0.25">
      <c r="A2948" s="407" t="s">
        <v>4410</v>
      </c>
      <c r="B2948" s="407" t="s">
        <v>4411</v>
      </c>
      <c r="C2948" s="406"/>
      <c r="D2948" s="408">
        <v>13.9</v>
      </c>
      <c r="E2948" s="408">
        <v>13.9</v>
      </c>
      <c r="F2948" s="409">
        <v>43768.578321759262</v>
      </c>
      <c r="G2948" s="408">
        <v>0</v>
      </c>
    </row>
    <row r="2949" spans="1:7" ht="15" x14ac:dyDescent="0.2">
      <c r="A2949" s="407" t="s">
        <v>4412</v>
      </c>
      <c r="B2949" s="407" t="s">
        <v>4413</v>
      </c>
      <c r="C2949" s="408">
        <v>0</v>
      </c>
      <c r="D2949" s="408">
        <v>9.1199999999999992</v>
      </c>
      <c r="E2949" s="408">
        <v>9.1199999999999992</v>
      </c>
      <c r="F2949" s="409">
        <v>43640.48945601852</v>
      </c>
      <c r="G2949" s="408">
        <v>0</v>
      </c>
    </row>
    <row r="2950" spans="1:7" ht="15" x14ac:dyDescent="0.25">
      <c r="A2950" s="407" t="s">
        <v>4414</v>
      </c>
      <c r="B2950" s="407" t="s">
        <v>4415</v>
      </c>
      <c r="C2950" s="406"/>
      <c r="D2950" s="408">
        <v>80.36</v>
      </c>
      <c r="E2950" s="408">
        <v>80.36</v>
      </c>
      <c r="F2950" s="409">
        <v>44516.588310185187</v>
      </c>
      <c r="G2950" s="408">
        <v>0</v>
      </c>
    </row>
    <row r="2951" spans="1:7" ht="15" x14ac:dyDescent="0.25">
      <c r="A2951" s="407" t="s">
        <v>4416</v>
      </c>
      <c r="B2951" s="407" t="s">
        <v>4417</v>
      </c>
      <c r="C2951" s="406"/>
      <c r="D2951" s="408">
        <v>142.24</v>
      </c>
      <c r="E2951" s="408">
        <v>142.24</v>
      </c>
      <c r="F2951" s="409">
        <v>43768.590648148151</v>
      </c>
      <c r="G2951" s="408">
        <v>0</v>
      </c>
    </row>
    <row r="2952" spans="1:7" ht="15" x14ac:dyDescent="0.25">
      <c r="A2952" s="407" t="s">
        <v>4418</v>
      </c>
      <c r="B2952" s="407" t="s">
        <v>4419</v>
      </c>
      <c r="C2952" s="406"/>
      <c r="D2952" s="408">
        <v>106</v>
      </c>
      <c r="E2952" s="408">
        <v>106</v>
      </c>
      <c r="F2952" s="409">
        <v>43768.592129629629</v>
      </c>
      <c r="G2952" s="408">
        <v>0</v>
      </c>
    </row>
    <row r="2953" spans="1:7" ht="15" x14ac:dyDescent="0.2">
      <c r="A2953" s="407" t="s">
        <v>4420</v>
      </c>
      <c r="B2953" s="407" t="s">
        <v>4421</v>
      </c>
      <c r="C2953" s="408">
        <v>0</v>
      </c>
      <c r="D2953" s="408">
        <v>589</v>
      </c>
      <c r="E2953" s="408">
        <v>589</v>
      </c>
      <c r="F2953" s="409">
        <v>44755.425428240742</v>
      </c>
      <c r="G2953" s="408">
        <v>0</v>
      </c>
    </row>
    <row r="2954" spans="1:7" ht="15" x14ac:dyDescent="0.25">
      <c r="A2954" s="407" t="s">
        <v>4422</v>
      </c>
      <c r="B2954" s="407" t="s">
        <v>4423</v>
      </c>
      <c r="C2954" s="406"/>
      <c r="D2954" s="408">
        <v>1734.72</v>
      </c>
      <c r="E2954" s="408">
        <v>1734.72</v>
      </c>
      <c r="F2954" s="409">
        <v>43774.38590277778</v>
      </c>
      <c r="G2954" s="408">
        <v>0</v>
      </c>
    </row>
    <row r="2955" spans="1:7" ht="15" x14ac:dyDescent="0.25">
      <c r="A2955" s="407" t="s">
        <v>4424</v>
      </c>
      <c r="B2955" s="407" t="s">
        <v>4425</v>
      </c>
      <c r="C2955" s="406"/>
      <c r="D2955" s="408">
        <v>6.94</v>
      </c>
      <c r="E2955" s="408">
        <v>6.94</v>
      </c>
      <c r="F2955" s="409">
        <v>44880.589247685188</v>
      </c>
      <c r="G2955" s="408">
        <v>0</v>
      </c>
    </row>
    <row r="2956" spans="1:7" ht="15" x14ac:dyDescent="0.2">
      <c r="A2956" s="407" t="s">
        <v>4426</v>
      </c>
      <c r="B2956" s="407" t="s">
        <v>4427</v>
      </c>
      <c r="C2956" s="408">
        <v>0</v>
      </c>
      <c r="D2956" s="408">
        <v>714.21</v>
      </c>
      <c r="E2956" s="408">
        <v>714.21</v>
      </c>
      <c r="F2956" s="409">
        <v>44510.483229166668</v>
      </c>
      <c r="G2956" s="408">
        <v>0</v>
      </c>
    </row>
    <row r="2957" spans="1:7" ht="15" x14ac:dyDescent="0.25">
      <c r="A2957" s="407" t="s">
        <v>4428</v>
      </c>
      <c r="B2957" s="407" t="s">
        <v>4429</v>
      </c>
      <c r="C2957" s="406"/>
      <c r="D2957" s="408">
        <v>32.4</v>
      </c>
      <c r="E2957" s="408">
        <v>32.4</v>
      </c>
      <c r="F2957" s="409">
        <v>45089.473298611112</v>
      </c>
      <c r="G2957" s="408">
        <v>0</v>
      </c>
    </row>
    <row r="2958" spans="1:7" ht="15" x14ac:dyDescent="0.25">
      <c r="A2958" s="407" t="s">
        <v>4430</v>
      </c>
      <c r="B2958" s="407" t="s">
        <v>4431</v>
      </c>
      <c r="C2958" s="406"/>
      <c r="D2958" s="408">
        <v>65.400000000000006</v>
      </c>
      <c r="E2958" s="408">
        <v>65.400000000000006</v>
      </c>
      <c r="F2958" s="409">
        <v>44524.491782407407</v>
      </c>
      <c r="G2958" s="408">
        <v>0</v>
      </c>
    </row>
    <row r="2959" spans="1:7" ht="15" x14ac:dyDescent="0.25">
      <c r="A2959" s="407" t="s">
        <v>4432</v>
      </c>
      <c r="B2959" s="407" t="s">
        <v>4433</v>
      </c>
      <c r="C2959" s="406"/>
      <c r="D2959" s="408">
        <v>22.8</v>
      </c>
      <c r="E2959" s="408">
        <v>22.8</v>
      </c>
      <c r="F2959" s="409">
        <v>43640.494537037041</v>
      </c>
      <c r="G2959" s="408">
        <v>0</v>
      </c>
    </row>
    <row r="2960" spans="1:7" ht="15" x14ac:dyDescent="0.2">
      <c r="A2960" s="407" t="s">
        <v>4434</v>
      </c>
      <c r="B2960" s="407" t="s">
        <v>4435</v>
      </c>
      <c r="C2960" s="408">
        <v>0</v>
      </c>
      <c r="D2960" s="408">
        <v>40.799999999999997</v>
      </c>
      <c r="E2960" s="408">
        <v>40.799999999999997</v>
      </c>
      <c r="F2960" s="409">
        <v>45329.353483796294</v>
      </c>
      <c r="G2960" s="408">
        <v>0</v>
      </c>
    </row>
    <row r="2961" spans="1:7" ht="15" x14ac:dyDescent="0.2">
      <c r="A2961" s="407" t="s">
        <v>4436</v>
      </c>
      <c r="B2961" s="407" t="s">
        <v>4437</v>
      </c>
      <c r="C2961" s="408">
        <v>0</v>
      </c>
      <c r="D2961" s="408">
        <v>2.605</v>
      </c>
      <c r="E2961" s="408">
        <v>2.605</v>
      </c>
      <c r="F2961" s="409">
        <v>44526.486458333333</v>
      </c>
      <c r="G2961" s="408">
        <v>0</v>
      </c>
    </row>
    <row r="2962" spans="1:7" ht="15" x14ac:dyDescent="0.25">
      <c r="A2962" s="407" t="s">
        <v>4438</v>
      </c>
      <c r="B2962" s="407" t="s">
        <v>4439</v>
      </c>
      <c r="C2962" s="406"/>
      <c r="D2962" s="408">
        <v>83.69</v>
      </c>
      <c r="E2962" s="408">
        <v>83.69</v>
      </c>
      <c r="F2962" s="409">
        <v>44523.488310185188</v>
      </c>
      <c r="G2962" s="408">
        <v>0</v>
      </c>
    </row>
    <row r="2963" spans="1:7" ht="15" x14ac:dyDescent="0.2">
      <c r="A2963" s="407" t="s">
        <v>4440</v>
      </c>
      <c r="B2963" s="407" t="s">
        <v>4441</v>
      </c>
      <c r="C2963" s="408">
        <v>0</v>
      </c>
      <c r="D2963" s="408">
        <v>200</v>
      </c>
      <c r="E2963" s="408">
        <v>200</v>
      </c>
      <c r="F2963" s="409">
        <v>45628.577997685185</v>
      </c>
      <c r="G2963" s="408">
        <v>0</v>
      </c>
    </row>
    <row r="2964" spans="1:7" ht="15" x14ac:dyDescent="0.2">
      <c r="A2964" s="407" t="s">
        <v>4442</v>
      </c>
      <c r="B2964" s="407" t="s">
        <v>4443</v>
      </c>
      <c r="C2964" s="408">
        <v>0</v>
      </c>
      <c r="D2964" s="408">
        <v>2.0499999999999998</v>
      </c>
      <c r="E2964" s="408">
        <v>2.0499999999999998</v>
      </c>
      <c r="F2964" s="409">
        <v>43522.465717592589</v>
      </c>
      <c r="G2964" s="408">
        <v>0</v>
      </c>
    </row>
    <row r="2965" spans="1:7" ht="15" x14ac:dyDescent="0.2">
      <c r="A2965" s="407" t="s">
        <v>4444</v>
      </c>
      <c r="B2965" s="407" t="s">
        <v>4445</v>
      </c>
      <c r="C2965" s="408">
        <v>0</v>
      </c>
      <c r="D2965" s="408">
        <v>9.6750910000000001</v>
      </c>
      <c r="E2965" s="408">
        <v>9.6750910000000001</v>
      </c>
      <c r="F2965" s="409">
        <v>45321.678657407407</v>
      </c>
      <c r="G2965" s="408">
        <v>0</v>
      </c>
    </row>
    <row r="2966" spans="1:7" ht="15" x14ac:dyDescent="0.2">
      <c r="A2966" s="407" t="s">
        <v>4446</v>
      </c>
      <c r="B2966" s="407" t="s">
        <v>4447</v>
      </c>
      <c r="C2966" s="408">
        <v>0</v>
      </c>
      <c r="D2966" s="408">
        <v>8.1322445820433433</v>
      </c>
      <c r="E2966" s="408">
        <v>8.1322445820433433</v>
      </c>
      <c r="F2966" s="409">
        <v>45321.679583333331</v>
      </c>
      <c r="G2966" s="408">
        <v>15</v>
      </c>
    </row>
    <row r="2967" spans="1:7" ht="15" x14ac:dyDescent="0.25">
      <c r="A2967" s="407" t="s">
        <v>4448</v>
      </c>
      <c r="B2967" s="407" t="s">
        <v>4449</v>
      </c>
      <c r="C2967" s="406"/>
      <c r="D2967" s="408">
        <v>745.5</v>
      </c>
      <c r="E2967" s="408">
        <v>745.5</v>
      </c>
      <c r="F2967" s="409">
        <v>45089.631192129629</v>
      </c>
      <c r="G2967" s="408">
        <v>0</v>
      </c>
    </row>
    <row r="2968" spans="1:7" ht="15" x14ac:dyDescent="0.2">
      <c r="A2968" s="407" t="s">
        <v>4450</v>
      </c>
      <c r="B2968" s="407" t="s">
        <v>4451</v>
      </c>
      <c r="C2968" s="408">
        <v>0</v>
      </c>
      <c r="D2968" s="408">
        <v>24.9</v>
      </c>
      <c r="E2968" s="408">
        <v>24.9</v>
      </c>
      <c r="F2968" s="409">
        <v>45931.482407407406</v>
      </c>
      <c r="G2968" s="408">
        <v>0</v>
      </c>
    </row>
    <row r="2969" spans="1:7" ht="15" x14ac:dyDescent="0.25">
      <c r="A2969" s="407" t="s">
        <v>4452</v>
      </c>
      <c r="B2969" s="407" t="s">
        <v>4453</v>
      </c>
      <c r="C2969" s="406"/>
      <c r="D2969" s="408">
        <v>9.6</v>
      </c>
      <c r="E2969" s="408">
        <v>9.6</v>
      </c>
      <c r="F2969" s="409">
        <v>44523.70040509259</v>
      </c>
      <c r="G2969" s="408">
        <v>0</v>
      </c>
    </row>
    <row r="2970" spans="1:7" ht="15" x14ac:dyDescent="0.2">
      <c r="A2970" s="407" t="s">
        <v>4454</v>
      </c>
      <c r="B2970" s="407" t="s">
        <v>4455</v>
      </c>
      <c r="C2970" s="408">
        <v>0</v>
      </c>
      <c r="D2970" s="408">
        <v>12.07</v>
      </c>
      <c r="E2970" s="408">
        <v>12.07</v>
      </c>
      <c r="F2970" s="409">
        <v>45911.437951388885</v>
      </c>
      <c r="G2970" s="408">
        <v>0</v>
      </c>
    </row>
    <row r="2971" spans="1:7" ht="15" x14ac:dyDescent="0.25">
      <c r="A2971" s="407" t="s">
        <v>4456</v>
      </c>
      <c r="B2971" s="407" t="s">
        <v>4457</v>
      </c>
      <c r="C2971" s="406"/>
      <c r="D2971" s="408">
        <v>2889.82</v>
      </c>
      <c r="E2971" s="408">
        <v>2889.82</v>
      </c>
      <c r="F2971" s="406"/>
      <c r="G2971" s="408">
        <v>0</v>
      </c>
    </row>
    <row r="2972" spans="1:7" ht="15" x14ac:dyDescent="0.25">
      <c r="A2972" s="407" t="s">
        <v>4458</v>
      </c>
      <c r="B2972" s="407" t="s">
        <v>4459</v>
      </c>
      <c r="C2972" s="406"/>
      <c r="D2972" s="408">
        <v>9.6</v>
      </c>
      <c r="E2972" s="408">
        <v>9.6</v>
      </c>
      <c r="F2972" s="409">
        <v>45911.420023148145</v>
      </c>
      <c r="G2972" s="408">
        <v>0</v>
      </c>
    </row>
    <row r="2973" spans="1:7" ht="15" x14ac:dyDescent="0.2">
      <c r="A2973" s="407" t="s">
        <v>4460</v>
      </c>
      <c r="B2973" s="407" t="s">
        <v>40719</v>
      </c>
      <c r="C2973" s="408">
        <v>0</v>
      </c>
      <c r="D2973" s="408">
        <v>43.62312573574377</v>
      </c>
      <c r="E2973" s="408">
        <v>43.62312573574377</v>
      </c>
      <c r="F2973" s="409">
        <v>45797.636516203704</v>
      </c>
      <c r="G2973" s="408">
        <v>1</v>
      </c>
    </row>
    <row r="2974" spans="1:7" ht="15" x14ac:dyDescent="0.25">
      <c r="A2974" s="407" t="s">
        <v>4461</v>
      </c>
      <c r="B2974" s="407" t="s">
        <v>4462</v>
      </c>
      <c r="C2974" s="406"/>
      <c r="D2974" s="408">
        <v>9.6</v>
      </c>
      <c r="E2974" s="408">
        <v>9.6</v>
      </c>
      <c r="F2974" s="409">
        <v>45911.420729166668</v>
      </c>
      <c r="G2974" s="408">
        <v>0</v>
      </c>
    </row>
    <row r="2975" spans="1:7" ht="15" x14ac:dyDescent="0.25">
      <c r="A2975" s="407" t="s">
        <v>4463</v>
      </c>
      <c r="B2975" s="407" t="s">
        <v>4464</v>
      </c>
      <c r="C2975" s="406"/>
      <c r="D2975" s="408">
        <v>38.25</v>
      </c>
      <c r="E2975" s="408">
        <v>38.25</v>
      </c>
      <c r="F2975" s="409">
        <v>43768.614918981482</v>
      </c>
      <c r="G2975" s="408">
        <v>0</v>
      </c>
    </row>
    <row r="2976" spans="1:7" ht="15" x14ac:dyDescent="0.25">
      <c r="A2976" s="407" t="s">
        <v>4465</v>
      </c>
      <c r="B2976" s="407" t="s">
        <v>4466</v>
      </c>
      <c r="C2976" s="406"/>
      <c r="D2976" s="408">
        <v>7.5940000000000003</v>
      </c>
      <c r="E2976" s="408">
        <v>7.5940000000000003</v>
      </c>
      <c r="F2976" s="409">
        <v>43768.618113425924</v>
      </c>
      <c r="G2976" s="408">
        <v>0</v>
      </c>
    </row>
    <row r="2977" spans="1:7" ht="15" x14ac:dyDescent="0.2">
      <c r="A2977" s="407" t="s">
        <v>4467</v>
      </c>
      <c r="B2977" s="407" t="s">
        <v>4468</v>
      </c>
      <c r="C2977" s="408">
        <v>0</v>
      </c>
      <c r="D2977" s="408">
        <v>6.3739999999999997</v>
      </c>
      <c r="E2977" s="408">
        <v>6.3739999999999997</v>
      </c>
      <c r="F2977" s="409">
        <v>44512.342152777775</v>
      </c>
      <c r="G2977" s="408">
        <v>0</v>
      </c>
    </row>
    <row r="2978" spans="1:7" ht="15" x14ac:dyDescent="0.2">
      <c r="A2978" s="407" t="s">
        <v>4469</v>
      </c>
      <c r="B2978" s="407" t="s">
        <v>4470</v>
      </c>
      <c r="C2978" s="408">
        <v>0</v>
      </c>
      <c r="D2978" s="408">
        <v>80.400000000000006</v>
      </c>
      <c r="E2978" s="408">
        <v>80.400000000000006</v>
      </c>
      <c r="F2978" s="409">
        <v>43768.619363425925</v>
      </c>
      <c r="G2978" s="408">
        <v>0</v>
      </c>
    </row>
    <row r="2979" spans="1:7" ht="15" x14ac:dyDescent="0.2">
      <c r="A2979" s="407" t="s">
        <v>4471</v>
      </c>
      <c r="B2979" s="407" t="s">
        <v>4472</v>
      </c>
      <c r="C2979" s="408">
        <v>0</v>
      </c>
      <c r="D2979" s="408">
        <v>138.06</v>
      </c>
      <c r="E2979" s="408">
        <v>138.06</v>
      </c>
      <c r="F2979" s="409">
        <v>43522.469189814816</v>
      </c>
      <c r="G2979" s="408">
        <v>0</v>
      </c>
    </row>
    <row r="2980" spans="1:7" ht="15" x14ac:dyDescent="0.2">
      <c r="A2980" s="407" t="s">
        <v>4473</v>
      </c>
      <c r="B2980" s="407" t="s">
        <v>4474</v>
      </c>
      <c r="C2980" s="408">
        <v>0</v>
      </c>
      <c r="D2980" s="408">
        <v>8.3000000000000007</v>
      </c>
      <c r="E2980" s="408">
        <v>8.3000000000000007</v>
      </c>
      <c r="F2980" s="409">
        <v>43522.469490740739</v>
      </c>
      <c r="G2980" s="408">
        <v>0</v>
      </c>
    </row>
    <row r="2981" spans="1:7" ht="15" x14ac:dyDescent="0.2">
      <c r="A2981" s="407" t="s">
        <v>4475</v>
      </c>
      <c r="B2981" s="407" t="s">
        <v>4476</v>
      </c>
      <c r="C2981" s="408">
        <v>0</v>
      </c>
      <c r="D2981" s="408">
        <v>10.37</v>
      </c>
      <c r="E2981" s="408">
        <v>10.37</v>
      </c>
      <c r="F2981" s="409">
        <v>43522.469699074078</v>
      </c>
      <c r="G2981" s="408">
        <v>0</v>
      </c>
    </row>
    <row r="2982" spans="1:7" ht="15" x14ac:dyDescent="0.2">
      <c r="A2982" s="407" t="s">
        <v>4477</v>
      </c>
      <c r="B2982" s="407" t="s">
        <v>4478</v>
      </c>
      <c r="C2982" s="408">
        <v>0</v>
      </c>
      <c r="D2982" s="408">
        <v>3.77</v>
      </c>
      <c r="E2982" s="408">
        <v>3.77</v>
      </c>
      <c r="F2982" s="409">
        <v>43522.469930555555</v>
      </c>
      <c r="G2982" s="408">
        <v>0</v>
      </c>
    </row>
    <row r="2983" spans="1:7" ht="15" x14ac:dyDescent="0.2">
      <c r="A2983" s="407" t="s">
        <v>4479</v>
      </c>
      <c r="B2983" s="407" t="s">
        <v>4480</v>
      </c>
      <c r="C2983" s="408">
        <v>0</v>
      </c>
      <c r="D2983" s="408">
        <v>0.68</v>
      </c>
      <c r="E2983" s="408">
        <v>0.68</v>
      </c>
      <c r="F2983" s="409">
        <v>44880.589386574073</v>
      </c>
      <c r="G2983" s="408">
        <v>0</v>
      </c>
    </row>
    <row r="2984" spans="1:7" ht="15" x14ac:dyDescent="0.25">
      <c r="A2984" s="407" t="s">
        <v>4481</v>
      </c>
      <c r="B2984" s="407" t="s">
        <v>4482</v>
      </c>
      <c r="C2984" s="406"/>
      <c r="D2984" s="408">
        <v>25.66</v>
      </c>
      <c r="E2984" s="408">
        <v>25.66</v>
      </c>
      <c r="F2984" s="409">
        <v>43522.470347222225</v>
      </c>
      <c r="G2984" s="408">
        <v>0</v>
      </c>
    </row>
    <row r="2985" spans="1:7" ht="15" x14ac:dyDescent="0.25">
      <c r="A2985" s="407" t="s">
        <v>4483</v>
      </c>
      <c r="B2985" s="407" t="s">
        <v>4484</v>
      </c>
      <c r="C2985" s="406"/>
      <c r="D2985" s="408">
        <v>10.37</v>
      </c>
      <c r="E2985" s="408">
        <v>10.37</v>
      </c>
      <c r="F2985" s="409">
        <v>43522.470543981479</v>
      </c>
      <c r="G2985" s="408">
        <v>0</v>
      </c>
    </row>
    <row r="2986" spans="1:7" ht="15" x14ac:dyDescent="0.25">
      <c r="A2986" s="407" t="s">
        <v>35149</v>
      </c>
      <c r="B2986" s="407" t="s">
        <v>12818</v>
      </c>
      <c r="C2986" s="406"/>
      <c r="D2986" s="408">
        <v>91.188999999999993</v>
      </c>
      <c r="E2986" s="408">
        <v>91.188999999999993</v>
      </c>
      <c r="F2986" s="409">
        <v>44911.352939814817</v>
      </c>
      <c r="G2986" s="408">
        <v>0</v>
      </c>
    </row>
    <row r="2987" spans="1:7" ht="15" x14ac:dyDescent="0.25">
      <c r="A2987" s="407" t="s">
        <v>4485</v>
      </c>
      <c r="B2987" s="407" t="s">
        <v>4486</v>
      </c>
      <c r="C2987" s="406"/>
      <c r="D2987" s="408">
        <v>135.13</v>
      </c>
      <c r="E2987" s="408">
        <v>135.13</v>
      </c>
      <c r="F2987" s="409">
        <v>43522.529467592591</v>
      </c>
      <c r="G2987" s="408">
        <v>0</v>
      </c>
    </row>
    <row r="2988" spans="1:7" ht="15" x14ac:dyDescent="0.25">
      <c r="A2988" s="407" t="s">
        <v>4487</v>
      </c>
      <c r="B2988" s="407" t="s">
        <v>4488</v>
      </c>
      <c r="C2988" s="406"/>
      <c r="D2988" s="408">
        <v>147.07</v>
      </c>
      <c r="E2988" s="408">
        <v>147.07</v>
      </c>
      <c r="F2988" s="409">
        <v>43522.529803240737</v>
      </c>
      <c r="G2988" s="408">
        <v>0</v>
      </c>
    </row>
    <row r="2989" spans="1:7" ht="15" x14ac:dyDescent="0.25">
      <c r="A2989" s="407" t="s">
        <v>4489</v>
      </c>
      <c r="B2989" s="407" t="s">
        <v>4490</v>
      </c>
      <c r="C2989" s="406"/>
      <c r="D2989" s="408">
        <v>2116.71</v>
      </c>
      <c r="E2989" s="408">
        <v>2116.71</v>
      </c>
      <c r="F2989" s="409">
        <v>43286.60733796296</v>
      </c>
      <c r="G2989" s="408">
        <v>0</v>
      </c>
    </row>
    <row r="2990" spans="1:7" ht="15" x14ac:dyDescent="0.25">
      <c r="A2990" s="407" t="s">
        <v>4491</v>
      </c>
      <c r="B2990" s="407" t="s">
        <v>4492</v>
      </c>
      <c r="C2990" s="406"/>
      <c r="D2990" s="408">
        <v>334.08</v>
      </c>
      <c r="E2990" s="408">
        <v>334.08</v>
      </c>
      <c r="F2990" s="409">
        <v>43768.624513888892</v>
      </c>
      <c r="G2990" s="408">
        <v>0</v>
      </c>
    </row>
    <row r="2991" spans="1:7" ht="15" x14ac:dyDescent="0.25">
      <c r="A2991" s="407" t="s">
        <v>4493</v>
      </c>
      <c r="B2991" s="407" t="s">
        <v>4494</v>
      </c>
      <c r="C2991" s="406"/>
      <c r="D2991" s="408">
        <v>52.2</v>
      </c>
      <c r="E2991" s="408">
        <v>52.2</v>
      </c>
      <c r="F2991" s="409">
        <v>43768.625092592592</v>
      </c>
      <c r="G2991" s="408">
        <v>0</v>
      </c>
    </row>
    <row r="2992" spans="1:7" ht="15" x14ac:dyDescent="0.25">
      <c r="A2992" s="407" t="s">
        <v>4495</v>
      </c>
      <c r="B2992" s="407" t="s">
        <v>4496</v>
      </c>
      <c r="C2992" s="406"/>
      <c r="D2992" s="408">
        <v>54.4</v>
      </c>
      <c r="E2992" s="408">
        <v>54.4</v>
      </c>
      <c r="F2992" s="409">
        <v>43768.626111111109</v>
      </c>
      <c r="G2992" s="408">
        <v>0</v>
      </c>
    </row>
    <row r="2993" spans="1:7" ht="15" x14ac:dyDescent="0.25">
      <c r="A2993" s="407" t="s">
        <v>35150</v>
      </c>
      <c r="B2993" s="407" t="s">
        <v>35151</v>
      </c>
      <c r="C2993" s="406"/>
      <c r="D2993" s="408">
        <v>4624.96</v>
      </c>
      <c r="E2993" s="408">
        <v>4624.96</v>
      </c>
      <c r="F2993" s="409">
        <v>45348.453564814816</v>
      </c>
      <c r="G2993" s="408">
        <v>0</v>
      </c>
    </row>
    <row r="2994" spans="1:7" ht="15" x14ac:dyDescent="0.25">
      <c r="A2994" s="407" t="s">
        <v>35152</v>
      </c>
      <c r="B2994" s="407" t="s">
        <v>35153</v>
      </c>
      <c r="C2994" s="406"/>
      <c r="D2994" s="408">
        <v>5200</v>
      </c>
      <c r="E2994" s="408">
        <v>5200</v>
      </c>
      <c r="F2994" s="409">
        <v>45348.453599537039</v>
      </c>
      <c r="G2994" s="408">
        <v>0</v>
      </c>
    </row>
    <row r="2995" spans="1:7" ht="15" x14ac:dyDescent="0.25">
      <c r="A2995" s="407" t="s">
        <v>4497</v>
      </c>
      <c r="B2995" s="407" t="s">
        <v>4498</v>
      </c>
      <c r="C2995" s="406"/>
      <c r="D2995" s="408">
        <v>150</v>
      </c>
      <c r="E2995" s="408">
        <v>150</v>
      </c>
      <c r="F2995" s="406"/>
      <c r="G2995" s="408">
        <v>0</v>
      </c>
    </row>
    <row r="2996" spans="1:7" ht="15" x14ac:dyDescent="0.25">
      <c r="A2996" s="407" t="s">
        <v>4499</v>
      </c>
      <c r="B2996" s="407" t="s">
        <v>4500</v>
      </c>
      <c r="C2996" s="406"/>
      <c r="D2996" s="408">
        <v>105.5</v>
      </c>
      <c r="E2996" s="408">
        <v>105.5</v>
      </c>
      <c r="F2996" s="409">
        <v>43017.56040509259</v>
      </c>
      <c r="G2996" s="408">
        <v>0</v>
      </c>
    </row>
    <row r="2997" spans="1:7" ht="15" x14ac:dyDescent="0.2">
      <c r="A2997" s="407" t="s">
        <v>4501</v>
      </c>
      <c r="B2997" s="407" t="s">
        <v>4502</v>
      </c>
      <c r="C2997" s="408">
        <v>0</v>
      </c>
      <c r="D2997" s="408">
        <v>113.83293055555556</v>
      </c>
      <c r="E2997" s="408">
        <v>113.83293055555556</v>
      </c>
      <c r="F2997" s="409">
        <v>44683.516562500001</v>
      </c>
      <c r="G2997" s="408">
        <v>1</v>
      </c>
    </row>
    <row r="2998" spans="1:7" ht="15" x14ac:dyDescent="0.25">
      <c r="A2998" s="407" t="s">
        <v>4503</v>
      </c>
      <c r="B2998" s="407" t="s">
        <v>4504</v>
      </c>
      <c r="C2998" s="406"/>
      <c r="D2998" s="408">
        <v>15.11</v>
      </c>
      <c r="E2998" s="408">
        <v>15.11</v>
      </c>
      <c r="F2998" s="409">
        <v>44511.631377314814</v>
      </c>
      <c r="G2998" s="408">
        <v>0</v>
      </c>
    </row>
    <row r="2999" spans="1:7" ht="15" x14ac:dyDescent="0.25">
      <c r="A2999" s="407" t="s">
        <v>4505</v>
      </c>
      <c r="B2999" s="407" t="s">
        <v>4506</v>
      </c>
      <c r="C2999" s="406"/>
      <c r="D2999" s="408">
        <v>1100</v>
      </c>
      <c r="E2999" s="408">
        <v>1100</v>
      </c>
      <c r="F2999" s="409">
        <v>44516.670324074075</v>
      </c>
      <c r="G2999" s="408">
        <v>0</v>
      </c>
    </row>
    <row r="3000" spans="1:7" ht="15" x14ac:dyDescent="0.25">
      <c r="A3000" s="407" t="s">
        <v>4507</v>
      </c>
      <c r="B3000" s="407" t="s">
        <v>4508</v>
      </c>
      <c r="C3000" s="406"/>
      <c r="D3000" s="408">
        <v>75.87</v>
      </c>
      <c r="E3000" s="408">
        <v>75.87</v>
      </c>
      <c r="F3000" s="406"/>
      <c r="G3000" s="408">
        <v>0</v>
      </c>
    </row>
    <row r="3001" spans="1:7" ht="15" x14ac:dyDescent="0.25">
      <c r="A3001" s="407" t="s">
        <v>35154</v>
      </c>
      <c r="B3001" s="407" t="s">
        <v>35155</v>
      </c>
      <c r="C3001" s="406"/>
      <c r="D3001" s="408">
        <v>2515.2199999999998</v>
      </c>
      <c r="E3001" s="408">
        <v>2515.2199999999998</v>
      </c>
      <c r="F3001" s="409">
        <v>45348.453692129631</v>
      </c>
      <c r="G3001" s="408">
        <v>0</v>
      </c>
    </row>
    <row r="3002" spans="1:7" ht="15" x14ac:dyDescent="0.2">
      <c r="A3002" s="407" t="s">
        <v>4509</v>
      </c>
      <c r="B3002" s="407" t="s">
        <v>4510</v>
      </c>
      <c r="C3002" s="408">
        <v>0</v>
      </c>
      <c r="D3002" s="408">
        <v>2.92E-2</v>
      </c>
      <c r="E3002" s="408">
        <v>2.92E-2</v>
      </c>
      <c r="F3002" s="409">
        <v>44880.589629629627</v>
      </c>
      <c r="G3002" s="408">
        <v>0</v>
      </c>
    </row>
    <row r="3003" spans="1:7" ht="15" x14ac:dyDescent="0.2">
      <c r="A3003" s="407" t="s">
        <v>4511</v>
      </c>
      <c r="B3003" s="407" t="s">
        <v>4512</v>
      </c>
      <c r="C3003" s="408">
        <v>0</v>
      </c>
      <c r="D3003" s="408">
        <v>8.9800000000000005E-2</v>
      </c>
      <c r="E3003" s="408">
        <v>8.9800000000000005E-2</v>
      </c>
      <c r="F3003" s="409">
        <v>44880.589803240742</v>
      </c>
      <c r="G3003" s="408">
        <v>0</v>
      </c>
    </row>
    <row r="3004" spans="1:7" ht="15" x14ac:dyDescent="0.2">
      <c r="A3004" s="407" t="s">
        <v>35156</v>
      </c>
      <c r="B3004" s="407" t="s">
        <v>35157</v>
      </c>
      <c r="C3004" s="408">
        <v>0</v>
      </c>
      <c r="D3004" s="408">
        <v>25551.8</v>
      </c>
      <c r="E3004" s="408">
        <v>25551.8</v>
      </c>
      <c r="F3004" s="409">
        <v>45348.453738425924</v>
      </c>
      <c r="G3004" s="408">
        <v>0</v>
      </c>
    </row>
    <row r="3005" spans="1:7" ht="15" x14ac:dyDescent="0.2">
      <c r="A3005" s="407" t="s">
        <v>4513</v>
      </c>
      <c r="B3005" s="407" t="s">
        <v>4514</v>
      </c>
      <c r="C3005" s="408">
        <v>0</v>
      </c>
      <c r="D3005" s="408">
        <v>25.8</v>
      </c>
      <c r="E3005" s="408">
        <v>25.8</v>
      </c>
      <c r="F3005" s="409">
        <v>43776.575972222221</v>
      </c>
      <c r="G3005" s="408">
        <v>0</v>
      </c>
    </row>
    <row r="3006" spans="1:7" ht="15" x14ac:dyDescent="0.2">
      <c r="A3006" s="407" t="s">
        <v>4515</v>
      </c>
      <c r="B3006" s="407" t="s">
        <v>4516</v>
      </c>
      <c r="C3006" s="408">
        <v>0</v>
      </c>
      <c r="D3006" s="408">
        <v>219.78</v>
      </c>
      <c r="E3006" s="408">
        <v>219.78</v>
      </c>
      <c r="F3006" s="409">
        <v>44524.506944444445</v>
      </c>
      <c r="G3006" s="408">
        <v>0</v>
      </c>
    </row>
    <row r="3007" spans="1:7" ht="15" x14ac:dyDescent="0.2">
      <c r="A3007" s="407" t="s">
        <v>35158</v>
      </c>
      <c r="B3007" s="407" t="s">
        <v>35159</v>
      </c>
      <c r="C3007" s="408">
        <v>0</v>
      </c>
      <c r="D3007" s="408">
        <v>59960.5</v>
      </c>
      <c r="E3007" s="408">
        <v>59960.5</v>
      </c>
      <c r="F3007" s="409">
        <v>45348.453796296293</v>
      </c>
      <c r="G3007" s="408">
        <v>0</v>
      </c>
    </row>
    <row r="3008" spans="1:7" ht="15" x14ac:dyDescent="0.2">
      <c r="A3008" s="407" t="s">
        <v>4517</v>
      </c>
      <c r="B3008" s="407" t="s">
        <v>4518</v>
      </c>
      <c r="C3008" s="408">
        <v>0</v>
      </c>
      <c r="D3008" s="408">
        <v>0</v>
      </c>
      <c r="E3008" s="408">
        <v>0</v>
      </c>
      <c r="F3008" s="409">
        <v>43073.697847222225</v>
      </c>
      <c r="G3008" s="408">
        <v>0</v>
      </c>
    </row>
    <row r="3009" spans="1:7" ht="15" x14ac:dyDescent="0.2">
      <c r="A3009" s="407" t="s">
        <v>4519</v>
      </c>
      <c r="B3009" s="407" t="s">
        <v>4520</v>
      </c>
      <c r="C3009" s="408">
        <v>0</v>
      </c>
      <c r="D3009" s="408">
        <v>70.95</v>
      </c>
      <c r="E3009" s="408">
        <v>70.95</v>
      </c>
      <c r="F3009" s="409">
        <v>44755.426319444443</v>
      </c>
      <c r="G3009" s="408">
        <v>0</v>
      </c>
    </row>
    <row r="3010" spans="1:7" ht="15" x14ac:dyDescent="0.2">
      <c r="A3010" s="407" t="s">
        <v>4521</v>
      </c>
      <c r="B3010" s="407" t="s">
        <v>4522</v>
      </c>
      <c r="C3010" s="408">
        <v>0</v>
      </c>
      <c r="D3010" s="408">
        <v>7.15</v>
      </c>
      <c r="E3010" s="408">
        <v>7.15</v>
      </c>
      <c r="F3010" s="409">
        <v>44880.590104166666</v>
      </c>
      <c r="G3010" s="408">
        <v>0</v>
      </c>
    </row>
    <row r="3011" spans="1:7" ht="15" x14ac:dyDescent="0.2">
      <c r="A3011" s="407" t="s">
        <v>35160</v>
      </c>
      <c r="B3011" s="407" t="s">
        <v>35161</v>
      </c>
      <c r="C3011" s="408">
        <v>0</v>
      </c>
      <c r="D3011" s="408">
        <v>1546</v>
      </c>
      <c r="E3011" s="408">
        <v>1546</v>
      </c>
      <c r="F3011" s="409">
        <v>45348.453831018516</v>
      </c>
      <c r="G3011" s="408">
        <v>0</v>
      </c>
    </row>
    <row r="3012" spans="1:7" ht="15" x14ac:dyDescent="0.2">
      <c r="A3012" s="407" t="s">
        <v>35162</v>
      </c>
      <c r="B3012" s="407" t="s">
        <v>35163</v>
      </c>
      <c r="C3012" s="408">
        <v>0</v>
      </c>
      <c r="D3012" s="408">
        <v>2570.6</v>
      </c>
      <c r="E3012" s="408">
        <v>2570.6</v>
      </c>
      <c r="F3012" s="409">
        <v>45348.453900462962</v>
      </c>
      <c r="G3012" s="408">
        <v>0</v>
      </c>
    </row>
    <row r="3013" spans="1:7" ht="15" x14ac:dyDescent="0.2">
      <c r="A3013" s="407" t="s">
        <v>35164</v>
      </c>
      <c r="B3013" s="407" t="s">
        <v>35165</v>
      </c>
      <c r="C3013" s="408">
        <v>0</v>
      </c>
      <c r="D3013" s="408">
        <v>104616.30111322367</v>
      </c>
      <c r="E3013" s="408">
        <v>104616.30111322367</v>
      </c>
      <c r="F3013" s="409">
        <v>45348.453935185185</v>
      </c>
      <c r="G3013" s="408">
        <v>0</v>
      </c>
    </row>
    <row r="3014" spans="1:7" ht="15" x14ac:dyDescent="0.2">
      <c r="A3014" s="407" t="s">
        <v>35166</v>
      </c>
      <c r="B3014" s="407" t="s">
        <v>35167</v>
      </c>
      <c r="C3014" s="408">
        <v>0</v>
      </c>
      <c r="D3014" s="408">
        <v>300</v>
      </c>
      <c r="E3014" s="408">
        <v>300</v>
      </c>
      <c r="F3014" s="409">
        <v>45348.453981481478</v>
      </c>
      <c r="G3014" s="408">
        <v>0</v>
      </c>
    </row>
    <row r="3015" spans="1:7" ht="15" x14ac:dyDescent="0.2">
      <c r="A3015" s="407" t="s">
        <v>4523</v>
      </c>
      <c r="B3015" s="407" t="s">
        <v>4524</v>
      </c>
      <c r="C3015" s="408">
        <v>0</v>
      </c>
      <c r="D3015" s="408">
        <v>8969.2566666666662</v>
      </c>
      <c r="E3015" s="408">
        <v>8969.2566666666662</v>
      </c>
      <c r="F3015" s="409">
        <v>43322.48201388889</v>
      </c>
      <c r="G3015" s="408">
        <v>0</v>
      </c>
    </row>
    <row r="3016" spans="1:7" ht="15" x14ac:dyDescent="0.2">
      <c r="A3016" s="407" t="s">
        <v>35168</v>
      </c>
      <c r="B3016" s="407" t="s">
        <v>35169</v>
      </c>
      <c r="C3016" s="408">
        <v>0</v>
      </c>
      <c r="D3016" s="408">
        <v>1374.6</v>
      </c>
      <c r="E3016" s="408">
        <v>1374.6</v>
      </c>
      <c r="F3016" s="409">
        <v>45348.454027777778</v>
      </c>
      <c r="G3016" s="408">
        <v>0</v>
      </c>
    </row>
    <row r="3017" spans="1:7" ht="15" x14ac:dyDescent="0.2">
      <c r="A3017" s="407" t="s">
        <v>35170</v>
      </c>
      <c r="B3017" s="407" t="s">
        <v>35171</v>
      </c>
      <c r="C3017" s="408">
        <v>0</v>
      </c>
      <c r="D3017" s="408">
        <v>8473</v>
      </c>
      <c r="E3017" s="408">
        <v>8473</v>
      </c>
      <c r="F3017" s="409">
        <v>45348.454085648147</v>
      </c>
      <c r="G3017" s="408">
        <v>0</v>
      </c>
    </row>
    <row r="3018" spans="1:7" ht="15" x14ac:dyDescent="0.25">
      <c r="A3018" s="407" t="s">
        <v>35172</v>
      </c>
      <c r="B3018" s="407" t="s">
        <v>35173</v>
      </c>
      <c r="C3018" s="406"/>
      <c r="D3018" s="408">
        <v>2199.25</v>
      </c>
      <c r="E3018" s="408">
        <v>2199.25</v>
      </c>
      <c r="F3018" s="409">
        <v>45348.454143518517</v>
      </c>
      <c r="G3018" s="408">
        <v>0</v>
      </c>
    </row>
    <row r="3019" spans="1:7" ht="15" x14ac:dyDescent="0.2">
      <c r="A3019" s="407" t="s">
        <v>35174</v>
      </c>
      <c r="B3019" s="407" t="s">
        <v>35175</v>
      </c>
      <c r="C3019" s="408">
        <v>0</v>
      </c>
      <c r="D3019" s="408">
        <v>130000</v>
      </c>
      <c r="E3019" s="408">
        <v>130000</v>
      </c>
      <c r="F3019" s="409">
        <v>45348.454189814816</v>
      </c>
      <c r="G3019" s="408">
        <v>0</v>
      </c>
    </row>
    <row r="3020" spans="1:7" ht="15" x14ac:dyDescent="0.2">
      <c r="A3020" s="407" t="s">
        <v>35176</v>
      </c>
      <c r="B3020" s="407" t="s">
        <v>35177</v>
      </c>
      <c r="C3020" s="408">
        <v>0</v>
      </c>
      <c r="D3020" s="408">
        <v>52000</v>
      </c>
      <c r="E3020" s="408">
        <v>52000</v>
      </c>
      <c r="F3020" s="409">
        <v>45348.454259259262</v>
      </c>
      <c r="G3020" s="408">
        <v>0</v>
      </c>
    </row>
    <row r="3021" spans="1:7" ht="15" x14ac:dyDescent="0.2">
      <c r="A3021" s="407" t="s">
        <v>35178</v>
      </c>
      <c r="B3021" s="407" t="s">
        <v>35179</v>
      </c>
      <c r="C3021" s="408">
        <v>0</v>
      </c>
      <c r="D3021" s="408">
        <v>5000</v>
      </c>
      <c r="E3021" s="408">
        <v>5000</v>
      </c>
      <c r="F3021" s="409">
        <v>45348.454340277778</v>
      </c>
      <c r="G3021" s="408">
        <v>0</v>
      </c>
    </row>
    <row r="3022" spans="1:7" ht="15" x14ac:dyDescent="0.2">
      <c r="A3022" s="407" t="s">
        <v>4525</v>
      </c>
      <c r="B3022" s="407" t="s">
        <v>4526</v>
      </c>
      <c r="C3022" s="408">
        <v>0</v>
      </c>
      <c r="D3022" s="408">
        <v>60</v>
      </c>
      <c r="E3022" s="408">
        <v>60</v>
      </c>
      <c r="F3022" s="409">
        <v>44512.409826388888</v>
      </c>
      <c r="G3022" s="408">
        <v>0</v>
      </c>
    </row>
    <row r="3023" spans="1:7" ht="15" x14ac:dyDescent="0.2">
      <c r="A3023" s="407" t="s">
        <v>4527</v>
      </c>
      <c r="B3023" s="407" t="s">
        <v>4528</v>
      </c>
      <c r="C3023" s="408">
        <v>0</v>
      </c>
      <c r="D3023" s="408">
        <v>9.24</v>
      </c>
      <c r="E3023" s="408">
        <v>9.24</v>
      </c>
      <c r="F3023" s="409">
        <v>43768.458055555559</v>
      </c>
      <c r="G3023" s="408">
        <v>0</v>
      </c>
    </row>
    <row r="3024" spans="1:7" ht="15" x14ac:dyDescent="0.2">
      <c r="A3024" s="407" t="s">
        <v>35180</v>
      </c>
      <c r="B3024" s="407" t="s">
        <v>35169</v>
      </c>
      <c r="C3024" s="408">
        <v>0</v>
      </c>
      <c r="D3024" s="408">
        <v>3839</v>
      </c>
      <c r="E3024" s="408">
        <v>3839</v>
      </c>
      <c r="F3024" s="409">
        <v>45348.454386574071</v>
      </c>
      <c r="G3024" s="408">
        <v>0</v>
      </c>
    </row>
    <row r="3025" spans="1:7" ht="15" x14ac:dyDescent="0.2">
      <c r="A3025" s="407" t="s">
        <v>35181</v>
      </c>
      <c r="B3025" s="407" t="s">
        <v>35182</v>
      </c>
      <c r="C3025" s="408">
        <v>0</v>
      </c>
      <c r="D3025" s="408">
        <v>8912</v>
      </c>
      <c r="E3025" s="408">
        <v>8912</v>
      </c>
      <c r="F3025" s="409">
        <v>45348.454432870371</v>
      </c>
      <c r="G3025" s="408">
        <v>0</v>
      </c>
    </row>
    <row r="3026" spans="1:7" ht="15" x14ac:dyDescent="0.2">
      <c r="A3026" s="407" t="s">
        <v>4529</v>
      </c>
      <c r="B3026" s="407" t="s">
        <v>4530</v>
      </c>
      <c r="C3026" s="408">
        <v>0</v>
      </c>
      <c r="D3026" s="408">
        <v>28.08</v>
      </c>
      <c r="E3026" s="408">
        <v>28.08</v>
      </c>
      <c r="F3026" s="409">
        <v>43488.358495370368</v>
      </c>
      <c r="G3026" s="408">
        <v>0</v>
      </c>
    </row>
    <row r="3027" spans="1:7" ht="15" x14ac:dyDescent="0.2">
      <c r="A3027" s="407" t="s">
        <v>4531</v>
      </c>
      <c r="B3027" s="407" t="s">
        <v>4532</v>
      </c>
      <c r="C3027" s="408">
        <v>0</v>
      </c>
      <c r="D3027" s="408">
        <v>12.35</v>
      </c>
      <c r="E3027" s="408">
        <v>12.35</v>
      </c>
      <c r="F3027" s="409">
        <v>44756.466157407405</v>
      </c>
      <c r="G3027" s="408">
        <v>0</v>
      </c>
    </row>
    <row r="3028" spans="1:7" ht="15" x14ac:dyDescent="0.25">
      <c r="A3028" s="407" t="s">
        <v>4533</v>
      </c>
      <c r="B3028" s="407" t="s">
        <v>4534</v>
      </c>
      <c r="C3028" s="406"/>
      <c r="D3028" s="406"/>
      <c r="E3028" s="406"/>
      <c r="F3028" s="409">
        <v>43755.577951388892</v>
      </c>
      <c r="G3028" s="408">
        <v>0</v>
      </c>
    </row>
    <row r="3029" spans="1:7" ht="15" x14ac:dyDescent="0.2">
      <c r="A3029" s="407" t="s">
        <v>4535</v>
      </c>
      <c r="B3029" s="407" t="s">
        <v>4536</v>
      </c>
      <c r="C3029" s="408">
        <v>0</v>
      </c>
      <c r="D3029" s="408">
        <v>7.1325000000000003</v>
      </c>
      <c r="E3029" s="408">
        <v>7.1325000000000003</v>
      </c>
      <c r="F3029" s="409">
        <v>43776.593715277777</v>
      </c>
      <c r="G3029" s="408">
        <v>0</v>
      </c>
    </row>
    <row r="3030" spans="1:7" ht="15" x14ac:dyDescent="0.2">
      <c r="A3030" s="407" t="s">
        <v>4537</v>
      </c>
      <c r="B3030" s="407" t="s">
        <v>4538</v>
      </c>
      <c r="C3030" s="408">
        <v>0</v>
      </c>
      <c r="D3030" s="408">
        <v>40</v>
      </c>
      <c r="E3030" s="408">
        <v>40</v>
      </c>
      <c r="F3030" s="409">
        <v>44970.679502314815</v>
      </c>
      <c r="G3030" s="408">
        <v>0</v>
      </c>
    </row>
    <row r="3031" spans="1:7" ht="15" x14ac:dyDescent="0.2">
      <c r="A3031" s="407" t="s">
        <v>4539</v>
      </c>
      <c r="B3031" s="407" t="s">
        <v>4540</v>
      </c>
      <c r="C3031" s="408">
        <v>0</v>
      </c>
      <c r="D3031" s="408">
        <v>24.16</v>
      </c>
      <c r="E3031" s="408">
        <v>24.16</v>
      </c>
      <c r="F3031" s="409">
        <v>43776.596562500003</v>
      </c>
      <c r="G3031" s="408">
        <v>0</v>
      </c>
    </row>
    <row r="3032" spans="1:7" ht="15" x14ac:dyDescent="0.2">
      <c r="A3032" s="407" t="s">
        <v>4541</v>
      </c>
      <c r="B3032" s="407" t="s">
        <v>4540</v>
      </c>
      <c r="C3032" s="408">
        <v>0</v>
      </c>
      <c r="D3032" s="408">
        <v>37.949666666666666</v>
      </c>
      <c r="E3032" s="408">
        <v>37.949666666666666</v>
      </c>
      <c r="F3032" s="409">
        <v>43776.596817129626</v>
      </c>
      <c r="G3032" s="408">
        <v>0</v>
      </c>
    </row>
    <row r="3033" spans="1:7" ht="15" x14ac:dyDescent="0.2">
      <c r="A3033" s="407" t="s">
        <v>4542</v>
      </c>
      <c r="B3033" s="407" t="s">
        <v>4540</v>
      </c>
      <c r="C3033" s="408">
        <v>0</v>
      </c>
      <c r="D3033" s="408">
        <v>58.05</v>
      </c>
      <c r="E3033" s="408">
        <v>58.05</v>
      </c>
      <c r="F3033" s="409">
        <v>45723.480949074074</v>
      </c>
      <c r="G3033" s="408">
        <v>0</v>
      </c>
    </row>
    <row r="3034" spans="1:7" ht="15" x14ac:dyDescent="0.2">
      <c r="A3034" s="407" t="s">
        <v>4543</v>
      </c>
      <c r="B3034" s="407" t="s">
        <v>4540</v>
      </c>
      <c r="C3034" s="408">
        <v>0</v>
      </c>
      <c r="D3034" s="408">
        <v>62.103499999999997</v>
      </c>
      <c r="E3034" s="408">
        <v>62.103499999999997</v>
      </c>
      <c r="F3034" s="409">
        <v>43776.597349537034</v>
      </c>
      <c r="G3034" s="408">
        <v>0</v>
      </c>
    </row>
    <row r="3035" spans="1:7" ht="15" x14ac:dyDescent="0.2">
      <c r="A3035" s="407" t="s">
        <v>4544</v>
      </c>
      <c r="B3035" s="407" t="s">
        <v>4540</v>
      </c>
      <c r="C3035" s="408">
        <v>0</v>
      </c>
      <c r="D3035" s="408">
        <v>75.533333333333331</v>
      </c>
      <c r="E3035" s="408">
        <v>75.533333333333331</v>
      </c>
      <c r="F3035" s="409">
        <v>43776.597581018519</v>
      </c>
      <c r="G3035" s="408">
        <v>0</v>
      </c>
    </row>
    <row r="3036" spans="1:7" ht="15" x14ac:dyDescent="0.2">
      <c r="A3036" s="407" t="s">
        <v>4545</v>
      </c>
      <c r="B3036" s="407" t="s">
        <v>4546</v>
      </c>
      <c r="C3036" s="408">
        <v>0</v>
      </c>
      <c r="D3036" s="408">
        <v>10.532500000000001</v>
      </c>
      <c r="E3036" s="408">
        <v>10.532500000000001</v>
      </c>
      <c r="F3036" s="409">
        <v>44631.464178240742</v>
      </c>
      <c r="G3036" s="408">
        <v>0</v>
      </c>
    </row>
    <row r="3037" spans="1:7" ht="15" x14ac:dyDescent="0.2">
      <c r="A3037" s="407" t="s">
        <v>4547</v>
      </c>
      <c r="B3037" s="407" t="s">
        <v>4546</v>
      </c>
      <c r="C3037" s="408">
        <v>0</v>
      </c>
      <c r="D3037" s="408">
        <v>19.100000000000001</v>
      </c>
      <c r="E3037" s="408">
        <v>19.100000000000001</v>
      </c>
      <c r="F3037" s="409">
        <v>44756.470833333333</v>
      </c>
      <c r="G3037" s="408">
        <v>0</v>
      </c>
    </row>
    <row r="3038" spans="1:7" ht="15" x14ac:dyDescent="0.2">
      <c r="A3038" s="407" t="s">
        <v>4548</v>
      </c>
      <c r="B3038" s="407" t="s">
        <v>4546</v>
      </c>
      <c r="C3038" s="408">
        <v>0</v>
      </c>
      <c r="D3038" s="408">
        <v>22.1965</v>
      </c>
      <c r="E3038" s="408">
        <v>22.1965</v>
      </c>
      <c r="F3038" s="409">
        <v>43776.598541666666</v>
      </c>
      <c r="G3038" s="408">
        <v>0</v>
      </c>
    </row>
    <row r="3039" spans="1:7" ht="15" x14ac:dyDescent="0.2">
      <c r="A3039" s="407" t="s">
        <v>4549</v>
      </c>
      <c r="B3039" s="407" t="s">
        <v>4546</v>
      </c>
      <c r="C3039" s="408">
        <v>0</v>
      </c>
      <c r="D3039" s="408">
        <v>28.65</v>
      </c>
      <c r="E3039" s="408">
        <v>28.65</v>
      </c>
      <c r="F3039" s="409">
        <v>43776.598946759259</v>
      </c>
      <c r="G3039" s="408">
        <v>0</v>
      </c>
    </row>
    <row r="3040" spans="1:7" ht="15" x14ac:dyDescent="0.2">
      <c r="A3040" s="407" t="s">
        <v>4550</v>
      </c>
      <c r="B3040" s="407" t="s">
        <v>4546</v>
      </c>
      <c r="C3040" s="408">
        <v>0</v>
      </c>
      <c r="D3040" s="408">
        <v>35.140999999999998</v>
      </c>
      <c r="E3040" s="408">
        <v>35.140999999999998</v>
      </c>
      <c r="F3040" s="409">
        <v>43776.59915509259</v>
      </c>
      <c r="G3040" s="408">
        <v>0</v>
      </c>
    </row>
    <row r="3041" spans="1:7" ht="15" x14ac:dyDescent="0.2">
      <c r="A3041" s="407" t="s">
        <v>4551</v>
      </c>
      <c r="B3041" s="407" t="s">
        <v>4552</v>
      </c>
      <c r="C3041" s="408">
        <v>0</v>
      </c>
      <c r="D3041" s="408">
        <v>172.5</v>
      </c>
      <c r="E3041" s="408">
        <v>172.5</v>
      </c>
      <c r="F3041" s="409">
        <v>43776.600046296298</v>
      </c>
      <c r="G3041" s="408">
        <v>0</v>
      </c>
    </row>
    <row r="3042" spans="1:7" ht="15" x14ac:dyDescent="0.2">
      <c r="A3042" s="407" t="s">
        <v>4553</v>
      </c>
      <c r="B3042" s="407" t="s">
        <v>4554</v>
      </c>
      <c r="C3042" s="408">
        <v>0</v>
      </c>
      <c r="D3042" s="408">
        <v>156.5</v>
      </c>
      <c r="E3042" s="408">
        <v>156.5</v>
      </c>
      <c r="F3042" s="409">
        <v>43776.600902777776</v>
      </c>
      <c r="G3042" s="408">
        <v>0</v>
      </c>
    </row>
    <row r="3043" spans="1:7" ht="15" x14ac:dyDescent="0.2">
      <c r="A3043" s="407" t="s">
        <v>33681</v>
      </c>
      <c r="B3043" s="407" t="s">
        <v>33682</v>
      </c>
      <c r="C3043" s="408">
        <v>0</v>
      </c>
      <c r="D3043" s="408">
        <v>905.94</v>
      </c>
      <c r="E3043" s="408">
        <v>905.94</v>
      </c>
      <c r="F3043" s="409">
        <v>45561.469942129632</v>
      </c>
      <c r="G3043" s="408">
        <v>0</v>
      </c>
    </row>
    <row r="3044" spans="1:7" ht="15" x14ac:dyDescent="0.2">
      <c r="A3044" s="407" t="s">
        <v>33683</v>
      </c>
      <c r="B3044" s="407" t="s">
        <v>33684</v>
      </c>
      <c r="C3044" s="408">
        <v>0</v>
      </c>
      <c r="D3044" s="408">
        <v>449.8</v>
      </c>
      <c r="E3044" s="408">
        <v>449.8</v>
      </c>
      <c r="F3044" s="409">
        <v>45995.608888888892</v>
      </c>
      <c r="G3044" s="408">
        <v>0</v>
      </c>
    </row>
    <row r="3045" spans="1:7" ht="15" x14ac:dyDescent="0.2">
      <c r="A3045" s="407" t="s">
        <v>33685</v>
      </c>
      <c r="B3045" s="407" t="s">
        <v>33686</v>
      </c>
      <c r="C3045" s="408">
        <v>0</v>
      </c>
      <c r="D3045" s="408">
        <v>675.48</v>
      </c>
      <c r="E3045" s="408">
        <v>675.48</v>
      </c>
      <c r="F3045" s="409">
        <v>45819.44027777778</v>
      </c>
      <c r="G3045" s="408">
        <v>0</v>
      </c>
    </row>
    <row r="3046" spans="1:7" ht="15" x14ac:dyDescent="0.2">
      <c r="A3046" s="407" t="s">
        <v>4555</v>
      </c>
      <c r="B3046" s="407" t="s">
        <v>4556</v>
      </c>
      <c r="C3046" s="408">
        <v>0</v>
      </c>
      <c r="D3046" s="408">
        <v>10.15</v>
      </c>
      <c r="E3046" s="408">
        <v>10.15</v>
      </c>
      <c r="F3046" s="409">
        <v>44756.61142361111</v>
      </c>
      <c r="G3046" s="408">
        <v>0</v>
      </c>
    </row>
    <row r="3047" spans="1:7" ht="15" x14ac:dyDescent="0.2">
      <c r="A3047" s="407" t="s">
        <v>4557</v>
      </c>
      <c r="B3047" s="407" t="s">
        <v>4558</v>
      </c>
      <c r="C3047" s="408">
        <v>0</v>
      </c>
      <c r="D3047" s="408">
        <v>11.74</v>
      </c>
      <c r="E3047" s="408">
        <v>11.74</v>
      </c>
      <c r="F3047" s="409">
        <v>44756.612002314818</v>
      </c>
      <c r="G3047" s="408">
        <v>0</v>
      </c>
    </row>
    <row r="3048" spans="1:7" ht="15" x14ac:dyDescent="0.2">
      <c r="A3048" s="407" t="s">
        <v>4559</v>
      </c>
      <c r="B3048" s="407" t="s">
        <v>4560</v>
      </c>
      <c r="C3048" s="408">
        <v>0</v>
      </c>
      <c r="D3048" s="408">
        <v>13.41</v>
      </c>
      <c r="E3048" s="408">
        <v>13.41</v>
      </c>
      <c r="F3048" s="409">
        <v>44756.612372685187</v>
      </c>
      <c r="G3048" s="408">
        <v>0</v>
      </c>
    </row>
    <row r="3049" spans="1:7" ht="15" x14ac:dyDescent="0.2">
      <c r="A3049" s="407" t="s">
        <v>4561</v>
      </c>
      <c r="B3049" s="407" t="s">
        <v>4562</v>
      </c>
      <c r="C3049" s="408">
        <v>0</v>
      </c>
      <c r="D3049" s="408">
        <v>20.183</v>
      </c>
      <c r="E3049" s="408">
        <v>20.183</v>
      </c>
      <c r="F3049" s="409">
        <v>44756.612615740742</v>
      </c>
      <c r="G3049" s="408">
        <v>0</v>
      </c>
    </row>
    <row r="3050" spans="1:7" ht="15" x14ac:dyDescent="0.2">
      <c r="A3050" s="407" t="s">
        <v>4563</v>
      </c>
      <c r="B3050" s="407" t="s">
        <v>4564</v>
      </c>
      <c r="C3050" s="408">
        <v>0</v>
      </c>
      <c r="D3050" s="408">
        <v>22.222000000000001</v>
      </c>
      <c r="E3050" s="408">
        <v>22.222000000000001</v>
      </c>
      <c r="F3050" s="409">
        <v>45910.367812500001</v>
      </c>
      <c r="G3050" s="408">
        <v>0</v>
      </c>
    </row>
    <row r="3051" spans="1:7" ht="15" x14ac:dyDescent="0.2">
      <c r="A3051" s="407" t="s">
        <v>4565</v>
      </c>
      <c r="B3051" s="407" t="s">
        <v>4566</v>
      </c>
      <c r="C3051" s="408">
        <v>0</v>
      </c>
      <c r="D3051" s="408">
        <v>163.5</v>
      </c>
      <c r="E3051" s="408">
        <v>163.5</v>
      </c>
      <c r="F3051" s="409">
        <v>44755.428888888891</v>
      </c>
      <c r="G3051" s="408">
        <v>0</v>
      </c>
    </row>
    <row r="3052" spans="1:7" ht="15" x14ac:dyDescent="0.2">
      <c r="A3052" s="407" t="s">
        <v>4567</v>
      </c>
      <c r="B3052" s="407" t="s">
        <v>4568</v>
      </c>
      <c r="C3052" s="408">
        <v>0</v>
      </c>
      <c r="D3052" s="408">
        <v>18.600000000000001</v>
      </c>
      <c r="E3052" s="408">
        <v>18.600000000000001</v>
      </c>
      <c r="F3052" s="409">
        <v>43564.431157407409</v>
      </c>
      <c r="G3052" s="408">
        <v>0</v>
      </c>
    </row>
    <row r="3053" spans="1:7" ht="15" x14ac:dyDescent="0.2">
      <c r="A3053" s="407" t="s">
        <v>4569</v>
      </c>
      <c r="B3053" s="407" t="s">
        <v>4570</v>
      </c>
      <c r="C3053" s="408">
        <v>0</v>
      </c>
      <c r="D3053" s="408">
        <v>97.54</v>
      </c>
      <c r="E3053" s="408">
        <v>97.54</v>
      </c>
      <c r="F3053" s="409">
        <v>44756.617581018516</v>
      </c>
      <c r="G3053" s="408">
        <v>0</v>
      </c>
    </row>
    <row r="3054" spans="1:7" ht="15" x14ac:dyDescent="0.2">
      <c r="A3054" s="407" t="s">
        <v>4571</v>
      </c>
      <c r="B3054" s="407" t="s">
        <v>4572</v>
      </c>
      <c r="C3054" s="408">
        <v>0</v>
      </c>
      <c r="D3054" s="408">
        <v>692</v>
      </c>
      <c r="E3054" s="408">
        <v>692</v>
      </c>
      <c r="F3054" s="409">
        <v>45890.279374999998</v>
      </c>
      <c r="G3054" s="408">
        <v>0</v>
      </c>
    </row>
    <row r="3055" spans="1:7" ht="15" x14ac:dyDescent="0.2">
      <c r="A3055" s="407" t="s">
        <v>4573</v>
      </c>
      <c r="B3055" s="407" t="s">
        <v>4574</v>
      </c>
      <c r="C3055" s="408">
        <v>0</v>
      </c>
      <c r="D3055" s="408">
        <v>37.729999999999997</v>
      </c>
      <c r="E3055" s="408">
        <v>37.729999999999997</v>
      </c>
      <c r="F3055" s="409">
        <v>44755.43068287037</v>
      </c>
      <c r="G3055" s="408">
        <v>0</v>
      </c>
    </row>
    <row r="3056" spans="1:7" ht="15" x14ac:dyDescent="0.2">
      <c r="A3056" s="407" t="s">
        <v>4575</v>
      </c>
      <c r="B3056" s="407" t="s">
        <v>4576</v>
      </c>
      <c r="C3056" s="408">
        <v>0</v>
      </c>
      <c r="D3056" s="408">
        <v>825.1</v>
      </c>
      <c r="E3056" s="408">
        <v>825.1</v>
      </c>
      <c r="F3056" s="409">
        <v>44854.681030092594</v>
      </c>
      <c r="G3056" s="408">
        <v>0</v>
      </c>
    </row>
    <row r="3057" spans="1:7" ht="15" x14ac:dyDescent="0.2">
      <c r="A3057" s="407" t="s">
        <v>4577</v>
      </c>
      <c r="B3057" s="407" t="s">
        <v>4578</v>
      </c>
      <c r="C3057" s="408">
        <v>0</v>
      </c>
      <c r="D3057" s="408">
        <v>3410</v>
      </c>
      <c r="E3057" s="408">
        <v>3410</v>
      </c>
      <c r="F3057" s="409">
        <v>43507.473124999997</v>
      </c>
      <c r="G3057" s="408">
        <v>0</v>
      </c>
    </row>
    <row r="3058" spans="1:7" ht="15" x14ac:dyDescent="0.2">
      <c r="A3058" s="407" t="s">
        <v>4579</v>
      </c>
      <c r="B3058" s="407" t="s">
        <v>4580</v>
      </c>
      <c r="C3058" s="408">
        <v>0</v>
      </c>
      <c r="D3058" s="408">
        <v>369</v>
      </c>
      <c r="E3058" s="408">
        <v>369</v>
      </c>
      <c r="F3058" s="409">
        <v>44755.43209490741</v>
      </c>
      <c r="G3058" s="408">
        <v>0</v>
      </c>
    </row>
    <row r="3059" spans="1:7" ht="15" x14ac:dyDescent="0.2">
      <c r="A3059" s="407" t="s">
        <v>35183</v>
      </c>
      <c r="B3059" s="407" t="s">
        <v>4581</v>
      </c>
      <c r="C3059" s="408">
        <v>0</v>
      </c>
      <c r="D3059" s="408">
        <v>77</v>
      </c>
      <c r="E3059" s="408">
        <v>77</v>
      </c>
      <c r="F3059" s="409">
        <v>45925.469965277778</v>
      </c>
      <c r="G3059" s="408">
        <v>0</v>
      </c>
    </row>
    <row r="3060" spans="1:7" ht="15" x14ac:dyDescent="0.2">
      <c r="A3060" s="407" t="s">
        <v>35184</v>
      </c>
      <c r="B3060" s="407" t="s">
        <v>35185</v>
      </c>
      <c r="C3060" s="408">
        <v>0</v>
      </c>
      <c r="D3060" s="408">
        <v>11.47</v>
      </c>
      <c r="E3060" s="408">
        <v>11.47</v>
      </c>
      <c r="F3060" s="409">
        <v>44880.590254629627</v>
      </c>
      <c r="G3060" s="408">
        <v>0</v>
      </c>
    </row>
    <row r="3061" spans="1:7" ht="15" x14ac:dyDescent="0.2">
      <c r="A3061" s="407" t="s">
        <v>4582</v>
      </c>
      <c r="B3061" s="407" t="s">
        <v>4583</v>
      </c>
      <c r="C3061" s="408">
        <v>0</v>
      </c>
      <c r="D3061" s="408">
        <v>140</v>
      </c>
      <c r="E3061" s="408">
        <v>140</v>
      </c>
      <c r="F3061" s="409">
        <v>44852.614629629628</v>
      </c>
      <c r="G3061" s="408">
        <v>0</v>
      </c>
    </row>
    <row r="3062" spans="1:7" ht="15" x14ac:dyDescent="0.2">
      <c r="A3062" s="407" t="s">
        <v>4584</v>
      </c>
      <c r="B3062" s="407" t="s">
        <v>4585</v>
      </c>
      <c r="C3062" s="408">
        <v>0</v>
      </c>
      <c r="D3062" s="408">
        <v>1080</v>
      </c>
      <c r="E3062" s="408">
        <v>1080</v>
      </c>
      <c r="F3062" s="409">
        <v>44852.577581018515</v>
      </c>
      <c r="G3062" s="408">
        <v>0</v>
      </c>
    </row>
    <row r="3063" spans="1:7" ht="15" x14ac:dyDescent="0.25">
      <c r="A3063" s="407" t="s">
        <v>4586</v>
      </c>
      <c r="B3063" s="407" t="s">
        <v>4587</v>
      </c>
      <c r="C3063" s="406"/>
      <c r="D3063" s="408">
        <v>862.5</v>
      </c>
      <c r="E3063" s="408">
        <v>862.5</v>
      </c>
      <c r="F3063" s="409">
        <v>44755.434155092589</v>
      </c>
      <c r="G3063" s="408">
        <v>0</v>
      </c>
    </row>
    <row r="3064" spans="1:7" ht="15" x14ac:dyDescent="0.2">
      <c r="A3064" s="407" t="s">
        <v>4588</v>
      </c>
      <c r="B3064" s="407" t="s">
        <v>4589</v>
      </c>
      <c r="C3064" s="408">
        <v>0</v>
      </c>
      <c r="D3064" s="408">
        <v>68.17</v>
      </c>
      <c r="E3064" s="408">
        <v>68.17</v>
      </c>
      <c r="F3064" s="409">
        <v>44755.434687499997</v>
      </c>
      <c r="G3064" s="408">
        <v>0</v>
      </c>
    </row>
    <row r="3065" spans="1:7" ht="15" x14ac:dyDescent="0.2">
      <c r="A3065" s="407" t="s">
        <v>4590</v>
      </c>
      <c r="B3065" s="407" t="s">
        <v>4591</v>
      </c>
      <c r="C3065" s="408">
        <v>0</v>
      </c>
      <c r="D3065" s="408">
        <v>60.37</v>
      </c>
      <c r="E3065" s="408">
        <v>60.37</v>
      </c>
      <c r="F3065" s="409">
        <v>44755.435243055559</v>
      </c>
      <c r="G3065" s="408">
        <v>0</v>
      </c>
    </row>
    <row r="3066" spans="1:7" ht="15" x14ac:dyDescent="0.25">
      <c r="A3066" s="407" t="s">
        <v>4592</v>
      </c>
      <c r="B3066" s="407" t="s">
        <v>4593</v>
      </c>
      <c r="C3066" s="406"/>
      <c r="D3066" s="408">
        <v>20.09</v>
      </c>
      <c r="E3066" s="408">
        <v>20.09</v>
      </c>
      <c r="F3066" s="409">
        <v>44756.620532407411</v>
      </c>
      <c r="G3066" s="408">
        <v>0</v>
      </c>
    </row>
    <row r="3067" spans="1:7" ht="15" x14ac:dyDescent="0.25">
      <c r="A3067" s="407" t="s">
        <v>4594</v>
      </c>
      <c r="B3067" s="407" t="s">
        <v>4595</v>
      </c>
      <c r="C3067" s="406"/>
      <c r="D3067" s="408">
        <v>19.91</v>
      </c>
      <c r="E3067" s="408">
        <v>19.91</v>
      </c>
      <c r="F3067" s="409">
        <v>44760.353506944448</v>
      </c>
      <c r="G3067" s="408">
        <v>0</v>
      </c>
    </row>
    <row r="3068" spans="1:7" ht="15" x14ac:dyDescent="0.2">
      <c r="A3068" s="407" t="s">
        <v>4596</v>
      </c>
      <c r="B3068" s="407" t="s">
        <v>4597</v>
      </c>
      <c r="C3068" s="408">
        <v>0</v>
      </c>
      <c r="D3068" s="408">
        <v>656.11</v>
      </c>
      <c r="E3068" s="408">
        <v>656.11</v>
      </c>
      <c r="F3068" s="409">
        <v>45442.607071759259</v>
      </c>
      <c r="G3068" s="408">
        <v>0</v>
      </c>
    </row>
    <row r="3069" spans="1:7" ht="15" x14ac:dyDescent="0.2">
      <c r="A3069" s="407" t="s">
        <v>4598</v>
      </c>
      <c r="B3069" s="407" t="s">
        <v>4599</v>
      </c>
      <c r="C3069" s="408">
        <v>0</v>
      </c>
      <c r="D3069" s="408">
        <v>50.16</v>
      </c>
      <c r="E3069" s="408">
        <v>50.16</v>
      </c>
      <c r="F3069" s="409">
        <v>45442.607766203706</v>
      </c>
      <c r="G3069" s="408">
        <v>0</v>
      </c>
    </row>
    <row r="3070" spans="1:7" ht="15" x14ac:dyDescent="0.2">
      <c r="A3070" s="407" t="s">
        <v>4600</v>
      </c>
      <c r="B3070" s="407" t="s">
        <v>4601</v>
      </c>
      <c r="C3070" s="408">
        <v>0</v>
      </c>
      <c r="D3070" s="408">
        <v>43.645000000000003</v>
      </c>
      <c r="E3070" s="408">
        <v>43.645000000000003</v>
      </c>
      <c r="F3070" s="409">
        <v>45442.608020833337</v>
      </c>
      <c r="G3070" s="408">
        <v>0</v>
      </c>
    </row>
    <row r="3071" spans="1:7" ht="15" x14ac:dyDescent="0.2">
      <c r="A3071" s="407" t="s">
        <v>4602</v>
      </c>
      <c r="B3071" s="407" t="s">
        <v>4603</v>
      </c>
      <c r="C3071" s="408">
        <v>0</v>
      </c>
      <c r="D3071" s="408">
        <v>656.11</v>
      </c>
      <c r="E3071" s="408">
        <v>656.11</v>
      </c>
      <c r="F3071" s="409">
        <v>45442.608171296299</v>
      </c>
      <c r="G3071" s="408">
        <v>0</v>
      </c>
    </row>
    <row r="3072" spans="1:7" ht="15" x14ac:dyDescent="0.2">
      <c r="A3072" s="407" t="s">
        <v>4604</v>
      </c>
      <c r="B3072" s="407" t="s">
        <v>4605</v>
      </c>
      <c r="C3072" s="408">
        <v>0</v>
      </c>
      <c r="D3072" s="408">
        <v>51.11</v>
      </c>
      <c r="E3072" s="408">
        <v>51.11</v>
      </c>
      <c r="F3072" s="409">
        <v>45442.608414351853</v>
      </c>
      <c r="G3072" s="408">
        <v>0</v>
      </c>
    </row>
    <row r="3073" spans="1:7" ht="15" x14ac:dyDescent="0.2">
      <c r="A3073" s="407" t="s">
        <v>4606</v>
      </c>
      <c r="B3073" s="407" t="s">
        <v>4607</v>
      </c>
      <c r="C3073" s="408">
        <v>0</v>
      </c>
      <c r="D3073" s="408">
        <v>50.81</v>
      </c>
      <c r="E3073" s="408">
        <v>50.81</v>
      </c>
      <c r="F3073" s="409">
        <v>45442.608599537038</v>
      </c>
      <c r="G3073" s="408">
        <v>0</v>
      </c>
    </row>
    <row r="3074" spans="1:7" ht="15" x14ac:dyDescent="0.25">
      <c r="A3074" s="407" t="s">
        <v>4608</v>
      </c>
      <c r="B3074" s="407" t="s">
        <v>4609</v>
      </c>
      <c r="C3074" s="406"/>
      <c r="D3074" s="406"/>
      <c r="E3074" s="406"/>
      <c r="F3074" s="409">
        <v>43524.559108796297</v>
      </c>
      <c r="G3074" s="408">
        <v>0</v>
      </c>
    </row>
    <row r="3075" spans="1:7" ht="15" x14ac:dyDescent="0.25">
      <c r="A3075" s="407" t="s">
        <v>4610</v>
      </c>
      <c r="B3075" s="407" t="s">
        <v>4609</v>
      </c>
      <c r="C3075" s="406"/>
      <c r="D3075" s="406"/>
      <c r="E3075" s="406"/>
      <c r="F3075" s="409">
        <v>43524.559386574074</v>
      </c>
      <c r="G3075" s="408">
        <v>0</v>
      </c>
    </row>
    <row r="3076" spans="1:7" ht="15" x14ac:dyDescent="0.25">
      <c r="A3076" s="407" t="s">
        <v>4611</v>
      </c>
      <c r="B3076" s="407" t="s">
        <v>4609</v>
      </c>
      <c r="C3076" s="406"/>
      <c r="D3076" s="406"/>
      <c r="E3076" s="406"/>
      <c r="F3076" s="409">
        <v>43524.55978009259</v>
      </c>
      <c r="G3076" s="408">
        <v>0</v>
      </c>
    </row>
    <row r="3077" spans="1:7" ht="15" x14ac:dyDescent="0.25">
      <c r="A3077" s="407" t="s">
        <v>4612</v>
      </c>
      <c r="B3077" s="407" t="s">
        <v>4609</v>
      </c>
      <c r="C3077" s="406"/>
      <c r="D3077" s="406"/>
      <c r="E3077" s="406"/>
      <c r="F3077" s="409">
        <v>43524.560127314813</v>
      </c>
      <c r="G3077" s="408">
        <v>0</v>
      </c>
    </row>
    <row r="3078" spans="1:7" ht="15" x14ac:dyDescent="0.25">
      <c r="A3078" s="407" t="s">
        <v>4613</v>
      </c>
      <c r="B3078" s="407" t="s">
        <v>4609</v>
      </c>
      <c r="C3078" s="406"/>
      <c r="D3078" s="406"/>
      <c r="E3078" s="406"/>
      <c r="F3078" s="409">
        <v>43524.560370370367</v>
      </c>
      <c r="G3078" s="408">
        <v>0</v>
      </c>
    </row>
    <row r="3079" spans="1:7" ht="15" x14ac:dyDescent="0.25">
      <c r="A3079" s="407" t="s">
        <v>4614</v>
      </c>
      <c r="B3079" s="407" t="s">
        <v>4615</v>
      </c>
      <c r="C3079" s="406"/>
      <c r="D3079" s="406"/>
      <c r="E3079" s="406"/>
      <c r="F3079" s="409">
        <v>43524.568611111114</v>
      </c>
      <c r="G3079" s="408">
        <v>0</v>
      </c>
    </row>
    <row r="3080" spans="1:7" ht="15" x14ac:dyDescent="0.25">
      <c r="A3080" s="407" t="s">
        <v>4616</v>
      </c>
      <c r="B3080" s="407" t="s">
        <v>4615</v>
      </c>
      <c r="C3080" s="406"/>
      <c r="D3080" s="406"/>
      <c r="E3080" s="406"/>
      <c r="F3080" s="409">
        <v>43524.568668981483</v>
      </c>
      <c r="G3080" s="408">
        <v>0</v>
      </c>
    </row>
    <row r="3081" spans="1:7" ht="15" x14ac:dyDescent="0.25">
      <c r="A3081" s="407" t="s">
        <v>4617</v>
      </c>
      <c r="B3081" s="407" t="s">
        <v>4615</v>
      </c>
      <c r="C3081" s="406"/>
      <c r="D3081" s="406"/>
      <c r="E3081" s="406"/>
      <c r="F3081" s="409">
        <v>43524.568726851852</v>
      </c>
      <c r="G3081" s="408">
        <v>0</v>
      </c>
    </row>
    <row r="3082" spans="1:7" ht="15" x14ac:dyDescent="0.25">
      <c r="A3082" s="407" t="s">
        <v>4618</v>
      </c>
      <c r="B3082" s="407" t="s">
        <v>4615</v>
      </c>
      <c r="C3082" s="406"/>
      <c r="D3082" s="406"/>
      <c r="E3082" s="406"/>
      <c r="F3082" s="409">
        <v>43524.568796296298</v>
      </c>
      <c r="G3082" s="408">
        <v>0</v>
      </c>
    </row>
    <row r="3083" spans="1:7" ht="15" x14ac:dyDescent="0.25">
      <c r="A3083" s="407" t="s">
        <v>4619</v>
      </c>
      <c r="B3083" s="407" t="s">
        <v>4615</v>
      </c>
      <c r="C3083" s="406"/>
      <c r="D3083" s="406"/>
      <c r="E3083" s="406"/>
      <c r="F3083" s="409">
        <v>43524.570393518516</v>
      </c>
      <c r="G3083" s="408">
        <v>0</v>
      </c>
    </row>
    <row r="3084" spans="1:7" ht="15" x14ac:dyDescent="0.2">
      <c r="A3084" s="407" t="s">
        <v>4620</v>
      </c>
      <c r="B3084" s="407" t="s">
        <v>4621</v>
      </c>
      <c r="C3084" s="408">
        <v>0</v>
      </c>
      <c r="D3084" s="408">
        <v>405</v>
      </c>
      <c r="E3084" s="408">
        <v>405</v>
      </c>
      <c r="F3084" s="409">
        <v>46098.382581018515</v>
      </c>
      <c r="G3084" s="408">
        <v>0</v>
      </c>
    </row>
    <row r="3085" spans="1:7" ht="15" x14ac:dyDescent="0.2">
      <c r="A3085" s="407" t="s">
        <v>35186</v>
      </c>
      <c r="B3085" s="407" t="s">
        <v>35187</v>
      </c>
      <c r="C3085" s="408">
        <v>0</v>
      </c>
      <c r="D3085" s="408">
        <v>345</v>
      </c>
      <c r="E3085" s="408">
        <v>345</v>
      </c>
      <c r="F3085" s="409">
        <v>43811.561331018522</v>
      </c>
      <c r="G3085" s="408">
        <v>0</v>
      </c>
    </row>
    <row r="3086" spans="1:7" ht="15" x14ac:dyDescent="0.2">
      <c r="A3086" s="407" t="s">
        <v>4622</v>
      </c>
      <c r="B3086" s="407" t="s">
        <v>4623</v>
      </c>
      <c r="C3086" s="408">
        <v>0</v>
      </c>
      <c r="D3086" s="408">
        <v>1431.5</v>
      </c>
      <c r="E3086" s="408">
        <v>1431.5</v>
      </c>
      <c r="F3086" s="409">
        <v>45334.495787037034</v>
      </c>
      <c r="G3086" s="408">
        <v>0</v>
      </c>
    </row>
    <row r="3087" spans="1:7" ht="15" x14ac:dyDescent="0.2">
      <c r="A3087" s="407" t="s">
        <v>4624</v>
      </c>
      <c r="B3087" s="407" t="s">
        <v>33283</v>
      </c>
      <c r="C3087" s="408">
        <v>0</v>
      </c>
      <c r="D3087" s="408">
        <v>28.2</v>
      </c>
      <c r="E3087" s="408">
        <v>28.2</v>
      </c>
      <c r="F3087" s="409">
        <v>45352.343993055554</v>
      </c>
      <c r="G3087" s="408">
        <v>0</v>
      </c>
    </row>
    <row r="3088" spans="1:7" ht="15" x14ac:dyDescent="0.2">
      <c r="A3088" s="407" t="s">
        <v>35188</v>
      </c>
      <c r="B3088" s="407" t="s">
        <v>35189</v>
      </c>
      <c r="C3088" s="408">
        <v>0</v>
      </c>
      <c r="D3088" s="408">
        <v>675</v>
      </c>
      <c r="E3088" s="408">
        <v>675</v>
      </c>
      <c r="F3088" s="409">
        <v>45348.454479166663</v>
      </c>
      <c r="G3088" s="408">
        <v>0</v>
      </c>
    </row>
    <row r="3089" spans="1:7" ht="15" x14ac:dyDescent="0.2">
      <c r="A3089" s="407" t="s">
        <v>4625</v>
      </c>
      <c r="B3089" s="407" t="s">
        <v>4626</v>
      </c>
      <c r="C3089" s="408">
        <v>0</v>
      </c>
      <c r="D3089" s="408">
        <v>683.49</v>
      </c>
      <c r="E3089" s="408">
        <v>683.49</v>
      </c>
      <c r="F3089" s="409">
        <v>44755.436620370368</v>
      </c>
      <c r="G3089" s="408">
        <v>0</v>
      </c>
    </row>
    <row r="3090" spans="1:7" ht="15" x14ac:dyDescent="0.25">
      <c r="A3090" s="407" t="s">
        <v>4627</v>
      </c>
      <c r="B3090" s="407" t="s">
        <v>4628</v>
      </c>
      <c r="C3090" s="406"/>
      <c r="D3090" s="408">
        <v>608.07000000000005</v>
      </c>
      <c r="E3090" s="408">
        <v>608.07000000000005</v>
      </c>
      <c r="F3090" s="409">
        <v>43556.384513888886</v>
      </c>
      <c r="G3090" s="408">
        <v>0</v>
      </c>
    </row>
    <row r="3091" spans="1:7" ht="15" x14ac:dyDescent="0.2">
      <c r="A3091" s="407" t="s">
        <v>4629</v>
      </c>
      <c r="B3091" s="407" t="s">
        <v>4630</v>
      </c>
      <c r="C3091" s="408">
        <v>0</v>
      </c>
      <c r="D3091" s="408">
        <v>41.05</v>
      </c>
      <c r="E3091" s="408">
        <v>41.05</v>
      </c>
      <c r="F3091" s="409">
        <v>44755.445740740739</v>
      </c>
      <c r="G3091" s="408">
        <v>0</v>
      </c>
    </row>
    <row r="3092" spans="1:7" ht="15" x14ac:dyDescent="0.2">
      <c r="A3092" s="407" t="s">
        <v>4631</v>
      </c>
      <c r="B3092" s="407" t="s">
        <v>4632</v>
      </c>
      <c r="C3092" s="408">
        <v>0</v>
      </c>
      <c r="D3092" s="408">
        <v>21.92</v>
      </c>
      <c r="E3092" s="408">
        <v>21.92</v>
      </c>
      <c r="F3092" s="409">
        <v>44755.447002314817</v>
      </c>
      <c r="G3092" s="408">
        <v>0</v>
      </c>
    </row>
    <row r="3093" spans="1:7" ht="15" x14ac:dyDescent="0.2">
      <c r="A3093" s="407" t="s">
        <v>4633</v>
      </c>
      <c r="B3093" s="407" t="s">
        <v>4634</v>
      </c>
      <c r="C3093" s="408">
        <v>0</v>
      </c>
      <c r="D3093" s="408">
        <v>984.29</v>
      </c>
      <c r="E3093" s="408">
        <v>984.29</v>
      </c>
      <c r="F3093" s="409">
        <v>44852.576354166667</v>
      </c>
      <c r="G3093" s="408">
        <v>0</v>
      </c>
    </row>
    <row r="3094" spans="1:7" ht="15" x14ac:dyDescent="0.2">
      <c r="A3094" s="407" t="s">
        <v>4635</v>
      </c>
      <c r="B3094" s="407" t="s">
        <v>4636</v>
      </c>
      <c r="C3094" s="408">
        <v>0</v>
      </c>
      <c r="D3094" s="408">
        <v>1454.2</v>
      </c>
      <c r="E3094" s="408">
        <v>1454.2</v>
      </c>
      <c r="F3094" s="409">
        <v>44755.448900462965</v>
      </c>
      <c r="G3094" s="408">
        <v>0</v>
      </c>
    </row>
    <row r="3095" spans="1:7" ht="15" x14ac:dyDescent="0.2">
      <c r="A3095" s="407" t="s">
        <v>4637</v>
      </c>
      <c r="B3095" s="407" t="s">
        <v>4638</v>
      </c>
      <c r="C3095" s="408">
        <v>0</v>
      </c>
      <c r="D3095" s="408">
        <v>193.57</v>
      </c>
      <c r="E3095" s="408">
        <v>193.57</v>
      </c>
      <c r="F3095" s="409">
        <v>44755.450254629628</v>
      </c>
      <c r="G3095" s="408">
        <v>0</v>
      </c>
    </row>
    <row r="3096" spans="1:7" ht="15" x14ac:dyDescent="0.2">
      <c r="A3096" s="407" t="s">
        <v>4639</v>
      </c>
      <c r="B3096" s="407" t="s">
        <v>4640</v>
      </c>
      <c r="C3096" s="408">
        <v>0</v>
      </c>
      <c r="D3096" s="408">
        <v>204.03</v>
      </c>
      <c r="E3096" s="408">
        <v>204.03</v>
      </c>
      <c r="F3096" s="409">
        <v>44755.451111111113</v>
      </c>
      <c r="G3096" s="408">
        <v>0</v>
      </c>
    </row>
    <row r="3097" spans="1:7" ht="15" x14ac:dyDescent="0.25">
      <c r="A3097" s="407" t="s">
        <v>4641</v>
      </c>
      <c r="B3097" s="407" t="s">
        <v>4642</v>
      </c>
      <c r="C3097" s="406"/>
      <c r="D3097" s="408">
        <v>216.03</v>
      </c>
      <c r="E3097" s="408">
        <v>216.03</v>
      </c>
      <c r="F3097" s="409">
        <v>44755.4528587963</v>
      </c>
      <c r="G3097" s="408">
        <v>0</v>
      </c>
    </row>
    <row r="3098" spans="1:7" ht="15" x14ac:dyDescent="0.25">
      <c r="A3098" s="407" t="s">
        <v>4643</v>
      </c>
      <c r="B3098" s="407" t="s">
        <v>4644</v>
      </c>
      <c r="C3098" s="406"/>
      <c r="D3098" s="408">
        <v>124.21</v>
      </c>
      <c r="E3098" s="408">
        <v>124.21</v>
      </c>
      <c r="F3098" s="409">
        <v>44755.453634259262</v>
      </c>
      <c r="G3098" s="408">
        <v>0</v>
      </c>
    </row>
    <row r="3099" spans="1:7" ht="15" x14ac:dyDescent="0.2">
      <c r="A3099" s="407" t="s">
        <v>4645</v>
      </c>
      <c r="B3099" s="407" t="s">
        <v>4646</v>
      </c>
      <c r="C3099" s="408">
        <v>0</v>
      </c>
      <c r="D3099" s="408">
        <v>324.20999999999998</v>
      </c>
      <c r="E3099" s="408">
        <v>324.20999999999998</v>
      </c>
      <c r="F3099" s="409">
        <v>44852.582673611112</v>
      </c>
      <c r="G3099" s="408">
        <v>0</v>
      </c>
    </row>
    <row r="3100" spans="1:7" ht="15" x14ac:dyDescent="0.2">
      <c r="A3100" s="407" t="s">
        <v>4647</v>
      </c>
      <c r="B3100" s="407" t="s">
        <v>4644</v>
      </c>
      <c r="C3100" s="408">
        <v>0</v>
      </c>
      <c r="D3100" s="408">
        <v>194.39</v>
      </c>
      <c r="E3100" s="408">
        <v>194.39</v>
      </c>
      <c r="F3100" s="409">
        <v>44852.613888888889</v>
      </c>
      <c r="G3100" s="408">
        <v>0</v>
      </c>
    </row>
    <row r="3101" spans="1:7" ht="15" x14ac:dyDescent="0.2">
      <c r="A3101" s="407" t="s">
        <v>4648</v>
      </c>
      <c r="B3101" s="407" t="s">
        <v>4649</v>
      </c>
      <c r="C3101" s="408">
        <v>0</v>
      </c>
      <c r="D3101" s="408">
        <v>3023.88</v>
      </c>
      <c r="E3101" s="408">
        <v>3023.88</v>
      </c>
      <c r="F3101" s="409">
        <v>44755.455960648149</v>
      </c>
      <c r="G3101" s="408">
        <v>0</v>
      </c>
    </row>
    <row r="3102" spans="1:7" ht="15" x14ac:dyDescent="0.2">
      <c r="A3102" s="407" t="s">
        <v>4650</v>
      </c>
      <c r="B3102" s="407" t="s">
        <v>4651</v>
      </c>
      <c r="C3102" s="408">
        <v>0</v>
      </c>
      <c r="D3102" s="408">
        <v>46.48</v>
      </c>
      <c r="E3102" s="408">
        <v>46.48</v>
      </c>
      <c r="F3102" s="409">
        <v>43655.663472222222</v>
      </c>
      <c r="G3102" s="408">
        <v>0</v>
      </c>
    </row>
    <row r="3103" spans="1:7" ht="15" x14ac:dyDescent="0.2">
      <c r="A3103" s="407" t="s">
        <v>4652</v>
      </c>
      <c r="B3103" s="407" t="s">
        <v>4653</v>
      </c>
      <c r="C3103" s="408">
        <v>0</v>
      </c>
      <c r="D3103" s="408">
        <v>4590</v>
      </c>
      <c r="E3103" s="408">
        <v>4590</v>
      </c>
      <c r="F3103" s="409">
        <v>43594.596064814818</v>
      </c>
      <c r="G3103" s="408">
        <v>0</v>
      </c>
    </row>
    <row r="3104" spans="1:7" ht="15" x14ac:dyDescent="0.2">
      <c r="A3104" s="407" t="s">
        <v>4654</v>
      </c>
      <c r="B3104" s="407" t="s">
        <v>4655</v>
      </c>
      <c r="C3104" s="408">
        <v>0</v>
      </c>
      <c r="D3104" s="408">
        <v>17.05</v>
      </c>
      <c r="E3104" s="408">
        <v>17.05</v>
      </c>
      <c r="F3104" s="409">
        <v>44363.492337962962</v>
      </c>
      <c r="G3104" s="408">
        <v>0</v>
      </c>
    </row>
    <row r="3105" spans="1:7" ht="15" x14ac:dyDescent="0.2">
      <c r="A3105" s="407" t="s">
        <v>4656</v>
      </c>
      <c r="B3105" s="407" t="s">
        <v>4657</v>
      </c>
      <c r="C3105" s="408">
        <v>0</v>
      </c>
      <c r="D3105" s="408">
        <v>19.559999999999999</v>
      </c>
      <c r="E3105" s="408">
        <v>19.559999999999999</v>
      </c>
      <c r="F3105" s="409">
        <v>44133.495821759258</v>
      </c>
      <c r="G3105" s="408">
        <v>0</v>
      </c>
    </row>
    <row r="3106" spans="1:7" ht="15" x14ac:dyDescent="0.2">
      <c r="A3106" s="407" t="s">
        <v>4658</v>
      </c>
      <c r="B3106" s="407" t="s">
        <v>4659</v>
      </c>
      <c r="C3106" s="408">
        <v>0</v>
      </c>
      <c r="D3106" s="408">
        <v>24.41</v>
      </c>
      <c r="E3106" s="408">
        <v>24.41</v>
      </c>
      <c r="F3106" s="409">
        <v>44363.492199074077</v>
      </c>
      <c r="G3106" s="408">
        <v>0</v>
      </c>
    </row>
    <row r="3107" spans="1:7" ht="15" x14ac:dyDescent="0.2">
      <c r="A3107" s="407" t="s">
        <v>4660</v>
      </c>
      <c r="B3107" s="407" t="s">
        <v>4661</v>
      </c>
      <c r="C3107" s="408">
        <v>0</v>
      </c>
      <c r="D3107" s="408">
        <v>1505.57</v>
      </c>
      <c r="E3107" s="408">
        <v>1505.57</v>
      </c>
      <c r="F3107" s="409">
        <v>44854.639594907407</v>
      </c>
      <c r="G3107" s="408">
        <v>0</v>
      </c>
    </row>
    <row r="3108" spans="1:7" ht="15" x14ac:dyDescent="0.25">
      <c r="A3108" s="407" t="s">
        <v>4662</v>
      </c>
      <c r="B3108" s="407" t="s">
        <v>4663</v>
      </c>
      <c r="C3108" s="406"/>
      <c r="D3108" s="406"/>
      <c r="E3108" s="406"/>
      <c r="F3108" s="409">
        <v>45027.62835648148</v>
      </c>
      <c r="G3108" s="408">
        <v>0</v>
      </c>
    </row>
    <row r="3109" spans="1:7" ht="15" x14ac:dyDescent="0.25">
      <c r="A3109" s="407" t="s">
        <v>4664</v>
      </c>
      <c r="B3109" s="407" t="s">
        <v>4665</v>
      </c>
      <c r="C3109" s="406"/>
      <c r="D3109" s="406"/>
      <c r="E3109" s="406"/>
      <c r="F3109" s="409">
        <v>43640.582939814813</v>
      </c>
      <c r="G3109" s="408">
        <v>0</v>
      </c>
    </row>
    <row r="3110" spans="1:7" ht="15" x14ac:dyDescent="0.2">
      <c r="A3110" s="407" t="s">
        <v>4666</v>
      </c>
      <c r="B3110" s="407" t="s">
        <v>4667</v>
      </c>
      <c r="C3110" s="408">
        <v>0</v>
      </c>
      <c r="D3110" s="408">
        <v>9.4</v>
      </c>
      <c r="E3110" s="408">
        <v>9.4</v>
      </c>
      <c r="F3110" s="409">
        <v>43563.40525462963</v>
      </c>
      <c r="G3110" s="408">
        <v>0</v>
      </c>
    </row>
    <row r="3111" spans="1:7" ht="15" x14ac:dyDescent="0.2">
      <c r="A3111" s="407" t="s">
        <v>4668</v>
      </c>
      <c r="B3111" s="407" t="s">
        <v>4669</v>
      </c>
      <c r="C3111" s="408">
        <v>0</v>
      </c>
      <c r="D3111" s="408">
        <v>0.55800000000000005</v>
      </c>
      <c r="E3111" s="408">
        <v>0.55800000000000005</v>
      </c>
      <c r="F3111" s="409">
        <v>45932.450138888889</v>
      </c>
      <c r="G3111" s="408">
        <v>0</v>
      </c>
    </row>
    <row r="3112" spans="1:7" ht="15" x14ac:dyDescent="0.2">
      <c r="A3112" s="407" t="s">
        <v>4670</v>
      </c>
      <c r="B3112" s="407" t="s">
        <v>4671</v>
      </c>
      <c r="C3112" s="408">
        <v>0</v>
      </c>
      <c r="D3112" s="408">
        <v>0.53</v>
      </c>
      <c r="E3112" s="408">
        <v>0.53</v>
      </c>
      <c r="F3112" s="409">
        <v>44755.457708333335</v>
      </c>
      <c r="G3112" s="408">
        <v>0</v>
      </c>
    </row>
    <row r="3113" spans="1:7" ht="15" x14ac:dyDescent="0.2">
      <c r="A3113" s="407" t="s">
        <v>4672</v>
      </c>
      <c r="B3113" s="407" t="s">
        <v>4673</v>
      </c>
      <c r="C3113" s="408">
        <v>0</v>
      </c>
      <c r="D3113" s="408">
        <v>3.165</v>
      </c>
      <c r="E3113" s="408">
        <v>3.165</v>
      </c>
      <c r="F3113" s="409">
        <v>44978.424189814818</v>
      </c>
      <c r="G3113" s="408">
        <v>0</v>
      </c>
    </row>
    <row r="3114" spans="1:7" ht="15" x14ac:dyDescent="0.2">
      <c r="A3114" s="407" t="s">
        <v>4674</v>
      </c>
      <c r="B3114" s="407" t="s">
        <v>4675</v>
      </c>
      <c r="C3114" s="408">
        <v>0</v>
      </c>
      <c r="D3114" s="408">
        <v>136.08000000000001</v>
      </c>
      <c r="E3114" s="408">
        <v>136.08000000000001</v>
      </c>
      <c r="F3114" s="409">
        <v>43591.411504629628</v>
      </c>
      <c r="G3114" s="408">
        <v>0</v>
      </c>
    </row>
    <row r="3115" spans="1:7" ht="15" x14ac:dyDescent="0.2">
      <c r="A3115" s="407" t="s">
        <v>4676</v>
      </c>
      <c r="B3115" s="407" t="s">
        <v>4677</v>
      </c>
      <c r="C3115" s="408">
        <v>0</v>
      </c>
      <c r="D3115" s="408">
        <v>63.08</v>
      </c>
      <c r="E3115" s="408">
        <v>63.08</v>
      </c>
      <c r="F3115" s="409">
        <v>43591.425821759258</v>
      </c>
      <c r="G3115" s="408">
        <v>0</v>
      </c>
    </row>
    <row r="3116" spans="1:7" ht="15" x14ac:dyDescent="0.2">
      <c r="A3116" s="407" t="s">
        <v>4678</v>
      </c>
      <c r="B3116" s="407" t="s">
        <v>4679</v>
      </c>
      <c r="C3116" s="408">
        <v>0</v>
      </c>
      <c r="D3116" s="408">
        <v>1436</v>
      </c>
      <c r="E3116" s="408">
        <v>1436</v>
      </c>
      <c r="F3116" s="409">
        <v>43668.443831018521</v>
      </c>
      <c r="G3116" s="408">
        <v>0</v>
      </c>
    </row>
    <row r="3117" spans="1:7" ht="15" x14ac:dyDescent="0.2">
      <c r="A3117" s="407" t="s">
        <v>4680</v>
      </c>
      <c r="B3117" s="407" t="s">
        <v>4681</v>
      </c>
      <c r="C3117" s="408">
        <v>0</v>
      </c>
      <c r="D3117" s="408">
        <v>461.6</v>
      </c>
      <c r="E3117" s="408">
        <v>461.6</v>
      </c>
      <c r="F3117" s="409">
        <v>44755.458865740744</v>
      </c>
      <c r="G3117" s="408">
        <v>0</v>
      </c>
    </row>
    <row r="3118" spans="1:7" ht="15" x14ac:dyDescent="0.2">
      <c r="A3118" s="407" t="s">
        <v>4682</v>
      </c>
      <c r="B3118" s="407" t="s">
        <v>4683</v>
      </c>
      <c r="C3118" s="408">
        <v>0</v>
      </c>
      <c r="D3118" s="408">
        <v>1741.16</v>
      </c>
      <c r="E3118" s="408">
        <v>1741.16</v>
      </c>
      <c r="F3118" s="409">
        <v>43640.581006944441</v>
      </c>
      <c r="G3118" s="408">
        <v>0</v>
      </c>
    </row>
    <row r="3119" spans="1:7" ht="15" x14ac:dyDescent="0.2">
      <c r="A3119" s="407" t="s">
        <v>4684</v>
      </c>
      <c r="B3119" s="407" t="s">
        <v>4685</v>
      </c>
      <c r="C3119" s="408">
        <v>0</v>
      </c>
      <c r="D3119" s="408">
        <v>37.119999999999997</v>
      </c>
      <c r="E3119" s="408">
        <v>37.119999999999997</v>
      </c>
      <c r="F3119" s="409">
        <v>43640.580925925926</v>
      </c>
      <c r="G3119" s="408">
        <v>0</v>
      </c>
    </row>
    <row r="3120" spans="1:7" ht="15" x14ac:dyDescent="0.2">
      <c r="A3120" s="407" t="s">
        <v>4686</v>
      </c>
      <c r="B3120" s="407" t="s">
        <v>4687</v>
      </c>
      <c r="C3120" s="408">
        <v>0</v>
      </c>
      <c r="D3120" s="408">
        <v>516.42999999999995</v>
      </c>
      <c r="E3120" s="408">
        <v>516.42999999999995</v>
      </c>
      <c r="F3120" s="409">
        <v>43640.580821759257</v>
      </c>
      <c r="G3120" s="408">
        <v>0</v>
      </c>
    </row>
    <row r="3121" spans="1:7" ht="15" x14ac:dyDescent="0.2">
      <c r="A3121" s="407" t="s">
        <v>4688</v>
      </c>
      <c r="B3121" s="407" t="s">
        <v>4689</v>
      </c>
      <c r="C3121" s="408">
        <v>0</v>
      </c>
      <c r="D3121" s="408">
        <v>23.22</v>
      </c>
      <c r="E3121" s="408">
        <v>23.22</v>
      </c>
      <c r="F3121" s="409">
        <v>43640.580613425926</v>
      </c>
      <c r="G3121" s="408">
        <v>0</v>
      </c>
    </row>
    <row r="3122" spans="1:7" ht="15" x14ac:dyDescent="0.2">
      <c r="A3122" s="407" t="s">
        <v>4690</v>
      </c>
      <c r="B3122" s="407" t="s">
        <v>4691</v>
      </c>
      <c r="C3122" s="408">
        <v>0</v>
      </c>
      <c r="D3122" s="408">
        <v>24.77</v>
      </c>
      <c r="E3122" s="408">
        <v>24.77</v>
      </c>
      <c r="F3122" s="409">
        <v>44243.499062499999</v>
      </c>
      <c r="G3122" s="408">
        <v>0</v>
      </c>
    </row>
    <row r="3123" spans="1:7" ht="15" x14ac:dyDescent="0.2">
      <c r="A3123" s="407" t="s">
        <v>4692</v>
      </c>
      <c r="B3123" s="407" t="s">
        <v>4673</v>
      </c>
      <c r="C3123" s="408">
        <v>0</v>
      </c>
      <c r="D3123" s="408">
        <v>3.7749999999999999</v>
      </c>
      <c r="E3123" s="408">
        <v>3.7749999999999999</v>
      </c>
      <c r="F3123" s="409">
        <v>44880.590462962966</v>
      </c>
      <c r="G3123" s="408">
        <v>0</v>
      </c>
    </row>
    <row r="3124" spans="1:7" ht="15" x14ac:dyDescent="0.2">
      <c r="A3124" s="407" t="s">
        <v>4693</v>
      </c>
      <c r="B3124" s="407" t="s">
        <v>4694</v>
      </c>
      <c r="C3124" s="408">
        <v>0</v>
      </c>
      <c r="D3124" s="408">
        <v>26.48</v>
      </c>
      <c r="E3124" s="408">
        <v>26.48</v>
      </c>
      <c r="F3124" s="409">
        <v>43668.372349537036</v>
      </c>
      <c r="G3124" s="408">
        <v>0</v>
      </c>
    </row>
    <row r="3125" spans="1:7" ht="15" x14ac:dyDescent="0.2">
      <c r="A3125" s="407" t="s">
        <v>4695</v>
      </c>
      <c r="B3125" s="407" t="s">
        <v>4696</v>
      </c>
      <c r="C3125" s="408">
        <v>0</v>
      </c>
      <c r="D3125" s="408">
        <v>61.87</v>
      </c>
      <c r="E3125" s="408">
        <v>61.87</v>
      </c>
      <c r="F3125" s="409">
        <v>43668.373333333337</v>
      </c>
      <c r="G3125" s="408">
        <v>0</v>
      </c>
    </row>
    <row r="3126" spans="1:7" ht="15" x14ac:dyDescent="0.2">
      <c r="A3126" s="407" t="s">
        <v>4697</v>
      </c>
      <c r="B3126" s="407" t="s">
        <v>4698</v>
      </c>
      <c r="C3126" s="408">
        <v>0</v>
      </c>
      <c r="D3126" s="408">
        <v>312.04000000000002</v>
      </c>
      <c r="E3126" s="408">
        <v>312.04000000000002</v>
      </c>
      <c r="F3126" s="409">
        <v>45027.628472222219</v>
      </c>
      <c r="G3126" s="408">
        <v>0</v>
      </c>
    </row>
    <row r="3127" spans="1:7" ht="15" x14ac:dyDescent="0.2">
      <c r="A3127" s="407" t="s">
        <v>4699</v>
      </c>
      <c r="B3127" s="407" t="s">
        <v>4700</v>
      </c>
      <c r="C3127" s="408">
        <v>0</v>
      </c>
      <c r="D3127" s="408">
        <v>84.1</v>
      </c>
      <c r="E3127" s="408">
        <v>84.1</v>
      </c>
      <c r="F3127" s="409">
        <v>45027.628576388888</v>
      </c>
      <c r="G3127" s="408">
        <v>0</v>
      </c>
    </row>
    <row r="3128" spans="1:7" ht="15" x14ac:dyDescent="0.2">
      <c r="A3128" s="407" t="s">
        <v>4701</v>
      </c>
      <c r="B3128" s="407" t="s">
        <v>4702</v>
      </c>
      <c r="C3128" s="408">
        <v>0</v>
      </c>
      <c r="D3128" s="408">
        <v>71.92</v>
      </c>
      <c r="E3128" s="408">
        <v>71.92</v>
      </c>
      <c r="F3128" s="409">
        <v>45027.628750000003</v>
      </c>
      <c r="G3128" s="408">
        <v>0</v>
      </c>
    </row>
    <row r="3129" spans="1:7" ht="15" x14ac:dyDescent="0.2">
      <c r="A3129" s="407" t="s">
        <v>4703</v>
      </c>
      <c r="B3129" s="407" t="s">
        <v>4704</v>
      </c>
      <c r="C3129" s="408">
        <v>0</v>
      </c>
      <c r="D3129" s="408">
        <v>40.549999999999997</v>
      </c>
      <c r="E3129" s="408">
        <v>40.549999999999997</v>
      </c>
      <c r="F3129" s="409">
        <v>45027.628865740742</v>
      </c>
      <c r="G3129" s="408">
        <v>0</v>
      </c>
    </row>
    <row r="3130" spans="1:7" ht="15" x14ac:dyDescent="0.2">
      <c r="A3130" s="407" t="s">
        <v>4705</v>
      </c>
      <c r="B3130" s="407" t="s">
        <v>4706</v>
      </c>
      <c r="C3130" s="408">
        <v>0</v>
      </c>
      <c r="D3130" s="408">
        <v>390.21</v>
      </c>
      <c r="E3130" s="408">
        <v>390.21</v>
      </c>
      <c r="F3130" s="409">
        <v>44755.459432870368</v>
      </c>
      <c r="G3130" s="408">
        <v>0</v>
      </c>
    </row>
    <row r="3131" spans="1:7" ht="15" x14ac:dyDescent="0.2">
      <c r="A3131" s="407" t="s">
        <v>4707</v>
      </c>
      <c r="B3131" s="407" t="s">
        <v>4708</v>
      </c>
      <c r="C3131" s="408">
        <v>0</v>
      </c>
      <c r="D3131" s="408">
        <v>151.77000000000001</v>
      </c>
      <c r="E3131" s="408">
        <v>151.77000000000001</v>
      </c>
      <c r="F3131" s="409">
        <v>43755.576504629629</v>
      </c>
      <c r="G3131" s="408">
        <v>0</v>
      </c>
    </row>
    <row r="3132" spans="1:7" ht="15" x14ac:dyDescent="0.2">
      <c r="A3132" s="407" t="s">
        <v>4709</v>
      </c>
      <c r="B3132" s="407" t="s">
        <v>4710</v>
      </c>
      <c r="C3132" s="408">
        <v>0</v>
      </c>
      <c r="D3132" s="408">
        <v>25</v>
      </c>
      <c r="E3132" s="408">
        <v>25</v>
      </c>
      <c r="F3132" s="409">
        <v>45442.608726851853</v>
      </c>
      <c r="G3132" s="408">
        <v>0</v>
      </c>
    </row>
    <row r="3133" spans="1:7" ht="15" x14ac:dyDescent="0.2">
      <c r="A3133" s="407" t="s">
        <v>4711</v>
      </c>
      <c r="B3133" s="407" t="s">
        <v>4712</v>
      </c>
      <c r="C3133" s="408">
        <v>0</v>
      </c>
      <c r="D3133" s="408">
        <v>10975</v>
      </c>
      <c r="E3133" s="408">
        <v>10975</v>
      </c>
      <c r="F3133" s="409">
        <v>43657.389398148145</v>
      </c>
      <c r="G3133" s="408">
        <v>0</v>
      </c>
    </row>
    <row r="3134" spans="1:7" ht="15" x14ac:dyDescent="0.2">
      <c r="A3134" s="407" t="s">
        <v>4713</v>
      </c>
      <c r="B3134" s="407" t="s">
        <v>4714</v>
      </c>
      <c r="C3134" s="408">
        <v>0</v>
      </c>
      <c r="D3134" s="408">
        <v>25.2</v>
      </c>
      <c r="E3134" s="408">
        <v>25.2</v>
      </c>
      <c r="F3134" s="409">
        <v>43755.597349537034</v>
      </c>
      <c r="G3134" s="408">
        <v>0</v>
      </c>
    </row>
    <row r="3135" spans="1:7" ht="15" x14ac:dyDescent="0.2">
      <c r="A3135" s="407" t="s">
        <v>4715</v>
      </c>
      <c r="B3135" s="407" t="s">
        <v>4716</v>
      </c>
      <c r="C3135" s="408">
        <v>0</v>
      </c>
      <c r="D3135" s="408">
        <v>16.8</v>
      </c>
      <c r="E3135" s="408">
        <v>16.8</v>
      </c>
      <c r="F3135" s="409">
        <v>43755.59578703704</v>
      </c>
      <c r="G3135" s="408">
        <v>0</v>
      </c>
    </row>
    <row r="3136" spans="1:7" ht="15" x14ac:dyDescent="0.2">
      <c r="A3136" s="407" t="s">
        <v>4717</v>
      </c>
      <c r="B3136" s="407" t="s">
        <v>4718</v>
      </c>
      <c r="C3136" s="408">
        <v>0</v>
      </c>
      <c r="D3136" s="408">
        <v>290</v>
      </c>
      <c r="E3136" s="408">
        <v>290</v>
      </c>
      <c r="F3136" s="409">
        <v>43755.581412037034</v>
      </c>
      <c r="G3136" s="408">
        <v>0</v>
      </c>
    </row>
    <row r="3137" spans="1:7" ht="15" x14ac:dyDescent="0.2">
      <c r="A3137" s="407" t="s">
        <v>4719</v>
      </c>
      <c r="B3137" s="407" t="s">
        <v>4720</v>
      </c>
      <c r="C3137" s="408">
        <v>0</v>
      </c>
      <c r="D3137" s="408">
        <v>24</v>
      </c>
      <c r="E3137" s="408">
        <v>24</v>
      </c>
      <c r="F3137" s="409">
        <v>43755.581805555557</v>
      </c>
      <c r="G3137" s="408">
        <v>0</v>
      </c>
    </row>
    <row r="3138" spans="1:7" ht="15" x14ac:dyDescent="0.2">
      <c r="A3138" s="407" t="s">
        <v>4721</v>
      </c>
      <c r="B3138" s="407" t="s">
        <v>4722</v>
      </c>
      <c r="C3138" s="408">
        <v>0</v>
      </c>
      <c r="D3138" s="408">
        <v>17.75</v>
      </c>
      <c r="E3138" s="408">
        <v>17.75</v>
      </c>
      <c r="F3138" s="409">
        <v>44756.629988425928</v>
      </c>
      <c r="G3138" s="408">
        <v>0</v>
      </c>
    </row>
    <row r="3139" spans="1:7" ht="15" x14ac:dyDescent="0.2">
      <c r="A3139" s="407" t="s">
        <v>4723</v>
      </c>
      <c r="B3139" s="407" t="s">
        <v>4724</v>
      </c>
      <c r="C3139" s="408">
        <v>0</v>
      </c>
      <c r="D3139" s="408">
        <v>90.95</v>
      </c>
      <c r="E3139" s="408">
        <v>90.95</v>
      </c>
      <c r="F3139" s="409">
        <v>43755.584189814814</v>
      </c>
      <c r="G3139" s="408">
        <v>0</v>
      </c>
    </row>
    <row r="3140" spans="1:7" ht="15" x14ac:dyDescent="0.25">
      <c r="A3140" s="407" t="s">
        <v>4725</v>
      </c>
      <c r="B3140" s="407" t="s">
        <v>4726</v>
      </c>
      <c r="C3140" s="408">
        <v>2.5099999999999998</v>
      </c>
      <c r="D3140" s="406"/>
      <c r="E3140" s="406"/>
      <c r="F3140" s="409">
        <v>43755.584722222222</v>
      </c>
      <c r="G3140" s="408">
        <v>0</v>
      </c>
    </row>
    <row r="3141" spans="1:7" ht="15" x14ac:dyDescent="0.2">
      <c r="A3141" s="407" t="s">
        <v>4727</v>
      </c>
      <c r="B3141" s="407" t="s">
        <v>4728</v>
      </c>
      <c r="C3141" s="408">
        <v>0</v>
      </c>
      <c r="D3141" s="408">
        <v>300.8</v>
      </c>
      <c r="E3141" s="408">
        <v>300.8</v>
      </c>
      <c r="F3141" s="409">
        <v>44755.461608796293</v>
      </c>
      <c r="G3141" s="408">
        <v>0</v>
      </c>
    </row>
    <row r="3142" spans="1:7" ht="15" x14ac:dyDescent="0.2">
      <c r="A3142" s="407" t="s">
        <v>4729</v>
      </c>
      <c r="B3142" s="407" t="s">
        <v>4730</v>
      </c>
      <c r="C3142" s="408">
        <v>0</v>
      </c>
      <c r="D3142" s="408">
        <v>589.5</v>
      </c>
      <c r="E3142" s="408">
        <v>589.5</v>
      </c>
      <c r="F3142" s="409">
        <v>43796.443113425928</v>
      </c>
      <c r="G3142" s="408">
        <v>0</v>
      </c>
    </row>
    <row r="3143" spans="1:7" ht="15" x14ac:dyDescent="0.2">
      <c r="A3143" s="407" t="s">
        <v>4731</v>
      </c>
      <c r="B3143" s="407" t="s">
        <v>4732</v>
      </c>
      <c r="C3143" s="408">
        <v>0</v>
      </c>
      <c r="D3143" s="408">
        <v>41.2</v>
      </c>
      <c r="E3143" s="408">
        <v>41.2</v>
      </c>
      <c r="F3143" s="409">
        <v>43796.432951388888</v>
      </c>
      <c r="G3143" s="408">
        <v>0</v>
      </c>
    </row>
    <row r="3144" spans="1:7" ht="15" x14ac:dyDescent="0.2">
      <c r="A3144" s="407" t="s">
        <v>4733</v>
      </c>
      <c r="B3144" s="407" t="s">
        <v>4734</v>
      </c>
      <c r="C3144" s="408">
        <v>0</v>
      </c>
      <c r="D3144" s="408">
        <v>141.68</v>
      </c>
      <c r="E3144" s="408">
        <v>141.68</v>
      </c>
      <c r="F3144" s="409">
        <v>43796.438344907408</v>
      </c>
      <c r="G3144" s="408">
        <v>0</v>
      </c>
    </row>
    <row r="3145" spans="1:7" ht="15" x14ac:dyDescent="0.25">
      <c r="A3145" s="407" t="s">
        <v>4735</v>
      </c>
      <c r="B3145" s="407" t="s">
        <v>4736</v>
      </c>
      <c r="C3145" s="406"/>
      <c r="D3145" s="408">
        <v>62.14</v>
      </c>
      <c r="E3145" s="408">
        <v>62.14</v>
      </c>
      <c r="F3145" s="409">
        <v>43801.364791666667</v>
      </c>
      <c r="G3145" s="408">
        <v>0</v>
      </c>
    </row>
    <row r="3146" spans="1:7" ht="15" x14ac:dyDescent="0.2">
      <c r="A3146" s="407" t="s">
        <v>4737</v>
      </c>
      <c r="B3146" s="407" t="s">
        <v>4738</v>
      </c>
      <c r="C3146" s="408">
        <v>0</v>
      </c>
      <c r="D3146" s="408">
        <v>11.81</v>
      </c>
      <c r="E3146" s="408">
        <v>11.81</v>
      </c>
      <c r="F3146" s="409">
        <v>43801.438738425924</v>
      </c>
      <c r="G3146" s="408">
        <v>0</v>
      </c>
    </row>
    <row r="3147" spans="1:7" ht="15" x14ac:dyDescent="0.2">
      <c r="A3147" s="407" t="s">
        <v>4739</v>
      </c>
      <c r="B3147" s="407" t="s">
        <v>4740</v>
      </c>
      <c r="C3147" s="408">
        <v>0</v>
      </c>
      <c r="D3147" s="408">
        <v>11.14</v>
      </c>
      <c r="E3147" s="408">
        <v>11.14</v>
      </c>
      <c r="F3147" s="409">
        <v>43816.593715277777</v>
      </c>
      <c r="G3147" s="408">
        <v>0</v>
      </c>
    </row>
    <row r="3148" spans="1:7" ht="15" x14ac:dyDescent="0.2">
      <c r="A3148" s="407" t="s">
        <v>4741</v>
      </c>
      <c r="B3148" s="407" t="s">
        <v>4742</v>
      </c>
      <c r="C3148" s="408">
        <v>0</v>
      </c>
      <c r="D3148" s="408">
        <v>9.31</v>
      </c>
      <c r="E3148" s="408">
        <v>9.31</v>
      </c>
      <c r="F3148" s="409">
        <v>43816.590196759258</v>
      </c>
      <c r="G3148" s="408">
        <v>0</v>
      </c>
    </row>
    <row r="3149" spans="1:7" ht="15" x14ac:dyDescent="0.2">
      <c r="A3149" s="407" t="s">
        <v>4743</v>
      </c>
      <c r="B3149" s="407" t="s">
        <v>4744</v>
      </c>
      <c r="C3149" s="408">
        <v>0</v>
      </c>
      <c r="D3149" s="408">
        <v>24.718</v>
      </c>
      <c r="E3149" s="408">
        <v>24.718</v>
      </c>
      <c r="F3149" s="409">
        <v>43852.469247685185</v>
      </c>
      <c r="G3149" s="408">
        <v>0</v>
      </c>
    </row>
    <row r="3150" spans="1:7" ht="15" x14ac:dyDescent="0.2">
      <c r="A3150" s="407" t="s">
        <v>4745</v>
      </c>
      <c r="B3150" s="407" t="s">
        <v>4746</v>
      </c>
      <c r="C3150" s="408">
        <v>0</v>
      </c>
      <c r="D3150" s="408">
        <v>41.84</v>
      </c>
      <c r="E3150" s="408">
        <v>41.84</v>
      </c>
      <c r="F3150" s="409">
        <v>43858.573067129626</v>
      </c>
      <c r="G3150" s="408">
        <v>0</v>
      </c>
    </row>
    <row r="3151" spans="1:7" ht="15" x14ac:dyDescent="0.2">
      <c r="A3151" s="407" t="s">
        <v>4747</v>
      </c>
      <c r="B3151" s="407" t="s">
        <v>4748</v>
      </c>
      <c r="C3151" s="408">
        <v>0</v>
      </c>
      <c r="D3151" s="408">
        <v>232.15</v>
      </c>
      <c r="E3151" s="408">
        <v>232.15</v>
      </c>
      <c r="F3151" s="409">
        <v>44574.395787037036</v>
      </c>
      <c r="G3151" s="408">
        <v>0</v>
      </c>
    </row>
    <row r="3152" spans="1:7" ht="15" x14ac:dyDescent="0.2">
      <c r="A3152" s="407" t="s">
        <v>4749</v>
      </c>
      <c r="B3152" s="407" t="s">
        <v>4750</v>
      </c>
      <c r="C3152" s="408">
        <v>0</v>
      </c>
      <c r="D3152" s="408">
        <v>151.66</v>
      </c>
      <c r="E3152" s="408">
        <v>151.66</v>
      </c>
      <c r="F3152" s="409">
        <v>43846.56009259259</v>
      </c>
      <c r="G3152" s="408">
        <v>0</v>
      </c>
    </row>
    <row r="3153" spans="1:7" ht="15" x14ac:dyDescent="0.2">
      <c r="A3153" s="407" t="s">
        <v>4751</v>
      </c>
      <c r="B3153" s="407" t="s">
        <v>4752</v>
      </c>
      <c r="C3153" s="408">
        <v>0</v>
      </c>
      <c r="D3153" s="408">
        <v>44.49</v>
      </c>
      <c r="E3153" s="408">
        <v>44.49</v>
      </c>
      <c r="F3153" s="409">
        <v>43851.54965277778</v>
      </c>
      <c r="G3153" s="408">
        <v>0</v>
      </c>
    </row>
    <row r="3154" spans="1:7" ht="15" x14ac:dyDescent="0.2">
      <c r="A3154" s="407" t="s">
        <v>4753</v>
      </c>
      <c r="B3154" s="407" t="s">
        <v>33284</v>
      </c>
      <c r="C3154" s="408">
        <v>0</v>
      </c>
      <c r="D3154" s="408">
        <v>35.470644628099173</v>
      </c>
      <c r="E3154" s="408">
        <v>35.470644628099173</v>
      </c>
      <c r="F3154" s="409">
        <v>45840.387928240743</v>
      </c>
      <c r="G3154" s="408">
        <v>2</v>
      </c>
    </row>
    <row r="3155" spans="1:7" ht="15" x14ac:dyDescent="0.2">
      <c r="A3155" s="407" t="s">
        <v>4754</v>
      </c>
      <c r="B3155" s="407" t="s">
        <v>4755</v>
      </c>
      <c r="C3155" s="408">
        <v>0</v>
      </c>
      <c r="D3155" s="408">
        <v>6.9059999999999997</v>
      </c>
      <c r="E3155" s="408">
        <v>6.9059999999999997</v>
      </c>
      <c r="F3155" s="409">
        <v>43859.518576388888</v>
      </c>
      <c r="G3155" s="408">
        <v>0</v>
      </c>
    </row>
    <row r="3156" spans="1:7" ht="15" x14ac:dyDescent="0.2">
      <c r="A3156" s="407" t="s">
        <v>4756</v>
      </c>
      <c r="B3156" s="407" t="s">
        <v>4757</v>
      </c>
      <c r="C3156" s="408">
        <v>0</v>
      </c>
      <c r="D3156" s="408">
        <v>2500</v>
      </c>
      <c r="E3156" s="408">
        <v>2500</v>
      </c>
      <c r="F3156" s="409">
        <v>45334.496053240742</v>
      </c>
      <c r="G3156" s="408">
        <v>0</v>
      </c>
    </row>
    <row r="3157" spans="1:7" ht="15" x14ac:dyDescent="0.2">
      <c r="A3157" s="407" t="s">
        <v>4758</v>
      </c>
      <c r="B3157" s="407" t="s">
        <v>4759</v>
      </c>
      <c r="C3157" s="408">
        <v>0</v>
      </c>
      <c r="D3157" s="408">
        <v>1.01</v>
      </c>
      <c r="E3157" s="408">
        <v>1.01</v>
      </c>
      <c r="F3157" s="409">
        <v>44756.633657407408</v>
      </c>
      <c r="G3157" s="408">
        <v>0</v>
      </c>
    </row>
    <row r="3158" spans="1:7" ht="15" x14ac:dyDescent="0.2">
      <c r="A3158" s="407" t="s">
        <v>4760</v>
      </c>
      <c r="B3158" s="407" t="s">
        <v>4761</v>
      </c>
      <c r="C3158" s="408">
        <v>0</v>
      </c>
      <c r="D3158" s="408">
        <v>4905</v>
      </c>
      <c r="E3158" s="408">
        <v>4905</v>
      </c>
      <c r="F3158" s="409">
        <v>43900.353784722225</v>
      </c>
      <c r="G3158" s="408">
        <v>0</v>
      </c>
    </row>
    <row r="3159" spans="1:7" ht="15" x14ac:dyDescent="0.2">
      <c r="A3159" s="407" t="s">
        <v>4762</v>
      </c>
      <c r="B3159" s="407" t="s">
        <v>4763</v>
      </c>
      <c r="C3159" s="408">
        <v>0</v>
      </c>
      <c r="D3159" s="408">
        <v>23.114999999999998</v>
      </c>
      <c r="E3159" s="408">
        <v>23.114999999999998</v>
      </c>
      <c r="F3159" s="409">
        <v>44880.590694444443</v>
      </c>
      <c r="G3159" s="408">
        <v>0</v>
      </c>
    </row>
    <row r="3160" spans="1:7" ht="15" x14ac:dyDescent="0.2">
      <c r="A3160" s="407" t="s">
        <v>4764</v>
      </c>
      <c r="B3160" s="407" t="s">
        <v>4765</v>
      </c>
      <c r="C3160" s="408">
        <v>0</v>
      </c>
      <c r="D3160" s="408">
        <v>9.0749999999999993</v>
      </c>
      <c r="E3160" s="408">
        <v>9.0749999999999993</v>
      </c>
      <c r="F3160" s="409">
        <v>44880.590925925928</v>
      </c>
      <c r="G3160" s="408">
        <v>0</v>
      </c>
    </row>
    <row r="3161" spans="1:7" ht="15" x14ac:dyDescent="0.25">
      <c r="A3161" s="407" t="s">
        <v>4766</v>
      </c>
      <c r="B3161" s="407" t="s">
        <v>4767</v>
      </c>
      <c r="C3161" s="406"/>
      <c r="D3161" s="406"/>
      <c r="E3161" s="406"/>
      <c r="F3161" s="409">
        <v>43913.558564814812</v>
      </c>
      <c r="G3161" s="408">
        <v>0</v>
      </c>
    </row>
    <row r="3162" spans="1:7" ht="15" x14ac:dyDescent="0.25">
      <c r="A3162" s="407" t="s">
        <v>4768</v>
      </c>
      <c r="B3162" s="407" t="s">
        <v>4769</v>
      </c>
      <c r="C3162" s="406"/>
      <c r="D3162" s="406"/>
      <c r="E3162" s="406"/>
      <c r="F3162" s="409">
        <v>43913.56890046296</v>
      </c>
      <c r="G3162" s="408">
        <v>0</v>
      </c>
    </row>
    <row r="3163" spans="1:7" ht="15" x14ac:dyDescent="0.2">
      <c r="A3163" s="407" t="s">
        <v>4770</v>
      </c>
      <c r="B3163" s="407" t="s">
        <v>4771</v>
      </c>
      <c r="C3163" s="408">
        <v>0</v>
      </c>
      <c r="D3163" s="408">
        <v>43.47</v>
      </c>
      <c r="E3163" s="408">
        <v>43.47</v>
      </c>
      <c r="F3163" s="409">
        <v>43916.375590277778</v>
      </c>
      <c r="G3163" s="408">
        <v>0</v>
      </c>
    </row>
    <row r="3164" spans="1:7" ht="15" x14ac:dyDescent="0.2">
      <c r="A3164" s="407" t="s">
        <v>4772</v>
      </c>
      <c r="B3164" s="407" t="s">
        <v>4773</v>
      </c>
      <c r="C3164" s="408">
        <v>0</v>
      </c>
      <c r="D3164" s="408">
        <v>142.5</v>
      </c>
      <c r="E3164" s="408">
        <v>142.5</v>
      </c>
      <c r="F3164" s="409">
        <v>43935.470891203702</v>
      </c>
      <c r="G3164" s="408">
        <v>0</v>
      </c>
    </row>
    <row r="3165" spans="1:7" ht="15" x14ac:dyDescent="0.2">
      <c r="A3165" s="407" t="s">
        <v>4774</v>
      </c>
      <c r="B3165" s="407" t="s">
        <v>4775</v>
      </c>
      <c r="C3165" s="408">
        <v>0</v>
      </c>
      <c r="D3165" s="408">
        <v>18.149999999999999</v>
      </c>
      <c r="E3165" s="408">
        <v>18.149999999999999</v>
      </c>
      <c r="F3165" s="409">
        <v>43916.43172453704</v>
      </c>
      <c r="G3165" s="408">
        <v>0</v>
      </c>
    </row>
    <row r="3166" spans="1:7" ht="15" x14ac:dyDescent="0.2">
      <c r="A3166" s="407" t="s">
        <v>4776</v>
      </c>
      <c r="B3166" s="407" t="s">
        <v>4777</v>
      </c>
      <c r="C3166" s="408">
        <v>0</v>
      </c>
      <c r="D3166" s="408">
        <v>1800</v>
      </c>
      <c r="E3166" s="408">
        <v>1800</v>
      </c>
      <c r="F3166" s="409">
        <v>43920.390046296299</v>
      </c>
      <c r="G3166" s="408">
        <v>0</v>
      </c>
    </row>
    <row r="3167" spans="1:7" ht="15" x14ac:dyDescent="0.2">
      <c r="A3167" s="407" t="s">
        <v>4778</v>
      </c>
      <c r="B3167" s="407" t="s">
        <v>4779</v>
      </c>
      <c r="C3167" s="408">
        <v>0</v>
      </c>
      <c r="D3167" s="408">
        <v>5.6</v>
      </c>
      <c r="E3167" s="408">
        <v>5.6</v>
      </c>
      <c r="F3167" s="409">
        <v>44133.503252314818</v>
      </c>
      <c r="G3167" s="408">
        <v>0</v>
      </c>
    </row>
    <row r="3168" spans="1:7" ht="15" x14ac:dyDescent="0.2">
      <c r="A3168" s="407" t="s">
        <v>4780</v>
      </c>
      <c r="B3168" s="407" t="s">
        <v>4781</v>
      </c>
      <c r="C3168" s="408">
        <v>0</v>
      </c>
      <c r="D3168" s="408">
        <v>3.86</v>
      </c>
      <c r="E3168" s="408">
        <v>3.86</v>
      </c>
      <c r="F3168" s="409">
        <v>43920.577465277776</v>
      </c>
      <c r="G3168" s="408">
        <v>0</v>
      </c>
    </row>
    <row r="3169" spans="1:7" ht="15" x14ac:dyDescent="0.2">
      <c r="A3169" s="407" t="s">
        <v>4782</v>
      </c>
      <c r="B3169" s="407" t="s">
        <v>33687</v>
      </c>
      <c r="C3169" s="408">
        <v>0</v>
      </c>
      <c r="D3169" s="408">
        <v>3.83</v>
      </c>
      <c r="E3169" s="408">
        <v>3.83</v>
      </c>
      <c r="F3169" s="409">
        <v>45457.277881944443</v>
      </c>
      <c r="G3169" s="408">
        <v>0</v>
      </c>
    </row>
    <row r="3170" spans="1:7" ht="15" x14ac:dyDescent="0.2">
      <c r="A3170" s="407" t="s">
        <v>4783</v>
      </c>
      <c r="B3170" s="407" t="s">
        <v>4784</v>
      </c>
      <c r="C3170" s="408">
        <v>0</v>
      </c>
      <c r="D3170" s="408">
        <v>0.3619</v>
      </c>
      <c r="E3170" s="408">
        <v>0.3619</v>
      </c>
      <c r="F3170" s="409">
        <v>43955.360173611109</v>
      </c>
      <c r="G3170" s="408">
        <v>0</v>
      </c>
    </row>
    <row r="3171" spans="1:7" ht="15" x14ac:dyDescent="0.2">
      <c r="A3171" s="407" t="s">
        <v>4785</v>
      </c>
      <c r="B3171" s="407" t="s">
        <v>4786</v>
      </c>
      <c r="C3171" s="408">
        <v>0</v>
      </c>
      <c r="D3171" s="408">
        <v>8.6950000000000003</v>
      </c>
      <c r="E3171" s="408">
        <v>8.6950000000000003</v>
      </c>
      <c r="F3171" s="409">
        <v>43955.387129629627</v>
      </c>
      <c r="G3171" s="408">
        <v>0</v>
      </c>
    </row>
    <row r="3172" spans="1:7" ht="15" x14ac:dyDescent="0.2">
      <c r="A3172" s="407" t="s">
        <v>4787</v>
      </c>
      <c r="B3172" s="407" t="s">
        <v>4788</v>
      </c>
      <c r="C3172" s="408">
        <v>0</v>
      </c>
      <c r="D3172" s="408">
        <v>0.36559999999999998</v>
      </c>
      <c r="E3172" s="408">
        <v>0.36559999999999998</v>
      </c>
      <c r="F3172" s="409">
        <v>43955.373217592591</v>
      </c>
      <c r="G3172" s="408">
        <v>0</v>
      </c>
    </row>
    <row r="3173" spans="1:7" ht="15" x14ac:dyDescent="0.2">
      <c r="A3173" s="407" t="s">
        <v>4789</v>
      </c>
      <c r="B3173" s="407" t="s">
        <v>4790</v>
      </c>
      <c r="C3173" s="408">
        <v>0</v>
      </c>
      <c r="D3173" s="408">
        <v>20.14</v>
      </c>
      <c r="E3173" s="408">
        <v>20.14</v>
      </c>
      <c r="F3173" s="409">
        <v>43955.458923611113</v>
      </c>
      <c r="G3173" s="408">
        <v>0</v>
      </c>
    </row>
    <row r="3174" spans="1:7" ht="15" x14ac:dyDescent="0.2">
      <c r="A3174" s="407" t="s">
        <v>4791</v>
      </c>
      <c r="B3174" s="407" t="s">
        <v>4792</v>
      </c>
      <c r="C3174" s="408">
        <v>0</v>
      </c>
      <c r="D3174" s="408">
        <v>157.72999999999999</v>
      </c>
      <c r="E3174" s="408">
        <v>157.72999999999999</v>
      </c>
      <c r="F3174" s="409">
        <v>44755.462627314817</v>
      </c>
      <c r="G3174" s="408">
        <v>0</v>
      </c>
    </row>
    <row r="3175" spans="1:7" ht="15" x14ac:dyDescent="0.2">
      <c r="A3175" s="407" t="s">
        <v>4793</v>
      </c>
      <c r="B3175" s="407" t="s">
        <v>4794</v>
      </c>
      <c r="C3175" s="408">
        <v>0</v>
      </c>
      <c r="D3175" s="408">
        <v>3.6940000000000001E-2</v>
      </c>
      <c r="E3175" s="408">
        <v>3.6940000000000001E-2</v>
      </c>
      <c r="F3175" s="409">
        <v>44061.588726851849</v>
      </c>
      <c r="G3175" s="408">
        <v>0</v>
      </c>
    </row>
    <row r="3176" spans="1:7" ht="15" x14ac:dyDescent="0.2">
      <c r="A3176" s="407" t="s">
        <v>4795</v>
      </c>
      <c r="B3176" s="407" t="s">
        <v>4796</v>
      </c>
      <c r="C3176" s="408">
        <v>0</v>
      </c>
      <c r="D3176" s="408">
        <v>3.6942857142857145E-2</v>
      </c>
      <c r="E3176" s="408">
        <v>3.6942857142857145E-2</v>
      </c>
      <c r="F3176" s="409">
        <v>44880.591041666667</v>
      </c>
      <c r="G3176" s="408">
        <v>0</v>
      </c>
    </row>
    <row r="3177" spans="1:7" ht="15" x14ac:dyDescent="0.2">
      <c r="A3177" s="407" t="s">
        <v>4797</v>
      </c>
      <c r="B3177" s="407" t="s">
        <v>4798</v>
      </c>
      <c r="C3177" s="408">
        <v>0</v>
      </c>
      <c r="D3177" s="408">
        <v>0</v>
      </c>
      <c r="E3177" s="408">
        <v>0</v>
      </c>
      <c r="F3177" s="409">
        <v>44000.526377314818</v>
      </c>
      <c r="G3177" s="408">
        <v>0</v>
      </c>
    </row>
    <row r="3178" spans="1:7" ht="15" x14ac:dyDescent="0.2">
      <c r="A3178" s="407" t="s">
        <v>4799</v>
      </c>
      <c r="B3178" s="407" t="s">
        <v>4800</v>
      </c>
      <c r="C3178" s="408">
        <v>0</v>
      </c>
      <c r="D3178" s="408">
        <v>375</v>
      </c>
      <c r="E3178" s="408">
        <v>375</v>
      </c>
      <c r="F3178" s="409">
        <v>44000.654479166667</v>
      </c>
      <c r="G3178" s="408">
        <v>0</v>
      </c>
    </row>
    <row r="3179" spans="1:7" ht="15" x14ac:dyDescent="0.2">
      <c r="A3179" s="407" t="s">
        <v>4801</v>
      </c>
      <c r="B3179" s="407" t="s">
        <v>4802</v>
      </c>
      <c r="C3179" s="408">
        <v>0</v>
      </c>
      <c r="D3179" s="408">
        <v>98.9</v>
      </c>
      <c r="E3179" s="408">
        <v>98.9</v>
      </c>
      <c r="F3179" s="409">
        <v>44286.349270833336</v>
      </c>
      <c r="G3179" s="408">
        <v>0</v>
      </c>
    </row>
    <row r="3180" spans="1:7" ht="15" x14ac:dyDescent="0.2">
      <c r="A3180" s="407" t="s">
        <v>4803</v>
      </c>
      <c r="B3180" s="407" t="s">
        <v>4804</v>
      </c>
      <c r="C3180" s="408">
        <v>0</v>
      </c>
      <c r="D3180" s="408">
        <v>120.48</v>
      </c>
      <c r="E3180" s="408">
        <v>120.48</v>
      </c>
      <c r="F3180" s="409">
        <v>45890.286562499998</v>
      </c>
      <c r="G3180" s="408">
        <v>0</v>
      </c>
    </row>
    <row r="3181" spans="1:7" ht="15" x14ac:dyDescent="0.2">
      <c r="A3181" s="407" t="s">
        <v>4805</v>
      </c>
      <c r="B3181" s="407" t="s">
        <v>4806</v>
      </c>
      <c r="C3181" s="408">
        <v>0</v>
      </c>
      <c r="D3181" s="408">
        <v>13.2</v>
      </c>
      <c r="E3181" s="408">
        <v>13.2</v>
      </c>
      <c r="F3181" s="409">
        <v>45680.631944444445</v>
      </c>
      <c r="G3181" s="408">
        <v>0</v>
      </c>
    </row>
    <row r="3182" spans="1:7" ht="15" x14ac:dyDescent="0.2">
      <c r="A3182" s="407" t="s">
        <v>4807</v>
      </c>
      <c r="B3182" s="407" t="s">
        <v>4808</v>
      </c>
      <c r="C3182" s="408">
        <v>0</v>
      </c>
      <c r="D3182" s="408">
        <v>5.99</v>
      </c>
      <c r="E3182" s="408">
        <v>5.99</v>
      </c>
      <c r="F3182" s="409">
        <v>44118.414780092593</v>
      </c>
      <c r="G3182" s="408">
        <v>0</v>
      </c>
    </row>
    <row r="3183" spans="1:7" ht="15" x14ac:dyDescent="0.2">
      <c r="A3183" s="407" t="s">
        <v>4809</v>
      </c>
      <c r="B3183" s="407" t="s">
        <v>4810</v>
      </c>
      <c r="C3183" s="408">
        <v>0</v>
      </c>
      <c r="D3183" s="408">
        <v>242.58</v>
      </c>
      <c r="E3183" s="408">
        <v>242.58</v>
      </c>
      <c r="F3183" s="409">
        <v>44098.568726851852</v>
      </c>
      <c r="G3183" s="408">
        <v>0</v>
      </c>
    </row>
    <row r="3184" spans="1:7" ht="15" x14ac:dyDescent="0.2">
      <c r="A3184" s="407" t="s">
        <v>4811</v>
      </c>
      <c r="B3184" s="407" t="s">
        <v>4812</v>
      </c>
      <c r="C3184" s="408">
        <v>0</v>
      </c>
      <c r="D3184" s="408">
        <v>13.212857142857143</v>
      </c>
      <c r="E3184" s="408">
        <v>13.212857142857143</v>
      </c>
      <c r="F3184" s="409">
        <v>44264.642777777779</v>
      </c>
      <c r="G3184" s="408">
        <v>0</v>
      </c>
    </row>
    <row r="3185" spans="1:7" ht="15" x14ac:dyDescent="0.25">
      <c r="A3185" s="407" t="s">
        <v>4813</v>
      </c>
      <c r="B3185" s="407" t="s">
        <v>4814</v>
      </c>
      <c r="C3185" s="406"/>
      <c r="D3185" s="408">
        <v>59</v>
      </c>
      <c r="E3185" s="408">
        <v>59</v>
      </c>
      <c r="F3185" s="409">
        <v>45267.582071759258</v>
      </c>
      <c r="G3185" s="408">
        <v>0</v>
      </c>
    </row>
    <row r="3186" spans="1:7" ht="15" x14ac:dyDescent="0.2">
      <c r="A3186" s="407" t="s">
        <v>4815</v>
      </c>
      <c r="B3186" s="407" t="s">
        <v>4816</v>
      </c>
      <c r="C3186" s="408">
        <v>0</v>
      </c>
      <c r="D3186" s="408">
        <v>88.64</v>
      </c>
      <c r="E3186" s="408">
        <v>88.64</v>
      </c>
      <c r="F3186" s="409">
        <v>44755.463622685187</v>
      </c>
      <c r="G3186" s="408">
        <v>0</v>
      </c>
    </row>
    <row r="3187" spans="1:7" ht="15" x14ac:dyDescent="0.2">
      <c r="A3187" s="407" t="s">
        <v>4817</v>
      </c>
      <c r="B3187" s="407" t="s">
        <v>4818</v>
      </c>
      <c r="C3187" s="408">
        <v>0</v>
      </c>
      <c r="D3187" s="408">
        <v>29.09</v>
      </c>
      <c r="E3187" s="408">
        <v>29.09</v>
      </c>
      <c r="F3187" s="409">
        <v>44755.464131944442</v>
      </c>
      <c r="G3187" s="408">
        <v>0</v>
      </c>
    </row>
    <row r="3188" spans="1:7" ht="15" x14ac:dyDescent="0.2">
      <c r="A3188" s="407" t="s">
        <v>35190</v>
      </c>
      <c r="B3188" s="407" t="s">
        <v>35191</v>
      </c>
      <c r="C3188" s="408">
        <v>0</v>
      </c>
      <c r="D3188" s="408">
        <v>323</v>
      </c>
      <c r="E3188" s="408">
        <v>323</v>
      </c>
      <c r="F3188" s="409">
        <v>45323.466099537036</v>
      </c>
      <c r="G3188" s="408">
        <v>0</v>
      </c>
    </row>
    <row r="3189" spans="1:7" ht="15" x14ac:dyDescent="0.2">
      <c r="A3189" s="407" t="s">
        <v>4819</v>
      </c>
      <c r="B3189" s="407" t="s">
        <v>4820</v>
      </c>
      <c r="C3189" s="408">
        <v>0</v>
      </c>
      <c r="D3189" s="408">
        <v>441</v>
      </c>
      <c r="E3189" s="408">
        <v>441</v>
      </c>
      <c r="F3189" s="409">
        <v>45313.391956018517</v>
      </c>
      <c r="G3189" s="408">
        <v>0</v>
      </c>
    </row>
    <row r="3190" spans="1:7" ht="15" x14ac:dyDescent="0.25">
      <c r="A3190" s="407" t="s">
        <v>4821</v>
      </c>
      <c r="B3190" s="407" t="s">
        <v>4822</v>
      </c>
      <c r="C3190" s="406"/>
      <c r="D3190" s="406"/>
      <c r="E3190" s="406"/>
      <c r="F3190" s="409">
        <v>44264.42523148148</v>
      </c>
      <c r="G3190" s="408">
        <v>0</v>
      </c>
    </row>
    <row r="3191" spans="1:7" ht="15" x14ac:dyDescent="0.2">
      <c r="A3191" s="407" t="s">
        <v>4823</v>
      </c>
      <c r="B3191" s="407" t="s">
        <v>4824</v>
      </c>
      <c r="C3191" s="408">
        <v>0</v>
      </c>
      <c r="D3191" s="408">
        <v>0</v>
      </c>
      <c r="E3191" s="408">
        <v>0</v>
      </c>
      <c r="F3191" s="409">
        <v>45027.628935185188</v>
      </c>
      <c r="G3191" s="408">
        <v>0</v>
      </c>
    </row>
    <row r="3192" spans="1:7" ht="15" x14ac:dyDescent="0.2">
      <c r="A3192" s="407" t="s">
        <v>4825</v>
      </c>
      <c r="B3192" s="407" t="s">
        <v>4826</v>
      </c>
      <c r="C3192" s="408">
        <v>0</v>
      </c>
      <c r="D3192" s="408">
        <v>904.04</v>
      </c>
      <c r="E3192" s="408">
        <v>904.04</v>
      </c>
      <c r="F3192" s="409">
        <v>44363.589548611111</v>
      </c>
      <c r="G3192" s="408">
        <v>0</v>
      </c>
    </row>
    <row r="3193" spans="1:7" ht="15" x14ac:dyDescent="0.2">
      <c r="A3193" s="407" t="s">
        <v>4827</v>
      </c>
      <c r="B3193" s="407" t="s">
        <v>4828</v>
      </c>
      <c r="C3193" s="408">
        <v>0</v>
      </c>
      <c r="D3193" s="408">
        <v>3.1083333333333329</v>
      </c>
      <c r="E3193" s="408">
        <v>3.1083333333333329</v>
      </c>
      <c r="F3193" s="409">
        <v>44278.393217592595</v>
      </c>
      <c r="G3193" s="408">
        <v>0</v>
      </c>
    </row>
    <row r="3194" spans="1:7" ht="15" x14ac:dyDescent="0.2">
      <c r="A3194" s="407" t="s">
        <v>4829</v>
      </c>
      <c r="B3194" s="407" t="s">
        <v>4830</v>
      </c>
      <c r="C3194" s="408">
        <v>0</v>
      </c>
      <c r="D3194" s="408">
        <v>15.416</v>
      </c>
      <c r="E3194" s="408">
        <v>15.416</v>
      </c>
      <c r="F3194" s="409">
        <v>44278.394050925926</v>
      </c>
      <c r="G3194" s="408">
        <v>0</v>
      </c>
    </row>
    <row r="3195" spans="1:7" ht="15" x14ac:dyDescent="0.25">
      <c r="A3195" s="407" t="s">
        <v>4831</v>
      </c>
      <c r="B3195" s="407" t="s">
        <v>4832</v>
      </c>
      <c r="C3195" s="406"/>
      <c r="D3195" s="406"/>
      <c r="E3195" s="406"/>
      <c r="F3195" s="409">
        <v>44278.436076388891</v>
      </c>
      <c r="G3195" s="408">
        <v>0</v>
      </c>
    </row>
    <row r="3196" spans="1:7" ht="15" x14ac:dyDescent="0.25">
      <c r="A3196" s="407" t="s">
        <v>4833</v>
      </c>
      <c r="B3196" s="407" t="s">
        <v>4834</v>
      </c>
      <c r="C3196" s="406"/>
      <c r="D3196" s="406"/>
      <c r="E3196" s="406"/>
      <c r="F3196" s="409">
        <v>44278.435960648145</v>
      </c>
      <c r="G3196" s="408">
        <v>0</v>
      </c>
    </row>
    <row r="3197" spans="1:7" ht="15" x14ac:dyDescent="0.2">
      <c r="A3197" s="407" t="s">
        <v>4835</v>
      </c>
      <c r="B3197" s="407" t="s">
        <v>4836</v>
      </c>
      <c r="C3197" s="408">
        <v>0</v>
      </c>
      <c r="D3197" s="408">
        <v>0.42459999999999998</v>
      </c>
      <c r="E3197" s="408">
        <v>0.42459999999999998</v>
      </c>
      <c r="F3197" s="409">
        <v>46000.401226851849</v>
      </c>
      <c r="G3197" s="408">
        <v>0</v>
      </c>
    </row>
    <row r="3198" spans="1:7" ht="15" x14ac:dyDescent="0.2">
      <c r="A3198" s="407" t="s">
        <v>4837</v>
      </c>
      <c r="B3198" s="407" t="s">
        <v>4838</v>
      </c>
      <c r="C3198" s="408">
        <v>0</v>
      </c>
      <c r="D3198" s="408">
        <v>0.23860000000000001</v>
      </c>
      <c r="E3198" s="408">
        <v>0.23860000000000001</v>
      </c>
      <c r="F3198" s="409">
        <v>45931.318310185183</v>
      </c>
      <c r="G3198" s="408">
        <v>0</v>
      </c>
    </row>
    <row r="3199" spans="1:7" ht="15" x14ac:dyDescent="0.2">
      <c r="A3199" s="407" t="s">
        <v>4839</v>
      </c>
      <c r="B3199" s="407" t="s">
        <v>4840</v>
      </c>
      <c r="C3199" s="408">
        <v>0</v>
      </c>
      <c r="D3199" s="408">
        <v>2.91</v>
      </c>
      <c r="E3199" s="408">
        <v>2.91</v>
      </c>
      <c r="F3199" s="409">
        <v>44278.503159722219</v>
      </c>
      <c r="G3199" s="408">
        <v>0</v>
      </c>
    </row>
    <row r="3200" spans="1:7" ht="15" x14ac:dyDescent="0.25">
      <c r="A3200" s="407" t="s">
        <v>4841</v>
      </c>
      <c r="B3200" s="407" t="s">
        <v>4842</v>
      </c>
      <c r="C3200" s="406"/>
      <c r="D3200" s="406"/>
      <c r="E3200" s="406"/>
      <c r="F3200" s="409">
        <v>44278.500069444446</v>
      </c>
      <c r="G3200" s="408">
        <v>0</v>
      </c>
    </row>
    <row r="3201" spans="1:7" ht="15" x14ac:dyDescent="0.2">
      <c r="A3201" s="407" t="s">
        <v>4843</v>
      </c>
      <c r="B3201" s="407" t="s">
        <v>4844</v>
      </c>
      <c r="C3201" s="408">
        <v>0</v>
      </c>
      <c r="D3201" s="408">
        <v>2.381875</v>
      </c>
      <c r="E3201" s="408">
        <v>2.381875</v>
      </c>
      <c r="F3201" s="409">
        <v>44278.500405092593</v>
      </c>
      <c r="G3201" s="408">
        <v>0</v>
      </c>
    </row>
    <row r="3202" spans="1:7" ht="15" x14ac:dyDescent="0.2">
      <c r="A3202" s="407" t="s">
        <v>4845</v>
      </c>
      <c r="B3202" s="407" t="s">
        <v>4846</v>
      </c>
      <c r="C3202" s="408">
        <v>0</v>
      </c>
      <c r="D3202" s="408">
        <v>1.53</v>
      </c>
      <c r="E3202" s="408">
        <v>1.53</v>
      </c>
      <c r="F3202" s="409">
        <v>44278.568449074075</v>
      </c>
      <c r="G3202" s="408">
        <v>0</v>
      </c>
    </row>
    <row r="3203" spans="1:7" ht="15" x14ac:dyDescent="0.25">
      <c r="A3203" s="407" t="s">
        <v>4847</v>
      </c>
      <c r="B3203" s="407" t="s">
        <v>4848</v>
      </c>
      <c r="C3203" s="406"/>
      <c r="D3203" s="406"/>
      <c r="E3203" s="406"/>
      <c r="F3203" s="409">
        <v>44278.568379629629</v>
      </c>
      <c r="G3203" s="408">
        <v>0</v>
      </c>
    </row>
    <row r="3204" spans="1:7" ht="15" x14ac:dyDescent="0.25">
      <c r="A3204" s="407" t="s">
        <v>4849</v>
      </c>
      <c r="B3204" s="407" t="s">
        <v>4850</v>
      </c>
      <c r="C3204" s="406"/>
      <c r="D3204" s="406"/>
      <c r="E3204" s="406"/>
      <c r="F3204" s="409">
        <v>44278.568287037036</v>
      </c>
      <c r="G3204" s="408">
        <v>0</v>
      </c>
    </row>
    <row r="3205" spans="1:7" ht="15" x14ac:dyDescent="0.2">
      <c r="A3205" s="407" t="s">
        <v>4851</v>
      </c>
      <c r="B3205" s="407" t="s">
        <v>4852</v>
      </c>
      <c r="C3205" s="408">
        <v>0</v>
      </c>
      <c r="D3205" s="408">
        <v>3.2357142857142853</v>
      </c>
      <c r="E3205" s="408">
        <v>3.2357142857142853</v>
      </c>
      <c r="F3205" s="409">
        <v>44278.582002314812</v>
      </c>
      <c r="G3205" s="408">
        <v>0</v>
      </c>
    </row>
    <row r="3206" spans="1:7" ht="15" x14ac:dyDescent="0.2">
      <c r="A3206" s="407" t="s">
        <v>4853</v>
      </c>
      <c r="B3206" s="407" t="s">
        <v>4854</v>
      </c>
      <c r="C3206" s="408">
        <v>0</v>
      </c>
      <c r="D3206" s="408">
        <v>2.48</v>
      </c>
      <c r="E3206" s="408">
        <v>2.48</v>
      </c>
      <c r="F3206" s="409">
        <v>44278.582071759258</v>
      </c>
      <c r="G3206" s="408">
        <v>0</v>
      </c>
    </row>
    <row r="3207" spans="1:7" ht="15" x14ac:dyDescent="0.25">
      <c r="A3207" s="407" t="s">
        <v>4855</v>
      </c>
      <c r="B3207" s="407" t="s">
        <v>4856</v>
      </c>
      <c r="C3207" s="406"/>
      <c r="D3207" s="406"/>
      <c r="E3207" s="406"/>
      <c r="F3207" s="409">
        <v>44278.582395833335</v>
      </c>
      <c r="G3207" s="408">
        <v>0</v>
      </c>
    </row>
    <row r="3208" spans="1:7" ht="15" x14ac:dyDescent="0.2">
      <c r="A3208" s="407" t="s">
        <v>4857</v>
      </c>
      <c r="B3208" s="407" t="s">
        <v>4858</v>
      </c>
      <c r="C3208" s="408">
        <v>0</v>
      </c>
      <c r="D3208" s="408">
        <v>3.59</v>
      </c>
      <c r="E3208" s="408">
        <v>3.59</v>
      </c>
      <c r="F3208" s="409">
        <v>44278.604699074072</v>
      </c>
      <c r="G3208" s="408">
        <v>0</v>
      </c>
    </row>
    <row r="3209" spans="1:7" ht="15" x14ac:dyDescent="0.25">
      <c r="A3209" s="407" t="s">
        <v>4859</v>
      </c>
      <c r="B3209" s="407" t="s">
        <v>4860</v>
      </c>
      <c r="C3209" s="406"/>
      <c r="D3209" s="406"/>
      <c r="E3209" s="406"/>
      <c r="F3209" s="409">
        <v>44278.60465277778</v>
      </c>
      <c r="G3209" s="408">
        <v>0</v>
      </c>
    </row>
    <row r="3210" spans="1:7" ht="15" x14ac:dyDescent="0.25">
      <c r="A3210" s="407" t="s">
        <v>4861</v>
      </c>
      <c r="B3210" s="407" t="s">
        <v>4862</v>
      </c>
      <c r="C3210" s="406"/>
      <c r="D3210" s="406"/>
      <c r="E3210" s="406"/>
      <c r="F3210" s="409">
        <v>44278.604583333334</v>
      </c>
      <c r="G3210" s="408">
        <v>0</v>
      </c>
    </row>
    <row r="3211" spans="1:7" ht="15" x14ac:dyDescent="0.2">
      <c r="A3211" s="407" t="s">
        <v>4863</v>
      </c>
      <c r="B3211" s="407" t="s">
        <v>4864</v>
      </c>
      <c r="C3211" s="408">
        <v>0</v>
      </c>
      <c r="D3211" s="408">
        <v>3.9540000000000002</v>
      </c>
      <c r="E3211" s="408">
        <v>3.9540000000000002</v>
      </c>
      <c r="F3211" s="409">
        <v>46000.393912037034</v>
      </c>
      <c r="G3211" s="408">
        <v>0</v>
      </c>
    </row>
    <row r="3212" spans="1:7" ht="15" x14ac:dyDescent="0.2">
      <c r="A3212" s="407" t="s">
        <v>4865</v>
      </c>
      <c r="B3212" s="407" t="s">
        <v>4866</v>
      </c>
      <c r="C3212" s="408">
        <v>0</v>
      </c>
      <c r="D3212" s="408">
        <v>2.9929999999999999</v>
      </c>
      <c r="E3212" s="408">
        <v>2.9929999999999999</v>
      </c>
      <c r="F3212" s="409">
        <v>44301.339467592596</v>
      </c>
      <c r="G3212" s="408">
        <v>0</v>
      </c>
    </row>
    <row r="3213" spans="1:7" ht="15" x14ac:dyDescent="0.25">
      <c r="A3213" s="407" t="s">
        <v>4867</v>
      </c>
      <c r="B3213" s="407" t="s">
        <v>4868</v>
      </c>
      <c r="C3213" s="406"/>
      <c r="D3213" s="406"/>
      <c r="E3213" s="406"/>
      <c r="F3213" s="409">
        <v>44278.604409722226</v>
      </c>
      <c r="G3213" s="408">
        <v>0</v>
      </c>
    </row>
    <row r="3214" spans="1:7" ht="15" x14ac:dyDescent="0.2">
      <c r="A3214" s="407" t="s">
        <v>4869</v>
      </c>
      <c r="B3214" s="407" t="s">
        <v>4870</v>
      </c>
      <c r="C3214" s="408">
        <v>0</v>
      </c>
      <c r="D3214" s="408">
        <v>4.3101666666666665</v>
      </c>
      <c r="E3214" s="408">
        <v>4.3101666666666665</v>
      </c>
      <c r="F3214" s="409">
        <v>46000.394641203704</v>
      </c>
      <c r="G3214" s="408">
        <v>0</v>
      </c>
    </row>
    <row r="3215" spans="1:7" ht="15" x14ac:dyDescent="0.2">
      <c r="A3215" s="407" t="s">
        <v>4871</v>
      </c>
      <c r="B3215" s="407" t="s">
        <v>4872</v>
      </c>
      <c r="C3215" s="408">
        <v>0</v>
      </c>
      <c r="D3215" s="408">
        <v>3.2519999999999998</v>
      </c>
      <c r="E3215" s="408">
        <v>3.2519999999999998</v>
      </c>
      <c r="F3215" s="409">
        <v>44278.624293981484</v>
      </c>
      <c r="G3215" s="408">
        <v>0</v>
      </c>
    </row>
    <row r="3216" spans="1:7" ht="15" x14ac:dyDescent="0.25">
      <c r="A3216" s="407" t="s">
        <v>4873</v>
      </c>
      <c r="B3216" s="407" t="s">
        <v>4874</v>
      </c>
      <c r="C3216" s="406"/>
      <c r="D3216" s="406"/>
      <c r="E3216" s="406"/>
      <c r="F3216" s="409">
        <v>44278.624224537038</v>
      </c>
      <c r="G3216" s="408">
        <v>0</v>
      </c>
    </row>
    <row r="3217" spans="1:7" ht="15" x14ac:dyDescent="0.2">
      <c r="A3217" s="407" t="s">
        <v>4875</v>
      </c>
      <c r="B3217" s="407" t="s">
        <v>4876</v>
      </c>
      <c r="C3217" s="408">
        <v>0</v>
      </c>
      <c r="D3217" s="408">
        <v>0.85680000000000001</v>
      </c>
      <c r="E3217" s="408">
        <v>0.85680000000000001</v>
      </c>
      <c r="F3217" s="409">
        <v>46000.396087962959</v>
      </c>
      <c r="G3217" s="408">
        <v>0</v>
      </c>
    </row>
    <row r="3218" spans="1:7" ht="15" x14ac:dyDescent="0.2">
      <c r="A3218" s="407" t="s">
        <v>4877</v>
      </c>
      <c r="B3218" s="407" t="s">
        <v>4878</v>
      </c>
      <c r="C3218" s="408">
        <v>0</v>
      </c>
      <c r="D3218" s="408">
        <v>0.65300000000000002</v>
      </c>
      <c r="E3218" s="408">
        <v>0.65300000000000002</v>
      </c>
      <c r="F3218" s="409">
        <v>44280.485081018516</v>
      </c>
      <c r="G3218" s="408">
        <v>0</v>
      </c>
    </row>
    <row r="3219" spans="1:7" ht="15" x14ac:dyDescent="0.25">
      <c r="A3219" s="407" t="s">
        <v>4879</v>
      </c>
      <c r="B3219" s="407" t="s">
        <v>4880</v>
      </c>
      <c r="C3219" s="406"/>
      <c r="D3219" s="406"/>
      <c r="E3219" s="406"/>
      <c r="F3219" s="409">
        <v>44280.485138888886</v>
      </c>
      <c r="G3219" s="408">
        <v>0</v>
      </c>
    </row>
    <row r="3220" spans="1:7" ht="15" x14ac:dyDescent="0.2">
      <c r="A3220" s="407" t="s">
        <v>4881</v>
      </c>
      <c r="B3220" s="407" t="s">
        <v>4882</v>
      </c>
      <c r="C3220" s="408">
        <v>0</v>
      </c>
      <c r="D3220" s="408">
        <v>1610.25</v>
      </c>
      <c r="E3220" s="408">
        <v>1610.25</v>
      </c>
      <c r="F3220" s="409">
        <v>45027.62903935185</v>
      </c>
      <c r="G3220" s="408">
        <v>0</v>
      </c>
    </row>
    <row r="3221" spans="1:7" ht="15" x14ac:dyDescent="0.2">
      <c r="A3221" s="407" t="s">
        <v>4883</v>
      </c>
      <c r="B3221" s="407" t="s">
        <v>4884</v>
      </c>
      <c r="C3221" s="408">
        <v>0</v>
      </c>
      <c r="D3221" s="408">
        <v>0</v>
      </c>
      <c r="E3221" s="408">
        <v>0</v>
      </c>
      <c r="F3221" s="409">
        <v>45027.629178240742</v>
      </c>
      <c r="G3221" s="408">
        <v>0</v>
      </c>
    </row>
    <row r="3222" spans="1:7" ht="15" x14ac:dyDescent="0.2">
      <c r="A3222" s="407" t="s">
        <v>4885</v>
      </c>
      <c r="B3222" s="407" t="s">
        <v>4886</v>
      </c>
      <c r="C3222" s="408">
        <v>0</v>
      </c>
      <c r="D3222" s="408">
        <v>1.87</v>
      </c>
      <c r="E3222" s="408">
        <v>1.87</v>
      </c>
      <c r="F3222" s="409">
        <v>44305.424293981479</v>
      </c>
      <c r="G3222" s="408">
        <v>0</v>
      </c>
    </row>
    <row r="3223" spans="1:7" ht="15" x14ac:dyDescent="0.2">
      <c r="A3223" s="407" t="s">
        <v>4887</v>
      </c>
      <c r="B3223" s="407" t="s">
        <v>4888</v>
      </c>
      <c r="C3223" s="408">
        <v>0</v>
      </c>
      <c r="D3223" s="408">
        <v>2.2200000000000002</v>
      </c>
      <c r="E3223" s="408">
        <v>2.2200000000000002</v>
      </c>
      <c r="F3223" s="409">
        <v>44305.424976851849</v>
      </c>
      <c r="G3223" s="408">
        <v>0</v>
      </c>
    </row>
    <row r="3224" spans="1:7" ht="15" x14ac:dyDescent="0.2">
      <c r="A3224" s="407" t="s">
        <v>4889</v>
      </c>
      <c r="B3224" s="407" t="s">
        <v>4890</v>
      </c>
      <c r="C3224" s="408">
        <v>0</v>
      </c>
      <c r="D3224" s="408">
        <v>2.5550000000000002</v>
      </c>
      <c r="E3224" s="408">
        <v>2.5550000000000002</v>
      </c>
      <c r="F3224" s="409">
        <v>44305.425092592595</v>
      </c>
      <c r="G3224" s="408">
        <v>0</v>
      </c>
    </row>
    <row r="3225" spans="1:7" ht="15" x14ac:dyDescent="0.2">
      <c r="A3225" s="407" t="s">
        <v>4891</v>
      </c>
      <c r="B3225" s="407" t="s">
        <v>4892</v>
      </c>
      <c r="C3225" s="408">
        <v>0</v>
      </c>
      <c r="D3225" s="408">
        <v>176.25</v>
      </c>
      <c r="E3225" s="408">
        <v>176.25</v>
      </c>
      <c r="F3225" s="409">
        <v>44755.465104166666</v>
      </c>
      <c r="G3225" s="408">
        <v>0</v>
      </c>
    </row>
    <row r="3226" spans="1:7" ht="15" x14ac:dyDescent="0.2">
      <c r="A3226" s="407" t="s">
        <v>4893</v>
      </c>
      <c r="B3226" s="407" t="s">
        <v>4894</v>
      </c>
      <c r="C3226" s="408">
        <v>0</v>
      </c>
      <c r="D3226" s="408">
        <v>10.8</v>
      </c>
      <c r="E3226" s="408">
        <v>10.8</v>
      </c>
      <c r="F3226" s="409">
        <v>44312.671909722223</v>
      </c>
      <c r="G3226" s="408">
        <v>0</v>
      </c>
    </row>
    <row r="3227" spans="1:7" ht="15" x14ac:dyDescent="0.2">
      <c r="A3227" s="407" t="s">
        <v>4895</v>
      </c>
      <c r="B3227" s="407" t="s">
        <v>4896</v>
      </c>
      <c r="C3227" s="408">
        <v>0</v>
      </c>
      <c r="D3227" s="408">
        <v>1.2</v>
      </c>
      <c r="E3227" s="408">
        <v>1.2</v>
      </c>
      <c r="F3227" s="409">
        <v>44308.431863425925</v>
      </c>
      <c r="G3227" s="408">
        <v>0</v>
      </c>
    </row>
    <row r="3228" spans="1:7" ht="15" x14ac:dyDescent="0.2">
      <c r="A3228" s="407" t="s">
        <v>4897</v>
      </c>
      <c r="B3228" s="407" t="s">
        <v>4898</v>
      </c>
      <c r="C3228" s="408">
        <v>0</v>
      </c>
      <c r="D3228" s="408">
        <v>31.57</v>
      </c>
      <c r="E3228" s="408">
        <v>31.57</v>
      </c>
      <c r="F3228" s="409">
        <v>45027.629270833335</v>
      </c>
      <c r="G3228" s="408">
        <v>0</v>
      </c>
    </row>
    <row r="3229" spans="1:7" ht="15" x14ac:dyDescent="0.2">
      <c r="A3229" s="407" t="s">
        <v>4899</v>
      </c>
      <c r="B3229" s="407" t="s">
        <v>4900</v>
      </c>
      <c r="C3229" s="408">
        <v>0</v>
      </c>
      <c r="D3229" s="408">
        <v>11.48</v>
      </c>
      <c r="E3229" s="408">
        <v>11.48</v>
      </c>
      <c r="F3229" s="409">
        <v>44328.537488425929</v>
      </c>
      <c r="G3229" s="408">
        <v>0</v>
      </c>
    </row>
    <row r="3230" spans="1:7" ht="15" x14ac:dyDescent="0.2">
      <c r="A3230" s="407" t="s">
        <v>4901</v>
      </c>
      <c r="B3230" s="407" t="s">
        <v>4902</v>
      </c>
      <c r="C3230" s="408">
        <v>0</v>
      </c>
      <c r="D3230" s="408">
        <v>3.2</v>
      </c>
      <c r="E3230" s="408">
        <v>3.2</v>
      </c>
      <c r="F3230" s="409">
        <v>45027.629421296297</v>
      </c>
      <c r="G3230" s="408">
        <v>0</v>
      </c>
    </row>
    <row r="3231" spans="1:7" ht="15" x14ac:dyDescent="0.25">
      <c r="A3231" s="407" t="s">
        <v>4903</v>
      </c>
      <c r="B3231" s="407" t="s">
        <v>4904</v>
      </c>
      <c r="C3231" s="406"/>
      <c r="D3231" s="406"/>
      <c r="E3231" s="406"/>
      <c r="F3231" s="409">
        <v>45027.629525462966</v>
      </c>
      <c r="G3231" s="408">
        <v>0</v>
      </c>
    </row>
    <row r="3232" spans="1:7" ht="15" x14ac:dyDescent="0.2">
      <c r="A3232" s="407" t="s">
        <v>4905</v>
      </c>
      <c r="B3232" s="407" t="s">
        <v>4906</v>
      </c>
      <c r="C3232" s="408">
        <v>0</v>
      </c>
      <c r="D3232" s="408">
        <v>0</v>
      </c>
      <c r="E3232" s="408">
        <v>0</v>
      </c>
      <c r="F3232" s="409">
        <v>44361.3987037037</v>
      </c>
      <c r="G3232" s="408">
        <v>0</v>
      </c>
    </row>
    <row r="3233" spans="1:7" ht="15" x14ac:dyDescent="0.2">
      <c r="A3233" s="407" t="s">
        <v>4907</v>
      </c>
      <c r="B3233" s="407" t="s">
        <v>4908</v>
      </c>
      <c r="C3233" s="408">
        <v>0</v>
      </c>
      <c r="D3233" s="408">
        <v>757.2</v>
      </c>
      <c r="E3233" s="408">
        <v>757.2</v>
      </c>
      <c r="F3233" s="409">
        <v>44418.736956018518</v>
      </c>
      <c r="G3233" s="408">
        <v>0</v>
      </c>
    </row>
    <row r="3234" spans="1:7" ht="15" x14ac:dyDescent="0.2">
      <c r="A3234" s="407" t="s">
        <v>4909</v>
      </c>
      <c r="B3234" s="407" t="s">
        <v>4910</v>
      </c>
      <c r="C3234" s="408">
        <v>0</v>
      </c>
      <c r="D3234" s="408">
        <v>222.8</v>
      </c>
      <c r="E3234" s="408">
        <v>222.8</v>
      </c>
      <c r="F3234" s="409">
        <v>45027.629583333335</v>
      </c>
      <c r="G3234" s="408">
        <v>0</v>
      </c>
    </row>
    <row r="3235" spans="1:7" ht="15" x14ac:dyDescent="0.2">
      <c r="A3235" s="407" t="s">
        <v>4911</v>
      </c>
      <c r="B3235" s="407" t="s">
        <v>4826</v>
      </c>
      <c r="C3235" s="408">
        <v>0</v>
      </c>
      <c r="D3235" s="408">
        <v>952.22</v>
      </c>
      <c r="E3235" s="408">
        <v>952.22</v>
      </c>
      <c r="F3235" s="409">
        <v>44363.589525462965</v>
      </c>
      <c r="G3235" s="408">
        <v>0</v>
      </c>
    </row>
    <row r="3236" spans="1:7" ht="15" x14ac:dyDescent="0.2">
      <c r="A3236" s="407" t="s">
        <v>4912</v>
      </c>
      <c r="B3236" s="407" t="s">
        <v>4913</v>
      </c>
      <c r="C3236" s="408">
        <v>0</v>
      </c>
      <c r="D3236" s="408">
        <v>2.3195833333333331</v>
      </c>
      <c r="E3236" s="408">
        <v>2.3195833333333331</v>
      </c>
      <c r="F3236" s="409">
        <v>45027.629756944443</v>
      </c>
      <c r="G3236" s="408">
        <v>0</v>
      </c>
    </row>
    <row r="3237" spans="1:7" ht="15" x14ac:dyDescent="0.2">
      <c r="A3237" s="407" t="s">
        <v>4914</v>
      </c>
      <c r="B3237" s="407" t="s">
        <v>4915</v>
      </c>
      <c r="C3237" s="408">
        <v>0</v>
      </c>
      <c r="D3237" s="408">
        <v>7.2639860139860138E-2</v>
      </c>
      <c r="E3237" s="408">
        <v>7.2639860139860138E-2</v>
      </c>
      <c r="F3237" s="409">
        <v>44756.635347222225</v>
      </c>
      <c r="G3237" s="408">
        <v>0</v>
      </c>
    </row>
    <row r="3238" spans="1:7" ht="15" x14ac:dyDescent="0.2">
      <c r="A3238" s="407" t="s">
        <v>4916</v>
      </c>
      <c r="B3238" s="407" t="s">
        <v>4917</v>
      </c>
      <c r="C3238" s="408">
        <v>0</v>
      </c>
      <c r="D3238" s="408">
        <v>6.4638888888888898E-2</v>
      </c>
      <c r="E3238" s="408">
        <v>6.4638888888888898E-2</v>
      </c>
      <c r="F3238" s="409">
        <v>44880.591273148151</v>
      </c>
      <c r="G3238" s="408">
        <v>0</v>
      </c>
    </row>
    <row r="3239" spans="1:7" ht="15" x14ac:dyDescent="0.2">
      <c r="A3239" s="407" t="s">
        <v>4918</v>
      </c>
      <c r="B3239" s="407" t="s">
        <v>4919</v>
      </c>
      <c r="C3239" s="408">
        <v>0</v>
      </c>
      <c r="D3239" s="408">
        <v>8.1000000000000003E-2</v>
      </c>
      <c r="E3239" s="408">
        <v>8.1000000000000003E-2</v>
      </c>
      <c r="F3239" s="409">
        <v>44880.591446759259</v>
      </c>
      <c r="G3239" s="408">
        <v>0</v>
      </c>
    </row>
    <row r="3240" spans="1:7" ht="15" x14ac:dyDescent="0.2">
      <c r="A3240" s="407" t="s">
        <v>4920</v>
      </c>
      <c r="B3240" s="407" t="s">
        <v>4921</v>
      </c>
      <c r="C3240" s="408">
        <v>0</v>
      </c>
      <c r="D3240" s="408">
        <v>11.76</v>
      </c>
      <c r="E3240" s="408">
        <v>11.76</v>
      </c>
      <c r="F3240" s="409">
        <v>45027.630590277775</v>
      </c>
      <c r="G3240" s="408">
        <v>0</v>
      </c>
    </row>
    <row r="3241" spans="1:7" ht="15" x14ac:dyDescent="0.2">
      <c r="A3241" s="407" t="s">
        <v>4922</v>
      </c>
      <c r="B3241" s="407" t="s">
        <v>4923</v>
      </c>
      <c r="C3241" s="408">
        <v>0</v>
      </c>
      <c r="D3241" s="408">
        <v>302.39999999999998</v>
      </c>
      <c r="E3241" s="408">
        <v>302.39999999999998</v>
      </c>
      <c r="F3241" s="409">
        <v>45027.63071759259</v>
      </c>
      <c r="G3241" s="408">
        <v>0</v>
      </c>
    </row>
    <row r="3242" spans="1:7" ht="15" x14ac:dyDescent="0.2">
      <c r="A3242" s="407" t="s">
        <v>4924</v>
      </c>
      <c r="B3242" s="407" t="s">
        <v>4925</v>
      </c>
      <c r="C3242" s="408">
        <v>0</v>
      </c>
      <c r="D3242" s="408">
        <v>13.63</v>
      </c>
      <c r="E3242" s="408">
        <v>13.63</v>
      </c>
      <c r="F3242" s="409">
        <v>45027.630914351852</v>
      </c>
      <c r="G3242" s="408">
        <v>0</v>
      </c>
    </row>
    <row r="3243" spans="1:7" ht="15" x14ac:dyDescent="0.2">
      <c r="A3243" s="407" t="s">
        <v>4926</v>
      </c>
      <c r="B3243" s="407" t="s">
        <v>4927</v>
      </c>
      <c r="C3243" s="408">
        <v>0</v>
      </c>
      <c r="D3243" s="408">
        <v>30.684666666666661</v>
      </c>
      <c r="E3243" s="408">
        <v>30.684666666666661</v>
      </c>
      <c r="F3243" s="409">
        <v>44830.645451388889</v>
      </c>
      <c r="G3243" s="408">
        <v>0</v>
      </c>
    </row>
    <row r="3244" spans="1:7" ht="15" x14ac:dyDescent="0.2">
      <c r="A3244" s="407" t="s">
        <v>4928</v>
      </c>
      <c r="B3244" s="407" t="s">
        <v>4929</v>
      </c>
      <c r="C3244" s="408">
        <v>0</v>
      </c>
      <c r="D3244" s="408">
        <v>677.03</v>
      </c>
      <c r="E3244" s="408">
        <v>677.03</v>
      </c>
      <c r="F3244" s="409">
        <v>44474.667025462964</v>
      </c>
      <c r="G3244" s="408">
        <v>0</v>
      </c>
    </row>
    <row r="3245" spans="1:7" ht="15" x14ac:dyDescent="0.2">
      <c r="A3245" s="407" t="s">
        <v>4930</v>
      </c>
      <c r="B3245" s="407" t="s">
        <v>4931</v>
      </c>
      <c r="C3245" s="408">
        <v>0</v>
      </c>
      <c r="D3245" s="408">
        <v>24.83</v>
      </c>
      <c r="E3245" s="408">
        <v>24.83</v>
      </c>
      <c r="F3245" s="409">
        <v>44474.661458333336</v>
      </c>
      <c r="G3245" s="408">
        <v>0</v>
      </c>
    </row>
    <row r="3246" spans="1:7" ht="15" x14ac:dyDescent="0.2">
      <c r="A3246" s="407" t="s">
        <v>4932</v>
      </c>
      <c r="B3246" s="407" t="s">
        <v>35192</v>
      </c>
      <c r="C3246" s="408">
        <v>0</v>
      </c>
      <c r="D3246" s="408">
        <v>619.65</v>
      </c>
      <c r="E3246" s="408">
        <v>619.65</v>
      </c>
      <c r="F3246" s="409">
        <v>45636.609884259262</v>
      </c>
      <c r="G3246" s="408">
        <v>0</v>
      </c>
    </row>
    <row r="3247" spans="1:7" ht="15" x14ac:dyDescent="0.2">
      <c r="A3247" s="407" t="s">
        <v>4933</v>
      </c>
      <c r="B3247" s="407" t="s">
        <v>4934</v>
      </c>
      <c r="C3247" s="408">
        <v>0</v>
      </c>
      <c r="D3247" s="408">
        <v>189</v>
      </c>
      <c r="E3247" s="408">
        <v>189</v>
      </c>
      <c r="F3247" s="409">
        <v>45335.59165509259</v>
      </c>
      <c r="G3247" s="408">
        <v>0</v>
      </c>
    </row>
    <row r="3248" spans="1:7" ht="15" x14ac:dyDescent="0.2">
      <c r="A3248" s="407" t="s">
        <v>4935</v>
      </c>
      <c r="B3248" s="407" t="s">
        <v>4936</v>
      </c>
      <c r="C3248" s="408">
        <v>0</v>
      </c>
      <c r="D3248" s="408">
        <v>535.5</v>
      </c>
      <c r="E3248" s="408">
        <v>535.5</v>
      </c>
      <c r="F3248" s="409">
        <v>45335.591932870368</v>
      </c>
      <c r="G3248" s="408">
        <v>0</v>
      </c>
    </row>
    <row r="3249" spans="1:7" ht="15" x14ac:dyDescent="0.2">
      <c r="A3249" s="407" t="s">
        <v>4937</v>
      </c>
      <c r="B3249" s="407" t="s">
        <v>4938</v>
      </c>
      <c r="C3249" s="408">
        <v>0</v>
      </c>
      <c r="D3249" s="408">
        <v>44.87</v>
      </c>
      <c r="E3249" s="408">
        <v>44.87</v>
      </c>
      <c r="F3249" s="409">
        <v>44755.468680555554</v>
      </c>
      <c r="G3249" s="408">
        <v>0</v>
      </c>
    </row>
    <row r="3250" spans="1:7" ht="15" x14ac:dyDescent="0.2">
      <c r="A3250" s="407" t="s">
        <v>4939</v>
      </c>
      <c r="B3250" s="407" t="s">
        <v>4940</v>
      </c>
      <c r="C3250" s="408">
        <v>0</v>
      </c>
      <c r="D3250" s="408">
        <v>18.73</v>
      </c>
      <c r="E3250" s="408">
        <v>18.73</v>
      </c>
      <c r="F3250" s="409">
        <v>44524.346967592595</v>
      </c>
      <c r="G3250" s="408">
        <v>0</v>
      </c>
    </row>
    <row r="3251" spans="1:7" ht="15" x14ac:dyDescent="0.25">
      <c r="A3251" s="407" t="s">
        <v>4941</v>
      </c>
      <c r="B3251" s="407" t="s">
        <v>4942</v>
      </c>
      <c r="C3251" s="406"/>
      <c r="D3251" s="408">
        <v>49.63</v>
      </c>
      <c r="E3251" s="408">
        <v>49.63</v>
      </c>
      <c r="F3251" s="409">
        <v>44543.35434027778</v>
      </c>
      <c r="G3251" s="408">
        <v>0</v>
      </c>
    </row>
    <row r="3252" spans="1:7" ht="15" x14ac:dyDescent="0.2">
      <c r="A3252" s="407" t="s">
        <v>4943</v>
      </c>
      <c r="B3252" s="407" t="s">
        <v>4944</v>
      </c>
      <c r="C3252" s="408">
        <v>7.83</v>
      </c>
      <c r="D3252" s="408">
        <v>48.23</v>
      </c>
      <c r="E3252" s="408">
        <v>56.07</v>
      </c>
      <c r="F3252" s="409">
        <v>44637.471284722225</v>
      </c>
      <c r="G3252" s="408">
        <v>0</v>
      </c>
    </row>
    <row r="3253" spans="1:7" ht="15" x14ac:dyDescent="0.2">
      <c r="A3253" s="407" t="s">
        <v>4945</v>
      </c>
      <c r="B3253" s="407" t="s">
        <v>4946</v>
      </c>
      <c r="C3253" s="408">
        <v>7.83</v>
      </c>
      <c r="D3253" s="408">
        <v>59.61</v>
      </c>
      <c r="E3253" s="408">
        <v>67.44</v>
      </c>
      <c r="F3253" s="409">
        <v>44637.471585648149</v>
      </c>
      <c r="G3253" s="408">
        <v>0</v>
      </c>
    </row>
    <row r="3254" spans="1:7" ht="15" x14ac:dyDescent="0.2">
      <c r="A3254" s="407" t="s">
        <v>4947</v>
      </c>
      <c r="B3254" s="407" t="s">
        <v>4948</v>
      </c>
      <c r="C3254" s="408">
        <v>7.83</v>
      </c>
      <c r="D3254" s="408">
        <v>68.72</v>
      </c>
      <c r="E3254" s="408">
        <v>76.55</v>
      </c>
      <c r="F3254" s="409">
        <v>44637.472060185188</v>
      </c>
      <c r="G3254" s="408">
        <v>0</v>
      </c>
    </row>
    <row r="3255" spans="1:7" ht="15" x14ac:dyDescent="0.2">
      <c r="A3255" s="407" t="s">
        <v>4949</v>
      </c>
      <c r="B3255" s="407" t="s">
        <v>4950</v>
      </c>
      <c r="C3255" s="408">
        <v>7.83</v>
      </c>
      <c r="D3255" s="408">
        <v>84.5</v>
      </c>
      <c r="E3255" s="408">
        <v>92.33</v>
      </c>
      <c r="F3255" s="409">
        <v>44641.590381944443</v>
      </c>
      <c r="G3255" s="408">
        <v>0</v>
      </c>
    </row>
    <row r="3256" spans="1:7" ht="15" x14ac:dyDescent="0.2">
      <c r="A3256" s="407" t="s">
        <v>4951</v>
      </c>
      <c r="B3256" s="407" t="s">
        <v>4952</v>
      </c>
      <c r="C3256" s="408">
        <v>18.329999999999998</v>
      </c>
      <c r="D3256" s="408">
        <v>120.29</v>
      </c>
      <c r="E3256" s="408">
        <v>138.62</v>
      </c>
      <c r="F3256" s="409">
        <v>44641.497129629628</v>
      </c>
      <c r="G3256" s="408">
        <v>0</v>
      </c>
    </row>
    <row r="3257" spans="1:7" ht="15" x14ac:dyDescent="0.2">
      <c r="A3257" s="407" t="s">
        <v>4953</v>
      </c>
      <c r="B3257" s="407" t="s">
        <v>4954</v>
      </c>
      <c r="C3257" s="408">
        <v>0</v>
      </c>
      <c r="D3257" s="408">
        <v>32.32</v>
      </c>
      <c r="E3257" s="408">
        <v>32.32</v>
      </c>
      <c r="F3257" s="409">
        <v>45089.473530092589</v>
      </c>
      <c r="G3257" s="408">
        <v>0</v>
      </c>
    </row>
    <row r="3258" spans="1:7" ht="15" x14ac:dyDescent="0.2">
      <c r="A3258" s="407" t="s">
        <v>4955</v>
      </c>
      <c r="B3258" s="407" t="s">
        <v>4956</v>
      </c>
      <c r="C3258" s="408">
        <v>0</v>
      </c>
      <c r="D3258" s="408">
        <v>81.05</v>
      </c>
      <c r="E3258" s="408">
        <v>81.05</v>
      </c>
      <c r="F3258" s="409">
        <v>44699.587870370371</v>
      </c>
      <c r="G3258" s="408">
        <v>0</v>
      </c>
    </row>
    <row r="3259" spans="1:7" ht="15" x14ac:dyDescent="0.2">
      <c r="A3259" s="407" t="s">
        <v>4957</v>
      </c>
      <c r="B3259" s="407" t="s">
        <v>4958</v>
      </c>
      <c r="C3259" s="408">
        <v>0</v>
      </c>
      <c r="D3259" s="408">
        <v>10.14</v>
      </c>
      <c r="E3259" s="408">
        <v>10.14</v>
      </c>
      <c r="F3259" s="409">
        <v>44725.582303240742</v>
      </c>
      <c r="G3259" s="408">
        <v>0</v>
      </c>
    </row>
    <row r="3260" spans="1:7" ht="15" x14ac:dyDescent="0.2">
      <c r="A3260" s="407" t="s">
        <v>4959</v>
      </c>
      <c r="B3260" s="407" t="s">
        <v>4960</v>
      </c>
      <c r="C3260" s="408">
        <v>0</v>
      </c>
      <c r="D3260" s="408">
        <v>6.05</v>
      </c>
      <c r="E3260" s="408">
        <v>6.05</v>
      </c>
      <c r="F3260" s="409">
        <v>44725.376400462963</v>
      </c>
      <c r="G3260" s="408">
        <v>0</v>
      </c>
    </row>
    <row r="3261" spans="1:7" ht="15" x14ac:dyDescent="0.2">
      <c r="A3261" s="407" t="s">
        <v>4961</v>
      </c>
      <c r="B3261" s="407" t="s">
        <v>4962</v>
      </c>
      <c r="C3261" s="408">
        <v>0</v>
      </c>
      <c r="D3261" s="408">
        <v>324</v>
      </c>
      <c r="E3261" s="408">
        <v>324</v>
      </c>
      <c r="F3261" s="409">
        <v>44963.423252314817</v>
      </c>
      <c r="G3261" s="408">
        <v>0</v>
      </c>
    </row>
    <row r="3262" spans="1:7" ht="15" x14ac:dyDescent="0.2">
      <c r="A3262" s="407" t="s">
        <v>4963</v>
      </c>
      <c r="B3262" s="407" t="s">
        <v>4964</v>
      </c>
      <c r="C3262" s="408">
        <v>0</v>
      </c>
      <c r="D3262" s="408">
        <v>174.63</v>
      </c>
      <c r="E3262" s="408">
        <v>174.63</v>
      </c>
      <c r="F3262" s="409">
        <v>44993.458715277775</v>
      </c>
      <c r="G3262" s="408">
        <v>0</v>
      </c>
    </row>
    <row r="3263" spans="1:7" ht="15" x14ac:dyDescent="0.2">
      <c r="A3263" s="407" t="s">
        <v>4965</v>
      </c>
      <c r="B3263" s="407" t="s">
        <v>4966</v>
      </c>
      <c r="C3263" s="408">
        <v>0</v>
      </c>
      <c r="D3263" s="408">
        <v>94.88</v>
      </c>
      <c r="E3263" s="408">
        <v>94.88</v>
      </c>
      <c r="F3263" s="409">
        <v>44993.454942129632</v>
      </c>
      <c r="G3263" s="408">
        <v>0</v>
      </c>
    </row>
    <row r="3264" spans="1:7" ht="15" x14ac:dyDescent="0.2">
      <c r="A3264" s="407" t="s">
        <v>4967</v>
      </c>
      <c r="B3264" s="407" t="s">
        <v>4968</v>
      </c>
      <c r="C3264" s="408">
        <v>0</v>
      </c>
      <c r="D3264" s="408">
        <v>8.86</v>
      </c>
      <c r="E3264" s="408">
        <v>8.86</v>
      </c>
      <c r="F3264" s="409">
        <v>44993.455775462964</v>
      </c>
      <c r="G3264" s="408">
        <v>0</v>
      </c>
    </row>
    <row r="3265" spans="1:7" ht="15" x14ac:dyDescent="0.2">
      <c r="A3265" s="407" t="s">
        <v>4969</v>
      </c>
      <c r="B3265" s="407" t="s">
        <v>4970</v>
      </c>
      <c r="C3265" s="408">
        <v>0</v>
      </c>
      <c r="D3265" s="408">
        <v>0.44700000000000001</v>
      </c>
      <c r="E3265" s="408">
        <v>0.44700000000000001</v>
      </c>
      <c r="F3265" s="409">
        <v>44993.457569444443</v>
      </c>
      <c r="G3265" s="408">
        <v>0</v>
      </c>
    </row>
    <row r="3266" spans="1:7" ht="15" x14ac:dyDescent="0.2">
      <c r="A3266" s="407" t="s">
        <v>4971</v>
      </c>
      <c r="B3266" s="407" t="s">
        <v>4972</v>
      </c>
      <c r="C3266" s="408">
        <v>0</v>
      </c>
      <c r="D3266" s="408">
        <v>0.36166666666666669</v>
      </c>
      <c r="E3266" s="408">
        <v>0.36166666666666669</v>
      </c>
      <c r="F3266" s="409">
        <v>44993.460034722222</v>
      </c>
      <c r="G3266" s="408">
        <v>0</v>
      </c>
    </row>
    <row r="3267" spans="1:7" ht="15" x14ac:dyDescent="0.2">
      <c r="A3267" s="407" t="s">
        <v>4973</v>
      </c>
      <c r="B3267" s="407" t="s">
        <v>4974</v>
      </c>
      <c r="C3267" s="408">
        <v>0</v>
      </c>
      <c r="D3267" s="408">
        <v>0.35099999999999998</v>
      </c>
      <c r="E3267" s="408">
        <v>0.35099999999999998</v>
      </c>
      <c r="F3267" s="409">
        <v>44993.4612037037</v>
      </c>
      <c r="G3267" s="408">
        <v>0</v>
      </c>
    </row>
    <row r="3268" spans="1:7" ht="15" x14ac:dyDescent="0.2">
      <c r="A3268" s="407" t="s">
        <v>4975</v>
      </c>
      <c r="B3268" s="407" t="s">
        <v>4976</v>
      </c>
      <c r="C3268" s="408">
        <v>0</v>
      </c>
      <c r="D3268" s="408">
        <v>0.51600000000000001</v>
      </c>
      <c r="E3268" s="408">
        <v>0.51600000000000001</v>
      </c>
      <c r="F3268" s="409">
        <v>44993.461400462962</v>
      </c>
      <c r="G3268" s="408">
        <v>0</v>
      </c>
    </row>
    <row r="3269" spans="1:7" ht="15" x14ac:dyDescent="0.2">
      <c r="A3269" s="407" t="s">
        <v>4977</v>
      </c>
      <c r="B3269" s="407" t="s">
        <v>4978</v>
      </c>
      <c r="C3269" s="408">
        <v>0</v>
      </c>
      <c r="D3269" s="408">
        <v>0.57466666666666677</v>
      </c>
      <c r="E3269" s="408">
        <v>0.57466666666666677</v>
      </c>
      <c r="F3269" s="409">
        <v>44993.461574074077</v>
      </c>
      <c r="G3269" s="408">
        <v>0</v>
      </c>
    </row>
    <row r="3270" spans="1:7" ht="15" x14ac:dyDescent="0.2">
      <c r="A3270" s="407" t="s">
        <v>4979</v>
      </c>
      <c r="B3270" s="407" t="s">
        <v>4980</v>
      </c>
      <c r="C3270" s="408">
        <v>0</v>
      </c>
      <c r="D3270" s="408">
        <v>0</v>
      </c>
      <c r="E3270" s="408">
        <v>0</v>
      </c>
      <c r="F3270" s="409">
        <v>44993.461828703701</v>
      </c>
      <c r="G3270" s="408">
        <v>0</v>
      </c>
    </row>
    <row r="3271" spans="1:7" ht="15" x14ac:dyDescent="0.2">
      <c r="A3271" s="407" t="s">
        <v>4981</v>
      </c>
      <c r="B3271" s="407" t="s">
        <v>4982</v>
      </c>
      <c r="C3271" s="408">
        <v>0</v>
      </c>
      <c r="D3271" s="408">
        <v>314.72000000000003</v>
      </c>
      <c r="E3271" s="408">
        <v>314.72000000000003</v>
      </c>
      <c r="F3271" s="409">
        <v>44993.462060185186</v>
      </c>
      <c r="G3271" s="408">
        <v>0</v>
      </c>
    </row>
    <row r="3272" spans="1:7" ht="15" x14ac:dyDescent="0.2">
      <c r="A3272" s="407" t="s">
        <v>4983</v>
      </c>
      <c r="B3272" s="407" t="s">
        <v>4984</v>
      </c>
      <c r="C3272" s="408">
        <v>0</v>
      </c>
      <c r="D3272" s="408">
        <v>92.8</v>
      </c>
      <c r="E3272" s="408">
        <v>92.8</v>
      </c>
      <c r="F3272" s="409">
        <v>44993.462256944447</v>
      </c>
      <c r="G3272" s="408">
        <v>0</v>
      </c>
    </row>
    <row r="3273" spans="1:7" ht="15" x14ac:dyDescent="0.2">
      <c r="A3273" s="407" t="s">
        <v>4985</v>
      </c>
      <c r="B3273" s="407" t="s">
        <v>4986</v>
      </c>
      <c r="C3273" s="408">
        <v>0</v>
      </c>
      <c r="D3273" s="408">
        <v>51.18</v>
      </c>
      <c r="E3273" s="408">
        <v>51.18</v>
      </c>
      <c r="F3273" s="409">
        <v>44993.462627314817</v>
      </c>
      <c r="G3273" s="408">
        <v>0</v>
      </c>
    </row>
    <row r="3274" spans="1:7" ht="15" x14ac:dyDescent="0.2">
      <c r="A3274" s="407" t="s">
        <v>4987</v>
      </c>
      <c r="B3274" s="407" t="s">
        <v>4988</v>
      </c>
      <c r="C3274" s="408">
        <v>0</v>
      </c>
      <c r="D3274" s="408">
        <v>32.97</v>
      </c>
      <c r="E3274" s="408">
        <v>32.97</v>
      </c>
      <c r="F3274" s="409">
        <v>44993.462858796294</v>
      </c>
      <c r="G3274" s="408">
        <v>0</v>
      </c>
    </row>
    <row r="3275" spans="1:7" ht="15" x14ac:dyDescent="0.2">
      <c r="A3275" s="407" t="s">
        <v>4989</v>
      </c>
      <c r="B3275" s="407" t="s">
        <v>4990</v>
      </c>
      <c r="C3275" s="408">
        <v>0</v>
      </c>
      <c r="D3275" s="408">
        <v>6.11</v>
      </c>
      <c r="E3275" s="408">
        <v>6.11</v>
      </c>
      <c r="F3275" s="409">
        <v>44993.463125000002</v>
      </c>
      <c r="G3275" s="408">
        <v>0</v>
      </c>
    </row>
    <row r="3276" spans="1:7" ht="15" x14ac:dyDescent="0.2">
      <c r="A3276" s="407" t="s">
        <v>4991</v>
      </c>
      <c r="B3276" s="407" t="s">
        <v>4992</v>
      </c>
      <c r="C3276" s="408">
        <v>0</v>
      </c>
      <c r="D3276" s="408">
        <v>12.67</v>
      </c>
      <c r="E3276" s="408">
        <v>12.67</v>
      </c>
      <c r="F3276" s="409">
        <v>44993.463425925926</v>
      </c>
      <c r="G3276" s="408">
        <v>0</v>
      </c>
    </row>
    <row r="3277" spans="1:7" ht="15" x14ac:dyDescent="0.2">
      <c r="A3277" s="407" t="s">
        <v>4993</v>
      </c>
      <c r="B3277" s="407" t="s">
        <v>4994</v>
      </c>
      <c r="C3277" s="408">
        <v>0</v>
      </c>
      <c r="D3277" s="408">
        <v>19.11</v>
      </c>
      <c r="E3277" s="408">
        <v>19.11</v>
      </c>
      <c r="F3277" s="409">
        <v>44993.46371527778</v>
      </c>
      <c r="G3277" s="408">
        <v>0</v>
      </c>
    </row>
    <row r="3278" spans="1:7" ht="15" x14ac:dyDescent="0.2">
      <c r="A3278" s="407" t="s">
        <v>4995</v>
      </c>
      <c r="B3278" s="407" t="s">
        <v>4996</v>
      </c>
      <c r="C3278" s="408">
        <v>0</v>
      </c>
      <c r="D3278" s="408">
        <v>18.32</v>
      </c>
      <c r="E3278" s="408">
        <v>18.32</v>
      </c>
      <c r="F3278" s="409">
        <v>45190.306284722225</v>
      </c>
      <c r="G3278" s="408">
        <v>0</v>
      </c>
    </row>
    <row r="3279" spans="1:7" ht="15" x14ac:dyDescent="0.2">
      <c r="A3279" s="407" t="s">
        <v>4997</v>
      </c>
      <c r="B3279" s="407" t="s">
        <v>35193</v>
      </c>
      <c r="C3279" s="408">
        <v>0</v>
      </c>
      <c r="D3279" s="408">
        <v>200.25</v>
      </c>
      <c r="E3279" s="408">
        <v>200.25</v>
      </c>
      <c r="F3279" s="409">
        <v>45636.634421296294</v>
      </c>
      <c r="G3279" s="408">
        <v>0</v>
      </c>
    </row>
    <row r="3280" spans="1:7" ht="15" x14ac:dyDescent="0.2">
      <c r="A3280" s="407" t="s">
        <v>4998</v>
      </c>
      <c r="B3280" s="407" t="s">
        <v>35194</v>
      </c>
      <c r="C3280" s="408">
        <v>0</v>
      </c>
      <c r="D3280" s="408">
        <v>567.75</v>
      </c>
      <c r="E3280" s="408">
        <v>567.75</v>
      </c>
      <c r="F3280" s="409">
        <v>45636.633252314816</v>
      </c>
      <c r="G3280" s="408">
        <v>0</v>
      </c>
    </row>
    <row r="3281" spans="1:7" ht="15" x14ac:dyDescent="0.2">
      <c r="A3281" s="407" t="s">
        <v>4999</v>
      </c>
      <c r="B3281" s="407" t="s">
        <v>35195</v>
      </c>
      <c r="C3281" s="408">
        <v>0</v>
      </c>
      <c r="D3281" s="408">
        <v>162</v>
      </c>
      <c r="E3281" s="408">
        <v>162</v>
      </c>
      <c r="F3281" s="409">
        <v>45636.633819444447</v>
      </c>
      <c r="G3281" s="408">
        <v>0</v>
      </c>
    </row>
    <row r="3282" spans="1:7" ht="15" x14ac:dyDescent="0.2">
      <c r="A3282" s="407" t="s">
        <v>5000</v>
      </c>
      <c r="B3282" s="407" t="s">
        <v>5001</v>
      </c>
      <c r="C3282" s="408">
        <v>0</v>
      </c>
      <c r="D3282" s="408">
        <v>26.3</v>
      </c>
      <c r="E3282" s="408">
        <v>26.3</v>
      </c>
      <c r="F3282" s="409">
        <v>45125.651701388888</v>
      </c>
      <c r="G3282" s="408">
        <v>0</v>
      </c>
    </row>
    <row r="3283" spans="1:7" ht="15" x14ac:dyDescent="0.2">
      <c r="A3283" s="407" t="s">
        <v>5002</v>
      </c>
      <c r="B3283" s="407" t="s">
        <v>5003</v>
      </c>
      <c r="C3283" s="408">
        <v>0</v>
      </c>
      <c r="D3283" s="408">
        <v>567.75</v>
      </c>
      <c r="E3283" s="408">
        <v>567.75</v>
      </c>
      <c r="F3283" s="409">
        <v>45335.592719907407</v>
      </c>
      <c r="G3283" s="408">
        <v>0</v>
      </c>
    </row>
    <row r="3284" spans="1:7" ht="15" x14ac:dyDescent="0.2">
      <c r="A3284" s="407" t="s">
        <v>5004</v>
      </c>
      <c r="B3284" s="407" t="s">
        <v>5005</v>
      </c>
      <c r="C3284" s="408">
        <v>0</v>
      </c>
      <c r="D3284" s="408">
        <v>859.35</v>
      </c>
      <c r="E3284" s="408">
        <v>859.35</v>
      </c>
      <c r="F3284" s="409">
        <v>45128.401956018519</v>
      </c>
      <c r="G3284" s="408">
        <v>0</v>
      </c>
    </row>
    <row r="3285" spans="1:7" ht="15" x14ac:dyDescent="0.2">
      <c r="A3285" s="407" t="s">
        <v>5006</v>
      </c>
      <c r="B3285" s="407" t="s">
        <v>5007</v>
      </c>
      <c r="C3285" s="408">
        <v>0</v>
      </c>
      <c r="D3285" s="408">
        <v>100.12</v>
      </c>
      <c r="E3285" s="408">
        <v>100.12</v>
      </c>
      <c r="F3285" s="409">
        <v>45189.60869212963</v>
      </c>
      <c r="G3285" s="408">
        <v>0</v>
      </c>
    </row>
    <row r="3286" spans="1:7" ht="15" x14ac:dyDescent="0.25">
      <c r="A3286" s="407" t="s">
        <v>5008</v>
      </c>
      <c r="B3286" s="407" t="s">
        <v>5009</v>
      </c>
      <c r="C3286" s="406"/>
      <c r="D3286" s="406"/>
      <c r="E3286" s="406"/>
      <c r="F3286" s="409">
        <v>45195.561365740738</v>
      </c>
      <c r="G3286" s="408">
        <v>0</v>
      </c>
    </row>
    <row r="3287" spans="1:7" ht="15" x14ac:dyDescent="0.25">
      <c r="A3287" s="407" t="s">
        <v>5010</v>
      </c>
      <c r="B3287" s="407" t="s">
        <v>5011</v>
      </c>
      <c r="C3287" s="406"/>
      <c r="D3287" s="408">
        <v>202.8</v>
      </c>
      <c r="E3287" s="408">
        <v>202.8</v>
      </c>
      <c r="F3287" s="409">
        <v>45216.585173611114</v>
      </c>
      <c r="G3287" s="408">
        <v>0</v>
      </c>
    </row>
    <row r="3288" spans="1:7" ht="15" x14ac:dyDescent="0.2">
      <c r="A3288" s="407" t="s">
        <v>5012</v>
      </c>
      <c r="B3288" s="407" t="s">
        <v>5013</v>
      </c>
      <c r="C3288" s="408">
        <v>0</v>
      </c>
      <c r="D3288" s="408">
        <v>275.25</v>
      </c>
      <c r="E3288" s="408">
        <v>275.25</v>
      </c>
      <c r="F3288" s="409">
        <v>45335.592847222222</v>
      </c>
      <c r="G3288" s="408">
        <v>0</v>
      </c>
    </row>
    <row r="3289" spans="1:7" ht="15" x14ac:dyDescent="0.2">
      <c r="A3289" s="407" t="s">
        <v>5014</v>
      </c>
      <c r="B3289" s="407" t="s">
        <v>5015</v>
      </c>
      <c r="C3289" s="408">
        <v>0</v>
      </c>
      <c r="D3289" s="408">
        <v>199.5</v>
      </c>
      <c r="E3289" s="408">
        <v>199.5</v>
      </c>
      <c r="F3289" s="409">
        <v>45335.593206018515</v>
      </c>
      <c r="G3289" s="408">
        <v>0</v>
      </c>
    </row>
    <row r="3290" spans="1:7" ht="15" x14ac:dyDescent="0.2">
      <c r="A3290" s="407" t="s">
        <v>33121</v>
      </c>
      <c r="B3290" s="407" t="s">
        <v>33122</v>
      </c>
      <c r="C3290" s="408">
        <v>640</v>
      </c>
      <c r="D3290" s="408">
        <v>2452.89</v>
      </c>
      <c r="E3290" s="408">
        <v>3092.89</v>
      </c>
      <c r="F3290" s="409">
        <v>45267.361932870372</v>
      </c>
      <c r="G3290" s="408">
        <v>0</v>
      </c>
    </row>
    <row r="3291" spans="1:7" ht="15" x14ac:dyDescent="0.25">
      <c r="A3291" s="407" t="s">
        <v>35196</v>
      </c>
      <c r="B3291" s="407" t="s">
        <v>35197</v>
      </c>
      <c r="C3291" s="406"/>
      <c r="D3291" s="406"/>
      <c r="E3291" s="406"/>
      <c r="F3291" s="409">
        <v>45341.5625</v>
      </c>
      <c r="G3291" s="408">
        <v>0</v>
      </c>
    </row>
    <row r="3292" spans="1:7" ht="15" x14ac:dyDescent="0.2">
      <c r="A3292" s="407" t="s">
        <v>33688</v>
      </c>
      <c r="B3292" s="407" t="s">
        <v>40718</v>
      </c>
      <c r="C3292" s="408">
        <v>0</v>
      </c>
      <c r="D3292" s="408">
        <v>793.93</v>
      </c>
      <c r="E3292" s="408">
        <v>793.93</v>
      </c>
      <c r="F3292" s="409">
        <v>45831.60193287037</v>
      </c>
      <c r="G3292" s="408">
        <v>0</v>
      </c>
    </row>
    <row r="3293" spans="1:7" ht="15" x14ac:dyDescent="0.2">
      <c r="A3293" s="407" t="s">
        <v>33689</v>
      </c>
      <c r="B3293" s="407" t="s">
        <v>33690</v>
      </c>
      <c r="C3293" s="408">
        <v>0</v>
      </c>
      <c r="D3293" s="408">
        <v>900</v>
      </c>
      <c r="E3293" s="408">
        <v>900</v>
      </c>
      <c r="F3293" s="409">
        <v>45911.547233796293</v>
      </c>
      <c r="G3293" s="408">
        <v>0</v>
      </c>
    </row>
    <row r="3294" spans="1:7" ht="15" x14ac:dyDescent="0.2">
      <c r="A3294" s="407" t="s">
        <v>33691</v>
      </c>
      <c r="B3294" s="407" t="s">
        <v>33692</v>
      </c>
      <c r="C3294" s="408">
        <v>0</v>
      </c>
      <c r="D3294" s="408">
        <v>51.24</v>
      </c>
      <c r="E3294" s="408">
        <v>51.24</v>
      </c>
      <c r="F3294" s="409">
        <v>45524.681909722225</v>
      </c>
      <c r="G3294" s="408">
        <v>0</v>
      </c>
    </row>
    <row r="3295" spans="1:7" ht="15" x14ac:dyDescent="0.2">
      <c r="A3295" s="407" t="s">
        <v>33693</v>
      </c>
      <c r="B3295" s="407" t="s">
        <v>33694</v>
      </c>
      <c r="C3295" s="408">
        <v>0</v>
      </c>
      <c r="D3295" s="408">
        <v>7.56</v>
      </c>
      <c r="E3295" s="408">
        <v>7.56</v>
      </c>
      <c r="F3295" s="409">
        <v>45524.688159722224</v>
      </c>
      <c r="G3295" s="408">
        <v>0</v>
      </c>
    </row>
    <row r="3296" spans="1:7" ht="15" x14ac:dyDescent="0.2">
      <c r="A3296" s="407" t="s">
        <v>33695</v>
      </c>
      <c r="B3296" s="407" t="s">
        <v>33696</v>
      </c>
      <c r="C3296" s="408">
        <v>0</v>
      </c>
      <c r="D3296" s="408">
        <v>10.5</v>
      </c>
      <c r="E3296" s="408">
        <v>10.5</v>
      </c>
      <c r="F3296" s="409">
        <v>45524.695717592593</v>
      </c>
      <c r="G3296" s="408">
        <v>0</v>
      </c>
    </row>
    <row r="3297" spans="1:7" ht="15" x14ac:dyDescent="0.2">
      <c r="A3297" s="407" t="s">
        <v>33697</v>
      </c>
      <c r="B3297" s="407" t="s">
        <v>33698</v>
      </c>
      <c r="C3297" s="408">
        <v>0</v>
      </c>
      <c r="D3297" s="408">
        <v>8.4</v>
      </c>
      <c r="E3297" s="408">
        <v>8.4</v>
      </c>
      <c r="F3297" s="409">
        <v>45524.695023148146</v>
      </c>
      <c r="G3297" s="408">
        <v>0</v>
      </c>
    </row>
    <row r="3298" spans="1:7" ht="15" x14ac:dyDescent="0.2">
      <c r="A3298" s="407" t="s">
        <v>35198</v>
      </c>
      <c r="B3298" s="407" t="s">
        <v>35199</v>
      </c>
      <c r="C3298" s="408">
        <v>0</v>
      </c>
      <c r="D3298" s="408">
        <v>4117.5</v>
      </c>
      <c r="E3298" s="408">
        <v>4117.5</v>
      </c>
      <c r="F3298" s="409">
        <v>45617.59447916667</v>
      </c>
      <c r="G3298" s="408">
        <v>0</v>
      </c>
    </row>
    <row r="3299" spans="1:7" ht="15" x14ac:dyDescent="0.25">
      <c r="A3299" s="407" t="s">
        <v>5016</v>
      </c>
      <c r="B3299" s="407" t="s">
        <v>5017</v>
      </c>
      <c r="C3299" s="406"/>
      <c r="D3299" s="408">
        <v>140</v>
      </c>
      <c r="E3299" s="408">
        <v>140</v>
      </c>
      <c r="F3299" s="409">
        <v>44510.68068287037</v>
      </c>
      <c r="G3299" s="408">
        <v>0</v>
      </c>
    </row>
    <row r="3300" spans="1:7" ht="15" x14ac:dyDescent="0.2">
      <c r="A3300" s="407" t="s">
        <v>5018</v>
      </c>
      <c r="B3300" s="407" t="s">
        <v>5019</v>
      </c>
      <c r="C3300" s="408">
        <v>0</v>
      </c>
      <c r="D3300" s="408">
        <v>55.56</v>
      </c>
      <c r="E3300" s="408">
        <v>55.56</v>
      </c>
      <c r="F3300" s="409">
        <v>44517.603634259256</v>
      </c>
      <c r="G3300" s="408">
        <v>0</v>
      </c>
    </row>
    <row r="3301" spans="1:7" ht="15" x14ac:dyDescent="0.2">
      <c r="A3301" s="407" t="s">
        <v>5020</v>
      </c>
      <c r="B3301" s="407" t="s">
        <v>5021</v>
      </c>
      <c r="C3301" s="408">
        <v>0</v>
      </c>
      <c r="D3301" s="408">
        <v>2.84</v>
      </c>
      <c r="E3301" s="408">
        <v>2.84</v>
      </c>
      <c r="F3301" s="409">
        <v>44530.359050925923</v>
      </c>
      <c r="G3301" s="408">
        <v>0</v>
      </c>
    </row>
    <row r="3302" spans="1:7" ht="15" x14ac:dyDescent="0.2">
      <c r="A3302" s="407" t="s">
        <v>5022</v>
      </c>
      <c r="B3302" s="407" t="s">
        <v>5023</v>
      </c>
      <c r="C3302" s="408">
        <v>0</v>
      </c>
      <c r="D3302" s="408">
        <v>11.55</v>
      </c>
      <c r="E3302" s="408">
        <v>11.55</v>
      </c>
      <c r="F3302" s="409">
        <v>44512.341481481482</v>
      </c>
      <c r="G3302" s="408">
        <v>0</v>
      </c>
    </row>
    <row r="3303" spans="1:7" ht="15" x14ac:dyDescent="0.2">
      <c r="A3303" s="407" t="s">
        <v>5024</v>
      </c>
      <c r="B3303" s="407" t="s">
        <v>5025</v>
      </c>
      <c r="C3303" s="408">
        <v>0</v>
      </c>
      <c r="D3303" s="408">
        <v>67.34</v>
      </c>
      <c r="E3303" s="408">
        <v>67.34</v>
      </c>
      <c r="F3303" s="409">
        <v>44517.604039351849</v>
      </c>
      <c r="G3303" s="408">
        <v>0</v>
      </c>
    </row>
    <row r="3304" spans="1:7" ht="15" x14ac:dyDescent="0.2">
      <c r="A3304" s="407" t="s">
        <v>5026</v>
      </c>
      <c r="B3304" s="407" t="s">
        <v>5027</v>
      </c>
      <c r="C3304" s="408">
        <v>0</v>
      </c>
      <c r="D3304" s="408">
        <v>86.25</v>
      </c>
      <c r="E3304" s="408">
        <v>86.25</v>
      </c>
      <c r="F3304" s="409">
        <v>44517.394618055558</v>
      </c>
      <c r="G3304" s="408">
        <v>0</v>
      </c>
    </row>
    <row r="3305" spans="1:7" ht="15" x14ac:dyDescent="0.2">
      <c r="A3305" s="407" t="s">
        <v>5028</v>
      </c>
      <c r="B3305" s="407" t="s">
        <v>5029</v>
      </c>
      <c r="C3305" s="408">
        <v>0</v>
      </c>
      <c r="D3305" s="408">
        <v>0.16</v>
      </c>
      <c r="E3305" s="408">
        <v>0.16</v>
      </c>
      <c r="F3305" s="409">
        <v>45114.478194444448</v>
      </c>
      <c r="G3305" s="408">
        <v>2341</v>
      </c>
    </row>
    <row r="3306" spans="1:7" ht="15" x14ac:dyDescent="0.2">
      <c r="A3306" s="407" t="s">
        <v>5030</v>
      </c>
      <c r="B3306" s="407" t="s">
        <v>5031</v>
      </c>
      <c r="C3306" s="408">
        <v>0</v>
      </c>
      <c r="D3306" s="408">
        <v>0.12</v>
      </c>
      <c r="E3306" s="408">
        <v>0.12</v>
      </c>
      <c r="F3306" s="409">
        <v>45930.637476851851</v>
      </c>
      <c r="G3306" s="408">
        <v>0</v>
      </c>
    </row>
    <row r="3307" spans="1:7" ht="15" x14ac:dyDescent="0.2">
      <c r="A3307" s="407" t="s">
        <v>5032</v>
      </c>
      <c r="B3307" s="407" t="s">
        <v>5033</v>
      </c>
      <c r="C3307" s="408">
        <v>0</v>
      </c>
      <c r="D3307" s="408">
        <v>25.41</v>
      </c>
      <c r="E3307" s="408">
        <v>25.41</v>
      </c>
      <c r="F3307" s="409">
        <v>44517.421655092592</v>
      </c>
      <c r="G3307" s="408">
        <v>0</v>
      </c>
    </row>
    <row r="3308" spans="1:7" ht="15" x14ac:dyDescent="0.2">
      <c r="A3308" s="407" t="s">
        <v>5034</v>
      </c>
      <c r="B3308" s="407" t="s">
        <v>5035</v>
      </c>
      <c r="C3308" s="408">
        <v>0</v>
      </c>
      <c r="D3308" s="408">
        <v>24.27</v>
      </c>
      <c r="E3308" s="408">
        <v>24.27</v>
      </c>
      <c r="F3308" s="409">
        <v>44517.421249999999</v>
      </c>
      <c r="G3308" s="408">
        <v>0</v>
      </c>
    </row>
    <row r="3309" spans="1:7" ht="15" x14ac:dyDescent="0.2">
      <c r="A3309" s="407" t="s">
        <v>5036</v>
      </c>
      <c r="B3309" s="407" t="s">
        <v>5037</v>
      </c>
      <c r="C3309" s="408">
        <v>0</v>
      </c>
      <c r="D3309" s="408">
        <v>3.58</v>
      </c>
      <c r="E3309" s="408">
        <v>3.58</v>
      </c>
      <c r="F3309" s="409">
        <v>44511.628703703704</v>
      </c>
      <c r="G3309" s="408">
        <v>0</v>
      </c>
    </row>
    <row r="3310" spans="1:7" ht="15" x14ac:dyDescent="0.25">
      <c r="A3310" s="407" t="s">
        <v>5038</v>
      </c>
      <c r="B3310" s="407" t="s">
        <v>5039</v>
      </c>
      <c r="C3310" s="406"/>
      <c r="D3310" s="408">
        <v>43900</v>
      </c>
      <c r="E3310" s="408">
        <v>43900</v>
      </c>
      <c r="F3310" s="409">
        <v>44516.383657407408</v>
      </c>
      <c r="G3310" s="408">
        <v>0</v>
      </c>
    </row>
    <row r="3311" spans="1:7" ht="15" x14ac:dyDescent="0.25">
      <c r="A3311" s="407" t="s">
        <v>5040</v>
      </c>
      <c r="B3311" s="407" t="s">
        <v>5041</v>
      </c>
      <c r="C3311" s="406"/>
      <c r="D3311" s="408">
        <v>1490</v>
      </c>
      <c r="E3311" s="408">
        <v>1490</v>
      </c>
      <c r="F3311" s="406"/>
      <c r="G3311" s="408">
        <v>0</v>
      </c>
    </row>
    <row r="3312" spans="1:7" ht="15" x14ac:dyDescent="0.25">
      <c r="A3312" s="407" t="s">
        <v>5042</v>
      </c>
      <c r="B3312" s="407" t="s">
        <v>5043</v>
      </c>
      <c r="C3312" s="406"/>
      <c r="D3312" s="408">
        <v>900</v>
      </c>
      <c r="E3312" s="408">
        <v>900</v>
      </c>
      <c r="F3312" s="409">
        <v>44516.383946759262</v>
      </c>
      <c r="G3312" s="408">
        <v>0</v>
      </c>
    </row>
    <row r="3313" spans="1:7" ht="15" x14ac:dyDescent="0.2">
      <c r="A3313" s="407" t="s">
        <v>5044</v>
      </c>
      <c r="B3313" s="407" t="s">
        <v>5045</v>
      </c>
      <c r="C3313" s="408">
        <v>0</v>
      </c>
      <c r="D3313" s="408">
        <v>54.95</v>
      </c>
      <c r="E3313" s="408">
        <v>54.95</v>
      </c>
      <c r="F3313" s="409">
        <v>44526.569398148145</v>
      </c>
      <c r="G3313" s="408">
        <v>0</v>
      </c>
    </row>
    <row r="3314" spans="1:7" ht="15" x14ac:dyDescent="0.25">
      <c r="A3314" s="407" t="s">
        <v>5046</v>
      </c>
      <c r="B3314" s="407" t="s">
        <v>735</v>
      </c>
      <c r="C3314" s="406"/>
      <c r="D3314" s="408">
        <v>43300</v>
      </c>
      <c r="E3314" s="408">
        <v>43300</v>
      </c>
      <c r="F3314" s="409">
        <v>44523.418067129627</v>
      </c>
      <c r="G3314" s="408">
        <v>0</v>
      </c>
    </row>
    <row r="3315" spans="1:7" ht="15" x14ac:dyDescent="0.25">
      <c r="A3315" s="407" t="s">
        <v>5047</v>
      </c>
      <c r="B3315" s="407" t="s">
        <v>5048</v>
      </c>
      <c r="C3315" s="406"/>
      <c r="D3315" s="408">
        <v>17606</v>
      </c>
      <c r="E3315" s="408">
        <v>17606</v>
      </c>
      <c r="F3315" s="409">
        <v>43244.417905092596</v>
      </c>
      <c r="G3315" s="408">
        <v>0</v>
      </c>
    </row>
    <row r="3316" spans="1:7" ht="15" x14ac:dyDescent="0.25">
      <c r="A3316" s="407" t="s">
        <v>5049</v>
      </c>
      <c r="B3316" s="407" t="s">
        <v>5050</v>
      </c>
      <c r="C3316" s="406"/>
      <c r="D3316" s="408">
        <v>0.1202</v>
      </c>
      <c r="E3316" s="408">
        <v>0.1202</v>
      </c>
      <c r="F3316" s="409">
        <v>44524.574259259258</v>
      </c>
      <c r="G3316" s="408">
        <v>0</v>
      </c>
    </row>
    <row r="3317" spans="1:7" ht="15" x14ac:dyDescent="0.25">
      <c r="A3317" s="407" t="s">
        <v>5051</v>
      </c>
      <c r="B3317" s="407" t="s">
        <v>5052</v>
      </c>
      <c r="C3317" s="406"/>
      <c r="D3317" s="408">
        <v>48.5</v>
      </c>
      <c r="E3317" s="408">
        <v>48.5</v>
      </c>
      <c r="F3317" s="406"/>
      <c r="G3317" s="408">
        <v>0</v>
      </c>
    </row>
    <row r="3318" spans="1:7" ht="15" x14ac:dyDescent="0.25">
      <c r="A3318" s="407" t="s">
        <v>5053</v>
      </c>
      <c r="B3318" s="407" t="s">
        <v>5054</v>
      </c>
      <c r="C3318" s="406"/>
      <c r="D3318" s="408">
        <v>18.350000000000001</v>
      </c>
      <c r="E3318" s="408">
        <v>18.350000000000001</v>
      </c>
      <c r="F3318" s="409">
        <v>44524.327291666668</v>
      </c>
      <c r="G3318" s="408">
        <v>0</v>
      </c>
    </row>
    <row r="3319" spans="1:7" ht="15" x14ac:dyDescent="0.25">
      <c r="A3319" s="407" t="s">
        <v>5055</v>
      </c>
      <c r="B3319" s="407" t="s">
        <v>5056</v>
      </c>
      <c r="C3319" s="406"/>
      <c r="D3319" s="408">
        <v>25.08</v>
      </c>
      <c r="E3319" s="408">
        <v>25.08</v>
      </c>
      <c r="F3319" s="409">
        <v>44517.420891203707</v>
      </c>
      <c r="G3319" s="408">
        <v>0</v>
      </c>
    </row>
    <row r="3320" spans="1:7" ht="15" x14ac:dyDescent="0.25">
      <c r="A3320" s="407" t="s">
        <v>5057</v>
      </c>
      <c r="B3320" s="407" t="s">
        <v>5058</v>
      </c>
      <c r="C3320" s="406"/>
      <c r="D3320" s="408">
        <v>3.83</v>
      </c>
      <c r="E3320" s="408">
        <v>3.83</v>
      </c>
      <c r="F3320" s="406"/>
      <c r="G3320" s="408">
        <v>0</v>
      </c>
    </row>
    <row r="3321" spans="1:7" ht="15" x14ac:dyDescent="0.25">
      <c r="A3321" s="407" t="s">
        <v>35200</v>
      </c>
      <c r="B3321" s="407" t="s">
        <v>35201</v>
      </c>
      <c r="C3321" s="406"/>
      <c r="D3321" s="406"/>
      <c r="E3321" s="406"/>
      <c r="F3321" s="409">
        <v>45622.59337962963</v>
      </c>
      <c r="G3321" s="408">
        <v>0</v>
      </c>
    </row>
    <row r="3322" spans="1:7" ht="15" x14ac:dyDescent="0.2">
      <c r="A3322" s="407" t="s">
        <v>5059</v>
      </c>
      <c r="B3322" s="407" t="s">
        <v>5060</v>
      </c>
      <c r="C3322" s="408">
        <v>0</v>
      </c>
      <c r="D3322" s="408">
        <v>0</v>
      </c>
      <c r="E3322" s="408">
        <v>0</v>
      </c>
      <c r="F3322" s="409">
        <v>44820.383252314816</v>
      </c>
      <c r="G3322" s="408">
        <v>0</v>
      </c>
    </row>
    <row r="3323" spans="1:7" ht="15" x14ac:dyDescent="0.25">
      <c r="A3323" s="407" t="s">
        <v>5061</v>
      </c>
      <c r="B3323" s="407" t="s">
        <v>5062</v>
      </c>
      <c r="C3323" s="406"/>
      <c r="D3323" s="408">
        <v>5.8</v>
      </c>
      <c r="E3323" s="408">
        <v>5.8</v>
      </c>
      <c r="F3323" s="409">
        <v>44511.344444444447</v>
      </c>
      <c r="G3323" s="408">
        <v>0</v>
      </c>
    </row>
    <row r="3324" spans="1:7" ht="15" x14ac:dyDescent="0.25">
      <c r="A3324" s="407" t="s">
        <v>5063</v>
      </c>
      <c r="B3324" s="407" t="s">
        <v>5064</v>
      </c>
      <c r="C3324" s="406"/>
      <c r="D3324" s="408">
        <v>22.7</v>
      </c>
      <c r="E3324" s="408">
        <v>22.7</v>
      </c>
      <c r="F3324" s="406"/>
      <c r="G3324" s="408">
        <v>0</v>
      </c>
    </row>
    <row r="3325" spans="1:7" ht="15" x14ac:dyDescent="0.2">
      <c r="A3325" s="407" t="s">
        <v>5065</v>
      </c>
      <c r="B3325" s="407" t="s">
        <v>41356</v>
      </c>
      <c r="C3325" s="408">
        <v>0</v>
      </c>
      <c r="D3325" s="408">
        <v>5.3120000000000003</v>
      </c>
      <c r="E3325" s="408">
        <v>5.3120000000000003</v>
      </c>
      <c r="F3325" s="409">
        <v>46097.640763888892</v>
      </c>
      <c r="G3325" s="408">
        <v>0</v>
      </c>
    </row>
    <row r="3326" spans="1:7" ht="15" x14ac:dyDescent="0.2">
      <c r="A3326" s="407" t="s">
        <v>5066</v>
      </c>
      <c r="B3326" s="407" t="s">
        <v>5067</v>
      </c>
      <c r="C3326" s="408">
        <v>0</v>
      </c>
      <c r="D3326" s="408">
        <v>358.55</v>
      </c>
      <c r="E3326" s="408">
        <v>358.55</v>
      </c>
      <c r="F3326" s="409">
        <v>43423.383668981478</v>
      </c>
      <c r="G3326" s="408">
        <v>0</v>
      </c>
    </row>
    <row r="3327" spans="1:7" ht="15" x14ac:dyDescent="0.2">
      <c r="A3327" s="407" t="s">
        <v>5068</v>
      </c>
      <c r="B3327" s="407" t="s">
        <v>5069</v>
      </c>
      <c r="C3327" s="408">
        <v>0</v>
      </c>
      <c r="D3327" s="408">
        <v>98.57</v>
      </c>
      <c r="E3327" s="408">
        <v>98.57</v>
      </c>
      <c r="F3327" s="409">
        <v>43423.383703703701</v>
      </c>
      <c r="G3327" s="408">
        <v>0</v>
      </c>
    </row>
    <row r="3328" spans="1:7" ht="15" x14ac:dyDescent="0.2">
      <c r="A3328" s="407" t="s">
        <v>5070</v>
      </c>
      <c r="B3328" s="407" t="s">
        <v>5071</v>
      </c>
      <c r="C3328" s="408">
        <v>0</v>
      </c>
      <c r="D3328" s="408">
        <v>127.65</v>
      </c>
      <c r="E3328" s="408">
        <v>127.65</v>
      </c>
      <c r="F3328" s="409">
        <v>43423.383738425924</v>
      </c>
      <c r="G3328" s="408">
        <v>0</v>
      </c>
    </row>
    <row r="3329" spans="1:7" ht="15" x14ac:dyDescent="0.2">
      <c r="A3329" s="407" t="s">
        <v>5072</v>
      </c>
      <c r="B3329" s="407" t="s">
        <v>5073</v>
      </c>
      <c r="C3329" s="408">
        <v>0</v>
      </c>
      <c r="D3329" s="408">
        <v>61.89</v>
      </c>
      <c r="E3329" s="408">
        <v>61.89</v>
      </c>
      <c r="F3329" s="409">
        <v>43423.383761574078</v>
      </c>
      <c r="G3329" s="408">
        <v>0</v>
      </c>
    </row>
    <row r="3330" spans="1:7" ht="15" x14ac:dyDescent="0.2">
      <c r="A3330" s="407" t="s">
        <v>5074</v>
      </c>
      <c r="B3330" s="407" t="s">
        <v>5075</v>
      </c>
      <c r="C3330" s="408">
        <v>0</v>
      </c>
      <c r="D3330" s="408">
        <v>106.36</v>
      </c>
      <c r="E3330" s="408">
        <v>106.36</v>
      </c>
      <c r="F3330" s="409">
        <v>43423.383796296293</v>
      </c>
      <c r="G3330" s="408">
        <v>0</v>
      </c>
    </row>
    <row r="3331" spans="1:7" ht="15" x14ac:dyDescent="0.2">
      <c r="A3331" s="407" t="s">
        <v>5076</v>
      </c>
      <c r="B3331" s="407" t="s">
        <v>5077</v>
      </c>
      <c r="C3331" s="408">
        <v>0</v>
      </c>
      <c r="D3331" s="408">
        <v>32.450000000000003</v>
      </c>
      <c r="E3331" s="408">
        <v>32.450000000000003</v>
      </c>
      <c r="F3331" s="409">
        <v>43423.383819444447</v>
      </c>
      <c r="G3331" s="408">
        <v>0</v>
      </c>
    </row>
    <row r="3332" spans="1:7" ht="15" x14ac:dyDescent="0.25">
      <c r="A3332" s="407" t="s">
        <v>5078</v>
      </c>
      <c r="B3332" s="407" t="s">
        <v>33285</v>
      </c>
      <c r="C3332" s="406"/>
      <c r="D3332" s="408">
        <v>30.74</v>
      </c>
      <c r="E3332" s="408">
        <v>30.74</v>
      </c>
      <c r="F3332" s="409">
        <v>45411.686203703706</v>
      </c>
      <c r="G3332" s="408">
        <v>0</v>
      </c>
    </row>
    <row r="3333" spans="1:7" ht="15" x14ac:dyDescent="0.25">
      <c r="A3333" s="407" t="s">
        <v>5079</v>
      </c>
      <c r="B3333" s="407" t="s">
        <v>5080</v>
      </c>
      <c r="C3333" s="406"/>
      <c r="D3333" s="406"/>
      <c r="E3333" s="406"/>
      <c r="F3333" s="409">
        <v>43423.383877314816</v>
      </c>
      <c r="G3333" s="408">
        <v>0</v>
      </c>
    </row>
    <row r="3334" spans="1:7" ht="15" x14ac:dyDescent="0.25">
      <c r="A3334" s="407" t="s">
        <v>5081</v>
      </c>
      <c r="B3334" s="407" t="s">
        <v>5082</v>
      </c>
      <c r="C3334" s="406"/>
      <c r="D3334" s="406"/>
      <c r="E3334" s="406"/>
      <c r="F3334" s="409">
        <v>43423.383900462963</v>
      </c>
      <c r="G3334" s="408">
        <v>0</v>
      </c>
    </row>
    <row r="3335" spans="1:7" ht="15" x14ac:dyDescent="0.25">
      <c r="A3335" s="407" t="s">
        <v>5083</v>
      </c>
      <c r="B3335" s="407" t="s">
        <v>5084</v>
      </c>
      <c r="C3335" s="406"/>
      <c r="D3335" s="406"/>
      <c r="E3335" s="406"/>
      <c r="F3335" s="409">
        <v>43423.383935185186</v>
      </c>
      <c r="G3335" s="408">
        <v>0</v>
      </c>
    </row>
    <row r="3336" spans="1:7" ht="15" x14ac:dyDescent="0.25">
      <c r="A3336" s="407" t="s">
        <v>5085</v>
      </c>
      <c r="B3336" s="407" t="s">
        <v>5086</v>
      </c>
      <c r="C3336" s="406"/>
      <c r="D3336" s="406"/>
      <c r="E3336" s="406"/>
      <c r="F3336" s="409">
        <v>43131.632071759261</v>
      </c>
      <c r="G3336" s="408">
        <v>0</v>
      </c>
    </row>
    <row r="3337" spans="1:7" ht="15" x14ac:dyDescent="0.2">
      <c r="A3337" s="407" t="s">
        <v>5087</v>
      </c>
      <c r="B3337" s="407" t="s">
        <v>5088</v>
      </c>
      <c r="C3337" s="408">
        <v>0</v>
      </c>
      <c r="D3337" s="408">
        <v>14.4</v>
      </c>
      <c r="E3337" s="408">
        <v>14.4</v>
      </c>
      <c r="F3337" s="409">
        <v>44826.339803240742</v>
      </c>
      <c r="G3337" s="408">
        <v>0</v>
      </c>
    </row>
    <row r="3338" spans="1:7" ht="15" x14ac:dyDescent="0.2">
      <c r="A3338" s="407" t="s">
        <v>5089</v>
      </c>
      <c r="B3338" s="407" t="s">
        <v>5090</v>
      </c>
      <c r="C3338" s="408">
        <v>0</v>
      </c>
      <c r="D3338" s="408">
        <v>14.7</v>
      </c>
      <c r="E3338" s="408">
        <v>14.7</v>
      </c>
      <c r="F3338" s="409">
        <v>44826.33997685185</v>
      </c>
      <c r="G3338" s="408">
        <v>0</v>
      </c>
    </row>
    <row r="3339" spans="1:7" ht="15" x14ac:dyDescent="0.2">
      <c r="A3339" s="407" t="s">
        <v>5091</v>
      </c>
      <c r="B3339" s="407" t="s">
        <v>5092</v>
      </c>
      <c r="C3339" s="408">
        <v>0</v>
      </c>
      <c r="D3339" s="408">
        <v>28.2</v>
      </c>
      <c r="E3339" s="408">
        <v>28.2</v>
      </c>
      <c r="F3339" s="409">
        <v>45910.286006944443</v>
      </c>
      <c r="G3339" s="408">
        <v>0</v>
      </c>
    </row>
    <row r="3340" spans="1:7" ht="15" x14ac:dyDescent="0.25">
      <c r="A3340" s="407" t="s">
        <v>5093</v>
      </c>
      <c r="B3340" s="407" t="s">
        <v>5094</v>
      </c>
      <c r="C3340" s="406"/>
      <c r="D3340" s="406"/>
      <c r="E3340" s="406"/>
      <c r="F3340" s="409">
        <v>43082.487164351849</v>
      </c>
      <c r="G3340" s="408">
        <v>0</v>
      </c>
    </row>
    <row r="3341" spans="1:7" ht="15" x14ac:dyDescent="0.2">
      <c r="A3341" s="407" t="s">
        <v>5095</v>
      </c>
      <c r="B3341" s="407" t="s">
        <v>5096</v>
      </c>
      <c r="C3341" s="408">
        <v>0</v>
      </c>
      <c r="D3341" s="408">
        <v>98.4</v>
      </c>
      <c r="E3341" s="408">
        <v>98.4</v>
      </c>
      <c r="F3341" s="409">
        <v>43082.487893518519</v>
      </c>
      <c r="G3341" s="408">
        <v>0</v>
      </c>
    </row>
    <row r="3342" spans="1:7" ht="15" x14ac:dyDescent="0.2">
      <c r="A3342" s="407" t="s">
        <v>5097</v>
      </c>
      <c r="B3342" s="407" t="s">
        <v>5098</v>
      </c>
      <c r="C3342" s="408">
        <v>0</v>
      </c>
      <c r="D3342" s="408">
        <v>77.7</v>
      </c>
      <c r="E3342" s="408">
        <v>77.7</v>
      </c>
      <c r="F3342" s="409">
        <v>44875.590150462966</v>
      </c>
      <c r="G3342" s="408">
        <v>0</v>
      </c>
    </row>
    <row r="3343" spans="1:7" ht="15" x14ac:dyDescent="0.2">
      <c r="A3343" s="407" t="s">
        <v>5099</v>
      </c>
      <c r="B3343" s="407" t="s">
        <v>5100</v>
      </c>
      <c r="C3343" s="408">
        <v>0</v>
      </c>
      <c r="D3343" s="408">
        <v>63.5</v>
      </c>
      <c r="E3343" s="408">
        <v>63.5</v>
      </c>
      <c r="F3343" s="409">
        <v>44671.431990740741</v>
      </c>
      <c r="G3343" s="408">
        <v>0</v>
      </c>
    </row>
    <row r="3344" spans="1:7" ht="15" x14ac:dyDescent="0.25">
      <c r="A3344" s="407" t="s">
        <v>5101</v>
      </c>
      <c r="B3344" s="407" t="s">
        <v>5102</v>
      </c>
      <c r="C3344" s="406"/>
      <c r="D3344" s="406"/>
      <c r="E3344" s="406"/>
      <c r="F3344" s="409">
        <v>43082.48946759259</v>
      </c>
      <c r="G3344" s="408">
        <v>0</v>
      </c>
    </row>
    <row r="3345" spans="1:7" ht="15" x14ac:dyDescent="0.25">
      <c r="A3345" s="407" t="s">
        <v>5103</v>
      </c>
      <c r="B3345" s="407" t="s">
        <v>5104</v>
      </c>
      <c r="C3345" s="406"/>
      <c r="D3345" s="406"/>
      <c r="E3345" s="406"/>
      <c r="F3345" s="409">
        <v>43082.489907407406</v>
      </c>
      <c r="G3345" s="408">
        <v>0</v>
      </c>
    </row>
    <row r="3346" spans="1:7" ht="15" x14ac:dyDescent="0.2">
      <c r="A3346" s="407" t="s">
        <v>5105</v>
      </c>
      <c r="B3346" s="407" t="s">
        <v>5106</v>
      </c>
      <c r="C3346" s="408">
        <v>0</v>
      </c>
      <c r="D3346" s="408">
        <v>21.5</v>
      </c>
      <c r="E3346" s="408">
        <v>21.5</v>
      </c>
      <c r="F3346" s="409">
        <v>44781.395370370374</v>
      </c>
      <c r="G3346" s="408">
        <v>0</v>
      </c>
    </row>
    <row r="3347" spans="1:7" ht="15" x14ac:dyDescent="0.2">
      <c r="A3347" s="407" t="s">
        <v>5107</v>
      </c>
      <c r="B3347" s="407" t="s">
        <v>5108</v>
      </c>
      <c r="C3347" s="408">
        <v>0</v>
      </c>
      <c r="D3347" s="408">
        <v>10.5</v>
      </c>
      <c r="E3347" s="408">
        <v>10.5</v>
      </c>
      <c r="F3347" s="409">
        <v>44781.396018518521</v>
      </c>
      <c r="G3347" s="408">
        <v>0</v>
      </c>
    </row>
    <row r="3348" spans="1:7" ht="15" x14ac:dyDescent="0.2">
      <c r="A3348" s="407" t="s">
        <v>5109</v>
      </c>
      <c r="B3348" s="407" t="s">
        <v>5110</v>
      </c>
      <c r="C3348" s="408">
        <v>0</v>
      </c>
      <c r="D3348" s="408">
        <v>13.7</v>
      </c>
      <c r="E3348" s="408">
        <v>13.7</v>
      </c>
      <c r="F3348" s="409">
        <v>44781.396516203706</v>
      </c>
      <c r="G3348" s="408">
        <v>0</v>
      </c>
    </row>
    <row r="3349" spans="1:7" ht="15" x14ac:dyDescent="0.2">
      <c r="A3349" s="407" t="s">
        <v>5111</v>
      </c>
      <c r="B3349" s="407" t="s">
        <v>5112</v>
      </c>
      <c r="C3349" s="408">
        <v>0</v>
      </c>
      <c r="D3349" s="408">
        <v>14.7</v>
      </c>
      <c r="E3349" s="408">
        <v>14.7</v>
      </c>
      <c r="F3349" s="409">
        <v>44781.397048611114</v>
      </c>
      <c r="G3349" s="408">
        <v>0</v>
      </c>
    </row>
    <row r="3350" spans="1:7" ht="15" x14ac:dyDescent="0.2">
      <c r="A3350" s="407" t="s">
        <v>5113</v>
      </c>
      <c r="B3350" s="407" t="s">
        <v>5114</v>
      </c>
      <c r="C3350" s="408">
        <v>0</v>
      </c>
      <c r="D3350" s="408">
        <v>9.5500000000000007</v>
      </c>
      <c r="E3350" s="408">
        <v>9.5500000000000007</v>
      </c>
      <c r="F3350" s="409">
        <v>44781.399062500001</v>
      </c>
      <c r="G3350" s="408">
        <v>0</v>
      </c>
    </row>
    <row r="3351" spans="1:7" ht="15" x14ac:dyDescent="0.2">
      <c r="A3351" s="407" t="s">
        <v>5115</v>
      </c>
      <c r="B3351" s="407" t="s">
        <v>5116</v>
      </c>
      <c r="C3351" s="408">
        <v>0</v>
      </c>
      <c r="D3351" s="408">
        <v>10500</v>
      </c>
      <c r="E3351" s="408">
        <v>10500</v>
      </c>
      <c r="F3351" s="409">
        <v>43423.383969907409</v>
      </c>
      <c r="G3351" s="408">
        <v>0</v>
      </c>
    </row>
    <row r="3352" spans="1:7" ht="15" x14ac:dyDescent="0.2">
      <c r="A3352" s="407" t="s">
        <v>5117</v>
      </c>
      <c r="B3352" s="407" t="s">
        <v>5118</v>
      </c>
      <c r="C3352" s="408">
        <v>0</v>
      </c>
      <c r="D3352" s="408">
        <v>5171.1000000000004</v>
      </c>
      <c r="E3352" s="408">
        <v>5171.1000000000004</v>
      </c>
      <c r="F3352" s="409">
        <v>43423.383993055555</v>
      </c>
      <c r="G3352" s="408">
        <v>0</v>
      </c>
    </row>
    <row r="3353" spans="1:7" ht="15" x14ac:dyDescent="0.2">
      <c r="A3353" s="407" t="s">
        <v>5119</v>
      </c>
      <c r="B3353" s="407" t="s">
        <v>5120</v>
      </c>
      <c r="C3353" s="408">
        <v>0</v>
      </c>
      <c r="D3353" s="408">
        <v>8195.7099999999991</v>
      </c>
      <c r="E3353" s="408">
        <v>8195.7099999999991</v>
      </c>
      <c r="F3353" s="409">
        <v>43423.384027777778</v>
      </c>
      <c r="G3353" s="408">
        <v>0</v>
      </c>
    </row>
    <row r="3354" spans="1:7" ht="15" x14ac:dyDescent="0.2">
      <c r="A3354" s="407" t="s">
        <v>5121</v>
      </c>
      <c r="B3354" s="407" t="s">
        <v>5122</v>
      </c>
      <c r="C3354" s="408">
        <v>0</v>
      </c>
      <c r="D3354" s="408">
        <v>73.5</v>
      </c>
      <c r="E3354" s="408">
        <v>73.5</v>
      </c>
      <c r="F3354" s="409">
        <v>44781.406689814816</v>
      </c>
      <c r="G3354" s="408">
        <v>0</v>
      </c>
    </row>
    <row r="3355" spans="1:7" ht="15" x14ac:dyDescent="0.25">
      <c r="A3355" s="407" t="s">
        <v>5123</v>
      </c>
      <c r="B3355" s="407" t="s">
        <v>5124</v>
      </c>
      <c r="C3355" s="406"/>
      <c r="D3355" s="406"/>
      <c r="E3355" s="406"/>
      <c r="F3355" s="409">
        <v>43423.384131944447</v>
      </c>
      <c r="G3355" s="408">
        <v>0</v>
      </c>
    </row>
    <row r="3356" spans="1:7" ht="15" x14ac:dyDescent="0.25">
      <c r="A3356" s="407" t="s">
        <v>5125</v>
      </c>
      <c r="B3356" s="407" t="s">
        <v>5126</v>
      </c>
      <c r="C3356" s="406"/>
      <c r="D3356" s="406"/>
      <c r="E3356" s="406"/>
      <c r="F3356" s="409">
        <v>43423.384201388886</v>
      </c>
      <c r="G3356" s="408">
        <v>0</v>
      </c>
    </row>
    <row r="3357" spans="1:7" ht="15" x14ac:dyDescent="0.25">
      <c r="A3357" s="407" t="s">
        <v>5127</v>
      </c>
      <c r="B3357" s="407" t="s">
        <v>5128</v>
      </c>
      <c r="C3357" s="406"/>
      <c r="D3357" s="406"/>
      <c r="E3357" s="406"/>
      <c r="F3357" s="409">
        <v>43423.384236111109</v>
      </c>
      <c r="G3357" s="408">
        <v>0</v>
      </c>
    </row>
    <row r="3358" spans="1:7" ht="15" x14ac:dyDescent="0.2">
      <c r="A3358" s="407" t="s">
        <v>5129</v>
      </c>
      <c r="B3358" s="407" t="s">
        <v>5130</v>
      </c>
      <c r="C3358" s="408">
        <v>2.5</v>
      </c>
      <c r="D3358" s="408">
        <v>7.14</v>
      </c>
      <c r="E3358" s="408">
        <v>19.64</v>
      </c>
      <c r="F3358" s="409">
        <v>45001.593101851853</v>
      </c>
      <c r="G3358" s="408">
        <v>0</v>
      </c>
    </row>
    <row r="3359" spans="1:7" ht="15" x14ac:dyDescent="0.2">
      <c r="A3359" s="407" t="s">
        <v>5131</v>
      </c>
      <c r="B3359" s="407" t="s">
        <v>5132</v>
      </c>
      <c r="C3359" s="408">
        <v>0</v>
      </c>
      <c r="D3359" s="408">
        <v>7.4</v>
      </c>
      <c r="E3359" s="408">
        <v>7.4</v>
      </c>
      <c r="F3359" s="409">
        <v>44781.408113425925</v>
      </c>
      <c r="G3359" s="408">
        <v>0</v>
      </c>
    </row>
    <row r="3360" spans="1:7" ht="15" x14ac:dyDescent="0.2">
      <c r="A3360" s="407" t="s">
        <v>5133</v>
      </c>
      <c r="B3360" s="407" t="s">
        <v>5134</v>
      </c>
      <c r="C3360" s="408">
        <v>0</v>
      </c>
      <c r="D3360" s="408">
        <v>47</v>
      </c>
      <c r="E3360" s="408">
        <v>47</v>
      </c>
      <c r="F3360" s="409">
        <v>44781.416608796295</v>
      </c>
      <c r="G3360" s="408">
        <v>0</v>
      </c>
    </row>
    <row r="3361" spans="1:7" ht="15" x14ac:dyDescent="0.2">
      <c r="A3361" s="407" t="s">
        <v>5135</v>
      </c>
      <c r="B3361" s="407" t="s">
        <v>5136</v>
      </c>
      <c r="C3361" s="408">
        <v>0</v>
      </c>
      <c r="D3361" s="408">
        <v>12.5</v>
      </c>
      <c r="E3361" s="408">
        <v>12.5</v>
      </c>
      <c r="F3361" s="409">
        <v>44781.424722222226</v>
      </c>
      <c r="G3361" s="408">
        <v>0</v>
      </c>
    </row>
    <row r="3362" spans="1:7" ht="15" x14ac:dyDescent="0.2">
      <c r="A3362" s="407" t="s">
        <v>5137</v>
      </c>
      <c r="B3362" s="407" t="s">
        <v>5138</v>
      </c>
      <c r="C3362" s="408">
        <v>2.5</v>
      </c>
      <c r="D3362" s="408">
        <v>9.968</v>
      </c>
      <c r="E3362" s="408">
        <v>22.468</v>
      </c>
      <c r="F3362" s="409">
        <v>45001.593217592592</v>
      </c>
      <c r="G3362" s="408">
        <v>0</v>
      </c>
    </row>
    <row r="3363" spans="1:7" ht="15" x14ac:dyDescent="0.2">
      <c r="A3363" s="407" t="s">
        <v>5139</v>
      </c>
      <c r="B3363" s="407" t="s">
        <v>5140</v>
      </c>
      <c r="C3363" s="408">
        <v>2.5</v>
      </c>
      <c r="D3363" s="408">
        <v>8.7219999999999995</v>
      </c>
      <c r="E3363" s="408">
        <v>21.222000000000001</v>
      </c>
      <c r="F3363" s="409">
        <v>45001.593310185184</v>
      </c>
      <c r="G3363" s="408">
        <v>0</v>
      </c>
    </row>
    <row r="3364" spans="1:7" ht="15" x14ac:dyDescent="0.2">
      <c r="A3364" s="407" t="s">
        <v>5141</v>
      </c>
      <c r="B3364" s="407" t="s">
        <v>5142</v>
      </c>
      <c r="C3364" s="408">
        <v>2.5</v>
      </c>
      <c r="D3364" s="408">
        <v>5.6070000000000002</v>
      </c>
      <c r="E3364" s="408">
        <v>18.106999999999999</v>
      </c>
      <c r="F3364" s="409">
        <v>45001.593425925923</v>
      </c>
      <c r="G3364" s="408">
        <v>0</v>
      </c>
    </row>
    <row r="3365" spans="1:7" ht="15" x14ac:dyDescent="0.2">
      <c r="A3365" s="407" t="s">
        <v>5143</v>
      </c>
      <c r="B3365" s="407" t="s">
        <v>5144</v>
      </c>
      <c r="C3365" s="408">
        <v>0</v>
      </c>
      <c r="D3365" s="408">
        <v>122.4</v>
      </c>
      <c r="E3365" s="408">
        <v>122.4</v>
      </c>
      <c r="F3365" s="409">
        <v>43423.384398148148</v>
      </c>
      <c r="G3365" s="408">
        <v>0</v>
      </c>
    </row>
    <row r="3366" spans="1:7" ht="15" x14ac:dyDescent="0.2">
      <c r="A3366" s="407" t="s">
        <v>5145</v>
      </c>
      <c r="B3366" s="407" t="s">
        <v>5146</v>
      </c>
      <c r="C3366" s="408">
        <v>0</v>
      </c>
      <c r="D3366" s="408">
        <v>16.25</v>
      </c>
      <c r="E3366" s="408">
        <v>16.25</v>
      </c>
      <c r="F3366" s="409">
        <v>44826.372303240743</v>
      </c>
      <c r="G3366" s="408">
        <v>0</v>
      </c>
    </row>
    <row r="3367" spans="1:7" ht="15" x14ac:dyDescent="0.2">
      <c r="A3367" s="407" t="s">
        <v>5147</v>
      </c>
      <c r="B3367" s="407" t="s">
        <v>5148</v>
      </c>
      <c r="C3367" s="408">
        <v>0</v>
      </c>
      <c r="D3367" s="408">
        <v>56.02</v>
      </c>
      <c r="E3367" s="408">
        <v>56.02</v>
      </c>
      <c r="F3367" s="409">
        <v>44826.373599537037</v>
      </c>
      <c r="G3367" s="408">
        <v>0</v>
      </c>
    </row>
    <row r="3368" spans="1:7" ht="15" x14ac:dyDescent="0.2">
      <c r="A3368" s="407" t="s">
        <v>5149</v>
      </c>
      <c r="B3368" s="407" t="s">
        <v>5150</v>
      </c>
      <c r="C3368" s="408">
        <v>0</v>
      </c>
      <c r="D3368" s="408">
        <v>38.31</v>
      </c>
      <c r="E3368" s="408">
        <v>38.31</v>
      </c>
      <c r="F3368" s="409">
        <v>44826.374525462961</v>
      </c>
      <c r="G3368" s="408">
        <v>0</v>
      </c>
    </row>
    <row r="3369" spans="1:7" ht="15" x14ac:dyDescent="0.2">
      <c r="A3369" s="407" t="s">
        <v>5151</v>
      </c>
      <c r="B3369" s="407" t="s">
        <v>5152</v>
      </c>
      <c r="C3369" s="408">
        <v>0</v>
      </c>
      <c r="D3369" s="408">
        <v>27.88</v>
      </c>
      <c r="E3369" s="408">
        <v>27.88</v>
      </c>
      <c r="F3369" s="409">
        <v>44826.375</v>
      </c>
      <c r="G3369" s="408">
        <v>0</v>
      </c>
    </row>
    <row r="3370" spans="1:7" ht="15" x14ac:dyDescent="0.2">
      <c r="A3370" s="407" t="s">
        <v>5153</v>
      </c>
      <c r="B3370" s="407" t="s">
        <v>5154</v>
      </c>
      <c r="C3370" s="408">
        <v>0</v>
      </c>
      <c r="D3370" s="408">
        <v>32.25</v>
      </c>
      <c r="E3370" s="408">
        <v>32.25</v>
      </c>
      <c r="F3370" s="409">
        <v>44826.375717592593</v>
      </c>
      <c r="G3370" s="408">
        <v>0</v>
      </c>
    </row>
    <row r="3371" spans="1:7" ht="15" x14ac:dyDescent="0.25">
      <c r="A3371" s="407" t="s">
        <v>5155</v>
      </c>
      <c r="B3371" s="407" t="s">
        <v>5156</v>
      </c>
      <c r="C3371" s="406"/>
      <c r="D3371" s="406"/>
      <c r="E3371" s="406"/>
      <c r="F3371" s="409">
        <v>43423.384641203702</v>
      </c>
      <c r="G3371" s="408">
        <v>0</v>
      </c>
    </row>
    <row r="3372" spans="1:7" ht="15" x14ac:dyDescent="0.25">
      <c r="A3372" s="407" t="s">
        <v>5157</v>
      </c>
      <c r="B3372" s="407" t="s">
        <v>5158</v>
      </c>
      <c r="C3372" s="406"/>
      <c r="D3372" s="406"/>
      <c r="E3372" s="406"/>
      <c r="F3372" s="409">
        <v>43423.384675925925</v>
      </c>
      <c r="G3372" s="408">
        <v>0</v>
      </c>
    </row>
    <row r="3373" spans="1:7" ht="15" x14ac:dyDescent="0.25">
      <c r="A3373" s="407" t="s">
        <v>5159</v>
      </c>
      <c r="B3373" s="407" t="s">
        <v>5160</v>
      </c>
      <c r="C3373" s="406"/>
      <c r="D3373" s="406"/>
      <c r="E3373" s="406"/>
      <c r="F3373" s="409">
        <v>43423.384710648148</v>
      </c>
      <c r="G3373" s="408">
        <v>0</v>
      </c>
    </row>
    <row r="3374" spans="1:7" ht="15" x14ac:dyDescent="0.2">
      <c r="A3374" s="407" t="s">
        <v>5161</v>
      </c>
      <c r="B3374" s="407" t="s">
        <v>5162</v>
      </c>
      <c r="C3374" s="408">
        <v>0</v>
      </c>
      <c r="D3374" s="408">
        <v>141.5</v>
      </c>
      <c r="E3374" s="408">
        <v>141.5</v>
      </c>
      <c r="F3374" s="409">
        <v>44826.376388888886</v>
      </c>
      <c r="G3374" s="408">
        <v>0</v>
      </c>
    </row>
    <row r="3375" spans="1:7" ht="15" x14ac:dyDescent="0.25">
      <c r="A3375" s="407" t="s">
        <v>5163</v>
      </c>
      <c r="B3375" s="407" t="s">
        <v>5164</v>
      </c>
      <c r="C3375" s="406"/>
      <c r="D3375" s="406"/>
      <c r="E3375" s="406"/>
      <c r="F3375" s="409">
        <v>45796.455439814818</v>
      </c>
      <c r="G3375" s="408">
        <v>0</v>
      </c>
    </row>
    <row r="3376" spans="1:7" ht="15" x14ac:dyDescent="0.2">
      <c r="A3376" s="407" t="s">
        <v>5165</v>
      </c>
      <c r="B3376" s="407" t="s">
        <v>5166</v>
      </c>
      <c r="C3376" s="408">
        <v>0</v>
      </c>
      <c r="D3376" s="408">
        <v>24.953333333333333</v>
      </c>
      <c r="E3376" s="408">
        <v>24.953333333333333</v>
      </c>
      <c r="F3376" s="409">
        <v>44826.376770833333</v>
      </c>
      <c r="G3376" s="408">
        <v>0</v>
      </c>
    </row>
    <row r="3377" spans="1:7" ht="15" x14ac:dyDescent="0.2">
      <c r="A3377" s="407" t="s">
        <v>5167</v>
      </c>
      <c r="B3377" s="407" t="s">
        <v>5168</v>
      </c>
      <c r="C3377" s="408">
        <v>0</v>
      </c>
      <c r="D3377" s="408">
        <v>66.923333333333332</v>
      </c>
      <c r="E3377" s="408">
        <v>66.923333333333332</v>
      </c>
      <c r="F3377" s="409">
        <v>44826.377326388887</v>
      </c>
      <c r="G3377" s="408">
        <v>0</v>
      </c>
    </row>
    <row r="3378" spans="1:7" ht="15" x14ac:dyDescent="0.2">
      <c r="A3378" s="407" t="s">
        <v>5169</v>
      </c>
      <c r="B3378" s="407" t="s">
        <v>5170</v>
      </c>
      <c r="C3378" s="408">
        <v>0</v>
      </c>
      <c r="D3378" s="408">
        <v>29.293333333333333</v>
      </c>
      <c r="E3378" s="408">
        <v>29.293333333333333</v>
      </c>
      <c r="F3378" s="409">
        <v>44826.378553240742</v>
      </c>
      <c r="G3378" s="408">
        <v>0</v>
      </c>
    </row>
    <row r="3379" spans="1:7" ht="15" x14ac:dyDescent="0.2">
      <c r="A3379" s="407" t="s">
        <v>5171</v>
      </c>
      <c r="B3379" s="407" t="s">
        <v>5172</v>
      </c>
      <c r="C3379" s="408">
        <v>0</v>
      </c>
      <c r="D3379" s="408">
        <v>11.404999999999999</v>
      </c>
      <c r="E3379" s="408">
        <v>11.404999999999999</v>
      </c>
      <c r="F3379" s="409">
        <v>44826.379201388889</v>
      </c>
      <c r="G3379" s="408">
        <v>0</v>
      </c>
    </row>
    <row r="3380" spans="1:7" ht="15" x14ac:dyDescent="0.2">
      <c r="A3380" s="407" t="s">
        <v>5173</v>
      </c>
      <c r="B3380" s="407" t="s">
        <v>5174</v>
      </c>
      <c r="C3380" s="408">
        <v>0</v>
      </c>
      <c r="D3380" s="408">
        <v>72.123333333333321</v>
      </c>
      <c r="E3380" s="408">
        <v>72.123333333333321</v>
      </c>
      <c r="F3380" s="409">
        <v>44826.391250000001</v>
      </c>
      <c r="G3380" s="408">
        <v>0</v>
      </c>
    </row>
    <row r="3381" spans="1:7" ht="15" x14ac:dyDescent="0.25">
      <c r="A3381" s="407" t="s">
        <v>5175</v>
      </c>
      <c r="B3381" s="407" t="s">
        <v>5176</v>
      </c>
      <c r="C3381" s="406"/>
      <c r="D3381" s="406"/>
      <c r="E3381" s="406"/>
      <c r="F3381" s="409">
        <v>43423.385034722225</v>
      </c>
      <c r="G3381" s="408">
        <v>0</v>
      </c>
    </row>
    <row r="3382" spans="1:7" ht="15" x14ac:dyDescent="0.2">
      <c r="A3382" s="407" t="s">
        <v>5177</v>
      </c>
      <c r="B3382" s="407" t="s">
        <v>5178</v>
      </c>
      <c r="C3382" s="408">
        <v>0</v>
      </c>
      <c r="D3382" s="408">
        <v>151.37</v>
      </c>
      <c r="E3382" s="408">
        <v>151.37</v>
      </c>
      <c r="F3382" s="409">
        <v>44826.392476851855</v>
      </c>
      <c r="G3382" s="408">
        <v>0</v>
      </c>
    </row>
    <row r="3383" spans="1:7" ht="15" x14ac:dyDescent="0.2">
      <c r="A3383" s="407" t="s">
        <v>5179</v>
      </c>
      <c r="B3383" s="407" t="s">
        <v>5180</v>
      </c>
      <c r="C3383" s="408">
        <v>0</v>
      </c>
      <c r="D3383" s="408">
        <v>28.03</v>
      </c>
      <c r="E3383" s="408">
        <v>28.03</v>
      </c>
      <c r="F3383" s="409">
        <v>44826.392962962964</v>
      </c>
      <c r="G3383" s="408">
        <v>0</v>
      </c>
    </row>
    <row r="3384" spans="1:7" ht="15" x14ac:dyDescent="0.25">
      <c r="A3384" s="407" t="s">
        <v>5181</v>
      </c>
      <c r="B3384" s="407" t="s">
        <v>5182</v>
      </c>
      <c r="C3384" s="406"/>
      <c r="D3384" s="406"/>
      <c r="E3384" s="406"/>
      <c r="F3384" s="409">
        <v>43423.385185185187</v>
      </c>
      <c r="G3384" s="408">
        <v>0</v>
      </c>
    </row>
    <row r="3385" spans="1:7" ht="15" x14ac:dyDescent="0.2">
      <c r="A3385" s="407" t="s">
        <v>5183</v>
      </c>
      <c r="B3385" s="407" t="s">
        <v>5184</v>
      </c>
      <c r="C3385" s="408">
        <v>0</v>
      </c>
      <c r="D3385" s="408">
        <v>8.1300000000000008</v>
      </c>
      <c r="E3385" s="408">
        <v>8.1300000000000008</v>
      </c>
      <c r="F3385" s="409">
        <v>44826.393391203703</v>
      </c>
      <c r="G3385" s="408">
        <v>0</v>
      </c>
    </row>
    <row r="3386" spans="1:7" ht="15" x14ac:dyDescent="0.2">
      <c r="A3386" s="407" t="s">
        <v>5185</v>
      </c>
      <c r="B3386" s="407" t="s">
        <v>5186</v>
      </c>
      <c r="C3386" s="408">
        <v>0</v>
      </c>
      <c r="D3386" s="408">
        <v>1167.7950000000001</v>
      </c>
      <c r="E3386" s="408">
        <v>1167.7950000000001</v>
      </c>
      <c r="F3386" s="409">
        <v>44530.587326388886</v>
      </c>
      <c r="G3386" s="408">
        <v>0</v>
      </c>
    </row>
    <row r="3387" spans="1:7" ht="15" x14ac:dyDescent="0.2">
      <c r="A3387" s="407" t="s">
        <v>5187</v>
      </c>
      <c r="B3387" s="407" t="s">
        <v>5188</v>
      </c>
      <c r="C3387" s="408">
        <v>0.51</v>
      </c>
      <c r="D3387" s="408">
        <v>8.6542235932694975</v>
      </c>
      <c r="E3387" s="408">
        <v>13.164223593269497</v>
      </c>
      <c r="F3387" s="409">
        <v>45645.342523148145</v>
      </c>
      <c r="G3387" s="408">
        <v>3</v>
      </c>
    </row>
    <row r="3388" spans="1:7" ht="15" x14ac:dyDescent="0.25">
      <c r="A3388" s="407" t="s">
        <v>5189</v>
      </c>
      <c r="B3388" s="407" t="s">
        <v>5190</v>
      </c>
      <c r="C3388" s="406"/>
      <c r="D3388" s="408">
        <v>1.53</v>
      </c>
      <c r="E3388" s="408">
        <v>1.53</v>
      </c>
      <c r="F3388" s="409">
        <v>45982.395243055558</v>
      </c>
      <c r="G3388" s="408">
        <v>0</v>
      </c>
    </row>
    <row r="3389" spans="1:7" ht="15" x14ac:dyDescent="0.2">
      <c r="A3389" s="407" t="s">
        <v>5191</v>
      </c>
      <c r="B3389" s="407" t="s">
        <v>5192</v>
      </c>
      <c r="C3389" s="408">
        <v>0</v>
      </c>
      <c r="D3389" s="408">
        <v>1.0900000000000001</v>
      </c>
      <c r="E3389" s="408">
        <v>1.0900000000000001</v>
      </c>
      <c r="F3389" s="409">
        <v>44981.421053240738</v>
      </c>
      <c r="G3389" s="408">
        <v>0</v>
      </c>
    </row>
    <row r="3390" spans="1:7" ht="15" x14ac:dyDescent="0.2">
      <c r="A3390" s="407" t="s">
        <v>35202</v>
      </c>
      <c r="B3390" s="407" t="s">
        <v>35203</v>
      </c>
      <c r="C3390" s="408">
        <v>0</v>
      </c>
      <c r="D3390" s="408">
        <v>0</v>
      </c>
      <c r="E3390" s="408">
        <v>0</v>
      </c>
      <c r="F3390" s="409">
        <v>43378.415520833332</v>
      </c>
      <c r="G3390" s="408">
        <v>0</v>
      </c>
    </row>
    <row r="3391" spans="1:7" ht="15" x14ac:dyDescent="0.2">
      <c r="A3391" s="407" t="s">
        <v>5193</v>
      </c>
      <c r="B3391" s="407" t="s">
        <v>5194</v>
      </c>
      <c r="C3391" s="408">
        <v>0</v>
      </c>
      <c r="D3391" s="408">
        <v>474395.54981820501</v>
      </c>
      <c r="E3391" s="408">
        <v>474395.54981820501</v>
      </c>
      <c r="F3391" s="409">
        <v>45222.442453703705</v>
      </c>
      <c r="G3391" s="408">
        <v>0</v>
      </c>
    </row>
    <row r="3392" spans="1:7" ht="15" x14ac:dyDescent="0.2">
      <c r="A3392" s="407" t="s">
        <v>5195</v>
      </c>
      <c r="B3392" s="407" t="s">
        <v>5196</v>
      </c>
      <c r="C3392" s="408">
        <v>0</v>
      </c>
      <c r="D3392" s="408">
        <v>294.43</v>
      </c>
      <c r="E3392" s="408">
        <v>294.43</v>
      </c>
      <c r="F3392" s="409">
        <v>43784.32712962963</v>
      </c>
      <c r="G3392" s="408">
        <v>0</v>
      </c>
    </row>
    <row r="3393" spans="1:7" ht="15" x14ac:dyDescent="0.25">
      <c r="A3393" s="407" t="s">
        <v>5197</v>
      </c>
      <c r="B3393" s="407" t="s">
        <v>5198</v>
      </c>
      <c r="C3393" s="406"/>
      <c r="D3393" s="406"/>
      <c r="E3393" s="406"/>
      <c r="F3393" s="409">
        <v>43423.385300925926</v>
      </c>
      <c r="G3393" s="408">
        <v>0</v>
      </c>
    </row>
    <row r="3394" spans="1:7" ht="15" x14ac:dyDescent="0.25">
      <c r="A3394" s="407" t="s">
        <v>35204</v>
      </c>
      <c r="B3394" s="407" t="s">
        <v>35205</v>
      </c>
      <c r="C3394" s="406"/>
      <c r="D3394" s="406"/>
      <c r="E3394" s="406"/>
      <c r="F3394" s="409">
        <v>43269.466249999998</v>
      </c>
      <c r="G3394" s="408">
        <v>0</v>
      </c>
    </row>
    <row r="3395" spans="1:7" ht="15" x14ac:dyDescent="0.25">
      <c r="A3395" s="407" t="s">
        <v>5199</v>
      </c>
      <c r="B3395" s="407" t="s">
        <v>5200</v>
      </c>
      <c r="C3395" s="406"/>
      <c r="D3395" s="406"/>
      <c r="E3395" s="406"/>
      <c r="F3395" s="409">
        <v>43423.385347222225</v>
      </c>
      <c r="G3395" s="408">
        <v>0</v>
      </c>
    </row>
    <row r="3396" spans="1:7" ht="15" x14ac:dyDescent="0.25">
      <c r="A3396" s="407" t="s">
        <v>5201</v>
      </c>
      <c r="B3396" s="407" t="s">
        <v>5202</v>
      </c>
      <c r="C3396" s="406"/>
      <c r="D3396" s="406"/>
      <c r="E3396" s="406"/>
      <c r="F3396" s="409">
        <v>43423.385393518518</v>
      </c>
      <c r="G3396" s="408">
        <v>0</v>
      </c>
    </row>
    <row r="3397" spans="1:7" ht="15" x14ac:dyDescent="0.25">
      <c r="A3397" s="407" t="s">
        <v>5203</v>
      </c>
      <c r="B3397" s="407" t="s">
        <v>5204</v>
      </c>
      <c r="C3397" s="406"/>
      <c r="D3397" s="406"/>
      <c r="E3397" s="406"/>
      <c r="F3397" s="409">
        <v>45796.456006944441</v>
      </c>
      <c r="G3397" s="408">
        <v>0</v>
      </c>
    </row>
    <row r="3398" spans="1:7" ht="15" x14ac:dyDescent="0.25">
      <c r="A3398" s="407" t="s">
        <v>5205</v>
      </c>
      <c r="B3398" s="407" t="s">
        <v>5206</v>
      </c>
      <c r="C3398" s="406"/>
      <c r="D3398" s="406"/>
      <c r="E3398" s="406"/>
      <c r="F3398" s="409">
        <v>45796.455775462964</v>
      </c>
      <c r="G3398" s="408">
        <v>0</v>
      </c>
    </row>
    <row r="3399" spans="1:7" ht="15" x14ac:dyDescent="0.25">
      <c r="A3399" s="407" t="s">
        <v>5207</v>
      </c>
      <c r="B3399" s="407" t="s">
        <v>5208</v>
      </c>
      <c r="C3399" s="406"/>
      <c r="D3399" s="406"/>
      <c r="E3399" s="406"/>
      <c r="F3399" s="409">
        <v>43423.385509259257</v>
      </c>
      <c r="G3399" s="408">
        <v>0</v>
      </c>
    </row>
    <row r="3400" spans="1:7" ht="15" x14ac:dyDescent="0.2">
      <c r="A3400" s="407" t="s">
        <v>5209</v>
      </c>
      <c r="B3400" s="407" t="s">
        <v>5210</v>
      </c>
      <c r="C3400" s="408">
        <v>0</v>
      </c>
      <c r="D3400" s="408">
        <v>43.037999999999997</v>
      </c>
      <c r="E3400" s="408">
        <v>43.037999999999997</v>
      </c>
      <c r="F3400" s="409">
        <v>43423.38553240741</v>
      </c>
      <c r="G3400" s="408">
        <v>0</v>
      </c>
    </row>
    <row r="3401" spans="1:7" ht="15" x14ac:dyDescent="0.2">
      <c r="A3401" s="407" t="s">
        <v>5211</v>
      </c>
      <c r="B3401" s="407" t="s">
        <v>5212</v>
      </c>
      <c r="C3401" s="408">
        <v>0</v>
      </c>
      <c r="D3401" s="408">
        <v>53.78</v>
      </c>
      <c r="E3401" s="408">
        <v>53.78</v>
      </c>
      <c r="F3401" s="409">
        <v>43423.385567129626</v>
      </c>
      <c r="G3401" s="408">
        <v>0</v>
      </c>
    </row>
    <row r="3402" spans="1:7" ht="15" x14ac:dyDescent="0.2">
      <c r="A3402" s="407" t="s">
        <v>5213</v>
      </c>
      <c r="B3402" s="407" t="s">
        <v>5214</v>
      </c>
      <c r="C3402" s="408">
        <v>0</v>
      </c>
      <c r="D3402" s="408">
        <v>202.4</v>
      </c>
      <c r="E3402" s="408">
        <v>202.4</v>
      </c>
      <c r="F3402" s="409">
        <v>43423.38559027778</v>
      </c>
      <c r="G3402" s="408">
        <v>0</v>
      </c>
    </row>
    <row r="3403" spans="1:7" ht="15" x14ac:dyDescent="0.2">
      <c r="A3403" s="407" t="s">
        <v>5215</v>
      </c>
      <c r="B3403" s="407" t="s">
        <v>5216</v>
      </c>
      <c r="C3403" s="408">
        <v>0</v>
      </c>
      <c r="D3403" s="408">
        <v>39.35</v>
      </c>
      <c r="E3403" s="408">
        <v>39.35</v>
      </c>
      <c r="F3403" s="409">
        <v>43423.385613425926</v>
      </c>
      <c r="G3403" s="408">
        <v>0</v>
      </c>
    </row>
    <row r="3404" spans="1:7" ht="15" x14ac:dyDescent="0.25">
      <c r="A3404" s="407" t="s">
        <v>5217</v>
      </c>
      <c r="B3404" s="407" t="s">
        <v>5218</v>
      </c>
      <c r="C3404" s="406"/>
      <c r="D3404" s="406"/>
      <c r="E3404" s="406"/>
      <c r="F3404" s="409">
        <v>43423.385694444441</v>
      </c>
      <c r="G3404" s="408">
        <v>0</v>
      </c>
    </row>
    <row r="3405" spans="1:7" ht="15" x14ac:dyDescent="0.25">
      <c r="A3405" s="407" t="s">
        <v>5219</v>
      </c>
      <c r="B3405" s="407" t="s">
        <v>5220</v>
      </c>
      <c r="C3405" s="406"/>
      <c r="D3405" s="406"/>
      <c r="E3405" s="406"/>
      <c r="F3405" s="409">
        <v>43423.385659722226</v>
      </c>
      <c r="G3405" s="408">
        <v>0</v>
      </c>
    </row>
    <row r="3406" spans="1:7" ht="15" x14ac:dyDescent="0.25">
      <c r="A3406" s="407" t="s">
        <v>5221</v>
      </c>
      <c r="B3406" s="407" t="s">
        <v>5222</v>
      </c>
      <c r="C3406" s="406"/>
      <c r="D3406" s="406"/>
      <c r="E3406" s="406"/>
      <c r="F3406" s="409">
        <v>43423.385729166665</v>
      </c>
      <c r="G3406" s="408">
        <v>0</v>
      </c>
    </row>
    <row r="3407" spans="1:7" ht="15" x14ac:dyDescent="0.2">
      <c r="A3407" s="407" t="s">
        <v>5223</v>
      </c>
      <c r="B3407" s="407" t="s">
        <v>5224</v>
      </c>
      <c r="C3407" s="408">
        <v>0</v>
      </c>
      <c r="D3407" s="408">
        <v>1.5032000000000001</v>
      </c>
      <c r="E3407" s="408">
        <v>1.5032000000000001</v>
      </c>
      <c r="F3407" s="409">
        <v>44826.553333333337</v>
      </c>
      <c r="G3407" s="408">
        <v>0</v>
      </c>
    </row>
    <row r="3408" spans="1:7" ht="15" x14ac:dyDescent="0.2">
      <c r="A3408" s="407" t="s">
        <v>5225</v>
      </c>
      <c r="B3408" s="407" t="s">
        <v>5226</v>
      </c>
      <c r="C3408" s="408">
        <v>0</v>
      </c>
      <c r="D3408" s="408">
        <v>13.94</v>
      </c>
      <c r="E3408" s="408">
        <v>13.94</v>
      </c>
      <c r="F3408" s="409">
        <v>43269.527824074074</v>
      </c>
      <c r="G3408" s="408">
        <v>0</v>
      </c>
    </row>
    <row r="3409" spans="1:7" ht="15" x14ac:dyDescent="0.2">
      <c r="A3409" s="407" t="s">
        <v>5227</v>
      </c>
      <c r="B3409" s="407" t="s">
        <v>5228</v>
      </c>
      <c r="C3409" s="408">
        <v>0</v>
      </c>
      <c r="D3409" s="408">
        <v>0</v>
      </c>
      <c r="E3409" s="408">
        <v>0</v>
      </c>
      <c r="F3409" s="409">
        <v>45903.31790509259</v>
      </c>
      <c r="G3409" s="408">
        <v>0</v>
      </c>
    </row>
    <row r="3410" spans="1:7" ht="15" x14ac:dyDescent="0.25">
      <c r="A3410" s="407" t="s">
        <v>5229</v>
      </c>
      <c r="B3410" s="407" t="s">
        <v>5230</v>
      </c>
      <c r="C3410" s="406"/>
      <c r="D3410" s="406"/>
      <c r="E3410" s="406"/>
      <c r="F3410" s="409">
        <v>43423.385844907411</v>
      </c>
      <c r="G3410" s="408">
        <v>0</v>
      </c>
    </row>
    <row r="3411" spans="1:7" ht="15" x14ac:dyDescent="0.2">
      <c r="A3411" s="407" t="s">
        <v>35206</v>
      </c>
      <c r="B3411" s="407" t="s">
        <v>35207</v>
      </c>
      <c r="C3411" s="408">
        <v>0</v>
      </c>
      <c r="D3411" s="408">
        <v>0</v>
      </c>
      <c r="E3411" s="408">
        <v>0</v>
      </c>
      <c r="F3411" s="409">
        <v>45341.563784722224</v>
      </c>
      <c r="G3411" s="408">
        <v>0</v>
      </c>
    </row>
    <row r="3412" spans="1:7" ht="15" x14ac:dyDescent="0.25">
      <c r="A3412" s="407" t="s">
        <v>35208</v>
      </c>
      <c r="B3412" s="407" t="s">
        <v>5658</v>
      </c>
      <c r="C3412" s="406"/>
      <c r="D3412" s="406"/>
      <c r="E3412" s="406"/>
      <c r="F3412" s="409">
        <v>43300.687083333331</v>
      </c>
      <c r="G3412" s="408">
        <v>0</v>
      </c>
    </row>
    <row r="3413" spans="1:7" ht="15" x14ac:dyDescent="0.2">
      <c r="A3413" s="407" t="s">
        <v>5231</v>
      </c>
      <c r="B3413" s="407" t="s">
        <v>5232</v>
      </c>
      <c r="C3413" s="408">
        <v>0</v>
      </c>
      <c r="D3413" s="408">
        <v>0</v>
      </c>
      <c r="E3413" s="408">
        <v>0</v>
      </c>
      <c r="F3413" s="409">
        <v>44826.55431712963</v>
      </c>
      <c r="G3413" s="408">
        <v>0</v>
      </c>
    </row>
    <row r="3414" spans="1:7" ht="15" x14ac:dyDescent="0.2">
      <c r="A3414" s="407" t="s">
        <v>5233</v>
      </c>
      <c r="B3414" s="407" t="s">
        <v>5234</v>
      </c>
      <c r="C3414" s="408">
        <v>0.5</v>
      </c>
      <c r="D3414" s="408">
        <v>7.5048361048087404</v>
      </c>
      <c r="E3414" s="408">
        <v>13.00483610480874</v>
      </c>
      <c r="F3414" s="409">
        <v>45111.629618055558</v>
      </c>
      <c r="G3414" s="408">
        <v>0</v>
      </c>
    </row>
    <row r="3415" spans="1:7" ht="15" x14ac:dyDescent="0.25">
      <c r="A3415" s="407" t="s">
        <v>5235</v>
      </c>
      <c r="B3415" s="407" t="s">
        <v>5236</v>
      </c>
      <c r="C3415" s="406"/>
      <c r="D3415" s="406"/>
      <c r="E3415" s="406"/>
      <c r="F3415" s="409">
        <v>43423.385937500003</v>
      </c>
      <c r="G3415" s="408">
        <v>0</v>
      </c>
    </row>
    <row r="3416" spans="1:7" ht="15" x14ac:dyDescent="0.2">
      <c r="A3416" s="407" t="s">
        <v>5237</v>
      </c>
      <c r="B3416" s="407" t="s">
        <v>5238</v>
      </c>
      <c r="C3416" s="408">
        <v>0</v>
      </c>
      <c r="D3416" s="408">
        <v>1.446</v>
      </c>
      <c r="E3416" s="408">
        <v>1.446</v>
      </c>
      <c r="F3416" s="409">
        <v>45147.624675925923</v>
      </c>
      <c r="G3416" s="408">
        <v>0</v>
      </c>
    </row>
    <row r="3417" spans="1:7" ht="15" x14ac:dyDescent="0.2">
      <c r="A3417" s="407" t="s">
        <v>5239</v>
      </c>
      <c r="B3417" s="407" t="s">
        <v>5240</v>
      </c>
      <c r="C3417" s="408">
        <v>0</v>
      </c>
      <c r="D3417" s="408">
        <v>19868.006799122326</v>
      </c>
      <c r="E3417" s="408">
        <v>19868.006799122326</v>
      </c>
      <c r="F3417" s="409">
        <v>43423.385972222219</v>
      </c>
      <c r="G3417" s="408">
        <v>0</v>
      </c>
    </row>
    <row r="3418" spans="1:7" ht="15" x14ac:dyDescent="0.2">
      <c r="A3418" s="407" t="s">
        <v>5241</v>
      </c>
      <c r="B3418" s="407" t="s">
        <v>5242</v>
      </c>
      <c r="C3418" s="408">
        <v>0</v>
      </c>
      <c r="D3418" s="408">
        <v>50</v>
      </c>
      <c r="E3418" s="408">
        <v>50</v>
      </c>
      <c r="F3418" s="409">
        <v>45888.403541666667</v>
      </c>
      <c r="G3418" s="408">
        <v>0</v>
      </c>
    </row>
    <row r="3419" spans="1:7" ht="15" x14ac:dyDescent="0.2">
      <c r="A3419" s="407" t="s">
        <v>5243</v>
      </c>
      <c r="B3419" s="407" t="s">
        <v>5244</v>
      </c>
      <c r="C3419" s="408">
        <v>0</v>
      </c>
      <c r="D3419" s="408">
        <v>3.1</v>
      </c>
      <c r="E3419" s="408">
        <v>3.1</v>
      </c>
      <c r="F3419" s="409">
        <v>45986.585844907408</v>
      </c>
      <c r="G3419" s="408">
        <v>0</v>
      </c>
    </row>
    <row r="3420" spans="1:7" ht="15" x14ac:dyDescent="0.2">
      <c r="A3420" s="407" t="s">
        <v>5245</v>
      </c>
      <c r="B3420" s="407" t="s">
        <v>5246</v>
      </c>
      <c r="C3420" s="408">
        <v>0</v>
      </c>
      <c r="D3420" s="408">
        <v>20.8</v>
      </c>
      <c r="E3420" s="408">
        <v>20.8</v>
      </c>
      <c r="F3420" s="409">
        <v>44826.5547337963</v>
      </c>
      <c r="G3420" s="408">
        <v>0</v>
      </c>
    </row>
    <row r="3421" spans="1:7" ht="15" x14ac:dyDescent="0.2">
      <c r="A3421" s="407" t="s">
        <v>5247</v>
      </c>
      <c r="B3421" s="407" t="s">
        <v>5248</v>
      </c>
      <c r="C3421" s="408">
        <v>0</v>
      </c>
      <c r="D3421" s="408">
        <v>345.68</v>
      </c>
      <c r="E3421" s="408">
        <v>345.68</v>
      </c>
      <c r="F3421" s="409">
        <v>43423.385995370372</v>
      </c>
      <c r="G3421" s="408">
        <v>0</v>
      </c>
    </row>
    <row r="3422" spans="1:7" ht="15" x14ac:dyDescent="0.2">
      <c r="A3422" s="407" t="s">
        <v>5249</v>
      </c>
      <c r="B3422" s="407" t="s">
        <v>5250</v>
      </c>
      <c r="C3422" s="408">
        <v>0</v>
      </c>
      <c r="D3422" s="408">
        <v>8.8800000000000008</v>
      </c>
      <c r="E3422" s="408">
        <v>8.8800000000000008</v>
      </c>
      <c r="F3422" s="409">
        <v>44516.602708333332</v>
      </c>
      <c r="G3422" s="408">
        <v>0</v>
      </c>
    </row>
    <row r="3423" spans="1:7" ht="15" x14ac:dyDescent="0.2">
      <c r="A3423" s="407" t="s">
        <v>5251</v>
      </c>
      <c r="B3423" s="407" t="s">
        <v>5252</v>
      </c>
      <c r="C3423" s="408">
        <v>0</v>
      </c>
      <c r="D3423" s="408">
        <v>27.07</v>
      </c>
      <c r="E3423" s="408">
        <v>27.07</v>
      </c>
      <c r="F3423" s="409">
        <v>44481.360983796294</v>
      </c>
      <c r="G3423" s="408">
        <v>0</v>
      </c>
    </row>
    <row r="3424" spans="1:7" ht="15" x14ac:dyDescent="0.2">
      <c r="A3424" s="407" t="s">
        <v>5253</v>
      </c>
      <c r="B3424" s="407" t="s">
        <v>5254</v>
      </c>
      <c r="C3424" s="408">
        <v>0</v>
      </c>
      <c r="D3424" s="408">
        <v>26.94</v>
      </c>
      <c r="E3424" s="408">
        <v>26.94</v>
      </c>
      <c r="F3424" s="409">
        <v>44524.674884259257</v>
      </c>
      <c r="G3424" s="408">
        <v>0</v>
      </c>
    </row>
    <row r="3425" spans="1:7" ht="15" x14ac:dyDescent="0.2">
      <c r="A3425" s="407" t="s">
        <v>5255</v>
      </c>
      <c r="B3425" s="407" t="s">
        <v>5256</v>
      </c>
      <c r="C3425" s="408">
        <v>0</v>
      </c>
      <c r="D3425" s="408">
        <v>3.62</v>
      </c>
      <c r="E3425" s="408">
        <v>3.62</v>
      </c>
      <c r="F3425" s="409">
        <v>43423.386145833334</v>
      </c>
      <c r="G3425" s="408">
        <v>0</v>
      </c>
    </row>
    <row r="3426" spans="1:7" ht="15" x14ac:dyDescent="0.2">
      <c r="A3426" s="407" t="s">
        <v>5257</v>
      </c>
      <c r="B3426" s="407" t="s">
        <v>5258</v>
      </c>
      <c r="C3426" s="408">
        <v>0</v>
      </c>
      <c r="D3426" s="408">
        <v>16.43</v>
      </c>
      <c r="E3426" s="408">
        <v>16.43</v>
      </c>
      <c r="F3426" s="409">
        <v>44512.382430555554</v>
      </c>
      <c r="G3426" s="408">
        <v>0</v>
      </c>
    </row>
    <row r="3427" spans="1:7" ht="15" x14ac:dyDescent="0.2">
      <c r="A3427" s="407" t="s">
        <v>35209</v>
      </c>
      <c r="B3427" s="407" t="s">
        <v>35210</v>
      </c>
      <c r="C3427" s="408">
        <v>0</v>
      </c>
      <c r="D3427" s="408">
        <v>7.07</v>
      </c>
      <c r="E3427" s="408">
        <v>7.07</v>
      </c>
      <c r="F3427" s="409">
        <v>45336.491875</v>
      </c>
      <c r="G3427" s="408">
        <v>0</v>
      </c>
    </row>
    <row r="3428" spans="1:7" ht="15" x14ac:dyDescent="0.2">
      <c r="A3428" s="407" t="s">
        <v>5259</v>
      </c>
      <c r="B3428" s="407" t="s">
        <v>5260</v>
      </c>
      <c r="C3428" s="408">
        <v>0</v>
      </c>
      <c r="D3428" s="408">
        <v>5.51</v>
      </c>
      <c r="E3428" s="408">
        <v>5.51</v>
      </c>
      <c r="F3428" s="409">
        <v>44517.637384259258</v>
      </c>
      <c r="G3428" s="408">
        <v>0</v>
      </c>
    </row>
    <row r="3429" spans="1:7" ht="15" x14ac:dyDescent="0.2">
      <c r="A3429" s="407" t="s">
        <v>5261</v>
      </c>
      <c r="B3429" s="407" t="s">
        <v>5262</v>
      </c>
      <c r="C3429" s="408">
        <v>0</v>
      </c>
      <c r="D3429" s="408">
        <v>1.53</v>
      </c>
      <c r="E3429" s="408">
        <v>1.53</v>
      </c>
      <c r="F3429" s="409">
        <v>43423.386296296296</v>
      </c>
      <c r="G3429" s="408">
        <v>0</v>
      </c>
    </row>
    <row r="3430" spans="1:7" ht="15" x14ac:dyDescent="0.2">
      <c r="A3430" s="407" t="s">
        <v>5263</v>
      </c>
      <c r="B3430" s="407" t="s">
        <v>5264</v>
      </c>
      <c r="C3430" s="408">
        <v>0</v>
      </c>
      <c r="D3430" s="408">
        <v>1.88</v>
      </c>
      <c r="E3430" s="408">
        <v>1.88</v>
      </c>
      <c r="F3430" s="409">
        <v>44530.560300925928</v>
      </c>
      <c r="G3430" s="408">
        <v>0</v>
      </c>
    </row>
    <row r="3431" spans="1:7" ht="15" x14ac:dyDescent="0.2">
      <c r="A3431" s="407" t="s">
        <v>5265</v>
      </c>
      <c r="B3431" s="407" t="s">
        <v>5266</v>
      </c>
      <c r="C3431" s="408">
        <v>0</v>
      </c>
      <c r="D3431" s="408">
        <v>68.81</v>
      </c>
      <c r="E3431" s="408">
        <v>68.81</v>
      </c>
      <c r="F3431" s="409">
        <v>44510.562361111108</v>
      </c>
      <c r="G3431" s="408">
        <v>0</v>
      </c>
    </row>
    <row r="3432" spans="1:7" ht="15" x14ac:dyDescent="0.2">
      <c r="A3432" s="407" t="s">
        <v>5267</v>
      </c>
      <c r="B3432" s="407" t="s">
        <v>5268</v>
      </c>
      <c r="C3432" s="408">
        <v>0</v>
      </c>
      <c r="D3432" s="408">
        <v>20.16</v>
      </c>
      <c r="E3432" s="408">
        <v>20.16</v>
      </c>
      <c r="F3432" s="409">
        <v>44516.665138888886</v>
      </c>
      <c r="G3432" s="408">
        <v>0</v>
      </c>
    </row>
    <row r="3433" spans="1:7" ht="15" x14ac:dyDescent="0.2">
      <c r="A3433" s="407" t="s">
        <v>5269</v>
      </c>
      <c r="B3433" s="407" t="s">
        <v>5270</v>
      </c>
      <c r="C3433" s="408">
        <v>0</v>
      </c>
      <c r="D3433" s="408">
        <v>465.89</v>
      </c>
      <c r="E3433" s="408">
        <v>465.89</v>
      </c>
      <c r="F3433" s="409">
        <v>43423.386412037034</v>
      </c>
      <c r="G3433" s="408">
        <v>0</v>
      </c>
    </row>
    <row r="3434" spans="1:7" ht="15" x14ac:dyDescent="0.2">
      <c r="A3434" s="407" t="s">
        <v>5271</v>
      </c>
      <c r="B3434" s="407" t="s">
        <v>5272</v>
      </c>
      <c r="C3434" s="408">
        <v>0</v>
      </c>
      <c r="D3434" s="408">
        <v>29.53</v>
      </c>
      <c r="E3434" s="408">
        <v>29.53</v>
      </c>
      <c r="F3434" s="409">
        <v>43423.386435185188</v>
      </c>
      <c r="G3434" s="408">
        <v>0</v>
      </c>
    </row>
    <row r="3435" spans="1:7" ht="15" x14ac:dyDescent="0.2">
      <c r="A3435" s="407" t="s">
        <v>5273</v>
      </c>
      <c r="B3435" s="407" t="s">
        <v>5274</v>
      </c>
      <c r="C3435" s="408">
        <v>0</v>
      </c>
      <c r="D3435" s="408">
        <v>31.72</v>
      </c>
      <c r="E3435" s="408">
        <v>31.72</v>
      </c>
      <c r="F3435" s="409">
        <v>44524.669629629629</v>
      </c>
      <c r="G3435" s="408">
        <v>0</v>
      </c>
    </row>
    <row r="3436" spans="1:7" ht="15" x14ac:dyDescent="0.2">
      <c r="A3436" s="407" t="s">
        <v>5275</v>
      </c>
      <c r="B3436" s="407" t="s">
        <v>5276</v>
      </c>
      <c r="C3436" s="408">
        <v>0</v>
      </c>
      <c r="D3436" s="408">
        <v>240.75</v>
      </c>
      <c r="E3436" s="408">
        <v>240.75</v>
      </c>
      <c r="F3436" s="409">
        <v>44524.669236111113</v>
      </c>
      <c r="G3436" s="408">
        <v>0</v>
      </c>
    </row>
    <row r="3437" spans="1:7" ht="15" x14ac:dyDescent="0.2">
      <c r="A3437" s="407" t="s">
        <v>5277</v>
      </c>
      <c r="B3437" s="407" t="s">
        <v>5278</v>
      </c>
      <c r="C3437" s="408">
        <v>0</v>
      </c>
      <c r="D3437" s="408">
        <v>0</v>
      </c>
      <c r="E3437" s="408">
        <v>0</v>
      </c>
      <c r="F3437" s="409">
        <v>44524.668969907405</v>
      </c>
      <c r="G3437" s="408">
        <v>0</v>
      </c>
    </row>
    <row r="3438" spans="1:7" ht="15" x14ac:dyDescent="0.2">
      <c r="A3438" s="407" t="s">
        <v>5279</v>
      </c>
      <c r="B3438" s="407" t="s">
        <v>5280</v>
      </c>
      <c r="C3438" s="408">
        <v>0</v>
      </c>
      <c r="D3438" s="408">
        <v>273.10000000000002</v>
      </c>
      <c r="E3438" s="408">
        <v>273.10000000000002</v>
      </c>
      <c r="F3438" s="409">
        <v>44530.493206018517</v>
      </c>
      <c r="G3438" s="408">
        <v>0</v>
      </c>
    </row>
    <row r="3439" spans="1:7" ht="15" x14ac:dyDescent="0.2">
      <c r="A3439" s="407" t="s">
        <v>5281</v>
      </c>
      <c r="B3439" s="407" t="s">
        <v>5282</v>
      </c>
      <c r="C3439" s="408">
        <v>0</v>
      </c>
      <c r="D3439" s="408">
        <v>95.93</v>
      </c>
      <c r="E3439" s="408">
        <v>95.93</v>
      </c>
      <c r="F3439" s="409">
        <v>44525.618530092594</v>
      </c>
      <c r="G3439" s="408">
        <v>0</v>
      </c>
    </row>
    <row r="3440" spans="1:7" ht="15" x14ac:dyDescent="0.2">
      <c r="A3440" s="407" t="s">
        <v>5283</v>
      </c>
      <c r="B3440" s="407" t="s">
        <v>5284</v>
      </c>
      <c r="C3440" s="408">
        <v>13.733333333333333</v>
      </c>
      <c r="D3440" s="408">
        <v>326.69654923934991</v>
      </c>
      <c r="E3440" s="408">
        <v>348.34654923934988</v>
      </c>
      <c r="F3440" s="409">
        <v>43130.629837962966</v>
      </c>
      <c r="G3440" s="408">
        <v>0</v>
      </c>
    </row>
    <row r="3441" spans="1:7" ht="15" x14ac:dyDescent="0.25">
      <c r="A3441" s="407" t="s">
        <v>5285</v>
      </c>
      <c r="B3441" s="407" t="s">
        <v>5286</v>
      </c>
      <c r="C3441" s="406"/>
      <c r="D3441" s="406"/>
      <c r="E3441" s="406"/>
      <c r="F3441" s="409">
        <v>45111.629780092589</v>
      </c>
      <c r="G3441" s="408">
        <v>0</v>
      </c>
    </row>
    <row r="3442" spans="1:7" ht="15" x14ac:dyDescent="0.2">
      <c r="A3442" s="407" t="s">
        <v>5287</v>
      </c>
      <c r="B3442" s="407" t="s">
        <v>5288</v>
      </c>
      <c r="C3442" s="408">
        <v>0</v>
      </c>
      <c r="D3442" s="408">
        <v>84.71</v>
      </c>
      <c r="E3442" s="408">
        <v>84.71</v>
      </c>
      <c r="F3442" s="409">
        <v>43131.633692129632</v>
      </c>
      <c r="G3442" s="408">
        <v>0</v>
      </c>
    </row>
    <row r="3443" spans="1:7" ht="15" x14ac:dyDescent="0.25">
      <c r="A3443" s="407" t="s">
        <v>5289</v>
      </c>
      <c r="B3443" s="407" t="s">
        <v>5290</v>
      </c>
      <c r="C3443" s="406"/>
      <c r="D3443" s="408">
        <v>590.91999999999996</v>
      </c>
      <c r="E3443" s="408">
        <v>590.91999999999996</v>
      </c>
      <c r="F3443" s="409">
        <v>43214.548020833332</v>
      </c>
      <c r="G3443" s="408">
        <v>0</v>
      </c>
    </row>
    <row r="3444" spans="1:7" ht="15" x14ac:dyDescent="0.2">
      <c r="A3444" s="407" t="s">
        <v>5291</v>
      </c>
      <c r="B3444" s="407" t="s">
        <v>5292</v>
      </c>
      <c r="C3444" s="408">
        <v>0</v>
      </c>
      <c r="D3444" s="408">
        <v>712.84</v>
      </c>
      <c r="E3444" s="408">
        <v>712.84</v>
      </c>
      <c r="F3444" s="409">
        <v>43784.323009259257</v>
      </c>
      <c r="G3444" s="408">
        <v>0</v>
      </c>
    </row>
    <row r="3445" spans="1:7" ht="15" x14ac:dyDescent="0.2">
      <c r="A3445" s="407" t="s">
        <v>5293</v>
      </c>
      <c r="B3445" s="407" t="s">
        <v>5294</v>
      </c>
      <c r="C3445" s="408">
        <v>0</v>
      </c>
      <c r="D3445" s="408">
        <v>12071</v>
      </c>
      <c r="E3445" s="408">
        <v>12071</v>
      </c>
      <c r="F3445" s="409">
        <v>43244.418321759258</v>
      </c>
      <c r="G3445" s="408">
        <v>0</v>
      </c>
    </row>
    <row r="3446" spans="1:7" ht="15" x14ac:dyDescent="0.2">
      <c r="A3446" s="407" t="s">
        <v>5295</v>
      </c>
      <c r="B3446" s="407" t="s">
        <v>5296</v>
      </c>
      <c r="C3446" s="408">
        <v>0</v>
      </c>
      <c r="D3446" s="408">
        <v>14.704166666666666</v>
      </c>
      <c r="E3446" s="408">
        <v>14.704166666666666</v>
      </c>
      <c r="F3446" s="409">
        <v>44803.373460648145</v>
      </c>
      <c r="G3446" s="408">
        <v>0</v>
      </c>
    </row>
    <row r="3447" spans="1:7" ht="15" x14ac:dyDescent="0.25">
      <c r="A3447" s="407" t="s">
        <v>5297</v>
      </c>
      <c r="B3447" s="407" t="s">
        <v>5298</v>
      </c>
      <c r="C3447" s="406"/>
      <c r="D3447" s="406"/>
      <c r="E3447" s="406"/>
      <c r="F3447" s="409">
        <v>43423.386631944442</v>
      </c>
      <c r="G3447" s="408">
        <v>0</v>
      </c>
    </row>
    <row r="3448" spans="1:7" ht="15" x14ac:dyDescent="0.2">
      <c r="A3448" s="407" t="s">
        <v>5299</v>
      </c>
      <c r="B3448" s="407" t="s">
        <v>5300</v>
      </c>
      <c r="C3448" s="408">
        <v>0</v>
      </c>
      <c r="D3448" s="408">
        <v>20.440000000000001</v>
      </c>
      <c r="E3448" s="408">
        <v>20.440000000000001</v>
      </c>
      <c r="F3448" s="409">
        <v>44803.373773148145</v>
      </c>
      <c r="G3448" s="408">
        <v>0</v>
      </c>
    </row>
    <row r="3449" spans="1:7" ht="15" x14ac:dyDescent="0.25">
      <c r="A3449" s="407" t="s">
        <v>5301</v>
      </c>
      <c r="B3449" s="407" t="s">
        <v>5302</v>
      </c>
      <c r="C3449" s="406"/>
      <c r="D3449" s="406"/>
      <c r="E3449" s="406"/>
      <c r="F3449" s="409">
        <v>45796.455879629626</v>
      </c>
      <c r="G3449" s="408">
        <v>0</v>
      </c>
    </row>
    <row r="3450" spans="1:7" ht="15" x14ac:dyDescent="0.2">
      <c r="A3450" s="407" t="s">
        <v>5303</v>
      </c>
      <c r="B3450" s="407" t="s">
        <v>5304</v>
      </c>
      <c r="C3450" s="408">
        <v>0</v>
      </c>
      <c r="D3450" s="408">
        <v>8.92</v>
      </c>
      <c r="E3450" s="408">
        <v>8.92</v>
      </c>
      <c r="F3450" s="409">
        <v>44803.375138888892</v>
      </c>
      <c r="G3450" s="408">
        <v>0</v>
      </c>
    </row>
    <row r="3451" spans="1:7" ht="15" x14ac:dyDescent="0.2">
      <c r="A3451" s="407" t="s">
        <v>5305</v>
      </c>
      <c r="B3451" s="407" t="s">
        <v>5306</v>
      </c>
      <c r="C3451" s="408">
        <v>0</v>
      </c>
      <c r="D3451" s="408">
        <v>59.25</v>
      </c>
      <c r="E3451" s="408">
        <v>59.25</v>
      </c>
      <c r="F3451" s="409">
        <v>44803.376354166663</v>
      </c>
      <c r="G3451" s="408">
        <v>0</v>
      </c>
    </row>
    <row r="3452" spans="1:7" ht="15" x14ac:dyDescent="0.2">
      <c r="A3452" s="407" t="s">
        <v>5307</v>
      </c>
      <c r="B3452" s="407" t="s">
        <v>5308</v>
      </c>
      <c r="C3452" s="408">
        <v>0</v>
      </c>
      <c r="D3452" s="408">
        <v>15.3</v>
      </c>
      <c r="E3452" s="408">
        <v>15.3</v>
      </c>
      <c r="F3452" s="409">
        <v>44803.376481481479</v>
      </c>
      <c r="G3452" s="408">
        <v>0</v>
      </c>
    </row>
    <row r="3453" spans="1:7" ht="15" x14ac:dyDescent="0.2">
      <c r="A3453" s="407" t="s">
        <v>5309</v>
      </c>
      <c r="B3453" s="407" t="s">
        <v>5310</v>
      </c>
      <c r="C3453" s="408">
        <v>0</v>
      </c>
      <c r="D3453" s="408">
        <v>0</v>
      </c>
      <c r="E3453" s="408">
        <v>0</v>
      </c>
      <c r="F3453" s="409">
        <v>44803.377152777779</v>
      </c>
      <c r="G3453" s="408">
        <v>0</v>
      </c>
    </row>
    <row r="3454" spans="1:7" ht="15" x14ac:dyDescent="0.25">
      <c r="A3454" s="407" t="s">
        <v>5311</v>
      </c>
      <c r="B3454" s="407" t="s">
        <v>5312</v>
      </c>
      <c r="C3454" s="406"/>
      <c r="D3454" s="406"/>
      <c r="E3454" s="406"/>
      <c r="F3454" s="409">
        <v>43423.386817129627</v>
      </c>
      <c r="G3454" s="408">
        <v>0</v>
      </c>
    </row>
    <row r="3455" spans="1:7" ht="15" x14ac:dyDescent="0.2">
      <c r="A3455" s="407" t="s">
        <v>5313</v>
      </c>
      <c r="B3455" s="407" t="s">
        <v>5314</v>
      </c>
      <c r="C3455" s="408">
        <v>0</v>
      </c>
      <c r="D3455" s="408">
        <v>10.43</v>
      </c>
      <c r="E3455" s="408">
        <v>10.43</v>
      </c>
      <c r="F3455" s="409">
        <v>43271.396284722221</v>
      </c>
      <c r="G3455" s="408">
        <v>0</v>
      </c>
    </row>
    <row r="3456" spans="1:7" ht="15" x14ac:dyDescent="0.2">
      <c r="A3456" s="407" t="s">
        <v>5315</v>
      </c>
      <c r="B3456" s="407" t="s">
        <v>5316</v>
      </c>
      <c r="C3456" s="408">
        <v>0</v>
      </c>
      <c r="D3456" s="408">
        <v>9.31</v>
      </c>
      <c r="E3456" s="408">
        <v>9.31</v>
      </c>
      <c r="F3456" s="409">
        <v>43272.394189814811</v>
      </c>
      <c r="G3456" s="408">
        <v>0</v>
      </c>
    </row>
    <row r="3457" spans="1:7" ht="15" x14ac:dyDescent="0.2">
      <c r="A3457" s="407" t="s">
        <v>5317</v>
      </c>
      <c r="B3457" s="407" t="s">
        <v>5318</v>
      </c>
      <c r="C3457" s="408">
        <v>0</v>
      </c>
      <c r="D3457" s="408">
        <v>13.32</v>
      </c>
      <c r="E3457" s="408">
        <v>13.32</v>
      </c>
      <c r="F3457" s="409">
        <v>43272.396504629629</v>
      </c>
      <c r="G3457" s="408">
        <v>0</v>
      </c>
    </row>
    <row r="3458" spans="1:7" ht="15" x14ac:dyDescent="0.2">
      <c r="A3458" s="407" t="s">
        <v>5319</v>
      </c>
      <c r="B3458" s="407" t="s">
        <v>5320</v>
      </c>
      <c r="C3458" s="408">
        <v>0</v>
      </c>
      <c r="D3458" s="408">
        <v>622.95237086954216</v>
      </c>
      <c r="E3458" s="408">
        <v>622.95237086954216</v>
      </c>
      <c r="F3458" s="409">
        <v>45057.462164351855</v>
      </c>
      <c r="G3458" s="408">
        <v>0</v>
      </c>
    </row>
    <row r="3459" spans="1:7" ht="15" x14ac:dyDescent="0.2">
      <c r="A3459" s="407" t="s">
        <v>5321</v>
      </c>
      <c r="B3459" s="407" t="s">
        <v>5322</v>
      </c>
      <c r="C3459" s="408">
        <v>0</v>
      </c>
      <c r="D3459" s="408">
        <v>111.396</v>
      </c>
      <c r="E3459" s="408">
        <v>111.396</v>
      </c>
      <c r="F3459" s="409">
        <v>43147.438356481478</v>
      </c>
      <c r="G3459" s="408">
        <v>0</v>
      </c>
    </row>
    <row r="3460" spans="1:7" ht="15" x14ac:dyDescent="0.2">
      <c r="A3460" s="407" t="s">
        <v>5323</v>
      </c>
      <c r="B3460" s="407" t="s">
        <v>5324</v>
      </c>
      <c r="C3460" s="408">
        <v>0</v>
      </c>
      <c r="D3460" s="408">
        <v>75.400000000000006</v>
      </c>
      <c r="E3460" s="408">
        <v>75.400000000000006</v>
      </c>
      <c r="F3460" s="409">
        <v>45072.373645833337</v>
      </c>
      <c r="G3460" s="408">
        <v>0</v>
      </c>
    </row>
    <row r="3461" spans="1:7" ht="15" x14ac:dyDescent="0.2">
      <c r="A3461" s="407" t="s">
        <v>5325</v>
      </c>
      <c r="B3461" s="407" t="s">
        <v>5326</v>
      </c>
      <c r="C3461" s="408">
        <v>0</v>
      </c>
      <c r="D3461" s="408">
        <v>24.1</v>
      </c>
      <c r="E3461" s="408">
        <v>24.1</v>
      </c>
      <c r="F3461" s="409">
        <v>44777.323113425926</v>
      </c>
      <c r="G3461" s="408">
        <v>0</v>
      </c>
    </row>
    <row r="3462" spans="1:7" ht="15" x14ac:dyDescent="0.2">
      <c r="A3462" s="407" t="s">
        <v>5327</v>
      </c>
      <c r="B3462" s="407" t="s">
        <v>5328</v>
      </c>
      <c r="C3462" s="408">
        <v>0</v>
      </c>
      <c r="D3462" s="408">
        <v>30.8</v>
      </c>
      <c r="E3462" s="408">
        <v>30.8</v>
      </c>
      <c r="F3462" s="409">
        <v>44777.323344907411</v>
      </c>
      <c r="G3462" s="408">
        <v>0</v>
      </c>
    </row>
    <row r="3463" spans="1:7" ht="15" x14ac:dyDescent="0.2">
      <c r="A3463" s="407" t="s">
        <v>5329</v>
      </c>
      <c r="B3463" s="407" t="s">
        <v>5330</v>
      </c>
      <c r="C3463" s="408">
        <v>0</v>
      </c>
      <c r="D3463" s="408">
        <v>99.8</v>
      </c>
      <c r="E3463" s="408">
        <v>99.8</v>
      </c>
      <c r="F3463" s="409">
        <v>44777.322789351849</v>
      </c>
      <c r="G3463" s="408">
        <v>0</v>
      </c>
    </row>
    <row r="3464" spans="1:7" ht="15" x14ac:dyDescent="0.25">
      <c r="A3464" s="407" t="s">
        <v>5331</v>
      </c>
      <c r="B3464" s="407" t="s">
        <v>5332</v>
      </c>
      <c r="C3464" s="406"/>
      <c r="D3464" s="406"/>
      <c r="E3464" s="406"/>
      <c r="F3464" s="409">
        <v>43146.700532407405</v>
      </c>
      <c r="G3464" s="408">
        <v>0</v>
      </c>
    </row>
    <row r="3465" spans="1:7" ht="15" x14ac:dyDescent="0.25">
      <c r="A3465" s="407" t="s">
        <v>5333</v>
      </c>
      <c r="B3465" s="407" t="s">
        <v>5334</v>
      </c>
      <c r="C3465" s="406"/>
      <c r="D3465" s="406"/>
      <c r="E3465" s="406"/>
      <c r="F3465" s="409">
        <v>43146.702824074076</v>
      </c>
      <c r="G3465" s="408">
        <v>0</v>
      </c>
    </row>
    <row r="3466" spans="1:7" ht="15" x14ac:dyDescent="0.2">
      <c r="A3466" s="407" t="s">
        <v>5335</v>
      </c>
      <c r="B3466" s="407" t="s">
        <v>5336</v>
      </c>
      <c r="C3466" s="408">
        <v>0</v>
      </c>
      <c r="D3466" s="408">
        <v>87.1</v>
      </c>
      <c r="E3466" s="408">
        <v>87.1</v>
      </c>
      <c r="F3466" s="409">
        <v>45072.38212962963</v>
      </c>
      <c r="G3466" s="408">
        <v>0</v>
      </c>
    </row>
    <row r="3467" spans="1:7" ht="15" x14ac:dyDescent="0.2">
      <c r="A3467" s="407" t="s">
        <v>5337</v>
      </c>
      <c r="B3467" s="407" t="s">
        <v>5338</v>
      </c>
      <c r="C3467" s="408">
        <v>0</v>
      </c>
      <c r="D3467" s="408">
        <v>123.3</v>
      </c>
      <c r="E3467" s="408">
        <v>123.3</v>
      </c>
      <c r="F3467" s="409">
        <v>44777.325555555559</v>
      </c>
      <c r="G3467" s="408">
        <v>0</v>
      </c>
    </row>
    <row r="3468" spans="1:7" ht="15" x14ac:dyDescent="0.2">
      <c r="A3468" s="407" t="s">
        <v>5339</v>
      </c>
      <c r="B3468" s="407" t="s">
        <v>5340</v>
      </c>
      <c r="C3468" s="408">
        <v>2.5</v>
      </c>
      <c r="D3468" s="408">
        <v>42.39</v>
      </c>
      <c r="E3468" s="408">
        <v>45.39</v>
      </c>
      <c r="F3468" s="409">
        <v>43244.400937500002</v>
      </c>
      <c r="G3468" s="408">
        <v>0</v>
      </c>
    </row>
    <row r="3469" spans="1:7" ht="15" x14ac:dyDescent="0.2">
      <c r="A3469" s="407" t="s">
        <v>5341</v>
      </c>
      <c r="B3469" s="407" t="s">
        <v>5342</v>
      </c>
      <c r="C3469" s="408">
        <v>0</v>
      </c>
      <c r="D3469" s="408">
        <v>23.13</v>
      </c>
      <c r="E3469" s="408">
        <v>23.13</v>
      </c>
      <c r="F3469" s="409">
        <v>43244.40116898148</v>
      </c>
      <c r="G3469" s="408">
        <v>0</v>
      </c>
    </row>
    <row r="3470" spans="1:7" ht="15" x14ac:dyDescent="0.2">
      <c r="A3470" s="407" t="s">
        <v>5343</v>
      </c>
      <c r="B3470" s="407" t="s">
        <v>5344</v>
      </c>
      <c r="C3470" s="408">
        <v>0</v>
      </c>
      <c r="D3470" s="408">
        <v>12.20269802337325</v>
      </c>
      <c r="E3470" s="408">
        <v>12.20269802337325</v>
      </c>
      <c r="F3470" s="409">
        <v>45112.388518518521</v>
      </c>
      <c r="G3470" s="408">
        <v>0</v>
      </c>
    </row>
    <row r="3471" spans="1:7" ht="15" x14ac:dyDescent="0.25">
      <c r="A3471" s="407" t="s">
        <v>5345</v>
      </c>
      <c r="B3471" s="407" t="s">
        <v>5346</v>
      </c>
      <c r="C3471" s="406"/>
      <c r="D3471" s="408">
        <v>161</v>
      </c>
      <c r="E3471" s="408">
        <v>161</v>
      </c>
      <c r="F3471" s="409">
        <v>43566.650416666664</v>
      </c>
      <c r="G3471" s="408">
        <v>0</v>
      </c>
    </row>
    <row r="3472" spans="1:7" ht="15" x14ac:dyDescent="0.2">
      <c r="A3472" s="407" t="s">
        <v>5347</v>
      </c>
      <c r="B3472" s="407" t="s">
        <v>5348</v>
      </c>
      <c r="C3472" s="408">
        <v>0</v>
      </c>
      <c r="D3472" s="408">
        <v>12.5</v>
      </c>
      <c r="E3472" s="408">
        <v>12.5</v>
      </c>
      <c r="F3472" s="409">
        <v>44803.382557870369</v>
      </c>
      <c r="G3472" s="408">
        <v>0</v>
      </c>
    </row>
    <row r="3473" spans="1:7" ht="15" x14ac:dyDescent="0.25">
      <c r="A3473" s="407" t="s">
        <v>5349</v>
      </c>
      <c r="B3473" s="407" t="s">
        <v>5350</v>
      </c>
      <c r="C3473" s="406"/>
      <c r="D3473" s="408">
        <v>16.45</v>
      </c>
      <c r="E3473" s="408">
        <v>16.45</v>
      </c>
      <c r="F3473" s="409">
        <v>43564.425740740742</v>
      </c>
      <c r="G3473" s="408">
        <v>0</v>
      </c>
    </row>
    <row r="3474" spans="1:7" ht="15" x14ac:dyDescent="0.25">
      <c r="A3474" s="407" t="s">
        <v>5351</v>
      </c>
      <c r="B3474" s="407" t="s">
        <v>5352</v>
      </c>
      <c r="C3474" s="406"/>
      <c r="D3474" s="406"/>
      <c r="E3474" s="406"/>
      <c r="F3474" s="409">
        <v>43563.553796296299</v>
      </c>
      <c r="G3474" s="408">
        <v>0</v>
      </c>
    </row>
    <row r="3475" spans="1:7" ht="15" x14ac:dyDescent="0.25">
      <c r="A3475" s="407" t="s">
        <v>5353</v>
      </c>
      <c r="B3475" s="407" t="s">
        <v>5354</v>
      </c>
      <c r="C3475" s="406"/>
      <c r="D3475" s="408">
        <v>13.9</v>
      </c>
      <c r="E3475" s="408">
        <v>13.9</v>
      </c>
      <c r="F3475" s="409">
        <v>43564.398460648146</v>
      </c>
      <c r="G3475" s="408">
        <v>0</v>
      </c>
    </row>
    <row r="3476" spans="1:7" ht="15" x14ac:dyDescent="0.25">
      <c r="A3476" s="407" t="s">
        <v>5355</v>
      </c>
      <c r="B3476" s="407" t="s">
        <v>5356</v>
      </c>
      <c r="C3476" s="406"/>
      <c r="D3476" s="406"/>
      <c r="E3476" s="406"/>
      <c r="F3476" s="409">
        <v>43563.553564814814</v>
      </c>
      <c r="G3476" s="408">
        <v>0</v>
      </c>
    </row>
    <row r="3477" spans="1:7" ht="15" x14ac:dyDescent="0.25">
      <c r="A3477" s="407" t="s">
        <v>5357</v>
      </c>
      <c r="B3477" s="407" t="s">
        <v>5358</v>
      </c>
      <c r="C3477" s="406"/>
      <c r="D3477" s="408">
        <v>2.2999999999999998</v>
      </c>
      <c r="E3477" s="408">
        <v>2.2999999999999998</v>
      </c>
      <c r="F3477" s="409">
        <v>45209.395335648151</v>
      </c>
      <c r="G3477" s="408">
        <v>0</v>
      </c>
    </row>
    <row r="3478" spans="1:7" ht="15" x14ac:dyDescent="0.25">
      <c r="A3478" s="407" t="s">
        <v>5359</v>
      </c>
      <c r="B3478" s="407" t="s">
        <v>5360</v>
      </c>
      <c r="C3478" s="406"/>
      <c r="D3478" s="406"/>
      <c r="E3478" s="406"/>
      <c r="F3478" s="409">
        <v>43154.434699074074</v>
      </c>
      <c r="G3478" s="408">
        <v>0</v>
      </c>
    </row>
    <row r="3479" spans="1:7" ht="15" x14ac:dyDescent="0.25">
      <c r="A3479" s="407" t="s">
        <v>5361</v>
      </c>
      <c r="B3479" s="407" t="s">
        <v>5362</v>
      </c>
      <c r="C3479" s="406"/>
      <c r="D3479" s="406"/>
      <c r="E3479" s="406"/>
      <c r="F3479" s="409">
        <v>43563.553032407406</v>
      </c>
      <c r="G3479" s="408">
        <v>0</v>
      </c>
    </row>
    <row r="3480" spans="1:7" ht="15" x14ac:dyDescent="0.2">
      <c r="A3480" s="407" t="s">
        <v>5363</v>
      </c>
      <c r="B3480" s="407" t="s">
        <v>5364</v>
      </c>
      <c r="C3480" s="408">
        <v>0</v>
      </c>
      <c r="D3480" s="408">
        <v>51.05</v>
      </c>
      <c r="E3480" s="408">
        <v>51.05</v>
      </c>
      <c r="F3480" s="409">
        <v>46058.487615740742</v>
      </c>
      <c r="G3480" s="408">
        <v>0</v>
      </c>
    </row>
    <row r="3481" spans="1:7" ht="15" x14ac:dyDescent="0.2">
      <c r="A3481" s="407" t="s">
        <v>5365</v>
      </c>
      <c r="B3481" s="407" t="s">
        <v>5366</v>
      </c>
      <c r="C3481" s="408">
        <v>0</v>
      </c>
      <c r="D3481" s="408">
        <v>51.05</v>
      </c>
      <c r="E3481" s="408">
        <v>51.05</v>
      </c>
      <c r="F3481" s="409">
        <v>46058.488287037035</v>
      </c>
      <c r="G3481" s="408">
        <v>0</v>
      </c>
    </row>
    <row r="3482" spans="1:7" ht="15" x14ac:dyDescent="0.2">
      <c r="A3482" s="407" t="s">
        <v>5367</v>
      </c>
      <c r="B3482" s="407" t="s">
        <v>5368</v>
      </c>
      <c r="C3482" s="408">
        <v>0</v>
      </c>
      <c r="D3482" s="408">
        <v>1253.5526</v>
      </c>
      <c r="E3482" s="408">
        <v>1253.5526</v>
      </c>
      <c r="F3482" s="409">
        <v>43292.497083333335</v>
      </c>
      <c r="G3482" s="408">
        <v>0</v>
      </c>
    </row>
    <row r="3483" spans="1:7" ht="15" x14ac:dyDescent="0.2">
      <c r="A3483" s="407" t="s">
        <v>5369</v>
      </c>
      <c r="B3483" s="407" t="s">
        <v>5370</v>
      </c>
      <c r="C3483" s="408">
        <v>0</v>
      </c>
      <c r="D3483" s="408">
        <v>407.23559999999998</v>
      </c>
      <c r="E3483" s="408">
        <v>407.23559999999998</v>
      </c>
      <c r="F3483" s="409">
        <v>43292.497233796297</v>
      </c>
      <c r="G3483" s="408">
        <v>0</v>
      </c>
    </row>
    <row r="3484" spans="1:7" ht="15" x14ac:dyDescent="0.2">
      <c r="A3484" s="407" t="s">
        <v>5371</v>
      </c>
      <c r="B3484" s="407" t="s">
        <v>5372</v>
      </c>
      <c r="C3484" s="408">
        <v>0</v>
      </c>
      <c r="D3484" s="408">
        <v>493.00959999999998</v>
      </c>
      <c r="E3484" s="408">
        <v>493.00959999999998</v>
      </c>
      <c r="F3484" s="409">
        <v>43292.497453703705</v>
      </c>
      <c r="G3484" s="408">
        <v>0</v>
      </c>
    </row>
    <row r="3485" spans="1:7" ht="15" x14ac:dyDescent="0.2">
      <c r="A3485" s="407" t="s">
        <v>5373</v>
      </c>
      <c r="B3485" s="407" t="s">
        <v>5374</v>
      </c>
      <c r="C3485" s="408">
        <v>11.5</v>
      </c>
      <c r="D3485" s="408">
        <v>129.54</v>
      </c>
      <c r="E3485" s="408">
        <v>141.54</v>
      </c>
      <c r="F3485" s="409">
        <v>43147.327766203707</v>
      </c>
      <c r="G3485" s="408">
        <v>0</v>
      </c>
    </row>
    <row r="3486" spans="1:7" ht="15" x14ac:dyDescent="0.2">
      <c r="A3486" s="407" t="s">
        <v>5375</v>
      </c>
      <c r="B3486" s="407" t="s">
        <v>5376</v>
      </c>
      <c r="C3486" s="408">
        <v>0</v>
      </c>
      <c r="D3486" s="408">
        <v>53</v>
      </c>
      <c r="E3486" s="408">
        <v>53</v>
      </c>
      <c r="F3486" s="409">
        <v>45070.571631944447</v>
      </c>
      <c r="G3486" s="408">
        <v>0</v>
      </c>
    </row>
    <row r="3487" spans="1:7" ht="15" x14ac:dyDescent="0.2">
      <c r="A3487" s="407" t="s">
        <v>5377</v>
      </c>
      <c r="B3487" s="407" t="s">
        <v>5378</v>
      </c>
      <c r="C3487" s="408">
        <v>0</v>
      </c>
      <c r="D3487" s="408">
        <v>85.1</v>
      </c>
      <c r="E3487" s="408">
        <v>85.1</v>
      </c>
      <c r="F3487" s="409">
        <v>43242.497858796298</v>
      </c>
      <c r="G3487" s="408">
        <v>0</v>
      </c>
    </row>
    <row r="3488" spans="1:7" ht="15" x14ac:dyDescent="0.2">
      <c r="A3488" s="407" t="s">
        <v>5379</v>
      </c>
      <c r="B3488" s="407" t="s">
        <v>5380</v>
      </c>
      <c r="C3488" s="408">
        <v>0</v>
      </c>
      <c r="D3488" s="408">
        <v>8</v>
      </c>
      <c r="E3488" s="408">
        <v>8</v>
      </c>
      <c r="F3488" s="409">
        <v>44777.325833333336</v>
      </c>
      <c r="G3488" s="408">
        <v>0</v>
      </c>
    </row>
    <row r="3489" spans="1:7" ht="15" x14ac:dyDescent="0.2">
      <c r="A3489" s="407" t="s">
        <v>5381</v>
      </c>
      <c r="B3489" s="407" t="s">
        <v>5382</v>
      </c>
      <c r="C3489" s="408">
        <v>0</v>
      </c>
      <c r="D3489" s="408">
        <v>131.6</v>
      </c>
      <c r="E3489" s="408">
        <v>131.6</v>
      </c>
      <c r="F3489" s="409">
        <v>44803.38521990741</v>
      </c>
      <c r="G3489" s="408">
        <v>0</v>
      </c>
    </row>
    <row r="3490" spans="1:7" ht="15" x14ac:dyDescent="0.2">
      <c r="A3490" s="407" t="s">
        <v>5383</v>
      </c>
      <c r="B3490" s="407" t="s">
        <v>5384</v>
      </c>
      <c r="C3490" s="408">
        <v>0</v>
      </c>
      <c r="D3490" s="408">
        <v>90</v>
      </c>
      <c r="E3490" s="408">
        <v>90</v>
      </c>
      <c r="F3490" s="409">
        <v>44803.385555555556</v>
      </c>
      <c r="G3490" s="408">
        <v>0</v>
      </c>
    </row>
    <row r="3491" spans="1:7" ht="15" x14ac:dyDescent="0.2">
      <c r="A3491" s="407" t="s">
        <v>5385</v>
      </c>
      <c r="B3491" s="407" t="s">
        <v>5386</v>
      </c>
      <c r="C3491" s="408">
        <v>0</v>
      </c>
      <c r="D3491" s="408">
        <v>704.6</v>
      </c>
      <c r="E3491" s="408">
        <v>704.6</v>
      </c>
      <c r="F3491" s="409">
        <v>43145.630196759259</v>
      </c>
      <c r="G3491" s="408">
        <v>0</v>
      </c>
    </row>
    <row r="3492" spans="1:7" ht="15" x14ac:dyDescent="0.25">
      <c r="A3492" s="407" t="s">
        <v>5387</v>
      </c>
      <c r="B3492" s="407" t="s">
        <v>5388</v>
      </c>
      <c r="C3492" s="406"/>
      <c r="D3492" s="406"/>
      <c r="E3492" s="406"/>
      <c r="F3492" s="409">
        <v>43154.445405092592</v>
      </c>
      <c r="G3492" s="408">
        <v>0</v>
      </c>
    </row>
    <row r="3493" spans="1:7" ht="15" x14ac:dyDescent="0.2">
      <c r="A3493" s="407" t="s">
        <v>5389</v>
      </c>
      <c r="B3493" s="407" t="s">
        <v>5390</v>
      </c>
      <c r="C3493" s="408">
        <v>0</v>
      </c>
      <c r="D3493" s="408">
        <v>7.5940000000000003</v>
      </c>
      <c r="E3493" s="408">
        <v>7.5940000000000003</v>
      </c>
      <c r="F3493" s="409">
        <v>43235.645983796298</v>
      </c>
      <c r="G3493" s="408">
        <v>0</v>
      </c>
    </row>
    <row r="3494" spans="1:7" ht="15" x14ac:dyDescent="0.2">
      <c r="A3494" s="407" t="s">
        <v>35211</v>
      </c>
      <c r="B3494" s="407" t="s">
        <v>35212</v>
      </c>
      <c r="C3494" s="408">
        <v>0</v>
      </c>
      <c r="D3494" s="408">
        <v>0</v>
      </c>
      <c r="E3494" s="408">
        <v>0</v>
      </c>
      <c r="F3494" s="409">
        <v>43502.477256944447</v>
      </c>
      <c r="G3494" s="408">
        <v>0</v>
      </c>
    </row>
    <row r="3495" spans="1:7" ht="15" x14ac:dyDescent="0.2">
      <c r="A3495" s="407" t="s">
        <v>5391</v>
      </c>
      <c r="B3495" s="407" t="s">
        <v>5392</v>
      </c>
      <c r="C3495" s="408">
        <v>0</v>
      </c>
      <c r="D3495" s="408">
        <v>2.0371428571428569</v>
      </c>
      <c r="E3495" s="408">
        <v>2.0371428571428569</v>
      </c>
      <c r="F3495" s="409">
        <v>45796.411585648151</v>
      </c>
      <c r="G3495" s="408">
        <v>0</v>
      </c>
    </row>
    <row r="3496" spans="1:7" ht="15" x14ac:dyDescent="0.25">
      <c r="A3496" s="407" t="s">
        <v>5393</v>
      </c>
      <c r="B3496" s="407" t="s">
        <v>5394</v>
      </c>
      <c r="C3496" s="408">
        <v>0</v>
      </c>
      <c r="D3496" s="408">
        <v>985.79333333333341</v>
      </c>
      <c r="E3496" s="408">
        <v>985.79333333333341</v>
      </c>
      <c r="F3496" s="406"/>
      <c r="G3496" s="408">
        <v>0</v>
      </c>
    </row>
    <row r="3497" spans="1:7" ht="15" x14ac:dyDescent="0.2">
      <c r="A3497" s="407" t="s">
        <v>5395</v>
      </c>
      <c r="B3497" s="407" t="s">
        <v>5396</v>
      </c>
      <c r="C3497" s="408">
        <v>0</v>
      </c>
      <c r="D3497" s="408">
        <v>0.33751851851851855</v>
      </c>
      <c r="E3497" s="408">
        <v>0.33751851851851855</v>
      </c>
      <c r="F3497" s="409">
        <v>45796.411979166667</v>
      </c>
      <c r="G3497" s="408">
        <v>0</v>
      </c>
    </row>
    <row r="3498" spans="1:7" ht="15" x14ac:dyDescent="0.2">
      <c r="A3498" s="407" t="s">
        <v>5397</v>
      </c>
      <c r="B3498" s="407" t="s">
        <v>5398</v>
      </c>
      <c r="C3498" s="408">
        <v>0</v>
      </c>
      <c r="D3498" s="408">
        <v>131.6</v>
      </c>
      <c r="E3498" s="408">
        <v>131.6</v>
      </c>
      <c r="F3498" s="409">
        <v>44803.386064814818</v>
      </c>
      <c r="G3498" s="408">
        <v>0</v>
      </c>
    </row>
    <row r="3499" spans="1:7" ht="15" x14ac:dyDescent="0.2">
      <c r="A3499" s="407" t="s">
        <v>5399</v>
      </c>
      <c r="B3499" s="407" t="s">
        <v>5400</v>
      </c>
      <c r="C3499" s="408">
        <v>2.5</v>
      </c>
      <c r="D3499" s="408">
        <v>6.23</v>
      </c>
      <c r="E3499" s="408">
        <v>18.73</v>
      </c>
      <c r="F3499" s="409">
        <v>45001.593506944446</v>
      </c>
      <c r="G3499" s="408">
        <v>0</v>
      </c>
    </row>
    <row r="3500" spans="1:7" ht="15" x14ac:dyDescent="0.25">
      <c r="A3500" s="407" t="s">
        <v>5401</v>
      </c>
      <c r="B3500" s="407" t="s">
        <v>5402</v>
      </c>
      <c r="C3500" s="406"/>
      <c r="D3500" s="406"/>
      <c r="E3500" s="406"/>
      <c r="F3500" s="409">
        <v>43423.38685185185</v>
      </c>
      <c r="G3500" s="408">
        <v>0</v>
      </c>
    </row>
    <row r="3501" spans="1:7" ht="15" x14ac:dyDescent="0.25">
      <c r="A3501" s="407" t="s">
        <v>5403</v>
      </c>
      <c r="B3501" s="407" t="s">
        <v>5220</v>
      </c>
      <c r="C3501" s="406"/>
      <c r="D3501" s="406"/>
      <c r="E3501" s="406"/>
      <c r="F3501" s="409">
        <v>43423.386874999997</v>
      </c>
      <c r="G3501" s="408">
        <v>0</v>
      </c>
    </row>
    <row r="3502" spans="1:7" ht="15" x14ac:dyDescent="0.25">
      <c r="A3502" s="407" t="s">
        <v>5404</v>
      </c>
      <c r="B3502" s="407" t="s">
        <v>5405</v>
      </c>
      <c r="C3502" s="406"/>
      <c r="D3502" s="406"/>
      <c r="E3502" s="406"/>
      <c r="F3502" s="409">
        <v>43423.38690972222</v>
      </c>
      <c r="G3502" s="408">
        <v>0</v>
      </c>
    </row>
    <row r="3503" spans="1:7" ht="15" x14ac:dyDescent="0.2">
      <c r="A3503" s="407" t="s">
        <v>5406</v>
      </c>
      <c r="B3503" s="407" t="s">
        <v>5407</v>
      </c>
      <c r="C3503" s="408">
        <v>0</v>
      </c>
      <c r="D3503" s="408">
        <v>296</v>
      </c>
      <c r="E3503" s="408">
        <v>296</v>
      </c>
      <c r="F3503" s="409">
        <v>43423.386944444443</v>
      </c>
      <c r="G3503" s="408">
        <v>0</v>
      </c>
    </row>
    <row r="3504" spans="1:7" ht="15" x14ac:dyDescent="0.2">
      <c r="A3504" s="407" t="s">
        <v>5408</v>
      </c>
      <c r="B3504" s="407" t="s">
        <v>5409</v>
      </c>
      <c r="C3504" s="408">
        <v>0</v>
      </c>
      <c r="D3504" s="408">
        <v>14.51</v>
      </c>
      <c r="E3504" s="408">
        <v>14.51</v>
      </c>
      <c r="F3504" s="409">
        <v>43291.60496527778</v>
      </c>
      <c r="G3504" s="408">
        <v>0</v>
      </c>
    </row>
    <row r="3505" spans="1:7" ht="15" x14ac:dyDescent="0.2">
      <c r="A3505" s="407" t="s">
        <v>5410</v>
      </c>
      <c r="B3505" s="407" t="s">
        <v>5411</v>
      </c>
      <c r="C3505" s="408">
        <v>0</v>
      </c>
      <c r="D3505" s="408">
        <v>22.4</v>
      </c>
      <c r="E3505" s="408">
        <v>22.4</v>
      </c>
      <c r="F3505" s="409">
        <v>44803.386446759258</v>
      </c>
      <c r="G3505" s="408">
        <v>0</v>
      </c>
    </row>
    <row r="3506" spans="1:7" ht="15" x14ac:dyDescent="0.2">
      <c r="A3506" s="407" t="s">
        <v>5412</v>
      </c>
      <c r="B3506" s="407" t="s">
        <v>5413</v>
      </c>
      <c r="C3506" s="408">
        <v>0</v>
      </c>
      <c r="D3506" s="408">
        <v>11.780666666666665</v>
      </c>
      <c r="E3506" s="408">
        <v>11.780666666666665</v>
      </c>
      <c r="F3506" s="409">
        <v>43285.441469907404</v>
      </c>
      <c r="G3506" s="408">
        <v>0</v>
      </c>
    </row>
    <row r="3507" spans="1:7" ht="15" x14ac:dyDescent="0.2">
      <c r="A3507" s="407" t="s">
        <v>5414</v>
      </c>
      <c r="B3507" s="407" t="s">
        <v>5415</v>
      </c>
      <c r="C3507" s="408">
        <v>0</v>
      </c>
      <c r="D3507" s="408">
        <v>19.5</v>
      </c>
      <c r="E3507" s="408">
        <v>19.5</v>
      </c>
      <c r="F3507" s="409">
        <v>44803.387141203704</v>
      </c>
      <c r="G3507" s="408">
        <v>0</v>
      </c>
    </row>
    <row r="3508" spans="1:7" ht="15" x14ac:dyDescent="0.2">
      <c r="A3508" s="407" t="s">
        <v>5416</v>
      </c>
      <c r="B3508" s="407" t="s">
        <v>5417</v>
      </c>
      <c r="C3508" s="408">
        <v>0</v>
      </c>
      <c r="D3508" s="408">
        <v>38.533333333333331</v>
      </c>
      <c r="E3508" s="408">
        <v>38.533333333333331</v>
      </c>
      <c r="F3508" s="409">
        <v>44803.387476851851</v>
      </c>
      <c r="G3508" s="408">
        <v>0</v>
      </c>
    </row>
    <row r="3509" spans="1:7" ht="15" x14ac:dyDescent="0.25">
      <c r="A3509" s="407" t="s">
        <v>5418</v>
      </c>
      <c r="B3509" s="407" t="s">
        <v>5419</v>
      </c>
      <c r="C3509" s="406"/>
      <c r="D3509" s="406"/>
      <c r="E3509" s="406"/>
      <c r="F3509" s="409">
        <v>43423.387037037035</v>
      </c>
      <c r="G3509" s="408">
        <v>0</v>
      </c>
    </row>
    <row r="3510" spans="1:7" ht="15" x14ac:dyDescent="0.2">
      <c r="A3510" s="407" t="s">
        <v>5420</v>
      </c>
      <c r="B3510" s="407" t="s">
        <v>5421</v>
      </c>
      <c r="C3510" s="408">
        <v>0</v>
      </c>
      <c r="D3510" s="408">
        <v>2992</v>
      </c>
      <c r="E3510" s="408">
        <v>2992</v>
      </c>
      <c r="F3510" s="409">
        <v>43423.387071759258</v>
      </c>
      <c r="G3510" s="408">
        <v>0</v>
      </c>
    </row>
    <row r="3511" spans="1:7" ht="15" x14ac:dyDescent="0.2">
      <c r="A3511" s="407" t="s">
        <v>5422</v>
      </c>
      <c r="B3511" s="407" t="s">
        <v>5423</v>
      </c>
      <c r="C3511" s="408">
        <v>0</v>
      </c>
      <c r="D3511" s="408">
        <v>225</v>
      </c>
      <c r="E3511" s="408">
        <v>225</v>
      </c>
      <c r="F3511" s="409">
        <v>43263.507002314815</v>
      </c>
      <c r="G3511" s="408">
        <v>0</v>
      </c>
    </row>
    <row r="3512" spans="1:7" ht="15" x14ac:dyDescent="0.2">
      <c r="A3512" s="407" t="s">
        <v>5424</v>
      </c>
      <c r="B3512" s="407" t="s">
        <v>5425</v>
      </c>
      <c r="C3512" s="408">
        <v>0</v>
      </c>
      <c r="D3512" s="408">
        <v>120</v>
      </c>
      <c r="E3512" s="408">
        <v>120</v>
      </c>
      <c r="F3512" s="409">
        <v>43263.443495370368</v>
      </c>
      <c r="G3512" s="408">
        <v>0</v>
      </c>
    </row>
    <row r="3513" spans="1:7" ht="15" x14ac:dyDescent="0.2">
      <c r="A3513" s="407" t="s">
        <v>5426</v>
      </c>
      <c r="B3513" s="407" t="s">
        <v>5427</v>
      </c>
      <c r="C3513" s="408">
        <v>0</v>
      </c>
      <c r="D3513" s="408">
        <v>84</v>
      </c>
      <c r="E3513" s="408">
        <v>84</v>
      </c>
      <c r="F3513" s="409">
        <v>43263.44358796296</v>
      </c>
      <c r="G3513" s="408">
        <v>0</v>
      </c>
    </row>
    <row r="3514" spans="1:7" ht="15" x14ac:dyDescent="0.25">
      <c r="A3514" s="407" t="s">
        <v>35213</v>
      </c>
      <c r="B3514" s="407" t="s">
        <v>35214</v>
      </c>
      <c r="C3514" s="406"/>
      <c r="D3514" s="406"/>
      <c r="E3514" s="406"/>
      <c r="F3514" s="409">
        <v>43167.530219907407</v>
      </c>
      <c r="G3514" s="408">
        <v>0</v>
      </c>
    </row>
    <row r="3515" spans="1:7" ht="15" x14ac:dyDescent="0.2">
      <c r="A3515" s="407" t="s">
        <v>5428</v>
      </c>
      <c r="B3515" s="407" t="s">
        <v>5429</v>
      </c>
      <c r="C3515" s="408">
        <v>0</v>
      </c>
      <c r="D3515" s="408">
        <v>118400</v>
      </c>
      <c r="E3515" s="408">
        <v>118400</v>
      </c>
      <c r="F3515" s="409">
        <v>44448.395601851851</v>
      </c>
      <c r="G3515" s="408">
        <v>0</v>
      </c>
    </row>
    <row r="3516" spans="1:7" ht="15" x14ac:dyDescent="0.2">
      <c r="A3516" s="407" t="s">
        <v>5430</v>
      </c>
      <c r="B3516" s="407" t="s">
        <v>5431</v>
      </c>
      <c r="C3516" s="408">
        <v>0</v>
      </c>
      <c r="D3516" s="408">
        <v>27.24</v>
      </c>
      <c r="E3516" s="408">
        <v>27.24</v>
      </c>
      <c r="F3516" s="409">
        <v>43172.477268518516</v>
      </c>
      <c r="G3516" s="408">
        <v>0</v>
      </c>
    </row>
    <row r="3517" spans="1:7" ht="15" x14ac:dyDescent="0.2">
      <c r="A3517" s="407" t="s">
        <v>5432</v>
      </c>
      <c r="B3517" s="407" t="s">
        <v>5433</v>
      </c>
      <c r="C3517" s="408">
        <v>0</v>
      </c>
      <c r="D3517" s="408">
        <v>7.57</v>
      </c>
      <c r="E3517" s="408">
        <v>7.57</v>
      </c>
      <c r="F3517" s="409">
        <v>43172.477164351854</v>
      </c>
      <c r="G3517" s="408">
        <v>0</v>
      </c>
    </row>
    <row r="3518" spans="1:7" ht="15" x14ac:dyDescent="0.2">
      <c r="A3518" s="407" t="s">
        <v>5434</v>
      </c>
      <c r="B3518" s="407" t="s">
        <v>5435</v>
      </c>
      <c r="C3518" s="408">
        <v>0</v>
      </c>
      <c r="D3518" s="408">
        <v>1.22</v>
      </c>
      <c r="E3518" s="408">
        <v>1.22</v>
      </c>
      <c r="F3518" s="409">
        <v>44517.381076388891</v>
      </c>
      <c r="G3518" s="408">
        <v>0</v>
      </c>
    </row>
    <row r="3519" spans="1:7" ht="15" x14ac:dyDescent="0.2">
      <c r="A3519" s="407" t="s">
        <v>5436</v>
      </c>
      <c r="B3519" s="407" t="s">
        <v>5437</v>
      </c>
      <c r="C3519" s="408">
        <v>0</v>
      </c>
      <c r="D3519" s="408">
        <v>1.7</v>
      </c>
      <c r="E3519" s="408">
        <v>1.7</v>
      </c>
      <c r="F3519" s="409">
        <v>44510.605763888889</v>
      </c>
      <c r="G3519" s="408">
        <v>0</v>
      </c>
    </row>
    <row r="3520" spans="1:7" ht="15" x14ac:dyDescent="0.2">
      <c r="A3520" s="407" t="s">
        <v>5438</v>
      </c>
      <c r="B3520" s="407" t="s">
        <v>5439</v>
      </c>
      <c r="C3520" s="408">
        <v>0</v>
      </c>
      <c r="D3520" s="408">
        <v>46.24</v>
      </c>
      <c r="E3520" s="408">
        <v>46.24</v>
      </c>
      <c r="F3520" s="409">
        <v>44525.404374999998</v>
      </c>
      <c r="G3520" s="408">
        <v>0</v>
      </c>
    </row>
    <row r="3521" spans="1:7" ht="15" x14ac:dyDescent="0.2">
      <c r="A3521" s="407" t="s">
        <v>5440</v>
      </c>
      <c r="B3521" s="407" t="s">
        <v>5441</v>
      </c>
      <c r="C3521" s="408">
        <v>0</v>
      </c>
      <c r="D3521" s="408">
        <v>201</v>
      </c>
      <c r="E3521" s="408">
        <v>201</v>
      </c>
      <c r="F3521" s="409">
        <v>43174.347916666666</v>
      </c>
      <c r="G3521" s="408">
        <v>0</v>
      </c>
    </row>
    <row r="3522" spans="1:7" ht="15" x14ac:dyDescent="0.2">
      <c r="A3522" s="407" t="s">
        <v>5442</v>
      </c>
      <c r="B3522" s="407" t="s">
        <v>5443</v>
      </c>
      <c r="C3522" s="408">
        <v>0</v>
      </c>
      <c r="D3522" s="408">
        <v>14.01</v>
      </c>
      <c r="E3522" s="408">
        <v>14.01</v>
      </c>
      <c r="F3522" s="409">
        <v>44523.399270833332</v>
      </c>
      <c r="G3522" s="408">
        <v>0</v>
      </c>
    </row>
    <row r="3523" spans="1:7" ht="15" x14ac:dyDescent="0.2">
      <c r="A3523" s="407" t="s">
        <v>5444</v>
      </c>
      <c r="B3523" s="407" t="s">
        <v>5445</v>
      </c>
      <c r="C3523" s="408">
        <v>0</v>
      </c>
      <c r="D3523" s="408">
        <v>16.579999999999998</v>
      </c>
      <c r="E3523" s="408">
        <v>16.579999999999998</v>
      </c>
      <c r="F3523" s="409">
        <v>44517.377592592595</v>
      </c>
      <c r="G3523" s="408">
        <v>0</v>
      </c>
    </row>
    <row r="3524" spans="1:7" ht="15" x14ac:dyDescent="0.2">
      <c r="A3524" s="407" t="s">
        <v>35215</v>
      </c>
      <c r="B3524" s="407" t="s">
        <v>35216</v>
      </c>
      <c r="C3524" s="408">
        <v>0</v>
      </c>
      <c r="D3524" s="408">
        <v>720</v>
      </c>
      <c r="E3524" s="408">
        <v>720</v>
      </c>
      <c r="F3524" s="409">
        <v>45341.564884259256</v>
      </c>
      <c r="G3524" s="408">
        <v>0</v>
      </c>
    </row>
    <row r="3525" spans="1:7" ht="15" x14ac:dyDescent="0.2">
      <c r="A3525" s="407" t="s">
        <v>5446</v>
      </c>
      <c r="B3525" s="407" t="s">
        <v>5447</v>
      </c>
      <c r="C3525" s="408">
        <v>0</v>
      </c>
      <c r="D3525" s="408">
        <v>0.13300000000000001</v>
      </c>
      <c r="E3525" s="408">
        <v>0.13300000000000001</v>
      </c>
      <c r="F3525" s="409">
        <v>43179.397893518515</v>
      </c>
      <c r="G3525" s="408">
        <v>0</v>
      </c>
    </row>
    <row r="3526" spans="1:7" ht="15" x14ac:dyDescent="0.2">
      <c r="A3526" s="407" t="s">
        <v>35217</v>
      </c>
      <c r="B3526" s="407" t="s">
        <v>35218</v>
      </c>
      <c r="C3526" s="408">
        <v>0</v>
      </c>
      <c r="D3526" s="408">
        <v>4</v>
      </c>
      <c r="E3526" s="408">
        <v>4</v>
      </c>
      <c r="F3526" s="409">
        <v>44803.388773148145</v>
      </c>
      <c r="G3526" s="408">
        <v>0</v>
      </c>
    </row>
    <row r="3527" spans="1:7" ht="15" x14ac:dyDescent="0.2">
      <c r="A3527" s="407" t="s">
        <v>35219</v>
      </c>
      <c r="B3527" s="407" t="s">
        <v>35220</v>
      </c>
      <c r="C3527" s="408">
        <v>0</v>
      </c>
      <c r="D3527" s="408">
        <v>1.21</v>
      </c>
      <c r="E3527" s="408">
        <v>1.21</v>
      </c>
      <c r="F3527" s="409">
        <v>44803.390127314815</v>
      </c>
      <c r="G3527" s="408">
        <v>0</v>
      </c>
    </row>
    <row r="3528" spans="1:7" ht="15" x14ac:dyDescent="0.2">
      <c r="A3528" s="407" t="s">
        <v>35221</v>
      </c>
      <c r="B3528" s="407" t="s">
        <v>35222</v>
      </c>
      <c r="C3528" s="408">
        <v>0</v>
      </c>
      <c r="D3528" s="408">
        <v>1.21</v>
      </c>
      <c r="E3528" s="408">
        <v>1.21</v>
      </c>
      <c r="F3528" s="409">
        <v>43930.68818287037</v>
      </c>
      <c r="G3528" s="408">
        <v>0</v>
      </c>
    </row>
    <row r="3529" spans="1:7" ht="15" x14ac:dyDescent="0.25">
      <c r="A3529" s="407" t="s">
        <v>5448</v>
      </c>
      <c r="B3529" s="407" t="s">
        <v>5449</v>
      </c>
      <c r="C3529" s="406"/>
      <c r="D3529" s="406"/>
      <c r="E3529" s="406"/>
      <c r="F3529" s="409">
        <v>43272.603252314817</v>
      </c>
      <c r="G3529" s="408">
        <v>0</v>
      </c>
    </row>
    <row r="3530" spans="1:7" ht="15" x14ac:dyDescent="0.2">
      <c r="A3530" s="407" t="s">
        <v>5450</v>
      </c>
      <c r="B3530" s="407" t="s">
        <v>5451</v>
      </c>
      <c r="C3530" s="408">
        <v>0</v>
      </c>
      <c r="D3530" s="408">
        <v>1.29</v>
      </c>
      <c r="E3530" s="408">
        <v>1.29</v>
      </c>
      <c r="F3530" s="409">
        <v>44516.618692129632</v>
      </c>
      <c r="G3530" s="408">
        <v>0</v>
      </c>
    </row>
    <row r="3531" spans="1:7" ht="15" x14ac:dyDescent="0.2">
      <c r="A3531" s="407" t="s">
        <v>5452</v>
      </c>
      <c r="B3531" s="407" t="s">
        <v>5453</v>
      </c>
      <c r="C3531" s="408">
        <v>0</v>
      </c>
      <c r="D3531" s="408">
        <v>1.39</v>
      </c>
      <c r="E3531" s="408">
        <v>1.39</v>
      </c>
      <c r="F3531" s="409">
        <v>44516.619062500002</v>
      </c>
      <c r="G3531" s="408">
        <v>0</v>
      </c>
    </row>
    <row r="3532" spans="1:7" ht="15" x14ac:dyDescent="0.2">
      <c r="A3532" s="407" t="s">
        <v>5454</v>
      </c>
      <c r="B3532" s="407" t="s">
        <v>5455</v>
      </c>
      <c r="C3532" s="408">
        <v>0</v>
      </c>
      <c r="D3532" s="408">
        <v>23.42</v>
      </c>
      <c r="E3532" s="408">
        <v>23.42</v>
      </c>
      <c r="F3532" s="409">
        <v>44798.337881944448</v>
      </c>
      <c r="G3532" s="408">
        <v>0</v>
      </c>
    </row>
    <row r="3533" spans="1:7" ht="15" x14ac:dyDescent="0.2">
      <c r="A3533" s="407" t="s">
        <v>5456</v>
      </c>
      <c r="B3533" s="407" t="s">
        <v>5457</v>
      </c>
      <c r="C3533" s="408">
        <v>0</v>
      </c>
      <c r="D3533" s="408">
        <v>9.9</v>
      </c>
      <c r="E3533" s="408">
        <v>9.9</v>
      </c>
      <c r="F3533" s="409">
        <v>44798.338703703703</v>
      </c>
      <c r="G3533" s="408">
        <v>0</v>
      </c>
    </row>
    <row r="3534" spans="1:7" ht="15" x14ac:dyDescent="0.2">
      <c r="A3534" s="407" t="s">
        <v>5458</v>
      </c>
      <c r="B3534" s="407" t="s">
        <v>5459</v>
      </c>
      <c r="C3534" s="408">
        <v>0</v>
      </c>
      <c r="D3534" s="408">
        <v>11.21</v>
      </c>
      <c r="E3534" s="408">
        <v>11.21</v>
      </c>
      <c r="F3534" s="409">
        <v>43291.607395833336</v>
      </c>
      <c r="G3534" s="408">
        <v>0</v>
      </c>
    </row>
    <row r="3535" spans="1:7" ht="15" x14ac:dyDescent="0.2">
      <c r="A3535" s="407" t="s">
        <v>5460</v>
      </c>
      <c r="B3535" s="407" t="s">
        <v>5461</v>
      </c>
      <c r="C3535" s="408">
        <v>0</v>
      </c>
      <c r="D3535" s="408">
        <v>8.65</v>
      </c>
      <c r="E3535" s="408">
        <v>8.65</v>
      </c>
      <c r="F3535" s="409">
        <v>44826.582430555558</v>
      </c>
      <c r="G3535" s="408">
        <v>0</v>
      </c>
    </row>
    <row r="3536" spans="1:7" ht="15" x14ac:dyDescent="0.2">
      <c r="A3536" s="407" t="s">
        <v>5462</v>
      </c>
      <c r="B3536" s="407" t="s">
        <v>5463</v>
      </c>
      <c r="C3536" s="408">
        <v>0</v>
      </c>
      <c r="D3536" s="408">
        <v>15.05</v>
      </c>
      <c r="E3536" s="408">
        <v>15.05</v>
      </c>
      <c r="F3536" s="409">
        <v>44826.588217592594</v>
      </c>
      <c r="G3536" s="408">
        <v>0</v>
      </c>
    </row>
    <row r="3537" spans="1:7" ht="15" x14ac:dyDescent="0.2">
      <c r="A3537" s="407" t="s">
        <v>5464</v>
      </c>
      <c r="B3537" s="407" t="s">
        <v>5465</v>
      </c>
      <c r="C3537" s="408">
        <v>0</v>
      </c>
      <c r="D3537" s="408">
        <v>22.19</v>
      </c>
      <c r="E3537" s="408">
        <v>22.19</v>
      </c>
      <c r="F3537" s="409">
        <v>44826.616620370369</v>
      </c>
      <c r="G3537" s="408">
        <v>0</v>
      </c>
    </row>
    <row r="3538" spans="1:7" ht="15" x14ac:dyDescent="0.2">
      <c r="A3538" s="407" t="s">
        <v>5466</v>
      </c>
      <c r="B3538" s="407" t="s">
        <v>5467</v>
      </c>
      <c r="C3538" s="408">
        <v>0</v>
      </c>
      <c r="D3538" s="408">
        <v>55.25</v>
      </c>
      <c r="E3538" s="408">
        <v>55.25</v>
      </c>
      <c r="F3538" s="409">
        <v>44826.621122685188</v>
      </c>
      <c r="G3538" s="408">
        <v>0</v>
      </c>
    </row>
    <row r="3539" spans="1:7" ht="15" x14ac:dyDescent="0.2">
      <c r="A3539" s="407" t="s">
        <v>5468</v>
      </c>
      <c r="B3539" s="407" t="s">
        <v>5469</v>
      </c>
      <c r="C3539" s="408">
        <v>0</v>
      </c>
      <c r="D3539" s="408">
        <v>24.54</v>
      </c>
      <c r="E3539" s="408">
        <v>24.54</v>
      </c>
      <c r="F3539" s="409">
        <v>43215.433564814812</v>
      </c>
      <c r="G3539" s="408">
        <v>0</v>
      </c>
    </row>
    <row r="3540" spans="1:7" ht="15" x14ac:dyDescent="0.2">
      <c r="A3540" s="407" t="s">
        <v>5470</v>
      </c>
      <c r="B3540" s="407" t="s">
        <v>5471</v>
      </c>
      <c r="C3540" s="408">
        <v>0</v>
      </c>
      <c r="D3540" s="408">
        <v>10.71</v>
      </c>
      <c r="E3540" s="408">
        <v>10.71</v>
      </c>
      <c r="F3540" s="409">
        <v>43215.43309027778</v>
      </c>
      <c r="G3540" s="408">
        <v>0</v>
      </c>
    </row>
    <row r="3541" spans="1:7" ht="15" x14ac:dyDescent="0.2">
      <c r="A3541" s="407" t="s">
        <v>5472</v>
      </c>
      <c r="B3541" s="407" t="s">
        <v>5473</v>
      </c>
      <c r="C3541" s="408">
        <v>0</v>
      </c>
      <c r="D3541" s="408">
        <v>22.68</v>
      </c>
      <c r="E3541" s="408">
        <v>22.68</v>
      </c>
      <c r="F3541" s="409">
        <v>44798.335509259261</v>
      </c>
      <c r="G3541" s="408">
        <v>0</v>
      </c>
    </row>
    <row r="3542" spans="1:7" ht="15" x14ac:dyDescent="0.2">
      <c r="A3542" s="407" t="s">
        <v>5474</v>
      </c>
      <c r="B3542" s="407" t="s">
        <v>5475</v>
      </c>
      <c r="C3542" s="408">
        <v>0</v>
      </c>
      <c r="D3542" s="408">
        <v>30.19</v>
      </c>
      <c r="E3542" s="408">
        <v>30.19</v>
      </c>
      <c r="F3542" s="409">
        <v>43215.434189814812</v>
      </c>
      <c r="G3542" s="408">
        <v>0</v>
      </c>
    </row>
    <row r="3543" spans="1:7" ht="15" x14ac:dyDescent="0.2">
      <c r="A3543" s="407" t="s">
        <v>5476</v>
      </c>
      <c r="B3543" s="407" t="s">
        <v>5477</v>
      </c>
      <c r="C3543" s="408">
        <v>0</v>
      </c>
      <c r="D3543" s="408">
        <v>66.77</v>
      </c>
      <c r="E3543" s="408">
        <v>66.77</v>
      </c>
      <c r="F3543" s="409">
        <v>43213.579641203702</v>
      </c>
      <c r="G3543" s="408">
        <v>0</v>
      </c>
    </row>
    <row r="3544" spans="1:7" ht="15" x14ac:dyDescent="0.2">
      <c r="A3544" s="407" t="s">
        <v>5478</v>
      </c>
      <c r="B3544" s="407" t="s">
        <v>5479</v>
      </c>
      <c r="C3544" s="408">
        <v>0</v>
      </c>
      <c r="D3544" s="408">
        <v>7.03</v>
      </c>
      <c r="E3544" s="408">
        <v>7.03</v>
      </c>
      <c r="F3544" s="409">
        <v>43213.498831018522</v>
      </c>
      <c r="G3544" s="408">
        <v>0</v>
      </c>
    </row>
    <row r="3545" spans="1:7" ht="15" x14ac:dyDescent="0.2">
      <c r="A3545" s="407" t="s">
        <v>5480</v>
      </c>
      <c r="B3545" s="407" t="s">
        <v>5481</v>
      </c>
      <c r="C3545" s="408">
        <v>0</v>
      </c>
      <c r="D3545" s="408">
        <v>3.18</v>
      </c>
      <c r="E3545" s="408">
        <v>3.18</v>
      </c>
      <c r="F3545" s="409">
        <v>43213.540763888886</v>
      </c>
      <c r="G3545" s="408">
        <v>0</v>
      </c>
    </row>
    <row r="3546" spans="1:7" ht="15" x14ac:dyDescent="0.2">
      <c r="A3546" s="407" t="s">
        <v>5482</v>
      </c>
      <c r="B3546" s="407" t="s">
        <v>5483</v>
      </c>
      <c r="C3546" s="408">
        <v>0</v>
      </c>
      <c r="D3546" s="408">
        <v>76.98</v>
      </c>
      <c r="E3546" s="408">
        <v>76.98</v>
      </c>
      <c r="F3546" s="409">
        <v>43213.488437499997</v>
      </c>
      <c r="G3546" s="408">
        <v>0</v>
      </c>
    </row>
    <row r="3547" spans="1:7" ht="15" x14ac:dyDescent="0.2">
      <c r="A3547" s="407" t="s">
        <v>5484</v>
      </c>
      <c r="B3547" s="407" t="s">
        <v>5485</v>
      </c>
      <c r="C3547" s="408">
        <v>0</v>
      </c>
      <c r="D3547" s="408">
        <v>37.78</v>
      </c>
      <c r="E3547" s="408">
        <v>37.78</v>
      </c>
      <c r="F3547" s="409">
        <v>44798.333749999998</v>
      </c>
      <c r="G3547" s="408">
        <v>0</v>
      </c>
    </row>
    <row r="3548" spans="1:7" ht="15" x14ac:dyDescent="0.2">
      <c r="A3548" s="407" t="s">
        <v>5486</v>
      </c>
      <c r="B3548" s="407" t="s">
        <v>5487</v>
      </c>
      <c r="C3548" s="408">
        <v>0</v>
      </c>
      <c r="D3548" s="408">
        <v>0.3962</v>
      </c>
      <c r="E3548" s="408">
        <v>0.3962</v>
      </c>
      <c r="F3548" s="409">
        <v>45986.539826388886</v>
      </c>
      <c r="G3548" s="408">
        <v>0</v>
      </c>
    </row>
    <row r="3549" spans="1:7" ht="15" x14ac:dyDescent="0.2">
      <c r="A3549" s="407" t="s">
        <v>5488</v>
      </c>
      <c r="B3549" s="407" t="s">
        <v>5489</v>
      </c>
      <c r="C3549" s="408">
        <v>0</v>
      </c>
      <c r="D3549" s="408">
        <v>7.4</v>
      </c>
      <c r="E3549" s="408">
        <v>7.4</v>
      </c>
      <c r="F3549" s="409">
        <v>44524.413657407407</v>
      </c>
      <c r="G3549" s="408">
        <v>0</v>
      </c>
    </row>
    <row r="3550" spans="1:7" ht="15" x14ac:dyDescent="0.2">
      <c r="A3550" s="407" t="s">
        <v>5490</v>
      </c>
      <c r="B3550" s="407" t="s">
        <v>5491</v>
      </c>
      <c r="C3550" s="408">
        <v>2.5</v>
      </c>
      <c r="D3550" s="408">
        <v>10.321999999999999</v>
      </c>
      <c r="E3550" s="408">
        <v>22.821999999999999</v>
      </c>
      <c r="F3550" s="409">
        <v>45001.593599537038</v>
      </c>
      <c r="G3550" s="408">
        <v>0</v>
      </c>
    </row>
    <row r="3551" spans="1:7" ht="15" x14ac:dyDescent="0.2">
      <c r="A3551" s="407" t="s">
        <v>5492</v>
      </c>
      <c r="B3551" s="407" t="s">
        <v>5493</v>
      </c>
      <c r="C3551" s="408">
        <v>2.5</v>
      </c>
      <c r="D3551" s="408">
        <v>8.734</v>
      </c>
      <c r="E3551" s="408">
        <v>21.234000000000002</v>
      </c>
      <c r="F3551" s="409">
        <v>45001.593715277777</v>
      </c>
      <c r="G3551" s="408">
        <v>0</v>
      </c>
    </row>
    <row r="3552" spans="1:7" ht="15" x14ac:dyDescent="0.2">
      <c r="A3552" s="407" t="s">
        <v>5494</v>
      </c>
      <c r="B3552" s="407" t="s">
        <v>5495</v>
      </c>
      <c r="C3552" s="408">
        <v>0</v>
      </c>
      <c r="D3552" s="408">
        <v>11.239800000000001</v>
      </c>
      <c r="E3552" s="408">
        <v>11.239800000000001</v>
      </c>
      <c r="F3552" s="409">
        <v>43213.445844907408</v>
      </c>
      <c r="G3552" s="408">
        <v>0</v>
      </c>
    </row>
    <row r="3553" spans="1:7" ht="15" x14ac:dyDescent="0.2">
      <c r="A3553" s="407" t="s">
        <v>5496</v>
      </c>
      <c r="B3553" s="407" t="s">
        <v>5497</v>
      </c>
      <c r="C3553" s="408">
        <v>0</v>
      </c>
      <c r="D3553" s="408">
        <v>8.5</v>
      </c>
      <c r="E3553" s="408">
        <v>8.5</v>
      </c>
      <c r="F3553" s="409">
        <v>44139.427627314813</v>
      </c>
      <c r="G3553" s="408">
        <v>0</v>
      </c>
    </row>
    <row r="3554" spans="1:7" ht="15" x14ac:dyDescent="0.2">
      <c r="A3554" s="407" t="s">
        <v>5498</v>
      </c>
      <c r="B3554" s="407" t="s">
        <v>5499</v>
      </c>
      <c r="C3554" s="408">
        <v>0</v>
      </c>
      <c r="D3554" s="408">
        <v>12</v>
      </c>
      <c r="E3554" s="408">
        <v>12</v>
      </c>
      <c r="F3554" s="409">
        <v>44798.333310185182</v>
      </c>
      <c r="G3554" s="408">
        <v>0</v>
      </c>
    </row>
    <row r="3555" spans="1:7" ht="15" x14ac:dyDescent="0.2">
      <c r="A3555" s="407" t="s">
        <v>5500</v>
      </c>
      <c r="B3555" s="407" t="s">
        <v>5501</v>
      </c>
      <c r="C3555" s="408">
        <v>0</v>
      </c>
      <c r="D3555" s="408">
        <v>28</v>
      </c>
      <c r="E3555" s="408">
        <v>28</v>
      </c>
      <c r="F3555" s="409">
        <v>44798.332233796296</v>
      </c>
      <c r="G3555" s="408">
        <v>0</v>
      </c>
    </row>
    <row r="3556" spans="1:7" ht="15" x14ac:dyDescent="0.2">
      <c r="A3556" s="407" t="s">
        <v>35223</v>
      </c>
      <c r="B3556" s="407" t="s">
        <v>35224</v>
      </c>
      <c r="C3556" s="408">
        <v>0</v>
      </c>
      <c r="D3556" s="408">
        <v>1.3</v>
      </c>
      <c r="E3556" s="408">
        <v>1.3</v>
      </c>
      <c r="F3556" s="409">
        <v>43563.62159722222</v>
      </c>
      <c r="G3556" s="408">
        <v>0</v>
      </c>
    </row>
    <row r="3557" spans="1:7" ht="15" x14ac:dyDescent="0.2">
      <c r="A3557" s="407" t="s">
        <v>5502</v>
      </c>
      <c r="B3557" s="407" t="s">
        <v>5503</v>
      </c>
      <c r="C3557" s="408">
        <v>0</v>
      </c>
      <c r="D3557" s="408">
        <v>80</v>
      </c>
      <c r="E3557" s="408">
        <v>80</v>
      </c>
      <c r="F3557" s="409">
        <v>43237.471655092595</v>
      </c>
      <c r="G3557" s="408">
        <v>0</v>
      </c>
    </row>
    <row r="3558" spans="1:7" ht="15" x14ac:dyDescent="0.2">
      <c r="A3558" s="407" t="s">
        <v>5504</v>
      </c>
      <c r="B3558" s="407" t="s">
        <v>5505</v>
      </c>
      <c r="C3558" s="408">
        <v>0</v>
      </c>
      <c r="D3558" s="408">
        <v>69</v>
      </c>
      <c r="E3558" s="408">
        <v>69</v>
      </c>
      <c r="F3558" s="409">
        <v>43237.471736111111</v>
      </c>
      <c r="G3558" s="408">
        <v>0</v>
      </c>
    </row>
    <row r="3559" spans="1:7" ht="15" x14ac:dyDescent="0.2">
      <c r="A3559" s="407" t="s">
        <v>5506</v>
      </c>
      <c r="B3559" s="407" t="s">
        <v>5507</v>
      </c>
      <c r="C3559" s="408">
        <v>0</v>
      </c>
      <c r="D3559" s="408">
        <v>0.79</v>
      </c>
      <c r="E3559" s="408">
        <v>0.79</v>
      </c>
      <c r="F3559" s="409">
        <v>43237.402268518519</v>
      </c>
      <c r="G3559" s="408">
        <v>0</v>
      </c>
    </row>
    <row r="3560" spans="1:7" ht="15" x14ac:dyDescent="0.2">
      <c r="A3560" s="407" t="s">
        <v>5508</v>
      </c>
      <c r="B3560" s="407" t="s">
        <v>5509</v>
      </c>
      <c r="C3560" s="408">
        <v>0</v>
      </c>
      <c r="D3560" s="408">
        <v>5.51</v>
      </c>
      <c r="E3560" s="408">
        <v>5.51</v>
      </c>
      <c r="F3560" s="409">
        <v>43237.401562500003</v>
      </c>
      <c r="G3560" s="408">
        <v>0</v>
      </c>
    </row>
    <row r="3561" spans="1:7" ht="15" x14ac:dyDescent="0.2">
      <c r="A3561" s="407" t="s">
        <v>5510</v>
      </c>
      <c r="B3561" s="407" t="s">
        <v>5511</v>
      </c>
      <c r="C3561" s="408">
        <v>6</v>
      </c>
      <c r="D3561" s="408">
        <v>434.36635830514825</v>
      </c>
      <c r="E3561" s="408">
        <v>440.36635830514825</v>
      </c>
      <c r="F3561" s="409">
        <v>44516.587696759256</v>
      </c>
      <c r="G3561" s="408">
        <v>0</v>
      </c>
    </row>
    <row r="3562" spans="1:7" ht="15" x14ac:dyDescent="0.25">
      <c r="A3562" s="407" t="s">
        <v>5512</v>
      </c>
      <c r="B3562" s="407" t="s">
        <v>5513</v>
      </c>
      <c r="C3562" s="406"/>
      <c r="D3562" s="406"/>
      <c r="E3562" s="406"/>
      <c r="F3562" s="409">
        <v>43300.548055555555</v>
      </c>
      <c r="G3562" s="408">
        <v>0</v>
      </c>
    </row>
    <row r="3563" spans="1:7" ht="15" x14ac:dyDescent="0.2">
      <c r="A3563" s="407" t="s">
        <v>5514</v>
      </c>
      <c r="B3563" s="407" t="s">
        <v>5515</v>
      </c>
      <c r="C3563" s="408">
        <v>0</v>
      </c>
      <c r="D3563" s="408">
        <v>62.88666666666667</v>
      </c>
      <c r="E3563" s="408">
        <v>62.88666666666667</v>
      </c>
      <c r="F3563" s="409">
        <v>44798.331562500003</v>
      </c>
      <c r="G3563" s="408">
        <v>0</v>
      </c>
    </row>
    <row r="3564" spans="1:7" ht="15" x14ac:dyDescent="0.2">
      <c r="A3564" s="407" t="s">
        <v>5516</v>
      </c>
      <c r="B3564" s="407" t="s">
        <v>5517</v>
      </c>
      <c r="C3564" s="408">
        <v>0</v>
      </c>
      <c r="D3564" s="408">
        <v>19.559999999999999</v>
      </c>
      <c r="E3564" s="408">
        <v>19.559999999999999</v>
      </c>
      <c r="F3564" s="409">
        <v>43264.701932870368</v>
      </c>
      <c r="G3564" s="408">
        <v>0</v>
      </c>
    </row>
    <row r="3565" spans="1:7" ht="15" x14ac:dyDescent="0.2">
      <c r="A3565" s="407" t="s">
        <v>5518</v>
      </c>
      <c r="B3565" s="407" t="s">
        <v>5519</v>
      </c>
      <c r="C3565" s="408">
        <v>0</v>
      </c>
      <c r="D3565" s="408">
        <v>13.19</v>
      </c>
      <c r="E3565" s="408">
        <v>13.19</v>
      </c>
      <c r="F3565" s="409">
        <v>44798.330335648148</v>
      </c>
      <c r="G3565" s="408">
        <v>0</v>
      </c>
    </row>
    <row r="3566" spans="1:7" ht="15" x14ac:dyDescent="0.2">
      <c r="A3566" s="407" t="s">
        <v>5520</v>
      </c>
      <c r="B3566" s="407" t="s">
        <v>83</v>
      </c>
      <c r="C3566" s="408">
        <v>0</v>
      </c>
      <c r="D3566" s="408">
        <v>17.7</v>
      </c>
      <c r="E3566" s="408">
        <v>17.7</v>
      </c>
      <c r="F3566" s="409">
        <v>44798.329953703702</v>
      </c>
      <c r="G3566" s="408">
        <v>0</v>
      </c>
    </row>
    <row r="3567" spans="1:7" ht="15" x14ac:dyDescent="0.2">
      <c r="A3567" s="407" t="s">
        <v>5521</v>
      </c>
      <c r="B3567" s="407" t="s">
        <v>5522</v>
      </c>
      <c r="C3567" s="408">
        <v>0</v>
      </c>
      <c r="D3567" s="408">
        <v>57.573333333333331</v>
      </c>
      <c r="E3567" s="408">
        <v>57.573333333333331</v>
      </c>
      <c r="F3567" s="409">
        <v>44798.329143518517</v>
      </c>
      <c r="G3567" s="408">
        <v>0</v>
      </c>
    </row>
    <row r="3568" spans="1:7" ht="15" x14ac:dyDescent="0.25">
      <c r="A3568" s="407" t="s">
        <v>35225</v>
      </c>
      <c r="B3568" s="407" t="s">
        <v>35226</v>
      </c>
      <c r="C3568" s="406"/>
      <c r="D3568" s="406"/>
      <c r="E3568" s="406"/>
      <c r="F3568" s="409">
        <v>43922.642581018517</v>
      </c>
      <c r="G3568" s="408">
        <v>0</v>
      </c>
    </row>
    <row r="3569" spans="1:7" ht="15" x14ac:dyDescent="0.2">
      <c r="A3569" s="407" t="s">
        <v>5523</v>
      </c>
      <c r="B3569" s="407" t="s">
        <v>5524</v>
      </c>
      <c r="C3569" s="408">
        <v>0</v>
      </c>
      <c r="D3569" s="408">
        <v>25.63</v>
      </c>
      <c r="E3569" s="408">
        <v>25.63</v>
      </c>
      <c r="F3569" s="409">
        <v>43227.450254629628</v>
      </c>
      <c r="G3569" s="408">
        <v>0</v>
      </c>
    </row>
    <row r="3570" spans="1:7" ht="15" x14ac:dyDescent="0.2">
      <c r="A3570" s="407" t="s">
        <v>5525</v>
      </c>
      <c r="B3570" s="407" t="s">
        <v>5526</v>
      </c>
      <c r="C3570" s="408">
        <v>0</v>
      </c>
      <c r="D3570" s="408">
        <v>330000</v>
      </c>
      <c r="E3570" s="408">
        <v>330000</v>
      </c>
      <c r="F3570" s="409">
        <v>44511.601469907408</v>
      </c>
      <c r="G3570" s="408">
        <v>0</v>
      </c>
    </row>
    <row r="3571" spans="1:7" ht="15" x14ac:dyDescent="0.2">
      <c r="A3571" s="407" t="s">
        <v>5527</v>
      </c>
      <c r="B3571" s="407" t="s">
        <v>5528</v>
      </c>
      <c r="C3571" s="408">
        <v>0</v>
      </c>
      <c r="D3571" s="408">
        <v>29000</v>
      </c>
      <c r="E3571" s="408">
        <v>29000</v>
      </c>
      <c r="F3571" s="409">
        <v>44511.600428240738</v>
      </c>
      <c r="G3571" s="408">
        <v>0</v>
      </c>
    </row>
    <row r="3572" spans="1:7" ht="15" x14ac:dyDescent="0.2">
      <c r="A3572" s="407" t="s">
        <v>5529</v>
      </c>
      <c r="B3572" s="407" t="s">
        <v>5530</v>
      </c>
      <c r="C3572" s="408">
        <v>0</v>
      </c>
      <c r="D3572" s="408">
        <v>24.496666666666666</v>
      </c>
      <c r="E3572" s="408">
        <v>24.496666666666666</v>
      </c>
      <c r="F3572" s="409">
        <v>44512.382118055553</v>
      </c>
      <c r="G3572" s="408">
        <v>0</v>
      </c>
    </row>
    <row r="3573" spans="1:7" ht="15" x14ac:dyDescent="0.2">
      <c r="A3573" s="407" t="s">
        <v>5531</v>
      </c>
      <c r="B3573" s="407" t="s">
        <v>5532</v>
      </c>
      <c r="C3573" s="408">
        <v>0</v>
      </c>
      <c r="D3573" s="408">
        <v>6.39</v>
      </c>
      <c r="E3573" s="408">
        <v>6.39</v>
      </c>
      <c r="F3573" s="409">
        <v>44512.44122685185</v>
      </c>
      <c r="G3573" s="408">
        <v>0</v>
      </c>
    </row>
    <row r="3574" spans="1:7" ht="15" x14ac:dyDescent="0.2">
      <c r="A3574" s="407" t="s">
        <v>5533</v>
      </c>
      <c r="B3574" s="407" t="s">
        <v>5534</v>
      </c>
      <c r="C3574" s="408">
        <v>0</v>
      </c>
      <c r="D3574" s="408">
        <v>329.68</v>
      </c>
      <c r="E3574" s="408">
        <v>329.68</v>
      </c>
      <c r="F3574" s="409">
        <v>44512.407800925925</v>
      </c>
      <c r="G3574" s="408">
        <v>0</v>
      </c>
    </row>
    <row r="3575" spans="1:7" ht="15" x14ac:dyDescent="0.2">
      <c r="A3575" s="407" t="s">
        <v>5535</v>
      </c>
      <c r="B3575" s="407" t="s">
        <v>5536</v>
      </c>
      <c r="C3575" s="408">
        <v>0</v>
      </c>
      <c r="D3575" s="408">
        <v>159</v>
      </c>
      <c r="E3575" s="408">
        <v>159</v>
      </c>
      <c r="F3575" s="409">
        <v>44523.57571759259</v>
      </c>
      <c r="G3575" s="408">
        <v>0</v>
      </c>
    </row>
    <row r="3576" spans="1:7" ht="15" x14ac:dyDescent="0.2">
      <c r="A3576" s="407" t="s">
        <v>5537</v>
      </c>
      <c r="B3576" s="407" t="s">
        <v>5538</v>
      </c>
      <c r="C3576" s="408">
        <v>0</v>
      </c>
      <c r="D3576" s="408">
        <v>23.7</v>
      </c>
      <c r="E3576" s="408">
        <v>23.7</v>
      </c>
      <c r="F3576" s="409">
        <v>43244.401342592595</v>
      </c>
      <c r="G3576" s="408">
        <v>0</v>
      </c>
    </row>
    <row r="3577" spans="1:7" ht="15" x14ac:dyDescent="0.2">
      <c r="A3577" s="407" t="s">
        <v>5539</v>
      </c>
      <c r="B3577" s="407" t="s">
        <v>5540</v>
      </c>
      <c r="C3577" s="408">
        <v>0</v>
      </c>
      <c r="D3577" s="408">
        <v>3.87</v>
      </c>
      <c r="E3577" s="408">
        <v>3.87</v>
      </c>
      <c r="F3577" s="409">
        <v>44880.379976851851</v>
      </c>
      <c r="G3577" s="408">
        <v>0</v>
      </c>
    </row>
    <row r="3578" spans="1:7" ht="15" x14ac:dyDescent="0.2">
      <c r="A3578" s="407" t="s">
        <v>5541</v>
      </c>
      <c r="B3578" s="407" t="s">
        <v>5542</v>
      </c>
      <c r="C3578" s="408">
        <v>0</v>
      </c>
      <c r="D3578" s="408">
        <v>2.78</v>
      </c>
      <c r="E3578" s="408">
        <v>2.78</v>
      </c>
      <c r="F3578" s="409">
        <v>44880.379733796297</v>
      </c>
      <c r="G3578" s="408">
        <v>0</v>
      </c>
    </row>
    <row r="3579" spans="1:7" ht="15" x14ac:dyDescent="0.2">
      <c r="A3579" s="407" t="s">
        <v>5543</v>
      </c>
      <c r="B3579" s="407" t="s">
        <v>5544</v>
      </c>
      <c r="C3579" s="408">
        <v>0</v>
      </c>
      <c r="D3579" s="408">
        <v>0.5</v>
      </c>
      <c r="E3579" s="408">
        <v>0.5</v>
      </c>
      <c r="F3579" s="409">
        <v>45742.457129629627</v>
      </c>
      <c r="G3579" s="408">
        <v>0</v>
      </c>
    </row>
    <row r="3580" spans="1:7" ht="15" x14ac:dyDescent="0.2">
      <c r="A3580" s="407" t="s">
        <v>5545</v>
      </c>
      <c r="B3580" s="407" t="s">
        <v>5546</v>
      </c>
      <c r="C3580" s="408">
        <v>0</v>
      </c>
      <c r="D3580" s="408">
        <v>2.6364999999999998</v>
      </c>
      <c r="E3580" s="408">
        <v>2.6364999999999998</v>
      </c>
      <c r="F3580" s="409">
        <v>44798.339780092596</v>
      </c>
      <c r="G3580" s="408">
        <v>0</v>
      </c>
    </row>
    <row r="3581" spans="1:7" ht="15" x14ac:dyDescent="0.2">
      <c r="A3581" s="407" t="s">
        <v>5547</v>
      </c>
      <c r="B3581" s="407" t="s">
        <v>5548</v>
      </c>
      <c r="C3581" s="408">
        <v>0</v>
      </c>
      <c r="D3581" s="408">
        <v>2.6364999999999998</v>
      </c>
      <c r="E3581" s="408">
        <v>2.6364999999999998</v>
      </c>
      <c r="F3581" s="409">
        <v>44798.340162037035</v>
      </c>
      <c r="G3581" s="408">
        <v>0</v>
      </c>
    </row>
    <row r="3582" spans="1:7" ht="15" x14ac:dyDescent="0.2">
      <c r="A3582" s="407" t="s">
        <v>5549</v>
      </c>
      <c r="B3582" s="407" t="s">
        <v>5550</v>
      </c>
      <c r="C3582" s="408">
        <v>0</v>
      </c>
      <c r="D3582" s="408">
        <v>2.6364999999999998</v>
      </c>
      <c r="E3582" s="408">
        <v>2.6364999999999998</v>
      </c>
      <c r="F3582" s="409">
        <v>44798.340613425928</v>
      </c>
      <c r="G3582" s="408">
        <v>0</v>
      </c>
    </row>
    <row r="3583" spans="1:7" ht="15" x14ac:dyDescent="0.2">
      <c r="A3583" s="407" t="s">
        <v>5551</v>
      </c>
      <c r="B3583" s="407" t="s">
        <v>5552</v>
      </c>
      <c r="C3583" s="408">
        <v>0</v>
      </c>
      <c r="D3583" s="408">
        <v>3.22</v>
      </c>
      <c r="E3583" s="408">
        <v>3.22</v>
      </c>
      <c r="F3583" s="409">
        <v>44880.380208333336</v>
      </c>
      <c r="G3583" s="408">
        <v>0</v>
      </c>
    </row>
    <row r="3584" spans="1:7" ht="15" x14ac:dyDescent="0.2">
      <c r="A3584" s="407" t="s">
        <v>5553</v>
      </c>
      <c r="B3584" s="407" t="s">
        <v>5554</v>
      </c>
      <c r="C3584" s="408">
        <v>0</v>
      </c>
      <c r="D3584" s="408">
        <v>4.04</v>
      </c>
      <c r="E3584" s="408">
        <v>4.04</v>
      </c>
      <c r="F3584" s="409">
        <v>44880.38045138889</v>
      </c>
      <c r="G3584" s="408">
        <v>0</v>
      </c>
    </row>
    <row r="3585" spans="1:7" ht="15" x14ac:dyDescent="0.2">
      <c r="A3585" s="407" t="s">
        <v>5555</v>
      </c>
      <c r="B3585" s="407" t="s">
        <v>5556</v>
      </c>
      <c r="C3585" s="408">
        <v>2.5</v>
      </c>
      <c r="D3585" s="408">
        <v>9.3450000000000006</v>
      </c>
      <c r="E3585" s="408">
        <v>12.845000000000001</v>
      </c>
      <c r="F3585" s="409">
        <v>45001.593819444446</v>
      </c>
      <c r="G3585" s="408">
        <v>0</v>
      </c>
    </row>
    <row r="3586" spans="1:7" ht="15" x14ac:dyDescent="0.2">
      <c r="A3586" s="407" t="s">
        <v>5557</v>
      </c>
      <c r="B3586" s="407" t="s">
        <v>5558</v>
      </c>
      <c r="C3586" s="408">
        <v>0</v>
      </c>
      <c r="D3586" s="408">
        <v>42.17</v>
      </c>
      <c r="E3586" s="408">
        <v>42.17</v>
      </c>
      <c r="F3586" s="409">
        <v>44524.675127314818</v>
      </c>
      <c r="G3586" s="408">
        <v>0</v>
      </c>
    </row>
    <row r="3587" spans="1:7" ht="15" x14ac:dyDescent="0.2">
      <c r="A3587" s="407" t="s">
        <v>35227</v>
      </c>
      <c r="B3587" s="407" t="s">
        <v>35228</v>
      </c>
      <c r="C3587" s="408">
        <v>0</v>
      </c>
      <c r="D3587" s="408">
        <v>16900</v>
      </c>
      <c r="E3587" s="408">
        <v>16900</v>
      </c>
      <c r="F3587" s="409">
        <v>45341.569143518522</v>
      </c>
      <c r="G3587" s="408">
        <v>0</v>
      </c>
    </row>
    <row r="3588" spans="1:7" ht="15" x14ac:dyDescent="0.2">
      <c r="A3588" s="407" t="s">
        <v>5559</v>
      </c>
      <c r="B3588" s="407" t="s">
        <v>5560</v>
      </c>
      <c r="C3588" s="408">
        <v>0</v>
      </c>
      <c r="D3588" s="408">
        <v>1.59</v>
      </c>
      <c r="E3588" s="408">
        <v>1.59</v>
      </c>
      <c r="F3588" s="409">
        <v>44516.619456018518</v>
      </c>
      <c r="G3588" s="408">
        <v>0</v>
      </c>
    </row>
    <row r="3589" spans="1:7" ht="15" x14ac:dyDescent="0.2">
      <c r="A3589" s="407" t="s">
        <v>5561</v>
      </c>
      <c r="B3589" s="407" t="s">
        <v>5562</v>
      </c>
      <c r="C3589" s="408">
        <v>0</v>
      </c>
      <c r="D3589" s="408">
        <v>1.73</v>
      </c>
      <c r="E3589" s="408">
        <v>1.73</v>
      </c>
      <c r="F3589" s="409">
        <v>44516.61986111111</v>
      </c>
      <c r="G3589" s="408">
        <v>0</v>
      </c>
    </row>
    <row r="3590" spans="1:7" ht="15" x14ac:dyDescent="0.2">
      <c r="A3590" s="407" t="s">
        <v>35229</v>
      </c>
      <c r="B3590" s="407" t="s">
        <v>35230</v>
      </c>
      <c r="C3590" s="408">
        <v>0</v>
      </c>
      <c r="D3590" s="408">
        <v>250</v>
      </c>
      <c r="E3590" s="408">
        <v>250</v>
      </c>
      <c r="F3590" s="409">
        <v>45341.569189814814</v>
      </c>
      <c r="G3590" s="408">
        <v>0</v>
      </c>
    </row>
    <row r="3591" spans="1:7" ht="15" x14ac:dyDescent="0.2">
      <c r="A3591" s="407" t="s">
        <v>5563</v>
      </c>
      <c r="B3591" s="407" t="s">
        <v>5564</v>
      </c>
      <c r="C3591" s="408">
        <v>0</v>
      </c>
      <c r="D3591" s="408">
        <v>24.533333333333331</v>
      </c>
      <c r="E3591" s="408">
        <v>24.533333333333331</v>
      </c>
      <c r="F3591" s="409">
        <v>44530.385046296295</v>
      </c>
      <c r="G3591" s="408">
        <v>0</v>
      </c>
    </row>
    <row r="3592" spans="1:7" ht="15" x14ac:dyDescent="0.2">
      <c r="A3592" s="407" t="s">
        <v>5565</v>
      </c>
      <c r="B3592" s="407" t="s">
        <v>5566</v>
      </c>
      <c r="C3592" s="408">
        <v>0</v>
      </c>
      <c r="D3592" s="408">
        <v>11.033333333333333</v>
      </c>
      <c r="E3592" s="408">
        <v>11.033333333333333</v>
      </c>
      <c r="F3592" s="409">
        <v>44803.392847222225</v>
      </c>
      <c r="G3592" s="408">
        <v>0</v>
      </c>
    </row>
    <row r="3593" spans="1:7" ht="15" x14ac:dyDescent="0.2">
      <c r="A3593" s="407" t="s">
        <v>5567</v>
      </c>
      <c r="B3593" s="407" t="s">
        <v>5568</v>
      </c>
      <c r="C3593" s="408">
        <v>0</v>
      </c>
      <c r="D3593" s="408">
        <v>71.680000000000007</v>
      </c>
      <c r="E3593" s="408">
        <v>71.680000000000007</v>
      </c>
      <c r="F3593" s="409">
        <v>44803.407754629632</v>
      </c>
      <c r="G3593" s="408">
        <v>0</v>
      </c>
    </row>
    <row r="3594" spans="1:7" ht="15" x14ac:dyDescent="0.25">
      <c r="A3594" s="407" t="s">
        <v>35231</v>
      </c>
      <c r="B3594" s="407" t="s">
        <v>35232</v>
      </c>
      <c r="C3594" s="406"/>
      <c r="D3594" s="408">
        <v>1600</v>
      </c>
      <c r="E3594" s="408">
        <v>1600</v>
      </c>
      <c r="F3594" s="409">
        <v>45341.569247685184</v>
      </c>
      <c r="G3594" s="408">
        <v>0</v>
      </c>
    </row>
    <row r="3595" spans="1:7" ht="15" x14ac:dyDescent="0.2">
      <c r="A3595" s="407" t="s">
        <v>5569</v>
      </c>
      <c r="B3595" s="407" t="s">
        <v>5570</v>
      </c>
      <c r="C3595" s="408">
        <v>0</v>
      </c>
      <c r="D3595" s="408">
        <v>14.72</v>
      </c>
      <c r="E3595" s="408">
        <v>14.72</v>
      </c>
      <c r="F3595" s="409">
        <v>44804.335127314815</v>
      </c>
      <c r="G3595" s="408">
        <v>0</v>
      </c>
    </row>
    <row r="3596" spans="1:7" ht="15" x14ac:dyDescent="0.2">
      <c r="A3596" s="407" t="s">
        <v>5571</v>
      </c>
      <c r="B3596" s="407" t="s">
        <v>5572</v>
      </c>
      <c r="C3596" s="408">
        <v>0</v>
      </c>
      <c r="D3596" s="408">
        <v>13.506666666666666</v>
      </c>
      <c r="E3596" s="408">
        <v>13.506666666666666</v>
      </c>
      <c r="F3596" s="409">
        <v>44804.3362037037</v>
      </c>
      <c r="G3596" s="408">
        <v>0</v>
      </c>
    </row>
    <row r="3597" spans="1:7" ht="15" x14ac:dyDescent="0.25">
      <c r="A3597" s="407" t="s">
        <v>5573</v>
      </c>
      <c r="B3597" s="407" t="s">
        <v>5574</v>
      </c>
      <c r="C3597" s="406"/>
      <c r="D3597" s="406"/>
      <c r="E3597" s="406"/>
      <c r="F3597" s="409">
        <v>43423.387141203704</v>
      </c>
      <c r="G3597" s="408">
        <v>0</v>
      </c>
    </row>
    <row r="3598" spans="1:7" ht="15" x14ac:dyDescent="0.2">
      <c r="A3598" s="407" t="s">
        <v>5575</v>
      </c>
      <c r="B3598" s="407" t="s">
        <v>5576</v>
      </c>
      <c r="C3598" s="408">
        <v>0</v>
      </c>
      <c r="D3598" s="408">
        <v>60.346666666666664</v>
      </c>
      <c r="E3598" s="408">
        <v>60.346666666666664</v>
      </c>
      <c r="F3598" s="409">
        <v>44804.338206018518</v>
      </c>
      <c r="G3598" s="408">
        <v>0</v>
      </c>
    </row>
    <row r="3599" spans="1:7" ht="15" x14ac:dyDescent="0.2">
      <c r="A3599" s="407" t="s">
        <v>5577</v>
      </c>
      <c r="B3599" s="407" t="s">
        <v>5578</v>
      </c>
      <c r="C3599" s="408">
        <v>0</v>
      </c>
      <c r="D3599" s="408">
        <v>34.869999999999997</v>
      </c>
      <c r="E3599" s="408">
        <v>34.869999999999997</v>
      </c>
      <c r="F3599" s="409">
        <v>44804.349687499998</v>
      </c>
      <c r="G3599" s="408">
        <v>0</v>
      </c>
    </row>
    <row r="3600" spans="1:7" ht="15" x14ac:dyDescent="0.2">
      <c r="A3600" s="407" t="s">
        <v>5579</v>
      </c>
      <c r="B3600" s="407" t="s">
        <v>5580</v>
      </c>
      <c r="C3600" s="408">
        <v>0</v>
      </c>
      <c r="D3600" s="408">
        <v>64.784999999999997</v>
      </c>
      <c r="E3600" s="408">
        <v>64.784999999999997</v>
      </c>
      <c r="F3600" s="409">
        <v>44804.357777777775</v>
      </c>
      <c r="G3600" s="408">
        <v>0</v>
      </c>
    </row>
    <row r="3601" spans="1:7" ht="15" x14ac:dyDescent="0.2">
      <c r="A3601" s="407" t="s">
        <v>5581</v>
      </c>
      <c r="B3601" s="407" t="s">
        <v>5582</v>
      </c>
      <c r="C3601" s="408">
        <v>0</v>
      </c>
      <c r="D3601" s="408">
        <v>7.2783333333333324</v>
      </c>
      <c r="E3601" s="408">
        <v>7.2783333333333324</v>
      </c>
      <c r="F3601" s="409">
        <v>44804.358067129629</v>
      </c>
      <c r="G3601" s="408">
        <v>0</v>
      </c>
    </row>
    <row r="3602" spans="1:7" ht="15" x14ac:dyDescent="0.2">
      <c r="A3602" s="407" t="s">
        <v>5583</v>
      </c>
      <c r="B3602" s="407" t="s">
        <v>5584</v>
      </c>
      <c r="C3602" s="408">
        <v>0</v>
      </c>
      <c r="D3602" s="408">
        <v>4500</v>
      </c>
      <c r="E3602" s="408">
        <v>4500</v>
      </c>
      <c r="F3602" s="409">
        <v>44511.600740740738</v>
      </c>
      <c r="G3602" s="408">
        <v>0</v>
      </c>
    </row>
    <row r="3603" spans="1:7" ht="15" x14ac:dyDescent="0.2">
      <c r="A3603" s="407" t="s">
        <v>5585</v>
      </c>
      <c r="B3603" s="407" t="s">
        <v>5586</v>
      </c>
      <c r="C3603" s="408">
        <v>0</v>
      </c>
      <c r="D3603" s="408">
        <v>22</v>
      </c>
      <c r="E3603" s="408">
        <v>22</v>
      </c>
      <c r="F3603" s="409">
        <v>45050.471435185187</v>
      </c>
      <c r="G3603" s="408">
        <v>0</v>
      </c>
    </row>
    <row r="3604" spans="1:7" ht="15" x14ac:dyDescent="0.2">
      <c r="A3604" s="407" t="s">
        <v>5587</v>
      </c>
      <c r="B3604" s="407" t="s">
        <v>5588</v>
      </c>
      <c r="C3604" s="408">
        <v>0</v>
      </c>
      <c r="D3604" s="408">
        <v>12.44</v>
      </c>
      <c r="E3604" s="408">
        <v>12.44</v>
      </c>
      <c r="F3604" s="409">
        <v>44880.592743055553</v>
      </c>
      <c r="G3604" s="408">
        <v>0</v>
      </c>
    </row>
    <row r="3605" spans="1:7" ht="15" x14ac:dyDescent="0.2">
      <c r="A3605" s="407" t="s">
        <v>35233</v>
      </c>
      <c r="B3605" s="407" t="s">
        <v>35234</v>
      </c>
      <c r="C3605" s="408">
        <v>0</v>
      </c>
      <c r="D3605" s="408">
        <v>12</v>
      </c>
      <c r="E3605" s="408">
        <v>12</v>
      </c>
      <c r="F3605" s="409">
        <v>45341.56931712963</v>
      </c>
      <c r="G3605" s="408">
        <v>0</v>
      </c>
    </row>
    <row r="3606" spans="1:7" ht="15" x14ac:dyDescent="0.25">
      <c r="A3606" s="407" t="s">
        <v>5589</v>
      </c>
      <c r="B3606" s="407" t="s">
        <v>5590</v>
      </c>
      <c r="C3606" s="406"/>
      <c r="D3606" s="406"/>
      <c r="E3606" s="406"/>
      <c r="F3606" s="409">
        <v>44530.647175925929</v>
      </c>
      <c r="G3606" s="408">
        <v>0</v>
      </c>
    </row>
    <row r="3607" spans="1:7" ht="15" x14ac:dyDescent="0.2">
      <c r="A3607" s="407" t="s">
        <v>5591</v>
      </c>
      <c r="B3607" s="407" t="s">
        <v>5592</v>
      </c>
      <c r="C3607" s="408">
        <v>0</v>
      </c>
      <c r="D3607" s="408">
        <v>7.1539999999999999</v>
      </c>
      <c r="E3607" s="408">
        <v>7.1539999999999999</v>
      </c>
      <c r="F3607" s="409">
        <v>44804.359895833331</v>
      </c>
      <c r="G3607" s="408">
        <v>0</v>
      </c>
    </row>
    <row r="3608" spans="1:7" ht="15" x14ac:dyDescent="0.2">
      <c r="A3608" s="407" t="s">
        <v>5593</v>
      </c>
      <c r="B3608" s="407" t="s">
        <v>5594</v>
      </c>
      <c r="C3608" s="408">
        <v>14.583333333333334</v>
      </c>
      <c r="D3608" s="408">
        <v>93.906000000000006</v>
      </c>
      <c r="E3608" s="408">
        <v>111.40600000000001</v>
      </c>
      <c r="F3608" s="409">
        <v>43249.588356481479</v>
      </c>
      <c r="G3608" s="408">
        <v>0</v>
      </c>
    </row>
    <row r="3609" spans="1:7" ht="15" x14ac:dyDescent="0.2">
      <c r="A3609" s="407" t="s">
        <v>5595</v>
      </c>
      <c r="B3609" s="407" t="s">
        <v>5596</v>
      </c>
      <c r="C3609" s="408">
        <v>0</v>
      </c>
      <c r="D3609" s="408">
        <v>37.83</v>
      </c>
      <c r="E3609" s="408">
        <v>37.83</v>
      </c>
      <c r="F3609" s="409">
        <v>44804.360254629632</v>
      </c>
      <c r="G3609" s="408">
        <v>0</v>
      </c>
    </row>
    <row r="3610" spans="1:7" ht="15" x14ac:dyDescent="0.2">
      <c r="A3610" s="407" t="s">
        <v>5597</v>
      </c>
      <c r="B3610" s="407" t="s">
        <v>5598</v>
      </c>
      <c r="C3610" s="408">
        <v>14.583333333333334</v>
      </c>
      <c r="D3610" s="408">
        <v>2.7824</v>
      </c>
      <c r="E3610" s="408">
        <v>20.282399999999999</v>
      </c>
      <c r="F3610" s="409">
        <v>43249.60633101852</v>
      </c>
      <c r="G3610" s="408">
        <v>0</v>
      </c>
    </row>
    <row r="3611" spans="1:7" ht="15" x14ac:dyDescent="0.2">
      <c r="A3611" s="407" t="s">
        <v>5599</v>
      </c>
      <c r="B3611" s="407" t="s">
        <v>5600</v>
      </c>
      <c r="C3611" s="408">
        <v>14.583333333333334</v>
      </c>
      <c r="D3611" s="408">
        <v>10.433999999999999</v>
      </c>
      <c r="E3611" s="408">
        <v>27.933999999999997</v>
      </c>
      <c r="F3611" s="409">
        <v>43249.609224537038</v>
      </c>
      <c r="G3611" s="408">
        <v>0</v>
      </c>
    </row>
    <row r="3612" spans="1:7" ht="15" x14ac:dyDescent="0.2">
      <c r="A3612" s="407" t="s">
        <v>5601</v>
      </c>
      <c r="B3612" s="407" t="s">
        <v>5602</v>
      </c>
      <c r="C3612" s="408">
        <v>0</v>
      </c>
      <c r="D3612" s="408">
        <v>26.07</v>
      </c>
      <c r="E3612" s="408">
        <v>26.07</v>
      </c>
      <c r="F3612" s="409">
        <v>44804.361238425925</v>
      </c>
      <c r="G3612" s="408">
        <v>0</v>
      </c>
    </row>
    <row r="3613" spans="1:7" ht="15" x14ac:dyDescent="0.2">
      <c r="A3613" s="407" t="s">
        <v>5603</v>
      </c>
      <c r="B3613" s="407" t="s">
        <v>5604</v>
      </c>
      <c r="C3613" s="408">
        <v>0</v>
      </c>
      <c r="D3613" s="408">
        <v>10.19</v>
      </c>
      <c r="E3613" s="408">
        <v>10.19</v>
      </c>
      <c r="F3613" s="409">
        <v>44804.362407407411</v>
      </c>
      <c r="G3613" s="408">
        <v>0</v>
      </c>
    </row>
    <row r="3614" spans="1:7" ht="15" x14ac:dyDescent="0.2">
      <c r="A3614" s="407" t="s">
        <v>5605</v>
      </c>
      <c r="B3614" s="407" t="s">
        <v>5606</v>
      </c>
      <c r="C3614" s="408">
        <v>0</v>
      </c>
      <c r="D3614" s="408">
        <v>26.07</v>
      </c>
      <c r="E3614" s="408">
        <v>26.07</v>
      </c>
      <c r="F3614" s="409">
        <v>44804.362557870372</v>
      </c>
      <c r="G3614" s="408">
        <v>0</v>
      </c>
    </row>
    <row r="3615" spans="1:7" ht="15" x14ac:dyDescent="0.2">
      <c r="A3615" s="407" t="s">
        <v>5607</v>
      </c>
      <c r="B3615" s="407" t="s">
        <v>5608</v>
      </c>
      <c r="C3615" s="408">
        <v>0</v>
      </c>
      <c r="D3615" s="408">
        <v>6.6645000000000003</v>
      </c>
      <c r="E3615" s="408">
        <v>6.6645000000000003</v>
      </c>
      <c r="F3615" s="409">
        <v>45637.504270833335</v>
      </c>
      <c r="G3615" s="408">
        <v>0</v>
      </c>
    </row>
    <row r="3616" spans="1:7" ht="15" x14ac:dyDescent="0.2">
      <c r="A3616" s="407" t="s">
        <v>5609</v>
      </c>
      <c r="B3616" s="407" t="s">
        <v>5610</v>
      </c>
      <c r="C3616" s="408">
        <v>0</v>
      </c>
      <c r="D3616" s="408">
        <v>9.9949999999999992</v>
      </c>
      <c r="E3616" s="408">
        <v>9.9949999999999992</v>
      </c>
      <c r="F3616" s="409">
        <v>44826.637592592589</v>
      </c>
      <c r="G3616" s="408">
        <v>0</v>
      </c>
    </row>
    <row r="3617" spans="1:7" ht="15" x14ac:dyDescent="0.2">
      <c r="A3617" s="407" t="s">
        <v>5611</v>
      </c>
      <c r="B3617" s="407" t="s">
        <v>5612</v>
      </c>
      <c r="C3617" s="408">
        <v>0</v>
      </c>
      <c r="D3617" s="408">
        <v>38.909999999999997</v>
      </c>
      <c r="E3617" s="408">
        <v>38.909999999999997</v>
      </c>
      <c r="F3617" s="409">
        <v>44826.638124999998</v>
      </c>
      <c r="G3617" s="408">
        <v>0</v>
      </c>
    </row>
    <row r="3618" spans="1:7" ht="15" x14ac:dyDescent="0.2">
      <c r="A3618" s="407" t="s">
        <v>5613</v>
      </c>
      <c r="B3618" s="407" t="s">
        <v>5614</v>
      </c>
      <c r="C3618" s="408">
        <v>0</v>
      </c>
      <c r="D3618" s="408">
        <v>80.599999999999994</v>
      </c>
      <c r="E3618" s="408">
        <v>80.599999999999994</v>
      </c>
      <c r="F3618" s="409">
        <v>45397.87877314815</v>
      </c>
      <c r="G3618" s="408">
        <v>0</v>
      </c>
    </row>
    <row r="3619" spans="1:7" ht="15" x14ac:dyDescent="0.2">
      <c r="A3619" s="407" t="s">
        <v>5615</v>
      </c>
      <c r="B3619" s="407" t="s">
        <v>5616</v>
      </c>
      <c r="C3619" s="408">
        <v>0</v>
      </c>
      <c r="D3619" s="408">
        <v>72.400000000000006</v>
      </c>
      <c r="E3619" s="408">
        <v>72.400000000000006</v>
      </c>
      <c r="F3619" s="409">
        <v>45238.366111111114</v>
      </c>
      <c r="G3619" s="408">
        <v>0</v>
      </c>
    </row>
    <row r="3620" spans="1:7" ht="15" x14ac:dyDescent="0.2">
      <c r="A3620" s="407" t="s">
        <v>5617</v>
      </c>
      <c r="B3620" s="407" t="s">
        <v>5618</v>
      </c>
      <c r="C3620" s="408">
        <v>0</v>
      </c>
      <c r="D3620" s="408">
        <v>22.25</v>
      </c>
      <c r="E3620" s="408">
        <v>22.25</v>
      </c>
      <c r="F3620" s="409">
        <v>45424.920405092591</v>
      </c>
      <c r="G3620" s="408">
        <v>0</v>
      </c>
    </row>
    <row r="3621" spans="1:7" ht="15" x14ac:dyDescent="0.2">
      <c r="A3621" s="407" t="s">
        <v>5619</v>
      </c>
      <c r="B3621" s="407" t="s">
        <v>5620</v>
      </c>
      <c r="C3621" s="408">
        <v>1.5</v>
      </c>
      <c r="D3621" s="408">
        <v>35.312075483847906</v>
      </c>
      <c r="E3621" s="408">
        <v>39.312075483847906</v>
      </c>
      <c r="F3621" s="409">
        <v>45068.672500000001</v>
      </c>
      <c r="G3621" s="408">
        <v>0</v>
      </c>
    </row>
    <row r="3622" spans="1:7" ht="15" x14ac:dyDescent="0.2">
      <c r="A3622" s="407" t="s">
        <v>5621</v>
      </c>
      <c r="B3622" s="407" t="s">
        <v>5622</v>
      </c>
      <c r="C3622" s="408">
        <v>43.75</v>
      </c>
      <c r="D3622" s="408">
        <v>207.2824</v>
      </c>
      <c r="E3622" s="408">
        <v>259.7824</v>
      </c>
      <c r="F3622" s="409">
        <v>43249.670057870368</v>
      </c>
      <c r="G3622" s="408">
        <v>0</v>
      </c>
    </row>
    <row r="3623" spans="1:7" ht="15" x14ac:dyDescent="0.2">
      <c r="A3623" s="407" t="s">
        <v>5623</v>
      </c>
      <c r="B3623" s="407" t="s">
        <v>5624</v>
      </c>
      <c r="C3623" s="408">
        <v>0</v>
      </c>
      <c r="D3623" s="408">
        <v>35.770000000000003</v>
      </c>
      <c r="E3623" s="408">
        <v>35.770000000000003</v>
      </c>
      <c r="F3623" s="409">
        <v>44530.647789351853</v>
      </c>
      <c r="G3623" s="408">
        <v>0</v>
      </c>
    </row>
    <row r="3624" spans="1:7" ht="15" x14ac:dyDescent="0.2">
      <c r="A3624" s="407" t="s">
        <v>5625</v>
      </c>
      <c r="B3624" s="407" t="s">
        <v>35235</v>
      </c>
      <c r="C3624" s="408">
        <v>12.499999999999998</v>
      </c>
      <c r="D3624" s="408">
        <v>437.29703999999998</v>
      </c>
      <c r="E3624" s="408">
        <v>450.79704000000004</v>
      </c>
      <c r="F3624" s="409">
        <v>45754.385636574072</v>
      </c>
      <c r="G3624" s="408">
        <v>0</v>
      </c>
    </row>
    <row r="3625" spans="1:7" ht="15" x14ac:dyDescent="0.2">
      <c r="A3625" s="407" t="s">
        <v>5626</v>
      </c>
      <c r="B3625" s="407" t="s">
        <v>5627</v>
      </c>
      <c r="C3625" s="408">
        <v>0</v>
      </c>
      <c r="D3625" s="408">
        <v>2.6364999999999998</v>
      </c>
      <c r="E3625" s="408">
        <v>2.6364999999999998</v>
      </c>
      <c r="F3625" s="409">
        <v>44826.637083333335</v>
      </c>
      <c r="G3625" s="408">
        <v>0</v>
      </c>
    </row>
    <row r="3626" spans="1:7" ht="15" x14ac:dyDescent="0.2">
      <c r="A3626" s="407" t="s">
        <v>5628</v>
      </c>
      <c r="B3626" s="407" t="s">
        <v>5542</v>
      </c>
      <c r="C3626" s="408">
        <v>0</v>
      </c>
      <c r="D3626" s="408">
        <v>2.6364999999999998</v>
      </c>
      <c r="E3626" s="408">
        <v>2.6364999999999998</v>
      </c>
      <c r="F3626" s="409">
        <v>44826.639849537038</v>
      </c>
      <c r="G3626" s="408">
        <v>0</v>
      </c>
    </row>
    <row r="3627" spans="1:7" ht="15" x14ac:dyDescent="0.2">
      <c r="A3627" s="407" t="s">
        <v>5629</v>
      </c>
      <c r="B3627" s="407" t="s">
        <v>5630</v>
      </c>
      <c r="C3627" s="408">
        <v>0</v>
      </c>
      <c r="D3627" s="408">
        <v>17.953333333333333</v>
      </c>
      <c r="E3627" s="408">
        <v>17.953333333333333</v>
      </c>
      <c r="F3627" s="409">
        <v>43423.387175925927</v>
      </c>
      <c r="G3627" s="408">
        <v>0</v>
      </c>
    </row>
    <row r="3628" spans="1:7" ht="15" x14ac:dyDescent="0.2">
      <c r="A3628" s="407" t="s">
        <v>5631</v>
      </c>
      <c r="B3628" s="407" t="s">
        <v>5632</v>
      </c>
      <c r="C3628" s="408">
        <v>0</v>
      </c>
      <c r="D3628" s="408">
        <v>19.420000000000002</v>
      </c>
      <c r="E3628" s="408">
        <v>19.420000000000002</v>
      </c>
      <c r="F3628" s="409">
        <v>44826.640208333331</v>
      </c>
      <c r="G3628" s="408">
        <v>0</v>
      </c>
    </row>
    <row r="3629" spans="1:7" ht="15" x14ac:dyDescent="0.2">
      <c r="A3629" s="407" t="s">
        <v>5633</v>
      </c>
      <c r="B3629" s="407" t="s">
        <v>5634</v>
      </c>
      <c r="C3629" s="408">
        <v>0</v>
      </c>
      <c r="D3629" s="408">
        <v>17.25</v>
      </c>
      <c r="E3629" s="408">
        <v>17.25</v>
      </c>
      <c r="F3629" s="409">
        <v>44826.641261574077</v>
      </c>
      <c r="G3629" s="408">
        <v>0</v>
      </c>
    </row>
    <row r="3630" spans="1:7" ht="15" x14ac:dyDescent="0.2">
      <c r="A3630" s="407" t="s">
        <v>5635</v>
      </c>
      <c r="B3630" s="407" t="s">
        <v>5636</v>
      </c>
      <c r="C3630" s="408">
        <v>0</v>
      </c>
      <c r="D3630" s="408">
        <v>3.3464999999999998</v>
      </c>
      <c r="E3630" s="408">
        <v>3.3464999999999998</v>
      </c>
      <c r="F3630" s="409">
        <v>44826.641689814816</v>
      </c>
      <c r="G3630" s="408">
        <v>0</v>
      </c>
    </row>
    <row r="3631" spans="1:7" ht="15" x14ac:dyDescent="0.25">
      <c r="A3631" s="407" t="s">
        <v>5637</v>
      </c>
      <c r="B3631" s="407" t="s">
        <v>5638</v>
      </c>
      <c r="C3631" s="406"/>
      <c r="D3631" s="406"/>
      <c r="E3631" s="406"/>
      <c r="F3631" s="409">
        <v>45796.456134259257</v>
      </c>
      <c r="G3631" s="408">
        <v>0</v>
      </c>
    </row>
    <row r="3632" spans="1:7" ht="15" x14ac:dyDescent="0.25">
      <c r="A3632" s="407" t="s">
        <v>5639</v>
      </c>
      <c r="B3632" s="407" t="s">
        <v>5640</v>
      </c>
      <c r="C3632" s="406"/>
      <c r="D3632" s="406"/>
      <c r="E3632" s="406"/>
      <c r="F3632" s="409">
        <v>43423.387349537035</v>
      </c>
      <c r="G3632" s="408">
        <v>0</v>
      </c>
    </row>
    <row r="3633" spans="1:7" ht="15" x14ac:dyDescent="0.2">
      <c r="A3633" s="407" t="s">
        <v>5641</v>
      </c>
      <c r="B3633" s="407" t="s">
        <v>5642</v>
      </c>
      <c r="C3633" s="408">
        <v>0</v>
      </c>
      <c r="D3633" s="408">
        <v>4.8237500000000004</v>
      </c>
      <c r="E3633" s="408">
        <v>4.8237500000000004</v>
      </c>
      <c r="F3633" s="409">
        <v>44826.642175925925</v>
      </c>
      <c r="G3633" s="408">
        <v>0</v>
      </c>
    </row>
    <row r="3634" spans="1:7" ht="15" x14ac:dyDescent="0.2">
      <c r="A3634" s="407" t="s">
        <v>5643</v>
      </c>
      <c r="B3634" s="407" t="s">
        <v>5644</v>
      </c>
      <c r="C3634" s="408">
        <v>0</v>
      </c>
      <c r="D3634" s="408">
        <v>19.080625000000001</v>
      </c>
      <c r="E3634" s="408">
        <v>19.080625000000001</v>
      </c>
      <c r="F3634" s="409">
        <v>44826.642627314817</v>
      </c>
      <c r="G3634" s="408">
        <v>0</v>
      </c>
    </row>
    <row r="3635" spans="1:7" ht="15" x14ac:dyDescent="0.2">
      <c r="A3635" s="407" t="s">
        <v>5645</v>
      </c>
      <c r="B3635" s="407" t="s">
        <v>5646</v>
      </c>
      <c r="C3635" s="408">
        <v>0</v>
      </c>
      <c r="D3635" s="408">
        <v>6.35</v>
      </c>
      <c r="E3635" s="408">
        <v>6.35</v>
      </c>
      <c r="F3635" s="409">
        <v>45947.357164351852</v>
      </c>
      <c r="G3635" s="408">
        <v>0</v>
      </c>
    </row>
    <row r="3636" spans="1:7" ht="15" x14ac:dyDescent="0.25">
      <c r="A3636" s="407" t="s">
        <v>5647</v>
      </c>
      <c r="B3636" s="407" t="s">
        <v>5648</v>
      </c>
      <c r="C3636" s="406"/>
      <c r="D3636" s="406"/>
      <c r="E3636" s="406"/>
      <c r="F3636" s="409">
        <v>43423.387430555558</v>
      </c>
      <c r="G3636" s="408">
        <v>0</v>
      </c>
    </row>
    <row r="3637" spans="1:7" ht="15" x14ac:dyDescent="0.2">
      <c r="A3637" s="407" t="s">
        <v>5649</v>
      </c>
      <c r="B3637" s="407" t="s">
        <v>5650</v>
      </c>
      <c r="C3637" s="408">
        <v>0</v>
      </c>
      <c r="D3637" s="408">
        <v>21.93</v>
      </c>
      <c r="E3637" s="408">
        <v>21.93</v>
      </c>
      <c r="F3637" s="409">
        <v>44826.643391203703</v>
      </c>
      <c r="G3637" s="408">
        <v>0</v>
      </c>
    </row>
    <row r="3638" spans="1:7" ht="15" x14ac:dyDescent="0.2">
      <c r="A3638" s="407" t="s">
        <v>5651</v>
      </c>
      <c r="B3638" s="407" t="s">
        <v>5652</v>
      </c>
      <c r="C3638" s="408">
        <v>0</v>
      </c>
      <c r="D3638" s="408">
        <v>29.55</v>
      </c>
      <c r="E3638" s="408">
        <v>29.55</v>
      </c>
      <c r="F3638" s="409">
        <v>44826.643750000003</v>
      </c>
      <c r="G3638" s="408">
        <v>0</v>
      </c>
    </row>
    <row r="3639" spans="1:7" ht="15" x14ac:dyDescent="0.25">
      <c r="A3639" s="407" t="s">
        <v>5653</v>
      </c>
      <c r="B3639" s="407" t="s">
        <v>5654</v>
      </c>
      <c r="C3639" s="406"/>
      <c r="D3639" s="406"/>
      <c r="E3639" s="406"/>
      <c r="F3639" s="409">
        <v>43423.38753472222</v>
      </c>
      <c r="G3639" s="408">
        <v>0</v>
      </c>
    </row>
    <row r="3640" spans="1:7" ht="15" x14ac:dyDescent="0.25">
      <c r="A3640" s="407" t="s">
        <v>5655</v>
      </c>
      <c r="B3640" s="407" t="s">
        <v>5656</v>
      </c>
      <c r="C3640" s="406"/>
      <c r="D3640" s="406"/>
      <c r="E3640" s="406"/>
      <c r="F3640" s="409">
        <v>43423.387604166666</v>
      </c>
      <c r="G3640" s="408">
        <v>0</v>
      </c>
    </row>
    <row r="3641" spans="1:7" ht="15" x14ac:dyDescent="0.25">
      <c r="A3641" s="407" t="s">
        <v>5657</v>
      </c>
      <c r="B3641" s="407" t="s">
        <v>5658</v>
      </c>
      <c r="C3641" s="406"/>
      <c r="D3641" s="406"/>
      <c r="E3641" s="406"/>
      <c r="F3641" s="409">
        <v>43423.387638888889</v>
      </c>
      <c r="G3641" s="408">
        <v>0</v>
      </c>
    </row>
    <row r="3642" spans="1:7" ht="15" x14ac:dyDescent="0.2">
      <c r="A3642" s="407" t="s">
        <v>5659</v>
      </c>
      <c r="B3642" s="407" t="s">
        <v>5660</v>
      </c>
      <c r="C3642" s="408">
        <v>0</v>
      </c>
      <c r="D3642" s="408">
        <v>23.74</v>
      </c>
      <c r="E3642" s="408">
        <v>23.74</v>
      </c>
      <c r="F3642" s="409">
        <v>43423.387662037036</v>
      </c>
      <c r="G3642" s="408">
        <v>0</v>
      </c>
    </row>
    <row r="3643" spans="1:7" ht="15" x14ac:dyDescent="0.2">
      <c r="A3643" s="407" t="s">
        <v>5661</v>
      </c>
      <c r="B3643" s="407" t="s">
        <v>5662</v>
      </c>
      <c r="C3643" s="408">
        <v>0</v>
      </c>
      <c r="D3643" s="408">
        <v>19.38</v>
      </c>
      <c r="E3643" s="408">
        <v>19.38</v>
      </c>
      <c r="F3643" s="409">
        <v>43423.387685185182</v>
      </c>
      <c r="G3643" s="408">
        <v>0</v>
      </c>
    </row>
    <row r="3644" spans="1:7" ht="15" x14ac:dyDescent="0.2">
      <c r="A3644" s="407" t="s">
        <v>5663</v>
      </c>
      <c r="B3644" s="407" t="s">
        <v>5664</v>
      </c>
      <c r="C3644" s="408">
        <v>0</v>
      </c>
      <c r="D3644" s="408">
        <v>52.9</v>
      </c>
      <c r="E3644" s="408">
        <v>52.9</v>
      </c>
      <c r="F3644" s="409">
        <v>43423.387719907405</v>
      </c>
      <c r="G3644" s="408">
        <v>0</v>
      </c>
    </row>
    <row r="3645" spans="1:7" ht="15" x14ac:dyDescent="0.2">
      <c r="A3645" s="407" t="s">
        <v>5665</v>
      </c>
      <c r="B3645" s="407" t="s">
        <v>5666</v>
      </c>
      <c r="C3645" s="408">
        <v>0</v>
      </c>
      <c r="D3645" s="408">
        <v>37.93</v>
      </c>
      <c r="E3645" s="408">
        <v>37.93</v>
      </c>
      <c r="F3645" s="409">
        <v>43423.387743055559</v>
      </c>
      <c r="G3645" s="408">
        <v>0</v>
      </c>
    </row>
    <row r="3646" spans="1:7" ht="15" x14ac:dyDescent="0.2">
      <c r="A3646" s="407" t="s">
        <v>5667</v>
      </c>
      <c r="B3646" s="407" t="s">
        <v>5668</v>
      </c>
      <c r="C3646" s="408">
        <v>0</v>
      </c>
      <c r="D3646" s="408">
        <v>101.88</v>
      </c>
      <c r="E3646" s="408">
        <v>101.88</v>
      </c>
      <c r="F3646" s="409">
        <v>43423.387766203705</v>
      </c>
      <c r="G3646" s="408">
        <v>0</v>
      </c>
    </row>
    <row r="3647" spans="1:7" ht="15" x14ac:dyDescent="0.2">
      <c r="A3647" s="407" t="s">
        <v>5669</v>
      </c>
      <c r="B3647" s="407" t="s">
        <v>5670</v>
      </c>
      <c r="C3647" s="408">
        <v>0</v>
      </c>
      <c r="D3647" s="408">
        <v>33.5</v>
      </c>
      <c r="E3647" s="408">
        <v>33.5</v>
      </c>
      <c r="F3647" s="409">
        <v>43423.387789351851</v>
      </c>
      <c r="G3647" s="408">
        <v>0</v>
      </c>
    </row>
    <row r="3648" spans="1:7" ht="15" x14ac:dyDescent="0.2">
      <c r="A3648" s="407" t="s">
        <v>5671</v>
      </c>
      <c r="B3648" s="407" t="s">
        <v>5672</v>
      </c>
      <c r="C3648" s="408">
        <v>0</v>
      </c>
      <c r="D3648" s="408">
        <v>2.2200000000000002</v>
      </c>
      <c r="E3648" s="408">
        <v>2.2200000000000002</v>
      </c>
      <c r="F3648" s="409">
        <v>44516.617928240739</v>
      </c>
      <c r="G3648" s="408">
        <v>0</v>
      </c>
    </row>
    <row r="3649" spans="1:7" ht="15" x14ac:dyDescent="0.2">
      <c r="A3649" s="407" t="s">
        <v>5673</v>
      </c>
      <c r="B3649" s="407" t="s">
        <v>5674</v>
      </c>
      <c r="C3649" s="408">
        <v>0</v>
      </c>
      <c r="D3649" s="408">
        <v>2.11</v>
      </c>
      <c r="E3649" s="408">
        <v>2.11</v>
      </c>
      <c r="F3649" s="409">
        <v>44516.618263888886</v>
      </c>
      <c r="G3649" s="408">
        <v>0</v>
      </c>
    </row>
    <row r="3650" spans="1:7" ht="15" x14ac:dyDescent="0.2">
      <c r="A3650" s="407" t="s">
        <v>5675</v>
      </c>
      <c r="B3650" s="407" t="s">
        <v>5676</v>
      </c>
      <c r="C3650" s="408">
        <v>0</v>
      </c>
      <c r="D3650" s="408">
        <v>64.900000000000006</v>
      </c>
      <c r="E3650" s="408">
        <v>64.900000000000006</v>
      </c>
      <c r="F3650" s="409">
        <v>44826.64439814815</v>
      </c>
      <c r="G3650" s="408">
        <v>0</v>
      </c>
    </row>
    <row r="3651" spans="1:7" ht="15" x14ac:dyDescent="0.2">
      <c r="A3651" s="407" t="s">
        <v>5677</v>
      </c>
      <c r="B3651" s="407" t="s">
        <v>5678</v>
      </c>
      <c r="C3651" s="408">
        <v>0</v>
      </c>
      <c r="D3651" s="408">
        <v>64.900000000000006</v>
      </c>
      <c r="E3651" s="408">
        <v>64.900000000000006</v>
      </c>
      <c r="F3651" s="409">
        <v>43748.352002314816</v>
      </c>
      <c r="G3651" s="408">
        <v>0</v>
      </c>
    </row>
    <row r="3652" spans="1:7" ht="15" x14ac:dyDescent="0.2">
      <c r="A3652" s="407" t="s">
        <v>5679</v>
      </c>
      <c r="B3652" s="407" t="s">
        <v>5680</v>
      </c>
      <c r="C3652" s="408">
        <v>0</v>
      </c>
      <c r="D3652" s="408">
        <v>42.34</v>
      </c>
      <c r="E3652" s="408">
        <v>42.34</v>
      </c>
      <c r="F3652" s="409">
        <v>43423.387870370374</v>
      </c>
      <c r="G3652" s="408">
        <v>0</v>
      </c>
    </row>
    <row r="3653" spans="1:7" ht="15" x14ac:dyDescent="0.2">
      <c r="A3653" s="407" t="s">
        <v>5681</v>
      </c>
      <c r="B3653" s="407" t="s">
        <v>5680</v>
      </c>
      <c r="C3653" s="408">
        <v>0</v>
      </c>
      <c r="D3653" s="408">
        <v>42.34</v>
      </c>
      <c r="E3653" s="408">
        <v>42.34</v>
      </c>
      <c r="F3653" s="409">
        <v>43423.38790509259</v>
      </c>
      <c r="G3653" s="408">
        <v>0</v>
      </c>
    </row>
    <row r="3654" spans="1:7" ht="15" x14ac:dyDescent="0.2">
      <c r="A3654" s="407" t="s">
        <v>5682</v>
      </c>
      <c r="B3654" s="407" t="s">
        <v>5680</v>
      </c>
      <c r="C3654" s="408">
        <v>0</v>
      </c>
      <c r="D3654" s="408">
        <v>42.34</v>
      </c>
      <c r="E3654" s="408">
        <v>42.34</v>
      </c>
      <c r="F3654" s="409">
        <v>43423.387928240743</v>
      </c>
      <c r="G3654" s="408">
        <v>0</v>
      </c>
    </row>
    <row r="3655" spans="1:7" ht="15" x14ac:dyDescent="0.2">
      <c r="A3655" s="407" t="s">
        <v>5683</v>
      </c>
      <c r="B3655" s="407" t="s">
        <v>5680</v>
      </c>
      <c r="C3655" s="408">
        <v>0</v>
      </c>
      <c r="D3655" s="408">
        <v>42.34</v>
      </c>
      <c r="E3655" s="408">
        <v>42.34</v>
      </c>
      <c r="F3655" s="409">
        <v>43423.387962962966</v>
      </c>
      <c r="G3655" s="408">
        <v>0</v>
      </c>
    </row>
    <row r="3656" spans="1:7" ht="15" x14ac:dyDescent="0.2">
      <c r="A3656" s="407" t="s">
        <v>5684</v>
      </c>
      <c r="B3656" s="407" t="s">
        <v>5685</v>
      </c>
      <c r="C3656" s="408">
        <v>0</v>
      </c>
      <c r="D3656" s="408">
        <v>46</v>
      </c>
      <c r="E3656" s="408">
        <v>46</v>
      </c>
      <c r="F3656" s="409">
        <v>43423.387986111113</v>
      </c>
      <c r="G3656" s="408">
        <v>0</v>
      </c>
    </row>
    <row r="3657" spans="1:7" ht="15" x14ac:dyDescent="0.2">
      <c r="A3657" s="407" t="s">
        <v>5686</v>
      </c>
      <c r="B3657" s="407" t="s">
        <v>5687</v>
      </c>
      <c r="C3657" s="408">
        <v>0</v>
      </c>
      <c r="D3657" s="408">
        <v>35.200000000000003</v>
      </c>
      <c r="E3657" s="408">
        <v>35.200000000000003</v>
      </c>
      <c r="F3657" s="409">
        <v>44530.527048611111</v>
      </c>
      <c r="G3657" s="408">
        <v>0</v>
      </c>
    </row>
    <row r="3658" spans="1:7" ht="15" x14ac:dyDescent="0.2">
      <c r="A3658" s="407" t="s">
        <v>5688</v>
      </c>
      <c r="B3658" s="407" t="s">
        <v>5689</v>
      </c>
      <c r="C3658" s="408">
        <v>0</v>
      </c>
      <c r="D3658" s="408">
        <v>42.34</v>
      </c>
      <c r="E3658" s="408">
        <v>42.34</v>
      </c>
      <c r="F3658" s="409">
        <v>44524.620891203704</v>
      </c>
      <c r="G3658" s="408">
        <v>0</v>
      </c>
    </row>
    <row r="3659" spans="1:7" ht="15" x14ac:dyDescent="0.25">
      <c r="A3659" s="407" t="s">
        <v>5690</v>
      </c>
      <c r="B3659" s="407" t="s">
        <v>5691</v>
      </c>
      <c r="C3659" s="406"/>
      <c r="D3659" s="406"/>
      <c r="E3659" s="406"/>
      <c r="F3659" s="409">
        <v>43312.45034722222</v>
      </c>
      <c r="G3659" s="408">
        <v>0</v>
      </c>
    </row>
    <row r="3660" spans="1:7" ht="15" x14ac:dyDescent="0.2">
      <c r="A3660" s="407" t="s">
        <v>5692</v>
      </c>
      <c r="B3660" s="407" t="s">
        <v>5693</v>
      </c>
      <c r="C3660" s="408">
        <v>0</v>
      </c>
      <c r="D3660" s="408">
        <v>17.489999999999998</v>
      </c>
      <c r="E3660" s="408">
        <v>17.489999999999998</v>
      </c>
      <c r="F3660" s="409">
        <v>43264.36755787037</v>
      </c>
      <c r="G3660" s="408">
        <v>0</v>
      </c>
    </row>
    <row r="3661" spans="1:7" ht="15" x14ac:dyDescent="0.2">
      <c r="A3661" s="407" t="s">
        <v>5694</v>
      </c>
      <c r="B3661" s="407" t="s">
        <v>5695</v>
      </c>
      <c r="C3661" s="408">
        <v>0</v>
      </c>
      <c r="D3661" s="408">
        <v>17.491250000000001</v>
      </c>
      <c r="E3661" s="408">
        <v>17.491250000000001</v>
      </c>
      <c r="F3661" s="409">
        <v>43264.366516203707</v>
      </c>
      <c r="G3661" s="408">
        <v>0</v>
      </c>
    </row>
    <row r="3662" spans="1:7" ht="15" x14ac:dyDescent="0.2">
      <c r="A3662" s="407" t="s">
        <v>5696</v>
      </c>
      <c r="B3662" s="407" t="s">
        <v>5697</v>
      </c>
      <c r="C3662" s="408">
        <v>0.25</v>
      </c>
      <c r="D3662" s="408">
        <v>18.12</v>
      </c>
      <c r="E3662" s="408">
        <v>20.87</v>
      </c>
      <c r="F3662" s="409">
        <v>43719.560370370367</v>
      </c>
      <c r="G3662" s="408">
        <v>0</v>
      </c>
    </row>
    <row r="3663" spans="1:7" ht="15" x14ac:dyDescent="0.2">
      <c r="A3663" s="407" t="s">
        <v>5698</v>
      </c>
      <c r="B3663" s="407" t="s">
        <v>5699</v>
      </c>
      <c r="C3663" s="408">
        <v>2.75</v>
      </c>
      <c r="D3663" s="408">
        <v>137.19</v>
      </c>
      <c r="E3663" s="408">
        <v>144.94</v>
      </c>
      <c r="F3663" s="409">
        <v>43264.391481481478</v>
      </c>
      <c r="G3663" s="408">
        <v>0</v>
      </c>
    </row>
    <row r="3664" spans="1:7" ht="15" x14ac:dyDescent="0.25">
      <c r="A3664" s="407" t="s">
        <v>5700</v>
      </c>
      <c r="B3664" s="407" t="s">
        <v>5701</v>
      </c>
      <c r="C3664" s="406"/>
      <c r="D3664" s="406"/>
      <c r="E3664" s="406"/>
      <c r="F3664" s="409">
        <v>43266.5387962963</v>
      </c>
      <c r="G3664" s="408">
        <v>0</v>
      </c>
    </row>
    <row r="3665" spans="1:7" ht="15" x14ac:dyDescent="0.2">
      <c r="A3665" s="407" t="s">
        <v>35236</v>
      </c>
      <c r="B3665" s="407" t="s">
        <v>35237</v>
      </c>
      <c r="C3665" s="408">
        <v>0</v>
      </c>
      <c r="D3665" s="408">
        <v>53.8</v>
      </c>
      <c r="E3665" s="408">
        <v>53.8</v>
      </c>
      <c r="F3665" s="409">
        <v>44826.645057870373</v>
      </c>
      <c r="G3665" s="408">
        <v>0</v>
      </c>
    </row>
    <row r="3666" spans="1:7" ht="15" x14ac:dyDescent="0.2">
      <c r="A3666" s="407" t="s">
        <v>35238</v>
      </c>
      <c r="B3666" s="407" t="s">
        <v>18162</v>
      </c>
      <c r="C3666" s="408">
        <v>0</v>
      </c>
      <c r="D3666" s="408">
        <v>31</v>
      </c>
      <c r="E3666" s="408">
        <v>31</v>
      </c>
      <c r="F3666" s="409">
        <v>43552.652939814812</v>
      </c>
      <c r="G3666" s="408">
        <v>0</v>
      </c>
    </row>
    <row r="3667" spans="1:7" ht="15" x14ac:dyDescent="0.2">
      <c r="A3667" s="407" t="s">
        <v>35239</v>
      </c>
      <c r="B3667" s="407" t="s">
        <v>18164</v>
      </c>
      <c r="C3667" s="408">
        <v>0</v>
      </c>
      <c r="D3667" s="408">
        <v>31</v>
      </c>
      <c r="E3667" s="408">
        <v>31</v>
      </c>
      <c r="F3667" s="409">
        <v>43552.654340277775</v>
      </c>
      <c r="G3667" s="408">
        <v>0</v>
      </c>
    </row>
    <row r="3668" spans="1:7" ht="15" x14ac:dyDescent="0.2">
      <c r="A3668" s="407" t="s">
        <v>35240</v>
      </c>
      <c r="B3668" s="407" t="s">
        <v>17934</v>
      </c>
      <c r="C3668" s="408">
        <v>2.5</v>
      </c>
      <c r="D3668" s="408">
        <v>2.2623791525741108</v>
      </c>
      <c r="E3668" s="408">
        <v>4.7623791525741099</v>
      </c>
      <c r="F3668" s="409">
        <v>43552.655902777777</v>
      </c>
      <c r="G3668" s="408">
        <v>0</v>
      </c>
    </row>
    <row r="3669" spans="1:7" ht="15" x14ac:dyDescent="0.2">
      <c r="A3669" s="407" t="s">
        <v>5702</v>
      </c>
      <c r="B3669" s="407" t="s">
        <v>5703</v>
      </c>
      <c r="C3669" s="408">
        <v>0</v>
      </c>
      <c r="D3669" s="408">
        <v>0.57999999999999996</v>
      </c>
      <c r="E3669" s="408">
        <v>0.57999999999999996</v>
      </c>
      <c r="F3669" s="409">
        <v>43264.462604166663</v>
      </c>
      <c r="G3669" s="408">
        <v>0</v>
      </c>
    </row>
    <row r="3670" spans="1:7" ht="15" x14ac:dyDescent="0.2">
      <c r="A3670" s="407" t="s">
        <v>5704</v>
      </c>
      <c r="B3670" s="407" t="s">
        <v>5705</v>
      </c>
      <c r="C3670" s="408">
        <v>0</v>
      </c>
      <c r="D3670" s="408">
        <v>28.295000000000002</v>
      </c>
      <c r="E3670" s="408">
        <v>28.295000000000002</v>
      </c>
      <c r="F3670" s="409">
        <v>44826.645428240743</v>
      </c>
      <c r="G3670" s="408">
        <v>0</v>
      </c>
    </row>
    <row r="3671" spans="1:7" ht="15" x14ac:dyDescent="0.2">
      <c r="A3671" s="407" t="s">
        <v>5706</v>
      </c>
      <c r="B3671" s="407" t="s">
        <v>5707</v>
      </c>
      <c r="C3671" s="408">
        <v>0</v>
      </c>
      <c r="D3671" s="408">
        <v>2.6364999999999998</v>
      </c>
      <c r="E3671" s="408">
        <v>2.6364999999999998</v>
      </c>
      <c r="F3671" s="409">
        <v>44826.660486111112</v>
      </c>
      <c r="G3671" s="408">
        <v>0</v>
      </c>
    </row>
    <row r="3672" spans="1:7" ht="15" x14ac:dyDescent="0.2">
      <c r="A3672" s="407" t="s">
        <v>5708</v>
      </c>
      <c r="B3672" s="407" t="s">
        <v>5709</v>
      </c>
      <c r="C3672" s="408">
        <v>0</v>
      </c>
      <c r="D3672" s="408">
        <v>2.6364999999999998</v>
      </c>
      <c r="E3672" s="408">
        <v>2.6364999999999998</v>
      </c>
      <c r="F3672" s="409">
        <v>44827.353796296295</v>
      </c>
      <c r="G3672" s="408">
        <v>0</v>
      </c>
    </row>
    <row r="3673" spans="1:7" ht="15" x14ac:dyDescent="0.2">
      <c r="A3673" s="407" t="s">
        <v>5710</v>
      </c>
      <c r="B3673" s="407" t="s">
        <v>5711</v>
      </c>
      <c r="C3673" s="408">
        <v>0</v>
      </c>
      <c r="D3673" s="408">
        <v>2.6364874999999999</v>
      </c>
      <c r="E3673" s="408">
        <v>2.6364874999999999</v>
      </c>
      <c r="F3673" s="409">
        <v>44827.353981481479</v>
      </c>
      <c r="G3673" s="408">
        <v>0</v>
      </c>
    </row>
    <row r="3674" spans="1:7" ht="15" x14ac:dyDescent="0.2">
      <c r="A3674" s="407" t="s">
        <v>5712</v>
      </c>
      <c r="B3674" s="407" t="s">
        <v>5713</v>
      </c>
      <c r="C3674" s="408">
        <v>0</v>
      </c>
      <c r="D3674" s="408">
        <v>31.3</v>
      </c>
      <c r="E3674" s="408">
        <v>31.3</v>
      </c>
      <c r="F3674" s="409">
        <v>44958.495023148149</v>
      </c>
      <c r="G3674" s="408">
        <v>0</v>
      </c>
    </row>
    <row r="3675" spans="1:7" ht="15" x14ac:dyDescent="0.2">
      <c r="A3675" s="407" t="s">
        <v>5714</v>
      </c>
      <c r="B3675" s="407" t="s">
        <v>5715</v>
      </c>
      <c r="C3675" s="408">
        <v>2.25</v>
      </c>
      <c r="D3675" s="408">
        <v>277.77999999999997</v>
      </c>
      <c r="E3675" s="408">
        <v>280.02999999999997</v>
      </c>
      <c r="F3675" s="409">
        <v>43285.440416666665</v>
      </c>
      <c r="G3675" s="408">
        <v>0</v>
      </c>
    </row>
    <row r="3676" spans="1:7" ht="15" x14ac:dyDescent="0.25">
      <c r="A3676" s="407" t="s">
        <v>5716</v>
      </c>
      <c r="B3676" s="407" t="s">
        <v>5717</v>
      </c>
      <c r="C3676" s="408">
        <v>0</v>
      </c>
      <c r="D3676" s="408">
        <v>348.76</v>
      </c>
      <c r="E3676" s="408">
        <v>348.76</v>
      </c>
      <c r="F3676" s="406"/>
      <c r="G3676" s="408">
        <v>0</v>
      </c>
    </row>
    <row r="3677" spans="1:7" ht="15" x14ac:dyDescent="0.2">
      <c r="A3677" s="407" t="s">
        <v>5718</v>
      </c>
      <c r="B3677" s="407" t="s">
        <v>5719</v>
      </c>
      <c r="C3677" s="408">
        <v>0</v>
      </c>
      <c r="D3677" s="408">
        <v>17.489999999999998</v>
      </c>
      <c r="E3677" s="408">
        <v>17.489999999999998</v>
      </c>
      <c r="F3677" s="409">
        <v>43265.473321759258</v>
      </c>
      <c r="G3677" s="408">
        <v>0</v>
      </c>
    </row>
    <row r="3678" spans="1:7" ht="15" x14ac:dyDescent="0.2">
      <c r="A3678" s="407" t="s">
        <v>5720</v>
      </c>
      <c r="B3678" s="407" t="s">
        <v>5721</v>
      </c>
      <c r="C3678" s="408">
        <v>0</v>
      </c>
      <c r="D3678" s="408">
        <v>18.12</v>
      </c>
      <c r="E3678" s="408">
        <v>18.12</v>
      </c>
      <c r="F3678" s="409">
        <v>43265.473425925928</v>
      </c>
      <c r="G3678" s="408">
        <v>0</v>
      </c>
    </row>
    <row r="3679" spans="1:7" ht="15" x14ac:dyDescent="0.2">
      <c r="A3679" s="407" t="s">
        <v>5722</v>
      </c>
      <c r="B3679" s="407" t="s">
        <v>5723</v>
      </c>
      <c r="C3679" s="408">
        <v>0</v>
      </c>
      <c r="D3679" s="408">
        <v>17.489999999999998</v>
      </c>
      <c r="E3679" s="408">
        <v>17.489999999999998</v>
      </c>
      <c r="F3679" s="409">
        <v>43266.357569444444</v>
      </c>
      <c r="G3679" s="408">
        <v>0</v>
      </c>
    </row>
    <row r="3680" spans="1:7" ht="15" x14ac:dyDescent="0.2">
      <c r="A3680" s="407" t="s">
        <v>5724</v>
      </c>
      <c r="B3680" s="407" t="s">
        <v>5725</v>
      </c>
      <c r="C3680" s="408">
        <v>0</v>
      </c>
      <c r="D3680" s="408">
        <v>17.489999999999998</v>
      </c>
      <c r="E3680" s="408">
        <v>17.489999999999998</v>
      </c>
      <c r="F3680" s="409">
        <v>43266.358611111114</v>
      </c>
      <c r="G3680" s="408">
        <v>0</v>
      </c>
    </row>
    <row r="3681" spans="1:7" ht="15" x14ac:dyDescent="0.2">
      <c r="A3681" s="407" t="s">
        <v>5726</v>
      </c>
      <c r="B3681" s="407" t="s">
        <v>5727</v>
      </c>
      <c r="C3681" s="408">
        <v>0</v>
      </c>
      <c r="D3681" s="408">
        <v>17.490714285714287</v>
      </c>
      <c r="E3681" s="408">
        <v>17.490714285714287</v>
      </c>
      <c r="F3681" s="409">
        <v>43266.358784722222</v>
      </c>
      <c r="G3681" s="408">
        <v>0</v>
      </c>
    </row>
    <row r="3682" spans="1:7" ht="15" x14ac:dyDescent="0.25">
      <c r="A3682" s="407" t="s">
        <v>5728</v>
      </c>
      <c r="B3682" s="407" t="s">
        <v>5729</v>
      </c>
      <c r="C3682" s="408">
        <v>0</v>
      </c>
      <c r="D3682" s="408">
        <v>18.440000000000001</v>
      </c>
      <c r="E3682" s="408">
        <v>18.440000000000001</v>
      </c>
      <c r="F3682" s="406"/>
      <c r="G3682" s="408">
        <v>0</v>
      </c>
    </row>
    <row r="3683" spans="1:7" ht="15" x14ac:dyDescent="0.2">
      <c r="A3683" s="407" t="s">
        <v>5730</v>
      </c>
      <c r="B3683" s="407" t="s">
        <v>5731</v>
      </c>
      <c r="C3683" s="408">
        <v>0</v>
      </c>
      <c r="D3683" s="408">
        <v>17.489999999999998</v>
      </c>
      <c r="E3683" s="408">
        <v>17.489999999999998</v>
      </c>
      <c r="F3683" s="409">
        <v>43266.373807870368</v>
      </c>
      <c r="G3683" s="408">
        <v>0</v>
      </c>
    </row>
    <row r="3684" spans="1:7" ht="15" x14ac:dyDescent="0.2">
      <c r="A3684" s="407" t="s">
        <v>5732</v>
      </c>
      <c r="B3684" s="407" t="s">
        <v>5733</v>
      </c>
      <c r="C3684" s="408">
        <v>0</v>
      </c>
      <c r="D3684" s="408">
        <v>3000</v>
      </c>
      <c r="E3684" s="408">
        <v>3000</v>
      </c>
      <c r="F3684" s="409">
        <v>43297.479699074072</v>
      </c>
      <c r="G3684" s="408">
        <v>0</v>
      </c>
    </row>
    <row r="3685" spans="1:7" ht="15" x14ac:dyDescent="0.2">
      <c r="A3685" s="407" t="s">
        <v>5734</v>
      </c>
      <c r="B3685" s="407" t="s">
        <v>5735</v>
      </c>
      <c r="C3685" s="408">
        <v>0</v>
      </c>
      <c r="D3685" s="408">
        <v>1099.81</v>
      </c>
      <c r="E3685" s="408">
        <v>1099.81</v>
      </c>
      <c r="F3685" s="409">
        <v>44133.604375000003</v>
      </c>
      <c r="G3685" s="408">
        <v>0</v>
      </c>
    </row>
    <row r="3686" spans="1:7" ht="15" x14ac:dyDescent="0.2">
      <c r="A3686" s="407" t="s">
        <v>5736</v>
      </c>
      <c r="B3686" s="407" t="s">
        <v>5737</v>
      </c>
      <c r="C3686" s="408">
        <v>0</v>
      </c>
      <c r="D3686" s="408">
        <v>47.38</v>
      </c>
      <c r="E3686" s="408">
        <v>47.38</v>
      </c>
      <c r="F3686" s="409">
        <v>44988.505844907406</v>
      </c>
      <c r="G3686" s="408">
        <v>0</v>
      </c>
    </row>
    <row r="3687" spans="1:7" ht="15" x14ac:dyDescent="0.2">
      <c r="A3687" s="407" t="s">
        <v>35241</v>
      </c>
      <c r="B3687" s="407" t="s">
        <v>35242</v>
      </c>
      <c r="C3687" s="408">
        <v>0</v>
      </c>
      <c r="D3687" s="408">
        <v>11504</v>
      </c>
      <c r="E3687" s="408">
        <v>11504</v>
      </c>
      <c r="F3687" s="409">
        <v>45341.569386574076</v>
      </c>
      <c r="G3687" s="408">
        <v>0</v>
      </c>
    </row>
    <row r="3688" spans="1:7" ht="15" x14ac:dyDescent="0.2">
      <c r="A3688" s="407" t="s">
        <v>5738</v>
      </c>
      <c r="B3688" s="407" t="s">
        <v>5739</v>
      </c>
      <c r="C3688" s="408">
        <v>0</v>
      </c>
      <c r="D3688" s="408">
        <v>14028.32</v>
      </c>
      <c r="E3688" s="408">
        <v>14028.32</v>
      </c>
      <c r="F3688" s="409">
        <v>44516.367881944447</v>
      </c>
      <c r="G3688" s="408">
        <v>0</v>
      </c>
    </row>
    <row r="3689" spans="1:7" ht="15" x14ac:dyDescent="0.2">
      <c r="A3689" s="407" t="s">
        <v>5740</v>
      </c>
      <c r="B3689" s="407" t="s">
        <v>5741</v>
      </c>
      <c r="C3689" s="408">
        <v>0</v>
      </c>
      <c r="D3689" s="408">
        <v>701.7</v>
      </c>
      <c r="E3689" s="408">
        <v>701.7</v>
      </c>
      <c r="F3689" s="409">
        <v>44515.297268518516</v>
      </c>
      <c r="G3689" s="408">
        <v>0</v>
      </c>
    </row>
    <row r="3690" spans="1:7" ht="15" x14ac:dyDescent="0.2">
      <c r="A3690" s="407" t="s">
        <v>35243</v>
      </c>
      <c r="B3690" s="407" t="s">
        <v>35244</v>
      </c>
      <c r="C3690" s="408">
        <v>0</v>
      </c>
      <c r="D3690" s="408">
        <v>980.57142857142856</v>
      </c>
      <c r="E3690" s="408">
        <v>980.57142857142856</v>
      </c>
      <c r="F3690" s="409">
        <v>43502.477881944447</v>
      </c>
      <c r="G3690" s="408">
        <v>0</v>
      </c>
    </row>
    <row r="3691" spans="1:7" ht="15" x14ac:dyDescent="0.2">
      <c r="A3691" s="407" t="s">
        <v>35245</v>
      </c>
      <c r="B3691" s="407" t="s">
        <v>35246</v>
      </c>
      <c r="C3691" s="408">
        <v>0</v>
      </c>
      <c r="D3691" s="408">
        <v>78.657100685292562</v>
      </c>
      <c r="E3691" s="408">
        <v>78.657100685292562</v>
      </c>
      <c r="F3691" s="409">
        <v>43647.604745370372</v>
      </c>
      <c r="G3691" s="408">
        <v>0</v>
      </c>
    </row>
    <row r="3692" spans="1:7" ht="15" x14ac:dyDescent="0.2">
      <c r="A3692" s="407" t="s">
        <v>35247</v>
      </c>
      <c r="B3692" s="407" t="s">
        <v>35248</v>
      </c>
      <c r="C3692" s="408">
        <v>0</v>
      </c>
      <c r="D3692" s="408">
        <v>0.5</v>
      </c>
      <c r="E3692" s="408">
        <v>0.5</v>
      </c>
      <c r="F3692" s="409">
        <v>44105.66479166667</v>
      </c>
      <c r="G3692" s="408">
        <v>0</v>
      </c>
    </row>
    <row r="3693" spans="1:7" ht="15" x14ac:dyDescent="0.2">
      <c r="A3693" s="407" t="s">
        <v>5742</v>
      </c>
      <c r="B3693" s="407" t="s">
        <v>5743</v>
      </c>
      <c r="C3693" s="408">
        <v>0</v>
      </c>
      <c r="D3693" s="408">
        <v>1071.2</v>
      </c>
      <c r="E3693" s="408">
        <v>1071.2</v>
      </c>
      <c r="F3693" s="409">
        <v>44511.586273148147</v>
      </c>
      <c r="G3693" s="408">
        <v>0</v>
      </c>
    </row>
    <row r="3694" spans="1:7" ht="15" x14ac:dyDescent="0.2">
      <c r="A3694" s="407" t="s">
        <v>5744</v>
      </c>
      <c r="B3694" s="407" t="s">
        <v>5745</v>
      </c>
      <c r="C3694" s="408">
        <v>0</v>
      </c>
      <c r="D3694" s="408">
        <v>0.13500000000000001</v>
      </c>
      <c r="E3694" s="408">
        <v>0.13500000000000001</v>
      </c>
      <c r="F3694" s="409">
        <v>44279.406678240739</v>
      </c>
      <c r="G3694" s="408">
        <v>0</v>
      </c>
    </row>
    <row r="3695" spans="1:7" ht="15" x14ac:dyDescent="0.2">
      <c r="A3695" s="407" t="s">
        <v>5746</v>
      </c>
      <c r="B3695" s="407" t="s">
        <v>5747</v>
      </c>
      <c r="C3695" s="408">
        <v>0</v>
      </c>
      <c r="D3695" s="408">
        <v>32.299999999999997</v>
      </c>
      <c r="E3695" s="408">
        <v>32.299999999999997</v>
      </c>
      <c r="F3695" s="409">
        <v>44025.540995370371</v>
      </c>
      <c r="G3695" s="408">
        <v>0</v>
      </c>
    </row>
    <row r="3696" spans="1:7" ht="15" x14ac:dyDescent="0.2">
      <c r="A3696" s="407" t="s">
        <v>5748</v>
      </c>
      <c r="B3696" s="407" t="s">
        <v>5749</v>
      </c>
      <c r="C3696" s="408">
        <v>0</v>
      </c>
      <c r="D3696" s="408">
        <v>20.65</v>
      </c>
      <c r="E3696" s="408">
        <v>20.65</v>
      </c>
      <c r="F3696" s="409">
        <v>45924.650636574072</v>
      </c>
      <c r="G3696" s="408">
        <v>0</v>
      </c>
    </row>
    <row r="3697" spans="1:7" ht="15" x14ac:dyDescent="0.2">
      <c r="A3697" s="407" t="s">
        <v>5750</v>
      </c>
      <c r="B3697" s="407" t="s">
        <v>5751</v>
      </c>
      <c r="C3697" s="408">
        <v>0</v>
      </c>
      <c r="D3697" s="408">
        <v>4.42</v>
      </c>
      <c r="E3697" s="408">
        <v>4.42</v>
      </c>
      <c r="F3697" s="409">
        <v>45112.389189814814</v>
      </c>
      <c r="G3697" s="408">
        <v>0</v>
      </c>
    </row>
    <row r="3698" spans="1:7" ht="15" x14ac:dyDescent="0.2">
      <c r="A3698" s="407" t="s">
        <v>5752</v>
      </c>
      <c r="B3698" s="407" t="s">
        <v>5753</v>
      </c>
      <c r="C3698" s="408">
        <v>0</v>
      </c>
      <c r="D3698" s="408">
        <v>37</v>
      </c>
      <c r="E3698" s="408">
        <v>37</v>
      </c>
      <c r="F3698" s="409">
        <v>44827.354780092595</v>
      </c>
      <c r="G3698" s="408">
        <v>0</v>
      </c>
    </row>
    <row r="3699" spans="1:7" ht="15" x14ac:dyDescent="0.2">
      <c r="A3699" s="407" t="s">
        <v>5754</v>
      </c>
      <c r="B3699" s="407" t="s">
        <v>5755</v>
      </c>
      <c r="C3699" s="408">
        <v>0</v>
      </c>
      <c r="D3699" s="408">
        <v>1752.6963615384616</v>
      </c>
      <c r="E3699" s="408">
        <v>1752.6963615384616</v>
      </c>
      <c r="F3699" s="409">
        <v>43602.582604166666</v>
      </c>
      <c r="G3699" s="408">
        <v>0</v>
      </c>
    </row>
    <row r="3700" spans="1:7" ht="15" x14ac:dyDescent="0.2">
      <c r="A3700" s="407" t="s">
        <v>35249</v>
      </c>
      <c r="B3700" s="407" t="s">
        <v>5756</v>
      </c>
      <c r="C3700" s="408">
        <v>0</v>
      </c>
      <c r="D3700" s="408">
        <v>73.816140350877191</v>
      </c>
      <c r="E3700" s="408">
        <v>73.816140350877191</v>
      </c>
      <c r="F3700" s="409">
        <v>45341.569548611114</v>
      </c>
      <c r="G3700" s="408">
        <v>0</v>
      </c>
    </row>
    <row r="3701" spans="1:7" ht="15" x14ac:dyDescent="0.25">
      <c r="A3701" s="407" t="s">
        <v>35250</v>
      </c>
      <c r="B3701" s="407" t="s">
        <v>35251</v>
      </c>
      <c r="C3701" s="406"/>
      <c r="D3701" s="406"/>
      <c r="E3701" s="406"/>
      <c r="F3701" s="409">
        <v>43552.609953703701</v>
      </c>
      <c r="G3701" s="408">
        <v>0</v>
      </c>
    </row>
    <row r="3702" spans="1:7" ht="15" x14ac:dyDescent="0.25">
      <c r="A3702" s="407" t="s">
        <v>35252</v>
      </c>
      <c r="B3702" s="407" t="s">
        <v>35253</v>
      </c>
      <c r="C3702" s="406"/>
      <c r="D3702" s="406"/>
      <c r="E3702" s="406"/>
      <c r="F3702" s="409">
        <v>43552.611400462964</v>
      </c>
      <c r="G3702" s="408">
        <v>0</v>
      </c>
    </row>
    <row r="3703" spans="1:7" ht="15" x14ac:dyDescent="0.2">
      <c r="A3703" s="407" t="s">
        <v>5757</v>
      </c>
      <c r="B3703" s="407" t="s">
        <v>5758</v>
      </c>
      <c r="C3703" s="408">
        <v>0</v>
      </c>
      <c r="D3703" s="408">
        <v>0.79100000000000004</v>
      </c>
      <c r="E3703" s="408">
        <v>0.79100000000000004</v>
      </c>
      <c r="F3703" s="409">
        <v>44053.638344907406</v>
      </c>
      <c r="G3703" s="408">
        <v>0</v>
      </c>
    </row>
    <row r="3704" spans="1:7" ht="15" x14ac:dyDescent="0.2">
      <c r="A3704" s="407" t="s">
        <v>5759</v>
      </c>
      <c r="B3704" s="407" t="s">
        <v>5760</v>
      </c>
      <c r="C3704" s="408">
        <v>0</v>
      </c>
      <c r="D3704" s="408">
        <v>4.5</v>
      </c>
      <c r="E3704" s="408">
        <v>4.5</v>
      </c>
      <c r="F3704" s="409">
        <v>44827.355023148149</v>
      </c>
      <c r="G3704" s="408">
        <v>0</v>
      </c>
    </row>
    <row r="3705" spans="1:7" ht="15" x14ac:dyDescent="0.2">
      <c r="A3705" s="407" t="s">
        <v>5761</v>
      </c>
      <c r="B3705" s="407" t="s">
        <v>5762</v>
      </c>
      <c r="C3705" s="408">
        <v>0</v>
      </c>
      <c r="D3705" s="408">
        <v>684.76</v>
      </c>
      <c r="E3705" s="408">
        <v>684.76</v>
      </c>
      <c r="F3705" s="409">
        <v>43423.388611111113</v>
      </c>
      <c r="G3705" s="408">
        <v>0</v>
      </c>
    </row>
    <row r="3706" spans="1:7" ht="15" x14ac:dyDescent="0.2">
      <c r="A3706" s="407" t="s">
        <v>35254</v>
      </c>
      <c r="B3706" s="407" t="s">
        <v>35255</v>
      </c>
      <c r="C3706" s="408">
        <v>0</v>
      </c>
      <c r="D3706" s="408">
        <v>49</v>
      </c>
      <c r="E3706" s="408">
        <v>49</v>
      </c>
      <c r="F3706" s="409">
        <v>45341.570069444446</v>
      </c>
      <c r="G3706" s="408">
        <v>0</v>
      </c>
    </row>
    <row r="3707" spans="1:7" ht="15" x14ac:dyDescent="0.2">
      <c r="A3707" s="407" t="s">
        <v>5763</v>
      </c>
      <c r="B3707" s="407" t="s">
        <v>5764</v>
      </c>
      <c r="C3707" s="408">
        <v>0</v>
      </c>
      <c r="D3707" s="408">
        <v>73.2</v>
      </c>
      <c r="E3707" s="408">
        <v>73.2</v>
      </c>
      <c r="F3707" s="409">
        <v>43423.388668981483</v>
      </c>
      <c r="G3707" s="408">
        <v>0</v>
      </c>
    </row>
    <row r="3708" spans="1:7" ht="15" x14ac:dyDescent="0.2">
      <c r="A3708" s="407" t="s">
        <v>5765</v>
      </c>
      <c r="B3708" s="407" t="s">
        <v>5766</v>
      </c>
      <c r="C3708" s="408">
        <v>0</v>
      </c>
      <c r="D3708" s="408">
        <v>119.9</v>
      </c>
      <c r="E3708" s="408">
        <v>119.9</v>
      </c>
      <c r="F3708" s="409">
        <v>43423.388692129629</v>
      </c>
      <c r="G3708" s="408">
        <v>0</v>
      </c>
    </row>
    <row r="3709" spans="1:7" ht="15" x14ac:dyDescent="0.25">
      <c r="A3709" s="407" t="s">
        <v>5767</v>
      </c>
      <c r="B3709" s="407" t="s">
        <v>5768</v>
      </c>
      <c r="C3709" s="406"/>
      <c r="D3709" s="406"/>
      <c r="E3709" s="406"/>
      <c r="F3709" s="409">
        <v>45001.593935185185</v>
      </c>
      <c r="G3709" s="408">
        <v>0</v>
      </c>
    </row>
    <row r="3710" spans="1:7" ht="15" x14ac:dyDescent="0.25">
      <c r="A3710" s="407" t="s">
        <v>5769</v>
      </c>
      <c r="B3710" s="407" t="s">
        <v>5770</v>
      </c>
      <c r="C3710" s="406"/>
      <c r="D3710" s="406"/>
      <c r="E3710" s="406"/>
      <c r="F3710" s="409">
        <v>45001.594027777777</v>
      </c>
      <c r="G3710" s="408">
        <v>0</v>
      </c>
    </row>
    <row r="3711" spans="1:7" ht="15" x14ac:dyDescent="0.25">
      <c r="A3711" s="407" t="s">
        <v>5771</v>
      </c>
      <c r="B3711" s="407" t="s">
        <v>5772</v>
      </c>
      <c r="C3711" s="406"/>
      <c r="D3711" s="406"/>
      <c r="E3711" s="406"/>
      <c r="F3711" s="409">
        <v>45001.59412037037</v>
      </c>
      <c r="G3711" s="408">
        <v>0</v>
      </c>
    </row>
    <row r="3712" spans="1:7" ht="15" x14ac:dyDescent="0.25">
      <c r="A3712" s="407" t="s">
        <v>5773</v>
      </c>
      <c r="B3712" s="407" t="s">
        <v>5774</v>
      </c>
      <c r="C3712" s="406"/>
      <c r="D3712" s="406"/>
      <c r="E3712" s="406"/>
      <c r="F3712" s="409">
        <v>45001.594212962962</v>
      </c>
      <c r="G3712" s="408">
        <v>0</v>
      </c>
    </row>
    <row r="3713" spans="1:7" ht="15" x14ac:dyDescent="0.2">
      <c r="A3713" s="407" t="s">
        <v>35256</v>
      </c>
      <c r="B3713" s="407" t="s">
        <v>35257</v>
      </c>
      <c r="C3713" s="408">
        <v>0</v>
      </c>
      <c r="D3713" s="408">
        <v>1469.99</v>
      </c>
      <c r="E3713" s="408">
        <v>1469.99</v>
      </c>
      <c r="F3713" s="409">
        <v>45341.569687499999</v>
      </c>
      <c r="G3713" s="408">
        <v>0</v>
      </c>
    </row>
    <row r="3714" spans="1:7" ht="15" x14ac:dyDescent="0.2">
      <c r="A3714" s="407" t="s">
        <v>35258</v>
      </c>
      <c r="B3714" s="407" t="s">
        <v>35259</v>
      </c>
      <c r="C3714" s="408">
        <v>0</v>
      </c>
      <c r="D3714" s="408">
        <v>581.91999999999996</v>
      </c>
      <c r="E3714" s="408">
        <v>581.91999999999996</v>
      </c>
      <c r="F3714" s="409">
        <v>43297.364305555559</v>
      </c>
      <c r="G3714" s="408">
        <v>0</v>
      </c>
    </row>
    <row r="3715" spans="1:7" ht="15" x14ac:dyDescent="0.2">
      <c r="A3715" s="407" t="s">
        <v>35260</v>
      </c>
      <c r="B3715" s="407" t="s">
        <v>35261</v>
      </c>
      <c r="C3715" s="408">
        <v>0</v>
      </c>
      <c r="D3715" s="408">
        <v>6.4656097560975603</v>
      </c>
      <c r="E3715" s="408">
        <v>6.4656097560975603</v>
      </c>
      <c r="F3715" s="409">
        <v>43297.364421296297</v>
      </c>
      <c r="G3715" s="408">
        <v>0</v>
      </c>
    </row>
    <row r="3716" spans="1:7" ht="15" x14ac:dyDescent="0.2">
      <c r="A3716" s="407" t="s">
        <v>35262</v>
      </c>
      <c r="B3716" s="407" t="s">
        <v>35263</v>
      </c>
      <c r="C3716" s="408">
        <v>0</v>
      </c>
      <c r="D3716" s="408">
        <v>12060.01</v>
      </c>
      <c r="E3716" s="408">
        <v>12060.01</v>
      </c>
      <c r="F3716" s="409">
        <v>45342.48333333333</v>
      </c>
      <c r="G3716" s="408">
        <v>0</v>
      </c>
    </row>
    <row r="3717" spans="1:7" ht="15" x14ac:dyDescent="0.2">
      <c r="A3717" s="407" t="s">
        <v>35264</v>
      </c>
      <c r="B3717" s="407" t="s">
        <v>35265</v>
      </c>
      <c r="C3717" s="408">
        <v>0</v>
      </c>
      <c r="D3717" s="408">
        <v>2.06</v>
      </c>
      <c r="E3717" s="408">
        <v>2.06</v>
      </c>
      <c r="F3717" s="409">
        <v>44970.681631944448</v>
      </c>
      <c r="G3717" s="408">
        <v>0</v>
      </c>
    </row>
    <row r="3718" spans="1:7" ht="15" x14ac:dyDescent="0.2">
      <c r="A3718" s="407" t="s">
        <v>5775</v>
      </c>
      <c r="B3718" s="407" t="s">
        <v>5776</v>
      </c>
      <c r="C3718" s="408">
        <v>0</v>
      </c>
      <c r="D3718" s="408">
        <v>0</v>
      </c>
      <c r="E3718" s="408">
        <v>0</v>
      </c>
      <c r="F3718" s="409">
        <v>43291.607824074075</v>
      </c>
      <c r="G3718" s="408">
        <v>0</v>
      </c>
    </row>
    <row r="3719" spans="1:7" ht="15" x14ac:dyDescent="0.2">
      <c r="A3719" s="407" t="s">
        <v>5777</v>
      </c>
      <c r="B3719" s="407" t="s">
        <v>5778</v>
      </c>
      <c r="C3719" s="408">
        <v>0</v>
      </c>
      <c r="D3719" s="408">
        <v>0</v>
      </c>
      <c r="E3719" s="408">
        <v>0</v>
      </c>
      <c r="F3719" s="409">
        <v>43291.608217592591</v>
      </c>
      <c r="G3719" s="408">
        <v>0</v>
      </c>
    </row>
    <row r="3720" spans="1:7" ht="15" x14ac:dyDescent="0.2">
      <c r="A3720" s="407" t="s">
        <v>5779</v>
      </c>
      <c r="B3720" s="407" t="s">
        <v>5780</v>
      </c>
      <c r="C3720" s="408">
        <v>0</v>
      </c>
      <c r="D3720" s="408">
        <v>0</v>
      </c>
      <c r="E3720" s="408">
        <v>0</v>
      </c>
      <c r="F3720" s="409">
        <v>43291.608460648145</v>
      </c>
      <c r="G3720" s="408">
        <v>0</v>
      </c>
    </row>
    <row r="3721" spans="1:7" ht="15" x14ac:dyDescent="0.2">
      <c r="A3721" s="407" t="s">
        <v>35266</v>
      </c>
      <c r="B3721" s="407" t="s">
        <v>35267</v>
      </c>
      <c r="C3721" s="408">
        <v>0</v>
      </c>
      <c r="D3721" s="408">
        <v>0</v>
      </c>
      <c r="E3721" s="408">
        <v>0</v>
      </c>
      <c r="F3721" s="409">
        <v>45342.519583333335</v>
      </c>
      <c r="G3721" s="408">
        <v>0</v>
      </c>
    </row>
    <row r="3722" spans="1:7" ht="15" x14ac:dyDescent="0.2">
      <c r="A3722" s="407" t="s">
        <v>35268</v>
      </c>
      <c r="B3722" s="407" t="s">
        <v>35269</v>
      </c>
      <c r="C3722" s="408">
        <v>0</v>
      </c>
      <c r="D3722" s="408">
        <v>510.8</v>
      </c>
      <c r="E3722" s="408">
        <v>510.8</v>
      </c>
      <c r="F3722" s="409">
        <v>45342.520046296297</v>
      </c>
      <c r="G3722" s="408">
        <v>0</v>
      </c>
    </row>
    <row r="3723" spans="1:7" ht="15" x14ac:dyDescent="0.2">
      <c r="A3723" s="407" t="s">
        <v>5781</v>
      </c>
      <c r="B3723" s="407" t="s">
        <v>5782</v>
      </c>
      <c r="C3723" s="408">
        <v>0</v>
      </c>
      <c r="D3723" s="408">
        <v>63.4</v>
      </c>
      <c r="E3723" s="408">
        <v>63.4</v>
      </c>
      <c r="F3723" s="409">
        <v>44988.503518518519</v>
      </c>
      <c r="G3723" s="408">
        <v>0</v>
      </c>
    </row>
    <row r="3724" spans="1:7" ht="15" x14ac:dyDescent="0.2">
      <c r="A3724" s="407" t="s">
        <v>35270</v>
      </c>
      <c r="B3724" s="407" t="s">
        <v>35271</v>
      </c>
      <c r="C3724" s="408">
        <v>0</v>
      </c>
      <c r="D3724" s="408">
        <v>36209.492147573073</v>
      </c>
      <c r="E3724" s="408">
        <v>36209.492147573073</v>
      </c>
      <c r="F3724" s="409">
        <v>45342.520405092589</v>
      </c>
      <c r="G3724" s="408">
        <v>0</v>
      </c>
    </row>
    <row r="3725" spans="1:7" ht="15" x14ac:dyDescent="0.25">
      <c r="A3725" s="407" t="s">
        <v>5783</v>
      </c>
      <c r="B3725" s="407" t="s">
        <v>5784</v>
      </c>
      <c r="C3725" s="406"/>
      <c r="D3725" s="406"/>
      <c r="E3725" s="406"/>
      <c r="F3725" s="409">
        <v>45001.594305555554</v>
      </c>
      <c r="G3725" s="408">
        <v>0</v>
      </c>
    </row>
    <row r="3726" spans="1:7" ht="15" x14ac:dyDescent="0.2">
      <c r="A3726" s="407" t="s">
        <v>5785</v>
      </c>
      <c r="B3726" s="407" t="s">
        <v>5786</v>
      </c>
      <c r="C3726" s="408">
        <v>0</v>
      </c>
      <c r="D3726" s="408">
        <v>32.299999999999997</v>
      </c>
      <c r="E3726" s="408">
        <v>32.299999999999997</v>
      </c>
      <c r="F3726" s="409">
        <v>45397.919224537036</v>
      </c>
      <c r="G3726" s="408">
        <v>0</v>
      </c>
    </row>
    <row r="3727" spans="1:7" ht="15" x14ac:dyDescent="0.2">
      <c r="A3727" s="407" t="s">
        <v>5787</v>
      </c>
      <c r="B3727" s="407" t="s">
        <v>5788</v>
      </c>
      <c r="C3727" s="408">
        <v>0</v>
      </c>
      <c r="D3727" s="408">
        <v>35.1</v>
      </c>
      <c r="E3727" s="408">
        <v>35.1</v>
      </c>
      <c r="F3727" s="409">
        <v>45397.919421296298</v>
      </c>
      <c r="G3727" s="408">
        <v>0</v>
      </c>
    </row>
    <row r="3728" spans="1:7" ht="15" x14ac:dyDescent="0.2">
      <c r="A3728" s="407" t="s">
        <v>35272</v>
      </c>
      <c r="B3728" s="407" t="s">
        <v>35273</v>
      </c>
      <c r="C3728" s="408">
        <v>0</v>
      </c>
      <c r="D3728" s="408">
        <v>89</v>
      </c>
      <c r="E3728" s="408">
        <v>89</v>
      </c>
      <c r="F3728" s="409">
        <v>43516.66777777778</v>
      </c>
      <c r="G3728" s="408">
        <v>0</v>
      </c>
    </row>
    <row r="3729" spans="1:7" ht="15" x14ac:dyDescent="0.2">
      <c r="A3729" s="407" t="s">
        <v>5789</v>
      </c>
      <c r="B3729" s="407" t="s">
        <v>5790</v>
      </c>
      <c r="C3729" s="408">
        <v>0</v>
      </c>
      <c r="D3729" s="408">
        <v>5.47</v>
      </c>
      <c r="E3729" s="408">
        <v>5.47</v>
      </c>
      <c r="F3729" s="409">
        <v>43584.412939814814</v>
      </c>
      <c r="G3729" s="408">
        <v>0</v>
      </c>
    </row>
    <row r="3730" spans="1:7" ht="15" x14ac:dyDescent="0.25">
      <c r="A3730" s="407" t="s">
        <v>5791</v>
      </c>
      <c r="B3730" s="407" t="s">
        <v>5792</v>
      </c>
      <c r="C3730" s="406"/>
      <c r="D3730" s="406"/>
      <c r="E3730" s="406"/>
      <c r="F3730" s="409">
        <v>45001.594444444447</v>
      </c>
      <c r="G3730" s="408">
        <v>0</v>
      </c>
    </row>
    <row r="3731" spans="1:7" ht="15" x14ac:dyDescent="0.2">
      <c r="A3731" s="407" t="s">
        <v>5793</v>
      </c>
      <c r="B3731" s="407" t="s">
        <v>5794</v>
      </c>
      <c r="C3731" s="408">
        <v>2</v>
      </c>
      <c r="D3731" s="408">
        <v>0.95</v>
      </c>
      <c r="E3731" s="408">
        <v>2.95</v>
      </c>
      <c r="F3731" s="409">
        <v>43312.507557870369</v>
      </c>
      <c r="G3731" s="408">
        <v>0</v>
      </c>
    </row>
    <row r="3732" spans="1:7" ht="15" x14ac:dyDescent="0.25">
      <c r="A3732" s="407" t="s">
        <v>5795</v>
      </c>
      <c r="B3732" s="407" t="s">
        <v>5796</v>
      </c>
      <c r="C3732" s="406"/>
      <c r="D3732" s="406"/>
      <c r="E3732" s="406"/>
      <c r="F3732" s="409">
        <v>43312.508217592593</v>
      </c>
      <c r="G3732" s="408">
        <v>0</v>
      </c>
    </row>
    <row r="3733" spans="1:7" ht="15" x14ac:dyDescent="0.25">
      <c r="A3733" s="407" t="s">
        <v>5797</v>
      </c>
      <c r="B3733" s="407" t="s">
        <v>5798</v>
      </c>
      <c r="C3733" s="406"/>
      <c r="D3733" s="406"/>
      <c r="E3733" s="406"/>
      <c r="F3733" s="409">
        <v>45001.595127314817</v>
      </c>
      <c r="G3733" s="408">
        <v>0</v>
      </c>
    </row>
    <row r="3734" spans="1:7" ht="15" x14ac:dyDescent="0.25">
      <c r="A3734" s="407" t="s">
        <v>5799</v>
      </c>
      <c r="B3734" s="407" t="s">
        <v>5800</v>
      </c>
      <c r="C3734" s="406"/>
      <c r="D3734" s="406"/>
      <c r="E3734" s="406"/>
      <c r="F3734" s="409">
        <v>44511.690636574072</v>
      </c>
      <c r="G3734" s="408">
        <v>0</v>
      </c>
    </row>
    <row r="3735" spans="1:7" ht="15" x14ac:dyDescent="0.2">
      <c r="A3735" s="407" t="s">
        <v>5801</v>
      </c>
      <c r="B3735" s="407" t="s">
        <v>5802</v>
      </c>
      <c r="C3735" s="408">
        <v>2</v>
      </c>
      <c r="D3735" s="408">
        <v>11.91</v>
      </c>
      <c r="E3735" s="408">
        <v>16.41</v>
      </c>
      <c r="F3735" s="409">
        <v>43312.509131944447</v>
      </c>
      <c r="G3735" s="408">
        <v>0</v>
      </c>
    </row>
    <row r="3736" spans="1:7" ht="15" x14ac:dyDescent="0.2">
      <c r="A3736" s="407" t="s">
        <v>35274</v>
      </c>
      <c r="B3736" s="407" t="s">
        <v>35275</v>
      </c>
      <c r="C3736" s="408">
        <v>0</v>
      </c>
      <c r="D3736" s="408">
        <v>45985.05</v>
      </c>
      <c r="E3736" s="408">
        <v>45985.05</v>
      </c>
      <c r="F3736" s="409">
        <v>45342.520752314813</v>
      </c>
      <c r="G3736" s="408">
        <v>0</v>
      </c>
    </row>
    <row r="3737" spans="1:7" ht="15" x14ac:dyDescent="0.2">
      <c r="A3737" s="407" t="s">
        <v>35276</v>
      </c>
      <c r="B3737" s="407" t="s">
        <v>35277</v>
      </c>
      <c r="C3737" s="408">
        <v>0</v>
      </c>
      <c r="D3737" s="408">
        <v>116259.97494333325</v>
      </c>
      <c r="E3737" s="408">
        <v>116259.97494333325</v>
      </c>
      <c r="F3737" s="409">
        <v>45342.520798611113</v>
      </c>
      <c r="G3737" s="408">
        <v>0</v>
      </c>
    </row>
    <row r="3738" spans="1:7" ht="15" x14ac:dyDescent="0.2">
      <c r="A3738" s="407" t="s">
        <v>35278</v>
      </c>
      <c r="B3738" s="407" t="s">
        <v>35279</v>
      </c>
      <c r="C3738" s="408">
        <v>0</v>
      </c>
      <c r="D3738" s="408">
        <v>0</v>
      </c>
      <c r="E3738" s="408">
        <v>0</v>
      </c>
      <c r="F3738" s="409">
        <v>44133.507337962961</v>
      </c>
      <c r="G3738" s="408">
        <v>0</v>
      </c>
    </row>
    <row r="3739" spans="1:7" ht="15" x14ac:dyDescent="0.2">
      <c r="A3739" s="407" t="s">
        <v>5803</v>
      </c>
      <c r="B3739" s="407" t="s">
        <v>5804</v>
      </c>
      <c r="C3739" s="408">
        <v>0</v>
      </c>
      <c r="D3739" s="408">
        <v>12.74</v>
      </c>
      <c r="E3739" s="408">
        <v>12.74</v>
      </c>
      <c r="F3739" s="409">
        <v>43312.359826388885</v>
      </c>
      <c r="G3739" s="408">
        <v>0</v>
      </c>
    </row>
    <row r="3740" spans="1:7" ht="15" x14ac:dyDescent="0.2">
      <c r="A3740" s="407" t="s">
        <v>5805</v>
      </c>
      <c r="B3740" s="407" t="s">
        <v>5806</v>
      </c>
      <c r="C3740" s="408">
        <v>18.100000000000001</v>
      </c>
      <c r="D3740" s="408">
        <v>28.555199999999999</v>
      </c>
      <c r="E3740" s="408">
        <v>51.655199999999994</v>
      </c>
      <c r="F3740" s="409">
        <v>43423.388749999998</v>
      </c>
      <c r="G3740" s="408">
        <v>0</v>
      </c>
    </row>
    <row r="3741" spans="1:7" ht="15" x14ac:dyDescent="0.2">
      <c r="A3741" s="407" t="s">
        <v>5807</v>
      </c>
      <c r="B3741" s="407" t="s">
        <v>5808</v>
      </c>
      <c r="C3741" s="408">
        <v>0</v>
      </c>
      <c r="D3741" s="408">
        <v>0</v>
      </c>
      <c r="E3741" s="408">
        <v>0</v>
      </c>
      <c r="F3741" s="409">
        <v>43423.388819444444</v>
      </c>
      <c r="G3741" s="408">
        <v>0</v>
      </c>
    </row>
    <row r="3742" spans="1:7" ht="15" x14ac:dyDescent="0.25">
      <c r="A3742" s="407" t="s">
        <v>5809</v>
      </c>
      <c r="B3742" s="407" t="s">
        <v>5810</v>
      </c>
      <c r="C3742" s="406"/>
      <c r="D3742" s="406"/>
      <c r="E3742" s="406"/>
      <c r="F3742" s="409">
        <v>43598.798773148148</v>
      </c>
      <c r="G3742" s="408">
        <v>0</v>
      </c>
    </row>
    <row r="3743" spans="1:7" ht="15" x14ac:dyDescent="0.25">
      <c r="A3743" s="407" t="s">
        <v>5811</v>
      </c>
      <c r="B3743" s="407" t="s">
        <v>5812</v>
      </c>
      <c r="C3743" s="406"/>
      <c r="D3743" s="406"/>
      <c r="E3743" s="406"/>
      <c r="F3743" s="409">
        <v>43423.388854166667</v>
      </c>
      <c r="G3743" s="408">
        <v>0</v>
      </c>
    </row>
    <row r="3744" spans="1:7" ht="15" x14ac:dyDescent="0.2">
      <c r="A3744" s="407" t="s">
        <v>5813</v>
      </c>
      <c r="B3744" s="407" t="s">
        <v>5814</v>
      </c>
      <c r="C3744" s="408">
        <v>0</v>
      </c>
      <c r="D3744" s="408">
        <v>1204</v>
      </c>
      <c r="E3744" s="408">
        <v>1204</v>
      </c>
      <c r="F3744" s="409">
        <v>43532.391111111108</v>
      </c>
      <c r="G3744" s="408">
        <v>0</v>
      </c>
    </row>
    <row r="3745" spans="1:7" ht="15" x14ac:dyDescent="0.2">
      <c r="A3745" s="407" t="s">
        <v>5815</v>
      </c>
      <c r="B3745" s="407" t="s">
        <v>5816</v>
      </c>
      <c r="C3745" s="408">
        <v>0</v>
      </c>
      <c r="D3745" s="408">
        <v>8.81</v>
      </c>
      <c r="E3745" s="408">
        <v>8.81</v>
      </c>
      <c r="F3745" s="409">
        <v>44880.592974537038</v>
      </c>
      <c r="G3745" s="408">
        <v>0</v>
      </c>
    </row>
    <row r="3746" spans="1:7" ht="15" x14ac:dyDescent="0.2">
      <c r="A3746" s="407" t="s">
        <v>5817</v>
      </c>
      <c r="B3746" s="407" t="s">
        <v>5818</v>
      </c>
      <c r="C3746" s="408">
        <v>2.5</v>
      </c>
      <c r="D3746" s="408">
        <v>2.1960000000000002</v>
      </c>
      <c r="E3746" s="408">
        <v>4.6960000000000006</v>
      </c>
      <c r="F3746" s="409">
        <v>43423.388888888891</v>
      </c>
      <c r="G3746" s="408">
        <v>0</v>
      </c>
    </row>
    <row r="3747" spans="1:7" ht="15" x14ac:dyDescent="0.2">
      <c r="A3747" s="407" t="s">
        <v>5819</v>
      </c>
      <c r="B3747" s="407" t="s">
        <v>5820</v>
      </c>
      <c r="C3747" s="408">
        <v>0</v>
      </c>
      <c r="D3747" s="408">
        <v>0</v>
      </c>
      <c r="E3747" s="408">
        <v>0</v>
      </c>
      <c r="F3747" s="409">
        <v>43423.388935185183</v>
      </c>
      <c r="G3747" s="408">
        <v>0</v>
      </c>
    </row>
    <row r="3748" spans="1:7" ht="15" x14ac:dyDescent="0.2">
      <c r="A3748" s="407" t="s">
        <v>5821</v>
      </c>
      <c r="B3748" s="407" t="s">
        <v>5822</v>
      </c>
      <c r="C3748" s="408">
        <v>0</v>
      </c>
      <c r="D3748" s="408">
        <v>0</v>
      </c>
      <c r="E3748" s="408">
        <v>0</v>
      </c>
      <c r="F3748" s="409">
        <v>43423.388969907406</v>
      </c>
      <c r="G3748" s="408">
        <v>0</v>
      </c>
    </row>
    <row r="3749" spans="1:7" ht="15" x14ac:dyDescent="0.2">
      <c r="A3749" s="407" t="s">
        <v>5823</v>
      </c>
      <c r="B3749" s="407" t="s">
        <v>5824</v>
      </c>
      <c r="C3749" s="408">
        <v>0</v>
      </c>
      <c r="D3749" s="408">
        <v>0</v>
      </c>
      <c r="E3749" s="408">
        <v>0</v>
      </c>
      <c r="F3749" s="409">
        <v>43423.389004629629</v>
      </c>
      <c r="G3749" s="408">
        <v>0</v>
      </c>
    </row>
    <row r="3750" spans="1:7" ht="15" x14ac:dyDescent="0.2">
      <c r="A3750" s="407" t="s">
        <v>5825</v>
      </c>
      <c r="B3750" s="407" t="s">
        <v>5826</v>
      </c>
      <c r="C3750" s="408">
        <v>2.3333333333333335</v>
      </c>
      <c r="D3750" s="408">
        <v>14.679</v>
      </c>
      <c r="E3750" s="408">
        <v>19.929000000000002</v>
      </c>
      <c r="F3750" s="409">
        <v>43423.389039351852</v>
      </c>
      <c r="G3750" s="408">
        <v>0</v>
      </c>
    </row>
    <row r="3751" spans="1:7" ht="15" x14ac:dyDescent="0.2">
      <c r="A3751" s="407" t="s">
        <v>5827</v>
      </c>
      <c r="B3751" s="407" t="s">
        <v>5828</v>
      </c>
      <c r="C3751" s="408">
        <v>2.916666666666667</v>
      </c>
      <c r="D3751" s="408">
        <v>23.3</v>
      </c>
      <c r="E3751" s="408">
        <v>29.133333333333333</v>
      </c>
      <c r="F3751" s="409">
        <v>43423.389085648145</v>
      </c>
      <c r="G3751" s="408">
        <v>0</v>
      </c>
    </row>
    <row r="3752" spans="1:7" ht="15" x14ac:dyDescent="0.2">
      <c r="A3752" s="407" t="s">
        <v>5829</v>
      </c>
      <c r="B3752" s="407" t="s">
        <v>5830</v>
      </c>
      <c r="C3752" s="408">
        <v>8.75</v>
      </c>
      <c r="D3752" s="408">
        <v>3.9609999999999999</v>
      </c>
      <c r="E3752" s="408">
        <v>17.377666666666666</v>
      </c>
      <c r="F3752" s="409">
        <v>43558.590486111112</v>
      </c>
      <c r="G3752" s="408">
        <v>0</v>
      </c>
    </row>
    <row r="3753" spans="1:7" ht="15" x14ac:dyDescent="0.2">
      <c r="A3753" s="407" t="s">
        <v>5831</v>
      </c>
      <c r="B3753" s="407" t="s">
        <v>5832</v>
      </c>
      <c r="C3753" s="408">
        <v>0</v>
      </c>
      <c r="D3753" s="408">
        <v>0</v>
      </c>
      <c r="E3753" s="408">
        <v>0</v>
      </c>
      <c r="F3753" s="409">
        <v>43539.402789351851</v>
      </c>
      <c r="G3753" s="408">
        <v>0</v>
      </c>
    </row>
    <row r="3754" spans="1:7" ht="15" x14ac:dyDescent="0.2">
      <c r="A3754" s="407" t="s">
        <v>5833</v>
      </c>
      <c r="B3754" s="407" t="s">
        <v>5834</v>
      </c>
      <c r="C3754" s="408">
        <v>0</v>
      </c>
      <c r="D3754" s="408">
        <v>0</v>
      </c>
      <c r="E3754" s="408">
        <v>0</v>
      </c>
      <c r="F3754" s="409">
        <v>44827.35601851852</v>
      </c>
      <c r="G3754" s="408">
        <v>0</v>
      </c>
    </row>
    <row r="3755" spans="1:7" ht="15" x14ac:dyDescent="0.2">
      <c r="A3755" s="407" t="s">
        <v>5835</v>
      </c>
      <c r="B3755" s="407" t="s">
        <v>40255</v>
      </c>
      <c r="C3755" s="408">
        <v>0</v>
      </c>
      <c r="D3755" s="408">
        <v>18.706666666666667</v>
      </c>
      <c r="E3755" s="408">
        <v>18.706666666666667</v>
      </c>
      <c r="F3755" s="409">
        <v>45713.449317129627</v>
      </c>
      <c r="G3755" s="408">
        <v>11</v>
      </c>
    </row>
    <row r="3756" spans="1:7" ht="15" x14ac:dyDescent="0.2">
      <c r="A3756" s="407" t="s">
        <v>5836</v>
      </c>
      <c r="B3756" s="407" t="s">
        <v>5837</v>
      </c>
      <c r="C3756" s="408">
        <v>0</v>
      </c>
      <c r="D3756" s="408">
        <v>0</v>
      </c>
      <c r="E3756" s="408">
        <v>0</v>
      </c>
      <c r="F3756" s="409">
        <v>43315.507870370369</v>
      </c>
      <c r="G3756" s="408">
        <v>0</v>
      </c>
    </row>
    <row r="3757" spans="1:7" ht="15" x14ac:dyDescent="0.2">
      <c r="A3757" s="407" t="s">
        <v>35280</v>
      </c>
      <c r="B3757" s="407" t="s">
        <v>35281</v>
      </c>
      <c r="C3757" s="408">
        <v>0</v>
      </c>
      <c r="D3757" s="408">
        <v>7333.3333333333339</v>
      </c>
      <c r="E3757" s="408">
        <v>7333.3333333333339</v>
      </c>
      <c r="F3757" s="409">
        <v>43726.604120370372</v>
      </c>
      <c r="G3757" s="408">
        <v>0</v>
      </c>
    </row>
    <row r="3758" spans="1:7" ht="15" x14ac:dyDescent="0.2">
      <c r="A3758" s="407" t="s">
        <v>5838</v>
      </c>
      <c r="B3758" s="407" t="s">
        <v>5839</v>
      </c>
      <c r="C3758" s="408">
        <v>15.549999999999999</v>
      </c>
      <c r="D3758" s="408">
        <v>397.49503264853558</v>
      </c>
      <c r="E3758" s="408">
        <v>413.04503264853565</v>
      </c>
      <c r="F3758" s="409">
        <v>43423.389270833337</v>
      </c>
      <c r="G3758" s="408">
        <v>0</v>
      </c>
    </row>
    <row r="3759" spans="1:7" ht="15" x14ac:dyDescent="0.2">
      <c r="A3759" s="407" t="s">
        <v>35282</v>
      </c>
      <c r="B3759" s="407" t="s">
        <v>35283</v>
      </c>
      <c r="C3759" s="408">
        <v>0</v>
      </c>
      <c r="D3759" s="408">
        <v>190</v>
      </c>
      <c r="E3759" s="408">
        <v>190</v>
      </c>
      <c r="F3759" s="409">
        <v>45342.520868055559</v>
      </c>
      <c r="G3759" s="408">
        <v>0</v>
      </c>
    </row>
    <row r="3760" spans="1:7" ht="15" x14ac:dyDescent="0.2">
      <c r="A3760" s="407" t="s">
        <v>5840</v>
      </c>
      <c r="B3760" s="407" t="s">
        <v>5841</v>
      </c>
      <c r="C3760" s="408">
        <v>2.25</v>
      </c>
      <c r="D3760" s="408">
        <v>167.56</v>
      </c>
      <c r="E3760" s="408">
        <v>170.22666666666666</v>
      </c>
      <c r="F3760" s="409">
        <v>43320.35491898148</v>
      </c>
      <c r="G3760" s="408">
        <v>0</v>
      </c>
    </row>
    <row r="3761" spans="1:7" ht="15" x14ac:dyDescent="0.2">
      <c r="A3761" s="407" t="s">
        <v>5842</v>
      </c>
      <c r="B3761" s="407" t="s">
        <v>5843</v>
      </c>
      <c r="C3761" s="408">
        <v>16</v>
      </c>
      <c r="D3761" s="408">
        <v>51.243333333333332</v>
      </c>
      <c r="E3761" s="408">
        <v>74.743333333333339</v>
      </c>
      <c r="F3761" s="409">
        <v>45176.298564814817</v>
      </c>
      <c r="G3761" s="408">
        <v>0</v>
      </c>
    </row>
    <row r="3762" spans="1:7" ht="15" x14ac:dyDescent="0.2">
      <c r="A3762" s="407" t="s">
        <v>5844</v>
      </c>
      <c r="B3762" s="407" t="s">
        <v>5845</v>
      </c>
      <c r="C3762" s="408">
        <v>0</v>
      </c>
      <c r="D3762" s="408">
        <v>202.6</v>
      </c>
      <c r="E3762" s="408">
        <v>202.6</v>
      </c>
      <c r="F3762" s="409">
        <v>44511.665567129632</v>
      </c>
      <c r="G3762" s="408">
        <v>0</v>
      </c>
    </row>
    <row r="3763" spans="1:7" ht="15" x14ac:dyDescent="0.2">
      <c r="A3763" s="407" t="s">
        <v>5846</v>
      </c>
      <c r="B3763" s="407" t="s">
        <v>5847</v>
      </c>
      <c r="C3763" s="408">
        <v>0</v>
      </c>
      <c r="D3763" s="408">
        <v>219.67</v>
      </c>
      <c r="E3763" s="408">
        <v>219.67</v>
      </c>
      <c r="F3763" s="409">
        <v>43325.524664351855</v>
      </c>
      <c r="G3763" s="408">
        <v>0</v>
      </c>
    </row>
    <row r="3764" spans="1:7" ht="15" x14ac:dyDescent="0.2">
      <c r="A3764" s="407" t="s">
        <v>5848</v>
      </c>
      <c r="B3764" s="407" t="s">
        <v>5849</v>
      </c>
      <c r="C3764" s="408">
        <v>0</v>
      </c>
      <c r="D3764" s="408">
        <v>9.48</v>
      </c>
      <c r="E3764" s="408">
        <v>9.48</v>
      </c>
      <c r="F3764" s="409">
        <v>43726.617777777778</v>
      </c>
      <c r="G3764" s="408">
        <v>0</v>
      </c>
    </row>
    <row r="3765" spans="1:7" ht="15" x14ac:dyDescent="0.2">
      <c r="A3765" s="407" t="s">
        <v>5850</v>
      </c>
      <c r="B3765" s="407" t="s">
        <v>5851</v>
      </c>
      <c r="C3765" s="408">
        <v>0</v>
      </c>
      <c r="D3765" s="408">
        <v>4.6500000000000004</v>
      </c>
      <c r="E3765" s="408">
        <v>4.6500000000000004</v>
      </c>
      <c r="F3765" s="409">
        <v>44880.593356481484</v>
      </c>
      <c r="G3765" s="408">
        <v>0</v>
      </c>
    </row>
    <row r="3766" spans="1:7" ht="15" x14ac:dyDescent="0.2">
      <c r="A3766" s="407" t="s">
        <v>5852</v>
      </c>
      <c r="B3766" s="407" t="s">
        <v>5853</v>
      </c>
      <c r="C3766" s="408">
        <v>0</v>
      </c>
      <c r="D3766" s="408">
        <v>4.7</v>
      </c>
      <c r="E3766" s="408">
        <v>4.7</v>
      </c>
      <c r="F3766" s="409">
        <v>44880.593506944446</v>
      </c>
      <c r="G3766" s="408">
        <v>0</v>
      </c>
    </row>
    <row r="3767" spans="1:7" ht="15" x14ac:dyDescent="0.2">
      <c r="A3767" s="407" t="s">
        <v>5854</v>
      </c>
      <c r="B3767" s="407" t="s">
        <v>5855</v>
      </c>
      <c r="C3767" s="408">
        <v>0</v>
      </c>
      <c r="D3767" s="408">
        <v>1.95</v>
      </c>
      <c r="E3767" s="408">
        <v>1.95</v>
      </c>
      <c r="F3767" s="409">
        <v>44880.593888888892</v>
      </c>
      <c r="G3767" s="408">
        <v>0</v>
      </c>
    </row>
    <row r="3768" spans="1:7" ht="15" x14ac:dyDescent="0.2">
      <c r="A3768" s="407" t="s">
        <v>5856</v>
      </c>
      <c r="B3768" s="407" t="s">
        <v>5857</v>
      </c>
      <c r="C3768" s="408">
        <v>0</v>
      </c>
      <c r="D3768" s="408">
        <v>0</v>
      </c>
      <c r="E3768" s="408">
        <v>0</v>
      </c>
      <c r="F3768" s="409">
        <v>43423.389421296299</v>
      </c>
      <c r="G3768" s="408">
        <v>0</v>
      </c>
    </row>
    <row r="3769" spans="1:7" ht="15" x14ac:dyDescent="0.2">
      <c r="A3769" s="407" t="s">
        <v>5858</v>
      </c>
      <c r="B3769" s="407" t="s">
        <v>5859</v>
      </c>
      <c r="C3769" s="408">
        <v>0</v>
      </c>
      <c r="D3769" s="408">
        <v>0</v>
      </c>
      <c r="E3769" s="408">
        <v>0</v>
      </c>
      <c r="F3769" s="409">
        <v>43423.389467592591</v>
      </c>
      <c r="G3769" s="408">
        <v>0</v>
      </c>
    </row>
    <row r="3770" spans="1:7" ht="15" x14ac:dyDescent="0.2">
      <c r="A3770" s="407" t="s">
        <v>5860</v>
      </c>
      <c r="B3770" s="407" t="s">
        <v>5861</v>
      </c>
      <c r="C3770" s="408">
        <v>0</v>
      </c>
      <c r="D3770" s="408">
        <v>0</v>
      </c>
      <c r="E3770" s="408">
        <v>0</v>
      </c>
      <c r="F3770" s="409">
        <v>43423.389502314814</v>
      </c>
      <c r="G3770" s="408">
        <v>0</v>
      </c>
    </row>
    <row r="3771" spans="1:7" ht="15" x14ac:dyDescent="0.2">
      <c r="A3771" s="407" t="s">
        <v>5862</v>
      </c>
      <c r="B3771" s="407" t="s">
        <v>5863</v>
      </c>
      <c r="C3771" s="408">
        <v>0</v>
      </c>
      <c r="D3771" s="408">
        <v>425</v>
      </c>
      <c r="E3771" s="408">
        <v>425</v>
      </c>
      <c r="F3771" s="409">
        <v>45758.489085648151</v>
      </c>
      <c r="G3771" s="408">
        <v>0</v>
      </c>
    </row>
    <row r="3772" spans="1:7" ht="15" x14ac:dyDescent="0.2">
      <c r="A3772" s="407" t="s">
        <v>5864</v>
      </c>
      <c r="B3772" s="407" t="s">
        <v>5865</v>
      </c>
      <c r="C3772" s="408">
        <v>0</v>
      </c>
      <c r="D3772" s="408">
        <v>25.26</v>
      </c>
      <c r="E3772" s="408">
        <v>25.26</v>
      </c>
      <c r="F3772" s="409">
        <v>45756.409143518518</v>
      </c>
      <c r="G3772" s="408">
        <v>0</v>
      </c>
    </row>
    <row r="3773" spans="1:7" ht="15" x14ac:dyDescent="0.2">
      <c r="A3773" s="407" t="s">
        <v>5866</v>
      </c>
      <c r="B3773" s="407" t="s">
        <v>5867</v>
      </c>
      <c r="C3773" s="408">
        <v>0</v>
      </c>
      <c r="D3773" s="408">
        <v>139</v>
      </c>
      <c r="E3773" s="408">
        <v>139</v>
      </c>
      <c r="F3773" s="409">
        <v>45763.468101851853</v>
      </c>
      <c r="G3773" s="408">
        <v>0</v>
      </c>
    </row>
    <row r="3774" spans="1:7" ht="15" x14ac:dyDescent="0.2">
      <c r="A3774" s="407" t="s">
        <v>5868</v>
      </c>
      <c r="B3774" s="407" t="s">
        <v>5869</v>
      </c>
      <c r="C3774" s="408">
        <v>0</v>
      </c>
      <c r="D3774" s="408">
        <v>0</v>
      </c>
      <c r="E3774" s="408">
        <v>0</v>
      </c>
      <c r="F3774" s="409">
        <v>43423.389652777776</v>
      </c>
      <c r="G3774" s="408">
        <v>0</v>
      </c>
    </row>
    <row r="3775" spans="1:7" ht="15" x14ac:dyDescent="0.2">
      <c r="A3775" s="407" t="s">
        <v>5870</v>
      </c>
      <c r="B3775" s="407" t="s">
        <v>5871</v>
      </c>
      <c r="C3775" s="408">
        <v>3</v>
      </c>
      <c r="D3775" s="408">
        <v>48.405860816049483</v>
      </c>
      <c r="E3775" s="408">
        <v>53.90586081604949</v>
      </c>
      <c r="F3775" s="409">
        <v>43423.389699074076</v>
      </c>
      <c r="G3775" s="408">
        <v>0</v>
      </c>
    </row>
    <row r="3776" spans="1:7" ht="15" x14ac:dyDescent="0.2">
      <c r="A3776" s="407" t="s">
        <v>5872</v>
      </c>
      <c r="B3776" s="407" t="s">
        <v>5873</v>
      </c>
      <c r="C3776" s="408">
        <v>0</v>
      </c>
      <c r="D3776" s="408">
        <v>22</v>
      </c>
      <c r="E3776" s="408">
        <v>22</v>
      </c>
      <c r="F3776" s="409">
        <v>44827.358252314814</v>
      </c>
      <c r="G3776" s="408">
        <v>0</v>
      </c>
    </row>
    <row r="3777" spans="1:7" ht="15" x14ac:dyDescent="0.25">
      <c r="A3777" s="407" t="s">
        <v>5874</v>
      </c>
      <c r="B3777" s="407" t="s">
        <v>5875</v>
      </c>
      <c r="C3777" s="406"/>
      <c r="D3777" s="406"/>
      <c r="E3777" s="406"/>
      <c r="F3777" s="409">
        <v>43473.526180555556</v>
      </c>
      <c r="G3777" s="408">
        <v>0</v>
      </c>
    </row>
    <row r="3778" spans="1:7" ht="15" x14ac:dyDescent="0.2">
      <c r="A3778" s="407" t="s">
        <v>35284</v>
      </c>
      <c r="B3778" s="407" t="s">
        <v>35285</v>
      </c>
      <c r="C3778" s="408">
        <v>0</v>
      </c>
      <c r="D3778" s="408">
        <v>64.656000000000006</v>
      </c>
      <c r="E3778" s="408">
        <v>64.656000000000006</v>
      </c>
      <c r="F3778" s="409">
        <v>44040.710405092592</v>
      </c>
      <c r="G3778" s="408">
        <v>0</v>
      </c>
    </row>
    <row r="3779" spans="1:7" ht="15" x14ac:dyDescent="0.2">
      <c r="A3779" s="407" t="s">
        <v>35286</v>
      </c>
      <c r="B3779" s="407" t="s">
        <v>35287</v>
      </c>
      <c r="C3779" s="408">
        <v>0</v>
      </c>
      <c r="D3779" s="408">
        <v>53.88</v>
      </c>
      <c r="E3779" s="408">
        <v>53.88</v>
      </c>
      <c r="F3779" s="409">
        <v>44064.530231481483</v>
      </c>
      <c r="G3779" s="408">
        <v>0</v>
      </c>
    </row>
    <row r="3780" spans="1:7" ht="15" x14ac:dyDescent="0.2">
      <c r="A3780" s="407" t="s">
        <v>5876</v>
      </c>
      <c r="B3780" s="407" t="s">
        <v>5877</v>
      </c>
      <c r="C3780" s="408">
        <v>0</v>
      </c>
      <c r="D3780" s="408">
        <v>80.819999999999993</v>
      </c>
      <c r="E3780" s="408">
        <v>80.819999999999993</v>
      </c>
      <c r="F3780" s="409">
        <v>43423.389872685184</v>
      </c>
      <c r="G3780" s="408">
        <v>0</v>
      </c>
    </row>
    <row r="3781" spans="1:7" ht="15" x14ac:dyDescent="0.2">
      <c r="A3781" s="407" t="s">
        <v>5878</v>
      </c>
      <c r="B3781" s="407" t="s">
        <v>5879</v>
      </c>
      <c r="C3781" s="408">
        <v>0</v>
      </c>
      <c r="D3781" s="408">
        <v>70.043999999999997</v>
      </c>
      <c r="E3781" s="408">
        <v>70.043999999999997</v>
      </c>
      <c r="F3781" s="409">
        <v>43423.389930555553</v>
      </c>
      <c r="G3781" s="408">
        <v>0</v>
      </c>
    </row>
    <row r="3782" spans="1:7" ht="15" x14ac:dyDescent="0.2">
      <c r="A3782" s="407" t="s">
        <v>5880</v>
      </c>
      <c r="B3782" s="407" t="s">
        <v>5881</v>
      </c>
      <c r="C3782" s="408">
        <v>0</v>
      </c>
      <c r="D3782" s="408">
        <v>11.91</v>
      </c>
      <c r="E3782" s="408">
        <v>11.91</v>
      </c>
      <c r="F3782" s="409">
        <v>45001.596828703703</v>
      </c>
      <c r="G3782" s="408">
        <v>0</v>
      </c>
    </row>
    <row r="3783" spans="1:7" ht="15" x14ac:dyDescent="0.2">
      <c r="A3783" s="407" t="s">
        <v>5882</v>
      </c>
      <c r="B3783" s="407" t="s">
        <v>5883</v>
      </c>
      <c r="C3783" s="408">
        <v>0</v>
      </c>
      <c r="D3783" s="408">
        <v>1159.2266666666667</v>
      </c>
      <c r="E3783" s="408">
        <v>1159.2266666666667</v>
      </c>
      <c r="F3783" s="409">
        <v>44133.5077662037</v>
      </c>
      <c r="G3783" s="408">
        <v>0</v>
      </c>
    </row>
    <row r="3784" spans="1:7" ht="15" x14ac:dyDescent="0.2">
      <c r="A3784" s="407" t="s">
        <v>5884</v>
      </c>
      <c r="B3784" s="407" t="s">
        <v>5885</v>
      </c>
      <c r="C3784" s="408">
        <v>0</v>
      </c>
      <c r="D3784" s="408">
        <v>111.6</v>
      </c>
      <c r="E3784" s="408">
        <v>111.6</v>
      </c>
      <c r="F3784" s="409">
        <v>44827.361655092594</v>
      </c>
      <c r="G3784" s="408">
        <v>0</v>
      </c>
    </row>
    <row r="3785" spans="1:7" ht="15" x14ac:dyDescent="0.2">
      <c r="A3785" s="407" t="s">
        <v>35288</v>
      </c>
      <c r="B3785" s="407" t="s">
        <v>35289</v>
      </c>
      <c r="C3785" s="408">
        <v>0</v>
      </c>
      <c r="D3785" s="408">
        <v>13.42</v>
      </c>
      <c r="E3785" s="408">
        <v>13.42</v>
      </c>
      <c r="F3785" s="409">
        <v>44133.507997685185</v>
      </c>
      <c r="G3785" s="408">
        <v>0</v>
      </c>
    </row>
    <row r="3786" spans="1:7" ht="15" x14ac:dyDescent="0.2">
      <c r="A3786" s="407" t="s">
        <v>35290</v>
      </c>
      <c r="B3786" s="407" t="s">
        <v>35291</v>
      </c>
      <c r="C3786" s="408">
        <v>0</v>
      </c>
      <c r="D3786" s="408">
        <v>25.76</v>
      </c>
      <c r="E3786" s="408">
        <v>25.76</v>
      </c>
      <c r="F3786" s="409">
        <v>44133.508136574077</v>
      </c>
      <c r="G3786" s="408">
        <v>0</v>
      </c>
    </row>
    <row r="3787" spans="1:7" ht="15" x14ac:dyDescent="0.2">
      <c r="A3787" s="407" t="s">
        <v>35292</v>
      </c>
      <c r="B3787" s="407" t="s">
        <v>35293</v>
      </c>
      <c r="C3787" s="408">
        <v>0</v>
      </c>
      <c r="D3787" s="408">
        <v>29103.335989281633</v>
      </c>
      <c r="E3787" s="408">
        <v>29103.335989281633</v>
      </c>
      <c r="F3787" s="409">
        <v>45342.520914351851</v>
      </c>
      <c r="G3787" s="408">
        <v>0</v>
      </c>
    </row>
    <row r="3788" spans="1:7" ht="15" x14ac:dyDescent="0.2">
      <c r="A3788" s="407" t="s">
        <v>35294</v>
      </c>
      <c r="B3788" s="407" t="s">
        <v>35295</v>
      </c>
      <c r="C3788" s="408">
        <v>0</v>
      </c>
      <c r="D3788" s="408">
        <v>29200</v>
      </c>
      <c r="E3788" s="408">
        <v>29200</v>
      </c>
      <c r="F3788" s="409">
        <v>45342.520972222221</v>
      </c>
      <c r="G3788" s="408">
        <v>0</v>
      </c>
    </row>
    <row r="3789" spans="1:7" ht="15" x14ac:dyDescent="0.2">
      <c r="A3789" s="407" t="s">
        <v>5886</v>
      </c>
      <c r="B3789" s="407" t="s">
        <v>5887</v>
      </c>
      <c r="C3789" s="408">
        <v>0</v>
      </c>
      <c r="D3789" s="408">
        <v>72.75</v>
      </c>
      <c r="E3789" s="408">
        <v>72.75</v>
      </c>
      <c r="F3789" s="409">
        <v>44827.36105324074</v>
      </c>
      <c r="G3789" s="408">
        <v>0</v>
      </c>
    </row>
    <row r="3790" spans="1:7" ht="15" x14ac:dyDescent="0.2">
      <c r="A3790" s="407" t="s">
        <v>5888</v>
      </c>
      <c r="B3790" s="407" t="s">
        <v>5889</v>
      </c>
      <c r="C3790" s="408">
        <v>3.5</v>
      </c>
      <c r="D3790" s="408">
        <v>297.62</v>
      </c>
      <c r="E3790" s="408">
        <v>306.12</v>
      </c>
      <c r="F3790" s="409">
        <v>43969.580208333333</v>
      </c>
      <c r="G3790" s="408">
        <v>0</v>
      </c>
    </row>
    <row r="3791" spans="1:7" ht="15" x14ac:dyDescent="0.2">
      <c r="A3791" s="407" t="s">
        <v>5890</v>
      </c>
      <c r="B3791" s="407" t="s">
        <v>5891</v>
      </c>
      <c r="C3791" s="408">
        <v>97.499999999999986</v>
      </c>
      <c r="D3791" s="408">
        <v>6.9467999999999996</v>
      </c>
      <c r="E3791" s="408">
        <v>104.44680000000001</v>
      </c>
      <c r="F3791" s="409">
        <v>44208.408958333333</v>
      </c>
      <c r="G3791" s="408">
        <v>0</v>
      </c>
    </row>
    <row r="3792" spans="1:7" ht="15" x14ac:dyDescent="0.2">
      <c r="A3792" s="407" t="s">
        <v>5892</v>
      </c>
      <c r="B3792" s="407" t="s">
        <v>5893</v>
      </c>
      <c r="C3792" s="408">
        <v>0</v>
      </c>
      <c r="D3792" s="408">
        <v>71</v>
      </c>
      <c r="E3792" s="408">
        <v>71</v>
      </c>
      <c r="F3792" s="409">
        <v>43955.576331018521</v>
      </c>
      <c r="G3792" s="408">
        <v>0</v>
      </c>
    </row>
    <row r="3793" spans="1:7" ht="15" x14ac:dyDescent="0.2">
      <c r="A3793" s="407" t="s">
        <v>5894</v>
      </c>
      <c r="B3793" s="407" t="s">
        <v>5895</v>
      </c>
      <c r="C3793" s="408">
        <v>0</v>
      </c>
      <c r="D3793" s="408">
        <v>71</v>
      </c>
      <c r="E3793" s="408">
        <v>71</v>
      </c>
      <c r="F3793" s="409">
        <v>43955.573217592595</v>
      </c>
      <c r="G3793" s="408">
        <v>0</v>
      </c>
    </row>
    <row r="3794" spans="1:7" ht="15" x14ac:dyDescent="0.25">
      <c r="A3794" s="407" t="s">
        <v>5896</v>
      </c>
      <c r="B3794" s="407" t="s">
        <v>5897</v>
      </c>
      <c r="C3794" s="406"/>
      <c r="D3794" s="408">
        <v>256.52999999999997</v>
      </c>
      <c r="E3794" s="408">
        <v>256.52999999999997</v>
      </c>
      <c r="F3794" s="409">
        <v>44523.45689814815</v>
      </c>
      <c r="G3794" s="408">
        <v>0</v>
      </c>
    </row>
    <row r="3795" spans="1:7" ht="15" x14ac:dyDescent="0.2">
      <c r="A3795" s="407" t="s">
        <v>5898</v>
      </c>
      <c r="B3795" s="407" t="s">
        <v>5899</v>
      </c>
      <c r="C3795" s="408">
        <v>0</v>
      </c>
      <c r="D3795" s="408">
        <v>44.23</v>
      </c>
      <c r="E3795" s="408">
        <v>44.23</v>
      </c>
      <c r="F3795" s="409">
        <v>44988.474629629629</v>
      </c>
      <c r="G3795" s="408">
        <v>0</v>
      </c>
    </row>
    <row r="3796" spans="1:7" ht="15" x14ac:dyDescent="0.25">
      <c r="A3796" s="407" t="s">
        <v>5900</v>
      </c>
      <c r="B3796" s="407" t="s">
        <v>5901</v>
      </c>
      <c r="C3796" s="406"/>
      <c r="D3796" s="408">
        <v>182.08</v>
      </c>
      <c r="E3796" s="408">
        <v>182.08</v>
      </c>
      <c r="F3796" s="409">
        <v>44523.456099537034</v>
      </c>
      <c r="G3796" s="408">
        <v>0</v>
      </c>
    </row>
    <row r="3797" spans="1:7" ht="15" x14ac:dyDescent="0.2">
      <c r="A3797" s="407" t="s">
        <v>5902</v>
      </c>
      <c r="B3797" s="407" t="s">
        <v>5903</v>
      </c>
      <c r="C3797" s="408">
        <v>0</v>
      </c>
      <c r="D3797" s="408">
        <v>11655.95</v>
      </c>
      <c r="E3797" s="408">
        <v>11655.95</v>
      </c>
      <c r="F3797" s="409">
        <v>43397.543449074074</v>
      </c>
      <c r="G3797" s="408">
        <v>0</v>
      </c>
    </row>
    <row r="3798" spans="1:7" ht="15" x14ac:dyDescent="0.2">
      <c r="A3798" s="407" t="s">
        <v>5904</v>
      </c>
      <c r="B3798" s="407" t="s">
        <v>5905</v>
      </c>
      <c r="C3798" s="408">
        <v>0</v>
      </c>
      <c r="D3798" s="408">
        <v>15.7</v>
      </c>
      <c r="E3798" s="408">
        <v>15.7</v>
      </c>
      <c r="F3798" s="409">
        <v>43579.452233796299</v>
      </c>
      <c r="G3798" s="408">
        <v>0</v>
      </c>
    </row>
    <row r="3799" spans="1:7" ht="15" x14ac:dyDescent="0.2">
      <c r="A3799" s="407" t="s">
        <v>5906</v>
      </c>
      <c r="B3799" s="407" t="s">
        <v>5907</v>
      </c>
      <c r="C3799" s="408">
        <v>0</v>
      </c>
      <c r="D3799" s="408">
        <v>9.1999999999999993</v>
      </c>
      <c r="E3799" s="408">
        <v>9.1999999999999993</v>
      </c>
      <c r="F3799" s="409">
        <v>43370.330300925925</v>
      </c>
      <c r="G3799" s="408">
        <v>0</v>
      </c>
    </row>
    <row r="3800" spans="1:7" ht="15" x14ac:dyDescent="0.2">
      <c r="A3800" s="407" t="s">
        <v>35296</v>
      </c>
      <c r="B3800" s="407" t="s">
        <v>35297</v>
      </c>
      <c r="C3800" s="408">
        <v>0</v>
      </c>
      <c r="D3800" s="408">
        <v>503060.08179752412</v>
      </c>
      <c r="E3800" s="408">
        <v>503060.08179752412</v>
      </c>
      <c r="F3800" s="409">
        <v>45342.521053240744</v>
      </c>
      <c r="G3800" s="408">
        <v>0</v>
      </c>
    </row>
    <row r="3801" spans="1:7" ht="15" x14ac:dyDescent="0.2">
      <c r="A3801" s="407" t="s">
        <v>5908</v>
      </c>
      <c r="B3801" s="407" t="s">
        <v>5909</v>
      </c>
      <c r="C3801" s="408">
        <v>11.999999999999998</v>
      </c>
      <c r="D3801" s="408">
        <v>59.472329146182098</v>
      </c>
      <c r="E3801" s="408">
        <v>88.972329146182091</v>
      </c>
      <c r="F3801" s="409">
        <v>43343.580300925925</v>
      </c>
      <c r="G3801" s="408">
        <v>0</v>
      </c>
    </row>
    <row r="3802" spans="1:7" ht="15" x14ac:dyDescent="0.2">
      <c r="A3802" s="407" t="s">
        <v>5910</v>
      </c>
      <c r="B3802" s="407" t="s">
        <v>5911</v>
      </c>
      <c r="C3802" s="408">
        <v>0</v>
      </c>
      <c r="D3802" s="408">
        <v>29</v>
      </c>
      <c r="E3802" s="408">
        <v>29</v>
      </c>
      <c r="F3802" s="409">
        <v>43955.57303240741</v>
      </c>
      <c r="G3802" s="408">
        <v>0</v>
      </c>
    </row>
    <row r="3803" spans="1:7" ht="15" x14ac:dyDescent="0.2">
      <c r="A3803" s="407" t="s">
        <v>5912</v>
      </c>
      <c r="B3803" s="407" t="s">
        <v>5913</v>
      </c>
      <c r="C3803" s="408">
        <v>0</v>
      </c>
      <c r="D3803" s="408">
        <v>33.4</v>
      </c>
      <c r="E3803" s="408">
        <v>33.4</v>
      </c>
      <c r="F3803" s="409">
        <v>43955.584282407406</v>
      </c>
      <c r="G3803" s="408">
        <v>0</v>
      </c>
    </row>
    <row r="3804" spans="1:7" ht="15" x14ac:dyDescent="0.2">
      <c r="A3804" s="407" t="s">
        <v>5914</v>
      </c>
      <c r="B3804" s="407" t="s">
        <v>5915</v>
      </c>
      <c r="C3804" s="408">
        <v>0</v>
      </c>
      <c r="D3804" s="408">
        <v>92.7</v>
      </c>
      <c r="E3804" s="408">
        <v>92.7</v>
      </c>
      <c r="F3804" s="409">
        <v>43955.577893518515</v>
      </c>
      <c r="G3804" s="408">
        <v>0</v>
      </c>
    </row>
    <row r="3805" spans="1:7" ht="15" x14ac:dyDescent="0.2">
      <c r="A3805" s="407" t="s">
        <v>5916</v>
      </c>
      <c r="B3805" s="407" t="s">
        <v>5917</v>
      </c>
      <c r="C3805" s="408">
        <v>0</v>
      </c>
      <c r="D3805" s="408">
        <v>123</v>
      </c>
      <c r="E3805" s="408">
        <v>123</v>
      </c>
      <c r="F3805" s="409">
        <v>43969.583252314813</v>
      </c>
      <c r="G3805" s="408">
        <v>0</v>
      </c>
    </row>
    <row r="3806" spans="1:7" ht="15" x14ac:dyDescent="0.2">
      <c r="A3806" s="407" t="s">
        <v>5918</v>
      </c>
      <c r="B3806" s="407" t="s">
        <v>5919</v>
      </c>
      <c r="C3806" s="408">
        <v>0</v>
      </c>
      <c r="D3806" s="408">
        <v>52</v>
      </c>
      <c r="E3806" s="408">
        <v>52</v>
      </c>
      <c r="F3806" s="409">
        <v>44777.326388888891</v>
      </c>
      <c r="G3806" s="408">
        <v>0</v>
      </c>
    </row>
    <row r="3807" spans="1:7" ht="15" x14ac:dyDescent="0.2">
      <c r="A3807" s="407" t="s">
        <v>5920</v>
      </c>
      <c r="B3807" s="407" t="s">
        <v>5921</v>
      </c>
      <c r="C3807" s="408">
        <v>0</v>
      </c>
      <c r="D3807" s="408">
        <v>51.2</v>
      </c>
      <c r="E3807" s="408">
        <v>51.2</v>
      </c>
      <c r="F3807" s="409">
        <v>44777.326655092591</v>
      </c>
      <c r="G3807" s="408">
        <v>0</v>
      </c>
    </row>
    <row r="3808" spans="1:7" ht="15" x14ac:dyDescent="0.2">
      <c r="A3808" s="407" t="s">
        <v>5922</v>
      </c>
      <c r="B3808" s="407" t="s">
        <v>5923</v>
      </c>
      <c r="C3808" s="408">
        <v>0</v>
      </c>
      <c r="D3808" s="408">
        <v>35</v>
      </c>
      <c r="E3808" s="408">
        <v>35</v>
      </c>
      <c r="F3808" s="409">
        <v>44810.360069444447</v>
      </c>
      <c r="G3808" s="408">
        <v>0</v>
      </c>
    </row>
    <row r="3809" spans="1:7" ht="15" x14ac:dyDescent="0.2">
      <c r="A3809" s="407" t="s">
        <v>5924</v>
      </c>
      <c r="B3809" s="407" t="s">
        <v>5925</v>
      </c>
      <c r="C3809" s="408">
        <v>7.5</v>
      </c>
      <c r="D3809" s="408">
        <v>48.09</v>
      </c>
      <c r="E3809" s="408">
        <v>61.09</v>
      </c>
      <c r="F3809" s="409">
        <v>43423.390300925923</v>
      </c>
      <c r="G3809" s="408">
        <v>0</v>
      </c>
    </row>
    <row r="3810" spans="1:7" ht="15" x14ac:dyDescent="0.2">
      <c r="A3810" s="407" t="s">
        <v>5926</v>
      </c>
      <c r="B3810" s="407" t="s">
        <v>5927</v>
      </c>
      <c r="C3810" s="408">
        <v>7.5</v>
      </c>
      <c r="D3810" s="408">
        <v>2.2599999999999998</v>
      </c>
      <c r="E3810" s="408">
        <v>11.26</v>
      </c>
      <c r="F3810" s="409">
        <v>43423.390370370369</v>
      </c>
      <c r="G3810" s="408">
        <v>0</v>
      </c>
    </row>
    <row r="3811" spans="1:7" ht="15" x14ac:dyDescent="0.2">
      <c r="A3811" s="407" t="s">
        <v>5928</v>
      </c>
      <c r="B3811" s="407" t="s">
        <v>5929</v>
      </c>
      <c r="C3811" s="408">
        <v>0</v>
      </c>
      <c r="D3811" s="408">
        <v>8</v>
      </c>
      <c r="E3811" s="408">
        <v>8</v>
      </c>
      <c r="F3811" s="409">
        <v>44810.360706018517</v>
      </c>
      <c r="G3811" s="408">
        <v>0</v>
      </c>
    </row>
    <row r="3812" spans="1:7" ht="15" x14ac:dyDescent="0.2">
      <c r="A3812" s="407" t="s">
        <v>35298</v>
      </c>
      <c r="B3812" s="407" t="s">
        <v>35299</v>
      </c>
      <c r="C3812" s="408">
        <v>0</v>
      </c>
      <c r="D3812" s="408">
        <v>1976.64</v>
      </c>
      <c r="E3812" s="408">
        <v>1976.64</v>
      </c>
      <c r="F3812" s="409">
        <v>45342.521099537036</v>
      </c>
      <c r="G3812" s="408">
        <v>0</v>
      </c>
    </row>
    <row r="3813" spans="1:7" ht="15" x14ac:dyDescent="0.2">
      <c r="A3813" s="407" t="s">
        <v>5930</v>
      </c>
      <c r="B3813" s="407" t="s">
        <v>5931</v>
      </c>
      <c r="C3813" s="408">
        <v>0</v>
      </c>
      <c r="D3813" s="408">
        <v>18.5</v>
      </c>
      <c r="E3813" s="408">
        <v>18.5</v>
      </c>
      <c r="F3813" s="409">
        <v>44810.365555555552</v>
      </c>
      <c r="G3813" s="408">
        <v>0</v>
      </c>
    </row>
    <row r="3814" spans="1:7" ht="15" x14ac:dyDescent="0.2">
      <c r="A3814" s="407" t="s">
        <v>5932</v>
      </c>
      <c r="B3814" s="407" t="s">
        <v>5933</v>
      </c>
      <c r="C3814" s="408">
        <v>0</v>
      </c>
      <c r="D3814" s="408">
        <v>0</v>
      </c>
      <c r="E3814" s="408">
        <v>0</v>
      </c>
      <c r="F3814" s="409">
        <v>43878.451354166667</v>
      </c>
      <c r="G3814" s="408">
        <v>0</v>
      </c>
    </row>
    <row r="3815" spans="1:7" ht="15" x14ac:dyDescent="0.2">
      <c r="A3815" s="407" t="s">
        <v>5934</v>
      </c>
      <c r="B3815" s="407" t="s">
        <v>5935</v>
      </c>
      <c r="C3815" s="408">
        <v>0</v>
      </c>
      <c r="D3815" s="408">
        <v>0</v>
      </c>
      <c r="E3815" s="408">
        <v>0</v>
      </c>
      <c r="F3815" s="409">
        <v>43878.451469907406</v>
      </c>
      <c r="G3815" s="408">
        <v>0</v>
      </c>
    </row>
    <row r="3816" spans="1:7" ht="15" x14ac:dyDescent="0.2">
      <c r="A3816" s="407" t="s">
        <v>5936</v>
      </c>
      <c r="B3816" s="407" t="s">
        <v>5937</v>
      </c>
      <c r="C3816" s="408">
        <v>0</v>
      </c>
      <c r="D3816" s="408">
        <v>0</v>
      </c>
      <c r="E3816" s="408">
        <v>0</v>
      </c>
      <c r="F3816" s="409">
        <v>43878.451597222222</v>
      </c>
      <c r="G3816" s="408">
        <v>0</v>
      </c>
    </row>
    <row r="3817" spans="1:7" ht="15" x14ac:dyDescent="0.25">
      <c r="A3817" s="407" t="s">
        <v>5938</v>
      </c>
      <c r="B3817" s="407" t="s">
        <v>5939</v>
      </c>
      <c r="C3817" s="406"/>
      <c r="D3817" s="408">
        <v>76.400000000000006</v>
      </c>
      <c r="E3817" s="408">
        <v>76.400000000000006</v>
      </c>
      <c r="F3817" s="409">
        <v>43927.355104166665</v>
      </c>
      <c r="G3817" s="408">
        <v>0</v>
      </c>
    </row>
    <row r="3818" spans="1:7" ht="15" x14ac:dyDescent="0.2">
      <c r="A3818" s="407" t="s">
        <v>5940</v>
      </c>
      <c r="B3818" s="407" t="s">
        <v>5941</v>
      </c>
      <c r="C3818" s="408">
        <v>0</v>
      </c>
      <c r="D3818" s="408">
        <v>66.5</v>
      </c>
      <c r="E3818" s="408">
        <v>66.5</v>
      </c>
      <c r="F3818" s="409">
        <v>43927.344837962963</v>
      </c>
      <c r="G3818" s="408">
        <v>0</v>
      </c>
    </row>
    <row r="3819" spans="1:7" ht="15" x14ac:dyDescent="0.2">
      <c r="A3819" s="407" t="s">
        <v>5942</v>
      </c>
      <c r="B3819" s="407" t="s">
        <v>5943</v>
      </c>
      <c r="C3819" s="408">
        <v>3</v>
      </c>
      <c r="D3819" s="408">
        <v>217.24</v>
      </c>
      <c r="E3819" s="408">
        <v>222.74</v>
      </c>
      <c r="F3819" s="409">
        <v>43563.373900462961</v>
      </c>
      <c r="G3819" s="408">
        <v>0</v>
      </c>
    </row>
    <row r="3820" spans="1:7" ht="15" x14ac:dyDescent="0.2">
      <c r="A3820" s="407" t="s">
        <v>5944</v>
      </c>
      <c r="B3820" s="407" t="s">
        <v>5945</v>
      </c>
      <c r="C3820" s="408">
        <v>0</v>
      </c>
      <c r="D3820" s="408">
        <v>36.1</v>
      </c>
      <c r="E3820" s="408">
        <v>36.1</v>
      </c>
      <c r="F3820" s="409">
        <v>43927.354432870372</v>
      </c>
      <c r="G3820" s="408">
        <v>0</v>
      </c>
    </row>
    <row r="3821" spans="1:7" ht="15" x14ac:dyDescent="0.25">
      <c r="A3821" s="407" t="s">
        <v>5946</v>
      </c>
      <c r="B3821" s="407" t="s">
        <v>5947</v>
      </c>
      <c r="C3821" s="406"/>
      <c r="D3821" s="406"/>
      <c r="E3821" s="406"/>
      <c r="F3821" s="409">
        <v>43349.638958333337</v>
      </c>
      <c r="G3821" s="408">
        <v>0</v>
      </c>
    </row>
    <row r="3822" spans="1:7" ht="15" x14ac:dyDescent="0.25">
      <c r="A3822" s="407" t="s">
        <v>35300</v>
      </c>
      <c r="B3822" s="407" t="s">
        <v>35301</v>
      </c>
      <c r="C3822" s="406"/>
      <c r="D3822" s="406"/>
      <c r="E3822" s="406"/>
      <c r="F3822" s="409">
        <v>45342.521145833336</v>
      </c>
      <c r="G3822" s="408">
        <v>0</v>
      </c>
    </row>
    <row r="3823" spans="1:7" ht="15" x14ac:dyDescent="0.25">
      <c r="A3823" s="407" t="s">
        <v>5948</v>
      </c>
      <c r="B3823" s="407" t="s">
        <v>5949</v>
      </c>
      <c r="C3823" s="406"/>
      <c r="D3823" s="408">
        <v>993.28</v>
      </c>
      <c r="E3823" s="408">
        <v>993.28</v>
      </c>
      <c r="F3823" s="409">
        <v>43362.623703703706</v>
      </c>
      <c r="G3823" s="408">
        <v>0</v>
      </c>
    </row>
    <row r="3824" spans="1:7" ht="15" x14ac:dyDescent="0.2">
      <c r="A3824" s="407" t="s">
        <v>5950</v>
      </c>
      <c r="B3824" s="407" t="s">
        <v>5951</v>
      </c>
      <c r="C3824" s="408">
        <v>0</v>
      </c>
      <c r="D3824" s="408">
        <v>3.1</v>
      </c>
      <c r="E3824" s="408">
        <v>3.1</v>
      </c>
      <c r="F3824" s="409">
        <v>45986.585509259261</v>
      </c>
      <c r="G3824" s="408">
        <v>0</v>
      </c>
    </row>
    <row r="3825" spans="1:7" ht="15" x14ac:dyDescent="0.2">
      <c r="A3825" s="407" t="s">
        <v>5952</v>
      </c>
      <c r="B3825" s="407" t="s">
        <v>5953</v>
      </c>
      <c r="C3825" s="408">
        <v>40</v>
      </c>
      <c r="D3825" s="408">
        <v>133.21</v>
      </c>
      <c r="E3825" s="408">
        <v>209.21</v>
      </c>
      <c r="F3825" s="409">
        <v>43363.477581018517</v>
      </c>
      <c r="G3825" s="408">
        <v>0</v>
      </c>
    </row>
    <row r="3826" spans="1:7" ht="15" x14ac:dyDescent="0.25">
      <c r="A3826" s="407" t="s">
        <v>5954</v>
      </c>
      <c r="B3826" s="407" t="s">
        <v>5955</v>
      </c>
      <c r="C3826" s="406"/>
      <c r="D3826" s="406"/>
      <c r="E3826" s="406"/>
      <c r="F3826" s="409">
        <v>43423.390659722223</v>
      </c>
      <c r="G3826" s="408">
        <v>0</v>
      </c>
    </row>
    <row r="3827" spans="1:7" ht="15" x14ac:dyDescent="0.25">
      <c r="A3827" s="407" t="s">
        <v>5956</v>
      </c>
      <c r="B3827" s="407" t="s">
        <v>5957</v>
      </c>
      <c r="C3827" s="406"/>
      <c r="D3827" s="406"/>
      <c r="E3827" s="406"/>
      <c r="F3827" s="409">
        <v>43362.64402777778</v>
      </c>
      <c r="G3827" s="408">
        <v>0</v>
      </c>
    </row>
    <row r="3828" spans="1:7" ht="15" x14ac:dyDescent="0.25">
      <c r="A3828" s="407" t="s">
        <v>5958</v>
      </c>
      <c r="B3828" s="407" t="s">
        <v>5959</v>
      </c>
      <c r="C3828" s="406"/>
      <c r="D3828" s="406"/>
      <c r="E3828" s="406"/>
      <c r="F3828" s="409">
        <v>45112.389386574076</v>
      </c>
      <c r="G3828" s="408">
        <v>0</v>
      </c>
    </row>
    <row r="3829" spans="1:7" ht="15" x14ac:dyDescent="0.25">
      <c r="A3829" s="407" t="s">
        <v>5960</v>
      </c>
      <c r="B3829" s="407" t="s">
        <v>5961</v>
      </c>
      <c r="C3829" s="406"/>
      <c r="D3829" s="406"/>
      <c r="E3829" s="406"/>
      <c r="F3829" s="409">
        <v>43364.337442129632</v>
      </c>
      <c r="G3829" s="408">
        <v>0</v>
      </c>
    </row>
    <row r="3830" spans="1:7" ht="15" x14ac:dyDescent="0.25">
      <c r="A3830" s="407" t="s">
        <v>5962</v>
      </c>
      <c r="B3830" s="407" t="s">
        <v>5963</v>
      </c>
      <c r="C3830" s="406"/>
      <c r="D3830" s="406"/>
      <c r="E3830" s="406"/>
      <c r="F3830" s="409">
        <v>43362.635914351849</v>
      </c>
      <c r="G3830" s="408">
        <v>0</v>
      </c>
    </row>
    <row r="3831" spans="1:7" ht="15" x14ac:dyDescent="0.25">
      <c r="A3831" s="407" t="s">
        <v>5964</v>
      </c>
      <c r="B3831" s="407" t="s">
        <v>5965</v>
      </c>
      <c r="C3831" s="406"/>
      <c r="D3831" s="406"/>
      <c r="E3831" s="406"/>
      <c r="F3831" s="409">
        <v>43362.640104166669</v>
      </c>
      <c r="G3831" s="408">
        <v>0</v>
      </c>
    </row>
    <row r="3832" spans="1:7" ht="15" x14ac:dyDescent="0.25">
      <c r="A3832" s="407" t="s">
        <v>5966</v>
      </c>
      <c r="B3832" s="407" t="s">
        <v>5967</v>
      </c>
      <c r="C3832" s="406"/>
      <c r="D3832" s="406"/>
      <c r="E3832" s="406"/>
      <c r="F3832" s="409">
        <v>43362.656828703701</v>
      </c>
      <c r="G3832" s="408">
        <v>0</v>
      </c>
    </row>
    <row r="3833" spans="1:7" ht="15" x14ac:dyDescent="0.2">
      <c r="A3833" s="407" t="s">
        <v>5968</v>
      </c>
      <c r="B3833" s="407" t="s">
        <v>5969</v>
      </c>
      <c r="C3833" s="408">
        <v>0</v>
      </c>
      <c r="D3833" s="408">
        <v>60</v>
      </c>
      <c r="E3833" s="408">
        <v>60</v>
      </c>
      <c r="F3833" s="409">
        <v>43411.486226851855</v>
      </c>
      <c r="G3833" s="408">
        <v>0</v>
      </c>
    </row>
    <row r="3834" spans="1:7" ht="15" x14ac:dyDescent="0.2">
      <c r="A3834" s="407" t="s">
        <v>5970</v>
      </c>
      <c r="B3834" s="407" t="s">
        <v>5971</v>
      </c>
      <c r="C3834" s="408">
        <v>0</v>
      </c>
      <c r="D3834" s="408">
        <v>9.1999999999999993</v>
      </c>
      <c r="E3834" s="408">
        <v>9.1999999999999993</v>
      </c>
      <c r="F3834" s="409">
        <v>43423.390694444446</v>
      </c>
      <c r="G3834" s="408">
        <v>0</v>
      </c>
    </row>
    <row r="3835" spans="1:7" ht="15" x14ac:dyDescent="0.2">
      <c r="A3835" s="407" t="s">
        <v>5972</v>
      </c>
      <c r="B3835" s="407" t="s">
        <v>5973</v>
      </c>
      <c r="C3835" s="408">
        <v>0</v>
      </c>
      <c r="D3835" s="408">
        <v>1.06925</v>
      </c>
      <c r="E3835" s="408">
        <v>1.06925</v>
      </c>
      <c r="F3835" s="409">
        <v>44880.594050925924</v>
      </c>
      <c r="G3835" s="408">
        <v>0</v>
      </c>
    </row>
    <row r="3836" spans="1:7" ht="15" x14ac:dyDescent="0.2">
      <c r="A3836" s="407" t="s">
        <v>5974</v>
      </c>
      <c r="B3836" s="407" t="s">
        <v>5975</v>
      </c>
      <c r="C3836" s="408">
        <v>0</v>
      </c>
      <c r="D3836" s="408">
        <v>0.21</v>
      </c>
      <c r="E3836" s="408">
        <v>0.21</v>
      </c>
      <c r="F3836" s="409">
        <v>44880.594247685185</v>
      </c>
      <c r="G3836" s="408">
        <v>0</v>
      </c>
    </row>
    <row r="3837" spans="1:7" ht="15" x14ac:dyDescent="0.2">
      <c r="A3837" s="407" t="s">
        <v>5976</v>
      </c>
      <c r="B3837" s="407" t="s">
        <v>5977</v>
      </c>
      <c r="C3837" s="408">
        <v>0</v>
      </c>
      <c r="D3837" s="408">
        <v>255.3</v>
      </c>
      <c r="E3837" s="408">
        <v>255.3</v>
      </c>
      <c r="F3837" s="409">
        <v>43361.391747685186</v>
      </c>
      <c r="G3837" s="408">
        <v>0</v>
      </c>
    </row>
    <row r="3838" spans="1:7" ht="15" x14ac:dyDescent="0.2">
      <c r="A3838" s="407" t="s">
        <v>5978</v>
      </c>
      <c r="B3838" s="407" t="s">
        <v>5979</v>
      </c>
      <c r="C3838" s="408">
        <v>0</v>
      </c>
      <c r="D3838" s="408">
        <v>0</v>
      </c>
      <c r="E3838" s="408">
        <v>0</v>
      </c>
      <c r="F3838" s="409">
        <v>43361.539050925923</v>
      </c>
      <c r="G3838" s="408">
        <v>0</v>
      </c>
    </row>
    <row r="3839" spans="1:7" ht="15" x14ac:dyDescent="0.2">
      <c r="A3839" s="407" t="s">
        <v>5980</v>
      </c>
      <c r="B3839" s="407" t="s">
        <v>5981</v>
      </c>
      <c r="C3839" s="408">
        <v>0</v>
      </c>
      <c r="D3839" s="408">
        <v>0</v>
      </c>
      <c r="E3839" s="408">
        <v>0</v>
      </c>
      <c r="F3839" s="409">
        <v>43361.539293981485</v>
      </c>
      <c r="G3839" s="408">
        <v>0</v>
      </c>
    </row>
    <row r="3840" spans="1:7" ht="15" x14ac:dyDescent="0.2">
      <c r="A3840" s="407" t="s">
        <v>5982</v>
      </c>
      <c r="B3840" s="407" t="s">
        <v>5983</v>
      </c>
      <c r="C3840" s="408">
        <v>6</v>
      </c>
      <c r="D3840" s="408">
        <v>14.98</v>
      </c>
      <c r="E3840" s="408">
        <v>25.98</v>
      </c>
      <c r="F3840" s="409">
        <v>43361.706562500003</v>
      </c>
      <c r="G3840" s="408">
        <v>0</v>
      </c>
    </row>
    <row r="3841" spans="1:7" ht="15" x14ac:dyDescent="0.25">
      <c r="A3841" s="407" t="s">
        <v>5984</v>
      </c>
      <c r="B3841" s="407" t="s">
        <v>5985</v>
      </c>
      <c r="C3841" s="406"/>
      <c r="D3841" s="406"/>
      <c r="E3841" s="406"/>
      <c r="F3841" s="409">
        <v>45112.401296296295</v>
      </c>
      <c r="G3841" s="408">
        <v>0</v>
      </c>
    </row>
    <row r="3842" spans="1:7" ht="15" x14ac:dyDescent="0.25">
      <c r="A3842" s="407" t="s">
        <v>5986</v>
      </c>
      <c r="B3842" s="407" t="s">
        <v>5987</v>
      </c>
      <c r="C3842" s="406"/>
      <c r="D3842" s="406"/>
      <c r="E3842" s="406"/>
      <c r="F3842" s="409">
        <v>43361.736967592595</v>
      </c>
      <c r="G3842" s="408">
        <v>0</v>
      </c>
    </row>
    <row r="3843" spans="1:7" ht="15" x14ac:dyDescent="0.2">
      <c r="A3843" s="407" t="s">
        <v>5988</v>
      </c>
      <c r="B3843" s="407" t="s">
        <v>5989</v>
      </c>
      <c r="C3843" s="408">
        <v>0</v>
      </c>
      <c r="D3843" s="408">
        <v>1.0200000000000001E-2</v>
      </c>
      <c r="E3843" s="408">
        <v>1.0200000000000001E-2</v>
      </c>
      <c r="F3843" s="409">
        <v>43362.532881944448</v>
      </c>
      <c r="G3843" s="408">
        <v>0</v>
      </c>
    </row>
    <row r="3844" spans="1:7" ht="15" x14ac:dyDescent="0.25">
      <c r="A3844" s="407" t="s">
        <v>5990</v>
      </c>
      <c r="B3844" s="407" t="s">
        <v>5991</v>
      </c>
      <c r="C3844" s="406"/>
      <c r="D3844" s="406"/>
      <c r="E3844" s="406"/>
      <c r="F3844" s="409">
        <v>43363.475763888891</v>
      </c>
      <c r="G3844" s="408">
        <v>0</v>
      </c>
    </row>
    <row r="3845" spans="1:7" ht="15" x14ac:dyDescent="0.2">
      <c r="A3845" s="407" t="s">
        <v>5992</v>
      </c>
      <c r="B3845" s="407" t="s">
        <v>5993</v>
      </c>
      <c r="C3845" s="408">
        <v>0</v>
      </c>
      <c r="D3845" s="408">
        <v>3.5</v>
      </c>
      <c r="E3845" s="408">
        <v>3.5</v>
      </c>
      <c r="F3845" s="409">
        <v>44810.370578703703</v>
      </c>
      <c r="G3845" s="408">
        <v>0</v>
      </c>
    </row>
    <row r="3846" spans="1:7" ht="15" x14ac:dyDescent="0.25">
      <c r="A3846" s="407" t="s">
        <v>5994</v>
      </c>
      <c r="B3846" s="407" t="s">
        <v>5995</v>
      </c>
      <c r="C3846" s="406"/>
      <c r="D3846" s="408">
        <v>135</v>
      </c>
      <c r="E3846" s="408">
        <v>135</v>
      </c>
      <c r="F3846" s="409">
        <v>43385.422534722224</v>
      </c>
      <c r="G3846" s="408">
        <v>0</v>
      </c>
    </row>
    <row r="3847" spans="1:7" ht="15" x14ac:dyDescent="0.25">
      <c r="A3847" s="407" t="s">
        <v>5996</v>
      </c>
      <c r="B3847" s="407" t="s">
        <v>5997</v>
      </c>
      <c r="C3847" s="406"/>
      <c r="D3847" s="406"/>
      <c r="E3847" s="406"/>
      <c r="F3847" s="409">
        <v>44512.409143518518</v>
      </c>
      <c r="G3847" s="408">
        <v>0</v>
      </c>
    </row>
    <row r="3848" spans="1:7" ht="15" x14ac:dyDescent="0.25">
      <c r="A3848" s="407" t="s">
        <v>5998</v>
      </c>
      <c r="B3848" s="407" t="s">
        <v>5999</v>
      </c>
      <c r="C3848" s="406"/>
      <c r="D3848" s="406"/>
      <c r="E3848" s="406"/>
      <c r="F3848" s="409">
        <v>45678.505891203706</v>
      </c>
      <c r="G3848" s="408">
        <v>0</v>
      </c>
    </row>
    <row r="3849" spans="1:7" ht="15" x14ac:dyDescent="0.25">
      <c r="A3849" s="407" t="s">
        <v>6000</v>
      </c>
      <c r="B3849" s="407" t="s">
        <v>6001</v>
      </c>
      <c r="C3849" s="406"/>
      <c r="D3849" s="406"/>
      <c r="E3849" s="406"/>
      <c r="F3849" s="409">
        <v>43377.298946759256</v>
      </c>
      <c r="G3849" s="408">
        <v>0</v>
      </c>
    </row>
    <row r="3850" spans="1:7" ht="15" x14ac:dyDescent="0.25">
      <c r="A3850" s="407" t="s">
        <v>6002</v>
      </c>
      <c r="B3850" s="407" t="s">
        <v>6003</v>
      </c>
      <c r="C3850" s="406"/>
      <c r="D3850" s="406"/>
      <c r="E3850" s="406"/>
      <c r="F3850" s="409">
        <v>43364.470960648148</v>
      </c>
      <c r="G3850" s="408">
        <v>0</v>
      </c>
    </row>
    <row r="3851" spans="1:7" ht="15" x14ac:dyDescent="0.2">
      <c r="A3851" s="407" t="s">
        <v>6004</v>
      </c>
      <c r="B3851" s="407" t="s">
        <v>6005</v>
      </c>
      <c r="C3851" s="408">
        <v>0</v>
      </c>
      <c r="D3851" s="408">
        <v>227</v>
      </c>
      <c r="E3851" s="408">
        <v>227</v>
      </c>
      <c r="F3851" s="409">
        <v>43377.475740740738</v>
      </c>
      <c r="G3851" s="408">
        <v>0</v>
      </c>
    </row>
    <row r="3852" spans="1:7" ht="15" x14ac:dyDescent="0.25">
      <c r="A3852" s="407" t="s">
        <v>6006</v>
      </c>
      <c r="B3852" s="407" t="s">
        <v>6007</v>
      </c>
      <c r="C3852" s="406"/>
      <c r="D3852" s="406"/>
      <c r="E3852" s="406"/>
      <c r="F3852" s="409">
        <v>43377.474293981482</v>
      </c>
      <c r="G3852" s="408">
        <v>0</v>
      </c>
    </row>
    <row r="3853" spans="1:7" ht="15" x14ac:dyDescent="0.25">
      <c r="A3853" s="407" t="s">
        <v>6008</v>
      </c>
      <c r="B3853" s="407" t="s">
        <v>6009</v>
      </c>
      <c r="C3853" s="406"/>
      <c r="D3853" s="406"/>
      <c r="E3853" s="406"/>
      <c r="F3853" s="409">
        <v>43377.476018518515</v>
      </c>
      <c r="G3853" s="408">
        <v>0</v>
      </c>
    </row>
    <row r="3854" spans="1:7" ht="15" x14ac:dyDescent="0.2">
      <c r="A3854" s="407" t="s">
        <v>6010</v>
      </c>
      <c r="B3854" s="407" t="s">
        <v>6011</v>
      </c>
      <c r="C3854" s="408">
        <v>0</v>
      </c>
      <c r="D3854" s="408">
        <v>226</v>
      </c>
      <c r="E3854" s="408">
        <v>226</v>
      </c>
      <c r="F3854" s="409">
        <v>43377.461805555555</v>
      </c>
      <c r="G3854" s="408">
        <v>0</v>
      </c>
    </row>
    <row r="3855" spans="1:7" ht="15" x14ac:dyDescent="0.2">
      <c r="A3855" s="407" t="s">
        <v>6012</v>
      </c>
      <c r="B3855" s="407" t="s">
        <v>6013</v>
      </c>
      <c r="C3855" s="408">
        <v>0</v>
      </c>
      <c r="D3855" s="408">
        <v>31.4</v>
      </c>
      <c r="E3855" s="408">
        <v>31.4</v>
      </c>
      <c r="F3855" s="409">
        <v>43377.46162037037</v>
      </c>
      <c r="G3855" s="408">
        <v>0</v>
      </c>
    </row>
    <row r="3856" spans="1:7" ht="15" x14ac:dyDescent="0.2">
      <c r="A3856" s="407" t="s">
        <v>6014</v>
      </c>
      <c r="B3856" s="407" t="s">
        <v>6015</v>
      </c>
      <c r="C3856" s="408">
        <v>0</v>
      </c>
      <c r="D3856" s="408">
        <v>136.30000000000001</v>
      </c>
      <c r="E3856" s="408">
        <v>136.30000000000001</v>
      </c>
      <c r="F3856" s="409">
        <v>43377.461435185185</v>
      </c>
      <c r="G3856" s="408">
        <v>0</v>
      </c>
    </row>
    <row r="3857" spans="1:7" ht="15" x14ac:dyDescent="0.25">
      <c r="A3857" s="407" t="s">
        <v>6016</v>
      </c>
      <c r="B3857" s="407" t="s">
        <v>6017</v>
      </c>
      <c r="C3857" s="406"/>
      <c r="D3857" s="406"/>
      <c r="E3857" s="406"/>
      <c r="F3857" s="409">
        <v>43377.461099537039</v>
      </c>
      <c r="G3857" s="408">
        <v>0</v>
      </c>
    </row>
    <row r="3858" spans="1:7" ht="15" x14ac:dyDescent="0.2">
      <c r="A3858" s="407" t="s">
        <v>6018</v>
      </c>
      <c r="B3858" s="407" t="s">
        <v>6019</v>
      </c>
      <c r="C3858" s="408">
        <v>0</v>
      </c>
      <c r="D3858" s="408">
        <v>35.200000000000003</v>
      </c>
      <c r="E3858" s="408">
        <v>35.200000000000003</v>
      </c>
      <c r="F3858" s="409">
        <v>43377.460972222223</v>
      </c>
      <c r="G3858" s="408">
        <v>0</v>
      </c>
    </row>
    <row r="3859" spans="1:7" ht="15" x14ac:dyDescent="0.25">
      <c r="A3859" s="407" t="s">
        <v>6020</v>
      </c>
      <c r="B3859" s="407" t="s">
        <v>6021</v>
      </c>
      <c r="C3859" s="406"/>
      <c r="D3859" s="406"/>
      <c r="E3859" s="406"/>
      <c r="F3859" s="409">
        <v>43377.460625</v>
      </c>
      <c r="G3859" s="408">
        <v>0</v>
      </c>
    </row>
    <row r="3860" spans="1:7" ht="15" x14ac:dyDescent="0.2">
      <c r="A3860" s="407" t="s">
        <v>6022</v>
      </c>
      <c r="B3860" s="407" t="s">
        <v>6023</v>
      </c>
      <c r="C3860" s="408">
        <v>0</v>
      </c>
      <c r="D3860" s="408">
        <v>10</v>
      </c>
      <c r="E3860" s="408">
        <v>10</v>
      </c>
      <c r="F3860" s="409">
        <v>45986.585069444445</v>
      </c>
      <c r="G3860" s="408">
        <v>0</v>
      </c>
    </row>
    <row r="3861" spans="1:7" ht="15" x14ac:dyDescent="0.2">
      <c r="A3861" s="407" t="s">
        <v>35302</v>
      </c>
      <c r="B3861" s="407" t="s">
        <v>35303</v>
      </c>
      <c r="C3861" s="408">
        <v>0</v>
      </c>
      <c r="D3861" s="408">
        <v>1280</v>
      </c>
      <c r="E3861" s="408">
        <v>1280</v>
      </c>
      <c r="F3861" s="409">
        <v>45342.521192129629</v>
      </c>
      <c r="G3861" s="408">
        <v>0</v>
      </c>
    </row>
    <row r="3862" spans="1:7" ht="15" x14ac:dyDescent="0.2">
      <c r="A3862" s="407" t="s">
        <v>6024</v>
      </c>
      <c r="B3862" s="407" t="s">
        <v>6025</v>
      </c>
      <c r="C3862" s="408">
        <v>0</v>
      </c>
      <c r="D3862" s="408">
        <v>150.18</v>
      </c>
      <c r="E3862" s="408">
        <v>150.18</v>
      </c>
      <c r="F3862" s="409">
        <v>43423.390775462962</v>
      </c>
      <c r="G3862" s="408">
        <v>0</v>
      </c>
    </row>
    <row r="3863" spans="1:7" ht="15" x14ac:dyDescent="0.2">
      <c r="A3863" s="407" t="s">
        <v>6026</v>
      </c>
      <c r="B3863" s="407" t="s">
        <v>6027</v>
      </c>
      <c r="C3863" s="408">
        <v>0</v>
      </c>
      <c r="D3863" s="408">
        <v>49.64</v>
      </c>
      <c r="E3863" s="408">
        <v>49.64</v>
      </c>
      <c r="F3863" s="409">
        <v>43423.390810185185</v>
      </c>
      <c r="G3863" s="408">
        <v>0</v>
      </c>
    </row>
    <row r="3864" spans="1:7" ht="15" x14ac:dyDescent="0.2">
      <c r="A3864" s="407" t="s">
        <v>6028</v>
      </c>
      <c r="B3864" s="407" t="s">
        <v>6029</v>
      </c>
      <c r="C3864" s="408">
        <v>0</v>
      </c>
      <c r="D3864" s="408">
        <v>3.4</v>
      </c>
      <c r="E3864" s="408">
        <v>3.4</v>
      </c>
      <c r="F3864" s="409">
        <v>43423.390833333331</v>
      </c>
      <c r="G3864" s="408">
        <v>0</v>
      </c>
    </row>
    <row r="3865" spans="1:7" ht="15" x14ac:dyDescent="0.2">
      <c r="A3865" s="407" t="s">
        <v>6030</v>
      </c>
      <c r="B3865" s="407" t="s">
        <v>6031</v>
      </c>
      <c r="C3865" s="408">
        <v>0</v>
      </c>
      <c r="D3865" s="408">
        <v>6.71</v>
      </c>
      <c r="E3865" s="408">
        <v>6.71</v>
      </c>
      <c r="F3865" s="409">
        <v>43423.390856481485</v>
      </c>
      <c r="G3865" s="408">
        <v>0</v>
      </c>
    </row>
    <row r="3866" spans="1:7" ht="15" x14ac:dyDescent="0.2">
      <c r="A3866" s="407" t="s">
        <v>6032</v>
      </c>
      <c r="B3866" s="407" t="s">
        <v>6033</v>
      </c>
      <c r="C3866" s="408">
        <v>0</v>
      </c>
      <c r="D3866" s="408">
        <v>2.12</v>
      </c>
      <c r="E3866" s="408">
        <v>2.12</v>
      </c>
      <c r="F3866" s="409">
        <v>43423.390879629631</v>
      </c>
      <c r="G3866" s="408">
        <v>0</v>
      </c>
    </row>
    <row r="3867" spans="1:7" ht="15" x14ac:dyDescent="0.2">
      <c r="A3867" s="407" t="s">
        <v>6034</v>
      </c>
      <c r="B3867" s="407" t="s">
        <v>6035</v>
      </c>
      <c r="C3867" s="408">
        <v>0</v>
      </c>
      <c r="D3867" s="408">
        <v>243.84</v>
      </c>
      <c r="E3867" s="408">
        <v>243.84</v>
      </c>
      <c r="F3867" s="409">
        <v>43423.390914351854</v>
      </c>
      <c r="G3867" s="408">
        <v>0</v>
      </c>
    </row>
    <row r="3868" spans="1:7" ht="15" x14ac:dyDescent="0.2">
      <c r="A3868" s="407" t="s">
        <v>6036</v>
      </c>
      <c r="B3868" s="407" t="s">
        <v>6037</v>
      </c>
      <c r="C3868" s="408">
        <v>0</v>
      </c>
      <c r="D3868" s="408">
        <v>50.49</v>
      </c>
      <c r="E3868" s="408">
        <v>50.49</v>
      </c>
      <c r="F3868" s="409">
        <v>43423.3909375</v>
      </c>
      <c r="G3868" s="408">
        <v>0</v>
      </c>
    </row>
    <row r="3869" spans="1:7" ht="15" x14ac:dyDescent="0.2">
      <c r="A3869" s="407" t="s">
        <v>6038</v>
      </c>
      <c r="B3869" s="407" t="s">
        <v>6039</v>
      </c>
      <c r="C3869" s="408">
        <v>0</v>
      </c>
      <c r="D3869" s="408">
        <v>5.34</v>
      </c>
      <c r="E3869" s="408">
        <v>5.34</v>
      </c>
      <c r="F3869" s="409">
        <v>43423.390960648147</v>
      </c>
      <c r="G3869" s="408">
        <v>0</v>
      </c>
    </row>
    <row r="3870" spans="1:7" ht="15" x14ac:dyDescent="0.2">
      <c r="A3870" s="407" t="s">
        <v>6040</v>
      </c>
      <c r="B3870" s="407" t="s">
        <v>6041</v>
      </c>
      <c r="C3870" s="408">
        <v>0</v>
      </c>
      <c r="D3870" s="408">
        <v>4.84</v>
      </c>
      <c r="E3870" s="408">
        <v>4.84</v>
      </c>
      <c r="F3870" s="409">
        <v>44133.509421296294</v>
      </c>
      <c r="G3870" s="408">
        <v>0</v>
      </c>
    </row>
    <row r="3871" spans="1:7" ht="15" x14ac:dyDescent="0.2">
      <c r="A3871" s="407" t="s">
        <v>6042</v>
      </c>
      <c r="B3871" s="407" t="s">
        <v>6043</v>
      </c>
      <c r="C3871" s="408">
        <v>0</v>
      </c>
      <c r="D3871" s="408">
        <v>3.4</v>
      </c>
      <c r="E3871" s="408">
        <v>3.4</v>
      </c>
      <c r="F3871" s="409">
        <v>43423.391018518516</v>
      </c>
      <c r="G3871" s="408">
        <v>0</v>
      </c>
    </row>
    <row r="3872" spans="1:7" ht="15" x14ac:dyDescent="0.2">
      <c r="A3872" s="407" t="s">
        <v>35304</v>
      </c>
      <c r="B3872" s="407" t="s">
        <v>35305</v>
      </c>
      <c r="C3872" s="408">
        <v>0</v>
      </c>
      <c r="D3872" s="408">
        <v>55233.424172292398</v>
      </c>
      <c r="E3872" s="408">
        <v>55233.424172292398</v>
      </c>
      <c r="F3872" s="409">
        <v>45342.521249999998</v>
      </c>
      <c r="G3872" s="408">
        <v>0</v>
      </c>
    </row>
    <row r="3873" spans="1:7" ht="15" x14ac:dyDescent="0.2">
      <c r="A3873" s="407" t="s">
        <v>35306</v>
      </c>
      <c r="B3873" s="407" t="s">
        <v>35307</v>
      </c>
      <c r="C3873" s="408">
        <v>0</v>
      </c>
      <c r="D3873" s="408">
        <v>79000</v>
      </c>
      <c r="E3873" s="408">
        <v>79000</v>
      </c>
      <c r="F3873" s="409">
        <v>45342.521307870367</v>
      </c>
      <c r="G3873" s="408">
        <v>0</v>
      </c>
    </row>
    <row r="3874" spans="1:7" ht="15" x14ac:dyDescent="0.2">
      <c r="A3874" s="407" t="s">
        <v>6044</v>
      </c>
      <c r="B3874" s="407" t="s">
        <v>6045</v>
      </c>
      <c r="C3874" s="408">
        <v>0</v>
      </c>
      <c r="D3874" s="408">
        <v>3.42</v>
      </c>
      <c r="E3874" s="408">
        <v>3.42</v>
      </c>
      <c r="F3874" s="409">
        <v>45209.395520833335</v>
      </c>
      <c r="G3874" s="408">
        <v>0</v>
      </c>
    </row>
    <row r="3875" spans="1:7" ht="15" x14ac:dyDescent="0.2">
      <c r="A3875" s="407" t="s">
        <v>6046</v>
      </c>
      <c r="B3875" s="407" t="s">
        <v>6047</v>
      </c>
      <c r="C3875" s="408">
        <v>0</v>
      </c>
      <c r="D3875" s="408">
        <v>12.98</v>
      </c>
      <c r="E3875" s="408">
        <v>12.98</v>
      </c>
      <c r="F3875" s="409">
        <v>44523.598055555558</v>
      </c>
      <c r="G3875" s="408">
        <v>0</v>
      </c>
    </row>
    <row r="3876" spans="1:7" ht="15" x14ac:dyDescent="0.2">
      <c r="A3876" s="407" t="s">
        <v>6048</v>
      </c>
      <c r="B3876" s="407" t="s">
        <v>6049</v>
      </c>
      <c r="C3876" s="408">
        <v>22</v>
      </c>
      <c r="D3876" s="408">
        <v>3.19</v>
      </c>
      <c r="E3876" s="408">
        <v>25.19</v>
      </c>
      <c r="F3876" s="409">
        <v>45111.630231481482</v>
      </c>
      <c r="G3876" s="408">
        <v>0</v>
      </c>
    </row>
    <row r="3877" spans="1:7" ht="15" x14ac:dyDescent="0.25">
      <c r="A3877" s="407" t="s">
        <v>6050</v>
      </c>
      <c r="B3877" s="407" t="s">
        <v>6051</v>
      </c>
      <c r="C3877" s="406"/>
      <c r="D3877" s="406"/>
      <c r="E3877" s="406"/>
      <c r="F3877" s="409">
        <v>43423.391134259262</v>
      </c>
      <c r="G3877" s="408">
        <v>0</v>
      </c>
    </row>
    <row r="3878" spans="1:7" ht="15" x14ac:dyDescent="0.2">
      <c r="A3878" s="407" t="s">
        <v>35308</v>
      </c>
      <c r="B3878" s="407" t="s">
        <v>35309</v>
      </c>
      <c r="C3878" s="408">
        <v>0</v>
      </c>
      <c r="D3878" s="408">
        <v>389.25</v>
      </c>
      <c r="E3878" s="408">
        <v>389.25</v>
      </c>
      <c r="F3878" s="409">
        <v>45342.52140046296</v>
      </c>
      <c r="G3878" s="408">
        <v>0</v>
      </c>
    </row>
    <row r="3879" spans="1:7" ht="15" x14ac:dyDescent="0.25">
      <c r="A3879" s="407" t="s">
        <v>6052</v>
      </c>
      <c r="B3879" s="407" t="s">
        <v>5756</v>
      </c>
      <c r="C3879" s="406"/>
      <c r="D3879" s="406"/>
      <c r="E3879" s="406"/>
      <c r="F3879" s="406"/>
      <c r="G3879" s="408">
        <v>0</v>
      </c>
    </row>
    <row r="3880" spans="1:7" ht="15" x14ac:dyDescent="0.25">
      <c r="A3880" s="407" t="s">
        <v>6053</v>
      </c>
      <c r="B3880" s="407" t="s">
        <v>6054</v>
      </c>
      <c r="C3880" s="406"/>
      <c r="D3880" s="408">
        <v>55</v>
      </c>
      <c r="E3880" s="408">
        <v>55</v>
      </c>
      <c r="F3880" s="409">
        <v>44880.594386574077</v>
      </c>
      <c r="G3880" s="408">
        <v>0</v>
      </c>
    </row>
    <row r="3881" spans="1:7" ht="15" x14ac:dyDescent="0.25">
      <c r="A3881" s="407" t="s">
        <v>6055</v>
      </c>
      <c r="B3881" s="407" t="s">
        <v>6056</v>
      </c>
      <c r="C3881" s="406"/>
      <c r="D3881" s="406"/>
      <c r="E3881" s="406"/>
      <c r="F3881" s="409">
        <v>43423.391180555554</v>
      </c>
      <c r="G3881" s="408">
        <v>0</v>
      </c>
    </row>
    <row r="3882" spans="1:7" ht="15" x14ac:dyDescent="0.2">
      <c r="A3882" s="407" t="s">
        <v>6057</v>
      </c>
      <c r="B3882" s="407" t="s">
        <v>6058</v>
      </c>
      <c r="C3882" s="408">
        <v>0</v>
      </c>
      <c r="D3882" s="408">
        <v>29.81</v>
      </c>
      <c r="E3882" s="408">
        <v>29.81</v>
      </c>
      <c r="F3882" s="409">
        <v>44966.375532407408</v>
      </c>
      <c r="G3882" s="408">
        <v>0</v>
      </c>
    </row>
    <row r="3883" spans="1:7" ht="15" x14ac:dyDescent="0.2">
      <c r="A3883" s="407" t="s">
        <v>6059</v>
      </c>
      <c r="B3883" s="407" t="s">
        <v>6060</v>
      </c>
      <c r="C3883" s="408">
        <v>0</v>
      </c>
      <c r="D3883" s="408">
        <v>8.76</v>
      </c>
      <c r="E3883" s="408">
        <v>8.76</v>
      </c>
      <c r="F3883" s="409">
        <v>44392.284166666665</v>
      </c>
      <c r="G3883" s="408">
        <v>0</v>
      </c>
    </row>
    <row r="3884" spans="1:7" ht="15" x14ac:dyDescent="0.2">
      <c r="A3884" s="407" t="s">
        <v>6061</v>
      </c>
      <c r="B3884" s="407" t="s">
        <v>6062</v>
      </c>
      <c r="C3884" s="408">
        <v>0</v>
      </c>
      <c r="D3884" s="408">
        <v>6.58</v>
      </c>
      <c r="E3884" s="408">
        <v>6.58</v>
      </c>
      <c r="F3884" s="409">
        <v>45912.41915509259</v>
      </c>
      <c r="G3884" s="408">
        <v>0</v>
      </c>
    </row>
    <row r="3885" spans="1:7" ht="15" x14ac:dyDescent="0.2">
      <c r="A3885" s="407" t="s">
        <v>35310</v>
      </c>
      <c r="B3885" s="407" t="s">
        <v>35311</v>
      </c>
      <c r="C3885" s="408">
        <v>0</v>
      </c>
      <c r="D3885" s="408">
        <v>1.7945</v>
      </c>
      <c r="E3885" s="408">
        <v>1.7945</v>
      </c>
      <c r="F3885" s="409">
        <v>44760.757233796299</v>
      </c>
      <c r="G3885" s="408">
        <v>0</v>
      </c>
    </row>
    <row r="3886" spans="1:7" ht="15" x14ac:dyDescent="0.2">
      <c r="A3886" s="407" t="s">
        <v>6063</v>
      </c>
      <c r="B3886" s="407" t="s">
        <v>6064</v>
      </c>
      <c r="C3886" s="408">
        <v>0</v>
      </c>
      <c r="D3886" s="408">
        <v>1.59</v>
      </c>
      <c r="E3886" s="408">
        <v>1.59</v>
      </c>
      <c r="F3886" s="409">
        <v>45986.584652777776</v>
      </c>
      <c r="G3886" s="408">
        <v>0</v>
      </c>
    </row>
    <row r="3887" spans="1:7" ht="15" x14ac:dyDescent="0.25">
      <c r="A3887" s="407" t="s">
        <v>6065</v>
      </c>
      <c r="B3887" s="407" t="s">
        <v>6066</v>
      </c>
      <c r="C3887" s="406"/>
      <c r="D3887" s="406"/>
      <c r="E3887" s="406"/>
      <c r="F3887" s="409">
        <v>43402.28292824074</v>
      </c>
      <c r="G3887" s="408">
        <v>0</v>
      </c>
    </row>
    <row r="3888" spans="1:7" ht="15" x14ac:dyDescent="0.25">
      <c r="A3888" s="407" t="s">
        <v>6067</v>
      </c>
      <c r="B3888" s="407" t="s">
        <v>6068</v>
      </c>
      <c r="C3888" s="406"/>
      <c r="D3888" s="406"/>
      <c r="E3888" s="406"/>
      <c r="F3888" s="409">
        <v>43402.283101851855</v>
      </c>
      <c r="G3888" s="408">
        <v>0</v>
      </c>
    </row>
    <row r="3889" spans="1:7" ht="15" x14ac:dyDescent="0.2">
      <c r="A3889" s="407" t="s">
        <v>6069</v>
      </c>
      <c r="B3889" s="407" t="s">
        <v>6070</v>
      </c>
      <c r="C3889" s="408">
        <v>0</v>
      </c>
      <c r="D3889" s="408">
        <v>68.45</v>
      </c>
      <c r="E3889" s="408">
        <v>68.45</v>
      </c>
      <c r="F3889" s="409">
        <v>44810.375555555554</v>
      </c>
      <c r="G3889" s="408">
        <v>0</v>
      </c>
    </row>
    <row r="3890" spans="1:7" ht="15" x14ac:dyDescent="0.2">
      <c r="A3890" s="407" t="s">
        <v>6071</v>
      </c>
      <c r="B3890" s="407" t="s">
        <v>6072</v>
      </c>
      <c r="C3890" s="408">
        <v>0</v>
      </c>
      <c r="D3890" s="408">
        <v>31.15</v>
      </c>
      <c r="E3890" s="408">
        <v>31.15</v>
      </c>
      <c r="F3890" s="409">
        <v>44810.376076388886</v>
      </c>
      <c r="G3890" s="408">
        <v>0</v>
      </c>
    </row>
    <row r="3891" spans="1:7" ht="15" x14ac:dyDescent="0.2">
      <c r="A3891" s="407" t="s">
        <v>6073</v>
      </c>
      <c r="B3891" s="407" t="s">
        <v>6074</v>
      </c>
      <c r="C3891" s="408">
        <v>0</v>
      </c>
      <c r="D3891" s="408">
        <v>59.64</v>
      </c>
      <c r="E3891" s="408">
        <v>59.64</v>
      </c>
      <c r="F3891" s="409">
        <v>44810.376157407409</v>
      </c>
      <c r="G3891" s="408">
        <v>0</v>
      </c>
    </row>
    <row r="3892" spans="1:7" ht="15" x14ac:dyDescent="0.2">
      <c r="A3892" s="407" t="s">
        <v>6075</v>
      </c>
      <c r="B3892" s="407" t="s">
        <v>6076</v>
      </c>
      <c r="C3892" s="408">
        <v>0</v>
      </c>
      <c r="D3892" s="408">
        <v>28.98</v>
      </c>
      <c r="E3892" s="408">
        <v>28.98</v>
      </c>
      <c r="F3892" s="409">
        <v>44810.376215277778</v>
      </c>
      <c r="G3892" s="408">
        <v>0</v>
      </c>
    </row>
    <row r="3893" spans="1:7" ht="15" x14ac:dyDescent="0.25">
      <c r="A3893" s="407" t="s">
        <v>6077</v>
      </c>
      <c r="B3893" s="407" t="s">
        <v>6078</v>
      </c>
      <c r="C3893" s="406"/>
      <c r="D3893" s="406"/>
      <c r="E3893" s="406"/>
      <c r="F3893" s="409">
        <v>43402.283796296295</v>
      </c>
      <c r="G3893" s="408">
        <v>0</v>
      </c>
    </row>
    <row r="3894" spans="1:7" ht="15" x14ac:dyDescent="0.25">
      <c r="A3894" s="407" t="s">
        <v>6079</v>
      </c>
      <c r="B3894" s="407" t="s">
        <v>6080</v>
      </c>
      <c r="C3894" s="406"/>
      <c r="D3894" s="406"/>
      <c r="E3894" s="406"/>
      <c r="F3894" s="409">
        <v>43402.283958333333</v>
      </c>
      <c r="G3894" s="408">
        <v>0</v>
      </c>
    </row>
    <row r="3895" spans="1:7" ht="15" x14ac:dyDescent="0.25">
      <c r="A3895" s="407" t="s">
        <v>6081</v>
      </c>
      <c r="B3895" s="407" t="s">
        <v>6082</v>
      </c>
      <c r="C3895" s="406"/>
      <c r="D3895" s="406"/>
      <c r="E3895" s="406"/>
      <c r="F3895" s="409">
        <v>45013.370486111111</v>
      </c>
      <c r="G3895" s="408">
        <v>0</v>
      </c>
    </row>
    <row r="3896" spans="1:7" ht="15" x14ac:dyDescent="0.25">
      <c r="A3896" s="407" t="s">
        <v>6083</v>
      </c>
      <c r="B3896" s="407" t="s">
        <v>6084</v>
      </c>
      <c r="C3896" s="406"/>
      <c r="D3896" s="406"/>
      <c r="E3896" s="406"/>
      <c r="F3896" s="409">
        <v>45013.370324074072</v>
      </c>
      <c r="G3896" s="408">
        <v>0</v>
      </c>
    </row>
    <row r="3897" spans="1:7" ht="15" x14ac:dyDescent="0.2">
      <c r="A3897" s="407" t="s">
        <v>6085</v>
      </c>
      <c r="B3897" s="407" t="s">
        <v>6086</v>
      </c>
      <c r="C3897" s="408">
        <v>1</v>
      </c>
      <c r="D3897" s="408">
        <v>10.85</v>
      </c>
      <c r="E3897" s="408">
        <v>11.85</v>
      </c>
      <c r="F3897" s="409">
        <v>44523.552048611113</v>
      </c>
      <c r="G3897" s="408">
        <v>0</v>
      </c>
    </row>
    <row r="3898" spans="1:7" ht="15" x14ac:dyDescent="0.2">
      <c r="A3898" s="407" t="s">
        <v>6087</v>
      </c>
      <c r="B3898" s="407" t="s">
        <v>6088</v>
      </c>
      <c r="C3898" s="408">
        <v>1</v>
      </c>
      <c r="D3898" s="408">
        <v>10.79</v>
      </c>
      <c r="E3898" s="408">
        <v>11.79</v>
      </c>
      <c r="F3898" s="409">
        <v>44523.552418981482</v>
      </c>
      <c r="G3898" s="408">
        <v>0</v>
      </c>
    </row>
    <row r="3899" spans="1:7" ht="15" x14ac:dyDescent="0.2">
      <c r="A3899" s="407" t="s">
        <v>6089</v>
      </c>
      <c r="B3899" s="407" t="s">
        <v>6090</v>
      </c>
      <c r="C3899" s="408">
        <v>0</v>
      </c>
      <c r="D3899" s="408">
        <v>945</v>
      </c>
      <c r="E3899" s="408">
        <v>945</v>
      </c>
      <c r="F3899" s="409">
        <v>44511.419247685182</v>
      </c>
      <c r="G3899" s="408">
        <v>0</v>
      </c>
    </row>
    <row r="3900" spans="1:7" ht="15" x14ac:dyDescent="0.25">
      <c r="A3900" s="407" t="s">
        <v>6091</v>
      </c>
      <c r="B3900" s="407" t="s">
        <v>6092</v>
      </c>
      <c r="C3900" s="406"/>
      <c r="D3900" s="406"/>
      <c r="E3900" s="406"/>
      <c r="F3900" s="409">
        <v>44511.418761574074</v>
      </c>
      <c r="G3900" s="408">
        <v>0</v>
      </c>
    </row>
    <row r="3901" spans="1:7" ht="15" x14ac:dyDescent="0.2">
      <c r="A3901" s="407" t="s">
        <v>6093</v>
      </c>
      <c r="B3901" s="407" t="s">
        <v>6094</v>
      </c>
      <c r="C3901" s="408">
        <v>0</v>
      </c>
      <c r="D3901" s="408">
        <v>820</v>
      </c>
      <c r="E3901" s="408">
        <v>820</v>
      </c>
      <c r="F3901" s="409">
        <v>44511.418414351851</v>
      </c>
      <c r="G3901" s="408">
        <v>0</v>
      </c>
    </row>
    <row r="3902" spans="1:7" ht="15" x14ac:dyDescent="0.25">
      <c r="A3902" s="407" t="s">
        <v>6095</v>
      </c>
      <c r="B3902" s="407" t="s">
        <v>6096</v>
      </c>
      <c r="C3902" s="406"/>
      <c r="D3902" s="406"/>
      <c r="E3902" s="406"/>
      <c r="F3902" s="409">
        <v>43580.547453703701</v>
      </c>
      <c r="G3902" s="408">
        <v>0</v>
      </c>
    </row>
    <row r="3903" spans="1:7" ht="15" x14ac:dyDescent="0.2">
      <c r="A3903" s="407" t="s">
        <v>6097</v>
      </c>
      <c r="B3903" s="407" t="s">
        <v>6098</v>
      </c>
      <c r="C3903" s="408">
        <v>0</v>
      </c>
      <c r="D3903" s="408">
        <v>985</v>
      </c>
      <c r="E3903" s="408">
        <v>985</v>
      </c>
      <c r="F3903" s="409">
        <v>44511.419583333336</v>
      </c>
      <c r="G3903" s="408">
        <v>0</v>
      </c>
    </row>
    <row r="3904" spans="1:7" ht="15" x14ac:dyDescent="0.25">
      <c r="A3904" s="407" t="s">
        <v>6099</v>
      </c>
      <c r="B3904" s="407" t="s">
        <v>6100</v>
      </c>
      <c r="C3904" s="406"/>
      <c r="D3904" s="406"/>
      <c r="E3904" s="406"/>
      <c r="F3904" s="409">
        <v>43580.547488425924</v>
      </c>
      <c r="G3904" s="408">
        <v>0</v>
      </c>
    </row>
    <row r="3905" spans="1:7" ht="15" x14ac:dyDescent="0.2">
      <c r="A3905" s="407" t="s">
        <v>6101</v>
      </c>
      <c r="B3905" s="407" t="s">
        <v>6102</v>
      </c>
      <c r="C3905" s="408">
        <v>0</v>
      </c>
      <c r="D3905" s="408">
        <v>775</v>
      </c>
      <c r="E3905" s="408">
        <v>775</v>
      </c>
      <c r="F3905" s="409">
        <v>44511.42</v>
      </c>
      <c r="G3905" s="408">
        <v>0</v>
      </c>
    </row>
    <row r="3906" spans="1:7" ht="15" x14ac:dyDescent="0.25">
      <c r="A3906" s="407" t="s">
        <v>6103</v>
      </c>
      <c r="B3906" s="407" t="s">
        <v>6104</v>
      </c>
      <c r="C3906" s="406"/>
      <c r="D3906" s="406"/>
      <c r="E3906" s="406"/>
      <c r="F3906" s="409">
        <v>43580.547523148147</v>
      </c>
      <c r="G3906" s="408">
        <v>0</v>
      </c>
    </row>
    <row r="3907" spans="1:7" ht="15" x14ac:dyDescent="0.2">
      <c r="A3907" s="407" t="s">
        <v>6105</v>
      </c>
      <c r="B3907" s="407" t="s">
        <v>6106</v>
      </c>
      <c r="C3907" s="408">
        <v>3</v>
      </c>
      <c r="D3907" s="408">
        <v>48.2</v>
      </c>
      <c r="E3907" s="408">
        <v>51.2</v>
      </c>
      <c r="F3907" s="409">
        <v>45707.592245370368</v>
      </c>
      <c r="G3907" s="408">
        <v>0</v>
      </c>
    </row>
    <row r="3908" spans="1:7" ht="15" x14ac:dyDescent="0.2">
      <c r="A3908" s="407" t="s">
        <v>6107</v>
      </c>
      <c r="B3908" s="407" t="s">
        <v>6108</v>
      </c>
      <c r="C3908" s="408">
        <v>0</v>
      </c>
      <c r="D3908" s="408">
        <v>117.1</v>
      </c>
      <c r="E3908" s="408">
        <v>117.1</v>
      </c>
      <c r="F3908" s="409">
        <v>44810.381180555552</v>
      </c>
      <c r="G3908" s="408">
        <v>0</v>
      </c>
    </row>
    <row r="3909" spans="1:7" ht="15" x14ac:dyDescent="0.25">
      <c r="A3909" s="407" t="s">
        <v>6109</v>
      </c>
      <c r="B3909" s="407" t="s">
        <v>6110</v>
      </c>
      <c r="C3909" s="406"/>
      <c r="D3909" s="406"/>
      <c r="E3909" s="406"/>
      <c r="F3909" s="409">
        <v>44810.393379629626</v>
      </c>
      <c r="G3909" s="408">
        <v>0</v>
      </c>
    </row>
    <row r="3910" spans="1:7" ht="15" x14ac:dyDescent="0.2">
      <c r="A3910" s="407" t="s">
        <v>6111</v>
      </c>
      <c r="B3910" s="407" t="s">
        <v>6112</v>
      </c>
      <c r="C3910" s="408">
        <v>0</v>
      </c>
      <c r="D3910" s="408">
        <v>31.5</v>
      </c>
      <c r="E3910" s="408">
        <v>31.5</v>
      </c>
      <c r="F3910" s="409">
        <v>44810.383125</v>
      </c>
      <c r="G3910" s="408">
        <v>0</v>
      </c>
    </row>
    <row r="3911" spans="1:7" ht="15" x14ac:dyDescent="0.2">
      <c r="A3911" s="407" t="s">
        <v>6113</v>
      </c>
      <c r="B3911" s="407" t="s">
        <v>6114</v>
      </c>
      <c r="C3911" s="408">
        <v>0</v>
      </c>
      <c r="D3911" s="408">
        <v>0.41520000000000001</v>
      </c>
      <c r="E3911" s="408">
        <v>0.41520000000000001</v>
      </c>
      <c r="F3911" s="409">
        <v>45132.485856481479</v>
      </c>
      <c r="G3911" s="408">
        <v>0</v>
      </c>
    </row>
    <row r="3912" spans="1:7" ht="15" x14ac:dyDescent="0.2">
      <c r="A3912" s="407" t="s">
        <v>6115</v>
      </c>
      <c r="B3912" s="407" t="s">
        <v>6116</v>
      </c>
      <c r="C3912" s="408">
        <v>0</v>
      </c>
      <c r="D3912" s="408">
        <v>2.92</v>
      </c>
      <c r="E3912" s="408">
        <v>2.92</v>
      </c>
      <c r="F3912" s="409">
        <v>44517.49900462963</v>
      </c>
      <c r="G3912" s="408">
        <v>0</v>
      </c>
    </row>
    <row r="3913" spans="1:7" ht="15" x14ac:dyDescent="0.2">
      <c r="A3913" s="407" t="s">
        <v>6117</v>
      </c>
      <c r="B3913" s="407" t="s">
        <v>6118</v>
      </c>
      <c r="C3913" s="408">
        <v>0</v>
      </c>
      <c r="D3913" s="408">
        <v>66.900000000000006</v>
      </c>
      <c r="E3913" s="408">
        <v>66.900000000000006</v>
      </c>
      <c r="F3913" s="409">
        <v>44810.393055555556</v>
      </c>
      <c r="G3913" s="408">
        <v>0</v>
      </c>
    </row>
    <row r="3914" spans="1:7" ht="15" x14ac:dyDescent="0.2">
      <c r="A3914" s="407" t="s">
        <v>6119</v>
      </c>
      <c r="B3914" s="407" t="s">
        <v>6120</v>
      </c>
      <c r="C3914" s="408">
        <v>0</v>
      </c>
      <c r="D3914" s="408">
        <v>61.6</v>
      </c>
      <c r="E3914" s="408">
        <v>61.6</v>
      </c>
      <c r="F3914" s="409">
        <v>44810.392939814818</v>
      </c>
      <c r="G3914" s="408">
        <v>0</v>
      </c>
    </row>
    <row r="3915" spans="1:7" ht="15" x14ac:dyDescent="0.2">
      <c r="A3915" s="407" t="s">
        <v>6121</v>
      </c>
      <c r="B3915" s="407" t="s">
        <v>6122</v>
      </c>
      <c r="C3915" s="408">
        <v>0</v>
      </c>
      <c r="D3915" s="408">
        <v>69.2</v>
      </c>
      <c r="E3915" s="408">
        <v>69.2</v>
      </c>
      <c r="F3915" s="409">
        <v>44810.392800925925</v>
      </c>
      <c r="G3915" s="408">
        <v>0</v>
      </c>
    </row>
    <row r="3916" spans="1:7" ht="15" x14ac:dyDescent="0.2">
      <c r="A3916" s="407" t="s">
        <v>6123</v>
      </c>
      <c r="B3916" s="407" t="s">
        <v>6124</v>
      </c>
      <c r="C3916" s="408">
        <v>0</v>
      </c>
      <c r="D3916" s="408">
        <v>25.4</v>
      </c>
      <c r="E3916" s="408">
        <v>25.4</v>
      </c>
      <c r="F3916" s="409">
        <v>44810.392546296294</v>
      </c>
      <c r="G3916" s="408">
        <v>0</v>
      </c>
    </row>
    <row r="3917" spans="1:7" ht="15" x14ac:dyDescent="0.2">
      <c r="A3917" s="407" t="s">
        <v>6125</v>
      </c>
      <c r="B3917" s="407" t="s">
        <v>6126</v>
      </c>
      <c r="C3917" s="408">
        <v>0</v>
      </c>
      <c r="D3917" s="408">
        <v>168.6</v>
      </c>
      <c r="E3917" s="408">
        <v>168.6</v>
      </c>
      <c r="F3917" s="409">
        <v>44810.392418981479</v>
      </c>
      <c r="G3917" s="408">
        <v>0</v>
      </c>
    </row>
    <row r="3918" spans="1:7" ht="15" x14ac:dyDescent="0.2">
      <c r="A3918" s="407" t="s">
        <v>6127</v>
      </c>
      <c r="B3918" s="407" t="s">
        <v>6128</v>
      </c>
      <c r="C3918" s="408">
        <v>0</v>
      </c>
      <c r="D3918" s="408">
        <v>19.5</v>
      </c>
      <c r="E3918" s="408">
        <v>19.5</v>
      </c>
      <c r="F3918" s="409">
        <v>44810.392233796294</v>
      </c>
      <c r="G3918" s="408">
        <v>0</v>
      </c>
    </row>
    <row r="3919" spans="1:7" ht="15" x14ac:dyDescent="0.2">
      <c r="A3919" s="407" t="s">
        <v>6129</v>
      </c>
      <c r="B3919" s="407" t="s">
        <v>6130</v>
      </c>
      <c r="C3919" s="408">
        <v>0</v>
      </c>
      <c r="D3919" s="408">
        <v>159.5</v>
      </c>
      <c r="E3919" s="408">
        <v>159.5</v>
      </c>
      <c r="F3919" s="409">
        <v>44810.391018518516</v>
      </c>
      <c r="G3919" s="408">
        <v>0</v>
      </c>
    </row>
    <row r="3920" spans="1:7" ht="15" x14ac:dyDescent="0.2">
      <c r="A3920" s="407" t="s">
        <v>6131</v>
      </c>
      <c r="B3920" s="407" t="s">
        <v>6132</v>
      </c>
      <c r="C3920" s="408">
        <v>0</v>
      </c>
      <c r="D3920" s="408">
        <v>169.1</v>
      </c>
      <c r="E3920" s="408">
        <v>169.1</v>
      </c>
      <c r="F3920" s="409">
        <v>44809.36241898148</v>
      </c>
      <c r="G3920" s="408">
        <v>0</v>
      </c>
    </row>
    <row r="3921" spans="1:7" ht="15" x14ac:dyDescent="0.2">
      <c r="A3921" s="407" t="s">
        <v>6133</v>
      </c>
      <c r="B3921" s="407" t="s">
        <v>6134</v>
      </c>
      <c r="C3921" s="408">
        <v>0</v>
      </c>
      <c r="D3921" s="408">
        <v>137.6</v>
      </c>
      <c r="E3921" s="408">
        <v>137.6</v>
      </c>
      <c r="F3921" s="409">
        <v>44809.354988425926</v>
      </c>
      <c r="G3921" s="408">
        <v>0</v>
      </c>
    </row>
    <row r="3922" spans="1:7" ht="15" x14ac:dyDescent="0.2">
      <c r="A3922" s="407" t="s">
        <v>6135</v>
      </c>
      <c r="B3922" s="407" t="s">
        <v>6136</v>
      </c>
      <c r="C3922" s="408">
        <v>0</v>
      </c>
      <c r="D3922" s="408">
        <v>4.4400000000000004</v>
      </c>
      <c r="E3922" s="408">
        <v>4.4400000000000004</v>
      </c>
      <c r="F3922" s="409">
        <v>44809.354456018518</v>
      </c>
      <c r="G3922" s="408">
        <v>0</v>
      </c>
    </row>
    <row r="3923" spans="1:7" ht="15" x14ac:dyDescent="0.2">
      <c r="A3923" s="407" t="s">
        <v>6137</v>
      </c>
      <c r="B3923" s="407" t="s">
        <v>6138</v>
      </c>
      <c r="C3923" s="408">
        <v>0</v>
      </c>
      <c r="D3923" s="408">
        <v>5</v>
      </c>
      <c r="E3923" s="408">
        <v>5</v>
      </c>
      <c r="F3923" s="409">
        <v>44809.354108796295</v>
      </c>
      <c r="G3923" s="408">
        <v>0</v>
      </c>
    </row>
    <row r="3924" spans="1:7" ht="15" x14ac:dyDescent="0.2">
      <c r="A3924" s="407" t="s">
        <v>6139</v>
      </c>
      <c r="B3924" s="407" t="s">
        <v>6140</v>
      </c>
      <c r="C3924" s="408">
        <v>0</v>
      </c>
      <c r="D3924" s="408">
        <v>22.48</v>
      </c>
      <c r="E3924" s="408">
        <v>22.48</v>
      </c>
      <c r="F3924" s="409">
        <v>44809.353541666664</v>
      </c>
      <c r="G3924" s="408">
        <v>0</v>
      </c>
    </row>
    <row r="3925" spans="1:7" ht="15" x14ac:dyDescent="0.2">
      <c r="A3925" s="407" t="s">
        <v>6141</v>
      </c>
      <c r="B3925" s="407" t="s">
        <v>6142</v>
      </c>
      <c r="C3925" s="408">
        <v>0</v>
      </c>
      <c r="D3925" s="408">
        <v>7</v>
      </c>
      <c r="E3925" s="408">
        <v>7</v>
      </c>
      <c r="F3925" s="409">
        <v>44809.35297453704</v>
      </c>
      <c r="G3925" s="408">
        <v>0</v>
      </c>
    </row>
    <row r="3926" spans="1:7" ht="15" x14ac:dyDescent="0.2">
      <c r="A3926" s="407" t="s">
        <v>6143</v>
      </c>
      <c r="B3926" s="407" t="s">
        <v>6144</v>
      </c>
      <c r="C3926" s="408">
        <v>0</v>
      </c>
      <c r="D3926" s="408">
        <v>18</v>
      </c>
      <c r="E3926" s="408">
        <v>18</v>
      </c>
      <c r="F3926" s="409">
        <v>44809.352476851855</v>
      </c>
      <c r="G3926" s="408">
        <v>0</v>
      </c>
    </row>
    <row r="3927" spans="1:7" ht="15" x14ac:dyDescent="0.2">
      <c r="A3927" s="407" t="s">
        <v>6145</v>
      </c>
      <c r="B3927" s="407" t="s">
        <v>6146</v>
      </c>
      <c r="C3927" s="408">
        <v>0</v>
      </c>
      <c r="D3927" s="408">
        <v>69</v>
      </c>
      <c r="E3927" s="408">
        <v>69</v>
      </c>
      <c r="F3927" s="409">
        <v>44809.350497685184</v>
      </c>
      <c r="G3927" s="408">
        <v>0</v>
      </c>
    </row>
    <row r="3928" spans="1:7" ht="15" x14ac:dyDescent="0.2">
      <c r="A3928" s="407" t="s">
        <v>6147</v>
      </c>
      <c r="B3928" s="407" t="s">
        <v>6148</v>
      </c>
      <c r="C3928" s="408">
        <v>0</v>
      </c>
      <c r="D3928" s="408">
        <v>69</v>
      </c>
      <c r="E3928" s="408">
        <v>69</v>
      </c>
      <c r="F3928" s="409">
        <v>44777.326863425929</v>
      </c>
      <c r="G3928" s="408">
        <v>0</v>
      </c>
    </row>
    <row r="3929" spans="1:7" ht="15" x14ac:dyDescent="0.2">
      <c r="A3929" s="407" t="s">
        <v>6149</v>
      </c>
      <c r="B3929" s="407" t="s">
        <v>6150</v>
      </c>
      <c r="C3929" s="408">
        <v>0</v>
      </c>
      <c r="D3929" s="408">
        <v>15.09</v>
      </c>
      <c r="E3929" s="408">
        <v>15.09</v>
      </c>
      <c r="F3929" s="409">
        <v>44777.327060185184</v>
      </c>
      <c r="G3929" s="408">
        <v>0</v>
      </c>
    </row>
    <row r="3930" spans="1:7" ht="15" x14ac:dyDescent="0.2">
      <c r="A3930" s="407" t="s">
        <v>6151</v>
      </c>
      <c r="B3930" s="407" t="s">
        <v>6152</v>
      </c>
      <c r="C3930" s="408">
        <v>0</v>
      </c>
      <c r="D3930" s="408">
        <v>142.38999999999999</v>
      </c>
      <c r="E3930" s="408">
        <v>142.38999999999999</v>
      </c>
      <c r="F3930" s="409">
        <v>45986.58321759259</v>
      </c>
      <c r="G3930" s="408">
        <v>0</v>
      </c>
    </row>
    <row r="3931" spans="1:7" ht="15" x14ac:dyDescent="0.2">
      <c r="A3931" s="407" t="s">
        <v>6153</v>
      </c>
      <c r="B3931" s="407" t="s">
        <v>6154</v>
      </c>
      <c r="C3931" s="408">
        <v>0</v>
      </c>
      <c r="D3931" s="408">
        <v>820.35</v>
      </c>
      <c r="E3931" s="408">
        <v>820.35</v>
      </c>
      <c r="F3931" s="409">
        <v>44530.587650462963</v>
      </c>
      <c r="G3931" s="408">
        <v>0</v>
      </c>
    </row>
    <row r="3932" spans="1:7" ht="15" x14ac:dyDescent="0.2">
      <c r="A3932" s="407" t="s">
        <v>6155</v>
      </c>
      <c r="B3932" s="407" t="s">
        <v>6156</v>
      </c>
      <c r="C3932" s="408">
        <v>0</v>
      </c>
      <c r="D3932" s="408">
        <v>25403</v>
      </c>
      <c r="E3932" s="408">
        <v>25403</v>
      </c>
      <c r="F3932" s="409">
        <v>45219.414722222224</v>
      </c>
      <c r="G3932" s="408">
        <v>0</v>
      </c>
    </row>
    <row r="3933" spans="1:7" ht="15" x14ac:dyDescent="0.2">
      <c r="A3933" s="407" t="s">
        <v>6157</v>
      </c>
      <c r="B3933" s="407" t="s">
        <v>6158</v>
      </c>
      <c r="C3933" s="408">
        <v>0</v>
      </c>
      <c r="D3933" s="408">
        <v>6589.5</v>
      </c>
      <c r="E3933" s="408">
        <v>6589.5</v>
      </c>
      <c r="F3933" s="409">
        <v>45219.385208333333</v>
      </c>
      <c r="G3933" s="408">
        <v>0</v>
      </c>
    </row>
    <row r="3934" spans="1:7" ht="15" x14ac:dyDescent="0.2">
      <c r="A3934" s="407" t="s">
        <v>6159</v>
      </c>
      <c r="B3934" s="407" t="s">
        <v>6160</v>
      </c>
      <c r="C3934" s="408">
        <v>0</v>
      </c>
      <c r="D3934" s="408">
        <v>24734.5</v>
      </c>
      <c r="E3934" s="408">
        <v>24734.5</v>
      </c>
      <c r="F3934" s="409">
        <v>45580.627210648148</v>
      </c>
      <c r="G3934" s="408">
        <v>0</v>
      </c>
    </row>
    <row r="3935" spans="1:7" ht="15" x14ac:dyDescent="0.2">
      <c r="A3935" s="407" t="s">
        <v>6161</v>
      </c>
      <c r="B3935" s="407" t="s">
        <v>6158</v>
      </c>
      <c r="C3935" s="408">
        <v>0</v>
      </c>
      <c r="D3935" s="408">
        <v>6589.5</v>
      </c>
      <c r="E3935" s="408">
        <v>6589.5</v>
      </c>
      <c r="F3935" s="409">
        <v>45580.626898148148</v>
      </c>
      <c r="G3935" s="408">
        <v>0</v>
      </c>
    </row>
    <row r="3936" spans="1:7" ht="15" x14ac:dyDescent="0.2">
      <c r="A3936" s="407" t="s">
        <v>35312</v>
      </c>
      <c r="B3936" s="407" t="s">
        <v>35313</v>
      </c>
      <c r="C3936" s="408">
        <v>0</v>
      </c>
      <c r="D3936" s="408">
        <v>0</v>
      </c>
      <c r="E3936" s="408">
        <v>0</v>
      </c>
      <c r="F3936" s="409">
        <v>45342.521469907406</v>
      </c>
      <c r="G3936" s="408">
        <v>0</v>
      </c>
    </row>
    <row r="3937" spans="1:7" ht="15" x14ac:dyDescent="0.2">
      <c r="A3937" s="407" t="s">
        <v>6162</v>
      </c>
      <c r="B3937" s="407" t="s">
        <v>6158</v>
      </c>
      <c r="C3937" s="408">
        <v>0</v>
      </c>
      <c r="D3937" s="408">
        <v>0</v>
      </c>
      <c r="E3937" s="408">
        <v>0</v>
      </c>
      <c r="F3937" s="409">
        <v>43403.357037037036</v>
      </c>
      <c r="G3937" s="408">
        <v>0</v>
      </c>
    </row>
    <row r="3938" spans="1:7" ht="15" x14ac:dyDescent="0.2">
      <c r="A3938" s="407" t="s">
        <v>35314</v>
      </c>
      <c r="B3938" s="407" t="s">
        <v>35315</v>
      </c>
      <c r="C3938" s="408">
        <v>0</v>
      </c>
      <c r="D3938" s="408">
        <v>4266.6596190551236</v>
      </c>
      <c r="E3938" s="408">
        <v>4266.6596190551236</v>
      </c>
      <c r="F3938" s="409">
        <v>45342.521539351852</v>
      </c>
      <c r="G3938" s="408">
        <v>0</v>
      </c>
    </row>
    <row r="3939" spans="1:7" ht="15" x14ac:dyDescent="0.2">
      <c r="A3939" s="407" t="s">
        <v>35316</v>
      </c>
      <c r="B3939" s="407" t="s">
        <v>35317</v>
      </c>
      <c r="C3939" s="408">
        <v>0</v>
      </c>
      <c r="D3939" s="408">
        <v>0</v>
      </c>
      <c r="E3939" s="408">
        <v>0</v>
      </c>
      <c r="F3939" s="409">
        <v>45342.521655092591</v>
      </c>
      <c r="G3939" s="408">
        <v>0</v>
      </c>
    </row>
    <row r="3940" spans="1:7" ht="15" x14ac:dyDescent="0.2">
      <c r="A3940" s="407" t="s">
        <v>35318</v>
      </c>
      <c r="B3940" s="407" t="s">
        <v>35319</v>
      </c>
      <c r="C3940" s="408">
        <v>0</v>
      </c>
      <c r="D3940" s="408">
        <v>537.19000000000005</v>
      </c>
      <c r="E3940" s="408">
        <v>537.19000000000005</v>
      </c>
      <c r="F3940" s="409">
        <v>45341.711192129631</v>
      </c>
      <c r="G3940" s="408">
        <v>0</v>
      </c>
    </row>
    <row r="3941" spans="1:7" ht="15" x14ac:dyDescent="0.2">
      <c r="A3941" s="407" t="s">
        <v>35320</v>
      </c>
      <c r="B3941" s="407" t="s">
        <v>35321</v>
      </c>
      <c r="C3941" s="408">
        <v>0</v>
      </c>
      <c r="D3941" s="408">
        <v>4.7</v>
      </c>
      <c r="E3941" s="408">
        <v>4.7</v>
      </c>
      <c r="F3941" s="409">
        <v>45342.52171296296</v>
      </c>
      <c r="G3941" s="408">
        <v>0</v>
      </c>
    </row>
    <row r="3942" spans="1:7" ht="15" x14ac:dyDescent="0.2">
      <c r="A3942" s="407" t="s">
        <v>6163</v>
      </c>
      <c r="B3942" s="407" t="s">
        <v>6164</v>
      </c>
      <c r="C3942" s="408">
        <v>0</v>
      </c>
      <c r="D3942" s="408">
        <v>37.200000000000003</v>
      </c>
      <c r="E3942" s="408">
        <v>37.200000000000003</v>
      </c>
      <c r="F3942" s="409">
        <v>43418.597418981481</v>
      </c>
      <c r="G3942" s="408">
        <v>0</v>
      </c>
    </row>
    <row r="3943" spans="1:7" ht="15" x14ac:dyDescent="0.2">
      <c r="A3943" s="407" t="s">
        <v>35322</v>
      </c>
      <c r="B3943" s="407" t="s">
        <v>35323</v>
      </c>
      <c r="C3943" s="408">
        <v>0</v>
      </c>
      <c r="D3943" s="408">
        <v>6209.23</v>
      </c>
      <c r="E3943" s="408">
        <v>6209.23</v>
      </c>
      <c r="F3943" s="409">
        <v>45342.522523148145</v>
      </c>
      <c r="G3943" s="408">
        <v>0</v>
      </c>
    </row>
    <row r="3944" spans="1:7" ht="15" x14ac:dyDescent="0.25">
      <c r="A3944" s="407" t="s">
        <v>35324</v>
      </c>
      <c r="B3944" s="407" t="s">
        <v>35325</v>
      </c>
      <c r="C3944" s="406"/>
      <c r="D3944" s="406"/>
      <c r="E3944" s="406"/>
      <c r="F3944" s="409">
        <v>45341.719814814816</v>
      </c>
      <c r="G3944" s="408">
        <v>0</v>
      </c>
    </row>
    <row r="3945" spans="1:7" ht="15" x14ac:dyDescent="0.2">
      <c r="A3945" s="407" t="s">
        <v>35326</v>
      </c>
      <c r="B3945" s="407" t="s">
        <v>35327</v>
      </c>
      <c r="C3945" s="408">
        <v>0</v>
      </c>
      <c r="D3945" s="408">
        <v>59.466666666666661</v>
      </c>
      <c r="E3945" s="408">
        <v>59.466666666666661</v>
      </c>
      <c r="F3945" s="409">
        <v>45341.719861111109</v>
      </c>
      <c r="G3945" s="408">
        <v>0</v>
      </c>
    </row>
    <row r="3946" spans="1:7" ht="15" x14ac:dyDescent="0.2">
      <c r="A3946" s="407" t="s">
        <v>35328</v>
      </c>
      <c r="B3946" s="407" t="s">
        <v>35329</v>
      </c>
      <c r="C3946" s="408">
        <v>0</v>
      </c>
      <c r="D3946" s="408">
        <v>1055.9000000000001</v>
      </c>
      <c r="E3946" s="408">
        <v>1055.9000000000001</v>
      </c>
      <c r="F3946" s="409">
        <v>45341.719907407409</v>
      </c>
      <c r="G3946" s="408">
        <v>0</v>
      </c>
    </row>
    <row r="3947" spans="1:7" ht="15" x14ac:dyDescent="0.25">
      <c r="A3947" s="407" t="s">
        <v>6165</v>
      </c>
      <c r="B3947" s="407" t="s">
        <v>6166</v>
      </c>
      <c r="C3947" s="406"/>
      <c r="D3947" s="406"/>
      <c r="E3947" s="406"/>
      <c r="F3947" s="409">
        <v>43585.514641203707</v>
      </c>
      <c r="G3947" s="408">
        <v>0</v>
      </c>
    </row>
    <row r="3948" spans="1:7" ht="15" x14ac:dyDescent="0.25">
      <c r="A3948" s="407" t="s">
        <v>6167</v>
      </c>
      <c r="B3948" s="407" t="s">
        <v>6168</v>
      </c>
      <c r="C3948" s="406"/>
      <c r="D3948" s="406"/>
      <c r="E3948" s="406"/>
      <c r="F3948" s="409">
        <v>43593.385254629633</v>
      </c>
      <c r="G3948" s="408">
        <v>0</v>
      </c>
    </row>
    <row r="3949" spans="1:7" ht="15" x14ac:dyDescent="0.2">
      <c r="A3949" s="407" t="s">
        <v>6169</v>
      </c>
      <c r="B3949" s="407" t="s">
        <v>6170</v>
      </c>
      <c r="C3949" s="408">
        <v>0</v>
      </c>
      <c r="D3949" s="408">
        <v>18.52</v>
      </c>
      <c r="E3949" s="408">
        <v>18.52</v>
      </c>
      <c r="F3949" s="409">
        <v>45341.720127314817</v>
      </c>
      <c r="G3949" s="408">
        <v>0</v>
      </c>
    </row>
    <row r="3950" spans="1:7" ht="15" x14ac:dyDescent="0.2">
      <c r="A3950" s="407" t="s">
        <v>35330</v>
      </c>
      <c r="B3950" s="407" t="s">
        <v>35331</v>
      </c>
      <c r="C3950" s="408">
        <v>0</v>
      </c>
      <c r="D3950" s="408">
        <v>756</v>
      </c>
      <c r="E3950" s="408">
        <v>756</v>
      </c>
      <c r="F3950" s="409">
        <v>45342.522569444445</v>
      </c>
      <c r="G3950" s="408">
        <v>0</v>
      </c>
    </row>
    <row r="3951" spans="1:7" ht="15" x14ac:dyDescent="0.2">
      <c r="A3951" s="407" t="s">
        <v>35332</v>
      </c>
      <c r="B3951" s="407" t="s">
        <v>35333</v>
      </c>
      <c r="C3951" s="408">
        <v>0</v>
      </c>
      <c r="D3951" s="408">
        <v>1540</v>
      </c>
      <c r="E3951" s="408">
        <v>1540</v>
      </c>
      <c r="F3951" s="409">
        <v>45342.522650462961</v>
      </c>
      <c r="G3951" s="408">
        <v>0</v>
      </c>
    </row>
    <row r="3952" spans="1:7" ht="15" x14ac:dyDescent="0.2">
      <c r="A3952" s="407" t="s">
        <v>6171</v>
      </c>
      <c r="B3952" s="407" t="s">
        <v>6172</v>
      </c>
      <c r="C3952" s="408">
        <v>0</v>
      </c>
      <c r="D3952" s="408">
        <v>655.65</v>
      </c>
      <c r="E3952" s="408">
        <v>655.65</v>
      </c>
      <c r="F3952" s="409">
        <v>44809.350231481483</v>
      </c>
      <c r="G3952" s="408">
        <v>0</v>
      </c>
    </row>
    <row r="3953" spans="1:7" ht="15" x14ac:dyDescent="0.2">
      <c r="A3953" s="407" t="s">
        <v>6173</v>
      </c>
      <c r="B3953" s="407" t="s">
        <v>6174</v>
      </c>
      <c r="C3953" s="408">
        <v>0</v>
      </c>
      <c r="D3953" s="408">
        <v>459.4</v>
      </c>
      <c r="E3953" s="408">
        <v>459.4</v>
      </c>
      <c r="F3953" s="409">
        <v>43418.597500000003</v>
      </c>
      <c r="G3953" s="408">
        <v>0</v>
      </c>
    </row>
    <row r="3954" spans="1:7" ht="15" x14ac:dyDescent="0.2">
      <c r="A3954" s="407" t="s">
        <v>6175</v>
      </c>
      <c r="B3954" s="407" t="s">
        <v>6176</v>
      </c>
      <c r="C3954" s="408">
        <v>0</v>
      </c>
      <c r="D3954" s="408">
        <v>654.99</v>
      </c>
      <c r="E3954" s="408">
        <v>654.99</v>
      </c>
      <c r="F3954" s="409">
        <v>44378.343159722222</v>
      </c>
      <c r="G3954" s="408">
        <v>0</v>
      </c>
    </row>
    <row r="3955" spans="1:7" ht="15" x14ac:dyDescent="0.2">
      <c r="A3955" s="407" t="s">
        <v>6177</v>
      </c>
      <c r="B3955" s="407" t="s">
        <v>6178</v>
      </c>
      <c r="C3955" s="408">
        <v>0</v>
      </c>
      <c r="D3955" s="408">
        <v>590.01666666666665</v>
      </c>
      <c r="E3955" s="408">
        <v>590.01666666666665</v>
      </c>
      <c r="F3955" s="409">
        <v>43412.624351851853</v>
      </c>
      <c r="G3955" s="408">
        <v>0</v>
      </c>
    </row>
    <row r="3956" spans="1:7" ht="15" x14ac:dyDescent="0.2">
      <c r="A3956" s="407" t="s">
        <v>6179</v>
      </c>
      <c r="B3956" s="407" t="s">
        <v>6180</v>
      </c>
      <c r="C3956" s="408">
        <v>0</v>
      </c>
      <c r="D3956" s="408">
        <v>459.4</v>
      </c>
      <c r="E3956" s="408">
        <v>459.4</v>
      </c>
      <c r="F3956" s="409">
        <v>43413.526689814818</v>
      </c>
      <c r="G3956" s="408">
        <v>0</v>
      </c>
    </row>
    <row r="3957" spans="1:7" ht="15" x14ac:dyDescent="0.25">
      <c r="A3957" s="407" t="s">
        <v>6181</v>
      </c>
      <c r="B3957" s="407" t="s">
        <v>6180</v>
      </c>
      <c r="C3957" s="406"/>
      <c r="D3957" s="408">
        <v>478.54</v>
      </c>
      <c r="E3957" s="408">
        <v>478.54</v>
      </c>
      <c r="F3957" s="409">
        <v>43418.598113425927</v>
      </c>
      <c r="G3957" s="408">
        <v>0</v>
      </c>
    </row>
    <row r="3958" spans="1:7" ht="15" x14ac:dyDescent="0.2">
      <c r="A3958" s="407" t="s">
        <v>6182</v>
      </c>
      <c r="B3958" s="407" t="s">
        <v>6183</v>
      </c>
      <c r="C3958" s="408">
        <v>0</v>
      </c>
      <c r="D3958" s="408">
        <v>7.0750000000000002</v>
      </c>
      <c r="E3958" s="408">
        <v>7.0750000000000002</v>
      </c>
      <c r="F3958" s="409">
        <v>45162.510613425926</v>
      </c>
      <c r="G3958" s="408">
        <v>0</v>
      </c>
    </row>
    <row r="3959" spans="1:7" ht="15" x14ac:dyDescent="0.25">
      <c r="A3959" s="407" t="s">
        <v>6184</v>
      </c>
      <c r="B3959" s="407" t="s">
        <v>6185</v>
      </c>
      <c r="C3959" s="406"/>
      <c r="D3959" s="406"/>
      <c r="E3959" s="406"/>
      <c r="F3959" s="409">
        <v>45628.599664351852</v>
      </c>
      <c r="G3959" s="408">
        <v>0</v>
      </c>
    </row>
    <row r="3960" spans="1:7" ht="15" x14ac:dyDescent="0.25">
      <c r="A3960" s="407" t="s">
        <v>6186</v>
      </c>
      <c r="B3960" s="407" t="s">
        <v>6187</v>
      </c>
      <c r="C3960" s="406"/>
      <c r="D3960" s="406"/>
      <c r="E3960" s="406"/>
      <c r="F3960" s="409">
        <v>45628.600601851853</v>
      </c>
      <c r="G3960" s="408">
        <v>0</v>
      </c>
    </row>
    <row r="3961" spans="1:7" ht="15" x14ac:dyDescent="0.2">
      <c r="A3961" s="407" t="s">
        <v>6188</v>
      </c>
      <c r="B3961" s="407" t="s">
        <v>6189</v>
      </c>
      <c r="C3961" s="408">
        <v>0</v>
      </c>
      <c r="D3961" s="408">
        <v>108.3</v>
      </c>
      <c r="E3961" s="408">
        <v>108.3</v>
      </c>
      <c r="F3961" s="409">
        <v>45342.52548611111</v>
      </c>
      <c r="G3961" s="408">
        <v>0</v>
      </c>
    </row>
    <row r="3962" spans="1:7" ht="15" x14ac:dyDescent="0.2">
      <c r="A3962" s="407" t="s">
        <v>6190</v>
      </c>
      <c r="B3962" s="407" t="s">
        <v>6191</v>
      </c>
      <c r="C3962" s="408">
        <v>0</v>
      </c>
      <c r="D3962" s="408">
        <v>0</v>
      </c>
      <c r="E3962" s="408">
        <v>0</v>
      </c>
      <c r="F3962" s="409">
        <v>44523.358310185184</v>
      </c>
      <c r="G3962" s="408">
        <v>0</v>
      </c>
    </row>
    <row r="3963" spans="1:7" ht="15" x14ac:dyDescent="0.25">
      <c r="A3963" s="407" t="s">
        <v>6192</v>
      </c>
      <c r="B3963" s="407" t="s">
        <v>6193</v>
      </c>
      <c r="C3963" s="406"/>
      <c r="D3963" s="406"/>
      <c r="E3963" s="406"/>
      <c r="F3963" s="409">
        <v>43417.571331018517</v>
      </c>
      <c r="G3963" s="408">
        <v>0</v>
      </c>
    </row>
    <row r="3964" spans="1:7" ht="15" x14ac:dyDescent="0.25">
      <c r="A3964" s="407" t="s">
        <v>6194</v>
      </c>
      <c r="B3964" s="407" t="s">
        <v>6195</v>
      </c>
      <c r="C3964" s="406"/>
      <c r="D3964" s="406"/>
      <c r="E3964" s="406"/>
      <c r="F3964" s="409">
        <v>44524.328136574077</v>
      </c>
      <c r="G3964" s="408">
        <v>0</v>
      </c>
    </row>
    <row r="3965" spans="1:7" ht="15" x14ac:dyDescent="0.25">
      <c r="A3965" s="407" t="s">
        <v>6196</v>
      </c>
      <c r="B3965" s="407" t="s">
        <v>6197</v>
      </c>
      <c r="C3965" s="406"/>
      <c r="D3965" s="406"/>
      <c r="E3965" s="406"/>
      <c r="F3965" s="409">
        <v>43417.571458333332</v>
      </c>
      <c r="G3965" s="408">
        <v>0</v>
      </c>
    </row>
    <row r="3966" spans="1:7" ht="15" x14ac:dyDescent="0.25">
      <c r="A3966" s="407" t="s">
        <v>6198</v>
      </c>
      <c r="B3966" s="407" t="s">
        <v>6199</v>
      </c>
      <c r="C3966" s="406"/>
      <c r="D3966" s="406"/>
      <c r="E3966" s="406"/>
      <c r="F3966" s="409">
        <v>43417.571516203701</v>
      </c>
      <c r="G3966" s="408">
        <v>0</v>
      </c>
    </row>
    <row r="3967" spans="1:7" ht="15" x14ac:dyDescent="0.2">
      <c r="A3967" s="407" t="s">
        <v>35334</v>
      </c>
      <c r="B3967" s="407" t="s">
        <v>35301</v>
      </c>
      <c r="C3967" s="408">
        <v>0</v>
      </c>
      <c r="D3967" s="408">
        <v>33222.6</v>
      </c>
      <c r="E3967" s="408">
        <v>33222.6</v>
      </c>
      <c r="F3967" s="409">
        <v>45342.525787037041</v>
      </c>
      <c r="G3967" s="408">
        <v>0</v>
      </c>
    </row>
    <row r="3968" spans="1:7" ht="15" x14ac:dyDescent="0.2">
      <c r="A3968" s="407" t="s">
        <v>35335</v>
      </c>
      <c r="B3968" s="407" t="s">
        <v>35242</v>
      </c>
      <c r="C3968" s="408">
        <v>0</v>
      </c>
      <c r="D3968" s="408">
        <v>22859.5</v>
      </c>
      <c r="E3968" s="408">
        <v>22859.5</v>
      </c>
      <c r="F3968" s="409">
        <v>45342.526006944441</v>
      </c>
      <c r="G3968" s="408">
        <v>0</v>
      </c>
    </row>
    <row r="3969" spans="1:7" ht="15" x14ac:dyDescent="0.2">
      <c r="A3969" s="407" t="s">
        <v>6200</v>
      </c>
      <c r="B3969" s="407" t="s">
        <v>6201</v>
      </c>
      <c r="C3969" s="408">
        <v>0</v>
      </c>
      <c r="D3969" s="408">
        <v>19.5</v>
      </c>
      <c r="E3969" s="408">
        <v>19.5</v>
      </c>
      <c r="F3969" s="409">
        <v>43418.493877314817</v>
      </c>
      <c r="G3969" s="408">
        <v>0</v>
      </c>
    </row>
    <row r="3970" spans="1:7" ht="15" x14ac:dyDescent="0.2">
      <c r="A3970" s="407" t="s">
        <v>6202</v>
      </c>
      <c r="B3970" s="407" t="s">
        <v>6203</v>
      </c>
      <c r="C3970" s="408">
        <v>0</v>
      </c>
      <c r="D3970" s="408">
        <v>23.6</v>
      </c>
      <c r="E3970" s="408">
        <v>23.6</v>
      </c>
      <c r="F3970" s="409">
        <v>44512.39340277778</v>
      </c>
      <c r="G3970" s="408">
        <v>0</v>
      </c>
    </row>
    <row r="3971" spans="1:7" ht="15" x14ac:dyDescent="0.2">
      <c r="A3971" s="407" t="s">
        <v>6204</v>
      </c>
      <c r="B3971" s="407" t="s">
        <v>6205</v>
      </c>
      <c r="C3971" s="408">
        <v>0</v>
      </c>
      <c r="D3971" s="408">
        <v>30.8</v>
      </c>
      <c r="E3971" s="408">
        <v>30.8</v>
      </c>
      <c r="F3971" s="409">
        <v>44512.393819444442</v>
      </c>
      <c r="G3971" s="408">
        <v>0</v>
      </c>
    </row>
    <row r="3972" spans="1:7" ht="15" x14ac:dyDescent="0.2">
      <c r="A3972" s="407" t="s">
        <v>6206</v>
      </c>
      <c r="B3972" s="407" t="s">
        <v>6207</v>
      </c>
      <c r="C3972" s="408">
        <v>0</v>
      </c>
      <c r="D3972" s="408">
        <v>38.5</v>
      </c>
      <c r="E3972" s="408">
        <v>38.5</v>
      </c>
      <c r="F3972" s="409">
        <v>44512.394143518519</v>
      </c>
      <c r="G3972" s="408">
        <v>0</v>
      </c>
    </row>
    <row r="3973" spans="1:7" ht="15" x14ac:dyDescent="0.2">
      <c r="A3973" s="407" t="s">
        <v>6208</v>
      </c>
      <c r="B3973" s="407" t="s">
        <v>6209</v>
      </c>
      <c r="C3973" s="408">
        <v>0</v>
      </c>
      <c r="D3973" s="408">
        <v>4.1924999999999999</v>
      </c>
      <c r="E3973" s="408">
        <v>4.1924999999999999</v>
      </c>
      <c r="F3973" s="409">
        <v>43874.399201388886</v>
      </c>
      <c r="G3973" s="408">
        <v>0</v>
      </c>
    </row>
    <row r="3974" spans="1:7" ht="15" x14ac:dyDescent="0.2">
      <c r="A3974" s="407" t="s">
        <v>6210</v>
      </c>
      <c r="B3974" s="407" t="s">
        <v>6211</v>
      </c>
      <c r="C3974" s="408">
        <v>0</v>
      </c>
      <c r="D3974" s="408">
        <v>5.4550000000000001</v>
      </c>
      <c r="E3974" s="408">
        <v>5.4550000000000001</v>
      </c>
      <c r="F3974" s="409">
        <v>43847.403483796297</v>
      </c>
      <c r="G3974" s="408">
        <v>0</v>
      </c>
    </row>
    <row r="3975" spans="1:7" ht="15" x14ac:dyDescent="0.2">
      <c r="A3975" s="407" t="s">
        <v>6212</v>
      </c>
      <c r="B3975" s="407" t="s">
        <v>6213</v>
      </c>
      <c r="C3975" s="408">
        <v>0</v>
      </c>
      <c r="D3975" s="408">
        <v>1.2</v>
      </c>
      <c r="E3975" s="408">
        <v>1.2</v>
      </c>
      <c r="F3975" s="409">
        <v>43847.391956018517</v>
      </c>
      <c r="G3975" s="408">
        <v>0</v>
      </c>
    </row>
    <row r="3976" spans="1:7" ht="15" x14ac:dyDescent="0.2">
      <c r="A3976" s="407" t="s">
        <v>6214</v>
      </c>
      <c r="B3976" s="407" t="s">
        <v>6215</v>
      </c>
      <c r="C3976" s="408">
        <v>0</v>
      </c>
      <c r="D3976" s="408">
        <v>54.5</v>
      </c>
      <c r="E3976" s="408">
        <v>54.5</v>
      </c>
      <c r="F3976" s="409">
        <v>44809.350046296298</v>
      </c>
      <c r="G3976" s="408">
        <v>0</v>
      </c>
    </row>
    <row r="3977" spans="1:7" ht="15" x14ac:dyDescent="0.2">
      <c r="A3977" s="407" t="s">
        <v>6216</v>
      </c>
      <c r="B3977" s="407" t="s">
        <v>6217</v>
      </c>
      <c r="C3977" s="408">
        <v>0</v>
      </c>
      <c r="D3977" s="408">
        <v>66.63</v>
      </c>
      <c r="E3977" s="408">
        <v>66.63</v>
      </c>
      <c r="F3977" s="409">
        <v>44623.544537037036</v>
      </c>
      <c r="G3977" s="408">
        <v>0</v>
      </c>
    </row>
    <row r="3978" spans="1:7" ht="15" x14ac:dyDescent="0.2">
      <c r="A3978" s="407" t="s">
        <v>6218</v>
      </c>
      <c r="B3978" s="407" t="s">
        <v>6219</v>
      </c>
      <c r="C3978" s="408">
        <v>0</v>
      </c>
      <c r="D3978" s="408">
        <v>7.8</v>
      </c>
      <c r="E3978" s="408">
        <v>7.8</v>
      </c>
      <c r="F3978" s="409">
        <v>44880.594710648147</v>
      </c>
      <c r="G3978" s="408">
        <v>0</v>
      </c>
    </row>
    <row r="3979" spans="1:7" ht="15" x14ac:dyDescent="0.2">
      <c r="A3979" s="407" t="s">
        <v>35336</v>
      </c>
      <c r="B3979" s="407" t="s">
        <v>35337</v>
      </c>
      <c r="C3979" s="408">
        <v>0</v>
      </c>
      <c r="D3979" s="408">
        <v>8.6999999999999993</v>
      </c>
      <c r="E3979" s="408">
        <v>8.6999999999999993</v>
      </c>
      <c r="F3979" s="409">
        <v>45918.391099537039</v>
      </c>
      <c r="G3979" s="408">
        <v>0</v>
      </c>
    </row>
    <row r="3980" spans="1:7" ht="15" x14ac:dyDescent="0.2">
      <c r="A3980" s="407" t="s">
        <v>6220</v>
      </c>
      <c r="B3980" s="407" t="s">
        <v>6221</v>
      </c>
      <c r="C3980" s="408">
        <v>0</v>
      </c>
      <c r="D3980" s="408">
        <v>1.2563333333333333</v>
      </c>
      <c r="E3980" s="408">
        <v>1.2563333333333333</v>
      </c>
      <c r="F3980" s="409">
        <v>44511.602303240739</v>
      </c>
      <c r="G3980" s="408">
        <v>0</v>
      </c>
    </row>
    <row r="3981" spans="1:7" ht="15" x14ac:dyDescent="0.2">
      <c r="A3981" s="407" t="s">
        <v>6222</v>
      </c>
      <c r="B3981" s="407" t="s">
        <v>6223</v>
      </c>
      <c r="C3981" s="408">
        <v>0</v>
      </c>
      <c r="D3981" s="408">
        <v>36.3825</v>
      </c>
      <c r="E3981" s="408">
        <v>36.3825</v>
      </c>
      <c r="F3981" s="409">
        <v>44524.498784722222</v>
      </c>
      <c r="G3981" s="408">
        <v>0</v>
      </c>
    </row>
    <row r="3982" spans="1:7" ht="15" x14ac:dyDescent="0.2">
      <c r="A3982" s="407" t="s">
        <v>6224</v>
      </c>
      <c r="B3982" s="407" t="s">
        <v>6225</v>
      </c>
      <c r="C3982" s="408">
        <v>0</v>
      </c>
      <c r="D3982" s="408">
        <v>10.83</v>
      </c>
      <c r="E3982" s="408">
        <v>10.83</v>
      </c>
      <c r="F3982" s="409">
        <v>44511.345289351855</v>
      </c>
      <c r="G3982" s="408">
        <v>0</v>
      </c>
    </row>
    <row r="3983" spans="1:7" ht="15" x14ac:dyDescent="0.2">
      <c r="A3983" s="407" t="s">
        <v>6226</v>
      </c>
      <c r="B3983" s="407" t="s">
        <v>6227</v>
      </c>
      <c r="C3983" s="408">
        <v>0</v>
      </c>
      <c r="D3983" s="408">
        <v>35.380000000000003</v>
      </c>
      <c r="E3983" s="408">
        <v>35.380000000000003</v>
      </c>
      <c r="F3983" s="409">
        <v>43420.54011574074</v>
      </c>
      <c r="G3983" s="408">
        <v>0</v>
      </c>
    </row>
    <row r="3984" spans="1:7" ht="15" x14ac:dyDescent="0.2">
      <c r="A3984" s="407" t="s">
        <v>6228</v>
      </c>
      <c r="B3984" s="407" t="s">
        <v>6229</v>
      </c>
      <c r="C3984" s="408">
        <v>0</v>
      </c>
      <c r="D3984" s="408">
        <v>456.49</v>
      </c>
      <c r="E3984" s="408">
        <v>456.49</v>
      </c>
      <c r="F3984" s="409">
        <v>43438.438564814816</v>
      </c>
      <c r="G3984" s="408">
        <v>0</v>
      </c>
    </row>
    <row r="3985" spans="1:7" ht="15" x14ac:dyDescent="0.25">
      <c r="A3985" s="407" t="s">
        <v>35338</v>
      </c>
      <c r="B3985" s="407" t="s">
        <v>35339</v>
      </c>
      <c r="C3985" s="406"/>
      <c r="D3985" s="406"/>
      <c r="E3985" s="406"/>
      <c r="F3985" s="409">
        <v>43432.556574074071</v>
      </c>
      <c r="G3985" s="408">
        <v>0</v>
      </c>
    </row>
    <row r="3986" spans="1:7" ht="15" x14ac:dyDescent="0.2">
      <c r="A3986" s="407" t="s">
        <v>6230</v>
      </c>
      <c r="B3986" s="407" t="s">
        <v>6231</v>
      </c>
      <c r="C3986" s="408">
        <v>0</v>
      </c>
      <c r="D3986" s="408">
        <v>67.73</v>
      </c>
      <c r="E3986" s="408">
        <v>67.73</v>
      </c>
      <c r="F3986" s="409">
        <v>45986.583599537036</v>
      </c>
      <c r="G3986" s="408">
        <v>0</v>
      </c>
    </row>
    <row r="3987" spans="1:7" ht="15" x14ac:dyDescent="0.2">
      <c r="A3987" s="407" t="s">
        <v>6232</v>
      </c>
      <c r="B3987" s="407" t="s">
        <v>6233</v>
      </c>
      <c r="C3987" s="408">
        <v>1</v>
      </c>
      <c r="D3987" s="408">
        <v>124.43</v>
      </c>
      <c r="E3987" s="408">
        <v>125.43</v>
      </c>
      <c r="F3987" s="409">
        <v>43425.693043981482</v>
      </c>
      <c r="G3987" s="408">
        <v>0</v>
      </c>
    </row>
    <row r="3988" spans="1:7" ht="15" x14ac:dyDescent="0.2">
      <c r="A3988" s="407" t="s">
        <v>6234</v>
      </c>
      <c r="B3988" s="407" t="s">
        <v>6235</v>
      </c>
      <c r="C3988" s="408">
        <v>19.55</v>
      </c>
      <c r="D3988" s="408">
        <v>833.73</v>
      </c>
      <c r="E3988" s="408">
        <v>860.78</v>
      </c>
      <c r="F3988" s="409">
        <v>43433.514120370368</v>
      </c>
      <c r="G3988" s="408">
        <v>0</v>
      </c>
    </row>
    <row r="3989" spans="1:7" ht="15" x14ac:dyDescent="0.25">
      <c r="A3989" s="407" t="s">
        <v>6236</v>
      </c>
      <c r="B3989" s="407" t="s">
        <v>6237</v>
      </c>
      <c r="C3989" s="406"/>
      <c r="D3989" s="406"/>
      <c r="E3989" s="406"/>
      <c r="F3989" s="409">
        <v>43433.524918981479</v>
      </c>
      <c r="G3989" s="408">
        <v>0</v>
      </c>
    </row>
    <row r="3990" spans="1:7" ht="15" x14ac:dyDescent="0.2">
      <c r="A3990" s="407" t="s">
        <v>6238</v>
      </c>
      <c r="B3990" s="407" t="s">
        <v>6239</v>
      </c>
      <c r="C3990" s="408">
        <v>18.55</v>
      </c>
      <c r="D3990" s="408">
        <v>521.55999999999995</v>
      </c>
      <c r="E3990" s="408">
        <v>550.11</v>
      </c>
      <c r="F3990" s="409">
        <v>44494.527673611112</v>
      </c>
      <c r="G3990" s="408">
        <v>0</v>
      </c>
    </row>
    <row r="3991" spans="1:7" ht="15" x14ac:dyDescent="0.2">
      <c r="A3991" s="407" t="s">
        <v>6240</v>
      </c>
      <c r="B3991" s="407" t="s">
        <v>6241</v>
      </c>
      <c r="C3991" s="408">
        <v>18.55</v>
      </c>
      <c r="D3991" s="408">
        <v>504.82</v>
      </c>
      <c r="E3991" s="408">
        <v>533.37</v>
      </c>
      <c r="F3991" s="409">
        <v>44494.532430555555</v>
      </c>
      <c r="G3991" s="408">
        <v>0</v>
      </c>
    </row>
    <row r="3992" spans="1:7" ht="15" x14ac:dyDescent="0.2">
      <c r="A3992" s="407" t="s">
        <v>6242</v>
      </c>
      <c r="B3992" s="407" t="s">
        <v>6243</v>
      </c>
      <c r="C3992" s="408">
        <v>0</v>
      </c>
      <c r="D3992" s="408">
        <v>3.06</v>
      </c>
      <c r="E3992" s="408">
        <v>3.06</v>
      </c>
      <c r="F3992" s="409">
        <v>44683.518310185187</v>
      </c>
      <c r="G3992" s="408">
        <v>58</v>
      </c>
    </row>
    <row r="3993" spans="1:7" ht="15" x14ac:dyDescent="0.2">
      <c r="A3993" s="407" t="s">
        <v>6244</v>
      </c>
      <c r="B3993" s="407" t="s">
        <v>6245</v>
      </c>
      <c r="C3993" s="408">
        <v>0</v>
      </c>
      <c r="D3993" s="408">
        <v>4.5999999999999996</v>
      </c>
      <c r="E3993" s="408">
        <v>4.5999999999999996</v>
      </c>
      <c r="F3993" s="409">
        <v>44809.348865740743</v>
      </c>
      <c r="G3993" s="408">
        <v>30</v>
      </c>
    </row>
    <row r="3994" spans="1:7" ht="15" x14ac:dyDescent="0.2">
      <c r="A3994" s="407" t="s">
        <v>6246</v>
      </c>
      <c r="B3994" s="407" t="s">
        <v>6247</v>
      </c>
      <c r="C3994" s="408">
        <v>0</v>
      </c>
      <c r="D3994" s="408">
        <v>37.89</v>
      </c>
      <c r="E3994" s="408">
        <v>37.89</v>
      </c>
      <c r="F3994" s="409">
        <v>44494.527858796297</v>
      </c>
      <c r="G3994" s="408">
        <v>0</v>
      </c>
    </row>
    <row r="3995" spans="1:7" ht="15" x14ac:dyDescent="0.2">
      <c r="A3995" s="407" t="s">
        <v>6248</v>
      </c>
      <c r="B3995" s="407" t="s">
        <v>6249</v>
      </c>
      <c r="C3995" s="408">
        <v>0</v>
      </c>
      <c r="D3995" s="408">
        <v>37.89</v>
      </c>
      <c r="E3995" s="408">
        <v>37.89</v>
      </c>
      <c r="F3995" s="409">
        <v>44370.708240740743</v>
      </c>
      <c r="G3995" s="408">
        <v>0</v>
      </c>
    </row>
    <row r="3996" spans="1:7" ht="15" x14ac:dyDescent="0.2">
      <c r="A3996" s="407" t="s">
        <v>6250</v>
      </c>
      <c r="B3996" s="407" t="s">
        <v>6251</v>
      </c>
      <c r="C3996" s="408">
        <v>0</v>
      </c>
      <c r="D3996" s="408">
        <v>4.07</v>
      </c>
      <c r="E3996" s="408">
        <v>4.07</v>
      </c>
      <c r="F3996" s="409">
        <v>44481.360868055555</v>
      </c>
      <c r="G3996" s="408">
        <v>0</v>
      </c>
    </row>
    <row r="3997" spans="1:7" ht="15" x14ac:dyDescent="0.2">
      <c r="A3997" s="407" t="s">
        <v>6252</v>
      </c>
      <c r="B3997" s="407" t="s">
        <v>6253</v>
      </c>
      <c r="C3997" s="408">
        <v>0</v>
      </c>
      <c r="D3997" s="408">
        <v>48.1</v>
      </c>
      <c r="E3997" s="408">
        <v>48.1</v>
      </c>
      <c r="F3997" s="409">
        <v>44809.348506944443</v>
      </c>
      <c r="G3997" s="408">
        <v>0</v>
      </c>
    </row>
    <row r="3998" spans="1:7" ht="15" x14ac:dyDescent="0.2">
      <c r="A3998" s="407" t="s">
        <v>6254</v>
      </c>
      <c r="B3998" s="407" t="s">
        <v>6255</v>
      </c>
      <c r="C3998" s="408">
        <v>14.5</v>
      </c>
      <c r="D3998" s="408">
        <v>80.33</v>
      </c>
      <c r="E3998" s="408">
        <v>94.83</v>
      </c>
      <c r="F3998" s="409">
        <v>43483.390057870369</v>
      </c>
      <c r="G3998" s="408">
        <v>0</v>
      </c>
    </row>
    <row r="3999" spans="1:7" ht="15" x14ac:dyDescent="0.2">
      <c r="A3999" s="407" t="s">
        <v>6256</v>
      </c>
      <c r="B3999" s="407" t="s">
        <v>6257</v>
      </c>
      <c r="C3999" s="408">
        <v>0</v>
      </c>
      <c r="D3999" s="408">
        <v>33.97</v>
      </c>
      <c r="E3999" s="408">
        <v>33.97</v>
      </c>
      <c r="F3999" s="409">
        <v>44988.497152777774</v>
      </c>
      <c r="G3999" s="408">
        <v>0</v>
      </c>
    </row>
    <row r="4000" spans="1:7" ht="15" x14ac:dyDescent="0.2">
      <c r="A4000" s="407" t="s">
        <v>6258</v>
      </c>
      <c r="B4000" s="407" t="s">
        <v>6259</v>
      </c>
      <c r="C4000" s="408">
        <v>0</v>
      </c>
      <c r="D4000" s="408">
        <v>14.49</v>
      </c>
      <c r="E4000" s="408">
        <v>14.49</v>
      </c>
      <c r="F4000" s="409">
        <v>44683.518622685187</v>
      </c>
      <c r="G4000" s="408">
        <v>28</v>
      </c>
    </row>
    <row r="4001" spans="1:7" ht="15" x14ac:dyDescent="0.2">
      <c r="A4001" s="407" t="s">
        <v>6260</v>
      </c>
      <c r="B4001" s="407" t="s">
        <v>6261</v>
      </c>
      <c r="C4001" s="408">
        <v>0</v>
      </c>
      <c r="D4001" s="408">
        <v>5.4100000000000002E-2</v>
      </c>
      <c r="E4001" s="408">
        <v>5.4100000000000002E-2</v>
      </c>
      <c r="F4001" s="409">
        <v>45133.533171296294</v>
      </c>
      <c r="G4001" s="408">
        <v>0</v>
      </c>
    </row>
    <row r="4002" spans="1:7" ht="15" x14ac:dyDescent="0.2">
      <c r="A4002" s="407" t="s">
        <v>6262</v>
      </c>
      <c r="B4002" s="407" t="s">
        <v>6263</v>
      </c>
      <c r="C4002" s="408">
        <v>0</v>
      </c>
      <c r="D4002" s="408">
        <v>5.2299999999999999E-2</v>
      </c>
      <c r="E4002" s="408">
        <v>5.2299999999999999E-2</v>
      </c>
      <c r="F4002" s="409">
        <v>45133.533148148148</v>
      </c>
      <c r="G4002" s="408">
        <v>0</v>
      </c>
    </row>
    <row r="4003" spans="1:7" ht="15" x14ac:dyDescent="0.2">
      <c r="A4003" s="407" t="s">
        <v>6264</v>
      </c>
      <c r="B4003" s="407" t="s">
        <v>6265</v>
      </c>
      <c r="C4003" s="408">
        <v>12.499999999999998</v>
      </c>
      <c r="D4003" s="408">
        <v>370.00313379310347</v>
      </c>
      <c r="E4003" s="408">
        <v>390.00313379310347</v>
      </c>
      <c r="F4003" s="409">
        <v>43585.546747685185</v>
      </c>
      <c r="G4003" s="408">
        <v>0</v>
      </c>
    </row>
    <row r="4004" spans="1:7" ht="15" x14ac:dyDescent="0.2">
      <c r="A4004" s="407" t="s">
        <v>35340</v>
      </c>
      <c r="B4004" s="407" t="s">
        <v>35341</v>
      </c>
      <c r="C4004" s="408">
        <v>0</v>
      </c>
      <c r="D4004" s="408">
        <v>20266.63654901172</v>
      </c>
      <c r="E4004" s="408">
        <v>20266.63654901172</v>
      </c>
      <c r="F4004" s="409">
        <v>45342.526805555557</v>
      </c>
      <c r="G4004" s="408">
        <v>0</v>
      </c>
    </row>
    <row r="4005" spans="1:7" ht="15" x14ac:dyDescent="0.2">
      <c r="A4005" s="407" t="s">
        <v>6266</v>
      </c>
      <c r="B4005" s="407" t="s">
        <v>6267</v>
      </c>
      <c r="C4005" s="408">
        <v>0</v>
      </c>
      <c r="D4005" s="408">
        <v>155.5</v>
      </c>
      <c r="E4005" s="408">
        <v>155.5</v>
      </c>
      <c r="F4005" s="409">
        <v>45758.492395833331</v>
      </c>
      <c r="G4005" s="408">
        <v>0</v>
      </c>
    </row>
    <row r="4006" spans="1:7" ht="15" x14ac:dyDescent="0.25">
      <c r="A4006" s="407" t="s">
        <v>35342</v>
      </c>
      <c r="B4006" s="407" t="s">
        <v>6267</v>
      </c>
      <c r="C4006" s="406"/>
      <c r="D4006" s="406"/>
      <c r="E4006" s="406"/>
      <c r="F4006" s="409">
        <v>43430.534247685187</v>
      </c>
      <c r="G4006" s="408">
        <v>0</v>
      </c>
    </row>
    <row r="4007" spans="1:7" ht="15" x14ac:dyDescent="0.2">
      <c r="A4007" s="407" t="s">
        <v>6268</v>
      </c>
      <c r="B4007" s="407" t="s">
        <v>6269</v>
      </c>
      <c r="C4007" s="408">
        <v>0</v>
      </c>
      <c r="D4007" s="408">
        <v>149.4</v>
      </c>
      <c r="E4007" s="408">
        <v>149.4</v>
      </c>
      <c r="F4007" s="409">
        <v>45758.497673611113</v>
      </c>
      <c r="G4007" s="408">
        <v>0</v>
      </c>
    </row>
    <row r="4008" spans="1:7" ht="15" x14ac:dyDescent="0.2">
      <c r="A4008" s="407" t="s">
        <v>6270</v>
      </c>
      <c r="B4008" s="407" t="s">
        <v>6271</v>
      </c>
      <c r="C4008" s="408">
        <v>0</v>
      </c>
      <c r="D4008" s="408">
        <v>3</v>
      </c>
      <c r="E4008" s="408">
        <v>3</v>
      </c>
      <c r="F4008" s="409">
        <v>44481.344155092593</v>
      </c>
      <c r="G4008" s="408">
        <v>0</v>
      </c>
    </row>
    <row r="4009" spans="1:7" ht="15" x14ac:dyDescent="0.2">
      <c r="A4009" s="407" t="s">
        <v>6272</v>
      </c>
      <c r="B4009" s="407" t="s">
        <v>6273</v>
      </c>
      <c r="C4009" s="408">
        <v>0</v>
      </c>
      <c r="D4009" s="408">
        <v>3</v>
      </c>
      <c r="E4009" s="408">
        <v>3</v>
      </c>
      <c r="F4009" s="409">
        <v>44481.344456018516</v>
      </c>
      <c r="G4009" s="408">
        <v>0</v>
      </c>
    </row>
    <row r="4010" spans="1:7" ht="15" x14ac:dyDescent="0.25">
      <c r="A4010" s="407" t="s">
        <v>6274</v>
      </c>
      <c r="B4010" s="407" t="s">
        <v>6275</v>
      </c>
      <c r="C4010" s="406"/>
      <c r="D4010" s="406"/>
      <c r="E4010" s="406"/>
      <c r="F4010" s="409">
        <v>45001.609976851854</v>
      </c>
      <c r="G4010" s="408">
        <v>0</v>
      </c>
    </row>
    <row r="4011" spans="1:7" ht="15" x14ac:dyDescent="0.25">
      <c r="A4011" s="407" t="s">
        <v>6276</v>
      </c>
      <c r="B4011" s="407" t="s">
        <v>6277</v>
      </c>
      <c r="C4011" s="406"/>
      <c r="D4011" s="406"/>
      <c r="E4011" s="406"/>
      <c r="F4011" s="409">
        <v>45001.610069444447</v>
      </c>
      <c r="G4011" s="408">
        <v>0</v>
      </c>
    </row>
    <row r="4012" spans="1:7" ht="15" x14ac:dyDescent="0.25">
      <c r="A4012" s="407" t="s">
        <v>6278</v>
      </c>
      <c r="B4012" s="407" t="s">
        <v>6279</v>
      </c>
      <c r="C4012" s="406"/>
      <c r="D4012" s="406"/>
      <c r="E4012" s="406"/>
      <c r="F4012" s="409">
        <v>45001.610173611109</v>
      </c>
      <c r="G4012" s="408">
        <v>0</v>
      </c>
    </row>
    <row r="4013" spans="1:7" ht="15" x14ac:dyDescent="0.25">
      <c r="A4013" s="407" t="s">
        <v>6280</v>
      </c>
      <c r="B4013" s="407" t="s">
        <v>6281</v>
      </c>
      <c r="C4013" s="406"/>
      <c r="D4013" s="406"/>
      <c r="E4013" s="406"/>
      <c r="F4013" s="409">
        <v>45001.610277777778</v>
      </c>
      <c r="G4013" s="408">
        <v>0</v>
      </c>
    </row>
    <row r="4014" spans="1:7" ht="15" x14ac:dyDescent="0.25">
      <c r="A4014" s="407" t="s">
        <v>6282</v>
      </c>
      <c r="B4014" s="407" t="s">
        <v>6283</v>
      </c>
      <c r="C4014" s="406"/>
      <c r="D4014" s="406"/>
      <c r="E4014" s="406"/>
      <c r="F4014" s="409">
        <v>45001.610358796293</v>
      </c>
      <c r="G4014" s="408">
        <v>0</v>
      </c>
    </row>
    <row r="4015" spans="1:7" ht="15" x14ac:dyDescent="0.25">
      <c r="A4015" s="407" t="s">
        <v>6284</v>
      </c>
      <c r="B4015" s="407" t="s">
        <v>6285</v>
      </c>
      <c r="C4015" s="406"/>
      <c r="D4015" s="406"/>
      <c r="E4015" s="406"/>
      <c r="F4015" s="409">
        <v>45001.610462962963</v>
      </c>
      <c r="G4015" s="408">
        <v>0</v>
      </c>
    </row>
    <row r="4016" spans="1:7" ht="15" x14ac:dyDescent="0.25">
      <c r="A4016" s="407" t="s">
        <v>6286</v>
      </c>
      <c r="B4016" s="407" t="s">
        <v>6287</v>
      </c>
      <c r="C4016" s="406"/>
      <c r="D4016" s="406"/>
      <c r="E4016" s="406"/>
      <c r="F4016" s="409">
        <v>45001.610567129632</v>
      </c>
      <c r="G4016" s="408">
        <v>0</v>
      </c>
    </row>
    <row r="4017" spans="1:7" ht="15" x14ac:dyDescent="0.2">
      <c r="A4017" s="407" t="s">
        <v>6288</v>
      </c>
      <c r="B4017" s="407" t="s">
        <v>6289</v>
      </c>
      <c r="C4017" s="408">
        <v>0</v>
      </c>
      <c r="D4017" s="408">
        <v>0.33250000000000002</v>
      </c>
      <c r="E4017" s="408">
        <v>0.33250000000000002</v>
      </c>
      <c r="F4017" s="409">
        <v>45133.533194444448</v>
      </c>
      <c r="G4017" s="408">
        <v>0</v>
      </c>
    </row>
    <row r="4018" spans="1:7" ht="15" x14ac:dyDescent="0.2">
      <c r="A4018" s="407" t="s">
        <v>6290</v>
      </c>
      <c r="B4018" s="407" t="s">
        <v>6291</v>
      </c>
      <c r="C4018" s="408">
        <v>15.55</v>
      </c>
      <c r="D4018" s="408">
        <v>275.43</v>
      </c>
      <c r="E4018" s="408">
        <v>298.48</v>
      </c>
      <c r="F4018" s="409">
        <v>43468.340104166666</v>
      </c>
      <c r="G4018" s="408">
        <v>0</v>
      </c>
    </row>
    <row r="4019" spans="1:7" ht="15" x14ac:dyDescent="0.25">
      <c r="A4019" s="407" t="s">
        <v>35343</v>
      </c>
      <c r="B4019" s="407" t="s">
        <v>35344</v>
      </c>
      <c r="C4019" s="406"/>
      <c r="D4019" s="406"/>
      <c r="E4019" s="406"/>
      <c r="F4019" s="409">
        <v>43468.343958333331</v>
      </c>
      <c r="G4019" s="408">
        <v>0</v>
      </c>
    </row>
    <row r="4020" spans="1:7" ht="15" x14ac:dyDescent="0.2">
      <c r="A4020" s="407" t="s">
        <v>6292</v>
      </c>
      <c r="B4020" s="407" t="s">
        <v>6293</v>
      </c>
      <c r="C4020" s="408">
        <v>2.25</v>
      </c>
      <c r="D4020" s="408">
        <v>11.135999999999999</v>
      </c>
      <c r="E4020" s="408">
        <v>13.386000000000001</v>
      </c>
      <c r="F4020" s="409">
        <v>45001.610682870371</v>
      </c>
      <c r="G4020" s="408">
        <v>0</v>
      </c>
    </row>
    <row r="4021" spans="1:7" ht="15" x14ac:dyDescent="0.2">
      <c r="A4021" s="407" t="s">
        <v>6294</v>
      </c>
      <c r="B4021" s="407" t="s">
        <v>6295</v>
      </c>
      <c r="C4021" s="408">
        <v>0</v>
      </c>
      <c r="D4021" s="408">
        <v>277.5</v>
      </c>
      <c r="E4021" s="408">
        <v>277.5</v>
      </c>
      <c r="F4021" s="409">
        <v>44376.315868055557</v>
      </c>
      <c r="G4021" s="408">
        <v>0</v>
      </c>
    </row>
    <row r="4022" spans="1:7" ht="15" x14ac:dyDescent="0.25">
      <c r="A4022" s="407" t="s">
        <v>6296</v>
      </c>
      <c r="B4022" s="407" t="s">
        <v>6265</v>
      </c>
      <c r="C4022" s="406"/>
      <c r="D4022" s="406"/>
      <c r="E4022" s="406"/>
      <c r="F4022" s="409">
        <v>45117.409062500003</v>
      </c>
      <c r="G4022" s="408">
        <v>0</v>
      </c>
    </row>
    <row r="4023" spans="1:7" ht="15" x14ac:dyDescent="0.25">
      <c r="A4023" s="407" t="s">
        <v>6297</v>
      </c>
      <c r="B4023" s="407" t="s">
        <v>6298</v>
      </c>
      <c r="C4023" s="406"/>
      <c r="D4023" s="406"/>
      <c r="E4023" s="406"/>
      <c r="F4023" s="409">
        <v>43475.605937499997</v>
      </c>
      <c r="G4023" s="408">
        <v>0</v>
      </c>
    </row>
    <row r="4024" spans="1:7" ht="15" x14ac:dyDescent="0.25">
      <c r="A4024" s="407" t="s">
        <v>6299</v>
      </c>
      <c r="B4024" s="407" t="s">
        <v>6300</v>
      </c>
      <c r="C4024" s="406"/>
      <c r="D4024" s="406"/>
      <c r="E4024" s="406"/>
      <c r="F4024" s="409">
        <v>43475.606400462966</v>
      </c>
      <c r="G4024" s="408">
        <v>0</v>
      </c>
    </row>
    <row r="4025" spans="1:7" ht="15" x14ac:dyDescent="0.2">
      <c r="A4025" s="407" t="s">
        <v>6301</v>
      </c>
      <c r="B4025" s="407" t="s">
        <v>6302</v>
      </c>
      <c r="C4025" s="408">
        <v>0</v>
      </c>
      <c r="D4025" s="408">
        <v>44.083074526995958</v>
      </c>
      <c r="E4025" s="408">
        <v>44.083074526995958</v>
      </c>
      <c r="F4025" s="409">
        <v>44683.519016203703</v>
      </c>
      <c r="G4025" s="408">
        <v>27</v>
      </c>
    </row>
    <row r="4026" spans="1:7" ht="15" x14ac:dyDescent="0.2">
      <c r="A4026" s="407" t="s">
        <v>35345</v>
      </c>
      <c r="B4026" s="407" t="s">
        <v>35346</v>
      </c>
      <c r="C4026" s="408">
        <v>0</v>
      </c>
      <c r="D4026" s="408">
        <v>1250</v>
      </c>
      <c r="E4026" s="408">
        <v>1250</v>
      </c>
      <c r="F4026" s="409">
        <v>43762.460300925923</v>
      </c>
      <c r="G4026" s="408">
        <v>0</v>
      </c>
    </row>
    <row r="4027" spans="1:7" ht="15" x14ac:dyDescent="0.2">
      <c r="A4027" s="407" t="s">
        <v>6303</v>
      </c>
      <c r="B4027" s="407" t="s">
        <v>6304</v>
      </c>
      <c r="C4027" s="408">
        <v>0</v>
      </c>
      <c r="D4027" s="408">
        <v>3.15</v>
      </c>
      <c r="E4027" s="408">
        <v>3.15</v>
      </c>
      <c r="F4027" s="409">
        <v>43440.412893518522</v>
      </c>
      <c r="G4027" s="408">
        <v>0</v>
      </c>
    </row>
    <row r="4028" spans="1:7" ht="15" x14ac:dyDescent="0.2">
      <c r="A4028" s="407" t="s">
        <v>35347</v>
      </c>
      <c r="B4028" s="407" t="s">
        <v>35348</v>
      </c>
      <c r="C4028" s="408">
        <v>0</v>
      </c>
      <c r="D4028" s="408">
        <v>894</v>
      </c>
      <c r="E4028" s="408">
        <v>894</v>
      </c>
      <c r="F4028" s="409">
        <v>45342.526921296296</v>
      </c>
      <c r="G4028" s="408">
        <v>0</v>
      </c>
    </row>
    <row r="4029" spans="1:7" ht="15" x14ac:dyDescent="0.2">
      <c r="A4029" s="407" t="s">
        <v>35349</v>
      </c>
      <c r="B4029" s="407" t="s">
        <v>35350</v>
      </c>
      <c r="C4029" s="408">
        <v>0</v>
      </c>
      <c r="D4029" s="408">
        <v>751</v>
      </c>
      <c r="E4029" s="408">
        <v>751</v>
      </c>
      <c r="F4029" s="409">
        <v>45342.526979166665</v>
      </c>
      <c r="G4029" s="408">
        <v>0</v>
      </c>
    </row>
    <row r="4030" spans="1:7" ht="15" x14ac:dyDescent="0.2">
      <c r="A4030" s="407" t="s">
        <v>6305</v>
      </c>
      <c r="B4030" s="407" t="s">
        <v>6306</v>
      </c>
      <c r="C4030" s="408">
        <v>0</v>
      </c>
      <c r="D4030" s="408">
        <v>439</v>
      </c>
      <c r="E4030" s="408">
        <v>439</v>
      </c>
      <c r="F4030" s="409">
        <v>43489.372777777775</v>
      </c>
      <c r="G4030" s="408">
        <v>0</v>
      </c>
    </row>
    <row r="4031" spans="1:7" ht="15" x14ac:dyDescent="0.2">
      <c r="A4031" s="407" t="s">
        <v>6307</v>
      </c>
      <c r="B4031" s="407" t="s">
        <v>6308</v>
      </c>
      <c r="C4031" s="408">
        <v>22.6</v>
      </c>
      <c r="D4031" s="408">
        <v>259.93</v>
      </c>
      <c r="E4031" s="408">
        <v>294.02999999999997</v>
      </c>
      <c r="F4031" s="409">
        <v>44965.676550925928</v>
      </c>
      <c r="G4031" s="408">
        <v>0</v>
      </c>
    </row>
    <row r="4032" spans="1:7" ht="15" x14ac:dyDescent="0.2">
      <c r="A4032" s="407" t="s">
        <v>6309</v>
      </c>
      <c r="B4032" s="407" t="s">
        <v>6310</v>
      </c>
      <c r="C4032" s="408">
        <v>2.5</v>
      </c>
      <c r="D4032" s="408">
        <v>34.630000000000003</v>
      </c>
      <c r="E4032" s="408">
        <v>37.130000000000003</v>
      </c>
      <c r="F4032" s="409">
        <v>43621.418761574074</v>
      </c>
      <c r="G4032" s="408">
        <v>0</v>
      </c>
    </row>
    <row r="4033" spans="1:7" ht="15" x14ac:dyDescent="0.2">
      <c r="A4033" s="407" t="s">
        <v>6311</v>
      </c>
      <c r="B4033" s="407" t="s">
        <v>6312</v>
      </c>
      <c r="C4033" s="408">
        <v>3</v>
      </c>
      <c r="D4033" s="408">
        <v>177.33</v>
      </c>
      <c r="E4033" s="408">
        <v>182.83</v>
      </c>
      <c r="F4033" s="409">
        <v>43621.419120370374</v>
      </c>
      <c r="G4033" s="408">
        <v>0</v>
      </c>
    </row>
    <row r="4034" spans="1:7" ht="15" x14ac:dyDescent="0.2">
      <c r="A4034" s="407" t="s">
        <v>6313</v>
      </c>
      <c r="B4034" s="407" t="s">
        <v>6314</v>
      </c>
      <c r="C4034" s="408">
        <v>0</v>
      </c>
      <c r="D4034" s="408">
        <v>24.5</v>
      </c>
      <c r="E4034" s="408">
        <v>24.5</v>
      </c>
      <c r="F4034" s="409">
        <v>44806.439166666663</v>
      </c>
      <c r="G4034" s="408">
        <v>3</v>
      </c>
    </row>
    <row r="4035" spans="1:7" ht="15" x14ac:dyDescent="0.2">
      <c r="A4035" s="407" t="s">
        <v>6315</v>
      </c>
      <c r="B4035" s="407" t="s">
        <v>6316</v>
      </c>
      <c r="C4035" s="408">
        <v>4</v>
      </c>
      <c r="D4035" s="408">
        <v>2.2000000000000002</v>
      </c>
      <c r="E4035" s="408">
        <v>7.2</v>
      </c>
      <c r="F4035" s="409">
        <v>44806.438611111109</v>
      </c>
      <c r="G4035" s="408">
        <v>0</v>
      </c>
    </row>
    <row r="4036" spans="1:7" ht="15" x14ac:dyDescent="0.2">
      <c r="A4036" s="407" t="s">
        <v>6317</v>
      </c>
      <c r="B4036" s="407" t="s">
        <v>6318</v>
      </c>
      <c r="C4036" s="408">
        <v>0</v>
      </c>
      <c r="D4036" s="408">
        <v>1100</v>
      </c>
      <c r="E4036" s="408">
        <v>1100</v>
      </c>
      <c r="F4036" s="409">
        <v>43468.334409722222</v>
      </c>
      <c r="G4036" s="408">
        <v>0</v>
      </c>
    </row>
    <row r="4037" spans="1:7" ht="15" x14ac:dyDescent="0.25">
      <c r="A4037" s="407" t="s">
        <v>6319</v>
      </c>
      <c r="B4037" s="407" t="s">
        <v>6320</v>
      </c>
      <c r="C4037" s="406"/>
      <c r="D4037" s="406"/>
      <c r="E4037" s="406"/>
      <c r="F4037" s="409">
        <v>43473.456793981481</v>
      </c>
      <c r="G4037" s="408">
        <v>0</v>
      </c>
    </row>
    <row r="4038" spans="1:7" ht="15" x14ac:dyDescent="0.2">
      <c r="A4038" s="407" t="s">
        <v>6321</v>
      </c>
      <c r="B4038" s="407" t="s">
        <v>6322</v>
      </c>
      <c r="C4038" s="408">
        <v>0</v>
      </c>
      <c r="D4038" s="408">
        <v>51.2</v>
      </c>
      <c r="E4038" s="408">
        <v>51.2</v>
      </c>
      <c r="F4038" s="409">
        <v>43473.444004629629</v>
      </c>
      <c r="G4038" s="408">
        <v>0</v>
      </c>
    </row>
    <row r="4039" spans="1:7" ht="15" x14ac:dyDescent="0.2">
      <c r="A4039" s="407" t="s">
        <v>35351</v>
      </c>
      <c r="B4039" s="407" t="s">
        <v>35352</v>
      </c>
      <c r="C4039" s="408">
        <v>0</v>
      </c>
      <c r="D4039" s="408">
        <v>950</v>
      </c>
      <c r="E4039" s="408">
        <v>950</v>
      </c>
      <c r="F4039" s="409">
        <v>45342.527025462965</v>
      </c>
      <c r="G4039" s="408">
        <v>0</v>
      </c>
    </row>
    <row r="4040" spans="1:7" ht="15" x14ac:dyDescent="0.25">
      <c r="A4040" s="407" t="s">
        <v>6323</v>
      </c>
      <c r="B4040" s="407" t="s">
        <v>6324</v>
      </c>
      <c r="C4040" s="406"/>
      <c r="D4040" s="406"/>
      <c r="E4040" s="406"/>
      <c r="F4040" s="409">
        <v>43481.540555555555</v>
      </c>
      <c r="G4040" s="408">
        <v>0</v>
      </c>
    </row>
    <row r="4041" spans="1:7" ht="15" x14ac:dyDescent="0.25">
      <c r="A4041" s="407" t="s">
        <v>6325</v>
      </c>
      <c r="B4041" s="407" t="s">
        <v>6326</v>
      </c>
      <c r="C4041" s="406"/>
      <c r="D4041" s="406"/>
      <c r="E4041" s="406"/>
      <c r="F4041" s="409">
        <v>43487.626458333332</v>
      </c>
      <c r="G4041" s="408">
        <v>0</v>
      </c>
    </row>
    <row r="4042" spans="1:7" ht="15" x14ac:dyDescent="0.25">
      <c r="A4042" s="407" t="s">
        <v>6327</v>
      </c>
      <c r="B4042" s="407" t="s">
        <v>6328</v>
      </c>
      <c r="C4042" s="406"/>
      <c r="D4042" s="406"/>
      <c r="E4042" s="406"/>
      <c r="F4042" s="409">
        <v>43593.368530092594</v>
      </c>
      <c r="G4042" s="408">
        <v>0</v>
      </c>
    </row>
    <row r="4043" spans="1:7" ht="15" x14ac:dyDescent="0.25">
      <c r="A4043" s="407" t="s">
        <v>6329</v>
      </c>
      <c r="B4043" s="407" t="s">
        <v>6330</v>
      </c>
      <c r="C4043" s="406"/>
      <c r="D4043" s="406"/>
      <c r="E4043" s="406"/>
      <c r="F4043" s="409">
        <v>43480.676712962966</v>
      </c>
      <c r="G4043" s="408">
        <v>0</v>
      </c>
    </row>
    <row r="4044" spans="1:7" ht="15" x14ac:dyDescent="0.25">
      <c r="A4044" s="407" t="s">
        <v>6331</v>
      </c>
      <c r="B4044" s="407" t="s">
        <v>6332</v>
      </c>
      <c r="C4044" s="406"/>
      <c r="D4044" s="406"/>
      <c r="E4044" s="406"/>
      <c r="F4044" s="409">
        <v>43480.678807870368</v>
      </c>
      <c r="G4044" s="408">
        <v>0</v>
      </c>
    </row>
    <row r="4045" spans="1:7" ht="15" x14ac:dyDescent="0.25">
      <c r="A4045" s="407" t="s">
        <v>6333</v>
      </c>
      <c r="B4045" s="407" t="s">
        <v>6334</v>
      </c>
      <c r="C4045" s="406"/>
      <c r="D4045" s="406"/>
      <c r="E4045" s="406"/>
      <c r="F4045" s="409">
        <v>43480.680671296293</v>
      </c>
      <c r="G4045" s="408">
        <v>0</v>
      </c>
    </row>
    <row r="4046" spans="1:7" ht="15" x14ac:dyDescent="0.25">
      <c r="A4046" s="407" t="s">
        <v>6335</v>
      </c>
      <c r="B4046" s="407" t="s">
        <v>6336</v>
      </c>
      <c r="C4046" s="406"/>
      <c r="D4046" s="406"/>
      <c r="E4046" s="406"/>
      <c r="F4046" s="409">
        <v>43480.682268518518</v>
      </c>
      <c r="G4046" s="408">
        <v>0</v>
      </c>
    </row>
    <row r="4047" spans="1:7" ht="15" x14ac:dyDescent="0.2">
      <c r="A4047" s="407" t="s">
        <v>6337</v>
      </c>
      <c r="B4047" s="407" t="s">
        <v>6338</v>
      </c>
      <c r="C4047" s="408">
        <v>0</v>
      </c>
      <c r="D4047" s="408">
        <v>35.869999999999997</v>
      </c>
      <c r="E4047" s="408">
        <v>35.869999999999997</v>
      </c>
      <c r="F4047" s="409">
        <v>45079.582962962966</v>
      </c>
      <c r="G4047" s="408">
        <v>0</v>
      </c>
    </row>
    <row r="4048" spans="1:7" ht="15" x14ac:dyDescent="0.2">
      <c r="A4048" s="407" t="s">
        <v>6339</v>
      </c>
      <c r="B4048" s="407" t="s">
        <v>6340</v>
      </c>
      <c r="C4048" s="408">
        <v>0</v>
      </c>
      <c r="D4048" s="408">
        <v>36.5</v>
      </c>
      <c r="E4048" s="408">
        <v>36.5</v>
      </c>
      <c r="F4048" s="409">
        <v>44222.512372685182</v>
      </c>
      <c r="G4048" s="408">
        <v>0</v>
      </c>
    </row>
    <row r="4049" spans="1:7" ht="15" x14ac:dyDescent="0.25">
      <c r="A4049" s="407" t="s">
        <v>6341</v>
      </c>
      <c r="B4049" s="407" t="s">
        <v>6342</v>
      </c>
      <c r="C4049" s="406"/>
      <c r="D4049" s="406"/>
      <c r="E4049" s="406"/>
      <c r="F4049" s="409">
        <v>43480.607303240744</v>
      </c>
      <c r="G4049" s="408">
        <v>0</v>
      </c>
    </row>
    <row r="4050" spans="1:7" ht="15" x14ac:dyDescent="0.2">
      <c r="A4050" s="407" t="s">
        <v>6343</v>
      </c>
      <c r="B4050" s="407" t="s">
        <v>6344</v>
      </c>
      <c r="C4050" s="408">
        <v>0</v>
      </c>
      <c r="D4050" s="408">
        <v>19.45</v>
      </c>
      <c r="E4050" s="408">
        <v>19.45</v>
      </c>
      <c r="F4050" s="409">
        <v>44880.595127314817</v>
      </c>
      <c r="G4050" s="408">
        <v>0</v>
      </c>
    </row>
    <row r="4051" spans="1:7" ht="15" x14ac:dyDescent="0.25">
      <c r="A4051" s="407" t="s">
        <v>35353</v>
      </c>
      <c r="B4051" s="407" t="s">
        <v>35354</v>
      </c>
      <c r="C4051" s="406"/>
      <c r="D4051" s="406"/>
      <c r="E4051" s="406"/>
      <c r="F4051" s="409">
        <v>43629.373113425929</v>
      </c>
      <c r="G4051" s="408">
        <v>0</v>
      </c>
    </row>
    <row r="4052" spans="1:7" ht="15" x14ac:dyDescent="0.2">
      <c r="A4052" s="407" t="s">
        <v>6345</v>
      </c>
      <c r="B4052" s="407" t="s">
        <v>6346</v>
      </c>
      <c r="C4052" s="408">
        <v>0</v>
      </c>
      <c r="D4052" s="408">
        <v>9.2799999999999994</v>
      </c>
      <c r="E4052" s="408">
        <v>9.2799999999999994</v>
      </c>
      <c r="F4052" s="409">
        <v>45986.58289351852</v>
      </c>
      <c r="G4052" s="408">
        <v>0</v>
      </c>
    </row>
    <row r="4053" spans="1:7" ht="15" x14ac:dyDescent="0.2">
      <c r="A4053" s="407" t="s">
        <v>6347</v>
      </c>
      <c r="B4053" s="407" t="s">
        <v>6348</v>
      </c>
      <c r="C4053" s="408">
        <v>0</v>
      </c>
      <c r="D4053" s="408">
        <v>1.39</v>
      </c>
      <c r="E4053" s="408">
        <v>1.39</v>
      </c>
      <c r="F4053" s="409">
        <v>43536.630798611113</v>
      </c>
      <c r="G4053" s="408">
        <v>0</v>
      </c>
    </row>
    <row r="4054" spans="1:7" ht="15" x14ac:dyDescent="0.25">
      <c r="A4054" s="407" t="s">
        <v>6349</v>
      </c>
      <c r="B4054" s="407" t="s">
        <v>6350</v>
      </c>
      <c r="C4054" s="406"/>
      <c r="D4054" s="406"/>
      <c r="E4054" s="406"/>
      <c r="F4054" s="406"/>
      <c r="G4054" s="408">
        <v>0</v>
      </c>
    </row>
    <row r="4055" spans="1:7" ht="15" x14ac:dyDescent="0.25">
      <c r="A4055" s="407" t="s">
        <v>6351</v>
      </c>
      <c r="B4055" s="407" t="s">
        <v>6352</v>
      </c>
      <c r="C4055" s="406"/>
      <c r="D4055" s="406"/>
      <c r="E4055" s="406"/>
      <c r="F4055" s="406"/>
      <c r="G4055" s="408">
        <v>0</v>
      </c>
    </row>
    <row r="4056" spans="1:7" ht="15" x14ac:dyDescent="0.2">
      <c r="A4056" s="407" t="s">
        <v>6353</v>
      </c>
      <c r="B4056" s="407" t="s">
        <v>6354</v>
      </c>
      <c r="C4056" s="408">
        <v>14.75</v>
      </c>
      <c r="D4056" s="408">
        <v>208.02</v>
      </c>
      <c r="E4056" s="408">
        <v>226.27</v>
      </c>
      <c r="F4056" s="409">
        <v>43698.67391203704</v>
      </c>
      <c r="G4056" s="408">
        <v>0</v>
      </c>
    </row>
    <row r="4057" spans="1:7" ht="15" x14ac:dyDescent="0.2">
      <c r="A4057" s="407" t="s">
        <v>6355</v>
      </c>
      <c r="B4057" s="407" t="s">
        <v>6356</v>
      </c>
      <c r="C4057" s="408">
        <v>14.75</v>
      </c>
      <c r="D4057" s="408">
        <v>208.02</v>
      </c>
      <c r="E4057" s="408">
        <v>226.27</v>
      </c>
      <c r="F4057" s="409">
        <v>43698.674027777779</v>
      </c>
      <c r="G4057" s="408">
        <v>0</v>
      </c>
    </row>
    <row r="4058" spans="1:7" ht="15" x14ac:dyDescent="0.25">
      <c r="A4058" s="407" t="s">
        <v>6357</v>
      </c>
      <c r="B4058" s="407" t="s">
        <v>6358</v>
      </c>
      <c r="C4058" s="406"/>
      <c r="D4058" s="406"/>
      <c r="E4058" s="406"/>
      <c r="F4058" s="409">
        <v>43698.674317129633</v>
      </c>
      <c r="G4058" s="408">
        <v>0</v>
      </c>
    </row>
    <row r="4059" spans="1:7" ht="15" x14ac:dyDescent="0.25">
      <c r="A4059" s="407" t="s">
        <v>6359</v>
      </c>
      <c r="B4059" s="407" t="s">
        <v>6360</v>
      </c>
      <c r="C4059" s="406"/>
      <c r="D4059" s="406"/>
      <c r="E4059" s="406"/>
      <c r="F4059" s="409">
        <v>43488.438240740739</v>
      </c>
      <c r="G4059" s="408">
        <v>0</v>
      </c>
    </row>
    <row r="4060" spans="1:7" ht="15" x14ac:dyDescent="0.2">
      <c r="A4060" s="407" t="s">
        <v>6361</v>
      </c>
      <c r="B4060" s="407" t="s">
        <v>6362</v>
      </c>
      <c r="C4060" s="408">
        <v>0.5</v>
      </c>
      <c r="D4060" s="408">
        <v>69.59</v>
      </c>
      <c r="E4060" s="408">
        <v>70.09</v>
      </c>
      <c r="F4060" s="409">
        <v>43776.638657407406</v>
      </c>
      <c r="G4060" s="408">
        <v>0</v>
      </c>
    </row>
    <row r="4061" spans="1:7" ht="15" x14ac:dyDescent="0.2">
      <c r="A4061" s="407" t="s">
        <v>6363</v>
      </c>
      <c r="B4061" s="407" t="s">
        <v>6364</v>
      </c>
      <c r="C4061" s="408">
        <v>0</v>
      </c>
      <c r="D4061" s="408">
        <v>10</v>
      </c>
      <c r="E4061" s="408">
        <v>10</v>
      </c>
      <c r="F4061" s="409">
        <v>46079.368935185186</v>
      </c>
      <c r="G4061" s="408">
        <v>0</v>
      </c>
    </row>
    <row r="4062" spans="1:7" ht="15" x14ac:dyDescent="0.25">
      <c r="A4062" s="407" t="s">
        <v>6365</v>
      </c>
      <c r="B4062" s="407" t="s">
        <v>6366</v>
      </c>
      <c r="C4062" s="406"/>
      <c r="D4062" s="406"/>
      <c r="E4062" s="406"/>
      <c r="F4062" s="409">
        <v>43488.438414351855</v>
      </c>
      <c r="G4062" s="408">
        <v>0</v>
      </c>
    </row>
    <row r="4063" spans="1:7" ht="15" x14ac:dyDescent="0.2">
      <c r="A4063" s="407" t="s">
        <v>6367</v>
      </c>
      <c r="B4063" s="407" t="s">
        <v>6368</v>
      </c>
      <c r="C4063" s="408">
        <v>2</v>
      </c>
      <c r="D4063" s="408">
        <v>21.2</v>
      </c>
      <c r="E4063" s="408">
        <v>28.2</v>
      </c>
      <c r="F4063" s="409">
        <v>43488.438460648147</v>
      </c>
      <c r="G4063" s="408">
        <v>0</v>
      </c>
    </row>
    <row r="4064" spans="1:7" ht="15" x14ac:dyDescent="0.25">
      <c r="A4064" s="407" t="s">
        <v>6369</v>
      </c>
      <c r="B4064" s="407" t="s">
        <v>6370</v>
      </c>
      <c r="C4064" s="406"/>
      <c r="D4064" s="406"/>
      <c r="E4064" s="406"/>
      <c r="F4064" s="409">
        <v>43488.438506944447</v>
      </c>
      <c r="G4064" s="408">
        <v>0</v>
      </c>
    </row>
    <row r="4065" spans="1:7" ht="15" x14ac:dyDescent="0.25">
      <c r="A4065" s="407" t="s">
        <v>6371</v>
      </c>
      <c r="B4065" s="407" t="s">
        <v>6372</v>
      </c>
      <c r="C4065" s="406"/>
      <c r="D4065" s="406"/>
      <c r="E4065" s="406"/>
      <c r="F4065" s="409">
        <v>43488.440555555557</v>
      </c>
      <c r="G4065" s="408">
        <v>0</v>
      </c>
    </row>
    <row r="4066" spans="1:7" ht="15" x14ac:dyDescent="0.2">
      <c r="A4066" s="407" t="s">
        <v>35355</v>
      </c>
      <c r="B4066" s="407" t="s">
        <v>35356</v>
      </c>
      <c r="C4066" s="408">
        <v>0</v>
      </c>
      <c r="D4066" s="408">
        <v>3865.74</v>
      </c>
      <c r="E4066" s="408">
        <v>3865.74</v>
      </c>
      <c r="F4066" s="409">
        <v>45342.527106481481</v>
      </c>
      <c r="G4066" s="408">
        <v>0</v>
      </c>
    </row>
    <row r="4067" spans="1:7" ht="15" x14ac:dyDescent="0.2">
      <c r="A4067" s="407" t="s">
        <v>6373</v>
      </c>
      <c r="B4067" s="407" t="s">
        <v>6374</v>
      </c>
      <c r="C4067" s="408">
        <v>0</v>
      </c>
      <c r="D4067" s="408">
        <v>5.4000000000000003E-3</v>
      </c>
      <c r="E4067" s="408">
        <v>5.4000000000000003E-3</v>
      </c>
      <c r="F4067" s="409">
        <v>43488.528252314813</v>
      </c>
      <c r="G4067" s="408">
        <v>0</v>
      </c>
    </row>
    <row r="4068" spans="1:7" ht="15" x14ac:dyDescent="0.2">
      <c r="A4068" s="407" t="s">
        <v>6375</v>
      </c>
      <c r="B4068" s="407" t="s">
        <v>6376</v>
      </c>
      <c r="C4068" s="408">
        <v>16.5</v>
      </c>
      <c r="D4068" s="408">
        <v>101.99</v>
      </c>
      <c r="E4068" s="408">
        <v>118.49</v>
      </c>
      <c r="F4068" s="409">
        <v>44208.409178240741</v>
      </c>
      <c r="G4068" s="408">
        <v>0</v>
      </c>
    </row>
    <row r="4069" spans="1:7" ht="15" x14ac:dyDescent="0.2">
      <c r="A4069" s="407" t="s">
        <v>6377</v>
      </c>
      <c r="B4069" s="407" t="s">
        <v>6378</v>
      </c>
      <c r="C4069" s="408">
        <v>0</v>
      </c>
      <c r="D4069" s="408">
        <v>12.63</v>
      </c>
      <c r="E4069" s="408">
        <v>12.63</v>
      </c>
      <c r="F4069" s="409">
        <v>44523.353912037041</v>
      </c>
      <c r="G4069" s="408">
        <v>0</v>
      </c>
    </row>
    <row r="4070" spans="1:7" ht="15" x14ac:dyDescent="0.2">
      <c r="A4070" s="407" t="s">
        <v>6379</v>
      </c>
      <c r="B4070" s="407" t="s">
        <v>6380</v>
      </c>
      <c r="C4070" s="408">
        <v>0</v>
      </c>
      <c r="D4070" s="408">
        <v>31.010166666666667</v>
      </c>
      <c r="E4070" s="408">
        <v>31.010166666666667</v>
      </c>
      <c r="F4070" s="409">
        <v>44777.327303240738</v>
      </c>
      <c r="G4070" s="408">
        <v>0</v>
      </c>
    </row>
    <row r="4071" spans="1:7" ht="15" x14ac:dyDescent="0.2">
      <c r="A4071" s="407" t="s">
        <v>6381</v>
      </c>
      <c r="B4071" s="407" t="s">
        <v>6382</v>
      </c>
      <c r="C4071" s="408">
        <v>0</v>
      </c>
      <c r="D4071" s="408">
        <v>32</v>
      </c>
      <c r="E4071" s="408">
        <v>32</v>
      </c>
      <c r="F4071" s="409">
        <v>44806.436273148145</v>
      </c>
      <c r="G4071" s="408">
        <v>0</v>
      </c>
    </row>
    <row r="4072" spans="1:7" ht="15" x14ac:dyDescent="0.2">
      <c r="A4072" s="407" t="s">
        <v>6383</v>
      </c>
      <c r="B4072" s="407" t="s">
        <v>6384</v>
      </c>
      <c r="C4072" s="408">
        <v>0</v>
      </c>
      <c r="D4072" s="408">
        <v>0.31690000000000002</v>
      </c>
      <c r="E4072" s="408">
        <v>0.31690000000000002</v>
      </c>
      <c r="F4072" s="409">
        <v>44880.595300925925</v>
      </c>
      <c r="G4072" s="408">
        <v>75</v>
      </c>
    </row>
    <row r="4073" spans="1:7" ht="15" x14ac:dyDescent="0.2">
      <c r="A4073" s="407" t="s">
        <v>6385</v>
      </c>
      <c r="B4073" s="407" t="s">
        <v>6386</v>
      </c>
      <c r="C4073" s="408">
        <v>2.5</v>
      </c>
      <c r="D4073" s="408">
        <v>15.62</v>
      </c>
      <c r="E4073" s="408">
        <v>28.12</v>
      </c>
      <c r="F4073" s="409">
        <v>45001.610798611109</v>
      </c>
      <c r="G4073" s="408">
        <v>0</v>
      </c>
    </row>
    <row r="4074" spans="1:7" ht="15" x14ac:dyDescent="0.2">
      <c r="A4074" s="407" t="s">
        <v>6387</v>
      </c>
      <c r="B4074" s="407" t="s">
        <v>6388</v>
      </c>
      <c r="C4074" s="408">
        <v>18.5</v>
      </c>
      <c r="D4074" s="408">
        <v>134.65</v>
      </c>
      <c r="E4074" s="408">
        <v>154.65</v>
      </c>
      <c r="F4074" s="409">
        <v>43489.498622685183</v>
      </c>
      <c r="G4074" s="408">
        <v>0</v>
      </c>
    </row>
    <row r="4075" spans="1:7" ht="15" x14ac:dyDescent="0.2">
      <c r="A4075" s="407" t="s">
        <v>6389</v>
      </c>
      <c r="B4075" s="407" t="s">
        <v>6390</v>
      </c>
      <c r="C4075" s="408">
        <v>18.5</v>
      </c>
      <c r="D4075" s="408">
        <v>134.65</v>
      </c>
      <c r="E4075" s="408">
        <v>154.65</v>
      </c>
      <c r="F4075" s="409">
        <v>43591.461180555554</v>
      </c>
      <c r="G4075" s="408">
        <v>0</v>
      </c>
    </row>
    <row r="4076" spans="1:7" ht="15" x14ac:dyDescent="0.2">
      <c r="A4076" s="407" t="s">
        <v>6391</v>
      </c>
      <c r="B4076" s="407" t="s">
        <v>6392</v>
      </c>
      <c r="C4076" s="408">
        <v>0</v>
      </c>
      <c r="D4076" s="408">
        <v>39.299999999999997</v>
      </c>
      <c r="E4076" s="408">
        <v>39.299999999999997</v>
      </c>
      <c r="F4076" s="409">
        <v>44806.435127314813</v>
      </c>
      <c r="G4076" s="408">
        <v>0</v>
      </c>
    </row>
    <row r="4077" spans="1:7" ht="15" x14ac:dyDescent="0.2">
      <c r="A4077" s="407" t="s">
        <v>6393</v>
      </c>
      <c r="B4077" s="407" t="s">
        <v>6394</v>
      </c>
      <c r="C4077" s="408">
        <v>0</v>
      </c>
      <c r="D4077" s="408">
        <v>4.8</v>
      </c>
      <c r="E4077" s="408">
        <v>4.8</v>
      </c>
      <c r="F4077" s="409">
        <v>43538.68372685185</v>
      </c>
      <c r="G4077" s="408">
        <v>0</v>
      </c>
    </row>
    <row r="4078" spans="1:7" ht="15" x14ac:dyDescent="0.2">
      <c r="A4078" s="407" t="s">
        <v>6395</v>
      </c>
      <c r="B4078" s="407" t="s">
        <v>6396</v>
      </c>
      <c r="C4078" s="408">
        <v>0</v>
      </c>
      <c r="D4078" s="408">
        <v>9</v>
      </c>
      <c r="E4078" s="408">
        <v>9</v>
      </c>
      <c r="F4078" s="409">
        <v>44777.327638888892</v>
      </c>
      <c r="G4078" s="408">
        <v>0</v>
      </c>
    </row>
    <row r="4079" spans="1:7" ht="15" x14ac:dyDescent="0.2">
      <c r="A4079" s="407" t="s">
        <v>35357</v>
      </c>
      <c r="B4079" s="407" t="s">
        <v>35358</v>
      </c>
      <c r="C4079" s="408">
        <v>0</v>
      </c>
      <c r="D4079" s="408">
        <v>868.49</v>
      </c>
      <c r="E4079" s="408">
        <v>868.49</v>
      </c>
      <c r="F4079" s="409">
        <v>45342.52715277778</v>
      </c>
      <c r="G4079" s="408">
        <v>0</v>
      </c>
    </row>
    <row r="4080" spans="1:7" ht="15" x14ac:dyDescent="0.2">
      <c r="A4080" s="407" t="s">
        <v>6397</v>
      </c>
      <c r="B4080" s="407" t="s">
        <v>6398</v>
      </c>
      <c r="C4080" s="408">
        <v>0</v>
      </c>
      <c r="D4080" s="408">
        <v>166.56666666666666</v>
      </c>
      <c r="E4080" s="408">
        <v>166.56666666666666</v>
      </c>
      <c r="F4080" s="409">
        <v>43538.684675925928</v>
      </c>
      <c r="G4080" s="408">
        <v>0</v>
      </c>
    </row>
    <row r="4081" spans="1:7" ht="15" x14ac:dyDescent="0.25">
      <c r="A4081" s="407" t="s">
        <v>6399</v>
      </c>
      <c r="B4081" s="407" t="s">
        <v>6400</v>
      </c>
      <c r="C4081" s="406"/>
      <c r="D4081" s="408">
        <v>15</v>
      </c>
      <c r="E4081" s="408">
        <v>15</v>
      </c>
      <c r="F4081" s="409">
        <v>43538.678981481484</v>
      </c>
      <c r="G4081" s="408">
        <v>0</v>
      </c>
    </row>
    <row r="4082" spans="1:7" ht="15" x14ac:dyDescent="0.2">
      <c r="A4082" s="407" t="s">
        <v>35359</v>
      </c>
      <c r="B4082" s="407" t="s">
        <v>35360</v>
      </c>
      <c r="C4082" s="408">
        <v>0</v>
      </c>
      <c r="D4082" s="408">
        <v>8435.6299999999992</v>
      </c>
      <c r="E4082" s="408">
        <v>8435.6299999999992</v>
      </c>
      <c r="F4082" s="409">
        <v>45342.527199074073</v>
      </c>
      <c r="G4082" s="408">
        <v>0</v>
      </c>
    </row>
    <row r="4083" spans="1:7" ht="15" x14ac:dyDescent="0.2">
      <c r="A4083" s="407" t="s">
        <v>6401</v>
      </c>
      <c r="B4083" s="407" t="s">
        <v>6402</v>
      </c>
      <c r="C4083" s="408">
        <v>0</v>
      </c>
      <c r="D4083" s="408">
        <v>10.46</v>
      </c>
      <c r="E4083" s="408">
        <v>10.46</v>
      </c>
      <c r="F4083" s="409">
        <v>43521.520983796298</v>
      </c>
      <c r="G4083" s="408">
        <v>0</v>
      </c>
    </row>
    <row r="4084" spans="1:7" ht="15" x14ac:dyDescent="0.25">
      <c r="A4084" s="407" t="s">
        <v>6403</v>
      </c>
      <c r="B4084" s="407" t="s">
        <v>6404</v>
      </c>
      <c r="C4084" s="406"/>
      <c r="D4084" s="406"/>
      <c r="E4084" s="406"/>
      <c r="F4084" s="409">
        <v>43502.301388888889</v>
      </c>
      <c r="G4084" s="408">
        <v>0</v>
      </c>
    </row>
    <row r="4085" spans="1:7" ht="15" x14ac:dyDescent="0.25">
      <c r="A4085" s="407" t="s">
        <v>6405</v>
      </c>
      <c r="B4085" s="407" t="s">
        <v>6406</v>
      </c>
      <c r="C4085" s="406"/>
      <c r="D4085" s="406"/>
      <c r="E4085" s="406"/>
      <c r="F4085" s="409">
        <v>43521.544224537036</v>
      </c>
      <c r="G4085" s="408">
        <v>0</v>
      </c>
    </row>
    <row r="4086" spans="1:7" ht="15" x14ac:dyDescent="0.25">
      <c r="A4086" s="407" t="s">
        <v>6407</v>
      </c>
      <c r="B4086" s="407" t="s">
        <v>6408</v>
      </c>
      <c r="C4086" s="406"/>
      <c r="D4086" s="406"/>
      <c r="E4086" s="406"/>
      <c r="F4086" s="409">
        <v>43501.646238425928</v>
      </c>
      <c r="G4086" s="408">
        <v>0</v>
      </c>
    </row>
    <row r="4087" spans="1:7" ht="15" x14ac:dyDescent="0.25">
      <c r="A4087" s="407" t="s">
        <v>6409</v>
      </c>
      <c r="B4087" s="407" t="s">
        <v>6410</v>
      </c>
      <c r="C4087" s="406"/>
      <c r="D4087" s="406"/>
      <c r="E4087" s="406"/>
      <c r="F4087" s="409">
        <v>43501.646157407406</v>
      </c>
      <c r="G4087" s="408">
        <v>0</v>
      </c>
    </row>
    <row r="4088" spans="1:7" ht="15" x14ac:dyDescent="0.25">
      <c r="A4088" s="407" t="s">
        <v>6411</v>
      </c>
      <c r="B4088" s="407" t="s">
        <v>6412</v>
      </c>
      <c r="C4088" s="406"/>
      <c r="D4088" s="406"/>
      <c r="E4088" s="406"/>
      <c r="F4088" s="409">
        <v>43501.646087962959</v>
      </c>
      <c r="G4088" s="408">
        <v>0</v>
      </c>
    </row>
    <row r="4089" spans="1:7" ht="15" x14ac:dyDescent="0.2">
      <c r="A4089" s="407" t="s">
        <v>35361</v>
      </c>
      <c r="B4089" s="407" t="s">
        <v>35362</v>
      </c>
      <c r="C4089" s="408">
        <v>0</v>
      </c>
      <c r="D4089" s="408">
        <v>1500</v>
      </c>
      <c r="E4089" s="408">
        <v>1500</v>
      </c>
      <c r="F4089" s="409">
        <v>45342.527268518519</v>
      </c>
      <c r="G4089" s="408">
        <v>0</v>
      </c>
    </row>
    <row r="4090" spans="1:7" ht="15" x14ac:dyDescent="0.2">
      <c r="A4090" s="407" t="s">
        <v>6413</v>
      </c>
      <c r="B4090" s="407" t="s">
        <v>6414</v>
      </c>
      <c r="C4090" s="408">
        <v>0</v>
      </c>
      <c r="D4090" s="408">
        <v>7.3499999999999998E-3</v>
      </c>
      <c r="E4090" s="408">
        <v>7.3499999999999998E-3</v>
      </c>
      <c r="F4090" s="409">
        <v>44880.595775462964</v>
      </c>
      <c r="G4090" s="408">
        <v>0</v>
      </c>
    </row>
    <row r="4091" spans="1:7" ht="15" x14ac:dyDescent="0.2">
      <c r="A4091" s="407" t="s">
        <v>6415</v>
      </c>
      <c r="B4091" s="407" t="s">
        <v>6416</v>
      </c>
      <c r="C4091" s="408">
        <v>0</v>
      </c>
      <c r="D4091" s="408">
        <v>5.08</v>
      </c>
      <c r="E4091" s="408">
        <v>5.08</v>
      </c>
      <c r="F4091" s="409">
        <v>44494.52716435185</v>
      </c>
      <c r="G4091" s="408">
        <v>0</v>
      </c>
    </row>
    <row r="4092" spans="1:7" ht="15" x14ac:dyDescent="0.25">
      <c r="A4092" s="407" t="s">
        <v>6417</v>
      </c>
      <c r="B4092" s="407" t="s">
        <v>6418</v>
      </c>
      <c r="C4092" s="406"/>
      <c r="D4092" s="408">
        <v>4.63</v>
      </c>
      <c r="E4092" s="408">
        <v>4.63</v>
      </c>
      <c r="F4092" s="409">
        <v>43507.454583333332</v>
      </c>
      <c r="G4092" s="408">
        <v>0</v>
      </c>
    </row>
    <row r="4093" spans="1:7" ht="15" x14ac:dyDescent="0.25">
      <c r="A4093" s="407" t="s">
        <v>6419</v>
      </c>
      <c r="B4093" s="407" t="s">
        <v>6420</v>
      </c>
      <c r="C4093" s="406"/>
      <c r="D4093" s="408">
        <v>159.6</v>
      </c>
      <c r="E4093" s="408">
        <v>159.6</v>
      </c>
      <c r="F4093" s="409">
        <v>43515.451828703706</v>
      </c>
      <c r="G4093" s="408">
        <v>0</v>
      </c>
    </row>
    <row r="4094" spans="1:7" ht="15" x14ac:dyDescent="0.2">
      <c r="A4094" s="407" t="s">
        <v>6421</v>
      </c>
      <c r="B4094" s="407" t="s">
        <v>6422</v>
      </c>
      <c r="C4094" s="408">
        <v>0</v>
      </c>
      <c r="D4094" s="408">
        <v>5.67</v>
      </c>
      <c r="E4094" s="408">
        <v>5.67</v>
      </c>
      <c r="F4094" s="409">
        <v>44494.531284722223</v>
      </c>
      <c r="G4094" s="408">
        <v>0</v>
      </c>
    </row>
    <row r="4095" spans="1:7" ht="15" x14ac:dyDescent="0.2">
      <c r="A4095" s="407" t="s">
        <v>35363</v>
      </c>
      <c r="B4095" s="407" t="s">
        <v>35364</v>
      </c>
      <c r="C4095" s="408">
        <v>0</v>
      </c>
      <c r="D4095" s="408">
        <v>569.36111111111109</v>
      </c>
      <c r="E4095" s="408">
        <v>569.36111111111109</v>
      </c>
      <c r="F4095" s="409">
        <v>45342.527326388888</v>
      </c>
      <c r="G4095" s="408">
        <v>0</v>
      </c>
    </row>
    <row r="4096" spans="1:7" ht="15" x14ac:dyDescent="0.2">
      <c r="A4096" s="407" t="s">
        <v>35365</v>
      </c>
      <c r="B4096" s="407" t="s">
        <v>35366</v>
      </c>
      <c r="C4096" s="408">
        <v>0</v>
      </c>
      <c r="D4096" s="408">
        <v>4005</v>
      </c>
      <c r="E4096" s="408">
        <v>4005</v>
      </c>
      <c r="F4096" s="409">
        <v>45342.527361111112</v>
      </c>
      <c r="G4096" s="408">
        <v>0</v>
      </c>
    </row>
    <row r="4097" spans="1:7" ht="15" x14ac:dyDescent="0.2">
      <c r="A4097" s="407" t="s">
        <v>35367</v>
      </c>
      <c r="B4097" s="407" t="s">
        <v>35368</v>
      </c>
      <c r="C4097" s="408">
        <v>0</v>
      </c>
      <c r="D4097" s="408">
        <v>1950</v>
      </c>
      <c r="E4097" s="408">
        <v>1950</v>
      </c>
      <c r="F4097" s="409">
        <v>45342.527407407404</v>
      </c>
      <c r="G4097" s="408">
        <v>0</v>
      </c>
    </row>
    <row r="4098" spans="1:7" ht="15" x14ac:dyDescent="0.2">
      <c r="A4098" s="407" t="s">
        <v>35369</v>
      </c>
      <c r="B4098" s="407" t="s">
        <v>35370</v>
      </c>
      <c r="C4098" s="408">
        <v>0</v>
      </c>
      <c r="D4098" s="408">
        <v>720.1</v>
      </c>
      <c r="E4098" s="408">
        <v>720.1</v>
      </c>
      <c r="F4098" s="409">
        <v>45342.52747685185</v>
      </c>
      <c r="G4098" s="408">
        <v>0</v>
      </c>
    </row>
    <row r="4099" spans="1:7" ht="15" x14ac:dyDescent="0.25">
      <c r="A4099" s="407" t="s">
        <v>6423</v>
      </c>
      <c r="B4099" s="407" t="s">
        <v>6424</v>
      </c>
      <c r="C4099" s="406"/>
      <c r="D4099" s="406"/>
      <c r="E4099" s="406"/>
      <c r="F4099" s="409">
        <v>43501.628819444442</v>
      </c>
      <c r="G4099" s="408">
        <v>0</v>
      </c>
    </row>
    <row r="4100" spans="1:7" ht="15" x14ac:dyDescent="0.2">
      <c r="A4100" s="407" t="s">
        <v>6425</v>
      </c>
      <c r="B4100" s="407" t="s">
        <v>6426</v>
      </c>
      <c r="C4100" s="408">
        <v>0</v>
      </c>
      <c r="D4100" s="408">
        <v>962.72</v>
      </c>
      <c r="E4100" s="408">
        <v>962.72</v>
      </c>
      <c r="F4100" s="409">
        <v>43501.494155092594</v>
      </c>
      <c r="G4100" s="408">
        <v>0</v>
      </c>
    </row>
    <row r="4101" spans="1:7" ht="15" x14ac:dyDescent="0.2">
      <c r="A4101" s="407" t="s">
        <v>6427</v>
      </c>
      <c r="B4101" s="407" t="s">
        <v>6428</v>
      </c>
      <c r="C4101" s="408">
        <v>0</v>
      </c>
      <c r="D4101" s="408">
        <v>8.15</v>
      </c>
      <c r="E4101" s="408">
        <v>8.15</v>
      </c>
      <c r="F4101" s="409">
        <v>44802.312523148146</v>
      </c>
      <c r="G4101" s="408">
        <v>0</v>
      </c>
    </row>
    <row r="4102" spans="1:7" ht="15" x14ac:dyDescent="0.2">
      <c r="A4102" s="407" t="s">
        <v>35371</v>
      </c>
      <c r="B4102" s="407" t="s">
        <v>35372</v>
      </c>
      <c r="C4102" s="408">
        <v>0</v>
      </c>
      <c r="D4102" s="408">
        <v>53.2</v>
      </c>
      <c r="E4102" s="408">
        <v>53.2</v>
      </c>
      <c r="F4102" s="409">
        <v>43648.395601851851</v>
      </c>
      <c r="G4102" s="408">
        <v>0</v>
      </c>
    </row>
    <row r="4103" spans="1:7" ht="15" x14ac:dyDescent="0.2">
      <c r="A4103" s="407" t="s">
        <v>35373</v>
      </c>
      <c r="B4103" s="407" t="s">
        <v>35374</v>
      </c>
      <c r="C4103" s="408">
        <v>0</v>
      </c>
      <c r="D4103" s="408">
        <v>12</v>
      </c>
      <c r="E4103" s="408">
        <v>12</v>
      </c>
      <c r="F4103" s="409">
        <v>43648.396840277775</v>
      </c>
      <c r="G4103" s="408">
        <v>0</v>
      </c>
    </row>
    <row r="4104" spans="1:7" ht="15" x14ac:dyDescent="0.2">
      <c r="A4104" s="407" t="s">
        <v>6429</v>
      </c>
      <c r="B4104" s="407" t="s">
        <v>6430</v>
      </c>
      <c r="C4104" s="408">
        <v>0</v>
      </c>
      <c r="D4104" s="408">
        <v>42.3</v>
      </c>
      <c r="E4104" s="408">
        <v>42.3</v>
      </c>
      <c r="F4104" s="409">
        <v>43567.556423611109</v>
      </c>
      <c r="G4104" s="408">
        <v>0</v>
      </c>
    </row>
    <row r="4105" spans="1:7" ht="15" x14ac:dyDescent="0.2">
      <c r="A4105" s="407" t="s">
        <v>35375</v>
      </c>
      <c r="B4105" s="407" t="s">
        <v>35376</v>
      </c>
      <c r="C4105" s="408">
        <v>0</v>
      </c>
      <c r="D4105" s="408">
        <v>212</v>
      </c>
      <c r="E4105" s="408">
        <v>212</v>
      </c>
      <c r="F4105" s="409">
        <v>43648.395856481482</v>
      </c>
      <c r="G4105" s="408">
        <v>0</v>
      </c>
    </row>
    <row r="4106" spans="1:7" ht="15" x14ac:dyDescent="0.2">
      <c r="A4106" s="407" t="s">
        <v>35377</v>
      </c>
      <c r="B4106" s="407" t="s">
        <v>35378</v>
      </c>
      <c r="C4106" s="408">
        <v>0</v>
      </c>
      <c r="D4106" s="408">
        <v>36.9</v>
      </c>
      <c r="E4106" s="408">
        <v>36.9</v>
      </c>
      <c r="F4106" s="409">
        <v>43648.396284722221</v>
      </c>
      <c r="G4106" s="408">
        <v>0</v>
      </c>
    </row>
    <row r="4107" spans="1:7" ht="15" x14ac:dyDescent="0.2">
      <c r="A4107" s="407" t="s">
        <v>35379</v>
      </c>
      <c r="B4107" s="407" t="s">
        <v>35380</v>
      </c>
      <c r="C4107" s="408">
        <v>0</v>
      </c>
      <c r="D4107" s="408">
        <v>24.8</v>
      </c>
      <c r="E4107" s="408">
        <v>24.8</v>
      </c>
      <c r="F4107" s="409">
        <v>43648.397222222222</v>
      </c>
      <c r="G4107" s="408">
        <v>0</v>
      </c>
    </row>
    <row r="4108" spans="1:7" ht="15" x14ac:dyDescent="0.2">
      <c r="A4108" s="407" t="s">
        <v>35381</v>
      </c>
      <c r="B4108" s="407" t="s">
        <v>35382</v>
      </c>
      <c r="C4108" s="408">
        <v>0</v>
      </c>
      <c r="D4108" s="408">
        <v>19.600000000000001</v>
      </c>
      <c r="E4108" s="408">
        <v>19.600000000000001</v>
      </c>
      <c r="F4108" s="409">
        <v>43648.397581018522</v>
      </c>
      <c r="G4108" s="408">
        <v>0</v>
      </c>
    </row>
    <row r="4109" spans="1:7" ht="15" x14ac:dyDescent="0.2">
      <c r="A4109" s="407" t="s">
        <v>6431</v>
      </c>
      <c r="B4109" s="407" t="s">
        <v>6432</v>
      </c>
      <c r="C4109" s="408">
        <v>0</v>
      </c>
      <c r="D4109" s="408">
        <v>8.8800000000000008</v>
      </c>
      <c r="E4109" s="408">
        <v>8.8800000000000008</v>
      </c>
      <c r="F4109" s="409">
        <v>44802.312974537039</v>
      </c>
      <c r="G4109" s="408">
        <v>0</v>
      </c>
    </row>
    <row r="4110" spans="1:7" ht="15" x14ac:dyDescent="0.2">
      <c r="A4110" s="407" t="s">
        <v>6433</v>
      </c>
      <c r="B4110" s="407" t="s">
        <v>6434</v>
      </c>
      <c r="C4110" s="408">
        <v>0</v>
      </c>
      <c r="D4110" s="408">
        <v>21.5</v>
      </c>
      <c r="E4110" s="408">
        <v>21.5</v>
      </c>
      <c r="F4110" s="409">
        <v>43543.719699074078</v>
      </c>
      <c r="G4110" s="408">
        <v>0</v>
      </c>
    </row>
    <row r="4111" spans="1:7" ht="15" x14ac:dyDescent="0.25">
      <c r="A4111" s="407" t="s">
        <v>6435</v>
      </c>
      <c r="B4111" s="407" t="s">
        <v>6436</v>
      </c>
      <c r="C4111" s="406"/>
      <c r="D4111" s="408">
        <v>90</v>
      </c>
      <c r="E4111" s="408">
        <v>90</v>
      </c>
      <c r="F4111" s="409">
        <v>43509.369050925925</v>
      </c>
      <c r="G4111" s="408">
        <v>0</v>
      </c>
    </row>
    <row r="4112" spans="1:7" ht="15" x14ac:dyDescent="0.2">
      <c r="A4112" s="407" t="s">
        <v>6437</v>
      </c>
      <c r="B4112" s="407" t="s">
        <v>6438</v>
      </c>
      <c r="C4112" s="408">
        <v>22.5</v>
      </c>
      <c r="D4112" s="408">
        <v>405.14</v>
      </c>
      <c r="E4112" s="408">
        <v>435.14</v>
      </c>
      <c r="F4112" s="409">
        <v>43901.3440162037</v>
      </c>
      <c r="G4112" s="408">
        <v>0</v>
      </c>
    </row>
    <row r="4113" spans="1:7" ht="15" x14ac:dyDescent="0.2">
      <c r="A4113" s="407" t="s">
        <v>6439</v>
      </c>
      <c r="B4113" s="407" t="s">
        <v>6440</v>
      </c>
      <c r="C4113" s="408">
        <v>0</v>
      </c>
      <c r="D4113" s="408">
        <v>39.5</v>
      </c>
      <c r="E4113" s="408">
        <v>39.5</v>
      </c>
      <c r="F4113" s="409">
        <v>43886.381840277776</v>
      </c>
      <c r="G4113" s="408">
        <v>0</v>
      </c>
    </row>
    <row r="4114" spans="1:7" ht="15" x14ac:dyDescent="0.2">
      <c r="A4114" s="407" t="s">
        <v>6441</v>
      </c>
      <c r="B4114" s="407" t="s">
        <v>6442</v>
      </c>
      <c r="C4114" s="408">
        <v>0</v>
      </c>
      <c r="D4114" s="408">
        <v>21.5</v>
      </c>
      <c r="E4114" s="408">
        <v>21.5</v>
      </c>
      <c r="F4114" s="409">
        <v>44802.313831018517</v>
      </c>
      <c r="G4114" s="408">
        <v>0</v>
      </c>
    </row>
    <row r="4115" spans="1:7" ht="15" x14ac:dyDescent="0.2">
      <c r="A4115" s="407" t="s">
        <v>6443</v>
      </c>
      <c r="B4115" s="407" t="s">
        <v>6243</v>
      </c>
      <c r="C4115" s="408">
        <v>0</v>
      </c>
      <c r="D4115" s="408">
        <v>29.9</v>
      </c>
      <c r="E4115" s="408">
        <v>29.9</v>
      </c>
      <c r="F4115" s="409">
        <v>44802.314328703702</v>
      </c>
      <c r="G4115" s="408">
        <v>0</v>
      </c>
    </row>
    <row r="4116" spans="1:7" ht="15" x14ac:dyDescent="0.2">
      <c r="A4116" s="407" t="s">
        <v>6444</v>
      </c>
      <c r="B4116" s="407" t="s">
        <v>6445</v>
      </c>
      <c r="C4116" s="408">
        <v>0</v>
      </c>
      <c r="D4116" s="408">
        <v>2.2999999999999998</v>
      </c>
      <c r="E4116" s="408">
        <v>2.2999999999999998</v>
      </c>
      <c r="F4116" s="409">
        <v>43886.608287037037</v>
      </c>
      <c r="G4116" s="408">
        <v>0</v>
      </c>
    </row>
    <row r="4117" spans="1:7" ht="15" x14ac:dyDescent="0.2">
      <c r="A4117" s="407" t="s">
        <v>6446</v>
      </c>
      <c r="B4117" s="407" t="s">
        <v>6447</v>
      </c>
      <c r="C4117" s="408">
        <v>3</v>
      </c>
      <c r="D4117" s="408">
        <v>19.5</v>
      </c>
      <c r="E4117" s="408">
        <v>24</v>
      </c>
      <c r="F4117" s="409">
        <v>43663.569398148145</v>
      </c>
      <c r="G4117" s="408">
        <v>0</v>
      </c>
    </row>
    <row r="4118" spans="1:7" ht="15" x14ac:dyDescent="0.2">
      <c r="A4118" s="407" t="s">
        <v>6448</v>
      </c>
      <c r="B4118" s="407" t="s">
        <v>6449</v>
      </c>
      <c r="C4118" s="408">
        <v>0</v>
      </c>
      <c r="D4118" s="408">
        <v>19.850000000000001</v>
      </c>
      <c r="E4118" s="408">
        <v>19.850000000000001</v>
      </c>
      <c r="F4118" s="409">
        <v>43886.616168981483</v>
      </c>
      <c r="G4118" s="408">
        <v>0</v>
      </c>
    </row>
    <row r="4119" spans="1:7" ht="15" x14ac:dyDescent="0.2">
      <c r="A4119" s="407" t="s">
        <v>6450</v>
      </c>
      <c r="B4119" s="407" t="s">
        <v>6451</v>
      </c>
      <c r="C4119" s="408">
        <v>0</v>
      </c>
      <c r="D4119" s="408">
        <v>5770</v>
      </c>
      <c r="E4119" s="408">
        <v>5770</v>
      </c>
      <c r="F4119" s="409">
        <v>45342.546435185184</v>
      </c>
      <c r="G4119" s="408">
        <v>0</v>
      </c>
    </row>
    <row r="4120" spans="1:7" ht="15" x14ac:dyDescent="0.2">
      <c r="A4120" s="407" t="s">
        <v>35383</v>
      </c>
      <c r="B4120" s="407" t="s">
        <v>35384</v>
      </c>
      <c r="C4120" s="408">
        <v>49.5</v>
      </c>
      <c r="D4120" s="408">
        <v>249.72</v>
      </c>
      <c r="E4120" s="408">
        <v>249.72</v>
      </c>
      <c r="F4120" s="409">
        <v>44733.462743055556</v>
      </c>
      <c r="G4120" s="408">
        <v>0</v>
      </c>
    </row>
    <row r="4121" spans="1:7" ht="15" x14ac:dyDescent="0.2">
      <c r="A4121" s="407" t="s">
        <v>6452</v>
      </c>
      <c r="B4121" s="407" t="s">
        <v>6453</v>
      </c>
      <c r="C4121" s="408">
        <v>17</v>
      </c>
      <c r="D4121" s="408">
        <v>2.84</v>
      </c>
      <c r="E4121" s="408">
        <v>21.34</v>
      </c>
      <c r="F4121" s="409">
        <v>44054.456354166665</v>
      </c>
      <c r="G4121" s="408">
        <v>0</v>
      </c>
    </row>
    <row r="4122" spans="1:7" ht="15" x14ac:dyDescent="0.2">
      <c r="A4122" s="407" t="s">
        <v>6454</v>
      </c>
      <c r="B4122" s="407" t="s">
        <v>6455</v>
      </c>
      <c r="C4122" s="408">
        <v>0</v>
      </c>
      <c r="D4122" s="408">
        <v>42.5</v>
      </c>
      <c r="E4122" s="408">
        <v>42.5</v>
      </c>
      <c r="F4122" s="409">
        <v>44802.315509259257</v>
      </c>
      <c r="G4122" s="408">
        <v>0</v>
      </c>
    </row>
    <row r="4123" spans="1:7" ht="15" x14ac:dyDescent="0.2">
      <c r="A4123" s="407" t="s">
        <v>6456</v>
      </c>
      <c r="B4123" s="407" t="s">
        <v>6457</v>
      </c>
      <c r="C4123" s="408">
        <v>25</v>
      </c>
      <c r="D4123" s="408">
        <v>10.58</v>
      </c>
      <c r="E4123" s="408">
        <v>36.83</v>
      </c>
      <c r="F4123" s="409">
        <v>45112.401782407411</v>
      </c>
      <c r="G4123" s="408">
        <v>0</v>
      </c>
    </row>
    <row r="4124" spans="1:7" ht="15" x14ac:dyDescent="0.2">
      <c r="A4124" s="407" t="s">
        <v>6458</v>
      </c>
      <c r="B4124" s="407" t="s">
        <v>6459</v>
      </c>
      <c r="C4124" s="408">
        <v>0</v>
      </c>
      <c r="D4124" s="408">
        <v>36.6</v>
      </c>
      <c r="E4124" s="408">
        <v>36.6</v>
      </c>
      <c r="F4124" s="409">
        <v>44802.315891203703</v>
      </c>
      <c r="G4124" s="408">
        <v>0</v>
      </c>
    </row>
    <row r="4125" spans="1:7" ht="15" x14ac:dyDescent="0.2">
      <c r="A4125" s="407" t="s">
        <v>6460</v>
      </c>
      <c r="B4125" s="407" t="s">
        <v>6461</v>
      </c>
      <c r="C4125" s="408">
        <v>0</v>
      </c>
      <c r="D4125" s="408">
        <v>19.533333333333331</v>
      </c>
      <c r="E4125" s="408">
        <v>19.533333333333331</v>
      </c>
      <c r="F4125" s="409">
        <v>44802.316736111112</v>
      </c>
      <c r="G4125" s="408">
        <v>0</v>
      </c>
    </row>
    <row r="4126" spans="1:7" ht="15" x14ac:dyDescent="0.2">
      <c r="A4126" s="407" t="s">
        <v>6462</v>
      </c>
      <c r="B4126" s="407" t="s">
        <v>6463</v>
      </c>
      <c r="C4126" s="408">
        <v>0</v>
      </c>
      <c r="D4126" s="408">
        <v>84.75</v>
      </c>
      <c r="E4126" s="408">
        <v>84.75</v>
      </c>
      <c r="F4126" s="409">
        <v>43570.502581018518</v>
      </c>
      <c r="G4126" s="408">
        <v>0</v>
      </c>
    </row>
    <row r="4127" spans="1:7" ht="15" x14ac:dyDescent="0.2">
      <c r="A4127" s="407" t="s">
        <v>35385</v>
      </c>
      <c r="B4127" s="407" t="s">
        <v>35386</v>
      </c>
      <c r="C4127" s="408">
        <v>0</v>
      </c>
      <c r="D4127" s="408">
        <v>0.74119999999999997</v>
      </c>
      <c r="E4127" s="408">
        <v>0.74119999999999997</v>
      </c>
      <c r="F4127" s="409">
        <v>44223.684861111113</v>
      </c>
      <c r="G4127" s="408">
        <v>0</v>
      </c>
    </row>
    <row r="4128" spans="1:7" ht="15" x14ac:dyDescent="0.25">
      <c r="A4128" s="407" t="s">
        <v>35387</v>
      </c>
      <c r="B4128" s="407" t="s">
        <v>35388</v>
      </c>
      <c r="C4128" s="406"/>
      <c r="D4128" s="406"/>
      <c r="E4128" s="406"/>
      <c r="F4128" s="409">
        <v>45342.550752314812</v>
      </c>
      <c r="G4128" s="408">
        <v>0</v>
      </c>
    </row>
    <row r="4129" spans="1:7" ht="15" x14ac:dyDescent="0.2">
      <c r="A4129" s="407" t="s">
        <v>35389</v>
      </c>
      <c r="B4129" s="407" t="s">
        <v>35390</v>
      </c>
      <c r="C4129" s="408">
        <v>0</v>
      </c>
      <c r="D4129" s="408">
        <v>0</v>
      </c>
      <c r="E4129" s="408">
        <v>0</v>
      </c>
      <c r="F4129" s="409">
        <v>45342.551099537035</v>
      </c>
      <c r="G4129" s="408">
        <v>0</v>
      </c>
    </row>
    <row r="4130" spans="1:7" ht="15" x14ac:dyDescent="0.2">
      <c r="A4130" s="407" t="s">
        <v>35391</v>
      </c>
      <c r="B4130" s="407" t="s">
        <v>35392</v>
      </c>
      <c r="C4130" s="408">
        <v>12.5</v>
      </c>
      <c r="D4130" s="408">
        <v>84.3</v>
      </c>
      <c r="E4130" s="408">
        <v>108.3</v>
      </c>
      <c r="F4130" s="409">
        <v>43651.484166666669</v>
      </c>
      <c r="G4130" s="408">
        <v>0</v>
      </c>
    </row>
    <row r="4131" spans="1:7" ht="15" x14ac:dyDescent="0.2">
      <c r="A4131" s="407" t="s">
        <v>35393</v>
      </c>
      <c r="B4131" s="407" t="s">
        <v>35394</v>
      </c>
      <c r="C4131" s="408">
        <v>0</v>
      </c>
      <c r="D4131" s="408">
        <v>214.09</v>
      </c>
      <c r="E4131" s="408">
        <v>214.09</v>
      </c>
      <c r="F4131" s="409">
        <v>45342.551168981481</v>
      </c>
      <c r="G4131" s="408">
        <v>0</v>
      </c>
    </row>
    <row r="4132" spans="1:7" ht="15" x14ac:dyDescent="0.2">
      <c r="A4132" s="407" t="s">
        <v>6464</v>
      </c>
      <c r="B4132" s="407" t="s">
        <v>6465</v>
      </c>
      <c r="C4132" s="408">
        <v>0</v>
      </c>
      <c r="D4132" s="408">
        <v>150</v>
      </c>
      <c r="E4132" s="408">
        <v>150</v>
      </c>
      <c r="F4132" s="409">
        <v>45348.750590277778</v>
      </c>
      <c r="G4132" s="408">
        <v>0</v>
      </c>
    </row>
    <row r="4133" spans="1:7" ht="15" x14ac:dyDescent="0.25">
      <c r="A4133" s="407" t="s">
        <v>35395</v>
      </c>
      <c r="B4133" s="407" t="s">
        <v>35396</v>
      </c>
      <c r="C4133" s="406"/>
      <c r="D4133" s="406"/>
      <c r="E4133" s="406"/>
      <c r="F4133" s="409">
        <v>45342.551215277781</v>
      </c>
      <c r="G4133" s="408">
        <v>0</v>
      </c>
    </row>
    <row r="4134" spans="1:7" ht="15" x14ac:dyDescent="0.2">
      <c r="A4134" s="407" t="s">
        <v>6466</v>
      </c>
      <c r="B4134" s="407" t="s">
        <v>6467</v>
      </c>
      <c r="C4134" s="408">
        <v>2</v>
      </c>
      <c r="D4134" s="408">
        <v>58.57</v>
      </c>
      <c r="E4134" s="408">
        <v>60.57</v>
      </c>
      <c r="F4134" s="409">
        <v>46064.573078703703</v>
      </c>
      <c r="G4134" s="408">
        <v>0</v>
      </c>
    </row>
    <row r="4135" spans="1:7" ht="15" x14ac:dyDescent="0.2">
      <c r="A4135" s="407" t="s">
        <v>6468</v>
      </c>
      <c r="B4135" s="407" t="s">
        <v>6469</v>
      </c>
      <c r="C4135" s="408">
        <v>0</v>
      </c>
      <c r="D4135" s="408">
        <v>269.5</v>
      </c>
      <c r="E4135" s="408">
        <v>269.5</v>
      </c>
      <c r="F4135" s="409">
        <v>43565.658182870371</v>
      </c>
      <c r="G4135" s="408">
        <v>0</v>
      </c>
    </row>
    <row r="4136" spans="1:7" ht="15" x14ac:dyDescent="0.2">
      <c r="A4136" s="407" t="s">
        <v>6470</v>
      </c>
      <c r="B4136" s="407" t="s">
        <v>6471</v>
      </c>
      <c r="C4136" s="408">
        <v>0</v>
      </c>
      <c r="D4136" s="408">
        <v>19.329999999999998</v>
      </c>
      <c r="E4136" s="408">
        <v>19.329999999999998</v>
      </c>
      <c r="F4136" s="409">
        <v>44517.582986111112</v>
      </c>
      <c r="G4136" s="408">
        <v>0</v>
      </c>
    </row>
    <row r="4137" spans="1:7" ht="15" x14ac:dyDescent="0.2">
      <c r="A4137" s="407" t="s">
        <v>6472</v>
      </c>
      <c r="B4137" s="407" t="s">
        <v>6473</v>
      </c>
      <c r="C4137" s="408">
        <v>0</v>
      </c>
      <c r="D4137" s="408">
        <v>60</v>
      </c>
      <c r="E4137" s="408">
        <v>60</v>
      </c>
      <c r="F4137" s="409">
        <v>44802.3671412037</v>
      </c>
      <c r="G4137" s="408">
        <v>0</v>
      </c>
    </row>
    <row r="4138" spans="1:7" ht="15" x14ac:dyDescent="0.2">
      <c r="A4138" s="407" t="s">
        <v>6474</v>
      </c>
      <c r="B4138" s="407" t="s">
        <v>6475</v>
      </c>
      <c r="C4138" s="408">
        <v>0</v>
      </c>
      <c r="D4138" s="408">
        <v>49</v>
      </c>
      <c r="E4138" s="408">
        <v>49</v>
      </c>
      <c r="F4138" s="409">
        <v>44802.365439814814</v>
      </c>
      <c r="G4138" s="408">
        <v>0</v>
      </c>
    </row>
    <row r="4139" spans="1:7" ht="15" x14ac:dyDescent="0.2">
      <c r="A4139" s="407" t="s">
        <v>6476</v>
      </c>
      <c r="B4139" s="407" t="s">
        <v>6477</v>
      </c>
      <c r="C4139" s="408">
        <v>0</v>
      </c>
      <c r="D4139" s="408">
        <v>184.2</v>
      </c>
      <c r="E4139" s="408">
        <v>184.2</v>
      </c>
      <c r="F4139" s="409">
        <v>44802.365011574075</v>
      </c>
      <c r="G4139" s="408">
        <v>0</v>
      </c>
    </row>
    <row r="4140" spans="1:7" ht="15" x14ac:dyDescent="0.2">
      <c r="A4140" s="407" t="s">
        <v>6478</v>
      </c>
      <c r="B4140" s="407" t="s">
        <v>3100</v>
      </c>
      <c r="C4140" s="408">
        <v>0</v>
      </c>
      <c r="D4140" s="408">
        <v>14.2</v>
      </c>
      <c r="E4140" s="408">
        <v>14.2</v>
      </c>
      <c r="F4140" s="409">
        <v>43539.37060185185</v>
      </c>
      <c r="G4140" s="408">
        <v>0</v>
      </c>
    </row>
    <row r="4141" spans="1:7" ht="15" x14ac:dyDescent="0.2">
      <c r="A4141" s="407" t="s">
        <v>6479</v>
      </c>
      <c r="B4141" s="407" t="s">
        <v>6480</v>
      </c>
      <c r="C4141" s="408">
        <v>0</v>
      </c>
      <c r="D4141" s="408">
        <v>12150</v>
      </c>
      <c r="E4141" s="408">
        <v>12150</v>
      </c>
      <c r="F4141" s="409">
        <v>43538.467650462961</v>
      </c>
      <c r="G4141" s="408">
        <v>0</v>
      </c>
    </row>
    <row r="4142" spans="1:7" ht="15" x14ac:dyDescent="0.2">
      <c r="A4142" s="407" t="s">
        <v>6481</v>
      </c>
      <c r="B4142" s="407" t="s">
        <v>6482</v>
      </c>
      <c r="C4142" s="408">
        <v>0</v>
      </c>
      <c r="D4142" s="408">
        <v>14.44</v>
      </c>
      <c r="E4142" s="408">
        <v>14.44</v>
      </c>
      <c r="F4142" s="409">
        <v>43539.385335648149</v>
      </c>
      <c r="G4142" s="408">
        <v>0</v>
      </c>
    </row>
    <row r="4143" spans="1:7" ht="15" x14ac:dyDescent="0.2">
      <c r="A4143" s="407" t="s">
        <v>35397</v>
      </c>
      <c r="B4143" s="407" t="s">
        <v>35398</v>
      </c>
      <c r="C4143" s="408">
        <v>0</v>
      </c>
      <c r="D4143" s="408">
        <v>1518.36</v>
      </c>
      <c r="E4143" s="408">
        <v>1518.36</v>
      </c>
      <c r="F4143" s="409">
        <v>45342.551261574074</v>
      </c>
      <c r="G4143" s="408">
        <v>0</v>
      </c>
    </row>
    <row r="4144" spans="1:7" ht="15" x14ac:dyDescent="0.2">
      <c r="A4144" s="407" t="s">
        <v>6483</v>
      </c>
      <c r="B4144" s="407" t="s">
        <v>6484</v>
      </c>
      <c r="C4144" s="408">
        <v>0</v>
      </c>
      <c r="D4144" s="408">
        <v>0.17319999999999999</v>
      </c>
      <c r="E4144" s="408">
        <v>0.17319999999999999</v>
      </c>
      <c r="F4144" s="409">
        <v>43539.509282407409</v>
      </c>
      <c r="G4144" s="408">
        <v>0</v>
      </c>
    </row>
    <row r="4145" spans="1:7" ht="15" x14ac:dyDescent="0.2">
      <c r="A4145" s="407" t="s">
        <v>6485</v>
      </c>
      <c r="B4145" s="407" t="s">
        <v>6486</v>
      </c>
      <c r="C4145" s="408">
        <v>0</v>
      </c>
      <c r="D4145" s="408">
        <v>0.13</v>
      </c>
      <c r="E4145" s="408">
        <v>0.13</v>
      </c>
      <c r="F4145" s="409">
        <v>43539.511574074073</v>
      </c>
      <c r="G4145" s="408">
        <v>0</v>
      </c>
    </row>
    <row r="4146" spans="1:7" ht="15" x14ac:dyDescent="0.2">
      <c r="A4146" s="407" t="s">
        <v>6487</v>
      </c>
      <c r="B4146" s="407" t="s">
        <v>6488</v>
      </c>
      <c r="C4146" s="408">
        <v>0</v>
      </c>
      <c r="D4146" s="408">
        <v>619</v>
      </c>
      <c r="E4146" s="408">
        <v>619</v>
      </c>
      <c r="F4146" s="409">
        <v>45442.608877314815</v>
      </c>
      <c r="G4146" s="408">
        <v>0</v>
      </c>
    </row>
    <row r="4147" spans="1:7" ht="15" x14ac:dyDescent="0.25">
      <c r="A4147" s="407" t="s">
        <v>35399</v>
      </c>
      <c r="B4147" s="407" t="s">
        <v>35400</v>
      </c>
      <c r="C4147" s="406"/>
      <c r="D4147" s="406"/>
      <c r="E4147" s="406"/>
      <c r="F4147" s="409">
        <v>43552.657268518517</v>
      </c>
      <c r="G4147" s="408">
        <v>0</v>
      </c>
    </row>
    <row r="4148" spans="1:7" ht="15" x14ac:dyDescent="0.25">
      <c r="A4148" s="407" t="s">
        <v>35401</v>
      </c>
      <c r="B4148" s="407" t="s">
        <v>35402</v>
      </c>
      <c r="C4148" s="406"/>
      <c r="D4148" s="406"/>
      <c r="E4148" s="406"/>
      <c r="F4148" s="409">
        <v>43552.630983796298</v>
      </c>
      <c r="G4148" s="408">
        <v>0</v>
      </c>
    </row>
    <row r="4149" spans="1:7" ht="15" x14ac:dyDescent="0.2">
      <c r="A4149" s="407" t="s">
        <v>6489</v>
      </c>
      <c r="B4149" s="407" t="s">
        <v>6490</v>
      </c>
      <c r="C4149" s="408">
        <v>8.5</v>
      </c>
      <c r="D4149" s="408">
        <v>294.58</v>
      </c>
      <c r="E4149" s="408">
        <v>311.08</v>
      </c>
      <c r="F4149" s="409">
        <v>45077.670520833337</v>
      </c>
      <c r="G4149" s="408">
        <v>0</v>
      </c>
    </row>
    <row r="4150" spans="1:7" ht="15" x14ac:dyDescent="0.2">
      <c r="A4150" s="407" t="s">
        <v>35403</v>
      </c>
      <c r="B4150" s="407" t="s">
        <v>35404</v>
      </c>
      <c r="C4150" s="408">
        <v>0</v>
      </c>
      <c r="D4150" s="408">
        <v>47.88</v>
      </c>
      <c r="E4150" s="408">
        <v>47.88</v>
      </c>
      <c r="F4150" s="409">
        <v>45342.551319444443</v>
      </c>
      <c r="G4150" s="408">
        <v>0</v>
      </c>
    </row>
    <row r="4151" spans="1:7" ht="15" x14ac:dyDescent="0.2">
      <c r="A4151" s="407" t="s">
        <v>6491</v>
      </c>
      <c r="B4151" s="407" t="s">
        <v>6492</v>
      </c>
      <c r="C4151" s="408">
        <v>0</v>
      </c>
      <c r="D4151" s="408">
        <v>2.8949286523216307</v>
      </c>
      <c r="E4151" s="408">
        <v>2.8949286523216307</v>
      </c>
      <c r="F4151" s="409">
        <v>44880.59652777778</v>
      </c>
      <c r="G4151" s="408">
        <v>0</v>
      </c>
    </row>
    <row r="4152" spans="1:7" ht="15" x14ac:dyDescent="0.2">
      <c r="A4152" s="407" t="s">
        <v>6493</v>
      </c>
      <c r="B4152" s="407" t="s">
        <v>6494</v>
      </c>
      <c r="C4152" s="408">
        <v>8.5</v>
      </c>
      <c r="D4152" s="408">
        <v>20.46</v>
      </c>
      <c r="E4152" s="408">
        <v>28.96</v>
      </c>
      <c r="F4152" s="409">
        <v>45001.610937500001</v>
      </c>
      <c r="G4152" s="408">
        <v>0</v>
      </c>
    </row>
    <row r="4153" spans="1:7" ht="15" x14ac:dyDescent="0.25">
      <c r="A4153" s="407" t="s">
        <v>6495</v>
      </c>
      <c r="B4153" s="407" t="s">
        <v>6496</v>
      </c>
      <c r="C4153" s="406"/>
      <c r="D4153" s="406"/>
      <c r="E4153" s="406"/>
      <c r="F4153" s="409">
        <v>45001.61105324074</v>
      </c>
      <c r="G4153" s="408">
        <v>0</v>
      </c>
    </row>
    <row r="4154" spans="1:7" ht="15" x14ac:dyDescent="0.2">
      <c r="A4154" s="407" t="s">
        <v>35405</v>
      </c>
      <c r="B4154" s="407" t="s">
        <v>35406</v>
      </c>
      <c r="C4154" s="408">
        <v>0</v>
      </c>
      <c r="D4154" s="408">
        <v>2.25</v>
      </c>
      <c r="E4154" s="408">
        <v>2.25</v>
      </c>
      <c r="F4154" s="409">
        <v>44802.36451388889</v>
      </c>
      <c r="G4154" s="408">
        <v>0</v>
      </c>
    </row>
    <row r="4155" spans="1:7" ht="15" x14ac:dyDescent="0.2">
      <c r="A4155" s="407" t="s">
        <v>35407</v>
      </c>
      <c r="B4155" s="407" t="s">
        <v>35408</v>
      </c>
      <c r="C4155" s="408">
        <v>0</v>
      </c>
      <c r="D4155" s="408">
        <v>9420</v>
      </c>
      <c r="E4155" s="408">
        <v>9420</v>
      </c>
      <c r="F4155" s="409">
        <v>45342.551400462966</v>
      </c>
      <c r="G4155" s="408">
        <v>0</v>
      </c>
    </row>
    <row r="4156" spans="1:7" ht="15" x14ac:dyDescent="0.2">
      <c r="A4156" s="407" t="s">
        <v>35409</v>
      </c>
      <c r="B4156" s="407" t="s">
        <v>35410</v>
      </c>
      <c r="C4156" s="408">
        <v>5</v>
      </c>
      <c r="D4156" s="408">
        <v>10.92</v>
      </c>
      <c r="E4156" s="408">
        <v>16.920000000000002</v>
      </c>
      <c r="F4156" s="409">
        <v>44061.451504629629</v>
      </c>
      <c r="G4156" s="408">
        <v>0</v>
      </c>
    </row>
    <row r="4157" spans="1:7" ht="15" x14ac:dyDescent="0.25">
      <c r="A4157" s="407" t="s">
        <v>6497</v>
      </c>
      <c r="B4157" s="407" t="s">
        <v>6498</v>
      </c>
      <c r="C4157" s="406"/>
      <c r="D4157" s="408">
        <v>30.11</v>
      </c>
      <c r="E4157" s="408">
        <v>30.11</v>
      </c>
      <c r="F4157" s="409">
        <v>43608.329282407409</v>
      </c>
      <c r="G4157" s="408">
        <v>0</v>
      </c>
    </row>
    <row r="4158" spans="1:7" ht="15" x14ac:dyDescent="0.25">
      <c r="A4158" s="407" t="s">
        <v>6499</v>
      </c>
      <c r="B4158" s="407" t="s">
        <v>6500</v>
      </c>
      <c r="C4158" s="406"/>
      <c r="D4158" s="406"/>
      <c r="E4158" s="406"/>
      <c r="F4158" s="409">
        <v>43557.723252314812</v>
      </c>
      <c r="G4158" s="408">
        <v>0</v>
      </c>
    </row>
    <row r="4159" spans="1:7" ht="15" x14ac:dyDescent="0.25">
      <c r="A4159" s="407" t="s">
        <v>6501</v>
      </c>
      <c r="B4159" s="407" t="s">
        <v>6502</v>
      </c>
      <c r="C4159" s="406"/>
      <c r="D4159" s="408">
        <v>9.85</v>
      </c>
      <c r="E4159" s="408">
        <v>9.85</v>
      </c>
      <c r="F4159" s="409">
        <v>43724.578761574077</v>
      </c>
      <c r="G4159" s="408">
        <v>0</v>
      </c>
    </row>
    <row r="4160" spans="1:7" ht="15" x14ac:dyDescent="0.25">
      <c r="A4160" s="407" t="s">
        <v>6503</v>
      </c>
      <c r="B4160" s="407" t="s">
        <v>6504</v>
      </c>
      <c r="C4160" s="406"/>
      <c r="D4160" s="408">
        <v>6.25</v>
      </c>
      <c r="E4160" s="408">
        <v>6.25</v>
      </c>
      <c r="F4160" s="409">
        <v>43560.351701388892</v>
      </c>
      <c r="G4160" s="408">
        <v>0</v>
      </c>
    </row>
    <row r="4161" spans="1:7" ht="15" x14ac:dyDescent="0.2">
      <c r="A4161" s="407" t="s">
        <v>35411</v>
      </c>
      <c r="B4161" s="407" t="s">
        <v>35412</v>
      </c>
      <c r="C4161" s="408">
        <v>0</v>
      </c>
      <c r="D4161" s="408">
        <v>3850</v>
      </c>
      <c r="E4161" s="408">
        <v>3850</v>
      </c>
      <c r="F4161" s="409">
        <v>45342.551446759258</v>
      </c>
      <c r="G4161" s="408">
        <v>0</v>
      </c>
    </row>
    <row r="4162" spans="1:7" ht="15" x14ac:dyDescent="0.25">
      <c r="A4162" s="407" t="s">
        <v>6505</v>
      </c>
      <c r="B4162" s="407" t="s">
        <v>6506</v>
      </c>
      <c r="C4162" s="406"/>
      <c r="D4162" s="408">
        <v>38.15</v>
      </c>
      <c r="E4162" s="408">
        <v>38.15</v>
      </c>
      <c r="F4162" s="409">
        <v>43560.352650462963</v>
      </c>
      <c r="G4162" s="408">
        <v>0</v>
      </c>
    </row>
    <row r="4163" spans="1:7" ht="15" x14ac:dyDescent="0.25">
      <c r="A4163" s="407" t="s">
        <v>6507</v>
      </c>
      <c r="B4163" s="407" t="s">
        <v>6508</v>
      </c>
      <c r="C4163" s="406"/>
      <c r="D4163" s="406"/>
      <c r="E4163" s="406"/>
      <c r="F4163" s="409">
        <v>43557.723703703705</v>
      </c>
      <c r="G4163" s="408">
        <v>0</v>
      </c>
    </row>
    <row r="4164" spans="1:7" ht="15" x14ac:dyDescent="0.25">
      <c r="A4164" s="407" t="s">
        <v>6509</v>
      </c>
      <c r="B4164" s="407" t="s">
        <v>6510</v>
      </c>
      <c r="C4164" s="406"/>
      <c r="D4164" s="408">
        <v>13.5</v>
      </c>
      <c r="E4164" s="408">
        <v>13.5</v>
      </c>
      <c r="F4164" s="409">
        <v>43560.366342592592</v>
      </c>
      <c r="G4164" s="408">
        <v>0</v>
      </c>
    </row>
    <row r="4165" spans="1:7" ht="15" x14ac:dyDescent="0.25">
      <c r="A4165" s="407" t="s">
        <v>6511</v>
      </c>
      <c r="B4165" s="407" t="s">
        <v>6512</v>
      </c>
      <c r="C4165" s="406"/>
      <c r="D4165" s="408">
        <v>9.6999999999999993</v>
      </c>
      <c r="E4165" s="408">
        <v>9.6999999999999993</v>
      </c>
      <c r="F4165" s="409">
        <v>43559.429282407407</v>
      </c>
      <c r="G4165" s="408">
        <v>0</v>
      </c>
    </row>
    <row r="4166" spans="1:7" ht="15" x14ac:dyDescent="0.2">
      <c r="A4166" s="407" t="s">
        <v>35413</v>
      </c>
      <c r="B4166" s="407" t="s">
        <v>35414</v>
      </c>
      <c r="C4166" s="408">
        <v>0</v>
      </c>
      <c r="D4166" s="408">
        <v>141.1</v>
      </c>
      <c r="E4166" s="408">
        <v>141.1</v>
      </c>
      <c r="F4166" s="409">
        <v>44802.364108796297</v>
      </c>
      <c r="G4166" s="408">
        <v>0</v>
      </c>
    </row>
    <row r="4167" spans="1:7" ht="15" x14ac:dyDescent="0.2">
      <c r="A4167" s="407" t="s">
        <v>6513</v>
      </c>
      <c r="B4167" s="407" t="s">
        <v>6514</v>
      </c>
      <c r="C4167" s="408">
        <v>0</v>
      </c>
      <c r="D4167" s="408">
        <v>0.25</v>
      </c>
      <c r="E4167" s="408">
        <v>0.25</v>
      </c>
      <c r="F4167" s="409">
        <v>45210.294537037036</v>
      </c>
      <c r="G4167" s="408">
        <v>0</v>
      </c>
    </row>
    <row r="4168" spans="1:7" ht="15" x14ac:dyDescent="0.2">
      <c r="A4168" s="407" t="s">
        <v>6515</v>
      </c>
      <c r="B4168" s="407" t="s">
        <v>6516</v>
      </c>
      <c r="C4168" s="408">
        <v>0</v>
      </c>
      <c r="D4168" s="408">
        <v>1.8</v>
      </c>
      <c r="E4168" s="408">
        <v>1.8</v>
      </c>
      <c r="F4168" s="409">
        <v>45210.293240740742</v>
      </c>
      <c r="G4168" s="408">
        <v>0</v>
      </c>
    </row>
    <row r="4169" spans="1:7" ht="15" x14ac:dyDescent="0.25">
      <c r="A4169" s="407" t="s">
        <v>6517</v>
      </c>
      <c r="B4169" s="407" t="s">
        <v>6518</v>
      </c>
      <c r="C4169" s="406"/>
      <c r="D4169" s="406"/>
      <c r="E4169" s="406"/>
      <c r="F4169" s="409">
        <v>43558.563483796293</v>
      </c>
      <c r="G4169" s="408">
        <v>0</v>
      </c>
    </row>
    <row r="4170" spans="1:7" ht="15" x14ac:dyDescent="0.25">
      <c r="A4170" s="407" t="s">
        <v>6519</v>
      </c>
      <c r="B4170" s="407" t="s">
        <v>6520</v>
      </c>
      <c r="C4170" s="406"/>
      <c r="D4170" s="406"/>
      <c r="E4170" s="406"/>
      <c r="F4170" s="409">
        <v>43558.564155092594</v>
      </c>
      <c r="G4170" s="408">
        <v>0</v>
      </c>
    </row>
    <row r="4171" spans="1:7" ht="15" x14ac:dyDescent="0.25">
      <c r="A4171" s="407" t="s">
        <v>6521</v>
      </c>
      <c r="B4171" s="407" t="s">
        <v>6522</v>
      </c>
      <c r="C4171" s="406"/>
      <c r="D4171" s="406"/>
      <c r="E4171" s="406"/>
      <c r="F4171" s="409">
        <v>43558.565451388888</v>
      </c>
      <c r="G4171" s="408">
        <v>0</v>
      </c>
    </row>
    <row r="4172" spans="1:7" ht="15" x14ac:dyDescent="0.25">
      <c r="A4172" s="407" t="s">
        <v>6523</v>
      </c>
      <c r="B4172" s="407" t="s">
        <v>6524</v>
      </c>
      <c r="C4172" s="406"/>
      <c r="D4172" s="406"/>
      <c r="E4172" s="406"/>
      <c r="F4172" s="409">
        <v>43564.404270833336</v>
      </c>
      <c r="G4172" s="408">
        <v>0</v>
      </c>
    </row>
    <row r="4173" spans="1:7" ht="15" x14ac:dyDescent="0.25">
      <c r="A4173" s="407" t="s">
        <v>6525</v>
      </c>
      <c r="B4173" s="407" t="s">
        <v>6526</v>
      </c>
      <c r="C4173" s="406"/>
      <c r="D4173" s="406"/>
      <c r="E4173" s="406"/>
      <c r="F4173" s="409">
        <v>43564.405277777776</v>
      </c>
      <c r="G4173" s="408">
        <v>0</v>
      </c>
    </row>
    <row r="4174" spans="1:7" ht="15" x14ac:dyDescent="0.25">
      <c r="A4174" s="407" t="s">
        <v>6527</v>
      </c>
      <c r="B4174" s="407" t="s">
        <v>6528</v>
      </c>
      <c r="C4174" s="406"/>
      <c r="D4174" s="406"/>
      <c r="E4174" s="406"/>
      <c r="F4174" s="409">
        <v>43564.406284722223</v>
      </c>
      <c r="G4174" s="408">
        <v>0</v>
      </c>
    </row>
    <row r="4175" spans="1:7" ht="15" x14ac:dyDescent="0.2">
      <c r="A4175" s="407" t="s">
        <v>6529</v>
      </c>
      <c r="B4175" s="407" t="s">
        <v>6530</v>
      </c>
      <c r="C4175" s="408">
        <v>11.25</v>
      </c>
      <c r="D4175" s="408">
        <v>0.11</v>
      </c>
      <c r="E4175" s="408">
        <v>15.36</v>
      </c>
      <c r="F4175" s="409">
        <v>45112.345023148147</v>
      </c>
      <c r="G4175" s="408">
        <v>0</v>
      </c>
    </row>
    <row r="4176" spans="1:7" ht="15" x14ac:dyDescent="0.2">
      <c r="A4176" s="407" t="s">
        <v>6531</v>
      </c>
      <c r="B4176" s="407" t="s">
        <v>6532</v>
      </c>
      <c r="C4176" s="408">
        <v>12.5</v>
      </c>
      <c r="D4176" s="408">
        <v>272.01</v>
      </c>
      <c r="E4176" s="408">
        <v>286</v>
      </c>
      <c r="F4176" s="409">
        <v>43565.646412037036</v>
      </c>
      <c r="G4176" s="408">
        <v>0</v>
      </c>
    </row>
    <row r="4177" spans="1:7" ht="15" x14ac:dyDescent="0.2">
      <c r="A4177" s="407" t="s">
        <v>35415</v>
      </c>
      <c r="B4177" s="407" t="s">
        <v>35416</v>
      </c>
      <c r="C4177" s="408">
        <v>0</v>
      </c>
      <c r="D4177" s="408">
        <v>68900</v>
      </c>
      <c r="E4177" s="408">
        <v>68900</v>
      </c>
      <c r="F4177" s="409">
        <v>45342.551562499997</v>
      </c>
      <c r="G4177" s="408">
        <v>0</v>
      </c>
    </row>
    <row r="4178" spans="1:7" ht="15" x14ac:dyDescent="0.25">
      <c r="A4178" s="407" t="s">
        <v>6533</v>
      </c>
      <c r="B4178" s="407" t="s">
        <v>6534</v>
      </c>
      <c r="C4178" s="406"/>
      <c r="D4178" s="408">
        <v>277.51</v>
      </c>
      <c r="E4178" s="408">
        <v>277.51</v>
      </c>
      <c r="F4178" s="409">
        <v>43567.381319444445</v>
      </c>
      <c r="G4178" s="408">
        <v>0</v>
      </c>
    </row>
    <row r="4179" spans="1:7" ht="15" x14ac:dyDescent="0.2">
      <c r="A4179" s="407" t="s">
        <v>6535</v>
      </c>
      <c r="B4179" s="407" t="s">
        <v>6536</v>
      </c>
      <c r="C4179" s="408">
        <v>0</v>
      </c>
      <c r="D4179" s="408">
        <v>34.167499999999997</v>
      </c>
      <c r="E4179" s="408">
        <v>34.167499999999997</v>
      </c>
      <c r="F4179" s="409">
        <v>43565.638761574075</v>
      </c>
      <c r="G4179" s="408">
        <v>0</v>
      </c>
    </row>
    <row r="4180" spans="1:7" ht="15" x14ac:dyDescent="0.2">
      <c r="A4180" s="407" t="s">
        <v>6537</v>
      </c>
      <c r="B4180" s="407" t="s">
        <v>6538</v>
      </c>
      <c r="C4180" s="408">
        <v>0</v>
      </c>
      <c r="D4180" s="408">
        <v>34.167499999999997</v>
      </c>
      <c r="E4180" s="408">
        <v>34.167499999999997</v>
      </c>
      <c r="F4180" s="409">
        <v>43565.640393518515</v>
      </c>
      <c r="G4180" s="408">
        <v>0</v>
      </c>
    </row>
    <row r="4181" spans="1:7" ht="15" x14ac:dyDescent="0.2">
      <c r="A4181" s="407" t="s">
        <v>6539</v>
      </c>
      <c r="B4181" s="407" t="s">
        <v>6540</v>
      </c>
      <c r="C4181" s="408">
        <v>0</v>
      </c>
      <c r="D4181" s="408">
        <v>67</v>
      </c>
      <c r="E4181" s="408">
        <v>67</v>
      </c>
      <c r="F4181" s="409">
        <v>43633.428993055553</v>
      </c>
      <c r="G4181" s="408">
        <v>0</v>
      </c>
    </row>
    <row r="4182" spans="1:7" ht="15" x14ac:dyDescent="0.2">
      <c r="A4182" s="407" t="s">
        <v>6541</v>
      </c>
      <c r="B4182" s="407" t="s">
        <v>6542</v>
      </c>
      <c r="C4182" s="408">
        <v>0</v>
      </c>
      <c r="D4182" s="408">
        <v>34.167499999999997</v>
      </c>
      <c r="E4182" s="408">
        <v>34.167499999999997</v>
      </c>
      <c r="F4182" s="409">
        <v>43565.644687499997</v>
      </c>
      <c r="G4182" s="408">
        <v>0</v>
      </c>
    </row>
    <row r="4183" spans="1:7" ht="15" x14ac:dyDescent="0.2">
      <c r="A4183" s="407" t="s">
        <v>6543</v>
      </c>
      <c r="B4183" s="407" t="s">
        <v>6544</v>
      </c>
      <c r="C4183" s="408">
        <v>0</v>
      </c>
      <c r="D4183" s="408">
        <v>34.167499999999997</v>
      </c>
      <c r="E4183" s="408">
        <v>34.167499999999997</v>
      </c>
      <c r="F4183" s="409">
        <v>43566.528726851851</v>
      </c>
      <c r="G4183" s="408">
        <v>0</v>
      </c>
    </row>
    <row r="4184" spans="1:7" ht="15" x14ac:dyDescent="0.2">
      <c r="A4184" s="407" t="s">
        <v>6545</v>
      </c>
      <c r="B4184" s="407" t="s">
        <v>6546</v>
      </c>
      <c r="C4184" s="408">
        <v>0</v>
      </c>
      <c r="D4184" s="408">
        <v>34.167499999999997</v>
      </c>
      <c r="E4184" s="408">
        <v>34.167499999999997</v>
      </c>
      <c r="F4184" s="409">
        <v>43566.532222222224</v>
      </c>
      <c r="G4184" s="408">
        <v>0</v>
      </c>
    </row>
    <row r="4185" spans="1:7" ht="15" x14ac:dyDescent="0.2">
      <c r="A4185" s="407" t="s">
        <v>6547</v>
      </c>
      <c r="B4185" s="407" t="s">
        <v>6548</v>
      </c>
      <c r="C4185" s="408">
        <v>0</v>
      </c>
      <c r="D4185" s="408">
        <v>34.167499999999997</v>
      </c>
      <c r="E4185" s="408">
        <v>34.167499999999997</v>
      </c>
      <c r="F4185" s="409">
        <v>43566.535879629628</v>
      </c>
      <c r="G4185" s="408">
        <v>0</v>
      </c>
    </row>
    <row r="4186" spans="1:7" ht="15" x14ac:dyDescent="0.2">
      <c r="A4186" s="407" t="s">
        <v>35417</v>
      </c>
      <c r="B4186" s="407" t="s">
        <v>35418</v>
      </c>
      <c r="C4186" s="408">
        <v>0</v>
      </c>
      <c r="D4186" s="408">
        <v>1.99</v>
      </c>
      <c r="E4186" s="408">
        <v>1.99</v>
      </c>
      <c r="F4186" s="409">
        <v>43648.40289351852</v>
      </c>
      <c r="G4186" s="408">
        <v>0</v>
      </c>
    </row>
    <row r="4187" spans="1:7" ht="15" x14ac:dyDescent="0.2">
      <c r="A4187" s="407" t="s">
        <v>35419</v>
      </c>
      <c r="B4187" s="407" t="s">
        <v>35420</v>
      </c>
      <c r="C4187" s="408">
        <v>0</v>
      </c>
      <c r="D4187" s="408">
        <v>17.52</v>
      </c>
      <c r="E4187" s="408">
        <v>17.52</v>
      </c>
      <c r="F4187" s="409">
        <v>43648.378912037035</v>
      </c>
      <c r="G4187" s="408">
        <v>0</v>
      </c>
    </row>
    <row r="4188" spans="1:7" ht="15" x14ac:dyDescent="0.2">
      <c r="A4188" s="407" t="s">
        <v>35421</v>
      </c>
      <c r="B4188" s="407" t="s">
        <v>35422</v>
      </c>
      <c r="C4188" s="408">
        <v>0</v>
      </c>
      <c r="D4188" s="408">
        <v>1241.03</v>
      </c>
      <c r="E4188" s="408">
        <v>1241.03</v>
      </c>
      <c r="F4188" s="409">
        <v>45342.553981481484</v>
      </c>
      <c r="G4188" s="408">
        <v>0</v>
      </c>
    </row>
    <row r="4189" spans="1:7" ht="15" x14ac:dyDescent="0.2">
      <c r="A4189" s="407" t="s">
        <v>6549</v>
      </c>
      <c r="B4189" s="407" t="s">
        <v>6550</v>
      </c>
      <c r="C4189" s="408">
        <v>0</v>
      </c>
      <c r="D4189" s="408">
        <v>24.48</v>
      </c>
      <c r="E4189" s="408">
        <v>24.48</v>
      </c>
      <c r="F4189" s="409">
        <v>43570.391539351855</v>
      </c>
      <c r="G4189" s="408">
        <v>0</v>
      </c>
    </row>
    <row r="4190" spans="1:7" ht="15" x14ac:dyDescent="0.2">
      <c r="A4190" s="407" t="s">
        <v>35423</v>
      </c>
      <c r="B4190" s="407" t="s">
        <v>35424</v>
      </c>
      <c r="C4190" s="408">
        <v>0</v>
      </c>
      <c r="D4190" s="408">
        <v>5460</v>
      </c>
      <c r="E4190" s="408">
        <v>5460</v>
      </c>
      <c r="F4190" s="409">
        <v>45342.554027777776</v>
      </c>
      <c r="G4190" s="408">
        <v>0</v>
      </c>
    </row>
    <row r="4191" spans="1:7" ht="15" x14ac:dyDescent="0.25">
      <c r="A4191" s="407" t="s">
        <v>35425</v>
      </c>
      <c r="B4191" s="407" t="s">
        <v>35426</v>
      </c>
      <c r="C4191" s="406"/>
      <c r="D4191" s="406"/>
      <c r="E4191" s="406"/>
      <c r="F4191" s="409">
        <v>45342.554085648146</v>
      </c>
      <c r="G4191" s="408">
        <v>0</v>
      </c>
    </row>
    <row r="4192" spans="1:7" ht="15" x14ac:dyDescent="0.2">
      <c r="A4192" s="407" t="s">
        <v>35427</v>
      </c>
      <c r="B4192" s="407" t="s">
        <v>35428</v>
      </c>
      <c r="C4192" s="408">
        <v>0</v>
      </c>
      <c r="D4192" s="408">
        <v>11585.12</v>
      </c>
      <c r="E4192" s="408">
        <v>11585.12</v>
      </c>
      <c r="F4192" s="409">
        <v>45342.554131944446</v>
      </c>
      <c r="G4192" s="408">
        <v>0</v>
      </c>
    </row>
    <row r="4193" spans="1:7" ht="15" x14ac:dyDescent="0.25">
      <c r="A4193" s="407" t="s">
        <v>6551</v>
      </c>
      <c r="B4193" s="407" t="s">
        <v>6552</v>
      </c>
      <c r="C4193" s="406"/>
      <c r="D4193" s="406"/>
      <c r="E4193" s="406"/>
      <c r="F4193" s="409">
        <v>43579.451157407406</v>
      </c>
      <c r="G4193" s="408">
        <v>0</v>
      </c>
    </row>
    <row r="4194" spans="1:7" ht="15" x14ac:dyDescent="0.2">
      <c r="A4194" s="407" t="s">
        <v>6553</v>
      </c>
      <c r="B4194" s="407" t="s">
        <v>6554</v>
      </c>
      <c r="C4194" s="408">
        <v>0</v>
      </c>
      <c r="D4194" s="408">
        <v>9.4500000000000001E-2</v>
      </c>
      <c r="E4194" s="408">
        <v>9.4500000000000001E-2</v>
      </c>
      <c r="F4194" s="409">
        <v>44880.596712962964</v>
      </c>
      <c r="G4194" s="408">
        <v>0</v>
      </c>
    </row>
    <row r="4195" spans="1:7" ht="15" x14ac:dyDescent="0.25">
      <c r="A4195" s="407" t="s">
        <v>6555</v>
      </c>
      <c r="B4195" s="407" t="s">
        <v>6556</v>
      </c>
      <c r="C4195" s="406"/>
      <c r="D4195" s="406"/>
      <c r="E4195" s="406"/>
      <c r="F4195" s="409">
        <v>43595.537893518522</v>
      </c>
      <c r="G4195" s="408">
        <v>0</v>
      </c>
    </row>
    <row r="4196" spans="1:7" ht="15" x14ac:dyDescent="0.25">
      <c r="A4196" s="407" t="s">
        <v>6557</v>
      </c>
      <c r="B4196" s="407" t="s">
        <v>6558</v>
      </c>
      <c r="C4196" s="406"/>
      <c r="D4196" s="406"/>
      <c r="E4196" s="406"/>
      <c r="F4196" s="409">
        <v>43595.539351851854</v>
      </c>
      <c r="G4196" s="408">
        <v>0</v>
      </c>
    </row>
    <row r="4197" spans="1:7" ht="15" x14ac:dyDescent="0.25">
      <c r="A4197" s="407" t="s">
        <v>6559</v>
      </c>
      <c r="B4197" s="407" t="s">
        <v>6560</v>
      </c>
      <c r="C4197" s="406"/>
      <c r="D4197" s="406"/>
      <c r="E4197" s="406"/>
      <c r="F4197" s="409">
        <v>43595.539722222224</v>
      </c>
      <c r="G4197" s="408">
        <v>0</v>
      </c>
    </row>
    <row r="4198" spans="1:7" ht="15" x14ac:dyDescent="0.25">
      <c r="A4198" s="407" t="s">
        <v>6561</v>
      </c>
      <c r="B4198" s="407" t="s">
        <v>6562</v>
      </c>
      <c r="C4198" s="406"/>
      <c r="D4198" s="406"/>
      <c r="E4198" s="406"/>
      <c r="F4198" s="409">
        <v>43595.539976851855</v>
      </c>
      <c r="G4198" s="408">
        <v>0</v>
      </c>
    </row>
    <row r="4199" spans="1:7" ht="15" x14ac:dyDescent="0.25">
      <c r="A4199" s="407" t="s">
        <v>6563</v>
      </c>
      <c r="B4199" s="407" t="s">
        <v>6564</v>
      </c>
      <c r="C4199" s="406"/>
      <c r="D4199" s="406"/>
      <c r="E4199" s="406"/>
      <c r="F4199" s="409">
        <v>43595.540219907409</v>
      </c>
      <c r="G4199" s="408">
        <v>0</v>
      </c>
    </row>
    <row r="4200" spans="1:7" ht="15" x14ac:dyDescent="0.25">
      <c r="A4200" s="407" t="s">
        <v>6565</v>
      </c>
      <c r="B4200" s="407" t="s">
        <v>6566</v>
      </c>
      <c r="C4200" s="406"/>
      <c r="D4200" s="406"/>
      <c r="E4200" s="406"/>
      <c r="F4200" s="409">
        <v>43581.78974537037</v>
      </c>
      <c r="G4200" s="408">
        <v>0</v>
      </c>
    </row>
    <row r="4201" spans="1:7" ht="15" x14ac:dyDescent="0.25">
      <c r="A4201" s="407" t="s">
        <v>6567</v>
      </c>
      <c r="B4201" s="407" t="s">
        <v>6568</v>
      </c>
      <c r="C4201" s="406"/>
      <c r="D4201" s="406"/>
      <c r="E4201" s="406"/>
      <c r="F4201" s="409">
        <v>43595.540590277778</v>
      </c>
      <c r="G4201" s="408">
        <v>0</v>
      </c>
    </row>
    <row r="4202" spans="1:7" ht="15" x14ac:dyDescent="0.25">
      <c r="A4202" s="407" t="s">
        <v>6569</v>
      </c>
      <c r="B4202" s="407" t="s">
        <v>6570</v>
      </c>
      <c r="C4202" s="406"/>
      <c r="D4202" s="406"/>
      <c r="E4202" s="406"/>
      <c r="F4202" s="409">
        <v>43581.786712962959</v>
      </c>
      <c r="G4202" s="408">
        <v>0</v>
      </c>
    </row>
    <row r="4203" spans="1:7" ht="15" x14ac:dyDescent="0.25">
      <c r="A4203" s="407" t="s">
        <v>6571</v>
      </c>
      <c r="B4203" s="407" t="s">
        <v>6572</v>
      </c>
      <c r="C4203" s="406"/>
      <c r="D4203" s="406"/>
      <c r="E4203" s="406"/>
      <c r="F4203" s="409">
        <v>43595.540844907409</v>
      </c>
      <c r="G4203" s="408">
        <v>0</v>
      </c>
    </row>
    <row r="4204" spans="1:7" ht="15" x14ac:dyDescent="0.25">
      <c r="A4204" s="407" t="s">
        <v>6573</v>
      </c>
      <c r="B4204" s="407" t="s">
        <v>6574</v>
      </c>
      <c r="C4204" s="406"/>
      <c r="D4204" s="406"/>
      <c r="E4204" s="406"/>
      <c r="F4204" s="409">
        <v>43595.541076388887</v>
      </c>
      <c r="G4204" s="408">
        <v>0</v>
      </c>
    </row>
    <row r="4205" spans="1:7" ht="15" x14ac:dyDescent="0.25">
      <c r="A4205" s="407" t="s">
        <v>6575</v>
      </c>
      <c r="B4205" s="407" t="s">
        <v>6576</v>
      </c>
      <c r="C4205" s="406"/>
      <c r="D4205" s="406"/>
      <c r="E4205" s="406"/>
      <c r="F4205" s="409">
        <v>43595.541273148148</v>
      </c>
      <c r="G4205" s="408">
        <v>0</v>
      </c>
    </row>
    <row r="4206" spans="1:7" ht="15" x14ac:dyDescent="0.25">
      <c r="A4206" s="407" t="s">
        <v>6577</v>
      </c>
      <c r="B4206" s="407" t="s">
        <v>6578</v>
      </c>
      <c r="C4206" s="406"/>
      <c r="D4206" s="406"/>
      <c r="E4206" s="406"/>
      <c r="F4206" s="409">
        <v>43595.541458333333</v>
      </c>
      <c r="G4206" s="408">
        <v>0</v>
      </c>
    </row>
    <row r="4207" spans="1:7" ht="15" x14ac:dyDescent="0.25">
      <c r="A4207" s="407" t="s">
        <v>6579</v>
      </c>
      <c r="B4207" s="407" t="s">
        <v>6580</v>
      </c>
      <c r="C4207" s="406"/>
      <c r="D4207" s="406"/>
      <c r="E4207" s="406"/>
      <c r="F4207" s="409">
        <v>43581.79451388889</v>
      </c>
      <c r="G4207" s="408">
        <v>0</v>
      </c>
    </row>
    <row r="4208" spans="1:7" ht="15" x14ac:dyDescent="0.25">
      <c r="A4208" s="407" t="s">
        <v>6581</v>
      </c>
      <c r="B4208" s="407" t="s">
        <v>6582</v>
      </c>
      <c r="C4208" s="406"/>
      <c r="D4208" s="406"/>
      <c r="E4208" s="406"/>
      <c r="F4208" s="409">
        <v>43595.54173611111</v>
      </c>
      <c r="G4208" s="408">
        <v>0</v>
      </c>
    </row>
    <row r="4209" spans="1:7" ht="15" x14ac:dyDescent="0.25">
      <c r="A4209" s="407" t="s">
        <v>6583</v>
      </c>
      <c r="B4209" s="407" t="s">
        <v>6584</v>
      </c>
      <c r="C4209" s="406"/>
      <c r="D4209" s="406"/>
      <c r="E4209" s="406"/>
      <c r="F4209" s="409">
        <v>44993.515763888892</v>
      </c>
      <c r="G4209" s="408">
        <v>0</v>
      </c>
    </row>
    <row r="4210" spans="1:7" ht="15" x14ac:dyDescent="0.25">
      <c r="A4210" s="407" t="s">
        <v>6585</v>
      </c>
      <c r="B4210" s="407" t="s">
        <v>6586</v>
      </c>
      <c r="C4210" s="406"/>
      <c r="D4210" s="406"/>
      <c r="E4210" s="406"/>
      <c r="F4210" s="409">
        <v>43595.542048611111</v>
      </c>
      <c r="G4210" s="408">
        <v>0</v>
      </c>
    </row>
    <row r="4211" spans="1:7" ht="15" x14ac:dyDescent="0.25">
      <c r="A4211" s="407" t="s">
        <v>6587</v>
      </c>
      <c r="B4211" s="407" t="s">
        <v>6588</v>
      </c>
      <c r="C4211" s="406"/>
      <c r="D4211" s="406"/>
      <c r="E4211" s="406"/>
      <c r="F4211" s="409">
        <v>43595.538449074076</v>
      </c>
      <c r="G4211" s="408">
        <v>0</v>
      </c>
    </row>
    <row r="4212" spans="1:7" ht="15" x14ac:dyDescent="0.2">
      <c r="A4212" s="407" t="s">
        <v>6589</v>
      </c>
      <c r="B4212" s="407" t="s">
        <v>6590</v>
      </c>
      <c r="C4212" s="408">
        <v>0</v>
      </c>
      <c r="D4212" s="408">
        <v>25.9</v>
      </c>
      <c r="E4212" s="408">
        <v>25.9</v>
      </c>
      <c r="F4212" s="409">
        <v>44880.593680555554</v>
      </c>
      <c r="G4212" s="408">
        <v>0</v>
      </c>
    </row>
    <row r="4213" spans="1:7" ht="15" x14ac:dyDescent="0.2">
      <c r="A4213" s="407" t="s">
        <v>35429</v>
      </c>
      <c r="B4213" s="407" t="s">
        <v>35430</v>
      </c>
      <c r="C4213" s="408">
        <v>90</v>
      </c>
      <c r="D4213" s="408">
        <v>644.80999999999995</v>
      </c>
      <c r="E4213" s="408">
        <v>734.81</v>
      </c>
      <c r="F4213" s="409">
        <v>44230.481238425928</v>
      </c>
      <c r="G4213" s="408">
        <v>0</v>
      </c>
    </row>
    <row r="4214" spans="1:7" ht="15" x14ac:dyDescent="0.2">
      <c r="A4214" s="407" t="s">
        <v>35431</v>
      </c>
      <c r="B4214" s="407" t="s">
        <v>35432</v>
      </c>
      <c r="C4214" s="408">
        <v>0</v>
      </c>
      <c r="D4214" s="408">
        <v>25.8</v>
      </c>
      <c r="E4214" s="408">
        <v>25.8</v>
      </c>
      <c r="F4214" s="409">
        <v>44802.363287037035</v>
      </c>
      <c r="G4214" s="408">
        <v>0</v>
      </c>
    </row>
    <row r="4215" spans="1:7" ht="15" x14ac:dyDescent="0.2">
      <c r="A4215" s="407" t="s">
        <v>35433</v>
      </c>
      <c r="B4215" s="407" t="s">
        <v>35434</v>
      </c>
      <c r="C4215" s="408">
        <v>0</v>
      </c>
      <c r="D4215" s="408">
        <v>4580</v>
      </c>
      <c r="E4215" s="408">
        <v>4580</v>
      </c>
      <c r="F4215" s="409">
        <v>45342.554201388892</v>
      </c>
      <c r="G4215" s="408">
        <v>0</v>
      </c>
    </row>
    <row r="4216" spans="1:7" ht="15" x14ac:dyDescent="0.2">
      <c r="A4216" s="407" t="s">
        <v>35435</v>
      </c>
      <c r="B4216" s="407" t="s">
        <v>35436</v>
      </c>
      <c r="C4216" s="408">
        <v>0</v>
      </c>
      <c r="D4216" s="408">
        <v>804.25673107026569</v>
      </c>
      <c r="E4216" s="408">
        <v>804.25673107026569</v>
      </c>
      <c r="F4216" s="409">
        <v>45342.554247685184</v>
      </c>
      <c r="G4216" s="408">
        <v>0</v>
      </c>
    </row>
    <row r="4217" spans="1:7" ht="15" x14ac:dyDescent="0.25">
      <c r="A4217" s="407" t="s">
        <v>6591</v>
      </c>
      <c r="B4217" s="407" t="s">
        <v>6592</v>
      </c>
      <c r="C4217" s="406"/>
      <c r="D4217" s="406"/>
      <c r="E4217" s="406"/>
      <c r="F4217" s="409">
        <v>43587.632627314815</v>
      </c>
      <c r="G4217" s="408">
        <v>0</v>
      </c>
    </row>
    <row r="4218" spans="1:7" ht="15" x14ac:dyDescent="0.25">
      <c r="A4218" s="407" t="s">
        <v>6593</v>
      </c>
      <c r="B4218" s="407" t="s">
        <v>6594</v>
      </c>
      <c r="C4218" s="406"/>
      <c r="D4218" s="406"/>
      <c r="E4218" s="406"/>
      <c r="F4218" s="409">
        <v>43587.633240740739</v>
      </c>
      <c r="G4218" s="408">
        <v>0</v>
      </c>
    </row>
    <row r="4219" spans="1:7" ht="15" x14ac:dyDescent="0.25">
      <c r="A4219" s="407" t="s">
        <v>6595</v>
      </c>
      <c r="B4219" s="407" t="s">
        <v>6596</v>
      </c>
      <c r="C4219" s="406"/>
      <c r="D4219" s="406"/>
      <c r="E4219" s="406"/>
      <c r="F4219" s="409">
        <v>43587.679722222223</v>
      </c>
      <c r="G4219" s="408">
        <v>0</v>
      </c>
    </row>
    <row r="4220" spans="1:7" ht="15" x14ac:dyDescent="0.25">
      <c r="A4220" s="407" t="s">
        <v>6597</v>
      </c>
      <c r="B4220" s="407" t="s">
        <v>6457</v>
      </c>
      <c r="C4220" s="406"/>
      <c r="D4220" s="406"/>
      <c r="E4220" s="406"/>
      <c r="F4220" s="409">
        <v>43587.691747685189</v>
      </c>
      <c r="G4220" s="408">
        <v>0</v>
      </c>
    </row>
    <row r="4221" spans="1:7" ht="15" x14ac:dyDescent="0.25">
      <c r="A4221" s="407" t="s">
        <v>35437</v>
      </c>
      <c r="B4221" s="407" t="s">
        <v>6599</v>
      </c>
      <c r="C4221" s="406"/>
      <c r="D4221" s="406"/>
      <c r="E4221" s="406"/>
      <c r="F4221" s="409">
        <v>44152.482719907406</v>
      </c>
      <c r="G4221" s="408">
        <v>0</v>
      </c>
    </row>
    <row r="4222" spans="1:7" ht="15" x14ac:dyDescent="0.25">
      <c r="A4222" s="407" t="s">
        <v>6598</v>
      </c>
      <c r="B4222" s="407" t="s">
        <v>6599</v>
      </c>
      <c r="C4222" s="406"/>
      <c r="D4222" s="406"/>
      <c r="E4222" s="406"/>
      <c r="F4222" s="406"/>
      <c r="G4222" s="408">
        <v>0</v>
      </c>
    </row>
    <row r="4223" spans="1:7" ht="15" x14ac:dyDescent="0.25">
      <c r="A4223" s="407" t="s">
        <v>6600</v>
      </c>
      <c r="B4223" s="407" t="s">
        <v>6599</v>
      </c>
      <c r="C4223" s="406"/>
      <c r="D4223" s="406"/>
      <c r="E4223" s="406"/>
      <c r="F4223" s="406"/>
      <c r="G4223" s="408">
        <v>0</v>
      </c>
    </row>
    <row r="4224" spans="1:7" ht="15" x14ac:dyDescent="0.25">
      <c r="A4224" s="407" t="s">
        <v>6601</v>
      </c>
      <c r="B4224" s="407" t="s">
        <v>6599</v>
      </c>
      <c r="C4224" s="406"/>
      <c r="D4224" s="406"/>
      <c r="E4224" s="406"/>
      <c r="F4224" s="406"/>
      <c r="G4224" s="408">
        <v>0</v>
      </c>
    </row>
    <row r="4225" spans="1:7" ht="15" x14ac:dyDescent="0.25">
      <c r="A4225" s="407" t="s">
        <v>6602</v>
      </c>
      <c r="B4225" s="407" t="s">
        <v>6599</v>
      </c>
      <c r="C4225" s="406"/>
      <c r="D4225" s="406"/>
      <c r="E4225" s="406"/>
      <c r="F4225" s="406"/>
      <c r="G4225" s="408">
        <v>0</v>
      </c>
    </row>
    <row r="4226" spans="1:7" ht="15" x14ac:dyDescent="0.25">
      <c r="A4226" s="407" t="s">
        <v>6603</v>
      </c>
      <c r="B4226" s="407" t="s">
        <v>6599</v>
      </c>
      <c r="C4226" s="406"/>
      <c r="D4226" s="406"/>
      <c r="E4226" s="406"/>
      <c r="F4226" s="406"/>
      <c r="G4226" s="408">
        <v>0</v>
      </c>
    </row>
    <row r="4227" spans="1:7" ht="15" x14ac:dyDescent="0.25">
      <c r="A4227" s="407" t="s">
        <v>6604</v>
      </c>
      <c r="B4227" s="407" t="s">
        <v>6599</v>
      </c>
      <c r="C4227" s="406"/>
      <c r="D4227" s="406"/>
      <c r="E4227" s="406"/>
      <c r="F4227" s="406"/>
      <c r="G4227" s="408">
        <v>0</v>
      </c>
    </row>
    <row r="4228" spans="1:7" ht="15" x14ac:dyDescent="0.25">
      <c r="A4228" s="407" t="s">
        <v>6605</v>
      </c>
      <c r="B4228" s="407" t="s">
        <v>6606</v>
      </c>
      <c r="C4228" s="406"/>
      <c r="D4228" s="406"/>
      <c r="E4228" s="406"/>
      <c r="F4228" s="409">
        <v>44054.330717592595</v>
      </c>
      <c r="G4228" s="408">
        <v>0</v>
      </c>
    </row>
    <row r="4229" spans="1:7" ht="15" x14ac:dyDescent="0.25">
      <c r="A4229" s="407" t="s">
        <v>6607</v>
      </c>
      <c r="B4229" s="407" t="s">
        <v>6599</v>
      </c>
      <c r="C4229" s="406"/>
      <c r="D4229" s="406"/>
      <c r="E4229" s="406"/>
      <c r="F4229" s="406"/>
      <c r="G4229" s="408">
        <v>0</v>
      </c>
    </row>
    <row r="4230" spans="1:7" ht="15" x14ac:dyDescent="0.25">
      <c r="A4230" s="407" t="s">
        <v>6608</v>
      </c>
      <c r="B4230" s="407" t="s">
        <v>6599</v>
      </c>
      <c r="C4230" s="406"/>
      <c r="D4230" s="406"/>
      <c r="E4230" s="406"/>
      <c r="F4230" s="406"/>
      <c r="G4230" s="408">
        <v>0</v>
      </c>
    </row>
    <row r="4231" spans="1:7" ht="15" x14ac:dyDescent="0.2">
      <c r="A4231" s="407" t="s">
        <v>6609</v>
      </c>
      <c r="B4231" s="407" t="s">
        <v>6610</v>
      </c>
      <c r="C4231" s="408">
        <v>0</v>
      </c>
      <c r="D4231" s="408">
        <v>5.9</v>
      </c>
      <c r="E4231" s="408">
        <v>5.9</v>
      </c>
      <c r="F4231" s="409">
        <v>43592.612523148149</v>
      </c>
      <c r="G4231" s="408">
        <v>0</v>
      </c>
    </row>
    <row r="4232" spans="1:7" ht="15" x14ac:dyDescent="0.2">
      <c r="A4232" s="407" t="s">
        <v>35438</v>
      </c>
      <c r="B4232" s="407" t="s">
        <v>35439</v>
      </c>
      <c r="C4232" s="408">
        <v>6.5</v>
      </c>
      <c r="D4232" s="408">
        <v>164.87</v>
      </c>
      <c r="E4232" s="408">
        <v>172.87</v>
      </c>
      <c r="F4232" s="409">
        <v>44064.527974537035</v>
      </c>
      <c r="G4232" s="408">
        <v>0</v>
      </c>
    </row>
    <row r="4233" spans="1:7" ht="15" x14ac:dyDescent="0.25">
      <c r="A4233" s="407" t="s">
        <v>6611</v>
      </c>
      <c r="B4233" s="407" t="s">
        <v>6612</v>
      </c>
      <c r="C4233" s="406"/>
      <c r="D4233" s="406"/>
      <c r="E4233" s="406"/>
      <c r="F4233" s="409">
        <v>43593.554282407407</v>
      </c>
      <c r="G4233" s="408">
        <v>0</v>
      </c>
    </row>
    <row r="4234" spans="1:7" ht="15" x14ac:dyDescent="0.2">
      <c r="A4234" s="407" t="s">
        <v>35440</v>
      </c>
      <c r="B4234" s="407" t="s">
        <v>35441</v>
      </c>
      <c r="C4234" s="408">
        <v>5</v>
      </c>
      <c r="D4234" s="408">
        <v>3.41</v>
      </c>
      <c r="E4234" s="408">
        <v>9.41</v>
      </c>
      <c r="F4234" s="409">
        <v>44064.540347222224</v>
      </c>
      <c r="G4234" s="408">
        <v>0</v>
      </c>
    </row>
    <row r="4235" spans="1:7" ht="15" x14ac:dyDescent="0.25">
      <c r="A4235" s="407" t="s">
        <v>6613</v>
      </c>
      <c r="B4235" s="407" t="s">
        <v>6614</v>
      </c>
      <c r="C4235" s="406"/>
      <c r="D4235" s="406"/>
      <c r="E4235" s="406"/>
      <c r="F4235" s="409">
        <v>43593.552673611113</v>
      </c>
      <c r="G4235" s="408">
        <v>0</v>
      </c>
    </row>
    <row r="4236" spans="1:7" ht="15" x14ac:dyDescent="0.2">
      <c r="A4236" s="407" t="s">
        <v>35442</v>
      </c>
      <c r="B4236" s="407" t="s">
        <v>35443</v>
      </c>
      <c r="C4236" s="408">
        <v>4</v>
      </c>
      <c r="D4236" s="408">
        <v>30.14</v>
      </c>
      <c r="E4236" s="408">
        <v>35.64</v>
      </c>
      <c r="F4236" s="409">
        <v>44064.54010416667</v>
      </c>
      <c r="G4236" s="408">
        <v>0</v>
      </c>
    </row>
    <row r="4237" spans="1:7" ht="15" x14ac:dyDescent="0.2">
      <c r="A4237" s="407" t="s">
        <v>35444</v>
      </c>
      <c r="B4237" s="407" t="s">
        <v>35445</v>
      </c>
      <c r="C4237" s="408">
        <v>2.25</v>
      </c>
      <c r="D4237" s="408">
        <v>7.65</v>
      </c>
      <c r="E4237" s="408">
        <v>10.9</v>
      </c>
      <c r="F4237" s="409">
        <v>44064.540613425925</v>
      </c>
      <c r="G4237" s="408">
        <v>0</v>
      </c>
    </row>
    <row r="4238" spans="1:7" ht="15" x14ac:dyDescent="0.2">
      <c r="A4238" s="407" t="s">
        <v>6615</v>
      </c>
      <c r="B4238" s="407" t="s">
        <v>6616</v>
      </c>
      <c r="C4238" s="408">
        <v>0</v>
      </c>
      <c r="D4238" s="408">
        <v>7.77</v>
      </c>
      <c r="E4238" s="408">
        <v>7.77</v>
      </c>
      <c r="F4238" s="409">
        <v>44880.597071759257</v>
      </c>
      <c r="G4238" s="408">
        <v>0</v>
      </c>
    </row>
    <row r="4239" spans="1:7" ht="15" x14ac:dyDescent="0.2">
      <c r="A4239" s="407" t="s">
        <v>6617</v>
      </c>
      <c r="B4239" s="407" t="s">
        <v>6618</v>
      </c>
      <c r="C4239" s="408">
        <v>0</v>
      </c>
      <c r="D4239" s="408">
        <v>2.85</v>
      </c>
      <c r="E4239" s="408">
        <v>2.85</v>
      </c>
      <c r="F4239" s="409">
        <v>45049.306273148148</v>
      </c>
      <c r="G4239" s="408">
        <v>0</v>
      </c>
    </row>
    <row r="4240" spans="1:7" ht="15" x14ac:dyDescent="0.2">
      <c r="A4240" s="407" t="s">
        <v>6619</v>
      </c>
      <c r="B4240" s="407" t="s">
        <v>6620</v>
      </c>
      <c r="C4240" s="408">
        <v>0</v>
      </c>
      <c r="D4240" s="408">
        <v>912</v>
      </c>
      <c r="E4240" s="408">
        <v>912</v>
      </c>
      <c r="F4240" s="409">
        <v>43595.484722222223</v>
      </c>
      <c r="G4240" s="408">
        <v>0</v>
      </c>
    </row>
    <row r="4241" spans="1:7" ht="15" x14ac:dyDescent="0.2">
      <c r="A4241" s="407" t="s">
        <v>35446</v>
      </c>
      <c r="B4241" s="407" t="s">
        <v>35447</v>
      </c>
      <c r="C4241" s="408">
        <v>0</v>
      </c>
      <c r="D4241" s="408">
        <v>27</v>
      </c>
      <c r="E4241" s="408">
        <v>27</v>
      </c>
      <c r="F4241" s="409">
        <v>45342.554305555554</v>
      </c>
      <c r="G4241" s="408">
        <v>0</v>
      </c>
    </row>
    <row r="4242" spans="1:7" ht="15" x14ac:dyDescent="0.2">
      <c r="A4242" s="407" t="s">
        <v>35448</v>
      </c>
      <c r="B4242" s="407" t="s">
        <v>35449</v>
      </c>
      <c r="C4242" s="408">
        <v>0</v>
      </c>
      <c r="D4242" s="408">
        <v>724.78</v>
      </c>
      <c r="E4242" s="408">
        <v>724.78</v>
      </c>
      <c r="F4242" s="409">
        <v>45342.554398148146</v>
      </c>
      <c r="G4242" s="408">
        <v>0</v>
      </c>
    </row>
    <row r="4243" spans="1:7" ht="15" x14ac:dyDescent="0.2">
      <c r="A4243" s="407" t="s">
        <v>35450</v>
      </c>
      <c r="B4243" s="407" t="s">
        <v>35451</v>
      </c>
      <c r="C4243" s="408">
        <v>0</v>
      </c>
      <c r="D4243" s="408">
        <v>163.4</v>
      </c>
      <c r="E4243" s="408">
        <v>163.4</v>
      </c>
      <c r="F4243" s="409">
        <v>44223.673194444447</v>
      </c>
      <c r="G4243" s="408">
        <v>0</v>
      </c>
    </row>
    <row r="4244" spans="1:7" ht="15" x14ac:dyDescent="0.2">
      <c r="A4244" s="407" t="s">
        <v>35452</v>
      </c>
      <c r="B4244" s="407" t="s">
        <v>35453</v>
      </c>
      <c r="C4244" s="408">
        <v>0</v>
      </c>
      <c r="D4244" s="408">
        <v>40.5</v>
      </c>
      <c r="E4244" s="408">
        <v>40.5</v>
      </c>
      <c r="F4244" s="409">
        <v>44263.384629629632</v>
      </c>
      <c r="G4244" s="408">
        <v>0</v>
      </c>
    </row>
    <row r="4245" spans="1:7" ht="15" x14ac:dyDescent="0.2">
      <c r="A4245" s="407" t="s">
        <v>35454</v>
      </c>
      <c r="B4245" s="407" t="s">
        <v>35455</v>
      </c>
      <c r="C4245" s="408">
        <v>0</v>
      </c>
      <c r="D4245" s="408">
        <v>8556.4979352226965</v>
      </c>
      <c r="E4245" s="408">
        <v>8556.4979352226965</v>
      </c>
      <c r="F4245" s="409">
        <v>45342.558888888889</v>
      </c>
      <c r="G4245" s="408">
        <v>0</v>
      </c>
    </row>
    <row r="4246" spans="1:7" ht="15" x14ac:dyDescent="0.2">
      <c r="A4246" s="407" t="s">
        <v>6621</v>
      </c>
      <c r="B4246" s="407" t="s">
        <v>6622</v>
      </c>
      <c r="C4246" s="408">
        <v>0</v>
      </c>
      <c r="D4246" s="408">
        <v>43.83</v>
      </c>
      <c r="E4246" s="408">
        <v>43.83</v>
      </c>
      <c r="F4246" s="409">
        <v>44512.339166666665</v>
      </c>
      <c r="G4246" s="408">
        <v>0</v>
      </c>
    </row>
    <row r="4247" spans="1:7" ht="15" x14ac:dyDescent="0.2">
      <c r="A4247" s="407" t="s">
        <v>6623</v>
      </c>
      <c r="B4247" s="407" t="s">
        <v>6624</v>
      </c>
      <c r="C4247" s="408">
        <v>0</v>
      </c>
      <c r="D4247" s="408">
        <v>22.88</v>
      </c>
      <c r="E4247" s="408">
        <v>22.88</v>
      </c>
      <c r="F4247" s="409">
        <v>44512.338437500002</v>
      </c>
      <c r="G4247" s="408">
        <v>0</v>
      </c>
    </row>
    <row r="4248" spans="1:7" ht="15" x14ac:dyDescent="0.2">
      <c r="A4248" s="407" t="s">
        <v>6625</v>
      </c>
      <c r="B4248" s="407" t="s">
        <v>6626</v>
      </c>
      <c r="C4248" s="408">
        <v>0</v>
      </c>
      <c r="D4248" s="408">
        <v>1.35</v>
      </c>
      <c r="E4248" s="408">
        <v>1.35</v>
      </c>
      <c r="F4248" s="409">
        <v>44880.597314814811</v>
      </c>
      <c r="G4248" s="408">
        <v>0</v>
      </c>
    </row>
    <row r="4249" spans="1:7" ht="15" x14ac:dyDescent="0.2">
      <c r="A4249" s="407" t="s">
        <v>6627</v>
      </c>
      <c r="B4249" s="407" t="s">
        <v>6628</v>
      </c>
      <c r="C4249" s="408">
        <v>0</v>
      </c>
      <c r="D4249" s="408">
        <v>2.65</v>
      </c>
      <c r="E4249" s="408">
        <v>2.65</v>
      </c>
      <c r="F4249" s="409">
        <v>44880.59814814815</v>
      </c>
      <c r="G4249" s="408">
        <v>0</v>
      </c>
    </row>
    <row r="4250" spans="1:7" ht="15" x14ac:dyDescent="0.2">
      <c r="A4250" s="407" t="s">
        <v>6629</v>
      </c>
      <c r="B4250" s="407" t="s">
        <v>6630</v>
      </c>
      <c r="C4250" s="408">
        <v>0</v>
      </c>
      <c r="D4250" s="408">
        <v>3.45</v>
      </c>
      <c r="E4250" s="408">
        <v>3.45</v>
      </c>
      <c r="F4250" s="409">
        <v>44512.339421296296</v>
      </c>
      <c r="G4250" s="408">
        <v>0</v>
      </c>
    </row>
    <row r="4251" spans="1:7" ht="15" x14ac:dyDescent="0.2">
      <c r="A4251" s="407" t="s">
        <v>6631</v>
      </c>
      <c r="B4251" s="407" t="s">
        <v>6632</v>
      </c>
      <c r="C4251" s="408">
        <v>2</v>
      </c>
      <c r="D4251" s="408">
        <v>72.7</v>
      </c>
      <c r="E4251" s="408">
        <v>78.2</v>
      </c>
      <c r="F4251" s="409">
        <v>43613.755254629628</v>
      </c>
      <c r="G4251" s="408">
        <v>0</v>
      </c>
    </row>
    <row r="4252" spans="1:7" ht="15" x14ac:dyDescent="0.2">
      <c r="A4252" s="407" t="s">
        <v>6633</v>
      </c>
      <c r="B4252" s="407" t="s">
        <v>6634</v>
      </c>
      <c r="C4252" s="408">
        <v>0</v>
      </c>
      <c r="D4252" s="408">
        <v>19.100000000000001</v>
      </c>
      <c r="E4252" s="408">
        <v>19.100000000000001</v>
      </c>
      <c r="F4252" s="409">
        <v>44802.362071759257</v>
      </c>
      <c r="G4252" s="408">
        <v>0</v>
      </c>
    </row>
    <row r="4253" spans="1:7" ht="15" x14ac:dyDescent="0.2">
      <c r="A4253" s="407" t="s">
        <v>6635</v>
      </c>
      <c r="B4253" s="407" t="s">
        <v>6636</v>
      </c>
      <c r="C4253" s="408">
        <v>6.5</v>
      </c>
      <c r="D4253" s="408">
        <v>77.22</v>
      </c>
      <c r="E4253" s="408">
        <v>90.72</v>
      </c>
      <c r="F4253" s="409">
        <v>43663.626226851855</v>
      </c>
      <c r="G4253" s="408">
        <v>0</v>
      </c>
    </row>
    <row r="4254" spans="1:7" ht="15" x14ac:dyDescent="0.2">
      <c r="A4254" s="407" t="s">
        <v>6637</v>
      </c>
      <c r="B4254" s="407" t="s">
        <v>6638</v>
      </c>
      <c r="C4254" s="408">
        <v>18.75</v>
      </c>
      <c r="D4254" s="408">
        <v>8.8699999999999992</v>
      </c>
      <c r="E4254" s="408">
        <v>28.87</v>
      </c>
      <c r="F4254" s="409">
        <v>43606.513726851852</v>
      </c>
      <c r="G4254" s="408">
        <v>0</v>
      </c>
    </row>
    <row r="4255" spans="1:7" ht="15" x14ac:dyDescent="0.2">
      <c r="A4255" s="407" t="s">
        <v>6639</v>
      </c>
      <c r="B4255" s="407" t="s">
        <v>6640</v>
      </c>
      <c r="C4255" s="408">
        <v>0.75</v>
      </c>
      <c r="D4255" s="408">
        <v>2.0499999999999998</v>
      </c>
      <c r="E4255" s="408">
        <v>3.05</v>
      </c>
      <c r="F4255" s="409">
        <v>43606.499942129631</v>
      </c>
      <c r="G4255" s="408">
        <v>0</v>
      </c>
    </row>
    <row r="4256" spans="1:7" ht="15" x14ac:dyDescent="0.2">
      <c r="A4256" s="407" t="s">
        <v>6641</v>
      </c>
      <c r="B4256" s="407" t="s">
        <v>6642</v>
      </c>
      <c r="C4256" s="408">
        <v>6.5</v>
      </c>
      <c r="D4256" s="408">
        <v>0.97</v>
      </c>
      <c r="E4256" s="408">
        <v>9.2200000000000006</v>
      </c>
      <c r="F4256" s="409">
        <v>45111.630972222221</v>
      </c>
      <c r="G4256" s="408">
        <v>0</v>
      </c>
    </row>
    <row r="4257" spans="1:7" ht="15" x14ac:dyDescent="0.2">
      <c r="A4257" s="407" t="s">
        <v>6643</v>
      </c>
      <c r="B4257" s="407" t="s">
        <v>6644</v>
      </c>
      <c r="C4257" s="408">
        <v>6.25</v>
      </c>
      <c r="D4257" s="408">
        <v>0.97</v>
      </c>
      <c r="E4257" s="408">
        <v>8.9700000000000006</v>
      </c>
      <c r="F4257" s="409">
        <v>45111.631157407406</v>
      </c>
      <c r="G4257" s="408">
        <v>0</v>
      </c>
    </row>
    <row r="4258" spans="1:7" ht="15" x14ac:dyDescent="0.2">
      <c r="A4258" s="407" t="s">
        <v>6645</v>
      </c>
      <c r="B4258" s="407" t="s">
        <v>6646</v>
      </c>
      <c r="C4258" s="408">
        <v>0</v>
      </c>
      <c r="D4258" s="408">
        <v>23.3</v>
      </c>
      <c r="E4258" s="408">
        <v>23.3</v>
      </c>
      <c r="F4258" s="409">
        <v>45678.361585648148</v>
      </c>
      <c r="G4258" s="408">
        <v>0</v>
      </c>
    </row>
    <row r="4259" spans="1:7" ht="15" x14ac:dyDescent="0.2">
      <c r="A4259" s="407" t="s">
        <v>6647</v>
      </c>
      <c r="B4259" s="407" t="s">
        <v>6648</v>
      </c>
      <c r="C4259" s="408">
        <v>49.75</v>
      </c>
      <c r="D4259" s="408">
        <v>91.93</v>
      </c>
      <c r="E4259" s="408">
        <v>149.68</v>
      </c>
      <c r="F4259" s="409">
        <v>43753.45753472222</v>
      </c>
      <c r="G4259" s="408">
        <v>0</v>
      </c>
    </row>
    <row r="4260" spans="1:7" ht="15" x14ac:dyDescent="0.2">
      <c r="A4260" s="407" t="s">
        <v>6649</v>
      </c>
      <c r="B4260" s="407" t="s">
        <v>6650</v>
      </c>
      <c r="C4260" s="408">
        <v>0</v>
      </c>
      <c r="D4260" s="408">
        <v>2.7</v>
      </c>
      <c r="E4260" s="408">
        <v>2.7</v>
      </c>
      <c r="F4260" s="409">
        <v>45342.563668981478</v>
      </c>
      <c r="G4260" s="408">
        <v>0</v>
      </c>
    </row>
    <row r="4261" spans="1:7" ht="15" x14ac:dyDescent="0.2">
      <c r="A4261" s="407" t="s">
        <v>6651</v>
      </c>
      <c r="B4261" s="407" t="s">
        <v>6652</v>
      </c>
      <c r="C4261" s="408">
        <v>0</v>
      </c>
      <c r="D4261" s="408">
        <v>12.7</v>
      </c>
      <c r="E4261" s="408">
        <v>12.7</v>
      </c>
      <c r="F4261" s="409">
        <v>43627.491006944445</v>
      </c>
      <c r="G4261" s="408">
        <v>0</v>
      </c>
    </row>
    <row r="4262" spans="1:7" ht="15" x14ac:dyDescent="0.2">
      <c r="A4262" s="407" t="s">
        <v>6653</v>
      </c>
      <c r="B4262" s="407" t="s">
        <v>6654</v>
      </c>
      <c r="C4262" s="408">
        <v>0</v>
      </c>
      <c r="D4262" s="408">
        <v>36.729999999999997</v>
      </c>
      <c r="E4262" s="408">
        <v>36.729999999999997</v>
      </c>
      <c r="F4262" s="409">
        <v>43606.699606481481</v>
      </c>
      <c r="G4262" s="408">
        <v>0</v>
      </c>
    </row>
    <row r="4263" spans="1:7" ht="15" x14ac:dyDescent="0.2">
      <c r="A4263" s="407" t="s">
        <v>35456</v>
      </c>
      <c r="B4263" s="407" t="s">
        <v>23833</v>
      </c>
      <c r="C4263" s="408">
        <v>90</v>
      </c>
      <c r="D4263" s="408">
        <v>2.73</v>
      </c>
      <c r="E4263" s="408">
        <v>92.73</v>
      </c>
      <c r="F4263" s="409">
        <v>44223.670358796298</v>
      </c>
      <c r="G4263" s="408">
        <v>0</v>
      </c>
    </row>
    <row r="4264" spans="1:7" ht="15" x14ac:dyDescent="0.2">
      <c r="A4264" s="407" t="s">
        <v>6655</v>
      </c>
      <c r="B4264" s="407" t="s">
        <v>6656</v>
      </c>
      <c r="C4264" s="408">
        <v>0</v>
      </c>
      <c r="D4264" s="408">
        <v>727.17</v>
      </c>
      <c r="E4264" s="408">
        <v>727.17</v>
      </c>
      <c r="F4264" s="409">
        <v>43608.476793981485</v>
      </c>
      <c r="G4264" s="408">
        <v>0</v>
      </c>
    </row>
    <row r="4265" spans="1:7" ht="15" x14ac:dyDescent="0.2">
      <c r="A4265" s="407" t="s">
        <v>6657</v>
      </c>
      <c r="B4265" s="407" t="s">
        <v>6658</v>
      </c>
      <c r="C4265" s="408">
        <v>0</v>
      </c>
      <c r="D4265" s="408">
        <v>653.86500000000001</v>
      </c>
      <c r="E4265" s="408">
        <v>653.86500000000001</v>
      </c>
      <c r="F4265" s="409">
        <v>43608.477696759262</v>
      </c>
      <c r="G4265" s="408">
        <v>0</v>
      </c>
    </row>
    <row r="4266" spans="1:7" ht="15" x14ac:dyDescent="0.2">
      <c r="A4266" s="407" t="s">
        <v>6659</v>
      </c>
      <c r="B4266" s="407" t="s">
        <v>6660</v>
      </c>
      <c r="C4266" s="408">
        <v>0</v>
      </c>
      <c r="D4266" s="408">
        <v>186.68</v>
      </c>
      <c r="E4266" s="408">
        <v>186.68</v>
      </c>
      <c r="F4266" s="409">
        <v>43613.399988425925</v>
      </c>
      <c r="G4266" s="408">
        <v>0</v>
      </c>
    </row>
    <row r="4267" spans="1:7" ht="15" x14ac:dyDescent="0.2">
      <c r="A4267" s="407" t="s">
        <v>6661</v>
      </c>
      <c r="B4267" s="407" t="s">
        <v>6662</v>
      </c>
      <c r="C4267" s="408">
        <v>0</v>
      </c>
      <c r="D4267" s="408">
        <v>216</v>
      </c>
      <c r="E4267" s="408">
        <v>216</v>
      </c>
      <c r="F4267" s="409">
        <v>43613.402222222219</v>
      </c>
      <c r="G4267" s="408">
        <v>0</v>
      </c>
    </row>
    <row r="4268" spans="1:7" ht="15" x14ac:dyDescent="0.2">
      <c r="A4268" s="407" t="s">
        <v>6663</v>
      </c>
      <c r="B4268" s="407" t="s">
        <v>6664</v>
      </c>
      <c r="C4268" s="408">
        <v>0</v>
      </c>
      <c r="D4268" s="408">
        <v>93.83</v>
      </c>
      <c r="E4268" s="408">
        <v>93.83</v>
      </c>
      <c r="F4268" s="409">
        <v>43613.396064814813</v>
      </c>
      <c r="G4268" s="408">
        <v>0</v>
      </c>
    </row>
    <row r="4269" spans="1:7" ht="15" x14ac:dyDescent="0.2">
      <c r="A4269" s="407" t="s">
        <v>6665</v>
      </c>
      <c r="B4269" s="407" t="s">
        <v>6666</v>
      </c>
      <c r="C4269" s="408">
        <v>0</v>
      </c>
      <c r="D4269" s="408">
        <v>235.54750000000001</v>
      </c>
      <c r="E4269" s="408">
        <v>235.54750000000001</v>
      </c>
      <c r="F4269" s="409">
        <v>43613.405046296299</v>
      </c>
      <c r="G4269" s="408">
        <v>0</v>
      </c>
    </row>
    <row r="4270" spans="1:7" ht="15" x14ac:dyDescent="0.2">
      <c r="A4270" s="407" t="s">
        <v>6667</v>
      </c>
      <c r="B4270" s="407" t="s">
        <v>6668</v>
      </c>
      <c r="C4270" s="408">
        <v>0</v>
      </c>
      <c r="D4270" s="408">
        <v>295.17</v>
      </c>
      <c r="E4270" s="408">
        <v>295.17</v>
      </c>
      <c r="F4270" s="409">
        <v>43613.408356481479</v>
      </c>
      <c r="G4270" s="408">
        <v>0</v>
      </c>
    </row>
    <row r="4271" spans="1:7" ht="15" x14ac:dyDescent="0.25">
      <c r="A4271" s="407" t="s">
        <v>6669</v>
      </c>
      <c r="B4271" s="407" t="s">
        <v>6670</v>
      </c>
      <c r="C4271" s="406"/>
      <c r="D4271" s="408">
        <v>6.35</v>
      </c>
      <c r="E4271" s="408">
        <v>6.35</v>
      </c>
      <c r="F4271" s="409">
        <v>43609.346990740742</v>
      </c>
      <c r="G4271" s="408">
        <v>0</v>
      </c>
    </row>
    <row r="4272" spans="1:7" ht="15" x14ac:dyDescent="0.25">
      <c r="A4272" s="407" t="s">
        <v>6671</v>
      </c>
      <c r="B4272" s="407" t="s">
        <v>6672</v>
      </c>
      <c r="C4272" s="406"/>
      <c r="D4272" s="406"/>
      <c r="E4272" s="406"/>
      <c r="F4272" s="409">
        <v>43558.476689814815</v>
      </c>
      <c r="G4272" s="408">
        <v>0</v>
      </c>
    </row>
    <row r="4273" spans="1:7" ht="15" x14ac:dyDescent="0.25">
      <c r="A4273" s="407" t="s">
        <v>6673</v>
      </c>
      <c r="B4273" s="407" t="s">
        <v>6674</v>
      </c>
      <c r="C4273" s="406"/>
      <c r="D4273" s="406"/>
      <c r="E4273" s="406"/>
      <c r="F4273" s="409">
        <v>43563.551261574074</v>
      </c>
      <c r="G4273" s="408">
        <v>0</v>
      </c>
    </row>
    <row r="4274" spans="1:7" ht="15" x14ac:dyDescent="0.25">
      <c r="A4274" s="407" t="s">
        <v>6675</v>
      </c>
      <c r="B4274" s="407" t="s">
        <v>6676</v>
      </c>
      <c r="C4274" s="406"/>
      <c r="D4274" s="406"/>
      <c r="E4274" s="406"/>
      <c r="F4274" s="409">
        <v>43564.423854166664</v>
      </c>
      <c r="G4274" s="408">
        <v>0</v>
      </c>
    </row>
    <row r="4275" spans="1:7" ht="15" x14ac:dyDescent="0.25">
      <c r="A4275" s="407" t="s">
        <v>6677</v>
      </c>
      <c r="B4275" s="407" t="s">
        <v>6678</v>
      </c>
      <c r="C4275" s="406"/>
      <c r="D4275" s="406"/>
      <c r="E4275" s="406"/>
      <c r="F4275" s="409">
        <v>43564.675104166665</v>
      </c>
      <c r="G4275" s="408">
        <v>0</v>
      </c>
    </row>
    <row r="4276" spans="1:7" ht="15" x14ac:dyDescent="0.25">
      <c r="A4276" s="407" t="s">
        <v>6679</v>
      </c>
      <c r="B4276" s="407" t="s">
        <v>6680</v>
      </c>
      <c r="C4276" s="406"/>
      <c r="D4276" s="406"/>
      <c r="E4276" s="406"/>
      <c r="F4276" s="409">
        <v>43579.450127314813</v>
      </c>
      <c r="G4276" s="408">
        <v>0</v>
      </c>
    </row>
    <row r="4277" spans="1:7" ht="15" x14ac:dyDescent="0.25">
      <c r="A4277" s="407" t="s">
        <v>6681</v>
      </c>
      <c r="B4277" s="407" t="s">
        <v>6682</v>
      </c>
      <c r="C4277" s="406"/>
      <c r="D4277" s="406"/>
      <c r="E4277" s="406"/>
      <c r="F4277" s="409">
        <v>43598.61346064815</v>
      </c>
      <c r="G4277" s="408">
        <v>0</v>
      </c>
    </row>
    <row r="4278" spans="1:7" ht="15" x14ac:dyDescent="0.25">
      <c r="A4278" s="407" t="s">
        <v>6683</v>
      </c>
      <c r="B4278" s="407" t="s">
        <v>6684</v>
      </c>
      <c r="C4278" s="406"/>
      <c r="D4278" s="406"/>
      <c r="E4278" s="406"/>
      <c r="F4278" s="409">
        <v>43609.447951388887</v>
      </c>
      <c r="G4278" s="408">
        <v>0</v>
      </c>
    </row>
    <row r="4279" spans="1:7" ht="15" x14ac:dyDescent="0.25">
      <c r="A4279" s="407" t="s">
        <v>6685</v>
      </c>
      <c r="B4279" s="407" t="s">
        <v>6686</v>
      </c>
      <c r="C4279" s="406"/>
      <c r="D4279" s="406"/>
      <c r="E4279" s="406"/>
      <c r="F4279" s="409">
        <v>44369.644328703704</v>
      </c>
      <c r="G4279" s="408">
        <v>0</v>
      </c>
    </row>
    <row r="4280" spans="1:7" ht="15" x14ac:dyDescent="0.25">
      <c r="A4280" s="407" t="s">
        <v>6687</v>
      </c>
      <c r="B4280" s="407" t="s">
        <v>6688</v>
      </c>
      <c r="C4280" s="406"/>
      <c r="D4280" s="406"/>
      <c r="E4280" s="406"/>
      <c r="F4280" s="409">
        <v>43609.374224537038</v>
      </c>
      <c r="G4280" s="408">
        <v>0</v>
      </c>
    </row>
    <row r="4281" spans="1:7" ht="15" x14ac:dyDescent="0.25">
      <c r="A4281" s="407" t="s">
        <v>6689</v>
      </c>
      <c r="B4281" s="407" t="s">
        <v>6690</v>
      </c>
      <c r="C4281" s="406"/>
      <c r="D4281" s="406"/>
      <c r="E4281" s="406"/>
      <c r="F4281" s="409">
        <v>43609.449432870373</v>
      </c>
      <c r="G4281" s="408">
        <v>0</v>
      </c>
    </row>
    <row r="4282" spans="1:7" ht="15" x14ac:dyDescent="0.2">
      <c r="A4282" s="407" t="s">
        <v>6691</v>
      </c>
      <c r="B4282" s="407" t="s">
        <v>6692</v>
      </c>
      <c r="C4282" s="408">
        <v>0</v>
      </c>
      <c r="D4282" s="408">
        <v>21.44</v>
      </c>
      <c r="E4282" s="408">
        <v>21.44</v>
      </c>
      <c r="F4282" s="409">
        <v>44777.327824074076</v>
      </c>
      <c r="G4282" s="408">
        <v>0</v>
      </c>
    </row>
    <row r="4283" spans="1:7" ht="15" x14ac:dyDescent="0.2">
      <c r="A4283" s="407" t="s">
        <v>6693</v>
      </c>
      <c r="B4283" s="407" t="s">
        <v>6694</v>
      </c>
      <c r="C4283" s="408">
        <v>0</v>
      </c>
      <c r="D4283" s="408">
        <v>61.18</v>
      </c>
      <c r="E4283" s="408">
        <v>61.18</v>
      </c>
      <c r="F4283" s="409">
        <v>44777.328032407408</v>
      </c>
      <c r="G4283" s="408">
        <v>0</v>
      </c>
    </row>
    <row r="4284" spans="1:7" ht="15" x14ac:dyDescent="0.2">
      <c r="A4284" s="407" t="s">
        <v>6695</v>
      </c>
      <c r="B4284" s="407" t="s">
        <v>6696</v>
      </c>
      <c r="C4284" s="408">
        <v>0</v>
      </c>
      <c r="D4284" s="408">
        <v>2.79</v>
      </c>
      <c r="E4284" s="408">
        <v>2.79</v>
      </c>
      <c r="F4284" s="409">
        <v>44777.328240740739</v>
      </c>
      <c r="G4284" s="408">
        <v>0</v>
      </c>
    </row>
    <row r="4285" spans="1:7" ht="15" x14ac:dyDescent="0.2">
      <c r="A4285" s="407" t="s">
        <v>6697</v>
      </c>
      <c r="B4285" s="407" t="s">
        <v>6698</v>
      </c>
      <c r="C4285" s="408">
        <v>0</v>
      </c>
      <c r="D4285" s="408">
        <v>0.89</v>
      </c>
      <c r="E4285" s="408">
        <v>0.89</v>
      </c>
      <c r="F4285" s="409">
        <v>43613.760798611111</v>
      </c>
      <c r="G4285" s="408">
        <v>0</v>
      </c>
    </row>
    <row r="4286" spans="1:7" ht="15" x14ac:dyDescent="0.2">
      <c r="A4286" s="407" t="s">
        <v>6699</v>
      </c>
      <c r="B4286" s="407" t="s">
        <v>6700</v>
      </c>
      <c r="C4286" s="408">
        <v>0</v>
      </c>
      <c r="D4286" s="408">
        <v>3.38</v>
      </c>
      <c r="E4286" s="408">
        <v>3.38</v>
      </c>
      <c r="F4286" s="409">
        <v>44777.3284375</v>
      </c>
      <c r="G4286" s="408">
        <v>0</v>
      </c>
    </row>
    <row r="4287" spans="1:7" ht="15" x14ac:dyDescent="0.2">
      <c r="A4287" s="407" t="s">
        <v>6701</v>
      </c>
      <c r="B4287" s="407" t="s">
        <v>6702</v>
      </c>
      <c r="C4287" s="408">
        <v>0</v>
      </c>
      <c r="D4287" s="408">
        <v>35.1</v>
      </c>
      <c r="E4287" s="408">
        <v>35.1</v>
      </c>
      <c r="F4287" s="409">
        <v>44798.357870370368</v>
      </c>
      <c r="G4287" s="408">
        <v>12</v>
      </c>
    </row>
    <row r="4288" spans="1:7" ht="15" x14ac:dyDescent="0.2">
      <c r="A4288" s="407" t="s">
        <v>35457</v>
      </c>
      <c r="B4288" s="407" t="s">
        <v>35458</v>
      </c>
      <c r="C4288" s="408">
        <v>0</v>
      </c>
      <c r="D4288" s="408">
        <v>5</v>
      </c>
      <c r="E4288" s="408">
        <v>5</v>
      </c>
      <c r="F4288" s="409">
        <v>43675.472986111112</v>
      </c>
      <c r="G4288" s="408">
        <v>0</v>
      </c>
    </row>
    <row r="4289" spans="1:7" ht="15" x14ac:dyDescent="0.2">
      <c r="A4289" s="407" t="s">
        <v>6703</v>
      </c>
      <c r="B4289" s="407" t="s">
        <v>6704</v>
      </c>
      <c r="C4289" s="408">
        <v>0</v>
      </c>
      <c r="D4289" s="408">
        <v>5</v>
      </c>
      <c r="E4289" s="408">
        <v>5</v>
      </c>
      <c r="F4289" s="409">
        <v>45112.402962962966</v>
      </c>
      <c r="G4289" s="408">
        <v>0</v>
      </c>
    </row>
    <row r="4290" spans="1:7" ht="15" x14ac:dyDescent="0.2">
      <c r="A4290" s="407" t="s">
        <v>6705</v>
      </c>
      <c r="B4290" s="407" t="s">
        <v>6706</v>
      </c>
      <c r="C4290" s="408">
        <v>0</v>
      </c>
      <c r="D4290" s="408">
        <v>48.36</v>
      </c>
      <c r="E4290" s="408">
        <v>48.36</v>
      </c>
      <c r="F4290" s="409">
        <v>44988.469074074077</v>
      </c>
      <c r="G4290" s="408">
        <v>0</v>
      </c>
    </row>
    <row r="4291" spans="1:7" ht="15" x14ac:dyDescent="0.2">
      <c r="A4291" s="407" t="s">
        <v>35459</v>
      </c>
      <c r="B4291" s="407" t="s">
        <v>35460</v>
      </c>
      <c r="C4291" s="408">
        <v>0</v>
      </c>
      <c r="D4291" s="408">
        <v>7.95</v>
      </c>
      <c r="E4291" s="408">
        <v>7.95</v>
      </c>
      <c r="F4291" s="409">
        <v>43675.473217592589</v>
      </c>
      <c r="G4291" s="408">
        <v>0</v>
      </c>
    </row>
    <row r="4292" spans="1:7" ht="15" x14ac:dyDescent="0.2">
      <c r="A4292" s="407" t="s">
        <v>6707</v>
      </c>
      <c r="B4292" s="407" t="s">
        <v>6708</v>
      </c>
      <c r="C4292" s="408">
        <v>0</v>
      </c>
      <c r="D4292" s="408">
        <v>2.5268858131487888</v>
      </c>
      <c r="E4292" s="408">
        <v>2.5268858131487888</v>
      </c>
      <c r="F4292" s="409">
        <v>45719.584201388891</v>
      </c>
      <c r="G4292" s="408">
        <v>0</v>
      </c>
    </row>
    <row r="4293" spans="1:7" ht="15" x14ac:dyDescent="0.2">
      <c r="A4293" s="407" t="s">
        <v>6709</v>
      </c>
      <c r="B4293" s="407" t="s">
        <v>6710</v>
      </c>
      <c r="C4293" s="408">
        <v>0</v>
      </c>
      <c r="D4293" s="408">
        <v>7.5700000000000003E-2</v>
      </c>
      <c r="E4293" s="408">
        <v>7.5700000000000003E-2</v>
      </c>
      <c r="F4293" s="409">
        <v>45882.505810185183</v>
      </c>
      <c r="G4293" s="408">
        <v>70</v>
      </c>
    </row>
    <row r="4294" spans="1:7" ht="15" x14ac:dyDescent="0.2">
      <c r="A4294" s="407" t="s">
        <v>6711</v>
      </c>
      <c r="B4294" s="407" t="s">
        <v>6712</v>
      </c>
      <c r="C4294" s="408">
        <v>0</v>
      </c>
      <c r="D4294" s="408">
        <v>6.87</v>
      </c>
      <c r="E4294" s="408">
        <v>6.87</v>
      </c>
      <c r="F4294" s="409">
        <v>44777.337569444448</v>
      </c>
      <c r="G4294" s="408">
        <v>0</v>
      </c>
    </row>
    <row r="4295" spans="1:7" ht="15" x14ac:dyDescent="0.2">
      <c r="A4295" s="407" t="s">
        <v>6713</v>
      </c>
      <c r="B4295" s="407" t="s">
        <v>6714</v>
      </c>
      <c r="C4295" s="408">
        <v>5.5</v>
      </c>
      <c r="D4295" s="408">
        <v>51.92</v>
      </c>
      <c r="E4295" s="408">
        <v>62.42</v>
      </c>
      <c r="F4295" s="409">
        <v>43672.64539351852</v>
      </c>
      <c r="G4295" s="408">
        <v>0</v>
      </c>
    </row>
    <row r="4296" spans="1:7" ht="15" x14ac:dyDescent="0.2">
      <c r="A4296" s="407" t="s">
        <v>6715</v>
      </c>
      <c r="B4296" s="407" t="s">
        <v>6716</v>
      </c>
      <c r="C4296" s="408">
        <v>1</v>
      </c>
      <c r="D4296" s="408">
        <v>52.52</v>
      </c>
      <c r="E4296" s="408">
        <v>54.02</v>
      </c>
      <c r="F4296" s="409">
        <v>43613.772893518515</v>
      </c>
      <c r="G4296" s="408">
        <v>0</v>
      </c>
    </row>
    <row r="4297" spans="1:7" ht="15" x14ac:dyDescent="0.2">
      <c r="A4297" s="407" t="s">
        <v>6717</v>
      </c>
      <c r="B4297" s="407" t="s">
        <v>6718</v>
      </c>
      <c r="C4297" s="408">
        <v>5.5</v>
      </c>
      <c r="D4297" s="408">
        <v>149.22999999999999</v>
      </c>
      <c r="E4297" s="408">
        <v>157.22999999999999</v>
      </c>
      <c r="F4297" s="409">
        <v>44397.645462962966</v>
      </c>
      <c r="G4297" s="408">
        <v>0</v>
      </c>
    </row>
    <row r="4298" spans="1:7" ht="15" x14ac:dyDescent="0.2">
      <c r="A4298" s="407" t="s">
        <v>6719</v>
      </c>
      <c r="B4298" s="407" t="s">
        <v>6720</v>
      </c>
      <c r="C4298" s="408">
        <v>2</v>
      </c>
      <c r="D4298" s="408">
        <v>70</v>
      </c>
      <c r="E4298" s="408">
        <v>74</v>
      </c>
      <c r="F4298" s="409">
        <v>43675.390682870369</v>
      </c>
      <c r="G4298" s="408">
        <v>0</v>
      </c>
    </row>
    <row r="4299" spans="1:7" ht="15" x14ac:dyDescent="0.2">
      <c r="A4299" s="407" t="s">
        <v>6721</v>
      </c>
      <c r="B4299" s="407" t="s">
        <v>6722</v>
      </c>
      <c r="C4299" s="408">
        <v>1.5</v>
      </c>
      <c r="D4299" s="408">
        <v>162</v>
      </c>
      <c r="E4299" s="408">
        <v>165</v>
      </c>
      <c r="F4299" s="409">
        <v>43672.647615740738</v>
      </c>
      <c r="G4299" s="408">
        <v>0</v>
      </c>
    </row>
    <row r="4300" spans="1:7" ht="15" x14ac:dyDescent="0.2">
      <c r="A4300" s="407" t="s">
        <v>6723</v>
      </c>
      <c r="B4300" s="407" t="s">
        <v>6724</v>
      </c>
      <c r="C4300" s="408">
        <v>4</v>
      </c>
      <c r="D4300" s="408">
        <v>214.93</v>
      </c>
      <c r="E4300" s="408">
        <v>221.43</v>
      </c>
      <c r="F4300" s="409">
        <v>44358.495069444441</v>
      </c>
      <c r="G4300" s="408">
        <v>0</v>
      </c>
    </row>
    <row r="4301" spans="1:7" ht="15" x14ac:dyDescent="0.2">
      <c r="A4301" s="407" t="s">
        <v>6725</v>
      </c>
      <c r="B4301" s="407" t="s">
        <v>6726</v>
      </c>
      <c r="C4301" s="408">
        <v>5.5</v>
      </c>
      <c r="D4301" s="408">
        <v>149.22999999999999</v>
      </c>
      <c r="E4301" s="408">
        <v>157.22999999999999</v>
      </c>
      <c r="F4301" s="409">
        <v>44147.409467592595</v>
      </c>
      <c r="G4301" s="408">
        <v>0</v>
      </c>
    </row>
    <row r="4302" spans="1:7" ht="15" x14ac:dyDescent="0.2">
      <c r="A4302" s="407" t="s">
        <v>6727</v>
      </c>
      <c r="B4302" s="407" t="s">
        <v>6728</v>
      </c>
      <c r="C4302" s="408">
        <v>38.5</v>
      </c>
      <c r="D4302" s="408">
        <v>1288.33</v>
      </c>
      <c r="E4302" s="408">
        <v>1351.33</v>
      </c>
      <c r="F4302" s="409">
        <v>44314.634733796294</v>
      </c>
      <c r="G4302" s="408">
        <v>0</v>
      </c>
    </row>
    <row r="4303" spans="1:7" ht="15" x14ac:dyDescent="0.25">
      <c r="A4303" s="407" t="s">
        <v>6729</v>
      </c>
      <c r="B4303" s="407" t="s">
        <v>6730</v>
      </c>
      <c r="C4303" s="406"/>
      <c r="D4303" s="406"/>
      <c r="E4303" s="406"/>
      <c r="F4303" s="409">
        <v>43609.453993055555</v>
      </c>
      <c r="G4303" s="408">
        <v>0</v>
      </c>
    </row>
    <row r="4304" spans="1:7" ht="15" x14ac:dyDescent="0.2">
      <c r="A4304" s="407" t="s">
        <v>6731</v>
      </c>
      <c r="B4304" s="407" t="s">
        <v>6732</v>
      </c>
      <c r="C4304" s="408">
        <v>0</v>
      </c>
      <c r="D4304" s="408">
        <v>0</v>
      </c>
      <c r="E4304" s="408">
        <v>0</v>
      </c>
      <c r="F4304" s="409">
        <v>44252.484710648147</v>
      </c>
      <c r="G4304" s="408">
        <v>0</v>
      </c>
    </row>
    <row r="4305" spans="1:7" ht="15" x14ac:dyDescent="0.2">
      <c r="A4305" s="407" t="s">
        <v>6733</v>
      </c>
      <c r="B4305" s="407" t="s">
        <v>6734</v>
      </c>
      <c r="C4305" s="408">
        <v>0</v>
      </c>
      <c r="D4305" s="408">
        <v>48.02</v>
      </c>
      <c r="E4305" s="408">
        <v>48.02</v>
      </c>
      <c r="F4305" s="409">
        <v>44511.430694444447</v>
      </c>
      <c r="G4305" s="408">
        <v>0</v>
      </c>
    </row>
    <row r="4306" spans="1:7" ht="15" x14ac:dyDescent="0.2">
      <c r="A4306" s="407" t="s">
        <v>6735</v>
      </c>
      <c r="B4306" s="407" t="s">
        <v>6736</v>
      </c>
      <c r="C4306" s="408">
        <v>21.55</v>
      </c>
      <c r="D4306" s="408">
        <v>768.72</v>
      </c>
      <c r="E4306" s="408">
        <v>796.77</v>
      </c>
      <c r="F4306" s="409">
        <v>43658.523287037038</v>
      </c>
      <c r="G4306" s="408">
        <v>0</v>
      </c>
    </row>
    <row r="4307" spans="1:7" ht="15" x14ac:dyDescent="0.2">
      <c r="A4307" s="407" t="s">
        <v>6737</v>
      </c>
      <c r="B4307" s="407" t="s">
        <v>6738</v>
      </c>
      <c r="C4307" s="408">
        <v>0</v>
      </c>
      <c r="D4307" s="408">
        <v>216</v>
      </c>
      <c r="E4307" s="408">
        <v>216</v>
      </c>
      <c r="F4307" s="409">
        <v>43622.427754629629</v>
      </c>
      <c r="G4307" s="408">
        <v>0</v>
      </c>
    </row>
    <row r="4308" spans="1:7" ht="15" x14ac:dyDescent="0.2">
      <c r="A4308" s="407" t="s">
        <v>6739</v>
      </c>
      <c r="B4308" s="407" t="s">
        <v>6461</v>
      </c>
      <c r="C4308" s="408">
        <v>42.5</v>
      </c>
      <c r="D4308" s="408">
        <v>18.91</v>
      </c>
      <c r="E4308" s="408">
        <v>62.41</v>
      </c>
      <c r="F4308" s="409">
        <v>45111.690162037034</v>
      </c>
      <c r="G4308" s="408">
        <v>0</v>
      </c>
    </row>
    <row r="4309" spans="1:7" ht="15" x14ac:dyDescent="0.2">
      <c r="A4309" s="407" t="s">
        <v>6740</v>
      </c>
      <c r="B4309" s="407" t="s">
        <v>6741</v>
      </c>
      <c r="C4309" s="408">
        <v>0</v>
      </c>
      <c r="D4309" s="408">
        <v>44.2</v>
      </c>
      <c r="E4309" s="408">
        <v>44.2</v>
      </c>
      <c r="F4309" s="409">
        <v>43622.428993055553</v>
      </c>
      <c r="G4309" s="408">
        <v>0</v>
      </c>
    </row>
    <row r="4310" spans="1:7" ht="15" x14ac:dyDescent="0.2">
      <c r="A4310" s="407" t="s">
        <v>6742</v>
      </c>
      <c r="B4310" s="407" t="s">
        <v>6743</v>
      </c>
      <c r="C4310" s="408">
        <v>0</v>
      </c>
      <c r="D4310" s="408">
        <v>66.7</v>
      </c>
      <c r="E4310" s="408">
        <v>66.7</v>
      </c>
      <c r="F4310" s="409">
        <v>43622.429710648146</v>
      </c>
      <c r="G4310" s="408">
        <v>0</v>
      </c>
    </row>
    <row r="4311" spans="1:7" ht="15" x14ac:dyDescent="0.2">
      <c r="A4311" s="407" t="s">
        <v>35461</v>
      </c>
      <c r="B4311" s="407" t="s">
        <v>35462</v>
      </c>
      <c r="C4311" s="408">
        <v>0</v>
      </c>
      <c r="D4311" s="408">
        <v>8.9</v>
      </c>
      <c r="E4311" s="408">
        <v>8.9</v>
      </c>
      <c r="F4311" s="409">
        <v>44263.385312500002</v>
      </c>
      <c r="G4311" s="408">
        <v>0</v>
      </c>
    </row>
    <row r="4312" spans="1:7" ht="15" x14ac:dyDescent="0.2">
      <c r="A4312" s="407" t="s">
        <v>35463</v>
      </c>
      <c r="B4312" s="407" t="s">
        <v>35464</v>
      </c>
      <c r="C4312" s="408">
        <v>0</v>
      </c>
      <c r="D4312" s="408">
        <v>23.6</v>
      </c>
      <c r="E4312" s="408">
        <v>23.6</v>
      </c>
      <c r="F4312" s="409">
        <v>44263.385717592595</v>
      </c>
      <c r="G4312" s="408">
        <v>0</v>
      </c>
    </row>
    <row r="4313" spans="1:7" ht="15" x14ac:dyDescent="0.2">
      <c r="A4313" s="407" t="s">
        <v>35465</v>
      </c>
      <c r="B4313" s="407" t="s">
        <v>35466</v>
      </c>
      <c r="C4313" s="408">
        <v>0</v>
      </c>
      <c r="D4313" s="408">
        <v>6</v>
      </c>
      <c r="E4313" s="408">
        <v>6</v>
      </c>
      <c r="F4313" s="409">
        <v>44873.302662037036</v>
      </c>
      <c r="G4313" s="408">
        <v>0</v>
      </c>
    </row>
    <row r="4314" spans="1:7" ht="15" x14ac:dyDescent="0.2">
      <c r="A4314" s="407" t="s">
        <v>6744</v>
      </c>
      <c r="B4314" s="407" t="s">
        <v>6745</v>
      </c>
      <c r="C4314" s="408">
        <v>0</v>
      </c>
      <c r="D4314" s="408">
        <v>12.5</v>
      </c>
      <c r="E4314" s="408">
        <v>12.5</v>
      </c>
      <c r="F4314" s="409">
        <v>43619.410416666666</v>
      </c>
      <c r="G4314" s="408">
        <v>0</v>
      </c>
    </row>
    <row r="4315" spans="1:7" ht="15" x14ac:dyDescent="0.2">
      <c r="A4315" s="407" t="s">
        <v>35467</v>
      </c>
      <c r="B4315" s="407" t="s">
        <v>6700</v>
      </c>
      <c r="C4315" s="408">
        <v>0</v>
      </c>
      <c r="D4315" s="408">
        <v>14.6</v>
      </c>
      <c r="E4315" s="408">
        <v>14.6</v>
      </c>
      <c r="F4315" s="409">
        <v>44798.355925925927</v>
      </c>
      <c r="G4315" s="408">
        <v>0</v>
      </c>
    </row>
    <row r="4316" spans="1:7" ht="15" x14ac:dyDescent="0.2">
      <c r="A4316" s="407" t="s">
        <v>6746</v>
      </c>
      <c r="B4316" s="407" t="s">
        <v>6747</v>
      </c>
      <c r="C4316" s="408">
        <v>0</v>
      </c>
      <c r="D4316" s="408">
        <v>55</v>
      </c>
      <c r="E4316" s="408">
        <v>55</v>
      </c>
      <c r="F4316" s="409">
        <v>44798.348113425927</v>
      </c>
      <c r="G4316" s="408">
        <v>0</v>
      </c>
    </row>
    <row r="4317" spans="1:7" ht="15" x14ac:dyDescent="0.2">
      <c r="A4317" s="407" t="s">
        <v>6748</v>
      </c>
      <c r="B4317" s="407" t="s">
        <v>6749</v>
      </c>
      <c r="C4317" s="408">
        <v>0</v>
      </c>
      <c r="D4317" s="408">
        <v>55</v>
      </c>
      <c r="E4317" s="408">
        <v>55</v>
      </c>
      <c r="F4317" s="409">
        <v>44798.347893518519</v>
      </c>
      <c r="G4317" s="408">
        <v>0</v>
      </c>
    </row>
    <row r="4318" spans="1:7" ht="15" x14ac:dyDescent="0.2">
      <c r="A4318" s="407" t="s">
        <v>6750</v>
      </c>
      <c r="B4318" s="407" t="s">
        <v>6751</v>
      </c>
      <c r="C4318" s="408">
        <v>0</v>
      </c>
      <c r="D4318" s="408">
        <v>697.87</v>
      </c>
      <c r="E4318" s="408">
        <v>697.87</v>
      </c>
      <c r="F4318" s="409">
        <v>44858.636759259258</v>
      </c>
      <c r="G4318" s="408">
        <v>0</v>
      </c>
    </row>
    <row r="4319" spans="1:7" ht="15" x14ac:dyDescent="0.2">
      <c r="A4319" s="407" t="s">
        <v>6752</v>
      </c>
      <c r="B4319" s="407" t="s">
        <v>6753</v>
      </c>
      <c r="C4319" s="408">
        <v>0</v>
      </c>
      <c r="D4319" s="408">
        <v>478.54</v>
      </c>
      <c r="E4319" s="408">
        <v>478.54</v>
      </c>
      <c r="F4319" s="409">
        <v>44133.624039351853</v>
      </c>
      <c r="G4319" s="408">
        <v>0</v>
      </c>
    </row>
    <row r="4320" spans="1:7" ht="15" x14ac:dyDescent="0.2">
      <c r="A4320" s="407" t="s">
        <v>6754</v>
      </c>
      <c r="B4320" s="407" t="s">
        <v>6755</v>
      </c>
      <c r="C4320" s="408">
        <v>0</v>
      </c>
      <c r="D4320" s="408">
        <v>575.66</v>
      </c>
      <c r="E4320" s="408">
        <v>575.66</v>
      </c>
      <c r="F4320" s="409">
        <v>44858.636979166666</v>
      </c>
      <c r="G4320" s="408">
        <v>0</v>
      </c>
    </row>
    <row r="4321" spans="1:7" ht="15" x14ac:dyDescent="0.2">
      <c r="A4321" s="407" t="s">
        <v>35468</v>
      </c>
      <c r="B4321" s="407" t="s">
        <v>35469</v>
      </c>
      <c r="C4321" s="408">
        <v>0</v>
      </c>
      <c r="D4321" s="408">
        <v>925.4666666666667</v>
      </c>
      <c r="E4321" s="408">
        <v>925.4666666666667</v>
      </c>
      <c r="F4321" s="409">
        <v>45342.564363425925</v>
      </c>
      <c r="G4321" s="408">
        <v>0</v>
      </c>
    </row>
    <row r="4322" spans="1:7" ht="15" x14ac:dyDescent="0.2">
      <c r="A4322" s="407" t="s">
        <v>6756</v>
      </c>
      <c r="B4322" s="407" t="s">
        <v>6757</v>
      </c>
      <c r="C4322" s="408">
        <v>0</v>
      </c>
      <c r="D4322" s="408">
        <v>3197.74</v>
      </c>
      <c r="E4322" s="408">
        <v>3197.74</v>
      </c>
      <c r="F4322" s="409">
        <v>44133.624386574076</v>
      </c>
      <c r="G4322" s="408">
        <v>0</v>
      </c>
    </row>
    <row r="4323" spans="1:7" ht="15" x14ac:dyDescent="0.2">
      <c r="A4323" s="407" t="s">
        <v>6758</v>
      </c>
      <c r="B4323" s="407" t="s">
        <v>6757</v>
      </c>
      <c r="C4323" s="408">
        <v>0</v>
      </c>
      <c r="D4323" s="408">
        <v>3950.15</v>
      </c>
      <c r="E4323" s="408">
        <v>3950.15</v>
      </c>
      <c r="F4323" s="409">
        <v>44133.624444444446</v>
      </c>
      <c r="G4323" s="408">
        <v>0</v>
      </c>
    </row>
    <row r="4324" spans="1:7" ht="15" x14ac:dyDescent="0.2">
      <c r="A4324" s="407" t="s">
        <v>6759</v>
      </c>
      <c r="B4324" s="407" t="s">
        <v>6760</v>
      </c>
      <c r="C4324" s="408">
        <v>12.6</v>
      </c>
      <c r="D4324" s="408">
        <v>267.57</v>
      </c>
      <c r="E4324" s="408">
        <v>288.67</v>
      </c>
      <c r="F4324" s="409">
        <v>43622.460833333331</v>
      </c>
      <c r="G4324" s="408">
        <v>0</v>
      </c>
    </row>
    <row r="4325" spans="1:7" ht="15" x14ac:dyDescent="0.2">
      <c r="A4325" s="407" t="s">
        <v>6761</v>
      </c>
      <c r="B4325" s="407" t="s">
        <v>6762</v>
      </c>
      <c r="C4325" s="408">
        <v>0</v>
      </c>
      <c r="D4325" s="408">
        <v>6617</v>
      </c>
      <c r="E4325" s="408">
        <v>6617</v>
      </c>
      <c r="F4325" s="409">
        <v>43992.409537037034</v>
      </c>
      <c r="G4325" s="408">
        <v>0</v>
      </c>
    </row>
    <row r="4326" spans="1:7" ht="15" x14ac:dyDescent="0.25">
      <c r="A4326" s="407" t="s">
        <v>6763</v>
      </c>
      <c r="B4326" s="407" t="s">
        <v>6764</v>
      </c>
      <c r="C4326" s="406"/>
      <c r="D4326" s="406"/>
      <c r="E4326" s="406"/>
      <c r="F4326" s="409">
        <v>43623.470925925925</v>
      </c>
      <c r="G4326" s="408">
        <v>0</v>
      </c>
    </row>
    <row r="4327" spans="1:7" ht="15" x14ac:dyDescent="0.2">
      <c r="A4327" s="407" t="s">
        <v>6765</v>
      </c>
      <c r="B4327" s="407" t="s">
        <v>6766</v>
      </c>
      <c r="C4327" s="408">
        <v>0</v>
      </c>
      <c r="D4327" s="408">
        <v>96.333749999999995</v>
      </c>
      <c r="E4327" s="408">
        <v>96.333749999999995</v>
      </c>
      <c r="F4327" s="409">
        <v>43623.56144675926</v>
      </c>
      <c r="G4327" s="408">
        <v>0</v>
      </c>
    </row>
    <row r="4328" spans="1:7" ht="15" x14ac:dyDescent="0.2">
      <c r="A4328" s="407" t="s">
        <v>6767</v>
      </c>
      <c r="B4328" s="407" t="s">
        <v>6768</v>
      </c>
      <c r="C4328" s="408">
        <v>0</v>
      </c>
      <c r="D4328" s="408">
        <v>96.333749999999995</v>
      </c>
      <c r="E4328" s="408">
        <v>96.333749999999995</v>
      </c>
      <c r="F4328" s="409">
        <v>43623.56212962963</v>
      </c>
      <c r="G4328" s="408">
        <v>0</v>
      </c>
    </row>
    <row r="4329" spans="1:7" ht="15" x14ac:dyDescent="0.2">
      <c r="A4329" s="407" t="s">
        <v>6769</v>
      </c>
      <c r="B4329" s="407" t="s">
        <v>6770</v>
      </c>
      <c r="C4329" s="408">
        <v>0</v>
      </c>
      <c r="D4329" s="408">
        <v>97.6</v>
      </c>
      <c r="E4329" s="408">
        <v>97.6</v>
      </c>
      <c r="F4329" s="409">
        <v>43635.569340277776</v>
      </c>
      <c r="G4329" s="408">
        <v>0</v>
      </c>
    </row>
    <row r="4330" spans="1:7" ht="15" x14ac:dyDescent="0.25">
      <c r="A4330" s="407" t="s">
        <v>6771</v>
      </c>
      <c r="B4330" s="407" t="s">
        <v>6772</v>
      </c>
      <c r="C4330" s="406"/>
      <c r="D4330" s="406"/>
      <c r="E4330" s="406"/>
      <c r="F4330" s="409">
        <v>43672.456944444442</v>
      </c>
      <c r="G4330" s="408">
        <v>0</v>
      </c>
    </row>
    <row r="4331" spans="1:7" ht="15" x14ac:dyDescent="0.2">
      <c r="A4331" s="407" t="s">
        <v>6773</v>
      </c>
      <c r="B4331" s="407" t="s">
        <v>6774</v>
      </c>
      <c r="C4331" s="408">
        <v>0</v>
      </c>
      <c r="D4331" s="408">
        <v>28944.444444444445</v>
      </c>
      <c r="E4331" s="408">
        <v>28944.444444444445</v>
      </c>
      <c r="F4331" s="409">
        <v>45824.486666666664</v>
      </c>
      <c r="G4331" s="408">
        <v>0</v>
      </c>
    </row>
    <row r="4332" spans="1:7" ht="15" x14ac:dyDescent="0.2">
      <c r="A4332" s="407" t="s">
        <v>6775</v>
      </c>
      <c r="B4332" s="407" t="s">
        <v>6776</v>
      </c>
      <c r="C4332" s="408">
        <v>0</v>
      </c>
      <c r="D4332" s="408">
        <v>21165</v>
      </c>
      <c r="E4332" s="408">
        <v>21165</v>
      </c>
      <c r="F4332" s="409">
        <v>43628.456180555557</v>
      </c>
      <c r="G4332" s="408">
        <v>0</v>
      </c>
    </row>
    <row r="4333" spans="1:7" ht="15" x14ac:dyDescent="0.25">
      <c r="A4333" s="407" t="s">
        <v>6777</v>
      </c>
      <c r="B4333" s="407" t="s">
        <v>6778</v>
      </c>
      <c r="C4333" s="406"/>
      <c r="D4333" s="406"/>
      <c r="E4333" s="406"/>
      <c r="F4333" s="409">
        <v>43629.511770833335</v>
      </c>
      <c r="G4333" s="408">
        <v>0</v>
      </c>
    </row>
    <row r="4334" spans="1:7" ht="15" x14ac:dyDescent="0.25">
      <c r="A4334" s="407" t="s">
        <v>6779</v>
      </c>
      <c r="B4334" s="407" t="s">
        <v>6780</v>
      </c>
      <c r="C4334" s="406"/>
      <c r="D4334" s="406"/>
      <c r="E4334" s="406"/>
      <c r="F4334" s="409">
        <v>45112.403414351851</v>
      </c>
      <c r="G4334" s="408">
        <v>0</v>
      </c>
    </row>
    <row r="4335" spans="1:7" ht="15" x14ac:dyDescent="0.25">
      <c r="A4335" s="407" t="s">
        <v>6781</v>
      </c>
      <c r="B4335" s="407" t="s">
        <v>6782</v>
      </c>
      <c r="C4335" s="406"/>
      <c r="D4335" s="408">
        <v>2.5</v>
      </c>
      <c r="E4335" s="408">
        <v>2.5</v>
      </c>
      <c r="F4335" s="409">
        <v>44138.672037037039</v>
      </c>
      <c r="G4335" s="408">
        <v>0</v>
      </c>
    </row>
    <row r="4336" spans="1:7" ht="15" x14ac:dyDescent="0.2">
      <c r="A4336" s="407" t="s">
        <v>6783</v>
      </c>
      <c r="B4336" s="407" t="s">
        <v>6784</v>
      </c>
      <c r="C4336" s="408">
        <v>0</v>
      </c>
      <c r="D4336" s="408">
        <v>9.5</v>
      </c>
      <c r="E4336" s="408">
        <v>9.5</v>
      </c>
      <c r="F4336" s="409">
        <v>43633.637650462966</v>
      </c>
      <c r="G4336" s="408">
        <v>0</v>
      </c>
    </row>
    <row r="4337" spans="1:7" ht="15" x14ac:dyDescent="0.2">
      <c r="A4337" s="407" t="s">
        <v>6785</v>
      </c>
      <c r="B4337" s="407" t="s">
        <v>6786</v>
      </c>
      <c r="C4337" s="408">
        <v>0</v>
      </c>
      <c r="D4337" s="408">
        <v>0.13156000000000001</v>
      </c>
      <c r="E4337" s="408">
        <v>0.13156000000000001</v>
      </c>
      <c r="F4337" s="409">
        <v>43640.397465277776</v>
      </c>
      <c r="G4337" s="408">
        <v>0</v>
      </c>
    </row>
    <row r="4338" spans="1:7" ht="15" x14ac:dyDescent="0.2">
      <c r="A4338" s="407" t="s">
        <v>6787</v>
      </c>
      <c r="B4338" s="407" t="s">
        <v>6788</v>
      </c>
      <c r="C4338" s="408">
        <v>0</v>
      </c>
      <c r="D4338" s="408">
        <v>158.55000000000001</v>
      </c>
      <c r="E4338" s="408">
        <v>158.55000000000001</v>
      </c>
      <c r="F4338" s="409">
        <v>44966.377465277779</v>
      </c>
      <c r="G4338" s="408">
        <v>0</v>
      </c>
    </row>
    <row r="4339" spans="1:7" ht="15" x14ac:dyDescent="0.2">
      <c r="A4339" s="407" t="s">
        <v>6789</v>
      </c>
      <c r="B4339" s="407" t="s">
        <v>6790</v>
      </c>
      <c r="C4339" s="408">
        <v>0</v>
      </c>
      <c r="D4339" s="408">
        <v>19.600000000000001</v>
      </c>
      <c r="E4339" s="408">
        <v>19.600000000000001</v>
      </c>
      <c r="F4339" s="409">
        <v>43713.652141203704</v>
      </c>
      <c r="G4339" s="408">
        <v>0</v>
      </c>
    </row>
    <row r="4340" spans="1:7" ht="15" x14ac:dyDescent="0.2">
      <c r="A4340" s="407" t="s">
        <v>6791</v>
      </c>
      <c r="B4340" s="407" t="s">
        <v>6700</v>
      </c>
      <c r="C4340" s="408">
        <v>0</v>
      </c>
      <c r="D4340" s="408">
        <v>15.75</v>
      </c>
      <c r="E4340" s="408">
        <v>15.75</v>
      </c>
      <c r="F4340" s="409">
        <v>44798.347638888888</v>
      </c>
      <c r="G4340" s="408">
        <v>0</v>
      </c>
    </row>
    <row r="4341" spans="1:7" ht="15" x14ac:dyDescent="0.2">
      <c r="A4341" s="407" t="s">
        <v>6792</v>
      </c>
      <c r="B4341" s="407" t="s">
        <v>6793</v>
      </c>
      <c r="C4341" s="408">
        <v>0</v>
      </c>
      <c r="D4341" s="408">
        <v>10.382758620689655</v>
      </c>
      <c r="E4341" s="408">
        <v>10.382758620689655</v>
      </c>
      <c r="F4341" s="409">
        <v>43713.660543981481</v>
      </c>
      <c r="G4341" s="408">
        <v>0</v>
      </c>
    </row>
    <row r="4342" spans="1:7" ht="15" x14ac:dyDescent="0.25">
      <c r="A4342" s="407" t="s">
        <v>6794</v>
      </c>
      <c r="B4342" s="407" t="s">
        <v>6795</v>
      </c>
      <c r="C4342" s="406"/>
      <c r="D4342" s="406"/>
      <c r="E4342" s="406"/>
      <c r="F4342" s="409">
        <v>43643.443240740744</v>
      </c>
      <c r="G4342" s="408">
        <v>0</v>
      </c>
    </row>
    <row r="4343" spans="1:7" ht="15" x14ac:dyDescent="0.2">
      <c r="A4343" s="407" t="s">
        <v>6796</v>
      </c>
      <c r="B4343" s="407" t="s">
        <v>6797</v>
      </c>
      <c r="C4343" s="408">
        <v>0</v>
      </c>
      <c r="D4343" s="408">
        <v>0</v>
      </c>
      <c r="E4343" s="408">
        <v>0</v>
      </c>
      <c r="F4343" s="409">
        <v>43643.453414351854</v>
      </c>
      <c r="G4343" s="408">
        <v>0</v>
      </c>
    </row>
    <row r="4344" spans="1:7" ht="15" x14ac:dyDescent="0.25">
      <c r="A4344" s="407" t="s">
        <v>6798</v>
      </c>
      <c r="B4344" s="407" t="s">
        <v>6799</v>
      </c>
      <c r="C4344" s="406"/>
      <c r="D4344" s="406"/>
      <c r="E4344" s="406"/>
      <c r="F4344" s="409">
        <v>43643.45853009259</v>
      </c>
      <c r="G4344" s="408">
        <v>0</v>
      </c>
    </row>
    <row r="4345" spans="1:7" ht="15" x14ac:dyDescent="0.2">
      <c r="A4345" s="407" t="s">
        <v>6800</v>
      </c>
      <c r="B4345" s="407" t="s">
        <v>6801</v>
      </c>
      <c r="C4345" s="408">
        <v>0</v>
      </c>
      <c r="D4345" s="408">
        <v>13.9</v>
      </c>
      <c r="E4345" s="408">
        <v>13.9</v>
      </c>
      <c r="F4345" s="409">
        <v>44798.346944444442</v>
      </c>
      <c r="G4345" s="408">
        <v>0</v>
      </c>
    </row>
    <row r="4346" spans="1:7" ht="15" x14ac:dyDescent="0.2">
      <c r="A4346" s="407" t="s">
        <v>6802</v>
      </c>
      <c r="B4346" s="407" t="s">
        <v>6803</v>
      </c>
      <c r="C4346" s="408">
        <v>0</v>
      </c>
      <c r="D4346" s="408">
        <v>44.9</v>
      </c>
      <c r="E4346" s="408">
        <v>44.9</v>
      </c>
      <c r="F4346" s="409">
        <v>45950.616365740738</v>
      </c>
      <c r="G4346" s="408">
        <v>0</v>
      </c>
    </row>
    <row r="4347" spans="1:7" ht="15" x14ac:dyDescent="0.2">
      <c r="A4347" s="407" t="s">
        <v>6804</v>
      </c>
      <c r="B4347" s="407" t="s">
        <v>6805</v>
      </c>
      <c r="C4347" s="408">
        <v>0</v>
      </c>
      <c r="D4347" s="408">
        <v>12.8</v>
      </c>
      <c r="E4347" s="408">
        <v>12.8</v>
      </c>
      <c r="F4347" s="409">
        <v>43648.369351851848</v>
      </c>
      <c r="G4347" s="408">
        <v>0</v>
      </c>
    </row>
    <row r="4348" spans="1:7" ht="15" x14ac:dyDescent="0.25">
      <c r="A4348" s="407" t="s">
        <v>6806</v>
      </c>
      <c r="B4348" s="407" t="s">
        <v>6807</v>
      </c>
      <c r="C4348" s="406"/>
      <c r="D4348" s="406"/>
      <c r="E4348" s="406"/>
      <c r="F4348" s="409">
        <v>43648.369212962964</v>
      </c>
      <c r="G4348" s="408">
        <v>0</v>
      </c>
    </row>
    <row r="4349" spans="1:7" ht="15" x14ac:dyDescent="0.2">
      <c r="A4349" s="407" t="s">
        <v>6808</v>
      </c>
      <c r="B4349" s="407" t="s">
        <v>6809</v>
      </c>
      <c r="C4349" s="408">
        <v>5</v>
      </c>
      <c r="D4349" s="408">
        <v>64.87</v>
      </c>
      <c r="E4349" s="408">
        <v>69.87</v>
      </c>
      <c r="F4349" s="409">
        <v>43648.369155092594</v>
      </c>
      <c r="G4349" s="408">
        <v>0</v>
      </c>
    </row>
    <row r="4350" spans="1:7" ht="15" x14ac:dyDescent="0.2">
      <c r="A4350" s="407" t="s">
        <v>6810</v>
      </c>
      <c r="B4350" s="407" t="s">
        <v>6811</v>
      </c>
      <c r="C4350" s="408">
        <v>0</v>
      </c>
      <c r="D4350" s="408">
        <v>103</v>
      </c>
      <c r="E4350" s="408">
        <v>103</v>
      </c>
      <c r="F4350" s="409">
        <v>45342.565949074073</v>
      </c>
      <c r="G4350" s="408">
        <v>0</v>
      </c>
    </row>
    <row r="4351" spans="1:7" ht="15" x14ac:dyDescent="0.2">
      <c r="A4351" s="407" t="s">
        <v>6812</v>
      </c>
      <c r="B4351" s="407" t="s">
        <v>6813</v>
      </c>
      <c r="C4351" s="408">
        <v>0</v>
      </c>
      <c r="D4351" s="408">
        <v>18.399999999999999</v>
      </c>
      <c r="E4351" s="408">
        <v>18.399999999999999</v>
      </c>
      <c r="F4351" s="409">
        <v>45068.596736111111</v>
      </c>
      <c r="G4351" s="408">
        <v>0</v>
      </c>
    </row>
    <row r="4352" spans="1:7" ht="15" x14ac:dyDescent="0.2">
      <c r="A4352" s="407" t="s">
        <v>6814</v>
      </c>
      <c r="B4352" s="407" t="s">
        <v>6815</v>
      </c>
      <c r="C4352" s="408">
        <v>0</v>
      </c>
      <c r="D4352" s="408">
        <v>99.7</v>
      </c>
      <c r="E4352" s="408">
        <v>99.7</v>
      </c>
      <c r="F4352" s="409">
        <v>45342.566296296296</v>
      </c>
      <c r="G4352" s="408">
        <v>0</v>
      </c>
    </row>
    <row r="4353" spans="1:7" ht="15" x14ac:dyDescent="0.2">
      <c r="A4353" s="407" t="s">
        <v>6816</v>
      </c>
      <c r="B4353" s="407" t="s">
        <v>6817</v>
      </c>
      <c r="C4353" s="408">
        <v>0</v>
      </c>
      <c r="D4353" s="408">
        <v>151.5</v>
      </c>
      <c r="E4353" s="408">
        <v>151.5</v>
      </c>
      <c r="F4353" s="409">
        <v>45342.567824074074</v>
      </c>
      <c r="G4353" s="408">
        <v>0</v>
      </c>
    </row>
    <row r="4354" spans="1:7" ht="15" x14ac:dyDescent="0.2">
      <c r="A4354" s="407" t="s">
        <v>35470</v>
      </c>
      <c r="B4354" s="407" t="s">
        <v>35471</v>
      </c>
      <c r="C4354" s="408">
        <v>0</v>
      </c>
      <c r="D4354" s="408">
        <v>30</v>
      </c>
      <c r="E4354" s="408">
        <v>30</v>
      </c>
      <c r="F4354" s="409">
        <v>45342.56763888889</v>
      </c>
      <c r="G4354" s="408">
        <v>0</v>
      </c>
    </row>
    <row r="4355" spans="1:7" ht="15" x14ac:dyDescent="0.25">
      <c r="A4355" s="407" t="s">
        <v>6818</v>
      </c>
      <c r="B4355" s="407" t="s">
        <v>6819</v>
      </c>
      <c r="C4355" s="406"/>
      <c r="D4355" s="406"/>
      <c r="E4355" s="406"/>
      <c r="F4355" s="409">
        <v>43655.347384259258</v>
      </c>
      <c r="G4355" s="408">
        <v>0</v>
      </c>
    </row>
    <row r="4356" spans="1:7" ht="15" x14ac:dyDescent="0.2">
      <c r="A4356" s="407" t="s">
        <v>35472</v>
      </c>
      <c r="B4356" s="407" t="s">
        <v>35473</v>
      </c>
      <c r="C4356" s="408">
        <v>0</v>
      </c>
      <c r="D4356" s="408">
        <v>831.93</v>
      </c>
      <c r="E4356" s="408">
        <v>831.93</v>
      </c>
      <c r="F4356" s="409">
        <v>45342.567962962959</v>
      </c>
      <c r="G4356" s="408">
        <v>0</v>
      </c>
    </row>
    <row r="4357" spans="1:7" ht="15" x14ac:dyDescent="0.2">
      <c r="A4357" s="407" t="s">
        <v>6820</v>
      </c>
      <c r="B4357" s="407" t="s">
        <v>6821</v>
      </c>
      <c r="C4357" s="408">
        <v>0.5</v>
      </c>
      <c r="D4357" s="408">
        <v>2.68</v>
      </c>
      <c r="E4357" s="408">
        <v>5.68</v>
      </c>
      <c r="F4357" s="409">
        <v>43719.440636574072</v>
      </c>
      <c r="G4357" s="408">
        <v>0</v>
      </c>
    </row>
    <row r="4358" spans="1:7" ht="15" x14ac:dyDescent="0.2">
      <c r="A4358" s="407" t="s">
        <v>6822</v>
      </c>
      <c r="B4358" s="407" t="s">
        <v>6823</v>
      </c>
      <c r="C4358" s="408">
        <v>0.5</v>
      </c>
      <c r="D4358" s="408">
        <v>5.36</v>
      </c>
      <c r="E4358" s="408">
        <v>8.36</v>
      </c>
      <c r="F4358" s="409">
        <v>43719.441550925927</v>
      </c>
      <c r="G4358" s="408">
        <v>0</v>
      </c>
    </row>
    <row r="4359" spans="1:7" ht="15" x14ac:dyDescent="0.2">
      <c r="A4359" s="407" t="s">
        <v>6824</v>
      </c>
      <c r="B4359" s="407" t="s">
        <v>6825</v>
      </c>
      <c r="C4359" s="408">
        <v>0</v>
      </c>
      <c r="D4359" s="408">
        <v>23.632222222222222</v>
      </c>
      <c r="E4359" s="408">
        <v>23.632222222222222</v>
      </c>
      <c r="F4359" s="409">
        <v>44798.345486111109</v>
      </c>
      <c r="G4359" s="408">
        <v>0</v>
      </c>
    </row>
    <row r="4360" spans="1:7" ht="15" x14ac:dyDescent="0.2">
      <c r="A4360" s="407" t="s">
        <v>6826</v>
      </c>
      <c r="B4360" s="407" t="s">
        <v>6827</v>
      </c>
      <c r="C4360" s="408">
        <v>0</v>
      </c>
      <c r="D4360" s="408">
        <v>106.48</v>
      </c>
      <c r="E4360" s="408">
        <v>106.48</v>
      </c>
      <c r="F4360" s="409">
        <v>45986.582245370373</v>
      </c>
      <c r="G4360" s="408">
        <v>0</v>
      </c>
    </row>
    <row r="4361" spans="1:7" ht="15" x14ac:dyDescent="0.2">
      <c r="A4361" s="407" t="s">
        <v>6828</v>
      </c>
      <c r="B4361" s="407" t="s">
        <v>6829</v>
      </c>
      <c r="C4361" s="408">
        <v>0</v>
      </c>
      <c r="D4361" s="408">
        <v>17.249500000000001</v>
      </c>
      <c r="E4361" s="408">
        <v>17.249500000000001</v>
      </c>
      <c r="F4361" s="409">
        <v>44798.344907407409</v>
      </c>
      <c r="G4361" s="408">
        <v>0</v>
      </c>
    </row>
    <row r="4362" spans="1:7" ht="15" x14ac:dyDescent="0.2">
      <c r="A4362" s="407" t="s">
        <v>6830</v>
      </c>
      <c r="B4362" s="407" t="s">
        <v>6831</v>
      </c>
      <c r="C4362" s="408">
        <v>0</v>
      </c>
      <c r="D4362" s="408">
        <v>33.99</v>
      </c>
      <c r="E4362" s="408">
        <v>33.99</v>
      </c>
      <c r="F4362" s="409">
        <v>44797.449340277781</v>
      </c>
      <c r="G4362" s="408">
        <v>0</v>
      </c>
    </row>
    <row r="4363" spans="1:7" ht="15" x14ac:dyDescent="0.2">
      <c r="A4363" s="407" t="s">
        <v>6832</v>
      </c>
      <c r="B4363" s="407" t="s">
        <v>6833</v>
      </c>
      <c r="C4363" s="408">
        <v>7</v>
      </c>
      <c r="D4363" s="408">
        <v>0.31</v>
      </c>
      <c r="E4363" s="408">
        <v>8.31</v>
      </c>
      <c r="F4363" s="409">
        <v>45112.403668981482</v>
      </c>
      <c r="G4363" s="408">
        <v>0</v>
      </c>
    </row>
    <row r="4364" spans="1:7" ht="15" x14ac:dyDescent="0.2">
      <c r="A4364" s="407" t="s">
        <v>6834</v>
      </c>
      <c r="B4364" s="407" t="s">
        <v>6835</v>
      </c>
      <c r="C4364" s="408">
        <v>0</v>
      </c>
      <c r="D4364" s="408">
        <v>20</v>
      </c>
      <c r="E4364" s="408">
        <v>20</v>
      </c>
      <c r="F4364" s="409">
        <v>45393.619432870371</v>
      </c>
      <c r="G4364" s="408">
        <v>0</v>
      </c>
    </row>
    <row r="4365" spans="1:7" ht="15" x14ac:dyDescent="0.2">
      <c r="A4365" s="407" t="s">
        <v>6836</v>
      </c>
      <c r="B4365" s="407" t="s">
        <v>6837</v>
      </c>
      <c r="C4365" s="408">
        <v>0</v>
      </c>
      <c r="D4365" s="408">
        <v>5.89</v>
      </c>
      <c r="E4365" s="408">
        <v>5.89</v>
      </c>
      <c r="F4365" s="409">
        <v>43656.601145833331</v>
      </c>
      <c r="G4365" s="408">
        <v>0</v>
      </c>
    </row>
    <row r="4366" spans="1:7" ht="15" x14ac:dyDescent="0.2">
      <c r="A4366" s="407" t="s">
        <v>6838</v>
      </c>
      <c r="B4366" s="407" t="s">
        <v>6839</v>
      </c>
      <c r="C4366" s="408">
        <v>21.25</v>
      </c>
      <c r="D4366" s="408">
        <v>239.5</v>
      </c>
      <c r="E4366" s="408">
        <v>271.75</v>
      </c>
      <c r="F4366" s="409">
        <v>43657.479594907411</v>
      </c>
      <c r="G4366" s="408">
        <v>0</v>
      </c>
    </row>
    <row r="4367" spans="1:7" ht="15" x14ac:dyDescent="0.2">
      <c r="A4367" s="407" t="s">
        <v>6840</v>
      </c>
      <c r="B4367" s="407" t="s">
        <v>6821</v>
      </c>
      <c r="C4367" s="408">
        <v>0.5</v>
      </c>
      <c r="D4367" s="408">
        <v>2.58</v>
      </c>
      <c r="E4367" s="408">
        <v>5.57</v>
      </c>
      <c r="F4367" s="409">
        <v>43719.437615740739</v>
      </c>
      <c r="G4367" s="408">
        <v>0</v>
      </c>
    </row>
    <row r="4368" spans="1:7" ht="15" x14ac:dyDescent="0.2">
      <c r="A4368" s="407" t="s">
        <v>6841</v>
      </c>
      <c r="B4368" s="407" t="s">
        <v>6823</v>
      </c>
      <c r="C4368" s="408">
        <v>0.5</v>
      </c>
      <c r="D4368" s="408">
        <v>6.39</v>
      </c>
      <c r="E4368" s="408">
        <v>9.39</v>
      </c>
      <c r="F4368" s="409">
        <v>43915.526724537034</v>
      </c>
      <c r="G4368" s="408">
        <v>0</v>
      </c>
    </row>
    <row r="4369" spans="1:7" ht="15" x14ac:dyDescent="0.2">
      <c r="A4369" s="407" t="s">
        <v>6842</v>
      </c>
      <c r="B4369" s="407" t="s">
        <v>6843</v>
      </c>
      <c r="C4369" s="408">
        <v>24.25</v>
      </c>
      <c r="D4369" s="408">
        <v>281.87</v>
      </c>
      <c r="E4369" s="408">
        <v>319.62</v>
      </c>
      <c r="F4369" s="409">
        <v>43657.506643518522</v>
      </c>
      <c r="G4369" s="408">
        <v>0</v>
      </c>
    </row>
    <row r="4370" spans="1:7" ht="15" x14ac:dyDescent="0.2">
      <c r="A4370" s="407" t="s">
        <v>6844</v>
      </c>
      <c r="B4370" s="407" t="s">
        <v>6845</v>
      </c>
      <c r="C4370" s="408">
        <v>0</v>
      </c>
      <c r="D4370" s="408">
        <v>5.33E-2</v>
      </c>
      <c r="E4370" s="408">
        <v>5.33E-2</v>
      </c>
      <c r="F4370" s="409">
        <v>45132.524236111109</v>
      </c>
      <c r="G4370" s="408">
        <v>0</v>
      </c>
    </row>
    <row r="4371" spans="1:7" ht="15" x14ac:dyDescent="0.2">
      <c r="A4371" s="407" t="s">
        <v>6846</v>
      </c>
      <c r="B4371" s="407" t="s">
        <v>6847</v>
      </c>
      <c r="C4371" s="408">
        <v>0</v>
      </c>
      <c r="D4371" s="408">
        <v>0.97</v>
      </c>
      <c r="E4371" s="408">
        <v>0.97</v>
      </c>
      <c r="F4371" s="409">
        <v>44887.461192129631</v>
      </c>
      <c r="G4371" s="408">
        <v>0</v>
      </c>
    </row>
    <row r="4372" spans="1:7" ht="15" x14ac:dyDescent="0.2">
      <c r="A4372" s="407" t="s">
        <v>6848</v>
      </c>
      <c r="B4372" s="407" t="s">
        <v>6849</v>
      </c>
      <c r="C4372" s="408">
        <v>21.25</v>
      </c>
      <c r="D4372" s="408">
        <v>242.32</v>
      </c>
      <c r="E4372" s="408">
        <v>274.57</v>
      </c>
      <c r="F4372" s="409">
        <v>43657.698773148149</v>
      </c>
      <c r="G4372" s="408">
        <v>0</v>
      </c>
    </row>
    <row r="4373" spans="1:7" ht="15" x14ac:dyDescent="0.2">
      <c r="A4373" s="407" t="s">
        <v>6850</v>
      </c>
      <c r="B4373" s="407" t="s">
        <v>6851</v>
      </c>
      <c r="C4373" s="408">
        <v>0</v>
      </c>
      <c r="D4373" s="408">
        <v>59.18</v>
      </c>
      <c r="E4373" s="408">
        <v>59.18</v>
      </c>
      <c r="F4373" s="409">
        <v>44797.440208333333</v>
      </c>
      <c r="G4373" s="408">
        <v>0</v>
      </c>
    </row>
    <row r="4374" spans="1:7" ht="15" x14ac:dyDescent="0.2">
      <c r="A4374" s="407" t="s">
        <v>6852</v>
      </c>
      <c r="B4374" s="407" t="s">
        <v>6853</v>
      </c>
      <c r="C4374" s="408">
        <v>51.5</v>
      </c>
      <c r="D4374" s="408">
        <v>640.58000000000004</v>
      </c>
      <c r="E4374" s="408">
        <v>722.58</v>
      </c>
      <c r="F4374" s="409">
        <v>43657.723101851851</v>
      </c>
      <c r="G4374" s="408">
        <v>0</v>
      </c>
    </row>
    <row r="4375" spans="1:7" ht="15" x14ac:dyDescent="0.2">
      <c r="A4375" s="407" t="s">
        <v>6854</v>
      </c>
      <c r="B4375" s="407" t="s">
        <v>6821</v>
      </c>
      <c r="C4375" s="408">
        <v>0.5</v>
      </c>
      <c r="D4375" s="408">
        <v>4.33</v>
      </c>
      <c r="E4375" s="408">
        <v>7.33</v>
      </c>
      <c r="F4375" s="409">
        <v>43719.445497685185</v>
      </c>
      <c r="G4375" s="408">
        <v>0</v>
      </c>
    </row>
    <row r="4376" spans="1:7" ht="15" x14ac:dyDescent="0.2">
      <c r="A4376" s="407" t="s">
        <v>6855</v>
      </c>
      <c r="B4376" s="407" t="s">
        <v>6856</v>
      </c>
      <c r="C4376" s="408">
        <v>0</v>
      </c>
      <c r="D4376" s="408">
        <v>6.67</v>
      </c>
      <c r="E4376" s="408">
        <v>6.67</v>
      </c>
      <c r="F4376" s="409">
        <v>45692.360254629632</v>
      </c>
      <c r="G4376" s="408">
        <v>0</v>
      </c>
    </row>
    <row r="4377" spans="1:7" ht="15" x14ac:dyDescent="0.2">
      <c r="A4377" s="407" t="s">
        <v>6857</v>
      </c>
      <c r="B4377" s="407" t="s">
        <v>6858</v>
      </c>
      <c r="C4377" s="408">
        <v>0</v>
      </c>
      <c r="D4377" s="408">
        <v>0.721923076923077</v>
      </c>
      <c r="E4377" s="408">
        <v>0.721923076923077</v>
      </c>
      <c r="F4377" s="409">
        <v>44887.461319444446</v>
      </c>
      <c r="G4377" s="408">
        <v>0</v>
      </c>
    </row>
    <row r="4378" spans="1:7" ht="15" x14ac:dyDescent="0.2">
      <c r="A4378" s="407" t="s">
        <v>6859</v>
      </c>
      <c r="B4378" s="407" t="s">
        <v>6860</v>
      </c>
      <c r="C4378" s="408">
        <v>45.5</v>
      </c>
      <c r="D4378" s="408">
        <v>521.92999999999995</v>
      </c>
      <c r="E4378" s="408">
        <v>591.92999999999995</v>
      </c>
      <c r="F4378" s="409">
        <v>44012.384675925925</v>
      </c>
      <c r="G4378" s="408">
        <v>0</v>
      </c>
    </row>
    <row r="4379" spans="1:7" ht="15" x14ac:dyDescent="0.2">
      <c r="A4379" s="407" t="s">
        <v>6861</v>
      </c>
      <c r="B4379" s="407" t="s">
        <v>6862</v>
      </c>
      <c r="C4379" s="408">
        <v>0</v>
      </c>
      <c r="D4379" s="408">
        <v>55.72</v>
      </c>
      <c r="E4379" s="408">
        <v>55.72</v>
      </c>
      <c r="F4379" s="409">
        <v>43668.355891203704</v>
      </c>
      <c r="G4379" s="408">
        <v>0</v>
      </c>
    </row>
    <row r="4380" spans="1:7" ht="15" x14ac:dyDescent="0.25">
      <c r="A4380" s="407" t="s">
        <v>6863</v>
      </c>
      <c r="B4380" s="407" t="s">
        <v>6864</v>
      </c>
      <c r="C4380" s="406"/>
      <c r="D4380" s="406"/>
      <c r="E4380" s="406"/>
      <c r="F4380" s="409">
        <v>43668.355347222219</v>
      </c>
      <c r="G4380" s="408">
        <v>0</v>
      </c>
    </row>
    <row r="4381" spans="1:7" ht="15" x14ac:dyDescent="0.25">
      <c r="A4381" s="407" t="s">
        <v>6865</v>
      </c>
      <c r="B4381" s="407" t="s">
        <v>6866</v>
      </c>
      <c r="C4381" s="406"/>
      <c r="D4381" s="406"/>
      <c r="E4381" s="406"/>
      <c r="F4381" s="409">
        <v>43668.355150462965</v>
      </c>
      <c r="G4381" s="408">
        <v>0</v>
      </c>
    </row>
    <row r="4382" spans="1:7" ht="15" x14ac:dyDescent="0.25">
      <c r="A4382" s="407" t="s">
        <v>6867</v>
      </c>
      <c r="B4382" s="407" t="s">
        <v>6868</v>
      </c>
      <c r="C4382" s="406"/>
      <c r="D4382" s="406"/>
      <c r="E4382" s="406"/>
      <c r="F4382" s="409">
        <v>43668.35496527778</v>
      </c>
      <c r="G4382" s="408">
        <v>0</v>
      </c>
    </row>
    <row r="4383" spans="1:7" ht="15" x14ac:dyDescent="0.25">
      <c r="A4383" s="407" t="s">
        <v>6869</v>
      </c>
      <c r="B4383" s="407" t="s">
        <v>6870</v>
      </c>
      <c r="C4383" s="406"/>
      <c r="D4383" s="406"/>
      <c r="E4383" s="406"/>
      <c r="F4383" s="409">
        <v>43668.354791666665</v>
      </c>
      <c r="G4383" s="408">
        <v>0</v>
      </c>
    </row>
    <row r="4384" spans="1:7" ht="15" x14ac:dyDescent="0.25">
      <c r="A4384" s="407" t="s">
        <v>6871</v>
      </c>
      <c r="B4384" s="407" t="s">
        <v>6872</v>
      </c>
      <c r="C4384" s="406"/>
      <c r="D4384" s="406"/>
      <c r="E4384" s="406"/>
      <c r="F4384" s="409">
        <v>43668.35465277778</v>
      </c>
      <c r="G4384" s="408">
        <v>0</v>
      </c>
    </row>
    <row r="4385" spans="1:7" ht="15" x14ac:dyDescent="0.25">
      <c r="A4385" s="407" t="s">
        <v>6873</v>
      </c>
      <c r="B4385" s="407" t="s">
        <v>6874</v>
      </c>
      <c r="C4385" s="406"/>
      <c r="D4385" s="406"/>
      <c r="E4385" s="406"/>
      <c r="F4385" s="409">
        <v>43662.600624999999</v>
      </c>
      <c r="G4385" s="408">
        <v>0</v>
      </c>
    </row>
    <row r="4386" spans="1:7" ht="15" x14ac:dyDescent="0.25">
      <c r="A4386" s="407" t="s">
        <v>6875</v>
      </c>
      <c r="B4386" s="407" t="s">
        <v>6876</v>
      </c>
      <c r="C4386" s="406"/>
      <c r="D4386" s="406"/>
      <c r="E4386" s="406"/>
      <c r="F4386" s="409">
        <v>43662.600694444445</v>
      </c>
      <c r="G4386" s="408">
        <v>0</v>
      </c>
    </row>
    <row r="4387" spans="1:7" ht="15" x14ac:dyDescent="0.2">
      <c r="A4387" s="407" t="s">
        <v>6877</v>
      </c>
      <c r="B4387" s="407" t="s">
        <v>6878</v>
      </c>
      <c r="C4387" s="408">
        <v>0</v>
      </c>
      <c r="D4387" s="408">
        <v>27.5</v>
      </c>
      <c r="E4387" s="408">
        <v>27.5</v>
      </c>
      <c r="F4387" s="409">
        <v>43669.497210648151</v>
      </c>
      <c r="G4387" s="408">
        <v>0</v>
      </c>
    </row>
    <row r="4388" spans="1:7" ht="15" x14ac:dyDescent="0.2">
      <c r="A4388" s="407" t="s">
        <v>6879</v>
      </c>
      <c r="B4388" s="407" t="s">
        <v>6880</v>
      </c>
      <c r="C4388" s="408">
        <v>0</v>
      </c>
      <c r="D4388" s="408">
        <v>27.495000000000001</v>
      </c>
      <c r="E4388" s="408">
        <v>27.495000000000001</v>
      </c>
      <c r="F4388" s="409">
        <v>43669.496979166666</v>
      </c>
      <c r="G4388" s="408">
        <v>0</v>
      </c>
    </row>
    <row r="4389" spans="1:7" ht="15" x14ac:dyDescent="0.25">
      <c r="A4389" s="407" t="s">
        <v>6881</v>
      </c>
      <c r="B4389" s="407" t="s">
        <v>6882</v>
      </c>
      <c r="C4389" s="406"/>
      <c r="D4389" s="406"/>
      <c r="E4389" s="406"/>
      <c r="F4389" s="409">
        <v>43669.49659722222</v>
      </c>
      <c r="G4389" s="408">
        <v>0</v>
      </c>
    </row>
    <row r="4390" spans="1:7" ht="15" x14ac:dyDescent="0.25">
      <c r="A4390" s="407" t="s">
        <v>6883</v>
      </c>
      <c r="B4390" s="407" t="s">
        <v>6884</v>
      </c>
      <c r="C4390" s="406"/>
      <c r="D4390" s="406"/>
      <c r="E4390" s="406"/>
      <c r="F4390" s="409">
        <v>43662.60083333333</v>
      </c>
      <c r="G4390" s="408">
        <v>0</v>
      </c>
    </row>
    <row r="4391" spans="1:7" ht="15" x14ac:dyDescent="0.2">
      <c r="A4391" s="407" t="s">
        <v>35474</v>
      </c>
      <c r="B4391" s="407" t="s">
        <v>35475</v>
      </c>
      <c r="C4391" s="408">
        <v>0</v>
      </c>
      <c r="D4391" s="408">
        <v>147.43125000000001</v>
      </c>
      <c r="E4391" s="408">
        <v>147.43125000000001</v>
      </c>
      <c r="F4391" s="409">
        <v>45342.568553240744</v>
      </c>
      <c r="G4391" s="408">
        <v>0</v>
      </c>
    </row>
    <row r="4392" spans="1:7" ht="15" x14ac:dyDescent="0.2">
      <c r="A4392" s="407" t="s">
        <v>6885</v>
      </c>
      <c r="B4392" s="407" t="s">
        <v>6886</v>
      </c>
      <c r="C4392" s="408">
        <v>0</v>
      </c>
      <c r="D4392" s="408">
        <v>7.5</v>
      </c>
      <c r="E4392" s="408">
        <v>7.5</v>
      </c>
      <c r="F4392" s="409">
        <v>44797.439398148148</v>
      </c>
      <c r="G4392" s="408">
        <v>0</v>
      </c>
    </row>
    <row r="4393" spans="1:7" ht="15" x14ac:dyDescent="0.2">
      <c r="A4393" s="407" t="s">
        <v>6887</v>
      </c>
      <c r="B4393" s="407" t="s">
        <v>6888</v>
      </c>
      <c r="C4393" s="408">
        <v>0</v>
      </c>
      <c r="D4393" s="408">
        <v>22.45</v>
      </c>
      <c r="E4393" s="408">
        <v>22.45</v>
      </c>
      <c r="F4393" s="409">
        <v>44880.598622685182</v>
      </c>
      <c r="G4393" s="408">
        <v>4</v>
      </c>
    </row>
    <row r="4394" spans="1:7" ht="15" x14ac:dyDescent="0.2">
      <c r="A4394" s="407" t="s">
        <v>6889</v>
      </c>
      <c r="B4394" s="407" t="s">
        <v>6890</v>
      </c>
      <c r="C4394" s="408">
        <v>0</v>
      </c>
      <c r="D4394" s="408">
        <v>24</v>
      </c>
      <c r="E4394" s="408">
        <v>24</v>
      </c>
      <c r="F4394" s="409">
        <v>44797.438344907408</v>
      </c>
      <c r="G4394" s="408">
        <v>0</v>
      </c>
    </row>
    <row r="4395" spans="1:7" ht="15" x14ac:dyDescent="0.2">
      <c r="A4395" s="407" t="s">
        <v>6891</v>
      </c>
      <c r="B4395" s="407" t="s">
        <v>6892</v>
      </c>
      <c r="C4395" s="408">
        <v>0</v>
      </c>
      <c r="D4395" s="408">
        <v>29</v>
      </c>
      <c r="E4395" s="408">
        <v>29</v>
      </c>
      <c r="F4395" s="409">
        <v>44797.436851851853</v>
      </c>
      <c r="G4395" s="408">
        <v>0</v>
      </c>
    </row>
    <row r="4396" spans="1:7" ht="15" x14ac:dyDescent="0.2">
      <c r="A4396" s="407" t="s">
        <v>6893</v>
      </c>
      <c r="B4396" s="407" t="s">
        <v>6894</v>
      </c>
      <c r="C4396" s="408">
        <v>0</v>
      </c>
      <c r="D4396" s="408">
        <v>32.299999999999997</v>
      </c>
      <c r="E4396" s="408">
        <v>32.299999999999997</v>
      </c>
      <c r="F4396" s="409">
        <v>44084.473437499997</v>
      </c>
      <c r="G4396" s="408">
        <v>0</v>
      </c>
    </row>
    <row r="4397" spans="1:7" ht="15" x14ac:dyDescent="0.2">
      <c r="A4397" s="407" t="s">
        <v>6895</v>
      </c>
      <c r="B4397" s="407" t="s">
        <v>6896</v>
      </c>
      <c r="C4397" s="408">
        <v>0</v>
      </c>
      <c r="D4397" s="408">
        <v>111.5</v>
      </c>
      <c r="E4397" s="408">
        <v>111.5</v>
      </c>
      <c r="F4397" s="409">
        <v>44147.411782407406</v>
      </c>
      <c r="G4397" s="408">
        <v>0</v>
      </c>
    </row>
    <row r="4398" spans="1:7" ht="15" x14ac:dyDescent="0.2">
      <c r="A4398" s="407" t="s">
        <v>6897</v>
      </c>
      <c r="B4398" s="407" t="s">
        <v>6898</v>
      </c>
      <c r="C4398" s="408">
        <v>7</v>
      </c>
      <c r="D4398" s="408">
        <v>25.73</v>
      </c>
      <c r="E4398" s="408">
        <v>33.229999999999997</v>
      </c>
      <c r="F4398" s="409">
        <v>43675.600046296298</v>
      </c>
      <c r="G4398" s="408">
        <v>0</v>
      </c>
    </row>
    <row r="4399" spans="1:7" ht="15" x14ac:dyDescent="0.2">
      <c r="A4399" s="407" t="s">
        <v>6899</v>
      </c>
      <c r="B4399" s="407" t="s">
        <v>6900</v>
      </c>
      <c r="C4399" s="408">
        <v>0</v>
      </c>
      <c r="D4399" s="408">
        <v>45.4</v>
      </c>
      <c r="E4399" s="408">
        <v>45.4</v>
      </c>
      <c r="F4399" s="409">
        <v>43675.599965277775</v>
      </c>
      <c r="G4399" s="408">
        <v>0</v>
      </c>
    </row>
    <row r="4400" spans="1:7" ht="15" x14ac:dyDescent="0.2">
      <c r="A4400" s="407" t="s">
        <v>6901</v>
      </c>
      <c r="B4400" s="407" t="s">
        <v>6902</v>
      </c>
      <c r="C4400" s="408">
        <v>3.5</v>
      </c>
      <c r="D4400" s="408">
        <v>8.75</v>
      </c>
      <c r="E4400" s="408">
        <v>12.25</v>
      </c>
      <c r="F4400" s="409">
        <v>43675.600219907406</v>
      </c>
      <c r="G4400" s="408">
        <v>0</v>
      </c>
    </row>
    <row r="4401" spans="1:7" ht="15" x14ac:dyDescent="0.2">
      <c r="A4401" s="407" t="s">
        <v>6903</v>
      </c>
      <c r="B4401" s="407" t="s">
        <v>6904</v>
      </c>
      <c r="C4401" s="408">
        <v>0</v>
      </c>
      <c r="D4401" s="408">
        <v>13.18</v>
      </c>
      <c r="E4401" s="408">
        <v>13.18</v>
      </c>
      <c r="F4401" s="409">
        <v>43675.594259259262</v>
      </c>
      <c r="G4401" s="408">
        <v>0</v>
      </c>
    </row>
    <row r="4402" spans="1:7" ht="15" x14ac:dyDescent="0.25">
      <c r="A4402" s="407" t="s">
        <v>6905</v>
      </c>
      <c r="B4402" s="407" t="s">
        <v>6906</v>
      </c>
      <c r="C4402" s="406"/>
      <c r="D4402" s="406"/>
      <c r="E4402" s="406"/>
      <c r="F4402" s="406"/>
      <c r="G4402" s="408">
        <v>0</v>
      </c>
    </row>
    <row r="4403" spans="1:7" ht="15" x14ac:dyDescent="0.2">
      <c r="A4403" s="407" t="s">
        <v>6907</v>
      </c>
      <c r="B4403" s="407" t="s">
        <v>6908</v>
      </c>
      <c r="C4403" s="408">
        <v>0</v>
      </c>
      <c r="D4403" s="408">
        <v>2.42</v>
      </c>
      <c r="E4403" s="408">
        <v>2.42</v>
      </c>
      <c r="F4403" s="409">
        <v>44165.476319444446</v>
      </c>
      <c r="G4403" s="408">
        <v>0</v>
      </c>
    </row>
    <row r="4404" spans="1:7" ht="15" x14ac:dyDescent="0.2">
      <c r="A4404" s="407" t="s">
        <v>6909</v>
      </c>
      <c r="B4404" s="407" t="s">
        <v>6910</v>
      </c>
      <c r="C4404" s="408">
        <v>0</v>
      </c>
      <c r="D4404" s="408">
        <v>4.5999999999999996</v>
      </c>
      <c r="E4404" s="408">
        <v>4.5999999999999996</v>
      </c>
      <c r="F4404" s="409">
        <v>43670.408252314817</v>
      </c>
      <c r="G4404" s="408">
        <v>0</v>
      </c>
    </row>
    <row r="4405" spans="1:7" ht="15" x14ac:dyDescent="0.2">
      <c r="A4405" s="407" t="s">
        <v>6911</v>
      </c>
      <c r="B4405" s="407" t="s">
        <v>6912</v>
      </c>
      <c r="C4405" s="408">
        <v>0</v>
      </c>
      <c r="D4405" s="408">
        <v>0.52</v>
      </c>
      <c r="E4405" s="408">
        <v>0.52</v>
      </c>
      <c r="F4405" s="409">
        <v>44880.598761574074</v>
      </c>
      <c r="G4405" s="408">
        <v>0</v>
      </c>
    </row>
    <row r="4406" spans="1:7" ht="15" x14ac:dyDescent="0.2">
      <c r="A4406" s="407" t="s">
        <v>6913</v>
      </c>
      <c r="B4406" s="407" t="s">
        <v>6914</v>
      </c>
      <c r="C4406" s="408">
        <v>0</v>
      </c>
      <c r="D4406" s="408">
        <v>0.41</v>
      </c>
      <c r="E4406" s="408">
        <v>0.41</v>
      </c>
      <c r="F4406" s="409">
        <v>44880.599004629628</v>
      </c>
      <c r="G4406" s="408">
        <v>0</v>
      </c>
    </row>
    <row r="4407" spans="1:7" ht="15" x14ac:dyDescent="0.2">
      <c r="A4407" s="407" t="s">
        <v>6915</v>
      </c>
      <c r="B4407" s="407" t="s">
        <v>6916</v>
      </c>
      <c r="C4407" s="408">
        <v>0</v>
      </c>
      <c r="D4407" s="408">
        <v>1.1000000000000001</v>
      </c>
      <c r="E4407" s="408">
        <v>1.1000000000000001</v>
      </c>
      <c r="F4407" s="409">
        <v>43719.476967592593</v>
      </c>
      <c r="G4407" s="408">
        <v>0</v>
      </c>
    </row>
    <row r="4408" spans="1:7" ht="15" x14ac:dyDescent="0.2">
      <c r="A4408" s="407" t="s">
        <v>6917</v>
      </c>
      <c r="B4408" s="407" t="s">
        <v>6918</v>
      </c>
      <c r="C4408" s="408">
        <v>0</v>
      </c>
      <c r="D4408" s="408">
        <v>0.56999999999999995</v>
      </c>
      <c r="E4408" s="408">
        <v>0.56999999999999995</v>
      </c>
      <c r="F4408" s="409">
        <v>44880.599143518521</v>
      </c>
      <c r="G4408" s="408">
        <v>0</v>
      </c>
    </row>
    <row r="4409" spans="1:7" ht="15" x14ac:dyDescent="0.2">
      <c r="A4409" s="407" t="s">
        <v>6919</v>
      </c>
      <c r="B4409" s="407" t="s">
        <v>6920</v>
      </c>
      <c r="C4409" s="408">
        <v>0</v>
      </c>
      <c r="D4409" s="408">
        <v>11.5</v>
      </c>
      <c r="E4409" s="408">
        <v>11.5</v>
      </c>
      <c r="F4409" s="409">
        <v>43675.60050925926</v>
      </c>
      <c r="G4409" s="408">
        <v>0</v>
      </c>
    </row>
    <row r="4410" spans="1:7" ht="15" x14ac:dyDescent="0.2">
      <c r="A4410" s="407" t="s">
        <v>6921</v>
      </c>
      <c r="B4410" s="407" t="s">
        <v>6922</v>
      </c>
      <c r="C4410" s="408">
        <v>1.5</v>
      </c>
      <c r="D4410" s="408">
        <v>67.989999999999995</v>
      </c>
      <c r="E4410" s="408">
        <v>74.989999999999995</v>
      </c>
      <c r="F4410" s="409">
        <v>44775.461759259262</v>
      </c>
      <c r="G4410" s="408">
        <v>0</v>
      </c>
    </row>
    <row r="4411" spans="1:7" ht="15" x14ac:dyDescent="0.2">
      <c r="A4411" s="407" t="s">
        <v>6923</v>
      </c>
      <c r="B4411" s="407" t="s">
        <v>6924</v>
      </c>
      <c r="C4411" s="408">
        <v>0</v>
      </c>
      <c r="D4411" s="408">
        <v>35.5</v>
      </c>
      <c r="E4411" s="408">
        <v>35.5</v>
      </c>
      <c r="F4411" s="409">
        <v>44774.668587962966</v>
      </c>
      <c r="G4411" s="408">
        <v>0</v>
      </c>
    </row>
    <row r="4412" spans="1:7" ht="15" x14ac:dyDescent="0.2">
      <c r="A4412" s="407" t="s">
        <v>35476</v>
      </c>
      <c r="B4412" s="407" t="s">
        <v>35477</v>
      </c>
      <c r="C4412" s="408">
        <v>0</v>
      </c>
      <c r="D4412" s="408">
        <v>277.2</v>
      </c>
      <c r="E4412" s="408">
        <v>277.2</v>
      </c>
      <c r="F4412" s="409">
        <v>45341.71166666667</v>
      </c>
      <c r="G4412" s="408">
        <v>0</v>
      </c>
    </row>
    <row r="4413" spans="1:7" ht="15" x14ac:dyDescent="0.2">
      <c r="A4413" s="407" t="s">
        <v>6925</v>
      </c>
      <c r="B4413" s="407" t="s">
        <v>6926</v>
      </c>
      <c r="C4413" s="408">
        <v>21.6</v>
      </c>
      <c r="D4413" s="408">
        <v>206.57</v>
      </c>
      <c r="E4413" s="408">
        <v>241.17</v>
      </c>
      <c r="F4413" s="409">
        <v>44623.566967592589</v>
      </c>
      <c r="G4413" s="408">
        <v>0</v>
      </c>
    </row>
    <row r="4414" spans="1:7" ht="15" x14ac:dyDescent="0.2">
      <c r="A4414" s="407" t="s">
        <v>6927</v>
      </c>
      <c r="B4414" s="407" t="s">
        <v>6928</v>
      </c>
      <c r="C4414" s="408">
        <v>12.5</v>
      </c>
      <c r="D4414" s="408">
        <v>112.66</v>
      </c>
      <c r="E4414" s="408">
        <v>125.66</v>
      </c>
      <c r="F4414" s="409">
        <v>43670.678229166668</v>
      </c>
      <c r="G4414" s="408">
        <v>0</v>
      </c>
    </row>
    <row r="4415" spans="1:7" ht="15" x14ac:dyDescent="0.2">
      <c r="A4415" s="407" t="s">
        <v>6929</v>
      </c>
      <c r="B4415" s="407" t="s">
        <v>6930</v>
      </c>
      <c r="C4415" s="408">
        <v>1.5</v>
      </c>
      <c r="D4415" s="408">
        <v>74.84</v>
      </c>
      <c r="E4415" s="408">
        <v>81.84</v>
      </c>
      <c r="F4415" s="409">
        <v>43669.434016203704</v>
      </c>
      <c r="G4415" s="408">
        <v>0</v>
      </c>
    </row>
    <row r="4416" spans="1:7" ht="15" x14ac:dyDescent="0.2">
      <c r="A4416" s="407" t="s">
        <v>6931</v>
      </c>
      <c r="B4416" s="407" t="s">
        <v>6932</v>
      </c>
      <c r="C4416" s="408">
        <v>0</v>
      </c>
      <c r="D4416" s="408">
        <v>42.25</v>
      </c>
      <c r="E4416" s="408">
        <v>42.25</v>
      </c>
      <c r="F4416" s="409">
        <v>44797.409953703704</v>
      </c>
      <c r="G4416" s="408">
        <v>0</v>
      </c>
    </row>
    <row r="4417" spans="1:7" ht="15" x14ac:dyDescent="0.2">
      <c r="A4417" s="407" t="s">
        <v>35478</v>
      </c>
      <c r="B4417" s="407" t="s">
        <v>35479</v>
      </c>
      <c r="C4417" s="408">
        <v>0</v>
      </c>
      <c r="D4417" s="408">
        <v>1351</v>
      </c>
      <c r="E4417" s="408">
        <v>1351</v>
      </c>
      <c r="F4417" s="409">
        <v>45342.568599537037</v>
      </c>
      <c r="G4417" s="408">
        <v>0</v>
      </c>
    </row>
    <row r="4418" spans="1:7" ht="15" x14ac:dyDescent="0.2">
      <c r="A4418" s="407" t="s">
        <v>35480</v>
      </c>
      <c r="B4418" s="407" t="s">
        <v>35481</v>
      </c>
      <c r="C4418" s="408">
        <v>0</v>
      </c>
      <c r="D4418" s="408">
        <v>777.65</v>
      </c>
      <c r="E4418" s="408">
        <v>777.65</v>
      </c>
      <c r="F4418" s="409">
        <v>45419.583622685182</v>
      </c>
      <c r="G4418" s="408">
        <v>0</v>
      </c>
    </row>
    <row r="4419" spans="1:7" ht="15" x14ac:dyDescent="0.2">
      <c r="A4419" s="407" t="s">
        <v>6933</v>
      </c>
      <c r="B4419" s="407" t="s">
        <v>6934</v>
      </c>
      <c r="C4419" s="408">
        <v>0</v>
      </c>
      <c r="D4419" s="408">
        <v>0.31</v>
      </c>
      <c r="E4419" s="408">
        <v>0.31</v>
      </c>
      <c r="F4419" s="409">
        <v>43719.475856481484</v>
      </c>
      <c r="G4419" s="408">
        <v>0</v>
      </c>
    </row>
    <row r="4420" spans="1:7" ht="15" x14ac:dyDescent="0.25">
      <c r="A4420" s="407" t="s">
        <v>6935</v>
      </c>
      <c r="B4420" s="407" t="s">
        <v>6936</v>
      </c>
      <c r="C4420" s="406"/>
      <c r="D4420" s="406"/>
      <c r="E4420" s="406"/>
      <c r="F4420" s="409">
        <v>43696.505439814813</v>
      </c>
      <c r="G4420" s="408">
        <v>0</v>
      </c>
    </row>
    <row r="4421" spans="1:7" ht="15" x14ac:dyDescent="0.2">
      <c r="A4421" s="407" t="s">
        <v>6937</v>
      </c>
      <c r="B4421" s="407" t="s">
        <v>6938</v>
      </c>
      <c r="C4421" s="408">
        <v>1</v>
      </c>
      <c r="D4421" s="408">
        <v>15.25</v>
      </c>
      <c r="E4421" s="408">
        <v>16.75</v>
      </c>
      <c r="F4421" s="409">
        <v>43670.533148148148</v>
      </c>
      <c r="G4421" s="408">
        <v>0</v>
      </c>
    </row>
    <row r="4422" spans="1:7" ht="15" x14ac:dyDescent="0.2">
      <c r="A4422" s="407" t="s">
        <v>6939</v>
      </c>
      <c r="B4422" s="407" t="s">
        <v>6940</v>
      </c>
      <c r="C4422" s="408">
        <v>0</v>
      </c>
      <c r="D4422" s="408">
        <v>14.4</v>
      </c>
      <c r="E4422" s="408">
        <v>14.4</v>
      </c>
      <c r="F4422" s="409">
        <v>44797.409618055557</v>
      </c>
      <c r="G4422" s="408">
        <v>0</v>
      </c>
    </row>
    <row r="4423" spans="1:7" ht="15" x14ac:dyDescent="0.2">
      <c r="A4423" s="407" t="s">
        <v>6941</v>
      </c>
      <c r="B4423" s="407" t="s">
        <v>6942</v>
      </c>
      <c r="C4423" s="408">
        <v>0</v>
      </c>
      <c r="D4423" s="408">
        <v>16.7</v>
      </c>
      <c r="E4423" s="408">
        <v>16.7</v>
      </c>
      <c r="F4423" s="409">
        <v>44797.409236111111</v>
      </c>
      <c r="G4423" s="408">
        <v>0</v>
      </c>
    </row>
    <row r="4424" spans="1:7" ht="15" x14ac:dyDescent="0.2">
      <c r="A4424" s="407" t="s">
        <v>6943</v>
      </c>
      <c r="B4424" s="407" t="s">
        <v>6944</v>
      </c>
      <c r="C4424" s="408">
        <v>0</v>
      </c>
      <c r="D4424" s="408">
        <v>16.5</v>
      </c>
      <c r="E4424" s="408">
        <v>16.5</v>
      </c>
      <c r="F4424" s="409">
        <v>44806.434513888889</v>
      </c>
      <c r="G4424" s="408">
        <v>0</v>
      </c>
    </row>
    <row r="4425" spans="1:7" ht="15" x14ac:dyDescent="0.2">
      <c r="A4425" s="407" t="s">
        <v>6945</v>
      </c>
      <c r="B4425" s="407" t="s">
        <v>6946</v>
      </c>
      <c r="C4425" s="408">
        <v>0</v>
      </c>
      <c r="D4425" s="408">
        <v>20.6</v>
      </c>
      <c r="E4425" s="408">
        <v>20.6</v>
      </c>
      <c r="F4425" s="409">
        <v>44797.407997685186</v>
      </c>
      <c r="G4425" s="408">
        <v>0</v>
      </c>
    </row>
    <row r="4426" spans="1:7" ht="15" x14ac:dyDescent="0.2">
      <c r="A4426" s="407" t="s">
        <v>6947</v>
      </c>
      <c r="B4426" s="407" t="s">
        <v>6948</v>
      </c>
      <c r="C4426" s="408">
        <v>0</v>
      </c>
      <c r="D4426" s="408">
        <v>4.6420000000000003</v>
      </c>
      <c r="E4426" s="408">
        <v>4.6420000000000003</v>
      </c>
      <c r="F4426" s="409">
        <v>44797.408101851855</v>
      </c>
      <c r="G4426" s="408">
        <v>0</v>
      </c>
    </row>
    <row r="4427" spans="1:7" ht="15" x14ac:dyDescent="0.2">
      <c r="A4427" s="407" t="s">
        <v>6949</v>
      </c>
      <c r="B4427" s="407" t="s">
        <v>6950</v>
      </c>
      <c r="C4427" s="408">
        <v>1</v>
      </c>
      <c r="D4427" s="408">
        <v>109.91</v>
      </c>
      <c r="E4427" s="408">
        <v>111.41</v>
      </c>
      <c r="F4427" s="409">
        <v>43670.715578703705</v>
      </c>
      <c r="G4427" s="408">
        <v>0</v>
      </c>
    </row>
    <row r="4428" spans="1:7" ht="15" x14ac:dyDescent="0.2">
      <c r="A4428" s="407" t="s">
        <v>6951</v>
      </c>
      <c r="B4428" s="407" t="s">
        <v>6952</v>
      </c>
      <c r="C4428" s="408">
        <v>13.6</v>
      </c>
      <c r="D4428" s="408">
        <v>201.6</v>
      </c>
      <c r="E4428" s="408">
        <v>228.2</v>
      </c>
      <c r="F4428" s="409">
        <v>43670.735891203702</v>
      </c>
      <c r="G4428" s="408">
        <v>0</v>
      </c>
    </row>
    <row r="4429" spans="1:7" ht="15" x14ac:dyDescent="0.2">
      <c r="A4429" s="407" t="s">
        <v>6953</v>
      </c>
      <c r="B4429" s="407" t="s">
        <v>6954</v>
      </c>
      <c r="C4429" s="408">
        <v>21.75</v>
      </c>
      <c r="D4429" s="408">
        <v>277.76</v>
      </c>
      <c r="E4429" s="408">
        <v>313.01</v>
      </c>
      <c r="F4429" s="409">
        <v>43672.455243055556</v>
      </c>
      <c r="G4429" s="408">
        <v>0</v>
      </c>
    </row>
    <row r="4430" spans="1:7" ht="15" x14ac:dyDescent="0.2">
      <c r="A4430" s="407" t="s">
        <v>6955</v>
      </c>
      <c r="B4430" s="407" t="s">
        <v>6956</v>
      </c>
      <c r="C4430" s="408">
        <v>0</v>
      </c>
      <c r="D4430" s="408">
        <v>650.20000000000005</v>
      </c>
      <c r="E4430" s="408">
        <v>650.20000000000005</v>
      </c>
      <c r="F4430" s="409">
        <v>44994.664467592593</v>
      </c>
      <c r="G4430" s="408">
        <v>0</v>
      </c>
    </row>
    <row r="4431" spans="1:7" ht="15" x14ac:dyDescent="0.2">
      <c r="A4431" s="407" t="s">
        <v>6957</v>
      </c>
      <c r="B4431" s="407" t="s">
        <v>6958</v>
      </c>
      <c r="C4431" s="408">
        <v>0</v>
      </c>
      <c r="D4431" s="408">
        <v>2.73</v>
      </c>
      <c r="E4431" s="408">
        <v>2.73</v>
      </c>
      <c r="F4431" s="409">
        <v>43672.51090277778</v>
      </c>
      <c r="G4431" s="408">
        <v>0</v>
      </c>
    </row>
    <row r="4432" spans="1:7" ht="15" x14ac:dyDescent="0.2">
      <c r="A4432" s="407" t="s">
        <v>6959</v>
      </c>
      <c r="B4432" s="407" t="s">
        <v>6960</v>
      </c>
      <c r="C4432" s="408">
        <v>0</v>
      </c>
      <c r="D4432" s="408">
        <v>0.53</v>
      </c>
      <c r="E4432" s="408">
        <v>0.53</v>
      </c>
      <c r="F4432" s="409">
        <v>43672.510949074072</v>
      </c>
      <c r="G4432" s="408">
        <v>0</v>
      </c>
    </row>
    <row r="4433" spans="1:7" ht="15" x14ac:dyDescent="0.2">
      <c r="A4433" s="407" t="s">
        <v>6961</v>
      </c>
      <c r="B4433" s="407" t="s">
        <v>6962</v>
      </c>
      <c r="C4433" s="408">
        <v>0</v>
      </c>
      <c r="D4433" s="408">
        <v>11.9</v>
      </c>
      <c r="E4433" s="408">
        <v>11.9</v>
      </c>
      <c r="F4433" s="409">
        <v>44797.406921296293</v>
      </c>
      <c r="G4433" s="408">
        <v>0</v>
      </c>
    </row>
    <row r="4434" spans="1:7" ht="15" x14ac:dyDescent="0.2">
      <c r="A4434" s="407" t="s">
        <v>6963</v>
      </c>
      <c r="B4434" s="407" t="s">
        <v>6964</v>
      </c>
      <c r="C4434" s="408">
        <v>0</v>
      </c>
      <c r="D4434" s="408">
        <v>13.95</v>
      </c>
      <c r="E4434" s="408">
        <v>13.95</v>
      </c>
      <c r="F4434" s="409">
        <v>44797.405763888892</v>
      </c>
      <c r="G4434" s="408">
        <v>0</v>
      </c>
    </row>
    <row r="4435" spans="1:7" ht="15" x14ac:dyDescent="0.25">
      <c r="A4435" s="407" t="s">
        <v>6965</v>
      </c>
      <c r="B4435" s="407" t="s">
        <v>6966</v>
      </c>
      <c r="C4435" s="406"/>
      <c r="D4435" s="406"/>
      <c r="E4435" s="406"/>
      <c r="F4435" s="409">
        <v>43672.606064814812</v>
      </c>
      <c r="G4435" s="408">
        <v>0</v>
      </c>
    </row>
    <row r="4436" spans="1:7" ht="15" x14ac:dyDescent="0.2">
      <c r="A4436" s="407" t="s">
        <v>6967</v>
      </c>
      <c r="B4436" s="407" t="s">
        <v>6821</v>
      </c>
      <c r="C4436" s="408">
        <v>0.5</v>
      </c>
      <c r="D4436" s="408">
        <v>5.56</v>
      </c>
      <c r="E4436" s="408">
        <v>8.56</v>
      </c>
      <c r="F4436" s="409">
        <v>43719.447222222225</v>
      </c>
      <c r="G4436" s="408">
        <v>0</v>
      </c>
    </row>
    <row r="4437" spans="1:7" ht="15" x14ac:dyDescent="0.2">
      <c r="A4437" s="407" t="s">
        <v>6968</v>
      </c>
      <c r="B4437" s="407" t="s">
        <v>6823</v>
      </c>
      <c r="C4437" s="408">
        <v>0.5</v>
      </c>
      <c r="D4437" s="408">
        <v>5.15</v>
      </c>
      <c r="E4437" s="408">
        <v>8.15</v>
      </c>
      <c r="F4437" s="409">
        <v>43719.447604166664</v>
      </c>
      <c r="G4437" s="408">
        <v>0</v>
      </c>
    </row>
    <row r="4438" spans="1:7" ht="15" x14ac:dyDescent="0.2">
      <c r="A4438" s="407" t="s">
        <v>6969</v>
      </c>
      <c r="B4438" s="407" t="s">
        <v>6825</v>
      </c>
      <c r="C4438" s="408">
        <v>0</v>
      </c>
      <c r="D4438" s="408">
        <v>65.069999999999993</v>
      </c>
      <c r="E4438" s="408">
        <v>65.069999999999993</v>
      </c>
      <c r="F4438" s="409">
        <v>44797.405509259261</v>
      </c>
      <c r="G4438" s="408">
        <v>0</v>
      </c>
    </row>
    <row r="4439" spans="1:7" ht="15" x14ac:dyDescent="0.2">
      <c r="A4439" s="407" t="s">
        <v>6970</v>
      </c>
      <c r="B4439" s="407" t="s">
        <v>6971</v>
      </c>
      <c r="C4439" s="408">
        <v>0</v>
      </c>
      <c r="D4439" s="408">
        <v>10.06</v>
      </c>
      <c r="E4439" s="408">
        <v>10.06</v>
      </c>
      <c r="F4439" s="409">
        <v>44797.405138888891</v>
      </c>
      <c r="G4439" s="408">
        <v>0</v>
      </c>
    </row>
    <row r="4440" spans="1:7" ht="15" x14ac:dyDescent="0.2">
      <c r="A4440" s="407" t="s">
        <v>6972</v>
      </c>
      <c r="B4440" s="407" t="s">
        <v>6973</v>
      </c>
      <c r="C4440" s="408">
        <v>0.5</v>
      </c>
      <c r="D4440" s="408">
        <v>1.24</v>
      </c>
      <c r="E4440" s="408">
        <v>4.24</v>
      </c>
      <c r="F4440" s="409">
        <v>43719.472002314818</v>
      </c>
      <c r="G4440" s="408">
        <v>0</v>
      </c>
    </row>
    <row r="4441" spans="1:7" ht="15" x14ac:dyDescent="0.2">
      <c r="A4441" s="407" t="s">
        <v>6974</v>
      </c>
      <c r="B4441" s="407" t="s">
        <v>6975</v>
      </c>
      <c r="C4441" s="408">
        <v>0</v>
      </c>
      <c r="D4441" s="408">
        <v>6.36</v>
      </c>
      <c r="E4441" s="408">
        <v>6.36</v>
      </c>
      <c r="F4441" s="409">
        <v>43672.444016203706</v>
      </c>
      <c r="G4441" s="408">
        <v>0</v>
      </c>
    </row>
    <row r="4442" spans="1:7" ht="15" x14ac:dyDescent="0.2">
      <c r="A4442" s="407" t="s">
        <v>6976</v>
      </c>
      <c r="B4442" s="407" t="s">
        <v>6977</v>
      </c>
      <c r="C4442" s="408">
        <v>0</v>
      </c>
      <c r="D4442" s="408">
        <v>11.8</v>
      </c>
      <c r="E4442" s="408">
        <v>11.8</v>
      </c>
      <c r="F4442" s="409">
        <v>44797.404803240737</v>
      </c>
      <c r="G4442" s="408">
        <v>0</v>
      </c>
    </row>
    <row r="4443" spans="1:7" ht="15" x14ac:dyDescent="0.2">
      <c r="A4443" s="407" t="s">
        <v>35482</v>
      </c>
      <c r="B4443" s="407" t="s">
        <v>35483</v>
      </c>
      <c r="C4443" s="408">
        <v>0</v>
      </c>
      <c r="D4443" s="408">
        <v>690.92250000000001</v>
      </c>
      <c r="E4443" s="408">
        <v>690.92250000000001</v>
      </c>
      <c r="F4443" s="409">
        <v>45342.568657407406</v>
      </c>
      <c r="G4443" s="408">
        <v>0</v>
      </c>
    </row>
    <row r="4444" spans="1:7" ht="15" x14ac:dyDescent="0.2">
      <c r="A4444" s="407" t="s">
        <v>35484</v>
      </c>
      <c r="B4444" s="407" t="s">
        <v>35485</v>
      </c>
      <c r="C4444" s="408">
        <v>0</v>
      </c>
      <c r="D4444" s="408">
        <v>1479</v>
      </c>
      <c r="E4444" s="408">
        <v>1479</v>
      </c>
      <c r="F4444" s="409">
        <v>45342.568715277775</v>
      </c>
      <c r="G4444" s="408">
        <v>0</v>
      </c>
    </row>
    <row r="4445" spans="1:7" ht="15" x14ac:dyDescent="0.2">
      <c r="A4445" s="407" t="s">
        <v>35486</v>
      </c>
      <c r="B4445" s="407" t="s">
        <v>35487</v>
      </c>
      <c r="C4445" s="408">
        <v>0</v>
      </c>
      <c r="D4445" s="408">
        <v>603.23</v>
      </c>
      <c r="E4445" s="408">
        <v>603.23</v>
      </c>
      <c r="F4445" s="409">
        <v>45342.568784722222</v>
      </c>
      <c r="G4445" s="408">
        <v>0</v>
      </c>
    </row>
    <row r="4446" spans="1:7" ht="15" x14ac:dyDescent="0.25">
      <c r="A4446" s="407" t="s">
        <v>35488</v>
      </c>
      <c r="B4446" s="407" t="s">
        <v>35489</v>
      </c>
      <c r="C4446" s="406"/>
      <c r="D4446" s="406"/>
      <c r="E4446" s="406"/>
      <c r="F4446" s="409">
        <v>45342.569120370368</v>
      </c>
      <c r="G4446" s="408">
        <v>0</v>
      </c>
    </row>
    <row r="4447" spans="1:7" ht="15" x14ac:dyDescent="0.2">
      <c r="A4447" s="407" t="s">
        <v>6978</v>
      </c>
      <c r="B4447" s="407" t="s">
        <v>6979</v>
      </c>
      <c r="C4447" s="408">
        <v>0</v>
      </c>
      <c r="D4447" s="408">
        <v>9.2799999999999994</v>
      </c>
      <c r="E4447" s="408">
        <v>9.2799999999999994</v>
      </c>
      <c r="F4447" s="409">
        <v>45986.581944444442</v>
      </c>
      <c r="G4447" s="408">
        <v>0</v>
      </c>
    </row>
    <row r="4448" spans="1:7" ht="15" x14ac:dyDescent="0.2">
      <c r="A4448" s="407" t="s">
        <v>6980</v>
      </c>
      <c r="B4448" s="407" t="s">
        <v>6981</v>
      </c>
      <c r="C4448" s="408">
        <v>0</v>
      </c>
      <c r="D4448" s="408">
        <v>9.2799999999999994</v>
      </c>
      <c r="E4448" s="408">
        <v>9.2799999999999994</v>
      </c>
      <c r="F4448" s="409">
        <v>45986.581585648149</v>
      </c>
      <c r="G4448" s="408">
        <v>0</v>
      </c>
    </row>
    <row r="4449" spans="1:7" ht="15" x14ac:dyDescent="0.25">
      <c r="A4449" s="407" t="s">
        <v>6982</v>
      </c>
      <c r="B4449" s="407" t="s">
        <v>6983</v>
      </c>
      <c r="C4449" s="406"/>
      <c r="D4449" s="408">
        <v>20.5</v>
      </c>
      <c r="E4449" s="408">
        <v>20.5</v>
      </c>
      <c r="F4449" s="409">
        <v>44033.442893518521</v>
      </c>
      <c r="G4449" s="408">
        <v>0</v>
      </c>
    </row>
    <row r="4450" spans="1:7" ht="15" x14ac:dyDescent="0.25">
      <c r="A4450" s="407" t="s">
        <v>6984</v>
      </c>
      <c r="B4450" s="407" t="s">
        <v>6985</v>
      </c>
      <c r="C4450" s="406"/>
      <c r="D4450" s="406"/>
      <c r="E4450" s="406"/>
      <c r="F4450" s="409">
        <v>43698.652222222219</v>
      </c>
      <c r="G4450" s="408">
        <v>0</v>
      </c>
    </row>
    <row r="4451" spans="1:7" ht="15" x14ac:dyDescent="0.2">
      <c r="A4451" s="407" t="s">
        <v>35490</v>
      </c>
      <c r="B4451" s="407" t="s">
        <v>35491</v>
      </c>
      <c r="C4451" s="408">
        <v>0</v>
      </c>
      <c r="D4451" s="408">
        <v>942.46</v>
      </c>
      <c r="E4451" s="408">
        <v>942.46</v>
      </c>
      <c r="F4451" s="409">
        <v>45342.569386574076</v>
      </c>
      <c r="G4451" s="408">
        <v>0</v>
      </c>
    </row>
    <row r="4452" spans="1:7" ht="15" x14ac:dyDescent="0.25">
      <c r="A4452" s="407" t="s">
        <v>6986</v>
      </c>
      <c r="B4452" s="407" t="s">
        <v>6987</v>
      </c>
      <c r="C4452" s="406"/>
      <c r="D4452" s="406"/>
      <c r="E4452" s="406"/>
      <c r="F4452" s="409">
        <v>43697.368391203701</v>
      </c>
      <c r="G4452" s="408">
        <v>0</v>
      </c>
    </row>
    <row r="4453" spans="1:7" ht="15" x14ac:dyDescent="0.2">
      <c r="A4453" s="407" t="s">
        <v>6988</v>
      </c>
      <c r="B4453" s="407" t="s">
        <v>6989</v>
      </c>
      <c r="C4453" s="408">
        <v>0</v>
      </c>
      <c r="D4453" s="408">
        <v>3991</v>
      </c>
      <c r="E4453" s="408">
        <v>3991</v>
      </c>
      <c r="F4453" s="409">
        <v>43698.389143518521</v>
      </c>
      <c r="G4453" s="408">
        <v>0</v>
      </c>
    </row>
    <row r="4454" spans="1:7" ht="15" x14ac:dyDescent="0.2">
      <c r="A4454" s="407" t="s">
        <v>6990</v>
      </c>
      <c r="B4454" s="407" t="s">
        <v>6991</v>
      </c>
      <c r="C4454" s="408">
        <v>0</v>
      </c>
      <c r="D4454" s="408">
        <v>7</v>
      </c>
      <c r="E4454" s="408">
        <v>7</v>
      </c>
      <c r="F4454" s="409">
        <v>43698.657557870371</v>
      </c>
      <c r="G4454" s="408">
        <v>0</v>
      </c>
    </row>
    <row r="4455" spans="1:7" ht="15" x14ac:dyDescent="0.2">
      <c r="A4455" s="407" t="s">
        <v>6992</v>
      </c>
      <c r="B4455" s="407" t="s">
        <v>6993</v>
      </c>
      <c r="C4455" s="408">
        <v>0</v>
      </c>
      <c r="D4455" s="408">
        <v>10.6</v>
      </c>
      <c r="E4455" s="408">
        <v>10.6</v>
      </c>
      <c r="F4455" s="409">
        <v>43698.66002314815</v>
      </c>
      <c r="G4455" s="408">
        <v>0</v>
      </c>
    </row>
    <row r="4456" spans="1:7" ht="15" x14ac:dyDescent="0.2">
      <c r="A4456" s="407" t="s">
        <v>6994</v>
      </c>
      <c r="B4456" s="407" t="s">
        <v>6995</v>
      </c>
      <c r="C4456" s="408">
        <v>0</v>
      </c>
      <c r="D4456" s="408">
        <v>9.8000000000000007</v>
      </c>
      <c r="E4456" s="408">
        <v>9.8000000000000007</v>
      </c>
      <c r="F4456" s="409">
        <v>43698.661944444444</v>
      </c>
      <c r="G4456" s="408">
        <v>0</v>
      </c>
    </row>
    <row r="4457" spans="1:7" ht="15" x14ac:dyDescent="0.2">
      <c r="A4457" s="407" t="s">
        <v>35492</v>
      </c>
      <c r="B4457" s="407" t="s">
        <v>35493</v>
      </c>
      <c r="C4457" s="408">
        <v>0</v>
      </c>
      <c r="D4457" s="408">
        <v>2.6</v>
      </c>
      <c r="E4457" s="408">
        <v>2.6</v>
      </c>
      <c r="F4457" s="409">
        <v>44263.35974537037</v>
      </c>
      <c r="G4457" s="408">
        <v>0</v>
      </c>
    </row>
    <row r="4458" spans="1:7" ht="15" x14ac:dyDescent="0.2">
      <c r="A4458" s="407" t="s">
        <v>35494</v>
      </c>
      <c r="B4458" s="407" t="s">
        <v>35495</v>
      </c>
      <c r="C4458" s="408">
        <v>0</v>
      </c>
      <c r="D4458" s="408">
        <v>2.6</v>
      </c>
      <c r="E4458" s="408">
        <v>2.6</v>
      </c>
      <c r="F4458" s="409">
        <v>44263.359965277778</v>
      </c>
      <c r="G4458" s="408">
        <v>0</v>
      </c>
    </row>
    <row r="4459" spans="1:7" ht="15" x14ac:dyDescent="0.2">
      <c r="A4459" s="407" t="s">
        <v>35496</v>
      </c>
      <c r="B4459" s="407" t="s">
        <v>35497</v>
      </c>
      <c r="C4459" s="408">
        <v>0</v>
      </c>
      <c r="D4459" s="408">
        <v>4.57</v>
      </c>
      <c r="E4459" s="408">
        <v>4.57</v>
      </c>
      <c r="F4459" s="409">
        <v>44223.685393518521</v>
      </c>
      <c r="G4459" s="408">
        <v>0</v>
      </c>
    </row>
    <row r="4460" spans="1:7" ht="15" x14ac:dyDescent="0.2">
      <c r="A4460" s="407" t="s">
        <v>35498</v>
      </c>
      <c r="B4460" s="407" t="s">
        <v>35499</v>
      </c>
      <c r="C4460" s="408">
        <v>0</v>
      </c>
      <c r="D4460" s="408">
        <v>4.57</v>
      </c>
      <c r="E4460" s="408">
        <v>4.57</v>
      </c>
      <c r="F4460" s="409">
        <v>44223.685798611114</v>
      </c>
      <c r="G4460" s="408">
        <v>0</v>
      </c>
    </row>
    <row r="4461" spans="1:7" ht="15" x14ac:dyDescent="0.2">
      <c r="A4461" s="407" t="s">
        <v>6996</v>
      </c>
      <c r="B4461" s="407" t="s">
        <v>6997</v>
      </c>
      <c r="C4461" s="408">
        <v>0</v>
      </c>
      <c r="D4461" s="408">
        <v>1.1299999999999999</v>
      </c>
      <c r="E4461" s="408">
        <v>1.1299999999999999</v>
      </c>
      <c r="F4461" s="409">
        <v>44263.350393518522</v>
      </c>
      <c r="G4461" s="408">
        <v>0</v>
      </c>
    </row>
    <row r="4462" spans="1:7" ht="15" x14ac:dyDescent="0.2">
      <c r="A4462" s="407" t="s">
        <v>35500</v>
      </c>
      <c r="B4462" s="407" t="s">
        <v>35501</v>
      </c>
      <c r="C4462" s="408">
        <v>0.5</v>
      </c>
      <c r="D4462" s="408">
        <v>0.99</v>
      </c>
      <c r="E4462" s="408">
        <v>1.99</v>
      </c>
      <c r="F4462" s="409">
        <v>44223.698750000003</v>
      </c>
      <c r="G4462" s="408">
        <v>0</v>
      </c>
    </row>
    <row r="4463" spans="1:7" ht="15" x14ac:dyDescent="0.2">
      <c r="A4463" s="407" t="s">
        <v>6998</v>
      </c>
      <c r="B4463" s="407" t="s">
        <v>6999</v>
      </c>
      <c r="C4463" s="408">
        <v>15</v>
      </c>
      <c r="D4463" s="408">
        <v>679.34</v>
      </c>
      <c r="E4463" s="408">
        <v>711.84</v>
      </c>
      <c r="F4463" s="409">
        <v>43720.585486111115</v>
      </c>
      <c r="G4463" s="408">
        <v>0</v>
      </c>
    </row>
    <row r="4464" spans="1:7" ht="15" x14ac:dyDescent="0.2">
      <c r="A4464" s="407" t="s">
        <v>7000</v>
      </c>
      <c r="B4464" s="407" t="s">
        <v>7001</v>
      </c>
      <c r="C4464" s="408">
        <v>0</v>
      </c>
      <c r="D4464" s="408">
        <v>29.69</v>
      </c>
      <c r="E4464" s="408">
        <v>29.69</v>
      </c>
      <c r="F4464" s="409">
        <v>44797.403668981482</v>
      </c>
      <c r="G4464" s="408">
        <v>0</v>
      </c>
    </row>
    <row r="4465" spans="1:7" ht="15" x14ac:dyDescent="0.2">
      <c r="A4465" s="407" t="s">
        <v>7002</v>
      </c>
      <c r="B4465" s="407" t="s">
        <v>7003</v>
      </c>
      <c r="C4465" s="408">
        <v>0</v>
      </c>
      <c r="D4465" s="408">
        <v>11.1</v>
      </c>
      <c r="E4465" s="408">
        <v>11.1</v>
      </c>
      <c r="F4465" s="409">
        <v>45695.516215277778</v>
      </c>
      <c r="G4465" s="408">
        <v>0</v>
      </c>
    </row>
    <row r="4466" spans="1:7" ht="15" x14ac:dyDescent="0.2">
      <c r="A4466" s="407" t="s">
        <v>7004</v>
      </c>
      <c r="B4466" s="407" t="s">
        <v>7005</v>
      </c>
      <c r="C4466" s="408">
        <v>0</v>
      </c>
      <c r="D4466" s="408">
        <v>38.799999999999997</v>
      </c>
      <c r="E4466" s="408">
        <v>38.799999999999997</v>
      </c>
      <c r="F4466" s="409">
        <v>45901.483078703706</v>
      </c>
      <c r="G4466" s="408">
        <v>0</v>
      </c>
    </row>
    <row r="4467" spans="1:7" ht="15" x14ac:dyDescent="0.2">
      <c r="A4467" s="407" t="s">
        <v>7006</v>
      </c>
      <c r="B4467" s="407" t="s">
        <v>7007</v>
      </c>
      <c r="C4467" s="408">
        <v>0</v>
      </c>
      <c r="D4467" s="408">
        <v>11.1</v>
      </c>
      <c r="E4467" s="408">
        <v>11.1</v>
      </c>
      <c r="F4467" s="409">
        <v>43707.521064814813</v>
      </c>
      <c r="G4467" s="408">
        <v>0</v>
      </c>
    </row>
    <row r="4468" spans="1:7" ht="15" x14ac:dyDescent="0.2">
      <c r="A4468" s="407" t="s">
        <v>7008</v>
      </c>
      <c r="B4468" s="407" t="s">
        <v>7009</v>
      </c>
      <c r="C4468" s="408">
        <v>0</v>
      </c>
      <c r="D4468" s="408">
        <v>5.8752000000000004</v>
      </c>
      <c r="E4468" s="408">
        <v>5.8752000000000004</v>
      </c>
      <c r="F4468" s="409">
        <v>43710.42386574074</v>
      </c>
      <c r="G4468" s="408">
        <v>0</v>
      </c>
    </row>
    <row r="4469" spans="1:7" ht="15" x14ac:dyDescent="0.2">
      <c r="A4469" s="407" t="s">
        <v>7010</v>
      </c>
      <c r="B4469" s="407" t="s">
        <v>7011</v>
      </c>
      <c r="C4469" s="408">
        <v>0</v>
      </c>
      <c r="D4469" s="408">
        <v>18.18</v>
      </c>
      <c r="E4469" s="408">
        <v>18.18</v>
      </c>
      <c r="F4469" s="409">
        <v>43710.427372685182</v>
      </c>
      <c r="G4469" s="408">
        <v>0</v>
      </c>
    </row>
    <row r="4470" spans="1:7" ht="15" x14ac:dyDescent="0.2">
      <c r="A4470" s="407" t="s">
        <v>7012</v>
      </c>
      <c r="B4470" s="407" t="s">
        <v>7013</v>
      </c>
      <c r="C4470" s="408">
        <v>0</v>
      </c>
      <c r="D4470" s="408">
        <v>17.68</v>
      </c>
      <c r="E4470" s="408">
        <v>17.68</v>
      </c>
      <c r="F4470" s="409">
        <v>43710.443368055552</v>
      </c>
      <c r="G4470" s="408">
        <v>0</v>
      </c>
    </row>
    <row r="4471" spans="1:7" ht="15" x14ac:dyDescent="0.2">
      <c r="A4471" s="407" t="s">
        <v>7014</v>
      </c>
      <c r="B4471" s="407" t="s">
        <v>7015</v>
      </c>
      <c r="C4471" s="408">
        <v>0</v>
      </c>
      <c r="D4471" s="408">
        <v>61.33</v>
      </c>
      <c r="E4471" s="408">
        <v>61.33</v>
      </c>
      <c r="F4471" s="409">
        <v>44797.605833333335</v>
      </c>
      <c r="G4471" s="408">
        <v>0</v>
      </c>
    </row>
    <row r="4472" spans="1:7" ht="15" x14ac:dyDescent="0.2">
      <c r="A4472" s="407" t="s">
        <v>35502</v>
      </c>
      <c r="B4472" s="407" t="s">
        <v>35503</v>
      </c>
      <c r="C4472" s="408">
        <v>0</v>
      </c>
      <c r="D4472" s="408">
        <v>872</v>
      </c>
      <c r="E4472" s="408">
        <v>872</v>
      </c>
      <c r="F4472" s="409">
        <v>45342.569432870368</v>
      </c>
      <c r="G4472" s="408">
        <v>0</v>
      </c>
    </row>
    <row r="4473" spans="1:7" ht="15" x14ac:dyDescent="0.2">
      <c r="A4473" s="407" t="s">
        <v>7016</v>
      </c>
      <c r="B4473" s="407" t="s">
        <v>7017</v>
      </c>
      <c r="C4473" s="408">
        <v>0</v>
      </c>
      <c r="D4473" s="408">
        <v>26.186666666666664</v>
      </c>
      <c r="E4473" s="408">
        <v>26.186666666666664</v>
      </c>
      <c r="F4473" s="409">
        <v>43713.656157407408</v>
      </c>
      <c r="G4473" s="408">
        <v>0</v>
      </c>
    </row>
    <row r="4474" spans="1:7" ht="15" x14ac:dyDescent="0.2">
      <c r="A4474" s="407" t="s">
        <v>7018</v>
      </c>
      <c r="B4474" s="407" t="s">
        <v>7019</v>
      </c>
      <c r="C4474" s="408">
        <v>0</v>
      </c>
      <c r="D4474" s="408">
        <v>39.4</v>
      </c>
      <c r="E4474" s="408">
        <v>39.4</v>
      </c>
      <c r="F4474" s="409">
        <v>43725.591400462959</v>
      </c>
      <c r="G4474" s="408">
        <v>0</v>
      </c>
    </row>
    <row r="4475" spans="1:7" ht="15" x14ac:dyDescent="0.2">
      <c r="A4475" s="407" t="s">
        <v>7020</v>
      </c>
      <c r="B4475" s="407" t="s">
        <v>7021</v>
      </c>
      <c r="C4475" s="408">
        <v>0</v>
      </c>
      <c r="D4475" s="408">
        <v>30.8</v>
      </c>
      <c r="E4475" s="408">
        <v>30.8</v>
      </c>
      <c r="F4475" s="409">
        <v>44797.400648148148</v>
      </c>
      <c r="G4475" s="408">
        <v>0</v>
      </c>
    </row>
    <row r="4476" spans="1:7" ht="15" x14ac:dyDescent="0.2">
      <c r="A4476" s="407" t="s">
        <v>7022</v>
      </c>
      <c r="B4476" s="407" t="s">
        <v>7023</v>
      </c>
      <c r="C4476" s="408">
        <v>0</v>
      </c>
      <c r="D4476" s="408">
        <v>22.2</v>
      </c>
      <c r="E4476" s="408">
        <v>22.2</v>
      </c>
      <c r="F4476" s="409">
        <v>44797.40016203704</v>
      </c>
      <c r="G4476" s="408">
        <v>0</v>
      </c>
    </row>
    <row r="4477" spans="1:7" ht="15" x14ac:dyDescent="0.2">
      <c r="A4477" s="407" t="s">
        <v>35504</v>
      </c>
      <c r="B4477" s="407" t="s">
        <v>35505</v>
      </c>
      <c r="C4477" s="408">
        <v>0</v>
      </c>
      <c r="D4477" s="408">
        <v>67.5</v>
      </c>
      <c r="E4477" s="408">
        <v>67.5</v>
      </c>
      <c r="F4477" s="409">
        <v>45342.569467592592</v>
      </c>
      <c r="G4477" s="408">
        <v>0</v>
      </c>
    </row>
    <row r="4478" spans="1:7" ht="15" x14ac:dyDescent="0.2">
      <c r="A4478" s="407" t="s">
        <v>35506</v>
      </c>
      <c r="B4478" s="407" t="s">
        <v>35507</v>
      </c>
      <c r="C4478" s="408">
        <v>0</v>
      </c>
      <c r="D4478" s="408">
        <v>248</v>
      </c>
      <c r="E4478" s="408">
        <v>248</v>
      </c>
      <c r="F4478" s="409">
        <v>45342.569513888891</v>
      </c>
      <c r="G4478" s="408">
        <v>0</v>
      </c>
    </row>
    <row r="4479" spans="1:7" ht="15" x14ac:dyDescent="0.2">
      <c r="A4479" s="407" t="s">
        <v>7024</v>
      </c>
      <c r="B4479" s="407" t="s">
        <v>7025</v>
      </c>
      <c r="C4479" s="408">
        <v>0</v>
      </c>
      <c r="D4479" s="408">
        <v>30.094999999999999</v>
      </c>
      <c r="E4479" s="408">
        <v>30.094999999999999</v>
      </c>
      <c r="F4479" s="409">
        <v>44797.391493055555</v>
      </c>
      <c r="G4479" s="408">
        <v>0</v>
      </c>
    </row>
    <row r="4480" spans="1:7" ht="15" x14ac:dyDescent="0.2">
      <c r="A4480" s="407" t="s">
        <v>7026</v>
      </c>
      <c r="B4480" s="407" t="s">
        <v>6821</v>
      </c>
      <c r="C4480" s="408">
        <v>0.5</v>
      </c>
      <c r="D4480" s="408">
        <v>5.77</v>
      </c>
      <c r="E4480" s="408">
        <v>7.27</v>
      </c>
      <c r="F4480" s="409">
        <v>43749.547800925924</v>
      </c>
      <c r="G4480" s="408">
        <v>0</v>
      </c>
    </row>
    <row r="4481" spans="1:7" ht="15" x14ac:dyDescent="0.2">
      <c r="A4481" s="407" t="s">
        <v>7027</v>
      </c>
      <c r="B4481" s="407" t="s">
        <v>6823</v>
      </c>
      <c r="C4481" s="408">
        <v>1</v>
      </c>
      <c r="D4481" s="408">
        <v>4.9400000000000004</v>
      </c>
      <c r="E4481" s="408">
        <v>6.44</v>
      </c>
      <c r="F4481" s="409">
        <v>43725.391388888886</v>
      </c>
      <c r="G4481" s="408">
        <v>0</v>
      </c>
    </row>
    <row r="4482" spans="1:7" ht="15" x14ac:dyDescent="0.2">
      <c r="A4482" s="407" t="s">
        <v>7028</v>
      </c>
      <c r="B4482" s="407" t="s">
        <v>2742</v>
      </c>
      <c r="C4482" s="408">
        <v>0</v>
      </c>
      <c r="D4482" s="408">
        <v>16.38</v>
      </c>
      <c r="E4482" s="408">
        <v>16.38</v>
      </c>
      <c r="F4482" s="409">
        <v>44797.390752314815</v>
      </c>
      <c r="G4482" s="408">
        <v>0</v>
      </c>
    </row>
    <row r="4483" spans="1:7" ht="15" x14ac:dyDescent="0.2">
      <c r="A4483" s="407" t="s">
        <v>7029</v>
      </c>
      <c r="B4483" s="407" t="s">
        <v>7030</v>
      </c>
      <c r="C4483" s="408">
        <v>0</v>
      </c>
      <c r="D4483" s="408">
        <v>98.5</v>
      </c>
      <c r="E4483" s="408">
        <v>98.5</v>
      </c>
      <c r="F4483" s="409">
        <v>44958.498645833337</v>
      </c>
      <c r="G4483" s="408">
        <v>0</v>
      </c>
    </row>
    <row r="4484" spans="1:7" ht="15" x14ac:dyDescent="0.2">
      <c r="A4484" s="407" t="s">
        <v>7031</v>
      </c>
      <c r="B4484" s="407" t="s">
        <v>7032</v>
      </c>
      <c r="C4484" s="408">
        <v>4.5</v>
      </c>
      <c r="D4484" s="408">
        <v>6.23</v>
      </c>
      <c r="E4484" s="408">
        <v>12.23</v>
      </c>
      <c r="F4484" s="409">
        <v>44958.499097222222</v>
      </c>
      <c r="G4484" s="408">
        <v>0</v>
      </c>
    </row>
    <row r="4485" spans="1:7" ht="15" x14ac:dyDescent="0.2">
      <c r="A4485" s="407" t="s">
        <v>7033</v>
      </c>
      <c r="B4485" s="407" t="s">
        <v>7034</v>
      </c>
      <c r="C4485" s="408">
        <v>0</v>
      </c>
      <c r="D4485" s="408">
        <v>29.6</v>
      </c>
      <c r="E4485" s="408">
        <v>29.6</v>
      </c>
      <c r="F4485" s="409">
        <v>44797.3903587963</v>
      </c>
      <c r="G4485" s="408">
        <v>0</v>
      </c>
    </row>
    <row r="4486" spans="1:7" ht="15" x14ac:dyDescent="0.2">
      <c r="A4486" s="407" t="s">
        <v>7035</v>
      </c>
      <c r="B4486" s="407" t="s">
        <v>7036</v>
      </c>
      <c r="C4486" s="408">
        <v>20.5</v>
      </c>
      <c r="D4486" s="408">
        <v>692.39</v>
      </c>
      <c r="E4486" s="408">
        <v>725.39</v>
      </c>
      <c r="F4486" s="409">
        <v>44468.536562499998</v>
      </c>
      <c r="G4486" s="408">
        <v>0</v>
      </c>
    </row>
    <row r="4487" spans="1:7" ht="15" x14ac:dyDescent="0.2">
      <c r="A4487" s="407" t="s">
        <v>7037</v>
      </c>
      <c r="B4487" s="407" t="s">
        <v>7038</v>
      </c>
      <c r="C4487" s="408">
        <v>316</v>
      </c>
      <c r="D4487" s="408">
        <v>1108.33</v>
      </c>
      <c r="E4487" s="408">
        <v>1450.33</v>
      </c>
      <c r="F4487" s="409">
        <v>43866.408032407409</v>
      </c>
      <c r="G4487" s="408">
        <v>0</v>
      </c>
    </row>
    <row r="4488" spans="1:7" ht="15" x14ac:dyDescent="0.2">
      <c r="A4488" s="407" t="s">
        <v>7039</v>
      </c>
      <c r="B4488" s="407" t="s">
        <v>7040</v>
      </c>
      <c r="C4488" s="408">
        <v>8.5</v>
      </c>
      <c r="D4488" s="408">
        <v>164</v>
      </c>
      <c r="E4488" s="408">
        <v>172.5</v>
      </c>
      <c r="F4488" s="409">
        <v>43907.396828703706</v>
      </c>
      <c r="G4488" s="408">
        <v>0</v>
      </c>
    </row>
    <row r="4489" spans="1:7" ht="15" x14ac:dyDescent="0.25">
      <c r="A4489" s="407" t="s">
        <v>7041</v>
      </c>
      <c r="B4489" s="407" t="s">
        <v>7042</v>
      </c>
      <c r="C4489" s="406"/>
      <c r="D4489" s="406"/>
      <c r="E4489" s="406"/>
      <c r="F4489" s="409">
        <v>43725.619837962964</v>
      </c>
      <c r="G4489" s="408">
        <v>0</v>
      </c>
    </row>
    <row r="4490" spans="1:7" ht="15" x14ac:dyDescent="0.2">
      <c r="A4490" s="407" t="s">
        <v>7043</v>
      </c>
      <c r="B4490" s="407" t="s">
        <v>7044</v>
      </c>
      <c r="C4490" s="408">
        <v>0</v>
      </c>
      <c r="D4490" s="408">
        <v>18.100000000000001</v>
      </c>
      <c r="E4490" s="408">
        <v>18.100000000000001</v>
      </c>
      <c r="F4490" s="409">
        <v>43726.370694444442</v>
      </c>
      <c r="G4490" s="408">
        <v>0</v>
      </c>
    </row>
    <row r="4491" spans="1:7" ht="15" x14ac:dyDescent="0.25">
      <c r="A4491" s="407" t="s">
        <v>7045</v>
      </c>
      <c r="B4491" s="407" t="s">
        <v>40717</v>
      </c>
      <c r="C4491" s="406"/>
      <c r="D4491" s="408">
        <v>7.0000000000000007E-2</v>
      </c>
      <c r="E4491" s="408">
        <v>7.0000000000000007E-2</v>
      </c>
      <c r="F4491" s="409">
        <v>45835.755706018521</v>
      </c>
      <c r="G4491" s="408">
        <v>0</v>
      </c>
    </row>
    <row r="4492" spans="1:7" ht="15" x14ac:dyDescent="0.2">
      <c r="A4492" s="407" t="s">
        <v>7046</v>
      </c>
      <c r="B4492" s="407" t="s">
        <v>7047</v>
      </c>
      <c r="C4492" s="408">
        <v>0</v>
      </c>
      <c r="D4492" s="408">
        <v>1.2</v>
      </c>
      <c r="E4492" s="408">
        <v>1.2</v>
      </c>
      <c r="F4492" s="409">
        <v>44797.38957175926</v>
      </c>
      <c r="G4492" s="408">
        <v>0</v>
      </c>
    </row>
    <row r="4493" spans="1:7" ht="15" x14ac:dyDescent="0.2">
      <c r="A4493" s="407" t="s">
        <v>7048</v>
      </c>
      <c r="B4493" s="407" t="s">
        <v>7049</v>
      </c>
      <c r="C4493" s="408">
        <v>0</v>
      </c>
      <c r="D4493" s="408">
        <v>10.8775</v>
      </c>
      <c r="E4493" s="408">
        <v>10.8775</v>
      </c>
      <c r="F4493" s="409">
        <v>44061.595196759263</v>
      </c>
      <c r="G4493" s="408">
        <v>0</v>
      </c>
    </row>
    <row r="4494" spans="1:7" ht="15" x14ac:dyDescent="0.2">
      <c r="A4494" s="407" t="s">
        <v>7050</v>
      </c>
      <c r="B4494" s="407" t="s">
        <v>7051</v>
      </c>
      <c r="C4494" s="408">
        <v>16.5</v>
      </c>
      <c r="D4494" s="408">
        <v>0.16</v>
      </c>
      <c r="E4494" s="408">
        <v>19.66</v>
      </c>
      <c r="F4494" s="409">
        <v>45112.404374999998</v>
      </c>
      <c r="G4494" s="408">
        <v>0</v>
      </c>
    </row>
    <row r="4495" spans="1:7" ht="15" x14ac:dyDescent="0.2">
      <c r="A4495" s="407" t="s">
        <v>7052</v>
      </c>
      <c r="B4495" s="407" t="s">
        <v>7053</v>
      </c>
      <c r="C4495" s="408">
        <v>50</v>
      </c>
      <c r="D4495" s="408">
        <v>6.21</v>
      </c>
      <c r="E4495" s="408">
        <v>57.21</v>
      </c>
      <c r="F4495" s="409">
        <v>45112.40457175926</v>
      </c>
      <c r="G4495" s="408">
        <v>0</v>
      </c>
    </row>
    <row r="4496" spans="1:7" ht="15" x14ac:dyDescent="0.2">
      <c r="A4496" s="407" t="s">
        <v>7054</v>
      </c>
      <c r="B4496" s="407" t="s">
        <v>7055</v>
      </c>
      <c r="C4496" s="408">
        <v>16.5</v>
      </c>
      <c r="D4496" s="408">
        <v>5.07</v>
      </c>
      <c r="E4496" s="408">
        <v>26.57</v>
      </c>
      <c r="F4496" s="409">
        <v>43734.552835648145</v>
      </c>
      <c r="G4496" s="408">
        <v>0</v>
      </c>
    </row>
    <row r="4497" spans="1:7" ht="15" x14ac:dyDescent="0.2">
      <c r="A4497" s="407" t="s">
        <v>7056</v>
      </c>
      <c r="B4497" s="407" t="s">
        <v>7057</v>
      </c>
      <c r="C4497" s="408">
        <v>0</v>
      </c>
      <c r="D4497" s="408">
        <v>46.7</v>
      </c>
      <c r="E4497" s="408">
        <v>46.7</v>
      </c>
      <c r="F4497" s="409">
        <v>44797.389050925929</v>
      </c>
      <c r="G4497" s="408">
        <v>0</v>
      </c>
    </row>
    <row r="4498" spans="1:7" ht="15" x14ac:dyDescent="0.2">
      <c r="A4498" s="407" t="s">
        <v>7058</v>
      </c>
      <c r="B4498" s="407" t="s">
        <v>7059</v>
      </c>
      <c r="C4498" s="408">
        <v>16.5</v>
      </c>
      <c r="D4498" s="408">
        <v>5.07</v>
      </c>
      <c r="E4498" s="408">
        <v>26.57</v>
      </c>
      <c r="F4498" s="409">
        <v>43734.552916666667</v>
      </c>
      <c r="G4498" s="408">
        <v>0</v>
      </c>
    </row>
    <row r="4499" spans="1:7" ht="15" x14ac:dyDescent="0.2">
      <c r="A4499" s="407" t="s">
        <v>7060</v>
      </c>
      <c r="B4499" s="407" t="s">
        <v>7061</v>
      </c>
      <c r="C4499" s="408">
        <v>0</v>
      </c>
      <c r="D4499" s="408">
        <v>41.6</v>
      </c>
      <c r="E4499" s="408">
        <v>41.6</v>
      </c>
      <c r="F4499" s="409">
        <v>44797.388553240744</v>
      </c>
      <c r="G4499" s="408">
        <v>0</v>
      </c>
    </row>
    <row r="4500" spans="1:7" ht="15" x14ac:dyDescent="0.2">
      <c r="A4500" s="407" t="s">
        <v>7062</v>
      </c>
      <c r="B4500" s="407" t="s">
        <v>7063</v>
      </c>
      <c r="C4500" s="408">
        <v>0</v>
      </c>
      <c r="D4500" s="408">
        <v>41.6</v>
      </c>
      <c r="E4500" s="408">
        <v>41.6</v>
      </c>
      <c r="F4500" s="409">
        <v>44797.388101851851</v>
      </c>
      <c r="G4500" s="408">
        <v>0</v>
      </c>
    </row>
    <row r="4501" spans="1:7" ht="15" x14ac:dyDescent="0.2">
      <c r="A4501" s="407" t="s">
        <v>7064</v>
      </c>
      <c r="B4501" s="407" t="s">
        <v>7065</v>
      </c>
      <c r="C4501" s="408">
        <v>0</v>
      </c>
      <c r="D4501" s="408">
        <v>55.8</v>
      </c>
      <c r="E4501" s="408">
        <v>55.8</v>
      </c>
      <c r="F4501" s="409">
        <v>44797.388298611113</v>
      </c>
      <c r="G4501" s="408">
        <v>0</v>
      </c>
    </row>
    <row r="4502" spans="1:7" ht="15" x14ac:dyDescent="0.2">
      <c r="A4502" s="407" t="s">
        <v>7066</v>
      </c>
      <c r="B4502" s="407" t="s">
        <v>7067</v>
      </c>
      <c r="C4502" s="408">
        <v>0</v>
      </c>
      <c r="D4502" s="408">
        <v>83.5</v>
      </c>
      <c r="E4502" s="408">
        <v>83.5</v>
      </c>
      <c r="F4502" s="409">
        <v>44797.387395833335</v>
      </c>
      <c r="G4502" s="408">
        <v>0</v>
      </c>
    </row>
    <row r="4503" spans="1:7" ht="15" x14ac:dyDescent="0.2">
      <c r="A4503" s="407" t="s">
        <v>7068</v>
      </c>
      <c r="B4503" s="407" t="s">
        <v>7069</v>
      </c>
      <c r="C4503" s="408">
        <v>16</v>
      </c>
      <c r="D4503" s="408">
        <v>3.88</v>
      </c>
      <c r="E4503" s="408">
        <v>19.88</v>
      </c>
      <c r="F4503" s="409">
        <v>45112.404687499999</v>
      </c>
      <c r="G4503" s="408">
        <v>0</v>
      </c>
    </row>
    <row r="4504" spans="1:7" ht="15" x14ac:dyDescent="0.25">
      <c r="A4504" s="407" t="s">
        <v>7070</v>
      </c>
      <c r="B4504" s="407" t="s">
        <v>7071</v>
      </c>
      <c r="C4504" s="406"/>
      <c r="D4504" s="406"/>
      <c r="E4504" s="406"/>
      <c r="F4504" s="409">
        <v>44133.624814814815</v>
      </c>
      <c r="G4504" s="408">
        <v>0</v>
      </c>
    </row>
    <row r="4505" spans="1:7" ht="15" x14ac:dyDescent="0.25">
      <c r="A4505" s="407" t="s">
        <v>7072</v>
      </c>
      <c r="B4505" s="407" t="s">
        <v>7073</v>
      </c>
      <c r="C4505" s="406"/>
      <c r="D4505" s="406"/>
      <c r="E4505" s="406"/>
      <c r="F4505" s="409">
        <v>44133.547094907408</v>
      </c>
      <c r="G4505" s="408">
        <v>0</v>
      </c>
    </row>
    <row r="4506" spans="1:7" ht="15" x14ac:dyDescent="0.25">
      <c r="A4506" s="407" t="s">
        <v>7074</v>
      </c>
      <c r="B4506" s="407" t="s">
        <v>7075</v>
      </c>
      <c r="C4506" s="406"/>
      <c r="D4506" s="408">
        <v>1.51</v>
      </c>
      <c r="E4506" s="408">
        <v>1.51</v>
      </c>
      <c r="F4506" s="409">
        <v>44973.362581018519</v>
      </c>
      <c r="G4506" s="408">
        <v>0</v>
      </c>
    </row>
    <row r="4507" spans="1:7" ht="15" x14ac:dyDescent="0.25">
      <c r="A4507" s="407" t="s">
        <v>7076</v>
      </c>
      <c r="B4507" s="407" t="s">
        <v>7077</v>
      </c>
      <c r="C4507" s="406"/>
      <c r="D4507" s="408">
        <v>195.71</v>
      </c>
      <c r="E4507" s="408">
        <v>195.71</v>
      </c>
      <c r="F4507" s="409">
        <v>44133.554571759261</v>
      </c>
      <c r="G4507" s="408">
        <v>0</v>
      </c>
    </row>
    <row r="4508" spans="1:7" ht="15" x14ac:dyDescent="0.25">
      <c r="A4508" s="407" t="s">
        <v>7078</v>
      </c>
      <c r="B4508" s="407" t="s">
        <v>7079</v>
      </c>
      <c r="C4508" s="406"/>
      <c r="D4508" s="406"/>
      <c r="E4508" s="406"/>
      <c r="F4508" s="409">
        <v>44133.554479166669</v>
      </c>
      <c r="G4508" s="408">
        <v>0</v>
      </c>
    </row>
    <row r="4509" spans="1:7" ht="15" x14ac:dyDescent="0.25">
      <c r="A4509" s="407" t="s">
        <v>7080</v>
      </c>
      <c r="B4509" s="407" t="s">
        <v>7081</v>
      </c>
      <c r="C4509" s="406"/>
      <c r="D4509" s="408">
        <v>200.04</v>
      </c>
      <c r="E4509" s="408">
        <v>200.04</v>
      </c>
      <c r="F4509" s="409">
        <v>44970.699953703705</v>
      </c>
      <c r="G4509" s="408">
        <v>0</v>
      </c>
    </row>
    <row r="4510" spans="1:7" ht="15" x14ac:dyDescent="0.25">
      <c r="A4510" s="407" t="s">
        <v>7082</v>
      </c>
      <c r="B4510" s="407" t="s">
        <v>7083</v>
      </c>
      <c r="C4510" s="406"/>
      <c r="D4510" s="406"/>
      <c r="E4510" s="406"/>
      <c r="F4510" s="409">
        <v>44133.554398148146</v>
      </c>
      <c r="G4510" s="408">
        <v>0</v>
      </c>
    </row>
    <row r="4511" spans="1:7" ht="15" x14ac:dyDescent="0.25">
      <c r="A4511" s="407" t="s">
        <v>7084</v>
      </c>
      <c r="B4511" s="407" t="s">
        <v>7085</v>
      </c>
      <c r="C4511" s="406"/>
      <c r="D4511" s="406"/>
      <c r="E4511" s="406"/>
      <c r="F4511" s="409">
        <v>44133.554861111108</v>
      </c>
      <c r="G4511" s="408">
        <v>0</v>
      </c>
    </row>
    <row r="4512" spans="1:7" ht="15" x14ac:dyDescent="0.25">
      <c r="A4512" s="407" t="s">
        <v>7086</v>
      </c>
      <c r="B4512" s="407" t="s">
        <v>7087</v>
      </c>
      <c r="C4512" s="406"/>
      <c r="D4512" s="406"/>
      <c r="E4512" s="406"/>
      <c r="F4512" s="409">
        <v>44988.494479166664</v>
      </c>
      <c r="G4512" s="408">
        <v>0</v>
      </c>
    </row>
    <row r="4513" spans="1:7" ht="15" x14ac:dyDescent="0.25">
      <c r="A4513" s="407" t="s">
        <v>7088</v>
      </c>
      <c r="B4513" s="407" t="s">
        <v>7089</v>
      </c>
      <c r="C4513" s="406"/>
      <c r="D4513" s="408">
        <v>68.790000000000006</v>
      </c>
      <c r="E4513" s="408">
        <v>68.790000000000006</v>
      </c>
      <c r="F4513" s="409">
        <v>44970.691400462965</v>
      </c>
      <c r="G4513" s="408">
        <v>0</v>
      </c>
    </row>
    <row r="4514" spans="1:7" ht="15" x14ac:dyDescent="0.25">
      <c r="A4514" s="407" t="s">
        <v>7090</v>
      </c>
      <c r="B4514" s="407" t="s">
        <v>7091</v>
      </c>
      <c r="C4514" s="406"/>
      <c r="D4514" s="406"/>
      <c r="E4514" s="406"/>
      <c r="F4514" s="409">
        <v>44133.557928240742</v>
      </c>
      <c r="G4514" s="408">
        <v>0</v>
      </c>
    </row>
    <row r="4515" spans="1:7" ht="15" x14ac:dyDescent="0.25">
      <c r="A4515" s="407" t="s">
        <v>7092</v>
      </c>
      <c r="B4515" s="407" t="s">
        <v>7093</v>
      </c>
      <c r="C4515" s="406"/>
      <c r="D4515" s="406"/>
      <c r="E4515" s="406"/>
      <c r="F4515" s="409">
        <v>44133.558020833334</v>
      </c>
      <c r="G4515" s="408">
        <v>0</v>
      </c>
    </row>
    <row r="4516" spans="1:7" ht="15" x14ac:dyDescent="0.25">
      <c r="A4516" s="407" t="s">
        <v>7094</v>
      </c>
      <c r="B4516" s="407" t="s">
        <v>7095</v>
      </c>
      <c r="C4516" s="406"/>
      <c r="D4516" s="406"/>
      <c r="E4516" s="406"/>
      <c r="F4516" s="409">
        <v>44133.55841435185</v>
      </c>
      <c r="G4516" s="408">
        <v>0</v>
      </c>
    </row>
    <row r="4517" spans="1:7" ht="15" x14ac:dyDescent="0.2">
      <c r="A4517" s="407" t="s">
        <v>7096</v>
      </c>
      <c r="B4517" s="407" t="s">
        <v>7097</v>
      </c>
      <c r="C4517" s="408">
        <v>7</v>
      </c>
      <c r="D4517" s="408">
        <v>37.090000000000003</v>
      </c>
      <c r="E4517" s="408">
        <v>47.09</v>
      </c>
      <c r="F4517" s="409">
        <v>43738.50849537037</v>
      </c>
      <c r="G4517" s="408">
        <v>0</v>
      </c>
    </row>
    <row r="4518" spans="1:7" ht="15" x14ac:dyDescent="0.2">
      <c r="A4518" s="407" t="s">
        <v>7098</v>
      </c>
      <c r="B4518" s="407" t="s">
        <v>7099</v>
      </c>
      <c r="C4518" s="408">
        <v>0</v>
      </c>
      <c r="D4518" s="408">
        <v>129.4</v>
      </c>
      <c r="E4518" s="408">
        <v>129.4</v>
      </c>
      <c r="F4518" s="409">
        <v>43811.39167824074</v>
      </c>
      <c r="G4518" s="408">
        <v>0</v>
      </c>
    </row>
    <row r="4519" spans="1:7" ht="15" x14ac:dyDescent="0.2">
      <c r="A4519" s="407" t="s">
        <v>7100</v>
      </c>
      <c r="B4519" s="407" t="s">
        <v>7101</v>
      </c>
      <c r="C4519" s="408">
        <v>7</v>
      </c>
      <c r="D4519" s="408">
        <v>37.090000000000003</v>
      </c>
      <c r="E4519" s="408">
        <v>47.09</v>
      </c>
      <c r="F4519" s="409">
        <v>43738.508657407408</v>
      </c>
      <c r="G4519" s="408">
        <v>0</v>
      </c>
    </row>
    <row r="4520" spans="1:7" ht="15" x14ac:dyDescent="0.25">
      <c r="A4520" s="407" t="s">
        <v>7102</v>
      </c>
      <c r="B4520" s="407" t="s">
        <v>7103</v>
      </c>
      <c r="C4520" s="406"/>
      <c r="D4520" s="406"/>
      <c r="E4520" s="406"/>
      <c r="F4520" s="409">
        <v>43738.489004629628</v>
      </c>
      <c r="G4520" s="408">
        <v>0</v>
      </c>
    </row>
    <row r="4521" spans="1:7" ht="15" x14ac:dyDescent="0.2">
      <c r="A4521" s="407" t="s">
        <v>7104</v>
      </c>
      <c r="B4521" s="407" t="s">
        <v>7105</v>
      </c>
      <c r="C4521" s="408">
        <v>0</v>
      </c>
      <c r="D4521" s="408">
        <v>0</v>
      </c>
      <c r="E4521" s="408">
        <v>0</v>
      </c>
      <c r="F4521" s="409">
        <v>43746.411215277774</v>
      </c>
      <c r="G4521" s="408">
        <v>0</v>
      </c>
    </row>
    <row r="4522" spans="1:7" ht="15" x14ac:dyDescent="0.2">
      <c r="A4522" s="407" t="s">
        <v>7106</v>
      </c>
      <c r="B4522" s="407" t="s">
        <v>7107</v>
      </c>
      <c r="C4522" s="408">
        <v>0</v>
      </c>
      <c r="D4522" s="408">
        <v>0</v>
      </c>
      <c r="E4522" s="408">
        <v>0</v>
      </c>
      <c r="F4522" s="409">
        <v>43746.41133101852</v>
      </c>
      <c r="G4522" s="408">
        <v>0</v>
      </c>
    </row>
    <row r="4523" spans="1:7" ht="15" x14ac:dyDescent="0.2">
      <c r="A4523" s="407" t="s">
        <v>7108</v>
      </c>
      <c r="B4523" s="407" t="s">
        <v>7109</v>
      </c>
      <c r="C4523" s="408">
        <v>0</v>
      </c>
      <c r="D4523" s="408">
        <v>0</v>
      </c>
      <c r="E4523" s="408">
        <v>0</v>
      </c>
      <c r="F4523" s="409">
        <v>43746.411446759259</v>
      </c>
      <c r="G4523" s="408">
        <v>0</v>
      </c>
    </row>
    <row r="4524" spans="1:7" ht="15" x14ac:dyDescent="0.2">
      <c r="A4524" s="407" t="s">
        <v>7110</v>
      </c>
      <c r="B4524" s="407" t="s">
        <v>7111</v>
      </c>
      <c r="C4524" s="408">
        <v>0</v>
      </c>
      <c r="D4524" s="408">
        <v>0</v>
      </c>
      <c r="E4524" s="408">
        <v>0</v>
      </c>
      <c r="F4524" s="409">
        <v>43746.411585648151</v>
      </c>
      <c r="G4524" s="408">
        <v>0</v>
      </c>
    </row>
    <row r="4525" spans="1:7" ht="15" x14ac:dyDescent="0.2">
      <c r="A4525" s="407" t="s">
        <v>7112</v>
      </c>
      <c r="B4525" s="407" t="s">
        <v>7113</v>
      </c>
      <c r="C4525" s="408">
        <v>0</v>
      </c>
      <c r="D4525" s="408">
        <v>2.4009999999999998</v>
      </c>
      <c r="E4525" s="408">
        <v>2.4009999999999998</v>
      </c>
      <c r="F4525" s="409">
        <v>43761.808263888888</v>
      </c>
      <c r="G4525" s="408">
        <v>0</v>
      </c>
    </row>
    <row r="4526" spans="1:7" ht="15" x14ac:dyDescent="0.2">
      <c r="A4526" s="407" t="s">
        <v>7114</v>
      </c>
      <c r="B4526" s="407" t="s">
        <v>7115</v>
      </c>
      <c r="C4526" s="408">
        <v>0</v>
      </c>
      <c r="D4526" s="408">
        <v>948.38750000000005</v>
      </c>
      <c r="E4526" s="408">
        <v>948.38750000000005</v>
      </c>
      <c r="F4526" s="409">
        <v>43740.614016203705</v>
      </c>
      <c r="G4526" s="408">
        <v>0</v>
      </c>
    </row>
    <row r="4527" spans="1:7" ht="15" x14ac:dyDescent="0.2">
      <c r="A4527" s="407" t="s">
        <v>7116</v>
      </c>
      <c r="B4527" s="407" t="s">
        <v>7117</v>
      </c>
      <c r="C4527" s="408">
        <v>12.5</v>
      </c>
      <c r="D4527" s="408">
        <v>4.12</v>
      </c>
      <c r="E4527" s="408">
        <v>17.12</v>
      </c>
      <c r="F4527" s="409">
        <v>45112.345127314817</v>
      </c>
      <c r="G4527" s="408">
        <v>0</v>
      </c>
    </row>
    <row r="4528" spans="1:7" ht="15" x14ac:dyDescent="0.2">
      <c r="A4528" s="407" t="s">
        <v>7118</v>
      </c>
      <c r="B4528" s="407" t="s">
        <v>7119</v>
      </c>
      <c r="C4528" s="408">
        <v>0</v>
      </c>
      <c r="D4528" s="408">
        <v>85.76</v>
      </c>
      <c r="E4528" s="408">
        <v>85.76</v>
      </c>
      <c r="F4528" s="409">
        <v>43749.487326388888</v>
      </c>
      <c r="G4528" s="408">
        <v>0</v>
      </c>
    </row>
    <row r="4529" spans="1:7" ht="15" x14ac:dyDescent="0.2">
      <c r="A4529" s="407" t="s">
        <v>7120</v>
      </c>
      <c r="B4529" s="407" t="s">
        <v>7121</v>
      </c>
      <c r="C4529" s="408">
        <v>0</v>
      </c>
      <c r="D4529" s="408">
        <v>0.31</v>
      </c>
      <c r="E4529" s="408">
        <v>0.31</v>
      </c>
      <c r="F4529" s="409">
        <v>44797.386504629627</v>
      </c>
      <c r="G4529" s="408">
        <v>0</v>
      </c>
    </row>
    <row r="4530" spans="1:7" ht="15" x14ac:dyDescent="0.2">
      <c r="A4530" s="407" t="s">
        <v>7122</v>
      </c>
      <c r="B4530" s="407" t="s">
        <v>7123</v>
      </c>
      <c r="C4530" s="408">
        <v>0</v>
      </c>
      <c r="D4530" s="408">
        <v>0.45</v>
      </c>
      <c r="E4530" s="408">
        <v>0.45</v>
      </c>
      <c r="F4530" s="409">
        <v>44797.38658564815</v>
      </c>
      <c r="G4530" s="408">
        <v>0</v>
      </c>
    </row>
    <row r="4531" spans="1:7" ht="15" x14ac:dyDescent="0.2">
      <c r="A4531" s="407" t="s">
        <v>7124</v>
      </c>
      <c r="B4531" s="407" t="s">
        <v>7125</v>
      </c>
      <c r="C4531" s="408">
        <v>0</v>
      </c>
      <c r="D4531" s="408">
        <v>2.1453333333333335E-2</v>
      </c>
      <c r="E4531" s="408">
        <v>2.1453333333333335E-2</v>
      </c>
      <c r="F4531" s="409">
        <v>45393.349085648151</v>
      </c>
      <c r="G4531" s="408">
        <v>0</v>
      </c>
    </row>
    <row r="4532" spans="1:7" ht="15" x14ac:dyDescent="0.2">
      <c r="A4532" s="407" t="s">
        <v>7126</v>
      </c>
      <c r="B4532" s="407" t="s">
        <v>7127</v>
      </c>
      <c r="C4532" s="408">
        <v>0</v>
      </c>
      <c r="D4532" s="408">
        <v>40.6</v>
      </c>
      <c r="E4532" s="408">
        <v>40.6</v>
      </c>
      <c r="F4532" s="409">
        <v>43756.5309837963</v>
      </c>
      <c r="G4532" s="408">
        <v>0</v>
      </c>
    </row>
    <row r="4533" spans="1:7" ht="15" x14ac:dyDescent="0.2">
      <c r="A4533" s="407" t="s">
        <v>7128</v>
      </c>
      <c r="B4533" s="407" t="s">
        <v>7129</v>
      </c>
      <c r="C4533" s="408">
        <v>0</v>
      </c>
      <c r="D4533" s="408">
        <v>144.1</v>
      </c>
      <c r="E4533" s="408">
        <v>144.1</v>
      </c>
      <c r="F4533" s="409">
        <v>43756.531122685185</v>
      </c>
      <c r="G4533" s="408">
        <v>0</v>
      </c>
    </row>
    <row r="4534" spans="1:7" ht="15" x14ac:dyDescent="0.2">
      <c r="A4534" s="407" t="s">
        <v>7130</v>
      </c>
      <c r="B4534" s="407" t="s">
        <v>7131</v>
      </c>
      <c r="C4534" s="408">
        <v>0</v>
      </c>
      <c r="D4534" s="408">
        <v>34.4</v>
      </c>
      <c r="E4534" s="408">
        <v>34.4</v>
      </c>
      <c r="F4534" s="409">
        <v>43756.531238425923</v>
      </c>
      <c r="G4534" s="408">
        <v>0</v>
      </c>
    </row>
    <row r="4535" spans="1:7" ht="15" x14ac:dyDescent="0.2">
      <c r="A4535" s="407" t="s">
        <v>7132</v>
      </c>
      <c r="B4535" s="407" t="s">
        <v>7133</v>
      </c>
      <c r="C4535" s="408">
        <v>0</v>
      </c>
      <c r="D4535" s="408">
        <v>34.6</v>
      </c>
      <c r="E4535" s="408">
        <v>34.6</v>
      </c>
      <c r="F4535" s="409">
        <v>43756.531331018516</v>
      </c>
      <c r="G4535" s="408">
        <v>0</v>
      </c>
    </row>
    <row r="4536" spans="1:7" ht="15" x14ac:dyDescent="0.2">
      <c r="A4536" s="407" t="s">
        <v>7134</v>
      </c>
      <c r="B4536" s="407" t="s">
        <v>7135</v>
      </c>
      <c r="C4536" s="408">
        <v>0</v>
      </c>
      <c r="D4536" s="408">
        <v>44.4</v>
      </c>
      <c r="E4536" s="408">
        <v>44.4</v>
      </c>
      <c r="F4536" s="409">
        <v>43756.531469907408</v>
      </c>
      <c r="G4536" s="408">
        <v>0</v>
      </c>
    </row>
    <row r="4537" spans="1:7" ht="15" x14ac:dyDescent="0.2">
      <c r="A4537" s="407" t="s">
        <v>7136</v>
      </c>
      <c r="B4537" s="407" t="s">
        <v>7137</v>
      </c>
      <c r="C4537" s="408">
        <v>0</v>
      </c>
      <c r="D4537" s="408">
        <v>19.2</v>
      </c>
      <c r="E4537" s="408">
        <v>19.2</v>
      </c>
      <c r="F4537" s="409">
        <v>43756.531539351854</v>
      </c>
      <c r="G4537" s="408">
        <v>0</v>
      </c>
    </row>
    <row r="4538" spans="1:7" ht="15" x14ac:dyDescent="0.2">
      <c r="A4538" s="407" t="s">
        <v>7138</v>
      </c>
      <c r="B4538" s="407" t="s">
        <v>7139</v>
      </c>
      <c r="C4538" s="408">
        <v>3.5</v>
      </c>
      <c r="D4538" s="408">
        <v>7.88</v>
      </c>
      <c r="E4538" s="408">
        <v>12.38</v>
      </c>
      <c r="F4538" s="409">
        <v>43756.532222222224</v>
      </c>
      <c r="G4538" s="408">
        <v>0</v>
      </c>
    </row>
    <row r="4539" spans="1:7" ht="15" x14ac:dyDescent="0.2">
      <c r="A4539" s="407" t="s">
        <v>7140</v>
      </c>
      <c r="B4539" s="407" t="s">
        <v>7141</v>
      </c>
      <c r="C4539" s="408">
        <v>2.5</v>
      </c>
      <c r="D4539" s="408">
        <v>1.97</v>
      </c>
      <c r="E4539" s="408">
        <v>5.47</v>
      </c>
      <c r="F4539" s="409">
        <v>43756.54115740741</v>
      </c>
      <c r="G4539" s="408">
        <v>0</v>
      </c>
    </row>
    <row r="4540" spans="1:7" ht="15" x14ac:dyDescent="0.2">
      <c r="A4540" s="407" t="s">
        <v>7142</v>
      </c>
      <c r="B4540" s="407" t="s">
        <v>7143</v>
      </c>
      <c r="C4540" s="408">
        <v>19</v>
      </c>
      <c r="D4540" s="408">
        <v>649.83000000000004</v>
      </c>
      <c r="E4540" s="408">
        <v>678.33</v>
      </c>
      <c r="F4540" s="409">
        <v>43756.545810185184</v>
      </c>
      <c r="G4540" s="408">
        <v>0</v>
      </c>
    </row>
    <row r="4541" spans="1:7" ht="15" x14ac:dyDescent="0.2">
      <c r="A4541" s="407" t="s">
        <v>35508</v>
      </c>
      <c r="B4541" s="407" t="s">
        <v>35509</v>
      </c>
      <c r="C4541" s="408">
        <v>0</v>
      </c>
      <c r="D4541" s="408">
        <v>0</v>
      </c>
      <c r="E4541" s="408">
        <v>0</v>
      </c>
      <c r="F4541" s="409">
        <v>45342.569594907407</v>
      </c>
      <c r="G4541" s="408">
        <v>0</v>
      </c>
    </row>
    <row r="4542" spans="1:7" ht="15" x14ac:dyDescent="0.2">
      <c r="A4542" s="407" t="s">
        <v>7144</v>
      </c>
      <c r="B4542" s="407" t="s">
        <v>7145</v>
      </c>
      <c r="C4542" s="408">
        <v>0</v>
      </c>
      <c r="D4542" s="408">
        <v>1.0908</v>
      </c>
      <c r="E4542" s="408">
        <v>1.0908</v>
      </c>
      <c r="F4542" s="409">
        <v>43755.547581018516</v>
      </c>
      <c r="G4542" s="408">
        <v>0</v>
      </c>
    </row>
    <row r="4543" spans="1:7" ht="15" x14ac:dyDescent="0.2">
      <c r="A4543" s="407" t="s">
        <v>7146</v>
      </c>
      <c r="B4543" s="407" t="s">
        <v>7147</v>
      </c>
      <c r="C4543" s="408">
        <v>0</v>
      </c>
      <c r="D4543" s="408">
        <v>10.3775</v>
      </c>
      <c r="E4543" s="408">
        <v>10.3775</v>
      </c>
      <c r="F4543" s="409">
        <v>44880.59951388889</v>
      </c>
      <c r="G4543" s="408">
        <v>0</v>
      </c>
    </row>
    <row r="4544" spans="1:7" ht="15" x14ac:dyDescent="0.2">
      <c r="A4544" s="407" t="s">
        <v>7148</v>
      </c>
      <c r="B4544" s="407" t="s">
        <v>7149</v>
      </c>
      <c r="C4544" s="408">
        <v>0</v>
      </c>
      <c r="D4544" s="408">
        <v>0.52180000000000004</v>
      </c>
      <c r="E4544" s="408">
        <v>0.52180000000000004</v>
      </c>
      <c r="F4544" s="409">
        <v>44880.599745370368</v>
      </c>
      <c r="G4544" s="408">
        <v>0</v>
      </c>
    </row>
    <row r="4545" spans="1:7" ht="15" x14ac:dyDescent="0.2">
      <c r="A4545" s="407" t="s">
        <v>7150</v>
      </c>
      <c r="B4545" s="407" t="s">
        <v>7151</v>
      </c>
      <c r="C4545" s="408">
        <v>0</v>
      </c>
      <c r="D4545" s="408">
        <v>10.16</v>
      </c>
      <c r="E4545" s="408">
        <v>10.16</v>
      </c>
      <c r="F4545" s="409">
        <v>43763.479537037034</v>
      </c>
      <c r="G4545" s="408">
        <v>0</v>
      </c>
    </row>
    <row r="4546" spans="1:7" ht="15" x14ac:dyDescent="0.25">
      <c r="A4546" s="407" t="s">
        <v>7152</v>
      </c>
      <c r="B4546" s="407" t="s">
        <v>7153</v>
      </c>
      <c r="C4546" s="406"/>
      <c r="D4546" s="408">
        <v>0.1</v>
      </c>
      <c r="E4546" s="408">
        <v>0.1</v>
      </c>
      <c r="F4546" s="409">
        <v>43762.591157407405</v>
      </c>
      <c r="G4546" s="408">
        <v>0</v>
      </c>
    </row>
    <row r="4547" spans="1:7" ht="15" x14ac:dyDescent="0.2">
      <c r="A4547" s="407" t="s">
        <v>7154</v>
      </c>
      <c r="B4547" s="407" t="s">
        <v>7155</v>
      </c>
      <c r="C4547" s="408">
        <v>0</v>
      </c>
      <c r="D4547" s="408">
        <v>38.1</v>
      </c>
      <c r="E4547" s="408">
        <v>38.1</v>
      </c>
      <c r="F4547" s="409">
        <v>44797.385150462964</v>
      </c>
      <c r="G4547" s="408">
        <v>0</v>
      </c>
    </row>
    <row r="4548" spans="1:7" ht="15" x14ac:dyDescent="0.2">
      <c r="A4548" s="407" t="s">
        <v>7156</v>
      </c>
      <c r="B4548" s="407" t="s">
        <v>7157</v>
      </c>
      <c r="C4548" s="408">
        <v>0</v>
      </c>
      <c r="D4548" s="408">
        <v>23.1</v>
      </c>
      <c r="E4548" s="408">
        <v>23.1</v>
      </c>
      <c r="F4548" s="409">
        <v>44797.384548611109</v>
      </c>
      <c r="G4548" s="408">
        <v>0</v>
      </c>
    </row>
    <row r="4549" spans="1:7" ht="15" x14ac:dyDescent="0.2">
      <c r="A4549" s="407" t="s">
        <v>7158</v>
      </c>
      <c r="B4549" s="407" t="s">
        <v>7159</v>
      </c>
      <c r="C4549" s="408">
        <v>3</v>
      </c>
      <c r="D4549" s="408">
        <v>169.99</v>
      </c>
      <c r="E4549" s="408">
        <v>177.99</v>
      </c>
      <c r="F4549" s="409">
        <v>43844.47896990741</v>
      </c>
      <c r="G4549" s="408">
        <v>0</v>
      </c>
    </row>
    <row r="4550" spans="1:7" ht="15" x14ac:dyDescent="0.2">
      <c r="A4550" s="407" t="s">
        <v>7160</v>
      </c>
      <c r="B4550" s="407" t="s">
        <v>7161</v>
      </c>
      <c r="C4550" s="408">
        <v>0</v>
      </c>
      <c r="D4550" s="408">
        <v>88.3</v>
      </c>
      <c r="E4550" s="408">
        <v>88.3</v>
      </c>
      <c r="F4550" s="409">
        <v>44797.383796296293</v>
      </c>
      <c r="G4550" s="408">
        <v>0</v>
      </c>
    </row>
    <row r="4551" spans="1:7" ht="15" x14ac:dyDescent="0.2">
      <c r="A4551" s="407" t="s">
        <v>7162</v>
      </c>
      <c r="B4551" s="407" t="s">
        <v>7163</v>
      </c>
      <c r="C4551" s="408">
        <v>0</v>
      </c>
      <c r="D4551" s="408">
        <v>18.8</v>
      </c>
      <c r="E4551" s="408">
        <v>18.8</v>
      </c>
      <c r="F4551" s="409">
        <v>44797.382962962962</v>
      </c>
      <c r="G4551" s="408">
        <v>0</v>
      </c>
    </row>
    <row r="4552" spans="1:7" ht="15" x14ac:dyDescent="0.2">
      <c r="A4552" s="407" t="s">
        <v>7164</v>
      </c>
      <c r="B4552" s="407" t="s">
        <v>7165</v>
      </c>
      <c r="C4552" s="408">
        <v>0</v>
      </c>
      <c r="D4552" s="408">
        <v>52.9</v>
      </c>
      <c r="E4552" s="408">
        <v>52.9</v>
      </c>
      <c r="F4552" s="409">
        <v>44797.342083333337</v>
      </c>
      <c r="G4552" s="408">
        <v>0</v>
      </c>
    </row>
    <row r="4553" spans="1:7" ht="15" x14ac:dyDescent="0.2">
      <c r="A4553" s="407" t="s">
        <v>7166</v>
      </c>
      <c r="B4553" s="407" t="s">
        <v>7167</v>
      </c>
      <c r="C4553" s="408">
        <v>1.5</v>
      </c>
      <c r="D4553" s="408">
        <v>3.14</v>
      </c>
      <c r="E4553" s="408">
        <v>7.14</v>
      </c>
      <c r="F4553" s="409">
        <v>44965.590914351851</v>
      </c>
      <c r="G4553" s="408">
        <v>0</v>
      </c>
    </row>
    <row r="4554" spans="1:7" ht="15" x14ac:dyDescent="0.2">
      <c r="A4554" s="407" t="s">
        <v>7168</v>
      </c>
      <c r="B4554" s="407" t="s">
        <v>7169</v>
      </c>
      <c r="C4554" s="408">
        <v>2.5</v>
      </c>
      <c r="D4554" s="408">
        <v>18.7</v>
      </c>
      <c r="E4554" s="408">
        <v>25.2</v>
      </c>
      <c r="F4554" s="409">
        <v>43763.552523148152</v>
      </c>
      <c r="G4554" s="408">
        <v>0</v>
      </c>
    </row>
    <row r="4555" spans="1:7" ht="15" x14ac:dyDescent="0.2">
      <c r="A4555" s="407" t="s">
        <v>7170</v>
      </c>
      <c r="B4555" s="407" t="s">
        <v>7171</v>
      </c>
      <c r="C4555" s="408">
        <v>0</v>
      </c>
      <c r="D4555" s="408">
        <v>75.5</v>
      </c>
      <c r="E4555" s="408">
        <v>75.5</v>
      </c>
      <c r="F4555" s="409">
        <v>44797.342418981483</v>
      </c>
      <c r="G4555" s="408">
        <v>0</v>
      </c>
    </row>
    <row r="4556" spans="1:7" ht="15" x14ac:dyDescent="0.2">
      <c r="A4556" s="407" t="s">
        <v>7172</v>
      </c>
      <c r="B4556" s="407" t="s">
        <v>7173</v>
      </c>
      <c r="C4556" s="408">
        <v>20.5</v>
      </c>
      <c r="D4556" s="408">
        <v>183.72</v>
      </c>
      <c r="E4556" s="408">
        <v>215.72</v>
      </c>
      <c r="F4556" s="409">
        <v>43763.552858796298</v>
      </c>
      <c r="G4556" s="408">
        <v>0</v>
      </c>
    </row>
    <row r="4557" spans="1:7" ht="15" x14ac:dyDescent="0.2">
      <c r="A4557" s="407" t="s">
        <v>7174</v>
      </c>
      <c r="B4557" s="407" t="s">
        <v>7175</v>
      </c>
      <c r="C4557" s="408">
        <v>82.6</v>
      </c>
      <c r="D4557" s="408">
        <v>632.47</v>
      </c>
      <c r="E4557" s="408">
        <v>728.57</v>
      </c>
      <c r="F4557" s="409">
        <v>43763.552997685183</v>
      </c>
      <c r="G4557" s="408">
        <v>0</v>
      </c>
    </row>
    <row r="4558" spans="1:7" ht="15" x14ac:dyDescent="0.2">
      <c r="A4558" s="407" t="s">
        <v>7176</v>
      </c>
      <c r="B4558" s="407" t="s">
        <v>7177</v>
      </c>
      <c r="C4558" s="408">
        <v>41.5</v>
      </c>
      <c r="D4558" s="408">
        <v>117.33</v>
      </c>
      <c r="E4558" s="408">
        <v>169.33</v>
      </c>
      <c r="F4558" s="409">
        <v>43763.553136574075</v>
      </c>
      <c r="G4558" s="408">
        <v>0</v>
      </c>
    </row>
    <row r="4559" spans="1:7" ht="15" x14ac:dyDescent="0.2">
      <c r="A4559" s="407" t="s">
        <v>7178</v>
      </c>
      <c r="B4559" s="407" t="s">
        <v>7179</v>
      </c>
      <c r="C4559" s="408">
        <v>17.5</v>
      </c>
      <c r="D4559" s="408">
        <v>117.08</v>
      </c>
      <c r="E4559" s="408">
        <v>149.58000000000001</v>
      </c>
      <c r="F4559" s="409">
        <v>43763.553298611114</v>
      </c>
      <c r="G4559" s="408">
        <v>0</v>
      </c>
    </row>
    <row r="4560" spans="1:7" ht="15" x14ac:dyDescent="0.2">
      <c r="A4560" s="407" t="s">
        <v>7180</v>
      </c>
      <c r="B4560" s="407" t="s">
        <v>7181</v>
      </c>
      <c r="C4560" s="408">
        <v>0</v>
      </c>
      <c r="D4560" s="408">
        <v>22.5</v>
      </c>
      <c r="E4560" s="408">
        <v>22.5</v>
      </c>
      <c r="F4560" s="409">
        <v>45950.632592592592</v>
      </c>
      <c r="G4560" s="408">
        <v>0</v>
      </c>
    </row>
    <row r="4561" spans="1:7" ht="15" x14ac:dyDescent="0.2">
      <c r="A4561" s="407" t="s">
        <v>7182</v>
      </c>
      <c r="B4561" s="407" t="s">
        <v>7183</v>
      </c>
      <c r="C4561" s="408">
        <v>6</v>
      </c>
      <c r="D4561" s="408">
        <v>3.25</v>
      </c>
      <c r="E4561" s="408">
        <v>11.75</v>
      </c>
      <c r="F4561" s="409">
        <v>46057.45239583333</v>
      </c>
      <c r="G4561" s="408">
        <v>0</v>
      </c>
    </row>
    <row r="4562" spans="1:7" ht="15" x14ac:dyDescent="0.2">
      <c r="A4562" s="407" t="s">
        <v>7184</v>
      </c>
      <c r="B4562" s="407" t="s">
        <v>7185</v>
      </c>
      <c r="C4562" s="408">
        <v>20.5</v>
      </c>
      <c r="D4562" s="408">
        <v>254.35</v>
      </c>
      <c r="E4562" s="408">
        <v>282.85000000000002</v>
      </c>
      <c r="F4562" s="409">
        <v>44732.550520833334</v>
      </c>
      <c r="G4562" s="408">
        <v>0</v>
      </c>
    </row>
    <row r="4563" spans="1:7" ht="15" x14ac:dyDescent="0.2">
      <c r="A4563" s="407" t="s">
        <v>7186</v>
      </c>
      <c r="B4563" s="407" t="s">
        <v>7187</v>
      </c>
      <c r="C4563" s="408">
        <v>73.5</v>
      </c>
      <c r="D4563" s="408">
        <v>1685.17</v>
      </c>
      <c r="E4563" s="408">
        <v>1779.17</v>
      </c>
      <c r="F4563" s="409">
        <v>44215.375196759262</v>
      </c>
      <c r="G4563" s="408">
        <v>0</v>
      </c>
    </row>
    <row r="4564" spans="1:7" ht="15" x14ac:dyDescent="0.2">
      <c r="A4564" s="407" t="s">
        <v>7188</v>
      </c>
      <c r="B4564" s="407" t="s">
        <v>7189</v>
      </c>
      <c r="C4564" s="408">
        <v>3</v>
      </c>
      <c r="D4564" s="408">
        <v>2.92</v>
      </c>
      <c r="E4564" s="408">
        <v>6.92</v>
      </c>
      <c r="F4564" s="409">
        <v>43766.452430555553</v>
      </c>
      <c r="G4564" s="408">
        <v>0</v>
      </c>
    </row>
    <row r="4565" spans="1:7" ht="15" x14ac:dyDescent="0.2">
      <c r="A4565" s="407" t="s">
        <v>7190</v>
      </c>
      <c r="B4565" s="407" t="s">
        <v>7191</v>
      </c>
      <c r="C4565" s="408">
        <v>0</v>
      </c>
      <c r="D4565" s="408">
        <v>479.18</v>
      </c>
      <c r="E4565" s="408">
        <v>479.18</v>
      </c>
      <c r="F4565" s="409">
        <v>44586.464259259257</v>
      </c>
      <c r="G4565" s="408">
        <v>0</v>
      </c>
    </row>
    <row r="4566" spans="1:7" ht="15" x14ac:dyDescent="0.2">
      <c r="A4566" s="407" t="s">
        <v>7192</v>
      </c>
      <c r="B4566" s="407" t="s">
        <v>7191</v>
      </c>
      <c r="C4566" s="408">
        <v>0</v>
      </c>
      <c r="D4566" s="408">
        <v>479.18</v>
      </c>
      <c r="E4566" s="408">
        <v>479.18</v>
      </c>
      <c r="F4566" s="409">
        <v>44586.464409722219</v>
      </c>
      <c r="G4566" s="408">
        <v>0</v>
      </c>
    </row>
    <row r="4567" spans="1:7" ht="15" x14ac:dyDescent="0.25">
      <c r="A4567" s="407" t="s">
        <v>7193</v>
      </c>
      <c r="B4567" s="407" t="s">
        <v>7194</v>
      </c>
      <c r="C4567" s="406"/>
      <c r="D4567" s="408">
        <v>456.49</v>
      </c>
      <c r="E4567" s="408">
        <v>456.49</v>
      </c>
      <c r="F4567" s="409">
        <v>46101.406550925924</v>
      </c>
      <c r="G4567" s="408">
        <v>0</v>
      </c>
    </row>
    <row r="4568" spans="1:7" ht="15" x14ac:dyDescent="0.25">
      <c r="A4568" s="407" t="s">
        <v>7195</v>
      </c>
      <c r="B4568" s="407" t="s">
        <v>7194</v>
      </c>
      <c r="C4568" s="406"/>
      <c r="D4568" s="408">
        <v>456.49</v>
      </c>
      <c r="E4568" s="408">
        <v>456.49</v>
      </c>
      <c r="F4568" s="409">
        <v>44133.558981481481</v>
      </c>
      <c r="G4568" s="408">
        <v>0</v>
      </c>
    </row>
    <row r="4569" spans="1:7" ht="15" x14ac:dyDescent="0.2">
      <c r="A4569" s="407" t="s">
        <v>7196</v>
      </c>
      <c r="B4569" s="407" t="s">
        <v>7197</v>
      </c>
      <c r="C4569" s="408">
        <v>15</v>
      </c>
      <c r="D4569" s="408">
        <v>498.87</v>
      </c>
      <c r="E4569" s="408">
        <v>513.87</v>
      </c>
      <c r="F4569" s="409">
        <v>43794.606238425928</v>
      </c>
      <c r="G4569" s="408">
        <v>0</v>
      </c>
    </row>
    <row r="4570" spans="1:7" ht="15" x14ac:dyDescent="0.2">
      <c r="A4570" s="407" t="s">
        <v>7198</v>
      </c>
      <c r="B4570" s="407" t="s">
        <v>7199</v>
      </c>
      <c r="C4570" s="408">
        <v>0</v>
      </c>
      <c r="D4570" s="408">
        <v>130.4</v>
      </c>
      <c r="E4570" s="408">
        <v>130.4</v>
      </c>
      <c r="F4570" s="409">
        <v>43794.560034722221</v>
      </c>
      <c r="G4570" s="408">
        <v>0</v>
      </c>
    </row>
    <row r="4571" spans="1:7" ht="15" x14ac:dyDescent="0.25">
      <c r="A4571" s="407" t="s">
        <v>7200</v>
      </c>
      <c r="B4571" s="407" t="s">
        <v>7201</v>
      </c>
      <c r="C4571" s="406"/>
      <c r="D4571" s="406"/>
      <c r="E4571" s="406"/>
      <c r="F4571" s="409">
        <v>43767.678078703706</v>
      </c>
      <c r="G4571" s="408">
        <v>0</v>
      </c>
    </row>
    <row r="4572" spans="1:7" ht="15" x14ac:dyDescent="0.2">
      <c r="A4572" s="407" t="s">
        <v>7202</v>
      </c>
      <c r="B4572" s="407" t="s">
        <v>7203</v>
      </c>
      <c r="C4572" s="408">
        <v>0</v>
      </c>
      <c r="D4572" s="408">
        <v>40.799999999999997</v>
      </c>
      <c r="E4572" s="408">
        <v>40.799999999999997</v>
      </c>
      <c r="F4572" s="409">
        <v>43780.498553240737</v>
      </c>
      <c r="G4572" s="408">
        <v>0</v>
      </c>
    </row>
    <row r="4573" spans="1:7" ht="15" x14ac:dyDescent="0.2">
      <c r="A4573" s="407" t="s">
        <v>35510</v>
      </c>
      <c r="B4573" s="407" t="s">
        <v>35511</v>
      </c>
      <c r="C4573" s="408">
        <v>0</v>
      </c>
      <c r="D4573" s="408">
        <v>2521.75</v>
      </c>
      <c r="E4573" s="408">
        <v>2521.75</v>
      </c>
      <c r="F4573" s="409">
        <v>45342.56962962963</v>
      </c>
      <c r="G4573" s="408">
        <v>0</v>
      </c>
    </row>
    <row r="4574" spans="1:7" ht="15" x14ac:dyDescent="0.25">
      <c r="A4574" s="407" t="s">
        <v>7204</v>
      </c>
      <c r="B4574" s="407" t="s">
        <v>7205</v>
      </c>
      <c r="C4574" s="406"/>
      <c r="D4574" s="406"/>
      <c r="E4574" s="406"/>
      <c r="F4574" s="409">
        <v>43787.593240740738</v>
      </c>
      <c r="G4574" s="408">
        <v>0</v>
      </c>
    </row>
    <row r="4575" spans="1:7" ht="15" x14ac:dyDescent="0.2">
      <c r="A4575" s="407" t="s">
        <v>7206</v>
      </c>
      <c r="B4575" s="407" t="s">
        <v>7207</v>
      </c>
      <c r="C4575" s="408">
        <v>0</v>
      </c>
      <c r="D4575" s="408">
        <v>122.3</v>
      </c>
      <c r="E4575" s="408">
        <v>122.3</v>
      </c>
      <c r="F4575" s="409">
        <v>45071.389687499999</v>
      </c>
      <c r="G4575" s="408">
        <v>0</v>
      </c>
    </row>
    <row r="4576" spans="1:7" ht="15" x14ac:dyDescent="0.2">
      <c r="A4576" s="407" t="s">
        <v>7208</v>
      </c>
      <c r="B4576" s="407" t="s">
        <v>7209</v>
      </c>
      <c r="C4576" s="408">
        <v>0</v>
      </c>
      <c r="D4576" s="408">
        <v>68.400000000000006</v>
      </c>
      <c r="E4576" s="408">
        <v>68.400000000000006</v>
      </c>
      <c r="F4576" s="409">
        <v>45071.388344907406</v>
      </c>
      <c r="G4576" s="408">
        <v>0</v>
      </c>
    </row>
    <row r="4577" spans="1:7" ht="15" x14ac:dyDescent="0.2">
      <c r="A4577" s="407" t="s">
        <v>7210</v>
      </c>
      <c r="B4577" s="407" t="s">
        <v>7211</v>
      </c>
      <c r="C4577" s="408">
        <v>0</v>
      </c>
      <c r="D4577" s="408">
        <v>23.25</v>
      </c>
      <c r="E4577" s="408">
        <v>23.25</v>
      </c>
      <c r="F4577" s="409">
        <v>44796.342152777775</v>
      </c>
      <c r="G4577" s="408">
        <v>0</v>
      </c>
    </row>
    <row r="4578" spans="1:7" ht="15" x14ac:dyDescent="0.2">
      <c r="A4578" s="407" t="s">
        <v>7212</v>
      </c>
      <c r="B4578" s="407" t="s">
        <v>7213</v>
      </c>
      <c r="C4578" s="408">
        <v>0</v>
      </c>
      <c r="D4578" s="408">
        <v>97.19</v>
      </c>
      <c r="E4578" s="408">
        <v>97.19</v>
      </c>
      <c r="F4578" s="409">
        <v>44133.559340277781</v>
      </c>
      <c r="G4578" s="408">
        <v>0</v>
      </c>
    </row>
    <row r="4579" spans="1:7" ht="15" x14ac:dyDescent="0.2">
      <c r="A4579" s="407" t="s">
        <v>7214</v>
      </c>
      <c r="B4579" s="407" t="s">
        <v>7215</v>
      </c>
      <c r="C4579" s="408">
        <v>0</v>
      </c>
      <c r="D4579" s="408">
        <v>35.840000000000003</v>
      </c>
      <c r="E4579" s="408">
        <v>35.840000000000003</v>
      </c>
      <c r="F4579" s="409">
        <v>45986.58090277778</v>
      </c>
      <c r="G4579" s="408">
        <v>0</v>
      </c>
    </row>
    <row r="4580" spans="1:7" ht="15" x14ac:dyDescent="0.2">
      <c r="A4580" s="407" t="s">
        <v>35512</v>
      </c>
      <c r="B4580" s="407" t="s">
        <v>35513</v>
      </c>
      <c r="C4580" s="408">
        <v>0</v>
      </c>
      <c r="D4580" s="408">
        <v>165275</v>
      </c>
      <c r="E4580" s="408">
        <v>165275</v>
      </c>
      <c r="F4580" s="409">
        <v>45342.569687499999</v>
      </c>
      <c r="G4580" s="408">
        <v>0</v>
      </c>
    </row>
    <row r="4581" spans="1:7" ht="15" x14ac:dyDescent="0.2">
      <c r="A4581" s="407" t="s">
        <v>7216</v>
      </c>
      <c r="B4581" s="407" t="s">
        <v>7217</v>
      </c>
      <c r="C4581" s="408">
        <v>0</v>
      </c>
      <c r="D4581" s="408">
        <v>444</v>
      </c>
      <c r="E4581" s="408">
        <v>444</v>
      </c>
      <c r="F4581" s="409">
        <v>44777.338171296295</v>
      </c>
      <c r="G4581" s="408">
        <v>0</v>
      </c>
    </row>
    <row r="4582" spans="1:7" ht="15" x14ac:dyDescent="0.2">
      <c r="A4582" s="407" t="s">
        <v>7218</v>
      </c>
      <c r="B4582" s="407" t="s">
        <v>7219</v>
      </c>
      <c r="C4582" s="408">
        <v>0</v>
      </c>
      <c r="D4582" s="408">
        <v>104.7</v>
      </c>
      <c r="E4582" s="408">
        <v>104.7</v>
      </c>
      <c r="F4582" s="409">
        <v>44777.338263888887</v>
      </c>
      <c r="G4582" s="408">
        <v>0</v>
      </c>
    </row>
    <row r="4583" spans="1:7" ht="15" x14ac:dyDescent="0.2">
      <c r="A4583" s="407" t="s">
        <v>7220</v>
      </c>
      <c r="B4583" s="407" t="s">
        <v>7221</v>
      </c>
      <c r="C4583" s="408">
        <v>0</v>
      </c>
      <c r="D4583" s="408">
        <v>99.7</v>
      </c>
      <c r="E4583" s="408">
        <v>99.7</v>
      </c>
      <c r="F4583" s="409">
        <v>44777.338368055556</v>
      </c>
      <c r="G4583" s="408">
        <v>0</v>
      </c>
    </row>
    <row r="4584" spans="1:7" ht="15" x14ac:dyDescent="0.2">
      <c r="A4584" s="407" t="s">
        <v>7222</v>
      </c>
      <c r="B4584" s="407" t="s">
        <v>7223</v>
      </c>
      <c r="C4584" s="408">
        <v>0</v>
      </c>
      <c r="D4584" s="408">
        <v>79.3</v>
      </c>
      <c r="E4584" s="408">
        <v>79.3</v>
      </c>
      <c r="F4584" s="409">
        <v>44777.338518518518</v>
      </c>
      <c r="G4584" s="408">
        <v>0</v>
      </c>
    </row>
    <row r="4585" spans="1:7" ht="15" x14ac:dyDescent="0.25">
      <c r="A4585" s="407" t="s">
        <v>7224</v>
      </c>
      <c r="B4585" s="407" t="s">
        <v>7225</v>
      </c>
      <c r="C4585" s="406"/>
      <c r="D4585" s="406"/>
      <c r="E4585" s="406"/>
      <c r="F4585" s="406"/>
      <c r="G4585" s="408">
        <v>0</v>
      </c>
    </row>
    <row r="4586" spans="1:7" ht="15" x14ac:dyDescent="0.25">
      <c r="A4586" s="407" t="s">
        <v>7226</v>
      </c>
      <c r="B4586" s="407" t="s">
        <v>7227</v>
      </c>
      <c r="C4586" s="406"/>
      <c r="D4586" s="406"/>
      <c r="E4586" s="406"/>
      <c r="F4586" s="406"/>
      <c r="G4586" s="408">
        <v>0</v>
      </c>
    </row>
    <row r="4587" spans="1:7" ht="15" x14ac:dyDescent="0.25">
      <c r="A4587" s="407" t="s">
        <v>7228</v>
      </c>
      <c r="B4587" s="407" t="s">
        <v>7229</v>
      </c>
      <c r="C4587" s="406"/>
      <c r="D4587" s="406"/>
      <c r="E4587" s="406"/>
      <c r="F4587" s="406"/>
      <c r="G4587" s="408">
        <v>0</v>
      </c>
    </row>
    <row r="4588" spans="1:7" ht="15" x14ac:dyDescent="0.25">
      <c r="A4588" s="407" t="s">
        <v>7230</v>
      </c>
      <c r="B4588" s="407" t="s">
        <v>7231</v>
      </c>
      <c r="C4588" s="406"/>
      <c r="D4588" s="406"/>
      <c r="E4588" s="406"/>
      <c r="F4588" s="406"/>
      <c r="G4588" s="408">
        <v>0</v>
      </c>
    </row>
    <row r="4589" spans="1:7" ht="15" x14ac:dyDescent="0.2">
      <c r="A4589" s="407" t="s">
        <v>7232</v>
      </c>
      <c r="B4589" s="407" t="s">
        <v>7233</v>
      </c>
      <c r="C4589" s="408">
        <v>0</v>
      </c>
      <c r="D4589" s="408">
        <v>13.8</v>
      </c>
      <c r="E4589" s="408">
        <v>13.8</v>
      </c>
      <c r="F4589" s="409">
        <v>44796.33090277778</v>
      </c>
      <c r="G4589" s="408">
        <v>0</v>
      </c>
    </row>
    <row r="4590" spans="1:7" ht="15" x14ac:dyDescent="0.2">
      <c r="A4590" s="407" t="s">
        <v>7234</v>
      </c>
      <c r="B4590" s="407" t="s">
        <v>7235</v>
      </c>
      <c r="C4590" s="408">
        <v>1.1499999999999999</v>
      </c>
      <c r="D4590" s="408">
        <v>16.64</v>
      </c>
      <c r="E4590" s="408">
        <v>17.79</v>
      </c>
      <c r="F4590" s="409">
        <v>43791.397523148145</v>
      </c>
      <c r="G4590" s="408">
        <v>0</v>
      </c>
    </row>
    <row r="4591" spans="1:7" ht="15" x14ac:dyDescent="0.2">
      <c r="A4591" s="407" t="s">
        <v>7236</v>
      </c>
      <c r="B4591" s="407" t="s">
        <v>7237</v>
      </c>
      <c r="C4591" s="408">
        <v>1.5</v>
      </c>
      <c r="D4591" s="408">
        <v>16.64</v>
      </c>
      <c r="E4591" s="408">
        <v>18.14</v>
      </c>
      <c r="F4591" s="409">
        <v>43791.397604166668</v>
      </c>
      <c r="G4591" s="408">
        <v>0</v>
      </c>
    </row>
    <row r="4592" spans="1:7" ht="15" x14ac:dyDescent="0.2">
      <c r="A4592" s="407" t="s">
        <v>7238</v>
      </c>
      <c r="B4592" s="407" t="s">
        <v>7239</v>
      </c>
      <c r="C4592" s="408">
        <v>0</v>
      </c>
      <c r="D4592" s="408">
        <v>111.3</v>
      </c>
      <c r="E4592" s="408">
        <v>111.3</v>
      </c>
      <c r="F4592" s="409">
        <v>43927.6171875</v>
      </c>
      <c r="G4592" s="408">
        <v>0</v>
      </c>
    </row>
    <row r="4593" spans="1:7" ht="15" x14ac:dyDescent="0.2">
      <c r="A4593" s="407" t="s">
        <v>7240</v>
      </c>
      <c r="B4593" s="407" t="s">
        <v>7241</v>
      </c>
      <c r="C4593" s="408">
        <v>0</v>
      </c>
      <c r="D4593" s="408">
        <v>113.5</v>
      </c>
      <c r="E4593" s="408">
        <v>113.5</v>
      </c>
      <c r="F4593" s="409">
        <v>43794.559814814813</v>
      </c>
      <c r="G4593" s="408">
        <v>0</v>
      </c>
    </row>
    <row r="4594" spans="1:7" ht="15" x14ac:dyDescent="0.2">
      <c r="A4594" s="407" t="s">
        <v>7242</v>
      </c>
      <c r="B4594" s="407" t="s">
        <v>7243</v>
      </c>
      <c r="C4594" s="408">
        <v>0</v>
      </c>
      <c r="D4594" s="408">
        <v>131.1</v>
      </c>
      <c r="E4594" s="408">
        <v>131.1</v>
      </c>
      <c r="F4594" s="409">
        <v>43860.506284722222</v>
      </c>
      <c r="G4594" s="408">
        <v>0</v>
      </c>
    </row>
    <row r="4595" spans="1:7" ht="15" x14ac:dyDescent="0.2">
      <c r="A4595" s="407" t="s">
        <v>7244</v>
      </c>
      <c r="B4595" s="407" t="s">
        <v>7245</v>
      </c>
      <c r="C4595" s="408">
        <v>0</v>
      </c>
      <c r="D4595" s="408">
        <v>12.25</v>
      </c>
      <c r="E4595" s="408">
        <v>12.25</v>
      </c>
      <c r="F4595" s="409">
        <v>43797.352083333331</v>
      </c>
      <c r="G4595" s="408">
        <v>0</v>
      </c>
    </row>
    <row r="4596" spans="1:7" ht="15" x14ac:dyDescent="0.25">
      <c r="A4596" s="407" t="s">
        <v>7246</v>
      </c>
      <c r="B4596" s="407" t="s">
        <v>7247</v>
      </c>
      <c r="C4596" s="406"/>
      <c r="D4596" s="406"/>
      <c r="E4596" s="406"/>
      <c r="F4596" s="409">
        <v>44133.559907407405</v>
      </c>
      <c r="G4596" s="408">
        <v>0</v>
      </c>
    </row>
    <row r="4597" spans="1:7" ht="15" x14ac:dyDescent="0.25">
      <c r="A4597" s="407" t="s">
        <v>7248</v>
      </c>
      <c r="B4597" s="407" t="s">
        <v>7247</v>
      </c>
      <c r="C4597" s="406"/>
      <c r="D4597" s="406"/>
      <c r="E4597" s="406"/>
      <c r="F4597" s="409">
        <v>44133.559988425928</v>
      </c>
      <c r="G4597" s="408">
        <v>0</v>
      </c>
    </row>
    <row r="4598" spans="1:7" ht="15" x14ac:dyDescent="0.2">
      <c r="A4598" s="407" t="s">
        <v>7249</v>
      </c>
      <c r="B4598" s="407" t="s">
        <v>7250</v>
      </c>
      <c r="C4598" s="408">
        <v>0</v>
      </c>
      <c r="D4598" s="408">
        <v>19.25</v>
      </c>
      <c r="E4598" s="408">
        <v>19.25</v>
      </c>
      <c r="F4598" s="409">
        <v>44796.33048611111</v>
      </c>
      <c r="G4598" s="408">
        <v>0</v>
      </c>
    </row>
    <row r="4599" spans="1:7" ht="15" x14ac:dyDescent="0.2">
      <c r="A4599" s="407" t="s">
        <v>7251</v>
      </c>
      <c r="B4599" s="407" t="s">
        <v>7252</v>
      </c>
      <c r="C4599" s="408">
        <v>0</v>
      </c>
      <c r="D4599" s="408">
        <v>29.53</v>
      </c>
      <c r="E4599" s="408">
        <v>29.53</v>
      </c>
      <c r="F4599" s="409">
        <v>43791.499085648145</v>
      </c>
      <c r="G4599" s="408">
        <v>0</v>
      </c>
    </row>
    <row r="4600" spans="1:7" ht="15" x14ac:dyDescent="0.2">
      <c r="A4600" s="407" t="s">
        <v>7253</v>
      </c>
      <c r="B4600" s="407" t="s">
        <v>7254</v>
      </c>
      <c r="C4600" s="408">
        <v>0</v>
      </c>
      <c r="D4600" s="408">
        <v>54.12</v>
      </c>
      <c r="E4600" s="408">
        <v>54.12</v>
      </c>
      <c r="F4600" s="409">
        <v>43791.499027777776</v>
      </c>
      <c r="G4600" s="408">
        <v>0</v>
      </c>
    </row>
    <row r="4601" spans="1:7" ht="15" x14ac:dyDescent="0.2">
      <c r="A4601" s="407" t="s">
        <v>7255</v>
      </c>
      <c r="B4601" s="407" t="s">
        <v>7256</v>
      </c>
      <c r="C4601" s="408">
        <v>0</v>
      </c>
      <c r="D4601" s="408">
        <v>17.899999999999999</v>
      </c>
      <c r="E4601" s="408">
        <v>17.899999999999999</v>
      </c>
      <c r="F4601" s="409">
        <v>44033.583692129629</v>
      </c>
      <c r="G4601" s="408">
        <v>0</v>
      </c>
    </row>
    <row r="4602" spans="1:7" ht="15" x14ac:dyDescent="0.2">
      <c r="A4602" s="407" t="s">
        <v>7257</v>
      </c>
      <c r="B4602" s="407" t="s">
        <v>7258</v>
      </c>
      <c r="C4602" s="408">
        <v>0</v>
      </c>
      <c r="D4602" s="408">
        <v>12.95</v>
      </c>
      <c r="E4602" s="408">
        <v>12.95</v>
      </c>
      <c r="F4602" s="409">
        <v>44033.591099537036</v>
      </c>
      <c r="G4602" s="408">
        <v>0</v>
      </c>
    </row>
    <row r="4603" spans="1:7" ht="15" x14ac:dyDescent="0.2">
      <c r="A4603" s="407" t="s">
        <v>7259</v>
      </c>
      <c r="B4603" s="407" t="s">
        <v>7260</v>
      </c>
      <c r="C4603" s="408">
        <v>3.5</v>
      </c>
      <c r="D4603" s="408">
        <v>31.7818</v>
      </c>
      <c r="E4603" s="408">
        <v>37.781799999999997</v>
      </c>
      <c r="F4603" s="409">
        <v>44683.520682870374</v>
      </c>
      <c r="G4603" s="408">
        <v>9</v>
      </c>
    </row>
    <row r="4604" spans="1:7" ht="15" x14ac:dyDescent="0.2">
      <c r="A4604" s="407" t="s">
        <v>7261</v>
      </c>
      <c r="B4604" s="407" t="s">
        <v>7262</v>
      </c>
      <c r="C4604" s="408">
        <v>0</v>
      </c>
      <c r="D4604" s="408">
        <v>51.25</v>
      </c>
      <c r="E4604" s="408">
        <v>51.25</v>
      </c>
      <c r="F4604" s="409">
        <v>45986.580416666664</v>
      </c>
      <c r="G4604" s="408">
        <v>0</v>
      </c>
    </row>
    <row r="4605" spans="1:7" ht="15" x14ac:dyDescent="0.2">
      <c r="A4605" s="407" t="s">
        <v>7263</v>
      </c>
      <c r="B4605" s="407" t="s">
        <v>7264</v>
      </c>
      <c r="C4605" s="408">
        <v>6.25</v>
      </c>
      <c r="D4605" s="408">
        <v>3</v>
      </c>
      <c r="E4605" s="408">
        <v>11.25</v>
      </c>
      <c r="F4605" s="409">
        <v>45112.345243055555</v>
      </c>
      <c r="G4605" s="408">
        <v>0</v>
      </c>
    </row>
    <row r="4606" spans="1:7" ht="15" x14ac:dyDescent="0.2">
      <c r="A4606" s="407" t="s">
        <v>7265</v>
      </c>
      <c r="B4606" s="407" t="s">
        <v>7266</v>
      </c>
      <c r="C4606" s="408">
        <v>0</v>
      </c>
      <c r="D4606" s="408">
        <v>69.2</v>
      </c>
      <c r="E4606" s="408">
        <v>69.2</v>
      </c>
      <c r="F4606" s="409">
        <v>45986.579606481479</v>
      </c>
      <c r="G4606" s="408">
        <v>0</v>
      </c>
    </row>
    <row r="4607" spans="1:7" ht="15" x14ac:dyDescent="0.2">
      <c r="A4607" s="407" t="s">
        <v>7267</v>
      </c>
      <c r="B4607" s="407" t="s">
        <v>7268</v>
      </c>
      <c r="C4607" s="408">
        <v>0</v>
      </c>
      <c r="D4607" s="408">
        <v>3.8</v>
      </c>
      <c r="E4607" s="408">
        <v>3.8</v>
      </c>
      <c r="F4607" s="409">
        <v>44981.425509259258</v>
      </c>
      <c r="G4607" s="408">
        <v>0</v>
      </c>
    </row>
    <row r="4608" spans="1:7" ht="15" x14ac:dyDescent="0.2">
      <c r="A4608" s="407" t="s">
        <v>7269</v>
      </c>
      <c r="B4608" s="407" t="s">
        <v>7270</v>
      </c>
      <c r="C4608" s="408">
        <v>0</v>
      </c>
      <c r="D4608" s="408">
        <v>16.62</v>
      </c>
      <c r="E4608" s="408">
        <v>16.62</v>
      </c>
      <c r="F4608" s="409">
        <v>45986.578726851854</v>
      </c>
      <c r="G4608" s="408">
        <v>0</v>
      </c>
    </row>
    <row r="4609" spans="1:7" ht="15" x14ac:dyDescent="0.2">
      <c r="A4609" s="407" t="s">
        <v>7271</v>
      </c>
      <c r="B4609" s="407" t="s">
        <v>7272</v>
      </c>
      <c r="C4609" s="408">
        <v>0</v>
      </c>
      <c r="D4609" s="408">
        <v>10.3</v>
      </c>
      <c r="E4609" s="408">
        <v>10.3</v>
      </c>
      <c r="F4609" s="409">
        <v>45986.578032407408</v>
      </c>
      <c r="G4609" s="408">
        <v>0</v>
      </c>
    </row>
    <row r="4610" spans="1:7" ht="15" x14ac:dyDescent="0.2">
      <c r="A4610" s="407" t="s">
        <v>7273</v>
      </c>
      <c r="B4610" s="407" t="s">
        <v>7274</v>
      </c>
      <c r="C4610" s="408">
        <v>0</v>
      </c>
      <c r="D4610" s="408">
        <v>79.39</v>
      </c>
      <c r="E4610" s="408">
        <v>79.39</v>
      </c>
      <c r="F4610" s="409">
        <v>45986.577488425923</v>
      </c>
      <c r="G4610" s="408">
        <v>0</v>
      </c>
    </row>
    <row r="4611" spans="1:7" ht="15" x14ac:dyDescent="0.2">
      <c r="A4611" s="407" t="s">
        <v>7275</v>
      </c>
      <c r="B4611" s="407" t="s">
        <v>7276</v>
      </c>
      <c r="C4611" s="408">
        <v>0</v>
      </c>
      <c r="D4611" s="408">
        <v>3.6</v>
      </c>
      <c r="E4611" s="408">
        <v>3.6</v>
      </c>
      <c r="F4611" s="409">
        <v>45986.576747685183</v>
      </c>
      <c r="G4611" s="408">
        <v>0</v>
      </c>
    </row>
    <row r="4612" spans="1:7" ht="15" x14ac:dyDescent="0.2">
      <c r="A4612" s="407" t="s">
        <v>7277</v>
      </c>
      <c r="B4612" s="407" t="s">
        <v>7278</v>
      </c>
      <c r="C4612" s="408">
        <v>0</v>
      </c>
      <c r="D4612" s="408">
        <v>47.7</v>
      </c>
      <c r="E4612" s="408">
        <v>47.7</v>
      </c>
      <c r="F4612" s="409">
        <v>45986.575995370367</v>
      </c>
      <c r="G4612" s="408">
        <v>0</v>
      </c>
    </row>
    <row r="4613" spans="1:7" ht="15" x14ac:dyDescent="0.2">
      <c r="A4613" s="407" t="s">
        <v>7279</v>
      </c>
      <c r="B4613" s="407" t="s">
        <v>7280</v>
      </c>
      <c r="C4613" s="408">
        <v>0</v>
      </c>
      <c r="D4613" s="408">
        <v>56.22</v>
      </c>
      <c r="E4613" s="408">
        <v>56.22</v>
      </c>
      <c r="F4613" s="409">
        <v>44370.351909722223</v>
      </c>
      <c r="G4613" s="408">
        <v>0</v>
      </c>
    </row>
    <row r="4614" spans="1:7" ht="15" x14ac:dyDescent="0.2">
      <c r="A4614" s="407" t="s">
        <v>7281</v>
      </c>
      <c r="B4614" s="407" t="s">
        <v>7282</v>
      </c>
      <c r="C4614" s="408">
        <v>0</v>
      </c>
      <c r="D4614" s="408">
        <v>56.22</v>
      </c>
      <c r="E4614" s="408">
        <v>56.22</v>
      </c>
      <c r="F4614" s="409">
        <v>45986.548171296294</v>
      </c>
      <c r="G4614" s="408">
        <v>0</v>
      </c>
    </row>
    <row r="4615" spans="1:7" ht="15" x14ac:dyDescent="0.2">
      <c r="A4615" s="407" t="s">
        <v>7283</v>
      </c>
      <c r="B4615" s="407" t="s">
        <v>7284</v>
      </c>
      <c r="C4615" s="408">
        <v>0</v>
      </c>
      <c r="D4615" s="408">
        <v>2.0099999999999998</v>
      </c>
      <c r="E4615" s="408">
        <v>2.0099999999999998</v>
      </c>
      <c r="F4615" s="409">
        <v>45986.571111111109</v>
      </c>
      <c r="G4615" s="408">
        <v>0</v>
      </c>
    </row>
    <row r="4616" spans="1:7" ht="15" x14ac:dyDescent="0.2">
      <c r="A4616" s="407" t="s">
        <v>7285</v>
      </c>
      <c r="B4616" s="407" t="s">
        <v>7286</v>
      </c>
      <c r="C4616" s="408">
        <v>0</v>
      </c>
      <c r="D4616" s="408">
        <v>59.8</v>
      </c>
      <c r="E4616" s="408">
        <v>59.8</v>
      </c>
      <c r="F4616" s="409">
        <v>44623.640277777777</v>
      </c>
      <c r="G4616" s="408">
        <v>0</v>
      </c>
    </row>
    <row r="4617" spans="1:7" ht="15" x14ac:dyDescent="0.2">
      <c r="A4617" s="407" t="s">
        <v>7287</v>
      </c>
      <c r="B4617" s="407" t="s">
        <v>7288</v>
      </c>
      <c r="C4617" s="408">
        <v>0</v>
      </c>
      <c r="D4617" s="408">
        <v>6</v>
      </c>
      <c r="E4617" s="408">
        <v>6</v>
      </c>
      <c r="F4617" s="409">
        <v>44623.640972222223</v>
      </c>
      <c r="G4617" s="408">
        <v>0</v>
      </c>
    </row>
    <row r="4618" spans="1:7" ht="15" x14ac:dyDescent="0.2">
      <c r="A4618" s="407" t="s">
        <v>7289</v>
      </c>
      <c r="B4618" s="407" t="s">
        <v>7290</v>
      </c>
      <c r="C4618" s="408">
        <v>0</v>
      </c>
      <c r="D4618" s="408">
        <v>97.5</v>
      </c>
      <c r="E4618" s="408">
        <v>97.5</v>
      </c>
      <c r="F4618" s="409">
        <v>44623.641747685186</v>
      </c>
      <c r="G4618" s="408">
        <v>0</v>
      </c>
    </row>
    <row r="4619" spans="1:7" ht="15" x14ac:dyDescent="0.2">
      <c r="A4619" s="407" t="s">
        <v>7291</v>
      </c>
      <c r="B4619" s="407" t="s">
        <v>7292</v>
      </c>
      <c r="C4619" s="408">
        <v>2.0499999999999998</v>
      </c>
      <c r="D4619" s="408">
        <v>62.33</v>
      </c>
      <c r="E4619" s="408">
        <v>65.38</v>
      </c>
      <c r="F4619" s="409">
        <v>44623.538958333331</v>
      </c>
      <c r="G4619" s="408">
        <v>0</v>
      </c>
    </row>
    <row r="4620" spans="1:7" ht="15" x14ac:dyDescent="0.2">
      <c r="A4620" s="407" t="s">
        <v>7293</v>
      </c>
      <c r="B4620" s="407" t="s">
        <v>7294</v>
      </c>
      <c r="C4620" s="408">
        <v>3.6</v>
      </c>
      <c r="D4620" s="408">
        <v>69.510000000000005</v>
      </c>
      <c r="E4620" s="408">
        <v>76.61</v>
      </c>
      <c r="F4620" s="409">
        <v>44623.642627314817</v>
      </c>
      <c r="G4620" s="408">
        <v>0</v>
      </c>
    </row>
    <row r="4621" spans="1:7" ht="15" x14ac:dyDescent="0.2">
      <c r="A4621" s="407" t="s">
        <v>7295</v>
      </c>
      <c r="B4621" s="407" t="s">
        <v>7296</v>
      </c>
      <c r="C4621" s="408">
        <v>12.6</v>
      </c>
      <c r="D4621" s="408">
        <v>289.98</v>
      </c>
      <c r="E4621" s="408">
        <v>311.08</v>
      </c>
      <c r="F4621" s="409">
        <v>44623.639560185184</v>
      </c>
      <c r="G4621" s="408">
        <v>0</v>
      </c>
    </row>
    <row r="4622" spans="1:7" ht="15" x14ac:dyDescent="0.2">
      <c r="A4622" s="407" t="s">
        <v>7297</v>
      </c>
      <c r="B4622" s="407" t="s">
        <v>7298</v>
      </c>
      <c r="C4622" s="408">
        <v>0</v>
      </c>
      <c r="D4622" s="408">
        <v>423</v>
      </c>
      <c r="E4622" s="408">
        <v>423</v>
      </c>
      <c r="F4622" s="409">
        <v>43801.623923611114</v>
      </c>
      <c r="G4622" s="408">
        <v>0</v>
      </c>
    </row>
    <row r="4623" spans="1:7" ht="15" x14ac:dyDescent="0.2">
      <c r="A4623" s="407" t="s">
        <v>7299</v>
      </c>
      <c r="B4623" s="407" t="s">
        <v>7300</v>
      </c>
      <c r="C4623" s="408">
        <v>0</v>
      </c>
      <c r="D4623" s="408">
        <v>1060</v>
      </c>
      <c r="E4623" s="408">
        <v>1060</v>
      </c>
      <c r="F4623" s="409">
        <v>43801.573472222219</v>
      </c>
      <c r="G4623" s="408">
        <v>0</v>
      </c>
    </row>
    <row r="4624" spans="1:7" ht="15" x14ac:dyDescent="0.2">
      <c r="A4624" s="407" t="s">
        <v>7301</v>
      </c>
      <c r="B4624" s="407" t="s">
        <v>7302</v>
      </c>
      <c r="C4624" s="408">
        <v>0</v>
      </c>
      <c r="D4624" s="408">
        <v>43.2</v>
      </c>
      <c r="E4624" s="408">
        <v>43.2</v>
      </c>
      <c r="F4624" s="409">
        <v>44796.328946759262</v>
      </c>
      <c r="G4624" s="408">
        <v>0</v>
      </c>
    </row>
    <row r="4625" spans="1:7" ht="15" x14ac:dyDescent="0.2">
      <c r="A4625" s="407" t="s">
        <v>7303</v>
      </c>
      <c r="B4625" s="407" t="s">
        <v>7304</v>
      </c>
      <c r="C4625" s="408">
        <v>20</v>
      </c>
      <c r="D4625" s="408">
        <v>220.98</v>
      </c>
      <c r="E4625" s="408">
        <v>245.98</v>
      </c>
      <c r="F4625" s="409">
        <v>44880.599942129629</v>
      </c>
      <c r="G4625" s="408">
        <v>0</v>
      </c>
    </row>
    <row r="4626" spans="1:7" ht="15" x14ac:dyDescent="0.2">
      <c r="A4626" s="407" t="s">
        <v>7305</v>
      </c>
      <c r="B4626" s="407" t="s">
        <v>7306</v>
      </c>
      <c r="C4626" s="408">
        <v>0</v>
      </c>
      <c r="D4626" s="408">
        <v>0</v>
      </c>
      <c r="E4626" s="408">
        <v>0</v>
      </c>
      <c r="F4626" s="409">
        <v>45112.409687500003</v>
      </c>
      <c r="G4626" s="408">
        <v>0</v>
      </c>
    </row>
    <row r="4627" spans="1:7" ht="15" x14ac:dyDescent="0.2">
      <c r="A4627" s="407" t="s">
        <v>7307</v>
      </c>
      <c r="B4627" s="407" t="s">
        <v>7308</v>
      </c>
      <c r="C4627" s="408">
        <v>0</v>
      </c>
      <c r="D4627" s="408">
        <v>57.1</v>
      </c>
      <c r="E4627" s="408">
        <v>57.1</v>
      </c>
      <c r="F4627" s="409">
        <v>43803.525983796295</v>
      </c>
      <c r="G4627" s="408">
        <v>0</v>
      </c>
    </row>
    <row r="4628" spans="1:7" ht="15" x14ac:dyDescent="0.2">
      <c r="A4628" s="407" t="s">
        <v>7309</v>
      </c>
      <c r="B4628" s="407" t="s">
        <v>7310</v>
      </c>
      <c r="C4628" s="408">
        <v>2.5</v>
      </c>
      <c r="D4628" s="408">
        <v>261.06</v>
      </c>
      <c r="E4628" s="408">
        <v>266.06</v>
      </c>
      <c r="F4628" s="409">
        <v>44979.555428240739</v>
      </c>
      <c r="G4628" s="408">
        <v>0</v>
      </c>
    </row>
    <row r="4629" spans="1:7" ht="15" x14ac:dyDescent="0.2">
      <c r="A4629" s="407" t="s">
        <v>7311</v>
      </c>
      <c r="B4629" s="407" t="s">
        <v>7312</v>
      </c>
      <c r="C4629" s="408">
        <v>0</v>
      </c>
      <c r="D4629" s="408">
        <v>6.15</v>
      </c>
      <c r="E4629" s="408">
        <v>6.15</v>
      </c>
      <c r="F4629" s="409">
        <v>44979.595439814817</v>
      </c>
      <c r="G4629" s="408">
        <v>0</v>
      </c>
    </row>
    <row r="4630" spans="1:7" ht="15" x14ac:dyDescent="0.2">
      <c r="A4630" s="407" t="s">
        <v>7313</v>
      </c>
      <c r="B4630" s="407" t="s">
        <v>7314</v>
      </c>
      <c r="C4630" s="408">
        <v>0</v>
      </c>
      <c r="D4630" s="408">
        <v>10.51</v>
      </c>
      <c r="E4630" s="408">
        <v>10.51</v>
      </c>
      <c r="F4630" s="409">
        <v>44133.590682870374</v>
      </c>
      <c r="G4630" s="408">
        <v>0</v>
      </c>
    </row>
    <row r="4631" spans="1:7" ht="15" x14ac:dyDescent="0.25">
      <c r="A4631" s="407" t="s">
        <v>7315</v>
      </c>
      <c r="B4631" s="407" t="s">
        <v>7316</v>
      </c>
      <c r="C4631" s="406"/>
      <c r="D4631" s="406"/>
      <c r="E4631" s="406"/>
      <c r="F4631" s="409">
        <v>43802.641550925924</v>
      </c>
      <c r="G4631" s="408">
        <v>0</v>
      </c>
    </row>
    <row r="4632" spans="1:7" ht="15" x14ac:dyDescent="0.25">
      <c r="A4632" s="407" t="s">
        <v>7317</v>
      </c>
      <c r="B4632" s="407" t="s">
        <v>7318</v>
      </c>
      <c r="C4632" s="406"/>
      <c r="D4632" s="406"/>
      <c r="E4632" s="406"/>
      <c r="F4632" s="409">
        <v>43802.636631944442</v>
      </c>
      <c r="G4632" s="408">
        <v>0</v>
      </c>
    </row>
    <row r="4633" spans="1:7" ht="15" x14ac:dyDescent="0.2">
      <c r="A4633" s="407" t="s">
        <v>7319</v>
      </c>
      <c r="B4633" s="407" t="s">
        <v>7320</v>
      </c>
      <c r="C4633" s="408">
        <v>0</v>
      </c>
      <c r="D4633" s="408">
        <v>0.3</v>
      </c>
      <c r="E4633" s="408">
        <v>0.3</v>
      </c>
      <c r="F4633" s="409">
        <v>44133.590752314813</v>
      </c>
      <c r="G4633" s="408">
        <v>0</v>
      </c>
    </row>
    <row r="4634" spans="1:7" ht="15" x14ac:dyDescent="0.2">
      <c r="A4634" s="407" t="s">
        <v>35514</v>
      </c>
      <c r="B4634" s="407" t="s">
        <v>35515</v>
      </c>
      <c r="C4634" s="408">
        <v>0</v>
      </c>
      <c r="D4634" s="408">
        <v>36.04</v>
      </c>
      <c r="E4634" s="408">
        <v>36.04</v>
      </c>
      <c r="F4634" s="409">
        <v>45342.569733796299</v>
      </c>
      <c r="G4634" s="408">
        <v>0</v>
      </c>
    </row>
    <row r="4635" spans="1:7" ht="15" x14ac:dyDescent="0.2">
      <c r="A4635" s="407" t="s">
        <v>7321</v>
      </c>
      <c r="B4635" s="407" t="s">
        <v>7322</v>
      </c>
      <c r="C4635" s="408">
        <v>0.75</v>
      </c>
      <c r="D4635" s="408">
        <v>18.649999999999999</v>
      </c>
      <c r="E4635" s="408">
        <v>19.399999999999999</v>
      </c>
      <c r="F4635" s="409">
        <v>43809.316261574073</v>
      </c>
      <c r="G4635" s="408">
        <v>0</v>
      </c>
    </row>
    <row r="4636" spans="1:7" ht="15" x14ac:dyDescent="0.2">
      <c r="A4636" s="407" t="s">
        <v>7323</v>
      </c>
      <c r="B4636" s="407" t="s">
        <v>7324</v>
      </c>
      <c r="C4636" s="408">
        <v>2.75</v>
      </c>
      <c r="D4636" s="408">
        <v>10.43</v>
      </c>
      <c r="E4636" s="408">
        <v>13.18</v>
      </c>
      <c r="F4636" s="409">
        <v>43809.454664351855</v>
      </c>
      <c r="G4636" s="408">
        <v>0</v>
      </c>
    </row>
    <row r="4637" spans="1:7" ht="15" x14ac:dyDescent="0.2">
      <c r="A4637" s="407" t="s">
        <v>7325</v>
      </c>
      <c r="B4637" s="407" t="s">
        <v>7326</v>
      </c>
      <c r="C4637" s="408">
        <v>2.75</v>
      </c>
      <c r="D4637" s="408">
        <v>7.81</v>
      </c>
      <c r="E4637" s="408">
        <v>10.56</v>
      </c>
      <c r="F4637" s="409">
        <v>43809.319965277777</v>
      </c>
      <c r="G4637" s="408">
        <v>0</v>
      </c>
    </row>
    <row r="4638" spans="1:7" ht="15" x14ac:dyDescent="0.2">
      <c r="A4638" s="407" t="s">
        <v>7327</v>
      </c>
      <c r="B4638" s="407" t="s">
        <v>7328</v>
      </c>
      <c r="C4638" s="408">
        <v>2.75</v>
      </c>
      <c r="D4638" s="408">
        <v>8.24</v>
      </c>
      <c r="E4638" s="408">
        <v>10.99</v>
      </c>
      <c r="F4638" s="409">
        <v>43809.378321759257</v>
      </c>
      <c r="G4638" s="408">
        <v>0</v>
      </c>
    </row>
    <row r="4639" spans="1:7" ht="15" x14ac:dyDescent="0.2">
      <c r="A4639" s="407" t="s">
        <v>7329</v>
      </c>
      <c r="B4639" s="407" t="s">
        <v>7330</v>
      </c>
      <c r="C4639" s="408">
        <v>48.25</v>
      </c>
      <c r="D4639" s="408">
        <v>200.22</v>
      </c>
      <c r="E4639" s="408">
        <v>250.97</v>
      </c>
      <c r="F4639" s="409">
        <v>43809.460324074076</v>
      </c>
      <c r="G4639" s="408">
        <v>0</v>
      </c>
    </row>
    <row r="4640" spans="1:7" ht="15" x14ac:dyDescent="0.2">
      <c r="A4640" s="407" t="s">
        <v>7331</v>
      </c>
      <c r="B4640" s="407" t="s">
        <v>7332</v>
      </c>
      <c r="C4640" s="408">
        <v>0</v>
      </c>
      <c r="D4640" s="408">
        <v>6.11</v>
      </c>
      <c r="E4640" s="408">
        <v>6.11</v>
      </c>
      <c r="F4640" s="409">
        <v>43809.457233796296</v>
      </c>
      <c r="G4640" s="408">
        <v>0</v>
      </c>
    </row>
    <row r="4641" spans="1:7" ht="15" x14ac:dyDescent="0.2">
      <c r="A4641" s="407" t="s">
        <v>7333</v>
      </c>
      <c r="B4641" s="407" t="s">
        <v>7334</v>
      </c>
      <c r="C4641" s="408">
        <v>0.75</v>
      </c>
      <c r="D4641" s="408">
        <v>6.87</v>
      </c>
      <c r="E4641" s="408">
        <v>7.62</v>
      </c>
      <c r="F4641" s="409">
        <v>43809.327696759261</v>
      </c>
      <c r="G4641" s="408">
        <v>0</v>
      </c>
    </row>
    <row r="4642" spans="1:7" ht="15" x14ac:dyDescent="0.2">
      <c r="A4642" s="407" t="s">
        <v>7335</v>
      </c>
      <c r="B4642" s="407" t="s">
        <v>7336</v>
      </c>
      <c r="C4642" s="408">
        <v>2.75</v>
      </c>
      <c r="D4642" s="408">
        <v>8.24</v>
      </c>
      <c r="E4642" s="408">
        <v>10.99</v>
      </c>
      <c r="F4642" s="409">
        <v>43809.331909722219</v>
      </c>
      <c r="G4642" s="408">
        <v>0</v>
      </c>
    </row>
    <row r="4643" spans="1:7" ht="15" x14ac:dyDescent="0.2">
      <c r="A4643" s="407" t="s">
        <v>7337</v>
      </c>
      <c r="B4643" s="407" t="s">
        <v>7338</v>
      </c>
      <c r="C4643" s="408">
        <v>49.75</v>
      </c>
      <c r="D4643" s="408">
        <v>740.22</v>
      </c>
      <c r="E4643" s="408">
        <v>793.47</v>
      </c>
      <c r="F4643" s="409">
        <v>43809.467141203706</v>
      </c>
      <c r="G4643" s="408">
        <v>0</v>
      </c>
    </row>
    <row r="4644" spans="1:7" ht="15" x14ac:dyDescent="0.2">
      <c r="A4644" s="407" t="s">
        <v>7339</v>
      </c>
      <c r="B4644" s="407" t="s">
        <v>7340</v>
      </c>
      <c r="C4644" s="408">
        <v>0</v>
      </c>
      <c r="D4644" s="408">
        <v>540</v>
      </c>
      <c r="E4644" s="408">
        <v>540</v>
      </c>
      <c r="F4644" s="409">
        <v>43809.463449074072</v>
      </c>
      <c r="G4644" s="408">
        <v>0</v>
      </c>
    </row>
    <row r="4645" spans="1:7" ht="15" x14ac:dyDescent="0.2">
      <c r="A4645" s="407" t="s">
        <v>7341</v>
      </c>
      <c r="B4645" s="407" t="s">
        <v>7342</v>
      </c>
      <c r="C4645" s="408">
        <v>0</v>
      </c>
      <c r="D4645" s="408">
        <v>49.24</v>
      </c>
      <c r="E4645" s="408">
        <v>49.24</v>
      </c>
      <c r="F4645" s="409">
        <v>44133.590844907405</v>
      </c>
      <c r="G4645" s="408">
        <v>0</v>
      </c>
    </row>
    <row r="4646" spans="1:7" ht="15" x14ac:dyDescent="0.25">
      <c r="A4646" s="407" t="s">
        <v>7343</v>
      </c>
      <c r="B4646" s="407" t="s">
        <v>7344</v>
      </c>
      <c r="C4646" s="406"/>
      <c r="D4646" s="406"/>
      <c r="E4646" s="406"/>
      <c r="F4646" s="409">
        <v>43840.545671296299</v>
      </c>
      <c r="G4646" s="408">
        <v>0</v>
      </c>
    </row>
    <row r="4647" spans="1:7" ht="15" x14ac:dyDescent="0.2">
      <c r="A4647" s="407" t="s">
        <v>7345</v>
      </c>
      <c r="B4647" s="407" t="s">
        <v>7346</v>
      </c>
      <c r="C4647" s="408">
        <v>0</v>
      </c>
      <c r="D4647" s="408">
        <v>17.5</v>
      </c>
      <c r="E4647" s="408">
        <v>17.5</v>
      </c>
      <c r="F4647" s="409">
        <v>44796.3278125</v>
      </c>
      <c r="G4647" s="408">
        <v>0</v>
      </c>
    </row>
    <row r="4648" spans="1:7" ht="15" x14ac:dyDescent="0.2">
      <c r="A4648" s="407" t="s">
        <v>7347</v>
      </c>
      <c r="B4648" s="407" t="s">
        <v>7348</v>
      </c>
      <c r="C4648" s="408">
        <v>0</v>
      </c>
      <c r="D4648" s="408">
        <v>2.5</v>
      </c>
      <c r="E4648" s="408">
        <v>2.5</v>
      </c>
      <c r="F4648" s="409">
        <v>45328.490277777775</v>
      </c>
      <c r="G4648" s="408">
        <v>0</v>
      </c>
    </row>
    <row r="4649" spans="1:7" ht="15" x14ac:dyDescent="0.2">
      <c r="A4649" s="407" t="s">
        <v>7349</v>
      </c>
      <c r="B4649" s="407" t="s">
        <v>7350</v>
      </c>
      <c r="C4649" s="408">
        <v>0</v>
      </c>
      <c r="D4649" s="408">
        <v>4.82</v>
      </c>
      <c r="E4649" s="408">
        <v>4.82</v>
      </c>
      <c r="F4649" s="409">
        <v>43840.442465277774</v>
      </c>
      <c r="G4649" s="408">
        <v>0</v>
      </c>
    </row>
    <row r="4650" spans="1:7" ht="15" x14ac:dyDescent="0.2">
      <c r="A4650" s="407" t="s">
        <v>7351</v>
      </c>
      <c r="B4650" s="407" t="s">
        <v>7352</v>
      </c>
      <c r="C4650" s="408">
        <v>0</v>
      </c>
      <c r="D4650" s="408">
        <v>16.3</v>
      </c>
      <c r="E4650" s="408">
        <v>16.3</v>
      </c>
      <c r="F4650" s="409">
        <v>44795.335439814815</v>
      </c>
      <c r="G4650" s="408">
        <v>0</v>
      </c>
    </row>
    <row r="4651" spans="1:7" ht="15" x14ac:dyDescent="0.2">
      <c r="A4651" s="407" t="s">
        <v>7353</v>
      </c>
      <c r="B4651" s="407" t="s">
        <v>7354</v>
      </c>
      <c r="C4651" s="408">
        <v>0</v>
      </c>
      <c r="D4651" s="408">
        <v>4.03</v>
      </c>
      <c r="E4651" s="408">
        <v>4.03</v>
      </c>
      <c r="F4651" s="409">
        <v>43840.442662037036</v>
      </c>
      <c r="G4651" s="408">
        <v>0</v>
      </c>
    </row>
    <row r="4652" spans="1:7" ht="15" x14ac:dyDescent="0.2">
      <c r="A4652" s="407" t="s">
        <v>7355</v>
      </c>
      <c r="B4652" s="407" t="s">
        <v>7356</v>
      </c>
      <c r="C4652" s="408">
        <v>0</v>
      </c>
      <c r="D4652" s="408">
        <v>79.87</v>
      </c>
      <c r="E4652" s="408">
        <v>79.87</v>
      </c>
      <c r="F4652" s="409">
        <v>45986.570138888892</v>
      </c>
      <c r="G4652" s="408">
        <v>0</v>
      </c>
    </row>
    <row r="4653" spans="1:7" ht="15" x14ac:dyDescent="0.2">
      <c r="A4653" s="407" t="s">
        <v>7357</v>
      </c>
      <c r="B4653" s="407" t="s">
        <v>7358</v>
      </c>
      <c r="C4653" s="408">
        <v>0</v>
      </c>
      <c r="D4653" s="408">
        <v>0</v>
      </c>
      <c r="E4653" s="408">
        <v>0</v>
      </c>
      <c r="F4653" s="409">
        <v>45112.409826388888</v>
      </c>
      <c r="G4653" s="408">
        <v>0</v>
      </c>
    </row>
    <row r="4654" spans="1:7" ht="15" x14ac:dyDescent="0.2">
      <c r="A4654" s="407" t="s">
        <v>7359</v>
      </c>
      <c r="B4654" s="407" t="s">
        <v>7360</v>
      </c>
      <c r="C4654" s="408">
        <v>13.5</v>
      </c>
      <c r="D4654" s="408">
        <v>2.15</v>
      </c>
      <c r="E4654" s="408">
        <v>15.65</v>
      </c>
      <c r="F4654" s="409">
        <v>45111.631469907406</v>
      </c>
      <c r="G4654" s="408">
        <v>0</v>
      </c>
    </row>
    <row r="4655" spans="1:7" ht="15" x14ac:dyDescent="0.2">
      <c r="A4655" s="407" t="s">
        <v>7361</v>
      </c>
      <c r="B4655" s="407" t="s">
        <v>7362</v>
      </c>
      <c r="C4655" s="408">
        <v>9</v>
      </c>
      <c r="D4655" s="408">
        <v>2.4700000000000002</v>
      </c>
      <c r="E4655" s="408">
        <v>11.97</v>
      </c>
      <c r="F4655" s="409">
        <v>45111.631967592592</v>
      </c>
      <c r="G4655" s="408">
        <v>0</v>
      </c>
    </row>
    <row r="4656" spans="1:7" ht="15" x14ac:dyDescent="0.2">
      <c r="A4656" s="407" t="s">
        <v>7363</v>
      </c>
      <c r="B4656" s="407" t="s">
        <v>7364</v>
      </c>
      <c r="C4656" s="408">
        <v>0</v>
      </c>
      <c r="D4656" s="408">
        <v>34.4</v>
      </c>
      <c r="E4656" s="408">
        <v>34.4</v>
      </c>
      <c r="F4656" s="409">
        <v>44795.335787037038</v>
      </c>
      <c r="G4656" s="408">
        <v>0</v>
      </c>
    </row>
    <row r="4657" spans="1:7" ht="15" x14ac:dyDescent="0.2">
      <c r="A4657" s="407" t="s">
        <v>7365</v>
      </c>
      <c r="B4657" s="407" t="s">
        <v>7366</v>
      </c>
      <c r="C4657" s="408">
        <v>0</v>
      </c>
      <c r="D4657" s="408">
        <v>26.3</v>
      </c>
      <c r="E4657" s="408">
        <v>26.3</v>
      </c>
      <c r="F4657" s="409">
        <v>43840.443055555559</v>
      </c>
      <c r="G4657" s="408">
        <v>0</v>
      </c>
    </row>
    <row r="4658" spans="1:7" ht="15" x14ac:dyDescent="0.2">
      <c r="A4658" s="407" t="s">
        <v>7367</v>
      </c>
      <c r="B4658" s="407" t="s">
        <v>7368</v>
      </c>
      <c r="C4658" s="408">
        <v>5</v>
      </c>
      <c r="D4658" s="408">
        <v>0.39</v>
      </c>
      <c r="E4658" s="408">
        <v>5.39</v>
      </c>
      <c r="F4658" s="409">
        <v>45112.409930555557</v>
      </c>
      <c r="G4658" s="408">
        <v>0</v>
      </c>
    </row>
    <row r="4659" spans="1:7" ht="15" x14ac:dyDescent="0.2">
      <c r="A4659" s="407" t="s">
        <v>7369</v>
      </c>
      <c r="B4659" s="407" t="s">
        <v>7370</v>
      </c>
      <c r="C4659" s="408">
        <v>0</v>
      </c>
      <c r="D4659" s="408">
        <v>11</v>
      </c>
      <c r="E4659" s="408">
        <v>11</v>
      </c>
      <c r="F4659" s="409">
        <v>45112.410057870373</v>
      </c>
      <c r="G4659" s="408">
        <v>0</v>
      </c>
    </row>
    <row r="4660" spans="1:7" ht="15" x14ac:dyDescent="0.25">
      <c r="A4660" s="407" t="s">
        <v>7371</v>
      </c>
      <c r="B4660" s="407" t="s">
        <v>7372</v>
      </c>
      <c r="C4660" s="406"/>
      <c r="D4660" s="406"/>
      <c r="E4660" s="406"/>
      <c r="F4660" s="409">
        <v>45112.410162037035</v>
      </c>
      <c r="G4660" s="408">
        <v>0</v>
      </c>
    </row>
    <row r="4661" spans="1:7" ht="15" x14ac:dyDescent="0.2">
      <c r="A4661" s="407" t="s">
        <v>7373</v>
      </c>
      <c r="B4661" s="407" t="s">
        <v>7374</v>
      </c>
      <c r="C4661" s="408">
        <v>4.5</v>
      </c>
      <c r="D4661" s="408">
        <v>3.36</v>
      </c>
      <c r="E4661" s="408">
        <v>10.36</v>
      </c>
      <c r="F4661" s="409">
        <v>43843.61923611111</v>
      </c>
      <c r="G4661" s="408">
        <v>0</v>
      </c>
    </row>
    <row r="4662" spans="1:7" ht="15" x14ac:dyDescent="0.2">
      <c r="A4662" s="407" t="s">
        <v>7375</v>
      </c>
      <c r="B4662" s="407" t="s">
        <v>7376</v>
      </c>
      <c r="C4662" s="408">
        <v>0</v>
      </c>
      <c r="D4662" s="408">
        <v>60.6</v>
      </c>
      <c r="E4662" s="408">
        <v>60.6</v>
      </c>
      <c r="F4662" s="409">
        <v>43844.494988425926</v>
      </c>
      <c r="G4662" s="408">
        <v>0</v>
      </c>
    </row>
    <row r="4663" spans="1:7" ht="15" x14ac:dyDescent="0.2">
      <c r="A4663" s="407" t="s">
        <v>7377</v>
      </c>
      <c r="B4663" s="407" t="s">
        <v>7378</v>
      </c>
      <c r="C4663" s="408">
        <v>0</v>
      </c>
      <c r="D4663" s="408">
        <v>121.67</v>
      </c>
      <c r="E4663" s="408">
        <v>121.67</v>
      </c>
      <c r="F4663" s="409">
        <v>43844.495069444441</v>
      </c>
      <c r="G4663" s="408">
        <v>0</v>
      </c>
    </row>
    <row r="4664" spans="1:7" ht="15" x14ac:dyDescent="0.2">
      <c r="A4664" s="407" t="s">
        <v>7379</v>
      </c>
      <c r="B4664" s="407" t="s">
        <v>7380</v>
      </c>
      <c r="C4664" s="408">
        <v>0</v>
      </c>
      <c r="D4664" s="408">
        <v>6.27</v>
      </c>
      <c r="E4664" s="408">
        <v>6.27</v>
      </c>
      <c r="F4664" s="409">
        <v>44795.337812500002</v>
      </c>
      <c r="G4664" s="408">
        <v>416</v>
      </c>
    </row>
    <row r="4665" spans="1:7" ht="15" x14ac:dyDescent="0.2">
      <c r="A4665" s="407" t="s">
        <v>7381</v>
      </c>
      <c r="B4665" s="407" t="s">
        <v>7382</v>
      </c>
      <c r="C4665" s="408">
        <v>2</v>
      </c>
      <c r="D4665" s="408">
        <v>0.14000000000000001</v>
      </c>
      <c r="E4665" s="408">
        <v>4.6399999999999997</v>
      </c>
      <c r="F4665" s="409">
        <v>43867.560567129629</v>
      </c>
      <c r="G4665" s="408">
        <v>0</v>
      </c>
    </row>
    <row r="4666" spans="1:7" ht="15" x14ac:dyDescent="0.2">
      <c r="A4666" s="407" t="s">
        <v>7383</v>
      </c>
      <c r="B4666" s="407" t="s">
        <v>7384</v>
      </c>
      <c r="C4666" s="408">
        <v>0</v>
      </c>
      <c r="D4666" s="408">
        <v>27.39</v>
      </c>
      <c r="E4666" s="408">
        <v>27.39</v>
      </c>
      <c r="F4666" s="409">
        <v>44476.481504629628</v>
      </c>
      <c r="G4666" s="408">
        <v>0</v>
      </c>
    </row>
    <row r="4667" spans="1:7" ht="15" x14ac:dyDescent="0.2">
      <c r="A4667" s="407" t="s">
        <v>7385</v>
      </c>
      <c r="B4667" s="407" t="s">
        <v>7386</v>
      </c>
      <c r="C4667" s="408">
        <v>0</v>
      </c>
      <c r="D4667" s="408">
        <v>20.71</v>
      </c>
      <c r="E4667" s="408">
        <v>20.71</v>
      </c>
      <c r="F4667" s="409">
        <v>44180.669965277775</v>
      </c>
      <c r="G4667" s="408">
        <v>0</v>
      </c>
    </row>
    <row r="4668" spans="1:7" ht="15" x14ac:dyDescent="0.2">
      <c r="A4668" s="407" t="s">
        <v>35516</v>
      </c>
      <c r="B4668" s="407" t="s">
        <v>35517</v>
      </c>
      <c r="C4668" s="408">
        <v>0</v>
      </c>
      <c r="D4668" s="408">
        <v>9680</v>
      </c>
      <c r="E4668" s="408">
        <v>9680</v>
      </c>
      <c r="F4668" s="409">
        <v>45342.569791666669</v>
      </c>
      <c r="G4668" s="408">
        <v>0</v>
      </c>
    </row>
    <row r="4669" spans="1:7" ht="15" x14ac:dyDescent="0.2">
      <c r="A4669" s="407" t="s">
        <v>7387</v>
      </c>
      <c r="B4669" s="407" t="s">
        <v>7388</v>
      </c>
      <c r="C4669" s="408">
        <v>0</v>
      </c>
      <c r="D4669" s="408">
        <v>39.284999999999997</v>
      </c>
      <c r="E4669" s="408">
        <v>39.284999999999997</v>
      </c>
      <c r="F4669" s="409">
        <v>43850.346192129633</v>
      </c>
      <c r="G4669" s="408">
        <v>0</v>
      </c>
    </row>
    <row r="4670" spans="1:7" ht="15" x14ac:dyDescent="0.25">
      <c r="A4670" s="407" t="s">
        <v>7389</v>
      </c>
      <c r="B4670" s="407" t="s">
        <v>7390</v>
      </c>
      <c r="C4670" s="408">
        <v>0</v>
      </c>
      <c r="D4670" s="408">
        <v>19.399999999999999</v>
      </c>
      <c r="E4670" s="408">
        <v>19.399999999999999</v>
      </c>
      <c r="F4670" s="406"/>
      <c r="G4670" s="408">
        <v>0</v>
      </c>
    </row>
    <row r="4671" spans="1:7" ht="15" x14ac:dyDescent="0.25">
      <c r="A4671" s="407" t="s">
        <v>7391</v>
      </c>
      <c r="B4671" s="407" t="s">
        <v>7392</v>
      </c>
      <c r="C4671" s="408">
        <v>0</v>
      </c>
      <c r="D4671" s="408">
        <v>149.38</v>
      </c>
      <c r="E4671" s="408">
        <v>149.38</v>
      </c>
      <c r="F4671" s="406"/>
      <c r="G4671" s="408">
        <v>0</v>
      </c>
    </row>
    <row r="4672" spans="1:7" ht="15" x14ac:dyDescent="0.2">
      <c r="A4672" s="407" t="s">
        <v>7393</v>
      </c>
      <c r="B4672" s="407" t="s">
        <v>7394</v>
      </c>
      <c r="C4672" s="408">
        <v>0</v>
      </c>
      <c r="D4672" s="408">
        <v>1.1000000000000001</v>
      </c>
      <c r="E4672" s="408">
        <v>1.1000000000000001</v>
      </c>
      <c r="F4672" s="409">
        <v>44981.426689814813</v>
      </c>
      <c r="G4672" s="408">
        <v>0</v>
      </c>
    </row>
    <row r="4673" spans="1:7" ht="15" x14ac:dyDescent="0.2">
      <c r="A4673" s="407" t="s">
        <v>7395</v>
      </c>
      <c r="B4673" s="407" t="s">
        <v>7396</v>
      </c>
      <c r="C4673" s="408">
        <v>0</v>
      </c>
      <c r="D4673" s="408">
        <v>11.48</v>
      </c>
      <c r="E4673" s="408">
        <v>11.48</v>
      </c>
      <c r="F4673" s="409">
        <v>45986.569814814815</v>
      </c>
      <c r="G4673" s="408">
        <v>0</v>
      </c>
    </row>
    <row r="4674" spans="1:7" ht="15" x14ac:dyDescent="0.2">
      <c r="A4674" s="407" t="s">
        <v>7397</v>
      </c>
      <c r="B4674" s="407" t="s">
        <v>7398</v>
      </c>
      <c r="C4674" s="408">
        <v>0</v>
      </c>
      <c r="D4674" s="408">
        <v>1.06</v>
      </c>
      <c r="E4674" s="408">
        <v>1.06</v>
      </c>
      <c r="F4674" s="409">
        <v>44981.429050925923</v>
      </c>
      <c r="G4674" s="408">
        <v>0</v>
      </c>
    </row>
    <row r="4675" spans="1:7" ht="15" x14ac:dyDescent="0.2">
      <c r="A4675" s="407" t="s">
        <v>35518</v>
      </c>
      <c r="B4675" s="407" t="s">
        <v>35519</v>
      </c>
      <c r="C4675" s="408">
        <v>0</v>
      </c>
      <c r="D4675" s="408">
        <v>1457.48</v>
      </c>
      <c r="E4675" s="408">
        <v>1457.48</v>
      </c>
      <c r="F4675" s="409">
        <v>45342.569837962961</v>
      </c>
      <c r="G4675" s="408">
        <v>0</v>
      </c>
    </row>
    <row r="4676" spans="1:7" ht="15" x14ac:dyDescent="0.2">
      <c r="A4676" s="407" t="s">
        <v>7399</v>
      </c>
      <c r="B4676" s="407" t="s">
        <v>7400</v>
      </c>
      <c r="C4676" s="408">
        <v>0</v>
      </c>
      <c r="D4676" s="408">
        <v>0.40439999999999998</v>
      </c>
      <c r="E4676" s="408">
        <v>0.40439999999999998</v>
      </c>
      <c r="F4676" s="409">
        <v>43857.452708333331</v>
      </c>
      <c r="G4676" s="408">
        <v>0</v>
      </c>
    </row>
    <row r="4677" spans="1:7" ht="15" x14ac:dyDescent="0.2">
      <c r="A4677" s="407" t="s">
        <v>7401</v>
      </c>
      <c r="B4677" s="407" t="s">
        <v>7402</v>
      </c>
      <c r="C4677" s="408">
        <v>0</v>
      </c>
      <c r="D4677" s="408">
        <v>0.46997028853325518</v>
      </c>
      <c r="E4677" s="408">
        <v>0.46997028853325518</v>
      </c>
      <c r="F4677" s="409">
        <v>46042.537361111114</v>
      </c>
      <c r="G4677" s="408">
        <v>226</v>
      </c>
    </row>
    <row r="4678" spans="1:7" ht="15" x14ac:dyDescent="0.25">
      <c r="A4678" s="407" t="s">
        <v>7403</v>
      </c>
      <c r="B4678" s="407" t="s">
        <v>7404</v>
      </c>
      <c r="C4678" s="406"/>
      <c r="D4678" s="406"/>
      <c r="E4678" s="406"/>
      <c r="F4678" s="409">
        <v>44020.511307870373</v>
      </c>
      <c r="G4678" s="408">
        <v>0</v>
      </c>
    </row>
    <row r="4679" spans="1:7" ht="15" x14ac:dyDescent="0.25">
      <c r="A4679" s="407" t="s">
        <v>7405</v>
      </c>
      <c r="B4679" s="407" t="s">
        <v>7406</v>
      </c>
      <c r="C4679" s="406"/>
      <c r="D4679" s="406"/>
      <c r="E4679" s="406"/>
      <c r="F4679" s="409">
        <v>43886.690474537034</v>
      </c>
      <c r="G4679" s="408">
        <v>0</v>
      </c>
    </row>
    <row r="4680" spans="1:7" ht="15" x14ac:dyDescent="0.2">
      <c r="A4680" s="407" t="s">
        <v>7407</v>
      </c>
      <c r="B4680" s="407" t="s">
        <v>7408</v>
      </c>
      <c r="C4680" s="408">
        <v>0</v>
      </c>
      <c r="D4680" s="408">
        <v>35.9</v>
      </c>
      <c r="E4680" s="408">
        <v>35.9</v>
      </c>
      <c r="F4680" s="409">
        <v>43872.48101851852</v>
      </c>
      <c r="G4680" s="408">
        <v>0</v>
      </c>
    </row>
    <row r="4681" spans="1:7" ht="15" x14ac:dyDescent="0.2">
      <c r="A4681" s="407" t="s">
        <v>7409</v>
      </c>
      <c r="B4681" s="407" t="s">
        <v>6825</v>
      </c>
      <c r="C4681" s="408">
        <v>0</v>
      </c>
      <c r="D4681" s="408">
        <v>79.5</v>
      </c>
      <c r="E4681" s="408">
        <v>79.5</v>
      </c>
      <c r="F4681" s="409">
        <v>44777.338726851849</v>
      </c>
      <c r="G4681" s="408">
        <v>0</v>
      </c>
    </row>
    <row r="4682" spans="1:7" ht="15" x14ac:dyDescent="0.25">
      <c r="A4682" s="407" t="s">
        <v>7410</v>
      </c>
      <c r="B4682" s="407" t="s">
        <v>7411</v>
      </c>
      <c r="C4682" s="406"/>
      <c r="D4682" s="406"/>
      <c r="E4682" s="406"/>
      <c r="F4682" s="409">
        <v>43885.614861111113</v>
      </c>
      <c r="G4682" s="408">
        <v>0</v>
      </c>
    </row>
    <row r="4683" spans="1:7" ht="15" x14ac:dyDescent="0.25">
      <c r="A4683" s="407" t="s">
        <v>7412</v>
      </c>
      <c r="B4683" s="407" t="s">
        <v>7413</v>
      </c>
      <c r="C4683" s="406"/>
      <c r="D4683" s="406"/>
      <c r="E4683" s="406"/>
      <c r="F4683" s="409">
        <v>43861.339328703703</v>
      </c>
      <c r="G4683" s="408">
        <v>0</v>
      </c>
    </row>
    <row r="4684" spans="1:7" ht="15" x14ac:dyDescent="0.25">
      <c r="A4684" s="407" t="s">
        <v>7414</v>
      </c>
      <c r="B4684" s="407" t="s">
        <v>7413</v>
      </c>
      <c r="C4684" s="406"/>
      <c r="D4684" s="406"/>
      <c r="E4684" s="406"/>
      <c r="F4684" s="409">
        <v>43861.339756944442</v>
      </c>
      <c r="G4684" s="408">
        <v>0</v>
      </c>
    </row>
    <row r="4685" spans="1:7" ht="15" x14ac:dyDescent="0.2">
      <c r="A4685" s="407" t="s">
        <v>7415</v>
      </c>
      <c r="B4685" s="407" t="s">
        <v>6378</v>
      </c>
      <c r="C4685" s="408">
        <v>0</v>
      </c>
      <c r="D4685" s="408">
        <v>9.9499999999999993</v>
      </c>
      <c r="E4685" s="408">
        <v>9.9499999999999993</v>
      </c>
      <c r="F4685" s="409">
        <v>44777.422592592593</v>
      </c>
      <c r="G4685" s="408">
        <v>0</v>
      </c>
    </row>
    <row r="4686" spans="1:7" ht="15" x14ac:dyDescent="0.2">
      <c r="A4686" s="407" t="s">
        <v>7416</v>
      </c>
      <c r="B4686" s="407" t="s">
        <v>7417</v>
      </c>
      <c r="C4686" s="408">
        <v>0</v>
      </c>
      <c r="D4686" s="408">
        <v>187.1</v>
      </c>
      <c r="E4686" s="408">
        <v>187.1</v>
      </c>
      <c r="F4686" s="409">
        <v>44777.339363425926</v>
      </c>
      <c r="G4686" s="408">
        <v>0</v>
      </c>
    </row>
    <row r="4687" spans="1:7" ht="15" x14ac:dyDescent="0.2">
      <c r="A4687" s="407" t="s">
        <v>7418</v>
      </c>
      <c r="B4687" s="407" t="s">
        <v>7419</v>
      </c>
      <c r="C4687" s="408">
        <v>0</v>
      </c>
      <c r="D4687" s="408">
        <v>10.3</v>
      </c>
      <c r="E4687" s="408">
        <v>10.3</v>
      </c>
      <c r="F4687" s="409">
        <v>44777.339733796296</v>
      </c>
      <c r="G4687" s="408">
        <v>0</v>
      </c>
    </row>
    <row r="4688" spans="1:7" ht="15" x14ac:dyDescent="0.2">
      <c r="A4688" s="407" t="s">
        <v>7420</v>
      </c>
      <c r="B4688" s="407" t="s">
        <v>7421</v>
      </c>
      <c r="C4688" s="408">
        <v>0</v>
      </c>
      <c r="D4688" s="408">
        <v>145</v>
      </c>
      <c r="E4688" s="408">
        <v>145</v>
      </c>
      <c r="F4688" s="409">
        <v>44777.340150462966</v>
      </c>
      <c r="G4688" s="408">
        <v>0</v>
      </c>
    </row>
    <row r="4689" spans="1:7" ht="15" x14ac:dyDescent="0.2">
      <c r="A4689" s="407" t="s">
        <v>7422</v>
      </c>
      <c r="B4689" s="407" t="s">
        <v>7423</v>
      </c>
      <c r="C4689" s="408">
        <v>0</v>
      </c>
      <c r="D4689" s="408">
        <v>105.2</v>
      </c>
      <c r="E4689" s="408">
        <v>105.2</v>
      </c>
      <c r="F4689" s="409">
        <v>45986.569432870368</v>
      </c>
      <c r="G4689" s="408">
        <v>0</v>
      </c>
    </row>
    <row r="4690" spans="1:7" ht="15" x14ac:dyDescent="0.2">
      <c r="A4690" s="407" t="s">
        <v>7424</v>
      </c>
      <c r="B4690" s="407" t="s">
        <v>7425</v>
      </c>
      <c r="C4690" s="408">
        <v>0</v>
      </c>
      <c r="D4690" s="408">
        <v>38.5</v>
      </c>
      <c r="E4690" s="408">
        <v>38.5</v>
      </c>
      <c r="F4690" s="409">
        <v>44777.340370370373</v>
      </c>
      <c r="G4690" s="408">
        <v>0</v>
      </c>
    </row>
    <row r="4691" spans="1:7" ht="15" x14ac:dyDescent="0.2">
      <c r="A4691" s="407" t="s">
        <v>7426</v>
      </c>
      <c r="B4691" s="407" t="s">
        <v>7427</v>
      </c>
      <c r="C4691" s="408">
        <v>0</v>
      </c>
      <c r="D4691" s="408">
        <v>195</v>
      </c>
      <c r="E4691" s="408">
        <v>195</v>
      </c>
      <c r="F4691" s="409">
        <v>44777.340578703705</v>
      </c>
      <c r="G4691" s="408">
        <v>0</v>
      </c>
    </row>
    <row r="4692" spans="1:7" ht="15" x14ac:dyDescent="0.2">
      <c r="A4692" s="407" t="s">
        <v>7428</v>
      </c>
      <c r="B4692" s="407" t="s">
        <v>7429</v>
      </c>
      <c r="C4692" s="408">
        <v>0</v>
      </c>
      <c r="D4692" s="408">
        <v>48.8</v>
      </c>
      <c r="E4692" s="408">
        <v>48.8</v>
      </c>
      <c r="F4692" s="409">
        <v>44777.340937499997</v>
      </c>
      <c r="G4692" s="408">
        <v>0</v>
      </c>
    </row>
    <row r="4693" spans="1:7" ht="15" x14ac:dyDescent="0.2">
      <c r="A4693" s="407" t="s">
        <v>7430</v>
      </c>
      <c r="B4693" s="407" t="s">
        <v>7431</v>
      </c>
      <c r="C4693" s="408">
        <v>0</v>
      </c>
      <c r="D4693" s="408">
        <v>79.5</v>
      </c>
      <c r="E4693" s="408">
        <v>79.5</v>
      </c>
      <c r="F4693" s="409">
        <v>43868.627523148149</v>
      </c>
      <c r="G4693" s="408">
        <v>0</v>
      </c>
    </row>
    <row r="4694" spans="1:7" ht="15" x14ac:dyDescent="0.2">
      <c r="A4694" s="407" t="s">
        <v>7432</v>
      </c>
      <c r="B4694" s="407" t="s">
        <v>7433</v>
      </c>
      <c r="C4694" s="408">
        <v>7.5</v>
      </c>
      <c r="D4694" s="408">
        <v>25.06</v>
      </c>
      <c r="E4694" s="408">
        <v>35.06</v>
      </c>
      <c r="F4694" s="409">
        <v>43868.629247685189</v>
      </c>
      <c r="G4694" s="408">
        <v>0</v>
      </c>
    </row>
    <row r="4695" spans="1:7" ht="15" x14ac:dyDescent="0.2">
      <c r="A4695" s="407" t="s">
        <v>7434</v>
      </c>
      <c r="B4695" s="407" t="s">
        <v>7435</v>
      </c>
      <c r="C4695" s="408">
        <v>27.35</v>
      </c>
      <c r="D4695" s="408">
        <v>381.43</v>
      </c>
      <c r="E4695" s="408">
        <v>413.78</v>
      </c>
      <c r="F4695" s="409">
        <v>44476.649525462963</v>
      </c>
      <c r="G4695" s="408">
        <v>0</v>
      </c>
    </row>
    <row r="4696" spans="1:7" ht="15" x14ac:dyDescent="0.2">
      <c r="A4696" s="407" t="s">
        <v>7436</v>
      </c>
      <c r="B4696" s="407" t="s">
        <v>7437</v>
      </c>
      <c r="C4696" s="408">
        <v>0</v>
      </c>
      <c r="D4696" s="408">
        <v>23.4</v>
      </c>
      <c r="E4696" s="408">
        <v>23.4</v>
      </c>
      <c r="F4696" s="409">
        <v>44777.341493055559</v>
      </c>
      <c r="G4696" s="408">
        <v>0</v>
      </c>
    </row>
    <row r="4697" spans="1:7" ht="15" x14ac:dyDescent="0.2">
      <c r="A4697" s="407" t="s">
        <v>7438</v>
      </c>
      <c r="B4697" s="407" t="s">
        <v>7437</v>
      </c>
      <c r="C4697" s="408">
        <v>0</v>
      </c>
      <c r="D4697" s="408">
        <v>23.4</v>
      </c>
      <c r="E4697" s="408">
        <v>23.4</v>
      </c>
      <c r="F4697" s="409">
        <v>44777.341770833336</v>
      </c>
      <c r="G4697" s="408">
        <v>0</v>
      </c>
    </row>
    <row r="4698" spans="1:7" ht="15" x14ac:dyDescent="0.2">
      <c r="A4698" s="407" t="s">
        <v>7439</v>
      </c>
      <c r="B4698" s="407" t="s">
        <v>7440</v>
      </c>
      <c r="C4698" s="408">
        <v>0</v>
      </c>
      <c r="D4698" s="408">
        <v>23.9</v>
      </c>
      <c r="E4698" s="408">
        <v>23.9</v>
      </c>
      <c r="F4698" s="409">
        <v>44795.3440625</v>
      </c>
      <c r="G4698" s="408">
        <v>0</v>
      </c>
    </row>
    <row r="4699" spans="1:7" ht="15" x14ac:dyDescent="0.2">
      <c r="A4699" s="407" t="s">
        <v>7441</v>
      </c>
      <c r="B4699" s="407" t="s">
        <v>7442</v>
      </c>
      <c r="C4699" s="408">
        <v>0</v>
      </c>
      <c r="D4699" s="408">
        <v>14.2</v>
      </c>
      <c r="E4699" s="408">
        <v>14.2</v>
      </c>
      <c r="F4699" s="409">
        <v>44790.609583333331</v>
      </c>
      <c r="G4699" s="408">
        <v>0</v>
      </c>
    </row>
    <row r="4700" spans="1:7" ht="15" x14ac:dyDescent="0.2">
      <c r="A4700" s="407" t="s">
        <v>7443</v>
      </c>
      <c r="B4700" s="407" t="s">
        <v>7444</v>
      </c>
      <c r="C4700" s="408">
        <v>20</v>
      </c>
      <c r="D4700" s="408">
        <v>228.03</v>
      </c>
      <c r="E4700" s="408">
        <v>248.03</v>
      </c>
      <c r="F4700" s="409">
        <v>44609.730092592596</v>
      </c>
      <c r="G4700" s="408">
        <v>0</v>
      </c>
    </row>
    <row r="4701" spans="1:7" ht="15" x14ac:dyDescent="0.2">
      <c r="A4701" s="407" t="s">
        <v>7445</v>
      </c>
      <c r="B4701" s="407" t="s">
        <v>7446</v>
      </c>
      <c r="C4701" s="408">
        <v>2.5</v>
      </c>
      <c r="D4701" s="408">
        <v>54.05</v>
      </c>
      <c r="E4701" s="408">
        <v>56.55</v>
      </c>
      <c r="F4701" s="409">
        <v>44529.264849537038</v>
      </c>
      <c r="G4701" s="408">
        <v>0</v>
      </c>
    </row>
    <row r="4702" spans="1:7" ht="15" x14ac:dyDescent="0.2">
      <c r="A4702" s="407" t="s">
        <v>7447</v>
      </c>
      <c r="B4702" s="407" t="s">
        <v>7448</v>
      </c>
      <c r="C4702" s="408">
        <v>18</v>
      </c>
      <c r="D4702" s="408">
        <v>263.97000000000003</v>
      </c>
      <c r="E4702" s="408">
        <v>284.47000000000003</v>
      </c>
      <c r="F4702" s="409">
        <v>44126.66609953704</v>
      </c>
      <c r="G4702" s="408">
        <v>0</v>
      </c>
    </row>
    <row r="4703" spans="1:7" ht="15" x14ac:dyDescent="0.2">
      <c r="A4703" s="407" t="s">
        <v>7449</v>
      </c>
      <c r="B4703" s="407" t="s">
        <v>7450</v>
      </c>
      <c r="C4703" s="408">
        <v>0</v>
      </c>
      <c r="D4703" s="408">
        <v>262.07</v>
      </c>
      <c r="E4703" s="408">
        <v>262.07</v>
      </c>
      <c r="F4703" s="409">
        <v>44988.47755787037</v>
      </c>
      <c r="G4703" s="408">
        <v>0</v>
      </c>
    </row>
    <row r="4704" spans="1:7" ht="15" x14ac:dyDescent="0.2">
      <c r="A4704" s="407" t="s">
        <v>7451</v>
      </c>
      <c r="B4704" s="407" t="s">
        <v>7452</v>
      </c>
      <c r="C4704" s="408">
        <v>0</v>
      </c>
      <c r="D4704" s="408">
        <v>0</v>
      </c>
      <c r="E4704" s="408">
        <v>0</v>
      </c>
      <c r="F4704" s="409">
        <v>45111.632118055553</v>
      </c>
      <c r="G4704" s="408">
        <v>0</v>
      </c>
    </row>
    <row r="4705" spans="1:7" ht="15" x14ac:dyDescent="0.2">
      <c r="A4705" s="407" t="s">
        <v>7453</v>
      </c>
      <c r="B4705" s="407" t="s">
        <v>7454</v>
      </c>
      <c r="C4705" s="408">
        <v>7.75</v>
      </c>
      <c r="D4705" s="408">
        <v>0.72</v>
      </c>
      <c r="E4705" s="408">
        <v>8.4700000000000006</v>
      </c>
      <c r="F4705" s="409">
        <v>45111.632256944446</v>
      </c>
      <c r="G4705" s="408">
        <v>0</v>
      </c>
    </row>
    <row r="4706" spans="1:7" ht="15" x14ac:dyDescent="0.2">
      <c r="A4706" s="407" t="s">
        <v>7455</v>
      </c>
      <c r="B4706" s="407" t="s">
        <v>7456</v>
      </c>
      <c r="C4706" s="408">
        <v>0</v>
      </c>
      <c r="D4706" s="408">
        <v>794.29375000000005</v>
      </c>
      <c r="E4706" s="408">
        <v>794.29375000000005</v>
      </c>
      <c r="F4706" s="409">
        <v>44880.600277777776</v>
      </c>
      <c r="G4706" s="408">
        <v>0</v>
      </c>
    </row>
    <row r="4707" spans="1:7" ht="15" x14ac:dyDescent="0.25">
      <c r="A4707" s="407" t="s">
        <v>7457</v>
      </c>
      <c r="B4707" s="407" t="s">
        <v>7458</v>
      </c>
      <c r="C4707" s="406"/>
      <c r="D4707" s="406"/>
      <c r="E4707" s="406"/>
      <c r="F4707" s="409">
        <v>43885.516099537039</v>
      </c>
      <c r="G4707" s="408">
        <v>0</v>
      </c>
    </row>
    <row r="4708" spans="1:7" ht="15" x14ac:dyDescent="0.2">
      <c r="A4708" s="407" t="s">
        <v>7459</v>
      </c>
      <c r="B4708" s="407" t="s">
        <v>7460</v>
      </c>
      <c r="C4708" s="408">
        <v>15.5</v>
      </c>
      <c r="D4708" s="408">
        <v>7.0000000000000007E-2</v>
      </c>
      <c r="E4708" s="408">
        <v>15.57</v>
      </c>
      <c r="F4708" s="409">
        <v>45112.345370370371</v>
      </c>
      <c r="G4708" s="408">
        <v>0</v>
      </c>
    </row>
    <row r="4709" spans="1:7" ht="15" x14ac:dyDescent="0.2">
      <c r="A4709" s="407" t="s">
        <v>7461</v>
      </c>
      <c r="B4709" s="407" t="s">
        <v>7462</v>
      </c>
      <c r="C4709" s="408">
        <v>0</v>
      </c>
      <c r="D4709" s="408">
        <v>176</v>
      </c>
      <c r="E4709" s="408">
        <v>176</v>
      </c>
      <c r="F4709" s="409">
        <v>44777.342060185183</v>
      </c>
      <c r="G4709" s="408">
        <v>0</v>
      </c>
    </row>
    <row r="4710" spans="1:7" ht="15" x14ac:dyDescent="0.2">
      <c r="A4710" s="407" t="s">
        <v>7463</v>
      </c>
      <c r="B4710" s="407" t="s">
        <v>7464</v>
      </c>
      <c r="C4710" s="408">
        <v>0</v>
      </c>
      <c r="D4710" s="408">
        <v>17.5</v>
      </c>
      <c r="E4710" s="408">
        <v>17.5</v>
      </c>
      <c r="F4710" s="409">
        <v>44777.342719907407</v>
      </c>
      <c r="G4710" s="408">
        <v>0</v>
      </c>
    </row>
    <row r="4711" spans="1:7" ht="15" x14ac:dyDescent="0.25">
      <c r="A4711" s="407" t="s">
        <v>7465</v>
      </c>
      <c r="B4711" s="407" t="s">
        <v>40716</v>
      </c>
      <c r="C4711" s="406"/>
      <c r="D4711" s="406"/>
      <c r="E4711" s="406"/>
      <c r="F4711" s="409">
        <v>45835.762731481482</v>
      </c>
      <c r="G4711" s="408">
        <v>0</v>
      </c>
    </row>
    <row r="4712" spans="1:7" ht="15" x14ac:dyDescent="0.2">
      <c r="A4712" s="407" t="s">
        <v>7466</v>
      </c>
      <c r="B4712" s="407" t="s">
        <v>7467</v>
      </c>
      <c r="C4712" s="408">
        <v>0</v>
      </c>
      <c r="D4712" s="408">
        <v>177.74</v>
      </c>
      <c r="E4712" s="408">
        <v>177.74</v>
      </c>
      <c r="F4712" s="409">
        <v>44476.481712962966</v>
      </c>
      <c r="G4712" s="408">
        <v>0</v>
      </c>
    </row>
    <row r="4713" spans="1:7" ht="15" x14ac:dyDescent="0.2">
      <c r="A4713" s="407" t="s">
        <v>7468</v>
      </c>
      <c r="B4713" s="407" t="s">
        <v>7469</v>
      </c>
      <c r="C4713" s="408">
        <v>0</v>
      </c>
      <c r="D4713" s="408">
        <v>212.5</v>
      </c>
      <c r="E4713" s="408">
        <v>212.5</v>
      </c>
      <c r="F4713" s="409">
        <v>44476.481342592589</v>
      </c>
      <c r="G4713" s="408">
        <v>0</v>
      </c>
    </row>
    <row r="4714" spans="1:7" ht="15" x14ac:dyDescent="0.25">
      <c r="A4714" s="407" t="s">
        <v>7470</v>
      </c>
      <c r="B4714" s="407" t="s">
        <v>7471</v>
      </c>
      <c r="C4714" s="406"/>
      <c r="D4714" s="406"/>
      <c r="E4714" s="406"/>
      <c r="F4714" s="409">
        <v>45672.605520833335</v>
      </c>
      <c r="G4714" s="408">
        <v>0</v>
      </c>
    </row>
    <row r="4715" spans="1:7" ht="15" x14ac:dyDescent="0.2">
      <c r="A4715" s="407" t="s">
        <v>7472</v>
      </c>
      <c r="B4715" s="407" t="s">
        <v>7473</v>
      </c>
      <c r="C4715" s="408">
        <v>0</v>
      </c>
      <c r="D4715" s="408">
        <v>20.2</v>
      </c>
      <c r="E4715" s="408">
        <v>20.2</v>
      </c>
      <c r="F4715" s="409">
        <v>44777.343460648146</v>
      </c>
      <c r="G4715" s="408">
        <v>0</v>
      </c>
    </row>
    <row r="4716" spans="1:7" ht="15" x14ac:dyDescent="0.2">
      <c r="A4716" s="407" t="s">
        <v>7474</v>
      </c>
      <c r="B4716" s="407" t="s">
        <v>7475</v>
      </c>
      <c r="C4716" s="408">
        <v>0</v>
      </c>
      <c r="D4716" s="408">
        <v>39.200000000000003</v>
      </c>
      <c r="E4716" s="408">
        <v>39.200000000000003</v>
      </c>
      <c r="F4716" s="409">
        <v>44777.343645833331</v>
      </c>
      <c r="G4716" s="408">
        <v>0</v>
      </c>
    </row>
    <row r="4717" spans="1:7" ht="15" x14ac:dyDescent="0.2">
      <c r="A4717" s="407" t="s">
        <v>7476</v>
      </c>
      <c r="B4717" s="407" t="s">
        <v>7477</v>
      </c>
      <c r="C4717" s="408">
        <v>0</v>
      </c>
      <c r="D4717" s="408">
        <v>35</v>
      </c>
      <c r="E4717" s="408">
        <v>35</v>
      </c>
      <c r="F4717" s="409">
        <v>44777.343912037039</v>
      </c>
      <c r="G4717" s="408">
        <v>0</v>
      </c>
    </row>
    <row r="4718" spans="1:7" ht="15" x14ac:dyDescent="0.2">
      <c r="A4718" s="407" t="s">
        <v>7478</v>
      </c>
      <c r="B4718" s="407" t="s">
        <v>7479</v>
      </c>
      <c r="C4718" s="408">
        <v>0</v>
      </c>
      <c r="D4718" s="408">
        <v>4.18</v>
      </c>
      <c r="E4718" s="408">
        <v>4.18</v>
      </c>
      <c r="F4718" s="409">
        <v>43871.579710648148</v>
      </c>
      <c r="G4718" s="408">
        <v>0</v>
      </c>
    </row>
    <row r="4719" spans="1:7" ht="15" x14ac:dyDescent="0.2">
      <c r="A4719" s="407" t="s">
        <v>7480</v>
      </c>
      <c r="B4719" s="407" t="s">
        <v>7481</v>
      </c>
      <c r="C4719" s="408">
        <v>0</v>
      </c>
      <c r="D4719" s="408">
        <v>8.1</v>
      </c>
      <c r="E4719" s="408">
        <v>8.1</v>
      </c>
      <c r="F4719" s="409">
        <v>45680.632627314815</v>
      </c>
      <c r="G4719" s="408">
        <v>0</v>
      </c>
    </row>
    <row r="4720" spans="1:7" ht="15" x14ac:dyDescent="0.2">
      <c r="A4720" s="407" t="s">
        <v>7482</v>
      </c>
      <c r="B4720" s="407" t="s">
        <v>7483</v>
      </c>
      <c r="C4720" s="408">
        <v>0</v>
      </c>
      <c r="D4720" s="408">
        <v>123</v>
      </c>
      <c r="E4720" s="408">
        <v>123</v>
      </c>
      <c r="F4720" s="409">
        <v>44777.344212962962</v>
      </c>
      <c r="G4720" s="408">
        <v>0</v>
      </c>
    </row>
    <row r="4721" spans="1:7" ht="15" x14ac:dyDescent="0.2">
      <c r="A4721" s="407" t="s">
        <v>7484</v>
      </c>
      <c r="B4721" s="407" t="s">
        <v>7485</v>
      </c>
      <c r="C4721" s="408">
        <v>3.5</v>
      </c>
      <c r="D4721" s="408">
        <v>4.96</v>
      </c>
      <c r="E4721" s="408">
        <v>10.46</v>
      </c>
      <c r="F4721" s="409">
        <v>45001.611250000002</v>
      </c>
      <c r="G4721" s="408">
        <v>0</v>
      </c>
    </row>
    <row r="4722" spans="1:7" ht="15" x14ac:dyDescent="0.2">
      <c r="A4722" s="407" t="s">
        <v>7486</v>
      </c>
      <c r="B4722" s="407" t="s">
        <v>7487</v>
      </c>
      <c r="C4722" s="408">
        <v>0</v>
      </c>
      <c r="D4722" s="408">
        <v>3.13</v>
      </c>
      <c r="E4722" s="408">
        <v>3.13</v>
      </c>
      <c r="F4722" s="409">
        <v>43875.511006944442</v>
      </c>
      <c r="G4722" s="408">
        <v>0</v>
      </c>
    </row>
    <row r="4723" spans="1:7" ht="15" x14ac:dyDescent="0.2">
      <c r="A4723" s="407" t="s">
        <v>7488</v>
      </c>
      <c r="B4723" s="407" t="s">
        <v>7489</v>
      </c>
      <c r="C4723" s="408">
        <v>2.5</v>
      </c>
      <c r="D4723" s="408">
        <v>8.68</v>
      </c>
      <c r="E4723" s="408">
        <v>13.18</v>
      </c>
      <c r="F4723" s="409">
        <v>45001.611388888887</v>
      </c>
      <c r="G4723" s="408">
        <v>0</v>
      </c>
    </row>
    <row r="4724" spans="1:7" ht="15" x14ac:dyDescent="0.2">
      <c r="A4724" s="407" t="s">
        <v>7490</v>
      </c>
      <c r="B4724" s="407" t="s">
        <v>7491</v>
      </c>
      <c r="C4724" s="408">
        <v>1.5</v>
      </c>
      <c r="D4724" s="408">
        <v>4.29</v>
      </c>
      <c r="E4724" s="408">
        <v>5.79</v>
      </c>
      <c r="F4724" s="409">
        <v>43873.505648148152</v>
      </c>
      <c r="G4724" s="408">
        <v>0</v>
      </c>
    </row>
    <row r="4725" spans="1:7" ht="15" x14ac:dyDescent="0.2">
      <c r="A4725" s="407" t="s">
        <v>7492</v>
      </c>
      <c r="B4725" s="407" t="s">
        <v>7493</v>
      </c>
      <c r="C4725" s="408">
        <v>15</v>
      </c>
      <c r="D4725" s="408">
        <v>12.16</v>
      </c>
      <c r="E4725" s="408">
        <v>42.16</v>
      </c>
      <c r="F4725" s="409">
        <v>43873.513101851851</v>
      </c>
      <c r="G4725" s="408">
        <v>0</v>
      </c>
    </row>
    <row r="4726" spans="1:7" ht="15" x14ac:dyDescent="0.2">
      <c r="A4726" s="407" t="s">
        <v>7494</v>
      </c>
      <c r="B4726" s="407" t="s">
        <v>7495</v>
      </c>
      <c r="C4726" s="408">
        <v>9</v>
      </c>
      <c r="D4726" s="408">
        <v>14.59</v>
      </c>
      <c r="E4726" s="408">
        <v>26.09</v>
      </c>
      <c r="F4726" s="409">
        <v>44007.61378472222</v>
      </c>
      <c r="G4726" s="408">
        <v>0</v>
      </c>
    </row>
    <row r="4727" spans="1:7" ht="15" x14ac:dyDescent="0.2">
      <c r="A4727" s="407" t="s">
        <v>7496</v>
      </c>
      <c r="B4727" s="407" t="s">
        <v>7497</v>
      </c>
      <c r="C4727" s="408">
        <v>0</v>
      </c>
      <c r="D4727" s="408">
        <v>283</v>
      </c>
      <c r="E4727" s="408">
        <v>283</v>
      </c>
      <c r="F4727" s="409">
        <v>43879.537499999999</v>
      </c>
      <c r="G4727" s="408">
        <v>0</v>
      </c>
    </row>
    <row r="4728" spans="1:7" ht="15" x14ac:dyDescent="0.2">
      <c r="A4728" s="407" t="s">
        <v>7498</v>
      </c>
      <c r="B4728" s="407" t="s">
        <v>7499</v>
      </c>
      <c r="C4728" s="408">
        <v>0</v>
      </c>
      <c r="D4728" s="408">
        <v>149.6</v>
      </c>
      <c r="E4728" s="408">
        <v>149.6</v>
      </c>
      <c r="F4728" s="409">
        <v>43879.542604166665</v>
      </c>
      <c r="G4728" s="408">
        <v>0</v>
      </c>
    </row>
    <row r="4729" spans="1:7" ht="15" x14ac:dyDescent="0.2">
      <c r="A4729" s="407" t="s">
        <v>7500</v>
      </c>
      <c r="B4729" s="407" t="s">
        <v>6550</v>
      </c>
      <c r="C4729" s="408">
        <v>1.5</v>
      </c>
      <c r="D4729" s="408">
        <v>1.56</v>
      </c>
      <c r="E4729" s="408">
        <v>3.06</v>
      </c>
      <c r="F4729" s="409">
        <v>44001.507361111115</v>
      </c>
      <c r="G4729" s="408">
        <v>0</v>
      </c>
    </row>
    <row r="4730" spans="1:7" ht="15" x14ac:dyDescent="0.2">
      <c r="A4730" s="407" t="s">
        <v>7501</v>
      </c>
      <c r="B4730" s="407" t="s">
        <v>7502</v>
      </c>
      <c r="C4730" s="408">
        <v>0</v>
      </c>
      <c r="D4730" s="408">
        <v>80.099999999999994</v>
      </c>
      <c r="E4730" s="408">
        <v>80.099999999999994</v>
      </c>
      <c r="F4730" s="409">
        <v>43879.548796296294</v>
      </c>
      <c r="G4730" s="408">
        <v>0</v>
      </c>
    </row>
    <row r="4731" spans="1:7" ht="15" x14ac:dyDescent="0.2">
      <c r="A4731" s="407" t="s">
        <v>7503</v>
      </c>
      <c r="B4731" s="407" t="s">
        <v>7504</v>
      </c>
      <c r="C4731" s="408">
        <v>0</v>
      </c>
      <c r="D4731" s="408">
        <v>13.03</v>
      </c>
      <c r="E4731" s="408">
        <v>13.03</v>
      </c>
      <c r="F4731" s="409">
        <v>43879.556134259263</v>
      </c>
      <c r="G4731" s="408">
        <v>0</v>
      </c>
    </row>
    <row r="4732" spans="1:7" ht="15" x14ac:dyDescent="0.2">
      <c r="A4732" s="407" t="s">
        <v>7505</v>
      </c>
      <c r="B4732" s="407" t="s">
        <v>7506</v>
      </c>
      <c r="C4732" s="408">
        <v>0</v>
      </c>
      <c r="D4732" s="408">
        <v>128.5</v>
      </c>
      <c r="E4732" s="408">
        <v>128.5</v>
      </c>
      <c r="F4732" s="409">
        <v>43879.550393518519</v>
      </c>
      <c r="G4732" s="408">
        <v>0</v>
      </c>
    </row>
    <row r="4733" spans="1:7" ht="15" x14ac:dyDescent="0.2">
      <c r="A4733" s="407" t="s">
        <v>7507</v>
      </c>
      <c r="B4733" s="407" t="s">
        <v>7508</v>
      </c>
      <c r="C4733" s="408">
        <v>0</v>
      </c>
      <c r="D4733" s="408">
        <v>1.56</v>
      </c>
      <c r="E4733" s="408">
        <v>1.56</v>
      </c>
      <c r="F4733" s="409">
        <v>43892.57775462963</v>
      </c>
      <c r="G4733" s="408">
        <v>0</v>
      </c>
    </row>
    <row r="4734" spans="1:7" ht="15" x14ac:dyDescent="0.2">
      <c r="A4734" s="407" t="s">
        <v>7509</v>
      </c>
      <c r="B4734" s="407" t="s">
        <v>7510</v>
      </c>
      <c r="C4734" s="408">
        <v>0</v>
      </c>
      <c r="D4734" s="408">
        <v>35.799999999999997</v>
      </c>
      <c r="E4734" s="408">
        <v>35.799999999999997</v>
      </c>
      <c r="F4734" s="409">
        <v>45328.414722222224</v>
      </c>
      <c r="G4734" s="408">
        <v>0</v>
      </c>
    </row>
    <row r="4735" spans="1:7" ht="15" x14ac:dyDescent="0.2">
      <c r="A4735" s="407" t="s">
        <v>35520</v>
      </c>
      <c r="B4735" s="407" t="s">
        <v>35521</v>
      </c>
      <c r="C4735" s="408">
        <v>0</v>
      </c>
      <c r="D4735" s="408">
        <v>1849.1</v>
      </c>
      <c r="E4735" s="408">
        <v>1849.1</v>
      </c>
      <c r="F4735" s="409">
        <v>45342.569884259261</v>
      </c>
      <c r="G4735" s="408">
        <v>0</v>
      </c>
    </row>
    <row r="4736" spans="1:7" ht="15" x14ac:dyDescent="0.2">
      <c r="A4736" s="407" t="s">
        <v>35522</v>
      </c>
      <c r="B4736" s="407" t="s">
        <v>35523</v>
      </c>
      <c r="C4736" s="408">
        <v>0</v>
      </c>
      <c r="D4736" s="408">
        <v>740.56</v>
      </c>
      <c r="E4736" s="408">
        <v>740.56</v>
      </c>
      <c r="F4736" s="409">
        <v>44047.588252314818</v>
      </c>
      <c r="G4736" s="408">
        <v>0</v>
      </c>
    </row>
    <row r="4737" spans="1:7" ht="15" x14ac:dyDescent="0.2">
      <c r="A4737" s="407" t="s">
        <v>7511</v>
      </c>
      <c r="B4737" s="407" t="s">
        <v>7512</v>
      </c>
      <c r="C4737" s="408">
        <v>0</v>
      </c>
      <c r="D4737" s="408">
        <v>203</v>
      </c>
      <c r="E4737" s="408">
        <v>203</v>
      </c>
      <c r="F4737" s="409">
        <v>44792.574421296296</v>
      </c>
      <c r="G4737" s="408">
        <v>0</v>
      </c>
    </row>
    <row r="4738" spans="1:7" ht="15" x14ac:dyDescent="0.2">
      <c r="A4738" s="407" t="s">
        <v>7513</v>
      </c>
      <c r="B4738" s="407" t="s">
        <v>7514</v>
      </c>
      <c r="C4738" s="408">
        <v>0</v>
      </c>
      <c r="D4738" s="408">
        <v>32.299999999999997</v>
      </c>
      <c r="E4738" s="408">
        <v>32.299999999999997</v>
      </c>
      <c r="F4738" s="409">
        <v>44792.571458333332</v>
      </c>
      <c r="G4738" s="408">
        <v>0</v>
      </c>
    </row>
    <row r="4739" spans="1:7" ht="15" x14ac:dyDescent="0.2">
      <c r="A4739" s="407" t="s">
        <v>7515</v>
      </c>
      <c r="B4739" s="407" t="s">
        <v>7516</v>
      </c>
      <c r="C4739" s="408">
        <v>6</v>
      </c>
      <c r="D4739" s="408">
        <v>6.87</v>
      </c>
      <c r="E4739" s="408">
        <v>12.86</v>
      </c>
      <c r="F4739" s="409">
        <v>43886.526979166665</v>
      </c>
      <c r="G4739" s="408">
        <v>0</v>
      </c>
    </row>
    <row r="4740" spans="1:7" ht="15" x14ac:dyDescent="0.2">
      <c r="A4740" s="407" t="s">
        <v>7517</v>
      </c>
      <c r="B4740" s="407" t="s">
        <v>7518</v>
      </c>
      <c r="C4740" s="408">
        <v>6</v>
      </c>
      <c r="D4740" s="408">
        <v>2.8</v>
      </c>
      <c r="E4740" s="408">
        <v>8.8000000000000007</v>
      </c>
      <c r="F4740" s="409">
        <v>43886.538449074076</v>
      </c>
      <c r="G4740" s="408">
        <v>0</v>
      </c>
    </row>
    <row r="4741" spans="1:7" ht="15" x14ac:dyDescent="0.2">
      <c r="A4741" s="407" t="s">
        <v>7519</v>
      </c>
      <c r="B4741" s="407" t="s">
        <v>7520</v>
      </c>
      <c r="C4741" s="408">
        <v>0</v>
      </c>
      <c r="D4741" s="408">
        <v>412.3</v>
      </c>
      <c r="E4741" s="408">
        <v>412.3</v>
      </c>
      <c r="F4741" s="409">
        <v>44769.307395833333</v>
      </c>
      <c r="G4741" s="408">
        <v>0</v>
      </c>
    </row>
    <row r="4742" spans="1:7" ht="15" x14ac:dyDescent="0.2">
      <c r="A4742" s="407" t="s">
        <v>7521</v>
      </c>
      <c r="B4742" s="407" t="s">
        <v>7520</v>
      </c>
      <c r="C4742" s="408">
        <v>0</v>
      </c>
      <c r="D4742" s="408">
        <v>297.10000000000002</v>
      </c>
      <c r="E4742" s="408">
        <v>297.10000000000002</v>
      </c>
      <c r="F4742" s="409">
        <v>43887.495439814818</v>
      </c>
      <c r="G4742" s="408">
        <v>0</v>
      </c>
    </row>
    <row r="4743" spans="1:7" ht="15" x14ac:dyDescent="0.2">
      <c r="A4743" s="407" t="s">
        <v>7522</v>
      </c>
      <c r="B4743" s="407" t="s">
        <v>7523</v>
      </c>
      <c r="C4743" s="408">
        <v>0</v>
      </c>
      <c r="D4743" s="408">
        <v>88.1</v>
      </c>
      <c r="E4743" s="408">
        <v>88.1</v>
      </c>
      <c r="F4743" s="409">
        <v>44769.310474537036</v>
      </c>
      <c r="G4743" s="408">
        <v>0</v>
      </c>
    </row>
    <row r="4744" spans="1:7" ht="15" x14ac:dyDescent="0.2">
      <c r="A4744" s="407" t="s">
        <v>7524</v>
      </c>
      <c r="B4744" s="407" t="s">
        <v>7525</v>
      </c>
      <c r="C4744" s="408">
        <v>0</v>
      </c>
      <c r="D4744" s="408">
        <v>45</v>
      </c>
      <c r="E4744" s="408">
        <v>45</v>
      </c>
      <c r="F4744" s="409">
        <v>44769.313449074078</v>
      </c>
      <c r="G4744" s="408">
        <v>0</v>
      </c>
    </row>
    <row r="4745" spans="1:7" ht="15" x14ac:dyDescent="0.2">
      <c r="A4745" s="407" t="s">
        <v>7526</v>
      </c>
      <c r="B4745" s="407" t="s">
        <v>7527</v>
      </c>
      <c r="C4745" s="408">
        <v>0</v>
      </c>
      <c r="D4745" s="408">
        <v>99.8</v>
      </c>
      <c r="E4745" s="408">
        <v>99.8</v>
      </c>
      <c r="F4745" s="409">
        <v>44792.5703587963</v>
      </c>
      <c r="G4745" s="408">
        <v>0</v>
      </c>
    </row>
    <row r="4746" spans="1:7" ht="15" x14ac:dyDescent="0.2">
      <c r="A4746" s="407" t="s">
        <v>7528</v>
      </c>
      <c r="B4746" s="407" t="s">
        <v>7529</v>
      </c>
      <c r="C4746" s="408">
        <v>0</v>
      </c>
      <c r="D4746" s="408">
        <v>12.25</v>
      </c>
      <c r="E4746" s="408">
        <v>12.25</v>
      </c>
      <c r="F4746" s="409">
        <v>44041.419108796297</v>
      </c>
      <c r="G4746" s="408">
        <v>0</v>
      </c>
    </row>
    <row r="4747" spans="1:7" ht="15" x14ac:dyDescent="0.2">
      <c r="A4747" s="407" t="s">
        <v>7530</v>
      </c>
      <c r="B4747" s="407" t="s">
        <v>7531</v>
      </c>
      <c r="C4747" s="408">
        <v>0</v>
      </c>
      <c r="D4747" s="408">
        <v>11.95</v>
      </c>
      <c r="E4747" s="408">
        <v>11.95</v>
      </c>
      <c r="F4747" s="409">
        <v>44041.482037037036</v>
      </c>
      <c r="G4747" s="408">
        <v>0</v>
      </c>
    </row>
    <row r="4748" spans="1:7" ht="15" x14ac:dyDescent="0.2">
      <c r="A4748" s="407" t="s">
        <v>7532</v>
      </c>
      <c r="B4748" s="407" t="s">
        <v>7533</v>
      </c>
      <c r="C4748" s="408">
        <v>0</v>
      </c>
      <c r="D4748" s="408">
        <v>25</v>
      </c>
      <c r="E4748" s="408">
        <v>25</v>
      </c>
      <c r="F4748" s="409">
        <v>45112.41028935185</v>
      </c>
      <c r="G4748" s="408">
        <v>0</v>
      </c>
    </row>
    <row r="4749" spans="1:7" ht="15" x14ac:dyDescent="0.2">
      <c r="A4749" s="407" t="s">
        <v>7534</v>
      </c>
      <c r="B4749" s="407" t="s">
        <v>7535</v>
      </c>
      <c r="C4749" s="408">
        <v>13.75</v>
      </c>
      <c r="D4749" s="408">
        <v>21.52</v>
      </c>
      <c r="E4749" s="408">
        <v>36.270000000000003</v>
      </c>
      <c r="F4749" s="409">
        <v>44237.386307870373</v>
      </c>
      <c r="G4749" s="408">
        <v>0</v>
      </c>
    </row>
    <row r="4750" spans="1:7" ht="15" x14ac:dyDescent="0.2">
      <c r="A4750" s="407" t="s">
        <v>7536</v>
      </c>
      <c r="B4750" s="407" t="s">
        <v>7537</v>
      </c>
      <c r="C4750" s="408">
        <v>3</v>
      </c>
      <c r="D4750" s="408">
        <v>31.17</v>
      </c>
      <c r="E4750" s="408">
        <v>35.17</v>
      </c>
      <c r="F4750" s="409">
        <v>43887.725057870368</v>
      </c>
      <c r="G4750" s="408">
        <v>0</v>
      </c>
    </row>
    <row r="4751" spans="1:7" ht="15" x14ac:dyDescent="0.2">
      <c r="A4751" s="407" t="s">
        <v>7538</v>
      </c>
      <c r="B4751" s="407" t="s">
        <v>7539</v>
      </c>
      <c r="C4751" s="408">
        <v>0</v>
      </c>
      <c r="D4751" s="408">
        <v>22.88</v>
      </c>
      <c r="E4751" s="408">
        <v>22.88</v>
      </c>
      <c r="F4751" s="409">
        <v>44133.595347222225</v>
      </c>
      <c r="G4751" s="408">
        <v>0</v>
      </c>
    </row>
    <row r="4752" spans="1:7" ht="15" x14ac:dyDescent="0.2">
      <c r="A4752" s="407" t="s">
        <v>35524</v>
      </c>
      <c r="B4752" s="407" t="s">
        <v>35525</v>
      </c>
      <c r="C4752" s="408">
        <v>0</v>
      </c>
      <c r="D4752" s="408">
        <v>94.4</v>
      </c>
      <c r="E4752" s="408">
        <v>94.4</v>
      </c>
      <c r="F4752" s="409">
        <v>44007.65520833333</v>
      </c>
      <c r="G4752" s="408">
        <v>0</v>
      </c>
    </row>
    <row r="4753" spans="1:7" ht="15" x14ac:dyDescent="0.2">
      <c r="A4753" s="407" t="s">
        <v>7540</v>
      </c>
      <c r="B4753" s="407" t="s">
        <v>7541</v>
      </c>
      <c r="C4753" s="408">
        <v>0</v>
      </c>
      <c r="D4753" s="408">
        <v>1399</v>
      </c>
      <c r="E4753" s="408">
        <v>1399</v>
      </c>
      <c r="F4753" s="409">
        <v>43887.580416666664</v>
      </c>
      <c r="G4753" s="408">
        <v>0</v>
      </c>
    </row>
    <row r="4754" spans="1:7" ht="15" x14ac:dyDescent="0.2">
      <c r="A4754" s="407" t="s">
        <v>7542</v>
      </c>
      <c r="B4754" s="407" t="s">
        <v>7543</v>
      </c>
      <c r="C4754" s="408">
        <v>0</v>
      </c>
      <c r="D4754" s="408">
        <v>456.49</v>
      </c>
      <c r="E4754" s="408">
        <v>456.49</v>
      </c>
      <c r="F4754" s="409">
        <v>44133.595439814817</v>
      </c>
      <c r="G4754" s="408">
        <v>0</v>
      </c>
    </row>
    <row r="4755" spans="1:7" ht="15" x14ac:dyDescent="0.2">
      <c r="A4755" s="407" t="s">
        <v>7544</v>
      </c>
      <c r="B4755" s="407" t="s">
        <v>7545</v>
      </c>
      <c r="C4755" s="408">
        <v>0</v>
      </c>
      <c r="D4755" s="408">
        <v>456.49</v>
      </c>
      <c r="E4755" s="408">
        <v>456.49</v>
      </c>
      <c r="F4755" s="409">
        <v>44133.595532407409</v>
      </c>
      <c r="G4755" s="408">
        <v>0</v>
      </c>
    </row>
    <row r="4756" spans="1:7" ht="15" x14ac:dyDescent="0.2">
      <c r="A4756" s="407" t="s">
        <v>7546</v>
      </c>
      <c r="B4756" s="407" t="s">
        <v>7547</v>
      </c>
      <c r="C4756" s="408">
        <v>1.5</v>
      </c>
      <c r="D4756" s="408">
        <v>15.6</v>
      </c>
      <c r="E4756" s="408">
        <v>17.100000000000001</v>
      </c>
      <c r="F4756" s="409">
        <v>43888.502997685187</v>
      </c>
      <c r="G4756" s="408">
        <v>0</v>
      </c>
    </row>
    <row r="4757" spans="1:7" ht="15" x14ac:dyDescent="0.2">
      <c r="A4757" s="407" t="s">
        <v>7548</v>
      </c>
      <c r="B4757" s="407" t="s">
        <v>7549</v>
      </c>
      <c r="C4757" s="408">
        <v>1.25</v>
      </c>
      <c r="D4757" s="408">
        <v>4.2699999999999996</v>
      </c>
      <c r="E4757" s="408">
        <v>7.02</v>
      </c>
      <c r="F4757" s="409">
        <v>43888.501701388886</v>
      </c>
      <c r="G4757" s="408">
        <v>0</v>
      </c>
    </row>
    <row r="4758" spans="1:7" ht="15" x14ac:dyDescent="0.2">
      <c r="A4758" s="407" t="s">
        <v>7550</v>
      </c>
      <c r="B4758" s="407" t="s">
        <v>7551</v>
      </c>
      <c r="C4758" s="408">
        <v>0</v>
      </c>
      <c r="D4758" s="408">
        <v>125</v>
      </c>
      <c r="E4758" s="408">
        <v>125</v>
      </c>
      <c r="F4758" s="409">
        <v>43892.481828703705</v>
      </c>
      <c r="G4758" s="408">
        <v>0</v>
      </c>
    </row>
    <row r="4759" spans="1:7" ht="15" x14ac:dyDescent="0.2">
      <c r="A4759" s="407" t="s">
        <v>7552</v>
      </c>
      <c r="B4759" s="407" t="s">
        <v>7553</v>
      </c>
      <c r="C4759" s="408">
        <v>17</v>
      </c>
      <c r="D4759" s="408">
        <v>2.27</v>
      </c>
      <c r="E4759" s="408">
        <v>19.27</v>
      </c>
      <c r="F4759" s="409">
        <v>43892.569780092592</v>
      </c>
      <c r="G4759" s="408">
        <v>0</v>
      </c>
    </row>
    <row r="4760" spans="1:7" ht="15" x14ac:dyDescent="0.2">
      <c r="A4760" s="407" t="s">
        <v>7554</v>
      </c>
      <c r="B4760" s="407" t="s">
        <v>7555</v>
      </c>
      <c r="C4760" s="408">
        <v>7.5</v>
      </c>
      <c r="D4760" s="408">
        <v>2.9</v>
      </c>
      <c r="E4760" s="408">
        <v>10.9</v>
      </c>
      <c r="F4760" s="409">
        <v>43892.584409722222</v>
      </c>
      <c r="G4760" s="408">
        <v>0</v>
      </c>
    </row>
    <row r="4761" spans="1:7" ht="15" x14ac:dyDescent="0.2">
      <c r="A4761" s="407" t="s">
        <v>7556</v>
      </c>
      <c r="B4761" s="407" t="s">
        <v>7557</v>
      </c>
      <c r="C4761" s="408">
        <v>14.6</v>
      </c>
      <c r="D4761" s="408">
        <v>15.73</v>
      </c>
      <c r="E4761" s="408">
        <v>30.33</v>
      </c>
      <c r="F4761" s="409">
        <v>43892.526423611111</v>
      </c>
      <c r="G4761" s="408">
        <v>0</v>
      </c>
    </row>
    <row r="4762" spans="1:7" ht="15" x14ac:dyDescent="0.25">
      <c r="A4762" s="407" t="s">
        <v>35526</v>
      </c>
      <c r="B4762" s="407" t="s">
        <v>35527</v>
      </c>
      <c r="C4762" s="406"/>
      <c r="D4762" s="406"/>
      <c r="E4762" s="406"/>
      <c r="F4762" s="409">
        <v>45342.56994212963</v>
      </c>
      <c r="G4762" s="408">
        <v>0</v>
      </c>
    </row>
    <row r="4763" spans="1:7" ht="15" x14ac:dyDescent="0.2">
      <c r="A4763" s="407" t="s">
        <v>7558</v>
      </c>
      <c r="B4763" s="407" t="s">
        <v>7559</v>
      </c>
      <c r="C4763" s="408">
        <v>0</v>
      </c>
      <c r="D4763" s="408">
        <v>208</v>
      </c>
      <c r="E4763" s="408">
        <v>208</v>
      </c>
      <c r="F4763" s="409">
        <v>44769.318726851852</v>
      </c>
      <c r="G4763" s="408">
        <v>0</v>
      </c>
    </row>
    <row r="4764" spans="1:7" ht="15" x14ac:dyDescent="0.2">
      <c r="A4764" s="407" t="s">
        <v>7560</v>
      </c>
      <c r="B4764" s="407" t="s">
        <v>7561</v>
      </c>
      <c r="C4764" s="408">
        <v>12.5</v>
      </c>
      <c r="D4764" s="408">
        <v>0.96</v>
      </c>
      <c r="E4764" s="408">
        <v>13.46</v>
      </c>
      <c r="F4764" s="409">
        <v>44769.435474537036</v>
      </c>
      <c r="G4764" s="408">
        <v>0</v>
      </c>
    </row>
    <row r="4765" spans="1:7" ht="15" x14ac:dyDescent="0.2">
      <c r="A4765" s="407" t="s">
        <v>7562</v>
      </c>
      <c r="B4765" s="407" t="s">
        <v>7563</v>
      </c>
      <c r="C4765" s="408">
        <v>0</v>
      </c>
      <c r="D4765" s="408">
        <v>82.8</v>
      </c>
      <c r="E4765" s="408">
        <v>82.8</v>
      </c>
      <c r="F4765" s="409">
        <v>44769.441064814811</v>
      </c>
      <c r="G4765" s="408">
        <v>0</v>
      </c>
    </row>
    <row r="4766" spans="1:7" ht="15" x14ac:dyDescent="0.25">
      <c r="A4766" s="407" t="s">
        <v>7564</v>
      </c>
      <c r="B4766" s="407" t="s">
        <v>7565</v>
      </c>
      <c r="C4766" s="406"/>
      <c r="D4766" s="406"/>
      <c r="E4766" s="406"/>
      <c r="F4766" s="409">
        <v>44544.688506944447</v>
      </c>
      <c r="G4766" s="408">
        <v>0</v>
      </c>
    </row>
    <row r="4767" spans="1:7" ht="15" x14ac:dyDescent="0.25">
      <c r="A4767" s="407" t="s">
        <v>7566</v>
      </c>
      <c r="B4767" s="407" t="s">
        <v>7567</v>
      </c>
      <c r="C4767" s="406"/>
      <c r="D4767" s="406"/>
      <c r="E4767" s="406"/>
      <c r="F4767" s="409">
        <v>43895.376585648148</v>
      </c>
      <c r="G4767" s="408">
        <v>0</v>
      </c>
    </row>
    <row r="4768" spans="1:7" ht="15" x14ac:dyDescent="0.25">
      <c r="A4768" s="407" t="s">
        <v>7568</v>
      </c>
      <c r="B4768" s="407" t="s">
        <v>7569</v>
      </c>
      <c r="C4768" s="406"/>
      <c r="D4768" s="406"/>
      <c r="E4768" s="406"/>
      <c r="F4768" s="409">
        <v>43895.378263888888</v>
      </c>
      <c r="G4768" s="408">
        <v>0</v>
      </c>
    </row>
    <row r="4769" spans="1:7" ht="15" x14ac:dyDescent="0.25">
      <c r="A4769" s="407" t="s">
        <v>7570</v>
      </c>
      <c r="B4769" s="407" t="s">
        <v>7571</v>
      </c>
      <c r="C4769" s="406"/>
      <c r="D4769" s="406"/>
      <c r="E4769" s="406"/>
      <c r="F4769" s="409">
        <v>43895.379594907405</v>
      </c>
      <c r="G4769" s="408">
        <v>0</v>
      </c>
    </row>
    <row r="4770" spans="1:7" ht="15" x14ac:dyDescent="0.25">
      <c r="A4770" s="407" t="s">
        <v>7572</v>
      </c>
      <c r="B4770" s="407" t="s">
        <v>7573</v>
      </c>
      <c r="C4770" s="406"/>
      <c r="D4770" s="406"/>
      <c r="E4770" s="406"/>
      <c r="F4770" s="409">
        <v>43895.38076388889</v>
      </c>
      <c r="G4770" s="408">
        <v>0</v>
      </c>
    </row>
    <row r="4771" spans="1:7" ht="15" x14ac:dyDescent="0.2">
      <c r="A4771" s="407" t="s">
        <v>35528</v>
      </c>
      <c r="B4771" s="407" t="s">
        <v>35529</v>
      </c>
      <c r="C4771" s="408">
        <v>0</v>
      </c>
      <c r="D4771" s="408">
        <v>4743.6400000000003</v>
      </c>
      <c r="E4771" s="408">
        <v>4743.6400000000003</v>
      </c>
      <c r="F4771" s="409">
        <v>45342.5703125</v>
      </c>
      <c r="G4771" s="408">
        <v>0</v>
      </c>
    </row>
    <row r="4772" spans="1:7" ht="15" x14ac:dyDescent="0.25">
      <c r="A4772" s="407" t="s">
        <v>7574</v>
      </c>
      <c r="B4772" s="407" t="s">
        <v>7575</v>
      </c>
      <c r="C4772" s="406"/>
      <c r="D4772" s="406"/>
      <c r="E4772" s="406"/>
      <c r="F4772" s="409">
        <v>43895.413275462961</v>
      </c>
      <c r="G4772" s="408">
        <v>0</v>
      </c>
    </row>
    <row r="4773" spans="1:7" ht="15" x14ac:dyDescent="0.2">
      <c r="A4773" s="407" t="s">
        <v>7576</v>
      </c>
      <c r="B4773" s="407" t="s">
        <v>7577</v>
      </c>
      <c r="C4773" s="408">
        <v>0</v>
      </c>
      <c r="D4773" s="408">
        <v>57.35</v>
      </c>
      <c r="E4773" s="408">
        <v>57.35</v>
      </c>
      <c r="F4773" s="409">
        <v>44133.595636574071</v>
      </c>
      <c r="G4773" s="408">
        <v>0</v>
      </c>
    </row>
    <row r="4774" spans="1:7" ht="15" x14ac:dyDescent="0.2">
      <c r="A4774" s="407" t="s">
        <v>7578</v>
      </c>
      <c r="B4774" s="407" t="s">
        <v>7579</v>
      </c>
      <c r="C4774" s="408">
        <v>0</v>
      </c>
      <c r="D4774" s="408">
        <v>0.65</v>
      </c>
      <c r="E4774" s="408">
        <v>0.65</v>
      </c>
      <c r="F4774" s="409">
        <v>45342.570810185185</v>
      </c>
      <c r="G4774" s="408">
        <v>0</v>
      </c>
    </row>
    <row r="4775" spans="1:7" ht="15" x14ac:dyDescent="0.2">
      <c r="A4775" s="407" t="s">
        <v>7580</v>
      </c>
      <c r="B4775" s="407" t="s">
        <v>7581</v>
      </c>
      <c r="C4775" s="408">
        <v>101</v>
      </c>
      <c r="D4775" s="408">
        <v>140.37</v>
      </c>
      <c r="E4775" s="408">
        <v>241.37</v>
      </c>
      <c r="F4775" s="409">
        <v>43916.348726851851</v>
      </c>
      <c r="G4775" s="408">
        <v>0</v>
      </c>
    </row>
    <row r="4776" spans="1:7" ht="15" x14ac:dyDescent="0.25">
      <c r="A4776" s="407" t="s">
        <v>35530</v>
      </c>
      <c r="B4776" s="407" t="s">
        <v>35531</v>
      </c>
      <c r="C4776" s="406"/>
      <c r="D4776" s="408">
        <v>15669.41</v>
      </c>
      <c r="E4776" s="408">
        <v>15669.41</v>
      </c>
      <c r="F4776" s="409">
        <v>45342.571597222224</v>
      </c>
      <c r="G4776" s="408">
        <v>0</v>
      </c>
    </row>
    <row r="4777" spans="1:7" ht="15" x14ac:dyDescent="0.2">
      <c r="A4777" s="407" t="s">
        <v>7582</v>
      </c>
      <c r="B4777" s="407" t="s">
        <v>7583</v>
      </c>
      <c r="C4777" s="408">
        <v>0</v>
      </c>
      <c r="D4777" s="408">
        <v>0</v>
      </c>
      <c r="E4777" s="408">
        <v>0</v>
      </c>
      <c r="F4777" s="409">
        <v>43902.364236111112</v>
      </c>
      <c r="G4777" s="408">
        <v>0</v>
      </c>
    </row>
    <row r="4778" spans="1:7" ht="15" x14ac:dyDescent="0.2">
      <c r="A4778" s="407" t="s">
        <v>7584</v>
      </c>
      <c r="B4778" s="407" t="s">
        <v>7585</v>
      </c>
      <c r="C4778" s="408">
        <v>20.25</v>
      </c>
      <c r="D4778" s="408">
        <v>4.22</v>
      </c>
      <c r="E4778" s="408">
        <v>24.47</v>
      </c>
      <c r="F4778" s="409">
        <v>45111.632418981484</v>
      </c>
      <c r="G4778" s="408">
        <v>0</v>
      </c>
    </row>
    <row r="4779" spans="1:7" ht="15" x14ac:dyDescent="0.25">
      <c r="A4779" s="407" t="s">
        <v>7586</v>
      </c>
      <c r="B4779" s="407" t="s">
        <v>7587</v>
      </c>
      <c r="C4779" s="406"/>
      <c r="D4779" s="406"/>
      <c r="E4779" s="406"/>
      <c r="F4779" s="409">
        <v>43903.514270833337</v>
      </c>
      <c r="G4779" s="408">
        <v>0</v>
      </c>
    </row>
    <row r="4780" spans="1:7" ht="15" x14ac:dyDescent="0.2">
      <c r="A4780" s="407" t="s">
        <v>7588</v>
      </c>
      <c r="B4780" s="407" t="s">
        <v>7589</v>
      </c>
      <c r="C4780" s="408">
        <v>0</v>
      </c>
      <c r="D4780" s="408">
        <v>0.29249999999999998</v>
      </c>
      <c r="E4780" s="408">
        <v>0.29249999999999998</v>
      </c>
      <c r="F4780" s="409">
        <v>44683.691041666665</v>
      </c>
      <c r="G4780" s="408">
        <v>0</v>
      </c>
    </row>
    <row r="4781" spans="1:7" ht="15" x14ac:dyDescent="0.25">
      <c r="A4781" s="407" t="s">
        <v>7590</v>
      </c>
      <c r="B4781" s="407" t="s">
        <v>7591</v>
      </c>
      <c r="C4781" s="406"/>
      <c r="D4781" s="406"/>
      <c r="E4781" s="406"/>
      <c r="F4781" s="409">
        <v>43910.48474537037</v>
      </c>
      <c r="G4781" s="408">
        <v>0</v>
      </c>
    </row>
    <row r="4782" spans="1:7" ht="15" x14ac:dyDescent="0.2">
      <c r="A4782" s="407" t="s">
        <v>7592</v>
      </c>
      <c r="B4782" s="407" t="s">
        <v>7593</v>
      </c>
      <c r="C4782" s="408">
        <v>0</v>
      </c>
      <c r="D4782" s="408">
        <v>5.29</v>
      </c>
      <c r="E4782" s="408">
        <v>5.29</v>
      </c>
      <c r="F4782" s="409">
        <v>44973.685810185183</v>
      </c>
      <c r="G4782" s="408">
        <v>0</v>
      </c>
    </row>
    <row r="4783" spans="1:7" ht="15" x14ac:dyDescent="0.2">
      <c r="A4783" s="407" t="s">
        <v>7594</v>
      </c>
      <c r="B4783" s="407" t="s">
        <v>7595</v>
      </c>
      <c r="C4783" s="408">
        <v>0</v>
      </c>
      <c r="D4783" s="408">
        <v>3.45</v>
      </c>
      <c r="E4783" s="408">
        <v>3.45</v>
      </c>
      <c r="F4783" s="409">
        <v>44981.387812499997</v>
      </c>
      <c r="G4783" s="408">
        <v>0</v>
      </c>
    </row>
    <row r="4784" spans="1:7" ht="15" x14ac:dyDescent="0.2">
      <c r="A4784" s="407" t="s">
        <v>7596</v>
      </c>
      <c r="B4784" s="407" t="s">
        <v>7597</v>
      </c>
      <c r="C4784" s="408">
        <v>0</v>
      </c>
      <c r="D4784" s="408">
        <v>2.2000000000000002</v>
      </c>
      <c r="E4784" s="408">
        <v>2.2000000000000002</v>
      </c>
      <c r="F4784" s="409">
        <v>44973.71297453704</v>
      </c>
      <c r="G4784" s="408">
        <v>0</v>
      </c>
    </row>
    <row r="4785" spans="1:7" ht="15" x14ac:dyDescent="0.2">
      <c r="A4785" s="407" t="s">
        <v>7598</v>
      </c>
      <c r="B4785" s="407" t="s">
        <v>7599</v>
      </c>
      <c r="C4785" s="408">
        <v>0</v>
      </c>
      <c r="D4785" s="408">
        <v>17.05</v>
      </c>
      <c r="E4785" s="408">
        <v>17.05</v>
      </c>
      <c r="F4785" s="409">
        <v>44047.592199074075</v>
      </c>
      <c r="G4785" s="408">
        <v>0</v>
      </c>
    </row>
    <row r="4786" spans="1:7" ht="15" x14ac:dyDescent="0.2">
      <c r="A4786" s="407" t="s">
        <v>7600</v>
      </c>
      <c r="B4786" s="407" t="s">
        <v>7601</v>
      </c>
      <c r="C4786" s="408">
        <v>0</v>
      </c>
      <c r="D4786" s="408">
        <v>1.0900000000000001</v>
      </c>
      <c r="E4786" s="408">
        <v>1.0900000000000001</v>
      </c>
      <c r="F4786" s="409">
        <v>44792.568425925929</v>
      </c>
      <c r="G4786" s="408">
        <v>0</v>
      </c>
    </row>
    <row r="4787" spans="1:7" ht="15" x14ac:dyDescent="0.2">
      <c r="A4787" s="407" t="s">
        <v>7602</v>
      </c>
      <c r="B4787" s="407" t="s">
        <v>40256</v>
      </c>
      <c r="C4787" s="408">
        <v>0</v>
      </c>
      <c r="D4787" s="408">
        <v>5.56</v>
      </c>
      <c r="E4787" s="408">
        <v>5.56</v>
      </c>
      <c r="F4787" s="409">
        <v>45748.588912037034</v>
      </c>
      <c r="G4787" s="408">
        <v>0</v>
      </c>
    </row>
    <row r="4788" spans="1:7" ht="15" x14ac:dyDescent="0.2">
      <c r="A4788" s="407" t="s">
        <v>7603</v>
      </c>
      <c r="B4788" s="407" t="s">
        <v>40257</v>
      </c>
      <c r="C4788" s="408">
        <v>0</v>
      </c>
      <c r="D4788" s="408">
        <v>7.1</v>
      </c>
      <c r="E4788" s="408">
        <v>7.1</v>
      </c>
      <c r="F4788" s="409">
        <v>45748.588854166665</v>
      </c>
      <c r="G4788" s="408">
        <v>0</v>
      </c>
    </row>
    <row r="4789" spans="1:7" ht="15" x14ac:dyDescent="0.2">
      <c r="A4789" s="407" t="s">
        <v>7604</v>
      </c>
      <c r="B4789" s="407" t="s">
        <v>7605</v>
      </c>
      <c r="C4789" s="408">
        <v>0</v>
      </c>
      <c r="D4789" s="408">
        <v>9.6999999999999993</v>
      </c>
      <c r="E4789" s="408">
        <v>9.6999999999999993</v>
      </c>
      <c r="F4789" s="409">
        <v>44792.565995370373</v>
      </c>
      <c r="G4789" s="408">
        <v>0</v>
      </c>
    </row>
    <row r="4790" spans="1:7" ht="15" x14ac:dyDescent="0.2">
      <c r="A4790" s="407" t="s">
        <v>7606</v>
      </c>
      <c r="B4790" s="407" t="s">
        <v>7607</v>
      </c>
      <c r="C4790" s="408">
        <v>0</v>
      </c>
      <c r="D4790" s="408">
        <v>4.7</v>
      </c>
      <c r="E4790" s="408">
        <v>4.7</v>
      </c>
      <c r="F4790" s="409">
        <v>43908.442453703705</v>
      </c>
      <c r="G4790" s="408">
        <v>0</v>
      </c>
    </row>
    <row r="4791" spans="1:7" ht="15" x14ac:dyDescent="0.2">
      <c r="A4791" s="407" t="s">
        <v>7608</v>
      </c>
      <c r="B4791" s="407" t="s">
        <v>7609</v>
      </c>
      <c r="C4791" s="408">
        <v>0</v>
      </c>
      <c r="D4791" s="408">
        <v>216.95</v>
      </c>
      <c r="E4791" s="408">
        <v>216.95</v>
      </c>
      <c r="F4791" s="409">
        <v>45986.568807870368</v>
      </c>
      <c r="G4791" s="408">
        <v>0</v>
      </c>
    </row>
    <row r="4792" spans="1:7" ht="15" x14ac:dyDescent="0.2">
      <c r="A4792" s="407" t="s">
        <v>7610</v>
      </c>
      <c r="B4792" s="407" t="s">
        <v>7611</v>
      </c>
      <c r="C4792" s="408">
        <v>0</v>
      </c>
      <c r="D4792" s="408">
        <v>22.85</v>
      </c>
      <c r="E4792" s="408">
        <v>22.85</v>
      </c>
      <c r="F4792" s="409">
        <v>44792.565659722219</v>
      </c>
      <c r="G4792" s="408">
        <v>0</v>
      </c>
    </row>
    <row r="4793" spans="1:7" ht="15" x14ac:dyDescent="0.2">
      <c r="A4793" s="407" t="s">
        <v>7612</v>
      </c>
      <c r="B4793" s="407" t="s">
        <v>7613</v>
      </c>
      <c r="C4793" s="408">
        <v>0</v>
      </c>
      <c r="D4793" s="408">
        <v>28.35</v>
      </c>
      <c r="E4793" s="408">
        <v>28.35</v>
      </c>
      <c r="F4793" s="409">
        <v>45986.568379629629</v>
      </c>
      <c r="G4793" s="408">
        <v>0</v>
      </c>
    </row>
    <row r="4794" spans="1:7" ht="15" x14ac:dyDescent="0.2">
      <c r="A4794" s="407" t="s">
        <v>7614</v>
      </c>
      <c r="B4794" s="407" t="s">
        <v>7615</v>
      </c>
      <c r="C4794" s="408">
        <v>9</v>
      </c>
      <c r="D4794" s="408">
        <v>264.47000000000003</v>
      </c>
      <c r="E4794" s="408">
        <v>274.97000000000003</v>
      </c>
      <c r="F4794" s="409">
        <v>44098.507465277777</v>
      </c>
      <c r="G4794" s="408">
        <v>0</v>
      </c>
    </row>
    <row r="4795" spans="1:7" ht="15" x14ac:dyDescent="0.2">
      <c r="A4795" s="407" t="s">
        <v>7616</v>
      </c>
      <c r="B4795" s="407" t="s">
        <v>7617</v>
      </c>
      <c r="C4795" s="408">
        <v>9</v>
      </c>
      <c r="D4795" s="408">
        <v>264.47000000000003</v>
      </c>
      <c r="E4795" s="408">
        <v>274.97000000000003</v>
      </c>
      <c r="F4795" s="409">
        <v>44098.507719907408</v>
      </c>
      <c r="G4795" s="408">
        <v>0</v>
      </c>
    </row>
    <row r="4796" spans="1:7" ht="15" x14ac:dyDescent="0.2">
      <c r="A4796" s="407" t="s">
        <v>7618</v>
      </c>
      <c r="B4796" s="407" t="s">
        <v>7619</v>
      </c>
      <c r="C4796" s="408">
        <v>3</v>
      </c>
      <c r="D4796" s="408">
        <v>248.82</v>
      </c>
      <c r="E4796" s="408">
        <v>252.82</v>
      </c>
      <c r="F4796" s="409">
        <v>44096.322858796295</v>
      </c>
      <c r="G4796" s="408">
        <v>0</v>
      </c>
    </row>
    <row r="4797" spans="1:7" ht="15" x14ac:dyDescent="0.2">
      <c r="A4797" s="407" t="s">
        <v>7620</v>
      </c>
      <c r="B4797" s="407" t="s">
        <v>7621</v>
      </c>
      <c r="C4797" s="408">
        <v>0</v>
      </c>
      <c r="D4797" s="408">
        <v>510.68</v>
      </c>
      <c r="E4797" s="408">
        <v>510.68</v>
      </c>
      <c r="F4797" s="409">
        <v>44133.595914351848</v>
      </c>
      <c r="G4797" s="408">
        <v>0</v>
      </c>
    </row>
    <row r="4798" spans="1:7" ht="15" x14ac:dyDescent="0.2">
      <c r="A4798" s="407" t="s">
        <v>7622</v>
      </c>
      <c r="B4798" s="407" t="s">
        <v>7623</v>
      </c>
      <c r="C4798" s="408">
        <v>0</v>
      </c>
      <c r="D4798" s="408">
        <v>535.78</v>
      </c>
      <c r="E4798" s="408">
        <v>535.78</v>
      </c>
      <c r="F4798" s="409">
        <v>46101.42460648148</v>
      </c>
      <c r="G4798" s="408">
        <v>0</v>
      </c>
    </row>
    <row r="4799" spans="1:7" ht="15" x14ac:dyDescent="0.2">
      <c r="A4799" s="407" t="s">
        <v>7624</v>
      </c>
      <c r="B4799" s="407" t="s">
        <v>7623</v>
      </c>
      <c r="C4799" s="408">
        <v>0</v>
      </c>
      <c r="D4799" s="408">
        <v>535.78</v>
      </c>
      <c r="E4799" s="408">
        <v>535.78</v>
      </c>
      <c r="F4799" s="409">
        <v>45226.583368055559</v>
      </c>
      <c r="G4799" s="408">
        <v>0</v>
      </c>
    </row>
    <row r="4800" spans="1:7" ht="15" x14ac:dyDescent="0.2">
      <c r="A4800" s="407" t="s">
        <v>7625</v>
      </c>
      <c r="B4800" s="407" t="s">
        <v>7623</v>
      </c>
      <c r="C4800" s="408">
        <v>0</v>
      </c>
      <c r="D4800" s="408">
        <v>507.08</v>
      </c>
      <c r="E4800" s="408">
        <v>507.08</v>
      </c>
      <c r="F4800" s="409">
        <v>44663.305208333331</v>
      </c>
      <c r="G4800" s="408">
        <v>0</v>
      </c>
    </row>
    <row r="4801" spans="1:7" ht="15" x14ac:dyDescent="0.2">
      <c r="A4801" s="407" t="s">
        <v>7626</v>
      </c>
      <c r="B4801" s="407" t="s">
        <v>7623</v>
      </c>
      <c r="C4801" s="408">
        <v>0</v>
      </c>
      <c r="D4801" s="408">
        <v>507.08</v>
      </c>
      <c r="E4801" s="408">
        <v>507.08</v>
      </c>
      <c r="F4801" s="409">
        <v>44880.593831018516</v>
      </c>
      <c r="G4801" s="408">
        <v>0</v>
      </c>
    </row>
    <row r="4802" spans="1:7" ht="15" x14ac:dyDescent="0.25">
      <c r="A4802" s="407" t="s">
        <v>7627</v>
      </c>
      <c r="B4802" s="407" t="s">
        <v>7628</v>
      </c>
      <c r="C4802" s="406"/>
      <c r="D4802" s="406"/>
      <c r="E4802" s="406"/>
      <c r="F4802" s="409">
        <v>43910.476759259262</v>
      </c>
      <c r="G4802" s="408">
        <v>0</v>
      </c>
    </row>
    <row r="4803" spans="1:7" ht="15" x14ac:dyDescent="0.2">
      <c r="A4803" s="407" t="s">
        <v>7629</v>
      </c>
      <c r="B4803" s="407" t="s">
        <v>7630</v>
      </c>
      <c r="C4803" s="408">
        <v>0</v>
      </c>
      <c r="D4803" s="408">
        <v>900</v>
      </c>
      <c r="E4803" s="408">
        <v>900</v>
      </c>
      <c r="F4803" s="409">
        <v>43910.585011574076</v>
      </c>
      <c r="G4803" s="408">
        <v>0</v>
      </c>
    </row>
    <row r="4804" spans="1:7" ht="15" x14ac:dyDescent="0.2">
      <c r="A4804" s="407" t="s">
        <v>7631</v>
      </c>
      <c r="B4804" s="407" t="s">
        <v>7632</v>
      </c>
      <c r="C4804" s="408">
        <v>0</v>
      </c>
      <c r="D4804" s="408">
        <v>1.0900000000000001</v>
      </c>
      <c r="E4804" s="408">
        <v>1.0900000000000001</v>
      </c>
      <c r="F4804" s="409">
        <v>44482.640833333331</v>
      </c>
      <c r="G4804" s="408">
        <v>0</v>
      </c>
    </row>
    <row r="4805" spans="1:7" ht="15" x14ac:dyDescent="0.2">
      <c r="A4805" s="407" t="s">
        <v>35532</v>
      </c>
      <c r="B4805" s="407" t="s">
        <v>35533</v>
      </c>
      <c r="C4805" s="408">
        <v>9.75</v>
      </c>
      <c r="D4805" s="408">
        <v>21.14</v>
      </c>
      <c r="E4805" s="408">
        <v>40.89</v>
      </c>
      <c r="F4805" s="409">
        <v>45056.628946759258</v>
      </c>
      <c r="G4805" s="408">
        <v>0</v>
      </c>
    </row>
    <row r="4806" spans="1:7" ht="15" x14ac:dyDescent="0.2">
      <c r="A4806" s="407" t="s">
        <v>35534</v>
      </c>
      <c r="B4806" s="407" t="s">
        <v>9563</v>
      </c>
      <c r="C4806" s="408">
        <v>0</v>
      </c>
      <c r="D4806" s="408">
        <v>7.87</v>
      </c>
      <c r="E4806" s="408">
        <v>7.87</v>
      </c>
      <c r="F4806" s="409">
        <v>45069.673807870371</v>
      </c>
      <c r="G4806" s="408">
        <v>0</v>
      </c>
    </row>
    <row r="4807" spans="1:7" ht="15" x14ac:dyDescent="0.25">
      <c r="A4807" s="407" t="s">
        <v>35535</v>
      </c>
      <c r="B4807" s="407" t="s">
        <v>35536</v>
      </c>
      <c r="C4807" s="406"/>
      <c r="D4807" s="406"/>
      <c r="E4807" s="406"/>
      <c r="F4807" s="409">
        <v>45056.629212962966</v>
      </c>
      <c r="G4807" s="408">
        <v>0</v>
      </c>
    </row>
    <row r="4808" spans="1:7" ht="15" x14ac:dyDescent="0.2">
      <c r="A4808" s="407" t="s">
        <v>7633</v>
      </c>
      <c r="B4808" s="407" t="s">
        <v>7634</v>
      </c>
      <c r="C4808" s="408">
        <v>0</v>
      </c>
      <c r="D4808" s="408">
        <v>3</v>
      </c>
      <c r="E4808" s="408">
        <v>3</v>
      </c>
      <c r="F4808" s="409">
        <v>45719.443402777775</v>
      </c>
      <c r="G4808" s="408">
        <v>0</v>
      </c>
    </row>
    <row r="4809" spans="1:7" ht="15" x14ac:dyDescent="0.2">
      <c r="A4809" s="407" t="s">
        <v>7635</v>
      </c>
      <c r="B4809" s="407" t="s">
        <v>40715</v>
      </c>
      <c r="C4809" s="408">
        <v>3</v>
      </c>
      <c r="D4809" s="408">
        <v>49.328699999999998</v>
      </c>
      <c r="E4809" s="408">
        <v>54.328699999999998</v>
      </c>
      <c r="F4809" s="409">
        <v>45790.612638888888</v>
      </c>
      <c r="G4809" s="408">
        <v>0</v>
      </c>
    </row>
    <row r="4810" spans="1:7" ht="15" x14ac:dyDescent="0.2">
      <c r="A4810" s="407" t="s">
        <v>7636</v>
      </c>
      <c r="B4810" s="407" t="s">
        <v>7637</v>
      </c>
      <c r="C4810" s="408">
        <v>5.5000000000000009</v>
      </c>
      <c r="D4810" s="408">
        <v>70.870528806298751</v>
      </c>
      <c r="E4810" s="408">
        <v>79.870528806298765</v>
      </c>
      <c r="F4810" s="409">
        <v>43909.698923611111</v>
      </c>
      <c r="G4810" s="408">
        <v>0</v>
      </c>
    </row>
    <row r="4811" spans="1:7" ht="15" x14ac:dyDescent="0.25">
      <c r="A4811" s="407" t="s">
        <v>7638</v>
      </c>
      <c r="B4811" s="407" t="s">
        <v>7639</v>
      </c>
      <c r="C4811" s="406"/>
      <c r="D4811" s="408">
        <v>3</v>
      </c>
      <c r="E4811" s="408">
        <v>3</v>
      </c>
      <c r="F4811" s="409">
        <v>44053.638958333337</v>
      </c>
      <c r="G4811" s="408">
        <v>0</v>
      </c>
    </row>
    <row r="4812" spans="1:7" ht="15" x14ac:dyDescent="0.25">
      <c r="A4812" s="407" t="s">
        <v>7640</v>
      </c>
      <c r="B4812" s="407" t="s">
        <v>7641</v>
      </c>
      <c r="C4812" s="406"/>
      <c r="D4812" s="408">
        <v>30</v>
      </c>
      <c r="E4812" s="408">
        <v>30</v>
      </c>
      <c r="F4812" s="409">
        <v>44880.600543981483</v>
      </c>
      <c r="G4812" s="408">
        <v>0</v>
      </c>
    </row>
    <row r="4813" spans="1:7" ht="15" x14ac:dyDescent="0.2">
      <c r="A4813" s="407" t="s">
        <v>7642</v>
      </c>
      <c r="B4813" s="407" t="s">
        <v>7643</v>
      </c>
      <c r="C4813" s="408">
        <v>0</v>
      </c>
      <c r="D4813" s="408">
        <v>26.59</v>
      </c>
      <c r="E4813" s="408">
        <v>26.59</v>
      </c>
      <c r="F4813" s="409">
        <v>44777.345509259256</v>
      </c>
      <c r="G4813" s="408">
        <v>0</v>
      </c>
    </row>
    <row r="4814" spans="1:7" ht="15" x14ac:dyDescent="0.2">
      <c r="A4814" s="407" t="s">
        <v>7644</v>
      </c>
      <c r="B4814" s="407" t="s">
        <v>7645</v>
      </c>
      <c r="C4814" s="408">
        <v>0</v>
      </c>
      <c r="D4814" s="408">
        <v>26.16</v>
      </c>
      <c r="E4814" s="408">
        <v>26.16</v>
      </c>
      <c r="F4814" s="409">
        <v>44777.345752314817</v>
      </c>
      <c r="G4814" s="408">
        <v>0</v>
      </c>
    </row>
    <row r="4815" spans="1:7" ht="15" x14ac:dyDescent="0.2">
      <c r="A4815" s="407" t="s">
        <v>7646</v>
      </c>
      <c r="B4815" s="407" t="s">
        <v>7647</v>
      </c>
      <c r="C4815" s="408">
        <v>0</v>
      </c>
      <c r="D4815" s="408">
        <v>7.5</v>
      </c>
      <c r="E4815" s="408">
        <v>7.5</v>
      </c>
      <c r="F4815" s="409">
        <v>44777.346018518518</v>
      </c>
      <c r="G4815" s="408">
        <v>0</v>
      </c>
    </row>
    <row r="4816" spans="1:7" ht="15" x14ac:dyDescent="0.2">
      <c r="A4816" s="407" t="s">
        <v>7648</v>
      </c>
      <c r="B4816" s="407" t="s">
        <v>7649</v>
      </c>
      <c r="C4816" s="408">
        <v>0</v>
      </c>
      <c r="D4816" s="408">
        <v>7.42</v>
      </c>
      <c r="E4816" s="408">
        <v>7.42</v>
      </c>
      <c r="F4816" s="409">
        <v>44777.346539351849</v>
      </c>
      <c r="G4816" s="408">
        <v>0</v>
      </c>
    </row>
    <row r="4817" spans="1:7" ht="15" x14ac:dyDescent="0.25">
      <c r="A4817" s="407" t="s">
        <v>7650</v>
      </c>
      <c r="B4817" s="407" t="s">
        <v>7651</v>
      </c>
      <c r="C4817" s="406"/>
      <c r="D4817" s="406"/>
      <c r="E4817" s="406"/>
      <c r="F4817" s="409">
        <v>44033.609826388885</v>
      </c>
      <c r="G4817" s="408">
        <v>0</v>
      </c>
    </row>
    <row r="4818" spans="1:7" ht="15" x14ac:dyDescent="0.25">
      <c r="A4818" s="407" t="s">
        <v>7652</v>
      </c>
      <c r="B4818" s="407" t="s">
        <v>7559</v>
      </c>
      <c r="C4818" s="406"/>
      <c r="D4818" s="406"/>
      <c r="E4818" s="406"/>
      <c r="F4818" s="409">
        <v>43917.329942129632</v>
      </c>
      <c r="G4818" s="408">
        <v>0</v>
      </c>
    </row>
    <row r="4819" spans="1:7" ht="15" x14ac:dyDescent="0.25">
      <c r="A4819" s="407" t="s">
        <v>7653</v>
      </c>
      <c r="B4819" s="407" t="s">
        <v>7561</v>
      </c>
      <c r="C4819" s="406"/>
      <c r="D4819" s="406"/>
      <c r="E4819" s="406"/>
      <c r="F4819" s="409">
        <v>43917.334745370368</v>
      </c>
      <c r="G4819" s="408">
        <v>0</v>
      </c>
    </row>
    <row r="4820" spans="1:7" ht="15" x14ac:dyDescent="0.2">
      <c r="A4820" s="407" t="s">
        <v>7654</v>
      </c>
      <c r="B4820" s="407" t="s">
        <v>7655</v>
      </c>
      <c r="C4820" s="408">
        <v>0</v>
      </c>
      <c r="D4820" s="408">
        <v>13.2</v>
      </c>
      <c r="E4820" s="408">
        <v>13.2</v>
      </c>
      <c r="F4820" s="409">
        <v>43920.472685185188</v>
      </c>
      <c r="G4820" s="408">
        <v>0</v>
      </c>
    </row>
    <row r="4821" spans="1:7" ht="15" x14ac:dyDescent="0.25">
      <c r="A4821" s="407" t="s">
        <v>7656</v>
      </c>
      <c r="B4821" s="407" t="s">
        <v>7657</v>
      </c>
      <c r="C4821" s="406"/>
      <c r="D4821" s="406"/>
      <c r="E4821" s="406"/>
      <c r="F4821" s="409">
        <v>43920.367349537039</v>
      </c>
      <c r="G4821" s="408">
        <v>0</v>
      </c>
    </row>
    <row r="4822" spans="1:7" ht="15" x14ac:dyDescent="0.25">
      <c r="A4822" s="407" t="s">
        <v>7658</v>
      </c>
      <c r="B4822" s="407" t="s">
        <v>7659</v>
      </c>
      <c r="C4822" s="406"/>
      <c r="D4822" s="406"/>
      <c r="E4822" s="406"/>
      <c r="F4822" s="409">
        <v>43920.424386574072</v>
      </c>
      <c r="G4822" s="408">
        <v>0</v>
      </c>
    </row>
    <row r="4823" spans="1:7" ht="15" x14ac:dyDescent="0.25">
      <c r="A4823" s="407" t="s">
        <v>7660</v>
      </c>
      <c r="B4823" s="407" t="s">
        <v>7661</v>
      </c>
      <c r="C4823" s="406"/>
      <c r="D4823" s="406"/>
      <c r="E4823" s="406"/>
      <c r="F4823" s="409">
        <v>43920.44059027778</v>
      </c>
      <c r="G4823" s="408">
        <v>0</v>
      </c>
    </row>
    <row r="4824" spans="1:7" ht="15" x14ac:dyDescent="0.25">
      <c r="A4824" s="407" t="s">
        <v>7662</v>
      </c>
      <c r="B4824" s="407" t="s">
        <v>7663</v>
      </c>
      <c r="C4824" s="406"/>
      <c r="D4824" s="406"/>
      <c r="E4824" s="406"/>
      <c r="F4824" s="409">
        <v>43920.45175925926</v>
      </c>
      <c r="G4824" s="408">
        <v>0</v>
      </c>
    </row>
    <row r="4825" spans="1:7" ht="15" x14ac:dyDescent="0.2">
      <c r="A4825" s="407" t="s">
        <v>35537</v>
      </c>
      <c r="B4825" s="407" t="s">
        <v>35538</v>
      </c>
      <c r="C4825" s="408">
        <v>0</v>
      </c>
      <c r="D4825" s="408">
        <v>8522.1</v>
      </c>
      <c r="E4825" s="408">
        <v>8522.1</v>
      </c>
      <c r="F4825" s="409">
        <v>45342.577361111114</v>
      </c>
      <c r="G4825" s="408">
        <v>0</v>
      </c>
    </row>
    <row r="4826" spans="1:7" ht="15" x14ac:dyDescent="0.25">
      <c r="A4826" s="407" t="s">
        <v>7664</v>
      </c>
      <c r="B4826" s="407" t="s">
        <v>7665</v>
      </c>
      <c r="C4826" s="406"/>
      <c r="D4826" s="406"/>
      <c r="E4826" s="406"/>
      <c r="F4826" s="409">
        <v>43921.643958333334</v>
      </c>
      <c r="G4826" s="408">
        <v>0</v>
      </c>
    </row>
    <row r="4827" spans="1:7" ht="15" x14ac:dyDescent="0.2">
      <c r="A4827" s="407" t="s">
        <v>7666</v>
      </c>
      <c r="B4827" s="407" t="s">
        <v>7667</v>
      </c>
      <c r="C4827" s="408">
        <v>4</v>
      </c>
      <c r="D4827" s="408">
        <v>0.32</v>
      </c>
      <c r="E4827" s="408">
        <v>4.32</v>
      </c>
      <c r="F4827" s="409">
        <v>45111.632569444446</v>
      </c>
      <c r="G4827" s="408">
        <v>0</v>
      </c>
    </row>
    <row r="4828" spans="1:7" ht="15" x14ac:dyDescent="0.2">
      <c r="A4828" s="407" t="s">
        <v>7668</v>
      </c>
      <c r="B4828" s="407" t="s">
        <v>7669</v>
      </c>
      <c r="C4828" s="408">
        <v>4.5999999999999996</v>
      </c>
      <c r="D4828" s="408">
        <v>0.48</v>
      </c>
      <c r="E4828" s="408">
        <v>5.08</v>
      </c>
      <c r="F4828" s="409">
        <v>45111.632731481484</v>
      </c>
      <c r="G4828" s="408">
        <v>0</v>
      </c>
    </row>
    <row r="4829" spans="1:7" ht="15" x14ac:dyDescent="0.2">
      <c r="A4829" s="407" t="s">
        <v>7670</v>
      </c>
      <c r="B4829" s="407" t="s">
        <v>7671</v>
      </c>
      <c r="C4829" s="408">
        <v>3.5</v>
      </c>
      <c r="D4829" s="408">
        <v>0.4</v>
      </c>
      <c r="E4829" s="408">
        <v>3.9</v>
      </c>
      <c r="F4829" s="409">
        <v>45111.632916666669</v>
      </c>
      <c r="G4829" s="408">
        <v>0</v>
      </c>
    </row>
    <row r="4830" spans="1:7" ht="15" x14ac:dyDescent="0.2">
      <c r="A4830" s="407" t="s">
        <v>7672</v>
      </c>
      <c r="B4830" s="407" t="s">
        <v>7673</v>
      </c>
      <c r="C4830" s="408">
        <v>146</v>
      </c>
      <c r="D4830" s="408">
        <v>48.81</v>
      </c>
      <c r="E4830" s="408">
        <v>194.81</v>
      </c>
      <c r="F4830" s="409">
        <v>43929.658032407409</v>
      </c>
      <c r="G4830" s="408">
        <v>0</v>
      </c>
    </row>
    <row r="4831" spans="1:7" ht="15" x14ac:dyDescent="0.2">
      <c r="A4831" s="407" t="s">
        <v>35539</v>
      </c>
      <c r="B4831" s="407" t="s">
        <v>35540</v>
      </c>
      <c r="C4831" s="408">
        <v>0</v>
      </c>
      <c r="D4831" s="408">
        <v>536.84</v>
      </c>
      <c r="E4831" s="408">
        <v>536.84</v>
      </c>
      <c r="F4831" s="409">
        <v>44047.588506944441</v>
      </c>
      <c r="G4831" s="408">
        <v>0</v>
      </c>
    </row>
    <row r="4832" spans="1:7" ht="15" x14ac:dyDescent="0.25">
      <c r="A4832" s="407" t="s">
        <v>7674</v>
      </c>
      <c r="B4832" s="407" t="s">
        <v>7675</v>
      </c>
      <c r="C4832" s="406"/>
      <c r="D4832" s="406"/>
      <c r="E4832" s="406"/>
      <c r="F4832" s="409">
        <v>43936.419930555552</v>
      </c>
      <c r="G4832" s="408">
        <v>0</v>
      </c>
    </row>
    <row r="4833" spans="1:7" ht="15" x14ac:dyDescent="0.2">
      <c r="A4833" s="407" t="s">
        <v>35541</v>
      </c>
      <c r="B4833" s="407" t="s">
        <v>35542</v>
      </c>
      <c r="C4833" s="408">
        <v>0</v>
      </c>
      <c r="D4833" s="408">
        <v>65.489999999999995</v>
      </c>
      <c r="E4833" s="408">
        <v>65.489999999999995</v>
      </c>
      <c r="F4833" s="409">
        <v>45341.370752314811</v>
      </c>
      <c r="G4833" s="408">
        <v>0</v>
      </c>
    </row>
    <row r="4834" spans="1:7" ht="15" x14ac:dyDescent="0.2">
      <c r="A4834" s="407" t="s">
        <v>35543</v>
      </c>
      <c r="B4834" s="407" t="s">
        <v>35544</v>
      </c>
      <c r="C4834" s="408">
        <v>0</v>
      </c>
      <c r="D4834" s="408">
        <v>65.489999999999995</v>
      </c>
      <c r="E4834" s="408">
        <v>65.489999999999995</v>
      </c>
      <c r="F4834" s="409">
        <v>45341.370798611111</v>
      </c>
      <c r="G4834" s="408">
        <v>0</v>
      </c>
    </row>
    <row r="4835" spans="1:7" ht="15" x14ac:dyDescent="0.2">
      <c r="A4835" s="407" t="s">
        <v>35545</v>
      </c>
      <c r="B4835" s="407" t="s">
        <v>35546</v>
      </c>
      <c r="C4835" s="408">
        <v>0</v>
      </c>
      <c r="D4835" s="408">
        <v>65.489999999999995</v>
      </c>
      <c r="E4835" s="408">
        <v>65.489999999999995</v>
      </c>
      <c r="F4835" s="409">
        <v>45341.370868055557</v>
      </c>
      <c r="G4835" s="408">
        <v>0</v>
      </c>
    </row>
    <row r="4836" spans="1:7" ht="15" x14ac:dyDescent="0.2">
      <c r="A4836" s="407" t="s">
        <v>35547</v>
      </c>
      <c r="B4836" s="407" t="s">
        <v>35548</v>
      </c>
      <c r="C4836" s="408">
        <v>0</v>
      </c>
      <c r="D4836" s="408">
        <v>65.489999999999995</v>
      </c>
      <c r="E4836" s="408">
        <v>65.489999999999995</v>
      </c>
      <c r="F4836" s="409">
        <v>45341.37091435185</v>
      </c>
      <c r="G4836" s="408">
        <v>0</v>
      </c>
    </row>
    <row r="4837" spans="1:7" ht="15" x14ac:dyDescent="0.2">
      <c r="A4837" s="407" t="s">
        <v>35549</v>
      </c>
      <c r="B4837" s="407" t="s">
        <v>35550</v>
      </c>
      <c r="C4837" s="408">
        <v>0</v>
      </c>
      <c r="D4837" s="408">
        <v>65.489999999999995</v>
      </c>
      <c r="E4837" s="408">
        <v>65.489999999999995</v>
      </c>
      <c r="F4837" s="409">
        <v>45341.370949074073</v>
      </c>
      <c r="G4837" s="408">
        <v>0</v>
      </c>
    </row>
    <row r="4838" spans="1:7" ht="15" x14ac:dyDescent="0.2">
      <c r="A4838" s="407" t="s">
        <v>35551</v>
      </c>
      <c r="B4838" s="407" t="s">
        <v>35552</v>
      </c>
      <c r="C4838" s="408">
        <v>0</v>
      </c>
      <c r="D4838" s="408">
        <v>65.489999999999995</v>
      </c>
      <c r="E4838" s="408">
        <v>65.489999999999995</v>
      </c>
      <c r="F4838" s="409">
        <v>45341.371006944442</v>
      </c>
      <c r="G4838" s="408">
        <v>0</v>
      </c>
    </row>
    <row r="4839" spans="1:7" ht="15" x14ac:dyDescent="0.2">
      <c r="A4839" s="407" t="s">
        <v>7676</v>
      </c>
      <c r="B4839" s="407" t="s">
        <v>7677</v>
      </c>
      <c r="C4839" s="408">
        <v>0</v>
      </c>
      <c r="D4839" s="408">
        <v>1.32</v>
      </c>
      <c r="E4839" s="408">
        <v>1.32</v>
      </c>
      <c r="F4839" s="409">
        <v>44574.388240740744</v>
      </c>
      <c r="G4839" s="408">
        <v>0</v>
      </c>
    </row>
    <row r="4840" spans="1:7" ht="15" x14ac:dyDescent="0.2">
      <c r="A4840" s="407" t="s">
        <v>7678</v>
      </c>
      <c r="B4840" s="407" t="s">
        <v>7679</v>
      </c>
      <c r="C4840" s="408">
        <v>0</v>
      </c>
      <c r="D4840" s="408">
        <v>4.07</v>
      </c>
      <c r="E4840" s="408">
        <v>4.07</v>
      </c>
      <c r="F4840" s="409">
        <v>44574.388518518521</v>
      </c>
      <c r="G4840" s="408">
        <v>0</v>
      </c>
    </row>
    <row r="4841" spans="1:7" ht="15" x14ac:dyDescent="0.2">
      <c r="A4841" s="407" t="s">
        <v>7680</v>
      </c>
      <c r="B4841" s="407" t="s">
        <v>7681</v>
      </c>
      <c r="C4841" s="408">
        <v>0</v>
      </c>
      <c r="D4841" s="408">
        <v>2.85</v>
      </c>
      <c r="E4841" s="408">
        <v>2.85</v>
      </c>
      <c r="F4841" s="409">
        <v>44133.627256944441</v>
      </c>
      <c r="G4841" s="408">
        <v>0</v>
      </c>
    </row>
    <row r="4842" spans="1:7" ht="15" x14ac:dyDescent="0.2">
      <c r="A4842" s="407" t="s">
        <v>7682</v>
      </c>
      <c r="B4842" s="407" t="s">
        <v>7683</v>
      </c>
      <c r="C4842" s="408">
        <v>6.5</v>
      </c>
      <c r="D4842" s="408">
        <v>40.880000000000003</v>
      </c>
      <c r="E4842" s="408">
        <v>47.38</v>
      </c>
      <c r="F4842" s="409">
        <v>43942.428229166668</v>
      </c>
      <c r="G4842" s="408">
        <v>0</v>
      </c>
    </row>
    <row r="4843" spans="1:7" ht="15" x14ac:dyDescent="0.2">
      <c r="A4843" s="407" t="s">
        <v>35553</v>
      </c>
      <c r="B4843" s="407" t="s">
        <v>35554</v>
      </c>
      <c r="C4843" s="408">
        <v>0</v>
      </c>
      <c r="D4843" s="408">
        <v>1000</v>
      </c>
      <c r="E4843" s="408">
        <v>1000</v>
      </c>
      <c r="F4843" s="409">
        <v>45342.577476851853</v>
      </c>
      <c r="G4843" s="408">
        <v>0</v>
      </c>
    </row>
    <row r="4844" spans="1:7" ht="15" x14ac:dyDescent="0.2">
      <c r="A4844" s="407" t="s">
        <v>7684</v>
      </c>
      <c r="B4844" s="407" t="s">
        <v>7685</v>
      </c>
      <c r="C4844" s="408">
        <v>0</v>
      </c>
      <c r="D4844" s="408">
        <v>0.27</v>
      </c>
      <c r="E4844" s="408">
        <v>0.27</v>
      </c>
      <c r="F4844" s="409">
        <v>43942.577916666669</v>
      </c>
      <c r="G4844" s="408">
        <v>0</v>
      </c>
    </row>
    <row r="4845" spans="1:7" ht="15" x14ac:dyDescent="0.25">
      <c r="A4845" s="407" t="s">
        <v>7686</v>
      </c>
      <c r="B4845" s="407" t="s">
        <v>7687</v>
      </c>
      <c r="C4845" s="406"/>
      <c r="D4845" s="406"/>
      <c r="E4845" s="406"/>
      <c r="F4845" s="409">
        <v>44133.627349537041</v>
      </c>
      <c r="G4845" s="408">
        <v>0</v>
      </c>
    </row>
    <row r="4846" spans="1:7" ht="15" x14ac:dyDescent="0.2">
      <c r="A4846" s="407" t="s">
        <v>7688</v>
      </c>
      <c r="B4846" s="407" t="s">
        <v>7689</v>
      </c>
      <c r="C4846" s="408">
        <v>0</v>
      </c>
      <c r="D4846" s="408">
        <v>273</v>
      </c>
      <c r="E4846" s="408">
        <v>273</v>
      </c>
      <c r="F4846" s="409">
        <v>44792.562777777777</v>
      </c>
      <c r="G4846" s="408">
        <v>0</v>
      </c>
    </row>
    <row r="4847" spans="1:7" ht="15" x14ac:dyDescent="0.25">
      <c r="A4847" s="407" t="s">
        <v>7690</v>
      </c>
      <c r="B4847" s="407" t="s">
        <v>7691</v>
      </c>
      <c r="C4847" s="406"/>
      <c r="D4847" s="408">
        <v>492.02</v>
      </c>
      <c r="E4847" s="408">
        <v>492.02</v>
      </c>
      <c r="F4847" s="409">
        <v>44970.603784722225</v>
      </c>
      <c r="G4847" s="408">
        <v>0</v>
      </c>
    </row>
    <row r="4848" spans="1:7" ht="15" x14ac:dyDescent="0.25">
      <c r="A4848" s="407" t="s">
        <v>7692</v>
      </c>
      <c r="B4848" s="407" t="s">
        <v>7693</v>
      </c>
      <c r="C4848" s="406"/>
      <c r="D4848" s="408">
        <v>31.3</v>
      </c>
      <c r="E4848" s="408">
        <v>31.3</v>
      </c>
      <c r="F4848" s="409">
        <v>44994.487199074072</v>
      </c>
      <c r="G4848" s="408">
        <v>0</v>
      </c>
    </row>
    <row r="4849" spans="1:7" ht="15" x14ac:dyDescent="0.25">
      <c r="A4849" s="407" t="s">
        <v>7694</v>
      </c>
      <c r="B4849" s="407" t="s">
        <v>7695</v>
      </c>
      <c r="C4849" s="406"/>
      <c r="D4849" s="408">
        <v>16.91</v>
      </c>
      <c r="E4849" s="408">
        <v>16.91</v>
      </c>
      <c r="F4849" s="409">
        <v>44970.70144675926</v>
      </c>
      <c r="G4849" s="408">
        <v>0</v>
      </c>
    </row>
    <row r="4850" spans="1:7" ht="15" x14ac:dyDescent="0.25">
      <c r="A4850" s="407" t="s">
        <v>7696</v>
      </c>
      <c r="B4850" s="407" t="s">
        <v>7697</v>
      </c>
      <c r="C4850" s="406"/>
      <c r="D4850" s="406"/>
      <c r="E4850" s="406"/>
      <c r="F4850" s="409">
        <v>44133.627569444441</v>
      </c>
      <c r="G4850" s="408">
        <v>0</v>
      </c>
    </row>
    <row r="4851" spans="1:7" ht="15" x14ac:dyDescent="0.25">
      <c r="A4851" s="407" t="s">
        <v>7698</v>
      </c>
      <c r="B4851" s="407" t="s">
        <v>7699</v>
      </c>
      <c r="C4851" s="406"/>
      <c r="D4851" s="408">
        <v>273.35000000000002</v>
      </c>
      <c r="E4851" s="408">
        <v>273.35000000000002</v>
      </c>
      <c r="F4851" s="409">
        <v>44984.652881944443</v>
      </c>
      <c r="G4851" s="408">
        <v>0</v>
      </c>
    </row>
    <row r="4852" spans="1:7" ht="15" x14ac:dyDescent="0.25">
      <c r="A4852" s="407" t="s">
        <v>7700</v>
      </c>
      <c r="B4852" s="407" t="s">
        <v>7701</v>
      </c>
      <c r="C4852" s="406"/>
      <c r="D4852" s="406"/>
      <c r="E4852" s="406"/>
      <c r="F4852" s="409">
        <v>44133.596990740742</v>
      </c>
      <c r="G4852" s="408">
        <v>0</v>
      </c>
    </row>
    <row r="4853" spans="1:7" ht="15" x14ac:dyDescent="0.25">
      <c r="A4853" s="407" t="s">
        <v>35555</v>
      </c>
      <c r="B4853" s="407" t="s">
        <v>7754</v>
      </c>
      <c r="C4853" s="406"/>
      <c r="D4853" s="406"/>
      <c r="E4853" s="406"/>
      <c r="F4853" s="409">
        <v>44133.597094907411</v>
      </c>
      <c r="G4853" s="408">
        <v>0</v>
      </c>
    </row>
    <row r="4854" spans="1:7" ht="15" x14ac:dyDescent="0.2">
      <c r="A4854" s="407" t="s">
        <v>7702</v>
      </c>
      <c r="B4854" s="407" t="s">
        <v>33286</v>
      </c>
      <c r="C4854" s="408">
        <v>0</v>
      </c>
      <c r="D4854" s="408">
        <v>40</v>
      </c>
      <c r="E4854" s="408">
        <v>40</v>
      </c>
      <c r="F4854" s="409">
        <v>45986.567881944444</v>
      </c>
      <c r="G4854" s="408">
        <v>0</v>
      </c>
    </row>
    <row r="4855" spans="1:7" ht="15" x14ac:dyDescent="0.2">
      <c r="A4855" s="407" t="s">
        <v>7703</v>
      </c>
      <c r="B4855" s="407" t="s">
        <v>7704</v>
      </c>
      <c r="C4855" s="408">
        <v>0</v>
      </c>
      <c r="D4855" s="408">
        <v>0</v>
      </c>
      <c r="E4855" s="408">
        <v>0</v>
      </c>
      <c r="F4855" s="409">
        <v>45111.633032407408</v>
      </c>
      <c r="G4855" s="408">
        <v>0</v>
      </c>
    </row>
    <row r="4856" spans="1:7" ht="15" x14ac:dyDescent="0.2">
      <c r="A4856" s="407" t="s">
        <v>7705</v>
      </c>
      <c r="B4856" s="407" t="s">
        <v>7706</v>
      </c>
      <c r="C4856" s="408">
        <v>8.75</v>
      </c>
      <c r="D4856" s="408">
        <v>93.09</v>
      </c>
      <c r="E4856" s="408">
        <v>105.84</v>
      </c>
      <c r="F4856" s="409">
        <v>44011.638055555559</v>
      </c>
      <c r="G4856" s="408">
        <v>0</v>
      </c>
    </row>
    <row r="4857" spans="1:7" ht="15" x14ac:dyDescent="0.25">
      <c r="A4857" s="407" t="s">
        <v>7707</v>
      </c>
      <c r="B4857" s="407" t="s">
        <v>7708</v>
      </c>
      <c r="C4857" s="406"/>
      <c r="D4857" s="408">
        <v>0.71</v>
      </c>
      <c r="E4857" s="408">
        <v>0.71</v>
      </c>
      <c r="F4857" s="409">
        <v>44033.488217592596</v>
      </c>
      <c r="G4857" s="408">
        <v>0</v>
      </c>
    </row>
    <row r="4858" spans="1:7" ht="15" x14ac:dyDescent="0.25">
      <c r="A4858" s="407" t="s">
        <v>7709</v>
      </c>
      <c r="B4858" s="407" t="s">
        <v>7710</v>
      </c>
      <c r="C4858" s="406"/>
      <c r="D4858" s="406"/>
      <c r="E4858" s="406"/>
      <c r="F4858" s="409">
        <v>43949.649664351855</v>
      </c>
      <c r="G4858" s="408">
        <v>0</v>
      </c>
    </row>
    <row r="4859" spans="1:7" ht="15" x14ac:dyDescent="0.25">
      <c r="A4859" s="407" t="s">
        <v>7711</v>
      </c>
      <c r="B4859" s="407" t="s">
        <v>7712</v>
      </c>
      <c r="C4859" s="406"/>
      <c r="D4859" s="408">
        <v>2.4500000000000002</v>
      </c>
      <c r="E4859" s="408">
        <v>2.4500000000000002</v>
      </c>
      <c r="F4859" s="409">
        <v>43959.485914351855</v>
      </c>
      <c r="G4859" s="408">
        <v>0</v>
      </c>
    </row>
    <row r="4860" spans="1:7" ht="15" x14ac:dyDescent="0.25">
      <c r="A4860" s="407" t="s">
        <v>7713</v>
      </c>
      <c r="B4860" s="407" t="s">
        <v>7714</v>
      </c>
      <c r="C4860" s="406"/>
      <c r="D4860" s="406"/>
      <c r="E4860" s="406"/>
      <c r="F4860" s="409">
        <v>43985.604004629633</v>
      </c>
      <c r="G4860" s="408">
        <v>0</v>
      </c>
    </row>
    <row r="4861" spans="1:7" ht="15" x14ac:dyDescent="0.25">
      <c r="A4861" s="407" t="s">
        <v>7715</v>
      </c>
      <c r="B4861" s="407" t="s">
        <v>7716</v>
      </c>
      <c r="C4861" s="406"/>
      <c r="D4861" s="408">
        <v>4.0999999999999996</v>
      </c>
      <c r="E4861" s="408">
        <v>4.0999999999999996</v>
      </c>
      <c r="F4861" s="409">
        <v>43959.485185185185</v>
      </c>
      <c r="G4861" s="408">
        <v>0</v>
      </c>
    </row>
    <row r="4862" spans="1:7" ht="15" x14ac:dyDescent="0.25">
      <c r="A4862" s="407" t="s">
        <v>7717</v>
      </c>
      <c r="B4862" s="407" t="s">
        <v>7718</v>
      </c>
      <c r="C4862" s="406"/>
      <c r="D4862" s="408">
        <v>4.0999999999999996</v>
      </c>
      <c r="E4862" s="408">
        <v>4.0999999999999996</v>
      </c>
      <c r="F4862" s="409">
        <v>43959.485856481479</v>
      </c>
      <c r="G4862" s="408">
        <v>0</v>
      </c>
    </row>
    <row r="4863" spans="1:7" ht="15" x14ac:dyDescent="0.25">
      <c r="A4863" s="407" t="s">
        <v>7719</v>
      </c>
      <c r="B4863" s="407" t="s">
        <v>7720</v>
      </c>
      <c r="C4863" s="406"/>
      <c r="D4863" s="406"/>
      <c r="E4863" s="406"/>
      <c r="F4863" s="409">
        <v>45986.567453703705</v>
      </c>
      <c r="G4863" s="408">
        <v>0</v>
      </c>
    </row>
    <row r="4864" spans="1:7" ht="15" x14ac:dyDescent="0.25">
      <c r="A4864" s="407" t="s">
        <v>7721</v>
      </c>
      <c r="B4864" s="407" t="s">
        <v>7722</v>
      </c>
      <c r="C4864" s="406"/>
      <c r="D4864" s="406"/>
      <c r="E4864" s="406"/>
      <c r="F4864" s="409">
        <v>44011.634710648148</v>
      </c>
      <c r="G4864" s="408">
        <v>0</v>
      </c>
    </row>
    <row r="4865" spans="1:7" ht="15" x14ac:dyDescent="0.25">
      <c r="A4865" s="407" t="s">
        <v>7723</v>
      </c>
      <c r="B4865" s="407" t="s">
        <v>7724</v>
      </c>
      <c r="C4865" s="406"/>
      <c r="D4865" s="406"/>
      <c r="E4865" s="406"/>
      <c r="F4865" s="409">
        <v>45111.633368055554</v>
      </c>
      <c r="G4865" s="408">
        <v>0</v>
      </c>
    </row>
    <row r="4866" spans="1:7" ht="15" x14ac:dyDescent="0.25">
      <c r="A4866" s="407" t="s">
        <v>7725</v>
      </c>
      <c r="B4866" s="407" t="s">
        <v>7726</v>
      </c>
      <c r="C4866" s="406"/>
      <c r="D4866" s="406"/>
      <c r="E4866" s="406"/>
      <c r="F4866" s="409">
        <v>44133.627708333333</v>
      </c>
      <c r="G4866" s="408">
        <v>0</v>
      </c>
    </row>
    <row r="4867" spans="1:7" ht="15" x14ac:dyDescent="0.25">
      <c r="A4867" s="407" t="s">
        <v>7727</v>
      </c>
      <c r="B4867" s="407" t="s">
        <v>7728</v>
      </c>
      <c r="C4867" s="406"/>
      <c r="D4867" s="406"/>
      <c r="E4867" s="406"/>
      <c r="F4867" s="409">
        <v>44981.431087962963</v>
      </c>
      <c r="G4867" s="408">
        <v>0</v>
      </c>
    </row>
    <row r="4868" spans="1:7" ht="15" x14ac:dyDescent="0.25">
      <c r="A4868" s="407" t="s">
        <v>7729</v>
      </c>
      <c r="B4868" s="407" t="s">
        <v>7730</v>
      </c>
      <c r="C4868" s="406"/>
      <c r="D4868" s="406"/>
      <c r="E4868" s="406"/>
      <c r="F4868" s="409">
        <v>43956.482939814814</v>
      </c>
      <c r="G4868" s="408">
        <v>0</v>
      </c>
    </row>
    <row r="4869" spans="1:7" ht="15" x14ac:dyDescent="0.25">
      <c r="A4869" s="407" t="s">
        <v>7731</v>
      </c>
      <c r="B4869" s="407" t="s">
        <v>7732</v>
      </c>
      <c r="C4869" s="406"/>
      <c r="D4869" s="406"/>
      <c r="E4869" s="406"/>
      <c r="F4869" s="409">
        <v>44133.628067129626</v>
      </c>
      <c r="G4869" s="408">
        <v>0</v>
      </c>
    </row>
    <row r="4870" spans="1:7" ht="15" x14ac:dyDescent="0.2">
      <c r="A4870" s="407" t="s">
        <v>7733</v>
      </c>
      <c r="B4870" s="407" t="s">
        <v>7734</v>
      </c>
      <c r="C4870" s="408">
        <v>4</v>
      </c>
      <c r="D4870" s="408">
        <v>124.36</v>
      </c>
      <c r="E4870" s="408">
        <v>131.86000000000001</v>
      </c>
      <c r="F4870" s="409">
        <v>44011.670671296299</v>
      </c>
      <c r="G4870" s="408">
        <v>0</v>
      </c>
    </row>
    <row r="4871" spans="1:7" ht="15" x14ac:dyDescent="0.2">
      <c r="A4871" s="407" t="s">
        <v>7735</v>
      </c>
      <c r="B4871" s="407" t="s">
        <v>7736</v>
      </c>
      <c r="C4871" s="408">
        <v>2.5</v>
      </c>
      <c r="D4871" s="408">
        <v>1.46</v>
      </c>
      <c r="E4871" s="408">
        <v>7.46</v>
      </c>
      <c r="F4871" s="409">
        <v>44511.693981481483</v>
      </c>
      <c r="G4871" s="408">
        <v>0</v>
      </c>
    </row>
    <row r="4872" spans="1:7" ht="15" x14ac:dyDescent="0.2">
      <c r="A4872" s="407" t="s">
        <v>35556</v>
      </c>
      <c r="B4872" s="407" t="s">
        <v>35557</v>
      </c>
      <c r="C4872" s="408">
        <v>0</v>
      </c>
      <c r="D4872" s="408">
        <v>958</v>
      </c>
      <c r="E4872" s="408">
        <v>958</v>
      </c>
      <c r="F4872" s="409">
        <v>45342.577534722222</v>
      </c>
      <c r="G4872" s="408">
        <v>0</v>
      </c>
    </row>
    <row r="4873" spans="1:7" ht="15" x14ac:dyDescent="0.2">
      <c r="A4873" s="407" t="s">
        <v>35558</v>
      </c>
      <c r="B4873" s="407" t="s">
        <v>35559</v>
      </c>
      <c r="C4873" s="408">
        <v>0</v>
      </c>
      <c r="D4873" s="408">
        <v>734</v>
      </c>
      <c r="E4873" s="408">
        <v>734</v>
      </c>
      <c r="F4873" s="409">
        <v>45342.577581018515</v>
      </c>
      <c r="G4873" s="408">
        <v>0</v>
      </c>
    </row>
    <row r="4874" spans="1:7" ht="15" x14ac:dyDescent="0.2">
      <c r="A4874" s="407" t="s">
        <v>7737</v>
      </c>
      <c r="B4874" s="407" t="s">
        <v>7738</v>
      </c>
      <c r="C4874" s="408">
        <v>0</v>
      </c>
      <c r="D4874" s="408">
        <v>0</v>
      </c>
      <c r="E4874" s="408">
        <v>0</v>
      </c>
      <c r="F4874" s="409">
        <v>45112.410567129627</v>
      </c>
      <c r="G4874" s="408">
        <v>0</v>
      </c>
    </row>
    <row r="4875" spans="1:7" ht="15" x14ac:dyDescent="0.2">
      <c r="A4875" s="407" t="s">
        <v>7739</v>
      </c>
      <c r="B4875" s="407" t="s">
        <v>7740</v>
      </c>
      <c r="C4875" s="408">
        <v>0</v>
      </c>
      <c r="D4875" s="408">
        <v>3.73</v>
      </c>
      <c r="E4875" s="408">
        <v>3.73</v>
      </c>
      <c r="F4875" s="409">
        <v>44133.628182870372</v>
      </c>
      <c r="G4875" s="408">
        <v>0</v>
      </c>
    </row>
    <row r="4876" spans="1:7" ht="15" x14ac:dyDescent="0.25">
      <c r="A4876" s="407" t="s">
        <v>7741</v>
      </c>
      <c r="B4876" s="407" t="s">
        <v>7742</v>
      </c>
      <c r="C4876" s="406"/>
      <c r="D4876" s="406"/>
      <c r="E4876" s="406"/>
      <c r="F4876" s="409">
        <v>43966.443854166668</v>
      </c>
      <c r="G4876" s="408">
        <v>0</v>
      </c>
    </row>
    <row r="4877" spans="1:7" ht="15" x14ac:dyDescent="0.2">
      <c r="A4877" s="407" t="s">
        <v>7743</v>
      </c>
      <c r="B4877" s="407" t="s">
        <v>7744</v>
      </c>
      <c r="C4877" s="408">
        <v>0</v>
      </c>
      <c r="D4877" s="408">
        <v>0.71</v>
      </c>
      <c r="E4877" s="408">
        <v>0.71</v>
      </c>
      <c r="F4877" s="409">
        <v>43969.392395833333</v>
      </c>
      <c r="G4877" s="408">
        <v>0</v>
      </c>
    </row>
    <row r="4878" spans="1:7" ht="15" x14ac:dyDescent="0.2">
      <c r="A4878" s="407" t="s">
        <v>7745</v>
      </c>
      <c r="B4878" s="407" t="s">
        <v>7746</v>
      </c>
      <c r="C4878" s="408">
        <v>0</v>
      </c>
      <c r="D4878" s="408">
        <v>46</v>
      </c>
      <c r="E4878" s="408">
        <v>46</v>
      </c>
      <c r="F4878" s="409">
        <v>44994.587407407409</v>
      </c>
      <c r="G4878" s="408">
        <v>0</v>
      </c>
    </row>
    <row r="4879" spans="1:7" ht="15" x14ac:dyDescent="0.2">
      <c r="A4879" s="407" t="s">
        <v>35560</v>
      </c>
      <c r="B4879" s="407" t="s">
        <v>35561</v>
      </c>
      <c r="C4879" s="408">
        <v>2.5</v>
      </c>
      <c r="D4879" s="408">
        <v>0.86</v>
      </c>
      <c r="E4879" s="408">
        <v>8.36</v>
      </c>
      <c r="F4879" s="409">
        <v>44881.989247685182</v>
      </c>
      <c r="G4879" s="408">
        <v>0</v>
      </c>
    </row>
    <row r="4880" spans="1:7" ht="15" x14ac:dyDescent="0.2">
      <c r="A4880" s="407" t="s">
        <v>35562</v>
      </c>
      <c r="B4880" s="407" t="s">
        <v>35563</v>
      </c>
      <c r="C4880" s="408">
        <v>4.5</v>
      </c>
      <c r="D4880" s="408">
        <v>1.07</v>
      </c>
      <c r="E4880" s="408">
        <v>6.57</v>
      </c>
      <c r="F4880" s="409">
        <v>44881.99015046296</v>
      </c>
      <c r="G4880" s="408">
        <v>0</v>
      </c>
    </row>
    <row r="4881" spans="1:7" ht="15" x14ac:dyDescent="0.2">
      <c r="A4881" s="407" t="s">
        <v>35564</v>
      </c>
      <c r="B4881" s="407" t="s">
        <v>35565</v>
      </c>
      <c r="C4881" s="408">
        <v>20</v>
      </c>
      <c r="D4881" s="408">
        <v>3.12</v>
      </c>
      <c r="E4881" s="408">
        <v>30.12</v>
      </c>
      <c r="F4881" s="409">
        <v>44881.991157407407</v>
      </c>
      <c r="G4881" s="408">
        <v>0</v>
      </c>
    </row>
    <row r="4882" spans="1:7" ht="15" x14ac:dyDescent="0.2">
      <c r="A4882" s="407" t="s">
        <v>7747</v>
      </c>
      <c r="B4882" s="407" t="s">
        <v>7748</v>
      </c>
      <c r="C4882" s="408">
        <v>0</v>
      </c>
      <c r="D4882" s="408">
        <v>12.5</v>
      </c>
      <c r="E4882" s="408">
        <v>12.5</v>
      </c>
      <c r="F4882" s="409">
        <v>44047.591307870367</v>
      </c>
      <c r="G4882" s="408">
        <v>0</v>
      </c>
    </row>
    <row r="4883" spans="1:7" ht="15" x14ac:dyDescent="0.2">
      <c r="A4883" s="407" t="s">
        <v>7749</v>
      </c>
      <c r="B4883" s="407" t="s">
        <v>7750</v>
      </c>
      <c r="C4883" s="408">
        <v>3</v>
      </c>
      <c r="D4883" s="408">
        <v>105.38</v>
      </c>
      <c r="E4883" s="408">
        <v>110.88</v>
      </c>
      <c r="F4883" s="409">
        <v>44047.409710648149</v>
      </c>
      <c r="G4883" s="408">
        <v>0</v>
      </c>
    </row>
    <row r="4884" spans="1:7" ht="15" x14ac:dyDescent="0.2">
      <c r="A4884" s="407" t="s">
        <v>7751</v>
      </c>
      <c r="B4884" s="407" t="s">
        <v>7752</v>
      </c>
      <c r="C4884" s="408">
        <v>0</v>
      </c>
      <c r="D4884" s="408">
        <v>0.71</v>
      </c>
      <c r="E4884" s="408">
        <v>0.71</v>
      </c>
      <c r="F4884" s="409">
        <v>44033.507245370369</v>
      </c>
      <c r="G4884" s="408">
        <v>0</v>
      </c>
    </row>
    <row r="4885" spans="1:7" ht="15" x14ac:dyDescent="0.2">
      <c r="A4885" s="407" t="s">
        <v>7753</v>
      </c>
      <c r="B4885" s="407" t="s">
        <v>7754</v>
      </c>
      <c r="C4885" s="408">
        <v>0</v>
      </c>
      <c r="D4885" s="408">
        <v>85.15</v>
      </c>
      <c r="E4885" s="408">
        <v>85.15</v>
      </c>
      <c r="F4885" s="409">
        <v>44987.608449074076</v>
      </c>
      <c r="G4885" s="408">
        <v>0</v>
      </c>
    </row>
    <row r="4886" spans="1:7" ht="15" x14ac:dyDescent="0.25">
      <c r="A4886" s="407" t="s">
        <v>7755</v>
      </c>
      <c r="B4886" s="407" t="s">
        <v>7756</v>
      </c>
      <c r="C4886" s="406"/>
      <c r="D4886" s="406"/>
      <c r="E4886" s="406"/>
      <c r="F4886" s="409">
        <v>43979.729131944441</v>
      </c>
      <c r="G4886" s="408">
        <v>0</v>
      </c>
    </row>
    <row r="4887" spans="1:7" ht="15" x14ac:dyDescent="0.2">
      <c r="A4887" s="407" t="s">
        <v>35566</v>
      </c>
      <c r="B4887" s="407" t="s">
        <v>35567</v>
      </c>
      <c r="C4887" s="408">
        <v>0</v>
      </c>
      <c r="D4887" s="408">
        <v>189.54</v>
      </c>
      <c r="E4887" s="408">
        <v>189.54</v>
      </c>
      <c r="F4887" s="409">
        <v>43992.534537037034</v>
      </c>
      <c r="G4887" s="408">
        <v>0</v>
      </c>
    </row>
    <row r="4888" spans="1:7" ht="15" x14ac:dyDescent="0.2">
      <c r="A4888" s="407" t="s">
        <v>7757</v>
      </c>
      <c r="B4888" s="407" t="s">
        <v>7758</v>
      </c>
      <c r="C4888" s="408">
        <v>0</v>
      </c>
      <c r="D4888" s="408">
        <v>18.75</v>
      </c>
      <c r="E4888" s="408">
        <v>18.75</v>
      </c>
      <c r="F4888" s="409">
        <v>44792.562418981484</v>
      </c>
      <c r="G4888" s="408">
        <v>0</v>
      </c>
    </row>
    <row r="4889" spans="1:7" ht="15" x14ac:dyDescent="0.2">
      <c r="A4889" s="407" t="s">
        <v>7759</v>
      </c>
      <c r="B4889" s="407" t="s">
        <v>7760</v>
      </c>
      <c r="C4889" s="408">
        <v>0</v>
      </c>
      <c r="D4889" s="408">
        <v>198.64</v>
      </c>
      <c r="E4889" s="408">
        <v>198.64</v>
      </c>
      <c r="F4889" s="409">
        <v>45398.590196759258</v>
      </c>
      <c r="G4889" s="408">
        <v>0</v>
      </c>
    </row>
    <row r="4890" spans="1:7" ht="15" x14ac:dyDescent="0.2">
      <c r="A4890" s="407" t="s">
        <v>7761</v>
      </c>
      <c r="B4890" s="407" t="s">
        <v>7762</v>
      </c>
      <c r="C4890" s="408">
        <v>3.5</v>
      </c>
      <c r="D4890" s="408">
        <v>49.78</v>
      </c>
      <c r="E4890" s="408">
        <v>58.78</v>
      </c>
      <c r="F4890" s="409">
        <v>43984.388252314813</v>
      </c>
      <c r="G4890" s="408">
        <v>0</v>
      </c>
    </row>
    <row r="4891" spans="1:7" ht="15" x14ac:dyDescent="0.2">
      <c r="A4891" s="407" t="s">
        <v>7763</v>
      </c>
      <c r="B4891" s="407" t="s">
        <v>7764</v>
      </c>
      <c r="C4891" s="408">
        <v>5.5</v>
      </c>
      <c r="D4891" s="408">
        <v>0.75</v>
      </c>
      <c r="E4891" s="408">
        <v>6.75</v>
      </c>
      <c r="F4891" s="409">
        <v>45111.690347222226</v>
      </c>
      <c r="G4891" s="408">
        <v>0</v>
      </c>
    </row>
    <row r="4892" spans="1:7" ht="15" x14ac:dyDescent="0.25">
      <c r="A4892" s="407" t="s">
        <v>7765</v>
      </c>
      <c r="B4892" s="407" t="s">
        <v>7766</v>
      </c>
      <c r="C4892" s="406"/>
      <c r="D4892" s="406"/>
      <c r="E4892" s="406"/>
      <c r="F4892" s="409">
        <v>44133.598090277781</v>
      </c>
      <c r="G4892" s="408">
        <v>0</v>
      </c>
    </row>
    <row r="4893" spans="1:7" ht="15" x14ac:dyDescent="0.25">
      <c r="A4893" s="407" t="s">
        <v>7767</v>
      </c>
      <c r="B4893" s="407" t="s">
        <v>7768</v>
      </c>
      <c r="C4893" s="406"/>
      <c r="D4893" s="408">
        <v>451.38</v>
      </c>
      <c r="E4893" s="408">
        <v>451.38</v>
      </c>
      <c r="F4893" s="409">
        <v>44153.645057870373</v>
      </c>
      <c r="G4893" s="408">
        <v>0</v>
      </c>
    </row>
    <row r="4894" spans="1:7" ht="15" x14ac:dyDescent="0.2">
      <c r="A4894" s="407" t="s">
        <v>7769</v>
      </c>
      <c r="B4894" s="407" t="s">
        <v>7770</v>
      </c>
      <c r="C4894" s="408">
        <v>0</v>
      </c>
      <c r="D4894" s="408">
        <v>617.14</v>
      </c>
      <c r="E4894" s="408">
        <v>617.14</v>
      </c>
      <c r="F4894" s="409">
        <v>44574.395405092589</v>
      </c>
      <c r="G4894" s="408">
        <v>0</v>
      </c>
    </row>
    <row r="4895" spans="1:7" ht="15" x14ac:dyDescent="0.2">
      <c r="A4895" s="407" t="s">
        <v>35568</v>
      </c>
      <c r="B4895" s="407" t="s">
        <v>35569</v>
      </c>
      <c r="C4895" s="408">
        <v>0</v>
      </c>
      <c r="D4895" s="408">
        <v>668.1</v>
      </c>
      <c r="E4895" s="408">
        <v>668.1</v>
      </c>
      <c r="F4895" s="409">
        <v>44133.59815972222</v>
      </c>
      <c r="G4895" s="408">
        <v>0</v>
      </c>
    </row>
    <row r="4896" spans="1:7" ht="15" x14ac:dyDescent="0.2">
      <c r="A4896" s="407" t="s">
        <v>7771</v>
      </c>
      <c r="B4896" s="407" t="s">
        <v>7772</v>
      </c>
      <c r="C4896" s="408">
        <v>6</v>
      </c>
      <c r="D4896" s="408">
        <v>0.15</v>
      </c>
      <c r="E4896" s="408">
        <v>6.15</v>
      </c>
      <c r="F4896" s="409">
        <v>45112.345532407409</v>
      </c>
      <c r="G4896" s="408">
        <v>0</v>
      </c>
    </row>
    <row r="4897" spans="1:7" ht="15" x14ac:dyDescent="0.2">
      <c r="A4897" s="407" t="s">
        <v>7773</v>
      </c>
      <c r="B4897" s="407" t="s">
        <v>7774</v>
      </c>
      <c r="C4897" s="408">
        <v>0</v>
      </c>
      <c r="D4897" s="408">
        <v>23.3</v>
      </c>
      <c r="E4897" s="408">
        <v>23.3</v>
      </c>
      <c r="F4897" s="409">
        <v>43991.458854166667</v>
      </c>
      <c r="G4897" s="408">
        <v>0</v>
      </c>
    </row>
    <row r="4898" spans="1:7" ht="15" x14ac:dyDescent="0.2">
      <c r="A4898" s="407" t="s">
        <v>35570</v>
      </c>
      <c r="B4898" s="407" t="s">
        <v>35571</v>
      </c>
      <c r="C4898" s="408">
        <v>0</v>
      </c>
      <c r="D4898" s="408">
        <v>18374.314999999999</v>
      </c>
      <c r="E4898" s="408">
        <v>18374.314999999999</v>
      </c>
      <c r="F4898" s="409">
        <v>45342.577650462961</v>
      </c>
      <c r="G4898" s="408">
        <v>0</v>
      </c>
    </row>
    <row r="4899" spans="1:7" ht="15" x14ac:dyDescent="0.25">
      <c r="A4899" s="407" t="s">
        <v>7775</v>
      </c>
      <c r="B4899" s="407" t="s">
        <v>7776</v>
      </c>
      <c r="C4899" s="406"/>
      <c r="D4899" s="408">
        <v>3.55</v>
      </c>
      <c r="E4899" s="408">
        <v>3.55</v>
      </c>
      <c r="F4899" s="409">
        <v>44020.384247685186</v>
      </c>
      <c r="G4899" s="408">
        <v>0</v>
      </c>
    </row>
    <row r="4900" spans="1:7" ht="15" x14ac:dyDescent="0.25">
      <c r="A4900" s="407" t="s">
        <v>7777</v>
      </c>
      <c r="B4900" s="407" t="s">
        <v>7778</v>
      </c>
      <c r="C4900" s="406"/>
      <c r="D4900" s="408">
        <v>0.01</v>
      </c>
      <c r="E4900" s="408">
        <v>0.01</v>
      </c>
      <c r="F4900" s="409">
        <v>44013.367893518516</v>
      </c>
      <c r="G4900" s="408">
        <v>0</v>
      </c>
    </row>
    <row r="4901" spans="1:7" ht="15" x14ac:dyDescent="0.25">
      <c r="A4901" s="407" t="s">
        <v>7779</v>
      </c>
      <c r="B4901" s="407" t="s">
        <v>7780</v>
      </c>
      <c r="C4901" s="406"/>
      <c r="D4901" s="406"/>
      <c r="E4901" s="406"/>
      <c r="F4901" s="409">
        <v>44000.570983796293</v>
      </c>
      <c r="G4901" s="408">
        <v>0</v>
      </c>
    </row>
    <row r="4902" spans="1:7" ht="15" x14ac:dyDescent="0.25">
      <c r="A4902" s="407" t="s">
        <v>7781</v>
      </c>
      <c r="B4902" s="407" t="s">
        <v>7782</v>
      </c>
      <c r="C4902" s="406"/>
      <c r="D4902" s="406"/>
      <c r="E4902" s="406"/>
      <c r="F4902" s="409">
        <v>44054.575370370374</v>
      </c>
      <c r="G4902" s="408">
        <v>0</v>
      </c>
    </row>
    <row r="4903" spans="1:7" ht="15" x14ac:dyDescent="0.25">
      <c r="A4903" s="407" t="s">
        <v>7783</v>
      </c>
      <c r="B4903" s="407" t="s">
        <v>7784</v>
      </c>
      <c r="C4903" s="406"/>
      <c r="D4903" s="406"/>
      <c r="E4903" s="406"/>
      <c r="F4903" s="409">
        <v>44004.648715277777</v>
      </c>
      <c r="G4903" s="408">
        <v>0</v>
      </c>
    </row>
    <row r="4904" spans="1:7" ht="15" x14ac:dyDescent="0.25">
      <c r="A4904" s="407" t="s">
        <v>7785</v>
      </c>
      <c r="B4904" s="407" t="s">
        <v>7786</v>
      </c>
      <c r="C4904" s="406"/>
      <c r="D4904" s="406"/>
      <c r="E4904" s="406"/>
      <c r="F4904" s="409">
        <v>44370.351180555554</v>
      </c>
      <c r="G4904" s="408">
        <v>0</v>
      </c>
    </row>
    <row r="4905" spans="1:7" ht="15" x14ac:dyDescent="0.25">
      <c r="A4905" s="407" t="s">
        <v>7787</v>
      </c>
      <c r="B4905" s="407" t="s">
        <v>7788</v>
      </c>
      <c r="C4905" s="406"/>
      <c r="D4905" s="406"/>
      <c r="E4905" s="406"/>
      <c r="F4905" s="409">
        <v>44005.646643518521</v>
      </c>
      <c r="G4905" s="408">
        <v>0</v>
      </c>
    </row>
    <row r="4906" spans="1:7" ht="15" x14ac:dyDescent="0.25">
      <c r="A4906" s="407" t="s">
        <v>7789</v>
      </c>
      <c r="B4906" s="407" t="s">
        <v>7790</v>
      </c>
      <c r="C4906" s="406"/>
      <c r="D4906" s="406"/>
      <c r="E4906" s="406"/>
      <c r="F4906" s="409">
        <v>44011.355717592596</v>
      </c>
      <c r="G4906" s="408">
        <v>0</v>
      </c>
    </row>
    <row r="4907" spans="1:7" ht="15" x14ac:dyDescent="0.25">
      <c r="A4907" s="407" t="s">
        <v>7791</v>
      </c>
      <c r="B4907" s="407" t="s">
        <v>7792</v>
      </c>
      <c r="C4907" s="406"/>
      <c r="D4907" s="406"/>
      <c r="E4907" s="406"/>
      <c r="F4907" s="409">
        <v>45124.465844907405</v>
      </c>
      <c r="G4907" s="408">
        <v>0</v>
      </c>
    </row>
    <row r="4908" spans="1:7" ht="15" x14ac:dyDescent="0.25">
      <c r="A4908" s="407" t="s">
        <v>7793</v>
      </c>
      <c r="B4908" s="407" t="s">
        <v>7794</v>
      </c>
      <c r="C4908" s="406"/>
      <c r="D4908" s="406"/>
      <c r="E4908" s="406"/>
      <c r="F4908" s="409">
        <v>44011.334490740737</v>
      </c>
      <c r="G4908" s="408">
        <v>0</v>
      </c>
    </row>
    <row r="4909" spans="1:7" ht="15" x14ac:dyDescent="0.25">
      <c r="A4909" s="407" t="s">
        <v>7795</v>
      </c>
      <c r="B4909" s="407" t="s">
        <v>7796</v>
      </c>
      <c r="C4909" s="406"/>
      <c r="D4909" s="406"/>
      <c r="E4909" s="406"/>
      <c r="F4909" s="409">
        <v>44047.49622685185</v>
      </c>
      <c r="G4909" s="408">
        <v>0</v>
      </c>
    </row>
    <row r="4910" spans="1:7" ht="15" x14ac:dyDescent="0.25">
      <c r="A4910" s="407" t="s">
        <v>7797</v>
      </c>
      <c r="B4910" s="407" t="s">
        <v>7798</v>
      </c>
      <c r="C4910" s="406"/>
      <c r="D4910" s="406"/>
      <c r="E4910" s="406"/>
      <c r="F4910" s="409">
        <v>45111.633518518516</v>
      </c>
      <c r="G4910" s="408">
        <v>0</v>
      </c>
    </row>
    <row r="4911" spans="1:7" ht="15" x14ac:dyDescent="0.25">
      <c r="A4911" s="407" t="s">
        <v>7799</v>
      </c>
      <c r="B4911" s="407" t="s">
        <v>7800</v>
      </c>
      <c r="C4911" s="406"/>
      <c r="D4911" s="406"/>
      <c r="E4911" s="406"/>
      <c r="F4911" s="409">
        <v>44006.679247685184</v>
      </c>
      <c r="G4911" s="408">
        <v>0</v>
      </c>
    </row>
    <row r="4912" spans="1:7" ht="15" x14ac:dyDescent="0.2">
      <c r="A4912" s="407" t="s">
        <v>7801</v>
      </c>
      <c r="B4912" s="407" t="s">
        <v>7802</v>
      </c>
      <c r="C4912" s="408">
        <v>0</v>
      </c>
      <c r="D4912" s="408">
        <v>86.2</v>
      </c>
      <c r="E4912" s="408">
        <v>86.2</v>
      </c>
      <c r="F4912" s="409">
        <v>44769.446122685185</v>
      </c>
      <c r="G4912" s="408">
        <v>0</v>
      </c>
    </row>
    <row r="4913" spans="1:7" ht="15" x14ac:dyDescent="0.2">
      <c r="A4913" s="407" t="s">
        <v>35572</v>
      </c>
      <c r="B4913" s="407" t="s">
        <v>35573</v>
      </c>
      <c r="C4913" s="408">
        <v>0</v>
      </c>
      <c r="D4913" s="408">
        <v>4300</v>
      </c>
      <c r="E4913" s="408">
        <v>4300</v>
      </c>
      <c r="F4913" s="409">
        <v>45342.577696759261</v>
      </c>
      <c r="G4913" s="408">
        <v>0</v>
      </c>
    </row>
    <row r="4914" spans="1:7" ht="15" x14ac:dyDescent="0.25">
      <c r="A4914" s="407" t="s">
        <v>7803</v>
      </c>
      <c r="B4914" s="407" t="s">
        <v>7804</v>
      </c>
      <c r="C4914" s="406"/>
      <c r="D4914" s="406"/>
      <c r="E4914" s="406"/>
      <c r="F4914" s="409">
        <v>44013.527094907404</v>
      </c>
      <c r="G4914" s="408">
        <v>0</v>
      </c>
    </row>
    <row r="4915" spans="1:7" ht="15" x14ac:dyDescent="0.2">
      <c r="A4915" s="407" t="s">
        <v>7805</v>
      </c>
      <c r="B4915" s="407" t="s">
        <v>7806</v>
      </c>
      <c r="C4915" s="408">
        <v>0</v>
      </c>
      <c r="D4915" s="408">
        <v>0.51400000000000001</v>
      </c>
      <c r="E4915" s="408">
        <v>0.51400000000000001</v>
      </c>
      <c r="F4915" s="409">
        <v>44018.351087962961</v>
      </c>
      <c r="G4915" s="408">
        <v>0</v>
      </c>
    </row>
    <row r="4916" spans="1:7" ht="15" x14ac:dyDescent="0.25">
      <c r="A4916" s="407" t="s">
        <v>7807</v>
      </c>
      <c r="B4916" s="407" t="s">
        <v>7808</v>
      </c>
      <c r="C4916" s="406"/>
      <c r="D4916" s="406"/>
      <c r="E4916" s="406"/>
      <c r="F4916" s="409">
        <v>44231.580509259256</v>
      </c>
      <c r="G4916" s="408">
        <v>0</v>
      </c>
    </row>
    <row r="4917" spans="1:7" ht="15" x14ac:dyDescent="0.2">
      <c r="A4917" s="407" t="s">
        <v>7809</v>
      </c>
      <c r="B4917" s="407" t="s">
        <v>7810</v>
      </c>
      <c r="C4917" s="408">
        <v>0</v>
      </c>
      <c r="D4917" s="408">
        <v>1.6459999999999999E-2</v>
      </c>
      <c r="E4917" s="408">
        <v>1.6459999999999999E-2</v>
      </c>
      <c r="F4917" s="409">
        <v>44019.539131944446</v>
      </c>
      <c r="G4917" s="408">
        <v>0</v>
      </c>
    </row>
    <row r="4918" spans="1:7" ht="15" x14ac:dyDescent="0.2">
      <c r="A4918" s="407" t="s">
        <v>7811</v>
      </c>
      <c r="B4918" s="407" t="s">
        <v>7812</v>
      </c>
      <c r="C4918" s="408">
        <v>0</v>
      </c>
      <c r="D4918" s="408">
        <v>24.6</v>
      </c>
      <c r="E4918" s="408">
        <v>24.6</v>
      </c>
      <c r="F4918" s="409">
        <v>44792.561979166669</v>
      </c>
      <c r="G4918" s="408">
        <v>0</v>
      </c>
    </row>
    <row r="4919" spans="1:7" ht="15" x14ac:dyDescent="0.25">
      <c r="A4919" s="407" t="s">
        <v>7813</v>
      </c>
      <c r="B4919" s="407" t="s">
        <v>33287</v>
      </c>
      <c r="C4919" s="406"/>
      <c r="D4919" s="406"/>
      <c r="E4919" s="406"/>
      <c r="F4919" s="409">
        <v>45332.829050925924</v>
      </c>
      <c r="G4919" s="408">
        <v>0</v>
      </c>
    </row>
    <row r="4920" spans="1:7" ht="15" x14ac:dyDescent="0.2">
      <c r="A4920" s="407" t="s">
        <v>7814</v>
      </c>
      <c r="B4920" s="407" t="s">
        <v>7815</v>
      </c>
      <c r="C4920" s="408">
        <v>8.25</v>
      </c>
      <c r="D4920" s="408">
        <v>27.84</v>
      </c>
      <c r="E4920" s="408">
        <v>36.090000000000003</v>
      </c>
      <c r="F4920" s="409">
        <v>44965.596990740742</v>
      </c>
      <c r="G4920" s="408">
        <v>0</v>
      </c>
    </row>
    <row r="4921" spans="1:7" ht="15" x14ac:dyDescent="0.2">
      <c r="A4921" s="407" t="s">
        <v>7816</v>
      </c>
      <c r="B4921" s="407" t="s">
        <v>7817</v>
      </c>
      <c r="C4921" s="408">
        <v>0</v>
      </c>
      <c r="D4921" s="408">
        <v>12.5</v>
      </c>
      <c r="E4921" s="408">
        <v>12.5</v>
      </c>
      <c r="F4921" s="409">
        <v>44792.560787037037</v>
      </c>
      <c r="G4921" s="408">
        <v>0</v>
      </c>
    </row>
    <row r="4922" spans="1:7" ht="15" x14ac:dyDescent="0.2">
      <c r="A4922" s="407" t="s">
        <v>35574</v>
      </c>
      <c r="B4922" s="407" t="s">
        <v>35575</v>
      </c>
      <c r="C4922" s="408">
        <v>0</v>
      </c>
      <c r="D4922" s="408">
        <v>255.36</v>
      </c>
      <c r="E4922" s="408">
        <v>255.36</v>
      </c>
      <c r="F4922" s="409">
        <v>45342.579421296294</v>
      </c>
      <c r="G4922" s="408">
        <v>0</v>
      </c>
    </row>
    <row r="4923" spans="1:7" ht="15" x14ac:dyDescent="0.2">
      <c r="A4923" s="407" t="s">
        <v>7818</v>
      </c>
      <c r="B4923" s="407" t="s">
        <v>7819</v>
      </c>
      <c r="C4923" s="408">
        <v>0</v>
      </c>
      <c r="D4923" s="408">
        <v>13.2</v>
      </c>
      <c r="E4923" s="408">
        <v>13.2</v>
      </c>
      <c r="F4923" s="409">
        <v>44363.619027777779</v>
      </c>
      <c r="G4923" s="408">
        <v>0</v>
      </c>
    </row>
    <row r="4924" spans="1:7" ht="15" x14ac:dyDescent="0.2">
      <c r="A4924" s="407" t="s">
        <v>7820</v>
      </c>
      <c r="B4924" s="407" t="s">
        <v>7821</v>
      </c>
      <c r="C4924" s="408">
        <v>0</v>
      </c>
      <c r="D4924" s="408">
        <v>9.6</v>
      </c>
      <c r="E4924" s="408">
        <v>9.6</v>
      </c>
      <c r="F4924" s="409">
        <v>44363.618900462963</v>
      </c>
      <c r="G4924" s="408">
        <v>0</v>
      </c>
    </row>
    <row r="4925" spans="1:7" ht="15" x14ac:dyDescent="0.25">
      <c r="A4925" s="407" t="s">
        <v>7822</v>
      </c>
      <c r="B4925" s="407" t="s">
        <v>7823</v>
      </c>
      <c r="C4925" s="406"/>
      <c r="D4925" s="406"/>
      <c r="E4925" s="406"/>
      <c r="F4925" s="409">
        <v>44033.56355324074</v>
      </c>
      <c r="G4925" s="408">
        <v>0</v>
      </c>
    </row>
    <row r="4926" spans="1:7" ht="15" x14ac:dyDescent="0.2">
      <c r="A4926" s="407" t="s">
        <v>7824</v>
      </c>
      <c r="B4926" s="407" t="s">
        <v>7825</v>
      </c>
      <c r="C4926" s="408">
        <v>0</v>
      </c>
      <c r="D4926" s="408">
        <v>8.9</v>
      </c>
      <c r="E4926" s="408">
        <v>8.9</v>
      </c>
      <c r="F4926" s="409">
        <v>44363.618773148148</v>
      </c>
      <c r="G4926" s="408">
        <v>0</v>
      </c>
    </row>
    <row r="4927" spans="1:7" ht="15" x14ac:dyDescent="0.2">
      <c r="A4927" s="407" t="s">
        <v>7826</v>
      </c>
      <c r="B4927" s="407" t="s">
        <v>7827</v>
      </c>
      <c r="C4927" s="408">
        <v>0</v>
      </c>
      <c r="D4927" s="408">
        <v>110.6</v>
      </c>
      <c r="E4927" s="408">
        <v>110.6</v>
      </c>
      <c r="F4927" s="409">
        <v>44777.346875000003</v>
      </c>
      <c r="G4927" s="408">
        <v>0</v>
      </c>
    </row>
    <row r="4928" spans="1:7" ht="15" x14ac:dyDescent="0.2">
      <c r="A4928" s="407" t="s">
        <v>7828</v>
      </c>
      <c r="B4928" s="407" t="s">
        <v>7829</v>
      </c>
      <c r="C4928" s="408">
        <v>0</v>
      </c>
      <c r="D4928" s="408">
        <v>110.6</v>
      </c>
      <c r="E4928" s="408">
        <v>110.6</v>
      </c>
      <c r="F4928" s="409">
        <v>44777.347187500003</v>
      </c>
      <c r="G4928" s="408">
        <v>0</v>
      </c>
    </row>
    <row r="4929" spans="1:7" ht="15" x14ac:dyDescent="0.2">
      <c r="A4929" s="407" t="s">
        <v>7830</v>
      </c>
      <c r="B4929" s="407" t="s">
        <v>7831</v>
      </c>
      <c r="C4929" s="408">
        <v>0</v>
      </c>
      <c r="D4929" s="408">
        <v>236.15</v>
      </c>
      <c r="E4929" s="408">
        <v>236.15</v>
      </c>
      <c r="F4929" s="409">
        <v>44777.34783564815</v>
      </c>
      <c r="G4929" s="408">
        <v>0</v>
      </c>
    </row>
    <row r="4930" spans="1:7" ht="15" x14ac:dyDescent="0.2">
      <c r="A4930" s="407" t="s">
        <v>7832</v>
      </c>
      <c r="B4930" s="407" t="s">
        <v>7831</v>
      </c>
      <c r="C4930" s="408">
        <v>0</v>
      </c>
      <c r="D4930" s="408">
        <v>110.6</v>
      </c>
      <c r="E4930" s="408">
        <v>110.6</v>
      </c>
      <c r="F4930" s="409">
        <v>44777.348020833335</v>
      </c>
      <c r="G4930" s="408">
        <v>0</v>
      </c>
    </row>
    <row r="4931" spans="1:7" ht="15" x14ac:dyDescent="0.2">
      <c r="A4931" s="407" t="s">
        <v>35576</v>
      </c>
      <c r="B4931" s="407" t="s">
        <v>35577</v>
      </c>
      <c r="C4931" s="408">
        <v>0</v>
      </c>
      <c r="D4931" s="408">
        <v>2237.88</v>
      </c>
      <c r="E4931" s="408">
        <v>2237.88</v>
      </c>
      <c r="F4931" s="409">
        <v>45342.579467592594</v>
      </c>
      <c r="G4931" s="408">
        <v>0</v>
      </c>
    </row>
    <row r="4932" spans="1:7" ht="15" x14ac:dyDescent="0.25">
      <c r="A4932" s="407" t="s">
        <v>35578</v>
      </c>
      <c r="B4932" s="407" t="s">
        <v>35579</v>
      </c>
      <c r="C4932" s="406"/>
      <c r="D4932" s="406"/>
      <c r="E4932" s="406"/>
      <c r="F4932" s="409">
        <v>45342.579525462963</v>
      </c>
      <c r="G4932" s="408">
        <v>0</v>
      </c>
    </row>
    <row r="4933" spans="1:7" ht="15" x14ac:dyDescent="0.2">
      <c r="A4933" s="407" t="s">
        <v>7833</v>
      </c>
      <c r="B4933" s="407" t="s">
        <v>7834</v>
      </c>
      <c r="C4933" s="408">
        <v>3.5</v>
      </c>
      <c r="D4933" s="408">
        <v>13.51</v>
      </c>
      <c r="E4933" s="408">
        <v>17.010000000000002</v>
      </c>
      <c r="F4933" s="409">
        <v>45628.579108796293</v>
      </c>
      <c r="G4933" s="408">
        <v>0</v>
      </c>
    </row>
    <row r="4934" spans="1:7" ht="15" x14ac:dyDescent="0.2">
      <c r="A4934" s="407" t="s">
        <v>7835</v>
      </c>
      <c r="B4934" s="407" t="s">
        <v>7836</v>
      </c>
      <c r="C4934" s="408">
        <v>10.5</v>
      </c>
      <c r="D4934" s="408">
        <v>120.32</v>
      </c>
      <c r="E4934" s="408">
        <v>130.82</v>
      </c>
      <c r="F4934" s="409">
        <v>44042.642013888886</v>
      </c>
      <c r="G4934" s="408">
        <v>0</v>
      </c>
    </row>
    <row r="4935" spans="1:7" ht="15" x14ac:dyDescent="0.2">
      <c r="A4935" s="407" t="s">
        <v>7837</v>
      </c>
      <c r="B4935" s="407" t="s">
        <v>7838</v>
      </c>
      <c r="C4935" s="408">
        <v>0</v>
      </c>
      <c r="D4935" s="408">
        <v>25.5</v>
      </c>
      <c r="E4935" s="408">
        <v>25.5</v>
      </c>
      <c r="F4935" s="409">
        <v>44792.560243055559</v>
      </c>
      <c r="G4935" s="408">
        <v>0</v>
      </c>
    </row>
    <row r="4936" spans="1:7" ht="15" x14ac:dyDescent="0.2">
      <c r="A4936" s="407" t="s">
        <v>7839</v>
      </c>
      <c r="B4936" s="407" t="s">
        <v>7840</v>
      </c>
      <c r="C4936" s="408">
        <v>0</v>
      </c>
      <c r="D4936" s="408">
        <v>26.5</v>
      </c>
      <c r="E4936" s="408">
        <v>26.5</v>
      </c>
      <c r="F4936" s="409">
        <v>44792.558668981481</v>
      </c>
      <c r="G4936" s="408">
        <v>0</v>
      </c>
    </row>
    <row r="4937" spans="1:7" ht="15" x14ac:dyDescent="0.25">
      <c r="A4937" s="407" t="s">
        <v>7841</v>
      </c>
      <c r="B4937" s="407" t="s">
        <v>7842</v>
      </c>
      <c r="C4937" s="406"/>
      <c r="D4937" s="406"/>
      <c r="E4937" s="406"/>
      <c r="F4937" s="409">
        <v>44133.628483796296</v>
      </c>
      <c r="G4937" s="408">
        <v>0</v>
      </c>
    </row>
    <row r="4938" spans="1:7" ht="15" x14ac:dyDescent="0.25">
      <c r="A4938" s="407" t="s">
        <v>7843</v>
      </c>
      <c r="B4938" s="407" t="s">
        <v>7844</v>
      </c>
      <c r="C4938" s="406"/>
      <c r="D4938" s="406"/>
      <c r="E4938" s="406"/>
      <c r="F4938" s="409">
        <v>44047.361041666663</v>
      </c>
      <c r="G4938" s="408">
        <v>0</v>
      </c>
    </row>
    <row r="4939" spans="1:7" ht="15" x14ac:dyDescent="0.25">
      <c r="A4939" s="407" t="s">
        <v>7845</v>
      </c>
      <c r="B4939" s="407" t="s">
        <v>7846</v>
      </c>
      <c r="C4939" s="406"/>
      <c r="D4939" s="406"/>
      <c r="E4939" s="406"/>
      <c r="F4939" s="409">
        <v>44047.361284722225</v>
      </c>
      <c r="G4939" s="408">
        <v>0</v>
      </c>
    </row>
    <row r="4940" spans="1:7" ht="15" x14ac:dyDescent="0.25">
      <c r="A4940" s="407" t="s">
        <v>7847</v>
      </c>
      <c r="B4940" s="407" t="s">
        <v>7848</v>
      </c>
      <c r="C4940" s="406"/>
      <c r="D4940" s="406"/>
      <c r="E4940" s="406"/>
      <c r="F4940" s="409">
        <v>44047.555324074077</v>
      </c>
      <c r="G4940" s="408">
        <v>0</v>
      </c>
    </row>
    <row r="4941" spans="1:7" ht="15" x14ac:dyDescent="0.2">
      <c r="A4941" s="407" t="s">
        <v>7849</v>
      </c>
      <c r="B4941" s="407" t="s">
        <v>7850</v>
      </c>
      <c r="C4941" s="408">
        <v>0</v>
      </c>
      <c r="D4941" s="408">
        <v>7.34</v>
      </c>
      <c r="E4941" s="408">
        <v>7.34</v>
      </c>
      <c r="F4941" s="409">
        <v>44047.625451388885</v>
      </c>
      <c r="G4941" s="408">
        <v>0</v>
      </c>
    </row>
    <row r="4942" spans="1:7" ht="15" x14ac:dyDescent="0.2">
      <c r="A4942" s="407" t="s">
        <v>7851</v>
      </c>
      <c r="B4942" s="407" t="s">
        <v>7852</v>
      </c>
      <c r="C4942" s="408">
        <v>0</v>
      </c>
      <c r="D4942" s="408">
        <v>14.4</v>
      </c>
      <c r="E4942" s="408">
        <v>14.4</v>
      </c>
      <c r="F4942" s="409">
        <v>44526.510752314818</v>
      </c>
      <c r="G4942" s="408">
        <v>0</v>
      </c>
    </row>
    <row r="4943" spans="1:7" ht="15" x14ac:dyDescent="0.2">
      <c r="A4943" s="407" t="s">
        <v>7853</v>
      </c>
      <c r="B4943" s="407" t="s">
        <v>7854</v>
      </c>
      <c r="C4943" s="408">
        <v>0</v>
      </c>
      <c r="D4943" s="408">
        <v>54.6</v>
      </c>
      <c r="E4943" s="408">
        <v>54.6</v>
      </c>
      <c r="F4943" s="409">
        <v>44791.388541666667</v>
      </c>
      <c r="G4943" s="408">
        <v>0</v>
      </c>
    </row>
    <row r="4944" spans="1:7" ht="15" x14ac:dyDescent="0.2">
      <c r="A4944" s="407" t="s">
        <v>7855</v>
      </c>
      <c r="B4944" s="407" t="s">
        <v>7856</v>
      </c>
      <c r="C4944" s="408">
        <v>5.5</v>
      </c>
      <c r="D4944" s="408">
        <v>61.43</v>
      </c>
      <c r="E4944" s="408">
        <v>66.930000000000007</v>
      </c>
      <c r="F4944" s="409">
        <v>44050.435729166667</v>
      </c>
      <c r="G4944" s="408">
        <v>0</v>
      </c>
    </row>
    <row r="4945" spans="1:7" ht="15" x14ac:dyDescent="0.2">
      <c r="A4945" s="407" t="s">
        <v>7857</v>
      </c>
      <c r="B4945" s="407" t="s">
        <v>7858</v>
      </c>
      <c r="C4945" s="408">
        <v>0</v>
      </c>
      <c r="D4945" s="408">
        <v>223</v>
      </c>
      <c r="E4945" s="408">
        <v>223</v>
      </c>
      <c r="F4945" s="409">
        <v>44777.34878472222</v>
      </c>
      <c r="G4945" s="408">
        <v>0</v>
      </c>
    </row>
    <row r="4946" spans="1:7" ht="15" x14ac:dyDescent="0.2">
      <c r="A4946" s="407" t="s">
        <v>7859</v>
      </c>
      <c r="B4946" s="407" t="s">
        <v>7860</v>
      </c>
      <c r="C4946" s="408">
        <v>0</v>
      </c>
      <c r="D4946" s="408">
        <v>346</v>
      </c>
      <c r="E4946" s="408">
        <v>346</v>
      </c>
      <c r="F4946" s="409">
        <v>44777.348958333336</v>
      </c>
      <c r="G4946" s="408">
        <v>0</v>
      </c>
    </row>
    <row r="4947" spans="1:7" ht="15" x14ac:dyDescent="0.2">
      <c r="A4947" s="407" t="s">
        <v>7861</v>
      </c>
      <c r="B4947" s="407" t="s">
        <v>7862</v>
      </c>
      <c r="C4947" s="408">
        <v>0</v>
      </c>
      <c r="D4947" s="408">
        <v>145.30000000000001</v>
      </c>
      <c r="E4947" s="408">
        <v>145.30000000000001</v>
      </c>
      <c r="F4947" s="409">
        <v>44777.349189814813</v>
      </c>
      <c r="G4947" s="408">
        <v>0</v>
      </c>
    </row>
    <row r="4948" spans="1:7" ht="15" x14ac:dyDescent="0.2">
      <c r="A4948" s="407" t="s">
        <v>7863</v>
      </c>
      <c r="B4948" s="407" t="s">
        <v>7864</v>
      </c>
      <c r="C4948" s="408">
        <v>0</v>
      </c>
      <c r="D4948" s="408">
        <v>52.3</v>
      </c>
      <c r="E4948" s="408">
        <v>52.3</v>
      </c>
      <c r="F4948" s="409">
        <v>44791.388194444444</v>
      </c>
      <c r="G4948" s="408">
        <v>0</v>
      </c>
    </row>
    <row r="4949" spans="1:7" ht="15" x14ac:dyDescent="0.2">
      <c r="A4949" s="407" t="s">
        <v>7865</v>
      </c>
      <c r="B4949" s="407" t="s">
        <v>7866</v>
      </c>
      <c r="C4949" s="408">
        <v>0</v>
      </c>
      <c r="D4949" s="408">
        <v>188.5</v>
      </c>
      <c r="E4949" s="408">
        <v>188.5</v>
      </c>
      <c r="F4949" s="409">
        <v>44424.667245370372</v>
      </c>
      <c r="G4949" s="408">
        <v>0</v>
      </c>
    </row>
    <row r="4950" spans="1:7" ht="15" x14ac:dyDescent="0.2">
      <c r="A4950" s="407" t="s">
        <v>7867</v>
      </c>
      <c r="B4950" s="407" t="s">
        <v>7868</v>
      </c>
      <c r="C4950" s="408">
        <v>0</v>
      </c>
      <c r="D4950" s="408">
        <v>97.5</v>
      </c>
      <c r="E4950" s="408">
        <v>97.5</v>
      </c>
      <c r="F4950" s="409">
        <v>45924.651979166665</v>
      </c>
      <c r="G4950" s="408">
        <v>0</v>
      </c>
    </row>
    <row r="4951" spans="1:7" ht="15" x14ac:dyDescent="0.2">
      <c r="A4951" s="407" t="s">
        <v>7869</v>
      </c>
      <c r="B4951" s="407" t="s">
        <v>7870</v>
      </c>
      <c r="C4951" s="408">
        <v>0</v>
      </c>
      <c r="D4951" s="408">
        <v>18.399999999999999</v>
      </c>
      <c r="E4951" s="408">
        <v>18.399999999999999</v>
      </c>
      <c r="F4951" s="409">
        <v>45831.652245370373</v>
      </c>
      <c r="G4951" s="408">
        <v>0</v>
      </c>
    </row>
    <row r="4952" spans="1:7" ht="15" x14ac:dyDescent="0.25">
      <c r="A4952" s="407" t="s">
        <v>7871</v>
      </c>
      <c r="B4952" s="407" t="s">
        <v>7872</v>
      </c>
      <c r="C4952" s="406"/>
      <c r="D4952" s="406"/>
      <c r="E4952" s="406"/>
      <c r="F4952" s="409">
        <v>44050.396307870367</v>
      </c>
      <c r="G4952" s="408">
        <v>0</v>
      </c>
    </row>
    <row r="4953" spans="1:7" ht="15" x14ac:dyDescent="0.25">
      <c r="A4953" s="407" t="s">
        <v>7873</v>
      </c>
      <c r="B4953" s="407" t="s">
        <v>7874</v>
      </c>
      <c r="C4953" s="406"/>
      <c r="D4953" s="406"/>
      <c r="E4953" s="406"/>
      <c r="F4953" s="409">
        <v>44166.544317129628</v>
      </c>
      <c r="G4953" s="408">
        <v>0</v>
      </c>
    </row>
    <row r="4954" spans="1:7" ht="15" x14ac:dyDescent="0.2">
      <c r="A4954" s="407" t="s">
        <v>7875</v>
      </c>
      <c r="B4954" s="407" t="s">
        <v>7876</v>
      </c>
      <c r="C4954" s="408">
        <v>0</v>
      </c>
      <c r="D4954" s="408">
        <v>3.9872000000000001</v>
      </c>
      <c r="E4954" s="408">
        <v>3.9872000000000001</v>
      </c>
      <c r="F4954" s="409">
        <v>44054.382384259261</v>
      </c>
      <c r="G4954" s="408">
        <v>0</v>
      </c>
    </row>
    <row r="4955" spans="1:7" ht="15" x14ac:dyDescent="0.2">
      <c r="A4955" s="407" t="s">
        <v>7877</v>
      </c>
      <c r="B4955" s="407" t="s">
        <v>7878</v>
      </c>
      <c r="C4955" s="408">
        <v>2.5</v>
      </c>
      <c r="D4955" s="408">
        <v>3.9872000000000001</v>
      </c>
      <c r="E4955" s="408">
        <v>6.4872000000000005</v>
      </c>
      <c r="F4955" s="409">
        <v>44054.382581018515</v>
      </c>
      <c r="G4955" s="408">
        <v>1</v>
      </c>
    </row>
    <row r="4956" spans="1:7" ht="15" x14ac:dyDescent="0.2">
      <c r="A4956" s="407" t="s">
        <v>7879</v>
      </c>
      <c r="B4956" s="407" t="s">
        <v>7880</v>
      </c>
      <c r="C4956" s="408">
        <v>19</v>
      </c>
      <c r="D4956" s="408">
        <v>776.06</v>
      </c>
      <c r="E4956" s="408">
        <v>797.56</v>
      </c>
      <c r="F4956" s="409">
        <v>44050.444456018522</v>
      </c>
      <c r="G4956" s="408">
        <v>0</v>
      </c>
    </row>
    <row r="4957" spans="1:7" ht="15" x14ac:dyDescent="0.2">
      <c r="A4957" s="407" t="s">
        <v>7881</v>
      </c>
      <c r="B4957" s="407" t="s">
        <v>7882</v>
      </c>
      <c r="C4957" s="408">
        <v>0</v>
      </c>
      <c r="D4957" s="408">
        <v>0.03</v>
      </c>
      <c r="E4957" s="408">
        <v>0.03</v>
      </c>
      <c r="F4957" s="409">
        <v>45132.651400462964</v>
      </c>
      <c r="G4957" s="408">
        <v>0</v>
      </c>
    </row>
    <row r="4958" spans="1:7" ht="15" x14ac:dyDescent="0.2">
      <c r="A4958" s="407" t="s">
        <v>7883</v>
      </c>
      <c r="B4958" s="407" t="s">
        <v>7884</v>
      </c>
      <c r="C4958" s="408">
        <v>0</v>
      </c>
      <c r="D4958" s="408">
        <v>5.0000000000000001E-3</v>
      </c>
      <c r="E4958" s="408">
        <v>5.0000000000000001E-3</v>
      </c>
      <c r="F4958" s="409">
        <v>45132.420231481483</v>
      </c>
      <c r="G4958" s="408">
        <v>0</v>
      </c>
    </row>
    <row r="4959" spans="1:7" ht="15" x14ac:dyDescent="0.2">
      <c r="A4959" s="407" t="s">
        <v>7885</v>
      </c>
      <c r="B4959" s="407" t="s">
        <v>7886</v>
      </c>
      <c r="C4959" s="408">
        <v>0</v>
      </c>
      <c r="D4959" s="408">
        <v>12.05</v>
      </c>
      <c r="E4959" s="408">
        <v>12.05</v>
      </c>
      <c r="F4959" s="409">
        <v>44343.670995370368</v>
      </c>
      <c r="G4959" s="408">
        <v>0</v>
      </c>
    </row>
    <row r="4960" spans="1:7" ht="15" x14ac:dyDescent="0.25">
      <c r="A4960" s="407" t="s">
        <v>35580</v>
      </c>
      <c r="B4960" s="407" t="s">
        <v>35581</v>
      </c>
      <c r="C4960" s="406"/>
      <c r="D4960" s="406"/>
      <c r="E4960" s="406"/>
      <c r="F4960" s="409">
        <v>45076.453576388885</v>
      </c>
      <c r="G4960" s="408">
        <v>0</v>
      </c>
    </row>
    <row r="4961" spans="1:7" ht="15" x14ac:dyDescent="0.2">
      <c r="A4961" s="407" t="s">
        <v>7887</v>
      </c>
      <c r="B4961" s="407" t="s">
        <v>40714</v>
      </c>
      <c r="C4961" s="408">
        <v>0</v>
      </c>
      <c r="D4961" s="408">
        <v>0.45666666666666672</v>
      </c>
      <c r="E4961" s="408">
        <v>0.45666666666666672</v>
      </c>
      <c r="F4961" s="409">
        <v>45834.446712962963</v>
      </c>
      <c r="G4961" s="408">
        <v>0</v>
      </c>
    </row>
    <row r="4962" spans="1:7" ht="15" x14ac:dyDescent="0.2">
      <c r="A4962" s="407" t="s">
        <v>7888</v>
      </c>
      <c r="B4962" s="407" t="s">
        <v>7889</v>
      </c>
      <c r="C4962" s="408">
        <v>0</v>
      </c>
      <c r="D4962" s="408">
        <v>2.7</v>
      </c>
      <c r="E4962" s="408">
        <v>2.7</v>
      </c>
      <c r="F4962" s="409">
        <v>44054.396273148152</v>
      </c>
      <c r="G4962" s="408">
        <v>0</v>
      </c>
    </row>
    <row r="4963" spans="1:7" ht="15" x14ac:dyDescent="0.2">
      <c r="A4963" s="407" t="s">
        <v>7890</v>
      </c>
      <c r="B4963" s="407" t="s">
        <v>7891</v>
      </c>
      <c r="C4963" s="408">
        <v>7</v>
      </c>
      <c r="D4963" s="408">
        <v>714.51</v>
      </c>
      <c r="E4963" s="408">
        <v>724.01</v>
      </c>
      <c r="F4963" s="409">
        <v>44050.425659722219</v>
      </c>
      <c r="G4963" s="408">
        <v>0</v>
      </c>
    </row>
    <row r="4964" spans="1:7" ht="15" x14ac:dyDescent="0.25">
      <c r="A4964" s="407" t="s">
        <v>7892</v>
      </c>
      <c r="B4964" s="407" t="s">
        <v>7893</v>
      </c>
      <c r="C4964" s="406"/>
      <c r="D4964" s="406"/>
      <c r="E4964" s="406"/>
      <c r="F4964" s="409">
        <v>44055.441504629627</v>
      </c>
      <c r="G4964" s="408">
        <v>0</v>
      </c>
    </row>
    <row r="4965" spans="1:7" ht="15" x14ac:dyDescent="0.2">
      <c r="A4965" s="407" t="s">
        <v>7894</v>
      </c>
      <c r="B4965" s="407" t="s">
        <v>7895</v>
      </c>
      <c r="C4965" s="408">
        <v>0</v>
      </c>
      <c r="D4965" s="408">
        <v>1.75</v>
      </c>
      <c r="E4965" s="408">
        <v>1.75</v>
      </c>
      <c r="F4965" s="409">
        <v>44791.394421296296</v>
      </c>
      <c r="G4965" s="408">
        <v>0</v>
      </c>
    </row>
    <row r="4966" spans="1:7" ht="15" x14ac:dyDescent="0.2">
      <c r="A4966" s="407" t="s">
        <v>7896</v>
      </c>
      <c r="B4966" s="407" t="s">
        <v>7897</v>
      </c>
      <c r="C4966" s="408">
        <v>0</v>
      </c>
      <c r="D4966" s="408">
        <v>0.74</v>
      </c>
      <c r="E4966" s="408">
        <v>0.74</v>
      </c>
      <c r="F4966" s="409">
        <v>45133.607256944444</v>
      </c>
      <c r="G4966" s="408">
        <v>0</v>
      </c>
    </row>
    <row r="4967" spans="1:7" ht="15" x14ac:dyDescent="0.2">
      <c r="A4967" s="407" t="s">
        <v>7898</v>
      </c>
      <c r="B4967" s="407" t="s">
        <v>7899</v>
      </c>
      <c r="C4967" s="408">
        <v>0</v>
      </c>
      <c r="D4967" s="408">
        <v>44.6</v>
      </c>
      <c r="E4967" s="408">
        <v>44.6</v>
      </c>
      <c r="F4967" s="409">
        <v>44120.534143518518</v>
      </c>
      <c r="G4967" s="408">
        <v>0</v>
      </c>
    </row>
    <row r="4968" spans="1:7" ht="15" x14ac:dyDescent="0.25">
      <c r="A4968" s="407" t="s">
        <v>7900</v>
      </c>
      <c r="B4968" s="407" t="s">
        <v>7901</v>
      </c>
      <c r="C4968" s="406"/>
      <c r="D4968" s="406"/>
      <c r="E4968" s="406"/>
      <c r="F4968" s="409">
        <v>44062.557083333333</v>
      </c>
      <c r="G4968" s="408">
        <v>0</v>
      </c>
    </row>
    <row r="4969" spans="1:7" ht="15" x14ac:dyDescent="0.2">
      <c r="A4969" s="407" t="s">
        <v>7902</v>
      </c>
      <c r="B4969" s="407" t="s">
        <v>7903</v>
      </c>
      <c r="C4969" s="408">
        <v>24</v>
      </c>
      <c r="D4969" s="408">
        <v>217.58</v>
      </c>
      <c r="E4969" s="408">
        <v>260.08</v>
      </c>
      <c r="F4969" s="409">
        <v>45796.459317129629</v>
      </c>
      <c r="G4969" s="408">
        <v>0</v>
      </c>
    </row>
    <row r="4970" spans="1:7" ht="15" x14ac:dyDescent="0.2">
      <c r="A4970" s="407" t="s">
        <v>7904</v>
      </c>
      <c r="B4970" s="407" t="s">
        <v>6851</v>
      </c>
      <c r="C4970" s="408">
        <v>0</v>
      </c>
      <c r="D4970" s="408">
        <v>0</v>
      </c>
      <c r="E4970" s="408">
        <v>0</v>
      </c>
      <c r="F4970" s="409">
        <v>44076.371493055558</v>
      </c>
      <c r="G4970" s="408">
        <v>0</v>
      </c>
    </row>
    <row r="4971" spans="1:7" ht="15" x14ac:dyDescent="0.25">
      <c r="A4971" s="407" t="s">
        <v>7905</v>
      </c>
      <c r="B4971" s="407" t="s">
        <v>6825</v>
      </c>
      <c r="C4971" s="406"/>
      <c r="D4971" s="406"/>
      <c r="E4971" s="406"/>
      <c r="F4971" s="409">
        <v>44063.354259259257</v>
      </c>
      <c r="G4971" s="408">
        <v>0</v>
      </c>
    </row>
    <row r="4972" spans="1:7" ht="15" x14ac:dyDescent="0.2">
      <c r="A4972" s="407" t="s">
        <v>7906</v>
      </c>
      <c r="B4972" s="407" t="s">
        <v>6823</v>
      </c>
      <c r="C4972" s="408">
        <v>1.5</v>
      </c>
      <c r="D4972" s="408">
        <v>5.76</v>
      </c>
      <c r="E4972" s="408">
        <v>7.26</v>
      </c>
      <c r="F4972" s="409">
        <v>44062.575798611113</v>
      </c>
      <c r="G4972" s="408">
        <v>0</v>
      </c>
    </row>
    <row r="4973" spans="1:7" ht="15" x14ac:dyDescent="0.25">
      <c r="A4973" s="407" t="s">
        <v>7907</v>
      </c>
      <c r="B4973" s="407" t="s">
        <v>6821</v>
      </c>
      <c r="C4973" s="406"/>
      <c r="D4973" s="406"/>
      <c r="E4973" s="406"/>
      <c r="F4973" s="409">
        <v>44062.575011574074</v>
      </c>
      <c r="G4973" s="408">
        <v>0</v>
      </c>
    </row>
    <row r="4974" spans="1:7" ht="15" x14ac:dyDescent="0.2">
      <c r="A4974" s="407" t="s">
        <v>7908</v>
      </c>
      <c r="B4974" s="407" t="s">
        <v>7909</v>
      </c>
      <c r="C4974" s="408">
        <v>5.5</v>
      </c>
      <c r="D4974" s="408">
        <v>7.34</v>
      </c>
      <c r="E4974" s="408">
        <v>15.34</v>
      </c>
      <c r="F4974" s="409">
        <v>44120.588402777779</v>
      </c>
      <c r="G4974" s="408">
        <v>0</v>
      </c>
    </row>
    <row r="4975" spans="1:7" ht="15" x14ac:dyDescent="0.2">
      <c r="A4975" s="407" t="s">
        <v>7910</v>
      </c>
      <c r="B4975" s="407" t="s">
        <v>6821</v>
      </c>
      <c r="C4975" s="408">
        <v>1.5</v>
      </c>
      <c r="D4975" s="408">
        <v>3.98</v>
      </c>
      <c r="E4975" s="408">
        <v>5.48</v>
      </c>
      <c r="F4975" s="409">
        <v>44062.573773148149</v>
      </c>
      <c r="G4975" s="408">
        <v>0</v>
      </c>
    </row>
    <row r="4976" spans="1:7" ht="15" x14ac:dyDescent="0.2">
      <c r="A4976" s="407" t="s">
        <v>7911</v>
      </c>
      <c r="B4976" s="407" t="s">
        <v>6825</v>
      </c>
      <c r="C4976" s="408">
        <v>0</v>
      </c>
      <c r="D4976" s="408">
        <v>19.600000000000001</v>
      </c>
      <c r="E4976" s="408">
        <v>19.600000000000001</v>
      </c>
      <c r="F4976" s="409">
        <v>44120.501712962963</v>
      </c>
      <c r="G4976" s="408">
        <v>0</v>
      </c>
    </row>
    <row r="4977" spans="1:7" ht="15" x14ac:dyDescent="0.2">
      <c r="A4977" s="407" t="s">
        <v>7912</v>
      </c>
      <c r="B4977" s="407" t="s">
        <v>7913</v>
      </c>
      <c r="C4977" s="408">
        <v>20.5</v>
      </c>
      <c r="D4977" s="408">
        <v>108.39</v>
      </c>
      <c r="E4977" s="408">
        <v>131.38999999999999</v>
      </c>
      <c r="F4977" s="409">
        <v>44068.383784722224</v>
      </c>
      <c r="G4977" s="408">
        <v>0</v>
      </c>
    </row>
    <row r="4978" spans="1:7" ht="15" x14ac:dyDescent="0.25">
      <c r="A4978" s="407" t="s">
        <v>7914</v>
      </c>
      <c r="B4978" s="407" t="s">
        <v>7915</v>
      </c>
      <c r="C4978" s="406"/>
      <c r="D4978" s="406"/>
      <c r="E4978" s="406"/>
      <c r="F4978" s="409">
        <v>44068.396840277775</v>
      </c>
      <c r="G4978" s="408">
        <v>0</v>
      </c>
    </row>
    <row r="4979" spans="1:7" ht="15" x14ac:dyDescent="0.25">
      <c r="A4979" s="407" t="s">
        <v>7916</v>
      </c>
      <c r="B4979" s="407" t="s">
        <v>7917</v>
      </c>
      <c r="C4979" s="406"/>
      <c r="D4979" s="406"/>
      <c r="E4979" s="406"/>
      <c r="F4979" s="409">
        <v>44068.397060185183</v>
      </c>
      <c r="G4979" s="408">
        <v>0</v>
      </c>
    </row>
    <row r="4980" spans="1:7" ht="15" x14ac:dyDescent="0.2">
      <c r="A4980" s="407" t="s">
        <v>7918</v>
      </c>
      <c r="B4980" s="407" t="s">
        <v>7919</v>
      </c>
      <c r="C4980" s="408">
        <v>0</v>
      </c>
      <c r="D4980" s="408">
        <v>0</v>
      </c>
      <c r="E4980" s="408">
        <v>0</v>
      </c>
      <c r="F4980" s="409">
        <v>45111.633668981478</v>
      </c>
      <c r="G4980" s="408">
        <v>0</v>
      </c>
    </row>
    <row r="4981" spans="1:7" ht="15" x14ac:dyDescent="0.2">
      <c r="A4981" s="407" t="s">
        <v>7920</v>
      </c>
      <c r="B4981" s="407" t="s">
        <v>7921</v>
      </c>
      <c r="C4981" s="408">
        <v>0</v>
      </c>
      <c r="D4981" s="408">
        <v>120.75</v>
      </c>
      <c r="E4981" s="408">
        <v>120.75</v>
      </c>
      <c r="F4981" s="409">
        <v>46000.393240740741</v>
      </c>
      <c r="G4981" s="408">
        <v>0</v>
      </c>
    </row>
    <row r="4982" spans="1:7" ht="15" x14ac:dyDescent="0.2">
      <c r="A4982" s="407" t="s">
        <v>7922</v>
      </c>
      <c r="B4982" s="407" t="s">
        <v>7923</v>
      </c>
      <c r="C4982" s="408">
        <v>0</v>
      </c>
      <c r="D4982" s="408">
        <v>52.1</v>
      </c>
      <c r="E4982" s="408">
        <v>52.1</v>
      </c>
      <c r="F4982" s="409">
        <v>44468.405740740738</v>
      </c>
      <c r="G4982" s="408">
        <v>0</v>
      </c>
    </row>
    <row r="4983" spans="1:7" ht="15" x14ac:dyDescent="0.2">
      <c r="A4983" s="407" t="s">
        <v>7924</v>
      </c>
      <c r="B4983" s="407" t="s">
        <v>7925</v>
      </c>
      <c r="C4983" s="408">
        <v>0</v>
      </c>
      <c r="D4983" s="408">
        <v>9.18</v>
      </c>
      <c r="E4983" s="408">
        <v>9.18</v>
      </c>
      <c r="F4983" s="409">
        <v>46000.395335648151</v>
      </c>
      <c r="G4983" s="408">
        <v>0</v>
      </c>
    </row>
    <row r="4984" spans="1:7" ht="15" x14ac:dyDescent="0.2">
      <c r="A4984" s="407" t="s">
        <v>7926</v>
      </c>
      <c r="B4984" s="407" t="s">
        <v>7927</v>
      </c>
      <c r="C4984" s="408">
        <v>0</v>
      </c>
      <c r="D4984" s="408">
        <v>0.33</v>
      </c>
      <c r="E4984" s="408">
        <v>0.33</v>
      </c>
      <c r="F4984" s="409">
        <v>44068.661273148151</v>
      </c>
      <c r="G4984" s="408">
        <v>0</v>
      </c>
    </row>
    <row r="4985" spans="1:7" ht="15" x14ac:dyDescent="0.2">
      <c r="A4985" s="407" t="s">
        <v>7928</v>
      </c>
      <c r="B4985" s="407" t="s">
        <v>7929</v>
      </c>
      <c r="C4985" s="408">
        <v>0</v>
      </c>
      <c r="D4985" s="408">
        <v>6.25</v>
      </c>
      <c r="E4985" s="408">
        <v>6.25</v>
      </c>
      <c r="F4985" s="409">
        <v>44512.504120370373</v>
      </c>
      <c r="G4985" s="408">
        <v>0</v>
      </c>
    </row>
    <row r="4986" spans="1:7" ht="15" x14ac:dyDescent="0.25">
      <c r="A4986" s="407" t="s">
        <v>7930</v>
      </c>
      <c r="B4986" s="407" t="s">
        <v>7931</v>
      </c>
      <c r="C4986" s="406"/>
      <c r="D4986" s="408">
        <v>13</v>
      </c>
      <c r="E4986" s="408">
        <v>13</v>
      </c>
      <c r="F4986" s="409">
        <v>44880.600636574076</v>
      </c>
      <c r="G4986" s="408">
        <v>0</v>
      </c>
    </row>
    <row r="4987" spans="1:7" ht="15" x14ac:dyDescent="0.2">
      <c r="A4987" s="407" t="s">
        <v>7932</v>
      </c>
      <c r="B4987" s="407" t="s">
        <v>7933</v>
      </c>
      <c r="C4987" s="408">
        <v>62</v>
      </c>
      <c r="D4987" s="408">
        <v>1.94</v>
      </c>
      <c r="E4987" s="408">
        <v>63.94</v>
      </c>
      <c r="F4987" s="409">
        <v>45112.410868055558</v>
      </c>
      <c r="G4987" s="408">
        <v>0</v>
      </c>
    </row>
    <row r="4988" spans="1:7" ht="15" x14ac:dyDescent="0.2">
      <c r="A4988" s="407" t="s">
        <v>7934</v>
      </c>
      <c r="B4988" s="407" t="s">
        <v>7935</v>
      </c>
      <c r="C4988" s="408">
        <v>21.5</v>
      </c>
      <c r="D4988" s="408">
        <v>99.569299999999998</v>
      </c>
      <c r="E4988" s="408">
        <v>123.5693</v>
      </c>
      <c r="F4988" s="409">
        <v>45111.391921296294</v>
      </c>
      <c r="G4988" s="408">
        <v>0</v>
      </c>
    </row>
    <row r="4989" spans="1:7" ht="15" x14ac:dyDescent="0.2">
      <c r="A4989" s="407" t="s">
        <v>7936</v>
      </c>
      <c r="B4989" s="407" t="s">
        <v>7937</v>
      </c>
      <c r="C4989" s="408">
        <v>0.5</v>
      </c>
      <c r="D4989" s="408">
        <v>1.0686</v>
      </c>
      <c r="E4989" s="408">
        <v>1.5686</v>
      </c>
      <c r="F4989" s="409">
        <v>44392.421134259261</v>
      </c>
      <c r="G4989" s="408">
        <v>0</v>
      </c>
    </row>
    <row r="4990" spans="1:7" ht="15" x14ac:dyDescent="0.2">
      <c r="A4990" s="407" t="s">
        <v>7938</v>
      </c>
      <c r="B4990" s="407" t="s">
        <v>7939</v>
      </c>
      <c r="C4990" s="408">
        <v>1.5</v>
      </c>
      <c r="D4990" s="408">
        <v>22.4406</v>
      </c>
      <c r="E4990" s="408">
        <v>23.9406</v>
      </c>
      <c r="F4990" s="409">
        <v>44321.460706018515</v>
      </c>
      <c r="G4990" s="408">
        <v>0</v>
      </c>
    </row>
    <row r="4991" spans="1:7" ht="15" x14ac:dyDescent="0.2">
      <c r="A4991" s="407" t="s">
        <v>7940</v>
      </c>
      <c r="B4991" s="407" t="s">
        <v>6821</v>
      </c>
      <c r="C4991" s="408">
        <v>1.5</v>
      </c>
      <c r="D4991" s="408">
        <v>5.21</v>
      </c>
      <c r="E4991" s="408">
        <v>6.71</v>
      </c>
      <c r="F4991" s="409">
        <v>44075.677175925928</v>
      </c>
      <c r="G4991" s="408">
        <v>0</v>
      </c>
    </row>
    <row r="4992" spans="1:7" ht="15" x14ac:dyDescent="0.2">
      <c r="A4992" s="407" t="s">
        <v>35582</v>
      </c>
      <c r="B4992" s="407" t="s">
        <v>35583</v>
      </c>
      <c r="C4992" s="408">
        <v>0</v>
      </c>
      <c r="D4992" s="408">
        <v>14789</v>
      </c>
      <c r="E4992" s="408">
        <v>14789</v>
      </c>
      <c r="F4992" s="409">
        <v>45342.579583333332</v>
      </c>
      <c r="G4992" s="408">
        <v>0</v>
      </c>
    </row>
    <row r="4993" spans="1:7" ht="15" x14ac:dyDescent="0.2">
      <c r="A4993" s="407" t="s">
        <v>7941</v>
      </c>
      <c r="B4993" s="407" t="s">
        <v>6823</v>
      </c>
      <c r="C4993" s="408">
        <v>1.5</v>
      </c>
      <c r="D4993" s="408">
        <v>5.35</v>
      </c>
      <c r="E4993" s="408">
        <v>6.85</v>
      </c>
      <c r="F4993" s="409">
        <v>44075.677361111113</v>
      </c>
      <c r="G4993" s="408">
        <v>0</v>
      </c>
    </row>
    <row r="4994" spans="1:7" ht="15" x14ac:dyDescent="0.2">
      <c r="A4994" s="407" t="s">
        <v>7942</v>
      </c>
      <c r="B4994" s="407" t="s">
        <v>7943</v>
      </c>
      <c r="C4994" s="408">
        <v>0</v>
      </c>
      <c r="D4994" s="408">
        <v>15.8</v>
      </c>
      <c r="E4994" s="408">
        <v>15.8</v>
      </c>
      <c r="F4994" s="409">
        <v>44120.606863425928</v>
      </c>
      <c r="G4994" s="408">
        <v>0</v>
      </c>
    </row>
    <row r="4995" spans="1:7" ht="15" x14ac:dyDescent="0.2">
      <c r="A4995" s="407" t="s">
        <v>7944</v>
      </c>
      <c r="B4995" s="407" t="s">
        <v>7945</v>
      </c>
      <c r="C4995" s="408">
        <v>0</v>
      </c>
      <c r="D4995" s="408">
        <v>37.299999999999997</v>
      </c>
      <c r="E4995" s="408">
        <v>37.299999999999997</v>
      </c>
      <c r="F4995" s="409">
        <v>44382.444745370369</v>
      </c>
      <c r="G4995" s="408">
        <v>0</v>
      </c>
    </row>
    <row r="4996" spans="1:7" ht="15" x14ac:dyDescent="0.2">
      <c r="A4996" s="407" t="s">
        <v>7946</v>
      </c>
      <c r="B4996" s="407" t="s">
        <v>7947</v>
      </c>
      <c r="C4996" s="408">
        <v>4</v>
      </c>
      <c r="D4996" s="408">
        <v>67.13</v>
      </c>
      <c r="E4996" s="408">
        <v>76.13</v>
      </c>
      <c r="F4996" s="409">
        <v>44238.494710648149</v>
      </c>
      <c r="G4996" s="408">
        <v>0</v>
      </c>
    </row>
    <row r="4997" spans="1:7" ht="15" x14ac:dyDescent="0.2">
      <c r="A4997" s="407" t="s">
        <v>7948</v>
      </c>
      <c r="B4997" s="407" t="s">
        <v>7949</v>
      </c>
      <c r="C4997" s="408">
        <v>5.7500000000000009</v>
      </c>
      <c r="D4997" s="408">
        <v>80.308403396816345</v>
      </c>
      <c r="E4997" s="408">
        <v>91.058403396816345</v>
      </c>
      <c r="F4997" s="409">
        <v>44075.601157407407</v>
      </c>
      <c r="G4997" s="408">
        <v>0</v>
      </c>
    </row>
    <row r="4998" spans="1:7" ht="15" x14ac:dyDescent="0.2">
      <c r="A4998" s="407" t="s">
        <v>7950</v>
      </c>
      <c r="B4998" s="407" t="s">
        <v>7951</v>
      </c>
      <c r="C4998" s="408">
        <v>8</v>
      </c>
      <c r="D4998" s="408">
        <v>74.319999999999993</v>
      </c>
      <c r="E4998" s="408">
        <v>89.82</v>
      </c>
      <c r="F4998" s="409">
        <v>44238.505740740744</v>
      </c>
      <c r="G4998" s="408">
        <v>0</v>
      </c>
    </row>
    <row r="4999" spans="1:7" ht="15" x14ac:dyDescent="0.2">
      <c r="A4999" s="407" t="s">
        <v>7952</v>
      </c>
      <c r="B4999" s="407" t="s">
        <v>7953</v>
      </c>
      <c r="C4999" s="408">
        <v>5.75</v>
      </c>
      <c r="D4999" s="408">
        <v>72.44</v>
      </c>
      <c r="E4999" s="408">
        <v>83.19</v>
      </c>
      <c r="F4999" s="409">
        <v>44075.672037037039</v>
      </c>
      <c r="G4999" s="408">
        <v>0</v>
      </c>
    </row>
    <row r="5000" spans="1:7" ht="15" x14ac:dyDescent="0.2">
      <c r="A5000" s="407" t="s">
        <v>7954</v>
      </c>
      <c r="B5000" s="407" t="s">
        <v>7955</v>
      </c>
      <c r="C5000" s="408">
        <v>25.25</v>
      </c>
      <c r="D5000" s="408">
        <v>279.64999999999998</v>
      </c>
      <c r="E5000" s="408">
        <v>332.4</v>
      </c>
      <c r="F5000" s="409">
        <v>44075.674976851849</v>
      </c>
      <c r="G5000" s="408">
        <v>0</v>
      </c>
    </row>
    <row r="5001" spans="1:7" ht="15" x14ac:dyDescent="0.2">
      <c r="A5001" s="407" t="s">
        <v>7956</v>
      </c>
      <c r="B5001" s="407" t="s">
        <v>7957</v>
      </c>
      <c r="C5001" s="408">
        <v>6.75</v>
      </c>
      <c r="D5001" s="408">
        <v>96.8</v>
      </c>
      <c r="E5001" s="408">
        <v>108.55</v>
      </c>
      <c r="F5001" s="409">
        <v>44075.683287037034</v>
      </c>
      <c r="G5001" s="408">
        <v>0</v>
      </c>
    </row>
    <row r="5002" spans="1:7" ht="15" x14ac:dyDescent="0.2">
      <c r="A5002" s="407" t="s">
        <v>7958</v>
      </c>
      <c r="B5002" s="407" t="s">
        <v>7831</v>
      </c>
      <c r="C5002" s="408">
        <v>0</v>
      </c>
      <c r="D5002" s="408">
        <v>127.1</v>
      </c>
      <c r="E5002" s="408">
        <v>127.1</v>
      </c>
      <c r="F5002" s="409">
        <v>44777.423877314817</v>
      </c>
      <c r="G5002" s="408">
        <v>0</v>
      </c>
    </row>
    <row r="5003" spans="1:7" ht="15" x14ac:dyDescent="0.25">
      <c r="A5003" s="407" t="s">
        <v>7959</v>
      </c>
      <c r="B5003" s="407" t="s">
        <v>7960</v>
      </c>
      <c r="C5003" s="406"/>
      <c r="D5003" s="408">
        <v>1264.23</v>
      </c>
      <c r="E5003" s="408">
        <v>1264.23</v>
      </c>
      <c r="F5003" s="409">
        <v>44530.547500000001</v>
      </c>
      <c r="G5003" s="408">
        <v>0</v>
      </c>
    </row>
    <row r="5004" spans="1:7" ht="15" x14ac:dyDescent="0.2">
      <c r="A5004" s="407" t="s">
        <v>7961</v>
      </c>
      <c r="B5004" s="407" t="s">
        <v>6833</v>
      </c>
      <c r="C5004" s="408">
        <v>22.5</v>
      </c>
      <c r="D5004" s="408">
        <v>1.38</v>
      </c>
      <c r="E5004" s="408">
        <v>25.38</v>
      </c>
      <c r="F5004" s="409">
        <v>45111.690462962964</v>
      </c>
      <c r="G5004" s="408">
        <v>0</v>
      </c>
    </row>
    <row r="5005" spans="1:7" ht="15" x14ac:dyDescent="0.25">
      <c r="A5005" s="407" t="s">
        <v>7962</v>
      </c>
      <c r="B5005" s="407" t="s">
        <v>6825</v>
      </c>
      <c r="C5005" s="406"/>
      <c r="D5005" s="406"/>
      <c r="E5005" s="406"/>
      <c r="F5005" s="409">
        <v>44089.617048611108</v>
      </c>
      <c r="G5005" s="408">
        <v>0</v>
      </c>
    </row>
    <row r="5006" spans="1:7" ht="15" x14ac:dyDescent="0.2">
      <c r="A5006" s="407" t="s">
        <v>7963</v>
      </c>
      <c r="B5006" s="407" t="s">
        <v>7964</v>
      </c>
      <c r="C5006" s="408">
        <v>0</v>
      </c>
      <c r="D5006" s="408">
        <v>2.6621999999999999</v>
      </c>
      <c r="E5006" s="408">
        <v>2.6621999999999999</v>
      </c>
      <c r="F5006" s="409">
        <v>45133.608287037037</v>
      </c>
      <c r="G5006" s="408">
        <v>0</v>
      </c>
    </row>
    <row r="5007" spans="1:7" ht="15" x14ac:dyDescent="0.2">
      <c r="A5007" s="407" t="s">
        <v>7965</v>
      </c>
      <c r="B5007" s="407" t="s">
        <v>7966</v>
      </c>
      <c r="C5007" s="408">
        <v>0</v>
      </c>
      <c r="D5007" s="408">
        <v>208</v>
      </c>
      <c r="E5007" s="408">
        <v>208</v>
      </c>
      <c r="F5007" s="409">
        <v>44096.376157407409</v>
      </c>
      <c r="G5007" s="408">
        <v>0</v>
      </c>
    </row>
    <row r="5008" spans="1:7" ht="15" x14ac:dyDescent="0.2">
      <c r="A5008" s="407" t="s">
        <v>7967</v>
      </c>
      <c r="B5008" s="407" t="s">
        <v>7968</v>
      </c>
      <c r="C5008" s="408">
        <v>0</v>
      </c>
      <c r="D5008" s="408">
        <v>22.5</v>
      </c>
      <c r="E5008" s="408">
        <v>22.5</v>
      </c>
      <c r="F5008" s="409">
        <v>44915.607939814814</v>
      </c>
      <c r="G5008" s="408">
        <v>0</v>
      </c>
    </row>
    <row r="5009" spans="1:7" ht="15" x14ac:dyDescent="0.2">
      <c r="A5009" s="407" t="s">
        <v>7969</v>
      </c>
      <c r="B5009" s="407" t="s">
        <v>7970</v>
      </c>
      <c r="C5009" s="408">
        <v>2.5</v>
      </c>
      <c r="D5009" s="408">
        <v>0.16</v>
      </c>
      <c r="E5009" s="408">
        <v>2.66</v>
      </c>
      <c r="F5009" s="409">
        <v>45112.411087962966</v>
      </c>
      <c r="G5009" s="408">
        <v>0</v>
      </c>
    </row>
    <row r="5010" spans="1:7" ht="15" x14ac:dyDescent="0.2">
      <c r="A5010" s="407" t="s">
        <v>7971</v>
      </c>
      <c r="B5010" s="407" t="s">
        <v>40713</v>
      </c>
      <c r="C5010" s="408">
        <v>0</v>
      </c>
      <c r="D5010" s="408">
        <v>64.198678965484419</v>
      </c>
      <c r="E5010" s="408">
        <v>64.198678965484419</v>
      </c>
      <c r="F5010" s="409">
        <v>46064.572187500002</v>
      </c>
      <c r="G5010" s="408">
        <v>0</v>
      </c>
    </row>
    <row r="5011" spans="1:7" ht="15" x14ac:dyDescent="0.2">
      <c r="A5011" s="407" t="s">
        <v>7972</v>
      </c>
      <c r="B5011" s="407" t="s">
        <v>7973</v>
      </c>
      <c r="C5011" s="408">
        <v>0</v>
      </c>
      <c r="D5011" s="408">
        <v>10.14</v>
      </c>
      <c r="E5011" s="408">
        <v>10.14</v>
      </c>
      <c r="F5011" s="409">
        <v>44096.347673611112</v>
      </c>
      <c r="G5011" s="408">
        <v>0</v>
      </c>
    </row>
    <row r="5012" spans="1:7" ht="15" x14ac:dyDescent="0.2">
      <c r="A5012" s="407" t="s">
        <v>7974</v>
      </c>
      <c r="B5012" s="407" t="s">
        <v>7975</v>
      </c>
      <c r="C5012" s="408">
        <v>0</v>
      </c>
      <c r="D5012" s="408">
        <v>237.86</v>
      </c>
      <c r="E5012" s="408">
        <v>237.86</v>
      </c>
      <c r="F5012" s="409">
        <v>44970.603263888886</v>
      </c>
      <c r="G5012" s="408">
        <v>0</v>
      </c>
    </row>
    <row r="5013" spans="1:7" ht="15" x14ac:dyDescent="0.2">
      <c r="A5013" s="407" t="s">
        <v>7976</v>
      </c>
      <c r="B5013" s="407" t="s">
        <v>7977</v>
      </c>
      <c r="C5013" s="408">
        <v>0</v>
      </c>
      <c r="D5013" s="408">
        <v>41.5</v>
      </c>
      <c r="E5013" s="408">
        <v>41.5</v>
      </c>
      <c r="F5013" s="409">
        <v>44113.465879629628</v>
      </c>
      <c r="G5013" s="408">
        <v>0</v>
      </c>
    </row>
    <row r="5014" spans="1:7" ht="15" x14ac:dyDescent="0.2">
      <c r="A5014" s="407" t="s">
        <v>7978</v>
      </c>
      <c r="B5014" s="407" t="s">
        <v>7979</v>
      </c>
      <c r="C5014" s="408">
        <v>100</v>
      </c>
      <c r="D5014" s="408">
        <v>31.06</v>
      </c>
      <c r="E5014" s="408">
        <v>131.06</v>
      </c>
      <c r="F5014" s="409">
        <v>45112.412129629629</v>
      </c>
      <c r="G5014" s="408">
        <v>0</v>
      </c>
    </row>
    <row r="5015" spans="1:7" ht="15" x14ac:dyDescent="0.25">
      <c r="A5015" s="407" t="s">
        <v>7980</v>
      </c>
      <c r="B5015" s="407" t="s">
        <v>7981</v>
      </c>
      <c r="C5015" s="406"/>
      <c r="D5015" s="406"/>
      <c r="E5015" s="406"/>
      <c r="F5015" s="409">
        <v>44272.497002314813</v>
      </c>
      <c r="G5015" s="408">
        <v>0</v>
      </c>
    </row>
    <row r="5016" spans="1:7" ht="15" x14ac:dyDescent="0.2">
      <c r="A5016" s="407" t="s">
        <v>7982</v>
      </c>
      <c r="B5016" s="407" t="s">
        <v>6700</v>
      </c>
      <c r="C5016" s="408">
        <v>0</v>
      </c>
      <c r="D5016" s="408">
        <v>4.75</v>
      </c>
      <c r="E5016" s="408">
        <v>4.75</v>
      </c>
      <c r="F5016" s="409">
        <v>44791.396111111113</v>
      </c>
      <c r="G5016" s="408">
        <v>38</v>
      </c>
    </row>
    <row r="5017" spans="1:7" ht="15" x14ac:dyDescent="0.2">
      <c r="A5017" s="407" t="s">
        <v>7983</v>
      </c>
      <c r="B5017" s="407" t="s">
        <v>7984</v>
      </c>
      <c r="C5017" s="408">
        <v>0</v>
      </c>
      <c r="D5017" s="408">
        <v>24.7</v>
      </c>
      <c r="E5017" s="408">
        <v>24.7</v>
      </c>
      <c r="F5017" s="409">
        <v>44105.556770833333</v>
      </c>
      <c r="G5017" s="408">
        <v>0</v>
      </c>
    </row>
    <row r="5018" spans="1:7" ht="15" x14ac:dyDescent="0.2">
      <c r="A5018" s="407" t="s">
        <v>7985</v>
      </c>
      <c r="B5018" s="407" t="s">
        <v>7986</v>
      </c>
      <c r="C5018" s="408">
        <v>0</v>
      </c>
      <c r="D5018" s="408">
        <v>10.8</v>
      </c>
      <c r="E5018" s="408">
        <v>10.8</v>
      </c>
      <c r="F5018" s="409">
        <v>44908.55060185185</v>
      </c>
      <c r="G5018" s="408">
        <v>31</v>
      </c>
    </row>
    <row r="5019" spans="1:7" ht="15" x14ac:dyDescent="0.2">
      <c r="A5019" s="407" t="s">
        <v>7987</v>
      </c>
      <c r="B5019" s="407" t="s">
        <v>7988</v>
      </c>
      <c r="C5019" s="408">
        <v>0</v>
      </c>
      <c r="D5019" s="408">
        <v>10.8</v>
      </c>
      <c r="E5019" s="408">
        <v>10.8</v>
      </c>
      <c r="F5019" s="409">
        <v>45111.633958333332</v>
      </c>
      <c r="G5019" s="408">
        <v>32</v>
      </c>
    </row>
    <row r="5020" spans="1:7" ht="15" x14ac:dyDescent="0.2">
      <c r="A5020" s="407" t="s">
        <v>7989</v>
      </c>
      <c r="B5020" s="407" t="s">
        <v>7990</v>
      </c>
      <c r="C5020" s="408">
        <v>5</v>
      </c>
      <c r="D5020" s="408">
        <v>7.8375098999999997</v>
      </c>
      <c r="E5020" s="408">
        <v>12.837509900000001</v>
      </c>
      <c r="F5020" s="409">
        <v>44152.376354166663</v>
      </c>
      <c r="G5020" s="408">
        <v>0</v>
      </c>
    </row>
    <row r="5021" spans="1:7" ht="15" x14ac:dyDescent="0.25">
      <c r="A5021" s="407" t="s">
        <v>7991</v>
      </c>
      <c r="B5021" s="407" t="s">
        <v>7992</v>
      </c>
      <c r="C5021" s="406"/>
      <c r="D5021" s="406"/>
      <c r="E5021" s="406"/>
      <c r="F5021" s="409">
        <v>44105.56695601852</v>
      </c>
      <c r="G5021" s="408">
        <v>0</v>
      </c>
    </row>
    <row r="5022" spans="1:7" ht="15" x14ac:dyDescent="0.2">
      <c r="A5022" s="407" t="s">
        <v>7993</v>
      </c>
      <c r="B5022" s="407" t="s">
        <v>7994</v>
      </c>
      <c r="C5022" s="408">
        <v>24.499999999999996</v>
      </c>
      <c r="D5022" s="408">
        <v>10.553267999999999</v>
      </c>
      <c r="E5022" s="408">
        <v>35.053267999999996</v>
      </c>
      <c r="F5022" s="409">
        <v>44152.376689814817</v>
      </c>
      <c r="G5022" s="408">
        <v>0</v>
      </c>
    </row>
    <row r="5023" spans="1:7" ht="15" x14ac:dyDescent="0.2">
      <c r="A5023" s="407" t="s">
        <v>7995</v>
      </c>
      <c r="B5023" s="407" t="s">
        <v>7996</v>
      </c>
      <c r="C5023" s="408">
        <v>49.5</v>
      </c>
      <c r="D5023" s="408">
        <v>75.849999999999994</v>
      </c>
      <c r="E5023" s="408">
        <v>125.35</v>
      </c>
      <c r="F5023" s="409">
        <v>44322.307708333334</v>
      </c>
      <c r="G5023" s="408">
        <v>0</v>
      </c>
    </row>
    <row r="5024" spans="1:7" ht="15" x14ac:dyDescent="0.2">
      <c r="A5024" s="407" t="s">
        <v>35584</v>
      </c>
      <c r="B5024" s="407" t="s">
        <v>35585</v>
      </c>
      <c r="C5024" s="408">
        <v>0</v>
      </c>
      <c r="D5024" s="408">
        <v>2936.87</v>
      </c>
      <c r="E5024" s="408">
        <v>2936.87</v>
      </c>
      <c r="F5024" s="409">
        <v>45342.579629629632</v>
      </c>
      <c r="G5024" s="408">
        <v>0</v>
      </c>
    </row>
    <row r="5025" spans="1:7" ht="15" x14ac:dyDescent="0.2">
      <c r="A5025" s="407" t="s">
        <v>7997</v>
      </c>
      <c r="B5025" s="407" t="s">
        <v>7998</v>
      </c>
      <c r="C5025" s="408">
        <v>0</v>
      </c>
      <c r="D5025" s="408">
        <v>0.97</v>
      </c>
      <c r="E5025" s="408">
        <v>0.97</v>
      </c>
      <c r="F5025" s="409">
        <v>44112.683564814812</v>
      </c>
      <c r="G5025" s="408">
        <v>0</v>
      </c>
    </row>
    <row r="5026" spans="1:7" ht="15" x14ac:dyDescent="0.2">
      <c r="A5026" s="407" t="s">
        <v>7999</v>
      </c>
      <c r="B5026" s="407" t="s">
        <v>8000</v>
      </c>
      <c r="C5026" s="408">
        <v>0</v>
      </c>
      <c r="D5026" s="408">
        <v>1.89</v>
      </c>
      <c r="E5026" s="408">
        <v>1.89</v>
      </c>
      <c r="F5026" s="409">
        <v>46055.246238425927</v>
      </c>
      <c r="G5026" s="408">
        <v>0</v>
      </c>
    </row>
    <row r="5027" spans="1:7" ht="15" x14ac:dyDescent="0.2">
      <c r="A5027" s="407" t="s">
        <v>8001</v>
      </c>
      <c r="B5027" s="407" t="s">
        <v>8002</v>
      </c>
      <c r="C5027" s="408">
        <v>0</v>
      </c>
      <c r="D5027" s="408">
        <v>1.58</v>
      </c>
      <c r="E5027" s="408">
        <v>1.58</v>
      </c>
      <c r="F5027" s="409">
        <v>44119.493148148147</v>
      </c>
      <c r="G5027" s="408">
        <v>0</v>
      </c>
    </row>
    <row r="5028" spans="1:7" ht="15" x14ac:dyDescent="0.25">
      <c r="A5028" s="407" t="s">
        <v>8003</v>
      </c>
      <c r="B5028" s="407" t="s">
        <v>6821</v>
      </c>
      <c r="C5028" s="406"/>
      <c r="D5028" s="406"/>
      <c r="E5028" s="406"/>
      <c r="F5028" s="409">
        <v>44119.602442129632</v>
      </c>
      <c r="G5028" s="408">
        <v>0</v>
      </c>
    </row>
    <row r="5029" spans="1:7" ht="15" x14ac:dyDescent="0.2">
      <c r="A5029" s="407" t="s">
        <v>8004</v>
      </c>
      <c r="B5029" s="407" t="s">
        <v>8005</v>
      </c>
      <c r="C5029" s="408">
        <v>0</v>
      </c>
      <c r="D5029" s="408">
        <v>1.0900000000000001</v>
      </c>
      <c r="E5029" s="408">
        <v>1.0900000000000001</v>
      </c>
      <c r="F5029" s="409">
        <v>44880.601284722223</v>
      </c>
      <c r="G5029" s="408">
        <v>0</v>
      </c>
    </row>
    <row r="5030" spans="1:7" ht="15" x14ac:dyDescent="0.2">
      <c r="A5030" s="407" t="s">
        <v>8006</v>
      </c>
      <c r="B5030" s="407" t="s">
        <v>8007</v>
      </c>
      <c r="C5030" s="408">
        <v>0</v>
      </c>
      <c r="D5030" s="408">
        <v>59.34</v>
      </c>
      <c r="E5030" s="408">
        <v>59.34</v>
      </c>
      <c r="F5030" s="409">
        <v>44547.376793981479</v>
      </c>
      <c r="G5030" s="408">
        <v>0</v>
      </c>
    </row>
    <row r="5031" spans="1:7" ht="15" x14ac:dyDescent="0.2">
      <c r="A5031" s="407" t="s">
        <v>8008</v>
      </c>
      <c r="B5031" s="407" t="s">
        <v>8009</v>
      </c>
      <c r="C5031" s="408">
        <v>0</v>
      </c>
      <c r="D5031" s="408">
        <v>9.2799999999999994</v>
      </c>
      <c r="E5031" s="408">
        <v>9.2799999999999994</v>
      </c>
      <c r="F5031" s="409">
        <v>45986.567002314812</v>
      </c>
      <c r="G5031" s="408">
        <v>0</v>
      </c>
    </row>
    <row r="5032" spans="1:7" ht="15" x14ac:dyDescent="0.2">
      <c r="A5032" s="407" t="s">
        <v>8010</v>
      </c>
      <c r="B5032" s="407" t="s">
        <v>8011</v>
      </c>
      <c r="C5032" s="408">
        <v>0</v>
      </c>
      <c r="D5032" s="408">
        <v>3.79</v>
      </c>
      <c r="E5032" s="408">
        <v>3.79</v>
      </c>
      <c r="F5032" s="409">
        <v>44951.54515046296</v>
      </c>
      <c r="G5032" s="408">
        <v>0</v>
      </c>
    </row>
    <row r="5033" spans="1:7" ht="15" x14ac:dyDescent="0.2">
      <c r="A5033" s="407" t="s">
        <v>8012</v>
      </c>
      <c r="B5033" s="407" t="s">
        <v>8013</v>
      </c>
      <c r="C5033" s="408">
        <v>1</v>
      </c>
      <c r="D5033" s="408">
        <v>0.69</v>
      </c>
      <c r="E5033" s="408">
        <v>1.69</v>
      </c>
      <c r="F5033" s="409">
        <v>44124.478368055556</v>
      </c>
      <c r="G5033" s="408">
        <v>0</v>
      </c>
    </row>
    <row r="5034" spans="1:7" ht="15" x14ac:dyDescent="0.2">
      <c r="A5034" s="407" t="s">
        <v>8014</v>
      </c>
      <c r="B5034" s="407" t="s">
        <v>8015</v>
      </c>
      <c r="C5034" s="408">
        <v>4</v>
      </c>
      <c r="D5034" s="408">
        <v>89.04</v>
      </c>
      <c r="E5034" s="408">
        <v>99.04</v>
      </c>
      <c r="F5034" s="409">
        <v>44356.352581018517</v>
      </c>
      <c r="G5034" s="408">
        <v>0</v>
      </c>
    </row>
    <row r="5035" spans="1:7" ht="15" x14ac:dyDescent="0.2">
      <c r="A5035" s="407" t="s">
        <v>8016</v>
      </c>
      <c r="B5035" s="407" t="s">
        <v>8017</v>
      </c>
      <c r="C5035" s="408">
        <v>0</v>
      </c>
      <c r="D5035" s="408">
        <v>60</v>
      </c>
      <c r="E5035" s="408">
        <v>60</v>
      </c>
      <c r="F5035" s="409">
        <v>44868.349479166667</v>
      </c>
      <c r="G5035" s="408">
        <v>0</v>
      </c>
    </row>
    <row r="5036" spans="1:7" ht="15" x14ac:dyDescent="0.2">
      <c r="A5036" s="407" t="s">
        <v>8018</v>
      </c>
      <c r="B5036" s="407" t="s">
        <v>8019</v>
      </c>
      <c r="C5036" s="408">
        <v>0</v>
      </c>
      <c r="D5036" s="408">
        <v>25</v>
      </c>
      <c r="E5036" s="408">
        <v>25</v>
      </c>
      <c r="F5036" s="409">
        <v>45111.634131944447</v>
      </c>
      <c r="G5036" s="408">
        <v>0</v>
      </c>
    </row>
    <row r="5037" spans="1:7" ht="15" x14ac:dyDescent="0.2">
      <c r="A5037" s="407" t="s">
        <v>8020</v>
      </c>
      <c r="B5037" s="407" t="s">
        <v>8021</v>
      </c>
      <c r="C5037" s="408">
        <v>0</v>
      </c>
      <c r="D5037" s="408">
        <v>62</v>
      </c>
      <c r="E5037" s="408">
        <v>62</v>
      </c>
      <c r="F5037" s="409">
        <v>44791.400914351849</v>
      </c>
      <c r="G5037" s="408">
        <v>0</v>
      </c>
    </row>
    <row r="5038" spans="1:7" ht="15" x14ac:dyDescent="0.2">
      <c r="A5038" s="407" t="s">
        <v>8022</v>
      </c>
      <c r="B5038" s="407" t="s">
        <v>8023</v>
      </c>
      <c r="C5038" s="408">
        <v>0</v>
      </c>
      <c r="D5038" s="408">
        <v>72</v>
      </c>
      <c r="E5038" s="408">
        <v>72</v>
      </c>
      <c r="F5038" s="409">
        <v>44795.344849537039</v>
      </c>
      <c r="G5038" s="408">
        <v>0</v>
      </c>
    </row>
    <row r="5039" spans="1:7" ht="15" x14ac:dyDescent="0.2">
      <c r="A5039" s="407" t="s">
        <v>8024</v>
      </c>
      <c r="B5039" s="407" t="s">
        <v>8025</v>
      </c>
      <c r="C5039" s="408">
        <v>0</v>
      </c>
      <c r="D5039" s="408">
        <v>28</v>
      </c>
      <c r="E5039" s="408">
        <v>28</v>
      </c>
      <c r="F5039" s="409">
        <v>44776.345960648148</v>
      </c>
      <c r="G5039" s="408">
        <v>0</v>
      </c>
    </row>
    <row r="5040" spans="1:7" ht="15" x14ac:dyDescent="0.2">
      <c r="A5040" s="407" t="s">
        <v>8026</v>
      </c>
      <c r="B5040" s="407" t="s">
        <v>8027</v>
      </c>
      <c r="C5040" s="408">
        <v>0</v>
      </c>
      <c r="D5040" s="408">
        <v>42</v>
      </c>
      <c r="E5040" s="408">
        <v>42</v>
      </c>
      <c r="F5040" s="409">
        <v>45112.350902777776</v>
      </c>
      <c r="G5040" s="408">
        <v>0</v>
      </c>
    </row>
    <row r="5041" spans="1:7" ht="15" x14ac:dyDescent="0.2">
      <c r="A5041" s="407" t="s">
        <v>8028</v>
      </c>
      <c r="B5041" s="407" t="s">
        <v>8029</v>
      </c>
      <c r="C5041" s="408">
        <v>0</v>
      </c>
      <c r="D5041" s="408">
        <v>49</v>
      </c>
      <c r="E5041" s="408">
        <v>49</v>
      </c>
      <c r="F5041" s="409">
        <v>45112.345671296294</v>
      </c>
      <c r="G5041" s="408">
        <v>0</v>
      </c>
    </row>
    <row r="5042" spans="1:7" ht="15" x14ac:dyDescent="0.2">
      <c r="A5042" s="407" t="s">
        <v>8030</v>
      </c>
      <c r="B5042" s="407" t="s">
        <v>8031</v>
      </c>
      <c r="C5042" s="408">
        <v>0</v>
      </c>
      <c r="D5042" s="408">
        <v>6.5</v>
      </c>
      <c r="E5042" s="408">
        <v>6.5</v>
      </c>
      <c r="F5042" s="409">
        <v>44776.350856481484</v>
      </c>
      <c r="G5042" s="408">
        <v>0</v>
      </c>
    </row>
    <row r="5043" spans="1:7" ht="15" x14ac:dyDescent="0.2">
      <c r="A5043" s="407" t="s">
        <v>8032</v>
      </c>
      <c r="B5043" s="407" t="s">
        <v>8033</v>
      </c>
      <c r="C5043" s="408">
        <v>38.5</v>
      </c>
      <c r="D5043" s="408">
        <v>1.1599999999999999</v>
      </c>
      <c r="E5043" s="408">
        <v>39.659999999999997</v>
      </c>
      <c r="F5043" s="409">
        <v>44140.496099537035</v>
      </c>
      <c r="G5043" s="408">
        <v>0</v>
      </c>
    </row>
    <row r="5044" spans="1:7" ht="15" x14ac:dyDescent="0.2">
      <c r="A5044" s="407" t="s">
        <v>8034</v>
      </c>
      <c r="B5044" s="407" t="s">
        <v>8035</v>
      </c>
      <c r="C5044" s="408">
        <v>38.5</v>
      </c>
      <c r="D5044" s="408">
        <v>1.1599999999999999</v>
      </c>
      <c r="E5044" s="408">
        <v>39.659999999999997</v>
      </c>
      <c r="F5044" s="409">
        <v>44140.458981481483</v>
      </c>
      <c r="G5044" s="408">
        <v>0</v>
      </c>
    </row>
    <row r="5045" spans="1:7" ht="15" x14ac:dyDescent="0.2">
      <c r="A5045" s="407" t="s">
        <v>8036</v>
      </c>
      <c r="B5045" s="407" t="s">
        <v>8037</v>
      </c>
      <c r="C5045" s="408">
        <v>81.5</v>
      </c>
      <c r="D5045" s="408">
        <v>2.42</v>
      </c>
      <c r="E5045" s="408">
        <v>83.92</v>
      </c>
      <c r="F5045" s="409">
        <v>44167.607233796298</v>
      </c>
      <c r="G5045" s="408">
        <v>0</v>
      </c>
    </row>
    <row r="5046" spans="1:7" ht="15" x14ac:dyDescent="0.2">
      <c r="A5046" s="407" t="s">
        <v>8038</v>
      </c>
      <c r="B5046" s="407" t="s">
        <v>8039</v>
      </c>
      <c r="C5046" s="408">
        <v>403.25</v>
      </c>
      <c r="D5046" s="408">
        <v>845.17</v>
      </c>
      <c r="E5046" s="408">
        <v>1248.92</v>
      </c>
      <c r="F5046" s="409">
        <v>44174.542245370372</v>
      </c>
      <c r="G5046" s="408">
        <v>0</v>
      </c>
    </row>
    <row r="5047" spans="1:7" ht="15" x14ac:dyDescent="0.2">
      <c r="A5047" s="407" t="s">
        <v>8040</v>
      </c>
      <c r="B5047" s="407" t="s">
        <v>8041</v>
      </c>
      <c r="C5047" s="408">
        <v>20</v>
      </c>
      <c r="D5047" s="408">
        <v>1.1599999999999999</v>
      </c>
      <c r="E5047" s="408">
        <v>21.16</v>
      </c>
      <c r="F5047" s="409">
        <v>44140.623715277776</v>
      </c>
      <c r="G5047" s="408">
        <v>0</v>
      </c>
    </row>
    <row r="5048" spans="1:7" ht="15" x14ac:dyDescent="0.2">
      <c r="A5048" s="407" t="s">
        <v>8042</v>
      </c>
      <c r="B5048" s="407" t="s">
        <v>8043</v>
      </c>
      <c r="C5048" s="408">
        <v>20</v>
      </c>
      <c r="D5048" s="408">
        <v>1.1599999999999999</v>
      </c>
      <c r="E5048" s="408">
        <v>21.16</v>
      </c>
      <c r="F5048" s="409">
        <v>44140.607939814814</v>
      </c>
      <c r="G5048" s="408">
        <v>0</v>
      </c>
    </row>
    <row r="5049" spans="1:7" ht="15" x14ac:dyDescent="0.2">
      <c r="A5049" s="407" t="s">
        <v>8044</v>
      </c>
      <c r="B5049" s="407" t="s">
        <v>8045</v>
      </c>
      <c r="C5049" s="408">
        <v>41.75</v>
      </c>
      <c r="D5049" s="408">
        <v>2.61</v>
      </c>
      <c r="E5049" s="408">
        <v>44.86</v>
      </c>
      <c r="F5049" s="409">
        <v>44167.612858796296</v>
      </c>
      <c r="G5049" s="408">
        <v>0</v>
      </c>
    </row>
    <row r="5050" spans="1:7" ht="15" x14ac:dyDescent="0.2">
      <c r="A5050" s="407" t="s">
        <v>8046</v>
      </c>
      <c r="B5050" s="407" t="s">
        <v>8047</v>
      </c>
      <c r="C5050" s="408">
        <v>18.5</v>
      </c>
      <c r="D5050" s="408">
        <v>4.18</v>
      </c>
      <c r="E5050" s="408">
        <v>22.68</v>
      </c>
      <c r="F5050" s="409">
        <v>44146.613333333335</v>
      </c>
      <c r="G5050" s="408">
        <v>0</v>
      </c>
    </row>
    <row r="5051" spans="1:7" ht="15" x14ac:dyDescent="0.2">
      <c r="A5051" s="407" t="s">
        <v>8048</v>
      </c>
      <c r="B5051" s="407" t="s">
        <v>8049</v>
      </c>
      <c r="C5051" s="408">
        <v>47.5</v>
      </c>
      <c r="D5051" s="408">
        <v>16.13</v>
      </c>
      <c r="E5051" s="408">
        <v>63.63</v>
      </c>
      <c r="F5051" s="409">
        <v>44167.610856481479</v>
      </c>
      <c r="G5051" s="408">
        <v>0</v>
      </c>
    </row>
    <row r="5052" spans="1:7" ht="15" x14ac:dyDescent="0.2">
      <c r="A5052" s="407" t="s">
        <v>8050</v>
      </c>
      <c r="B5052" s="407" t="s">
        <v>8051</v>
      </c>
      <c r="C5052" s="408">
        <v>3.5</v>
      </c>
      <c r="D5052" s="408">
        <v>3.82</v>
      </c>
      <c r="E5052" s="408">
        <v>7.32</v>
      </c>
      <c r="F5052" s="409">
        <v>44146.531342592592</v>
      </c>
      <c r="G5052" s="408">
        <v>0</v>
      </c>
    </row>
    <row r="5053" spans="1:7" ht="15" x14ac:dyDescent="0.2">
      <c r="A5053" s="407" t="s">
        <v>8052</v>
      </c>
      <c r="B5053" s="407" t="s">
        <v>8053</v>
      </c>
      <c r="C5053" s="408">
        <v>0</v>
      </c>
      <c r="D5053" s="408">
        <v>2.02</v>
      </c>
      <c r="E5053" s="408">
        <v>2.02</v>
      </c>
      <c r="F5053" s="409">
        <v>44404.579004629632</v>
      </c>
      <c r="G5053" s="408">
        <v>0</v>
      </c>
    </row>
    <row r="5054" spans="1:7" ht="15" x14ac:dyDescent="0.2">
      <c r="A5054" s="407" t="s">
        <v>8054</v>
      </c>
      <c r="B5054" s="407" t="s">
        <v>8055</v>
      </c>
      <c r="C5054" s="408">
        <v>0</v>
      </c>
      <c r="D5054" s="408">
        <v>0</v>
      </c>
      <c r="E5054" s="408">
        <v>0</v>
      </c>
      <c r="F5054" s="409">
        <v>45112.41233796296</v>
      </c>
      <c r="G5054" s="408">
        <v>0</v>
      </c>
    </row>
    <row r="5055" spans="1:7" ht="15" x14ac:dyDescent="0.2">
      <c r="A5055" s="407" t="s">
        <v>8056</v>
      </c>
      <c r="B5055" s="407" t="s">
        <v>8057</v>
      </c>
      <c r="C5055" s="408">
        <v>0</v>
      </c>
      <c r="D5055" s="408">
        <v>198</v>
      </c>
      <c r="E5055" s="408">
        <v>198</v>
      </c>
      <c r="F5055" s="409">
        <v>44777.424942129626</v>
      </c>
      <c r="G5055" s="408">
        <v>0</v>
      </c>
    </row>
    <row r="5056" spans="1:7" ht="15" x14ac:dyDescent="0.2">
      <c r="A5056" s="407" t="s">
        <v>8058</v>
      </c>
      <c r="B5056" s="407" t="s">
        <v>8059</v>
      </c>
      <c r="C5056" s="408">
        <v>0</v>
      </c>
      <c r="D5056" s="408">
        <v>46.8</v>
      </c>
      <c r="E5056" s="408">
        <v>46.8</v>
      </c>
      <c r="F5056" s="409">
        <v>44777.425138888888</v>
      </c>
      <c r="G5056" s="408">
        <v>0</v>
      </c>
    </row>
    <row r="5057" spans="1:7" ht="15" x14ac:dyDescent="0.25">
      <c r="A5057" s="407" t="s">
        <v>8060</v>
      </c>
      <c r="B5057" s="407" t="s">
        <v>8061</v>
      </c>
      <c r="C5057" s="406"/>
      <c r="D5057" s="408">
        <v>46.9</v>
      </c>
      <c r="E5057" s="408">
        <v>46.9</v>
      </c>
      <c r="F5057" s="409">
        <v>44139.421412037038</v>
      </c>
      <c r="G5057" s="408">
        <v>0</v>
      </c>
    </row>
    <row r="5058" spans="1:7" ht="15" x14ac:dyDescent="0.25">
      <c r="A5058" s="407" t="s">
        <v>8062</v>
      </c>
      <c r="B5058" s="407" t="s">
        <v>8063</v>
      </c>
      <c r="C5058" s="406"/>
      <c r="D5058" s="408">
        <v>1.2</v>
      </c>
      <c r="E5058" s="408">
        <v>1.2</v>
      </c>
      <c r="F5058" s="409">
        <v>44145.341134259259</v>
      </c>
      <c r="G5058" s="408">
        <v>0</v>
      </c>
    </row>
    <row r="5059" spans="1:7" ht="15" x14ac:dyDescent="0.2">
      <c r="A5059" s="407" t="s">
        <v>8064</v>
      </c>
      <c r="B5059" s="407" t="s">
        <v>8065</v>
      </c>
      <c r="C5059" s="408">
        <v>0</v>
      </c>
      <c r="D5059" s="408">
        <v>59.87</v>
      </c>
      <c r="E5059" s="408">
        <v>59.87</v>
      </c>
      <c r="F5059" s="409">
        <v>44978.675937499997</v>
      </c>
      <c r="G5059" s="408">
        <v>0</v>
      </c>
    </row>
    <row r="5060" spans="1:7" ht="15" x14ac:dyDescent="0.2">
      <c r="A5060" s="407" t="s">
        <v>8066</v>
      </c>
      <c r="B5060" s="407" t="s">
        <v>8067</v>
      </c>
      <c r="C5060" s="408">
        <v>0</v>
      </c>
      <c r="D5060" s="408">
        <v>15</v>
      </c>
      <c r="E5060" s="408">
        <v>15</v>
      </c>
      <c r="F5060" s="409">
        <v>44777.425358796296</v>
      </c>
      <c r="G5060" s="408">
        <v>0</v>
      </c>
    </row>
    <row r="5061" spans="1:7" ht="15" x14ac:dyDescent="0.2">
      <c r="A5061" s="407" t="s">
        <v>8068</v>
      </c>
      <c r="B5061" s="407" t="s">
        <v>8069</v>
      </c>
      <c r="C5061" s="408">
        <v>0</v>
      </c>
      <c r="D5061" s="408">
        <v>14</v>
      </c>
      <c r="E5061" s="408">
        <v>14</v>
      </c>
      <c r="F5061" s="409">
        <v>44791.401689814818</v>
      </c>
      <c r="G5061" s="408">
        <v>0</v>
      </c>
    </row>
    <row r="5062" spans="1:7" ht="15" x14ac:dyDescent="0.2">
      <c r="A5062" s="407" t="s">
        <v>8070</v>
      </c>
      <c r="B5062" s="407" t="s">
        <v>8071</v>
      </c>
      <c r="C5062" s="408">
        <v>0</v>
      </c>
      <c r="D5062" s="408">
        <v>9</v>
      </c>
      <c r="E5062" s="408">
        <v>9</v>
      </c>
      <c r="F5062" s="409">
        <v>45112.351018518515</v>
      </c>
      <c r="G5062" s="408">
        <v>0</v>
      </c>
    </row>
    <row r="5063" spans="1:7" ht="15" x14ac:dyDescent="0.2">
      <c r="A5063" s="407" t="s">
        <v>8072</v>
      </c>
      <c r="B5063" s="407" t="s">
        <v>8073</v>
      </c>
      <c r="C5063" s="408">
        <v>0.5</v>
      </c>
      <c r="D5063" s="408">
        <v>4.22</v>
      </c>
      <c r="E5063" s="408">
        <v>4.72</v>
      </c>
      <c r="F5063" s="409">
        <v>44267.384594907409</v>
      </c>
      <c r="G5063" s="408">
        <v>0</v>
      </c>
    </row>
    <row r="5064" spans="1:7" ht="15" x14ac:dyDescent="0.2">
      <c r="A5064" s="407" t="s">
        <v>8074</v>
      </c>
      <c r="B5064" s="407" t="s">
        <v>8075</v>
      </c>
      <c r="C5064" s="408">
        <v>2</v>
      </c>
      <c r="D5064" s="408">
        <v>0.96</v>
      </c>
      <c r="E5064" s="408">
        <v>2.96</v>
      </c>
      <c r="F5064" s="409">
        <v>44152.412731481483</v>
      </c>
      <c r="G5064" s="408">
        <v>0</v>
      </c>
    </row>
    <row r="5065" spans="1:7" ht="15" x14ac:dyDescent="0.2">
      <c r="A5065" s="407" t="s">
        <v>8076</v>
      </c>
      <c r="B5065" s="407" t="s">
        <v>8077</v>
      </c>
      <c r="C5065" s="408">
        <v>0</v>
      </c>
      <c r="D5065" s="408">
        <v>18.5</v>
      </c>
      <c r="E5065" s="408">
        <v>18.5</v>
      </c>
      <c r="F5065" s="409">
        <v>44791.402858796297</v>
      </c>
      <c r="G5065" s="408">
        <v>0</v>
      </c>
    </row>
    <row r="5066" spans="1:7" ht="15" x14ac:dyDescent="0.25">
      <c r="A5066" s="407" t="s">
        <v>8078</v>
      </c>
      <c r="B5066" s="407" t="s">
        <v>8079</v>
      </c>
      <c r="C5066" s="406"/>
      <c r="D5066" s="406"/>
      <c r="E5066" s="406"/>
      <c r="F5066" s="409">
        <v>44130.59171296296</v>
      </c>
      <c r="G5066" s="408">
        <v>0</v>
      </c>
    </row>
    <row r="5067" spans="1:7" ht="15" x14ac:dyDescent="0.2">
      <c r="A5067" s="407" t="s">
        <v>8080</v>
      </c>
      <c r="B5067" s="407" t="s">
        <v>8081</v>
      </c>
      <c r="C5067" s="408">
        <v>173</v>
      </c>
      <c r="D5067" s="408">
        <v>3696.07</v>
      </c>
      <c r="E5067" s="408">
        <v>3914.07</v>
      </c>
      <c r="F5067" s="409">
        <v>44132.605833333335</v>
      </c>
      <c r="G5067" s="408">
        <v>0</v>
      </c>
    </row>
    <row r="5068" spans="1:7" ht="15" x14ac:dyDescent="0.2">
      <c r="A5068" s="407" t="s">
        <v>8082</v>
      </c>
      <c r="B5068" s="407" t="s">
        <v>8083</v>
      </c>
      <c r="C5068" s="408">
        <v>0</v>
      </c>
      <c r="D5068" s="408">
        <v>0</v>
      </c>
      <c r="E5068" s="408">
        <v>0</v>
      </c>
      <c r="F5068" s="409">
        <v>44158.53802083333</v>
      </c>
      <c r="G5068" s="408">
        <v>0</v>
      </c>
    </row>
    <row r="5069" spans="1:7" ht="15" x14ac:dyDescent="0.2">
      <c r="A5069" s="407" t="s">
        <v>8084</v>
      </c>
      <c r="B5069" s="407" t="s">
        <v>8085</v>
      </c>
      <c r="C5069" s="408">
        <v>0</v>
      </c>
      <c r="D5069" s="408">
        <v>0</v>
      </c>
      <c r="E5069" s="408">
        <v>0</v>
      </c>
      <c r="F5069" s="409">
        <v>44158.538923611108</v>
      </c>
      <c r="G5069" s="408">
        <v>0</v>
      </c>
    </row>
    <row r="5070" spans="1:7" ht="15" x14ac:dyDescent="0.2">
      <c r="A5070" s="407" t="s">
        <v>8086</v>
      </c>
      <c r="B5070" s="407" t="s">
        <v>8087</v>
      </c>
      <c r="C5070" s="408">
        <v>0</v>
      </c>
      <c r="D5070" s="408">
        <v>0</v>
      </c>
      <c r="E5070" s="408">
        <v>0</v>
      </c>
      <c r="F5070" s="409">
        <v>44158.540497685186</v>
      </c>
      <c r="G5070" s="408">
        <v>0</v>
      </c>
    </row>
    <row r="5071" spans="1:7" ht="15" x14ac:dyDescent="0.2">
      <c r="A5071" s="407" t="s">
        <v>8088</v>
      </c>
      <c r="B5071" s="407" t="s">
        <v>8089</v>
      </c>
      <c r="C5071" s="408">
        <v>0</v>
      </c>
      <c r="D5071" s="408">
        <v>0</v>
      </c>
      <c r="E5071" s="408">
        <v>0</v>
      </c>
      <c r="F5071" s="409">
        <v>44158.543657407405</v>
      </c>
      <c r="G5071" s="408">
        <v>0</v>
      </c>
    </row>
    <row r="5072" spans="1:7" ht="15" x14ac:dyDescent="0.2">
      <c r="A5072" s="407" t="s">
        <v>8090</v>
      </c>
      <c r="B5072" s="407" t="s">
        <v>8091</v>
      </c>
      <c r="C5072" s="408">
        <v>0</v>
      </c>
      <c r="D5072" s="408">
        <v>0</v>
      </c>
      <c r="E5072" s="408">
        <v>0</v>
      </c>
      <c r="F5072" s="409">
        <v>44158.545034722221</v>
      </c>
      <c r="G5072" s="408">
        <v>0</v>
      </c>
    </row>
    <row r="5073" spans="1:7" ht="15" x14ac:dyDescent="0.2">
      <c r="A5073" s="407" t="s">
        <v>8092</v>
      </c>
      <c r="B5073" s="407" t="s">
        <v>8093</v>
      </c>
      <c r="C5073" s="408">
        <v>0</v>
      </c>
      <c r="D5073" s="408">
        <v>0</v>
      </c>
      <c r="E5073" s="408">
        <v>0</v>
      </c>
      <c r="F5073" s="409">
        <v>44158.546249999999</v>
      </c>
      <c r="G5073" s="408">
        <v>0</v>
      </c>
    </row>
    <row r="5074" spans="1:7" ht="15" x14ac:dyDescent="0.2">
      <c r="A5074" s="407" t="s">
        <v>8094</v>
      </c>
      <c r="B5074" s="407" t="s">
        <v>8095</v>
      </c>
      <c r="C5074" s="408">
        <v>0</v>
      </c>
      <c r="D5074" s="408">
        <v>0</v>
      </c>
      <c r="E5074" s="408">
        <v>0</v>
      </c>
      <c r="F5074" s="409">
        <v>44158.549444444441</v>
      </c>
      <c r="G5074" s="408">
        <v>0</v>
      </c>
    </row>
    <row r="5075" spans="1:7" ht="15" x14ac:dyDescent="0.2">
      <c r="A5075" s="407" t="s">
        <v>8096</v>
      </c>
      <c r="B5075" s="407" t="s">
        <v>8097</v>
      </c>
      <c r="C5075" s="408">
        <v>0</v>
      </c>
      <c r="D5075" s="408">
        <v>468</v>
      </c>
      <c r="E5075" s="408">
        <v>468</v>
      </c>
      <c r="F5075" s="409">
        <v>44803.317152777781</v>
      </c>
      <c r="G5075" s="408">
        <v>0</v>
      </c>
    </row>
    <row r="5076" spans="1:7" ht="15" x14ac:dyDescent="0.2">
      <c r="A5076" s="407" t="s">
        <v>8098</v>
      </c>
      <c r="B5076" s="407" t="s">
        <v>8099</v>
      </c>
      <c r="C5076" s="408">
        <v>0</v>
      </c>
      <c r="D5076" s="408">
        <v>117</v>
      </c>
      <c r="E5076" s="408">
        <v>117</v>
      </c>
      <c r="F5076" s="409">
        <v>44803.317557870374</v>
      </c>
      <c r="G5076" s="408">
        <v>0</v>
      </c>
    </row>
    <row r="5077" spans="1:7" ht="15" x14ac:dyDescent="0.2">
      <c r="A5077" s="407" t="s">
        <v>8100</v>
      </c>
      <c r="B5077" s="407" t="s">
        <v>8101</v>
      </c>
      <c r="C5077" s="408">
        <v>0</v>
      </c>
      <c r="D5077" s="408">
        <v>117</v>
      </c>
      <c r="E5077" s="408">
        <v>117</v>
      </c>
      <c r="F5077" s="409">
        <v>44803.317916666667</v>
      </c>
      <c r="G5077" s="408">
        <v>0</v>
      </c>
    </row>
    <row r="5078" spans="1:7" ht="15" x14ac:dyDescent="0.2">
      <c r="A5078" s="407" t="s">
        <v>8102</v>
      </c>
      <c r="B5078" s="407" t="s">
        <v>8103</v>
      </c>
      <c r="C5078" s="408">
        <v>0</v>
      </c>
      <c r="D5078" s="408">
        <v>0</v>
      </c>
      <c r="E5078" s="408">
        <v>0</v>
      </c>
      <c r="F5078" s="409">
        <v>44158.560393518521</v>
      </c>
      <c r="G5078" s="408">
        <v>0</v>
      </c>
    </row>
    <row r="5079" spans="1:7" ht="15" x14ac:dyDescent="0.2">
      <c r="A5079" s="407" t="s">
        <v>8104</v>
      </c>
      <c r="B5079" s="407" t="s">
        <v>8105</v>
      </c>
      <c r="C5079" s="408">
        <v>0</v>
      </c>
      <c r="D5079" s="408">
        <v>9.1</v>
      </c>
      <c r="E5079" s="408">
        <v>9.1</v>
      </c>
      <c r="F5079" s="409">
        <v>44803.318541666667</v>
      </c>
      <c r="G5079" s="408">
        <v>0</v>
      </c>
    </row>
    <row r="5080" spans="1:7" ht="15" x14ac:dyDescent="0.25">
      <c r="A5080" s="407" t="s">
        <v>8106</v>
      </c>
      <c r="B5080" s="407" t="s">
        <v>8107</v>
      </c>
      <c r="C5080" s="406"/>
      <c r="D5080" s="408">
        <v>15</v>
      </c>
      <c r="E5080" s="408">
        <v>15</v>
      </c>
      <c r="F5080" s="409">
        <v>44516.463078703702</v>
      </c>
      <c r="G5080" s="408">
        <v>0</v>
      </c>
    </row>
    <row r="5081" spans="1:7" ht="15" x14ac:dyDescent="0.25">
      <c r="A5081" s="407" t="s">
        <v>8108</v>
      </c>
      <c r="B5081" s="407" t="s">
        <v>8109</v>
      </c>
      <c r="C5081" s="406"/>
      <c r="D5081" s="408">
        <v>15</v>
      </c>
      <c r="E5081" s="408">
        <v>15</v>
      </c>
      <c r="F5081" s="409">
        <v>44516.462893518517</v>
      </c>
      <c r="G5081" s="408">
        <v>0</v>
      </c>
    </row>
    <row r="5082" spans="1:7" ht="15" x14ac:dyDescent="0.25">
      <c r="A5082" s="407" t="s">
        <v>8110</v>
      </c>
      <c r="B5082" s="407" t="s">
        <v>8111</v>
      </c>
      <c r="C5082" s="406"/>
      <c r="D5082" s="408">
        <v>15</v>
      </c>
      <c r="E5082" s="408">
        <v>15</v>
      </c>
      <c r="F5082" s="409">
        <v>44516.464259259257</v>
      </c>
      <c r="G5082" s="408">
        <v>0</v>
      </c>
    </row>
    <row r="5083" spans="1:7" ht="15" x14ac:dyDescent="0.25">
      <c r="A5083" s="407" t="s">
        <v>8112</v>
      </c>
      <c r="B5083" s="407" t="s">
        <v>8113</v>
      </c>
      <c r="C5083" s="406"/>
      <c r="D5083" s="408">
        <v>25.5</v>
      </c>
      <c r="E5083" s="408">
        <v>25.5</v>
      </c>
      <c r="F5083" s="409">
        <v>44516.375393518516</v>
      </c>
      <c r="G5083" s="408">
        <v>0</v>
      </c>
    </row>
    <row r="5084" spans="1:7" ht="15" x14ac:dyDescent="0.2">
      <c r="A5084" s="407" t="s">
        <v>8114</v>
      </c>
      <c r="B5084" s="407" t="s">
        <v>8115</v>
      </c>
      <c r="C5084" s="408">
        <v>0</v>
      </c>
      <c r="D5084" s="408">
        <v>299</v>
      </c>
      <c r="E5084" s="408">
        <v>299</v>
      </c>
      <c r="F5084" s="409">
        <v>44803.31890046296</v>
      </c>
      <c r="G5084" s="408">
        <v>0</v>
      </c>
    </row>
    <row r="5085" spans="1:7" ht="15" x14ac:dyDescent="0.2">
      <c r="A5085" s="407" t="s">
        <v>8116</v>
      </c>
      <c r="B5085" s="407" t="s">
        <v>8117</v>
      </c>
      <c r="C5085" s="408">
        <v>0</v>
      </c>
      <c r="D5085" s="408">
        <v>195</v>
      </c>
      <c r="E5085" s="408">
        <v>195</v>
      </c>
      <c r="F5085" s="409">
        <v>44803.319224537037</v>
      </c>
      <c r="G5085" s="408">
        <v>0</v>
      </c>
    </row>
    <row r="5086" spans="1:7" ht="15" x14ac:dyDescent="0.2">
      <c r="A5086" s="407" t="s">
        <v>8118</v>
      </c>
      <c r="B5086" s="407" t="s">
        <v>8119</v>
      </c>
      <c r="C5086" s="408">
        <v>0</v>
      </c>
      <c r="D5086" s="408">
        <v>163</v>
      </c>
      <c r="E5086" s="408">
        <v>163</v>
      </c>
      <c r="F5086" s="409">
        <v>44803.319537037038</v>
      </c>
      <c r="G5086" s="408">
        <v>0</v>
      </c>
    </row>
    <row r="5087" spans="1:7" ht="15" x14ac:dyDescent="0.2">
      <c r="A5087" s="407" t="s">
        <v>8120</v>
      </c>
      <c r="B5087" s="407" t="s">
        <v>8121</v>
      </c>
      <c r="C5087" s="408">
        <v>0</v>
      </c>
      <c r="D5087" s="408">
        <v>65</v>
      </c>
      <c r="E5087" s="408">
        <v>65</v>
      </c>
      <c r="F5087" s="409">
        <v>44803.320069444446</v>
      </c>
      <c r="G5087" s="408">
        <v>0</v>
      </c>
    </row>
    <row r="5088" spans="1:7" ht="15" x14ac:dyDescent="0.2">
      <c r="A5088" s="407" t="s">
        <v>8122</v>
      </c>
      <c r="B5088" s="407" t="s">
        <v>8123</v>
      </c>
      <c r="C5088" s="408">
        <v>0</v>
      </c>
      <c r="D5088" s="408">
        <v>91</v>
      </c>
      <c r="E5088" s="408">
        <v>91</v>
      </c>
      <c r="F5088" s="409">
        <v>44880.601678240739</v>
      </c>
      <c r="G5088" s="408">
        <v>0</v>
      </c>
    </row>
    <row r="5089" spans="1:7" ht="15" x14ac:dyDescent="0.2">
      <c r="A5089" s="407" t="s">
        <v>8124</v>
      </c>
      <c r="B5089" s="407" t="s">
        <v>8125</v>
      </c>
      <c r="C5089" s="408">
        <v>0</v>
      </c>
      <c r="D5089" s="408">
        <v>6</v>
      </c>
      <c r="E5089" s="408">
        <v>6</v>
      </c>
      <c r="F5089" s="409">
        <v>44803.323379629626</v>
      </c>
      <c r="G5089" s="408">
        <v>0</v>
      </c>
    </row>
    <row r="5090" spans="1:7" ht="15" x14ac:dyDescent="0.2">
      <c r="A5090" s="407" t="s">
        <v>8126</v>
      </c>
      <c r="B5090" s="407" t="s">
        <v>8127</v>
      </c>
      <c r="C5090" s="408">
        <v>0</v>
      </c>
      <c r="D5090" s="408">
        <v>8.1999999999999993</v>
      </c>
      <c r="E5090" s="408">
        <v>8.1999999999999993</v>
      </c>
      <c r="F5090" s="409">
        <v>44803.594571759262</v>
      </c>
      <c r="G5090" s="408">
        <v>0</v>
      </c>
    </row>
    <row r="5091" spans="1:7" ht="15" x14ac:dyDescent="0.2">
      <c r="A5091" s="407" t="s">
        <v>8128</v>
      </c>
      <c r="B5091" s="407" t="s">
        <v>8129</v>
      </c>
      <c r="C5091" s="408">
        <v>0</v>
      </c>
      <c r="D5091" s="408">
        <v>4.2</v>
      </c>
      <c r="E5091" s="408">
        <v>4.2</v>
      </c>
      <c r="F5091" s="409">
        <v>44823.337638888886</v>
      </c>
      <c r="G5091" s="408">
        <v>0</v>
      </c>
    </row>
    <row r="5092" spans="1:7" ht="15" x14ac:dyDescent="0.2">
      <c r="A5092" s="407" t="s">
        <v>8130</v>
      </c>
      <c r="B5092" s="407" t="s">
        <v>8131</v>
      </c>
      <c r="C5092" s="408">
        <v>0</v>
      </c>
      <c r="D5092" s="408">
        <v>6.5</v>
      </c>
      <c r="E5092" s="408">
        <v>6.5</v>
      </c>
      <c r="F5092" s="409">
        <v>44823.338101851848</v>
      </c>
      <c r="G5092" s="408">
        <v>0</v>
      </c>
    </row>
    <row r="5093" spans="1:7" ht="15" x14ac:dyDescent="0.2">
      <c r="A5093" s="407" t="s">
        <v>8132</v>
      </c>
      <c r="B5093" s="407" t="s">
        <v>8133</v>
      </c>
      <c r="C5093" s="408">
        <v>0</v>
      </c>
      <c r="D5093" s="408">
        <v>15</v>
      </c>
      <c r="E5093" s="408">
        <v>15</v>
      </c>
      <c r="F5093" s="409">
        <v>44823.338692129626</v>
      </c>
      <c r="G5093" s="408">
        <v>0</v>
      </c>
    </row>
    <row r="5094" spans="1:7" ht="15" x14ac:dyDescent="0.2">
      <c r="A5094" s="407" t="s">
        <v>8134</v>
      </c>
      <c r="B5094" s="407" t="s">
        <v>8135</v>
      </c>
      <c r="C5094" s="408">
        <v>0</v>
      </c>
      <c r="D5094" s="408">
        <v>9.5</v>
      </c>
      <c r="E5094" s="408">
        <v>9.5</v>
      </c>
      <c r="F5094" s="409">
        <v>44823.339722222219</v>
      </c>
      <c r="G5094" s="408">
        <v>0</v>
      </c>
    </row>
    <row r="5095" spans="1:7" ht="15" x14ac:dyDescent="0.2">
      <c r="A5095" s="407" t="s">
        <v>8136</v>
      </c>
      <c r="B5095" s="407" t="s">
        <v>8137</v>
      </c>
      <c r="C5095" s="408">
        <v>0</v>
      </c>
      <c r="D5095" s="408">
        <v>105</v>
      </c>
      <c r="E5095" s="408">
        <v>105</v>
      </c>
      <c r="F5095" s="409">
        <v>44823.339861111112</v>
      </c>
      <c r="G5095" s="408">
        <v>0</v>
      </c>
    </row>
    <row r="5096" spans="1:7" ht="15" x14ac:dyDescent="0.25">
      <c r="A5096" s="407" t="s">
        <v>8138</v>
      </c>
      <c r="B5096" s="407" t="s">
        <v>8139</v>
      </c>
      <c r="C5096" s="406"/>
      <c r="D5096" s="408">
        <v>34.5</v>
      </c>
      <c r="E5096" s="408">
        <v>34.5</v>
      </c>
      <c r="F5096" s="409">
        <v>44823.340104166666</v>
      </c>
      <c r="G5096" s="408">
        <v>0</v>
      </c>
    </row>
    <row r="5097" spans="1:7" ht="15" x14ac:dyDescent="0.25">
      <c r="A5097" s="407" t="s">
        <v>8140</v>
      </c>
      <c r="B5097" s="407" t="s">
        <v>8141</v>
      </c>
      <c r="C5097" s="406"/>
      <c r="D5097" s="408">
        <v>10.5</v>
      </c>
      <c r="E5097" s="406"/>
      <c r="F5097" s="409">
        <v>44823.340243055558</v>
      </c>
      <c r="G5097" s="408">
        <v>0</v>
      </c>
    </row>
    <row r="5098" spans="1:7" ht="15" x14ac:dyDescent="0.2">
      <c r="A5098" s="407" t="s">
        <v>8142</v>
      </c>
      <c r="B5098" s="407" t="s">
        <v>8143</v>
      </c>
      <c r="C5098" s="408">
        <v>0</v>
      </c>
      <c r="D5098" s="408">
        <v>0</v>
      </c>
      <c r="E5098" s="408">
        <v>0</v>
      </c>
      <c r="F5098" s="409">
        <v>44880.601863425924</v>
      </c>
      <c r="G5098" s="408">
        <v>0</v>
      </c>
    </row>
    <row r="5099" spans="1:7" ht="15" x14ac:dyDescent="0.25">
      <c r="A5099" s="407" t="s">
        <v>8144</v>
      </c>
      <c r="B5099" s="407" t="s">
        <v>8145</v>
      </c>
      <c r="C5099" s="406"/>
      <c r="D5099" s="408">
        <v>5.9</v>
      </c>
      <c r="E5099" s="406"/>
      <c r="F5099" s="409">
        <v>44823.340520833335</v>
      </c>
      <c r="G5099" s="408">
        <v>0</v>
      </c>
    </row>
    <row r="5100" spans="1:7" ht="15" x14ac:dyDescent="0.2">
      <c r="A5100" s="407" t="s">
        <v>8146</v>
      </c>
      <c r="B5100" s="407" t="s">
        <v>8147</v>
      </c>
      <c r="C5100" s="408">
        <v>0</v>
      </c>
      <c r="D5100" s="408">
        <v>78</v>
      </c>
      <c r="E5100" s="408">
        <v>78</v>
      </c>
      <c r="F5100" s="409">
        <v>44880.602013888885</v>
      </c>
      <c r="G5100" s="408">
        <v>0</v>
      </c>
    </row>
    <row r="5101" spans="1:7" ht="15" x14ac:dyDescent="0.2">
      <c r="A5101" s="407" t="s">
        <v>8148</v>
      </c>
      <c r="B5101" s="407" t="s">
        <v>8149</v>
      </c>
      <c r="C5101" s="408">
        <v>0</v>
      </c>
      <c r="D5101" s="408">
        <v>65</v>
      </c>
      <c r="E5101" s="408">
        <v>65</v>
      </c>
      <c r="F5101" s="409">
        <v>44880.602222222224</v>
      </c>
      <c r="G5101" s="408">
        <v>0</v>
      </c>
    </row>
    <row r="5102" spans="1:7" ht="15" x14ac:dyDescent="0.2">
      <c r="A5102" s="407" t="s">
        <v>8150</v>
      </c>
      <c r="B5102" s="407" t="s">
        <v>8151</v>
      </c>
      <c r="C5102" s="408">
        <v>0</v>
      </c>
      <c r="D5102" s="408">
        <v>0</v>
      </c>
      <c r="E5102" s="408">
        <v>0</v>
      </c>
      <c r="F5102" s="409">
        <v>44823.341736111113</v>
      </c>
      <c r="G5102" s="408">
        <v>0</v>
      </c>
    </row>
    <row r="5103" spans="1:7" ht="15" x14ac:dyDescent="0.2">
      <c r="A5103" s="407" t="s">
        <v>8152</v>
      </c>
      <c r="B5103" s="407" t="s">
        <v>8153</v>
      </c>
      <c r="C5103" s="408">
        <v>0</v>
      </c>
      <c r="D5103" s="408">
        <v>132</v>
      </c>
      <c r="E5103" s="408">
        <v>132</v>
      </c>
      <c r="F5103" s="409">
        <v>44159.515046296299</v>
      </c>
      <c r="G5103" s="408">
        <v>0</v>
      </c>
    </row>
    <row r="5104" spans="1:7" ht="15" x14ac:dyDescent="0.2">
      <c r="A5104" s="407" t="s">
        <v>8154</v>
      </c>
      <c r="B5104" s="407" t="s">
        <v>8155</v>
      </c>
      <c r="C5104" s="408">
        <v>0</v>
      </c>
      <c r="D5104" s="408">
        <v>138</v>
      </c>
      <c r="E5104" s="408">
        <v>138</v>
      </c>
      <c r="F5104" s="409">
        <v>44823.348564814813</v>
      </c>
      <c r="G5104" s="408">
        <v>0</v>
      </c>
    </row>
    <row r="5105" spans="1:7" ht="15" x14ac:dyDescent="0.25">
      <c r="A5105" s="407" t="s">
        <v>8156</v>
      </c>
      <c r="B5105" s="407" t="s">
        <v>8157</v>
      </c>
      <c r="C5105" s="406"/>
      <c r="D5105" s="408">
        <v>17.55</v>
      </c>
      <c r="E5105" s="408">
        <v>17.55</v>
      </c>
      <c r="F5105" s="409">
        <v>44880.602581018517</v>
      </c>
      <c r="G5105" s="408">
        <v>0</v>
      </c>
    </row>
    <row r="5106" spans="1:7" ht="15" x14ac:dyDescent="0.25">
      <c r="A5106" s="407" t="s">
        <v>8158</v>
      </c>
      <c r="B5106" s="407" t="s">
        <v>8159</v>
      </c>
      <c r="C5106" s="406"/>
      <c r="D5106" s="408">
        <v>15</v>
      </c>
      <c r="E5106" s="408">
        <v>15</v>
      </c>
      <c r="F5106" s="409">
        <v>44516.480150462965</v>
      </c>
      <c r="G5106" s="408">
        <v>0</v>
      </c>
    </row>
    <row r="5107" spans="1:7" ht="15" x14ac:dyDescent="0.25">
      <c r="A5107" s="407" t="s">
        <v>8160</v>
      </c>
      <c r="B5107" s="407" t="s">
        <v>8161</v>
      </c>
      <c r="C5107" s="406"/>
      <c r="D5107" s="408">
        <v>15</v>
      </c>
      <c r="E5107" s="408">
        <v>15</v>
      </c>
      <c r="F5107" s="409">
        <v>44516.482812499999</v>
      </c>
      <c r="G5107" s="408">
        <v>0</v>
      </c>
    </row>
    <row r="5108" spans="1:7" ht="15" x14ac:dyDescent="0.2">
      <c r="A5108" s="407" t="s">
        <v>8162</v>
      </c>
      <c r="B5108" s="407" t="s">
        <v>8163</v>
      </c>
      <c r="C5108" s="408">
        <v>0</v>
      </c>
      <c r="D5108" s="408">
        <v>0</v>
      </c>
      <c r="E5108" s="408">
        <v>0</v>
      </c>
      <c r="F5108" s="409">
        <v>44880.602812500001</v>
      </c>
      <c r="G5108" s="408">
        <v>0</v>
      </c>
    </row>
    <row r="5109" spans="1:7" ht="15" x14ac:dyDescent="0.2">
      <c r="A5109" s="407" t="s">
        <v>8164</v>
      </c>
      <c r="B5109" s="407" t="s">
        <v>8165</v>
      </c>
      <c r="C5109" s="408">
        <v>0</v>
      </c>
      <c r="D5109" s="408">
        <v>0</v>
      </c>
      <c r="E5109" s="408">
        <v>0</v>
      </c>
      <c r="F5109" s="409">
        <v>44158.583703703705</v>
      </c>
      <c r="G5109" s="408">
        <v>0</v>
      </c>
    </row>
    <row r="5110" spans="1:7" ht="15" x14ac:dyDescent="0.2">
      <c r="A5110" s="407" t="s">
        <v>8166</v>
      </c>
      <c r="B5110" s="407" t="s">
        <v>6825</v>
      </c>
      <c r="C5110" s="408">
        <v>0</v>
      </c>
      <c r="D5110" s="408">
        <v>199.5</v>
      </c>
      <c r="E5110" s="408">
        <v>199.5</v>
      </c>
      <c r="F5110" s="409">
        <v>44823.349293981482</v>
      </c>
      <c r="G5110" s="408">
        <v>0</v>
      </c>
    </row>
    <row r="5111" spans="1:7" ht="15" x14ac:dyDescent="0.2">
      <c r="A5111" s="407" t="s">
        <v>8167</v>
      </c>
      <c r="B5111" s="407" t="s">
        <v>8168</v>
      </c>
      <c r="C5111" s="408">
        <v>0</v>
      </c>
      <c r="D5111" s="408">
        <v>0</v>
      </c>
      <c r="E5111" s="408">
        <v>0</v>
      </c>
      <c r="F5111" s="409">
        <v>44823.349560185183</v>
      </c>
      <c r="G5111" s="408">
        <v>0</v>
      </c>
    </row>
    <row r="5112" spans="1:7" ht="15" x14ac:dyDescent="0.2">
      <c r="A5112" s="407" t="s">
        <v>8169</v>
      </c>
      <c r="B5112" s="407" t="s">
        <v>8170</v>
      </c>
      <c r="C5112" s="408">
        <v>0</v>
      </c>
      <c r="D5112" s="408">
        <v>0</v>
      </c>
      <c r="E5112" s="408">
        <v>0</v>
      </c>
      <c r="F5112" s="409">
        <v>44823.351087962961</v>
      </c>
      <c r="G5112" s="408">
        <v>0</v>
      </c>
    </row>
    <row r="5113" spans="1:7" ht="15" x14ac:dyDescent="0.25">
      <c r="A5113" s="407" t="s">
        <v>8171</v>
      </c>
      <c r="B5113" s="407" t="s">
        <v>8172</v>
      </c>
      <c r="C5113" s="406"/>
      <c r="D5113" s="406"/>
      <c r="E5113" s="406"/>
      <c r="F5113" s="409">
        <v>44516.475868055553</v>
      </c>
      <c r="G5113" s="408">
        <v>0</v>
      </c>
    </row>
    <row r="5114" spans="1:7" ht="15" x14ac:dyDescent="0.2">
      <c r="A5114" s="407" t="s">
        <v>8173</v>
      </c>
      <c r="B5114" s="407" t="s">
        <v>8174</v>
      </c>
      <c r="C5114" s="408">
        <v>0</v>
      </c>
      <c r="D5114" s="408">
        <v>279</v>
      </c>
      <c r="E5114" s="408">
        <v>279</v>
      </c>
      <c r="F5114" s="409">
        <v>44508.417326388888</v>
      </c>
      <c r="G5114" s="408">
        <v>0</v>
      </c>
    </row>
    <row r="5115" spans="1:7" ht="15" x14ac:dyDescent="0.25">
      <c r="A5115" s="407" t="s">
        <v>8175</v>
      </c>
      <c r="B5115" s="407" t="s">
        <v>8176</v>
      </c>
      <c r="C5115" s="406"/>
      <c r="D5115" s="408">
        <v>25</v>
      </c>
      <c r="E5115" s="408">
        <v>25</v>
      </c>
      <c r="F5115" s="409">
        <v>44516.475127314814</v>
      </c>
      <c r="G5115" s="408">
        <v>0</v>
      </c>
    </row>
    <row r="5116" spans="1:7" ht="15" x14ac:dyDescent="0.25">
      <c r="A5116" s="407" t="s">
        <v>8177</v>
      </c>
      <c r="B5116" s="407" t="s">
        <v>8178</v>
      </c>
      <c r="C5116" s="406"/>
      <c r="D5116" s="406"/>
      <c r="E5116" s="406"/>
      <c r="F5116" s="409">
        <v>44516.476423611108</v>
      </c>
      <c r="G5116" s="408">
        <v>0</v>
      </c>
    </row>
    <row r="5117" spans="1:7" ht="15" x14ac:dyDescent="0.2">
      <c r="A5117" s="407" t="s">
        <v>8179</v>
      </c>
      <c r="B5117" s="407" t="s">
        <v>8180</v>
      </c>
      <c r="C5117" s="408">
        <v>0</v>
      </c>
      <c r="D5117" s="408">
        <v>50.4</v>
      </c>
      <c r="E5117" s="408">
        <v>50.4</v>
      </c>
      <c r="F5117" s="409">
        <v>44985.602893518517</v>
      </c>
      <c r="G5117" s="408">
        <v>0</v>
      </c>
    </row>
    <row r="5118" spans="1:7" ht="15" x14ac:dyDescent="0.2">
      <c r="A5118" s="407" t="s">
        <v>8181</v>
      </c>
      <c r="B5118" s="407" t="s">
        <v>8182</v>
      </c>
      <c r="C5118" s="408">
        <v>0</v>
      </c>
      <c r="D5118" s="408">
        <v>40.39</v>
      </c>
      <c r="E5118" s="408">
        <v>40.39</v>
      </c>
      <c r="F5118" s="409">
        <v>44985.602650462963</v>
      </c>
      <c r="G5118" s="408">
        <v>0</v>
      </c>
    </row>
    <row r="5119" spans="1:7" ht="15" x14ac:dyDescent="0.2">
      <c r="A5119" s="407" t="s">
        <v>35586</v>
      </c>
      <c r="B5119" s="407" t="s">
        <v>35587</v>
      </c>
      <c r="C5119" s="408">
        <v>0</v>
      </c>
      <c r="D5119" s="408">
        <v>6.28</v>
      </c>
      <c r="E5119" s="408">
        <v>6.28</v>
      </c>
      <c r="F5119" s="409">
        <v>45229.440717592595</v>
      </c>
      <c r="G5119" s="408">
        <v>0</v>
      </c>
    </row>
    <row r="5120" spans="1:7" ht="15" x14ac:dyDescent="0.2">
      <c r="A5120" s="407" t="s">
        <v>8183</v>
      </c>
      <c r="B5120" s="407" t="s">
        <v>8184</v>
      </c>
      <c r="C5120" s="408">
        <v>0</v>
      </c>
      <c r="D5120" s="408">
        <v>8.4499999999999993</v>
      </c>
      <c r="E5120" s="408">
        <v>8.4499999999999993</v>
      </c>
      <c r="F5120" s="409">
        <v>44152.466689814813</v>
      </c>
      <c r="G5120" s="408">
        <v>0</v>
      </c>
    </row>
    <row r="5121" spans="1:7" ht="15" x14ac:dyDescent="0.2">
      <c r="A5121" s="407" t="s">
        <v>8185</v>
      </c>
      <c r="B5121" s="407" t="s">
        <v>8184</v>
      </c>
      <c r="C5121" s="408">
        <v>0</v>
      </c>
      <c r="D5121" s="408">
        <v>2.85</v>
      </c>
      <c r="E5121" s="408">
        <v>2.85</v>
      </c>
      <c r="F5121" s="409">
        <v>44152.466886574075</v>
      </c>
      <c r="G5121" s="408">
        <v>0</v>
      </c>
    </row>
    <row r="5122" spans="1:7" ht="15" x14ac:dyDescent="0.2">
      <c r="A5122" s="407" t="s">
        <v>8186</v>
      </c>
      <c r="B5122" s="407" t="s">
        <v>8187</v>
      </c>
      <c r="C5122" s="408">
        <v>0</v>
      </c>
      <c r="D5122" s="408">
        <v>3.68</v>
      </c>
      <c r="E5122" s="408">
        <v>3.68</v>
      </c>
      <c r="F5122" s="409">
        <v>44152.467048611114</v>
      </c>
      <c r="G5122" s="408">
        <v>0</v>
      </c>
    </row>
    <row r="5123" spans="1:7" ht="15" x14ac:dyDescent="0.2">
      <c r="A5123" s="407" t="s">
        <v>8188</v>
      </c>
      <c r="B5123" s="407" t="s">
        <v>40712</v>
      </c>
      <c r="C5123" s="408">
        <v>0</v>
      </c>
      <c r="D5123" s="408">
        <v>0.05</v>
      </c>
      <c r="E5123" s="408">
        <v>0.05</v>
      </c>
      <c r="F5123" s="409">
        <v>45835.754016203704</v>
      </c>
      <c r="G5123" s="408">
        <v>0</v>
      </c>
    </row>
    <row r="5124" spans="1:7" ht="15" x14ac:dyDescent="0.2">
      <c r="A5124" s="407" t="s">
        <v>8189</v>
      </c>
      <c r="B5124" s="407" t="s">
        <v>8190</v>
      </c>
      <c r="C5124" s="408">
        <v>1</v>
      </c>
      <c r="D5124" s="408">
        <v>0.96</v>
      </c>
      <c r="E5124" s="408">
        <v>1.96</v>
      </c>
      <c r="F5124" s="409">
        <v>44152.403703703705</v>
      </c>
      <c r="G5124" s="408">
        <v>0</v>
      </c>
    </row>
    <row r="5125" spans="1:7" ht="15" x14ac:dyDescent="0.2">
      <c r="A5125" s="407" t="s">
        <v>8191</v>
      </c>
      <c r="B5125" s="407" t="s">
        <v>8192</v>
      </c>
      <c r="C5125" s="408">
        <v>0</v>
      </c>
      <c r="D5125" s="408">
        <v>4.42</v>
      </c>
      <c r="E5125" s="408">
        <v>4.42</v>
      </c>
      <c r="F5125" s="409">
        <v>44152.481944444444</v>
      </c>
      <c r="G5125" s="408">
        <v>0</v>
      </c>
    </row>
    <row r="5126" spans="1:7" ht="15" x14ac:dyDescent="0.2">
      <c r="A5126" s="407" t="s">
        <v>8193</v>
      </c>
      <c r="B5126" s="407" t="s">
        <v>8194</v>
      </c>
      <c r="C5126" s="408">
        <v>0</v>
      </c>
      <c r="D5126" s="408">
        <v>9.1999999999999993</v>
      </c>
      <c r="E5126" s="408">
        <v>9.1999999999999993</v>
      </c>
      <c r="F5126" s="409">
        <v>44868.354756944442</v>
      </c>
      <c r="G5126" s="408">
        <v>0</v>
      </c>
    </row>
    <row r="5127" spans="1:7" ht="15" x14ac:dyDescent="0.2">
      <c r="A5127" s="407" t="s">
        <v>8195</v>
      </c>
      <c r="B5127" s="407" t="s">
        <v>8196</v>
      </c>
      <c r="C5127" s="408">
        <v>0</v>
      </c>
      <c r="D5127" s="408">
        <v>4.0274999999999999</v>
      </c>
      <c r="E5127" s="408">
        <v>4.0274999999999999</v>
      </c>
      <c r="F5127" s="409">
        <v>44978.487754629627</v>
      </c>
      <c r="G5127" s="408">
        <v>0</v>
      </c>
    </row>
    <row r="5128" spans="1:7" ht="15" x14ac:dyDescent="0.25">
      <c r="A5128" s="407" t="s">
        <v>8197</v>
      </c>
      <c r="B5128" s="407" t="s">
        <v>8198</v>
      </c>
      <c r="C5128" s="406"/>
      <c r="D5128" s="406"/>
      <c r="E5128" s="406"/>
      <c r="F5128" s="409">
        <v>44131.483356481483</v>
      </c>
      <c r="G5128" s="408">
        <v>0</v>
      </c>
    </row>
    <row r="5129" spans="1:7" ht="15" x14ac:dyDescent="0.2">
      <c r="A5129" s="407" t="s">
        <v>8199</v>
      </c>
      <c r="B5129" s="407" t="s">
        <v>8200</v>
      </c>
      <c r="C5129" s="408">
        <v>0</v>
      </c>
      <c r="D5129" s="408">
        <v>16.8</v>
      </c>
      <c r="E5129" s="408">
        <v>16.8</v>
      </c>
      <c r="F5129" s="409">
        <v>44137.657002314816</v>
      </c>
      <c r="G5129" s="408">
        <v>0</v>
      </c>
    </row>
    <row r="5130" spans="1:7" ht="15" x14ac:dyDescent="0.25">
      <c r="A5130" s="407" t="s">
        <v>8201</v>
      </c>
      <c r="B5130" s="407" t="s">
        <v>8202</v>
      </c>
      <c r="C5130" s="406"/>
      <c r="D5130" s="406"/>
      <c r="E5130" s="406"/>
      <c r="F5130" s="409">
        <v>44133.599282407406</v>
      </c>
      <c r="G5130" s="408">
        <v>0</v>
      </c>
    </row>
    <row r="5131" spans="1:7" ht="15" x14ac:dyDescent="0.2">
      <c r="A5131" s="407" t="s">
        <v>8203</v>
      </c>
      <c r="B5131" s="407" t="s">
        <v>8204</v>
      </c>
      <c r="C5131" s="408">
        <v>0</v>
      </c>
      <c r="D5131" s="408">
        <v>23.5</v>
      </c>
      <c r="E5131" s="408">
        <v>23.5</v>
      </c>
      <c r="F5131" s="409">
        <v>44137.681770833333</v>
      </c>
      <c r="G5131" s="408">
        <v>0</v>
      </c>
    </row>
    <row r="5132" spans="1:7" ht="15" x14ac:dyDescent="0.2">
      <c r="A5132" s="407" t="s">
        <v>8205</v>
      </c>
      <c r="B5132" s="407" t="s">
        <v>8206</v>
      </c>
      <c r="C5132" s="408">
        <v>0</v>
      </c>
      <c r="D5132" s="408">
        <v>91.92</v>
      </c>
      <c r="E5132" s="408">
        <v>91.92</v>
      </c>
      <c r="F5132" s="409">
        <v>44138.348807870374</v>
      </c>
      <c r="G5132" s="408">
        <v>0</v>
      </c>
    </row>
    <row r="5133" spans="1:7" ht="15" x14ac:dyDescent="0.2">
      <c r="A5133" s="407" t="s">
        <v>8207</v>
      </c>
      <c r="B5133" s="407" t="s">
        <v>8208</v>
      </c>
      <c r="C5133" s="408">
        <v>0</v>
      </c>
      <c r="D5133" s="408">
        <v>165</v>
      </c>
      <c r="E5133" s="408">
        <v>165</v>
      </c>
      <c r="F5133" s="409">
        <v>44795.345277777778</v>
      </c>
      <c r="G5133" s="408">
        <v>0</v>
      </c>
    </row>
    <row r="5134" spans="1:7" ht="15" x14ac:dyDescent="0.25">
      <c r="A5134" s="407" t="s">
        <v>8209</v>
      </c>
      <c r="B5134" s="407" t="s">
        <v>8208</v>
      </c>
      <c r="C5134" s="406"/>
      <c r="D5134" s="406"/>
      <c r="E5134" s="406"/>
      <c r="F5134" s="409">
        <v>44137.462442129632</v>
      </c>
      <c r="G5134" s="408">
        <v>0</v>
      </c>
    </row>
    <row r="5135" spans="1:7" ht="15" x14ac:dyDescent="0.2">
      <c r="A5135" s="407" t="s">
        <v>8210</v>
      </c>
      <c r="B5135" s="407" t="s">
        <v>8211</v>
      </c>
      <c r="C5135" s="408">
        <v>0</v>
      </c>
      <c r="D5135" s="408">
        <v>0.22</v>
      </c>
      <c r="E5135" s="408">
        <v>0.22</v>
      </c>
      <c r="F5135" s="409">
        <v>44880.602916666663</v>
      </c>
      <c r="G5135" s="408">
        <v>928</v>
      </c>
    </row>
    <row r="5136" spans="1:7" ht="15" x14ac:dyDescent="0.2">
      <c r="A5136" s="407" t="s">
        <v>8212</v>
      </c>
      <c r="B5136" s="407" t="s">
        <v>8213</v>
      </c>
      <c r="C5136" s="408">
        <v>224.5</v>
      </c>
      <c r="D5136" s="408">
        <v>350.63</v>
      </c>
      <c r="E5136" s="408">
        <v>580.13</v>
      </c>
      <c r="F5136" s="409">
        <v>44586.730162037034</v>
      </c>
      <c r="G5136" s="408">
        <v>0</v>
      </c>
    </row>
    <row r="5137" spans="1:7" ht="15" x14ac:dyDescent="0.2">
      <c r="A5137" s="407" t="s">
        <v>8214</v>
      </c>
      <c r="B5137" s="407" t="s">
        <v>8215</v>
      </c>
      <c r="C5137" s="408">
        <v>0</v>
      </c>
      <c r="D5137" s="408">
        <v>0.2</v>
      </c>
      <c r="E5137" s="408">
        <v>0.2</v>
      </c>
      <c r="F5137" s="409">
        <v>44137.565520833334</v>
      </c>
      <c r="G5137" s="408">
        <v>0</v>
      </c>
    </row>
    <row r="5138" spans="1:7" ht="15" x14ac:dyDescent="0.2">
      <c r="A5138" s="407" t="s">
        <v>35588</v>
      </c>
      <c r="B5138" s="407" t="s">
        <v>35589</v>
      </c>
      <c r="C5138" s="408">
        <v>7.5</v>
      </c>
      <c r="D5138" s="408">
        <v>15</v>
      </c>
      <c r="E5138" s="408">
        <v>22.5</v>
      </c>
      <c r="F5138" s="409">
        <v>44441.556180555555</v>
      </c>
      <c r="G5138" s="408">
        <v>0</v>
      </c>
    </row>
    <row r="5139" spans="1:7" ht="15" x14ac:dyDescent="0.2">
      <c r="A5139" s="407" t="s">
        <v>8216</v>
      </c>
      <c r="B5139" s="407" t="s">
        <v>8217</v>
      </c>
      <c r="C5139" s="408">
        <v>0</v>
      </c>
      <c r="D5139" s="408">
        <v>74.47</v>
      </c>
      <c r="E5139" s="408">
        <v>74.47</v>
      </c>
      <c r="F5139" s="409">
        <v>44777.425729166665</v>
      </c>
      <c r="G5139" s="408">
        <v>0</v>
      </c>
    </row>
    <row r="5140" spans="1:7" ht="15" x14ac:dyDescent="0.2">
      <c r="A5140" s="407" t="s">
        <v>8218</v>
      </c>
      <c r="B5140" s="407" t="s">
        <v>8219</v>
      </c>
      <c r="C5140" s="408">
        <v>0</v>
      </c>
      <c r="D5140" s="408">
        <v>8.11</v>
      </c>
      <c r="E5140" s="408">
        <v>8.11</v>
      </c>
      <c r="F5140" s="409">
        <v>44236.609537037039</v>
      </c>
      <c r="G5140" s="408">
        <v>0</v>
      </c>
    </row>
    <row r="5141" spans="1:7" ht="15" x14ac:dyDescent="0.2">
      <c r="A5141" s="407" t="s">
        <v>8220</v>
      </c>
      <c r="B5141" s="407" t="s">
        <v>8221</v>
      </c>
      <c r="C5141" s="408">
        <v>0</v>
      </c>
      <c r="D5141" s="408">
        <v>8.91</v>
      </c>
      <c r="E5141" s="408">
        <v>8.91</v>
      </c>
      <c r="F5141" s="409">
        <v>44236.656574074077</v>
      </c>
      <c r="G5141" s="408">
        <v>0</v>
      </c>
    </row>
    <row r="5142" spans="1:7" ht="15" x14ac:dyDescent="0.2">
      <c r="A5142" s="407" t="s">
        <v>8222</v>
      </c>
      <c r="B5142" s="407" t="s">
        <v>8223</v>
      </c>
      <c r="C5142" s="408">
        <v>0</v>
      </c>
      <c r="D5142" s="408">
        <v>94.4</v>
      </c>
      <c r="E5142" s="408">
        <v>94.4</v>
      </c>
      <c r="F5142" s="409">
        <v>44151.424884259257</v>
      </c>
      <c r="G5142" s="408">
        <v>0</v>
      </c>
    </row>
    <row r="5143" spans="1:7" ht="15" x14ac:dyDescent="0.2">
      <c r="A5143" s="407" t="s">
        <v>8224</v>
      </c>
      <c r="B5143" s="407" t="s">
        <v>8225</v>
      </c>
      <c r="C5143" s="408">
        <v>0</v>
      </c>
      <c r="D5143" s="408">
        <v>4.51</v>
      </c>
      <c r="E5143" s="408">
        <v>4.51</v>
      </c>
      <c r="F5143" s="409">
        <v>44236.707314814812</v>
      </c>
      <c r="G5143" s="408">
        <v>0</v>
      </c>
    </row>
    <row r="5144" spans="1:7" ht="15" x14ac:dyDescent="0.2">
      <c r="A5144" s="407" t="s">
        <v>8226</v>
      </c>
      <c r="B5144" s="407" t="s">
        <v>8227</v>
      </c>
      <c r="C5144" s="408">
        <v>0</v>
      </c>
      <c r="D5144" s="408">
        <v>6.5</v>
      </c>
      <c r="E5144" s="408">
        <v>6.5</v>
      </c>
      <c r="F5144" s="409">
        <v>44880.603182870371</v>
      </c>
      <c r="G5144" s="408">
        <v>0</v>
      </c>
    </row>
    <row r="5145" spans="1:7" ht="15" x14ac:dyDescent="0.2">
      <c r="A5145" s="407" t="s">
        <v>8228</v>
      </c>
      <c r="B5145" s="407" t="s">
        <v>8229</v>
      </c>
      <c r="C5145" s="408">
        <v>0</v>
      </c>
      <c r="D5145" s="408">
        <v>2.58</v>
      </c>
      <c r="E5145" s="408">
        <v>2.58</v>
      </c>
      <c r="F5145" s="409">
        <v>44141.64403935185</v>
      </c>
      <c r="G5145" s="408">
        <v>0</v>
      </c>
    </row>
    <row r="5146" spans="1:7" ht="15" x14ac:dyDescent="0.2">
      <c r="A5146" s="407" t="s">
        <v>8230</v>
      </c>
      <c r="B5146" s="407" t="s">
        <v>8231</v>
      </c>
      <c r="C5146" s="408">
        <v>0</v>
      </c>
      <c r="D5146" s="408">
        <v>6.05</v>
      </c>
      <c r="E5146" s="408">
        <v>6.05</v>
      </c>
      <c r="F5146" s="409">
        <v>44208.362430555557</v>
      </c>
      <c r="G5146" s="408">
        <v>0</v>
      </c>
    </row>
    <row r="5147" spans="1:7" ht="15" x14ac:dyDescent="0.2">
      <c r="A5147" s="407" t="s">
        <v>8232</v>
      </c>
      <c r="B5147" s="407" t="s">
        <v>8233</v>
      </c>
      <c r="C5147" s="408">
        <v>0</v>
      </c>
      <c r="D5147" s="408">
        <v>6.05</v>
      </c>
      <c r="E5147" s="408">
        <v>6.05</v>
      </c>
      <c r="F5147" s="409">
        <v>44208.361898148149</v>
      </c>
      <c r="G5147" s="408">
        <v>0</v>
      </c>
    </row>
    <row r="5148" spans="1:7" ht="15" x14ac:dyDescent="0.2">
      <c r="A5148" s="407" t="s">
        <v>8234</v>
      </c>
      <c r="B5148" s="407" t="s">
        <v>8235</v>
      </c>
      <c r="C5148" s="408">
        <v>0</v>
      </c>
      <c r="D5148" s="408">
        <v>51.15</v>
      </c>
      <c r="E5148" s="408">
        <v>51.15</v>
      </c>
      <c r="F5148" s="409">
        <v>44880.60328703704</v>
      </c>
      <c r="G5148" s="408">
        <v>0</v>
      </c>
    </row>
    <row r="5149" spans="1:7" ht="15" x14ac:dyDescent="0.2">
      <c r="A5149" s="407" t="s">
        <v>8236</v>
      </c>
      <c r="B5149" s="407" t="s">
        <v>8237</v>
      </c>
      <c r="C5149" s="408">
        <v>0</v>
      </c>
      <c r="D5149" s="408">
        <v>0.3483</v>
      </c>
      <c r="E5149" s="408">
        <v>0.3483</v>
      </c>
      <c r="F5149" s="409">
        <v>45132.620821759258</v>
      </c>
      <c r="G5149" s="408">
        <v>0</v>
      </c>
    </row>
    <row r="5150" spans="1:7" ht="15" x14ac:dyDescent="0.2">
      <c r="A5150" s="407" t="s">
        <v>8238</v>
      </c>
      <c r="B5150" s="407" t="s">
        <v>8239</v>
      </c>
      <c r="C5150" s="408">
        <v>0</v>
      </c>
      <c r="D5150" s="408">
        <v>242.33</v>
      </c>
      <c r="E5150" s="408">
        <v>242.33</v>
      </c>
      <c r="F5150" s="409">
        <v>44141.618298611109</v>
      </c>
      <c r="G5150" s="408">
        <v>0</v>
      </c>
    </row>
    <row r="5151" spans="1:7" ht="15" x14ac:dyDescent="0.2">
      <c r="A5151" s="407" t="s">
        <v>8240</v>
      </c>
      <c r="B5151" s="407" t="s">
        <v>8241</v>
      </c>
      <c r="C5151" s="408">
        <v>0</v>
      </c>
      <c r="D5151" s="408">
        <v>159.4</v>
      </c>
      <c r="E5151" s="408">
        <v>159.4</v>
      </c>
      <c r="F5151" s="409">
        <v>44777.425949074073</v>
      </c>
      <c r="G5151" s="408">
        <v>0</v>
      </c>
    </row>
    <row r="5152" spans="1:7" ht="15" x14ac:dyDescent="0.2">
      <c r="A5152" s="407" t="s">
        <v>8242</v>
      </c>
      <c r="B5152" s="407" t="s">
        <v>8243</v>
      </c>
      <c r="C5152" s="408">
        <v>8.5</v>
      </c>
      <c r="D5152" s="408">
        <v>0.64</v>
      </c>
      <c r="E5152" s="408">
        <v>9.14</v>
      </c>
      <c r="F5152" s="409">
        <v>45111.634664351855</v>
      </c>
      <c r="G5152" s="408">
        <v>0</v>
      </c>
    </row>
    <row r="5153" spans="1:7" ht="15" x14ac:dyDescent="0.2">
      <c r="A5153" s="407" t="s">
        <v>8244</v>
      </c>
      <c r="B5153" s="407" t="s">
        <v>8245</v>
      </c>
      <c r="C5153" s="408">
        <v>0</v>
      </c>
      <c r="D5153" s="408">
        <v>6</v>
      </c>
      <c r="E5153" s="408">
        <v>6</v>
      </c>
      <c r="F5153" s="409">
        <v>44777.427754629629</v>
      </c>
      <c r="G5153" s="408">
        <v>0</v>
      </c>
    </row>
    <row r="5154" spans="1:7" ht="15" x14ac:dyDescent="0.2">
      <c r="A5154" s="407" t="s">
        <v>8246</v>
      </c>
      <c r="B5154" s="407" t="s">
        <v>6987</v>
      </c>
      <c r="C5154" s="408">
        <v>0</v>
      </c>
      <c r="D5154" s="408">
        <v>3.02</v>
      </c>
      <c r="E5154" s="408">
        <v>3.02</v>
      </c>
      <c r="F5154" s="409">
        <v>44146.344224537039</v>
      </c>
      <c r="G5154" s="408">
        <v>0</v>
      </c>
    </row>
    <row r="5155" spans="1:7" ht="15" x14ac:dyDescent="0.2">
      <c r="A5155" s="407" t="s">
        <v>35590</v>
      </c>
      <c r="B5155" s="407" t="s">
        <v>35591</v>
      </c>
      <c r="C5155" s="408">
        <v>0</v>
      </c>
      <c r="D5155" s="408">
        <v>1001.5055555555556</v>
      </c>
      <c r="E5155" s="408">
        <v>1001.5055555555556</v>
      </c>
      <c r="F5155" s="409">
        <v>45342.579675925925</v>
      </c>
      <c r="G5155" s="408">
        <v>0</v>
      </c>
    </row>
    <row r="5156" spans="1:7" ht="15" x14ac:dyDescent="0.2">
      <c r="A5156" s="407" t="s">
        <v>8247</v>
      </c>
      <c r="B5156" s="407" t="s">
        <v>8248</v>
      </c>
      <c r="C5156" s="408">
        <v>27</v>
      </c>
      <c r="D5156" s="408">
        <v>175.05</v>
      </c>
      <c r="E5156" s="408">
        <v>207.05</v>
      </c>
      <c r="F5156" s="409">
        <v>44146.41511574074</v>
      </c>
      <c r="G5156" s="408">
        <v>0</v>
      </c>
    </row>
    <row r="5157" spans="1:7" ht="15" x14ac:dyDescent="0.25">
      <c r="A5157" s="407" t="s">
        <v>8249</v>
      </c>
      <c r="B5157" s="407" t="s">
        <v>8250</v>
      </c>
      <c r="C5157" s="406"/>
      <c r="D5157" s="406"/>
      <c r="E5157" s="406"/>
      <c r="F5157" s="409">
        <v>44147.324502314812</v>
      </c>
      <c r="G5157" s="408">
        <v>0</v>
      </c>
    </row>
    <row r="5158" spans="1:7" ht="15" x14ac:dyDescent="0.2">
      <c r="A5158" s="407" t="s">
        <v>8251</v>
      </c>
      <c r="B5158" s="407" t="s">
        <v>8252</v>
      </c>
      <c r="C5158" s="408">
        <v>0</v>
      </c>
      <c r="D5158" s="408">
        <v>315.14819999999997</v>
      </c>
      <c r="E5158" s="408">
        <v>315.14819999999997</v>
      </c>
      <c r="F5158" s="409">
        <v>44306.476435185185</v>
      </c>
      <c r="G5158" s="408">
        <v>0</v>
      </c>
    </row>
    <row r="5159" spans="1:7" ht="15" x14ac:dyDescent="0.25">
      <c r="A5159" s="407" t="s">
        <v>8253</v>
      </c>
      <c r="B5159" s="407" t="s">
        <v>8254</v>
      </c>
      <c r="C5159" s="406"/>
      <c r="D5159" s="406"/>
      <c r="E5159" s="406"/>
      <c r="F5159" s="409">
        <v>44644.400138888886</v>
      </c>
      <c r="G5159" s="408">
        <v>0</v>
      </c>
    </row>
    <row r="5160" spans="1:7" ht="15" x14ac:dyDescent="0.2">
      <c r="A5160" s="407" t="s">
        <v>8255</v>
      </c>
      <c r="B5160" s="407" t="s">
        <v>8256</v>
      </c>
      <c r="C5160" s="408">
        <v>0</v>
      </c>
      <c r="D5160" s="408">
        <v>63</v>
      </c>
      <c r="E5160" s="408">
        <v>63</v>
      </c>
      <c r="F5160" s="409">
        <v>44777.427951388891</v>
      </c>
      <c r="G5160" s="408">
        <v>0</v>
      </c>
    </row>
    <row r="5161" spans="1:7" ht="15" x14ac:dyDescent="0.25">
      <c r="A5161" s="407" t="s">
        <v>8257</v>
      </c>
      <c r="B5161" s="407" t="s">
        <v>8258</v>
      </c>
      <c r="C5161" s="406"/>
      <c r="D5161" s="406"/>
      <c r="E5161" s="406"/>
      <c r="F5161" s="409">
        <v>44148.433888888889</v>
      </c>
      <c r="G5161" s="408">
        <v>0</v>
      </c>
    </row>
    <row r="5162" spans="1:7" ht="15" x14ac:dyDescent="0.2">
      <c r="A5162" s="407" t="s">
        <v>8259</v>
      </c>
      <c r="B5162" s="407" t="s">
        <v>8260</v>
      </c>
      <c r="C5162" s="408">
        <v>0</v>
      </c>
      <c r="D5162" s="408">
        <v>0</v>
      </c>
      <c r="E5162" s="408">
        <v>0</v>
      </c>
      <c r="F5162" s="409">
        <v>44301.625162037039</v>
      </c>
      <c r="G5162" s="408">
        <v>0</v>
      </c>
    </row>
    <row r="5163" spans="1:7" ht="15" x14ac:dyDescent="0.2">
      <c r="A5163" s="407" t="s">
        <v>35592</v>
      </c>
      <c r="B5163" s="407" t="s">
        <v>22865</v>
      </c>
      <c r="C5163" s="408">
        <v>0</v>
      </c>
      <c r="D5163" s="408">
        <v>34.799999999999997</v>
      </c>
      <c r="E5163" s="408">
        <v>34.799999999999997</v>
      </c>
      <c r="F5163" s="409">
        <v>44363.710381944446</v>
      </c>
      <c r="G5163" s="408">
        <v>0</v>
      </c>
    </row>
    <row r="5164" spans="1:7" ht="15" x14ac:dyDescent="0.2">
      <c r="A5164" s="407" t="s">
        <v>35593</v>
      </c>
      <c r="B5164" s="407" t="s">
        <v>35594</v>
      </c>
      <c r="C5164" s="408">
        <v>0</v>
      </c>
      <c r="D5164" s="408">
        <v>285.25</v>
      </c>
      <c r="E5164" s="408">
        <v>285.25</v>
      </c>
      <c r="F5164" s="409">
        <v>45342.579722222225</v>
      </c>
      <c r="G5164" s="408">
        <v>0</v>
      </c>
    </row>
    <row r="5165" spans="1:7" ht="15" x14ac:dyDescent="0.25">
      <c r="A5165" s="407" t="s">
        <v>8261</v>
      </c>
      <c r="B5165" s="407" t="s">
        <v>8262</v>
      </c>
      <c r="C5165" s="406"/>
      <c r="D5165" s="406"/>
      <c r="E5165" s="406"/>
      <c r="F5165" s="409">
        <v>44152.349212962959</v>
      </c>
      <c r="G5165" s="408">
        <v>0</v>
      </c>
    </row>
    <row r="5166" spans="1:7" ht="15" x14ac:dyDescent="0.2">
      <c r="A5166" s="407" t="s">
        <v>8263</v>
      </c>
      <c r="B5166" s="407" t="s">
        <v>8264</v>
      </c>
      <c r="C5166" s="408">
        <v>1.5</v>
      </c>
      <c r="D5166" s="408">
        <v>0.96</v>
      </c>
      <c r="E5166" s="408">
        <v>2.46</v>
      </c>
      <c r="F5166" s="409">
        <v>44153.665833333333</v>
      </c>
      <c r="G5166" s="408">
        <v>0</v>
      </c>
    </row>
    <row r="5167" spans="1:7" ht="15" x14ac:dyDescent="0.2">
      <c r="A5167" s="407" t="s">
        <v>8265</v>
      </c>
      <c r="B5167" s="407" t="s">
        <v>8266</v>
      </c>
      <c r="C5167" s="408">
        <v>0</v>
      </c>
      <c r="D5167" s="408">
        <v>7.5</v>
      </c>
      <c r="E5167" s="408">
        <v>7.5</v>
      </c>
      <c r="F5167" s="409">
        <v>45846.455358796295</v>
      </c>
      <c r="G5167" s="408">
        <v>25</v>
      </c>
    </row>
    <row r="5168" spans="1:7" ht="15" x14ac:dyDescent="0.2">
      <c r="A5168" s="407" t="s">
        <v>8267</v>
      </c>
      <c r="B5168" s="407" t="s">
        <v>8268</v>
      </c>
      <c r="C5168" s="408">
        <v>0</v>
      </c>
      <c r="D5168" s="408">
        <v>12</v>
      </c>
      <c r="E5168" s="408">
        <v>12</v>
      </c>
      <c r="F5168" s="409">
        <v>44834.363287037035</v>
      </c>
      <c r="G5168" s="408">
        <v>0</v>
      </c>
    </row>
    <row r="5169" spans="1:7" ht="15" x14ac:dyDescent="0.2">
      <c r="A5169" s="407" t="s">
        <v>8269</v>
      </c>
      <c r="B5169" s="407" t="s">
        <v>8270</v>
      </c>
      <c r="C5169" s="408">
        <v>0</v>
      </c>
      <c r="D5169" s="408">
        <v>18.899999999999999</v>
      </c>
      <c r="E5169" s="408">
        <v>18.899999999999999</v>
      </c>
      <c r="F5169" s="409">
        <v>45399.503460648149</v>
      </c>
      <c r="G5169" s="408">
        <v>0</v>
      </c>
    </row>
    <row r="5170" spans="1:7" ht="15" x14ac:dyDescent="0.2">
      <c r="A5170" s="407" t="s">
        <v>8271</v>
      </c>
      <c r="B5170" s="407" t="s">
        <v>8272</v>
      </c>
      <c r="C5170" s="408">
        <v>3.5</v>
      </c>
      <c r="D5170" s="408">
        <v>0.71</v>
      </c>
      <c r="E5170" s="408">
        <v>4.21</v>
      </c>
      <c r="F5170" s="409">
        <v>44216.616990740738</v>
      </c>
      <c r="G5170" s="408">
        <v>0</v>
      </c>
    </row>
    <row r="5171" spans="1:7" ht="15" x14ac:dyDescent="0.2">
      <c r="A5171" s="407" t="s">
        <v>8273</v>
      </c>
      <c r="B5171" s="407" t="s">
        <v>8274</v>
      </c>
      <c r="C5171" s="408">
        <v>0</v>
      </c>
      <c r="D5171" s="408">
        <v>8</v>
      </c>
      <c r="E5171" s="408">
        <v>8</v>
      </c>
      <c r="F5171" s="409">
        <v>45399.502951388888</v>
      </c>
      <c r="G5171" s="408">
        <v>0</v>
      </c>
    </row>
    <row r="5172" spans="1:7" ht="15" x14ac:dyDescent="0.2">
      <c r="A5172" s="407" t="s">
        <v>8275</v>
      </c>
      <c r="B5172" s="407" t="s">
        <v>8276</v>
      </c>
      <c r="C5172" s="408">
        <v>1</v>
      </c>
      <c r="D5172" s="408">
        <v>0.53</v>
      </c>
      <c r="E5172" s="408">
        <v>1.53</v>
      </c>
      <c r="F5172" s="409">
        <v>44287.555694444447</v>
      </c>
      <c r="G5172" s="408">
        <v>0</v>
      </c>
    </row>
    <row r="5173" spans="1:7" ht="15" x14ac:dyDescent="0.2">
      <c r="A5173" s="407" t="s">
        <v>8277</v>
      </c>
      <c r="B5173" s="407" t="s">
        <v>8278</v>
      </c>
      <c r="C5173" s="408">
        <v>0.5</v>
      </c>
      <c r="D5173" s="408">
        <v>12.05</v>
      </c>
      <c r="E5173" s="408">
        <v>12.55</v>
      </c>
      <c r="F5173" s="409">
        <v>44216.62290509259</v>
      </c>
      <c r="G5173" s="408">
        <v>0</v>
      </c>
    </row>
    <row r="5174" spans="1:7" ht="15" x14ac:dyDescent="0.2">
      <c r="A5174" s="407" t="s">
        <v>8279</v>
      </c>
      <c r="B5174" s="407" t="s">
        <v>8280</v>
      </c>
      <c r="C5174" s="408">
        <v>0</v>
      </c>
      <c r="D5174" s="408">
        <v>1.23</v>
      </c>
      <c r="E5174" s="408">
        <v>1.23</v>
      </c>
      <c r="F5174" s="409">
        <v>44834.456574074073</v>
      </c>
      <c r="G5174" s="408">
        <v>0</v>
      </c>
    </row>
    <row r="5175" spans="1:7" ht="15" x14ac:dyDescent="0.25">
      <c r="A5175" s="407" t="s">
        <v>8281</v>
      </c>
      <c r="B5175" s="407" t="s">
        <v>8282</v>
      </c>
      <c r="C5175" s="406"/>
      <c r="D5175" s="406"/>
      <c r="E5175" s="406"/>
      <c r="F5175" s="409">
        <v>45832.479641203703</v>
      </c>
      <c r="G5175" s="408">
        <v>0</v>
      </c>
    </row>
    <row r="5176" spans="1:7" ht="15" x14ac:dyDescent="0.25">
      <c r="A5176" s="407" t="s">
        <v>8283</v>
      </c>
      <c r="B5176" s="407" t="s">
        <v>8284</v>
      </c>
      <c r="C5176" s="406"/>
      <c r="D5176" s="406"/>
      <c r="E5176" s="406"/>
      <c r="F5176" s="409">
        <v>44158.564432870371</v>
      </c>
      <c r="G5176" s="408">
        <v>0</v>
      </c>
    </row>
    <row r="5177" spans="1:7" ht="15" x14ac:dyDescent="0.25">
      <c r="A5177" s="407" t="s">
        <v>8285</v>
      </c>
      <c r="B5177" s="407" t="s">
        <v>8284</v>
      </c>
      <c r="C5177" s="406"/>
      <c r="D5177" s="406"/>
      <c r="E5177" s="406"/>
      <c r="F5177" s="409">
        <v>44158.564664351848</v>
      </c>
      <c r="G5177" s="408">
        <v>0</v>
      </c>
    </row>
    <row r="5178" spans="1:7" ht="15" x14ac:dyDescent="0.2">
      <c r="A5178" s="407" t="s">
        <v>8286</v>
      </c>
      <c r="B5178" s="407" t="s">
        <v>8287</v>
      </c>
      <c r="C5178" s="408">
        <v>13</v>
      </c>
      <c r="D5178" s="408">
        <v>88.99</v>
      </c>
      <c r="E5178" s="408">
        <v>104.49</v>
      </c>
      <c r="F5178" s="409">
        <v>45832.479895833334</v>
      </c>
      <c r="G5178" s="408">
        <v>0</v>
      </c>
    </row>
    <row r="5179" spans="1:7" ht="15" x14ac:dyDescent="0.25">
      <c r="A5179" s="407" t="s">
        <v>8288</v>
      </c>
      <c r="B5179" s="407" t="s">
        <v>8289</v>
      </c>
      <c r="C5179" s="406"/>
      <c r="D5179" s="406"/>
      <c r="E5179" s="406"/>
      <c r="F5179" s="409">
        <v>44334.666967592595</v>
      </c>
      <c r="G5179" s="408">
        <v>0</v>
      </c>
    </row>
    <row r="5180" spans="1:7" ht="15" x14ac:dyDescent="0.25">
      <c r="A5180" s="407" t="s">
        <v>8290</v>
      </c>
      <c r="B5180" s="407" t="s">
        <v>8289</v>
      </c>
      <c r="C5180" s="406"/>
      <c r="D5180" s="406"/>
      <c r="E5180" s="406"/>
      <c r="F5180" s="409">
        <v>44159.60701388889</v>
      </c>
      <c r="G5180" s="408">
        <v>0</v>
      </c>
    </row>
    <row r="5181" spans="1:7" ht="15" x14ac:dyDescent="0.25">
      <c r="A5181" s="407" t="s">
        <v>8291</v>
      </c>
      <c r="B5181" s="407" t="s">
        <v>8289</v>
      </c>
      <c r="C5181" s="406"/>
      <c r="D5181" s="406"/>
      <c r="E5181" s="406"/>
      <c r="F5181" s="409">
        <v>44159.607233796298</v>
      </c>
      <c r="G5181" s="408">
        <v>0</v>
      </c>
    </row>
    <row r="5182" spans="1:7" ht="15" x14ac:dyDescent="0.25">
      <c r="A5182" s="407" t="s">
        <v>8292</v>
      </c>
      <c r="B5182" s="407" t="s">
        <v>8289</v>
      </c>
      <c r="C5182" s="406"/>
      <c r="D5182" s="406"/>
      <c r="E5182" s="406"/>
      <c r="F5182" s="409">
        <v>44159.607685185183</v>
      </c>
      <c r="G5182" s="408">
        <v>0</v>
      </c>
    </row>
    <row r="5183" spans="1:7" ht="15" x14ac:dyDescent="0.25">
      <c r="A5183" s="407" t="s">
        <v>8293</v>
      </c>
      <c r="B5183" s="407" t="s">
        <v>8289</v>
      </c>
      <c r="C5183" s="406"/>
      <c r="D5183" s="406"/>
      <c r="E5183" s="406"/>
      <c r="F5183" s="409">
        <v>44159.607939814814</v>
      </c>
      <c r="G5183" s="408">
        <v>0</v>
      </c>
    </row>
    <row r="5184" spans="1:7" ht="15" x14ac:dyDescent="0.2">
      <c r="A5184" s="407" t="s">
        <v>8294</v>
      </c>
      <c r="B5184" s="407" t="s">
        <v>8295</v>
      </c>
      <c r="C5184" s="408">
        <v>0</v>
      </c>
      <c r="D5184" s="408">
        <v>4.63</v>
      </c>
      <c r="E5184" s="408">
        <v>4.63</v>
      </c>
      <c r="F5184" s="409">
        <v>44169.623599537037</v>
      </c>
      <c r="G5184" s="408">
        <v>0</v>
      </c>
    </row>
    <row r="5185" spans="1:7" ht="15" x14ac:dyDescent="0.25">
      <c r="A5185" s="407" t="s">
        <v>8296</v>
      </c>
      <c r="B5185" s="407" t="s">
        <v>8289</v>
      </c>
      <c r="C5185" s="406"/>
      <c r="D5185" s="406"/>
      <c r="E5185" s="406"/>
      <c r="F5185" s="409">
        <v>44160.355590277781</v>
      </c>
      <c r="G5185" s="408">
        <v>0</v>
      </c>
    </row>
    <row r="5186" spans="1:7" ht="15" x14ac:dyDescent="0.25">
      <c r="A5186" s="407" t="s">
        <v>8297</v>
      </c>
      <c r="B5186" s="407" t="s">
        <v>8289</v>
      </c>
      <c r="C5186" s="406"/>
      <c r="D5186" s="406"/>
      <c r="E5186" s="406"/>
      <c r="F5186" s="409">
        <v>44160.377534722225</v>
      </c>
      <c r="G5186" s="408">
        <v>0</v>
      </c>
    </row>
    <row r="5187" spans="1:7" ht="15" x14ac:dyDescent="0.2">
      <c r="A5187" s="407" t="s">
        <v>8298</v>
      </c>
      <c r="B5187" s="407" t="s">
        <v>8299</v>
      </c>
      <c r="C5187" s="408">
        <v>1.5</v>
      </c>
      <c r="D5187" s="408">
        <v>0.71240000000000003</v>
      </c>
      <c r="E5187" s="408">
        <v>2.2124000000000001</v>
      </c>
      <c r="F5187" s="409">
        <v>44179.373425925929</v>
      </c>
      <c r="G5187" s="408">
        <v>0</v>
      </c>
    </row>
    <row r="5188" spans="1:7" ht="15" x14ac:dyDescent="0.25">
      <c r="A5188" s="407" t="s">
        <v>8300</v>
      </c>
      <c r="B5188" s="407" t="s">
        <v>8301</v>
      </c>
      <c r="C5188" s="406"/>
      <c r="D5188" s="406"/>
      <c r="E5188" s="406"/>
      <c r="F5188" s="409">
        <v>44216.658865740741</v>
      </c>
      <c r="G5188" s="408">
        <v>0</v>
      </c>
    </row>
    <row r="5189" spans="1:7" ht="15" x14ac:dyDescent="0.25">
      <c r="A5189" s="407" t="s">
        <v>8302</v>
      </c>
      <c r="B5189" s="407" t="s">
        <v>8303</v>
      </c>
      <c r="C5189" s="406"/>
      <c r="D5189" s="406"/>
      <c r="E5189" s="406"/>
      <c r="F5189" s="409">
        <v>44160.429328703707</v>
      </c>
      <c r="G5189" s="408">
        <v>0</v>
      </c>
    </row>
    <row r="5190" spans="1:7" ht="15" x14ac:dyDescent="0.25">
      <c r="A5190" s="407" t="s">
        <v>8304</v>
      </c>
      <c r="B5190" s="407" t="s">
        <v>8303</v>
      </c>
      <c r="C5190" s="406"/>
      <c r="D5190" s="406"/>
      <c r="E5190" s="406"/>
      <c r="F5190" s="409">
        <v>44160.429525462961</v>
      </c>
      <c r="G5190" s="408">
        <v>0</v>
      </c>
    </row>
    <row r="5191" spans="1:7" ht="15" x14ac:dyDescent="0.2">
      <c r="A5191" s="407" t="s">
        <v>8305</v>
      </c>
      <c r="B5191" s="407" t="s">
        <v>8306</v>
      </c>
      <c r="C5191" s="408">
        <v>2</v>
      </c>
      <c r="D5191" s="408">
        <v>21.82</v>
      </c>
      <c r="E5191" s="408">
        <v>23.82</v>
      </c>
      <c r="F5191" s="409">
        <v>44167.635127314818</v>
      </c>
      <c r="G5191" s="408">
        <v>0</v>
      </c>
    </row>
    <row r="5192" spans="1:7" ht="15" x14ac:dyDescent="0.2">
      <c r="A5192" s="407" t="s">
        <v>8307</v>
      </c>
      <c r="B5192" s="407" t="s">
        <v>8308</v>
      </c>
      <c r="C5192" s="408">
        <v>2</v>
      </c>
      <c r="D5192" s="408">
        <v>21.82</v>
      </c>
      <c r="E5192" s="408">
        <v>23.82</v>
      </c>
      <c r="F5192" s="409">
        <v>44167.567256944443</v>
      </c>
      <c r="G5192" s="408">
        <v>0</v>
      </c>
    </row>
    <row r="5193" spans="1:7" ht="15" x14ac:dyDescent="0.2">
      <c r="A5193" s="407" t="s">
        <v>8309</v>
      </c>
      <c r="B5193" s="407" t="s">
        <v>8310</v>
      </c>
      <c r="C5193" s="408">
        <v>1.75</v>
      </c>
      <c r="D5193" s="408">
        <v>25.23</v>
      </c>
      <c r="E5193" s="408">
        <v>26.98</v>
      </c>
      <c r="F5193" s="409">
        <v>44167.704780092594</v>
      </c>
      <c r="G5193" s="408">
        <v>0</v>
      </c>
    </row>
    <row r="5194" spans="1:7" ht="15" x14ac:dyDescent="0.2">
      <c r="A5194" s="407" t="s">
        <v>8311</v>
      </c>
      <c r="B5194" s="407" t="s">
        <v>8312</v>
      </c>
      <c r="C5194" s="408">
        <v>1.75</v>
      </c>
      <c r="D5194" s="408">
        <v>25.23</v>
      </c>
      <c r="E5194" s="408">
        <v>26.98</v>
      </c>
      <c r="F5194" s="409">
        <v>44167.566736111112</v>
      </c>
      <c r="G5194" s="408">
        <v>0</v>
      </c>
    </row>
    <row r="5195" spans="1:7" ht="15" x14ac:dyDescent="0.2">
      <c r="A5195" s="407" t="s">
        <v>8313</v>
      </c>
      <c r="B5195" s="407" t="s">
        <v>8314</v>
      </c>
      <c r="C5195" s="408">
        <v>21.5</v>
      </c>
      <c r="D5195" s="408">
        <v>93.21</v>
      </c>
      <c r="E5195" s="408">
        <v>127.21</v>
      </c>
      <c r="F5195" s="409">
        <v>45832.479351851849</v>
      </c>
      <c r="G5195" s="408">
        <v>0</v>
      </c>
    </row>
    <row r="5196" spans="1:7" ht="15" x14ac:dyDescent="0.2">
      <c r="A5196" s="407" t="s">
        <v>8315</v>
      </c>
      <c r="B5196" s="407" t="s">
        <v>8316</v>
      </c>
      <c r="C5196" s="408">
        <v>28</v>
      </c>
      <c r="D5196" s="408">
        <v>95.04</v>
      </c>
      <c r="E5196" s="408">
        <v>135.54</v>
      </c>
      <c r="F5196" s="409">
        <v>45832.479525462964</v>
      </c>
      <c r="G5196" s="408">
        <v>0</v>
      </c>
    </row>
    <row r="5197" spans="1:7" ht="15" x14ac:dyDescent="0.2">
      <c r="A5197" s="407" t="s">
        <v>8317</v>
      </c>
      <c r="B5197" s="407" t="s">
        <v>8318</v>
      </c>
      <c r="C5197" s="408">
        <v>21.5</v>
      </c>
      <c r="D5197" s="408">
        <v>86.12</v>
      </c>
      <c r="E5197" s="408">
        <v>120.12</v>
      </c>
      <c r="F5197" s="409">
        <v>45832.480069444442</v>
      </c>
      <c r="G5197" s="408">
        <v>0</v>
      </c>
    </row>
    <row r="5198" spans="1:7" ht="15" x14ac:dyDescent="0.2">
      <c r="A5198" s="407" t="s">
        <v>8319</v>
      </c>
      <c r="B5198" s="407" t="s">
        <v>8320</v>
      </c>
      <c r="C5198" s="408">
        <v>28</v>
      </c>
      <c r="D5198" s="408">
        <v>87.94</v>
      </c>
      <c r="E5198" s="408">
        <v>128.44</v>
      </c>
      <c r="F5198" s="409">
        <v>45832.480231481481</v>
      </c>
      <c r="G5198" s="408">
        <v>0</v>
      </c>
    </row>
    <row r="5199" spans="1:7" ht="15" x14ac:dyDescent="0.25">
      <c r="A5199" s="407" t="s">
        <v>8321</v>
      </c>
      <c r="B5199" s="407" t="s">
        <v>8322</v>
      </c>
      <c r="C5199" s="406"/>
      <c r="D5199" s="406"/>
      <c r="E5199" s="406"/>
      <c r="F5199" s="409">
        <v>44217.433749999997</v>
      </c>
      <c r="G5199" s="408">
        <v>0</v>
      </c>
    </row>
    <row r="5200" spans="1:7" ht="15" x14ac:dyDescent="0.25">
      <c r="A5200" s="407" t="s">
        <v>8323</v>
      </c>
      <c r="B5200" s="407" t="s">
        <v>8324</v>
      </c>
      <c r="C5200" s="406"/>
      <c r="D5200" s="406"/>
      <c r="E5200" s="406"/>
      <c r="F5200" s="409">
        <v>44168.550127314818</v>
      </c>
      <c r="G5200" s="408">
        <v>0</v>
      </c>
    </row>
    <row r="5201" spans="1:7" ht="15" x14ac:dyDescent="0.2">
      <c r="A5201" s="407" t="s">
        <v>8325</v>
      </c>
      <c r="B5201" s="407" t="s">
        <v>8326</v>
      </c>
      <c r="C5201" s="408">
        <v>0</v>
      </c>
      <c r="D5201" s="408">
        <v>14.87</v>
      </c>
      <c r="E5201" s="408">
        <v>14.87</v>
      </c>
      <c r="F5201" s="409">
        <v>44978.674618055556</v>
      </c>
      <c r="G5201" s="408">
        <v>0</v>
      </c>
    </row>
    <row r="5202" spans="1:7" ht="15" x14ac:dyDescent="0.25">
      <c r="A5202" s="407" t="s">
        <v>8327</v>
      </c>
      <c r="B5202" s="407" t="s">
        <v>8328</v>
      </c>
      <c r="C5202" s="406"/>
      <c r="D5202" s="406"/>
      <c r="E5202" s="406"/>
      <c r="F5202" s="409">
        <v>44216.630173611113</v>
      </c>
      <c r="G5202" s="408">
        <v>0</v>
      </c>
    </row>
    <row r="5203" spans="1:7" ht="15" x14ac:dyDescent="0.2">
      <c r="A5203" s="407" t="s">
        <v>8329</v>
      </c>
      <c r="B5203" s="407" t="s">
        <v>8330</v>
      </c>
      <c r="C5203" s="408">
        <v>68.5</v>
      </c>
      <c r="D5203" s="408">
        <v>502.48430000000002</v>
      </c>
      <c r="E5203" s="408">
        <v>573.48429999999996</v>
      </c>
      <c r="F5203" s="409">
        <v>44321.464872685188</v>
      </c>
      <c r="G5203" s="408">
        <v>0</v>
      </c>
    </row>
    <row r="5204" spans="1:7" ht="15" x14ac:dyDescent="0.25">
      <c r="A5204" s="407" t="s">
        <v>8331</v>
      </c>
      <c r="B5204" s="407" t="s">
        <v>8332</v>
      </c>
      <c r="C5204" s="406"/>
      <c r="D5204" s="406"/>
      <c r="E5204" s="406"/>
      <c r="F5204" s="409">
        <v>44977.556481481479</v>
      </c>
      <c r="G5204" s="408">
        <v>0</v>
      </c>
    </row>
    <row r="5205" spans="1:7" ht="15" x14ac:dyDescent="0.2">
      <c r="A5205" s="407" t="s">
        <v>8333</v>
      </c>
      <c r="B5205" s="407" t="s">
        <v>8334</v>
      </c>
      <c r="C5205" s="408">
        <v>2.5</v>
      </c>
      <c r="D5205" s="408">
        <v>910.62</v>
      </c>
      <c r="E5205" s="408">
        <v>913.12</v>
      </c>
      <c r="F5205" s="409">
        <v>44173.541701388887</v>
      </c>
      <c r="G5205" s="408">
        <v>0</v>
      </c>
    </row>
    <row r="5206" spans="1:7" ht="15" x14ac:dyDescent="0.2">
      <c r="A5206" s="407" t="s">
        <v>8335</v>
      </c>
      <c r="B5206" s="407" t="s">
        <v>8336</v>
      </c>
      <c r="C5206" s="408">
        <v>0</v>
      </c>
      <c r="D5206" s="408">
        <v>0</v>
      </c>
      <c r="E5206" s="408">
        <v>0</v>
      </c>
      <c r="F5206" s="409">
        <v>44273.691701388889</v>
      </c>
      <c r="G5206" s="408">
        <v>0</v>
      </c>
    </row>
    <row r="5207" spans="1:7" ht="15" x14ac:dyDescent="0.2">
      <c r="A5207" s="407" t="s">
        <v>8337</v>
      </c>
      <c r="B5207" s="407" t="s">
        <v>7981</v>
      </c>
      <c r="C5207" s="408">
        <v>12.499999999999998</v>
      </c>
      <c r="D5207" s="408">
        <v>458.15718916465238</v>
      </c>
      <c r="E5207" s="408">
        <v>478.15718916465238</v>
      </c>
      <c r="F5207" s="409">
        <v>44272.517326388886</v>
      </c>
      <c r="G5207" s="408">
        <v>0</v>
      </c>
    </row>
    <row r="5208" spans="1:7" ht="15" x14ac:dyDescent="0.25">
      <c r="A5208" s="407" t="s">
        <v>8338</v>
      </c>
      <c r="B5208" s="407" t="s">
        <v>8339</v>
      </c>
      <c r="C5208" s="406"/>
      <c r="D5208" s="406"/>
      <c r="E5208" s="406"/>
      <c r="F5208" s="409">
        <v>44176.588865740741</v>
      </c>
      <c r="G5208" s="408">
        <v>0</v>
      </c>
    </row>
    <row r="5209" spans="1:7" ht="15" x14ac:dyDescent="0.25">
      <c r="A5209" s="407" t="s">
        <v>8340</v>
      </c>
      <c r="B5209" s="407" t="s">
        <v>8341</v>
      </c>
      <c r="C5209" s="406"/>
      <c r="D5209" s="406"/>
      <c r="E5209" s="406"/>
      <c r="F5209" s="409">
        <v>44180.359143518515</v>
      </c>
      <c r="G5209" s="408">
        <v>0</v>
      </c>
    </row>
    <row r="5210" spans="1:7" ht="15" x14ac:dyDescent="0.2">
      <c r="A5210" s="407" t="s">
        <v>8342</v>
      </c>
      <c r="B5210" s="407" t="s">
        <v>8343</v>
      </c>
      <c r="C5210" s="408">
        <v>2</v>
      </c>
      <c r="D5210" s="408">
        <v>18.100000000000001</v>
      </c>
      <c r="E5210" s="408">
        <v>20.100000000000001</v>
      </c>
      <c r="F5210" s="409">
        <v>44180.358784722222</v>
      </c>
      <c r="G5210" s="408">
        <v>0</v>
      </c>
    </row>
    <row r="5211" spans="1:7" ht="15" x14ac:dyDescent="0.2">
      <c r="A5211" s="407" t="s">
        <v>8344</v>
      </c>
      <c r="B5211" s="407" t="s">
        <v>8345</v>
      </c>
      <c r="C5211" s="408">
        <v>0</v>
      </c>
      <c r="D5211" s="408">
        <v>22.28</v>
      </c>
      <c r="E5211" s="408">
        <v>22.28</v>
      </c>
      <c r="F5211" s="409">
        <v>44181.680625000001</v>
      </c>
      <c r="G5211" s="408">
        <v>0</v>
      </c>
    </row>
    <row r="5212" spans="1:7" ht="15" x14ac:dyDescent="0.2">
      <c r="A5212" s="407" t="s">
        <v>8346</v>
      </c>
      <c r="B5212" s="407" t="s">
        <v>8347</v>
      </c>
      <c r="C5212" s="408">
        <v>0</v>
      </c>
      <c r="D5212" s="408">
        <v>23.85</v>
      </c>
      <c r="E5212" s="408">
        <v>23.85</v>
      </c>
      <c r="F5212" s="409">
        <v>44181.625972222224</v>
      </c>
      <c r="G5212" s="408">
        <v>0</v>
      </c>
    </row>
    <row r="5213" spans="1:7" ht="15" x14ac:dyDescent="0.2">
      <c r="A5213" s="407" t="s">
        <v>8348</v>
      </c>
      <c r="B5213" s="407" t="s">
        <v>8349</v>
      </c>
      <c r="C5213" s="408">
        <v>0</v>
      </c>
      <c r="D5213" s="408">
        <v>30</v>
      </c>
      <c r="E5213" s="408">
        <v>30</v>
      </c>
      <c r="F5213" s="409">
        <v>44180.351631944446</v>
      </c>
      <c r="G5213" s="408">
        <v>0</v>
      </c>
    </row>
    <row r="5214" spans="1:7" ht="15" x14ac:dyDescent="0.2">
      <c r="A5214" s="407" t="s">
        <v>8350</v>
      </c>
      <c r="B5214" s="407" t="s">
        <v>8351</v>
      </c>
      <c r="C5214" s="408">
        <v>8</v>
      </c>
      <c r="D5214" s="408">
        <v>111.3</v>
      </c>
      <c r="E5214" s="408">
        <v>124.3</v>
      </c>
      <c r="F5214" s="409">
        <v>44180.494155092594</v>
      </c>
      <c r="G5214" s="408">
        <v>0</v>
      </c>
    </row>
    <row r="5215" spans="1:7" ht="15" x14ac:dyDescent="0.2">
      <c r="A5215" s="407" t="s">
        <v>8352</v>
      </c>
      <c r="B5215" s="407" t="s">
        <v>8353</v>
      </c>
      <c r="C5215" s="408">
        <v>0</v>
      </c>
      <c r="D5215" s="408">
        <v>0.61062499999999997</v>
      </c>
      <c r="E5215" s="408">
        <v>0.61062499999999997</v>
      </c>
      <c r="F5215" s="409">
        <v>44683.868495370371</v>
      </c>
      <c r="G5215" s="408">
        <v>0</v>
      </c>
    </row>
    <row r="5216" spans="1:7" ht="15" x14ac:dyDescent="0.2">
      <c r="A5216" s="407" t="s">
        <v>8354</v>
      </c>
      <c r="B5216" s="407" t="s">
        <v>8355</v>
      </c>
      <c r="C5216" s="408">
        <v>0</v>
      </c>
      <c r="D5216" s="408">
        <v>0.22750000000000001</v>
      </c>
      <c r="E5216" s="408">
        <v>0.22750000000000001</v>
      </c>
      <c r="F5216" s="409">
        <v>44180.640810185185</v>
      </c>
      <c r="G5216" s="408">
        <v>0</v>
      </c>
    </row>
    <row r="5217" spans="1:7" ht="15" x14ac:dyDescent="0.2">
      <c r="A5217" s="407" t="s">
        <v>8356</v>
      </c>
      <c r="B5217" s="407" t="s">
        <v>8357</v>
      </c>
      <c r="C5217" s="408">
        <v>0</v>
      </c>
      <c r="D5217" s="408">
        <v>80.349999999999994</v>
      </c>
      <c r="E5217" s="408">
        <v>80.349999999999994</v>
      </c>
      <c r="F5217" s="409">
        <v>45112.351168981484</v>
      </c>
      <c r="G5217" s="408">
        <v>0</v>
      </c>
    </row>
    <row r="5218" spans="1:7" ht="15" x14ac:dyDescent="0.2">
      <c r="A5218" s="407" t="s">
        <v>8358</v>
      </c>
      <c r="B5218" s="407" t="s">
        <v>8359</v>
      </c>
      <c r="C5218" s="408">
        <v>0</v>
      </c>
      <c r="D5218" s="408">
        <v>80.349999999999994</v>
      </c>
      <c r="E5218" s="408">
        <v>80.349999999999994</v>
      </c>
      <c r="F5218" s="409">
        <v>45112.351284722223</v>
      </c>
      <c r="G5218" s="408">
        <v>0</v>
      </c>
    </row>
    <row r="5219" spans="1:7" ht="15" x14ac:dyDescent="0.2">
      <c r="A5219" s="407" t="s">
        <v>8360</v>
      </c>
      <c r="B5219" s="407" t="s">
        <v>8361</v>
      </c>
      <c r="C5219" s="408">
        <v>2.5</v>
      </c>
      <c r="D5219" s="408">
        <v>135.26</v>
      </c>
      <c r="E5219" s="408">
        <v>137.76</v>
      </c>
      <c r="F5219" s="409">
        <v>44181.684675925928</v>
      </c>
      <c r="G5219" s="408">
        <v>0</v>
      </c>
    </row>
    <row r="5220" spans="1:7" ht="15" x14ac:dyDescent="0.2">
      <c r="A5220" s="407" t="s">
        <v>8362</v>
      </c>
      <c r="B5220" s="407" t="s">
        <v>8363</v>
      </c>
      <c r="C5220" s="408">
        <v>42.5</v>
      </c>
      <c r="D5220" s="408">
        <v>134.178</v>
      </c>
      <c r="E5220" s="408">
        <v>180.678</v>
      </c>
      <c r="F5220" s="409">
        <v>44221.651712962965</v>
      </c>
      <c r="G5220" s="408">
        <v>0</v>
      </c>
    </row>
    <row r="5221" spans="1:7" ht="15" x14ac:dyDescent="0.2">
      <c r="A5221" s="407" t="s">
        <v>8364</v>
      </c>
      <c r="B5221" s="407" t="s">
        <v>8365</v>
      </c>
      <c r="C5221" s="408">
        <v>2.5</v>
      </c>
      <c r="D5221" s="408">
        <v>7.3655999999999997</v>
      </c>
      <c r="E5221" s="408">
        <v>9.8656000000000006</v>
      </c>
      <c r="F5221" s="409">
        <v>44187.349108796298</v>
      </c>
      <c r="G5221" s="408">
        <v>0</v>
      </c>
    </row>
    <row r="5222" spans="1:7" ht="15" x14ac:dyDescent="0.2">
      <c r="A5222" s="407" t="s">
        <v>8366</v>
      </c>
      <c r="B5222" s="407" t="s">
        <v>8322</v>
      </c>
      <c r="C5222" s="408">
        <v>0</v>
      </c>
      <c r="D5222" s="408">
        <v>489.29</v>
      </c>
      <c r="E5222" s="408">
        <v>489.29</v>
      </c>
      <c r="F5222" s="409">
        <v>44861.513182870367</v>
      </c>
      <c r="G5222" s="408">
        <v>0</v>
      </c>
    </row>
    <row r="5223" spans="1:7" ht="15" x14ac:dyDescent="0.2">
      <c r="A5223" s="407" t="s">
        <v>8367</v>
      </c>
      <c r="B5223" s="407" t="s">
        <v>8368</v>
      </c>
      <c r="C5223" s="408">
        <v>0</v>
      </c>
      <c r="D5223" s="408">
        <v>2.52</v>
      </c>
      <c r="E5223" s="408">
        <v>2.52</v>
      </c>
      <c r="F5223" s="409">
        <v>44978.682002314818</v>
      </c>
      <c r="G5223" s="408">
        <v>0</v>
      </c>
    </row>
    <row r="5224" spans="1:7" ht="15" x14ac:dyDescent="0.2">
      <c r="A5224" s="407" t="s">
        <v>35595</v>
      </c>
      <c r="B5224" s="407" t="s">
        <v>35596</v>
      </c>
      <c r="C5224" s="408">
        <v>0</v>
      </c>
      <c r="D5224" s="408">
        <v>0</v>
      </c>
      <c r="E5224" s="408">
        <v>0</v>
      </c>
      <c r="F5224" s="409">
        <v>45342.579768518517</v>
      </c>
      <c r="G5224" s="408">
        <v>0</v>
      </c>
    </row>
    <row r="5225" spans="1:7" ht="15" x14ac:dyDescent="0.2">
      <c r="A5225" s="407" t="s">
        <v>8369</v>
      </c>
      <c r="B5225" s="407" t="s">
        <v>8370</v>
      </c>
      <c r="C5225" s="408">
        <v>0</v>
      </c>
      <c r="D5225" s="408">
        <v>0</v>
      </c>
      <c r="E5225" s="408">
        <v>0</v>
      </c>
      <c r="F5225" s="409">
        <v>44243.361574074072</v>
      </c>
      <c r="G5225" s="408">
        <v>0</v>
      </c>
    </row>
    <row r="5226" spans="1:7" ht="15" x14ac:dyDescent="0.2">
      <c r="A5226" s="407" t="s">
        <v>8371</v>
      </c>
      <c r="B5226" s="407" t="s">
        <v>8372</v>
      </c>
      <c r="C5226" s="408">
        <v>0</v>
      </c>
      <c r="D5226" s="408">
        <v>0</v>
      </c>
      <c r="E5226" s="408">
        <v>0</v>
      </c>
      <c r="F5226" s="409">
        <v>44315.495208333334</v>
      </c>
      <c r="G5226" s="408">
        <v>0</v>
      </c>
    </row>
    <row r="5227" spans="1:7" ht="15" x14ac:dyDescent="0.2">
      <c r="A5227" s="407" t="s">
        <v>8373</v>
      </c>
      <c r="B5227" s="407" t="s">
        <v>6442</v>
      </c>
      <c r="C5227" s="408">
        <v>0</v>
      </c>
      <c r="D5227" s="408">
        <v>0</v>
      </c>
      <c r="E5227" s="408">
        <v>0</v>
      </c>
      <c r="F5227" s="409">
        <v>44277.40898148148</v>
      </c>
      <c r="G5227" s="408">
        <v>0</v>
      </c>
    </row>
    <row r="5228" spans="1:7" ht="15" x14ac:dyDescent="0.2">
      <c r="A5228" s="407" t="s">
        <v>8374</v>
      </c>
      <c r="B5228" s="407" t="s">
        <v>8370</v>
      </c>
      <c r="C5228" s="408">
        <v>0</v>
      </c>
      <c r="D5228" s="408">
        <v>0</v>
      </c>
      <c r="E5228" s="408">
        <v>0</v>
      </c>
      <c r="F5228" s="409">
        <v>44229.456238425926</v>
      </c>
      <c r="G5228" s="408">
        <v>0</v>
      </c>
    </row>
    <row r="5229" spans="1:7" ht="15" x14ac:dyDescent="0.2">
      <c r="A5229" s="407" t="s">
        <v>35597</v>
      </c>
      <c r="B5229" s="407" t="s">
        <v>27756</v>
      </c>
      <c r="C5229" s="408">
        <v>0</v>
      </c>
      <c r="D5229" s="408">
        <v>7.5600000000000001E-2</v>
      </c>
      <c r="E5229" s="408">
        <v>7.5600000000000001E-2</v>
      </c>
      <c r="F5229" s="409">
        <v>45132.620752314811</v>
      </c>
      <c r="G5229" s="408">
        <v>0</v>
      </c>
    </row>
    <row r="5230" spans="1:7" ht="15" x14ac:dyDescent="0.25">
      <c r="A5230" s="407" t="s">
        <v>35598</v>
      </c>
      <c r="B5230" s="407" t="s">
        <v>35599</v>
      </c>
      <c r="C5230" s="406"/>
      <c r="D5230" s="406"/>
      <c r="E5230" s="406"/>
      <c r="F5230" s="409">
        <v>44230.61550925926</v>
      </c>
      <c r="G5230" s="408">
        <v>0</v>
      </c>
    </row>
    <row r="5231" spans="1:7" ht="15" x14ac:dyDescent="0.2">
      <c r="A5231" s="407" t="s">
        <v>8375</v>
      </c>
      <c r="B5231" s="407" t="s">
        <v>8376</v>
      </c>
      <c r="C5231" s="408">
        <v>62.5</v>
      </c>
      <c r="D5231" s="408">
        <v>15.8</v>
      </c>
      <c r="E5231" s="408">
        <v>78.3</v>
      </c>
      <c r="F5231" s="409">
        <v>44300.61986111111</v>
      </c>
      <c r="G5231" s="408">
        <v>0</v>
      </c>
    </row>
    <row r="5232" spans="1:7" ht="15" x14ac:dyDescent="0.2">
      <c r="A5232" s="407" t="s">
        <v>8377</v>
      </c>
      <c r="B5232" s="407" t="s">
        <v>8378</v>
      </c>
      <c r="C5232" s="408">
        <v>0</v>
      </c>
      <c r="D5232" s="408">
        <v>109</v>
      </c>
      <c r="E5232" s="408">
        <v>109</v>
      </c>
      <c r="F5232" s="409">
        <v>44237.408275462964</v>
      </c>
      <c r="G5232" s="408">
        <v>0</v>
      </c>
    </row>
    <row r="5233" spans="1:7" ht="15" x14ac:dyDescent="0.2">
      <c r="A5233" s="407" t="s">
        <v>8379</v>
      </c>
      <c r="B5233" s="407" t="s">
        <v>8380</v>
      </c>
      <c r="C5233" s="408">
        <v>0</v>
      </c>
      <c r="D5233" s="408">
        <v>249</v>
      </c>
      <c r="E5233" s="408">
        <v>249</v>
      </c>
      <c r="F5233" s="409">
        <v>44238.422905092593</v>
      </c>
      <c r="G5233" s="408">
        <v>0</v>
      </c>
    </row>
    <row r="5234" spans="1:7" ht="15" x14ac:dyDescent="0.25">
      <c r="A5234" s="407" t="s">
        <v>8381</v>
      </c>
      <c r="B5234" s="407" t="s">
        <v>8382</v>
      </c>
      <c r="C5234" s="406"/>
      <c r="D5234" s="406"/>
      <c r="E5234" s="406"/>
      <c r="F5234" s="409">
        <v>44238.423217592594</v>
      </c>
      <c r="G5234" s="408">
        <v>0</v>
      </c>
    </row>
    <row r="5235" spans="1:7" ht="15" x14ac:dyDescent="0.2">
      <c r="A5235" s="407" t="s">
        <v>8383</v>
      </c>
      <c r="B5235" s="407" t="s">
        <v>8384</v>
      </c>
      <c r="C5235" s="408">
        <v>0</v>
      </c>
      <c r="D5235" s="408">
        <v>22.42</v>
      </c>
      <c r="E5235" s="408">
        <v>22.42</v>
      </c>
      <c r="F5235" s="409">
        <v>44235.525648148148</v>
      </c>
      <c r="G5235" s="408">
        <v>0</v>
      </c>
    </row>
    <row r="5236" spans="1:7" ht="15" x14ac:dyDescent="0.2">
      <c r="A5236" s="407" t="s">
        <v>8385</v>
      </c>
      <c r="B5236" s="407" t="s">
        <v>8386</v>
      </c>
      <c r="C5236" s="408">
        <v>0</v>
      </c>
      <c r="D5236" s="408">
        <v>2.82</v>
      </c>
      <c r="E5236" s="408">
        <v>2.82</v>
      </c>
      <c r="F5236" s="409">
        <v>44244.381990740738</v>
      </c>
      <c r="G5236" s="408">
        <v>0</v>
      </c>
    </row>
    <row r="5237" spans="1:7" ht="15" x14ac:dyDescent="0.2">
      <c r="A5237" s="407" t="s">
        <v>8387</v>
      </c>
      <c r="B5237" s="407" t="s">
        <v>8388</v>
      </c>
      <c r="C5237" s="408">
        <v>0</v>
      </c>
      <c r="D5237" s="408">
        <v>2.82</v>
      </c>
      <c r="E5237" s="408">
        <v>2.82</v>
      </c>
      <c r="F5237" s="409">
        <v>44244.381851851853</v>
      </c>
      <c r="G5237" s="408">
        <v>0</v>
      </c>
    </row>
    <row r="5238" spans="1:7" ht="15" x14ac:dyDescent="0.2">
      <c r="A5238" s="407" t="s">
        <v>8389</v>
      </c>
      <c r="B5238" s="407" t="s">
        <v>8390</v>
      </c>
      <c r="C5238" s="408">
        <v>0</v>
      </c>
      <c r="D5238" s="408">
        <v>2406.5</v>
      </c>
      <c r="E5238" s="408">
        <v>2406.5</v>
      </c>
      <c r="F5238" s="409">
        <v>44236.412754629629</v>
      </c>
      <c r="G5238" s="408">
        <v>0</v>
      </c>
    </row>
    <row r="5239" spans="1:7" ht="15" x14ac:dyDescent="0.2">
      <c r="A5239" s="407" t="s">
        <v>8391</v>
      </c>
      <c r="B5239" s="407" t="s">
        <v>8392</v>
      </c>
      <c r="C5239" s="408">
        <v>0</v>
      </c>
      <c r="D5239" s="408">
        <v>0.67</v>
      </c>
      <c r="E5239" s="408">
        <v>0.67</v>
      </c>
      <c r="F5239" s="409">
        <v>44777.428368055553</v>
      </c>
      <c r="G5239" s="408">
        <v>0</v>
      </c>
    </row>
    <row r="5240" spans="1:7" ht="15" x14ac:dyDescent="0.2">
      <c r="A5240" s="407" t="s">
        <v>8393</v>
      </c>
      <c r="B5240" s="407" t="s">
        <v>8394</v>
      </c>
      <c r="C5240" s="408">
        <v>0</v>
      </c>
      <c r="D5240" s="408">
        <v>0</v>
      </c>
      <c r="E5240" s="408">
        <v>0</v>
      </c>
      <c r="F5240" s="409">
        <v>44236.544814814813</v>
      </c>
      <c r="G5240" s="408">
        <v>0</v>
      </c>
    </row>
    <row r="5241" spans="1:7" ht="15" x14ac:dyDescent="0.2">
      <c r="A5241" s="407" t="s">
        <v>8395</v>
      </c>
      <c r="B5241" s="407" t="s">
        <v>8396</v>
      </c>
      <c r="C5241" s="408">
        <v>0</v>
      </c>
      <c r="D5241" s="408">
        <v>0</v>
      </c>
      <c r="E5241" s="408">
        <v>0</v>
      </c>
      <c r="F5241" s="409">
        <v>44236.554907407408</v>
      </c>
      <c r="G5241" s="408">
        <v>0</v>
      </c>
    </row>
    <row r="5242" spans="1:7" ht="15" x14ac:dyDescent="0.2">
      <c r="A5242" s="407" t="s">
        <v>8397</v>
      </c>
      <c r="B5242" s="407" t="s">
        <v>8398</v>
      </c>
      <c r="C5242" s="408">
        <v>0</v>
      </c>
      <c r="D5242" s="408">
        <v>12.1</v>
      </c>
      <c r="E5242" s="408">
        <v>12.1</v>
      </c>
      <c r="F5242" s="409">
        <v>44236.56790509259</v>
      </c>
      <c r="G5242" s="408">
        <v>0</v>
      </c>
    </row>
    <row r="5243" spans="1:7" ht="15" x14ac:dyDescent="0.2">
      <c r="A5243" s="407" t="s">
        <v>8399</v>
      </c>
      <c r="B5243" s="407" t="s">
        <v>8400</v>
      </c>
      <c r="C5243" s="408">
        <v>0</v>
      </c>
      <c r="D5243" s="408">
        <v>26.6</v>
      </c>
      <c r="E5243" s="408">
        <v>26.6</v>
      </c>
      <c r="F5243" s="409">
        <v>44791.406805555554</v>
      </c>
      <c r="G5243" s="408">
        <v>0</v>
      </c>
    </row>
    <row r="5244" spans="1:7" ht="15" x14ac:dyDescent="0.2">
      <c r="A5244" s="407" t="s">
        <v>8401</v>
      </c>
      <c r="B5244" s="407" t="s">
        <v>8402</v>
      </c>
      <c r="C5244" s="408">
        <v>0</v>
      </c>
      <c r="D5244" s="408">
        <v>11.9</v>
      </c>
      <c r="E5244" s="408">
        <v>11.9</v>
      </c>
      <c r="F5244" s="409">
        <v>44777.42863425926</v>
      </c>
      <c r="G5244" s="408">
        <v>0</v>
      </c>
    </row>
    <row r="5245" spans="1:7" ht="15" x14ac:dyDescent="0.2">
      <c r="A5245" s="407" t="s">
        <v>8403</v>
      </c>
      <c r="B5245" s="407" t="s">
        <v>8404</v>
      </c>
      <c r="C5245" s="408">
        <v>0</v>
      </c>
      <c r="D5245" s="408">
        <v>0</v>
      </c>
      <c r="E5245" s="408">
        <v>0</v>
      </c>
      <c r="F5245" s="409">
        <v>44236.606377314813</v>
      </c>
      <c r="G5245" s="408">
        <v>0</v>
      </c>
    </row>
    <row r="5246" spans="1:7" ht="15" x14ac:dyDescent="0.2">
      <c r="A5246" s="407" t="s">
        <v>8405</v>
      </c>
      <c r="B5246" s="407" t="s">
        <v>8406</v>
      </c>
      <c r="C5246" s="408">
        <v>0</v>
      </c>
      <c r="D5246" s="408">
        <v>0</v>
      </c>
      <c r="E5246" s="408">
        <v>0</v>
      </c>
      <c r="F5246" s="409">
        <v>44249.570011574076</v>
      </c>
      <c r="G5246" s="408">
        <v>0</v>
      </c>
    </row>
    <row r="5247" spans="1:7" ht="15" x14ac:dyDescent="0.2">
      <c r="A5247" s="407" t="s">
        <v>8407</v>
      </c>
      <c r="B5247" s="407" t="s">
        <v>8408</v>
      </c>
      <c r="C5247" s="408">
        <v>0</v>
      </c>
      <c r="D5247" s="408">
        <v>21.22</v>
      </c>
      <c r="E5247" s="408">
        <v>21.22</v>
      </c>
      <c r="F5247" s="409">
        <v>44358.374236111114</v>
      </c>
      <c r="G5247" s="408">
        <v>0</v>
      </c>
    </row>
    <row r="5248" spans="1:7" ht="15" x14ac:dyDescent="0.2">
      <c r="A5248" s="407" t="s">
        <v>8409</v>
      </c>
      <c r="B5248" s="407" t="s">
        <v>8410</v>
      </c>
      <c r="C5248" s="408">
        <v>0</v>
      </c>
      <c r="D5248" s="408">
        <v>16.649999999999999</v>
      </c>
      <c r="E5248" s="408">
        <v>16.649999999999999</v>
      </c>
      <c r="F5248" s="409">
        <v>45986.565092592595</v>
      </c>
      <c r="G5248" s="408">
        <v>0</v>
      </c>
    </row>
    <row r="5249" spans="1:7" ht="15" x14ac:dyDescent="0.2">
      <c r="A5249" s="407" t="s">
        <v>8411</v>
      </c>
      <c r="B5249" s="407" t="s">
        <v>8412</v>
      </c>
      <c r="C5249" s="408">
        <v>0</v>
      </c>
      <c r="D5249" s="408">
        <v>7.37</v>
      </c>
      <c r="E5249" s="408">
        <v>7.37</v>
      </c>
      <c r="F5249" s="409">
        <v>44272.316053240742</v>
      </c>
      <c r="G5249" s="408">
        <v>0</v>
      </c>
    </row>
    <row r="5250" spans="1:7" ht="15" x14ac:dyDescent="0.2">
      <c r="A5250" s="407" t="s">
        <v>8413</v>
      </c>
      <c r="B5250" s="407" t="s">
        <v>8414</v>
      </c>
      <c r="C5250" s="408">
        <v>0</v>
      </c>
      <c r="D5250" s="408">
        <v>41.9</v>
      </c>
      <c r="E5250" s="408">
        <v>41.9</v>
      </c>
      <c r="F5250" s="409">
        <v>44791.408368055556</v>
      </c>
      <c r="G5250" s="408">
        <v>0</v>
      </c>
    </row>
    <row r="5251" spans="1:7" ht="15" x14ac:dyDescent="0.2">
      <c r="A5251" s="407" t="s">
        <v>8415</v>
      </c>
      <c r="B5251" s="407" t="s">
        <v>8416</v>
      </c>
      <c r="C5251" s="408">
        <v>0</v>
      </c>
      <c r="D5251" s="408">
        <v>41.4</v>
      </c>
      <c r="E5251" s="408">
        <v>41.4</v>
      </c>
      <c r="F5251" s="409">
        <v>44791.408946759257</v>
      </c>
      <c r="G5251" s="408">
        <v>0</v>
      </c>
    </row>
    <row r="5252" spans="1:7" ht="15" x14ac:dyDescent="0.2">
      <c r="A5252" s="407" t="s">
        <v>8417</v>
      </c>
      <c r="B5252" s="407" t="s">
        <v>8418</v>
      </c>
      <c r="C5252" s="408">
        <v>0</v>
      </c>
      <c r="D5252" s="408">
        <v>0</v>
      </c>
      <c r="E5252" s="408">
        <v>0</v>
      </c>
      <c r="F5252" s="409">
        <v>45111.635138888887</v>
      </c>
      <c r="G5252" s="408">
        <v>0</v>
      </c>
    </row>
    <row r="5253" spans="1:7" ht="15" x14ac:dyDescent="0.2">
      <c r="A5253" s="407" t="s">
        <v>8419</v>
      </c>
      <c r="B5253" s="407" t="s">
        <v>8420</v>
      </c>
      <c r="C5253" s="408">
        <v>0</v>
      </c>
      <c r="D5253" s="408">
        <v>0</v>
      </c>
      <c r="E5253" s="408">
        <v>0</v>
      </c>
      <c r="F5253" s="409">
        <v>45111.635277777779</v>
      </c>
      <c r="G5253" s="408">
        <v>0</v>
      </c>
    </row>
    <row r="5254" spans="1:7" ht="15" x14ac:dyDescent="0.2">
      <c r="A5254" s="407" t="s">
        <v>8421</v>
      </c>
      <c r="B5254" s="407" t="s">
        <v>8422</v>
      </c>
      <c r="C5254" s="408">
        <v>0</v>
      </c>
      <c r="D5254" s="408">
        <v>0.49</v>
      </c>
      <c r="E5254" s="408">
        <v>0.49</v>
      </c>
      <c r="F5254" s="409">
        <v>45133.60837962963</v>
      </c>
      <c r="G5254" s="408">
        <v>0</v>
      </c>
    </row>
    <row r="5255" spans="1:7" ht="15" x14ac:dyDescent="0.2">
      <c r="A5255" s="407" t="s">
        <v>8423</v>
      </c>
      <c r="B5255" s="407" t="s">
        <v>8424</v>
      </c>
      <c r="C5255" s="408">
        <v>0</v>
      </c>
      <c r="D5255" s="408">
        <v>17.7</v>
      </c>
      <c r="E5255" s="408">
        <v>17.7</v>
      </c>
      <c r="F5255" s="409">
        <v>45133.608402777776</v>
      </c>
      <c r="G5255" s="408">
        <v>0</v>
      </c>
    </row>
    <row r="5256" spans="1:7" ht="15" x14ac:dyDescent="0.2">
      <c r="A5256" s="407" t="s">
        <v>8425</v>
      </c>
      <c r="B5256" s="407" t="s">
        <v>8426</v>
      </c>
      <c r="C5256" s="408">
        <v>0</v>
      </c>
      <c r="D5256" s="408">
        <v>89</v>
      </c>
      <c r="E5256" s="408">
        <v>89</v>
      </c>
      <c r="F5256" s="409">
        <v>44791.408831018518</v>
      </c>
      <c r="G5256" s="408">
        <v>0</v>
      </c>
    </row>
    <row r="5257" spans="1:7" ht="15" x14ac:dyDescent="0.2">
      <c r="A5257" s="407" t="s">
        <v>8427</v>
      </c>
      <c r="B5257" s="407" t="s">
        <v>8428</v>
      </c>
      <c r="C5257" s="408">
        <v>0</v>
      </c>
      <c r="D5257" s="408">
        <v>0</v>
      </c>
      <c r="E5257" s="408">
        <v>0</v>
      </c>
      <c r="F5257" s="409">
        <v>45111.635416666664</v>
      </c>
      <c r="G5257" s="408">
        <v>0</v>
      </c>
    </row>
    <row r="5258" spans="1:7" ht="15" x14ac:dyDescent="0.2">
      <c r="A5258" s="407" t="s">
        <v>8429</v>
      </c>
      <c r="B5258" s="407" t="s">
        <v>8430</v>
      </c>
      <c r="C5258" s="408">
        <v>0</v>
      </c>
      <c r="D5258" s="408">
        <v>2.1</v>
      </c>
      <c r="E5258" s="408">
        <v>2.1</v>
      </c>
      <c r="F5258" s="409">
        <v>45209.333043981482</v>
      </c>
      <c r="G5258" s="408">
        <v>0</v>
      </c>
    </row>
    <row r="5259" spans="1:7" ht="15" x14ac:dyDescent="0.2">
      <c r="A5259" s="407" t="s">
        <v>8431</v>
      </c>
      <c r="B5259" s="407" t="s">
        <v>8432</v>
      </c>
      <c r="C5259" s="408">
        <v>0</v>
      </c>
      <c r="D5259" s="408">
        <v>24.6</v>
      </c>
      <c r="E5259" s="408">
        <v>24.6</v>
      </c>
      <c r="F5259" s="409">
        <v>44244.514537037037</v>
      </c>
      <c r="G5259" s="408">
        <v>0</v>
      </c>
    </row>
    <row r="5260" spans="1:7" ht="15" x14ac:dyDescent="0.2">
      <c r="A5260" s="407" t="s">
        <v>8433</v>
      </c>
      <c r="B5260" s="407" t="s">
        <v>8434</v>
      </c>
      <c r="C5260" s="408">
        <v>3.5</v>
      </c>
      <c r="D5260" s="408">
        <v>57.09</v>
      </c>
      <c r="E5260" s="408">
        <v>66.09</v>
      </c>
      <c r="F5260" s="409">
        <v>44979.555636574078</v>
      </c>
      <c r="G5260" s="408">
        <v>0</v>
      </c>
    </row>
    <row r="5261" spans="1:7" ht="15" x14ac:dyDescent="0.2">
      <c r="A5261" s="407" t="s">
        <v>8435</v>
      </c>
      <c r="B5261" s="407" t="s">
        <v>8436</v>
      </c>
      <c r="C5261" s="408">
        <v>0</v>
      </c>
      <c r="D5261" s="408">
        <v>0</v>
      </c>
      <c r="E5261" s="408">
        <v>0</v>
      </c>
      <c r="F5261" s="409">
        <v>44244.567152777781</v>
      </c>
      <c r="G5261" s="408">
        <v>0</v>
      </c>
    </row>
    <row r="5262" spans="1:7" ht="15" x14ac:dyDescent="0.2">
      <c r="A5262" s="407" t="s">
        <v>8437</v>
      </c>
      <c r="B5262" s="407" t="s">
        <v>8438</v>
      </c>
      <c r="C5262" s="408">
        <v>0</v>
      </c>
      <c r="D5262" s="408">
        <v>3725</v>
      </c>
      <c r="E5262" s="408">
        <v>3725</v>
      </c>
      <c r="F5262" s="409">
        <v>44245.435185185182</v>
      </c>
      <c r="G5262" s="408">
        <v>0</v>
      </c>
    </row>
    <row r="5263" spans="1:7" ht="15" x14ac:dyDescent="0.2">
      <c r="A5263" s="407" t="s">
        <v>8439</v>
      </c>
      <c r="B5263" s="407" t="s">
        <v>8404</v>
      </c>
      <c r="C5263" s="408">
        <v>10.5</v>
      </c>
      <c r="D5263" s="408">
        <v>100.18</v>
      </c>
      <c r="E5263" s="408">
        <v>110.68</v>
      </c>
      <c r="F5263" s="409">
        <v>44249.648252314815</v>
      </c>
      <c r="G5263" s="408">
        <v>0</v>
      </c>
    </row>
    <row r="5264" spans="1:7" ht="15" x14ac:dyDescent="0.2">
      <c r="A5264" s="407" t="s">
        <v>8440</v>
      </c>
      <c r="B5264" s="407" t="s">
        <v>8441</v>
      </c>
      <c r="C5264" s="408">
        <v>0</v>
      </c>
      <c r="D5264" s="408">
        <v>416</v>
      </c>
      <c r="E5264" s="408">
        <v>416</v>
      </c>
      <c r="F5264" s="409">
        <v>44791.410590277781</v>
      </c>
      <c r="G5264" s="408">
        <v>0</v>
      </c>
    </row>
    <row r="5265" spans="1:7" ht="15" x14ac:dyDescent="0.2">
      <c r="A5265" s="407" t="s">
        <v>8442</v>
      </c>
      <c r="B5265" s="407" t="s">
        <v>8443</v>
      </c>
      <c r="C5265" s="408">
        <v>0</v>
      </c>
      <c r="D5265" s="408">
        <v>181.75</v>
      </c>
      <c r="E5265" s="408">
        <v>181.75</v>
      </c>
      <c r="F5265" s="409">
        <v>44468.565416666665</v>
      </c>
      <c r="G5265" s="408">
        <v>0</v>
      </c>
    </row>
    <row r="5266" spans="1:7" ht="15" x14ac:dyDescent="0.2">
      <c r="A5266" s="407" t="s">
        <v>35600</v>
      </c>
      <c r="B5266" s="407" t="s">
        <v>30968</v>
      </c>
      <c r="C5266" s="408">
        <v>0</v>
      </c>
      <c r="D5266" s="408">
        <v>1.2883333333333333</v>
      </c>
      <c r="E5266" s="408">
        <v>1.2883333333333333</v>
      </c>
      <c r="F5266" s="409">
        <v>44327.349050925928</v>
      </c>
      <c r="G5266" s="408">
        <v>0</v>
      </c>
    </row>
    <row r="5267" spans="1:7" ht="15" x14ac:dyDescent="0.2">
      <c r="A5267" s="407" t="s">
        <v>35601</v>
      </c>
      <c r="B5267" s="407" t="s">
        <v>30970</v>
      </c>
      <c r="C5267" s="408">
        <v>0</v>
      </c>
      <c r="D5267" s="408">
        <v>1.2583333333333333</v>
      </c>
      <c r="E5267" s="408">
        <v>1.2583333333333333</v>
      </c>
      <c r="F5267" s="409">
        <v>44327.34957175926</v>
      </c>
      <c r="G5267" s="408">
        <v>0</v>
      </c>
    </row>
    <row r="5268" spans="1:7" ht="15" x14ac:dyDescent="0.2">
      <c r="A5268" s="407" t="s">
        <v>8444</v>
      </c>
      <c r="B5268" s="407" t="s">
        <v>8445</v>
      </c>
      <c r="C5268" s="408">
        <v>0</v>
      </c>
      <c r="D5268" s="408">
        <v>846.45</v>
      </c>
      <c r="E5268" s="408">
        <v>846.45</v>
      </c>
      <c r="F5268" s="409">
        <v>44250.605428240742</v>
      </c>
      <c r="G5268" s="408">
        <v>0</v>
      </c>
    </row>
    <row r="5269" spans="1:7" ht="15" x14ac:dyDescent="0.25">
      <c r="A5269" s="407" t="s">
        <v>8446</v>
      </c>
      <c r="B5269" s="407" t="s">
        <v>8447</v>
      </c>
      <c r="C5269" s="406"/>
      <c r="D5269" s="406"/>
      <c r="E5269" s="406"/>
      <c r="F5269" s="409">
        <v>44250.487824074073</v>
      </c>
      <c r="G5269" s="408">
        <v>0</v>
      </c>
    </row>
    <row r="5270" spans="1:7" ht="15" x14ac:dyDescent="0.2">
      <c r="A5270" s="407" t="s">
        <v>8448</v>
      </c>
      <c r="B5270" s="407" t="s">
        <v>8449</v>
      </c>
      <c r="C5270" s="408">
        <v>0</v>
      </c>
      <c r="D5270" s="408">
        <v>21.22</v>
      </c>
      <c r="E5270" s="408">
        <v>21.22</v>
      </c>
      <c r="F5270" s="409">
        <v>44358.374108796299</v>
      </c>
      <c r="G5270" s="408">
        <v>0</v>
      </c>
    </row>
    <row r="5271" spans="1:7" ht="15" x14ac:dyDescent="0.2">
      <c r="A5271" s="407" t="s">
        <v>8450</v>
      </c>
      <c r="B5271" s="407" t="s">
        <v>8451</v>
      </c>
      <c r="C5271" s="408">
        <v>6</v>
      </c>
      <c r="D5271" s="408">
        <v>28.53</v>
      </c>
      <c r="E5271" s="408">
        <v>34.53</v>
      </c>
      <c r="F5271" s="409">
        <v>44256.606261574074</v>
      </c>
      <c r="G5271" s="408">
        <v>0</v>
      </c>
    </row>
    <row r="5272" spans="1:7" ht="15" x14ac:dyDescent="0.2">
      <c r="A5272" s="407" t="s">
        <v>8452</v>
      </c>
      <c r="B5272" s="407" t="s">
        <v>8453</v>
      </c>
      <c r="C5272" s="408">
        <v>0</v>
      </c>
      <c r="D5272" s="408">
        <v>3.53125</v>
      </c>
      <c r="E5272" s="408">
        <v>3.53125</v>
      </c>
      <c r="F5272" s="409">
        <v>44258.584548611114</v>
      </c>
      <c r="G5272" s="408">
        <v>0</v>
      </c>
    </row>
    <row r="5273" spans="1:7" ht="15" x14ac:dyDescent="0.2">
      <c r="A5273" s="407" t="s">
        <v>8454</v>
      </c>
      <c r="B5273" s="407" t="s">
        <v>3100</v>
      </c>
      <c r="C5273" s="408">
        <v>0</v>
      </c>
      <c r="D5273" s="408">
        <v>8</v>
      </c>
      <c r="E5273" s="408">
        <v>8</v>
      </c>
      <c r="F5273" s="409">
        <v>44256.610891203702</v>
      </c>
      <c r="G5273" s="408">
        <v>0</v>
      </c>
    </row>
    <row r="5274" spans="1:7" ht="15" x14ac:dyDescent="0.2">
      <c r="A5274" s="407" t="s">
        <v>8455</v>
      </c>
      <c r="B5274" s="407" t="s">
        <v>8456</v>
      </c>
      <c r="C5274" s="408">
        <v>0</v>
      </c>
      <c r="D5274" s="408">
        <v>8.48</v>
      </c>
      <c r="E5274" s="408">
        <v>8.48</v>
      </c>
      <c r="F5274" s="409">
        <v>44256.61178240741</v>
      </c>
      <c r="G5274" s="408">
        <v>0</v>
      </c>
    </row>
    <row r="5275" spans="1:7" ht="15" x14ac:dyDescent="0.2">
      <c r="A5275" s="407" t="s">
        <v>8457</v>
      </c>
      <c r="B5275" s="407" t="s">
        <v>8458</v>
      </c>
      <c r="C5275" s="408">
        <v>0</v>
      </c>
      <c r="D5275" s="408">
        <v>0.68</v>
      </c>
      <c r="E5275" s="408">
        <v>0.68</v>
      </c>
      <c r="F5275" s="409">
        <v>44256.585393518515</v>
      </c>
      <c r="G5275" s="408">
        <v>0</v>
      </c>
    </row>
    <row r="5276" spans="1:7" ht="15" x14ac:dyDescent="0.2">
      <c r="A5276" s="407" t="s">
        <v>8459</v>
      </c>
      <c r="B5276" s="407" t="s">
        <v>8460</v>
      </c>
      <c r="C5276" s="408">
        <v>0</v>
      </c>
      <c r="D5276" s="408">
        <v>3.51</v>
      </c>
      <c r="E5276" s="408">
        <v>3.51</v>
      </c>
      <c r="F5276" s="409">
        <v>44256.586689814816</v>
      </c>
      <c r="G5276" s="408">
        <v>0</v>
      </c>
    </row>
    <row r="5277" spans="1:7" ht="15" x14ac:dyDescent="0.2">
      <c r="A5277" s="407" t="s">
        <v>8461</v>
      </c>
      <c r="B5277" s="407" t="s">
        <v>6946</v>
      </c>
      <c r="C5277" s="408">
        <v>0</v>
      </c>
      <c r="D5277" s="408">
        <v>0</v>
      </c>
      <c r="E5277" s="408">
        <v>0</v>
      </c>
      <c r="F5277" s="409">
        <v>44258.37568287037</v>
      </c>
      <c r="G5277" s="408">
        <v>0</v>
      </c>
    </row>
    <row r="5278" spans="1:7" ht="15" x14ac:dyDescent="0.25">
      <c r="A5278" s="407" t="s">
        <v>8462</v>
      </c>
      <c r="B5278" s="407" t="s">
        <v>8463</v>
      </c>
      <c r="C5278" s="406"/>
      <c r="D5278" s="406"/>
      <c r="E5278" s="406"/>
      <c r="F5278" s="409">
        <v>44978.397465277776</v>
      </c>
      <c r="G5278" s="408">
        <v>0</v>
      </c>
    </row>
    <row r="5279" spans="1:7" ht="15" x14ac:dyDescent="0.2">
      <c r="A5279" s="407" t="s">
        <v>8464</v>
      </c>
      <c r="B5279" s="407" t="s">
        <v>8465</v>
      </c>
      <c r="C5279" s="408">
        <v>0</v>
      </c>
      <c r="D5279" s="408">
        <v>375</v>
      </c>
      <c r="E5279" s="408">
        <v>375</v>
      </c>
      <c r="F5279" s="409">
        <v>44791.411030092589</v>
      </c>
      <c r="G5279" s="408">
        <v>0</v>
      </c>
    </row>
    <row r="5280" spans="1:7" ht="15" x14ac:dyDescent="0.2">
      <c r="A5280" s="407" t="s">
        <v>8466</v>
      </c>
      <c r="B5280" s="407" t="s">
        <v>8467</v>
      </c>
      <c r="C5280" s="408">
        <v>13</v>
      </c>
      <c r="D5280" s="408">
        <v>2.2200000000000002</v>
      </c>
      <c r="E5280" s="408">
        <v>15.22</v>
      </c>
      <c r="F5280" s="409">
        <v>44523.498865740738</v>
      </c>
      <c r="G5280" s="408">
        <v>0</v>
      </c>
    </row>
    <row r="5281" spans="1:7" ht="15" x14ac:dyDescent="0.2">
      <c r="A5281" s="407" t="s">
        <v>8468</v>
      </c>
      <c r="B5281" s="407" t="s">
        <v>6825</v>
      </c>
      <c r="C5281" s="408">
        <v>0</v>
      </c>
      <c r="D5281" s="408">
        <v>12.25</v>
      </c>
      <c r="E5281" s="408">
        <v>12.25</v>
      </c>
      <c r="F5281" s="409">
        <v>44791.411435185182</v>
      </c>
      <c r="G5281" s="408">
        <v>0</v>
      </c>
    </row>
    <row r="5282" spans="1:7" ht="15" x14ac:dyDescent="0.2">
      <c r="A5282" s="407" t="s">
        <v>8469</v>
      </c>
      <c r="B5282" s="407" t="s">
        <v>8470</v>
      </c>
      <c r="C5282" s="408">
        <v>0</v>
      </c>
      <c r="D5282" s="408">
        <v>27.6</v>
      </c>
      <c r="E5282" s="408">
        <v>27.6</v>
      </c>
      <c r="F5282" s="409">
        <v>44791.413460648146</v>
      </c>
      <c r="G5282" s="408">
        <v>0</v>
      </c>
    </row>
    <row r="5283" spans="1:7" ht="15" x14ac:dyDescent="0.2">
      <c r="A5283" s="407" t="s">
        <v>35602</v>
      </c>
      <c r="B5283" s="407" t="s">
        <v>35603</v>
      </c>
      <c r="C5283" s="408">
        <v>0</v>
      </c>
      <c r="D5283" s="408">
        <v>0</v>
      </c>
      <c r="E5283" s="408">
        <v>0</v>
      </c>
      <c r="F5283" s="409">
        <v>45342.57984953704</v>
      </c>
      <c r="G5283" s="408">
        <v>0</v>
      </c>
    </row>
    <row r="5284" spans="1:7" ht="15" x14ac:dyDescent="0.2">
      <c r="A5284" s="407" t="s">
        <v>35604</v>
      </c>
      <c r="B5284" s="407" t="s">
        <v>35605</v>
      </c>
      <c r="C5284" s="408">
        <v>0</v>
      </c>
      <c r="D5284" s="408">
        <v>0</v>
      </c>
      <c r="E5284" s="408">
        <v>0</v>
      </c>
      <c r="F5284" s="409">
        <v>45342.579942129632</v>
      </c>
      <c r="G5284" s="408">
        <v>0</v>
      </c>
    </row>
    <row r="5285" spans="1:7" ht="15" x14ac:dyDescent="0.2">
      <c r="A5285" s="407" t="s">
        <v>8471</v>
      </c>
      <c r="B5285" s="407" t="s">
        <v>8472</v>
      </c>
      <c r="C5285" s="408">
        <v>0</v>
      </c>
      <c r="D5285" s="408">
        <v>0</v>
      </c>
      <c r="E5285" s="408">
        <v>0</v>
      </c>
      <c r="F5285" s="409">
        <v>44326.429710648146</v>
      </c>
      <c r="G5285" s="408">
        <v>0</v>
      </c>
    </row>
    <row r="5286" spans="1:7" ht="15" x14ac:dyDescent="0.2">
      <c r="A5286" s="407" t="s">
        <v>8473</v>
      </c>
      <c r="B5286" s="407" t="s">
        <v>8474</v>
      </c>
      <c r="C5286" s="408">
        <v>0</v>
      </c>
      <c r="D5286" s="408">
        <v>0</v>
      </c>
      <c r="E5286" s="408">
        <v>0</v>
      </c>
      <c r="F5286" s="409">
        <v>44326.43613425926</v>
      </c>
      <c r="G5286" s="408">
        <v>0</v>
      </c>
    </row>
    <row r="5287" spans="1:7" ht="15" x14ac:dyDescent="0.2">
      <c r="A5287" s="407" t="s">
        <v>8475</v>
      </c>
      <c r="B5287" s="407" t="s">
        <v>8476</v>
      </c>
      <c r="C5287" s="408">
        <v>125.5</v>
      </c>
      <c r="D5287" s="408">
        <v>565.23</v>
      </c>
      <c r="E5287" s="408">
        <v>690.73</v>
      </c>
      <c r="F5287" s="409">
        <v>44349.345578703702</v>
      </c>
      <c r="G5287" s="408">
        <v>0</v>
      </c>
    </row>
    <row r="5288" spans="1:7" ht="15" x14ac:dyDescent="0.2">
      <c r="A5288" s="407" t="s">
        <v>8477</v>
      </c>
      <c r="B5288" s="407" t="s">
        <v>8478</v>
      </c>
      <c r="C5288" s="408">
        <v>0</v>
      </c>
      <c r="D5288" s="408">
        <v>74.47</v>
      </c>
      <c r="E5288" s="408">
        <v>74.47</v>
      </c>
      <c r="F5288" s="409">
        <v>44761.334976851853</v>
      </c>
      <c r="G5288" s="408">
        <v>0</v>
      </c>
    </row>
    <row r="5289" spans="1:7" ht="15" x14ac:dyDescent="0.2">
      <c r="A5289" s="407" t="s">
        <v>8479</v>
      </c>
      <c r="B5289" s="407" t="s">
        <v>8480</v>
      </c>
      <c r="C5289" s="408">
        <v>0</v>
      </c>
      <c r="D5289" s="408">
        <v>165</v>
      </c>
      <c r="E5289" s="408">
        <v>165</v>
      </c>
      <c r="F5289" s="409">
        <v>44791.72587962963</v>
      </c>
      <c r="G5289" s="408">
        <v>0</v>
      </c>
    </row>
    <row r="5290" spans="1:7" ht="15" x14ac:dyDescent="0.2">
      <c r="A5290" s="407" t="s">
        <v>8481</v>
      </c>
      <c r="B5290" s="407" t="s">
        <v>8482</v>
      </c>
      <c r="C5290" s="408">
        <v>0</v>
      </c>
      <c r="D5290" s="408">
        <v>0</v>
      </c>
      <c r="E5290" s="408">
        <v>0</v>
      </c>
      <c r="F5290" s="409">
        <v>44978.473761574074</v>
      </c>
      <c r="G5290" s="408">
        <v>0</v>
      </c>
    </row>
    <row r="5291" spans="1:7" ht="15" x14ac:dyDescent="0.2">
      <c r="A5291" s="407" t="s">
        <v>8483</v>
      </c>
      <c r="B5291" s="407" t="s">
        <v>8484</v>
      </c>
      <c r="C5291" s="408">
        <v>0</v>
      </c>
      <c r="D5291" s="408">
        <v>210.9</v>
      </c>
      <c r="E5291" s="408">
        <v>210.9</v>
      </c>
      <c r="F5291" s="409">
        <v>44265.34579861111</v>
      </c>
      <c r="G5291" s="408">
        <v>0</v>
      </c>
    </row>
    <row r="5292" spans="1:7" ht="15" x14ac:dyDescent="0.2">
      <c r="A5292" s="407" t="s">
        <v>35606</v>
      </c>
      <c r="B5292" s="407" t="s">
        <v>8436</v>
      </c>
      <c r="C5292" s="408">
        <v>0</v>
      </c>
      <c r="D5292" s="408">
        <v>0</v>
      </c>
      <c r="E5292" s="408">
        <v>0</v>
      </c>
      <c r="F5292" s="409">
        <v>45342.580057870371</v>
      </c>
      <c r="G5292" s="408">
        <v>0</v>
      </c>
    </row>
    <row r="5293" spans="1:7" ht="15" x14ac:dyDescent="0.2">
      <c r="A5293" s="407" t="s">
        <v>8485</v>
      </c>
      <c r="B5293" s="407" t="s">
        <v>8486</v>
      </c>
      <c r="C5293" s="408">
        <v>0</v>
      </c>
      <c r="D5293" s="408">
        <v>17.18</v>
      </c>
      <c r="E5293" s="408">
        <v>17.18</v>
      </c>
      <c r="F5293" s="409">
        <v>44265.361284722225</v>
      </c>
      <c r="G5293" s="408">
        <v>0</v>
      </c>
    </row>
    <row r="5294" spans="1:7" ht="15" x14ac:dyDescent="0.2">
      <c r="A5294" s="407" t="s">
        <v>8487</v>
      </c>
      <c r="B5294" s="407" t="s">
        <v>8488</v>
      </c>
      <c r="C5294" s="408">
        <v>0</v>
      </c>
      <c r="D5294" s="408">
        <v>19.55</v>
      </c>
      <c r="E5294" s="408">
        <v>19.55</v>
      </c>
      <c r="F5294" s="409">
        <v>44265.360439814816</v>
      </c>
      <c r="G5294" s="408">
        <v>0</v>
      </c>
    </row>
    <row r="5295" spans="1:7" ht="15" x14ac:dyDescent="0.2">
      <c r="A5295" s="407" t="s">
        <v>8489</v>
      </c>
      <c r="B5295" s="407" t="s">
        <v>8490</v>
      </c>
      <c r="C5295" s="408">
        <v>0</v>
      </c>
      <c r="D5295" s="408">
        <v>24.06</v>
      </c>
      <c r="E5295" s="408">
        <v>24.06</v>
      </c>
      <c r="F5295" s="409">
        <v>44265.366631944446</v>
      </c>
      <c r="G5295" s="408">
        <v>0</v>
      </c>
    </row>
    <row r="5296" spans="1:7" ht="15" x14ac:dyDescent="0.2">
      <c r="A5296" s="407" t="s">
        <v>8491</v>
      </c>
      <c r="B5296" s="407" t="s">
        <v>8492</v>
      </c>
      <c r="C5296" s="408">
        <v>0</v>
      </c>
      <c r="D5296" s="408">
        <v>0</v>
      </c>
      <c r="E5296" s="408">
        <v>0</v>
      </c>
      <c r="F5296" s="409">
        <v>44978.399606481478</v>
      </c>
      <c r="G5296" s="408">
        <v>0</v>
      </c>
    </row>
    <row r="5297" spans="1:7" ht="15" x14ac:dyDescent="0.2">
      <c r="A5297" s="407" t="s">
        <v>8493</v>
      </c>
      <c r="B5297" s="407" t="s">
        <v>8494</v>
      </c>
      <c r="C5297" s="408">
        <v>0</v>
      </c>
      <c r="D5297" s="408">
        <v>0</v>
      </c>
      <c r="E5297" s="408">
        <v>0</v>
      </c>
      <c r="F5297" s="409">
        <v>44267.419710648152</v>
      </c>
      <c r="G5297" s="408">
        <v>0</v>
      </c>
    </row>
    <row r="5298" spans="1:7" ht="15" x14ac:dyDescent="0.2">
      <c r="A5298" s="407" t="s">
        <v>8495</v>
      </c>
      <c r="B5298" s="407" t="s">
        <v>8496</v>
      </c>
      <c r="C5298" s="408">
        <v>0</v>
      </c>
      <c r="D5298" s="408">
        <v>0</v>
      </c>
      <c r="E5298" s="408">
        <v>0</v>
      </c>
      <c r="F5298" s="409">
        <v>44267.420891203707</v>
      </c>
      <c r="G5298" s="408">
        <v>0</v>
      </c>
    </row>
    <row r="5299" spans="1:7" ht="15" x14ac:dyDescent="0.2">
      <c r="A5299" s="407" t="s">
        <v>8497</v>
      </c>
      <c r="B5299" s="407" t="s">
        <v>8498</v>
      </c>
      <c r="C5299" s="408">
        <v>0</v>
      </c>
      <c r="D5299" s="408">
        <v>14.3</v>
      </c>
      <c r="E5299" s="408">
        <v>14.3</v>
      </c>
      <c r="F5299" s="409">
        <v>44267.424861111111</v>
      </c>
      <c r="G5299" s="408">
        <v>0</v>
      </c>
    </row>
    <row r="5300" spans="1:7" ht="15" x14ac:dyDescent="0.2">
      <c r="A5300" s="407" t="s">
        <v>8499</v>
      </c>
      <c r="B5300" s="407" t="s">
        <v>8500</v>
      </c>
      <c r="C5300" s="408">
        <v>0</v>
      </c>
      <c r="D5300" s="408">
        <v>75.900000000000006</v>
      </c>
      <c r="E5300" s="408">
        <v>75.900000000000006</v>
      </c>
      <c r="F5300" s="409">
        <v>44320.460277777776</v>
      </c>
      <c r="G5300" s="408">
        <v>0</v>
      </c>
    </row>
    <row r="5301" spans="1:7" ht="15" x14ac:dyDescent="0.2">
      <c r="A5301" s="407" t="s">
        <v>8501</v>
      </c>
      <c r="B5301" s="407" t="s">
        <v>8502</v>
      </c>
      <c r="C5301" s="408">
        <v>0</v>
      </c>
      <c r="D5301" s="408">
        <v>6.5</v>
      </c>
      <c r="E5301" s="408">
        <v>6.5</v>
      </c>
      <c r="F5301" s="409">
        <v>44277.564756944441</v>
      </c>
      <c r="G5301" s="408">
        <v>0</v>
      </c>
    </row>
    <row r="5302" spans="1:7" ht="15" x14ac:dyDescent="0.2">
      <c r="A5302" s="407" t="s">
        <v>8503</v>
      </c>
      <c r="B5302" s="407" t="s">
        <v>8504</v>
      </c>
      <c r="C5302" s="408">
        <v>0</v>
      </c>
      <c r="D5302" s="408">
        <v>7.79</v>
      </c>
      <c r="E5302" s="408">
        <v>7.79</v>
      </c>
      <c r="F5302" s="409">
        <v>44302.448472222219</v>
      </c>
      <c r="G5302" s="408">
        <v>0</v>
      </c>
    </row>
    <row r="5303" spans="1:7" ht="15" x14ac:dyDescent="0.2">
      <c r="A5303" s="407" t="s">
        <v>8505</v>
      </c>
      <c r="B5303" s="407" t="s">
        <v>8506</v>
      </c>
      <c r="C5303" s="408">
        <v>0</v>
      </c>
      <c r="D5303" s="408">
        <v>64.12</v>
      </c>
      <c r="E5303" s="408">
        <v>64.12</v>
      </c>
      <c r="F5303" s="409">
        <v>44791.725335648145</v>
      </c>
      <c r="G5303" s="408">
        <v>0</v>
      </c>
    </row>
    <row r="5304" spans="1:7" ht="15" x14ac:dyDescent="0.2">
      <c r="A5304" s="407" t="s">
        <v>8507</v>
      </c>
      <c r="B5304" s="407" t="s">
        <v>8508</v>
      </c>
      <c r="C5304" s="408">
        <v>0</v>
      </c>
      <c r="D5304" s="408">
        <v>0</v>
      </c>
      <c r="E5304" s="408">
        <v>0</v>
      </c>
      <c r="F5304" s="409">
        <v>44277.468414351853</v>
      </c>
      <c r="G5304" s="408">
        <v>0</v>
      </c>
    </row>
    <row r="5305" spans="1:7" ht="15" x14ac:dyDescent="0.2">
      <c r="A5305" s="407" t="s">
        <v>8509</v>
      </c>
      <c r="B5305" s="407" t="s">
        <v>8510</v>
      </c>
      <c r="C5305" s="408">
        <v>0</v>
      </c>
      <c r="D5305" s="408">
        <v>0</v>
      </c>
      <c r="E5305" s="408">
        <v>0</v>
      </c>
      <c r="F5305" s="409">
        <v>44277.476215277777</v>
      </c>
      <c r="G5305" s="408">
        <v>0</v>
      </c>
    </row>
    <row r="5306" spans="1:7" ht="15" x14ac:dyDescent="0.2">
      <c r="A5306" s="407" t="s">
        <v>8511</v>
      </c>
      <c r="B5306" s="407" t="s">
        <v>8512</v>
      </c>
      <c r="C5306" s="408">
        <v>0</v>
      </c>
      <c r="D5306" s="408">
        <v>72.8</v>
      </c>
      <c r="E5306" s="408">
        <v>72.8</v>
      </c>
      <c r="F5306" s="409">
        <v>44277.619664351849</v>
      </c>
      <c r="G5306" s="408">
        <v>0</v>
      </c>
    </row>
    <row r="5307" spans="1:7" ht="15" x14ac:dyDescent="0.2">
      <c r="A5307" s="407" t="s">
        <v>8513</v>
      </c>
      <c r="B5307" s="407" t="s">
        <v>8514</v>
      </c>
      <c r="C5307" s="408">
        <v>0</v>
      </c>
      <c r="D5307" s="408">
        <v>0.13514999999999999</v>
      </c>
      <c r="E5307" s="408">
        <v>0.13514999999999999</v>
      </c>
      <c r="F5307" s="409">
        <v>44277.544733796298</v>
      </c>
      <c r="G5307" s="408">
        <v>0</v>
      </c>
    </row>
    <row r="5308" spans="1:7" ht="15" x14ac:dyDescent="0.2">
      <c r="A5308" s="407" t="s">
        <v>8515</v>
      </c>
      <c r="B5308" s="407" t="s">
        <v>8516</v>
      </c>
      <c r="C5308" s="408">
        <v>20</v>
      </c>
      <c r="D5308" s="408">
        <v>251.13</v>
      </c>
      <c r="E5308" s="408">
        <v>271.13</v>
      </c>
      <c r="F5308" s="409">
        <v>44277.664895833332</v>
      </c>
      <c r="G5308" s="408">
        <v>0</v>
      </c>
    </row>
    <row r="5309" spans="1:7" ht="15" x14ac:dyDescent="0.2">
      <c r="A5309" s="407" t="s">
        <v>8517</v>
      </c>
      <c r="B5309" s="407" t="s">
        <v>8518</v>
      </c>
      <c r="C5309" s="408">
        <v>0</v>
      </c>
      <c r="D5309" s="408">
        <v>4.4728000000000003</v>
      </c>
      <c r="E5309" s="408">
        <v>4.4728000000000003</v>
      </c>
      <c r="F5309" s="409">
        <v>44272.450046296297</v>
      </c>
      <c r="G5309" s="408">
        <v>0</v>
      </c>
    </row>
    <row r="5310" spans="1:7" ht="15" x14ac:dyDescent="0.2">
      <c r="A5310" s="407" t="s">
        <v>35607</v>
      </c>
      <c r="B5310" s="407" t="s">
        <v>35608</v>
      </c>
      <c r="C5310" s="408">
        <v>1</v>
      </c>
      <c r="D5310" s="408">
        <v>0.23</v>
      </c>
      <c r="E5310" s="408">
        <v>1.23</v>
      </c>
      <c r="F5310" s="409">
        <v>44357.642928240741</v>
      </c>
      <c r="G5310" s="408">
        <v>0</v>
      </c>
    </row>
    <row r="5311" spans="1:7" ht="15" x14ac:dyDescent="0.2">
      <c r="A5311" s="407" t="s">
        <v>8519</v>
      </c>
      <c r="B5311" s="407" t="s">
        <v>8520</v>
      </c>
      <c r="C5311" s="408">
        <v>0</v>
      </c>
      <c r="D5311" s="408">
        <v>0</v>
      </c>
      <c r="E5311" s="408">
        <v>0</v>
      </c>
      <c r="F5311" s="409">
        <v>44357.61818287037</v>
      </c>
      <c r="G5311" s="408">
        <v>0</v>
      </c>
    </row>
    <row r="5312" spans="1:7" ht="15" x14ac:dyDescent="0.2">
      <c r="A5312" s="407" t="s">
        <v>8521</v>
      </c>
      <c r="B5312" s="407" t="s">
        <v>8522</v>
      </c>
      <c r="C5312" s="408">
        <v>0</v>
      </c>
      <c r="D5312" s="408">
        <v>125.38</v>
      </c>
      <c r="E5312" s="408">
        <v>125.38</v>
      </c>
      <c r="F5312" s="409">
        <v>44271.471516203703</v>
      </c>
      <c r="G5312" s="408">
        <v>0</v>
      </c>
    </row>
    <row r="5313" spans="1:7" ht="15" x14ac:dyDescent="0.2">
      <c r="A5313" s="407" t="s">
        <v>8523</v>
      </c>
      <c r="B5313" s="407" t="s">
        <v>8524</v>
      </c>
      <c r="C5313" s="408">
        <v>0</v>
      </c>
      <c r="D5313" s="408">
        <v>6.27</v>
      </c>
      <c r="E5313" s="408">
        <v>6.27</v>
      </c>
      <c r="F5313" s="409">
        <v>44683.871539351851</v>
      </c>
      <c r="G5313" s="408">
        <v>0</v>
      </c>
    </row>
    <row r="5314" spans="1:7" ht="15" x14ac:dyDescent="0.2">
      <c r="A5314" s="407" t="s">
        <v>8525</v>
      </c>
      <c r="B5314" s="407" t="s">
        <v>8526</v>
      </c>
      <c r="C5314" s="408">
        <v>0</v>
      </c>
      <c r="D5314" s="408">
        <v>100</v>
      </c>
      <c r="E5314" s="408">
        <v>100</v>
      </c>
      <c r="F5314" s="409">
        <v>44293.696134259262</v>
      </c>
      <c r="G5314" s="408">
        <v>0</v>
      </c>
    </row>
    <row r="5315" spans="1:7" ht="15" x14ac:dyDescent="0.2">
      <c r="A5315" s="407" t="s">
        <v>8527</v>
      </c>
      <c r="B5315" s="407" t="s">
        <v>8528</v>
      </c>
      <c r="C5315" s="408">
        <v>0</v>
      </c>
      <c r="D5315" s="408">
        <v>78</v>
      </c>
      <c r="E5315" s="408">
        <v>78</v>
      </c>
      <c r="F5315" s="409">
        <v>45267.384583333333</v>
      </c>
      <c r="G5315" s="408">
        <v>0</v>
      </c>
    </row>
    <row r="5316" spans="1:7" ht="15" x14ac:dyDescent="0.2">
      <c r="A5316" s="407" t="s">
        <v>35609</v>
      </c>
      <c r="B5316" s="407" t="s">
        <v>35610</v>
      </c>
      <c r="C5316" s="408">
        <v>0</v>
      </c>
      <c r="D5316" s="408">
        <v>0</v>
      </c>
      <c r="E5316" s="408">
        <v>0</v>
      </c>
      <c r="F5316" s="409">
        <v>45342.580972222226</v>
      </c>
      <c r="G5316" s="408">
        <v>0</v>
      </c>
    </row>
    <row r="5317" spans="1:7" ht="15" x14ac:dyDescent="0.2">
      <c r="A5317" s="407" t="s">
        <v>8529</v>
      </c>
      <c r="B5317" s="407" t="s">
        <v>8530</v>
      </c>
      <c r="C5317" s="408">
        <v>0</v>
      </c>
      <c r="D5317" s="408">
        <v>0</v>
      </c>
      <c r="E5317" s="408">
        <v>0</v>
      </c>
      <c r="F5317" s="409">
        <v>44277.617615740739</v>
      </c>
      <c r="G5317" s="408">
        <v>0</v>
      </c>
    </row>
    <row r="5318" spans="1:7" ht="15" x14ac:dyDescent="0.2">
      <c r="A5318" s="407" t="s">
        <v>35611</v>
      </c>
      <c r="B5318" s="407" t="s">
        <v>35612</v>
      </c>
      <c r="C5318" s="408">
        <v>0</v>
      </c>
      <c r="D5318" s="408">
        <v>7.8</v>
      </c>
      <c r="E5318" s="408">
        <v>7.8</v>
      </c>
      <c r="F5318" s="409">
        <v>45407.508310185185</v>
      </c>
      <c r="G5318" s="408">
        <v>0</v>
      </c>
    </row>
    <row r="5319" spans="1:7" ht="15" x14ac:dyDescent="0.2">
      <c r="A5319" s="407" t="s">
        <v>35613</v>
      </c>
      <c r="B5319" s="407" t="s">
        <v>35614</v>
      </c>
      <c r="C5319" s="408">
        <v>0</v>
      </c>
      <c r="D5319" s="408">
        <v>7.8</v>
      </c>
      <c r="E5319" s="408">
        <v>7.8</v>
      </c>
      <c r="F5319" s="409">
        <v>45407.508391203701</v>
      </c>
      <c r="G5319" s="408">
        <v>0</v>
      </c>
    </row>
    <row r="5320" spans="1:7" ht="15" x14ac:dyDescent="0.2">
      <c r="A5320" s="407" t="s">
        <v>8531</v>
      </c>
      <c r="B5320" s="407" t="s">
        <v>8532</v>
      </c>
      <c r="C5320" s="408">
        <v>0</v>
      </c>
      <c r="D5320" s="408">
        <v>1.03</v>
      </c>
      <c r="E5320" s="408">
        <v>1.03</v>
      </c>
      <c r="F5320" s="409">
        <v>44978.68037037037</v>
      </c>
      <c r="G5320" s="408">
        <v>0</v>
      </c>
    </row>
    <row r="5321" spans="1:7" ht="15" x14ac:dyDescent="0.2">
      <c r="A5321" s="407" t="s">
        <v>35615</v>
      </c>
      <c r="B5321" s="407" t="s">
        <v>35616</v>
      </c>
      <c r="C5321" s="408">
        <v>0</v>
      </c>
      <c r="D5321" s="408">
        <v>20.65</v>
      </c>
      <c r="E5321" s="408">
        <v>20.65</v>
      </c>
      <c r="F5321" s="409">
        <v>45342.581099537034</v>
      </c>
      <c r="G5321" s="408">
        <v>0</v>
      </c>
    </row>
    <row r="5322" spans="1:7" ht="15" x14ac:dyDescent="0.2">
      <c r="A5322" s="407" t="s">
        <v>8533</v>
      </c>
      <c r="B5322" s="407" t="s">
        <v>8534</v>
      </c>
      <c r="C5322" s="408">
        <v>0</v>
      </c>
      <c r="D5322" s="408">
        <v>11.24</v>
      </c>
      <c r="E5322" s="408">
        <v>11.24</v>
      </c>
      <c r="F5322" s="409">
        <v>44777.429120370369</v>
      </c>
      <c r="G5322" s="408">
        <v>0</v>
      </c>
    </row>
    <row r="5323" spans="1:7" ht="15" x14ac:dyDescent="0.2">
      <c r="A5323" s="407" t="s">
        <v>8535</v>
      </c>
      <c r="B5323" s="407" t="s">
        <v>8536</v>
      </c>
      <c r="C5323" s="408">
        <v>0</v>
      </c>
      <c r="D5323" s="408">
        <v>174.28</v>
      </c>
      <c r="E5323" s="408">
        <v>174.28</v>
      </c>
      <c r="F5323" s="409">
        <v>44298.449699074074</v>
      </c>
      <c r="G5323" s="408">
        <v>0</v>
      </c>
    </row>
    <row r="5324" spans="1:7" ht="15" x14ac:dyDescent="0.2">
      <c r="A5324" s="407" t="s">
        <v>8537</v>
      </c>
      <c r="B5324" s="407" t="s">
        <v>8538</v>
      </c>
      <c r="C5324" s="408">
        <v>0</v>
      </c>
      <c r="D5324" s="408">
        <v>221.04</v>
      </c>
      <c r="E5324" s="408">
        <v>221.04</v>
      </c>
      <c r="F5324" s="409">
        <v>44298.449837962966</v>
      </c>
      <c r="G5324" s="408">
        <v>0</v>
      </c>
    </row>
    <row r="5325" spans="1:7" ht="15" x14ac:dyDescent="0.2">
      <c r="A5325" s="407" t="s">
        <v>35617</v>
      </c>
      <c r="B5325" s="407" t="s">
        <v>35618</v>
      </c>
      <c r="C5325" s="408">
        <v>0</v>
      </c>
      <c r="D5325" s="408">
        <v>2808.2</v>
      </c>
      <c r="E5325" s="408">
        <v>2808.2</v>
      </c>
      <c r="F5325" s="409">
        <v>45342.581157407411</v>
      </c>
      <c r="G5325" s="408">
        <v>0</v>
      </c>
    </row>
    <row r="5326" spans="1:7" ht="15" x14ac:dyDescent="0.2">
      <c r="A5326" s="407" t="s">
        <v>35619</v>
      </c>
      <c r="B5326" s="407" t="s">
        <v>35620</v>
      </c>
      <c r="C5326" s="408">
        <v>0</v>
      </c>
      <c r="D5326" s="408">
        <v>5700</v>
      </c>
      <c r="E5326" s="408">
        <v>5700</v>
      </c>
      <c r="F5326" s="409">
        <v>45342.581203703703</v>
      </c>
      <c r="G5326" s="408">
        <v>0</v>
      </c>
    </row>
    <row r="5327" spans="1:7" ht="15" x14ac:dyDescent="0.2">
      <c r="A5327" s="407" t="s">
        <v>8539</v>
      </c>
      <c r="B5327" s="407" t="s">
        <v>8540</v>
      </c>
      <c r="C5327" s="408">
        <v>0</v>
      </c>
      <c r="D5327" s="408">
        <v>0</v>
      </c>
      <c r="E5327" s="408">
        <v>0</v>
      </c>
      <c r="F5327" s="409">
        <v>44288.937662037039</v>
      </c>
      <c r="G5327" s="408">
        <v>0</v>
      </c>
    </row>
    <row r="5328" spans="1:7" ht="15" x14ac:dyDescent="0.25">
      <c r="A5328" s="407" t="s">
        <v>8541</v>
      </c>
      <c r="B5328" s="407" t="s">
        <v>8542</v>
      </c>
      <c r="C5328" s="406"/>
      <c r="D5328" s="406"/>
      <c r="E5328" s="406"/>
      <c r="F5328" s="409">
        <v>44288.937696759262</v>
      </c>
      <c r="G5328" s="408">
        <v>0</v>
      </c>
    </row>
    <row r="5329" spans="1:7" ht="15" x14ac:dyDescent="0.25">
      <c r="A5329" s="407" t="s">
        <v>8543</v>
      </c>
      <c r="B5329" s="407" t="s">
        <v>8544</v>
      </c>
      <c r="C5329" s="406"/>
      <c r="D5329" s="406"/>
      <c r="E5329" s="406"/>
      <c r="F5329" s="409">
        <v>44288.937754629631</v>
      </c>
      <c r="G5329" s="408">
        <v>0</v>
      </c>
    </row>
    <row r="5330" spans="1:7" ht="15" x14ac:dyDescent="0.25">
      <c r="A5330" s="407" t="s">
        <v>8545</v>
      </c>
      <c r="B5330" s="407" t="s">
        <v>8546</v>
      </c>
      <c r="C5330" s="406"/>
      <c r="D5330" s="406"/>
      <c r="E5330" s="406"/>
      <c r="F5330" s="409">
        <v>44288.937916666669</v>
      </c>
      <c r="G5330" s="408">
        <v>0</v>
      </c>
    </row>
    <row r="5331" spans="1:7" ht="15" x14ac:dyDescent="0.2">
      <c r="A5331" s="407" t="s">
        <v>8547</v>
      </c>
      <c r="B5331" s="407" t="s">
        <v>8548</v>
      </c>
      <c r="C5331" s="408">
        <v>32.5</v>
      </c>
      <c r="D5331" s="408">
        <v>4.5599999999999996</v>
      </c>
      <c r="E5331" s="408">
        <v>37.06</v>
      </c>
      <c r="F5331" s="409">
        <v>44298.516284722224</v>
      </c>
      <c r="G5331" s="408">
        <v>0</v>
      </c>
    </row>
    <row r="5332" spans="1:7" ht="15" x14ac:dyDescent="0.2">
      <c r="A5332" s="407" t="s">
        <v>35621</v>
      </c>
      <c r="B5332" s="407" t="s">
        <v>35622</v>
      </c>
      <c r="C5332" s="408">
        <v>0</v>
      </c>
      <c r="D5332" s="408">
        <v>183.37</v>
      </c>
      <c r="E5332" s="408">
        <v>183.37</v>
      </c>
      <c r="F5332" s="409">
        <v>44441.556655092594</v>
      </c>
      <c r="G5332" s="408">
        <v>0</v>
      </c>
    </row>
    <row r="5333" spans="1:7" ht="15" x14ac:dyDescent="0.2">
      <c r="A5333" s="407" t="s">
        <v>8549</v>
      </c>
      <c r="B5333" s="407" t="s">
        <v>8550</v>
      </c>
      <c r="C5333" s="408">
        <v>0</v>
      </c>
      <c r="D5333" s="408">
        <v>137.05000000000001</v>
      </c>
      <c r="E5333" s="408">
        <v>137.05000000000001</v>
      </c>
      <c r="F5333" s="409">
        <v>45628.641296296293</v>
      </c>
      <c r="G5333" s="408">
        <v>0</v>
      </c>
    </row>
    <row r="5334" spans="1:7" ht="15" x14ac:dyDescent="0.2">
      <c r="A5334" s="407" t="s">
        <v>8551</v>
      </c>
      <c r="B5334" s="407" t="s">
        <v>8550</v>
      </c>
      <c r="C5334" s="408">
        <v>0</v>
      </c>
      <c r="D5334" s="408">
        <v>411.25</v>
      </c>
      <c r="E5334" s="408">
        <v>411.25</v>
      </c>
      <c r="F5334" s="409">
        <v>45628.641655092593</v>
      </c>
      <c r="G5334" s="408">
        <v>0</v>
      </c>
    </row>
    <row r="5335" spans="1:7" ht="15" x14ac:dyDescent="0.2">
      <c r="A5335" s="407" t="s">
        <v>8552</v>
      </c>
      <c r="B5335" s="407" t="s">
        <v>8553</v>
      </c>
      <c r="C5335" s="408">
        <v>0</v>
      </c>
      <c r="D5335" s="408">
        <v>777.19</v>
      </c>
      <c r="E5335" s="408">
        <v>777.19</v>
      </c>
      <c r="F5335" s="409">
        <v>44308.385752314818</v>
      </c>
      <c r="G5335" s="408">
        <v>0</v>
      </c>
    </row>
    <row r="5336" spans="1:7" ht="15" x14ac:dyDescent="0.2">
      <c r="A5336" s="407" t="s">
        <v>35623</v>
      </c>
      <c r="B5336" s="407" t="s">
        <v>35624</v>
      </c>
      <c r="C5336" s="408">
        <v>0</v>
      </c>
      <c r="D5336" s="408">
        <v>5535.32</v>
      </c>
      <c r="E5336" s="408">
        <v>5535.32</v>
      </c>
      <c r="F5336" s="409">
        <v>45342.581284722219</v>
      </c>
      <c r="G5336" s="408">
        <v>0</v>
      </c>
    </row>
    <row r="5337" spans="1:7" ht="15" x14ac:dyDescent="0.2">
      <c r="A5337" s="407" t="s">
        <v>8554</v>
      </c>
      <c r="B5337" s="407" t="s">
        <v>8555</v>
      </c>
      <c r="C5337" s="408">
        <v>105</v>
      </c>
      <c r="D5337" s="408">
        <v>445.83</v>
      </c>
      <c r="E5337" s="408">
        <v>689.33</v>
      </c>
      <c r="F5337" s="409">
        <v>44467.538888888892</v>
      </c>
      <c r="G5337" s="408">
        <v>0</v>
      </c>
    </row>
    <row r="5338" spans="1:7" ht="15" x14ac:dyDescent="0.2">
      <c r="A5338" s="407" t="s">
        <v>8556</v>
      </c>
      <c r="B5338" s="407" t="s">
        <v>8557</v>
      </c>
      <c r="C5338" s="408">
        <v>0</v>
      </c>
      <c r="D5338" s="408">
        <v>19.7</v>
      </c>
      <c r="E5338" s="408">
        <v>19.7</v>
      </c>
      <c r="F5338" s="409">
        <v>44791.723900462966</v>
      </c>
      <c r="G5338" s="408">
        <v>0</v>
      </c>
    </row>
    <row r="5339" spans="1:7" ht="15" x14ac:dyDescent="0.2">
      <c r="A5339" s="407" t="s">
        <v>8558</v>
      </c>
      <c r="B5339" s="407" t="s">
        <v>8559</v>
      </c>
      <c r="C5339" s="408">
        <v>1.5</v>
      </c>
      <c r="D5339" s="408">
        <v>0.68</v>
      </c>
      <c r="E5339" s="408">
        <v>2.1800000000000002</v>
      </c>
      <c r="F5339" s="409">
        <v>44385.473043981481</v>
      </c>
      <c r="G5339" s="408">
        <v>0</v>
      </c>
    </row>
    <row r="5340" spans="1:7" ht="15" x14ac:dyDescent="0.2">
      <c r="A5340" s="407" t="s">
        <v>8560</v>
      </c>
      <c r="B5340" s="407" t="s">
        <v>8561</v>
      </c>
      <c r="C5340" s="408">
        <v>0</v>
      </c>
      <c r="D5340" s="408">
        <v>319</v>
      </c>
      <c r="E5340" s="408">
        <v>319</v>
      </c>
      <c r="F5340" s="409">
        <v>44777.429305555554</v>
      </c>
      <c r="G5340" s="408">
        <v>0</v>
      </c>
    </row>
    <row r="5341" spans="1:7" ht="15" x14ac:dyDescent="0.2">
      <c r="A5341" s="407" t="s">
        <v>8562</v>
      </c>
      <c r="B5341" s="407" t="s">
        <v>8563</v>
      </c>
      <c r="C5341" s="408">
        <v>0</v>
      </c>
      <c r="D5341" s="408">
        <v>0</v>
      </c>
      <c r="E5341" s="408">
        <v>0</v>
      </c>
      <c r="F5341" s="409">
        <v>44384.598912037036</v>
      </c>
      <c r="G5341" s="408">
        <v>0</v>
      </c>
    </row>
    <row r="5342" spans="1:7" ht="15" x14ac:dyDescent="0.2">
      <c r="A5342" s="407" t="s">
        <v>8564</v>
      </c>
      <c r="B5342" s="407" t="s">
        <v>8565</v>
      </c>
      <c r="C5342" s="408">
        <v>0</v>
      </c>
      <c r="D5342" s="408">
        <v>0</v>
      </c>
      <c r="E5342" s="408">
        <v>0</v>
      </c>
      <c r="F5342" s="409">
        <v>44384.604201388887</v>
      </c>
      <c r="G5342" s="408">
        <v>0</v>
      </c>
    </row>
    <row r="5343" spans="1:7" ht="15" x14ac:dyDescent="0.2">
      <c r="A5343" s="407" t="s">
        <v>8566</v>
      </c>
      <c r="B5343" s="407" t="s">
        <v>8567</v>
      </c>
      <c r="C5343" s="408">
        <v>0</v>
      </c>
      <c r="D5343" s="408">
        <v>0</v>
      </c>
      <c r="E5343" s="408">
        <v>0</v>
      </c>
      <c r="F5343" s="409">
        <v>44384.604479166665</v>
      </c>
      <c r="G5343" s="408">
        <v>0</v>
      </c>
    </row>
    <row r="5344" spans="1:7" ht="15" x14ac:dyDescent="0.2">
      <c r="A5344" s="407" t="s">
        <v>8568</v>
      </c>
      <c r="B5344" s="407" t="s">
        <v>8569</v>
      </c>
      <c r="C5344" s="408">
        <v>0</v>
      </c>
      <c r="D5344" s="408">
        <v>2.34</v>
      </c>
      <c r="E5344" s="408">
        <v>2.34</v>
      </c>
      <c r="F5344" s="409">
        <v>44315.594988425924</v>
      </c>
      <c r="G5344" s="408">
        <v>0</v>
      </c>
    </row>
    <row r="5345" spans="1:7" ht="15" x14ac:dyDescent="0.2">
      <c r="A5345" s="407" t="s">
        <v>8570</v>
      </c>
      <c r="B5345" s="407" t="s">
        <v>8571</v>
      </c>
      <c r="C5345" s="408">
        <v>0</v>
      </c>
      <c r="D5345" s="408">
        <v>2.13</v>
      </c>
      <c r="E5345" s="408">
        <v>2.13</v>
      </c>
      <c r="F5345" s="409">
        <v>45209.333229166667</v>
      </c>
      <c r="G5345" s="408">
        <v>0</v>
      </c>
    </row>
    <row r="5346" spans="1:7" ht="15" x14ac:dyDescent="0.2">
      <c r="A5346" s="407" t="s">
        <v>35625</v>
      </c>
      <c r="B5346" s="407" t="s">
        <v>35626</v>
      </c>
      <c r="C5346" s="408">
        <v>0</v>
      </c>
      <c r="D5346" s="408">
        <v>1000</v>
      </c>
      <c r="E5346" s="408">
        <v>1000</v>
      </c>
      <c r="F5346" s="409">
        <v>45342.581365740742</v>
      </c>
      <c r="G5346" s="408">
        <v>0</v>
      </c>
    </row>
    <row r="5347" spans="1:7" ht="15" x14ac:dyDescent="0.25">
      <c r="A5347" s="407" t="s">
        <v>8572</v>
      </c>
      <c r="B5347" s="407" t="s">
        <v>8573</v>
      </c>
      <c r="C5347" s="406"/>
      <c r="D5347" s="406"/>
      <c r="E5347" s="406"/>
      <c r="F5347" s="409">
        <v>44320.621759259258</v>
      </c>
      <c r="G5347" s="408">
        <v>0</v>
      </c>
    </row>
    <row r="5348" spans="1:7" ht="15" x14ac:dyDescent="0.2">
      <c r="A5348" s="407" t="s">
        <v>8574</v>
      </c>
      <c r="B5348" s="407" t="s">
        <v>8575</v>
      </c>
      <c r="C5348" s="408">
        <v>0</v>
      </c>
      <c r="D5348" s="408">
        <v>106.12</v>
      </c>
      <c r="E5348" s="408">
        <v>106.12</v>
      </c>
      <c r="F5348" s="409">
        <v>44322.454456018517</v>
      </c>
      <c r="G5348" s="408">
        <v>0</v>
      </c>
    </row>
    <row r="5349" spans="1:7" ht="15" x14ac:dyDescent="0.25">
      <c r="A5349" s="407" t="s">
        <v>8576</v>
      </c>
      <c r="B5349" s="407" t="s">
        <v>8577</v>
      </c>
      <c r="C5349" s="406"/>
      <c r="D5349" s="406"/>
      <c r="E5349" s="406"/>
      <c r="F5349" s="409">
        <v>44795.551817129628</v>
      </c>
      <c r="G5349" s="408">
        <v>0</v>
      </c>
    </row>
    <row r="5350" spans="1:7" ht="15" x14ac:dyDescent="0.25">
      <c r="A5350" s="407" t="s">
        <v>8578</v>
      </c>
      <c r="B5350" s="407" t="s">
        <v>8579</v>
      </c>
      <c r="C5350" s="406"/>
      <c r="D5350" s="406"/>
      <c r="E5350" s="406"/>
      <c r="F5350" s="409">
        <v>44411.333344907405</v>
      </c>
      <c r="G5350" s="408">
        <v>0</v>
      </c>
    </row>
    <row r="5351" spans="1:7" ht="15" x14ac:dyDescent="0.2">
      <c r="A5351" s="407" t="s">
        <v>8580</v>
      </c>
      <c r="B5351" s="407" t="s">
        <v>8581</v>
      </c>
      <c r="C5351" s="408">
        <v>0</v>
      </c>
      <c r="D5351" s="408">
        <v>27.4</v>
      </c>
      <c r="E5351" s="408">
        <v>27.4</v>
      </c>
      <c r="F5351" s="409">
        <v>44791.723449074074</v>
      </c>
      <c r="G5351" s="408">
        <v>0</v>
      </c>
    </row>
    <row r="5352" spans="1:7" ht="15" x14ac:dyDescent="0.2">
      <c r="A5352" s="407" t="s">
        <v>8582</v>
      </c>
      <c r="B5352" s="407" t="s">
        <v>8583</v>
      </c>
      <c r="C5352" s="408">
        <v>0</v>
      </c>
      <c r="D5352" s="408">
        <v>12.06</v>
      </c>
      <c r="E5352" s="408">
        <v>12.06</v>
      </c>
      <c r="F5352" s="409">
        <v>44382.32476851852</v>
      </c>
      <c r="G5352" s="408">
        <v>1.53</v>
      </c>
    </row>
    <row r="5353" spans="1:7" ht="15" x14ac:dyDescent="0.2">
      <c r="A5353" s="407" t="s">
        <v>8584</v>
      </c>
      <c r="B5353" s="407" t="s">
        <v>8585</v>
      </c>
      <c r="C5353" s="408">
        <v>45</v>
      </c>
      <c r="D5353" s="408">
        <v>15.66</v>
      </c>
      <c r="E5353" s="408">
        <v>60.66</v>
      </c>
      <c r="F5353" s="409">
        <v>44410.56490740741</v>
      </c>
      <c r="G5353" s="408">
        <v>0</v>
      </c>
    </row>
    <row r="5354" spans="1:7" ht="15" x14ac:dyDescent="0.2">
      <c r="A5354" s="407" t="s">
        <v>8586</v>
      </c>
      <c r="B5354" s="407" t="s">
        <v>8587</v>
      </c>
      <c r="C5354" s="408">
        <v>0</v>
      </c>
      <c r="D5354" s="408">
        <v>185.6</v>
      </c>
      <c r="E5354" s="408">
        <v>185.6</v>
      </c>
      <c r="F5354" s="409">
        <v>44327.489768518521</v>
      </c>
      <c r="G5354" s="408">
        <v>0</v>
      </c>
    </row>
    <row r="5355" spans="1:7" ht="15" x14ac:dyDescent="0.2">
      <c r="A5355" s="407" t="s">
        <v>8588</v>
      </c>
      <c r="B5355" s="407" t="s">
        <v>8589</v>
      </c>
      <c r="C5355" s="408">
        <v>17.5</v>
      </c>
      <c r="D5355" s="408">
        <v>299.31</v>
      </c>
      <c r="E5355" s="408">
        <v>316.81</v>
      </c>
      <c r="F5355" s="409">
        <v>44327.462453703702</v>
      </c>
      <c r="G5355" s="408">
        <v>0</v>
      </c>
    </row>
    <row r="5356" spans="1:7" ht="15" x14ac:dyDescent="0.2">
      <c r="A5356" s="407" t="s">
        <v>8590</v>
      </c>
      <c r="B5356" s="407" t="s">
        <v>8591</v>
      </c>
      <c r="C5356" s="408">
        <v>0</v>
      </c>
      <c r="D5356" s="408">
        <v>30.4</v>
      </c>
      <c r="E5356" s="408">
        <v>30.4</v>
      </c>
      <c r="F5356" s="409">
        <v>44791.722407407404</v>
      </c>
      <c r="G5356" s="408">
        <v>0</v>
      </c>
    </row>
    <row r="5357" spans="1:7" ht="15" x14ac:dyDescent="0.2">
      <c r="A5357" s="407" t="s">
        <v>8592</v>
      </c>
      <c r="B5357" s="407" t="s">
        <v>8593</v>
      </c>
      <c r="C5357" s="408">
        <v>0</v>
      </c>
      <c r="D5357" s="408">
        <v>95</v>
      </c>
      <c r="E5357" s="408">
        <v>95</v>
      </c>
      <c r="F5357" s="409">
        <v>44795.346712962964</v>
      </c>
      <c r="G5357" s="408">
        <v>0</v>
      </c>
    </row>
    <row r="5358" spans="1:7" ht="15" x14ac:dyDescent="0.2">
      <c r="A5358" s="407" t="s">
        <v>8594</v>
      </c>
      <c r="B5358" s="407" t="s">
        <v>8595</v>
      </c>
      <c r="C5358" s="408">
        <v>0</v>
      </c>
      <c r="D5358" s="408">
        <v>0</v>
      </c>
      <c r="E5358" s="408">
        <v>0</v>
      </c>
      <c r="F5358" s="409">
        <v>44354.624386574076</v>
      </c>
      <c r="G5358" s="408">
        <v>0</v>
      </c>
    </row>
    <row r="5359" spans="1:7" ht="15" x14ac:dyDescent="0.25">
      <c r="A5359" s="407" t="s">
        <v>8596</v>
      </c>
      <c r="B5359" s="407" t="s">
        <v>8597</v>
      </c>
      <c r="C5359" s="406"/>
      <c r="D5359" s="406"/>
      <c r="E5359" s="406"/>
      <c r="F5359" s="409">
        <v>44354.668043981481</v>
      </c>
      <c r="G5359" s="408">
        <v>0</v>
      </c>
    </row>
    <row r="5360" spans="1:7" ht="15" x14ac:dyDescent="0.2">
      <c r="A5360" s="407" t="s">
        <v>8598</v>
      </c>
      <c r="B5360" s="407" t="s">
        <v>8599</v>
      </c>
      <c r="C5360" s="408">
        <v>0</v>
      </c>
      <c r="D5360" s="408">
        <v>20.45</v>
      </c>
      <c r="E5360" s="408">
        <v>20.45</v>
      </c>
      <c r="F5360" s="409">
        <v>44791.727916666663</v>
      </c>
      <c r="G5360" s="408">
        <v>0</v>
      </c>
    </row>
    <row r="5361" spans="1:7" ht="15" x14ac:dyDescent="0.2">
      <c r="A5361" s="407" t="s">
        <v>8600</v>
      </c>
      <c r="B5361" s="407" t="s">
        <v>8601</v>
      </c>
      <c r="C5361" s="408">
        <v>0</v>
      </c>
      <c r="D5361" s="408">
        <v>96</v>
      </c>
      <c r="E5361" s="408">
        <v>96</v>
      </c>
      <c r="F5361" s="409">
        <v>44790.59039351852</v>
      </c>
      <c r="G5361" s="408">
        <v>0</v>
      </c>
    </row>
    <row r="5362" spans="1:7" ht="15" x14ac:dyDescent="0.2">
      <c r="A5362" s="407" t="s">
        <v>8602</v>
      </c>
      <c r="B5362" s="407" t="s">
        <v>8603</v>
      </c>
      <c r="C5362" s="408">
        <v>0</v>
      </c>
      <c r="D5362" s="408">
        <v>82.5</v>
      </c>
      <c r="E5362" s="408">
        <v>82.5</v>
      </c>
      <c r="F5362" s="409">
        <v>44791.72859953704</v>
      </c>
      <c r="G5362" s="408">
        <v>0</v>
      </c>
    </row>
    <row r="5363" spans="1:7" ht="15" x14ac:dyDescent="0.2">
      <c r="A5363" s="407" t="s">
        <v>8604</v>
      </c>
      <c r="B5363" s="407" t="s">
        <v>8605</v>
      </c>
      <c r="C5363" s="408">
        <v>0</v>
      </c>
      <c r="D5363" s="408">
        <v>0.56999999999999995</v>
      </c>
      <c r="E5363" s="408">
        <v>0.56999999999999995</v>
      </c>
      <c r="F5363" s="409">
        <v>44371.595081018517</v>
      </c>
      <c r="G5363" s="408">
        <v>0</v>
      </c>
    </row>
    <row r="5364" spans="1:7" ht="15" x14ac:dyDescent="0.2">
      <c r="A5364" s="407" t="s">
        <v>8606</v>
      </c>
      <c r="B5364" s="407" t="s">
        <v>8607</v>
      </c>
      <c r="C5364" s="408">
        <v>0</v>
      </c>
      <c r="D5364" s="408">
        <v>5.1100000000000003</v>
      </c>
      <c r="E5364" s="408">
        <v>5.1100000000000003</v>
      </c>
      <c r="F5364" s="409">
        <v>44371.595439814817</v>
      </c>
      <c r="G5364" s="408">
        <v>0</v>
      </c>
    </row>
    <row r="5365" spans="1:7" ht="15" x14ac:dyDescent="0.2">
      <c r="A5365" s="407" t="s">
        <v>8608</v>
      </c>
      <c r="B5365" s="407" t="s">
        <v>8609</v>
      </c>
      <c r="C5365" s="408">
        <v>0</v>
      </c>
      <c r="D5365" s="408">
        <v>0.43</v>
      </c>
      <c r="E5365" s="408">
        <v>0.43</v>
      </c>
      <c r="F5365" s="409">
        <v>44371.595706018517</v>
      </c>
      <c r="G5365" s="408">
        <v>0</v>
      </c>
    </row>
    <row r="5366" spans="1:7" ht="15" x14ac:dyDescent="0.2">
      <c r="A5366" s="407" t="s">
        <v>8610</v>
      </c>
      <c r="B5366" s="407" t="s">
        <v>8611</v>
      </c>
      <c r="C5366" s="408">
        <v>0</v>
      </c>
      <c r="D5366" s="408">
        <v>1.85</v>
      </c>
      <c r="E5366" s="408">
        <v>1.85</v>
      </c>
      <c r="F5366" s="409">
        <v>44386.407627314817</v>
      </c>
      <c r="G5366" s="408">
        <v>0</v>
      </c>
    </row>
    <row r="5367" spans="1:7" ht="15" x14ac:dyDescent="0.2">
      <c r="A5367" s="407" t="s">
        <v>8612</v>
      </c>
      <c r="B5367" s="407" t="s">
        <v>8613</v>
      </c>
      <c r="C5367" s="408">
        <v>0</v>
      </c>
      <c r="D5367" s="408">
        <v>6.8025000000000002</v>
      </c>
      <c r="E5367" s="408">
        <v>6.8025000000000002</v>
      </c>
      <c r="F5367" s="409">
        <v>44683.880324074074</v>
      </c>
      <c r="G5367" s="408">
        <v>0</v>
      </c>
    </row>
    <row r="5368" spans="1:7" ht="15" x14ac:dyDescent="0.25">
      <c r="A5368" s="407" t="s">
        <v>8614</v>
      </c>
      <c r="B5368" s="407" t="s">
        <v>8615</v>
      </c>
      <c r="C5368" s="406"/>
      <c r="D5368" s="406"/>
      <c r="E5368" s="406"/>
      <c r="F5368" s="409">
        <v>44337.549641203703</v>
      </c>
      <c r="G5368" s="408">
        <v>0</v>
      </c>
    </row>
    <row r="5369" spans="1:7" ht="15" x14ac:dyDescent="0.2">
      <c r="A5369" s="407" t="s">
        <v>8616</v>
      </c>
      <c r="B5369" s="407" t="s">
        <v>8617</v>
      </c>
      <c r="C5369" s="408">
        <v>0</v>
      </c>
      <c r="D5369" s="408">
        <v>2.11</v>
      </c>
      <c r="E5369" s="408">
        <v>2.11</v>
      </c>
      <c r="F5369" s="409">
        <v>44337.549942129626</v>
      </c>
      <c r="G5369" s="408">
        <v>0</v>
      </c>
    </row>
    <row r="5370" spans="1:7" ht="15" x14ac:dyDescent="0.2">
      <c r="A5370" s="407" t="s">
        <v>8618</v>
      </c>
      <c r="B5370" s="407" t="s">
        <v>8619</v>
      </c>
      <c r="C5370" s="408">
        <v>0</v>
      </c>
      <c r="D5370" s="408">
        <v>7.69</v>
      </c>
      <c r="E5370" s="408">
        <v>7.69</v>
      </c>
      <c r="F5370" s="409">
        <v>44337.550486111111</v>
      </c>
      <c r="G5370" s="408">
        <v>0</v>
      </c>
    </row>
    <row r="5371" spans="1:7" ht="15" x14ac:dyDescent="0.2">
      <c r="A5371" s="407" t="s">
        <v>8620</v>
      </c>
      <c r="B5371" s="407" t="s">
        <v>8621</v>
      </c>
      <c r="C5371" s="408">
        <v>0</v>
      </c>
      <c r="D5371" s="408">
        <v>4.4800000000000004</v>
      </c>
      <c r="E5371" s="408">
        <v>4.4800000000000004</v>
      </c>
      <c r="F5371" s="409">
        <v>44341.299421296295</v>
      </c>
      <c r="G5371" s="408">
        <v>0</v>
      </c>
    </row>
    <row r="5372" spans="1:7" ht="15" x14ac:dyDescent="0.2">
      <c r="A5372" s="407" t="s">
        <v>8622</v>
      </c>
      <c r="B5372" s="407" t="s">
        <v>8623</v>
      </c>
      <c r="C5372" s="408">
        <v>0</v>
      </c>
      <c r="D5372" s="408">
        <v>0</v>
      </c>
      <c r="E5372" s="408">
        <v>0</v>
      </c>
      <c r="F5372" s="409">
        <v>44333.371631944443</v>
      </c>
      <c r="G5372" s="408">
        <v>0</v>
      </c>
    </row>
    <row r="5373" spans="1:7" ht="15" x14ac:dyDescent="0.2">
      <c r="A5373" s="407" t="s">
        <v>8624</v>
      </c>
      <c r="B5373" s="407" t="s">
        <v>8625</v>
      </c>
      <c r="C5373" s="408">
        <v>2</v>
      </c>
      <c r="D5373" s="408">
        <v>12.08</v>
      </c>
      <c r="E5373" s="408">
        <v>14.08</v>
      </c>
      <c r="F5373" s="409">
        <v>44333.417002314818</v>
      </c>
      <c r="G5373" s="408">
        <v>0</v>
      </c>
    </row>
    <row r="5374" spans="1:7" ht="15" x14ac:dyDescent="0.2">
      <c r="A5374" s="407" t="s">
        <v>8626</v>
      </c>
      <c r="B5374" s="407" t="s">
        <v>8627</v>
      </c>
      <c r="C5374" s="408">
        <v>2</v>
      </c>
      <c r="D5374" s="408">
        <v>13.94</v>
      </c>
      <c r="E5374" s="408">
        <v>15.93</v>
      </c>
      <c r="F5374" s="409">
        <v>44358.459039351852</v>
      </c>
      <c r="G5374" s="408">
        <v>0</v>
      </c>
    </row>
    <row r="5375" spans="1:7" ht="15" x14ac:dyDescent="0.2">
      <c r="A5375" s="407" t="s">
        <v>8628</v>
      </c>
      <c r="B5375" s="407" t="s">
        <v>40258</v>
      </c>
      <c r="C5375" s="408">
        <v>351.2</v>
      </c>
      <c r="D5375" s="408">
        <v>1549.16</v>
      </c>
      <c r="E5375" s="408">
        <v>1902.86</v>
      </c>
      <c r="F5375" s="409">
        <v>45785.383090277777</v>
      </c>
      <c r="G5375" s="408">
        <v>0</v>
      </c>
    </row>
    <row r="5376" spans="1:7" ht="15" x14ac:dyDescent="0.2">
      <c r="A5376" s="407" t="s">
        <v>8629</v>
      </c>
      <c r="B5376" s="407" t="s">
        <v>8630</v>
      </c>
      <c r="C5376" s="408">
        <v>0</v>
      </c>
      <c r="D5376" s="408">
        <v>130.5</v>
      </c>
      <c r="E5376" s="408">
        <v>130.5</v>
      </c>
      <c r="F5376" s="409">
        <v>44777.429618055554</v>
      </c>
      <c r="G5376" s="408">
        <v>0</v>
      </c>
    </row>
    <row r="5377" spans="1:7" ht="15" x14ac:dyDescent="0.2">
      <c r="A5377" s="407" t="s">
        <v>8631</v>
      </c>
      <c r="B5377" s="407" t="s">
        <v>8632</v>
      </c>
      <c r="C5377" s="408">
        <v>0</v>
      </c>
      <c r="D5377" s="408">
        <v>1.2500000000000001E-2</v>
      </c>
      <c r="E5377" s="408">
        <v>1.2500000000000001E-2</v>
      </c>
      <c r="F5377" s="409">
        <v>45133.552511574075</v>
      </c>
      <c r="G5377" s="408">
        <v>0</v>
      </c>
    </row>
    <row r="5378" spans="1:7" ht="15" x14ac:dyDescent="0.2">
      <c r="A5378" s="407" t="s">
        <v>8633</v>
      </c>
      <c r="B5378" s="407" t="s">
        <v>8634</v>
      </c>
      <c r="C5378" s="408">
        <v>0</v>
      </c>
      <c r="D5378" s="408">
        <v>0.02</v>
      </c>
      <c r="E5378" s="408">
        <v>0.02</v>
      </c>
      <c r="F5378" s="409">
        <v>45146.609988425924</v>
      </c>
      <c r="G5378" s="408">
        <v>0</v>
      </c>
    </row>
    <row r="5379" spans="1:7" ht="15" x14ac:dyDescent="0.2">
      <c r="A5379" s="407" t="s">
        <v>8635</v>
      </c>
      <c r="B5379" s="407" t="s">
        <v>8636</v>
      </c>
      <c r="C5379" s="408">
        <v>0</v>
      </c>
      <c r="D5379" s="408">
        <v>6.7</v>
      </c>
      <c r="E5379" s="408">
        <v>6.7</v>
      </c>
      <c r="F5379" s="409">
        <v>44978.487650462965</v>
      </c>
      <c r="G5379" s="408">
        <v>0</v>
      </c>
    </row>
    <row r="5380" spans="1:7" ht="15" x14ac:dyDescent="0.2">
      <c r="A5380" s="407" t="s">
        <v>8637</v>
      </c>
      <c r="B5380" s="407" t="s">
        <v>8638</v>
      </c>
      <c r="C5380" s="408">
        <v>0</v>
      </c>
      <c r="D5380" s="408">
        <v>72.2</v>
      </c>
      <c r="E5380" s="408">
        <v>72.2</v>
      </c>
      <c r="F5380" s="409">
        <v>44777.429918981485</v>
      </c>
      <c r="G5380" s="408">
        <v>0</v>
      </c>
    </row>
    <row r="5381" spans="1:7" ht="15" x14ac:dyDescent="0.2">
      <c r="A5381" s="407" t="s">
        <v>8639</v>
      </c>
      <c r="B5381" s="407" t="s">
        <v>8640</v>
      </c>
      <c r="C5381" s="408">
        <v>0</v>
      </c>
      <c r="D5381" s="408">
        <v>73.08</v>
      </c>
      <c r="E5381" s="408">
        <v>73.08</v>
      </c>
      <c r="F5381" s="409">
        <v>44777.430081018516</v>
      </c>
      <c r="G5381" s="408">
        <v>0</v>
      </c>
    </row>
    <row r="5382" spans="1:7" ht="15" x14ac:dyDescent="0.2">
      <c r="A5382" s="407" t="s">
        <v>8641</v>
      </c>
      <c r="B5382" s="407" t="s">
        <v>8642</v>
      </c>
      <c r="C5382" s="408">
        <v>0</v>
      </c>
      <c r="D5382" s="408">
        <v>159.5</v>
      </c>
      <c r="E5382" s="408">
        <v>159.5</v>
      </c>
      <c r="F5382" s="409">
        <v>44777.43041666667</v>
      </c>
      <c r="G5382" s="408">
        <v>0</v>
      </c>
    </row>
    <row r="5383" spans="1:7" ht="15" x14ac:dyDescent="0.2">
      <c r="A5383" s="407" t="s">
        <v>8643</v>
      </c>
      <c r="B5383" s="407" t="s">
        <v>8644</v>
      </c>
      <c r="C5383" s="408">
        <v>0</v>
      </c>
      <c r="D5383" s="408">
        <v>18.5</v>
      </c>
      <c r="E5383" s="408">
        <v>18.5</v>
      </c>
      <c r="F5383" s="409">
        <v>44589.358414351853</v>
      </c>
      <c r="G5383" s="408">
        <v>0</v>
      </c>
    </row>
    <row r="5384" spans="1:7" ht="15" x14ac:dyDescent="0.2">
      <c r="A5384" s="407" t="s">
        <v>35627</v>
      </c>
      <c r="B5384" s="407" t="s">
        <v>35628</v>
      </c>
      <c r="C5384" s="408">
        <v>0</v>
      </c>
      <c r="D5384" s="408">
        <v>0</v>
      </c>
      <c r="E5384" s="408">
        <v>0</v>
      </c>
      <c r="F5384" s="409">
        <v>45342.582777777781</v>
      </c>
      <c r="G5384" s="408">
        <v>0</v>
      </c>
    </row>
    <row r="5385" spans="1:7" ht="15" x14ac:dyDescent="0.2">
      <c r="A5385" s="407" t="s">
        <v>8645</v>
      </c>
      <c r="B5385" s="407" t="s">
        <v>8646</v>
      </c>
      <c r="C5385" s="408">
        <v>0</v>
      </c>
      <c r="D5385" s="408">
        <v>275</v>
      </c>
      <c r="E5385" s="408">
        <v>275</v>
      </c>
      <c r="F5385" s="409">
        <v>44777.431018518517</v>
      </c>
      <c r="G5385" s="408">
        <v>0</v>
      </c>
    </row>
    <row r="5386" spans="1:7" ht="15" x14ac:dyDescent="0.2">
      <c r="A5386" s="407" t="s">
        <v>8647</v>
      </c>
      <c r="B5386" s="407" t="s">
        <v>8648</v>
      </c>
      <c r="C5386" s="408">
        <v>0</v>
      </c>
      <c r="D5386" s="408">
        <v>65</v>
      </c>
      <c r="E5386" s="408">
        <v>65</v>
      </c>
      <c r="F5386" s="409">
        <v>44978.638518518521</v>
      </c>
      <c r="G5386" s="408">
        <v>0</v>
      </c>
    </row>
    <row r="5387" spans="1:7" ht="15" x14ac:dyDescent="0.2">
      <c r="A5387" s="407" t="s">
        <v>8649</v>
      </c>
      <c r="B5387" s="407" t="s">
        <v>8650</v>
      </c>
      <c r="C5387" s="408">
        <v>0</v>
      </c>
      <c r="D5387" s="408">
        <v>135</v>
      </c>
      <c r="E5387" s="408">
        <v>135</v>
      </c>
      <c r="F5387" s="409">
        <v>45111.635717592595</v>
      </c>
      <c r="G5387" s="408">
        <v>0</v>
      </c>
    </row>
    <row r="5388" spans="1:7" ht="15" x14ac:dyDescent="0.2">
      <c r="A5388" s="407" t="s">
        <v>8651</v>
      </c>
      <c r="B5388" s="407" t="s">
        <v>8652</v>
      </c>
      <c r="C5388" s="408">
        <v>0</v>
      </c>
      <c r="D5388" s="408">
        <v>475</v>
      </c>
      <c r="E5388" s="408">
        <v>475</v>
      </c>
      <c r="F5388" s="409">
        <v>45110.40766203704</v>
      </c>
      <c r="G5388" s="408">
        <v>0</v>
      </c>
    </row>
    <row r="5389" spans="1:7" ht="15" x14ac:dyDescent="0.2">
      <c r="A5389" s="407" t="s">
        <v>8653</v>
      </c>
      <c r="B5389" s="407" t="s">
        <v>8654</v>
      </c>
      <c r="C5389" s="408">
        <v>0</v>
      </c>
      <c r="D5389" s="408">
        <v>0</v>
      </c>
      <c r="E5389" s="408">
        <v>0</v>
      </c>
      <c r="F5389" s="409">
        <v>45111.635868055557</v>
      </c>
      <c r="G5389" s="408">
        <v>0</v>
      </c>
    </row>
    <row r="5390" spans="1:7" ht="15" x14ac:dyDescent="0.2">
      <c r="A5390" s="407" t="s">
        <v>8655</v>
      </c>
      <c r="B5390" s="407" t="s">
        <v>8656</v>
      </c>
      <c r="C5390" s="408">
        <v>0</v>
      </c>
      <c r="D5390" s="408">
        <v>575</v>
      </c>
      <c r="E5390" s="408">
        <v>575</v>
      </c>
      <c r="F5390" s="409">
        <v>45112.351388888892</v>
      </c>
      <c r="G5390" s="408">
        <v>0</v>
      </c>
    </row>
    <row r="5391" spans="1:7" ht="15" x14ac:dyDescent="0.2">
      <c r="A5391" s="407" t="s">
        <v>8657</v>
      </c>
      <c r="B5391" s="407" t="s">
        <v>8658</v>
      </c>
      <c r="C5391" s="408">
        <v>0</v>
      </c>
      <c r="D5391" s="408">
        <v>90</v>
      </c>
      <c r="E5391" s="408">
        <v>90</v>
      </c>
      <c r="F5391" s="409">
        <v>44777.432708333334</v>
      </c>
      <c r="G5391" s="408">
        <v>0</v>
      </c>
    </row>
    <row r="5392" spans="1:7" ht="15" x14ac:dyDescent="0.2">
      <c r="A5392" s="407" t="s">
        <v>8659</v>
      </c>
      <c r="B5392" s="407" t="s">
        <v>8660</v>
      </c>
      <c r="C5392" s="408">
        <v>0</v>
      </c>
      <c r="D5392" s="408">
        <v>149.5</v>
      </c>
      <c r="E5392" s="408">
        <v>149.5</v>
      </c>
      <c r="F5392" s="409">
        <v>45112.351504629631</v>
      </c>
      <c r="G5392" s="408">
        <v>0</v>
      </c>
    </row>
    <row r="5393" spans="1:7" ht="15" x14ac:dyDescent="0.2">
      <c r="A5393" s="407" t="s">
        <v>8661</v>
      </c>
      <c r="B5393" s="407" t="s">
        <v>8662</v>
      </c>
      <c r="C5393" s="408">
        <v>0</v>
      </c>
      <c r="D5393" s="408">
        <v>588</v>
      </c>
      <c r="E5393" s="408">
        <v>588</v>
      </c>
      <c r="F5393" s="409">
        <v>44777.433287037034</v>
      </c>
      <c r="G5393" s="408">
        <v>0</v>
      </c>
    </row>
    <row r="5394" spans="1:7" ht="15" x14ac:dyDescent="0.2">
      <c r="A5394" s="407" t="s">
        <v>8663</v>
      </c>
      <c r="B5394" s="407" t="s">
        <v>8664</v>
      </c>
      <c r="C5394" s="408">
        <v>0</v>
      </c>
      <c r="D5394" s="408">
        <v>588</v>
      </c>
      <c r="E5394" s="408">
        <v>588</v>
      </c>
      <c r="F5394" s="409">
        <v>44777.433437500003</v>
      </c>
      <c r="G5394" s="408">
        <v>0</v>
      </c>
    </row>
    <row r="5395" spans="1:7" ht="15" x14ac:dyDescent="0.2">
      <c r="A5395" s="407" t="s">
        <v>8665</v>
      </c>
      <c r="B5395" s="407" t="s">
        <v>8666</v>
      </c>
      <c r="C5395" s="408">
        <v>0</v>
      </c>
      <c r="D5395" s="408">
        <v>0</v>
      </c>
      <c r="E5395" s="408">
        <v>0</v>
      </c>
      <c r="F5395" s="409">
        <v>45112.351620370369</v>
      </c>
      <c r="G5395" s="408">
        <v>0</v>
      </c>
    </row>
    <row r="5396" spans="1:7" ht="15" x14ac:dyDescent="0.2">
      <c r="A5396" s="407" t="s">
        <v>8667</v>
      </c>
      <c r="B5396" s="407" t="s">
        <v>8668</v>
      </c>
      <c r="C5396" s="408">
        <v>0</v>
      </c>
      <c r="D5396" s="408">
        <v>149.5</v>
      </c>
      <c r="E5396" s="408">
        <v>149.5</v>
      </c>
      <c r="F5396" s="409">
        <v>44777.433587962965</v>
      </c>
      <c r="G5396" s="408">
        <v>0</v>
      </c>
    </row>
    <row r="5397" spans="1:7" ht="15" x14ac:dyDescent="0.2">
      <c r="A5397" s="407" t="s">
        <v>8669</v>
      </c>
      <c r="B5397" s="407" t="s">
        <v>8670</v>
      </c>
      <c r="C5397" s="408">
        <v>0</v>
      </c>
      <c r="D5397" s="408">
        <v>32.5</v>
      </c>
      <c r="E5397" s="408">
        <v>32.5</v>
      </c>
      <c r="F5397" s="409">
        <v>44777.433831018519</v>
      </c>
      <c r="G5397" s="408">
        <v>0</v>
      </c>
    </row>
    <row r="5398" spans="1:7" ht="15" x14ac:dyDescent="0.2">
      <c r="A5398" s="407" t="s">
        <v>8671</v>
      </c>
      <c r="B5398" s="407" t="s">
        <v>8672</v>
      </c>
      <c r="C5398" s="408">
        <v>0</v>
      </c>
      <c r="D5398" s="408">
        <v>53.94</v>
      </c>
      <c r="E5398" s="408">
        <v>53.94</v>
      </c>
      <c r="F5398" s="409">
        <v>44384.623414351852</v>
      </c>
      <c r="G5398" s="408">
        <v>0</v>
      </c>
    </row>
    <row r="5399" spans="1:7" ht="15" x14ac:dyDescent="0.2">
      <c r="A5399" s="407" t="s">
        <v>8673</v>
      </c>
      <c r="B5399" s="407" t="s">
        <v>8674</v>
      </c>
      <c r="C5399" s="408">
        <v>0</v>
      </c>
      <c r="D5399" s="408">
        <v>0</v>
      </c>
      <c r="E5399" s="408">
        <v>0</v>
      </c>
      <c r="F5399" s="409">
        <v>44334.444571759261</v>
      </c>
      <c r="G5399" s="408">
        <v>0</v>
      </c>
    </row>
    <row r="5400" spans="1:7" ht="15" x14ac:dyDescent="0.2">
      <c r="A5400" s="407" t="s">
        <v>8675</v>
      </c>
      <c r="B5400" s="407" t="s">
        <v>8676</v>
      </c>
      <c r="C5400" s="408">
        <v>0</v>
      </c>
      <c r="D5400" s="408">
        <v>0</v>
      </c>
      <c r="E5400" s="408">
        <v>0</v>
      </c>
      <c r="F5400" s="409">
        <v>44334.458020833335</v>
      </c>
      <c r="G5400" s="408">
        <v>0</v>
      </c>
    </row>
    <row r="5401" spans="1:7" ht="15" x14ac:dyDescent="0.2">
      <c r="A5401" s="407" t="s">
        <v>8677</v>
      </c>
      <c r="B5401" s="407" t="s">
        <v>6821</v>
      </c>
      <c r="C5401" s="408">
        <v>15</v>
      </c>
      <c r="D5401" s="408">
        <v>5.66</v>
      </c>
      <c r="E5401" s="408">
        <v>20.66</v>
      </c>
      <c r="F5401" s="409">
        <v>44410.563391203701</v>
      </c>
      <c r="G5401" s="408">
        <v>0</v>
      </c>
    </row>
    <row r="5402" spans="1:7" ht="15" x14ac:dyDescent="0.25">
      <c r="A5402" s="407" t="s">
        <v>8678</v>
      </c>
      <c r="B5402" s="407" t="s">
        <v>8679</v>
      </c>
      <c r="C5402" s="406"/>
      <c r="D5402" s="406"/>
      <c r="E5402" s="406"/>
      <c r="F5402" s="409">
        <v>44335.314641203702</v>
      </c>
      <c r="G5402" s="408">
        <v>0</v>
      </c>
    </row>
    <row r="5403" spans="1:7" ht="15" x14ac:dyDescent="0.2">
      <c r="A5403" s="407" t="s">
        <v>8680</v>
      </c>
      <c r="B5403" s="407" t="s">
        <v>8681</v>
      </c>
      <c r="C5403" s="408">
        <v>0</v>
      </c>
      <c r="D5403" s="408">
        <v>0</v>
      </c>
      <c r="E5403" s="408">
        <v>0</v>
      </c>
      <c r="F5403" s="409">
        <v>44335.602395833332</v>
      </c>
      <c r="G5403" s="408">
        <v>0</v>
      </c>
    </row>
    <row r="5404" spans="1:7" ht="15" x14ac:dyDescent="0.2">
      <c r="A5404" s="407" t="s">
        <v>35629</v>
      </c>
      <c r="B5404" s="407" t="s">
        <v>35630</v>
      </c>
      <c r="C5404" s="408">
        <v>0</v>
      </c>
      <c r="D5404" s="408">
        <v>775.2</v>
      </c>
      <c r="E5404" s="408">
        <v>775.2</v>
      </c>
      <c r="F5404" s="409">
        <v>45342.582835648151</v>
      </c>
      <c r="G5404" s="408">
        <v>0</v>
      </c>
    </row>
    <row r="5405" spans="1:7" ht="15" x14ac:dyDescent="0.2">
      <c r="A5405" s="407" t="s">
        <v>8682</v>
      </c>
      <c r="B5405" s="407" t="s">
        <v>8683</v>
      </c>
      <c r="C5405" s="408">
        <v>0</v>
      </c>
      <c r="D5405" s="408">
        <v>0.04</v>
      </c>
      <c r="E5405" s="408">
        <v>0.04</v>
      </c>
      <c r="F5405" s="409">
        <v>45147.624479166669</v>
      </c>
      <c r="G5405" s="408">
        <v>0</v>
      </c>
    </row>
    <row r="5406" spans="1:7" ht="15" x14ac:dyDescent="0.2">
      <c r="A5406" s="407" t="s">
        <v>8684</v>
      </c>
      <c r="B5406" s="407" t="s">
        <v>8685</v>
      </c>
      <c r="C5406" s="408">
        <v>0</v>
      </c>
      <c r="D5406" s="408">
        <v>2.71</v>
      </c>
      <c r="E5406" s="408">
        <v>2.71</v>
      </c>
      <c r="F5406" s="409">
        <v>44371.596145833333</v>
      </c>
      <c r="G5406" s="408">
        <v>0</v>
      </c>
    </row>
    <row r="5407" spans="1:7" ht="15" x14ac:dyDescent="0.2">
      <c r="A5407" s="407" t="s">
        <v>8686</v>
      </c>
      <c r="B5407" s="407" t="s">
        <v>8687</v>
      </c>
      <c r="C5407" s="408">
        <v>0</v>
      </c>
      <c r="D5407" s="408">
        <v>0.96</v>
      </c>
      <c r="E5407" s="408">
        <v>0.96</v>
      </c>
      <c r="F5407" s="409">
        <v>44371.596574074072</v>
      </c>
      <c r="G5407" s="408">
        <v>0</v>
      </c>
    </row>
    <row r="5408" spans="1:7" ht="15" x14ac:dyDescent="0.25">
      <c r="A5408" s="407" t="s">
        <v>8688</v>
      </c>
      <c r="B5408" s="407" t="s">
        <v>8689</v>
      </c>
      <c r="C5408" s="406"/>
      <c r="D5408" s="406"/>
      <c r="E5408" s="406"/>
      <c r="F5408" s="409">
        <v>44378.392233796294</v>
      </c>
      <c r="G5408" s="408">
        <v>0</v>
      </c>
    </row>
    <row r="5409" spans="1:7" ht="15" x14ac:dyDescent="0.25">
      <c r="A5409" s="407" t="s">
        <v>8690</v>
      </c>
      <c r="B5409" s="407" t="s">
        <v>8691</v>
      </c>
      <c r="C5409" s="406"/>
      <c r="D5409" s="406"/>
      <c r="E5409" s="406"/>
      <c r="F5409" s="409">
        <v>44378.392372685186</v>
      </c>
      <c r="G5409" s="408">
        <v>0</v>
      </c>
    </row>
    <row r="5410" spans="1:7" ht="15" x14ac:dyDescent="0.25">
      <c r="A5410" s="407" t="s">
        <v>8692</v>
      </c>
      <c r="B5410" s="407" t="s">
        <v>8693</v>
      </c>
      <c r="C5410" s="406"/>
      <c r="D5410" s="406"/>
      <c r="E5410" s="406"/>
      <c r="F5410" s="409">
        <v>44419.444953703707</v>
      </c>
      <c r="G5410" s="408">
        <v>0</v>
      </c>
    </row>
    <row r="5411" spans="1:7" ht="15" x14ac:dyDescent="0.2">
      <c r="A5411" s="407" t="s">
        <v>8694</v>
      </c>
      <c r="B5411" s="407" t="s">
        <v>8695</v>
      </c>
      <c r="C5411" s="408">
        <v>0</v>
      </c>
      <c r="D5411" s="408">
        <v>0</v>
      </c>
      <c r="E5411" s="408">
        <v>0</v>
      </c>
      <c r="F5411" s="409">
        <v>44385.488530092596</v>
      </c>
      <c r="G5411" s="408">
        <v>0</v>
      </c>
    </row>
    <row r="5412" spans="1:7" ht="15" x14ac:dyDescent="0.2">
      <c r="A5412" s="407" t="s">
        <v>8696</v>
      </c>
      <c r="B5412" s="407" t="s">
        <v>8697</v>
      </c>
      <c r="C5412" s="408">
        <v>0</v>
      </c>
      <c r="D5412" s="408">
        <v>0</v>
      </c>
      <c r="E5412" s="408">
        <v>0</v>
      </c>
      <c r="F5412" s="409">
        <v>44385.561562499999</v>
      </c>
      <c r="G5412" s="408">
        <v>0</v>
      </c>
    </row>
    <row r="5413" spans="1:7" ht="15" x14ac:dyDescent="0.2">
      <c r="A5413" s="407" t="s">
        <v>8698</v>
      </c>
      <c r="B5413" s="407" t="s">
        <v>8699</v>
      </c>
      <c r="C5413" s="408">
        <v>0</v>
      </c>
      <c r="D5413" s="408">
        <v>0</v>
      </c>
      <c r="E5413" s="408">
        <v>0</v>
      </c>
      <c r="F5413" s="409">
        <v>44385.491574074076</v>
      </c>
      <c r="G5413" s="408">
        <v>0</v>
      </c>
    </row>
    <row r="5414" spans="1:7" ht="15" x14ac:dyDescent="0.2">
      <c r="A5414" s="407" t="s">
        <v>8700</v>
      </c>
      <c r="B5414" s="407" t="s">
        <v>8701</v>
      </c>
      <c r="C5414" s="408">
        <v>0</v>
      </c>
      <c r="D5414" s="408">
        <v>0</v>
      </c>
      <c r="E5414" s="408">
        <v>0</v>
      </c>
      <c r="F5414" s="409">
        <v>44385.585543981484</v>
      </c>
      <c r="G5414" s="408">
        <v>0</v>
      </c>
    </row>
    <row r="5415" spans="1:7" ht="15" x14ac:dyDescent="0.2">
      <c r="A5415" s="407" t="s">
        <v>8702</v>
      </c>
      <c r="B5415" s="407" t="s">
        <v>8703</v>
      </c>
      <c r="C5415" s="408">
        <v>0</v>
      </c>
      <c r="D5415" s="408">
        <v>16.5</v>
      </c>
      <c r="E5415" s="408">
        <v>16.5</v>
      </c>
      <c r="F5415" s="409">
        <v>44978.682164351849</v>
      </c>
      <c r="G5415" s="408">
        <v>0</v>
      </c>
    </row>
    <row r="5416" spans="1:7" ht="15" x14ac:dyDescent="0.2">
      <c r="A5416" s="407" t="s">
        <v>8704</v>
      </c>
      <c r="B5416" s="407" t="s">
        <v>8705</v>
      </c>
      <c r="C5416" s="408">
        <v>0</v>
      </c>
      <c r="D5416" s="408">
        <v>80</v>
      </c>
      <c r="E5416" s="408">
        <v>80</v>
      </c>
      <c r="F5416" s="409">
        <v>44348.356921296298</v>
      </c>
      <c r="G5416" s="408">
        <v>0</v>
      </c>
    </row>
    <row r="5417" spans="1:7" ht="15" x14ac:dyDescent="0.2">
      <c r="A5417" s="407" t="s">
        <v>8706</v>
      </c>
      <c r="B5417" s="407" t="s">
        <v>8707</v>
      </c>
      <c r="C5417" s="408">
        <v>15</v>
      </c>
      <c r="D5417" s="408">
        <v>65</v>
      </c>
      <c r="E5417" s="408">
        <v>80</v>
      </c>
      <c r="F5417" s="409">
        <v>44978.638321759259</v>
      </c>
      <c r="G5417" s="408">
        <v>0</v>
      </c>
    </row>
    <row r="5418" spans="1:7" ht="15" x14ac:dyDescent="0.2">
      <c r="A5418" s="407" t="s">
        <v>8708</v>
      </c>
      <c r="B5418" s="407" t="s">
        <v>8709</v>
      </c>
      <c r="C5418" s="408">
        <v>0</v>
      </c>
      <c r="D5418" s="408">
        <v>10</v>
      </c>
      <c r="E5418" s="408">
        <v>10</v>
      </c>
      <c r="F5418" s="409">
        <v>44777.434039351851</v>
      </c>
      <c r="G5418" s="408">
        <v>0</v>
      </c>
    </row>
    <row r="5419" spans="1:7" ht="15" x14ac:dyDescent="0.2">
      <c r="A5419" s="407" t="s">
        <v>8710</v>
      </c>
      <c r="B5419" s="407" t="s">
        <v>8711</v>
      </c>
      <c r="C5419" s="408">
        <v>0</v>
      </c>
      <c r="D5419" s="408">
        <v>0</v>
      </c>
      <c r="E5419" s="408">
        <v>0</v>
      </c>
      <c r="F5419" s="409">
        <v>44404.398032407407</v>
      </c>
      <c r="G5419" s="408">
        <v>0</v>
      </c>
    </row>
    <row r="5420" spans="1:7" ht="15" x14ac:dyDescent="0.2">
      <c r="A5420" s="407" t="s">
        <v>8712</v>
      </c>
      <c r="B5420" s="407" t="s">
        <v>8713</v>
      </c>
      <c r="C5420" s="408">
        <v>0</v>
      </c>
      <c r="D5420" s="408">
        <v>0</v>
      </c>
      <c r="E5420" s="408">
        <v>0</v>
      </c>
      <c r="F5420" s="409">
        <v>44382.579641203702</v>
      </c>
      <c r="G5420" s="408">
        <v>0</v>
      </c>
    </row>
    <row r="5421" spans="1:7" ht="15" x14ac:dyDescent="0.25">
      <c r="A5421" s="407" t="s">
        <v>8714</v>
      </c>
      <c r="B5421" s="407" t="s">
        <v>8593</v>
      </c>
      <c r="C5421" s="406"/>
      <c r="D5421" s="406"/>
      <c r="E5421" s="406"/>
      <c r="F5421" s="409">
        <v>44354.552372685182</v>
      </c>
      <c r="G5421" s="408">
        <v>0</v>
      </c>
    </row>
    <row r="5422" spans="1:7" ht="15" x14ac:dyDescent="0.2">
      <c r="A5422" s="407" t="s">
        <v>8715</v>
      </c>
      <c r="B5422" s="407" t="s">
        <v>8716</v>
      </c>
      <c r="C5422" s="408">
        <v>0</v>
      </c>
      <c r="D5422" s="408">
        <v>95</v>
      </c>
      <c r="E5422" s="408">
        <v>95</v>
      </c>
      <c r="F5422" s="409">
        <v>44795.346967592595</v>
      </c>
      <c r="G5422" s="408">
        <v>0</v>
      </c>
    </row>
    <row r="5423" spans="1:7" ht="15" x14ac:dyDescent="0.25">
      <c r="A5423" s="407" t="s">
        <v>8717</v>
      </c>
      <c r="B5423" s="407" t="s">
        <v>8718</v>
      </c>
      <c r="C5423" s="406"/>
      <c r="D5423" s="406"/>
      <c r="E5423" s="406"/>
      <c r="F5423" s="409">
        <v>44355.434155092589</v>
      </c>
      <c r="G5423" s="408">
        <v>0</v>
      </c>
    </row>
    <row r="5424" spans="1:7" ht="15" x14ac:dyDescent="0.2">
      <c r="A5424" s="407" t="s">
        <v>8719</v>
      </c>
      <c r="B5424" s="407" t="s">
        <v>8720</v>
      </c>
      <c r="C5424" s="408">
        <v>0</v>
      </c>
      <c r="D5424" s="408">
        <v>496.7</v>
      </c>
      <c r="E5424" s="408">
        <v>496.7</v>
      </c>
      <c r="F5424" s="409">
        <v>44391.599953703706</v>
      </c>
      <c r="G5424" s="408">
        <v>0</v>
      </c>
    </row>
    <row r="5425" spans="1:7" ht="15" x14ac:dyDescent="0.25">
      <c r="A5425" s="407" t="s">
        <v>8721</v>
      </c>
      <c r="B5425" s="407" t="s">
        <v>8722</v>
      </c>
      <c r="C5425" s="406"/>
      <c r="D5425" s="406"/>
      <c r="E5425" s="406"/>
      <c r="F5425" s="409">
        <v>44364.376458333332</v>
      </c>
      <c r="G5425" s="408">
        <v>0</v>
      </c>
    </row>
    <row r="5426" spans="1:7" ht="15" x14ac:dyDescent="0.2">
      <c r="A5426" s="407" t="s">
        <v>8723</v>
      </c>
      <c r="B5426" s="407" t="s">
        <v>8724</v>
      </c>
      <c r="C5426" s="408">
        <v>0</v>
      </c>
      <c r="D5426" s="408">
        <v>236.2</v>
      </c>
      <c r="E5426" s="408">
        <v>236.2</v>
      </c>
      <c r="F5426" s="409">
        <v>44999.386817129627</v>
      </c>
      <c r="G5426" s="408">
        <v>0</v>
      </c>
    </row>
    <row r="5427" spans="1:7" ht="15" x14ac:dyDescent="0.25">
      <c r="A5427" s="407" t="s">
        <v>8725</v>
      </c>
      <c r="B5427" s="407" t="s">
        <v>8726</v>
      </c>
      <c r="C5427" s="406"/>
      <c r="D5427" s="406"/>
      <c r="E5427" s="406"/>
      <c r="F5427" s="409">
        <v>44364.376770833333</v>
      </c>
      <c r="G5427" s="408">
        <v>0</v>
      </c>
    </row>
    <row r="5428" spans="1:7" ht="15" x14ac:dyDescent="0.2">
      <c r="A5428" s="407" t="s">
        <v>8727</v>
      </c>
      <c r="B5428" s="407" t="s">
        <v>8728</v>
      </c>
      <c r="C5428" s="408">
        <v>0</v>
      </c>
      <c r="D5428" s="408">
        <v>316.25</v>
      </c>
      <c r="E5428" s="408">
        <v>316.25</v>
      </c>
      <c r="F5428" s="409">
        <v>44999.388287037036</v>
      </c>
      <c r="G5428" s="408">
        <v>0</v>
      </c>
    </row>
    <row r="5429" spans="1:7" ht="15" x14ac:dyDescent="0.2">
      <c r="A5429" s="407" t="s">
        <v>8729</v>
      </c>
      <c r="B5429" s="407" t="s">
        <v>8730</v>
      </c>
      <c r="C5429" s="408">
        <v>0</v>
      </c>
      <c r="D5429" s="408">
        <v>71.5</v>
      </c>
      <c r="E5429" s="408">
        <v>71.5</v>
      </c>
      <c r="F5429" s="409">
        <v>44999.388749999998</v>
      </c>
      <c r="G5429" s="408">
        <v>0</v>
      </c>
    </row>
    <row r="5430" spans="1:7" ht="15" x14ac:dyDescent="0.25">
      <c r="A5430" s="407" t="s">
        <v>8731</v>
      </c>
      <c r="B5430" s="407" t="s">
        <v>8732</v>
      </c>
      <c r="C5430" s="406"/>
      <c r="D5430" s="406"/>
      <c r="E5430" s="406"/>
      <c r="F5430" s="409">
        <v>44364.377314814818</v>
      </c>
      <c r="G5430" s="408">
        <v>0</v>
      </c>
    </row>
    <row r="5431" spans="1:7" ht="15" x14ac:dyDescent="0.25">
      <c r="A5431" s="407" t="s">
        <v>8733</v>
      </c>
      <c r="B5431" s="407" t="s">
        <v>8734</v>
      </c>
      <c r="C5431" s="406"/>
      <c r="D5431" s="406"/>
      <c r="E5431" s="406"/>
      <c r="F5431" s="409">
        <v>44364.377372685187</v>
      </c>
      <c r="G5431" s="408">
        <v>0</v>
      </c>
    </row>
    <row r="5432" spans="1:7" ht="15" x14ac:dyDescent="0.25">
      <c r="A5432" s="407" t="s">
        <v>8735</v>
      </c>
      <c r="B5432" s="407" t="s">
        <v>8736</v>
      </c>
      <c r="C5432" s="406"/>
      <c r="D5432" s="406"/>
      <c r="E5432" s="406"/>
      <c r="F5432" s="409">
        <v>44364.377557870372</v>
      </c>
      <c r="G5432" s="408">
        <v>0</v>
      </c>
    </row>
    <row r="5433" spans="1:7" ht="15" x14ac:dyDescent="0.2">
      <c r="A5433" s="407" t="s">
        <v>35631</v>
      </c>
      <c r="B5433" s="407" t="s">
        <v>35632</v>
      </c>
      <c r="C5433" s="408">
        <v>0</v>
      </c>
      <c r="D5433" s="408">
        <v>0</v>
      </c>
      <c r="E5433" s="408">
        <v>0</v>
      </c>
      <c r="F5433" s="409">
        <v>45342.58289351852</v>
      </c>
      <c r="G5433" s="408">
        <v>0</v>
      </c>
    </row>
    <row r="5434" spans="1:7" ht="15" x14ac:dyDescent="0.2">
      <c r="A5434" s="407" t="s">
        <v>8737</v>
      </c>
      <c r="B5434" s="407" t="s">
        <v>8738</v>
      </c>
      <c r="C5434" s="408">
        <v>0</v>
      </c>
      <c r="D5434" s="408">
        <v>0.17</v>
      </c>
      <c r="E5434" s="408">
        <v>0.17</v>
      </c>
      <c r="F5434" s="409">
        <v>44362.607303240744</v>
      </c>
      <c r="G5434" s="408">
        <v>0</v>
      </c>
    </row>
    <row r="5435" spans="1:7" ht="15" x14ac:dyDescent="0.2">
      <c r="A5435" s="407" t="s">
        <v>8739</v>
      </c>
      <c r="B5435" s="407" t="s">
        <v>8740</v>
      </c>
      <c r="C5435" s="408">
        <v>0</v>
      </c>
      <c r="D5435" s="408">
        <v>0</v>
      </c>
      <c r="E5435" s="408">
        <v>0</v>
      </c>
      <c r="F5435" s="409">
        <v>45111.636018518519</v>
      </c>
      <c r="G5435" s="408">
        <v>0</v>
      </c>
    </row>
    <row r="5436" spans="1:7" ht="15" x14ac:dyDescent="0.2">
      <c r="A5436" s="407" t="s">
        <v>8741</v>
      </c>
      <c r="B5436" s="407" t="s">
        <v>8742</v>
      </c>
      <c r="C5436" s="408">
        <v>0</v>
      </c>
      <c r="D5436" s="408">
        <v>0</v>
      </c>
      <c r="E5436" s="408">
        <v>0</v>
      </c>
      <c r="F5436" s="409">
        <v>45111.63616898148</v>
      </c>
      <c r="G5436" s="408">
        <v>0</v>
      </c>
    </row>
    <row r="5437" spans="1:7" ht="15" x14ac:dyDescent="0.2">
      <c r="A5437" s="407" t="s">
        <v>8743</v>
      </c>
      <c r="B5437" s="407" t="s">
        <v>8744</v>
      </c>
      <c r="C5437" s="408">
        <v>156.5</v>
      </c>
      <c r="D5437" s="408">
        <v>14.36</v>
      </c>
      <c r="E5437" s="408">
        <v>170.86</v>
      </c>
      <c r="F5437" s="409">
        <v>44378.44127314815</v>
      </c>
      <c r="G5437" s="408">
        <v>0</v>
      </c>
    </row>
    <row r="5438" spans="1:7" ht="15" x14ac:dyDescent="0.2">
      <c r="A5438" s="407" t="s">
        <v>8745</v>
      </c>
      <c r="B5438" s="407" t="s">
        <v>8746</v>
      </c>
      <c r="C5438" s="408">
        <v>0</v>
      </c>
      <c r="D5438" s="408">
        <v>3.24</v>
      </c>
      <c r="E5438" s="408">
        <v>3.24</v>
      </c>
      <c r="F5438" s="409">
        <v>44978.487881944442</v>
      </c>
      <c r="G5438" s="408">
        <v>0</v>
      </c>
    </row>
    <row r="5439" spans="1:7" ht="15" x14ac:dyDescent="0.2">
      <c r="A5439" s="407" t="s">
        <v>8747</v>
      </c>
      <c r="B5439" s="407" t="s">
        <v>8748</v>
      </c>
      <c r="C5439" s="408">
        <v>0</v>
      </c>
      <c r="D5439" s="408">
        <v>110</v>
      </c>
      <c r="E5439" s="408">
        <v>110</v>
      </c>
      <c r="F5439" s="409">
        <v>44358.345208333332</v>
      </c>
      <c r="G5439" s="408">
        <v>0</v>
      </c>
    </row>
    <row r="5440" spans="1:7" ht="15" x14ac:dyDescent="0.2">
      <c r="A5440" s="407" t="s">
        <v>8749</v>
      </c>
      <c r="B5440" s="407" t="s">
        <v>8750</v>
      </c>
      <c r="C5440" s="408">
        <v>0</v>
      </c>
      <c r="D5440" s="408">
        <v>4.3499999999999996</v>
      </c>
      <c r="E5440" s="408">
        <v>4.3499999999999996</v>
      </c>
      <c r="F5440" s="409">
        <v>44791.717800925922</v>
      </c>
      <c r="G5440" s="408">
        <v>0</v>
      </c>
    </row>
    <row r="5441" spans="1:7" ht="15" x14ac:dyDescent="0.2">
      <c r="A5441" s="407" t="s">
        <v>8751</v>
      </c>
      <c r="B5441" s="407" t="s">
        <v>8752</v>
      </c>
      <c r="C5441" s="408">
        <v>0.17</v>
      </c>
      <c r="D5441" s="408">
        <v>5.32</v>
      </c>
      <c r="E5441" s="408">
        <v>5.49</v>
      </c>
      <c r="F5441" s="409">
        <v>44965.619166666664</v>
      </c>
      <c r="G5441" s="408">
        <v>0</v>
      </c>
    </row>
    <row r="5442" spans="1:7" ht="15" x14ac:dyDescent="0.2">
      <c r="A5442" s="407" t="s">
        <v>8753</v>
      </c>
      <c r="B5442" s="407" t="s">
        <v>7300</v>
      </c>
      <c r="C5442" s="408">
        <v>0</v>
      </c>
      <c r="D5442" s="408">
        <v>14755</v>
      </c>
      <c r="E5442" s="408">
        <v>14755</v>
      </c>
      <c r="F5442" s="409">
        <v>44361.552152777775</v>
      </c>
      <c r="G5442" s="408">
        <v>0</v>
      </c>
    </row>
    <row r="5443" spans="1:7" ht="15" x14ac:dyDescent="0.2">
      <c r="A5443" s="407" t="s">
        <v>35633</v>
      </c>
      <c r="B5443" s="407" t="s">
        <v>35634</v>
      </c>
      <c r="C5443" s="408">
        <v>0</v>
      </c>
      <c r="D5443" s="408">
        <v>0</v>
      </c>
      <c r="E5443" s="408">
        <v>0</v>
      </c>
      <c r="F5443" s="409">
        <v>44973.478622685187</v>
      </c>
      <c r="G5443" s="408">
        <v>0</v>
      </c>
    </row>
    <row r="5444" spans="1:7" ht="15" x14ac:dyDescent="0.2">
      <c r="A5444" s="407" t="s">
        <v>8754</v>
      </c>
      <c r="B5444" s="407" t="s">
        <v>8755</v>
      </c>
      <c r="C5444" s="408">
        <v>0</v>
      </c>
      <c r="D5444" s="408">
        <v>0</v>
      </c>
      <c r="E5444" s="408">
        <v>0</v>
      </c>
      <c r="F5444" s="409">
        <v>44385.540717592594</v>
      </c>
      <c r="G5444" s="408">
        <v>0</v>
      </c>
    </row>
    <row r="5445" spans="1:7" ht="15" x14ac:dyDescent="0.2">
      <c r="A5445" s="407" t="s">
        <v>8756</v>
      </c>
      <c r="B5445" s="407" t="s">
        <v>7300</v>
      </c>
      <c r="C5445" s="408">
        <v>0</v>
      </c>
      <c r="D5445" s="408">
        <v>12000</v>
      </c>
      <c r="E5445" s="408">
        <v>12000</v>
      </c>
      <c r="F5445" s="409">
        <v>44368.66673611111</v>
      </c>
      <c r="G5445" s="408">
        <v>0</v>
      </c>
    </row>
    <row r="5446" spans="1:7" ht="15" x14ac:dyDescent="0.2">
      <c r="A5446" s="407" t="s">
        <v>8757</v>
      </c>
      <c r="B5446" s="407" t="s">
        <v>8758</v>
      </c>
      <c r="C5446" s="408">
        <v>0</v>
      </c>
      <c r="D5446" s="408">
        <v>3395.75</v>
      </c>
      <c r="E5446" s="408">
        <v>3395.75</v>
      </c>
      <c r="F5446" s="409">
        <v>44368.672835648147</v>
      </c>
      <c r="G5446" s="408">
        <v>0</v>
      </c>
    </row>
    <row r="5447" spans="1:7" ht="15" x14ac:dyDescent="0.2">
      <c r="A5447" s="407" t="s">
        <v>8759</v>
      </c>
      <c r="B5447" s="407" t="s">
        <v>8760</v>
      </c>
      <c r="C5447" s="408">
        <v>0</v>
      </c>
      <c r="D5447" s="408">
        <v>0</v>
      </c>
      <c r="E5447" s="408">
        <v>0</v>
      </c>
      <c r="F5447" s="409">
        <v>44385.552685185183</v>
      </c>
      <c r="G5447" s="408">
        <v>0</v>
      </c>
    </row>
    <row r="5448" spans="1:7" ht="15" x14ac:dyDescent="0.2">
      <c r="A5448" s="407" t="s">
        <v>8761</v>
      </c>
      <c r="B5448" s="407" t="s">
        <v>8762</v>
      </c>
      <c r="C5448" s="408">
        <v>0</v>
      </c>
      <c r="D5448" s="408">
        <v>9.3480000000000008</v>
      </c>
      <c r="E5448" s="408">
        <v>9.3480000000000008</v>
      </c>
      <c r="F5448" s="409">
        <v>44595.521539351852</v>
      </c>
      <c r="G5448" s="408">
        <v>0</v>
      </c>
    </row>
    <row r="5449" spans="1:7" ht="15" x14ac:dyDescent="0.2">
      <c r="A5449" s="407" t="s">
        <v>8763</v>
      </c>
      <c r="B5449" s="407" t="s">
        <v>8764</v>
      </c>
      <c r="C5449" s="408">
        <v>0</v>
      </c>
      <c r="D5449" s="408">
        <v>41.95</v>
      </c>
      <c r="E5449" s="408">
        <v>41.95</v>
      </c>
      <c r="F5449" s="409">
        <v>44592.611145833333</v>
      </c>
      <c r="G5449" s="408">
        <v>0</v>
      </c>
    </row>
    <row r="5450" spans="1:7" ht="15" x14ac:dyDescent="0.2">
      <c r="A5450" s="407" t="s">
        <v>8765</v>
      </c>
      <c r="B5450" s="407" t="s">
        <v>8766</v>
      </c>
      <c r="C5450" s="408">
        <v>0</v>
      </c>
      <c r="D5450" s="408">
        <v>71.430000000000007</v>
      </c>
      <c r="E5450" s="408">
        <v>71.430000000000007</v>
      </c>
      <c r="F5450" s="409">
        <v>44777.434467592589</v>
      </c>
      <c r="G5450" s="408">
        <v>0</v>
      </c>
    </row>
    <row r="5451" spans="1:7" ht="15" x14ac:dyDescent="0.2">
      <c r="A5451" s="407" t="s">
        <v>8767</v>
      </c>
      <c r="B5451" s="407" t="s">
        <v>8768</v>
      </c>
      <c r="C5451" s="408">
        <v>0</v>
      </c>
      <c r="D5451" s="408">
        <v>12.85</v>
      </c>
      <c r="E5451" s="408">
        <v>12.85</v>
      </c>
      <c r="F5451" s="409">
        <v>44777.434664351851</v>
      </c>
      <c r="G5451" s="408">
        <v>0</v>
      </c>
    </row>
    <row r="5452" spans="1:7" ht="15" x14ac:dyDescent="0.25">
      <c r="A5452" s="407" t="s">
        <v>8769</v>
      </c>
      <c r="B5452" s="407" t="s">
        <v>8770</v>
      </c>
      <c r="C5452" s="406"/>
      <c r="D5452" s="406"/>
      <c r="E5452" s="406"/>
      <c r="F5452" s="409">
        <v>44777.434861111113</v>
      </c>
      <c r="G5452" s="408">
        <v>0</v>
      </c>
    </row>
    <row r="5453" spans="1:7" ht="15" x14ac:dyDescent="0.2">
      <c r="A5453" s="407" t="s">
        <v>8771</v>
      </c>
      <c r="B5453" s="407" t="s">
        <v>8772</v>
      </c>
      <c r="C5453" s="408">
        <v>0</v>
      </c>
      <c r="D5453" s="408">
        <v>0.68</v>
      </c>
      <c r="E5453" s="408">
        <v>0.68</v>
      </c>
      <c r="F5453" s="409">
        <v>44978.461898148147</v>
      </c>
      <c r="G5453" s="408">
        <v>0</v>
      </c>
    </row>
    <row r="5454" spans="1:7" ht="15" x14ac:dyDescent="0.2">
      <c r="A5454" s="407" t="s">
        <v>8773</v>
      </c>
      <c r="B5454" s="407" t="s">
        <v>8774</v>
      </c>
      <c r="C5454" s="408">
        <v>0</v>
      </c>
      <c r="D5454" s="408">
        <v>52.4</v>
      </c>
      <c r="E5454" s="408">
        <v>52.4</v>
      </c>
      <c r="F5454" s="409">
        <v>44777.435173611113</v>
      </c>
      <c r="G5454" s="408">
        <v>0</v>
      </c>
    </row>
    <row r="5455" spans="1:7" ht="15" x14ac:dyDescent="0.2">
      <c r="A5455" s="407" t="s">
        <v>8775</v>
      </c>
      <c r="B5455" s="407" t="s">
        <v>8776</v>
      </c>
      <c r="C5455" s="408">
        <v>57</v>
      </c>
      <c r="D5455" s="408">
        <v>419.04</v>
      </c>
      <c r="E5455" s="408">
        <v>476.04</v>
      </c>
      <c r="F5455" s="409">
        <v>44578.45716435185</v>
      </c>
      <c r="G5455" s="408">
        <v>0</v>
      </c>
    </row>
    <row r="5456" spans="1:7" ht="15" x14ac:dyDescent="0.2">
      <c r="A5456" s="407" t="s">
        <v>8777</v>
      </c>
      <c r="B5456" s="407" t="s">
        <v>8778</v>
      </c>
      <c r="C5456" s="408">
        <v>0</v>
      </c>
      <c r="D5456" s="408">
        <v>399.65</v>
      </c>
      <c r="E5456" s="408">
        <v>399.65</v>
      </c>
      <c r="F5456" s="409">
        <v>44580.424398148149</v>
      </c>
      <c r="G5456" s="408">
        <v>0</v>
      </c>
    </row>
    <row r="5457" spans="1:7" ht="15" x14ac:dyDescent="0.2">
      <c r="A5457" s="407" t="s">
        <v>8779</v>
      </c>
      <c r="B5457" s="407" t="s">
        <v>8780</v>
      </c>
      <c r="C5457" s="408">
        <v>0</v>
      </c>
      <c r="D5457" s="408">
        <v>460</v>
      </c>
      <c r="E5457" s="408">
        <v>460</v>
      </c>
      <c r="F5457" s="409">
        <v>44777.435347222221</v>
      </c>
      <c r="G5457" s="408">
        <v>0</v>
      </c>
    </row>
    <row r="5458" spans="1:7" ht="15" x14ac:dyDescent="0.2">
      <c r="A5458" s="407" t="s">
        <v>8781</v>
      </c>
      <c r="B5458" s="407" t="s">
        <v>8782</v>
      </c>
      <c r="C5458" s="408">
        <v>0</v>
      </c>
      <c r="D5458" s="408">
        <v>460</v>
      </c>
      <c r="E5458" s="408">
        <v>460</v>
      </c>
      <c r="F5458" s="409">
        <v>44777.435497685183</v>
      </c>
      <c r="G5458" s="408">
        <v>0</v>
      </c>
    </row>
    <row r="5459" spans="1:7" ht="15" x14ac:dyDescent="0.2">
      <c r="A5459" s="407" t="s">
        <v>8783</v>
      </c>
      <c r="B5459" s="407" t="s">
        <v>8784</v>
      </c>
      <c r="C5459" s="408">
        <v>0</v>
      </c>
      <c r="D5459" s="408">
        <v>62.42</v>
      </c>
      <c r="E5459" s="408">
        <v>62.42</v>
      </c>
      <c r="F5459" s="409">
        <v>44777.435706018521</v>
      </c>
      <c r="G5459" s="408">
        <v>0</v>
      </c>
    </row>
    <row r="5460" spans="1:7" ht="15" x14ac:dyDescent="0.2">
      <c r="A5460" s="407" t="s">
        <v>8785</v>
      </c>
      <c r="B5460" s="407" t="s">
        <v>8786</v>
      </c>
      <c r="C5460" s="408">
        <v>0</v>
      </c>
      <c r="D5460" s="408">
        <v>0</v>
      </c>
      <c r="E5460" s="408">
        <v>0</v>
      </c>
      <c r="F5460" s="409">
        <v>45112.412557870368</v>
      </c>
      <c r="G5460" s="408">
        <v>0</v>
      </c>
    </row>
    <row r="5461" spans="1:7" ht="15" x14ac:dyDescent="0.2">
      <c r="A5461" s="407" t="s">
        <v>8787</v>
      </c>
      <c r="B5461" s="407" t="s">
        <v>8788</v>
      </c>
      <c r="C5461" s="408">
        <v>938.7</v>
      </c>
      <c r="D5461" s="408">
        <v>2900.87</v>
      </c>
      <c r="E5461" s="408">
        <v>3890.07</v>
      </c>
      <c r="F5461" s="409">
        <v>44623.659178240741</v>
      </c>
      <c r="G5461" s="408">
        <v>0</v>
      </c>
    </row>
    <row r="5462" spans="1:7" ht="15" x14ac:dyDescent="0.2">
      <c r="A5462" s="407" t="s">
        <v>8789</v>
      </c>
      <c r="B5462" s="407" t="s">
        <v>8790</v>
      </c>
      <c r="C5462" s="408">
        <v>0</v>
      </c>
      <c r="D5462" s="408">
        <v>174.33</v>
      </c>
      <c r="E5462" s="408">
        <v>174.33</v>
      </c>
      <c r="F5462" s="409">
        <v>44966.698078703703</v>
      </c>
      <c r="G5462" s="408">
        <v>0</v>
      </c>
    </row>
    <row r="5463" spans="1:7" ht="15" x14ac:dyDescent="0.2">
      <c r="A5463" s="407" t="s">
        <v>8791</v>
      </c>
      <c r="B5463" s="407" t="s">
        <v>8792</v>
      </c>
      <c r="C5463" s="408">
        <v>10.5</v>
      </c>
      <c r="D5463" s="408">
        <v>38.145826632815108</v>
      </c>
      <c r="E5463" s="408">
        <v>48.645826632815108</v>
      </c>
      <c r="F5463" s="409">
        <v>44404.4059375</v>
      </c>
      <c r="G5463" s="408">
        <v>0</v>
      </c>
    </row>
    <row r="5464" spans="1:7" ht="15" x14ac:dyDescent="0.25">
      <c r="A5464" s="407" t="s">
        <v>8793</v>
      </c>
      <c r="B5464" s="407" t="s">
        <v>8713</v>
      </c>
      <c r="C5464" s="406"/>
      <c r="D5464" s="406"/>
      <c r="E5464" s="406"/>
      <c r="F5464" s="409">
        <v>44382.589583333334</v>
      </c>
      <c r="G5464" s="408">
        <v>0</v>
      </c>
    </row>
    <row r="5465" spans="1:7" ht="15" x14ac:dyDescent="0.2">
      <c r="A5465" s="407" t="s">
        <v>8794</v>
      </c>
      <c r="B5465" s="407" t="s">
        <v>41015</v>
      </c>
      <c r="C5465" s="408">
        <v>9.5</v>
      </c>
      <c r="D5465" s="408">
        <v>17.472533333333335</v>
      </c>
      <c r="E5465" s="408">
        <v>26.972533333333331</v>
      </c>
      <c r="F5465" s="409">
        <v>45959.689386574071</v>
      </c>
      <c r="G5465" s="408">
        <v>0</v>
      </c>
    </row>
    <row r="5466" spans="1:7" ht="15" x14ac:dyDescent="0.2">
      <c r="A5466" s="407" t="s">
        <v>8795</v>
      </c>
      <c r="B5466" s="407" t="s">
        <v>41016</v>
      </c>
      <c r="C5466" s="408">
        <v>31</v>
      </c>
      <c r="D5466" s="408">
        <v>14.153333333333332</v>
      </c>
      <c r="E5466" s="408">
        <v>45.153333333333329</v>
      </c>
      <c r="F5466" s="409">
        <v>45959.699317129627</v>
      </c>
      <c r="G5466" s="408">
        <v>0</v>
      </c>
    </row>
    <row r="5467" spans="1:7" ht="15" x14ac:dyDescent="0.2">
      <c r="A5467" s="407" t="s">
        <v>8796</v>
      </c>
      <c r="B5467" s="407" t="s">
        <v>8797</v>
      </c>
      <c r="C5467" s="408">
        <v>0</v>
      </c>
      <c r="D5467" s="408">
        <v>15.65</v>
      </c>
      <c r="E5467" s="408">
        <v>15.65</v>
      </c>
      <c r="F5467" s="409">
        <v>44791.7190162037</v>
      </c>
      <c r="G5467" s="408">
        <v>0</v>
      </c>
    </row>
    <row r="5468" spans="1:7" ht="15" x14ac:dyDescent="0.2">
      <c r="A5468" s="407" t="s">
        <v>8798</v>
      </c>
      <c r="B5468" s="407" t="s">
        <v>8799</v>
      </c>
      <c r="C5468" s="408">
        <v>45.5</v>
      </c>
      <c r="D5468" s="408">
        <v>695.22</v>
      </c>
      <c r="E5468" s="408">
        <v>753.22</v>
      </c>
      <c r="F5468" s="409">
        <v>45555.594606481478</v>
      </c>
      <c r="G5468" s="408">
        <v>0</v>
      </c>
    </row>
    <row r="5469" spans="1:7" ht="15" x14ac:dyDescent="0.2">
      <c r="A5469" s="407" t="s">
        <v>8800</v>
      </c>
      <c r="B5469" s="407" t="s">
        <v>8801</v>
      </c>
      <c r="C5469" s="408">
        <v>0</v>
      </c>
      <c r="D5469" s="408">
        <v>11.4</v>
      </c>
      <c r="E5469" s="408">
        <v>11.4</v>
      </c>
      <c r="F5469" s="409">
        <v>45424.922129629631</v>
      </c>
      <c r="G5469" s="408">
        <v>1</v>
      </c>
    </row>
    <row r="5470" spans="1:7" ht="15" x14ac:dyDescent="0.2">
      <c r="A5470" s="407" t="s">
        <v>8802</v>
      </c>
      <c r="B5470" s="407" t="s">
        <v>6825</v>
      </c>
      <c r="C5470" s="408">
        <v>0</v>
      </c>
      <c r="D5470" s="408">
        <v>5.3</v>
      </c>
      <c r="E5470" s="408">
        <v>5.3</v>
      </c>
      <c r="F5470" s="409">
        <v>45881.346319444441</v>
      </c>
      <c r="G5470" s="408">
        <v>33</v>
      </c>
    </row>
    <row r="5471" spans="1:7" ht="15" x14ac:dyDescent="0.2">
      <c r="A5471" s="407" t="s">
        <v>8803</v>
      </c>
      <c r="B5471" s="407" t="s">
        <v>8804</v>
      </c>
      <c r="C5471" s="408">
        <v>0</v>
      </c>
      <c r="D5471" s="408">
        <v>0</v>
      </c>
      <c r="E5471" s="408">
        <v>0</v>
      </c>
      <c r="F5471" s="409">
        <v>45112.351724537039</v>
      </c>
      <c r="G5471" s="408">
        <v>0</v>
      </c>
    </row>
    <row r="5472" spans="1:7" ht="15" x14ac:dyDescent="0.2">
      <c r="A5472" s="407" t="s">
        <v>8805</v>
      </c>
      <c r="B5472" s="407" t="s">
        <v>8806</v>
      </c>
      <c r="C5472" s="408">
        <v>0</v>
      </c>
      <c r="D5472" s="408">
        <v>0</v>
      </c>
      <c r="E5472" s="408">
        <v>0</v>
      </c>
      <c r="F5472" s="409">
        <v>44385.562581018516</v>
      </c>
      <c r="G5472" s="408">
        <v>0</v>
      </c>
    </row>
    <row r="5473" spans="1:7" ht="15" x14ac:dyDescent="0.2">
      <c r="A5473" s="407" t="s">
        <v>8807</v>
      </c>
      <c r="B5473" s="407" t="s">
        <v>8808</v>
      </c>
      <c r="C5473" s="408">
        <v>0</v>
      </c>
      <c r="D5473" s="408">
        <v>0</v>
      </c>
      <c r="E5473" s="408">
        <v>0</v>
      </c>
      <c r="F5473" s="409">
        <v>44385.619756944441</v>
      </c>
      <c r="G5473" s="408">
        <v>0</v>
      </c>
    </row>
    <row r="5474" spans="1:7" ht="15" x14ac:dyDescent="0.2">
      <c r="A5474" s="407" t="s">
        <v>8809</v>
      </c>
      <c r="B5474" s="407" t="s">
        <v>8810</v>
      </c>
      <c r="C5474" s="408">
        <v>0</v>
      </c>
      <c r="D5474" s="408">
        <v>0.55300000000000005</v>
      </c>
      <c r="E5474" s="408">
        <v>0.55300000000000005</v>
      </c>
      <c r="F5474" s="409">
        <v>44981.432280092595</v>
      </c>
      <c r="G5474" s="408">
        <v>13</v>
      </c>
    </row>
    <row r="5475" spans="1:7" ht="15" x14ac:dyDescent="0.2">
      <c r="A5475" s="407" t="s">
        <v>35635</v>
      </c>
      <c r="B5475" s="407" t="s">
        <v>35636</v>
      </c>
      <c r="C5475" s="408">
        <v>0</v>
      </c>
      <c r="D5475" s="408">
        <v>2.74</v>
      </c>
      <c r="E5475" s="408">
        <v>2.74</v>
      </c>
      <c r="F5475" s="409">
        <v>44973.70820601852</v>
      </c>
      <c r="G5475" s="408">
        <v>0</v>
      </c>
    </row>
    <row r="5476" spans="1:7" ht="15" x14ac:dyDescent="0.25">
      <c r="A5476" s="407" t="s">
        <v>8811</v>
      </c>
      <c r="B5476" s="407" t="s">
        <v>8812</v>
      </c>
      <c r="C5476" s="406"/>
      <c r="D5476" s="406"/>
      <c r="E5476" s="406"/>
      <c r="F5476" s="409">
        <v>44404.56994212963</v>
      </c>
      <c r="G5476" s="408">
        <v>0</v>
      </c>
    </row>
    <row r="5477" spans="1:7" ht="15" x14ac:dyDescent="0.2">
      <c r="A5477" s="407" t="s">
        <v>35637</v>
      </c>
      <c r="B5477" s="407" t="s">
        <v>35638</v>
      </c>
      <c r="C5477" s="408">
        <v>0</v>
      </c>
      <c r="D5477" s="408">
        <v>3.14</v>
      </c>
      <c r="E5477" s="408">
        <v>3.14</v>
      </c>
      <c r="F5477" s="409">
        <v>44994.397523148145</v>
      </c>
      <c r="G5477" s="408">
        <v>0</v>
      </c>
    </row>
    <row r="5478" spans="1:7" ht="15" x14ac:dyDescent="0.2">
      <c r="A5478" s="407" t="s">
        <v>8813</v>
      </c>
      <c r="B5478" s="407" t="s">
        <v>8814</v>
      </c>
      <c r="C5478" s="408">
        <v>0</v>
      </c>
      <c r="D5478" s="408">
        <v>5.9123793103448268</v>
      </c>
      <c r="E5478" s="408">
        <v>5.9123793103448268</v>
      </c>
      <c r="F5478" s="409">
        <v>44683.522372685184</v>
      </c>
      <c r="G5478" s="408">
        <v>6</v>
      </c>
    </row>
    <row r="5479" spans="1:7" ht="15" x14ac:dyDescent="0.2">
      <c r="A5479" s="407" t="s">
        <v>8815</v>
      </c>
      <c r="B5479" s="407" t="s">
        <v>8816</v>
      </c>
      <c r="C5479" s="408">
        <v>0</v>
      </c>
      <c r="D5479" s="408">
        <v>0.27800000000000002</v>
      </c>
      <c r="E5479" s="408">
        <v>0.27800000000000002</v>
      </c>
      <c r="F5479" s="409">
        <v>44392.486516203702</v>
      </c>
      <c r="G5479" s="408">
        <v>0</v>
      </c>
    </row>
    <row r="5480" spans="1:7" ht="15" x14ac:dyDescent="0.2">
      <c r="A5480" s="407" t="s">
        <v>8817</v>
      </c>
      <c r="B5480" s="407" t="s">
        <v>8818</v>
      </c>
      <c r="C5480" s="408">
        <v>0</v>
      </c>
      <c r="D5480" s="408">
        <v>45.6</v>
      </c>
      <c r="E5480" s="408">
        <v>45.6</v>
      </c>
      <c r="F5480" s="409">
        <v>44791.52616898148</v>
      </c>
      <c r="G5480" s="408">
        <v>0</v>
      </c>
    </row>
    <row r="5481" spans="1:7" ht="15" x14ac:dyDescent="0.2">
      <c r="A5481" s="407" t="s">
        <v>8819</v>
      </c>
      <c r="B5481" s="407" t="s">
        <v>8820</v>
      </c>
      <c r="C5481" s="408">
        <v>0</v>
      </c>
      <c r="D5481" s="408">
        <v>0.10795454545454547</v>
      </c>
      <c r="E5481" s="408">
        <v>0.10795454545454547</v>
      </c>
      <c r="F5481" s="409">
        <v>44392.486724537041</v>
      </c>
      <c r="G5481" s="408">
        <v>0</v>
      </c>
    </row>
    <row r="5482" spans="1:7" ht="15" x14ac:dyDescent="0.2">
      <c r="A5482" s="407" t="s">
        <v>8821</v>
      </c>
      <c r="B5482" s="407" t="s">
        <v>8822</v>
      </c>
      <c r="C5482" s="408">
        <v>0</v>
      </c>
      <c r="D5482" s="408">
        <v>9.4033333333333324</v>
      </c>
      <c r="E5482" s="408">
        <v>9.4033333333333324</v>
      </c>
      <c r="F5482" s="409">
        <v>45212.451423611114</v>
      </c>
      <c r="G5482" s="408">
        <v>0</v>
      </c>
    </row>
    <row r="5483" spans="1:7" ht="15" x14ac:dyDescent="0.2">
      <c r="A5483" s="407" t="s">
        <v>8823</v>
      </c>
      <c r="B5483" s="407" t="s">
        <v>8824</v>
      </c>
      <c r="C5483" s="408">
        <v>0</v>
      </c>
      <c r="D5483" s="408">
        <v>0</v>
      </c>
      <c r="E5483" s="408">
        <v>0</v>
      </c>
      <c r="F5483" s="409">
        <v>44384.608657407407</v>
      </c>
      <c r="G5483" s="408">
        <v>0</v>
      </c>
    </row>
    <row r="5484" spans="1:7" ht="15" x14ac:dyDescent="0.25">
      <c r="A5484" s="407" t="s">
        <v>8825</v>
      </c>
      <c r="B5484" s="407" t="s">
        <v>8826</v>
      </c>
      <c r="C5484" s="406"/>
      <c r="D5484" s="406"/>
      <c r="E5484" s="406"/>
      <c r="F5484" s="409">
        <v>44384.610266203701</v>
      </c>
      <c r="G5484" s="408">
        <v>0</v>
      </c>
    </row>
    <row r="5485" spans="1:7" ht="15" x14ac:dyDescent="0.25">
      <c r="A5485" s="407" t="s">
        <v>8827</v>
      </c>
      <c r="B5485" s="407" t="s">
        <v>8828</v>
      </c>
      <c r="C5485" s="406"/>
      <c r="D5485" s="406"/>
      <c r="E5485" s="406"/>
      <c r="F5485" s="409">
        <v>44384.610543981478</v>
      </c>
      <c r="G5485" s="408">
        <v>0</v>
      </c>
    </row>
    <row r="5486" spans="1:7" ht="15" x14ac:dyDescent="0.25">
      <c r="A5486" s="407" t="s">
        <v>8829</v>
      </c>
      <c r="B5486" s="407" t="s">
        <v>8830</v>
      </c>
      <c r="C5486" s="406"/>
      <c r="D5486" s="406"/>
      <c r="E5486" s="406"/>
      <c r="F5486" s="409">
        <v>44384.610833333332</v>
      </c>
      <c r="G5486" s="408">
        <v>0</v>
      </c>
    </row>
    <row r="5487" spans="1:7" ht="15" x14ac:dyDescent="0.25">
      <c r="A5487" s="407" t="s">
        <v>8831</v>
      </c>
      <c r="B5487" s="407" t="s">
        <v>8832</v>
      </c>
      <c r="C5487" s="406"/>
      <c r="D5487" s="406"/>
      <c r="E5487" s="406"/>
      <c r="F5487" s="409">
        <v>44383.32917824074</v>
      </c>
      <c r="G5487" s="408">
        <v>0</v>
      </c>
    </row>
    <row r="5488" spans="1:7" ht="15" x14ac:dyDescent="0.2">
      <c r="A5488" s="407" t="s">
        <v>8833</v>
      </c>
      <c r="B5488" s="407" t="s">
        <v>8834</v>
      </c>
      <c r="C5488" s="408">
        <v>0</v>
      </c>
      <c r="D5488" s="408">
        <v>0</v>
      </c>
      <c r="E5488" s="408">
        <v>0</v>
      </c>
      <c r="F5488" s="409">
        <v>44403.499236111114</v>
      </c>
      <c r="G5488" s="408">
        <v>0</v>
      </c>
    </row>
    <row r="5489" spans="1:7" ht="15" x14ac:dyDescent="0.2">
      <c r="A5489" s="407" t="s">
        <v>8835</v>
      </c>
      <c r="B5489" s="407" t="s">
        <v>8836</v>
      </c>
      <c r="C5489" s="408">
        <v>0</v>
      </c>
      <c r="D5489" s="408">
        <v>0</v>
      </c>
      <c r="E5489" s="408">
        <v>0</v>
      </c>
      <c r="F5489" s="409">
        <v>44476.364085648151</v>
      </c>
      <c r="G5489" s="408">
        <v>0</v>
      </c>
    </row>
    <row r="5490" spans="1:7" ht="15" x14ac:dyDescent="0.2">
      <c r="A5490" s="407" t="s">
        <v>8837</v>
      </c>
      <c r="B5490" s="407" t="s">
        <v>8838</v>
      </c>
      <c r="C5490" s="408">
        <v>0</v>
      </c>
      <c r="D5490" s="408">
        <v>0</v>
      </c>
      <c r="E5490" s="408">
        <v>0</v>
      </c>
      <c r="F5490" s="409">
        <v>45111.690567129626</v>
      </c>
      <c r="G5490" s="408">
        <v>0</v>
      </c>
    </row>
    <row r="5491" spans="1:7" ht="15" x14ac:dyDescent="0.2">
      <c r="A5491" s="407" t="s">
        <v>8839</v>
      </c>
      <c r="B5491" s="407" t="s">
        <v>8840</v>
      </c>
      <c r="C5491" s="408">
        <v>0</v>
      </c>
      <c r="D5491" s="408">
        <v>0</v>
      </c>
      <c r="E5491" s="408">
        <v>0</v>
      </c>
      <c r="F5491" s="409">
        <v>44742.674178240741</v>
      </c>
      <c r="G5491" s="408">
        <v>0</v>
      </c>
    </row>
    <row r="5492" spans="1:7" ht="15" x14ac:dyDescent="0.2">
      <c r="A5492" s="407" t="s">
        <v>35639</v>
      </c>
      <c r="B5492" s="407" t="s">
        <v>9389</v>
      </c>
      <c r="C5492" s="408">
        <v>0</v>
      </c>
      <c r="D5492" s="408">
        <v>3.72</v>
      </c>
      <c r="E5492" s="408">
        <v>3.72</v>
      </c>
      <c r="F5492" s="409">
        <v>44978.488275462965</v>
      </c>
      <c r="G5492" s="408">
        <v>0</v>
      </c>
    </row>
    <row r="5493" spans="1:7" ht="15" x14ac:dyDescent="0.2">
      <c r="A5493" s="407" t="s">
        <v>8841</v>
      </c>
      <c r="B5493" s="407" t="s">
        <v>8842</v>
      </c>
      <c r="C5493" s="408">
        <v>0</v>
      </c>
      <c r="D5493" s="408">
        <v>7.07</v>
      </c>
      <c r="E5493" s="408">
        <v>7.07</v>
      </c>
      <c r="F5493" s="409">
        <v>44580.643472222226</v>
      </c>
      <c r="G5493" s="408">
        <v>0</v>
      </c>
    </row>
    <row r="5494" spans="1:7" ht="15" x14ac:dyDescent="0.25">
      <c r="A5494" s="407" t="s">
        <v>8843</v>
      </c>
      <c r="B5494" s="407" t="s">
        <v>8844</v>
      </c>
      <c r="C5494" s="406"/>
      <c r="D5494" s="406"/>
      <c r="E5494" s="406"/>
      <c r="F5494" s="409">
        <v>44656.463865740741</v>
      </c>
      <c r="G5494" s="408">
        <v>0</v>
      </c>
    </row>
    <row r="5495" spans="1:7" ht="15" x14ac:dyDescent="0.2">
      <c r="A5495" s="407" t="s">
        <v>8845</v>
      </c>
      <c r="B5495" s="407" t="s">
        <v>8846</v>
      </c>
      <c r="C5495" s="408">
        <v>0</v>
      </c>
      <c r="D5495" s="408">
        <v>0</v>
      </c>
      <c r="E5495" s="408">
        <v>0</v>
      </c>
      <c r="F5495" s="409">
        <v>44383.435960648145</v>
      </c>
      <c r="G5495" s="408">
        <v>0</v>
      </c>
    </row>
    <row r="5496" spans="1:7" ht="15" x14ac:dyDescent="0.2">
      <c r="A5496" s="407" t="s">
        <v>8847</v>
      </c>
      <c r="B5496" s="407" t="s">
        <v>8848</v>
      </c>
      <c r="C5496" s="408">
        <v>0</v>
      </c>
      <c r="D5496" s="408">
        <v>0</v>
      </c>
      <c r="E5496" s="408">
        <v>0</v>
      </c>
      <c r="F5496" s="409">
        <v>44403.544178240743</v>
      </c>
      <c r="G5496" s="408">
        <v>0</v>
      </c>
    </row>
    <row r="5497" spans="1:7" ht="15" x14ac:dyDescent="0.2">
      <c r="A5497" s="407" t="s">
        <v>35640</v>
      </c>
      <c r="B5497" s="407" t="s">
        <v>35641</v>
      </c>
      <c r="C5497" s="408">
        <v>0</v>
      </c>
      <c r="D5497" s="408">
        <v>2726.06</v>
      </c>
      <c r="E5497" s="408">
        <v>2726.06</v>
      </c>
      <c r="F5497" s="409">
        <v>45342.582939814813</v>
      </c>
      <c r="G5497" s="408">
        <v>0</v>
      </c>
    </row>
    <row r="5498" spans="1:7" ht="15" x14ac:dyDescent="0.2">
      <c r="A5498" s="407" t="s">
        <v>8849</v>
      </c>
      <c r="B5498" s="407" t="s">
        <v>8850</v>
      </c>
      <c r="C5498" s="408">
        <v>0</v>
      </c>
      <c r="D5498" s="408">
        <v>3657.29</v>
      </c>
      <c r="E5498" s="408">
        <v>3657.29</v>
      </c>
      <c r="F5498" s="409">
        <v>44397.430949074071</v>
      </c>
      <c r="G5498" s="408">
        <v>0</v>
      </c>
    </row>
    <row r="5499" spans="1:7" ht="15" x14ac:dyDescent="0.2">
      <c r="A5499" s="407" t="s">
        <v>8851</v>
      </c>
      <c r="B5499" s="407" t="s">
        <v>8852</v>
      </c>
      <c r="C5499" s="408">
        <v>0</v>
      </c>
      <c r="D5499" s="408">
        <v>0.65</v>
      </c>
      <c r="E5499" s="408">
        <v>0.65</v>
      </c>
      <c r="F5499" s="409">
        <v>44880.60428240741</v>
      </c>
      <c r="G5499" s="408">
        <v>0</v>
      </c>
    </row>
    <row r="5500" spans="1:7" ht="15" x14ac:dyDescent="0.2">
      <c r="A5500" s="407" t="s">
        <v>8853</v>
      </c>
      <c r="B5500" s="407" t="s">
        <v>8854</v>
      </c>
      <c r="C5500" s="408">
        <v>2</v>
      </c>
      <c r="D5500" s="408">
        <v>8.5129000000000001</v>
      </c>
      <c r="E5500" s="408">
        <v>10.5129</v>
      </c>
      <c r="F5500" s="409">
        <v>45184.384652777779</v>
      </c>
      <c r="G5500" s="408">
        <v>0</v>
      </c>
    </row>
    <row r="5501" spans="1:7" ht="15" x14ac:dyDescent="0.2">
      <c r="A5501" s="407" t="s">
        <v>8855</v>
      </c>
      <c r="B5501" s="407" t="s">
        <v>8856</v>
      </c>
      <c r="C5501" s="408">
        <v>4</v>
      </c>
      <c r="D5501" s="408">
        <v>1.8832</v>
      </c>
      <c r="E5501" s="408">
        <v>5.8832000000000004</v>
      </c>
      <c r="F5501" s="409">
        <v>45183.471180555556</v>
      </c>
      <c r="G5501" s="408">
        <v>0</v>
      </c>
    </row>
    <row r="5502" spans="1:7" ht="15" x14ac:dyDescent="0.2">
      <c r="A5502" s="407" t="s">
        <v>8857</v>
      </c>
      <c r="B5502" s="407" t="s">
        <v>8854</v>
      </c>
      <c r="C5502" s="408">
        <v>4</v>
      </c>
      <c r="D5502" s="408">
        <v>21.19</v>
      </c>
      <c r="E5502" s="408">
        <v>25.19</v>
      </c>
      <c r="F5502" s="409">
        <v>45183.591504629629</v>
      </c>
      <c r="G5502" s="408">
        <v>0</v>
      </c>
    </row>
    <row r="5503" spans="1:7" ht="15" x14ac:dyDescent="0.2">
      <c r="A5503" s="407" t="s">
        <v>8858</v>
      </c>
      <c r="B5503" s="407" t="s">
        <v>8859</v>
      </c>
      <c r="C5503" s="408">
        <v>4</v>
      </c>
      <c r="D5503" s="408">
        <v>2.4182000000000001</v>
      </c>
      <c r="E5503" s="408">
        <v>6.4182000000000006</v>
      </c>
      <c r="F5503" s="409">
        <v>45183.683553240742</v>
      </c>
      <c r="G5503" s="408">
        <v>0</v>
      </c>
    </row>
    <row r="5504" spans="1:7" ht="15" x14ac:dyDescent="0.2">
      <c r="A5504" s="407" t="s">
        <v>8860</v>
      </c>
      <c r="B5504" s="407" t="s">
        <v>8854</v>
      </c>
      <c r="C5504" s="408">
        <v>2</v>
      </c>
      <c r="D5504" s="408">
        <v>8.56</v>
      </c>
      <c r="E5504" s="408">
        <v>10.56</v>
      </c>
      <c r="F5504" s="409">
        <v>44404.420520833337</v>
      </c>
      <c r="G5504" s="408">
        <v>0</v>
      </c>
    </row>
    <row r="5505" spans="1:7" ht="15" x14ac:dyDescent="0.2">
      <c r="A5505" s="407" t="s">
        <v>8861</v>
      </c>
      <c r="B5505" s="407" t="s">
        <v>8862</v>
      </c>
      <c r="C5505" s="408">
        <v>0</v>
      </c>
      <c r="D5505" s="408">
        <v>9.65</v>
      </c>
      <c r="E5505" s="408">
        <v>9.65</v>
      </c>
      <c r="F5505" s="409">
        <v>45201.944780092592</v>
      </c>
      <c r="G5505" s="408">
        <v>0</v>
      </c>
    </row>
    <row r="5506" spans="1:7" ht="15" x14ac:dyDescent="0.2">
      <c r="A5506" s="407" t="s">
        <v>8863</v>
      </c>
      <c r="B5506" s="407" t="s">
        <v>8864</v>
      </c>
      <c r="C5506" s="408">
        <v>0</v>
      </c>
      <c r="D5506" s="408">
        <v>3.11</v>
      </c>
      <c r="E5506" s="408">
        <v>3.11</v>
      </c>
      <c r="F5506" s="409">
        <v>45201.953622685185</v>
      </c>
      <c r="G5506" s="408">
        <v>73</v>
      </c>
    </row>
    <row r="5507" spans="1:7" ht="15" x14ac:dyDescent="0.2">
      <c r="A5507" s="407" t="s">
        <v>8865</v>
      </c>
      <c r="B5507" s="407" t="s">
        <v>8866</v>
      </c>
      <c r="C5507" s="408">
        <v>1</v>
      </c>
      <c r="D5507" s="408">
        <v>0.9591439773469832</v>
      </c>
      <c r="E5507" s="408">
        <v>1.9591439773469832</v>
      </c>
      <c r="F5507" s="409">
        <v>45424.922592592593</v>
      </c>
      <c r="G5507" s="408">
        <v>0</v>
      </c>
    </row>
    <row r="5508" spans="1:7" ht="15" x14ac:dyDescent="0.2">
      <c r="A5508" s="407" t="s">
        <v>8867</v>
      </c>
      <c r="B5508" s="407" t="s">
        <v>8868</v>
      </c>
      <c r="C5508" s="408">
        <v>1.5</v>
      </c>
      <c r="D5508" s="408">
        <v>1.1006303637551731</v>
      </c>
      <c r="E5508" s="408">
        <v>2.6006303637551729</v>
      </c>
      <c r="F5508" s="409">
        <v>45424.922951388886</v>
      </c>
      <c r="G5508" s="408">
        <v>0</v>
      </c>
    </row>
    <row r="5509" spans="1:7" ht="15" x14ac:dyDescent="0.2">
      <c r="A5509" s="407" t="s">
        <v>35642</v>
      </c>
      <c r="B5509" s="407" t="s">
        <v>23839</v>
      </c>
      <c r="C5509" s="408">
        <v>357</v>
      </c>
      <c r="D5509" s="408">
        <v>13.51</v>
      </c>
      <c r="E5509" s="408">
        <v>370.51</v>
      </c>
      <c r="F5509" s="409">
        <v>44469.594097222223</v>
      </c>
      <c r="G5509" s="408">
        <v>0</v>
      </c>
    </row>
    <row r="5510" spans="1:7" ht="15" x14ac:dyDescent="0.2">
      <c r="A5510" s="407" t="s">
        <v>8869</v>
      </c>
      <c r="B5510" s="407" t="s">
        <v>8870</v>
      </c>
      <c r="C5510" s="408">
        <v>0</v>
      </c>
      <c r="D5510" s="408">
        <v>93.83</v>
      </c>
      <c r="E5510" s="408">
        <v>93.83</v>
      </c>
      <c r="F5510" s="409">
        <v>44400.042349537034</v>
      </c>
      <c r="G5510" s="408">
        <v>0</v>
      </c>
    </row>
    <row r="5511" spans="1:7" ht="15" x14ac:dyDescent="0.2">
      <c r="A5511" s="407" t="s">
        <v>8871</v>
      </c>
      <c r="B5511" s="407" t="s">
        <v>8872</v>
      </c>
      <c r="C5511" s="408">
        <v>0</v>
      </c>
      <c r="D5511" s="408">
        <v>157.94</v>
      </c>
      <c r="E5511" s="408">
        <v>157.94</v>
      </c>
      <c r="F5511" s="409">
        <v>44489.685578703706</v>
      </c>
      <c r="G5511" s="408">
        <v>0</v>
      </c>
    </row>
    <row r="5512" spans="1:7" ht="15" x14ac:dyDescent="0.2">
      <c r="A5512" s="407" t="s">
        <v>8873</v>
      </c>
      <c r="B5512" s="407" t="s">
        <v>8874</v>
      </c>
      <c r="C5512" s="408">
        <v>0</v>
      </c>
      <c r="D5512" s="408">
        <v>3.68</v>
      </c>
      <c r="E5512" s="408">
        <v>3.68</v>
      </c>
      <c r="F5512" s="409">
        <v>44400.04246527778</v>
      </c>
      <c r="G5512" s="408">
        <v>0</v>
      </c>
    </row>
    <row r="5513" spans="1:7" ht="15" x14ac:dyDescent="0.2">
      <c r="A5513" s="407" t="s">
        <v>8875</v>
      </c>
      <c r="B5513" s="407" t="s">
        <v>8876</v>
      </c>
      <c r="C5513" s="408">
        <v>0</v>
      </c>
      <c r="D5513" s="408">
        <v>1.3029999999999999</v>
      </c>
      <c r="E5513" s="408">
        <v>1.3029999999999999</v>
      </c>
      <c r="F5513" s="409">
        <v>45204.373993055553</v>
      </c>
      <c r="G5513" s="408">
        <v>0</v>
      </c>
    </row>
    <row r="5514" spans="1:7" ht="15" x14ac:dyDescent="0.2">
      <c r="A5514" s="407" t="s">
        <v>8877</v>
      </c>
      <c r="B5514" s="407" t="s">
        <v>8878</v>
      </c>
      <c r="C5514" s="408">
        <v>0</v>
      </c>
      <c r="D5514" s="408">
        <v>0</v>
      </c>
      <c r="E5514" s="408">
        <v>0</v>
      </c>
      <c r="F5514" s="409">
        <v>45454.697025462963</v>
      </c>
      <c r="G5514" s="408">
        <v>0</v>
      </c>
    </row>
    <row r="5515" spans="1:7" ht="15" x14ac:dyDescent="0.2">
      <c r="A5515" s="407" t="s">
        <v>8879</v>
      </c>
      <c r="B5515" s="407" t="s">
        <v>8880</v>
      </c>
      <c r="C5515" s="408">
        <v>0</v>
      </c>
      <c r="D5515" s="408">
        <v>8.85</v>
      </c>
      <c r="E5515" s="408">
        <v>8.85</v>
      </c>
      <c r="F5515" s="409">
        <v>45424.923437500001</v>
      </c>
      <c r="G5515" s="408">
        <v>0</v>
      </c>
    </row>
    <row r="5516" spans="1:7" ht="15" x14ac:dyDescent="0.2">
      <c r="A5516" s="407" t="s">
        <v>8881</v>
      </c>
      <c r="B5516" s="407" t="s">
        <v>8882</v>
      </c>
      <c r="C5516" s="408">
        <v>3.61</v>
      </c>
      <c r="D5516" s="408">
        <v>92.343879901210315</v>
      </c>
      <c r="E5516" s="408">
        <v>95.953879901210314</v>
      </c>
      <c r="F5516" s="409">
        <v>44405.444131944445</v>
      </c>
      <c r="G5516" s="408">
        <v>0</v>
      </c>
    </row>
    <row r="5517" spans="1:7" ht="15" x14ac:dyDescent="0.2">
      <c r="A5517" s="407" t="s">
        <v>8883</v>
      </c>
      <c r="B5517" s="407" t="s">
        <v>8884</v>
      </c>
      <c r="C5517" s="408">
        <v>0</v>
      </c>
      <c r="D5517" s="408">
        <v>60</v>
      </c>
      <c r="E5517" s="408">
        <v>60</v>
      </c>
      <c r="F5517" s="409">
        <v>44404.584560185183</v>
      </c>
      <c r="G5517" s="408">
        <v>0</v>
      </c>
    </row>
    <row r="5518" spans="1:7" ht="15" x14ac:dyDescent="0.25">
      <c r="A5518" s="407" t="s">
        <v>8885</v>
      </c>
      <c r="B5518" s="407" t="s">
        <v>8792</v>
      </c>
      <c r="C5518" s="406"/>
      <c r="D5518" s="406"/>
      <c r="E5518" s="406"/>
      <c r="F5518" s="409">
        <v>44405.59103009259</v>
      </c>
      <c r="G5518" s="408">
        <v>0</v>
      </c>
    </row>
    <row r="5519" spans="1:7" ht="15" x14ac:dyDescent="0.2">
      <c r="A5519" s="407" t="s">
        <v>8886</v>
      </c>
      <c r="B5519" s="407" t="s">
        <v>8887</v>
      </c>
      <c r="C5519" s="408">
        <v>0</v>
      </c>
      <c r="D5519" s="408">
        <v>162</v>
      </c>
      <c r="E5519" s="408">
        <v>162</v>
      </c>
      <c r="F5519" s="409">
        <v>44790.586956018517</v>
      </c>
      <c r="G5519" s="408">
        <v>0</v>
      </c>
    </row>
    <row r="5520" spans="1:7" ht="15" x14ac:dyDescent="0.25">
      <c r="A5520" s="407" t="s">
        <v>8888</v>
      </c>
      <c r="B5520" s="407" t="s">
        <v>8889</v>
      </c>
      <c r="C5520" s="406"/>
      <c r="D5520" s="406"/>
      <c r="E5520" s="406"/>
      <c r="F5520" s="409">
        <v>44410.385023148148</v>
      </c>
      <c r="G5520" s="408">
        <v>0</v>
      </c>
    </row>
    <row r="5521" spans="1:7" ht="15" x14ac:dyDescent="0.25">
      <c r="A5521" s="407" t="s">
        <v>8890</v>
      </c>
      <c r="B5521" s="407" t="s">
        <v>8597</v>
      </c>
      <c r="C5521" s="406"/>
      <c r="D5521" s="406"/>
      <c r="E5521" s="406"/>
      <c r="F5521" s="409">
        <v>44410.351122685184</v>
      </c>
      <c r="G5521" s="408">
        <v>0</v>
      </c>
    </row>
    <row r="5522" spans="1:7" ht="15" x14ac:dyDescent="0.2">
      <c r="A5522" s="407" t="s">
        <v>8891</v>
      </c>
      <c r="B5522" s="407" t="s">
        <v>8892</v>
      </c>
      <c r="C5522" s="408">
        <v>0</v>
      </c>
      <c r="D5522" s="408">
        <v>3.8</v>
      </c>
      <c r="E5522" s="408">
        <v>3.8</v>
      </c>
      <c r="F5522" s="409">
        <v>44868.605543981481</v>
      </c>
      <c r="G5522" s="408">
        <v>0</v>
      </c>
    </row>
    <row r="5523" spans="1:7" ht="15" x14ac:dyDescent="0.2">
      <c r="A5523" s="407" t="s">
        <v>8893</v>
      </c>
      <c r="B5523" s="407" t="s">
        <v>8894</v>
      </c>
      <c r="C5523" s="408">
        <v>0</v>
      </c>
      <c r="D5523" s="408">
        <v>6.8</v>
      </c>
      <c r="E5523" s="408">
        <v>6.8</v>
      </c>
      <c r="F5523" s="409">
        <v>44683.889143518521</v>
      </c>
      <c r="G5523" s="408">
        <v>0</v>
      </c>
    </row>
    <row r="5524" spans="1:7" ht="15" x14ac:dyDescent="0.2">
      <c r="A5524" s="407" t="s">
        <v>8895</v>
      </c>
      <c r="B5524" s="407" t="s">
        <v>8896</v>
      </c>
      <c r="C5524" s="408">
        <v>0</v>
      </c>
      <c r="D5524" s="408">
        <v>0.45</v>
      </c>
      <c r="E5524" s="408">
        <v>0.45</v>
      </c>
      <c r="F5524" s="409">
        <v>45374.826331018521</v>
      </c>
      <c r="G5524" s="408">
        <v>0</v>
      </c>
    </row>
    <row r="5525" spans="1:7" ht="15" x14ac:dyDescent="0.25">
      <c r="A5525" s="407" t="s">
        <v>8897</v>
      </c>
      <c r="B5525" s="407" t="s">
        <v>8889</v>
      </c>
      <c r="C5525" s="406"/>
      <c r="D5525" s="406"/>
      <c r="E5525" s="406"/>
      <c r="F5525" s="409">
        <v>44467.489976851852</v>
      </c>
      <c r="G5525" s="408">
        <v>0</v>
      </c>
    </row>
    <row r="5526" spans="1:7" ht="15" x14ac:dyDescent="0.25">
      <c r="A5526" s="407" t="s">
        <v>8898</v>
      </c>
      <c r="B5526" s="407" t="s">
        <v>8597</v>
      </c>
      <c r="C5526" s="406"/>
      <c r="D5526" s="406"/>
      <c r="E5526" s="406"/>
      <c r="F5526" s="409">
        <v>44410.531041666669</v>
      </c>
      <c r="G5526" s="408">
        <v>0</v>
      </c>
    </row>
    <row r="5527" spans="1:7" ht="15" x14ac:dyDescent="0.2">
      <c r="A5527" s="407" t="s">
        <v>8899</v>
      </c>
      <c r="B5527" s="407" t="s">
        <v>8900</v>
      </c>
      <c r="C5527" s="408">
        <v>0</v>
      </c>
      <c r="D5527" s="408">
        <v>76.02</v>
      </c>
      <c r="E5527" s="408">
        <v>76.02</v>
      </c>
      <c r="F5527" s="409">
        <v>45267.430312500001</v>
      </c>
      <c r="G5527" s="408">
        <v>0</v>
      </c>
    </row>
    <row r="5528" spans="1:7" ht="15" x14ac:dyDescent="0.2">
      <c r="A5528" s="407" t="s">
        <v>8901</v>
      </c>
      <c r="B5528" s="407" t="s">
        <v>8902</v>
      </c>
      <c r="C5528" s="408">
        <v>0</v>
      </c>
      <c r="D5528" s="408">
        <v>0</v>
      </c>
      <c r="E5528" s="408">
        <v>0</v>
      </c>
      <c r="F5528" s="409">
        <v>45267.433391203704</v>
      </c>
      <c r="G5528" s="408">
        <v>0</v>
      </c>
    </row>
    <row r="5529" spans="1:7" ht="15" x14ac:dyDescent="0.2">
      <c r="A5529" s="407" t="s">
        <v>8903</v>
      </c>
      <c r="B5529" s="407" t="s">
        <v>8904</v>
      </c>
      <c r="C5529" s="408">
        <v>12.5</v>
      </c>
      <c r="D5529" s="408">
        <v>51.59</v>
      </c>
      <c r="E5529" s="408">
        <v>64.09</v>
      </c>
      <c r="F5529" s="409">
        <v>44434.667708333334</v>
      </c>
      <c r="G5529" s="408">
        <v>0</v>
      </c>
    </row>
    <row r="5530" spans="1:7" ht="15" x14ac:dyDescent="0.25">
      <c r="A5530" s="407" t="s">
        <v>8905</v>
      </c>
      <c r="B5530" s="407" t="s">
        <v>8906</v>
      </c>
      <c r="C5530" s="406"/>
      <c r="D5530" s="406"/>
      <c r="E5530" s="406"/>
      <c r="F5530" s="409">
        <v>44434.667650462965</v>
      </c>
      <c r="G5530" s="408">
        <v>0</v>
      </c>
    </row>
    <row r="5531" spans="1:7" ht="15" x14ac:dyDescent="0.2">
      <c r="A5531" s="407" t="s">
        <v>8907</v>
      </c>
      <c r="B5531" s="407" t="s">
        <v>8908</v>
      </c>
      <c r="C5531" s="408">
        <v>0</v>
      </c>
      <c r="D5531" s="408">
        <v>145.96</v>
      </c>
      <c r="E5531" s="408">
        <v>145.96</v>
      </c>
      <c r="F5531" s="409">
        <v>44966.69734953704</v>
      </c>
      <c r="G5531" s="408">
        <v>0</v>
      </c>
    </row>
    <row r="5532" spans="1:7" ht="15" x14ac:dyDescent="0.2">
      <c r="A5532" s="407" t="s">
        <v>8909</v>
      </c>
      <c r="B5532" s="407" t="s">
        <v>8910</v>
      </c>
      <c r="C5532" s="408">
        <v>0</v>
      </c>
      <c r="D5532" s="408">
        <v>6.51</v>
      </c>
      <c r="E5532" s="408">
        <v>6.51</v>
      </c>
      <c r="F5532" s="409">
        <v>44418.621782407405</v>
      </c>
      <c r="G5532" s="408">
        <v>0</v>
      </c>
    </row>
    <row r="5533" spans="1:7" ht="15" x14ac:dyDescent="0.2">
      <c r="A5533" s="407" t="s">
        <v>8911</v>
      </c>
      <c r="B5533" s="407" t="s">
        <v>8912</v>
      </c>
      <c r="C5533" s="408">
        <v>0</v>
      </c>
      <c r="D5533" s="408">
        <v>0</v>
      </c>
      <c r="E5533" s="408">
        <v>0</v>
      </c>
      <c r="F5533" s="409">
        <v>44419.397523148145</v>
      </c>
      <c r="G5533" s="408">
        <v>0</v>
      </c>
    </row>
    <row r="5534" spans="1:7" ht="15" x14ac:dyDescent="0.25">
      <c r="A5534" s="407" t="s">
        <v>8913</v>
      </c>
      <c r="B5534" s="407" t="s">
        <v>8854</v>
      </c>
      <c r="C5534" s="406"/>
      <c r="D5534" s="406"/>
      <c r="E5534" s="406"/>
      <c r="F5534" s="409">
        <v>44419.419259259259</v>
      </c>
      <c r="G5534" s="408">
        <v>0</v>
      </c>
    </row>
    <row r="5535" spans="1:7" ht="15" x14ac:dyDescent="0.25">
      <c r="A5535" s="407" t="s">
        <v>8914</v>
      </c>
      <c r="B5535" s="407" t="s">
        <v>8915</v>
      </c>
      <c r="C5535" s="406"/>
      <c r="D5535" s="406"/>
      <c r="E5535" s="406"/>
      <c r="F5535" s="409">
        <v>44419.632164351853</v>
      </c>
      <c r="G5535" s="408">
        <v>0</v>
      </c>
    </row>
    <row r="5536" spans="1:7" ht="15" x14ac:dyDescent="0.2">
      <c r="A5536" s="407" t="s">
        <v>8916</v>
      </c>
      <c r="B5536" s="407" t="s">
        <v>8917</v>
      </c>
      <c r="C5536" s="408">
        <v>27.55</v>
      </c>
      <c r="D5536" s="408">
        <v>669.39757755291089</v>
      </c>
      <c r="E5536" s="408">
        <v>701.94757755291073</v>
      </c>
      <c r="F5536" s="409">
        <v>44623.659074074072</v>
      </c>
      <c r="G5536" s="408">
        <v>0</v>
      </c>
    </row>
    <row r="5537" spans="1:7" ht="15" x14ac:dyDescent="0.2">
      <c r="A5537" s="407" t="s">
        <v>8918</v>
      </c>
      <c r="B5537" s="407" t="s">
        <v>8919</v>
      </c>
      <c r="C5537" s="408">
        <v>661.4</v>
      </c>
      <c r="D5537" s="408">
        <v>2805.32</v>
      </c>
      <c r="E5537" s="408">
        <v>3507.72</v>
      </c>
      <c r="F5537" s="409">
        <v>44637.415983796294</v>
      </c>
      <c r="G5537" s="408">
        <v>0</v>
      </c>
    </row>
    <row r="5538" spans="1:7" ht="15" x14ac:dyDescent="0.2">
      <c r="A5538" s="407" t="s">
        <v>8920</v>
      </c>
      <c r="B5538" s="407" t="s">
        <v>8921</v>
      </c>
      <c r="C5538" s="408">
        <v>730</v>
      </c>
      <c r="D5538" s="408">
        <v>2841.94</v>
      </c>
      <c r="E5538" s="408">
        <v>3612.94</v>
      </c>
      <c r="F5538" s="409">
        <v>44637.431493055556</v>
      </c>
      <c r="G5538" s="408">
        <v>0</v>
      </c>
    </row>
    <row r="5539" spans="1:7" ht="15" x14ac:dyDescent="0.25">
      <c r="A5539" s="407" t="s">
        <v>8922</v>
      </c>
      <c r="B5539" s="407" t="s">
        <v>8854</v>
      </c>
      <c r="C5539" s="406"/>
      <c r="D5539" s="406"/>
      <c r="E5539" s="406"/>
      <c r="F5539" s="409">
        <v>44497.548217592594</v>
      </c>
      <c r="G5539" s="408">
        <v>0</v>
      </c>
    </row>
    <row r="5540" spans="1:7" ht="15" x14ac:dyDescent="0.25">
      <c r="A5540" s="407" t="s">
        <v>8923</v>
      </c>
      <c r="B5540" s="407" t="s">
        <v>8915</v>
      </c>
      <c r="C5540" s="406"/>
      <c r="D5540" s="406"/>
      <c r="E5540" s="406"/>
      <c r="F5540" s="409">
        <v>44419.632743055554</v>
      </c>
      <c r="G5540" s="408">
        <v>0</v>
      </c>
    </row>
    <row r="5541" spans="1:7" ht="15" x14ac:dyDescent="0.2">
      <c r="A5541" s="407" t="s">
        <v>8924</v>
      </c>
      <c r="B5541" s="407" t="s">
        <v>8925</v>
      </c>
      <c r="C5541" s="408">
        <v>0</v>
      </c>
      <c r="D5541" s="408">
        <v>21.22</v>
      </c>
      <c r="E5541" s="408">
        <v>21.22</v>
      </c>
      <c r="F5541" s="409">
        <v>44504.354166666664</v>
      </c>
      <c r="G5541" s="408">
        <v>0</v>
      </c>
    </row>
    <row r="5542" spans="1:7" ht="15" x14ac:dyDescent="0.2">
      <c r="A5542" s="407" t="s">
        <v>8926</v>
      </c>
      <c r="B5542" s="407" t="s">
        <v>8927</v>
      </c>
      <c r="C5542" s="408">
        <v>0</v>
      </c>
      <c r="D5542" s="408">
        <v>0</v>
      </c>
      <c r="E5542" s="408">
        <v>0</v>
      </c>
      <c r="F5542" s="409">
        <v>45111.636307870373</v>
      </c>
      <c r="G5542" s="408">
        <v>0</v>
      </c>
    </row>
    <row r="5543" spans="1:7" ht="15" x14ac:dyDescent="0.2">
      <c r="A5543" s="407" t="s">
        <v>8928</v>
      </c>
      <c r="B5543" s="407" t="s">
        <v>8929</v>
      </c>
      <c r="C5543" s="408">
        <v>12.5</v>
      </c>
      <c r="D5543" s="408">
        <v>16.079999999999998</v>
      </c>
      <c r="E5543" s="408">
        <v>28.58</v>
      </c>
      <c r="F5543" s="409">
        <v>44427.525277777779</v>
      </c>
      <c r="G5543" s="408">
        <v>0</v>
      </c>
    </row>
    <row r="5544" spans="1:7" ht="15" x14ac:dyDescent="0.2">
      <c r="A5544" s="407" t="s">
        <v>8930</v>
      </c>
      <c r="B5544" s="407" t="s">
        <v>8931</v>
      </c>
      <c r="C5544" s="408">
        <v>0</v>
      </c>
      <c r="D5544" s="408">
        <v>31.9</v>
      </c>
      <c r="E5544" s="408">
        <v>31.9</v>
      </c>
      <c r="F5544" s="409">
        <v>45931.359699074077</v>
      </c>
      <c r="G5544" s="408">
        <v>0</v>
      </c>
    </row>
    <row r="5545" spans="1:7" ht="15" x14ac:dyDescent="0.2">
      <c r="A5545" s="407" t="s">
        <v>8932</v>
      </c>
      <c r="B5545" s="407" t="s">
        <v>8933</v>
      </c>
      <c r="C5545" s="408">
        <v>0</v>
      </c>
      <c r="D5545" s="408">
        <v>35.799999999999997</v>
      </c>
      <c r="E5545" s="408">
        <v>35.799999999999997</v>
      </c>
      <c r="F5545" s="409">
        <v>45925.626493055555</v>
      </c>
      <c r="G5545" s="408">
        <v>0</v>
      </c>
    </row>
    <row r="5546" spans="1:7" ht="15" x14ac:dyDescent="0.2">
      <c r="A5546" s="407" t="s">
        <v>8934</v>
      </c>
      <c r="B5546" s="407" t="s">
        <v>8935</v>
      </c>
      <c r="C5546" s="408">
        <v>0</v>
      </c>
      <c r="D5546" s="408">
        <v>0</v>
      </c>
      <c r="E5546" s="408">
        <v>0</v>
      </c>
      <c r="F5546" s="409">
        <v>45111.636458333334</v>
      </c>
      <c r="G5546" s="408">
        <v>0</v>
      </c>
    </row>
    <row r="5547" spans="1:7" ht="15" x14ac:dyDescent="0.2">
      <c r="A5547" s="407" t="s">
        <v>8936</v>
      </c>
      <c r="B5547" s="407" t="s">
        <v>8937</v>
      </c>
      <c r="C5547" s="408">
        <v>0</v>
      </c>
      <c r="D5547" s="408">
        <v>0</v>
      </c>
      <c r="E5547" s="408">
        <v>0</v>
      </c>
      <c r="F5547" s="409">
        <v>45111.636828703704</v>
      </c>
      <c r="G5547" s="408">
        <v>0</v>
      </c>
    </row>
    <row r="5548" spans="1:7" ht="15" x14ac:dyDescent="0.2">
      <c r="A5548" s="407" t="s">
        <v>8938</v>
      </c>
      <c r="B5548" s="407" t="s">
        <v>8939</v>
      </c>
      <c r="C5548" s="408">
        <v>0</v>
      </c>
      <c r="D5548" s="408">
        <v>0</v>
      </c>
      <c r="E5548" s="408">
        <v>0</v>
      </c>
      <c r="F5548" s="409">
        <v>44433.667523148149</v>
      </c>
      <c r="G5548" s="408">
        <v>0</v>
      </c>
    </row>
    <row r="5549" spans="1:7" ht="15" x14ac:dyDescent="0.2">
      <c r="A5549" s="407" t="s">
        <v>8940</v>
      </c>
      <c r="B5549" s="407" t="s">
        <v>7452</v>
      </c>
      <c r="C5549" s="408">
        <v>0</v>
      </c>
      <c r="D5549" s="408">
        <v>0</v>
      </c>
      <c r="E5549" s="408">
        <v>0</v>
      </c>
      <c r="F5549" s="409">
        <v>45111.636956018519</v>
      </c>
      <c r="G5549" s="408">
        <v>0</v>
      </c>
    </row>
    <row r="5550" spans="1:7" ht="15" x14ac:dyDescent="0.2">
      <c r="A5550" s="407" t="s">
        <v>8941</v>
      </c>
      <c r="B5550" s="407" t="s">
        <v>6894</v>
      </c>
      <c r="C5550" s="408">
        <v>0</v>
      </c>
      <c r="D5550" s="408">
        <v>46.8</v>
      </c>
      <c r="E5550" s="408">
        <v>46.8</v>
      </c>
      <c r="F5550" s="409">
        <v>44791.35800925926</v>
      </c>
      <c r="G5550" s="408">
        <v>0</v>
      </c>
    </row>
    <row r="5551" spans="1:7" ht="15" x14ac:dyDescent="0.2">
      <c r="A5551" s="407" t="s">
        <v>8942</v>
      </c>
      <c r="B5551" s="407" t="s">
        <v>7537</v>
      </c>
      <c r="C5551" s="408">
        <v>109.83</v>
      </c>
      <c r="D5551" s="408">
        <v>112.3</v>
      </c>
      <c r="E5551" s="408">
        <v>223.13</v>
      </c>
      <c r="F5551" s="409">
        <v>44859.433356481481</v>
      </c>
      <c r="G5551" s="408">
        <v>0</v>
      </c>
    </row>
    <row r="5552" spans="1:7" ht="15" x14ac:dyDescent="0.2">
      <c r="A5552" s="407" t="s">
        <v>8943</v>
      </c>
      <c r="B5552" s="407" t="s">
        <v>7527</v>
      </c>
      <c r="C5552" s="408">
        <v>0</v>
      </c>
      <c r="D5552" s="408">
        <v>105.9</v>
      </c>
      <c r="E5552" s="408">
        <v>105.9</v>
      </c>
      <c r="F5552" s="409">
        <v>44859.435081018521</v>
      </c>
      <c r="G5552" s="408">
        <v>0</v>
      </c>
    </row>
    <row r="5553" spans="1:7" ht="15" x14ac:dyDescent="0.2">
      <c r="A5553" s="407" t="s">
        <v>8944</v>
      </c>
      <c r="B5553" s="407" t="s">
        <v>8945</v>
      </c>
      <c r="C5553" s="408">
        <v>0</v>
      </c>
      <c r="D5553" s="408">
        <v>0</v>
      </c>
      <c r="E5553" s="408">
        <v>0</v>
      </c>
      <c r="F5553" s="409">
        <v>44859.437002314815</v>
      </c>
      <c r="G5553" s="408">
        <v>0</v>
      </c>
    </row>
    <row r="5554" spans="1:7" ht="15" x14ac:dyDescent="0.2">
      <c r="A5554" s="407" t="s">
        <v>8946</v>
      </c>
      <c r="B5554" s="407" t="s">
        <v>8947</v>
      </c>
      <c r="C5554" s="408">
        <v>0</v>
      </c>
      <c r="D5554" s="408">
        <v>0</v>
      </c>
      <c r="E5554" s="408">
        <v>0</v>
      </c>
      <c r="F5554" s="409">
        <v>44859.441041666665</v>
      </c>
      <c r="G5554" s="408">
        <v>0</v>
      </c>
    </row>
    <row r="5555" spans="1:7" ht="15" x14ac:dyDescent="0.2">
      <c r="A5555" s="407" t="s">
        <v>8948</v>
      </c>
      <c r="B5555" s="407" t="s">
        <v>7529</v>
      </c>
      <c r="C5555" s="408">
        <v>0</v>
      </c>
      <c r="D5555" s="408">
        <v>0</v>
      </c>
      <c r="E5555" s="408">
        <v>0</v>
      </c>
      <c r="F5555" s="409">
        <v>45112.412766203706</v>
      </c>
      <c r="G5555" s="408">
        <v>0</v>
      </c>
    </row>
    <row r="5556" spans="1:7" ht="15" x14ac:dyDescent="0.2">
      <c r="A5556" s="407" t="s">
        <v>8949</v>
      </c>
      <c r="B5556" s="407" t="s">
        <v>8950</v>
      </c>
      <c r="C5556" s="408">
        <v>0</v>
      </c>
      <c r="D5556" s="408">
        <v>0</v>
      </c>
      <c r="E5556" s="408">
        <v>0</v>
      </c>
      <c r="F5556" s="409">
        <v>45112.412870370368</v>
      </c>
      <c r="G5556" s="408">
        <v>0</v>
      </c>
    </row>
    <row r="5557" spans="1:7" ht="15" x14ac:dyDescent="0.2">
      <c r="A5557" s="407" t="s">
        <v>8951</v>
      </c>
      <c r="B5557" s="407" t="s">
        <v>7358</v>
      </c>
      <c r="C5557" s="408">
        <v>0</v>
      </c>
      <c r="D5557" s="408">
        <v>0</v>
      </c>
      <c r="E5557" s="408">
        <v>0</v>
      </c>
      <c r="F5557" s="409">
        <v>45112.412962962961</v>
      </c>
      <c r="G5557" s="408">
        <v>0</v>
      </c>
    </row>
    <row r="5558" spans="1:7" ht="15" x14ac:dyDescent="0.2">
      <c r="A5558" s="407" t="s">
        <v>8952</v>
      </c>
      <c r="B5558" s="407" t="s">
        <v>8953</v>
      </c>
      <c r="C5558" s="408">
        <v>0</v>
      </c>
      <c r="D5558" s="408">
        <v>547</v>
      </c>
      <c r="E5558" s="408">
        <v>547</v>
      </c>
      <c r="F5558" s="409">
        <v>44777.43681712963</v>
      </c>
      <c r="G5558" s="408">
        <v>0</v>
      </c>
    </row>
    <row r="5559" spans="1:7" ht="15" x14ac:dyDescent="0.2">
      <c r="A5559" s="407" t="s">
        <v>8954</v>
      </c>
      <c r="B5559" s="407" t="s">
        <v>8955</v>
      </c>
      <c r="C5559" s="408">
        <v>0</v>
      </c>
      <c r="D5559" s="408">
        <v>0</v>
      </c>
      <c r="E5559" s="408">
        <v>0</v>
      </c>
      <c r="F5559" s="409">
        <v>45111.637106481481</v>
      </c>
      <c r="G5559" s="408">
        <v>0</v>
      </c>
    </row>
    <row r="5560" spans="1:7" ht="15" x14ac:dyDescent="0.2">
      <c r="A5560" s="407" t="s">
        <v>8956</v>
      </c>
      <c r="B5560" s="407" t="s">
        <v>8957</v>
      </c>
      <c r="C5560" s="408">
        <v>0</v>
      </c>
      <c r="D5560" s="408">
        <v>0</v>
      </c>
      <c r="E5560" s="408">
        <v>0</v>
      </c>
      <c r="F5560" s="409">
        <v>45111.637280092589</v>
      </c>
      <c r="G5560" s="408">
        <v>0</v>
      </c>
    </row>
    <row r="5561" spans="1:7" ht="15" x14ac:dyDescent="0.2">
      <c r="A5561" s="407" t="s">
        <v>8958</v>
      </c>
      <c r="B5561" s="407" t="s">
        <v>8959</v>
      </c>
      <c r="C5561" s="408">
        <v>0</v>
      </c>
      <c r="D5561" s="408">
        <v>0</v>
      </c>
      <c r="E5561" s="408">
        <v>0</v>
      </c>
      <c r="F5561" s="409">
        <v>45111.637418981481</v>
      </c>
      <c r="G5561" s="408">
        <v>0</v>
      </c>
    </row>
    <row r="5562" spans="1:7" ht="15" x14ac:dyDescent="0.2">
      <c r="A5562" s="407" t="s">
        <v>8960</v>
      </c>
      <c r="B5562" s="407" t="s">
        <v>8961</v>
      </c>
      <c r="C5562" s="408">
        <v>0</v>
      </c>
      <c r="D5562" s="408">
        <v>119.5</v>
      </c>
      <c r="E5562" s="408">
        <v>119.5</v>
      </c>
      <c r="F5562" s="409">
        <v>44777.437627314815</v>
      </c>
      <c r="G5562" s="408">
        <v>0</v>
      </c>
    </row>
    <row r="5563" spans="1:7" ht="15" x14ac:dyDescent="0.2">
      <c r="A5563" s="407" t="s">
        <v>35643</v>
      </c>
      <c r="B5563" s="407" t="s">
        <v>35644</v>
      </c>
      <c r="C5563" s="408">
        <v>0</v>
      </c>
      <c r="D5563" s="408">
        <v>3.63</v>
      </c>
      <c r="E5563" s="408">
        <v>3.63</v>
      </c>
      <c r="F5563" s="409">
        <v>45076.657476851855</v>
      </c>
      <c r="G5563" s="408">
        <v>0</v>
      </c>
    </row>
    <row r="5564" spans="1:7" ht="15" x14ac:dyDescent="0.2">
      <c r="A5564" s="407" t="s">
        <v>35645</v>
      </c>
      <c r="B5564" s="407" t="s">
        <v>35646</v>
      </c>
      <c r="C5564" s="408">
        <v>0</v>
      </c>
      <c r="D5564" s="408">
        <v>4.1500000000000004</v>
      </c>
      <c r="E5564" s="408">
        <v>4.1500000000000004</v>
      </c>
      <c r="F5564" s="409">
        <v>45076.544791666667</v>
      </c>
      <c r="G5564" s="408">
        <v>0</v>
      </c>
    </row>
    <row r="5565" spans="1:7" ht="15" x14ac:dyDescent="0.2">
      <c r="A5565" s="407" t="s">
        <v>8962</v>
      </c>
      <c r="B5565" s="407" t="s">
        <v>8963</v>
      </c>
      <c r="C5565" s="408">
        <v>0</v>
      </c>
      <c r="D5565" s="408">
        <v>0</v>
      </c>
      <c r="E5565" s="408">
        <v>0</v>
      </c>
      <c r="F5565" s="409">
        <v>44440.36446759259</v>
      </c>
      <c r="G5565" s="408">
        <v>0</v>
      </c>
    </row>
    <row r="5566" spans="1:7" ht="15" x14ac:dyDescent="0.2">
      <c r="A5566" s="407" t="s">
        <v>8964</v>
      </c>
      <c r="B5566" s="407" t="s">
        <v>8965</v>
      </c>
      <c r="C5566" s="408">
        <v>0</v>
      </c>
      <c r="D5566" s="408">
        <v>15</v>
      </c>
      <c r="E5566" s="408">
        <v>15</v>
      </c>
      <c r="F5566" s="409">
        <v>45259.557025462964</v>
      </c>
      <c r="G5566" s="408">
        <v>0</v>
      </c>
    </row>
    <row r="5567" spans="1:7" ht="15" x14ac:dyDescent="0.2">
      <c r="A5567" s="407" t="s">
        <v>8966</v>
      </c>
      <c r="B5567" s="407" t="s">
        <v>8967</v>
      </c>
      <c r="C5567" s="408">
        <v>0</v>
      </c>
      <c r="D5567" s="408">
        <v>22.5</v>
      </c>
      <c r="E5567" s="408">
        <v>22.5</v>
      </c>
      <c r="F5567" s="409">
        <v>45260.463900462964</v>
      </c>
      <c r="G5567" s="408">
        <v>0</v>
      </c>
    </row>
    <row r="5568" spans="1:7" ht="15" x14ac:dyDescent="0.2">
      <c r="A5568" s="407" t="s">
        <v>8968</v>
      </c>
      <c r="B5568" s="407" t="s">
        <v>8969</v>
      </c>
      <c r="C5568" s="408">
        <v>0</v>
      </c>
      <c r="D5568" s="408">
        <v>202.5</v>
      </c>
      <c r="E5568" s="408">
        <v>202.5</v>
      </c>
      <c r="F5568" s="409">
        <v>45111.637812499997</v>
      </c>
      <c r="G5568" s="408">
        <v>0</v>
      </c>
    </row>
    <row r="5569" spans="1:7" ht="15" x14ac:dyDescent="0.2">
      <c r="A5569" s="407" t="s">
        <v>8970</v>
      </c>
      <c r="B5569" s="407" t="s">
        <v>8971</v>
      </c>
      <c r="C5569" s="408">
        <v>0</v>
      </c>
      <c r="D5569" s="408">
        <v>25</v>
      </c>
      <c r="E5569" s="408">
        <v>25</v>
      </c>
      <c r="F5569" s="409">
        <v>45587.388611111113</v>
      </c>
      <c r="G5569" s="408">
        <v>0</v>
      </c>
    </row>
    <row r="5570" spans="1:7" ht="15" x14ac:dyDescent="0.2">
      <c r="A5570" s="407" t="s">
        <v>8972</v>
      </c>
      <c r="B5570" s="407" t="s">
        <v>8973</v>
      </c>
      <c r="C5570" s="408">
        <v>0</v>
      </c>
      <c r="D5570" s="408">
        <v>4.2</v>
      </c>
      <c r="E5570" s="408">
        <v>4.2</v>
      </c>
      <c r="F5570" s="409">
        <v>45588.692627314813</v>
      </c>
      <c r="G5570" s="408">
        <v>14</v>
      </c>
    </row>
    <row r="5571" spans="1:7" ht="15" x14ac:dyDescent="0.2">
      <c r="A5571" s="407" t="s">
        <v>8974</v>
      </c>
      <c r="B5571" s="407" t="s">
        <v>8975</v>
      </c>
      <c r="C5571" s="408">
        <v>0</v>
      </c>
      <c r="D5571" s="408">
        <v>70.91</v>
      </c>
      <c r="E5571" s="408">
        <v>70.91</v>
      </c>
      <c r="F5571" s="409">
        <v>45916.48946759259</v>
      </c>
      <c r="G5571" s="408">
        <v>0</v>
      </c>
    </row>
    <row r="5572" spans="1:7" ht="15" x14ac:dyDescent="0.2">
      <c r="A5572" s="407" t="s">
        <v>8976</v>
      </c>
      <c r="B5572" s="407" t="s">
        <v>8977</v>
      </c>
      <c r="C5572" s="408">
        <v>0</v>
      </c>
      <c r="D5572" s="408">
        <v>551.6</v>
      </c>
      <c r="E5572" s="408">
        <v>551.6</v>
      </c>
      <c r="F5572" s="409">
        <v>44777.442071759258</v>
      </c>
      <c r="G5572" s="408">
        <v>0</v>
      </c>
    </row>
    <row r="5573" spans="1:7" ht="15" x14ac:dyDescent="0.2">
      <c r="A5573" s="407" t="s">
        <v>8978</v>
      </c>
      <c r="B5573" s="407" t="s">
        <v>8979</v>
      </c>
      <c r="C5573" s="408">
        <v>0</v>
      </c>
      <c r="D5573" s="408">
        <v>458.35</v>
      </c>
      <c r="E5573" s="408">
        <v>458.35</v>
      </c>
      <c r="F5573" s="409">
        <v>44777.442245370374</v>
      </c>
      <c r="G5573" s="408">
        <v>0</v>
      </c>
    </row>
    <row r="5574" spans="1:7" ht="15" x14ac:dyDescent="0.25">
      <c r="A5574" s="407" t="s">
        <v>35647</v>
      </c>
      <c r="B5574" s="407" t="s">
        <v>20103</v>
      </c>
      <c r="C5574" s="406"/>
      <c r="D5574" s="406"/>
      <c r="E5574" s="406"/>
      <c r="F5574" s="409">
        <v>44776.587048611109</v>
      </c>
      <c r="G5574" s="408">
        <v>0</v>
      </c>
    </row>
    <row r="5575" spans="1:7" ht="15" x14ac:dyDescent="0.2">
      <c r="A5575" s="407" t="s">
        <v>8980</v>
      </c>
      <c r="B5575" s="407" t="s">
        <v>8981</v>
      </c>
      <c r="C5575" s="408">
        <v>0</v>
      </c>
      <c r="D5575" s="408">
        <v>0</v>
      </c>
      <c r="E5575" s="408">
        <v>0</v>
      </c>
      <c r="F5575" s="409">
        <v>45112.413078703707</v>
      </c>
      <c r="G5575" s="408">
        <v>0</v>
      </c>
    </row>
    <row r="5576" spans="1:7" ht="15" x14ac:dyDescent="0.2">
      <c r="A5576" s="407" t="s">
        <v>8982</v>
      </c>
      <c r="B5576" s="407" t="s">
        <v>8983</v>
      </c>
      <c r="C5576" s="408">
        <v>56</v>
      </c>
      <c r="D5576" s="408">
        <v>145.18</v>
      </c>
      <c r="E5576" s="408">
        <v>206.18</v>
      </c>
      <c r="F5576" s="409">
        <v>44517.440960648149</v>
      </c>
      <c r="G5576" s="408">
        <v>0</v>
      </c>
    </row>
    <row r="5577" spans="1:7" ht="15" x14ac:dyDescent="0.2">
      <c r="A5577" s="407" t="s">
        <v>8984</v>
      </c>
      <c r="B5577" s="407" t="s">
        <v>8985</v>
      </c>
      <c r="C5577" s="408">
        <v>0</v>
      </c>
      <c r="D5577" s="408">
        <v>97.5</v>
      </c>
      <c r="E5577" s="408">
        <v>97.5</v>
      </c>
      <c r="F5577" s="409">
        <v>45111.63795138889</v>
      </c>
      <c r="G5577" s="408">
        <v>0</v>
      </c>
    </row>
    <row r="5578" spans="1:7" ht="15" x14ac:dyDescent="0.2">
      <c r="A5578" s="407" t="s">
        <v>8986</v>
      </c>
      <c r="B5578" s="407" t="s">
        <v>8987</v>
      </c>
      <c r="C5578" s="408">
        <v>0</v>
      </c>
      <c r="D5578" s="408">
        <v>117</v>
      </c>
      <c r="E5578" s="408">
        <v>117</v>
      </c>
      <c r="F5578" s="409">
        <v>45111.638136574074</v>
      </c>
      <c r="G5578" s="408">
        <v>1</v>
      </c>
    </row>
    <row r="5579" spans="1:7" ht="15" x14ac:dyDescent="0.2">
      <c r="A5579" s="407" t="s">
        <v>8988</v>
      </c>
      <c r="B5579" s="407" t="s">
        <v>8989</v>
      </c>
      <c r="C5579" s="408">
        <v>0</v>
      </c>
      <c r="D5579" s="408">
        <v>117</v>
      </c>
      <c r="E5579" s="408">
        <v>117</v>
      </c>
      <c r="F5579" s="409">
        <v>45111.638287037036</v>
      </c>
      <c r="G5579" s="408">
        <v>0</v>
      </c>
    </row>
    <row r="5580" spans="1:7" ht="15" x14ac:dyDescent="0.2">
      <c r="A5580" s="407" t="s">
        <v>8990</v>
      </c>
      <c r="B5580" s="407" t="s">
        <v>8991</v>
      </c>
      <c r="C5580" s="408">
        <v>0</v>
      </c>
      <c r="D5580" s="408">
        <v>97.5</v>
      </c>
      <c r="E5580" s="408">
        <v>97.5</v>
      </c>
      <c r="F5580" s="409">
        <v>45246.487083333333</v>
      </c>
      <c r="G5580" s="408">
        <v>0</v>
      </c>
    </row>
    <row r="5581" spans="1:7" ht="15" x14ac:dyDescent="0.25">
      <c r="A5581" s="407" t="s">
        <v>8992</v>
      </c>
      <c r="B5581" s="407" t="s">
        <v>8993</v>
      </c>
      <c r="C5581" s="406"/>
      <c r="D5581" s="406"/>
      <c r="E5581" s="406"/>
      <c r="F5581" s="409">
        <v>44447.419166666667</v>
      </c>
      <c r="G5581" s="408">
        <v>0</v>
      </c>
    </row>
    <row r="5582" spans="1:7" ht="15" x14ac:dyDescent="0.2">
      <c r="A5582" s="407" t="s">
        <v>8994</v>
      </c>
      <c r="B5582" s="407" t="s">
        <v>8995</v>
      </c>
      <c r="C5582" s="408">
        <v>0</v>
      </c>
      <c r="D5582" s="408">
        <v>0.54</v>
      </c>
      <c r="E5582" s="408">
        <v>0.54</v>
      </c>
      <c r="F5582" s="409">
        <v>44614.386828703704</v>
      </c>
      <c r="G5582" s="408">
        <v>0</v>
      </c>
    </row>
    <row r="5583" spans="1:7" ht="15" x14ac:dyDescent="0.25">
      <c r="A5583" s="407" t="s">
        <v>8996</v>
      </c>
      <c r="B5583" s="407" t="s">
        <v>8997</v>
      </c>
      <c r="C5583" s="406"/>
      <c r="D5583" s="406"/>
      <c r="E5583" s="406"/>
      <c r="F5583" s="409">
        <v>44732.485462962963</v>
      </c>
      <c r="G5583" s="408">
        <v>0</v>
      </c>
    </row>
    <row r="5584" spans="1:7" ht="15" x14ac:dyDescent="0.2">
      <c r="A5584" s="407" t="s">
        <v>35648</v>
      </c>
      <c r="B5584" s="407" t="s">
        <v>35649</v>
      </c>
      <c r="C5584" s="408">
        <v>0</v>
      </c>
      <c r="D5584" s="408">
        <v>4265</v>
      </c>
      <c r="E5584" s="408">
        <v>4265</v>
      </c>
      <c r="F5584" s="409">
        <v>45342.583877314813</v>
      </c>
      <c r="G5584" s="408">
        <v>0</v>
      </c>
    </row>
    <row r="5585" spans="1:7" ht="15" x14ac:dyDescent="0.2">
      <c r="A5585" s="407" t="s">
        <v>8998</v>
      </c>
      <c r="B5585" s="407" t="s">
        <v>8999</v>
      </c>
      <c r="C5585" s="408">
        <v>0</v>
      </c>
      <c r="D5585" s="408">
        <v>18.09</v>
      </c>
      <c r="E5585" s="408">
        <v>18.09</v>
      </c>
      <c r="F5585" s="409">
        <v>44463.503229166665</v>
      </c>
      <c r="G5585" s="408">
        <v>0</v>
      </c>
    </row>
    <row r="5586" spans="1:7" ht="15" x14ac:dyDescent="0.2">
      <c r="A5586" s="407" t="s">
        <v>9000</v>
      </c>
      <c r="B5586" s="407" t="s">
        <v>9001</v>
      </c>
      <c r="C5586" s="408">
        <v>0</v>
      </c>
      <c r="D5586" s="408">
        <v>19.82</v>
      </c>
      <c r="E5586" s="408">
        <v>19.82</v>
      </c>
      <c r="F5586" s="409">
        <v>44463.508564814816</v>
      </c>
      <c r="G5586" s="408">
        <v>0</v>
      </c>
    </row>
    <row r="5587" spans="1:7" ht="15" x14ac:dyDescent="0.2">
      <c r="A5587" s="407" t="s">
        <v>9002</v>
      </c>
      <c r="B5587" s="407" t="s">
        <v>9003</v>
      </c>
      <c r="C5587" s="408">
        <v>0</v>
      </c>
      <c r="D5587" s="408">
        <v>46.65</v>
      </c>
      <c r="E5587" s="408">
        <v>46.65</v>
      </c>
      <c r="F5587" s="409">
        <v>45424.923900462964</v>
      </c>
      <c r="G5587" s="408">
        <v>0</v>
      </c>
    </row>
    <row r="5588" spans="1:7" ht="15" x14ac:dyDescent="0.2">
      <c r="A5588" s="407" t="s">
        <v>9004</v>
      </c>
      <c r="B5588" s="407" t="s">
        <v>9005</v>
      </c>
      <c r="C5588" s="408">
        <v>0</v>
      </c>
      <c r="D5588" s="408">
        <v>23.1</v>
      </c>
      <c r="E5588" s="408">
        <v>23.1</v>
      </c>
      <c r="F5588" s="409">
        <v>45156.397060185183</v>
      </c>
      <c r="G5588" s="408">
        <v>6</v>
      </c>
    </row>
    <row r="5589" spans="1:7" ht="15" x14ac:dyDescent="0.2">
      <c r="A5589" s="407" t="s">
        <v>9006</v>
      </c>
      <c r="B5589" s="407" t="s">
        <v>9007</v>
      </c>
      <c r="C5589" s="408">
        <v>0</v>
      </c>
      <c r="D5589" s="408">
        <v>44.9</v>
      </c>
      <c r="E5589" s="408">
        <v>44.9</v>
      </c>
      <c r="F5589" s="409">
        <v>45929.356689814813</v>
      </c>
      <c r="G5589" s="408">
        <v>0</v>
      </c>
    </row>
    <row r="5590" spans="1:7" ht="15" x14ac:dyDescent="0.25">
      <c r="A5590" s="407" t="s">
        <v>9008</v>
      </c>
      <c r="B5590" s="407" t="s">
        <v>9009</v>
      </c>
      <c r="C5590" s="406"/>
      <c r="D5590" s="406"/>
      <c r="E5590" s="406"/>
      <c r="F5590" s="409">
        <v>44544.416261574072</v>
      </c>
      <c r="G5590" s="408">
        <v>0</v>
      </c>
    </row>
    <row r="5591" spans="1:7" ht="15" x14ac:dyDescent="0.2">
      <c r="A5591" s="407" t="s">
        <v>9010</v>
      </c>
      <c r="B5591" s="407" t="s">
        <v>9011</v>
      </c>
      <c r="C5591" s="408">
        <v>0</v>
      </c>
      <c r="D5591" s="408">
        <v>47.3</v>
      </c>
      <c r="E5591" s="408">
        <v>47.3</v>
      </c>
      <c r="F5591" s="409">
        <v>44791.356354166666</v>
      </c>
      <c r="G5591" s="408">
        <v>0</v>
      </c>
    </row>
    <row r="5592" spans="1:7" ht="15" x14ac:dyDescent="0.2">
      <c r="A5592" s="407" t="s">
        <v>9012</v>
      </c>
      <c r="B5592" s="407" t="s">
        <v>9013</v>
      </c>
      <c r="C5592" s="408">
        <v>0</v>
      </c>
      <c r="D5592" s="408">
        <v>75.010000000000005</v>
      </c>
      <c r="E5592" s="408">
        <v>75.010000000000005</v>
      </c>
      <c r="F5592" s="409">
        <v>44523.599340277775</v>
      </c>
      <c r="G5592" s="408">
        <v>0</v>
      </c>
    </row>
    <row r="5593" spans="1:7" ht="15" x14ac:dyDescent="0.2">
      <c r="A5593" s="407" t="s">
        <v>9014</v>
      </c>
      <c r="B5593" s="407" t="s">
        <v>9015</v>
      </c>
      <c r="C5593" s="408">
        <v>0</v>
      </c>
      <c r="D5593" s="408">
        <v>0</v>
      </c>
      <c r="E5593" s="408">
        <v>0</v>
      </c>
      <c r="F5593" s="409">
        <v>44469.531041666669</v>
      </c>
      <c r="G5593" s="408">
        <v>0</v>
      </c>
    </row>
    <row r="5594" spans="1:7" ht="15" x14ac:dyDescent="0.2">
      <c r="A5594" s="407" t="s">
        <v>9016</v>
      </c>
      <c r="B5594" s="407" t="s">
        <v>9017</v>
      </c>
      <c r="C5594" s="408">
        <v>0</v>
      </c>
      <c r="D5594" s="408">
        <v>0</v>
      </c>
      <c r="E5594" s="408">
        <v>0</v>
      </c>
      <c r="F5594" s="409">
        <v>44469.534756944442</v>
      </c>
      <c r="G5594" s="408">
        <v>0</v>
      </c>
    </row>
    <row r="5595" spans="1:7" ht="15" x14ac:dyDescent="0.2">
      <c r="A5595" s="407" t="s">
        <v>9018</v>
      </c>
      <c r="B5595" s="407" t="s">
        <v>9019</v>
      </c>
      <c r="C5595" s="408">
        <v>0</v>
      </c>
      <c r="D5595" s="408">
        <v>0</v>
      </c>
      <c r="E5595" s="408">
        <v>0</v>
      </c>
      <c r="F5595" s="409">
        <v>44469.53733796296</v>
      </c>
      <c r="G5595" s="408">
        <v>0</v>
      </c>
    </row>
    <row r="5596" spans="1:7" ht="15" x14ac:dyDescent="0.2">
      <c r="A5596" s="407" t="s">
        <v>9020</v>
      </c>
      <c r="B5596" s="407" t="s">
        <v>9021</v>
      </c>
      <c r="C5596" s="408">
        <v>0</v>
      </c>
      <c r="D5596" s="408">
        <v>0</v>
      </c>
      <c r="E5596" s="408">
        <v>0</v>
      </c>
      <c r="F5596" s="409">
        <v>44469.537824074076</v>
      </c>
      <c r="G5596" s="408">
        <v>0</v>
      </c>
    </row>
    <row r="5597" spans="1:7" ht="15" x14ac:dyDescent="0.2">
      <c r="A5597" s="407" t="s">
        <v>9022</v>
      </c>
      <c r="B5597" s="407" t="s">
        <v>9023</v>
      </c>
      <c r="C5597" s="408">
        <v>0</v>
      </c>
      <c r="D5597" s="408">
        <v>0</v>
      </c>
      <c r="E5597" s="408">
        <v>0</v>
      </c>
      <c r="F5597" s="409">
        <v>44469.539606481485</v>
      </c>
      <c r="G5597" s="408">
        <v>0</v>
      </c>
    </row>
    <row r="5598" spans="1:7" ht="15" x14ac:dyDescent="0.2">
      <c r="A5598" s="407" t="s">
        <v>9024</v>
      </c>
      <c r="B5598" s="407" t="s">
        <v>9025</v>
      </c>
      <c r="C5598" s="408">
        <v>0</v>
      </c>
      <c r="D5598" s="408">
        <v>67.97</v>
      </c>
      <c r="E5598" s="408">
        <v>67.97</v>
      </c>
      <c r="F5598" s="409">
        <v>44580.431331018517</v>
      </c>
      <c r="G5598" s="408">
        <v>0</v>
      </c>
    </row>
    <row r="5599" spans="1:7" ht="15" x14ac:dyDescent="0.2">
      <c r="A5599" s="407" t="s">
        <v>9026</v>
      </c>
      <c r="B5599" s="407" t="s">
        <v>9027</v>
      </c>
      <c r="C5599" s="408">
        <v>0</v>
      </c>
      <c r="D5599" s="408">
        <v>80.78</v>
      </c>
      <c r="E5599" s="408">
        <v>80.78</v>
      </c>
      <c r="F5599" s="409">
        <v>44474.443043981482</v>
      </c>
      <c r="G5599" s="408">
        <v>0</v>
      </c>
    </row>
    <row r="5600" spans="1:7" ht="15" x14ac:dyDescent="0.2">
      <c r="A5600" s="407" t="s">
        <v>9028</v>
      </c>
      <c r="B5600" s="407" t="s">
        <v>8854</v>
      </c>
      <c r="C5600" s="408">
        <v>2</v>
      </c>
      <c r="D5600" s="408">
        <v>4.9433999999999996</v>
      </c>
      <c r="E5600" s="408">
        <v>6.9433999999999996</v>
      </c>
      <c r="F5600" s="409">
        <v>45183.72415509259</v>
      </c>
      <c r="G5600" s="408">
        <v>0</v>
      </c>
    </row>
    <row r="5601" spans="1:7" ht="15" x14ac:dyDescent="0.2">
      <c r="A5601" s="407" t="s">
        <v>9029</v>
      </c>
      <c r="B5601" s="407" t="s">
        <v>8854</v>
      </c>
      <c r="C5601" s="408">
        <v>2</v>
      </c>
      <c r="D5601" s="408">
        <v>13.696</v>
      </c>
      <c r="E5601" s="408">
        <v>15.696</v>
      </c>
      <c r="F5601" s="409">
        <v>44497.575983796298</v>
      </c>
      <c r="G5601" s="408">
        <v>0</v>
      </c>
    </row>
    <row r="5602" spans="1:7" ht="15" x14ac:dyDescent="0.2">
      <c r="A5602" s="407" t="s">
        <v>9030</v>
      </c>
      <c r="B5602" s="407" t="s">
        <v>8854</v>
      </c>
      <c r="C5602" s="408">
        <v>2</v>
      </c>
      <c r="D5602" s="408">
        <v>4.6100000000000003</v>
      </c>
      <c r="E5602" s="408">
        <v>6.61</v>
      </c>
      <c r="F5602" s="409">
        <v>44497.576435185183</v>
      </c>
      <c r="G5602" s="408">
        <v>0</v>
      </c>
    </row>
    <row r="5603" spans="1:7" ht="15" x14ac:dyDescent="0.25">
      <c r="A5603" s="407" t="s">
        <v>35650</v>
      </c>
      <c r="B5603" s="407" t="s">
        <v>9038</v>
      </c>
      <c r="C5603" s="406"/>
      <c r="D5603" s="406"/>
      <c r="E5603" s="406"/>
      <c r="F5603" s="409">
        <v>44476.681180555555</v>
      </c>
      <c r="G5603" s="408">
        <v>0</v>
      </c>
    </row>
    <row r="5604" spans="1:7" ht="15" x14ac:dyDescent="0.2">
      <c r="A5604" s="407" t="s">
        <v>9031</v>
      </c>
      <c r="B5604" s="407" t="s">
        <v>9032</v>
      </c>
      <c r="C5604" s="408">
        <v>0</v>
      </c>
      <c r="D5604" s="408">
        <v>0</v>
      </c>
      <c r="E5604" s="408">
        <v>0</v>
      </c>
      <c r="F5604" s="409">
        <v>44475.59175925926</v>
      </c>
      <c r="G5604" s="408">
        <v>0</v>
      </c>
    </row>
    <row r="5605" spans="1:7" ht="15" x14ac:dyDescent="0.2">
      <c r="A5605" s="407" t="s">
        <v>9033</v>
      </c>
      <c r="B5605" s="407" t="s">
        <v>9034</v>
      </c>
      <c r="C5605" s="408">
        <v>0</v>
      </c>
      <c r="D5605" s="408">
        <v>0</v>
      </c>
      <c r="E5605" s="408">
        <v>0</v>
      </c>
      <c r="F5605" s="409">
        <v>44476.493564814817</v>
      </c>
      <c r="G5605" s="408">
        <v>0</v>
      </c>
    </row>
    <row r="5606" spans="1:7" ht="15" x14ac:dyDescent="0.2">
      <c r="A5606" s="407" t="s">
        <v>9035</v>
      </c>
      <c r="B5606" s="407" t="s">
        <v>9036</v>
      </c>
      <c r="C5606" s="408">
        <v>0</v>
      </c>
      <c r="D5606" s="408">
        <v>0</v>
      </c>
      <c r="E5606" s="408">
        <v>0</v>
      </c>
      <c r="F5606" s="409">
        <v>44476.510868055557</v>
      </c>
      <c r="G5606" s="408">
        <v>0</v>
      </c>
    </row>
    <row r="5607" spans="1:7" ht="15" x14ac:dyDescent="0.2">
      <c r="A5607" s="407" t="s">
        <v>9037</v>
      </c>
      <c r="B5607" s="407" t="s">
        <v>9038</v>
      </c>
      <c r="C5607" s="408">
        <v>0</v>
      </c>
      <c r="D5607" s="408">
        <v>123.5</v>
      </c>
      <c r="E5607" s="408">
        <v>123.5</v>
      </c>
      <c r="F5607" s="409">
        <v>45903.589375000003</v>
      </c>
      <c r="G5607" s="408">
        <v>0</v>
      </c>
    </row>
    <row r="5608" spans="1:7" ht="15" x14ac:dyDescent="0.2">
      <c r="A5608" s="407" t="s">
        <v>9039</v>
      </c>
      <c r="B5608" s="407" t="s">
        <v>9040</v>
      </c>
      <c r="C5608" s="408">
        <v>83</v>
      </c>
      <c r="D5608" s="408">
        <v>176.43</v>
      </c>
      <c r="E5608" s="408">
        <v>271.93</v>
      </c>
      <c r="F5608" s="409">
        <v>44517.450532407405</v>
      </c>
      <c r="G5608" s="408">
        <v>0</v>
      </c>
    </row>
    <row r="5609" spans="1:7" ht="15" x14ac:dyDescent="0.2">
      <c r="A5609" s="407" t="s">
        <v>9041</v>
      </c>
      <c r="B5609" s="407" t="s">
        <v>6825</v>
      </c>
      <c r="C5609" s="408">
        <v>0</v>
      </c>
      <c r="D5609" s="408">
        <v>36.5</v>
      </c>
      <c r="E5609" s="408">
        <v>36.5</v>
      </c>
      <c r="F5609" s="409">
        <v>44791.356099537035</v>
      </c>
      <c r="G5609" s="408">
        <v>0</v>
      </c>
    </row>
    <row r="5610" spans="1:7" ht="15" x14ac:dyDescent="0.2">
      <c r="A5610" s="407" t="s">
        <v>9042</v>
      </c>
      <c r="B5610" s="407" t="s">
        <v>8915</v>
      </c>
      <c r="C5610" s="408">
        <v>15.5</v>
      </c>
      <c r="D5610" s="408">
        <v>16.54</v>
      </c>
      <c r="E5610" s="408">
        <v>32.04</v>
      </c>
      <c r="F5610" s="409">
        <v>44497.577650462961</v>
      </c>
      <c r="G5610" s="408">
        <v>0</v>
      </c>
    </row>
    <row r="5611" spans="1:7" ht="15" x14ac:dyDescent="0.2">
      <c r="A5611" s="407" t="s">
        <v>9043</v>
      </c>
      <c r="B5611" s="407" t="s">
        <v>9044</v>
      </c>
      <c r="C5611" s="408">
        <v>7.5</v>
      </c>
      <c r="D5611" s="408">
        <v>0.99</v>
      </c>
      <c r="E5611" s="408">
        <v>8.49</v>
      </c>
      <c r="F5611" s="409">
        <v>44497.578055555554</v>
      </c>
      <c r="G5611" s="408">
        <v>0</v>
      </c>
    </row>
    <row r="5612" spans="1:7" ht="15" x14ac:dyDescent="0.2">
      <c r="A5612" s="407" t="s">
        <v>9045</v>
      </c>
      <c r="B5612" s="407" t="s">
        <v>9046</v>
      </c>
      <c r="C5612" s="408">
        <v>0</v>
      </c>
      <c r="D5612" s="408">
        <v>15.6</v>
      </c>
      <c r="E5612" s="408">
        <v>15.6</v>
      </c>
      <c r="F5612" s="409">
        <v>44791.355162037034</v>
      </c>
      <c r="G5612" s="408">
        <v>0</v>
      </c>
    </row>
    <row r="5613" spans="1:7" ht="15" x14ac:dyDescent="0.2">
      <c r="A5613" s="407" t="s">
        <v>9047</v>
      </c>
      <c r="B5613" s="407" t="s">
        <v>9048</v>
      </c>
      <c r="C5613" s="408">
        <v>0</v>
      </c>
      <c r="D5613" s="408">
        <v>110</v>
      </c>
      <c r="E5613" s="408">
        <v>110</v>
      </c>
      <c r="F5613" s="409">
        <v>45156.572002314817</v>
      </c>
      <c r="G5613" s="408">
        <v>0</v>
      </c>
    </row>
    <row r="5614" spans="1:7" ht="15" x14ac:dyDescent="0.2">
      <c r="A5614" s="407" t="s">
        <v>9049</v>
      </c>
      <c r="B5614" s="407" t="s">
        <v>9050</v>
      </c>
      <c r="C5614" s="408">
        <v>0</v>
      </c>
      <c r="D5614" s="408">
        <v>0</v>
      </c>
      <c r="E5614" s="408">
        <v>0</v>
      </c>
      <c r="F5614" s="409">
        <v>44732.445648148147</v>
      </c>
      <c r="G5614" s="408">
        <v>0</v>
      </c>
    </row>
    <row r="5615" spans="1:7" ht="15" x14ac:dyDescent="0.2">
      <c r="A5615" s="407" t="s">
        <v>9051</v>
      </c>
      <c r="B5615" s="407" t="s">
        <v>9052</v>
      </c>
      <c r="C5615" s="408">
        <v>0</v>
      </c>
      <c r="D5615" s="408">
        <v>131.6</v>
      </c>
      <c r="E5615" s="408">
        <v>131.6</v>
      </c>
      <c r="F5615" s="409">
        <v>44966.697696759256</v>
      </c>
      <c r="G5615" s="408">
        <v>0</v>
      </c>
    </row>
    <row r="5616" spans="1:7" ht="15" x14ac:dyDescent="0.2">
      <c r="A5616" s="407" t="s">
        <v>9053</v>
      </c>
      <c r="B5616" s="407" t="s">
        <v>9054</v>
      </c>
      <c r="C5616" s="408">
        <v>10.25</v>
      </c>
      <c r="D5616" s="408">
        <v>17.850000000000001</v>
      </c>
      <c r="E5616" s="408">
        <v>28.1</v>
      </c>
      <c r="F5616" s="409">
        <v>44497.495810185188</v>
      </c>
      <c r="G5616" s="408">
        <v>0</v>
      </c>
    </row>
    <row r="5617" spans="1:7" ht="15" x14ac:dyDescent="0.25">
      <c r="A5617" s="407" t="s">
        <v>9055</v>
      </c>
      <c r="B5617" s="407" t="s">
        <v>9056</v>
      </c>
      <c r="C5617" s="406"/>
      <c r="D5617" s="406"/>
      <c r="E5617" s="406"/>
      <c r="F5617" s="409">
        <v>44508.391689814816</v>
      </c>
      <c r="G5617" s="408">
        <v>0</v>
      </c>
    </row>
    <row r="5618" spans="1:7" ht="15" x14ac:dyDescent="0.2">
      <c r="A5618" s="407" t="s">
        <v>9057</v>
      </c>
      <c r="B5618" s="407" t="s">
        <v>8854</v>
      </c>
      <c r="C5618" s="408">
        <v>0</v>
      </c>
      <c r="D5618" s="408">
        <v>0</v>
      </c>
      <c r="E5618" s="408">
        <v>0</v>
      </c>
      <c r="F5618" s="409">
        <v>44497.524687500001</v>
      </c>
      <c r="G5618" s="408">
        <v>0</v>
      </c>
    </row>
    <row r="5619" spans="1:7" ht="15" x14ac:dyDescent="0.25">
      <c r="A5619" s="407" t="s">
        <v>9058</v>
      </c>
      <c r="B5619" s="407" t="s">
        <v>8854</v>
      </c>
      <c r="C5619" s="406"/>
      <c r="D5619" s="406"/>
      <c r="E5619" s="406"/>
      <c r="F5619" s="409">
        <v>44497.525925925926</v>
      </c>
      <c r="G5619" s="408">
        <v>0</v>
      </c>
    </row>
    <row r="5620" spans="1:7" ht="15" x14ac:dyDescent="0.2">
      <c r="A5620" s="407" t="s">
        <v>9059</v>
      </c>
      <c r="B5620" s="407" t="s">
        <v>9060</v>
      </c>
      <c r="C5620" s="408">
        <v>0</v>
      </c>
      <c r="D5620" s="408">
        <v>29.06</v>
      </c>
      <c r="E5620" s="408">
        <v>29.06</v>
      </c>
      <c r="F5620" s="409">
        <v>44601.462777777779</v>
      </c>
      <c r="G5620" s="408">
        <v>0</v>
      </c>
    </row>
    <row r="5621" spans="1:7" ht="15" x14ac:dyDescent="0.2">
      <c r="A5621" s="407" t="s">
        <v>9061</v>
      </c>
      <c r="B5621" s="407" t="s">
        <v>9062</v>
      </c>
      <c r="C5621" s="408">
        <v>0</v>
      </c>
      <c r="D5621" s="408">
        <v>12.5</v>
      </c>
      <c r="E5621" s="408">
        <v>12.5</v>
      </c>
      <c r="F5621" s="409">
        <v>44490.490347222221</v>
      </c>
      <c r="G5621" s="408">
        <v>0</v>
      </c>
    </row>
    <row r="5622" spans="1:7" ht="15" x14ac:dyDescent="0.2">
      <c r="A5622" s="407" t="s">
        <v>9063</v>
      </c>
      <c r="B5622" s="407" t="s">
        <v>9064</v>
      </c>
      <c r="C5622" s="408">
        <v>0</v>
      </c>
      <c r="D5622" s="408">
        <v>429.79</v>
      </c>
      <c r="E5622" s="408">
        <v>429.79</v>
      </c>
      <c r="F5622" s="409">
        <v>44988.518958333334</v>
      </c>
      <c r="G5622" s="408">
        <v>0</v>
      </c>
    </row>
    <row r="5623" spans="1:7" ht="15" x14ac:dyDescent="0.2">
      <c r="A5623" s="407" t="s">
        <v>9065</v>
      </c>
      <c r="B5623" s="407" t="s">
        <v>9066</v>
      </c>
      <c r="C5623" s="408">
        <v>13</v>
      </c>
      <c r="D5623" s="408">
        <v>26.46</v>
      </c>
      <c r="E5623" s="408">
        <v>39.46</v>
      </c>
      <c r="F5623" s="409">
        <v>44497.528148148151</v>
      </c>
      <c r="G5623" s="408">
        <v>0</v>
      </c>
    </row>
    <row r="5624" spans="1:7" ht="15" x14ac:dyDescent="0.2">
      <c r="A5624" s="407" t="s">
        <v>9067</v>
      </c>
      <c r="B5624" s="407" t="s">
        <v>9068</v>
      </c>
      <c r="C5624" s="408">
        <v>0</v>
      </c>
      <c r="D5624" s="408">
        <v>31.32</v>
      </c>
      <c r="E5624" s="408">
        <v>31.32</v>
      </c>
      <c r="F5624" s="409">
        <v>44987.568009259259</v>
      </c>
      <c r="G5624" s="408">
        <v>0</v>
      </c>
    </row>
    <row r="5625" spans="1:7" ht="15" x14ac:dyDescent="0.25">
      <c r="A5625" s="407" t="s">
        <v>9069</v>
      </c>
      <c r="B5625" s="407" t="s">
        <v>8915</v>
      </c>
      <c r="C5625" s="406"/>
      <c r="D5625" s="406"/>
      <c r="E5625" s="406"/>
      <c r="F5625" s="409">
        <v>44497.558749999997</v>
      </c>
      <c r="G5625" s="408">
        <v>0</v>
      </c>
    </row>
    <row r="5626" spans="1:7" ht="15" x14ac:dyDescent="0.2">
      <c r="A5626" s="407" t="s">
        <v>9070</v>
      </c>
      <c r="B5626" s="407" t="s">
        <v>9071</v>
      </c>
      <c r="C5626" s="408">
        <v>0</v>
      </c>
      <c r="D5626" s="408">
        <v>0</v>
      </c>
      <c r="E5626" s="408">
        <v>0</v>
      </c>
      <c r="F5626" s="409">
        <v>45574.802476851852</v>
      </c>
      <c r="G5626" s="408">
        <v>0</v>
      </c>
    </row>
    <row r="5627" spans="1:7" ht="15" x14ac:dyDescent="0.2">
      <c r="A5627" s="407" t="s">
        <v>9072</v>
      </c>
      <c r="B5627" s="407" t="s">
        <v>9073</v>
      </c>
      <c r="C5627" s="408">
        <v>0</v>
      </c>
      <c r="D5627" s="408">
        <v>1.6355</v>
      </c>
      <c r="E5627" s="408">
        <v>1.6355</v>
      </c>
      <c r="F5627" s="409">
        <v>44965.709930555553</v>
      </c>
      <c r="G5627" s="408">
        <v>0</v>
      </c>
    </row>
    <row r="5628" spans="1:7" ht="15" x14ac:dyDescent="0.25">
      <c r="A5628" s="407" t="s">
        <v>9074</v>
      </c>
      <c r="B5628" s="407" t="s">
        <v>9075</v>
      </c>
      <c r="C5628" s="406"/>
      <c r="D5628" s="406"/>
      <c r="E5628" s="406"/>
      <c r="F5628" s="409">
        <v>44508.536076388889</v>
      </c>
      <c r="G5628" s="408">
        <v>0</v>
      </c>
    </row>
    <row r="5629" spans="1:7" ht="15" x14ac:dyDescent="0.25">
      <c r="A5629" s="407" t="s">
        <v>9076</v>
      </c>
      <c r="B5629" s="407" t="s">
        <v>9077</v>
      </c>
      <c r="C5629" s="406"/>
      <c r="D5629" s="406"/>
      <c r="E5629" s="406"/>
      <c r="F5629" s="409">
        <v>44508.636053240742</v>
      </c>
      <c r="G5629" s="408">
        <v>0</v>
      </c>
    </row>
    <row r="5630" spans="1:7" ht="15" x14ac:dyDescent="0.2">
      <c r="A5630" s="407" t="s">
        <v>9078</v>
      </c>
      <c r="B5630" s="407" t="s">
        <v>9079</v>
      </c>
      <c r="C5630" s="408">
        <v>10</v>
      </c>
      <c r="D5630" s="408">
        <v>27.9</v>
      </c>
      <c r="E5630" s="408">
        <v>37.9</v>
      </c>
      <c r="F5630" s="409">
        <v>44547.675046296295</v>
      </c>
      <c r="G5630" s="408">
        <v>0</v>
      </c>
    </row>
    <row r="5631" spans="1:7" ht="15" x14ac:dyDescent="0.2">
      <c r="A5631" s="407" t="s">
        <v>9080</v>
      </c>
      <c r="B5631" s="407" t="s">
        <v>9066</v>
      </c>
      <c r="C5631" s="408">
        <v>5</v>
      </c>
      <c r="D5631" s="408">
        <v>14.25</v>
      </c>
      <c r="E5631" s="408">
        <v>19.25</v>
      </c>
      <c r="F5631" s="409">
        <v>44509.389930555553</v>
      </c>
      <c r="G5631" s="408">
        <v>0</v>
      </c>
    </row>
    <row r="5632" spans="1:7" ht="15" x14ac:dyDescent="0.2">
      <c r="A5632" s="407" t="s">
        <v>9081</v>
      </c>
      <c r="B5632" s="407" t="s">
        <v>9082</v>
      </c>
      <c r="C5632" s="408">
        <v>7.5</v>
      </c>
      <c r="D5632" s="408">
        <v>28.12</v>
      </c>
      <c r="E5632" s="408">
        <v>35.619999999999997</v>
      </c>
      <c r="F5632" s="409">
        <v>44509.392407407409</v>
      </c>
      <c r="G5632" s="408">
        <v>0</v>
      </c>
    </row>
    <row r="5633" spans="1:7" ht="15" x14ac:dyDescent="0.2">
      <c r="A5633" s="407" t="s">
        <v>9083</v>
      </c>
      <c r="B5633" s="407" t="s">
        <v>9084</v>
      </c>
      <c r="C5633" s="408">
        <v>4</v>
      </c>
      <c r="D5633" s="408">
        <v>13.87</v>
      </c>
      <c r="E5633" s="408">
        <v>17.87</v>
      </c>
      <c r="F5633" s="409">
        <v>44624.347569444442</v>
      </c>
      <c r="G5633" s="408">
        <v>0</v>
      </c>
    </row>
    <row r="5634" spans="1:7" ht="15" x14ac:dyDescent="0.2">
      <c r="A5634" s="407" t="s">
        <v>9085</v>
      </c>
      <c r="B5634" s="407" t="s">
        <v>41017</v>
      </c>
      <c r="C5634" s="408">
        <v>17</v>
      </c>
      <c r="D5634" s="408">
        <v>10.78</v>
      </c>
      <c r="E5634" s="408">
        <v>27.78</v>
      </c>
      <c r="F5634" s="409">
        <v>45959.412060185183</v>
      </c>
      <c r="G5634" s="408">
        <v>0</v>
      </c>
    </row>
    <row r="5635" spans="1:7" ht="15" x14ac:dyDescent="0.2">
      <c r="A5635" s="407" t="s">
        <v>9086</v>
      </c>
      <c r="B5635" s="407" t="s">
        <v>41018</v>
      </c>
      <c r="C5635" s="408">
        <v>38.5</v>
      </c>
      <c r="D5635" s="408">
        <v>17.71</v>
      </c>
      <c r="E5635" s="408">
        <v>56.21</v>
      </c>
      <c r="F5635" s="409">
        <v>45959.601365740738</v>
      </c>
      <c r="G5635" s="408">
        <v>0</v>
      </c>
    </row>
    <row r="5636" spans="1:7" ht="15" x14ac:dyDescent="0.2">
      <c r="A5636" s="407" t="s">
        <v>9087</v>
      </c>
      <c r="B5636" s="407" t="s">
        <v>41019</v>
      </c>
      <c r="C5636" s="408">
        <v>4.5</v>
      </c>
      <c r="D5636" s="408">
        <v>20.49</v>
      </c>
      <c r="E5636" s="408">
        <v>24.99</v>
      </c>
      <c r="F5636" s="409">
        <v>45959.618854166663</v>
      </c>
      <c r="G5636" s="408">
        <v>0</v>
      </c>
    </row>
    <row r="5637" spans="1:7" ht="15" x14ac:dyDescent="0.2">
      <c r="A5637" s="407" t="s">
        <v>9088</v>
      </c>
      <c r="B5637" s="407" t="s">
        <v>9089</v>
      </c>
      <c r="C5637" s="408">
        <v>8</v>
      </c>
      <c r="D5637" s="408">
        <v>25.32</v>
      </c>
      <c r="E5637" s="408">
        <v>33.32</v>
      </c>
      <c r="F5637" s="409">
        <v>44523.622337962966</v>
      </c>
      <c r="G5637" s="408">
        <v>0</v>
      </c>
    </row>
    <row r="5638" spans="1:7" ht="15" x14ac:dyDescent="0.25">
      <c r="A5638" s="407" t="s">
        <v>9090</v>
      </c>
      <c r="B5638" s="407" t="s">
        <v>41020</v>
      </c>
      <c r="C5638" s="406"/>
      <c r="D5638" s="406"/>
      <c r="E5638" s="406"/>
      <c r="F5638" s="409">
        <v>45959.553842592592</v>
      </c>
      <c r="G5638" s="408">
        <v>0</v>
      </c>
    </row>
    <row r="5639" spans="1:7" ht="15" x14ac:dyDescent="0.2">
      <c r="A5639" s="407" t="s">
        <v>9091</v>
      </c>
      <c r="B5639" s="407" t="s">
        <v>9092</v>
      </c>
      <c r="C5639" s="408">
        <v>0</v>
      </c>
      <c r="D5639" s="408">
        <v>535</v>
      </c>
      <c r="E5639" s="408">
        <v>535</v>
      </c>
      <c r="F5639" s="409">
        <v>44496.362592592595</v>
      </c>
      <c r="G5639" s="408">
        <v>0</v>
      </c>
    </row>
    <row r="5640" spans="1:7" ht="15" x14ac:dyDescent="0.2">
      <c r="A5640" s="407" t="s">
        <v>9093</v>
      </c>
      <c r="B5640" s="407" t="s">
        <v>41021</v>
      </c>
      <c r="C5640" s="408">
        <v>21</v>
      </c>
      <c r="D5640" s="408">
        <v>15.12</v>
      </c>
      <c r="E5640" s="408">
        <v>36.119999999999997</v>
      </c>
      <c r="F5640" s="409">
        <v>45959.663425925923</v>
      </c>
      <c r="G5640" s="408">
        <v>0</v>
      </c>
    </row>
    <row r="5641" spans="1:7" ht="15" x14ac:dyDescent="0.2">
      <c r="A5641" s="407" t="s">
        <v>9094</v>
      </c>
      <c r="B5641" s="407" t="s">
        <v>9095</v>
      </c>
      <c r="C5641" s="408">
        <v>2.25</v>
      </c>
      <c r="D5641" s="408">
        <v>8.1318055476619513</v>
      </c>
      <c r="E5641" s="408">
        <v>10.381805547661951</v>
      </c>
      <c r="F5641" s="409">
        <v>44592.665960648148</v>
      </c>
      <c r="G5641" s="408">
        <v>0</v>
      </c>
    </row>
    <row r="5642" spans="1:7" ht="15" x14ac:dyDescent="0.2">
      <c r="A5642" s="407" t="s">
        <v>9096</v>
      </c>
      <c r="B5642" s="407" t="s">
        <v>9097</v>
      </c>
      <c r="C5642" s="408">
        <v>2.25</v>
      </c>
      <c r="D5642" s="408">
        <v>4.45</v>
      </c>
      <c r="E5642" s="408">
        <v>6.7</v>
      </c>
      <c r="F5642" s="409">
        <v>44592.664895833332</v>
      </c>
      <c r="G5642" s="408">
        <v>0</v>
      </c>
    </row>
    <row r="5643" spans="1:7" ht="15" x14ac:dyDescent="0.2">
      <c r="A5643" s="407" t="s">
        <v>9098</v>
      </c>
      <c r="B5643" s="407" t="s">
        <v>9099</v>
      </c>
      <c r="C5643" s="408">
        <v>0</v>
      </c>
      <c r="D5643" s="408">
        <v>0</v>
      </c>
      <c r="E5643" s="408">
        <v>0</v>
      </c>
      <c r="F5643" s="409">
        <v>45111.63857638889</v>
      </c>
      <c r="G5643" s="408">
        <v>0</v>
      </c>
    </row>
    <row r="5644" spans="1:7" ht="15" x14ac:dyDescent="0.25">
      <c r="A5644" s="407" t="s">
        <v>9100</v>
      </c>
      <c r="B5644" s="407" t="s">
        <v>9101</v>
      </c>
      <c r="C5644" s="406"/>
      <c r="D5644" s="406"/>
      <c r="E5644" s="406"/>
      <c r="F5644" s="409">
        <v>44596.598726851851</v>
      </c>
      <c r="G5644" s="408">
        <v>0</v>
      </c>
    </row>
    <row r="5645" spans="1:7" ht="15" x14ac:dyDescent="0.2">
      <c r="A5645" s="407" t="s">
        <v>9102</v>
      </c>
      <c r="B5645" s="407" t="s">
        <v>9103</v>
      </c>
      <c r="C5645" s="408">
        <v>645.79999999999995</v>
      </c>
      <c r="D5645" s="408">
        <v>4863.08</v>
      </c>
      <c r="E5645" s="408">
        <v>5552.38</v>
      </c>
      <c r="F5645" s="409">
        <v>45796.460196759261</v>
      </c>
      <c r="G5645" s="408">
        <v>0</v>
      </c>
    </row>
    <row r="5646" spans="1:7" ht="15" x14ac:dyDescent="0.2">
      <c r="A5646" s="407" t="s">
        <v>9104</v>
      </c>
      <c r="B5646" s="407" t="s">
        <v>9105</v>
      </c>
      <c r="C5646" s="408">
        <v>730.11</v>
      </c>
      <c r="D5646" s="408">
        <v>4369.38</v>
      </c>
      <c r="E5646" s="408">
        <v>5146.49</v>
      </c>
      <c r="F5646" s="409">
        <v>44699.601122685184</v>
      </c>
      <c r="G5646" s="408">
        <v>0</v>
      </c>
    </row>
    <row r="5647" spans="1:7" ht="15" x14ac:dyDescent="0.2">
      <c r="A5647" s="407" t="s">
        <v>35651</v>
      </c>
      <c r="B5647" s="407" t="s">
        <v>35652</v>
      </c>
      <c r="C5647" s="408">
        <v>0</v>
      </c>
      <c r="D5647" s="408">
        <v>0</v>
      </c>
      <c r="E5647" s="408">
        <v>0</v>
      </c>
      <c r="F5647" s="409">
        <v>45342.584467592591</v>
      </c>
      <c r="G5647" s="408">
        <v>0</v>
      </c>
    </row>
    <row r="5648" spans="1:7" ht="15" x14ac:dyDescent="0.2">
      <c r="A5648" s="407" t="s">
        <v>9106</v>
      </c>
      <c r="B5648" s="407" t="s">
        <v>9107</v>
      </c>
      <c r="C5648" s="408">
        <v>0</v>
      </c>
      <c r="D5648" s="408">
        <v>0.42</v>
      </c>
      <c r="E5648" s="408">
        <v>0.42</v>
      </c>
      <c r="F5648" s="409">
        <v>44497.559652777774</v>
      </c>
      <c r="G5648" s="408">
        <v>0</v>
      </c>
    </row>
    <row r="5649" spans="1:7" ht="15" x14ac:dyDescent="0.2">
      <c r="A5649" s="407" t="s">
        <v>9108</v>
      </c>
      <c r="B5649" s="407" t="s">
        <v>9109</v>
      </c>
      <c r="C5649" s="408">
        <v>0</v>
      </c>
      <c r="D5649" s="408">
        <v>4.62</v>
      </c>
      <c r="E5649" s="408">
        <v>4.62</v>
      </c>
      <c r="F5649" s="409">
        <v>44503.401956018519</v>
      </c>
      <c r="G5649" s="408">
        <v>0</v>
      </c>
    </row>
    <row r="5650" spans="1:7" ht="15" x14ac:dyDescent="0.2">
      <c r="A5650" s="407" t="s">
        <v>9110</v>
      </c>
      <c r="B5650" s="407" t="s">
        <v>9111</v>
      </c>
      <c r="C5650" s="408">
        <v>0</v>
      </c>
      <c r="D5650" s="408">
        <v>3.7</v>
      </c>
      <c r="E5650" s="408">
        <v>3.7</v>
      </c>
      <c r="F5650" s="409">
        <v>44503.40184027778</v>
      </c>
      <c r="G5650" s="408">
        <v>0</v>
      </c>
    </row>
    <row r="5651" spans="1:7" ht="15" x14ac:dyDescent="0.2">
      <c r="A5651" s="407" t="s">
        <v>9112</v>
      </c>
      <c r="B5651" s="407" t="s">
        <v>9113</v>
      </c>
      <c r="C5651" s="408">
        <v>0</v>
      </c>
      <c r="D5651" s="408">
        <v>29.4</v>
      </c>
      <c r="E5651" s="408">
        <v>29.4</v>
      </c>
      <c r="F5651" s="409">
        <v>44503.33184027778</v>
      </c>
      <c r="G5651" s="408">
        <v>0</v>
      </c>
    </row>
    <row r="5652" spans="1:7" ht="15" x14ac:dyDescent="0.25">
      <c r="A5652" s="407" t="s">
        <v>9114</v>
      </c>
      <c r="B5652" s="407" t="s">
        <v>9115</v>
      </c>
      <c r="C5652" s="406"/>
      <c r="D5652" s="406"/>
      <c r="E5652" s="406"/>
      <c r="F5652" s="409">
        <v>44508.575439814813</v>
      </c>
      <c r="G5652" s="408">
        <v>0</v>
      </c>
    </row>
    <row r="5653" spans="1:7" ht="15" x14ac:dyDescent="0.25">
      <c r="A5653" s="407" t="s">
        <v>9116</v>
      </c>
      <c r="B5653" s="407" t="s">
        <v>9117</v>
      </c>
      <c r="C5653" s="406"/>
      <c r="D5653" s="406"/>
      <c r="E5653" s="406"/>
      <c r="F5653" s="409">
        <v>44508.629861111112</v>
      </c>
      <c r="G5653" s="408">
        <v>0</v>
      </c>
    </row>
    <row r="5654" spans="1:7" ht="15" x14ac:dyDescent="0.2">
      <c r="A5654" s="407" t="s">
        <v>9118</v>
      </c>
      <c r="B5654" s="407" t="s">
        <v>9119</v>
      </c>
      <c r="C5654" s="408">
        <v>0</v>
      </c>
      <c r="D5654" s="408">
        <v>20</v>
      </c>
      <c r="E5654" s="408">
        <v>20</v>
      </c>
      <c r="F5654" s="409">
        <v>45531.362905092596</v>
      </c>
      <c r="G5654" s="408">
        <v>0</v>
      </c>
    </row>
    <row r="5655" spans="1:7" ht="15" x14ac:dyDescent="0.2">
      <c r="A5655" s="407" t="s">
        <v>9120</v>
      </c>
      <c r="B5655" s="407" t="s">
        <v>9121</v>
      </c>
      <c r="C5655" s="408">
        <v>0</v>
      </c>
      <c r="D5655" s="408">
        <v>19</v>
      </c>
      <c r="E5655" s="408">
        <v>19</v>
      </c>
      <c r="F5655" s="409">
        <v>45257.571006944447</v>
      </c>
      <c r="G5655" s="408">
        <v>0</v>
      </c>
    </row>
    <row r="5656" spans="1:7" ht="15" x14ac:dyDescent="0.2">
      <c r="A5656" s="407" t="s">
        <v>9122</v>
      </c>
      <c r="B5656" s="407" t="s">
        <v>9123</v>
      </c>
      <c r="C5656" s="408">
        <v>0</v>
      </c>
      <c r="D5656" s="408">
        <v>22.5</v>
      </c>
      <c r="E5656" s="408">
        <v>22.5</v>
      </c>
      <c r="F5656" s="409">
        <v>45257.570150462961</v>
      </c>
      <c r="G5656" s="408">
        <v>0</v>
      </c>
    </row>
    <row r="5657" spans="1:7" ht="15" x14ac:dyDescent="0.2">
      <c r="A5657" s="407" t="s">
        <v>9124</v>
      </c>
      <c r="B5657" s="407" t="s">
        <v>9125</v>
      </c>
      <c r="C5657" s="408">
        <v>0</v>
      </c>
      <c r="D5657" s="408">
        <v>105.6</v>
      </c>
      <c r="E5657" s="408">
        <v>105.6</v>
      </c>
      <c r="F5657" s="409">
        <v>45922.490856481483</v>
      </c>
      <c r="G5657" s="408">
        <v>0</v>
      </c>
    </row>
    <row r="5658" spans="1:7" ht="15" x14ac:dyDescent="0.2">
      <c r="A5658" s="407" t="s">
        <v>9126</v>
      </c>
      <c r="B5658" s="407" t="s">
        <v>9127</v>
      </c>
      <c r="C5658" s="408">
        <v>0</v>
      </c>
      <c r="D5658" s="408">
        <v>43.6</v>
      </c>
      <c r="E5658" s="408">
        <v>43.6</v>
      </c>
      <c r="F5658" s="409">
        <v>44790.58898148148</v>
      </c>
      <c r="G5658" s="408">
        <v>0</v>
      </c>
    </row>
    <row r="5659" spans="1:7" ht="15" x14ac:dyDescent="0.2">
      <c r="A5659" s="407" t="s">
        <v>9128</v>
      </c>
      <c r="B5659" s="407" t="s">
        <v>9129</v>
      </c>
      <c r="C5659" s="408">
        <v>0</v>
      </c>
      <c r="D5659" s="408">
        <v>149.63</v>
      </c>
      <c r="E5659" s="408">
        <v>149.63</v>
      </c>
      <c r="F5659" s="409">
        <v>45925.46912037037</v>
      </c>
      <c r="G5659" s="408">
        <v>0</v>
      </c>
    </row>
    <row r="5660" spans="1:7" ht="15" x14ac:dyDescent="0.2">
      <c r="A5660" s="407" t="s">
        <v>9130</v>
      </c>
      <c r="B5660" s="407" t="s">
        <v>9131</v>
      </c>
      <c r="C5660" s="408">
        <v>7</v>
      </c>
      <c r="D5660" s="408">
        <v>12.51</v>
      </c>
      <c r="E5660" s="408">
        <v>19.510000000000002</v>
      </c>
      <c r="F5660" s="409">
        <v>44509.402037037034</v>
      </c>
      <c r="G5660" s="408">
        <v>0</v>
      </c>
    </row>
    <row r="5661" spans="1:7" ht="15" x14ac:dyDescent="0.2">
      <c r="A5661" s="407" t="s">
        <v>9132</v>
      </c>
      <c r="B5661" s="407" t="s">
        <v>9133</v>
      </c>
      <c r="C5661" s="408">
        <v>0</v>
      </c>
      <c r="D5661" s="408">
        <v>48.2</v>
      </c>
      <c r="E5661" s="408">
        <v>48.2</v>
      </c>
      <c r="F5661" s="409">
        <v>44791.35434027778</v>
      </c>
      <c r="G5661" s="408">
        <v>0</v>
      </c>
    </row>
    <row r="5662" spans="1:7" ht="15" x14ac:dyDescent="0.2">
      <c r="A5662" s="407" t="s">
        <v>9134</v>
      </c>
      <c r="B5662" s="407" t="s">
        <v>9135</v>
      </c>
      <c r="C5662" s="408">
        <v>0</v>
      </c>
      <c r="D5662" s="408">
        <v>40.9</v>
      </c>
      <c r="E5662" s="408">
        <v>40.9</v>
      </c>
      <c r="F5662" s="409">
        <v>44791.353981481479</v>
      </c>
      <c r="G5662" s="408">
        <v>0</v>
      </c>
    </row>
    <row r="5663" spans="1:7" ht="15" x14ac:dyDescent="0.2">
      <c r="A5663" s="407" t="s">
        <v>9136</v>
      </c>
      <c r="B5663" s="407" t="s">
        <v>35653</v>
      </c>
      <c r="C5663" s="408">
        <v>7</v>
      </c>
      <c r="D5663" s="408">
        <v>27.135999999999999</v>
      </c>
      <c r="E5663" s="408">
        <v>34.136000000000003</v>
      </c>
      <c r="F5663" s="409">
        <v>45705.706064814818</v>
      </c>
      <c r="G5663" s="408">
        <v>0</v>
      </c>
    </row>
    <row r="5664" spans="1:7" ht="15" x14ac:dyDescent="0.2">
      <c r="A5664" s="407" t="s">
        <v>9137</v>
      </c>
      <c r="B5664" s="407" t="s">
        <v>9138</v>
      </c>
      <c r="C5664" s="408">
        <v>0</v>
      </c>
      <c r="D5664" s="408">
        <v>63.65</v>
      </c>
      <c r="E5664" s="408">
        <v>63.65</v>
      </c>
      <c r="F5664" s="409">
        <v>44791.353680555556</v>
      </c>
      <c r="G5664" s="408">
        <v>0</v>
      </c>
    </row>
    <row r="5665" spans="1:7" ht="15" x14ac:dyDescent="0.2">
      <c r="A5665" s="407" t="s">
        <v>9139</v>
      </c>
      <c r="B5665" s="407" t="s">
        <v>9140</v>
      </c>
      <c r="C5665" s="408">
        <v>0</v>
      </c>
      <c r="D5665" s="408">
        <v>54.3</v>
      </c>
      <c r="E5665" s="408">
        <v>54.3</v>
      </c>
      <c r="F5665" s="409">
        <v>44790.534143518518</v>
      </c>
      <c r="G5665" s="408">
        <v>0</v>
      </c>
    </row>
    <row r="5666" spans="1:7" ht="15" x14ac:dyDescent="0.2">
      <c r="A5666" s="407" t="s">
        <v>9141</v>
      </c>
      <c r="B5666" s="407" t="s">
        <v>41022</v>
      </c>
      <c r="C5666" s="408">
        <v>66.100000000000009</v>
      </c>
      <c r="D5666" s="408">
        <v>564.80769321000002</v>
      </c>
      <c r="E5666" s="408">
        <v>630.90769320999993</v>
      </c>
      <c r="F5666" s="409">
        <v>45904.462048611109</v>
      </c>
      <c r="G5666" s="408">
        <v>0</v>
      </c>
    </row>
    <row r="5667" spans="1:7" ht="15" x14ac:dyDescent="0.2">
      <c r="A5667" s="407" t="s">
        <v>9142</v>
      </c>
      <c r="B5667" s="407" t="s">
        <v>9143</v>
      </c>
      <c r="C5667" s="408">
        <v>0</v>
      </c>
      <c r="D5667" s="408">
        <v>1.9445189504373175</v>
      </c>
      <c r="E5667" s="408">
        <v>1.9445189504373175</v>
      </c>
      <c r="F5667" s="409">
        <v>45882.505243055559</v>
      </c>
      <c r="G5667" s="408">
        <v>196</v>
      </c>
    </row>
    <row r="5668" spans="1:7" ht="15" x14ac:dyDescent="0.25">
      <c r="A5668" s="407" t="s">
        <v>9144</v>
      </c>
      <c r="B5668" s="407" t="s">
        <v>9145</v>
      </c>
      <c r="C5668" s="406"/>
      <c r="D5668" s="406"/>
      <c r="E5668" s="406"/>
      <c r="F5668" s="409">
        <v>44504.657534722224</v>
      </c>
      <c r="G5668" s="408">
        <v>0</v>
      </c>
    </row>
    <row r="5669" spans="1:7" ht="15" x14ac:dyDescent="0.2">
      <c r="A5669" s="407" t="s">
        <v>9146</v>
      </c>
      <c r="B5669" s="407" t="s">
        <v>9147</v>
      </c>
      <c r="C5669" s="408">
        <v>0</v>
      </c>
      <c r="D5669" s="408">
        <v>0</v>
      </c>
      <c r="E5669" s="408">
        <v>0</v>
      </c>
      <c r="F5669" s="409">
        <v>44508.635775462964</v>
      </c>
      <c r="G5669" s="408">
        <v>0</v>
      </c>
    </row>
    <row r="5670" spans="1:7" ht="15" x14ac:dyDescent="0.2">
      <c r="A5670" s="407" t="s">
        <v>9148</v>
      </c>
      <c r="B5670" s="407" t="s">
        <v>9131</v>
      </c>
      <c r="C5670" s="408">
        <v>3.5</v>
      </c>
      <c r="D5670" s="408">
        <v>13.39</v>
      </c>
      <c r="E5670" s="408">
        <v>16.89</v>
      </c>
      <c r="F5670" s="409">
        <v>44523.627604166664</v>
      </c>
      <c r="G5670" s="408">
        <v>0</v>
      </c>
    </row>
    <row r="5671" spans="1:7" ht="15" x14ac:dyDescent="0.2">
      <c r="A5671" s="407" t="s">
        <v>9149</v>
      </c>
      <c r="B5671" s="407" t="s">
        <v>9150</v>
      </c>
      <c r="C5671" s="408">
        <v>0</v>
      </c>
      <c r="D5671" s="408">
        <v>0</v>
      </c>
      <c r="E5671" s="408">
        <v>0</v>
      </c>
      <c r="F5671" s="409">
        <v>45112.343541666669</v>
      </c>
      <c r="G5671" s="408">
        <v>0</v>
      </c>
    </row>
    <row r="5672" spans="1:7" ht="15" x14ac:dyDescent="0.2">
      <c r="A5672" s="407" t="s">
        <v>9151</v>
      </c>
      <c r="B5672" s="407" t="s">
        <v>9152</v>
      </c>
      <c r="C5672" s="408">
        <v>45.5</v>
      </c>
      <c r="D5672" s="408">
        <v>20.95</v>
      </c>
      <c r="E5672" s="408">
        <v>66.45</v>
      </c>
      <c r="F5672" s="409">
        <v>44627.641805555555</v>
      </c>
      <c r="G5672" s="408">
        <v>0</v>
      </c>
    </row>
    <row r="5673" spans="1:7" ht="15" x14ac:dyDescent="0.2">
      <c r="A5673" s="407" t="s">
        <v>9153</v>
      </c>
      <c r="B5673" s="407" t="s">
        <v>9154</v>
      </c>
      <c r="C5673" s="408">
        <v>0</v>
      </c>
      <c r="D5673" s="408">
        <v>0</v>
      </c>
      <c r="E5673" s="408">
        <v>0</v>
      </c>
      <c r="F5673" s="409">
        <v>45111.639398148145</v>
      </c>
      <c r="G5673" s="408">
        <v>0</v>
      </c>
    </row>
    <row r="5674" spans="1:7" ht="15" x14ac:dyDescent="0.2">
      <c r="A5674" s="407" t="s">
        <v>9155</v>
      </c>
      <c r="B5674" s="407" t="s">
        <v>9156</v>
      </c>
      <c r="C5674" s="408">
        <v>0</v>
      </c>
      <c r="D5674" s="408">
        <v>0</v>
      </c>
      <c r="E5674" s="408">
        <v>0</v>
      </c>
      <c r="F5674" s="409">
        <v>45111.639548611114</v>
      </c>
      <c r="G5674" s="408">
        <v>0</v>
      </c>
    </row>
    <row r="5675" spans="1:7" ht="15" x14ac:dyDescent="0.2">
      <c r="A5675" s="407" t="s">
        <v>9157</v>
      </c>
      <c r="B5675" s="407" t="s">
        <v>9158</v>
      </c>
      <c r="C5675" s="408">
        <v>86.25</v>
      </c>
      <c r="D5675" s="408">
        <v>9.94</v>
      </c>
      <c r="E5675" s="408">
        <v>96.19</v>
      </c>
      <c r="F5675" s="409">
        <v>44522.492719907408</v>
      </c>
      <c r="G5675" s="408">
        <v>0</v>
      </c>
    </row>
    <row r="5676" spans="1:7" ht="15" x14ac:dyDescent="0.2">
      <c r="A5676" s="407" t="s">
        <v>9159</v>
      </c>
      <c r="B5676" s="407" t="s">
        <v>9154</v>
      </c>
      <c r="C5676" s="408">
        <v>0</v>
      </c>
      <c r="D5676" s="408">
        <v>0</v>
      </c>
      <c r="E5676" s="408">
        <v>0</v>
      </c>
      <c r="F5676" s="409">
        <v>45111.639733796299</v>
      </c>
      <c r="G5676" s="408">
        <v>0</v>
      </c>
    </row>
    <row r="5677" spans="1:7" ht="15" x14ac:dyDescent="0.2">
      <c r="A5677" s="407" t="s">
        <v>9160</v>
      </c>
      <c r="B5677" s="407" t="s">
        <v>9156</v>
      </c>
      <c r="C5677" s="408">
        <v>0</v>
      </c>
      <c r="D5677" s="408">
        <v>0</v>
      </c>
      <c r="E5677" s="408">
        <v>0</v>
      </c>
      <c r="F5677" s="409">
        <v>45111.639861111114</v>
      </c>
      <c r="G5677" s="408">
        <v>0</v>
      </c>
    </row>
    <row r="5678" spans="1:7" ht="15" x14ac:dyDescent="0.2">
      <c r="A5678" s="407" t="s">
        <v>9161</v>
      </c>
      <c r="B5678" s="407" t="s">
        <v>9140</v>
      </c>
      <c r="C5678" s="408">
        <v>0</v>
      </c>
      <c r="D5678" s="408">
        <v>110.8</v>
      </c>
      <c r="E5678" s="408">
        <v>110.8</v>
      </c>
      <c r="F5678" s="409">
        <v>44777.591203703705</v>
      </c>
      <c r="G5678" s="408">
        <v>0</v>
      </c>
    </row>
    <row r="5679" spans="1:7" ht="15" x14ac:dyDescent="0.2">
      <c r="A5679" s="407" t="s">
        <v>9162</v>
      </c>
      <c r="B5679" s="407" t="s">
        <v>9133</v>
      </c>
      <c r="C5679" s="408">
        <v>0</v>
      </c>
      <c r="D5679" s="408">
        <v>51.4</v>
      </c>
      <c r="E5679" s="408">
        <v>51.4</v>
      </c>
      <c r="F5679" s="409">
        <v>44777.590925925928</v>
      </c>
      <c r="G5679" s="408">
        <v>0</v>
      </c>
    </row>
    <row r="5680" spans="1:7" ht="15" x14ac:dyDescent="0.2">
      <c r="A5680" s="407" t="s">
        <v>9163</v>
      </c>
      <c r="B5680" s="407" t="s">
        <v>9152</v>
      </c>
      <c r="C5680" s="408">
        <v>94.5</v>
      </c>
      <c r="D5680" s="408">
        <v>15.8</v>
      </c>
      <c r="E5680" s="408">
        <v>110.3</v>
      </c>
      <c r="F5680" s="409">
        <v>44627.649733796294</v>
      </c>
      <c r="G5680" s="408">
        <v>0</v>
      </c>
    </row>
    <row r="5681" spans="1:7" ht="15" x14ac:dyDescent="0.2">
      <c r="A5681" s="407" t="s">
        <v>9164</v>
      </c>
      <c r="B5681" s="407" t="s">
        <v>9156</v>
      </c>
      <c r="C5681" s="408">
        <v>0</v>
      </c>
      <c r="D5681" s="408">
        <v>0</v>
      </c>
      <c r="E5681" s="408">
        <v>0</v>
      </c>
      <c r="F5681" s="409">
        <v>45111.640011574076</v>
      </c>
      <c r="G5681" s="408">
        <v>0</v>
      </c>
    </row>
    <row r="5682" spans="1:7" ht="15" x14ac:dyDescent="0.2">
      <c r="A5682" s="407" t="s">
        <v>9165</v>
      </c>
      <c r="B5682" s="407" t="s">
        <v>9166</v>
      </c>
      <c r="C5682" s="408">
        <v>456.96</v>
      </c>
      <c r="D5682" s="408">
        <v>1058.8699999999999</v>
      </c>
      <c r="E5682" s="408">
        <v>1515.83</v>
      </c>
      <c r="F5682" s="409">
        <v>45796.460011574076</v>
      </c>
      <c r="G5682" s="408">
        <v>0</v>
      </c>
    </row>
    <row r="5683" spans="1:7" ht="15" x14ac:dyDescent="0.2">
      <c r="A5683" s="407" t="s">
        <v>9167</v>
      </c>
      <c r="B5683" s="407" t="s">
        <v>9145</v>
      </c>
      <c r="C5683" s="408">
        <v>0</v>
      </c>
      <c r="D5683" s="408">
        <v>0</v>
      </c>
      <c r="E5683" s="408">
        <v>0</v>
      </c>
      <c r="F5683" s="409">
        <v>44522.503032407411</v>
      </c>
      <c r="G5683" s="408">
        <v>0</v>
      </c>
    </row>
    <row r="5684" spans="1:7" ht="15" x14ac:dyDescent="0.2">
      <c r="A5684" s="407" t="s">
        <v>9168</v>
      </c>
      <c r="B5684" s="407" t="s">
        <v>9145</v>
      </c>
      <c r="C5684" s="408">
        <v>0</v>
      </c>
      <c r="D5684" s="408">
        <v>0</v>
      </c>
      <c r="E5684" s="408">
        <v>0</v>
      </c>
      <c r="F5684" s="409">
        <v>44522.503310185188</v>
      </c>
      <c r="G5684" s="408">
        <v>0</v>
      </c>
    </row>
    <row r="5685" spans="1:7" ht="15" x14ac:dyDescent="0.2">
      <c r="A5685" s="407" t="s">
        <v>9169</v>
      </c>
      <c r="B5685" s="407" t="s">
        <v>8443</v>
      </c>
      <c r="C5685" s="408">
        <v>0</v>
      </c>
      <c r="D5685" s="408">
        <v>0</v>
      </c>
      <c r="E5685" s="408">
        <v>0</v>
      </c>
      <c r="F5685" s="409">
        <v>45112.413182870368</v>
      </c>
      <c r="G5685" s="408">
        <v>0</v>
      </c>
    </row>
    <row r="5686" spans="1:7" ht="15" x14ac:dyDescent="0.2">
      <c r="A5686" s="407" t="s">
        <v>9170</v>
      </c>
      <c r="B5686" s="407" t="s">
        <v>9171</v>
      </c>
      <c r="C5686" s="408">
        <v>0</v>
      </c>
      <c r="D5686" s="408">
        <v>0</v>
      </c>
      <c r="E5686" s="408">
        <v>0</v>
      </c>
      <c r="F5686" s="409">
        <v>45111.640127314815</v>
      </c>
      <c r="G5686" s="408">
        <v>0</v>
      </c>
    </row>
    <row r="5687" spans="1:7" ht="15" x14ac:dyDescent="0.2">
      <c r="A5687" s="407" t="s">
        <v>9172</v>
      </c>
      <c r="B5687" s="407" t="s">
        <v>9173</v>
      </c>
      <c r="C5687" s="408">
        <v>0</v>
      </c>
      <c r="D5687" s="408">
        <v>0</v>
      </c>
      <c r="E5687" s="408">
        <v>0</v>
      </c>
      <c r="F5687" s="409">
        <v>45099.398321759261</v>
      </c>
      <c r="G5687" s="408">
        <v>0</v>
      </c>
    </row>
    <row r="5688" spans="1:7" ht="15" x14ac:dyDescent="0.2">
      <c r="A5688" s="407" t="s">
        <v>9174</v>
      </c>
      <c r="B5688" s="407" t="s">
        <v>9175</v>
      </c>
      <c r="C5688" s="408">
        <v>0</v>
      </c>
      <c r="D5688" s="408">
        <v>2.2000000000000002</v>
      </c>
      <c r="E5688" s="408">
        <v>2.2000000000000002</v>
      </c>
      <c r="F5688" s="409">
        <v>44529.386377314811</v>
      </c>
      <c r="G5688" s="408">
        <v>0</v>
      </c>
    </row>
    <row r="5689" spans="1:7" ht="15" x14ac:dyDescent="0.2">
      <c r="A5689" s="407" t="s">
        <v>9176</v>
      </c>
      <c r="B5689" s="407" t="s">
        <v>9177</v>
      </c>
      <c r="C5689" s="408">
        <v>0</v>
      </c>
      <c r="D5689" s="408">
        <v>0</v>
      </c>
      <c r="E5689" s="408">
        <v>0</v>
      </c>
      <c r="F5689" s="409">
        <v>45111.64025462963</v>
      </c>
      <c r="G5689" s="408">
        <v>0</v>
      </c>
    </row>
    <row r="5690" spans="1:7" ht="15" x14ac:dyDescent="0.2">
      <c r="A5690" s="407" t="s">
        <v>9178</v>
      </c>
      <c r="B5690" s="407" t="s">
        <v>9179</v>
      </c>
      <c r="C5690" s="408">
        <v>0</v>
      </c>
      <c r="D5690" s="408">
        <v>0</v>
      </c>
      <c r="E5690" s="408">
        <v>0</v>
      </c>
      <c r="F5690" s="409">
        <v>45111.640381944446</v>
      </c>
      <c r="G5690" s="408">
        <v>0</v>
      </c>
    </row>
    <row r="5691" spans="1:7" ht="15" x14ac:dyDescent="0.2">
      <c r="A5691" s="407" t="s">
        <v>9180</v>
      </c>
      <c r="B5691" s="407" t="s">
        <v>9181</v>
      </c>
      <c r="C5691" s="408">
        <v>0</v>
      </c>
      <c r="D5691" s="408">
        <v>146.19</v>
      </c>
      <c r="E5691" s="408">
        <v>146.19</v>
      </c>
      <c r="F5691" s="409">
        <v>44777.443113425928</v>
      </c>
      <c r="G5691" s="408">
        <v>0</v>
      </c>
    </row>
    <row r="5692" spans="1:7" ht="15" x14ac:dyDescent="0.2">
      <c r="A5692" s="407" t="s">
        <v>9182</v>
      </c>
      <c r="B5692" s="407" t="s">
        <v>9183</v>
      </c>
      <c r="C5692" s="408">
        <v>0</v>
      </c>
      <c r="D5692" s="408">
        <v>45</v>
      </c>
      <c r="E5692" s="408">
        <v>45</v>
      </c>
      <c r="F5692" s="409">
        <v>44777.444074074076</v>
      </c>
      <c r="G5692" s="408">
        <v>0</v>
      </c>
    </row>
    <row r="5693" spans="1:7" ht="15" x14ac:dyDescent="0.2">
      <c r="A5693" s="407" t="s">
        <v>9184</v>
      </c>
      <c r="B5693" s="407" t="s">
        <v>35654</v>
      </c>
      <c r="C5693" s="408">
        <v>0</v>
      </c>
      <c r="D5693" s="408">
        <v>2.2799999999999998</v>
      </c>
      <c r="E5693" s="408">
        <v>2.2799999999999998</v>
      </c>
      <c r="F5693" s="409">
        <v>45799.513553240744</v>
      </c>
      <c r="G5693" s="408">
        <v>26</v>
      </c>
    </row>
    <row r="5694" spans="1:7" ht="15" x14ac:dyDescent="0.2">
      <c r="A5694" s="407" t="s">
        <v>9185</v>
      </c>
      <c r="B5694" s="407" t="s">
        <v>9186</v>
      </c>
      <c r="C5694" s="408">
        <v>0</v>
      </c>
      <c r="D5694" s="408">
        <v>138.5</v>
      </c>
      <c r="E5694" s="408">
        <v>138.5</v>
      </c>
      <c r="F5694" s="409">
        <v>44677.661712962959</v>
      </c>
      <c r="G5694" s="408">
        <v>0</v>
      </c>
    </row>
    <row r="5695" spans="1:7" ht="15" x14ac:dyDescent="0.2">
      <c r="A5695" s="407" t="s">
        <v>9187</v>
      </c>
      <c r="B5695" s="407" t="s">
        <v>9188</v>
      </c>
      <c r="C5695" s="408">
        <v>0</v>
      </c>
      <c r="D5695" s="408">
        <v>75.69</v>
      </c>
      <c r="E5695" s="408">
        <v>75.69</v>
      </c>
      <c r="F5695" s="409">
        <v>44532.424085648148</v>
      </c>
      <c r="G5695" s="408">
        <v>0</v>
      </c>
    </row>
    <row r="5696" spans="1:7" ht="15" x14ac:dyDescent="0.2">
      <c r="A5696" s="407" t="s">
        <v>9189</v>
      </c>
      <c r="B5696" s="407" t="s">
        <v>9190</v>
      </c>
      <c r="C5696" s="408">
        <v>0</v>
      </c>
      <c r="D5696" s="408">
        <v>75.69</v>
      </c>
      <c r="E5696" s="408">
        <v>75.69</v>
      </c>
      <c r="F5696" s="409">
        <v>44532.42392361111</v>
      </c>
      <c r="G5696" s="408">
        <v>0</v>
      </c>
    </row>
    <row r="5697" spans="1:7" ht="15" x14ac:dyDescent="0.2">
      <c r="A5697" s="407" t="s">
        <v>9191</v>
      </c>
      <c r="B5697" s="407" t="s">
        <v>9050</v>
      </c>
      <c r="C5697" s="408">
        <v>0</v>
      </c>
      <c r="D5697" s="408">
        <v>55.65</v>
      </c>
      <c r="E5697" s="408">
        <v>55.65</v>
      </c>
      <c r="F5697" s="409">
        <v>44777.592256944445</v>
      </c>
      <c r="G5697" s="408">
        <v>0</v>
      </c>
    </row>
    <row r="5698" spans="1:7" ht="15" x14ac:dyDescent="0.2">
      <c r="A5698" s="407" t="s">
        <v>9192</v>
      </c>
      <c r="B5698" s="407" t="s">
        <v>9050</v>
      </c>
      <c r="C5698" s="408">
        <v>0</v>
      </c>
      <c r="D5698" s="408">
        <v>36.75</v>
      </c>
      <c r="E5698" s="408">
        <v>36.75</v>
      </c>
      <c r="F5698" s="409">
        <v>44790.368148148147</v>
      </c>
      <c r="G5698" s="408">
        <v>0</v>
      </c>
    </row>
    <row r="5699" spans="1:7" ht="15" x14ac:dyDescent="0.2">
      <c r="A5699" s="407" t="s">
        <v>9193</v>
      </c>
      <c r="B5699" s="407" t="s">
        <v>9194</v>
      </c>
      <c r="C5699" s="408">
        <v>82.25</v>
      </c>
      <c r="D5699" s="408">
        <v>16.489999999999998</v>
      </c>
      <c r="E5699" s="408">
        <v>98.74</v>
      </c>
      <c r="F5699" s="409">
        <v>44627.631608796299</v>
      </c>
      <c r="G5699" s="408">
        <v>0</v>
      </c>
    </row>
    <row r="5700" spans="1:7" ht="15" x14ac:dyDescent="0.2">
      <c r="A5700" s="407" t="s">
        <v>9195</v>
      </c>
      <c r="B5700" s="407" t="s">
        <v>3100</v>
      </c>
      <c r="C5700" s="408">
        <v>0</v>
      </c>
      <c r="D5700" s="408">
        <v>0</v>
      </c>
      <c r="E5700" s="408">
        <v>0</v>
      </c>
      <c r="F5700" s="409">
        <v>45111.640520833331</v>
      </c>
      <c r="G5700" s="408">
        <v>0</v>
      </c>
    </row>
    <row r="5701" spans="1:7" ht="15" x14ac:dyDescent="0.2">
      <c r="A5701" s="407" t="s">
        <v>9196</v>
      </c>
      <c r="B5701" s="407" t="s">
        <v>9197</v>
      </c>
      <c r="C5701" s="408">
        <v>0</v>
      </c>
      <c r="D5701" s="408">
        <v>49</v>
      </c>
      <c r="E5701" s="408">
        <v>49</v>
      </c>
      <c r="F5701" s="409">
        <v>44790.367928240739</v>
      </c>
      <c r="G5701" s="408">
        <v>0</v>
      </c>
    </row>
    <row r="5702" spans="1:7" ht="15" x14ac:dyDescent="0.2">
      <c r="A5702" s="407" t="s">
        <v>9198</v>
      </c>
      <c r="B5702" s="407" t="s">
        <v>9199</v>
      </c>
      <c r="C5702" s="408">
        <v>34</v>
      </c>
      <c r="D5702" s="408">
        <v>0</v>
      </c>
      <c r="E5702" s="408">
        <v>34</v>
      </c>
      <c r="F5702" s="409">
        <v>44628.546782407408</v>
      </c>
      <c r="G5702" s="408">
        <v>0</v>
      </c>
    </row>
    <row r="5703" spans="1:7" ht="15" x14ac:dyDescent="0.2">
      <c r="A5703" s="407" t="s">
        <v>9200</v>
      </c>
      <c r="B5703" s="407" t="s">
        <v>9201</v>
      </c>
      <c r="C5703" s="408">
        <v>34</v>
      </c>
      <c r="D5703" s="408">
        <v>0</v>
      </c>
      <c r="E5703" s="408">
        <v>34</v>
      </c>
      <c r="F5703" s="409">
        <v>44544.36277777778</v>
      </c>
      <c r="G5703" s="408">
        <v>0</v>
      </c>
    </row>
    <row r="5704" spans="1:7" ht="15" x14ac:dyDescent="0.2">
      <c r="A5704" s="407" t="s">
        <v>9202</v>
      </c>
      <c r="B5704" s="407" t="s">
        <v>9203</v>
      </c>
      <c r="C5704" s="408">
        <v>0</v>
      </c>
      <c r="D5704" s="408">
        <v>0</v>
      </c>
      <c r="E5704" s="408">
        <v>0</v>
      </c>
      <c r="F5704" s="409">
        <v>45111.640659722223</v>
      </c>
      <c r="G5704" s="408">
        <v>0</v>
      </c>
    </row>
    <row r="5705" spans="1:7" ht="15" x14ac:dyDescent="0.2">
      <c r="A5705" s="407" t="s">
        <v>9204</v>
      </c>
      <c r="B5705" s="407" t="s">
        <v>9205</v>
      </c>
      <c r="C5705" s="408">
        <v>0</v>
      </c>
      <c r="D5705" s="408">
        <v>11.82</v>
      </c>
      <c r="E5705" s="408">
        <v>11.82</v>
      </c>
      <c r="F5705" s="409">
        <v>44790.367650462962</v>
      </c>
      <c r="G5705" s="408">
        <v>0</v>
      </c>
    </row>
    <row r="5706" spans="1:7" ht="15" x14ac:dyDescent="0.2">
      <c r="A5706" s="407" t="s">
        <v>9206</v>
      </c>
      <c r="B5706" s="407" t="s">
        <v>9207</v>
      </c>
      <c r="C5706" s="408">
        <v>0</v>
      </c>
      <c r="D5706" s="408">
        <v>15.24</v>
      </c>
      <c r="E5706" s="408">
        <v>15.24</v>
      </c>
      <c r="F5706" s="409">
        <v>44790.367291666669</v>
      </c>
      <c r="G5706" s="408">
        <v>0</v>
      </c>
    </row>
    <row r="5707" spans="1:7" ht="15" x14ac:dyDescent="0.2">
      <c r="A5707" s="407" t="s">
        <v>9208</v>
      </c>
      <c r="B5707" s="407" t="s">
        <v>9209</v>
      </c>
      <c r="C5707" s="408">
        <v>0</v>
      </c>
      <c r="D5707" s="408">
        <v>0</v>
      </c>
      <c r="E5707" s="408">
        <v>0</v>
      </c>
      <c r="F5707" s="409">
        <v>45141.382013888891</v>
      </c>
      <c r="G5707" s="408">
        <v>0</v>
      </c>
    </row>
    <row r="5708" spans="1:7" ht="15" x14ac:dyDescent="0.2">
      <c r="A5708" s="407" t="s">
        <v>9210</v>
      </c>
      <c r="B5708" s="407" t="s">
        <v>9211</v>
      </c>
      <c r="C5708" s="408">
        <v>0</v>
      </c>
      <c r="D5708" s="408">
        <v>15.75</v>
      </c>
      <c r="E5708" s="408">
        <v>15.75</v>
      </c>
      <c r="F5708" s="409">
        <v>44790.366423611114</v>
      </c>
      <c r="G5708" s="408">
        <v>0</v>
      </c>
    </row>
    <row r="5709" spans="1:7" ht="15" x14ac:dyDescent="0.2">
      <c r="A5709" s="407" t="s">
        <v>9212</v>
      </c>
      <c r="B5709" s="407" t="s">
        <v>9213</v>
      </c>
      <c r="C5709" s="408">
        <v>0</v>
      </c>
      <c r="D5709" s="408">
        <v>9.98</v>
      </c>
      <c r="E5709" s="408">
        <v>9.98</v>
      </c>
      <c r="F5709" s="409">
        <v>45961.314641203702</v>
      </c>
      <c r="G5709" s="408">
        <v>0</v>
      </c>
    </row>
    <row r="5710" spans="1:7" ht="15" x14ac:dyDescent="0.2">
      <c r="A5710" s="407" t="s">
        <v>9214</v>
      </c>
      <c r="B5710" s="407" t="s">
        <v>9215</v>
      </c>
      <c r="C5710" s="408">
        <v>0</v>
      </c>
      <c r="D5710" s="408">
        <v>369</v>
      </c>
      <c r="E5710" s="408">
        <v>369</v>
      </c>
      <c r="F5710" s="409">
        <v>44861.69740740741</v>
      </c>
      <c r="G5710" s="408">
        <v>0</v>
      </c>
    </row>
    <row r="5711" spans="1:7" ht="15" x14ac:dyDescent="0.2">
      <c r="A5711" s="407" t="s">
        <v>9216</v>
      </c>
      <c r="B5711" s="407" t="s">
        <v>9217</v>
      </c>
      <c r="C5711" s="408">
        <v>0</v>
      </c>
      <c r="D5711" s="408">
        <v>49</v>
      </c>
      <c r="E5711" s="408">
        <v>49</v>
      </c>
      <c r="F5711" s="409">
        <v>44691.863229166665</v>
      </c>
      <c r="G5711" s="408">
        <v>0</v>
      </c>
    </row>
    <row r="5712" spans="1:7" ht="15" x14ac:dyDescent="0.2">
      <c r="A5712" s="407" t="s">
        <v>9218</v>
      </c>
      <c r="B5712" s="407" t="s">
        <v>9219</v>
      </c>
      <c r="C5712" s="408">
        <v>0</v>
      </c>
      <c r="D5712" s="408">
        <v>196</v>
      </c>
      <c r="E5712" s="408">
        <v>196</v>
      </c>
      <c r="F5712" s="409">
        <v>44692.003912037035</v>
      </c>
      <c r="G5712" s="408">
        <v>0</v>
      </c>
    </row>
    <row r="5713" spans="1:7" ht="15" x14ac:dyDescent="0.2">
      <c r="A5713" s="407" t="s">
        <v>9220</v>
      </c>
      <c r="B5713" s="407" t="s">
        <v>9221</v>
      </c>
      <c r="C5713" s="408">
        <v>0</v>
      </c>
      <c r="D5713" s="408">
        <v>22.5</v>
      </c>
      <c r="E5713" s="408">
        <v>22.5</v>
      </c>
      <c r="F5713" s="409">
        <v>44880.604456018518</v>
      </c>
      <c r="G5713" s="408">
        <v>0</v>
      </c>
    </row>
    <row r="5714" spans="1:7" ht="15" x14ac:dyDescent="0.2">
      <c r="A5714" s="407" t="s">
        <v>9222</v>
      </c>
      <c r="B5714" s="407" t="s">
        <v>9223</v>
      </c>
      <c r="C5714" s="408">
        <v>0</v>
      </c>
      <c r="D5714" s="408">
        <v>190</v>
      </c>
      <c r="E5714" s="408">
        <v>190</v>
      </c>
      <c r="F5714" s="409">
        <v>44777.445335648146</v>
      </c>
      <c r="G5714" s="408">
        <v>0</v>
      </c>
    </row>
    <row r="5715" spans="1:7" ht="15" x14ac:dyDescent="0.2">
      <c r="A5715" s="407" t="s">
        <v>9224</v>
      </c>
      <c r="B5715" s="407" t="s">
        <v>9225</v>
      </c>
      <c r="C5715" s="408">
        <v>0</v>
      </c>
      <c r="D5715" s="408">
        <v>15</v>
      </c>
      <c r="E5715" s="408">
        <v>15</v>
      </c>
      <c r="F5715" s="409">
        <v>44692.023206018515</v>
      </c>
      <c r="G5715" s="408">
        <v>0</v>
      </c>
    </row>
    <row r="5716" spans="1:7" ht="15" x14ac:dyDescent="0.2">
      <c r="A5716" s="407" t="s">
        <v>9226</v>
      </c>
      <c r="B5716" s="407" t="s">
        <v>9227</v>
      </c>
      <c r="C5716" s="408">
        <v>0</v>
      </c>
      <c r="D5716" s="408">
        <v>18.489999999999998</v>
      </c>
      <c r="E5716" s="408">
        <v>18.489999999999998</v>
      </c>
      <c r="F5716" s="409">
        <v>44551.70212962963</v>
      </c>
      <c r="G5716" s="408">
        <v>0</v>
      </c>
    </row>
    <row r="5717" spans="1:7" ht="15" x14ac:dyDescent="0.2">
      <c r="A5717" s="407" t="s">
        <v>9228</v>
      </c>
      <c r="B5717" s="407" t="s">
        <v>9229</v>
      </c>
      <c r="C5717" s="408">
        <v>0</v>
      </c>
      <c r="D5717" s="408">
        <v>3.75</v>
      </c>
      <c r="E5717" s="408">
        <v>3.75</v>
      </c>
      <c r="F5717" s="409">
        <v>44690.674097222225</v>
      </c>
      <c r="G5717" s="408">
        <v>0</v>
      </c>
    </row>
    <row r="5718" spans="1:7" ht="15" x14ac:dyDescent="0.25">
      <c r="A5718" s="407" t="s">
        <v>9230</v>
      </c>
      <c r="B5718" s="407" t="s">
        <v>9231</v>
      </c>
      <c r="C5718" s="406"/>
      <c r="D5718" s="406"/>
      <c r="E5718" s="406"/>
      <c r="F5718" s="409">
        <v>44572.485358796293</v>
      </c>
      <c r="G5718" s="408">
        <v>0</v>
      </c>
    </row>
    <row r="5719" spans="1:7" ht="15" x14ac:dyDescent="0.2">
      <c r="A5719" s="407" t="s">
        <v>9232</v>
      </c>
      <c r="B5719" s="407" t="s">
        <v>9233</v>
      </c>
      <c r="C5719" s="408">
        <v>0</v>
      </c>
      <c r="D5719" s="408">
        <v>0</v>
      </c>
      <c r="E5719" s="408">
        <v>0</v>
      </c>
      <c r="F5719" s="409">
        <v>44580.63354166667</v>
      </c>
      <c r="G5719" s="408">
        <v>0</v>
      </c>
    </row>
    <row r="5720" spans="1:7" ht="15" x14ac:dyDescent="0.2">
      <c r="A5720" s="407" t="s">
        <v>9234</v>
      </c>
      <c r="B5720" s="407" t="s">
        <v>41023</v>
      </c>
      <c r="C5720" s="408">
        <v>54.5</v>
      </c>
      <c r="D5720" s="408">
        <v>9.5500000000000007</v>
      </c>
      <c r="E5720" s="408">
        <v>64.05</v>
      </c>
      <c r="F5720" s="409">
        <v>45959.5937037037</v>
      </c>
      <c r="G5720" s="408">
        <v>0</v>
      </c>
    </row>
    <row r="5721" spans="1:7" ht="15" x14ac:dyDescent="0.2">
      <c r="A5721" s="407" t="s">
        <v>9235</v>
      </c>
      <c r="B5721" s="407" t="s">
        <v>8917</v>
      </c>
      <c r="C5721" s="408">
        <v>12.5</v>
      </c>
      <c r="D5721" s="408">
        <v>665.06</v>
      </c>
      <c r="E5721" s="408">
        <v>682.56</v>
      </c>
      <c r="F5721" s="409">
        <v>44624.613136574073</v>
      </c>
      <c r="G5721" s="408">
        <v>0</v>
      </c>
    </row>
    <row r="5722" spans="1:7" ht="15" x14ac:dyDescent="0.2">
      <c r="A5722" s="407" t="s">
        <v>9236</v>
      </c>
      <c r="B5722" s="407" t="s">
        <v>9237</v>
      </c>
      <c r="C5722" s="408">
        <v>0</v>
      </c>
      <c r="D5722" s="408">
        <v>6.2</v>
      </c>
      <c r="E5722" s="408">
        <v>6.2</v>
      </c>
      <c r="F5722" s="409">
        <v>44592.332025462965</v>
      </c>
      <c r="G5722" s="408">
        <v>0</v>
      </c>
    </row>
    <row r="5723" spans="1:7" ht="15" x14ac:dyDescent="0.2">
      <c r="A5723" s="407" t="s">
        <v>9238</v>
      </c>
      <c r="B5723" s="407" t="s">
        <v>9239</v>
      </c>
      <c r="C5723" s="408">
        <v>0</v>
      </c>
      <c r="D5723" s="408">
        <v>36.6</v>
      </c>
      <c r="E5723" s="408">
        <v>36.6</v>
      </c>
      <c r="F5723" s="409">
        <v>44621.352719907409</v>
      </c>
      <c r="G5723" s="408">
        <v>0</v>
      </c>
    </row>
    <row r="5724" spans="1:7" ht="15" x14ac:dyDescent="0.2">
      <c r="A5724" s="407" t="s">
        <v>9240</v>
      </c>
      <c r="B5724" s="407" t="s">
        <v>9241</v>
      </c>
      <c r="C5724" s="408">
        <v>0</v>
      </c>
      <c r="D5724" s="408">
        <v>17.649999999999999</v>
      </c>
      <c r="E5724" s="408">
        <v>17.649999999999999</v>
      </c>
      <c r="F5724" s="409">
        <v>44606.60528935185</v>
      </c>
      <c r="G5724" s="408">
        <v>0</v>
      </c>
    </row>
    <row r="5725" spans="1:7" ht="15" x14ac:dyDescent="0.2">
      <c r="A5725" s="407" t="s">
        <v>9242</v>
      </c>
      <c r="B5725" s="407" t="s">
        <v>9243</v>
      </c>
      <c r="C5725" s="408">
        <v>0</v>
      </c>
      <c r="D5725" s="408">
        <v>3.8</v>
      </c>
      <c r="E5725" s="408">
        <v>3.8</v>
      </c>
      <c r="F5725" s="409">
        <v>44609.359259259261</v>
      </c>
      <c r="G5725" s="408">
        <v>0</v>
      </c>
    </row>
    <row r="5726" spans="1:7" ht="15" x14ac:dyDescent="0.2">
      <c r="A5726" s="407" t="s">
        <v>9244</v>
      </c>
      <c r="B5726" s="407" t="s">
        <v>9245</v>
      </c>
      <c r="C5726" s="408">
        <v>0</v>
      </c>
      <c r="D5726" s="408">
        <v>13.8</v>
      </c>
      <c r="E5726" s="408">
        <v>13.8</v>
      </c>
      <c r="F5726" s="409">
        <v>44589.605983796297</v>
      </c>
      <c r="G5726" s="408">
        <v>0</v>
      </c>
    </row>
    <row r="5727" spans="1:7" ht="15" x14ac:dyDescent="0.2">
      <c r="A5727" s="407" t="s">
        <v>9246</v>
      </c>
      <c r="B5727" s="407" t="s">
        <v>9247</v>
      </c>
      <c r="C5727" s="408">
        <v>0</v>
      </c>
      <c r="D5727" s="408">
        <v>82.37</v>
      </c>
      <c r="E5727" s="408">
        <v>82.37</v>
      </c>
      <c r="F5727" s="409">
        <v>44589.500590277778</v>
      </c>
      <c r="G5727" s="408">
        <v>0</v>
      </c>
    </row>
    <row r="5728" spans="1:7" ht="15" x14ac:dyDescent="0.2">
      <c r="A5728" s="407" t="s">
        <v>9248</v>
      </c>
      <c r="B5728" s="407" t="s">
        <v>9249</v>
      </c>
      <c r="C5728" s="408">
        <v>30.46</v>
      </c>
      <c r="D5728" s="408">
        <v>693.9</v>
      </c>
      <c r="E5728" s="408">
        <v>736.87</v>
      </c>
      <c r="F5728" s="409">
        <v>44678.606828703705</v>
      </c>
      <c r="G5728" s="408">
        <v>0</v>
      </c>
    </row>
    <row r="5729" spans="1:7" ht="15" x14ac:dyDescent="0.2">
      <c r="A5729" s="407" t="s">
        <v>9250</v>
      </c>
      <c r="B5729" s="407" t="s">
        <v>33699</v>
      </c>
      <c r="C5729" s="408">
        <v>1.5</v>
      </c>
      <c r="D5729" s="408">
        <v>24.28</v>
      </c>
      <c r="E5729" s="408">
        <v>25.78</v>
      </c>
      <c r="F5729" s="409">
        <v>45852.531423611108</v>
      </c>
      <c r="G5729" s="408">
        <v>0</v>
      </c>
    </row>
    <row r="5730" spans="1:7" ht="15" x14ac:dyDescent="0.25">
      <c r="A5730" s="407" t="s">
        <v>9251</v>
      </c>
      <c r="B5730" s="407" t="s">
        <v>9199</v>
      </c>
      <c r="C5730" s="406"/>
      <c r="D5730" s="406"/>
      <c r="E5730" s="406"/>
      <c r="F5730" s="409">
        <v>44628.557337962964</v>
      </c>
      <c r="G5730" s="408">
        <v>0</v>
      </c>
    </row>
    <row r="5731" spans="1:7" ht="15" x14ac:dyDescent="0.25">
      <c r="A5731" s="407" t="s">
        <v>9252</v>
      </c>
      <c r="B5731" s="407" t="s">
        <v>9201</v>
      </c>
      <c r="C5731" s="406"/>
      <c r="D5731" s="406"/>
      <c r="E5731" s="406"/>
      <c r="F5731" s="409">
        <v>44600.492905092593</v>
      </c>
      <c r="G5731" s="408">
        <v>0</v>
      </c>
    </row>
    <row r="5732" spans="1:7" ht="15" x14ac:dyDescent="0.2">
      <c r="A5732" s="407" t="s">
        <v>9253</v>
      </c>
      <c r="B5732" s="407" t="s">
        <v>9254</v>
      </c>
      <c r="C5732" s="408">
        <v>0</v>
      </c>
      <c r="D5732" s="408">
        <v>298</v>
      </c>
      <c r="E5732" s="408">
        <v>298</v>
      </c>
      <c r="F5732" s="409">
        <v>44777.594756944447</v>
      </c>
      <c r="G5732" s="408">
        <v>0</v>
      </c>
    </row>
    <row r="5733" spans="1:7" ht="15" x14ac:dyDescent="0.25">
      <c r="A5733" s="407" t="s">
        <v>9255</v>
      </c>
      <c r="B5733" s="407" t="s">
        <v>9256</v>
      </c>
      <c r="C5733" s="406"/>
      <c r="D5733" s="406"/>
      <c r="E5733" s="406"/>
      <c r="F5733" s="409">
        <v>44595.390844907408</v>
      </c>
      <c r="G5733" s="408">
        <v>0</v>
      </c>
    </row>
    <row r="5734" spans="1:7" ht="15" x14ac:dyDescent="0.2">
      <c r="A5734" s="407" t="s">
        <v>9257</v>
      </c>
      <c r="B5734" s="407" t="s">
        <v>9258</v>
      </c>
      <c r="C5734" s="408">
        <v>0</v>
      </c>
      <c r="D5734" s="408">
        <v>0</v>
      </c>
      <c r="E5734" s="408">
        <v>0</v>
      </c>
      <c r="F5734" s="409">
        <v>45574.802627314813</v>
      </c>
      <c r="G5734" s="408">
        <v>0</v>
      </c>
    </row>
    <row r="5735" spans="1:7" ht="15" x14ac:dyDescent="0.2">
      <c r="A5735" s="407" t="s">
        <v>9259</v>
      </c>
      <c r="B5735" s="407" t="s">
        <v>9239</v>
      </c>
      <c r="C5735" s="408">
        <v>0</v>
      </c>
      <c r="D5735" s="408">
        <v>34.200000000000003</v>
      </c>
      <c r="E5735" s="408">
        <v>34.200000000000003</v>
      </c>
      <c r="F5735" s="409">
        <v>44606.610520833332</v>
      </c>
      <c r="G5735" s="408">
        <v>0</v>
      </c>
    </row>
    <row r="5736" spans="1:7" ht="15" x14ac:dyDescent="0.2">
      <c r="A5736" s="407" t="s">
        <v>9260</v>
      </c>
      <c r="B5736" s="407" t="s">
        <v>9261</v>
      </c>
      <c r="C5736" s="408">
        <v>0</v>
      </c>
      <c r="D5736" s="408">
        <v>44.5</v>
      </c>
      <c r="E5736" s="408">
        <v>44.5</v>
      </c>
      <c r="F5736" s="409">
        <v>44606.61241898148</v>
      </c>
      <c r="G5736" s="408">
        <v>0</v>
      </c>
    </row>
    <row r="5737" spans="1:7" ht="15" x14ac:dyDescent="0.2">
      <c r="A5737" s="407" t="s">
        <v>9262</v>
      </c>
      <c r="B5737" s="407" t="s">
        <v>9263</v>
      </c>
      <c r="C5737" s="408">
        <v>0</v>
      </c>
      <c r="D5737" s="408">
        <v>23.5</v>
      </c>
      <c r="E5737" s="408">
        <v>23.5</v>
      </c>
      <c r="F5737" s="409">
        <v>44606.618946759256</v>
      </c>
      <c r="G5737" s="408">
        <v>0</v>
      </c>
    </row>
    <row r="5738" spans="1:7" ht="15" x14ac:dyDescent="0.2">
      <c r="A5738" s="407" t="s">
        <v>9264</v>
      </c>
      <c r="B5738" s="407" t="s">
        <v>9265</v>
      </c>
      <c r="C5738" s="408">
        <v>0</v>
      </c>
      <c r="D5738" s="408">
        <v>210.49</v>
      </c>
      <c r="E5738" s="408">
        <v>210.49</v>
      </c>
      <c r="F5738" s="409">
        <v>44606.615497685183</v>
      </c>
      <c r="G5738" s="408">
        <v>0</v>
      </c>
    </row>
    <row r="5739" spans="1:7" ht="15" x14ac:dyDescent="0.2">
      <c r="A5739" s="407" t="s">
        <v>9266</v>
      </c>
      <c r="B5739" s="407" t="s">
        <v>9267</v>
      </c>
      <c r="C5739" s="408">
        <v>7.5</v>
      </c>
      <c r="D5739" s="408">
        <v>2.85</v>
      </c>
      <c r="E5739" s="408">
        <v>10.35</v>
      </c>
      <c r="F5739" s="409">
        <v>44613.518090277779</v>
      </c>
      <c r="G5739" s="408">
        <v>0</v>
      </c>
    </row>
    <row r="5740" spans="1:7" ht="15" x14ac:dyDescent="0.2">
      <c r="A5740" s="407" t="s">
        <v>9268</v>
      </c>
      <c r="B5740" s="407" t="s">
        <v>9269</v>
      </c>
      <c r="C5740" s="408">
        <v>7</v>
      </c>
      <c r="D5740" s="408">
        <v>3.23</v>
      </c>
      <c r="E5740" s="408">
        <v>10.23</v>
      </c>
      <c r="F5740" s="409">
        <v>44613.524525462963</v>
      </c>
      <c r="G5740" s="408">
        <v>0</v>
      </c>
    </row>
    <row r="5741" spans="1:7" ht="15" x14ac:dyDescent="0.2">
      <c r="A5741" s="407" t="s">
        <v>9270</v>
      </c>
      <c r="B5741" s="407" t="s">
        <v>9271</v>
      </c>
      <c r="C5741" s="408">
        <v>0</v>
      </c>
      <c r="D5741" s="408">
        <v>0.13500000000000001</v>
      </c>
      <c r="E5741" s="408">
        <v>0.13500000000000001</v>
      </c>
      <c r="F5741" s="409">
        <v>44978.400289351855</v>
      </c>
      <c r="G5741" s="408">
        <v>832</v>
      </c>
    </row>
    <row r="5742" spans="1:7" ht="15" x14ac:dyDescent="0.2">
      <c r="A5742" s="407" t="s">
        <v>9272</v>
      </c>
      <c r="B5742" s="407" t="s">
        <v>9273</v>
      </c>
      <c r="C5742" s="408">
        <v>14.5</v>
      </c>
      <c r="D5742" s="408">
        <v>9.9499999999999993</v>
      </c>
      <c r="E5742" s="408">
        <v>27.95</v>
      </c>
      <c r="F5742" s="409">
        <v>44613.584074074075</v>
      </c>
      <c r="G5742" s="408">
        <v>0</v>
      </c>
    </row>
    <row r="5743" spans="1:7" ht="15" x14ac:dyDescent="0.2">
      <c r="A5743" s="407" t="s">
        <v>35655</v>
      </c>
      <c r="B5743" s="407" t="s">
        <v>9580</v>
      </c>
      <c r="C5743" s="408">
        <v>1.4</v>
      </c>
      <c r="D5743" s="408">
        <v>1.64</v>
      </c>
      <c r="E5743" s="408">
        <v>3.04</v>
      </c>
      <c r="F5743" s="409">
        <v>45216.506793981483</v>
      </c>
      <c r="G5743" s="408">
        <v>0</v>
      </c>
    </row>
    <row r="5744" spans="1:7" ht="15" x14ac:dyDescent="0.2">
      <c r="A5744" s="407" t="s">
        <v>9274</v>
      </c>
      <c r="B5744" s="407" t="s">
        <v>9275</v>
      </c>
      <c r="C5744" s="408">
        <v>0</v>
      </c>
      <c r="D5744" s="408">
        <v>0.31</v>
      </c>
      <c r="E5744" s="408">
        <v>0.31</v>
      </c>
      <c r="F5744" s="409">
        <v>44981.38994212963</v>
      </c>
      <c r="G5744" s="408">
        <v>0</v>
      </c>
    </row>
    <row r="5745" spans="1:7" ht="15" x14ac:dyDescent="0.25">
      <c r="A5745" s="407" t="s">
        <v>9276</v>
      </c>
      <c r="B5745" s="407" t="s">
        <v>9277</v>
      </c>
      <c r="C5745" s="406"/>
      <c r="D5745" s="406"/>
      <c r="E5745" s="406"/>
      <c r="F5745" s="409">
        <v>44609.724664351852</v>
      </c>
      <c r="G5745" s="408">
        <v>0</v>
      </c>
    </row>
    <row r="5746" spans="1:7" ht="15" x14ac:dyDescent="0.25">
      <c r="A5746" s="407" t="s">
        <v>9278</v>
      </c>
      <c r="B5746" s="407" t="s">
        <v>9279</v>
      </c>
      <c r="C5746" s="406"/>
      <c r="D5746" s="406"/>
      <c r="E5746" s="406"/>
      <c r="F5746" s="409">
        <v>44609.724861111114</v>
      </c>
      <c r="G5746" s="408">
        <v>0</v>
      </c>
    </row>
    <row r="5747" spans="1:7" ht="15" x14ac:dyDescent="0.2">
      <c r="A5747" s="407" t="s">
        <v>9280</v>
      </c>
      <c r="B5747" s="407" t="s">
        <v>9281</v>
      </c>
      <c r="C5747" s="408">
        <v>7.25</v>
      </c>
      <c r="D5747" s="408">
        <v>2.9</v>
      </c>
      <c r="E5747" s="408">
        <v>10.15</v>
      </c>
      <c r="F5747" s="409">
        <v>44613.653101851851</v>
      </c>
      <c r="G5747" s="408">
        <v>0</v>
      </c>
    </row>
    <row r="5748" spans="1:7" ht="15" x14ac:dyDescent="0.25">
      <c r="A5748" s="407" t="s">
        <v>9282</v>
      </c>
      <c r="B5748" s="407" t="s">
        <v>9283</v>
      </c>
      <c r="C5748" s="406"/>
      <c r="D5748" s="406"/>
      <c r="E5748" s="406"/>
      <c r="F5748" s="409">
        <v>44614.386666666665</v>
      </c>
      <c r="G5748" s="408">
        <v>0</v>
      </c>
    </row>
    <row r="5749" spans="1:7" ht="15" x14ac:dyDescent="0.2">
      <c r="A5749" s="407" t="s">
        <v>9284</v>
      </c>
      <c r="B5749" s="407" t="s">
        <v>9285</v>
      </c>
      <c r="C5749" s="408">
        <v>0</v>
      </c>
      <c r="D5749" s="408">
        <v>0</v>
      </c>
      <c r="E5749" s="408">
        <v>0</v>
      </c>
      <c r="F5749" s="409">
        <v>44614.385520833333</v>
      </c>
      <c r="G5749" s="408">
        <v>0</v>
      </c>
    </row>
    <row r="5750" spans="1:7" ht="15" x14ac:dyDescent="0.2">
      <c r="A5750" s="407" t="s">
        <v>9286</v>
      </c>
      <c r="B5750" s="407" t="s">
        <v>9287</v>
      </c>
      <c r="C5750" s="408">
        <v>0</v>
      </c>
      <c r="D5750" s="408">
        <v>5.9</v>
      </c>
      <c r="E5750" s="408">
        <v>5.9</v>
      </c>
      <c r="F5750" s="409">
        <v>44644.340277777781</v>
      </c>
      <c r="G5750" s="408">
        <v>0</v>
      </c>
    </row>
    <row r="5751" spans="1:7" ht="15" x14ac:dyDescent="0.2">
      <c r="A5751" s="407" t="s">
        <v>9288</v>
      </c>
      <c r="B5751" s="407" t="s">
        <v>9289</v>
      </c>
      <c r="C5751" s="408">
        <v>0</v>
      </c>
      <c r="D5751" s="408">
        <v>5.15</v>
      </c>
      <c r="E5751" s="408">
        <v>5.15</v>
      </c>
      <c r="F5751" s="409">
        <v>44644.348912037036</v>
      </c>
      <c r="G5751" s="408">
        <v>0</v>
      </c>
    </row>
    <row r="5752" spans="1:7" ht="15" x14ac:dyDescent="0.2">
      <c r="A5752" s="407" t="s">
        <v>9290</v>
      </c>
      <c r="B5752" s="407" t="s">
        <v>9291</v>
      </c>
      <c r="C5752" s="408">
        <v>0</v>
      </c>
      <c r="D5752" s="408">
        <v>5.85</v>
      </c>
      <c r="E5752" s="408">
        <v>5.85</v>
      </c>
      <c r="F5752" s="409">
        <v>44644.358888888892</v>
      </c>
      <c r="G5752" s="408">
        <v>0</v>
      </c>
    </row>
    <row r="5753" spans="1:7" ht="15" x14ac:dyDescent="0.2">
      <c r="A5753" s="407" t="s">
        <v>9292</v>
      </c>
      <c r="B5753" s="407" t="s">
        <v>9084</v>
      </c>
      <c r="C5753" s="408">
        <v>64.64</v>
      </c>
      <c r="D5753" s="408">
        <v>9.1999999999999993</v>
      </c>
      <c r="E5753" s="408">
        <v>73.84</v>
      </c>
      <c r="F5753" s="409">
        <v>44624.355752314812</v>
      </c>
      <c r="G5753" s="408">
        <v>0</v>
      </c>
    </row>
    <row r="5754" spans="1:7" ht="15" x14ac:dyDescent="0.2">
      <c r="A5754" s="407" t="s">
        <v>9293</v>
      </c>
      <c r="B5754" s="407" t="s">
        <v>9294</v>
      </c>
      <c r="C5754" s="408">
        <v>0</v>
      </c>
      <c r="D5754" s="408">
        <v>1.5</v>
      </c>
      <c r="E5754" s="408">
        <v>1.5</v>
      </c>
      <c r="F5754" s="409">
        <v>44641.492129629631</v>
      </c>
      <c r="G5754" s="408">
        <v>0</v>
      </c>
    </row>
    <row r="5755" spans="1:7" ht="15" x14ac:dyDescent="0.2">
      <c r="A5755" s="407" t="s">
        <v>9295</v>
      </c>
      <c r="B5755" s="407" t="s">
        <v>9296</v>
      </c>
      <c r="C5755" s="408">
        <v>8</v>
      </c>
      <c r="D5755" s="408">
        <v>45.36</v>
      </c>
      <c r="E5755" s="408">
        <v>53.36</v>
      </c>
      <c r="F5755" s="409">
        <v>44705.362118055556</v>
      </c>
      <c r="G5755" s="408">
        <v>0</v>
      </c>
    </row>
    <row r="5756" spans="1:7" ht="15" x14ac:dyDescent="0.2">
      <c r="A5756" s="407" t="s">
        <v>9297</v>
      </c>
      <c r="B5756" s="407" t="s">
        <v>9298</v>
      </c>
      <c r="C5756" s="408">
        <v>2.5</v>
      </c>
      <c r="D5756" s="408">
        <v>6.14</v>
      </c>
      <c r="E5756" s="408">
        <v>8.64</v>
      </c>
      <c r="F5756" s="409">
        <v>44628.627384259256</v>
      </c>
      <c r="G5756" s="408">
        <v>0</v>
      </c>
    </row>
    <row r="5757" spans="1:7" ht="15" x14ac:dyDescent="0.25">
      <c r="A5757" s="407" t="s">
        <v>9299</v>
      </c>
      <c r="B5757" s="407" t="s">
        <v>9300</v>
      </c>
      <c r="C5757" s="406"/>
      <c r="D5757" s="406"/>
      <c r="E5757" s="406"/>
      <c r="F5757" s="409">
        <v>45342.586064814815</v>
      </c>
      <c r="G5757" s="408">
        <v>0</v>
      </c>
    </row>
    <row r="5758" spans="1:7" ht="15" x14ac:dyDescent="0.25">
      <c r="A5758" s="407" t="s">
        <v>9301</v>
      </c>
      <c r="B5758" s="407" t="s">
        <v>9302</v>
      </c>
      <c r="C5758" s="406"/>
      <c r="D5758" s="406"/>
      <c r="E5758" s="406"/>
      <c r="F5758" s="409">
        <v>45168.399745370371</v>
      </c>
      <c r="G5758" s="408">
        <v>0</v>
      </c>
    </row>
    <row r="5759" spans="1:7" ht="15" x14ac:dyDescent="0.2">
      <c r="A5759" s="407" t="s">
        <v>9303</v>
      </c>
      <c r="B5759" s="407" t="s">
        <v>9304</v>
      </c>
      <c r="C5759" s="408">
        <v>0</v>
      </c>
      <c r="D5759" s="408">
        <v>6.99</v>
      </c>
      <c r="E5759" s="408">
        <v>6.99</v>
      </c>
      <c r="F5759" s="409">
        <v>44650.325532407405</v>
      </c>
      <c r="G5759" s="408">
        <v>0</v>
      </c>
    </row>
    <row r="5760" spans="1:7" ht="15" x14ac:dyDescent="0.2">
      <c r="A5760" s="407" t="s">
        <v>9305</v>
      </c>
      <c r="B5760" s="407" t="s">
        <v>9306</v>
      </c>
      <c r="C5760" s="408">
        <v>0</v>
      </c>
      <c r="D5760" s="408">
        <v>23.624288425047435</v>
      </c>
      <c r="E5760" s="408">
        <v>23.624288425047435</v>
      </c>
      <c r="F5760" s="409">
        <v>45966.426249999997</v>
      </c>
      <c r="G5760" s="408">
        <v>0</v>
      </c>
    </row>
    <row r="5761" spans="1:7" ht="15" x14ac:dyDescent="0.25">
      <c r="A5761" s="407" t="s">
        <v>9307</v>
      </c>
      <c r="B5761" s="407" t="s">
        <v>9308</v>
      </c>
      <c r="C5761" s="406"/>
      <c r="D5761" s="406"/>
      <c r="E5761" s="406"/>
      <c r="F5761" s="409">
        <v>44637.442453703705</v>
      </c>
      <c r="G5761" s="408">
        <v>0</v>
      </c>
    </row>
    <row r="5762" spans="1:7" ht="15" x14ac:dyDescent="0.2">
      <c r="A5762" s="407" t="s">
        <v>9309</v>
      </c>
      <c r="B5762" s="407" t="s">
        <v>9310</v>
      </c>
      <c r="C5762" s="408">
        <v>0</v>
      </c>
      <c r="D5762" s="408">
        <v>40.299999999999997</v>
      </c>
      <c r="E5762" s="408">
        <v>40.299999999999997</v>
      </c>
      <c r="F5762" s="409">
        <v>44634.624745370369</v>
      </c>
      <c r="G5762" s="408">
        <v>0</v>
      </c>
    </row>
    <row r="5763" spans="1:7" ht="15" x14ac:dyDescent="0.2">
      <c r="A5763" s="407" t="s">
        <v>9311</v>
      </c>
      <c r="B5763" s="407" t="s">
        <v>9312</v>
      </c>
      <c r="C5763" s="408">
        <v>0</v>
      </c>
      <c r="D5763" s="408">
        <v>97.5</v>
      </c>
      <c r="E5763" s="408">
        <v>97.5</v>
      </c>
      <c r="F5763" s="409">
        <v>44715.550370370373</v>
      </c>
      <c r="G5763" s="408">
        <v>0</v>
      </c>
    </row>
    <row r="5764" spans="1:7" ht="15" x14ac:dyDescent="0.2">
      <c r="A5764" s="407" t="s">
        <v>9313</v>
      </c>
      <c r="B5764" s="407" t="s">
        <v>9314</v>
      </c>
      <c r="C5764" s="408">
        <v>0</v>
      </c>
      <c r="D5764" s="408">
        <v>0</v>
      </c>
      <c r="E5764" s="408">
        <v>0</v>
      </c>
      <c r="F5764" s="409">
        <v>45111.640925925924</v>
      </c>
      <c r="G5764" s="408">
        <v>0</v>
      </c>
    </row>
    <row r="5765" spans="1:7" ht="15" x14ac:dyDescent="0.2">
      <c r="A5765" s="407" t="s">
        <v>9315</v>
      </c>
      <c r="B5765" s="407" t="s">
        <v>9316</v>
      </c>
      <c r="C5765" s="408">
        <v>111.5</v>
      </c>
      <c r="D5765" s="408">
        <v>149.26</v>
      </c>
      <c r="E5765" s="408">
        <v>260.76</v>
      </c>
      <c r="F5765" s="409">
        <v>44634.634363425925</v>
      </c>
      <c r="G5765" s="408">
        <v>0</v>
      </c>
    </row>
    <row r="5766" spans="1:7" ht="15" x14ac:dyDescent="0.2">
      <c r="A5766" s="407" t="s">
        <v>9317</v>
      </c>
      <c r="B5766" s="407" t="s">
        <v>9318</v>
      </c>
      <c r="C5766" s="408">
        <v>151.5</v>
      </c>
      <c r="D5766" s="408">
        <v>184.93</v>
      </c>
      <c r="E5766" s="408">
        <v>341.43</v>
      </c>
      <c r="F5766" s="409">
        <v>44634.636747685188</v>
      </c>
      <c r="G5766" s="408">
        <v>0</v>
      </c>
    </row>
    <row r="5767" spans="1:7" ht="15" x14ac:dyDescent="0.25">
      <c r="A5767" s="407" t="s">
        <v>9319</v>
      </c>
      <c r="B5767" s="407" t="s">
        <v>9054</v>
      </c>
      <c r="C5767" s="406"/>
      <c r="D5767" s="406"/>
      <c r="E5767" s="406"/>
      <c r="F5767" s="409">
        <v>44637.405266203707</v>
      </c>
      <c r="G5767" s="408">
        <v>0</v>
      </c>
    </row>
    <row r="5768" spans="1:7" ht="15" x14ac:dyDescent="0.2">
      <c r="A5768" s="407" t="s">
        <v>9320</v>
      </c>
      <c r="B5768" s="407" t="s">
        <v>9321</v>
      </c>
      <c r="C5768" s="408">
        <v>0</v>
      </c>
      <c r="D5768" s="408">
        <v>7.15</v>
      </c>
      <c r="E5768" s="408">
        <v>7.15</v>
      </c>
      <c r="F5768" s="409">
        <v>44650.68408564815</v>
      </c>
      <c r="G5768" s="408">
        <v>0</v>
      </c>
    </row>
    <row r="5769" spans="1:7" ht="15" x14ac:dyDescent="0.2">
      <c r="A5769" s="407" t="s">
        <v>9322</v>
      </c>
      <c r="B5769" s="407" t="s">
        <v>9323</v>
      </c>
      <c r="C5769" s="408">
        <v>0</v>
      </c>
      <c r="D5769" s="408">
        <v>11.8</v>
      </c>
      <c r="E5769" s="408">
        <v>11.8</v>
      </c>
      <c r="F5769" s="409">
        <v>44649.360902777778</v>
      </c>
      <c r="G5769" s="408">
        <v>0</v>
      </c>
    </row>
    <row r="5770" spans="1:7" ht="15" x14ac:dyDescent="0.2">
      <c r="A5770" s="407" t="s">
        <v>9324</v>
      </c>
      <c r="B5770" s="407" t="s">
        <v>9325</v>
      </c>
      <c r="C5770" s="408">
        <v>0</v>
      </c>
      <c r="D5770" s="408">
        <v>55.75</v>
      </c>
      <c r="E5770" s="408">
        <v>55.75</v>
      </c>
      <c r="F5770" s="409">
        <v>44776.419618055559</v>
      </c>
      <c r="G5770" s="408">
        <v>0</v>
      </c>
    </row>
    <row r="5771" spans="1:7" ht="15" x14ac:dyDescent="0.25">
      <c r="A5771" s="407" t="s">
        <v>35656</v>
      </c>
      <c r="B5771" s="407" t="s">
        <v>35657</v>
      </c>
      <c r="C5771" s="406"/>
      <c r="D5771" s="406"/>
      <c r="E5771" s="406"/>
      <c r="F5771" s="409">
        <v>44712.470682870371</v>
      </c>
      <c r="G5771" s="408">
        <v>0</v>
      </c>
    </row>
    <row r="5772" spans="1:7" ht="15" x14ac:dyDescent="0.2">
      <c r="A5772" s="407" t="s">
        <v>9326</v>
      </c>
      <c r="B5772" s="407" t="s">
        <v>9327</v>
      </c>
      <c r="C5772" s="408">
        <v>0</v>
      </c>
      <c r="D5772" s="408">
        <v>242.5</v>
      </c>
      <c r="E5772" s="408">
        <v>242.5</v>
      </c>
      <c r="F5772" s="409">
        <v>44686.431990740741</v>
      </c>
      <c r="G5772" s="408">
        <v>0</v>
      </c>
    </row>
    <row r="5773" spans="1:7" ht="15" x14ac:dyDescent="0.2">
      <c r="A5773" s="407" t="s">
        <v>9328</v>
      </c>
      <c r="B5773" s="407" t="s">
        <v>9329</v>
      </c>
      <c r="C5773" s="408">
        <v>0</v>
      </c>
      <c r="D5773" s="408">
        <v>3.11</v>
      </c>
      <c r="E5773" s="408">
        <v>3.11</v>
      </c>
      <c r="F5773" s="409">
        <v>44678.595312500001</v>
      </c>
      <c r="G5773" s="408">
        <v>0</v>
      </c>
    </row>
    <row r="5774" spans="1:7" ht="15" x14ac:dyDescent="0.2">
      <c r="A5774" s="407" t="s">
        <v>9330</v>
      </c>
      <c r="B5774" s="407" t="s">
        <v>9331</v>
      </c>
      <c r="C5774" s="408">
        <v>0</v>
      </c>
      <c r="D5774" s="408">
        <v>11.34</v>
      </c>
      <c r="E5774" s="408">
        <v>11.34</v>
      </c>
      <c r="F5774" s="409">
        <v>44685.574756944443</v>
      </c>
      <c r="G5774" s="408">
        <v>4.9400000000000004</v>
      </c>
    </row>
    <row r="5775" spans="1:7" ht="15" x14ac:dyDescent="0.2">
      <c r="A5775" s="407" t="s">
        <v>9332</v>
      </c>
      <c r="B5775" s="407" t="s">
        <v>9333</v>
      </c>
      <c r="C5775" s="408">
        <v>0</v>
      </c>
      <c r="D5775" s="408">
        <v>95</v>
      </c>
      <c r="E5775" s="408">
        <v>95</v>
      </c>
      <c r="F5775" s="409">
        <v>44686.432280092595</v>
      </c>
      <c r="G5775" s="408">
        <v>0</v>
      </c>
    </row>
    <row r="5776" spans="1:7" ht="15" x14ac:dyDescent="0.2">
      <c r="A5776" s="407" t="s">
        <v>9334</v>
      </c>
      <c r="B5776" s="407" t="s">
        <v>9335</v>
      </c>
      <c r="C5776" s="408">
        <v>22.5</v>
      </c>
      <c r="D5776" s="408">
        <v>46.57</v>
      </c>
      <c r="E5776" s="408">
        <v>69.069999999999993</v>
      </c>
      <c r="F5776" s="409">
        <v>45617.384062500001</v>
      </c>
      <c r="G5776" s="408">
        <v>0</v>
      </c>
    </row>
    <row r="5777" spans="1:7" ht="15" x14ac:dyDescent="0.2">
      <c r="A5777" s="407" t="s">
        <v>9336</v>
      </c>
      <c r="B5777" s="407" t="s">
        <v>9337</v>
      </c>
      <c r="C5777" s="408">
        <v>17.5</v>
      </c>
      <c r="D5777" s="408">
        <v>6.01</v>
      </c>
      <c r="E5777" s="408">
        <v>23.51</v>
      </c>
      <c r="F5777" s="409">
        <v>44748.425543981481</v>
      </c>
      <c r="G5777" s="408">
        <v>0</v>
      </c>
    </row>
    <row r="5778" spans="1:7" ht="15" x14ac:dyDescent="0.2">
      <c r="A5778" s="407" t="s">
        <v>9338</v>
      </c>
      <c r="B5778" s="407" t="s">
        <v>9339</v>
      </c>
      <c r="C5778" s="408">
        <v>0</v>
      </c>
      <c r="D5778" s="408">
        <v>0</v>
      </c>
      <c r="E5778" s="408">
        <v>0</v>
      </c>
      <c r="F5778" s="409">
        <v>44684.34447916667</v>
      </c>
      <c r="G5778" s="408">
        <v>0</v>
      </c>
    </row>
    <row r="5779" spans="1:7" ht="15" x14ac:dyDescent="0.2">
      <c r="A5779" s="407" t="s">
        <v>9340</v>
      </c>
      <c r="B5779" s="407" t="s">
        <v>9341</v>
      </c>
      <c r="C5779" s="408">
        <v>0</v>
      </c>
      <c r="D5779" s="408">
        <v>0</v>
      </c>
      <c r="E5779" s="408">
        <v>0</v>
      </c>
      <c r="F5779" s="409">
        <v>44684.346377314818</v>
      </c>
      <c r="G5779" s="408">
        <v>0</v>
      </c>
    </row>
    <row r="5780" spans="1:7" ht="15" x14ac:dyDescent="0.2">
      <c r="A5780" s="407" t="s">
        <v>9342</v>
      </c>
      <c r="B5780" s="407" t="s">
        <v>9343</v>
      </c>
      <c r="C5780" s="408">
        <v>0</v>
      </c>
      <c r="D5780" s="408">
        <v>0</v>
      </c>
      <c r="E5780" s="408">
        <v>0</v>
      </c>
      <c r="F5780" s="409">
        <v>44684.347025462965</v>
      </c>
      <c r="G5780" s="408">
        <v>0</v>
      </c>
    </row>
    <row r="5781" spans="1:7" ht="15" x14ac:dyDescent="0.2">
      <c r="A5781" s="407" t="s">
        <v>9344</v>
      </c>
      <c r="B5781" s="407" t="s">
        <v>9345</v>
      </c>
      <c r="C5781" s="408">
        <v>0</v>
      </c>
      <c r="D5781" s="408">
        <v>0</v>
      </c>
      <c r="E5781" s="408">
        <v>0</v>
      </c>
      <c r="F5781" s="409">
        <v>44684.359652777777</v>
      </c>
      <c r="G5781" s="408">
        <v>0</v>
      </c>
    </row>
    <row r="5782" spans="1:7" ht="15" x14ac:dyDescent="0.2">
      <c r="A5782" s="407" t="s">
        <v>35658</v>
      </c>
      <c r="B5782" s="407" t="s">
        <v>35659</v>
      </c>
      <c r="C5782" s="408">
        <v>0</v>
      </c>
      <c r="D5782" s="408">
        <v>338.84</v>
      </c>
      <c r="E5782" s="408">
        <v>338.84</v>
      </c>
      <c r="F5782" s="409">
        <v>45342.587002314816</v>
      </c>
      <c r="G5782" s="408">
        <v>0</v>
      </c>
    </row>
    <row r="5783" spans="1:7" ht="15" x14ac:dyDescent="0.2">
      <c r="A5783" s="407" t="s">
        <v>35660</v>
      </c>
      <c r="B5783" s="407" t="s">
        <v>35661</v>
      </c>
      <c r="C5783" s="408">
        <v>0</v>
      </c>
      <c r="D5783" s="408">
        <v>366.3</v>
      </c>
      <c r="E5783" s="408">
        <v>366.3</v>
      </c>
      <c r="F5783" s="409">
        <v>45342.587048611109</v>
      </c>
      <c r="G5783" s="408">
        <v>0</v>
      </c>
    </row>
    <row r="5784" spans="1:7" ht="15" x14ac:dyDescent="0.2">
      <c r="A5784" s="407" t="s">
        <v>35662</v>
      </c>
      <c r="B5784" s="407" t="s">
        <v>35663</v>
      </c>
      <c r="C5784" s="408">
        <v>0</v>
      </c>
      <c r="D5784" s="408">
        <v>561</v>
      </c>
      <c r="E5784" s="408">
        <v>561</v>
      </c>
      <c r="F5784" s="409">
        <v>45342.587141203701</v>
      </c>
      <c r="G5784" s="408">
        <v>0</v>
      </c>
    </row>
    <row r="5785" spans="1:7" ht="15" x14ac:dyDescent="0.25">
      <c r="A5785" s="407" t="s">
        <v>9346</v>
      </c>
      <c r="B5785" s="407" t="s">
        <v>9347</v>
      </c>
      <c r="C5785" s="406"/>
      <c r="D5785" s="406"/>
      <c r="E5785" s="406"/>
      <c r="F5785" s="409">
        <v>45341.604386574072</v>
      </c>
      <c r="G5785" s="408">
        <v>0</v>
      </c>
    </row>
    <row r="5786" spans="1:7" ht="15" x14ac:dyDescent="0.25">
      <c r="A5786" s="407" t="s">
        <v>9348</v>
      </c>
      <c r="B5786" s="407" t="s">
        <v>9349</v>
      </c>
      <c r="C5786" s="406"/>
      <c r="D5786" s="406"/>
      <c r="E5786" s="406"/>
      <c r="F5786" s="409">
        <v>45341.602592592593</v>
      </c>
      <c r="G5786" s="408">
        <v>0</v>
      </c>
    </row>
    <row r="5787" spans="1:7" ht="15" x14ac:dyDescent="0.2">
      <c r="A5787" s="407" t="s">
        <v>9350</v>
      </c>
      <c r="B5787" s="407" t="s">
        <v>9351</v>
      </c>
      <c r="C5787" s="408">
        <v>0</v>
      </c>
      <c r="D5787" s="408">
        <v>0.245</v>
      </c>
      <c r="E5787" s="408">
        <v>0.245</v>
      </c>
      <c r="F5787" s="409">
        <v>44887.460752314815</v>
      </c>
      <c r="G5787" s="408">
        <v>0</v>
      </c>
    </row>
    <row r="5788" spans="1:7" ht="15" x14ac:dyDescent="0.2">
      <c r="A5788" s="407" t="s">
        <v>9352</v>
      </c>
      <c r="B5788" s="407" t="s">
        <v>9353</v>
      </c>
      <c r="C5788" s="408">
        <v>0</v>
      </c>
      <c r="D5788" s="408">
        <v>0.5</v>
      </c>
      <c r="E5788" s="408">
        <v>0.5</v>
      </c>
      <c r="F5788" s="409">
        <v>44887.460601851853</v>
      </c>
      <c r="G5788" s="408">
        <v>0</v>
      </c>
    </row>
    <row r="5789" spans="1:7" ht="15" x14ac:dyDescent="0.2">
      <c r="A5789" s="407" t="s">
        <v>9354</v>
      </c>
      <c r="B5789" s="407" t="s">
        <v>9355</v>
      </c>
      <c r="C5789" s="408">
        <v>0</v>
      </c>
      <c r="D5789" s="408">
        <v>1.56</v>
      </c>
      <c r="E5789" s="408">
        <v>1.56</v>
      </c>
      <c r="F5789" s="409">
        <v>44978.48810185185</v>
      </c>
      <c r="G5789" s="408">
        <v>0</v>
      </c>
    </row>
    <row r="5790" spans="1:7" ht="15" x14ac:dyDescent="0.2">
      <c r="A5790" s="407" t="s">
        <v>9356</v>
      </c>
      <c r="B5790" s="407" t="s">
        <v>9357</v>
      </c>
      <c r="C5790" s="408">
        <v>0</v>
      </c>
      <c r="D5790" s="408">
        <v>21.39</v>
      </c>
      <c r="E5790" s="408">
        <v>21.39</v>
      </c>
      <c r="F5790" s="409">
        <v>44887.460844907408</v>
      </c>
      <c r="G5790" s="408">
        <v>0</v>
      </c>
    </row>
    <row r="5791" spans="1:7" ht="15" x14ac:dyDescent="0.2">
      <c r="A5791" s="407" t="s">
        <v>9358</v>
      </c>
      <c r="B5791" s="407" t="s">
        <v>9359</v>
      </c>
      <c r="C5791" s="408">
        <v>0</v>
      </c>
      <c r="D5791" s="408">
        <v>3.65</v>
      </c>
      <c r="E5791" s="408">
        <v>3.65</v>
      </c>
      <c r="F5791" s="409">
        <v>45342.640266203707</v>
      </c>
      <c r="G5791" s="408">
        <v>0</v>
      </c>
    </row>
    <row r="5792" spans="1:7" ht="15" x14ac:dyDescent="0.2">
      <c r="A5792" s="407" t="s">
        <v>9360</v>
      </c>
      <c r="B5792" s="407" t="s">
        <v>9361</v>
      </c>
      <c r="C5792" s="408">
        <v>0</v>
      </c>
      <c r="D5792" s="408">
        <v>10.536</v>
      </c>
      <c r="E5792" s="408">
        <v>10.536</v>
      </c>
      <c r="F5792" s="409">
        <v>44831.401597222219</v>
      </c>
      <c r="G5792" s="408">
        <v>0</v>
      </c>
    </row>
    <row r="5793" spans="1:7" ht="15" x14ac:dyDescent="0.2">
      <c r="A5793" s="407" t="s">
        <v>9362</v>
      </c>
      <c r="B5793" s="407" t="s">
        <v>9363</v>
      </c>
      <c r="C5793" s="408">
        <v>0</v>
      </c>
      <c r="D5793" s="408">
        <v>8.4499999999999993</v>
      </c>
      <c r="E5793" s="408">
        <v>8.4499999999999993</v>
      </c>
      <c r="F5793" s="409">
        <v>44853.583182870374</v>
      </c>
      <c r="G5793" s="408">
        <v>0</v>
      </c>
    </row>
    <row r="5794" spans="1:7" ht="15" x14ac:dyDescent="0.2">
      <c r="A5794" s="407" t="s">
        <v>9364</v>
      </c>
      <c r="B5794" s="407" t="s">
        <v>9365</v>
      </c>
      <c r="C5794" s="408">
        <v>0</v>
      </c>
      <c r="D5794" s="408">
        <v>3126.75</v>
      </c>
      <c r="E5794" s="408">
        <v>3126.75</v>
      </c>
      <c r="F5794" s="409">
        <v>44691.569652777776</v>
      </c>
      <c r="G5794" s="408">
        <v>0</v>
      </c>
    </row>
    <row r="5795" spans="1:7" ht="15" x14ac:dyDescent="0.2">
      <c r="A5795" s="407" t="s">
        <v>9366</v>
      </c>
      <c r="B5795" s="407" t="s">
        <v>9367</v>
      </c>
      <c r="C5795" s="408">
        <v>0</v>
      </c>
      <c r="D5795" s="408">
        <v>2752.5</v>
      </c>
      <c r="E5795" s="408">
        <v>2752.5</v>
      </c>
      <c r="F5795" s="409">
        <v>45335.593310185184</v>
      </c>
      <c r="G5795" s="408">
        <v>0</v>
      </c>
    </row>
    <row r="5796" spans="1:7" ht="15" x14ac:dyDescent="0.2">
      <c r="A5796" s="407" t="s">
        <v>9368</v>
      </c>
      <c r="B5796" s="407" t="s">
        <v>9369</v>
      </c>
      <c r="C5796" s="408">
        <v>0</v>
      </c>
      <c r="D5796" s="408">
        <v>1147.5</v>
      </c>
      <c r="E5796" s="408">
        <v>1147.5</v>
      </c>
      <c r="F5796" s="409">
        <v>45335.593460648146</v>
      </c>
      <c r="G5796" s="408">
        <v>0</v>
      </c>
    </row>
    <row r="5797" spans="1:7" ht="15" x14ac:dyDescent="0.2">
      <c r="A5797" s="407" t="s">
        <v>9370</v>
      </c>
      <c r="B5797" s="407" t="s">
        <v>9371</v>
      </c>
      <c r="C5797" s="408">
        <v>60</v>
      </c>
      <c r="D5797" s="408">
        <v>157.49</v>
      </c>
      <c r="E5797" s="408">
        <v>217.49</v>
      </c>
      <c r="F5797" s="409">
        <v>44838.334548611114</v>
      </c>
      <c r="G5797" s="408">
        <v>0</v>
      </c>
    </row>
    <row r="5798" spans="1:7" ht="15" x14ac:dyDescent="0.2">
      <c r="A5798" s="407" t="s">
        <v>9372</v>
      </c>
      <c r="B5798" s="407" t="s">
        <v>9373</v>
      </c>
      <c r="C5798" s="408">
        <v>0</v>
      </c>
      <c r="D5798" s="408">
        <v>0</v>
      </c>
      <c r="E5798" s="408">
        <v>0</v>
      </c>
      <c r="F5798" s="409">
        <v>44692.660532407404</v>
      </c>
      <c r="G5798" s="408">
        <v>0</v>
      </c>
    </row>
    <row r="5799" spans="1:7" ht="15" x14ac:dyDescent="0.2">
      <c r="A5799" s="407" t="s">
        <v>9374</v>
      </c>
      <c r="B5799" s="407" t="s">
        <v>9375</v>
      </c>
      <c r="C5799" s="408">
        <v>0</v>
      </c>
      <c r="D5799" s="408">
        <v>17.267552182163186</v>
      </c>
      <c r="E5799" s="408">
        <v>17.267552182163186</v>
      </c>
      <c r="F5799" s="409">
        <v>44887.459837962961</v>
      </c>
      <c r="G5799" s="408">
        <v>0</v>
      </c>
    </row>
    <row r="5800" spans="1:7" ht="15" x14ac:dyDescent="0.2">
      <c r="A5800" s="407" t="s">
        <v>9376</v>
      </c>
      <c r="B5800" s="407" t="s">
        <v>9377</v>
      </c>
      <c r="C5800" s="408">
        <v>1.25</v>
      </c>
      <c r="D5800" s="408">
        <v>9.1</v>
      </c>
      <c r="E5800" s="408">
        <v>10.35</v>
      </c>
      <c r="F5800" s="409">
        <v>44705.362673611111</v>
      </c>
      <c r="G5800" s="408">
        <v>0</v>
      </c>
    </row>
    <row r="5801" spans="1:7" ht="15" x14ac:dyDescent="0.2">
      <c r="A5801" s="407" t="s">
        <v>9378</v>
      </c>
      <c r="B5801" s="407" t="s">
        <v>9379</v>
      </c>
      <c r="C5801" s="408">
        <v>0</v>
      </c>
      <c r="D5801" s="408">
        <v>13.45</v>
      </c>
      <c r="E5801" s="408">
        <v>13.45</v>
      </c>
      <c r="F5801" s="409">
        <v>44725.430648148147</v>
      </c>
      <c r="G5801" s="408">
        <v>0</v>
      </c>
    </row>
    <row r="5802" spans="1:7" ht="15" x14ac:dyDescent="0.2">
      <c r="A5802" s="407" t="s">
        <v>35664</v>
      </c>
      <c r="B5802" s="407" t="s">
        <v>35665</v>
      </c>
      <c r="C5802" s="408">
        <v>0</v>
      </c>
      <c r="D5802" s="408">
        <v>93482</v>
      </c>
      <c r="E5802" s="408">
        <v>93482</v>
      </c>
      <c r="F5802" s="409">
        <v>45342.588460648149</v>
      </c>
      <c r="G5802" s="408">
        <v>0</v>
      </c>
    </row>
    <row r="5803" spans="1:7" ht="15" x14ac:dyDescent="0.25">
      <c r="A5803" s="407" t="s">
        <v>9380</v>
      </c>
      <c r="B5803" s="407" t="s">
        <v>9381</v>
      </c>
      <c r="C5803" s="406"/>
      <c r="D5803" s="406"/>
      <c r="E5803" s="406"/>
      <c r="F5803" s="409">
        <v>44721.683796296296</v>
      </c>
      <c r="G5803" s="408">
        <v>0</v>
      </c>
    </row>
    <row r="5804" spans="1:7" ht="15" x14ac:dyDescent="0.25">
      <c r="A5804" s="407" t="s">
        <v>9382</v>
      </c>
      <c r="B5804" s="407" t="s">
        <v>9383</v>
      </c>
      <c r="C5804" s="406"/>
      <c r="D5804" s="406"/>
      <c r="E5804" s="406"/>
      <c r="F5804" s="409">
        <v>44721.681377314817</v>
      </c>
      <c r="G5804" s="408">
        <v>0</v>
      </c>
    </row>
    <row r="5805" spans="1:7" ht="15" x14ac:dyDescent="0.25">
      <c r="A5805" s="407" t="s">
        <v>9384</v>
      </c>
      <c r="B5805" s="407" t="s">
        <v>9385</v>
      </c>
      <c r="C5805" s="406"/>
      <c r="D5805" s="406"/>
      <c r="E5805" s="406"/>
      <c r="F5805" s="406"/>
      <c r="G5805" s="408">
        <v>0</v>
      </c>
    </row>
    <row r="5806" spans="1:7" ht="15" x14ac:dyDescent="0.2">
      <c r="A5806" s="407" t="s">
        <v>9386</v>
      </c>
      <c r="B5806" s="407" t="s">
        <v>9387</v>
      </c>
      <c r="C5806" s="408">
        <v>0</v>
      </c>
      <c r="D5806" s="408">
        <v>26.9</v>
      </c>
      <c r="E5806" s="408">
        <v>26.9</v>
      </c>
      <c r="F5806" s="409">
        <v>45251.582245370373</v>
      </c>
      <c r="G5806" s="408">
        <v>3</v>
      </c>
    </row>
    <row r="5807" spans="1:7" ht="15" x14ac:dyDescent="0.2">
      <c r="A5807" s="407" t="s">
        <v>9388</v>
      </c>
      <c r="B5807" s="407" t="s">
        <v>9389</v>
      </c>
      <c r="C5807" s="408">
        <v>0</v>
      </c>
      <c r="D5807" s="408">
        <v>3.83</v>
      </c>
      <c r="E5807" s="408">
        <v>3.83</v>
      </c>
      <c r="F5807" s="409">
        <v>44978.487523148149</v>
      </c>
      <c r="G5807" s="408">
        <v>0</v>
      </c>
    </row>
    <row r="5808" spans="1:7" ht="15" x14ac:dyDescent="0.2">
      <c r="A5808" s="407" t="s">
        <v>9390</v>
      </c>
      <c r="B5808" s="407" t="s">
        <v>9391</v>
      </c>
      <c r="C5808" s="408">
        <v>0</v>
      </c>
      <c r="D5808" s="408">
        <v>8.56</v>
      </c>
      <c r="E5808" s="408">
        <v>8.56</v>
      </c>
      <c r="F5808" s="409">
        <v>44873.538391203707</v>
      </c>
      <c r="G5808" s="408">
        <v>0</v>
      </c>
    </row>
    <row r="5809" spans="1:7" ht="15" x14ac:dyDescent="0.25">
      <c r="A5809" s="407" t="s">
        <v>35666</v>
      </c>
      <c r="B5809" s="407" t="s">
        <v>35667</v>
      </c>
      <c r="C5809" s="406"/>
      <c r="D5809" s="406"/>
      <c r="E5809" s="406"/>
      <c r="F5809" s="409">
        <v>44872.60365740741</v>
      </c>
      <c r="G5809" s="408">
        <v>0</v>
      </c>
    </row>
    <row r="5810" spans="1:7" ht="15" x14ac:dyDescent="0.2">
      <c r="A5810" s="407" t="s">
        <v>9392</v>
      </c>
      <c r="B5810" s="407" t="s">
        <v>9393</v>
      </c>
      <c r="C5810" s="408">
        <v>0</v>
      </c>
      <c r="D5810" s="408">
        <v>198.3</v>
      </c>
      <c r="E5810" s="408">
        <v>198.3</v>
      </c>
      <c r="F5810" s="409">
        <v>44966.389814814815</v>
      </c>
      <c r="G5810" s="408">
        <v>0</v>
      </c>
    </row>
    <row r="5811" spans="1:7" ht="15" x14ac:dyDescent="0.2">
      <c r="A5811" s="407" t="s">
        <v>9394</v>
      </c>
      <c r="B5811" s="407" t="s">
        <v>9395</v>
      </c>
      <c r="C5811" s="408">
        <v>0</v>
      </c>
      <c r="D5811" s="408">
        <v>189.5</v>
      </c>
      <c r="E5811" s="408">
        <v>189.5</v>
      </c>
      <c r="F5811" s="409">
        <v>44966.390092592592</v>
      </c>
      <c r="G5811" s="408">
        <v>0</v>
      </c>
    </row>
    <row r="5812" spans="1:7" ht="15" x14ac:dyDescent="0.2">
      <c r="A5812" s="407" t="s">
        <v>9396</v>
      </c>
      <c r="B5812" s="407" t="s">
        <v>9397</v>
      </c>
      <c r="C5812" s="408">
        <v>1.8</v>
      </c>
      <c r="D5812" s="408">
        <v>201.78</v>
      </c>
      <c r="E5812" s="408">
        <v>203.58</v>
      </c>
      <c r="F5812" s="409">
        <v>44966.390613425923</v>
      </c>
      <c r="G5812" s="408">
        <v>0</v>
      </c>
    </row>
    <row r="5813" spans="1:7" ht="15" x14ac:dyDescent="0.2">
      <c r="A5813" s="407" t="s">
        <v>9398</v>
      </c>
      <c r="B5813" s="407" t="s">
        <v>9399</v>
      </c>
      <c r="C5813" s="408">
        <v>0</v>
      </c>
      <c r="D5813" s="408">
        <v>192.97</v>
      </c>
      <c r="E5813" s="408">
        <v>192.97</v>
      </c>
      <c r="F5813" s="409">
        <v>44966.390868055554</v>
      </c>
      <c r="G5813" s="408">
        <v>0</v>
      </c>
    </row>
    <row r="5814" spans="1:7" ht="15" x14ac:dyDescent="0.2">
      <c r="A5814" s="407" t="s">
        <v>9400</v>
      </c>
      <c r="B5814" s="407" t="s">
        <v>9401</v>
      </c>
      <c r="C5814" s="408">
        <v>0</v>
      </c>
      <c r="D5814" s="408">
        <v>0.315</v>
      </c>
      <c r="E5814" s="408">
        <v>0.315</v>
      </c>
      <c r="F5814" s="409">
        <v>45132.631909722222</v>
      </c>
      <c r="G5814" s="408">
        <v>0</v>
      </c>
    </row>
    <row r="5815" spans="1:7" ht="15" x14ac:dyDescent="0.2">
      <c r="A5815" s="407" t="s">
        <v>9402</v>
      </c>
      <c r="B5815" s="407" t="s">
        <v>9403</v>
      </c>
      <c r="C5815" s="408">
        <v>0</v>
      </c>
      <c r="D5815" s="408">
        <v>7.7567032967032956</v>
      </c>
      <c r="E5815" s="408">
        <v>7.7567032967032956</v>
      </c>
      <c r="F5815" s="409">
        <v>44802.397557870368</v>
      </c>
      <c r="G5815" s="408">
        <v>0</v>
      </c>
    </row>
    <row r="5816" spans="1:7" ht="15" x14ac:dyDescent="0.2">
      <c r="A5816" s="407" t="s">
        <v>9404</v>
      </c>
      <c r="B5816" s="407" t="s">
        <v>9405</v>
      </c>
      <c r="C5816" s="408">
        <v>0</v>
      </c>
      <c r="D5816" s="408">
        <v>17.54</v>
      </c>
      <c r="E5816" s="408">
        <v>17.54</v>
      </c>
      <c r="F5816" s="409">
        <v>44915.58388888889</v>
      </c>
      <c r="G5816" s="408">
        <v>228</v>
      </c>
    </row>
    <row r="5817" spans="1:7" ht="15" x14ac:dyDescent="0.25">
      <c r="A5817" s="407" t="s">
        <v>9406</v>
      </c>
      <c r="B5817" s="407" t="s">
        <v>9407</v>
      </c>
      <c r="C5817" s="406"/>
      <c r="D5817" s="406"/>
      <c r="E5817" s="406"/>
      <c r="F5817" s="409">
        <v>44760.588738425926</v>
      </c>
      <c r="G5817" s="408">
        <v>0</v>
      </c>
    </row>
    <row r="5818" spans="1:7" ht="15" x14ac:dyDescent="0.25">
      <c r="A5818" s="407" t="s">
        <v>9408</v>
      </c>
      <c r="B5818" s="407" t="s">
        <v>9409</v>
      </c>
      <c r="C5818" s="406"/>
      <c r="D5818" s="406"/>
      <c r="E5818" s="406"/>
      <c r="F5818" s="409">
        <v>45628.613668981481</v>
      </c>
      <c r="G5818" s="408">
        <v>0</v>
      </c>
    </row>
    <row r="5819" spans="1:7" ht="15" x14ac:dyDescent="0.2">
      <c r="A5819" s="407" t="s">
        <v>9410</v>
      </c>
      <c r="B5819" s="407" t="s">
        <v>9411</v>
      </c>
      <c r="C5819" s="408">
        <v>0</v>
      </c>
      <c r="D5819" s="408">
        <v>34500</v>
      </c>
      <c r="E5819" s="408">
        <v>34500</v>
      </c>
      <c r="F5819" s="409">
        <v>44760.406446759262</v>
      </c>
      <c r="G5819" s="408">
        <v>0</v>
      </c>
    </row>
    <row r="5820" spans="1:7" ht="15" x14ac:dyDescent="0.2">
      <c r="A5820" s="407" t="s">
        <v>9412</v>
      </c>
      <c r="B5820" s="407" t="s">
        <v>9413</v>
      </c>
      <c r="C5820" s="408">
        <v>66</v>
      </c>
      <c r="D5820" s="408">
        <v>120.29</v>
      </c>
      <c r="E5820" s="408">
        <v>186.29</v>
      </c>
      <c r="F5820" s="409">
        <v>44853.614814814813</v>
      </c>
      <c r="G5820" s="408">
        <v>0</v>
      </c>
    </row>
    <row r="5821" spans="1:7" ht="15" x14ac:dyDescent="0.2">
      <c r="A5821" s="407" t="s">
        <v>9414</v>
      </c>
      <c r="B5821" s="407" t="s">
        <v>9415</v>
      </c>
      <c r="C5821" s="408">
        <v>0</v>
      </c>
      <c r="D5821" s="408">
        <v>43.95</v>
      </c>
      <c r="E5821" s="408">
        <v>43.95</v>
      </c>
      <c r="F5821" s="409">
        <v>44776.414976851855</v>
      </c>
      <c r="G5821" s="408">
        <v>0</v>
      </c>
    </row>
    <row r="5822" spans="1:7" ht="15" x14ac:dyDescent="0.2">
      <c r="A5822" s="407" t="s">
        <v>9416</v>
      </c>
      <c r="B5822" s="407" t="s">
        <v>9417</v>
      </c>
      <c r="C5822" s="408">
        <v>12</v>
      </c>
      <c r="D5822" s="408">
        <v>3.43</v>
      </c>
      <c r="E5822" s="408">
        <v>15.43</v>
      </c>
      <c r="F5822" s="409">
        <v>44777.647997685184</v>
      </c>
      <c r="G5822" s="408">
        <v>0</v>
      </c>
    </row>
    <row r="5823" spans="1:7" ht="15" x14ac:dyDescent="0.2">
      <c r="A5823" s="407" t="s">
        <v>9418</v>
      </c>
      <c r="B5823" s="407" t="s">
        <v>9419</v>
      </c>
      <c r="C5823" s="408">
        <v>0</v>
      </c>
      <c r="D5823" s="408">
        <v>0</v>
      </c>
      <c r="E5823" s="408">
        <v>0</v>
      </c>
      <c r="F5823" s="409">
        <v>45112.413460648146</v>
      </c>
      <c r="G5823" s="408">
        <v>0</v>
      </c>
    </row>
    <row r="5824" spans="1:7" ht="15" x14ac:dyDescent="0.25">
      <c r="A5824" s="407" t="s">
        <v>9420</v>
      </c>
      <c r="B5824" s="407" t="s">
        <v>9421</v>
      </c>
      <c r="C5824" s="406"/>
      <c r="D5824" s="406"/>
      <c r="E5824" s="406"/>
      <c r="F5824" s="409">
        <v>44769.302743055552</v>
      </c>
      <c r="G5824" s="408">
        <v>0</v>
      </c>
    </row>
    <row r="5825" spans="1:7" ht="15" x14ac:dyDescent="0.2">
      <c r="A5825" s="407" t="s">
        <v>9422</v>
      </c>
      <c r="B5825" s="407" t="s">
        <v>9423</v>
      </c>
      <c r="C5825" s="408">
        <v>0</v>
      </c>
      <c r="D5825" s="408">
        <v>19.100000000000001</v>
      </c>
      <c r="E5825" s="408">
        <v>19.100000000000001</v>
      </c>
      <c r="F5825" s="409">
        <v>44785.625474537039</v>
      </c>
      <c r="G5825" s="408">
        <v>0</v>
      </c>
    </row>
    <row r="5826" spans="1:7" ht="15" x14ac:dyDescent="0.2">
      <c r="A5826" s="407" t="s">
        <v>9424</v>
      </c>
      <c r="B5826" s="407" t="s">
        <v>9425</v>
      </c>
      <c r="C5826" s="408">
        <v>0</v>
      </c>
      <c r="D5826" s="408">
        <v>7.75</v>
      </c>
      <c r="E5826" s="408">
        <v>7.75</v>
      </c>
      <c r="F5826" s="409">
        <v>44777.653113425928</v>
      </c>
      <c r="G5826" s="408">
        <v>0</v>
      </c>
    </row>
    <row r="5827" spans="1:7" ht="15" x14ac:dyDescent="0.2">
      <c r="A5827" s="407" t="s">
        <v>35668</v>
      </c>
      <c r="B5827" s="407" t="s">
        <v>35669</v>
      </c>
      <c r="C5827" s="408">
        <v>0</v>
      </c>
      <c r="D5827" s="408">
        <v>353500</v>
      </c>
      <c r="E5827" s="408">
        <v>353500</v>
      </c>
      <c r="F5827" s="409">
        <v>45342.588541666664</v>
      </c>
      <c r="G5827" s="408">
        <v>0</v>
      </c>
    </row>
    <row r="5828" spans="1:7" ht="15" x14ac:dyDescent="0.2">
      <c r="A5828" s="407" t="s">
        <v>9426</v>
      </c>
      <c r="B5828" s="407" t="s">
        <v>9427</v>
      </c>
      <c r="C5828" s="408">
        <v>0</v>
      </c>
      <c r="D5828" s="408">
        <v>2.8477777777777775</v>
      </c>
      <c r="E5828" s="408">
        <v>2.8477777777777775</v>
      </c>
      <c r="F5828" s="409">
        <v>44887.461562500001</v>
      </c>
      <c r="G5828" s="408">
        <v>0</v>
      </c>
    </row>
    <row r="5829" spans="1:7" ht="15" x14ac:dyDescent="0.2">
      <c r="A5829" s="407" t="s">
        <v>9428</v>
      </c>
      <c r="B5829" s="407" t="s">
        <v>7300</v>
      </c>
      <c r="C5829" s="408">
        <v>0</v>
      </c>
      <c r="D5829" s="408">
        <v>5000</v>
      </c>
      <c r="E5829" s="408">
        <v>5000</v>
      </c>
      <c r="F5829" s="409">
        <v>44783.424328703702</v>
      </c>
      <c r="G5829" s="408">
        <v>0</v>
      </c>
    </row>
    <row r="5830" spans="1:7" ht="15" x14ac:dyDescent="0.2">
      <c r="A5830" s="407" t="s">
        <v>9429</v>
      </c>
      <c r="B5830" s="407" t="s">
        <v>9430</v>
      </c>
      <c r="C5830" s="408">
        <v>0</v>
      </c>
      <c r="D5830" s="408">
        <v>0</v>
      </c>
      <c r="E5830" s="408">
        <v>0</v>
      </c>
      <c r="F5830" s="409">
        <v>45112.3437037037</v>
      </c>
      <c r="G5830" s="408">
        <v>0</v>
      </c>
    </row>
    <row r="5831" spans="1:7" ht="15" x14ac:dyDescent="0.2">
      <c r="A5831" s="407" t="s">
        <v>9431</v>
      </c>
      <c r="B5831" s="407" t="s">
        <v>9432</v>
      </c>
      <c r="C5831" s="408">
        <v>0</v>
      </c>
      <c r="D5831" s="408">
        <v>0</v>
      </c>
      <c r="E5831" s="408">
        <v>0</v>
      </c>
      <c r="F5831" s="409">
        <v>44887.459328703706</v>
      </c>
      <c r="G5831" s="408">
        <v>0</v>
      </c>
    </row>
    <row r="5832" spans="1:7" ht="15" x14ac:dyDescent="0.2">
      <c r="A5832" s="407" t="s">
        <v>9433</v>
      </c>
      <c r="B5832" s="407" t="s">
        <v>9434</v>
      </c>
      <c r="C5832" s="408">
        <v>0</v>
      </c>
      <c r="D5832" s="408">
        <v>0</v>
      </c>
      <c r="E5832" s="408">
        <v>0</v>
      </c>
      <c r="F5832" s="409">
        <v>45112.352384259262</v>
      </c>
      <c r="G5832" s="408">
        <v>0</v>
      </c>
    </row>
    <row r="5833" spans="1:7" ht="15" x14ac:dyDescent="0.2">
      <c r="A5833" s="407" t="s">
        <v>9435</v>
      </c>
      <c r="B5833" s="407" t="s">
        <v>9436</v>
      </c>
      <c r="C5833" s="408">
        <v>0</v>
      </c>
      <c r="D5833" s="408">
        <v>0</v>
      </c>
      <c r="E5833" s="408">
        <v>0</v>
      </c>
      <c r="F5833" s="409">
        <v>44790.434004629627</v>
      </c>
      <c r="G5833" s="408">
        <v>0</v>
      </c>
    </row>
    <row r="5834" spans="1:7" ht="15" x14ac:dyDescent="0.2">
      <c r="A5834" s="407" t="s">
        <v>9437</v>
      </c>
      <c r="B5834" s="407" t="s">
        <v>9438</v>
      </c>
      <c r="C5834" s="408">
        <v>0</v>
      </c>
      <c r="D5834" s="408">
        <v>0</v>
      </c>
      <c r="E5834" s="408">
        <v>0</v>
      </c>
      <c r="F5834" s="409">
        <v>45112.413553240738</v>
      </c>
      <c r="G5834" s="408">
        <v>0</v>
      </c>
    </row>
    <row r="5835" spans="1:7" ht="15" x14ac:dyDescent="0.2">
      <c r="A5835" s="407" t="s">
        <v>9439</v>
      </c>
      <c r="B5835" s="407" t="s">
        <v>9440</v>
      </c>
      <c r="C5835" s="408">
        <v>0</v>
      </c>
      <c r="D5835" s="408">
        <v>45.5</v>
      </c>
      <c r="E5835" s="408">
        <v>45.5</v>
      </c>
      <c r="F5835" s="409">
        <v>44803.672303240739</v>
      </c>
      <c r="G5835" s="408">
        <v>0</v>
      </c>
    </row>
    <row r="5836" spans="1:7" ht="15" x14ac:dyDescent="0.2">
      <c r="A5836" s="407" t="s">
        <v>9441</v>
      </c>
      <c r="B5836" s="407" t="s">
        <v>9442</v>
      </c>
      <c r="C5836" s="408">
        <v>0</v>
      </c>
      <c r="D5836" s="408">
        <v>2.2000000000000002</v>
      </c>
      <c r="E5836" s="408">
        <v>2.2000000000000002</v>
      </c>
      <c r="F5836" s="409">
        <v>45112.413645833331</v>
      </c>
      <c r="G5836" s="408">
        <v>0</v>
      </c>
    </row>
    <row r="5837" spans="1:7" ht="15" x14ac:dyDescent="0.2">
      <c r="A5837" s="407" t="s">
        <v>9443</v>
      </c>
      <c r="B5837" s="407" t="s">
        <v>9444</v>
      </c>
      <c r="C5837" s="408">
        <v>0</v>
      </c>
      <c r="D5837" s="408">
        <v>45.5</v>
      </c>
      <c r="E5837" s="408">
        <v>45.5</v>
      </c>
      <c r="F5837" s="409">
        <v>44803.668252314812</v>
      </c>
      <c r="G5837" s="408">
        <v>0</v>
      </c>
    </row>
    <row r="5838" spans="1:7" ht="15" x14ac:dyDescent="0.2">
      <c r="A5838" s="407" t="s">
        <v>9445</v>
      </c>
      <c r="B5838" s="407" t="s">
        <v>9446</v>
      </c>
      <c r="C5838" s="408">
        <v>0</v>
      </c>
      <c r="D5838" s="408">
        <v>33.799999999999997</v>
      </c>
      <c r="E5838" s="408">
        <v>33.799999999999997</v>
      </c>
      <c r="F5838" s="409">
        <v>44826.537928240738</v>
      </c>
      <c r="G5838" s="408">
        <v>0</v>
      </c>
    </row>
    <row r="5839" spans="1:7" ht="15" x14ac:dyDescent="0.2">
      <c r="A5839" s="407" t="s">
        <v>9447</v>
      </c>
      <c r="B5839" s="407" t="s">
        <v>9448</v>
      </c>
      <c r="C5839" s="408">
        <v>0</v>
      </c>
      <c r="D5839" s="408">
        <v>0</v>
      </c>
      <c r="E5839" s="408">
        <v>0</v>
      </c>
      <c r="F5839" s="409">
        <v>44791.452233796299</v>
      </c>
      <c r="G5839" s="408">
        <v>0</v>
      </c>
    </row>
    <row r="5840" spans="1:7" ht="15" x14ac:dyDescent="0.2">
      <c r="A5840" s="407" t="s">
        <v>9449</v>
      </c>
      <c r="B5840" s="407" t="s">
        <v>9450</v>
      </c>
      <c r="C5840" s="408">
        <v>0</v>
      </c>
      <c r="D5840" s="408">
        <v>7.39</v>
      </c>
      <c r="E5840" s="408">
        <v>7.39</v>
      </c>
      <c r="F5840" s="409">
        <v>44881.5</v>
      </c>
      <c r="G5840" s="408">
        <v>92</v>
      </c>
    </row>
    <row r="5841" spans="1:7" ht="15" x14ac:dyDescent="0.25">
      <c r="A5841" s="407" t="s">
        <v>9451</v>
      </c>
      <c r="B5841" s="407" t="s">
        <v>9452</v>
      </c>
      <c r="C5841" s="406"/>
      <c r="D5841" s="406"/>
      <c r="E5841" s="406"/>
      <c r="F5841" s="409">
        <v>44987.670277777775</v>
      </c>
      <c r="G5841" s="408">
        <v>0</v>
      </c>
    </row>
    <row r="5842" spans="1:7" ht="15" x14ac:dyDescent="0.2">
      <c r="A5842" s="407" t="s">
        <v>9453</v>
      </c>
      <c r="B5842" s="407" t="s">
        <v>9454</v>
      </c>
      <c r="C5842" s="408">
        <v>0</v>
      </c>
      <c r="D5842" s="408">
        <v>0</v>
      </c>
      <c r="E5842" s="408">
        <v>0</v>
      </c>
      <c r="F5842" s="409">
        <v>44803.596354166664</v>
      </c>
      <c r="G5842" s="408">
        <v>0</v>
      </c>
    </row>
    <row r="5843" spans="1:7" ht="15" x14ac:dyDescent="0.2">
      <c r="A5843" s="407" t="s">
        <v>35670</v>
      </c>
      <c r="B5843" s="407" t="s">
        <v>35671</v>
      </c>
      <c r="C5843" s="408">
        <v>0</v>
      </c>
      <c r="D5843" s="408">
        <v>64319.73</v>
      </c>
      <c r="E5843" s="408">
        <v>64319.73</v>
      </c>
      <c r="F5843" s="409">
        <v>45342.588599537034</v>
      </c>
      <c r="G5843" s="408">
        <v>0</v>
      </c>
    </row>
    <row r="5844" spans="1:7" ht="15" x14ac:dyDescent="0.2">
      <c r="A5844" s="407" t="s">
        <v>9455</v>
      </c>
      <c r="B5844" s="407" t="s">
        <v>1733</v>
      </c>
      <c r="C5844" s="408">
        <v>0</v>
      </c>
      <c r="D5844" s="408">
        <v>0</v>
      </c>
      <c r="E5844" s="408">
        <v>0</v>
      </c>
      <c r="F5844" s="409">
        <v>44803.596053240741</v>
      </c>
      <c r="G5844" s="408">
        <v>0</v>
      </c>
    </row>
    <row r="5845" spans="1:7" ht="15" x14ac:dyDescent="0.2">
      <c r="A5845" s="407" t="s">
        <v>9456</v>
      </c>
      <c r="B5845" s="407" t="s">
        <v>9457</v>
      </c>
      <c r="C5845" s="408">
        <v>0</v>
      </c>
      <c r="D5845" s="408">
        <v>115.5</v>
      </c>
      <c r="E5845" s="408">
        <v>115.5</v>
      </c>
      <c r="F5845" s="409">
        <v>44803.602997685186</v>
      </c>
      <c r="G5845" s="408">
        <v>0</v>
      </c>
    </row>
    <row r="5846" spans="1:7" ht="15" x14ac:dyDescent="0.2">
      <c r="A5846" s="407" t="s">
        <v>9458</v>
      </c>
      <c r="B5846" s="407" t="s">
        <v>7657</v>
      </c>
      <c r="C5846" s="408">
        <v>0</v>
      </c>
      <c r="D5846" s="408">
        <v>17.34</v>
      </c>
      <c r="E5846" s="408">
        <v>17.34</v>
      </c>
      <c r="F5846" s="409">
        <v>44803.653217592589</v>
      </c>
      <c r="G5846" s="408">
        <v>0</v>
      </c>
    </row>
    <row r="5847" spans="1:7" ht="15" x14ac:dyDescent="0.2">
      <c r="A5847" s="407" t="s">
        <v>9459</v>
      </c>
      <c r="B5847" s="407" t="s">
        <v>9460</v>
      </c>
      <c r="C5847" s="408">
        <v>41.5</v>
      </c>
      <c r="D5847" s="408">
        <v>27.82</v>
      </c>
      <c r="E5847" s="408">
        <v>69.319999999999993</v>
      </c>
      <c r="F5847" s="409">
        <v>44810.366481481484</v>
      </c>
      <c r="G5847" s="408">
        <v>0</v>
      </c>
    </row>
    <row r="5848" spans="1:7" ht="15" x14ac:dyDescent="0.2">
      <c r="A5848" s="407" t="s">
        <v>9461</v>
      </c>
      <c r="B5848" s="407" t="s">
        <v>9462</v>
      </c>
      <c r="C5848" s="408">
        <v>0</v>
      </c>
      <c r="D5848" s="408">
        <v>41.45</v>
      </c>
      <c r="E5848" s="408">
        <v>41.45</v>
      </c>
      <c r="F5848" s="409">
        <v>44886.475115740737</v>
      </c>
      <c r="G5848" s="408">
        <v>0</v>
      </c>
    </row>
    <row r="5849" spans="1:7" ht="15" x14ac:dyDescent="0.2">
      <c r="A5849" s="407" t="s">
        <v>9463</v>
      </c>
      <c r="B5849" s="407" t="s">
        <v>9464</v>
      </c>
      <c r="C5849" s="408">
        <v>6</v>
      </c>
      <c r="D5849" s="408">
        <v>71.73</v>
      </c>
      <c r="E5849" s="408">
        <v>77.73</v>
      </c>
      <c r="F5849" s="409">
        <v>44890.589143518519</v>
      </c>
      <c r="G5849" s="408">
        <v>0</v>
      </c>
    </row>
    <row r="5850" spans="1:7" ht="15" x14ac:dyDescent="0.2">
      <c r="A5850" s="407" t="s">
        <v>9465</v>
      </c>
      <c r="B5850" s="407" t="s">
        <v>9466</v>
      </c>
      <c r="C5850" s="408">
        <v>0</v>
      </c>
      <c r="D5850" s="408">
        <v>8.99</v>
      </c>
      <c r="E5850" s="408">
        <v>8.99</v>
      </c>
      <c r="F5850" s="409">
        <v>45015.419675925928</v>
      </c>
      <c r="G5850" s="408">
        <v>0</v>
      </c>
    </row>
    <row r="5851" spans="1:7" ht="15" x14ac:dyDescent="0.2">
      <c r="A5851" s="407" t="s">
        <v>9467</v>
      </c>
      <c r="B5851" s="407" t="s">
        <v>9468</v>
      </c>
      <c r="C5851" s="408">
        <v>0</v>
      </c>
      <c r="D5851" s="408">
        <v>104.23333333333333</v>
      </c>
      <c r="E5851" s="408">
        <v>104.23333333333333</v>
      </c>
      <c r="F5851" s="409">
        <v>44824.401608796295</v>
      </c>
      <c r="G5851" s="408">
        <v>0</v>
      </c>
    </row>
    <row r="5852" spans="1:7" ht="15" x14ac:dyDescent="0.2">
      <c r="A5852" s="407" t="s">
        <v>9469</v>
      </c>
      <c r="B5852" s="407" t="s">
        <v>9470</v>
      </c>
      <c r="C5852" s="408">
        <v>0</v>
      </c>
      <c r="D5852" s="408">
        <v>90.033333333333331</v>
      </c>
      <c r="E5852" s="408">
        <v>90.033333333333331</v>
      </c>
      <c r="F5852" s="409">
        <v>44824.391099537039</v>
      </c>
      <c r="G5852" s="408">
        <v>0</v>
      </c>
    </row>
    <row r="5853" spans="1:7" ht="15" x14ac:dyDescent="0.2">
      <c r="A5853" s="407" t="s">
        <v>35672</v>
      </c>
      <c r="B5853" s="407" t="s">
        <v>35673</v>
      </c>
      <c r="C5853" s="408">
        <v>0</v>
      </c>
      <c r="D5853" s="408">
        <v>28.99</v>
      </c>
      <c r="E5853" s="408">
        <v>28.99</v>
      </c>
      <c r="F5853" s="409">
        <v>45342.589236111111</v>
      </c>
      <c r="G5853" s="408">
        <v>0</v>
      </c>
    </row>
    <row r="5854" spans="1:7" ht="15" x14ac:dyDescent="0.2">
      <c r="A5854" s="407" t="s">
        <v>9471</v>
      </c>
      <c r="B5854" s="407" t="s">
        <v>9472</v>
      </c>
      <c r="C5854" s="408">
        <v>0</v>
      </c>
      <c r="D5854" s="408">
        <v>27.3</v>
      </c>
      <c r="E5854" s="408">
        <v>27.3</v>
      </c>
      <c r="F5854" s="409">
        <v>44966.485810185186</v>
      </c>
      <c r="G5854" s="408">
        <v>0</v>
      </c>
    </row>
    <row r="5855" spans="1:7" ht="15" x14ac:dyDescent="0.2">
      <c r="A5855" s="407" t="s">
        <v>9473</v>
      </c>
      <c r="B5855" s="407" t="s">
        <v>9474</v>
      </c>
      <c r="C5855" s="408">
        <v>0.5</v>
      </c>
      <c r="D5855" s="408">
        <v>1.03</v>
      </c>
      <c r="E5855" s="408">
        <v>1.53</v>
      </c>
      <c r="F5855" s="409">
        <v>44896.621782407405</v>
      </c>
      <c r="G5855" s="408">
        <v>0</v>
      </c>
    </row>
    <row r="5856" spans="1:7" ht="15" x14ac:dyDescent="0.2">
      <c r="A5856" s="407" t="s">
        <v>9475</v>
      </c>
      <c r="B5856" s="407" t="s">
        <v>9476</v>
      </c>
      <c r="C5856" s="408">
        <v>0</v>
      </c>
      <c r="D5856" s="408">
        <v>4.5</v>
      </c>
      <c r="E5856" s="408">
        <v>4.5</v>
      </c>
      <c r="F5856" s="409">
        <v>44844.572453703702</v>
      </c>
      <c r="G5856" s="408">
        <v>0</v>
      </c>
    </row>
    <row r="5857" spans="1:7" ht="15" x14ac:dyDescent="0.2">
      <c r="A5857" s="407" t="s">
        <v>9477</v>
      </c>
      <c r="B5857" s="407" t="s">
        <v>9478</v>
      </c>
      <c r="C5857" s="408">
        <v>0</v>
      </c>
      <c r="D5857" s="408">
        <v>146.93</v>
      </c>
      <c r="E5857" s="408">
        <v>146.93</v>
      </c>
      <c r="F5857" s="409">
        <v>44852.56082175926</v>
      </c>
      <c r="G5857" s="408">
        <v>0</v>
      </c>
    </row>
    <row r="5858" spans="1:7" ht="15" x14ac:dyDescent="0.2">
      <c r="A5858" s="407" t="s">
        <v>9479</v>
      </c>
      <c r="B5858" s="407" t="s">
        <v>9480</v>
      </c>
      <c r="C5858" s="408">
        <v>0</v>
      </c>
      <c r="D5858" s="408">
        <v>17.32</v>
      </c>
      <c r="E5858" s="408">
        <v>17.32</v>
      </c>
      <c r="F5858" s="409">
        <v>44991.36519675926</v>
      </c>
      <c r="G5858" s="408">
        <v>0</v>
      </c>
    </row>
    <row r="5859" spans="1:7" ht="15" x14ac:dyDescent="0.2">
      <c r="A5859" s="407" t="s">
        <v>9481</v>
      </c>
      <c r="B5859" s="407" t="s">
        <v>9482</v>
      </c>
      <c r="C5859" s="408">
        <v>0</v>
      </c>
      <c r="D5859" s="408">
        <v>12.17</v>
      </c>
      <c r="E5859" s="408">
        <v>12.17</v>
      </c>
      <c r="F5859" s="409">
        <v>44854.596678240741</v>
      </c>
      <c r="G5859" s="408">
        <v>0</v>
      </c>
    </row>
    <row r="5860" spans="1:7" ht="15" x14ac:dyDescent="0.2">
      <c r="A5860" s="407" t="s">
        <v>9483</v>
      </c>
      <c r="B5860" s="407" t="s">
        <v>9484</v>
      </c>
      <c r="C5860" s="408">
        <v>0</v>
      </c>
      <c r="D5860" s="408">
        <v>7.85</v>
      </c>
      <c r="E5860" s="408">
        <v>7.85</v>
      </c>
      <c r="F5860" s="409">
        <v>44854.598240740743</v>
      </c>
      <c r="G5860" s="408">
        <v>0</v>
      </c>
    </row>
    <row r="5861" spans="1:7" ht="15" x14ac:dyDescent="0.2">
      <c r="A5861" s="407" t="s">
        <v>9485</v>
      </c>
      <c r="B5861" s="407" t="s">
        <v>9486</v>
      </c>
      <c r="C5861" s="408">
        <v>0</v>
      </c>
      <c r="D5861" s="408">
        <v>13.5</v>
      </c>
      <c r="E5861" s="408">
        <v>13.5</v>
      </c>
      <c r="F5861" s="409">
        <v>44855.464166666665</v>
      </c>
      <c r="G5861" s="408">
        <v>0</v>
      </c>
    </row>
    <row r="5862" spans="1:7" ht="15" x14ac:dyDescent="0.2">
      <c r="A5862" s="407" t="s">
        <v>9487</v>
      </c>
      <c r="B5862" s="407" t="s">
        <v>9488</v>
      </c>
      <c r="C5862" s="408">
        <v>0</v>
      </c>
      <c r="D5862" s="408">
        <v>17.5</v>
      </c>
      <c r="E5862" s="408">
        <v>17.5</v>
      </c>
      <c r="F5862" s="409">
        <v>44855.460659722223</v>
      </c>
      <c r="G5862" s="408">
        <v>0</v>
      </c>
    </row>
    <row r="5863" spans="1:7" ht="15" x14ac:dyDescent="0.2">
      <c r="A5863" s="407" t="s">
        <v>9489</v>
      </c>
      <c r="B5863" s="407" t="s">
        <v>9490</v>
      </c>
      <c r="C5863" s="408">
        <v>0</v>
      </c>
      <c r="D5863" s="408">
        <v>53.63</v>
      </c>
      <c r="E5863" s="408">
        <v>53.63</v>
      </c>
      <c r="F5863" s="409">
        <v>44858.499560185184</v>
      </c>
      <c r="G5863" s="408">
        <v>0</v>
      </c>
    </row>
    <row r="5864" spans="1:7" ht="15" x14ac:dyDescent="0.2">
      <c r="A5864" s="407" t="s">
        <v>9491</v>
      </c>
      <c r="B5864" s="407" t="s">
        <v>9492</v>
      </c>
      <c r="C5864" s="408">
        <v>0</v>
      </c>
      <c r="D5864" s="408">
        <v>6.46</v>
      </c>
      <c r="E5864" s="408">
        <v>6.46</v>
      </c>
      <c r="F5864" s="409">
        <v>44858.516319444447</v>
      </c>
      <c r="G5864" s="408">
        <v>0</v>
      </c>
    </row>
    <row r="5865" spans="1:7" ht="15" x14ac:dyDescent="0.2">
      <c r="A5865" s="407" t="s">
        <v>9493</v>
      </c>
      <c r="B5865" s="407" t="s">
        <v>9494</v>
      </c>
      <c r="C5865" s="408">
        <v>0</v>
      </c>
      <c r="D5865" s="408">
        <v>6.26</v>
      </c>
      <c r="E5865" s="408">
        <v>6.26</v>
      </c>
      <c r="F5865" s="409">
        <v>44858.513252314813</v>
      </c>
      <c r="G5865" s="408">
        <v>0</v>
      </c>
    </row>
    <row r="5866" spans="1:7" ht="15" x14ac:dyDescent="0.2">
      <c r="A5866" s="407" t="s">
        <v>9495</v>
      </c>
      <c r="B5866" s="407" t="s">
        <v>9496</v>
      </c>
      <c r="C5866" s="408">
        <v>0</v>
      </c>
      <c r="D5866" s="408">
        <v>15.54</v>
      </c>
      <c r="E5866" s="408">
        <v>15.54</v>
      </c>
      <c r="F5866" s="409">
        <v>44858.519270833334</v>
      </c>
      <c r="G5866" s="408">
        <v>0</v>
      </c>
    </row>
    <row r="5867" spans="1:7" ht="15" x14ac:dyDescent="0.2">
      <c r="A5867" s="407" t="s">
        <v>9497</v>
      </c>
      <c r="B5867" s="407" t="s">
        <v>9498</v>
      </c>
      <c r="C5867" s="408">
        <v>0</v>
      </c>
      <c r="D5867" s="408">
        <v>12.27</v>
      </c>
      <c r="E5867" s="408">
        <v>12.27</v>
      </c>
      <c r="F5867" s="409">
        <v>44858.529293981483</v>
      </c>
      <c r="G5867" s="408">
        <v>0</v>
      </c>
    </row>
    <row r="5868" spans="1:7" ht="15" x14ac:dyDescent="0.2">
      <c r="A5868" s="407" t="s">
        <v>9499</v>
      </c>
      <c r="B5868" s="407" t="s">
        <v>35674</v>
      </c>
      <c r="C5868" s="408">
        <v>0</v>
      </c>
      <c r="D5868" s="408">
        <v>50.68</v>
      </c>
      <c r="E5868" s="408">
        <v>50.68</v>
      </c>
      <c r="F5868" s="409">
        <v>45775.666296296295</v>
      </c>
      <c r="G5868" s="408">
        <v>0</v>
      </c>
    </row>
    <row r="5869" spans="1:7" ht="15" x14ac:dyDescent="0.2">
      <c r="A5869" s="407" t="s">
        <v>9500</v>
      </c>
      <c r="B5869" s="407" t="s">
        <v>9501</v>
      </c>
      <c r="C5869" s="408">
        <v>0</v>
      </c>
      <c r="D5869" s="408">
        <v>78.900000000000006</v>
      </c>
      <c r="E5869" s="408">
        <v>78.900000000000006</v>
      </c>
      <c r="F5869" s="409">
        <v>45190.342685185184</v>
      </c>
      <c r="G5869" s="408">
        <v>0</v>
      </c>
    </row>
    <row r="5870" spans="1:7" ht="15" x14ac:dyDescent="0.2">
      <c r="A5870" s="407" t="s">
        <v>9502</v>
      </c>
      <c r="B5870" s="407" t="s">
        <v>35675</v>
      </c>
      <c r="C5870" s="408">
        <v>27</v>
      </c>
      <c r="D5870" s="408">
        <v>198.1958387769142</v>
      </c>
      <c r="E5870" s="408">
        <v>225.6958387769142</v>
      </c>
      <c r="F5870" s="409">
        <v>45867.664050925923</v>
      </c>
      <c r="G5870" s="408">
        <v>0</v>
      </c>
    </row>
    <row r="5871" spans="1:7" ht="15" x14ac:dyDescent="0.2">
      <c r="A5871" s="407" t="s">
        <v>9503</v>
      </c>
      <c r="B5871" s="407" t="s">
        <v>9504</v>
      </c>
      <c r="C5871" s="408">
        <v>1</v>
      </c>
      <c r="D5871" s="408">
        <v>19.428000000000001</v>
      </c>
      <c r="E5871" s="408">
        <v>20.428000000000001</v>
      </c>
      <c r="F5871" s="409">
        <v>45887.539652777778</v>
      </c>
      <c r="G5871" s="408">
        <v>0</v>
      </c>
    </row>
    <row r="5872" spans="1:7" ht="15" x14ac:dyDescent="0.2">
      <c r="A5872" s="407" t="s">
        <v>9505</v>
      </c>
      <c r="B5872" s="407" t="s">
        <v>9506</v>
      </c>
      <c r="C5872" s="408">
        <v>6.5</v>
      </c>
      <c r="D5872" s="408">
        <v>1.5696666666666665</v>
      </c>
      <c r="E5872" s="408">
        <v>8.0696666666666665</v>
      </c>
      <c r="F5872" s="409">
        <v>45889.405173611114</v>
      </c>
      <c r="G5872" s="408">
        <v>0</v>
      </c>
    </row>
    <row r="5873" spans="1:7" ht="15" x14ac:dyDescent="0.2">
      <c r="A5873" s="407" t="s">
        <v>9507</v>
      </c>
      <c r="B5873" s="407" t="s">
        <v>9508</v>
      </c>
      <c r="C5873" s="408">
        <v>0</v>
      </c>
      <c r="D5873" s="408">
        <v>11.927272727272728</v>
      </c>
      <c r="E5873" s="408">
        <v>11.927272727272728</v>
      </c>
      <c r="F5873" s="409">
        <v>46098.534756944442</v>
      </c>
      <c r="G5873" s="408">
        <v>6</v>
      </c>
    </row>
    <row r="5874" spans="1:7" ht="15" x14ac:dyDescent="0.2">
      <c r="A5874" s="407" t="s">
        <v>9509</v>
      </c>
      <c r="B5874" s="407" t="s">
        <v>9510</v>
      </c>
      <c r="C5874" s="408">
        <v>0</v>
      </c>
      <c r="D5874" s="408">
        <v>52.2</v>
      </c>
      <c r="E5874" s="408">
        <v>52.2</v>
      </c>
      <c r="F5874" s="409">
        <v>45868.462453703702</v>
      </c>
      <c r="G5874" s="408">
        <v>0</v>
      </c>
    </row>
    <row r="5875" spans="1:7" ht="15" x14ac:dyDescent="0.2">
      <c r="A5875" s="407" t="s">
        <v>9511</v>
      </c>
      <c r="B5875" s="407" t="s">
        <v>9512</v>
      </c>
      <c r="C5875" s="408">
        <v>0</v>
      </c>
      <c r="D5875" s="408">
        <v>12.5</v>
      </c>
      <c r="E5875" s="408">
        <v>12.5</v>
      </c>
      <c r="F5875" s="409">
        <v>45868.463217592594</v>
      </c>
      <c r="G5875" s="408">
        <v>0</v>
      </c>
    </row>
    <row r="5876" spans="1:7" ht="15" x14ac:dyDescent="0.2">
      <c r="A5876" s="407" t="s">
        <v>9513</v>
      </c>
      <c r="B5876" s="407" t="s">
        <v>9514</v>
      </c>
      <c r="C5876" s="408">
        <v>0</v>
      </c>
      <c r="D5876" s="408">
        <v>0.54888068181818184</v>
      </c>
      <c r="E5876" s="408">
        <v>0.54888068181818184</v>
      </c>
      <c r="F5876" s="409">
        <v>45782.632928240739</v>
      </c>
      <c r="G5876" s="408">
        <v>0</v>
      </c>
    </row>
    <row r="5877" spans="1:7" ht="15" x14ac:dyDescent="0.2">
      <c r="A5877" s="407" t="s">
        <v>9515</v>
      </c>
      <c r="B5877" s="407" t="s">
        <v>40711</v>
      </c>
      <c r="C5877" s="408">
        <v>0</v>
      </c>
      <c r="D5877" s="408">
        <v>20.059999999999999</v>
      </c>
      <c r="E5877" s="408">
        <v>20.059999999999999</v>
      </c>
      <c r="F5877" s="409">
        <v>45818.670775462961</v>
      </c>
      <c r="G5877" s="408">
        <v>9</v>
      </c>
    </row>
    <row r="5878" spans="1:7" ht="15" x14ac:dyDescent="0.2">
      <c r="A5878" s="407" t="s">
        <v>9516</v>
      </c>
      <c r="B5878" s="407" t="s">
        <v>9517</v>
      </c>
      <c r="C5878" s="408">
        <v>0.5</v>
      </c>
      <c r="D5878" s="408">
        <v>2.38</v>
      </c>
      <c r="E5878" s="408">
        <v>2.88</v>
      </c>
      <c r="F5878" s="409">
        <v>44881.471828703703</v>
      </c>
      <c r="G5878" s="408">
        <v>0</v>
      </c>
    </row>
    <row r="5879" spans="1:7" ht="15" x14ac:dyDescent="0.2">
      <c r="A5879" s="407" t="s">
        <v>9518</v>
      </c>
      <c r="B5879" s="407" t="s">
        <v>9519</v>
      </c>
      <c r="C5879" s="408">
        <v>0</v>
      </c>
      <c r="D5879" s="408">
        <v>28.5</v>
      </c>
      <c r="E5879" s="408">
        <v>28.5</v>
      </c>
      <c r="F5879" s="409">
        <v>45868.463842592595</v>
      </c>
      <c r="G5879" s="408">
        <v>0</v>
      </c>
    </row>
    <row r="5880" spans="1:7" ht="15" x14ac:dyDescent="0.2">
      <c r="A5880" s="407" t="s">
        <v>9520</v>
      </c>
      <c r="B5880" s="407" t="s">
        <v>9521</v>
      </c>
      <c r="C5880" s="408">
        <v>0</v>
      </c>
      <c r="D5880" s="408">
        <v>21.4</v>
      </c>
      <c r="E5880" s="408">
        <v>21.4</v>
      </c>
      <c r="F5880" s="409">
        <v>45701.646377314813</v>
      </c>
      <c r="G5880" s="408">
        <v>0</v>
      </c>
    </row>
    <row r="5881" spans="1:7" ht="15" x14ac:dyDescent="0.2">
      <c r="A5881" s="407" t="s">
        <v>9522</v>
      </c>
      <c r="B5881" s="407" t="s">
        <v>9523</v>
      </c>
      <c r="C5881" s="408">
        <v>0</v>
      </c>
      <c r="D5881" s="408">
        <v>20.55</v>
      </c>
      <c r="E5881" s="408">
        <v>20.55</v>
      </c>
      <c r="F5881" s="409">
        <v>45424.924791666665</v>
      </c>
      <c r="G5881" s="408">
        <v>0</v>
      </c>
    </row>
    <row r="5882" spans="1:7" ht="15" x14ac:dyDescent="0.2">
      <c r="A5882" s="407" t="s">
        <v>9524</v>
      </c>
      <c r="B5882" s="407" t="s">
        <v>9525</v>
      </c>
      <c r="C5882" s="408">
        <v>0</v>
      </c>
      <c r="D5882" s="408">
        <v>1044.51</v>
      </c>
      <c r="E5882" s="408">
        <v>1044.51</v>
      </c>
      <c r="F5882" s="409">
        <v>44880.355138888888</v>
      </c>
      <c r="G5882" s="408">
        <v>0</v>
      </c>
    </row>
    <row r="5883" spans="1:7" ht="15" x14ac:dyDescent="0.2">
      <c r="A5883" s="407" t="s">
        <v>9526</v>
      </c>
      <c r="B5883" s="407" t="s">
        <v>9527</v>
      </c>
      <c r="C5883" s="408">
        <v>0</v>
      </c>
      <c r="D5883" s="408">
        <v>0</v>
      </c>
      <c r="E5883" s="408">
        <v>0</v>
      </c>
      <c r="F5883" s="409">
        <v>44987.604664351849</v>
      </c>
      <c r="G5883" s="408">
        <v>0</v>
      </c>
    </row>
    <row r="5884" spans="1:7" ht="15" x14ac:dyDescent="0.2">
      <c r="A5884" s="407" t="s">
        <v>9528</v>
      </c>
      <c r="B5884" s="407" t="s">
        <v>9529</v>
      </c>
      <c r="C5884" s="408">
        <v>0</v>
      </c>
      <c r="D5884" s="408">
        <v>0</v>
      </c>
      <c r="E5884" s="408">
        <v>0</v>
      </c>
      <c r="F5884" s="409">
        <v>44987.638113425928</v>
      </c>
      <c r="G5884" s="408">
        <v>0</v>
      </c>
    </row>
    <row r="5885" spans="1:7" ht="15" x14ac:dyDescent="0.2">
      <c r="A5885" s="407" t="s">
        <v>9530</v>
      </c>
      <c r="B5885" s="407" t="s">
        <v>9531</v>
      </c>
      <c r="C5885" s="408">
        <v>0</v>
      </c>
      <c r="D5885" s="408">
        <v>53.95</v>
      </c>
      <c r="E5885" s="408">
        <v>53.95</v>
      </c>
      <c r="F5885" s="409">
        <v>44953.362754629627</v>
      </c>
      <c r="G5885" s="408">
        <v>0</v>
      </c>
    </row>
    <row r="5886" spans="1:7" ht="15" x14ac:dyDescent="0.25">
      <c r="A5886" s="407" t="s">
        <v>9532</v>
      </c>
      <c r="B5886" s="407" t="s">
        <v>9533</v>
      </c>
      <c r="C5886" s="406"/>
      <c r="D5886" s="406"/>
      <c r="E5886" s="406"/>
      <c r="F5886" s="409">
        <v>44987.651250000003</v>
      </c>
      <c r="G5886" s="408">
        <v>0</v>
      </c>
    </row>
    <row r="5887" spans="1:7" ht="15" x14ac:dyDescent="0.2">
      <c r="A5887" s="407" t="s">
        <v>9534</v>
      </c>
      <c r="B5887" s="407" t="s">
        <v>40259</v>
      </c>
      <c r="C5887" s="408">
        <v>1</v>
      </c>
      <c r="D5887" s="408">
        <v>68.548618181818171</v>
      </c>
      <c r="E5887" s="408">
        <v>69.548618181818171</v>
      </c>
      <c r="F5887" s="409">
        <v>46098.537175925929</v>
      </c>
      <c r="G5887" s="408">
        <v>1</v>
      </c>
    </row>
    <row r="5888" spans="1:7" ht="15" x14ac:dyDescent="0.2">
      <c r="A5888" s="407" t="s">
        <v>9535</v>
      </c>
      <c r="B5888" s="407" t="s">
        <v>9536</v>
      </c>
      <c r="C5888" s="408">
        <v>0</v>
      </c>
      <c r="D5888" s="408">
        <v>33.65</v>
      </c>
      <c r="E5888" s="408">
        <v>33.65</v>
      </c>
      <c r="F5888" s="409">
        <v>45424.925150462965</v>
      </c>
      <c r="G5888" s="408">
        <v>0</v>
      </c>
    </row>
    <row r="5889" spans="1:7" ht="15" x14ac:dyDescent="0.2">
      <c r="A5889" s="407" t="s">
        <v>9537</v>
      </c>
      <c r="B5889" s="407" t="s">
        <v>9538</v>
      </c>
      <c r="C5889" s="408">
        <v>0</v>
      </c>
      <c r="D5889" s="408">
        <v>34.799999999999997</v>
      </c>
      <c r="E5889" s="408">
        <v>34.799999999999997</v>
      </c>
      <c r="F5889" s="409">
        <v>45424.925879629627</v>
      </c>
      <c r="G5889" s="408">
        <v>0</v>
      </c>
    </row>
    <row r="5890" spans="1:7" ht="15" x14ac:dyDescent="0.2">
      <c r="A5890" s="407" t="s">
        <v>9539</v>
      </c>
      <c r="B5890" s="407" t="s">
        <v>9540</v>
      </c>
      <c r="C5890" s="408">
        <v>0</v>
      </c>
      <c r="D5890" s="408">
        <v>102.1</v>
      </c>
      <c r="E5890" s="408">
        <v>102.1</v>
      </c>
      <c r="F5890" s="409">
        <v>44893.616284722222</v>
      </c>
      <c r="G5890" s="408">
        <v>0</v>
      </c>
    </row>
    <row r="5891" spans="1:7" ht="15" x14ac:dyDescent="0.2">
      <c r="A5891" s="407" t="s">
        <v>9541</v>
      </c>
      <c r="B5891" s="407" t="s">
        <v>9542</v>
      </c>
      <c r="C5891" s="408">
        <v>0</v>
      </c>
      <c r="D5891" s="408">
        <v>0</v>
      </c>
      <c r="E5891" s="408">
        <v>0</v>
      </c>
      <c r="F5891" s="409">
        <v>44893.616076388891</v>
      </c>
      <c r="G5891" s="408">
        <v>0</v>
      </c>
    </row>
    <row r="5892" spans="1:7" ht="15" x14ac:dyDescent="0.2">
      <c r="A5892" s="407" t="s">
        <v>9543</v>
      </c>
      <c r="B5892" s="407" t="s">
        <v>9544</v>
      </c>
      <c r="C5892" s="408">
        <v>0</v>
      </c>
      <c r="D5892" s="408">
        <v>24.75</v>
      </c>
      <c r="E5892" s="408">
        <v>24.75</v>
      </c>
      <c r="F5892" s="409">
        <v>45398.55064814815</v>
      </c>
      <c r="G5892" s="408">
        <v>0</v>
      </c>
    </row>
    <row r="5893" spans="1:7" ht="15" x14ac:dyDescent="0.2">
      <c r="A5893" s="407" t="s">
        <v>9545</v>
      </c>
      <c r="B5893" s="407" t="s">
        <v>9546</v>
      </c>
      <c r="C5893" s="408">
        <v>0</v>
      </c>
      <c r="D5893" s="408">
        <v>8.75</v>
      </c>
      <c r="E5893" s="408">
        <v>8.75</v>
      </c>
      <c r="F5893" s="409">
        <v>45424.926550925928</v>
      </c>
      <c r="G5893" s="408">
        <v>0</v>
      </c>
    </row>
    <row r="5894" spans="1:7" ht="15" x14ac:dyDescent="0.25">
      <c r="A5894" s="407" t="s">
        <v>9547</v>
      </c>
      <c r="B5894" s="407" t="s">
        <v>9548</v>
      </c>
      <c r="C5894" s="406"/>
      <c r="D5894" s="406"/>
      <c r="E5894" s="406"/>
      <c r="F5894" s="409">
        <v>45007.554062499999</v>
      </c>
      <c r="G5894" s="408">
        <v>0</v>
      </c>
    </row>
    <row r="5895" spans="1:7" ht="15" x14ac:dyDescent="0.2">
      <c r="A5895" s="407" t="s">
        <v>9549</v>
      </c>
      <c r="B5895" s="407" t="s">
        <v>33288</v>
      </c>
      <c r="C5895" s="408">
        <v>3.25</v>
      </c>
      <c r="D5895" s="408">
        <v>632.14849818181824</v>
      </c>
      <c r="E5895" s="408">
        <v>635.39849818181824</v>
      </c>
      <c r="F5895" s="409">
        <v>45357.38244212963</v>
      </c>
      <c r="G5895" s="408">
        <v>0</v>
      </c>
    </row>
    <row r="5896" spans="1:7" ht="15" x14ac:dyDescent="0.2">
      <c r="A5896" s="407" t="s">
        <v>35676</v>
      </c>
      <c r="B5896" s="407" t="s">
        <v>35677</v>
      </c>
      <c r="C5896" s="408">
        <v>0</v>
      </c>
      <c r="D5896" s="408">
        <v>4094.45</v>
      </c>
      <c r="E5896" s="408">
        <v>4094.45</v>
      </c>
      <c r="F5896" s="409">
        <v>45342.599629629629</v>
      </c>
      <c r="G5896" s="408">
        <v>0</v>
      </c>
    </row>
    <row r="5897" spans="1:7" ht="15" x14ac:dyDescent="0.2">
      <c r="A5897" s="407" t="s">
        <v>35678</v>
      </c>
      <c r="B5897" s="407" t="s">
        <v>35679</v>
      </c>
      <c r="C5897" s="408">
        <v>0</v>
      </c>
      <c r="D5897" s="408">
        <v>14840</v>
      </c>
      <c r="E5897" s="408">
        <v>14840</v>
      </c>
      <c r="F5897" s="409">
        <v>45342.599675925929</v>
      </c>
      <c r="G5897" s="408">
        <v>0</v>
      </c>
    </row>
    <row r="5898" spans="1:7" ht="15" x14ac:dyDescent="0.2">
      <c r="A5898" s="407" t="s">
        <v>9550</v>
      </c>
      <c r="B5898" s="407" t="s">
        <v>9551</v>
      </c>
      <c r="C5898" s="408">
        <v>0</v>
      </c>
      <c r="D5898" s="408">
        <v>0</v>
      </c>
      <c r="E5898" s="408">
        <v>0</v>
      </c>
      <c r="F5898" s="409">
        <v>44938.556793981479</v>
      </c>
      <c r="G5898" s="408">
        <v>0</v>
      </c>
    </row>
    <row r="5899" spans="1:7" ht="15" x14ac:dyDescent="0.2">
      <c r="A5899" s="407" t="s">
        <v>9552</v>
      </c>
      <c r="B5899" s="407" t="s">
        <v>9553</v>
      </c>
      <c r="C5899" s="408">
        <v>0</v>
      </c>
      <c r="D5899" s="408">
        <v>3000</v>
      </c>
      <c r="E5899" s="408">
        <v>3000</v>
      </c>
      <c r="F5899" s="409">
        <v>44943.653032407405</v>
      </c>
      <c r="G5899" s="408">
        <v>0</v>
      </c>
    </row>
    <row r="5900" spans="1:7" ht="15" x14ac:dyDescent="0.2">
      <c r="A5900" s="407" t="s">
        <v>9554</v>
      </c>
      <c r="B5900" s="407" t="s">
        <v>9555</v>
      </c>
      <c r="C5900" s="408">
        <v>0</v>
      </c>
      <c r="D5900" s="408">
        <v>62.67</v>
      </c>
      <c r="E5900" s="408">
        <v>62.67</v>
      </c>
      <c r="F5900" s="409">
        <v>44950.496111111112</v>
      </c>
      <c r="G5900" s="408">
        <v>0</v>
      </c>
    </row>
    <row r="5901" spans="1:7" ht="15" x14ac:dyDescent="0.2">
      <c r="A5901" s="407" t="s">
        <v>9556</v>
      </c>
      <c r="B5901" s="407" t="s">
        <v>9557</v>
      </c>
      <c r="C5901" s="408">
        <v>0</v>
      </c>
      <c r="D5901" s="408">
        <v>8.5</v>
      </c>
      <c r="E5901" s="408">
        <v>8.5</v>
      </c>
      <c r="F5901" s="409">
        <v>44950.495497685188</v>
      </c>
      <c r="G5901" s="408">
        <v>0</v>
      </c>
    </row>
    <row r="5902" spans="1:7" ht="15" x14ac:dyDescent="0.2">
      <c r="A5902" s="407" t="s">
        <v>9558</v>
      </c>
      <c r="B5902" s="407" t="s">
        <v>9559</v>
      </c>
      <c r="C5902" s="408">
        <v>0</v>
      </c>
      <c r="D5902" s="408">
        <v>3.9</v>
      </c>
      <c r="E5902" s="408">
        <v>3.9</v>
      </c>
      <c r="F5902" s="409">
        <v>45364.494317129633</v>
      </c>
      <c r="G5902" s="408">
        <v>0</v>
      </c>
    </row>
    <row r="5903" spans="1:7" ht="15" x14ac:dyDescent="0.25">
      <c r="A5903" s="407" t="s">
        <v>9560</v>
      </c>
      <c r="B5903" s="407" t="s">
        <v>9561</v>
      </c>
      <c r="C5903" s="406"/>
      <c r="D5903" s="406"/>
      <c r="E5903" s="406"/>
      <c r="F5903" s="409">
        <v>44958.657164351855</v>
      </c>
      <c r="G5903" s="408">
        <v>0</v>
      </c>
    </row>
    <row r="5904" spans="1:7" ht="15" x14ac:dyDescent="0.2">
      <c r="A5904" s="407" t="s">
        <v>35680</v>
      </c>
      <c r="B5904" s="407" t="s">
        <v>9563</v>
      </c>
      <c r="C5904" s="408">
        <v>0</v>
      </c>
      <c r="D5904" s="408">
        <v>10.199999999999999</v>
      </c>
      <c r="E5904" s="408">
        <v>10.199999999999999</v>
      </c>
      <c r="F5904" s="409">
        <v>45069.67769675926</v>
      </c>
      <c r="G5904" s="408">
        <v>0</v>
      </c>
    </row>
    <row r="5905" spans="1:7" ht="15" x14ac:dyDescent="0.2">
      <c r="A5905" s="407" t="s">
        <v>9562</v>
      </c>
      <c r="B5905" s="407" t="s">
        <v>9563</v>
      </c>
      <c r="C5905" s="408">
        <v>1.05</v>
      </c>
      <c r="D5905" s="408">
        <v>24.2</v>
      </c>
      <c r="E5905" s="408">
        <v>25.25</v>
      </c>
      <c r="F5905" s="409">
        <v>44964.624849537038</v>
      </c>
      <c r="G5905" s="408">
        <v>0</v>
      </c>
    </row>
    <row r="5906" spans="1:7" ht="15" x14ac:dyDescent="0.2">
      <c r="A5906" s="407" t="s">
        <v>35681</v>
      </c>
      <c r="B5906" s="407" t="s">
        <v>21857</v>
      </c>
      <c r="C5906" s="408">
        <v>0</v>
      </c>
      <c r="D5906" s="408">
        <v>6.96</v>
      </c>
      <c r="E5906" s="408">
        <v>6.96</v>
      </c>
      <c r="F5906" s="409">
        <v>45069.678587962961</v>
      </c>
      <c r="G5906" s="408">
        <v>0</v>
      </c>
    </row>
    <row r="5907" spans="1:7" ht="15" x14ac:dyDescent="0.2">
      <c r="A5907" s="407" t="s">
        <v>9564</v>
      </c>
      <c r="B5907" s="407" t="s">
        <v>9565</v>
      </c>
      <c r="C5907" s="408">
        <v>0</v>
      </c>
      <c r="D5907" s="408">
        <v>0</v>
      </c>
      <c r="E5907" s="408">
        <v>0</v>
      </c>
      <c r="F5907" s="409">
        <v>44970.489317129628</v>
      </c>
      <c r="G5907" s="408">
        <v>0</v>
      </c>
    </row>
    <row r="5908" spans="1:7" ht="15" x14ac:dyDescent="0.2">
      <c r="A5908" s="407" t="s">
        <v>9566</v>
      </c>
      <c r="B5908" s="407" t="s">
        <v>9567</v>
      </c>
      <c r="C5908" s="408">
        <v>1.55</v>
      </c>
      <c r="D5908" s="408">
        <v>20.71</v>
      </c>
      <c r="E5908" s="408">
        <v>22.26</v>
      </c>
      <c r="F5908" s="409">
        <v>44964.644756944443</v>
      </c>
      <c r="G5908" s="408">
        <v>0</v>
      </c>
    </row>
    <row r="5909" spans="1:7" ht="15" x14ac:dyDescent="0.25">
      <c r="A5909" s="407" t="s">
        <v>9568</v>
      </c>
      <c r="B5909" s="407" t="s">
        <v>9569</v>
      </c>
      <c r="C5909" s="406"/>
      <c r="D5909" s="408">
        <v>1.78</v>
      </c>
      <c r="E5909" s="408">
        <v>1.78</v>
      </c>
      <c r="F5909" s="409">
        <v>44970.491967592592</v>
      </c>
      <c r="G5909" s="408">
        <v>0</v>
      </c>
    </row>
    <row r="5910" spans="1:7" ht="15" x14ac:dyDescent="0.2">
      <c r="A5910" s="407" t="s">
        <v>9570</v>
      </c>
      <c r="B5910" s="407" t="s">
        <v>9567</v>
      </c>
      <c r="C5910" s="408">
        <v>1.61</v>
      </c>
      <c r="D5910" s="408">
        <v>15.77</v>
      </c>
      <c r="E5910" s="408">
        <v>17.39</v>
      </c>
      <c r="F5910" s="409">
        <v>44964.653148148151</v>
      </c>
      <c r="G5910" s="408">
        <v>0</v>
      </c>
    </row>
    <row r="5911" spans="1:7" ht="15" x14ac:dyDescent="0.2">
      <c r="A5911" s="407" t="s">
        <v>9571</v>
      </c>
      <c r="B5911" s="407" t="s">
        <v>9572</v>
      </c>
      <c r="C5911" s="408">
        <v>0</v>
      </c>
      <c r="D5911" s="408">
        <v>31.103999999999999</v>
      </c>
      <c r="E5911" s="408">
        <v>31.103999999999999</v>
      </c>
      <c r="F5911" s="409">
        <v>45236.711192129631</v>
      </c>
      <c r="G5911" s="408">
        <v>0</v>
      </c>
    </row>
    <row r="5912" spans="1:7" ht="15" x14ac:dyDescent="0.2">
      <c r="A5912" s="407" t="s">
        <v>9573</v>
      </c>
      <c r="B5912" s="407" t="s">
        <v>9574</v>
      </c>
      <c r="C5912" s="408">
        <v>0</v>
      </c>
      <c r="D5912" s="408">
        <v>0.56000000000000005</v>
      </c>
      <c r="E5912" s="408">
        <v>0.56000000000000005</v>
      </c>
      <c r="F5912" s="409">
        <v>44966.647094907406</v>
      </c>
      <c r="G5912" s="408">
        <v>0</v>
      </c>
    </row>
    <row r="5913" spans="1:7" ht="15" x14ac:dyDescent="0.2">
      <c r="A5913" s="407" t="s">
        <v>9575</v>
      </c>
      <c r="B5913" s="407" t="s">
        <v>9576</v>
      </c>
      <c r="C5913" s="408">
        <v>0</v>
      </c>
      <c r="D5913" s="408">
        <v>0.64</v>
      </c>
      <c r="E5913" s="408">
        <v>0.64</v>
      </c>
      <c r="F5913" s="409">
        <v>45273.605266203704</v>
      </c>
      <c r="G5913" s="408">
        <v>0</v>
      </c>
    </row>
    <row r="5914" spans="1:7" ht="15" x14ac:dyDescent="0.2">
      <c r="A5914" s="407" t="s">
        <v>9577</v>
      </c>
      <c r="B5914" s="407" t="s">
        <v>9578</v>
      </c>
      <c r="C5914" s="408">
        <v>0</v>
      </c>
      <c r="D5914" s="408">
        <v>3.44</v>
      </c>
      <c r="E5914" s="408">
        <v>3.44</v>
      </c>
      <c r="F5914" s="409">
        <v>45133.607685185183</v>
      </c>
      <c r="G5914" s="408">
        <v>0</v>
      </c>
    </row>
    <row r="5915" spans="1:7" ht="15" x14ac:dyDescent="0.2">
      <c r="A5915" s="407" t="s">
        <v>35682</v>
      </c>
      <c r="B5915" s="407" t="s">
        <v>35683</v>
      </c>
      <c r="C5915" s="408">
        <v>0</v>
      </c>
      <c r="D5915" s="408">
        <v>4.4999999999999998E-2</v>
      </c>
      <c r="E5915" s="408">
        <v>4.4999999999999998E-2</v>
      </c>
      <c r="F5915" s="409">
        <v>45072.586631944447</v>
      </c>
      <c r="G5915" s="408">
        <v>0</v>
      </c>
    </row>
    <row r="5916" spans="1:7" ht="15" x14ac:dyDescent="0.2">
      <c r="A5916" s="407" t="s">
        <v>9579</v>
      </c>
      <c r="B5916" s="407" t="s">
        <v>9580</v>
      </c>
      <c r="C5916" s="408">
        <v>1.25</v>
      </c>
      <c r="D5916" s="408">
        <v>2.2084000000000001</v>
      </c>
      <c r="E5916" s="408">
        <v>3.4584000000000001</v>
      </c>
      <c r="F5916" s="409">
        <v>45225.67465277778</v>
      </c>
      <c r="G5916" s="408">
        <v>67</v>
      </c>
    </row>
    <row r="5917" spans="1:7" ht="15" x14ac:dyDescent="0.2">
      <c r="A5917" s="407" t="s">
        <v>9581</v>
      </c>
      <c r="B5917" s="407" t="s">
        <v>9582</v>
      </c>
      <c r="C5917" s="408">
        <v>0</v>
      </c>
      <c r="D5917" s="408">
        <v>93.24</v>
      </c>
      <c r="E5917" s="408">
        <v>93.24</v>
      </c>
      <c r="F5917" s="409">
        <v>45021.648333333331</v>
      </c>
      <c r="G5917" s="408">
        <v>0</v>
      </c>
    </row>
    <row r="5918" spans="1:7" ht="15" x14ac:dyDescent="0.2">
      <c r="A5918" s="407" t="s">
        <v>9583</v>
      </c>
      <c r="B5918" s="407" t="s">
        <v>9584</v>
      </c>
      <c r="C5918" s="408">
        <v>0</v>
      </c>
      <c r="D5918" s="408">
        <v>5.8</v>
      </c>
      <c r="E5918" s="408">
        <v>5.8</v>
      </c>
      <c r="F5918" s="409">
        <v>45021.64875</v>
      </c>
      <c r="G5918" s="408">
        <v>0</v>
      </c>
    </row>
    <row r="5919" spans="1:7" ht="15" x14ac:dyDescent="0.2">
      <c r="A5919" s="407" t="s">
        <v>9585</v>
      </c>
      <c r="B5919" s="407" t="s">
        <v>9586</v>
      </c>
      <c r="C5919" s="408">
        <v>0</v>
      </c>
      <c r="D5919" s="408">
        <v>0</v>
      </c>
      <c r="E5919" s="408">
        <v>0</v>
      </c>
      <c r="F5919" s="409">
        <v>44987.68677083333</v>
      </c>
      <c r="G5919" s="408">
        <v>0</v>
      </c>
    </row>
    <row r="5920" spans="1:7" ht="15" x14ac:dyDescent="0.2">
      <c r="A5920" s="407" t="s">
        <v>9587</v>
      </c>
      <c r="B5920" s="407" t="s">
        <v>9588</v>
      </c>
      <c r="C5920" s="408">
        <v>0</v>
      </c>
      <c r="D5920" s="408">
        <v>1.0877777777777777</v>
      </c>
      <c r="E5920" s="408">
        <v>1.0877777777777777</v>
      </c>
      <c r="F5920" s="409">
        <v>45705.578692129631</v>
      </c>
      <c r="G5920" s="408">
        <v>8</v>
      </c>
    </row>
    <row r="5921" spans="1:7" ht="15" x14ac:dyDescent="0.2">
      <c r="A5921" s="407" t="s">
        <v>9589</v>
      </c>
      <c r="B5921" s="407" t="s">
        <v>40710</v>
      </c>
      <c r="C5921" s="408">
        <v>0</v>
      </c>
      <c r="D5921" s="408">
        <v>13.246499999999999</v>
      </c>
      <c r="E5921" s="408">
        <v>13.246499999999999</v>
      </c>
      <c r="F5921" s="409">
        <v>45939.745462962965</v>
      </c>
      <c r="G5921" s="408">
        <v>6</v>
      </c>
    </row>
    <row r="5922" spans="1:7" ht="15" x14ac:dyDescent="0.25">
      <c r="A5922" s="407" t="s">
        <v>9590</v>
      </c>
      <c r="B5922" s="407" t="s">
        <v>9591</v>
      </c>
      <c r="C5922" s="406"/>
      <c r="D5922" s="406"/>
      <c r="E5922" s="406"/>
      <c r="F5922" s="409">
        <v>44987.652002314811</v>
      </c>
      <c r="G5922" s="408">
        <v>0</v>
      </c>
    </row>
    <row r="5923" spans="1:7" ht="15" x14ac:dyDescent="0.2">
      <c r="A5923" s="407" t="s">
        <v>9592</v>
      </c>
      <c r="B5923" s="407" t="s">
        <v>9593</v>
      </c>
      <c r="C5923" s="408">
        <v>1</v>
      </c>
      <c r="D5923" s="408">
        <v>0.1194505</v>
      </c>
      <c r="E5923" s="408">
        <v>1.1194505000000001</v>
      </c>
      <c r="F5923" s="409">
        <v>45706.389421296299</v>
      </c>
      <c r="G5923" s="408">
        <v>0</v>
      </c>
    </row>
    <row r="5924" spans="1:7" ht="15" x14ac:dyDescent="0.2">
      <c r="A5924" s="407" t="s">
        <v>9594</v>
      </c>
      <c r="B5924" s="407" t="s">
        <v>9595</v>
      </c>
      <c r="C5924" s="408">
        <v>41.5</v>
      </c>
      <c r="D5924" s="408">
        <v>2342.08</v>
      </c>
      <c r="E5924" s="408">
        <v>2383.58</v>
      </c>
      <c r="F5924" s="409">
        <v>45159.611689814818</v>
      </c>
      <c r="G5924" s="408">
        <v>0</v>
      </c>
    </row>
    <row r="5925" spans="1:7" ht="15" x14ac:dyDescent="0.2">
      <c r="A5925" s="407" t="s">
        <v>9596</v>
      </c>
      <c r="B5925" s="407" t="s">
        <v>9597</v>
      </c>
      <c r="C5925" s="408">
        <v>0</v>
      </c>
      <c r="D5925" s="408">
        <v>35.4</v>
      </c>
      <c r="E5925" s="408">
        <v>35.4</v>
      </c>
      <c r="F5925" s="409">
        <v>45071.613541666666</v>
      </c>
      <c r="G5925" s="408">
        <v>0</v>
      </c>
    </row>
    <row r="5926" spans="1:7" ht="15" x14ac:dyDescent="0.2">
      <c r="A5926" s="407" t="s">
        <v>9598</v>
      </c>
      <c r="B5926" s="407" t="s">
        <v>9599</v>
      </c>
      <c r="C5926" s="408">
        <v>0</v>
      </c>
      <c r="D5926" s="408">
        <v>7.65</v>
      </c>
      <c r="E5926" s="408">
        <v>7.65</v>
      </c>
      <c r="F5926" s="409">
        <v>45272.566064814811</v>
      </c>
      <c r="G5926" s="408">
        <v>0</v>
      </c>
    </row>
    <row r="5927" spans="1:7" ht="15" x14ac:dyDescent="0.2">
      <c r="A5927" s="407" t="s">
        <v>9600</v>
      </c>
      <c r="B5927" s="407" t="s">
        <v>9601</v>
      </c>
      <c r="C5927" s="408">
        <v>0</v>
      </c>
      <c r="D5927" s="408">
        <v>7.94</v>
      </c>
      <c r="E5927" s="408">
        <v>7.94</v>
      </c>
      <c r="F5927" s="409">
        <v>45159.5700462963</v>
      </c>
      <c r="G5927" s="408">
        <v>0</v>
      </c>
    </row>
    <row r="5928" spans="1:7" ht="15" x14ac:dyDescent="0.2">
      <c r="A5928" s="407" t="s">
        <v>9602</v>
      </c>
      <c r="B5928" s="407" t="s">
        <v>9603</v>
      </c>
      <c r="C5928" s="408">
        <v>0</v>
      </c>
      <c r="D5928" s="408">
        <v>3.84</v>
      </c>
      <c r="E5928" s="408">
        <v>3.84</v>
      </c>
      <c r="F5928" s="409">
        <v>45160.540625000001</v>
      </c>
      <c r="G5928" s="408">
        <v>0</v>
      </c>
    </row>
    <row r="5929" spans="1:7" ht="15" x14ac:dyDescent="0.2">
      <c r="A5929" s="407" t="s">
        <v>9604</v>
      </c>
      <c r="B5929" s="407" t="s">
        <v>9605</v>
      </c>
      <c r="C5929" s="408">
        <v>0</v>
      </c>
      <c r="D5929" s="408">
        <v>123.75</v>
      </c>
      <c r="E5929" s="408">
        <v>123.75</v>
      </c>
      <c r="F5929" s="409">
        <v>44995.561643518522</v>
      </c>
      <c r="G5929" s="408">
        <v>0</v>
      </c>
    </row>
    <row r="5930" spans="1:7" ht="15" x14ac:dyDescent="0.2">
      <c r="A5930" s="407" t="s">
        <v>9606</v>
      </c>
      <c r="B5930" s="407" t="s">
        <v>9607</v>
      </c>
      <c r="C5930" s="408">
        <v>0</v>
      </c>
      <c r="D5930" s="408">
        <v>25.67</v>
      </c>
      <c r="E5930" s="408">
        <v>25.67</v>
      </c>
      <c r="F5930" s="409">
        <v>45106.59547453704</v>
      </c>
      <c r="G5930" s="408">
        <v>0</v>
      </c>
    </row>
    <row r="5931" spans="1:7" ht="15" x14ac:dyDescent="0.2">
      <c r="A5931" s="407" t="s">
        <v>9608</v>
      </c>
      <c r="B5931" s="407" t="s">
        <v>9609</v>
      </c>
      <c r="C5931" s="408">
        <v>0</v>
      </c>
      <c r="D5931" s="408">
        <v>14.12</v>
      </c>
      <c r="E5931" s="408">
        <v>14.12</v>
      </c>
      <c r="F5931" s="409">
        <v>44997.448182870372</v>
      </c>
      <c r="G5931" s="408">
        <v>0</v>
      </c>
    </row>
    <row r="5932" spans="1:7" ht="15" x14ac:dyDescent="0.2">
      <c r="A5932" s="407" t="s">
        <v>9610</v>
      </c>
      <c r="B5932" s="407" t="s">
        <v>9611</v>
      </c>
      <c r="C5932" s="408">
        <v>0</v>
      </c>
      <c r="D5932" s="408">
        <v>2123</v>
      </c>
      <c r="E5932" s="408">
        <v>2123</v>
      </c>
      <c r="F5932" s="409">
        <v>45000.450856481482</v>
      </c>
      <c r="G5932" s="408">
        <v>0</v>
      </c>
    </row>
    <row r="5933" spans="1:7" ht="15" x14ac:dyDescent="0.2">
      <c r="A5933" s="407" t="s">
        <v>9612</v>
      </c>
      <c r="B5933" s="407" t="s">
        <v>9613</v>
      </c>
      <c r="C5933" s="408">
        <v>0</v>
      </c>
      <c r="D5933" s="408">
        <v>34.4</v>
      </c>
      <c r="E5933" s="408">
        <v>34.4</v>
      </c>
      <c r="F5933" s="409">
        <v>45021.65388888889</v>
      </c>
      <c r="G5933" s="408">
        <v>0</v>
      </c>
    </row>
    <row r="5934" spans="1:7" ht="15" x14ac:dyDescent="0.2">
      <c r="A5934" s="407" t="s">
        <v>9614</v>
      </c>
      <c r="B5934" s="407" t="s">
        <v>9615</v>
      </c>
      <c r="C5934" s="408">
        <v>0</v>
      </c>
      <c r="D5934" s="408">
        <v>33.9</v>
      </c>
      <c r="E5934" s="408">
        <v>33.9</v>
      </c>
      <c r="F5934" s="409">
        <v>45831.484571759262</v>
      </c>
      <c r="G5934" s="408">
        <v>0</v>
      </c>
    </row>
    <row r="5935" spans="1:7" ht="15" x14ac:dyDescent="0.2">
      <c r="A5935" s="407" t="s">
        <v>9616</v>
      </c>
      <c r="B5935" s="407" t="s">
        <v>9617</v>
      </c>
      <c r="C5935" s="408">
        <v>0</v>
      </c>
      <c r="D5935" s="408">
        <v>34.1</v>
      </c>
      <c r="E5935" s="408">
        <v>34.1</v>
      </c>
      <c r="F5935" s="409">
        <v>45021.653738425928</v>
      </c>
      <c r="G5935" s="408">
        <v>0</v>
      </c>
    </row>
    <row r="5936" spans="1:7" ht="15" x14ac:dyDescent="0.2">
      <c r="A5936" s="407" t="s">
        <v>9618</v>
      </c>
      <c r="B5936" s="407" t="s">
        <v>9619</v>
      </c>
      <c r="C5936" s="408">
        <v>0</v>
      </c>
      <c r="D5936" s="408">
        <v>23.56</v>
      </c>
      <c r="E5936" s="408">
        <v>23.56</v>
      </c>
      <c r="F5936" s="409">
        <v>45831.679351851853</v>
      </c>
      <c r="G5936" s="408">
        <v>0</v>
      </c>
    </row>
    <row r="5937" spans="1:7" ht="15" x14ac:dyDescent="0.2">
      <c r="A5937" s="407" t="s">
        <v>9620</v>
      </c>
      <c r="B5937" s="407" t="s">
        <v>9621</v>
      </c>
      <c r="C5937" s="408">
        <v>0</v>
      </c>
      <c r="D5937" s="408">
        <v>78</v>
      </c>
      <c r="E5937" s="408">
        <v>78</v>
      </c>
      <c r="F5937" s="409">
        <v>45021.653564814813</v>
      </c>
      <c r="G5937" s="408">
        <v>0</v>
      </c>
    </row>
    <row r="5938" spans="1:7" ht="15" x14ac:dyDescent="0.2">
      <c r="A5938" s="407" t="s">
        <v>9622</v>
      </c>
      <c r="B5938" s="407" t="s">
        <v>9623</v>
      </c>
      <c r="C5938" s="408">
        <v>1.5</v>
      </c>
      <c r="D5938" s="408">
        <v>2.4190999999999998</v>
      </c>
      <c r="E5938" s="408">
        <v>3.9190999999999998</v>
      </c>
      <c r="F5938" s="409">
        <v>45021.652638888889</v>
      </c>
      <c r="G5938" s="408">
        <v>0</v>
      </c>
    </row>
    <row r="5939" spans="1:7" ht="15" x14ac:dyDescent="0.2">
      <c r="A5939" s="407" t="s">
        <v>9624</v>
      </c>
      <c r="B5939" s="407" t="s">
        <v>9625</v>
      </c>
      <c r="C5939" s="408">
        <v>0</v>
      </c>
      <c r="D5939" s="408">
        <v>90.71</v>
      </c>
      <c r="E5939" s="408">
        <v>90.71</v>
      </c>
      <c r="F5939" s="409">
        <v>45001.34888888889</v>
      </c>
      <c r="G5939" s="408">
        <v>0</v>
      </c>
    </row>
    <row r="5940" spans="1:7" ht="15" x14ac:dyDescent="0.2">
      <c r="A5940" s="407" t="s">
        <v>9626</v>
      </c>
      <c r="B5940" s="407" t="s">
        <v>9627</v>
      </c>
      <c r="C5940" s="408">
        <v>0</v>
      </c>
      <c r="D5940" s="408">
        <v>0</v>
      </c>
      <c r="E5940" s="408">
        <v>0</v>
      </c>
      <c r="F5940" s="409">
        <v>45021.649039351854</v>
      </c>
      <c r="G5940" s="408">
        <v>0</v>
      </c>
    </row>
    <row r="5941" spans="1:7" ht="15" x14ac:dyDescent="0.2">
      <c r="A5941" s="407" t="s">
        <v>9628</v>
      </c>
      <c r="B5941" s="407" t="s">
        <v>9629</v>
      </c>
      <c r="C5941" s="408">
        <v>0</v>
      </c>
      <c r="D5941" s="408">
        <v>0</v>
      </c>
      <c r="E5941" s="408">
        <v>0</v>
      </c>
      <c r="F5941" s="409">
        <v>45021.649189814816</v>
      </c>
      <c r="G5941" s="408">
        <v>0</v>
      </c>
    </row>
    <row r="5942" spans="1:7" ht="15" x14ac:dyDescent="0.2">
      <c r="A5942" s="407" t="s">
        <v>9630</v>
      </c>
      <c r="B5942" s="407" t="s">
        <v>9631</v>
      </c>
      <c r="C5942" s="408">
        <v>0</v>
      </c>
      <c r="D5942" s="408">
        <v>0</v>
      </c>
      <c r="E5942" s="408">
        <v>0</v>
      </c>
      <c r="F5942" s="409">
        <v>45021.649363425924</v>
      </c>
      <c r="G5942" s="408">
        <v>0</v>
      </c>
    </row>
    <row r="5943" spans="1:7" ht="15" x14ac:dyDescent="0.2">
      <c r="A5943" s="407" t="s">
        <v>9632</v>
      </c>
      <c r="B5943" s="407" t="s">
        <v>9633</v>
      </c>
      <c r="C5943" s="408">
        <v>0</v>
      </c>
      <c r="D5943" s="408">
        <v>15.2</v>
      </c>
      <c r="E5943" s="408">
        <v>15.2</v>
      </c>
      <c r="F5943" s="409">
        <v>45002.445798611108</v>
      </c>
      <c r="G5943" s="408">
        <v>0</v>
      </c>
    </row>
    <row r="5944" spans="1:7" ht="15" x14ac:dyDescent="0.2">
      <c r="A5944" s="407" t="s">
        <v>9634</v>
      </c>
      <c r="B5944" s="407" t="s">
        <v>9635</v>
      </c>
      <c r="C5944" s="408">
        <v>0</v>
      </c>
      <c r="D5944" s="408">
        <v>8.66</v>
      </c>
      <c r="E5944" s="408">
        <v>8.66</v>
      </c>
      <c r="F5944" s="409">
        <v>45678.459386574075</v>
      </c>
      <c r="G5944" s="408">
        <v>0</v>
      </c>
    </row>
    <row r="5945" spans="1:7" ht="15" x14ac:dyDescent="0.2">
      <c r="A5945" s="407" t="s">
        <v>9636</v>
      </c>
      <c r="B5945" s="407" t="s">
        <v>9637</v>
      </c>
      <c r="C5945" s="408">
        <v>0</v>
      </c>
      <c r="D5945" s="408">
        <v>25.2652</v>
      </c>
      <c r="E5945" s="408">
        <v>25.2652</v>
      </c>
      <c r="F5945" s="409">
        <v>45677.609872685185</v>
      </c>
      <c r="G5945" s="408">
        <v>0</v>
      </c>
    </row>
    <row r="5946" spans="1:7" ht="15" x14ac:dyDescent="0.2">
      <c r="A5946" s="407" t="s">
        <v>9638</v>
      </c>
      <c r="B5946" s="407" t="s">
        <v>9639</v>
      </c>
      <c r="C5946" s="408">
        <v>0</v>
      </c>
      <c r="D5946" s="408">
        <v>38.799999999999997</v>
      </c>
      <c r="E5946" s="408">
        <v>38.799999999999997</v>
      </c>
      <c r="F5946" s="409">
        <v>45015.41883101852</v>
      </c>
      <c r="G5946" s="408">
        <v>0</v>
      </c>
    </row>
    <row r="5947" spans="1:7" ht="15" x14ac:dyDescent="0.2">
      <c r="A5947" s="407" t="s">
        <v>9640</v>
      </c>
      <c r="B5947" s="407" t="s">
        <v>9641</v>
      </c>
      <c r="C5947" s="408">
        <v>3</v>
      </c>
      <c r="D5947" s="408">
        <v>21.795300000000001</v>
      </c>
      <c r="E5947" s="408">
        <v>24.795300000000001</v>
      </c>
      <c r="F5947" s="409">
        <v>45014.573518518519</v>
      </c>
      <c r="G5947" s="408">
        <v>0</v>
      </c>
    </row>
    <row r="5948" spans="1:7" ht="15" x14ac:dyDescent="0.2">
      <c r="A5948" s="407" t="s">
        <v>9642</v>
      </c>
      <c r="B5948" s="407" t="s">
        <v>9643</v>
      </c>
      <c r="C5948" s="408">
        <v>18</v>
      </c>
      <c r="D5948" s="408">
        <v>103.31692173913044</v>
      </c>
      <c r="E5948" s="408">
        <v>121.31692173913044</v>
      </c>
      <c r="F5948" s="409">
        <v>45015.431620370371</v>
      </c>
      <c r="G5948" s="408">
        <v>0</v>
      </c>
    </row>
    <row r="5949" spans="1:7" ht="15" x14ac:dyDescent="0.2">
      <c r="A5949" s="407" t="s">
        <v>9644</v>
      </c>
      <c r="B5949" s="407" t="s">
        <v>9645</v>
      </c>
      <c r="C5949" s="408">
        <v>1.75</v>
      </c>
      <c r="D5949" s="408">
        <v>0.32</v>
      </c>
      <c r="E5949" s="408">
        <v>2.0699999999999998</v>
      </c>
      <c r="F5949" s="409">
        <v>45068.622847222221</v>
      </c>
      <c r="G5949" s="408">
        <v>0</v>
      </c>
    </row>
    <row r="5950" spans="1:7" ht="15" x14ac:dyDescent="0.2">
      <c r="A5950" s="407" t="s">
        <v>9646</v>
      </c>
      <c r="B5950" s="407" t="s">
        <v>9603</v>
      </c>
      <c r="C5950" s="408">
        <v>0</v>
      </c>
      <c r="D5950" s="408">
        <v>4.78</v>
      </c>
      <c r="E5950" s="408">
        <v>4.78</v>
      </c>
      <c r="F5950" s="409">
        <v>45377.627881944441</v>
      </c>
      <c r="G5950" s="408">
        <v>0</v>
      </c>
    </row>
    <row r="5951" spans="1:7" ht="15" x14ac:dyDescent="0.2">
      <c r="A5951" s="407" t="s">
        <v>9647</v>
      </c>
      <c r="B5951" s="407" t="s">
        <v>9648</v>
      </c>
      <c r="C5951" s="408">
        <v>0</v>
      </c>
      <c r="D5951" s="408">
        <v>37.5</v>
      </c>
      <c r="E5951" s="408">
        <v>37.5</v>
      </c>
      <c r="F5951" s="409">
        <v>45106.598564814813</v>
      </c>
      <c r="G5951" s="408">
        <v>0</v>
      </c>
    </row>
    <row r="5952" spans="1:7" ht="15" x14ac:dyDescent="0.2">
      <c r="A5952" s="407" t="s">
        <v>9649</v>
      </c>
      <c r="B5952" s="407" t="s">
        <v>9650</v>
      </c>
      <c r="C5952" s="408">
        <v>0</v>
      </c>
      <c r="D5952" s="408">
        <v>37.5</v>
      </c>
      <c r="E5952" s="408">
        <v>37.5</v>
      </c>
      <c r="F5952" s="409">
        <v>45106.60229166667</v>
      </c>
      <c r="G5952" s="408">
        <v>0</v>
      </c>
    </row>
    <row r="5953" spans="1:7" ht="15" x14ac:dyDescent="0.2">
      <c r="A5953" s="407" t="s">
        <v>9651</v>
      </c>
      <c r="B5953" s="407" t="s">
        <v>9652</v>
      </c>
      <c r="C5953" s="408">
        <v>0</v>
      </c>
      <c r="D5953" s="408">
        <v>108.37</v>
      </c>
      <c r="E5953" s="408">
        <v>108.37</v>
      </c>
      <c r="F5953" s="409">
        <v>45306.464629629627</v>
      </c>
      <c r="G5953" s="408">
        <v>0</v>
      </c>
    </row>
    <row r="5954" spans="1:7" ht="15" x14ac:dyDescent="0.25">
      <c r="A5954" s="407" t="s">
        <v>9653</v>
      </c>
      <c r="B5954" s="407" t="s">
        <v>9249</v>
      </c>
      <c r="C5954" s="406"/>
      <c r="D5954" s="406"/>
      <c r="E5954" s="406"/>
      <c r="F5954" s="409">
        <v>45036.594467592593</v>
      </c>
      <c r="G5954" s="408">
        <v>0</v>
      </c>
    </row>
    <row r="5955" spans="1:7" ht="15" x14ac:dyDescent="0.2">
      <c r="A5955" s="407" t="s">
        <v>35684</v>
      </c>
      <c r="B5955" s="407" t="s">
        <v>35685</v>
      </c>
      <c r="C5955" s="408">
        <v>0</v>
      </c>
      <c r="D5955" s="408">
        <v>10.66</v>
      </c>
      <c r="E5955" s="408">
        <v>10.66</v>
      </c>
      <c r="F5955" s="409">
        <v>45917.549872685187</v>
      </c>
      <c r="G5955" s="408">
        <v>0</v>
      </c>
    </row>
    <row r="5956" spans="1:7" ht="15" x14ac:dyDescent="0.2">
      <c r="A5956" s="407" t="s">
        <v>9654</v>
      </c>
      <c r="B5956" s="407" t="s">
        <v>33700</v>
      </c>
      <c r="C5956" s="408">
        <v>0</v>
      </c>
      <c r="D5956" s="408">
        <v>0</v>
      </c>
      <c r="E5956" s="408">
        <v>0</v>
      </c>
      <c r="F5956" s="409">
        <v>45917.551215277781</v>
      </c>
      <c r="G5956" s="408">
        <v>0</v>
      </c>
    </row>
    <row r="5957" spans="1:7" ht="15" x14ac:dyDescent="0.2">
      <c r="A5957" s="407" t="s">
        <v>9655</v>
      </c>
      <c r="B5957" s="407" t="s">
        <v>33701</v>
      </c>
      <c r="C5957" s="408">
        <v>0</v>
      </c>
      <c r="D5957" s="408">
        <v>7.5</v>
      </c>
      <c r="E5957" s="408">
        <v>7.5</v>
      </c>
      <c r="F5957" s="409">
        <v>45917.551111111112</v>
      </c>
      <c r="G5957" s="408">
        <v>0</v>
      </c>
    </row>
    <row r="5958" spans="1:7" ht="15" x14ac:dyDescent="0.2">
      <c r="A5958" s="407" t="s">
        <v>9656</v>
      </c>
      <c r="B5958" s="407" t="s">
        <v>33702</v>
      </c>
      <c r="C5958" s="408">
        <v>0</v>
      </c>
      <c r="D5958" s="408">
        <v>7.5</v>
      </c>
      <c r="E5958" s="408">
        <v>7.5</v>
      </c>
      <c r="F5958" s="409">
        <v>45917.551053240742</v>
      </c>
      <c r="G5958" s="408">
        <v>147</v>
      </c>
    </row>
    <row r="5959" spans="1:7" ht="15" x14ac:dyDescent="0.2">
      <c r="A5959" s="407" t="s">
        <v>9657</v>
      </c>
      <c r="B5959" s="407" t="s">
        <v>9658</v>
      </c>
      <c r="C5959" s="408">
        <v>0.4</v>
      </c>
      <c r="D5959" s="408">
        <v>21.14</v>
      </c>
      <c r="E5959" s="408">
        <v>21.54</v>
      </c>
      <c r="F5959" s="409">
        <v>45050.667511574073</v>
      </c>
      <c r="G5959" s="408">
        <v>0</v>
      </c>
    </row>
    <row r="5960" spans="1:7" ht="15" x14ac:dyDescent="0.2">
      <c r="A5960" s="407" t="s">
        <v>9659</v>
      </c>
      <c r="B5960" s="407" t="s">
        <v>9660</v>
      </c>
      <c r="C5960" s="408">
        <v>0</v>
      </c>
      <c r="D5960" s="408">
        <v>67.150000000000006</v>
      </c>
      <c r="E5960" s="408">
        <v>67.150000000000006</v>
      </c>
      <c r="F5960" s="409">
        <v>45986.562939814816</v>
      </c>
      <c r="G5960" s="408">
        <v>0</v>
      </c>
    </row>
    <row r="5961" spans="1:7" ht="15" x14ac:dyDescent="0.2">
      <c r="A5961" s="407" t="s">
        <v>9661</v>
      </c>
      <c r="B5961" s="407" t="s">
        <v>9662</v>
      </c>
      <c r="C5961" s="408">
        <v>0</v>
      </c>
      <c r="D5961" s="408">
        <v>4.0999999999999996</v>
      </c>
      <c r="E5961" s="408">
        <v>4.0999999999999996</v>
      </c>
      <c r="F5961" s="409">
        <v>45099.381863425922</v>
      </c>
      <c r="G5961" s="408">
        <v>0</v>
      </c>
    </row>
    <row r="5962" spans="1:7" ht="15" x14ac:dyDescent="0.2">
      <c r="A5962" s="407" t="s">
        <v>9663</v>
      </c>
      <c r="B5962" s="407" t="s">
        <v>9664</v>
      </c>
      <c r="C5962" s="408">
        <v>0</v>
      </c>
      <c r="D5962" s="408">
        <v>9.1884999999999994</v>
      </c>
      <c r="E5962" s="408">
        <v>9.1884999999999994</v>
      </c>
      <c r="F5962" s="409">
        <v>46098.546296296299</v>
      </c>
      <c r="G5962" s="408">
        <v>21.6</v>
      </c>
    </row>
    <row r="5963" spans="1:7" ht="15" x14ac:dyDescent="0.2">
      <c r="A5963" s="407" t="s">
        <v>9665</v>
      </c>
      <c r="B5963" s="407" t="s">
        <v>9666</v>
      </c>
      <c r="C5963" s="408">
        <v>0</v>
      </c>
      <c r="D5963" s="408">
        <v>11.9</v>
      </c>
      <c r="E5963" s="408">
        <v>11.9</v>
      </c>
      <c r="F5963" s="409">
        <v>45272.463900462964</v>
      </c>
      <c r="G5963" s="408">
        <v>0</v>
      </c>
    </row>
    <row r="5964" spans="1:7" ht="15" x14ac:dyDescent="0.2">
      <c r="A5964" s="407" t="s">
        <v>9667</v>
      </c>
      <c r="B5964" s="407" t="s">
        <v>33123</v>
      </c>
      <c r="C5964" s="408">
        <v>17.850000000000001</v>
      </c>
      <c r="D5964" s="408">
        <v>357.79</v>
      </c>
      <c r="E5964" s="408">
        <v>375.64</v>
      </c>
      <c r="F5964" s="409">
        <v>46029.73337962963</v>
      </c>
      <c r="G5964" s="408">
        <v>0</v>
      </c>
    </row>
    <row r="5965" spans="1:7" ht="15" x14ac:dyDescent="0.2">
      <c r="A5965" s="407" t="s">
        <v>9668</v>
      </c>
      <c r="B5965" s="407" t="s">
        <v>9669</v>
      </c>
      <c r="C5965" s="408">
        <v>0</v>
      </c>
      <c r="D5965" s="408">
        <v>44.3</v>
      </c>
      <c r="E5965" s="408">
        <v>44.3</v>
      </c>
      <c r="F5965" s="409">
        <v>45071.615601851852</v>
      </c>
      <c r="G5965" s="408">
        <v>0</v>
      </c>
    </row>
    <row r="5966" spans="1:7" ht="15" x14ac:dyDescent="0.2">
      <c r="A5966" s="407" t="s">
        <v>9670</v>
      </c>
      <c r="B5966" s="407" t="s">
        <v>9671</v>
      </c>
      <c r="C5966" s="408">
        <v>0</v>
      </c>
      <c r="D5966" s="408">
        <v>149.19</v>
      </c>
      <c r="E5966" s="408">
        <v>149.19</v>
      </c>
      <c r="F5966" s="409">
        <v>45076.3909375</v>
      </c>
      <c r="G5966" s="408">
        <v>0</v>
      </c>
    </row>
    <row r="5967" spans="1:7" ht="15" x14ac:dyDescent="0.2">
      <c r="A5967" s="407" t="s">
        <v>9672</v>
      </c>
      <c r="B5967" s="407" t="s">
        <v>9673</v>
      </c>
      <c r="C5967" s="408">
        <v>0</v>
      </c>
      <c r="D5967" s="408">
        <v>107.09</v>
      </c>
      <c r="E5967" s="408">
        <v>107.09</v>
      </c>
      <c r="F5967" s="409">
        <v>45076.391458333332</v>
      </c>
      <c r="G5967" s="408">
        <v>0</v>
      </c>
    </row>
    <row r="5968" spans="1:7" ht="15" x14ac:dyDescent="0.2">
      <c r="A5968" s="407" t="s">
        <v>9674</v>
      </c>
      <c r="B5968" s="407" t="s">
        <v>9675</v>
      </c>
      <c r="C5968" s="408">
        <v>0</v>
      </c>
      <c r="D5968" s="408">
        <v>0</v>
      </c>
      <c r="E5968" s="408">
        <v>0</v>
      </c>
      <c r="F5968" s="409">
        <v>45077.500567129631</v>
      </c>
      <c r="G5968" s="408">
        <v>0</v>
      </c>
    </row>
    <row r="5969" spans="1:7" ht="15" x14ac:dyDescent="0.2">
      <c r="A5969" s="407" t="s">
        <v>9676</v>
      </c>
      <c r="B5969" s="407" t="s">
        <v>9677</v>
      </c>
      <c r="C5969" s="408">
        <v>0</v>
      </c>
      <c r="D5969" s="408">
        <v>0</v>
      </c>
      <c r="E5969" s="408">
        <v>0</v>
      </c>
      <c r="F5969" s="409">
        <v>45077.502395833333</v>
      </c>
      <c r="G5969" s="408">
        <v>0</v>
      </c>
    </row>
    <row r="5970" spans="1:7" ht="15" x14ac:dyDescent="0.2">
      <c r="A5970" s="407" t="s">
        <v>9678</v>
      </c>
      <c r="B5970" s="407" t="s">
        <v>9679</v>
      </c>
      <c r="C5970" s="408">
        <v>0</v>
      </c>
      <c r="D5970" s="408">
        <v>0</v>
      </c>
      <c r="E5970" s="408">
        <v>0</v>
      </c>
      <c r="F5970" s="409">
        <v>45077.5624537037</v>
      </c>
      <c r="G5970" s="408">
        <v>0</v>
      </c>
    </row>
    <row r="5971" spans="1:7" ht="15" x14ac:dyDescent="0.2">
      <c r="A5971" s="407" t="s">
        <v>9680</v>
      </c>
      <c r="B5971" s="407" t="s">
        <v>9681</v>
      </c>
      <c r="C5971" s="408">
        <v>0</v>
      </c>
      <c r="D5971" s="408">
        <v>7082.94</v>
      </c>
      <c r="E5971" s="408">
        <v>7082.94</v>
      </c>
      <c r="F5971" s="409">
        <v>45580.626076388886</v>
      </c>
      <c r="G5971" s="408">
        <v>0</v>
      </c>
    </row>
    <row r="5972" spans="1:7" ht="15" x14ac:dyDescent="0.2">
      <c r="A5972" s="407" t="s">
        <v>9682</v>
      </c>
      <c r="B5972" s="407" t="s">
        <v>35686</v>
      </c>
      <c r="C5972" s="408">
        <v>15.5</v>
      </c>
      <c r="D5972" s="408">
        <v>153.90619408399999</v>
      </c>
      <c r="E5972" s="408">
        <v>179.40619408399999</v>
      </c>
      <c r="F5972" s="409">
        <v>45813.552453703705</v>
      </c>
      <c r="G5972" s="408">
        <v>0</v>
      </c>
    </row>
    <row r="5973" spans="1:7" ht="15" x14ac:dyDescent="0.2">
      <c r="A5973" s="407" t="s">
        <v>9683</v>
      </c>
      <c r="B5973" s="407" t="s">
        <v>33041</v>
      </c>
      <c r="C5973" s="408">
        <v>0</v>
      </c>
      <c r="D5973" s="408">
        <v>95</v>
      </c>
      <c r="E5973" s="408">
        <v>95</v>
      </c>
      <c r="F5973" s="409">
        <v>45722.312349537038</v>
      </c>
      <c r="G5973" s="408">
        <v>0</v>
      </c>
    </row>
    <row r="5974" spans="1:7" ht="15" x14ac:dyDescent="0.2">
      <c r="A5974" s="407" t="s">
        <v>9684</v>
      </c>
      <c r="B5974" s="407" t="s">
        <v>9685</v>
      </c>
      <c r="C5974" s="408">
        <v>0</v>
      </c>
      <c r="D5974" s="408">
        <v>10.6</v>
      </c>
      <c r="E5974" s="408">
        <v>10.6</v>
      </c>
      <c r="F5974" s="409">
        <v>45741.401724537034</v>
      </c>
      <c r="G5974" s="408">
        <v>8</v>
      </c>
    </row>
    <row r="5975" spans="1:7" ht="15" x14ac:dyDescent="0.2">
      <c r="A5975" s="407" t="s">
        <v>9686</v>
      </c>
      <c r="B5975" s="407" t="s">
        <v>33042</v>
      </c>
      <c r="C5975" s="408">
        <v>0</v>
      </c>
      <c r="D5975" s="408">
        <v>18.13</v>
      </c>
      <c r="E5975" s="408">
        <v>18.13</v>
      </c>
      <c r="F5975" s="409">
        <v>45792.401550925926</v>
      </c>
      <c r="G5975" s="408">
        <v>30</v>
      </c>
    </row>
    <row r="5976" spans="1:7" ht="15" x14ac:dyDescent="0.2">
      <c r="A5976" s="407" t="s">
        <v>9687</v>
      </c>
      <c r="B5976" s="407" t="s">
        <v>9688</v>
      </c>
      <c r="C5976" s="408">
        <v>0</v>
      </c>
      <c r="D5976" s="408">
        <v>78.349999999999994</v>
      </c>
      <c r="E5976" s="408">
        <v>78.349999999999994</v>
      </c>
      <c r="F5976" s="409">
        <v>45306.484282407408</v>
      </c>
      <c r="G5976" s="408">
        <v>0</v>
      </c>
    </row>
    <row r="5977" spans="1:7" ht="15" x14ac:dyDescent="0.2">
      <c r="A5977" s="407" t="s">
        <v>9689</v>
      </c>
      <c r="B5977" s="407" t="s">
        <v>9690</v>
      </c>
      <c r="C5977" s="408">
        <v>0</v>
      </c>
      <c r="D5977" s="408">
        <v>0</v>
      </c>
      <c r="E5977" s="408">
        <v>0</v>
      </c>
      <c r="F5977" s="409">
        <v>45106.528969907406</v>
      </c>
      <c r="G5977" s="408">
        <v>0</v>
      </c>
    </row>
    <row r="5978" spans="1:7" ht="15" x14ac:dyDescent="0.2">
      <c r="A5978" s="407" t="s">
        <v>9691</v>
      </c>
      <c r="B5978" s="407" t="s">
        <v>9692</v>
      </c>
      <c r="C5978" s="408">
        <v>0</v>
      </c>
      <c r="D5978" s="408">
        <v>30.1</v>
      </c>
      <c r="E5978" s="408">
        <v>30.1</v>
      </c>
      <c r="F5978" s="409">
        <v>45306.484826388885</v>
      </c>
      <c r="G5978" s="408">
        <v>0</v>
      </c>
    </row>
    <row r="5979" spans="1:7" ht="15" x14ac:dyDescent="0.2">
      <c r="A5979" s="407" t="s">
        <v>9693</v>
      </c>
      <c r="B5979" s="407" t="s">
        <v>9694</v>
      </c>
      <c r="C5979" s="408">
        <v>0</v>
      </c>
      <c r="D5979" s="408">
        <v>11.8</v>
      </c>
      <c r="E5979" s="408">
        <v>11.8</v>
      </c>
      <c r="F5979" s="409">
        <v>45306.596620370372</v>
      </c>
      <c r="G5979" s="408">
        <v>0</v>
      </c>
    </row>
    <row r="5980" spans="1:7" ht="15" x14ac:dyDescent="0.2">
      <c r="A5980" s="407" t="s">
        <v>9695</v>
      </c>
      <c r="B5980" s="407" t="s">
        <v>9696</v>
      </c>
      <c r="C5980" s="408">
        <v>8.5</v>
      </c>
      <c r="D5980" s="408">
        <v>90.42</v>
      </c>
      <c r="E5980" s="408">
        <v>98.92</v>
      </c>
      <c r="F5980" s="409">
        <v>45099.513773148145</v>
      </c>
      <c r="G5980" s="408">
        <v>0</v>
      </c>
    </row>
    <row r="5981" spans="1:7" ht="15" x14ac:dyDescent="0.2">
      <c r="A5981" s="407" t="s">
        <v>9697</v>
      </c>
      <c r="B5981" s="407" t="s">
        <v>9698</v>
      </c>
      <c r="C5981" s="408">
        <v>0</v>
      </c>
      <c r="D5981" s="408">
        <v>16.89</v>
      </c>
      <c r="E5981" s="408">
        <v>16.89</v>
      </c>
      <c r="F5981" s="409">
        <v>45310.568842592591</v>
      </c>
      <c r="G5981" s="408">
        <v>0</v>
      </c>
    </row>
    <row r="5982" spans="1:7" ht="15" x14ac:dyDescent="0.2">
      <c r="A5982" s="407" t="s">
        <v>9699</v>
      </c>
      <c r="B5982" s="407" t="s">
        <v>9700</v>
      </c>
      <c r="C5982" s="408">
        <v>0</v>
      </c>
      <c r="D5982" s="408">
        <v>22.27</v>
      </c>
      <c r="E5982" s="408">
        <v>22.27</v>
      </c>
      <c r="F5982" s="409">
        <v>45310.569212962961</v>
      </c>
      <c r="G5982" s="408">
        <v>0</v>
      </c>
    </row>
    <row r="5983" spans="1:7" ht="15" x14ac:dyDescent="0.2">
      <c r="A5983" s="407" t="s">
        <v>9701</v>
      </c>
      <c r="B5983" s="407" t="s">
        <v>9702</v>
      </c>
      <c r="C5983" s="408">
        <v>0</v>
      </c>
      <c r="D5983" s="408">
        <v>22.27</v>
      </c>
      <c r="E5983" s="408">
        <v>22.27</v>
      </c>
      <c r="F5983" s="409">
        <v>45310.569525462961</v>
      </c>
      <c r="G5983" s="408">
        <v>0</v>
      </c>
    </row>
    <row r="5984" spans="1:7" ht="15" x14ac:dyDescent="0.2">
      <c r="A5984" s="407" t="s">
        <v>9703</v>
      </c>
      <c r="B5984" s="407" t="s">
        <v>9704</v>
      </c>
      <c r="C5984" s="408">
        <v>0</v>
      </c>
      <c r="D5984" s="408">
        <v>1.36</v>
      </c>
      <c r="E5984" s="408">
        <v>1.36</v>
      </c>
      <c r="F5984" s="409">
        <v>45313.421574074076</v>
      </c>
      <c r="G5984" s="408">
        <v>0</v>
      </c>
    </row>
    <row r="5985" spans="1:7" ht="15" x14ac:dyDescent="0.2">
      <c r="A5985" s="407" t="s">
        <v>9705</v>
      </c>
      <c r="B5985" s="407" t="s">
        <v>33289</v>
      </c>
      <c r="C5985" s="408">
        <v>0</v>
      </c>
      <c r="D5985" s="408">
        <v>0</v>
      </c>
      <c r="E5985" s="408">
        <v>0</v>
      </c>
      <c r="F5985" s="409">
        <v>45371.37940972222</v>
      </c>
      <c r="G5985" s="408">
        <v>0</v>
      </c>
    </row>
    <row r="5986" spans="1:7" ht="15" x14ac:dyDescent="0.2">
      <c r="A5986" s="407" t="s">
        <v>9706</v>
      </c>
      <c r="B5986" s="407" t="s">
        <v>9707</v>
      </c>
      <c r="C5986" s="408">
        <v>0</v>
      </c>
      <c r="D5986" s="408">
        <v>161.97</v>
      </c>
      <c r="E5986" s="408">
        <v>161.97</v>
      </c>
      <c r="F5986" s="409">
        <v>45111.431319444448</v>
      </c>
      <c r="G5986" s="408">
        <v>0</v>
      </c>
    </row>
    <row r="5987" spans="1:7" ht="15" x14ac:dyDescent="0.2">
      <c r="A5987" s="407" t="s">
        <v>9708</v>
      </c>
      <c r="B5987" s="407" t="s">
        <v>9709</v>
      </c>
      <c r="C5987" s="408">
        <v>0</v>
      </c>
      <c r="D5987" s="408">
        <v>204.74</v>
      </c>
      <c r="E5987" s="408">
        <v>204.74</v>
      </c>
      <c r="F5987" s="409">
        <v>45111.435127314813</v>
      </c>
      <c r="G5987" s="408">
        <v>0</v>
      </c>
    </row>
    <row r="5988" spans="1:7" ht="15" x14ac:dyDescent="0.2">
      <c r="A5988" s="407" t="s">
        <v>9710</v>
      </c>
      <c r="B5988" s="407" t="s">
        <v>33043</v>
      </c>
      <c r="C5988" s="408">
        <v>0</v>
      </c>
      <c r="D5988" s="408">
        <v>153.04</v>
      </c>
      <c r="E5988" s="408">
        <v>153.04</v>
      </c>
      <c r="F5988" s="409">
        <v>45360.627928240741</v>
      </c>
      <c r="G5988" s="408">
        <v>0</v>
      </c>
    </row>
    <row r="5989" spans="1:7" ht="15" x14ac:dyDescent="0.2">
      <c r="A5989" s="407" t="s">
        <v>9711</v>
      </c>
      <c r="B5989" s="407" t="s">
        <v>9712</v>
      </c>
      <c r="C5989" s="408">
        <v>0</v>
      </c>
      <c r="D5989" s="408">
        <v>39.700000000000003</v>
      </c>
      <c r="E5989" s="408">
        <v>39.700000000000003</v>
      </c>
      <c r="F5989" s="409">
        <v>45117.560486111113</v>
      </c>
      <c r="G5989" s="408">
        <v>0</v>
      </c>
    </row>
    <row r="5990" spans="1:7" ht="15" x14ac:dyDescent="0.2">
      <c r="A5990" s="407" t="s">
        <v>9713</v>
      </c>
      <c r="B5990" s="407" t="s">
        <v>9714</v>
      </c>
      <c r="C5990" s="408">
        <v>0</v>
      </c>
      <c r="D5990" s="408">
        <v>36.700000000000003</v>
      </c>
      <c r="E5990" s="408">
        <v>36.700000000000003</v>
      </c>
      <c r="F5990" s="409">
        <v>45117.568368055552</v>
      </c>
      <c r="G5990" s="408">
        <v>0</v>
      </c>
    </row>
    <row r="5991" spans="1:7" ht="15" x14ac:dyDescent="0.25">
      <c r="A5991" s="407" t="s">
        <v>35687</v>
      </c>
      <c r="B5991" s="407" t="s">
        <v>35688</v>
      </c>
      <c r="C5991" s="406"/>
      <c r="D5991" s="406"/>
      <c r="E5991" s="406"/>
      <c r="F5991" s="409">
        <v>45342.599722222221</v>
      </c>
      <c r="G5991" s="408">
        <v>0</v>
      </c>
    </row>
    <row r="5992" spans="1:7" ht="15" x14ac:dyDescent="0.2">
      <c r="A5992" s="407" t="s">
        <v>35689</v>
      </c>
      <c r="B5992" s="407" t="s">
        <v>35690</v>
      </c>
      <c r="C5992" s="408">
        <v>0</v>
      </c>
      <c r="D5992" s="408">
        <v>250.41</v>
      </c>
      <c r="E5992" s="408">
        <v>250.41</v>
      </c>
      <c r="F5992" s="409">
        <v>45400.616435185184</v>
      </c>
      <c r="G5992" s="408">
        <v>0</v>
      </c>
    </row>
    <row r="5993" spans="1:7" ht="15" x14ac:dyDescent="0.2">
      <c r="A5993" s="407" t="s">
        <v>33290</v>
      </c>
      <c r="B5993" s="407" t="s">
        <v>33291</v>
      </c>
      <c r="C5993" s="408">
        <v>0</v>
      </c>
      <c r="D5993" s="408">
        <v>3127</v>
      </c>
      <c r="E5993" s="408">
        <v>3127</v>
      </c>
      <c r="F5993" s="409">
        <v>45320.553888888891</v>
      </c>
      <c r="G5993" s="408">
        <v>0</v>
      </c>
    </row>
    <row r="5994" spans="1:7" ht="15" x14ac:dyDescent="0.2">
      <c r="A5994" s="407" t="s">
        <v>33292</v>
      </c>
      <c r="B5994" s="407" t="s">
        <v>33293</v>
      </c>
      <c r="C5994" s="408">
        <v>0</v>
      </c>
      <c r="D5994" s="408">
        <v>66.12</v>
      </c>
      <c r="E5994" s="408">
        <v>66.12</v>
      </c>
      <c r="F5994" s="409">
        <v>45324.40934027778</v>
      </c>
      <c r="G5994" s="408">
        <v>0</v>
      </c>
    </row>
    <row r="5995" spans="1:7" ht="15" x14ac:dyDescent="0.2">
      <c r="A5995" s="407" t="s">
        <v>33294</v>
      </c>
      <c r="B5995" s="407" t="s">
        <v>33295</v>
      </c>
      <c r="C5995" s="408">
        <v>0</v>
      </c>
      <c r="D5995" s="408">
        <v>29.63</v>
      </c>
      <c r="E5995" s="408">
        <v>29.63</v>
      </c>
      <c r="F5995" s="409">
        <v>45407.558680555558</v>
      </c>
      <c r="G5995" s="408">
        <v>0</v>
      </c>
    </row>
    <row r="5996" spans="1:7" ht="15" x14ac:dyDescent="0.2">
      <c r="A5996" s="407" t="s">
        <v>33296</v>
      </c>
      <c r="B5996" s="407" t="s">
        <v>40709</v>
      </c>
      <c r="C5996" s="408">
        <v>0</v>
      </c>
      <c r="D5996" s="408">
        <v>31.08</v>
      </c>
      <c r="E5996" s="408">
        <v>31.08</v>
      </c>
      <c r="F5996" s="409">
        <v>46041.494953703703</v>
      </c>
      <c r="G5996" s="408">
        <v>4</v>
      </c>
    </row>
    <row r="5997" spans="1:7" ht="15" x14ac:dyDescent="0.2">
      <c r="A5997" s="407" t="s">
        <v>33297</v>
      </c>
      <c r="B5997" s="407" t="s">
        <v>33298</v>
      </c>
      <c r="C5997" s="408">
        <v>0</v>
      </c>
      <c r="D5997" s="408">
        <v>93.97</v>
      </c>
      <c r="E5997" s="408">
        <v>93.97</v>
      </c>
      <c r="F5997" s="409">
        <v>45329.410219907404</v>
      </c>
      <c r="G5997" s="408">
        <v>0</v>
      </c>
    </row>
    <row r="5998" spans="1:7" ht="15" x14ac:dyDescent="0.2">
      <c r="A5998" s="407" t="s">
        <v>33299</v>
      </c>
      <c r="B5998" s="407" t="s">
        <v>33300</v>
      </c>
      <c r="C5998" s="408">
        <v>0</v>
      </c>
      <c r="D5998" s="408">
        <v>6621</v>
      </c>
      <c r="E5998" s="408">
        <v>6621</v>
      </c>
      <c r="F5998" s="409">
        <v>45345.469375000001</v>
      </c>
      <c r="G5998" s="408">
        <v>0</v>
      </c>
    </row>
    <row r="5999" spans="1:7" ht="15" x14ac:dyDescent="0.2">
      <c r="A5999" s="407" t="s">
        <v>33301</v>
      </c>
      <c r="B5999" s="407" t="s">
        <v>33302</v>
      </c>
      <c r="C5999" s="408">
        <v>0</v>
      </c>
      <c r="D5999" s="408">
        <v>61.55</v>
      </c>
      <c r="E5999" s="408">
        <v>61.55</v>
      </c>
      <c r="F5999" s="409">
        <v>45334.578090277777</v>
      </c>
      <c r="G5999" s="408">
        <v>0</v>
      </c>
    </row>
    <row r="6000" spans="1:7" ht="15" x14ac:dyDescent="0.2">
      <c r="A6000" s="407" t="s">
        <v>33303</v>
      </c>
      <c r="B6000" s="407" t="s">
        <v>33304</v>
      </c>
      <c r="C6000" s="408">
        <v>0</v>
      </c>
      <c r="D6000" s="408">
        <v>39083</v>
      </c>
      <c r="E6000" s="408">
        <v>39083</v>
      </c>
      <c r="F6000" s="409">
        <v>45531.541145833333</v>
      </c>
      <c r="G6000" s="408">
        <v>0</v>
      </c>
    </row>
    <row r="6001" spans="1:7" ht="15" x14ac:dyDescent="0.2">
      <c r="A6001" s="407" t="s">
        <v>33305</v>
      </c>
      <c r="B6001" s="407" t="s">
        <v>33306</v>
      </c>
      <c r="C6001" s="408">
        <v>0</v>
      </c>
      <c r="D6001" s="408">
        <v>13</v>
      </c>
      <c r="E6001" s="408">
        <v>13</v>
      </c>
      <c r="F6001" s="409">
        <v>45338.468726851854</v>
      </c>
      <c r="G6001" s="408">
        <v>0</v>
      </c>
    </row>
    <row r="6002" spans="1:7" ht="15" x14ac:dyDescent="0.2">
      <c r="A6002" s="407" t="s">
        <v>33307</v>
      </c>
      <c r="B6002" s="407" t="s">
        <v>33308</v>
      </c>
      <c r="C6002" s="408">
        <v>0</v>
      </c>
      <c r="D6002" s="408">
        <v>14.5</v>
      </c>
      <c r="E6002" s="408">
        <v>14.5</v>
      </c>
      <c r="F6002" s="409">
        <v>45338.466886574075</v>
      </c>
      <c r="G6002" s="408">
        <v>0</v>
      </c>
    </row>
    <row r="6003" spans="1:7" ht="15" x14ac:dyDescent="0.2">
      <c r="A6003" s="407" t="s">
        <v>33309</v>
      </c>
      <c r="B6003" s="407" t="s">
        <v>33310</v>
      </c>
      <c r="C6003" s="408">
        <v>0</v>
      </c>
      <c r="D6003" s="408">
        <v>14.5</v>
      </c>
      <c r="E6003" s="408">
        <v>14.5</v>
      </c>
      <c r="F6003" s="409">
        <v>45338.467291666668</v>
      </c>
      <c r="G6003" s="408">
        <v>0</v>
      </c>
    </row>
    <row r="6004" spans="1:7" ht="15" x14ac:dyDescent="0.2">
      <c r="A6004" s="407" t="s">
        <v>33311</v>
      </c>
      <c r="B6004" s="407" t="s">
        <v>33312</v>
      </c>
      <c r="C6004" s="408">
        <v>0</v>
      </c>
      <c r="D6004" s="408">
        <v>16.649999999999999</v>
      </c>
      <c r="E6004" s="408">
        <v>16.649999999999999</v>
      </c>
      <c r="F6004" s="409">
        <v>45338.468368055554</v>
      </c>
      <c r="G6004" s="408">
        <v>0</v>
      </c>
    </row>
    <row r="6005" spans="1:7" ht="15" x14ac:dyDescent="0.2">
      <c r="A6005" s="407" t="s">
        <v>33313</v>
      </c>
      <c r="B6005" s="407" t="s">
        <v>33314</v>
      </c>
      <c r="C6005" s="408">
        <v>0</v>
      </c>
      <c r="D6005" s="408">
        <v>126.79</v>
      </c>
      <c r="E6005" s="408">
        <v>126.79</v>
      </c>
      <c r="F6005" s="409">
        <v>45338.556932870371</v>
      </c>
      <c r="G6005" s="408">
        <v>0</v>
      </c>
    </row>
    <row r="6006" spans="1:7" ht="15" x14ac:dyDescent="0.2">
      <c r="A6006" s="407" t="s">
        <v>33315</v>
      </c>
      <c r="B6006" s="407" t="s">
        <v>33316</v>
      </c>
      <c r="C6006" s="408">
        <v>0</v>
      </c>
      <c r="D6006" s="408">
        <v>98.64</v>
      </c>
      <c r="E6006" s="408">
        <v>98.64</v>
      </c>
      <c r="F6006" s="409">
        <v>45338.514444444445</v>
      </c>
      <c r="G6006" s="408">
        <v>0</v>
      </c>
    </row>
    <row r="6007" spans="1:7" ht="15" x14ac:dyDescent="0.2">
      <c r="A6007" s="407" t="s">
        <v>35691</v>
      </c>
      <c r="B6007" s="407" t="s">
        <v>33270</v>
      </c>
      <c r="C6007" s="408">
        <v>0</v>
      </c>
      <c r="D6007" s="408">
        <v>2.2000000000000002</v>
      </c>
      <c r="E6007" s="408">
        <v>2.2000000000000002</v>
      </c>
      <c r="F6007" s="409">
        <v>45369.346886574072</v>
      </c>
      <c r="G6007" s="408">
        <v>0</v>
      </c>
    </row>
    <row r="6008" spans="1:7" ht="15" x14ac:dyDescent="0.2">
      <c r="A6008" s="407" t="s">
        <v>33317</v>
      </c>
      <c r="B6008" s="407" t="s">
        <v>33318</v>
      </c>
      <c r="C6008" s="408">
        <v>0</v>
      </c>
      <c r="D6008" s="408">
        <v>7.19</v>
      </c>
      <c r="E6008" s="408">
        <v>7.19</v>
      </c>
      <c r="F6008" s="409">
        <v>45740.407650462963</v>
      </c>
      <c r="G6008" s="408">
        <v>0</v>
      </c>
    </row>
    <row r="6009" spans="1:7" ht="15" x14ac:dyDescent="0.2">
      <c r="A6009" s="407" t="s">
        <v>35692</v>
      </c>
      <c r="B6009" s="407" t="s">
        <v>35693</v>
      </c>
      <c r="C6009" s="408">
        <v>0</v>
      </c>
      <c r="D6009" s="408">
        <v>19.14</v>
      </c>
      <c r="E6009" s="408">
        <v>19.14</v>
      </c>
      <c r="F6009" s="409">
        <v>45351.564652777779</v>
      </c>
      <c r="G6009" s="408">
        <v>0</v>
      </c>
    </row>
    <row r="6010" spans="1:7" ht="15" x14ac:dyDescent="0.2">
      <c r="A6010" s="407" t="s">
        <v>33319</v>
      </c>
      <c r="B6010" s="407" t="s">
        <v>33320</v>
      </c>
      <c r="C6010" s="408">
        <v>0</v>
      </c>
      <c r="D6010" s="408">
        <v>3.44</v>
      </c>
      <c r="E6010" s="408">
        <v>3.44</v>
      </c>
      <c r="F6010" s="409">
        <v>45341.378518518519</v>
      </c>
      <c r="G6010" s="408">
        <v>0</v>
      </c>
    </row>
    <row r="6011" spans="1:7" ht="15" x14ac:dyDescent="0.2">
      <c r="A6011" s="407" t="s">
        <v>33321</v>
      </c>
      <c r="B6011" s="407" t="s">
        <v>33322</v>
      </c>
      <c r="C6011" s="408">
        <v>0</v>
      </c>
      <c r="D6011" s="408">
        <v>115</v>
      </c>
      <c r="E6011" s="408">
        <v>115</v>
      </c>
      <c r="F6011" s="409">
        <v>45343.460474537038</v>
      </c>
      <c r="G6011" s="408">
        <v>0</v>
      </c>
    </row>
    <row r="6012" spans="1:7" ht="15" x14ac:dyDescent="0.2">
      <c r="A6012" s="407" t="s">
        <v>33323</v>
      </c>
      <c r="B6012" s="407" t="s">
        <v>33324</v>
      </c>
      <c r="C6012" s="408">
        <v>0</v>
      </c>
      <c r="D6012" s="408">
        <v>65</v>
      </c>
      <c r="E6012" s="408">
        <v>65</v>
      </c>
      <c r="F6012" s="409">
        <v>45343.461087962962</v>
      </c>
      <c r="G6012" s="408">
        <v>0</v>
      </c>
    </row>
    <row r="6013" spans="1:7" ht="15" x14ac:dyDescent="0.2">
      <c r="A6013" s="407" t="s">
        <v>33325</v>
      </c>
      <c r="B6013" s="407" t="s">
        <v>33326</v>
      </c>
      <c r="C6013" s="408">
        <v>0</v>
      </c>
      <c r="D6013" s="408">
        <v>100.12</v>
      </c>
      <c r="E6013" s="408">
        <v>100.12</v>
      </c>
      <c r="F6013" s="409">
        <v>45345.559791666667</v>
      </c>
      <c r="G6013" s="408">
        <v>0</v>
      </c>
    </row>
    <row r="6014" spans="1:7" ht="15" x14ac:dyDescent="0.2">
      <c r="A6014" s="407" t="s">
        <v>33327</v>
      </c>
      <c r="B6014" s="407" t="s">
        <v>33328</v>
      </c>
      <c r="C6014" s="408">
        <v>0</v>
      </c>
      <c r="D6014" s="408">
        <v>7.6</v>
      </c>
      <c r="E6014" s="408">
        <v>7.6</v>
      </c>
      <c r="F6014" s="409">
        <v>45350.493460648147</v>
      </c>
      <c r="G6014" s="408">
        <v>0</v>
      </c>
    </row>
    <row r="6015" spans="1:7" ht="15" x14ac:dyDescent="0.2">
      <c r="A6015" s="407" t="s">
        <v>33329</v>
      </c>
      <c r="B6015" s="407" t="s">
        <v>33330</v>
      </c>
      <c r="C6015" s="408">
        <v>0</v>
      </c>
      <c r="D6015" s="408">
        <v>0</v>
      </c>
      <c r="E6015" s="408">
        <v>0</v>
      </c>
      <c r="F6015" s="409">
        <v>45356.764548611114</v>
      </c>
      <c r="G6015" s="408">
        <v>0</v>
      </c>
    </row>
    <row r="6016" spans="1:7" ht="15" x14ac:dyDescent="0.2">
      <c r="A6016" s="407" t="s">
        <v>33331</v>
      </c>
      <c r="B6016" s="407" t="s">
        <v>33332</v>
      </c>
      <c r="C6016" s="408">
        <v>11.65</v>
      </c>
      <c r="D6016" s="408">
        <v>116.8946</v>
      </c>
      <c r="E6016" s="408">
        <v>132.0446</v>
      </c>
      <c r="F6016" s="409">
        <v>45392.424629629626</v>
      </c>
      <c r="G6016" s="408">
        <v>0</v>
      </c>
    </row>
    <row r="6017" spans="1:7" ht="15" x14ac:dyDescent="0.2">
      <c r="A6017" s="407" t="s">
        <v>33333</v>
      </c>
      <c r="B6017" s="407" t="s">
        <v>33334</v>
      </c>
      <c r="C6017" s="408">
        <v>0</v>
      </c>
      <c r="D6017" s="408">
        <v>6.32</v>
      </c>
      <c r="E6017" s="408">
        <v>6.32</v>
      </c>
      <c r="F6017" s="409">
        <v>45358.410243055558</v>
      </c>
      <c r="G6017" s="408">
        <v>0</v>
      </c>
    </row>
    <row r="6018" spans="1:7" ht="15" x14ac:dyDescent="0.2">
      <c r="A6018" s="407" t="s">
        <v>33335</v>
      </c>
      <c r="B6018" s="407" t="s">
        <v>33336</v>
      </c>
      <c r="C6018" s="408">
        <v>0</v>
      </c>
      <c r="D6018" s="408">
        <v>9167.5</v>
      </c>
      <c r="E6018" s="408">
        <v>9167.5</v>
      </c>
      <c r="F6018" s="409">
        <v>45373.481388888889</v>
      </c>
      <c r="G6018" s="408">
        <v>0</v>
      </c>
    </row>
    <row r="6019" spans="1:7" ht="15" x14ac:dyDescent="0.2">
      <c r="A6019" s="407" t="s">
        <v>33337</v>
      </c>
      <c r="B6019" s="407" t="s">
        <v>33338</v>
      </c>
      <c r="C6019" s="408">
        <v>0</v>
      </c>
      <c r="D6019" s="408">
        <v>234000</v>
      </c>
      <c r="E6019" s="408">
        <v>234000</v>
      </c>
      <c r="F6019" s="409">
        <v>45400.4219212963</v>
      </c>
      <c r="G6019" s="408">
        <v>0</v>
      </c>
    </row>
    <row r="6020" spans="1:7" ht="15" x14ac:dyDescent="0.2">
      <c r="A6020" s="407" t="s">
        <v>33703</v>
      </c>
      <c r="B6020" s="407" t="s">
        <v>33704</v>
      </c>
      <c r="C6020" s="408">
        <v>10.5</v>
      </c>
      <c r="D6020" s="408">
        <v>181.02</v>
      </c>
      <c r="E6020" s="408">
        <v>191.52</v>
      </c>
      <c r="F6020" s="409">
        <v>45418.350393518522</v>
      </c>
      <c r="G6020" s="408">
        <v>0</v>
      </c>
    </row>
    <row r="6021" spans="1:7" ht="15" x14ac:dyDescent="0.2">
      <c r="A6021" s="407" t="s">
        <v>33705</v>
      </c>
      <c r="B6021" s="407" t="s">
        <v>33706</v>
      </c>
      <c r="C6021" s="408">
        <v>0</v>
      </c>
      <c r="D6021" s="408">
        <v>496.61</v>
      </c>
      <c r="E6021" s="408">
        <v>496.61</v>
      </c>
      <c r="F6021" s="409">
        <v>45419.67769675926</v>
      </c>
      <c r="G6021" s="408">
        <v>0</v>
      </c>
    </row>
    <row r="6022" spans="1:7" ht="15" x14ac:dyDescent="0.2">
      <c r="A6022" s="407" t="s">
        <v>33707</v>
      </c>
      <c r="B6022" s="407" t="s">
        <v>33708</v>
      </c>
      <c r="C6022" s="408">
        <v>0</v>
      </c>
      <c r="D6022" s="408">
        <v>4.5590000000000002</v>
      </c>
      <c r="E6022" s="408">
        <v>4.5590000000000002</v>
      </c>
      <c r="F6022" s="409">
        <v>45428.320462962962</v>
      </c>
      <c r="G6022" s="408">
        <v>0</v>
      </c>
    </row>
    <row r="6023" spans="1:7" ht="15" x14ac:dyDescent="0.25">
      <c r="A6023" s="407" t="s">
        <v>33709</v>
      </c>
      <c r="B6023" s="407" t="s">
        <v>34729</v>
      </c>
      <c r="C6023" s="406"/>
      <c r="D6023" s="406"/>
      <c r="E6023" s="406"/>
      <c r="F6023" s="409">
        <v>45680.624479166669</v>
      </c>
      <c r="G6023" s="408">
        <v>0</v>
      </c>
    </row>
    <row r="6024" spans="1:7" ht="15" x14ac:dyDescent="0.25">
      <c r="A6024" s="407" t="s">
        <v>33710</v>
      </c>
      <c r="B6024" s="407" t="s">
        <v>34727</v>
      </c>
      <c r="C6024" s="406"/>
      <c r="D6024" s="406"/>
      <c r="E6024" s="406"/>
      <c r="F6024" s="409">
        <v>45680.624027777776</v>
      </c>
      <c r="G6024" s="408">
        <v>0</v>
      </c>
    </row>
    <row r="6025" spans="1:7" ht="15" x14ac:dyDescent="0.25">
      <c r="A6025" s="407" t="s">
        <v>33711</v>
      </c>
      <c r="B6025" s="407" t="s">
        <v>33712</v>
      </c>
      <c r="C6025" s="406"/>
      <c r="D6025" s="406"/>
      <c r="E6025" s="406"/>
      <c r="F6025" s="409">
        <v>45595.543703703705</v>
      </c>
      <c r="G6025" s="408">
        <v>0</v>
      </c>
    </row>
    <row r="6026" spans="1:7" ht="15" x14ac:dyDescent="0.2">
      <c r="A6026" s="407" t="s">
        <v>33713</v>
      </c>
      <c r="B6026" s="407" t="s">
        <v>35694</v>
      </c>
      <c r="C6026" s="408">
        <v>0</v>
      </c>
      <c r="D6026" s="408">
        <v>0.3</v>
      </c>
      <c r="E6026" s="408">
        <v>0.3</v>
      </c>
      <c r="F6026" s="409">
        <v>46029.559421296297</v>
      </c>
      <c r="G6026" s="408">
        <v>0</v>
      </c>
    </row>
    <row r="6027" spans="1:7" ht="15" x14ac:dyDescent="0.25">
      <c r="A6027" s="407" t="s">
        <v>33714</v>
      </c>
      <c r="B6027" s="407" t="s">
        <v>33715</v>
      </c>
      <c r="C6027" s="406"/>
      <c r="D6027" s="406"/>
      <c r="E6027" s="406"/>
      <c r="F6027" s="409">
        <v>45446.510474537034</v>
      </c>
      <c r="G6027" s="408">
        <v>0</v>
      </c>
    </row>
    <row r="6028" spans="1:7" ht="15" x14ac:dyDescent="0.2">
      <c r="A6028" s="407" t="s">
        <v>33716</v>
      </c>
      <c r="B6028" s="407" t="s">
        <v>33717</v>
      </c>
      <c r="C6028" s="408">
        <v>0</v>
      </c>
      <c r="D6028" s="408">
        <v>18.100000000000001</v>
      </c>
      <c r="E6028" s="408">
        <v>18.100000000000001</v>
      </c>
      <c r="F6028" s="409">
        <v>45454.632210648146</v>
      </c>
      <c r="G6028" s="408">
        <v>0</v>
      </c>
    </row>
    <row r="6029" spans="1:7" ht="15" x14ac:dyDescent="0.2">
      <c r="A6029" s="407" t="s">
        <v>33718</v>
      </c>
      <c r="B6029" s="407" t="s">
        <v>33719</v>
      </c>
      <c r="C6029" s="408">
        <v>0</v>
      </c>
      <c r="D6029" s="408">
        <v>5.61</v>
      </c>
      <c r="E6029" s="408">
        <v>5.61</v>
      </c>
      <c r="F6029" s="409">
        <v>45454.632361111115</v>
      </c>
      <c r="G6029" s="408">
        <v>0</v>
      </c>
    </row>
    <row r="6030" spans="1:7" ht="15" x14ac:dyDescent="0.2">
      <c r="A6030" s="407" t="s">
        <v>33720</v>
      </c>
      <c r="B6030" s="407" t="s">
        <v>33721</v>
      </c>
      <c r="C6030" s="408">
        <v>0</v>
      </c>
      <c r="D6030" s="408">
        <v>36.89</v>
      </c>
      <c r="E6030" s="408">
        <v>36.89</v>
      </c>
      <c r="F6030" s="409">
        <v>45454.631921296299</v>
      </c>
      <c r="G6030" s="408">
        <v>0</v>
      </c>
    </row>
    <row r="6031" spans="1:7" ht="15" x14ac:dyDescent="0.2">
      <c r="A6031" s="407" t="s">
        <v>33722</v>
      </c>
      <c r="B6031" s="407" t="s">
        <v>33723</v>
      </c>
      <c r="C6031" s="408">
        <v>0</v>
      </c>
      <c r="D6031" s="408">
        <v>25.24</v>
      </c>
      <c r="E6031" s="408">
        <v>25.24</v>
      </c>
      <c r="F6031" s="409">
        <v>45512.444444444445</v>
      </c>
      <c r="G6031" s="408">
        <v>0</v>
      </c>
    </row>
    <row r="6032" spans="1:7" ht="15" x14ac:dyDescent="0.2">
      <c r="A6032" s="407" t="s">
        <v>33724</v>
      </c>
      <c r="B6032" s="407" t="s">
        <v>33725</v>
      </c>
      <c r="C6032" s="408">
        <v>0</v>
      </c>
      <c r="D6032" s="408">
        <v>0</v>
      </c>
      <c r="E6032" s="408">
        <v>0</v>
      </c>
      <c r="F6032" s="409">
        <v>45580.625601851854</v>
      </c>
      <c r="G6032" s="408">
        <v>0</v>
      </c>
    </row>
    <row r="6033" spans="1:7" ht="15" x14ac:dyDescent="0.2">
      <c r="A6033" s="407" t="s">
        <v>33726</v>
      </c>
      <c r="B6033" s="407" t="s">
        <v>33727</v>
      </c>
      <c r="C6033" s="408">
        <v>0</v>
      </c>
      <c r="D6033" s="408">
        <v>0</v>
      </c>
      <c r="E6033" s="408">
        <v>0</v>
      </c>
      <c r="F6033" s="409">
        <v>46044.397777777776</v>
      </c>
      <c r="G6033" s="408">
        <v>0</v>
      </c>
    </row>
    <row r="6034" spans="1:7" ht="15" x14ac:dyDescent="0.2">
      <c r="A6034" s="407" t="s">
        <v>33728</v>
      </c>
      <c r="B6034" s="407" t="s">
        <v>33338</v>
      </c>
      <c r="C6034" s="408">
        <v>0</v>
      </c>
      <c r="D6034" s="408">
        <v>5908</v>
      </c>
      <c r="E6034" s="408">
        <v>5908</v>
      </c>
      <c r="F6034" s="409">
        <v>45469.389189814814</v>
      </c>
      <c r="G6034" s="408">
        <v>0</v>
      </c>
    </row>
    <row r="6035" spans="1:7" ht="15" x14ac:dyDescent="0.2">
      <c r="A6035" s="407" t="s">
        <v>33729</v>
      </c>
      <c r="B6035" s="407" t="s">
        <v>33730</v>
      </c>
      <c r="C6035" s="408">
        <v>0</v>
      </c>
      <c r="D6035" s="408">
        <v>20.87</v>
      </c>
      <c r="E6035" s="408">
        <v>20.87</v>
      </c>
      <c r="F6035" s="409">
        <v>45476.514733796299</v>
      </c>
      <c r="G6035" s="408">
        <v>0</v>
      </c>
    </row>
    <row r="6036" spans="1:7" ht="15" x14ac:dyDescent="0.2">
      <c r="A6036" s="407" t="s">
        <v>33731</v>
      </c>
      <c r="B6036" s="407" t="s">
        <v>33732</v>
      </c>
      <c r="C6036" s="408">
        <v>0</v>
      </c>
      <c r="D6036" s="408">
        <v>0</v>
      </c>
      <c r="E6036" s="408">
        <v>0</v>
      </c>
      <c r="F6036" s="409">
        <v>46044.398125</v>
      </c>
      <c r="G6036" s="408">
        <v>0</v>
      </c>
    </row>
    <row r="6037" spans="1:7" ht="15" x14ac:dyDescent="0.2">
      <c r="A6037" s="407" t="s">
        <v>33733</v>
      </c>
      <c r="B6037" s="407" t="s">
        <v>33338</v>
      </c>
      <c r="C6037" s="408">
        <v>0</v>
      </c>
      <c r="D6037" s="408">
        <v>5200</v>
      </c>
      <c r="E6037" s="408">
        <v>5200</v>
      </c>
      <c r="F6037" s="409">
        <v>45496.703969907408</v>
      </c>
      <c r="G6037" s="408">
        <v>0</v>
      </c>
    </row>
    <row r="6038" spans="1:7" ht="15" x14ac:dyDescent="0.25">
      <c r="A6038" s="407" t="s">
        <v>33734</v>
      </c>
      <c r="B6038" s="407" t="s">
        <v>33735</v>
      </c>
      <c r="C6038" s="406"/>
      <c r="D6038" s="406"/>
      <c r="E6038" s="406"/>
      <c r="F6038" s="409">
        <v>45534.416539351849</v>
      </c>
      <c r="G6038" s="408">
        <v>0</v>
      </c>
    </row>
    <row r="6039" spans="1:7" ht="15" x14ac:dyDescent="0.2">
      <c r="A6039" s="407" t="s">
        <v>33736</v>
      </c>
      <c r="B6039" s="407" t="s">
        <v>33737</v>
      </c>
      <c r="C6039" s="408">
        <v>0</v>
      </c>
      <c r="D6039" s="408">
        <v>0</v>
      </c>
      <c r="E6039" s="408">
        <v>0</v>
      </c>
      <c r="F6039" s="409">
        <v>46044.398460648146</v>
      </c>
      <c r="G6039" s="408">
        <v>0</v>
      </c>
    </row>
    <row r="6040" spans="1:7" ht="15" x14ac:dyDescent="0.2">
      <c r="A6040" s="407" t="s">
        <v>33738</v>
      </c>
      <c r="B6040" s="407" t="s">
        <v>33739</v>
      </c>
      <c r="C6040" s="408">
        <v>0</v>
      </c>
      <c r="D6040" s="408">
        <v>0</v>
      </c>
      <c r="E6040" s="408">
        <v>0</v>
      </c>
      <c r="F6040" s="409">
        <v>46044.398738425924</v>
      </c>
      <c r="G6040" s="408">
        <v>0</v>
      </c>
    </row>
    <row r="6041" spans="1:7" ht="15" x14ac:dyDescent="0.2">
      <c r="A6041" s="407" t="s">
        <v>33740</v>
      </c>
      <c r="B6041" s="407" t="s">
        <v>33741</v>
      </c>
      <c r="C6041" s="408">
        <v>0</v>
      </c>
      <c r="D6041" s="408">
        <v>0</v>
      </c>
      <c r="E6041" s="408">
        <v>0</v>
      </c>
      <c r="F6041" s="409">
        <v>46044.398981481485</v>
      </c>
      <c r="G6041" s="408">
        <v>0</v>
      </c>
    </row>
    <row r="6042" spans="1:7" ht="15" x14ac:dyDescent="0.2">
      <c r="A6042" s="407" t="s">
        <v>33742</v>
      </c>
      <c r="B6042" s="407" t="s">
        <v>33743</v>
      </c>
      <c r="C6042" s="408">
        <v>0</v>
      </c>
      <c r="D6042" s="408">
        <v>0</v>
      </c>
      <c r="E6042" s="408">
        <v>0</v>
      </c>
      <c r="F6042" s="409">
        <v>46044.399224537039</v>
      </c>
      <c r="G6042" s="408">
        <v>0</v>
      </c>
    </row>
    <row r="6043" spans="1:7" ht="15" x14ac:dyDescent="0.2">
      <c r="A6043" s="407" t="s">
        <v>33744</v>
      </c>
      <c r="B6043" s="407" t="s">
        <v>33745</v>
      </c>
      <c r="C6043" s="408">
        <v>0</v>
      </c>
      <c r="D6043" s="408">
        <v>0</v>
      </c>
      <c r="E6043" s="408">
        <v>0</v>
      </c>
      <c r="F6043" s="409">
        <v>46044.39949074074</v>
      </c>
      <c r="G6043" s="408">
        <v>0</v>
      </c>
    </row>
    <row r="6044" spans="1:7" ht="15" x14ac:dyDescent="0.2">
      <c r="A6044" s="407" t="s">
        <v>33746</v>
      </c>
      <c r="B6044" s="407" t="s">
        <v>33747</v>
      </c>
      <c r="C6044" s="408">
        <v>0</v>
      </c>
      <c r="D6044" s="408">
        <v>0</v>
      </c>
      <c r="E6044" s="408">
        <v>0</v>
      </c>
      <c r="F6044" s="409">
        <v>46044.399768518517</v>
      </c>
      <c r="G6044" s="408">
        <v>0</v>
      </c>
    </row>
    <row r="6045" spans="1:7" ht="15" x14ac:dyDescent="0.2">
      <c r="A6045" s="407" t="s">
        <v>33748</v>
      </c>
      <c r="B6045" s="407" t="s">
        <v>33749</v>
      </c>
      <c r="C6045" s="408">
        <v>0</v>
      </c>
      <c r="D6045" s="408">
        <v>0</v>
      </c>
      <c r="E6045" s="408">
        <v>0</v>
      </c>
      <c r="F6045" s="409">
        <v>46044.400011574071</v>
      </c>
      <c r="G6045" s="408">
        <v>0</v>
      </c>
    </row>
    <row r="6046" spans="1:7" ht="15" x14ac:dyDescent="0.25">
      <c r="A6046" s="407" t="s">
        <v>33750</v>
      </c>
      <c r="B6046" s="407" t="s">
        <v>33751</v>
      </c>
      <c r="C6046" s="406"/>
      <c r="D6046" s="406"/>
      <c r="E6046" s="406"/>
      <c r="F6046" s="409">
        <v>45561.612615740742</v>
      </c>
      <c r="G6046" s="408">
        <v>0</v>
      </c>
    </row>
    <row r="6047" spans="1:7" ht="15" x14ac:dyDescent="0.2">
      <c r="A6047" s="407" t="s">
        <v>33752</v>
      </c>
      <c r="B6047" s="407" t="s">
        <v>33753</v>
      </c>
      <c r="C6047" s="408">
        <v>2.5</v>
      </c>
      <c r="D6047" s="408">
        <v>9.6150000000000002</v>
      </c>
      <c r="E6047" s="408">
        <v>12.615</v>
      </c>
      <c r="F6047" s="409">
        <v>45575.599120370367</v>
      </c>
      <c r="G6047" s="408">
        <v>0</v>
      </c>
    </row>
    <row r="6048" spans="1:7" ht="15" x14ac:dyDescent="0.2">
      <c r="A6048" s="407" t="s">
        <v>35695</v>
      </c>
      <c r="B6048" s="407" t="s">
        <v>35696</v>
      </c>
      <c r="C6048" s="408">
        <v>0</v>
      </c>
      <c r="D6048" s="408">
        <v>5.72</v>
      </c>
      <c r="E6048" s="408">
        <v>5.72</v>
      </c>
      <c r="F6048" s="409">
        <v>45596.661874999998</v>
      </c>
      <c r="G6048" s="408">
        <v>0</v>
      </c>
    </row>
    <row r="6049" spans="1:7" ht="15" x14ac:dyDescent="0.2">
      <c r="A6049" s="407" t="s">
        <v>35697</v>
      </c>
      <c r="B6049" s="407" t="s">
        <v>33338</v>
      </c>
      <c r="C6049" s="408">
        <v>0</v>
      </c>
      <c r="D6049" s="408">
        <v>0</v>
      </c>
      <c r="E6049" s="408">
        <v>0</v>
      </c>
      <c r="F6049" s="409">
        <v>46044.400254629632</v>
      </c>
      <c r="G6049" s="408">
        <v>0</v>
      </c>
    </row>
    <row r="6050" spans="1:7" ht="15" x14ac:dyDescent="0.2">
      <c r="A6050" s="407" t="s">
        <v>35698</v>
      </c>
      <c r="B6050" s="407" t="s">
        <v>35699</v>
      </c>
      <c r="C6050" s="408">
        <v>0</v>
      </c>
      <c r="D6050" s="408">
        <v>872.59</v>
      </c>
      <c r="E6050" s="408">
        <v>872.59</v>
      </c>
      <c r="F6050" s="409">
        <v>45637.617349537039</v>
      </c>
      <c r="G6050" s="408">
        <v>0</v>
      </c>
    </row>
    <row r="6051" spans="1:7" ht="15" x14ac:dyDescent="0.2">
      <c r="A6051" s="407" t="s">
        <v>35700</v>
      </c>
      <c r="B6051" s="407" t="s">
        <v>35701</v>
      </c>
      <c r="C6051" s="408">
        <v>0</v>
      </c>
      <c r="D6051" s="408">
        <v>165911</v>
      </c>
      <c r="E6051" s="408">
        <v>165911</v>
      </c>
      <c r="F6051" s="409">
        <v>46044.40048611111</v>
      </c>
      <c r="G6051" s="408">
        <v>0</v>
      </c>
    </row>
    <row r="6052" spans="1:7" ht="15" x14ac:dyDescent="0.2">
      <c r="A6052" s="407" t="s">
        <v>35702</v>
      </c>
      <c r="B6052" s="407" t="s">
        <v>35703</v>
      </c>
      <c r="C6052" s="408">
        <v>0</v>
      </c>
      <c r="D6052" s="408">
        <v>5.95</v>
      </c>
      <c r="E6052" s="408">
        <v>5.95</v>
      </c>
      <c r="F6052" s="409">
        <v>45692.572442129633</v>
      </c>
      <c r="G6052" s="408">
        <v>0</v>
      </c>
    </row>
    <row r="6053" spans="1:7" ht="15" x14ac:dyDescent="0.2">
      <c r="A6053" s="407" t="s">
        <v>35704</v>
      </c>
      <c r="B6053" s="407" t="s">
        <v>35705</v>
      </c>
      <c r="C6053" s="408">
        <v>0</v>
      </c>
      <c r="D6053" s="408">
        <v>9.58</v>
      </c>
      <c r="E6053" s="408">
        <v>9.58</v>
      </c>
      <c r="F6053" s="409">
        <v>45692.699976851851</v>
      </c>
      <c r="G6053" s="408">
        <v>0</v>
      </c>
    </row>
    <row r="6054" spans="1:7" ht="15" x14ac:dyDescent="0.2">
      <c r="A6054" s="407" t="s">
        <v>35706</v>
      </c>
      <c r="B6054" s="407" t="s">
        <v>35707</v>
      </c>
      <c r="C6054" s="408">
        <v>0</v>
      </c>
      <c r="D6054" s="408">
        <v>83.05</v>
      </c>
      <c r="E6054" s="408">
        <v>83.05</v>
      </c>
      <c r="F6054" s="409">
        <v>45615.413958333331</v>
      </c>
      <c r="G6054" s="408">
        <v>0</v>
      </c>
    </row>
    <row r="6055" spans="1:7" ht="15" x14ac:dyDescent="0.2">
      <c r="A6055" s="407" t="s">
        <v>35708</v>
      </c>
      <c r="B6055" s="407" t="s">
        <v>35709</v>
      </c>
      <c r="C6055" s="408">
        <v>0</v>
      </c>
      <c r="D6055" s="408">
        <v>166.12875</v>
      </c>
      <c r="E6055" s="408">
        <v>166.12875</v>
      </c>
      <c r="F6055" s="409">
        <v>45688.472037037034</v>
      </c>
      <c r="G6055" s="408">
        <v>0</v>
      </c>
    </row>
    <row r="6056" spans="1:7" ht="15" x14ac:dyDescent="0.2">
      <c r="A6056" s="407" t="s">
        <v>35710</v>
      </c>
      <c r="B6056" s="407" t="s">
        <v>40260</v>
      </c>
      <c r="C6056" s="408">
        <v>0</v>
      </c>
      <c r="D6056" s="408">
        <v>15.32</v>
      </c>
      <c r="E6056" s="408">
        <v>15.32</v>
      </c>
      <c r="F6056" s="409">
        <v>45762.628564814811</v>
      </c>
      <c r="G6056" s="408">
        <v>0</v>
      </c>
    </row>
    <row r="6057" spans="1:7" ht="15" x14ac:dyDescent="0.2">
      <c r="A6057" s="407" t="s">
        <v>35712</v>
      </c>
      <c r="B6057" s="407" t="s">
        <v>35713</v>
      </c>
      <c r="C6057" s="408">
        <v>0</v>
      </c>
      <c r="D6057" s="408">
        <v>65526</v>
      </c>
      <c r="E6057" s="408">
        <v>65526</v>
      </c>
      <c r="F6057" s="409">
        <v>46069.355104166665</v>
      </c>
      <c r="G6057" s="408">
        <v>0</v>
      </c>
    </row>
    <row r="6058" spans="1:7" ht="15" x14ac:dyDescent="0.2">
      <c r="A6058" s="407" t="s">
        <v>35714</v>
      </c>
      <c r="B6058" s="407" t="s">
        <v>35715</v>
      </c>
      <c r="C6058" s="408">
        <v>0</v>
      </c>
      <c r="D6058" s="408">
        <v>20.029736212873686</v>
      </c>
      <c r="E6058" s="408">
        <v>20.029736212873686</v>
      </c>
      <c r="F6058" s="409">
        <v>45628.592534722222</v>
      </c>
      <c r="G6058" s="408">
        <v>0</v>
      </c>
    </row>
    <row r="6059" spans="1:7" ht="15" x14ac:dyDescent="0.2">
      <c r="A6059" s="407" t="s">
        <v>35716</v>
      </c>
      <c r="B6059" s="407" t="s">
        <v>35717</v>
      </c>
      <c r="C6059" s="408">
        <v>0</v>
      </c>
      <c r="D6059" s="408">
        <v>0.57999999999999996</v>
      </c>
      <c r="E6059" s="408">
        <v>0.57999999999999996</v>
      </c>
      <c r="F6059" s="409">
        <v>45636.527025462965</v>
      </c>
      <c r="G6059" s="408">
        <v>0</v>
      </c>
    </row>
    <row r="6060" spans="1:7" ht="15" x14ac:dyDescent="0.2">
      <c r="A6060" s="407" t="s">
        <v>35718</v>
      </c>
      <c r="B6060" s="407" t="s">
        <v>33032</v>
      </c>
      <c r="C6060" s="408">
        <v>0</v>
      </c>
      <c r="D6060" s="408">
        <v>39.950000000000003</v>
      </c>
      <c r="E6060" s="408">
        <v>39.950000000000003</v>
      </c>
      <c r="F6060" s="409">
        <v>45636.532731481479</v>
      </c>
      <c r="G6060" s="408">
        <v>0</v>
      </c>
    </row>
    <row r="6061" spans="1:7" ht="15" x14ac:dyDescent="0.25">
      <c r="A6061" s="407" t="s">
        <v>35719</v>
      </c>
      <c r="B6061" s="407" t="s">
        <v>9635</v>
      </c>
      <c r="C6061" s="406"/>
      <c r="D6061" s="406"/>
      <c r="E6061" s="406"/>
      <c r="F6061" s="409">
        <v>45866.605891203704</v>
      </c>
      <c r="G6061" s="408">
        <v>0</v>
      </c>
    </row>
    <row r="6062" spans="1:7" ht="15" x14ac:dyDescent="0.2">
      <c r="A6062" s="407" t="s">
        <v>35720</v>
      </c>
      <c r="B6062" s="407" t="s">
        <v>35721</v>
      </c>
      <c r="C6062" s="408">
        <v>0</v>
      </c>
      <c r="D6062" s="408">
        <v>26.2774</v>
      </c>
      <c r="E6062" s="408">
        <v>26.2774</v>
      </c>
      <c r="F6062" s="409">
        <v>45866.60765046296</v>
      </c>
      <c r="G6062" s="408">
        <v>0</v>
      </c>
    </row>
    <row r="6063" spans="1:7" ht="15" x14ac:dyDescent="0.2">
      <c r="A6063" s="407" t="s">
        <v>35722</v>
      </c>
      <c r="B6063" s="407" t="s">
        <v>35723</v>
      </c>
      <c r="C6063" s="408">
        <v>0</v>
      </c>
      <c r="D6063" s="408">
        <v>57600</v>
      </c>
      <c r="E6063" s="408">
        <v>57600</v>
      </c>
      <c r="F6063" s="409">
        <v>46044.401516203703</v>
      </c>
      <c r="G6063" s="408">
        <v>0</v>
      </c>
    </row>
    <row r="6064" spans="1:7" ht="15" x14ac:dyDescent="0.2">
      <c r="A6064" s="407" t="s">
        <v>35724</v>
      </c>
      <c r="B6064" s="407" t="s">
        <v>35725</v>
      </c>
      <c r="C6064" s="408">
        <v>0</v>
      </c>
      <c r="D6064" s="408">
        <v>797.2</v>
      </c>
      <c r="E6064" s="408">
        <v>797.2</v>
      </c>
      <c r="F6064" s="409">
        <v>45684.643321759257</v>
      </c>
      <c r="G6064" s="408">
        <v>0</v>
      </c>
    </row>
    <row r="6065" spans="1:7" ht="15" x14ac:dyDescent="0.2">
      <c r="A6065" s="407" t="s">
        <v>35726</v>
      </c>
      <c r="B6065" s="407" t="s">
        <v>35727</v>
      </c>
      <c r="C6065" s="408">
        <v>0</v>
      </c>
      <c r="D6065" s="408">
        <v>3406.7</v>
      </c>
      <c r="E6065" s="408">
        <v>3406.7</v>
      </c>
      <c r="F6065" s="409">
        <v>45707.568912037037</v>
      </c>
      <c r="G6065" s="408">
        <v>0</v>
      </c>
    </row>
    <row r="6066" spans="1:7" ht="15" x14ac:dyDescent="0.2">
      <c r="A6066" s="407" t="s">
        <v>35728</v>
      </c>
      <c r="B6066" s="407" t="s">
        <v>35729</v>
      </c>
      <c r="C6066" s="408">
        <v>0</v>
      </c>
      <c r="D6066" s="408">
        <v>28</v>
      </c>
      <c r="E6066" s="408">
        <v>28</v>
      </c>
      <c r="F6066" s="409">
        <v>45754.296030092592</v>
      </c>
      <c r="G6066" s="408">
        <v>0</v>
      </c>
    </row>
    <row r="6067" spans="1:7" ht="15" x14ac:dyDescent="0.2">
      <c r="A6067" s="407" t="s">
        <v>35730</v>
      </c>
      <c r="B6067" s="407" t="s">
        <v>35731</v>
      </c>
      <c r="C6067" s="408">
        <v>0</v>
      </c>
      <c r="D6067" s="408">
        <v>14.36</v>
      </c>
      <c r="E6067" s="408">
        <v>14.36</v>
      </c>
      <c r="F6067" s="409">
        <v>45708.437731481485</v>
      </c>
      <c r="G6067" s="408">
        <v>0</v>
      </c>
    </row>
    <row r="6068" spans="1:7" ht="15" x14ac:dyDescent="0.2">
      <c r="A6068" s="407" t="s">
        <v>40261</v>
      </c>
      <c r="B6068" s="407" t="s">
        <v>40262</v>
      </c>
      <c r="C6068" s="408">
        <v>0</v>
      </c>
      <c r="D6068" s="408">
        <v>0.159</v>
      </c>
      <c r="E6068" s="408">
        <v>0.159</v>
      </c>
      <c r="F6068" s="409">
        <v>45712.597824074073</v>
      </c>
      <c r="G6068" s="408">
        <v>0</v>
      </c>
    </row>
    <row r="6069" spans="1:7" ht="15" x14ac:dyDescent="0.2">
      <c r="A6069" s="407" t="s">
        <v>40263</v>
      </c>
      <c r="B6069" s="407" t="s">
        <v>40264</v>
      </c>
      <c r="C6069" s="408">
        <v>0</v>
      </c>
      <c r="D6069" s="408">
        <v>563.32000000000005</v>
      </c>
      <c r="E6069" s="408">
        <v>563.32000000000005</v>
      </c>
      <c r="F6069" s="409">
        <v>45716.456284722219</v>
      </c>
      <c r="G6069" s="408">
        <v>0</v>
      </c>
    </row>
    <row r="6070" spans="1:7" ht="15" x14ac:dyDescent="0.2">
      <c r="A6070" s="407" t="s">
        <v>40265</v>
      </c>
      <c r="B6070" s="407" t="s">
        <v>40266</v>
      </c>
      <c r="C6070" s="408">
        <v>0</v>
      </c>
      <c r="D6070" s="408">
        <v>14.7</v>
      </c>
      <c r="E6070" s="408">
        <v>14.7</v>
      </c>
      <c r="F6070" s="409">
        <v>45742.346828703703</v>
      </c>
      <c r="G6070" s="408">
        <v>0</v>
      </c>
    </row>
    <row r="6071" spans="1:7" ht="15" x14ac:dyDescent="0.25">
      <c r="A6071" s="407" t="s">
        <v>40267</v>
      </c>
      <c r="B6071" s="407" t="s">
        <v>3055</v>
      </c>
      <c r="C6071" s="406"/>
      <c r="D6071" s="406"/>
      <c r="E6071" s="406"/>
      <c r="F6071" s="409">
        <v>45783.564652777779</v>
      </c>
      <c r="G6071" s="408">
        <v>0</v>
      </c>
    </row>
    <row r="6072" spans="1:7" ht="15" x14ac:dyDescent="0.25">
      <c r="A6072" s="407" t="s">
        <v>40707</v>
      </c>
      <c r="B6072" s="407" t="s">
        <v>40708</v>
      </c>
      <c r="C6072" s="406"/>
      <c r="D6072" s="406"/>
      <c r="E6072" s="406"/>
      <c r="F6072" s="409">
        <v>45797.702881944446</v>
      </c>
      <c r="G6072" s="408">
        <v>0</v>
      </c>
    </row>
    <row r="6073" spans="1:7" ht="15" x14ac:dyDescent="0.2">
      <c r="A6073" s="407" t="s">
        <v>40705</v>
      </c>
      <c r="B6073" s="407" t="s">
        <v>40706</v>
      </c>
      <c r="C6073" s="408">
        <v>0</v>
      </c>
      <c r="D6073" s="408">
        <v>10456</v>
      </c>
      <c r="E6073" s="408">
        <v>10456</v>
      </c>
      <c r="F6073" s="409">
        <v>45812.547129629631</v>
      </c>
      <c r="G6073" s="408">
        <v>0</v>
      </c>
    </row>
    <row r="6074" spans="1:7" ht="15" x14ac:dyDescent="0.2">
      <c r="A6074" s="407" t="s">
        <v>40703</v>
      </c>
      <c r="B6074" s="407" t="s">
        <v>40704</v>
      </c>
      <c r="C6074" s="408">
        <v>0</v>
      </c>
      <c r="D6074" s="408">
        <v>4083</v>
      </c>
      <c r="E6074" s="408">
        <v>4083</v>
      </c>
      <c r="F6074" s="409">
        <v>45812.60696759259</v>
      </c>
      <c r="G6074" s="408">
        <v>0</v>
      </c>
    </row>
    <row r="6075" spans="1:7" ht="15" x14ac:dyDescent="0.2">
      <c r="A6075" s="407" t="s">
        <v>40701</v>
      </c>
      <c r="B6075" s="407" t="s">
        <v>40702</v>
      </c>
      <c r="C6075" s="408">
        <v>0</v>
      </c>
      <c r="D6075" s="408">
        <v>4083</v>
      </c>
      <c r="E6075" s="408">
        <v>4083</v>
      </c>
      <c r="F6075" s="409">
        <v>45812.670601851853</v>
      </c>
      <c r="G6075" s="408">
        <v>0</v>
      </c>
    </row>
    <row r="6076" spans="1:7" ht="15" x14ac:dyDescent="0.2">
      <c r="A6076" s="407" t="s">
        <v>40699</v>
      </c>
      <c r="B6076" s="407" t="s">
        <v>40700</v>
      </c>
      <c r="C6076" s="408">
        <v>6</v>
      </c>
      <c r="D6076" s="408">
        <v>12.42</v>
      </c>
      <c r="E6076" s="408">
        <v>18.419999999999998</v>
      </c>
      <c r="F6076" s="409">
        <v>45820.337881944448</v>
      </c>
      <c r="G6076" s="408">
        <v>0</v>
      </c>
    </row>
    <row r="6077" spans="1:7" ht="15" x14ac:dyDescent="0.2">
      <c r="A6077" s="407" t="s">
        <v>40697</v>
      </c>
      <c r="B6077" s="407" t="s">
        <v>40698</v>
      </c>
      <c r="C6077" s="408">
        <v>6</v>
      </c>
      <c r="D6077" s="408">
        <v>12.42</v>
      </c>
      <c r="E6077" s="408">
        <v>18.419999999999998</v>
      </c>
      <c r="F6077" s="409">
        <v>45820.342731481483</v>
      </c>
      <c r="G6077" s="408">
        <v>0</v>
      </c>
    </row>
    <row r="6078" spans="1:7" ht="15" x14ac:dyDescent="0.2">
      <c r="A6078" s="407" t="s">
        <v>40695</v>
      </c>
      <c r="B6078" s="407" t="s">
        <v>40696</v>
      </c>
      <c r="C6078" s="408">
        <v>3</v>
      </c>
      <c r="D6078" s="408">
        <v>10.35</v>
      </c>
      <c r="E6078" s="408">
        <v>13.35</v>
      </c>
      <c r="F6078" s="409">
        <v>45820.367037037038</v>
      </c>
      <c r="G6078" s="408">
        <v>0</v>
      </c>
    </row>
    <row r="6079" spans="1:7" ht="15" x14ac:dyDescent="0.2">
      <c r="A6079" s="407" t="s">
        <v>40693</v>
      </c>
      <c r="B6079" s="407" t="s">
        <v>40694</v>
      </c>
      <c r="C6079" s="408">
        <v>3</v>
      </c>
      <c r="D6079" s="408">
        <v>9.9359999999999999</v>
      </c>
      <c r="E6079" s="408">
        <v>12.936</v>
      </c>
      <c r="F6079" s="409">
        <v>45846.444571759261</v>
      </c>
      <c r="G6079" s="408">
        <v>0</v>
      </c>
    </row>
    <row r="6080" spans="1:7" ht="15" x14ac:dyDescent="0.2">
      <c r="A6080" s="407" t="s">
        <v>40691</v>
      </c>
      <c r="B6080" s="407" t="s">
        <v>40692</v>
      </c>
      <c r="C6080" s="408">
        <v>0</v>
      </c>
      <c r="D6080" s="408">
        <v>0</v>
      </c>
      <c r="E6080" s="408">
        <v>0</v>
      </c>
      <c r="F6080" s="409">
        <v>45903.315185185187</v>
      </c>
      <c r="G6080" s="408">
        <v>0</v>
      </c>
    </row>
    <row r="6081" spans="1:7" ht="15" x14ac:dyDescent="0.2">
      <c r="A6081" s="407" t="s">
        <v>40689</v>
      </c>
      <c r="B6081" s="407" t="s">
        <v>40690</v>
      </c>
      <c r="C6081" s="408">
        <v>0</v>
      </c>
      <c r="D6081" s="408">
        <v>11.9</v>
      </c>
      <c r="E6081" s="408">
        <v>11.9</v>
      </c>
      <c r="F6081" s="409">
        <v>45903.313055555554</v>
      </c>
      <c r="G6081" s="408">
        <v>0</v>
      </c>
    </row>
    <row r="6082" spans="1:7" ht="15" x14ac:dyDescent="0.2">
      <c r="A6082" s="407" t="s">
        <v>40687</v>
      </c>
      <c r="B6082" s="407" t="s">
        <v>40688</v>
      </c>
      <c r="C6082" s="408">
        <v>0</v>
      </c>
      <c r="D6082" s="408">
        <v>11.7515</v>
      </c>
      <c r="E6082" s="408">
        <v>11.7515</v>
      </c>
      <c r="F6082" s="409">
        <v>45826.637546296297</v>
      </c>
      <c r="G6082" s="408">
        <v>0</v>
      </c>
    </row>
    <row r="6083" spans="1:7" ht="15" x14ac:dyDescent="0.25">
      <c r="A6083" s="407" t="s">
        <v>40685</v>
      </c>
      <c r="B6083" s="407" t="s">
        <v>40686</v>
      </c>
      <c r="C6083" s="406"/>
      <c r="D6083" s="406"/>
      <c r="E6083" s="406"/>
      <c r="F6083" s="409">
        <v>45824.447812500002</v>
      </c>
      <c r="G6083" s="408">
        <v>0</v>
      </c>
    </row>
    <row r="6084" spans="1:7" ht="15" x14ac:dyDescent="0.2">
      <c r="A6084" s="407" t="s">
        <v>40683</v>
      </c>
      <c r="B6084" s="407" t="s">
        <v>40684</v>
      </c>
      <c r="C6084" s="408">
        <v>18.5</v>
      </c>
      <c r="D6084" s="408">
        <v>41.913720930232557</v>
      </c>
      <c r="E6084" s="408">
        <v>60.77418604651163</v>
      </c>
      <c r="F6084" s="409">
        <v>45839.454641203702</v>
      </c>
      <c r="G6084" s="408">
        <v>0</v>
      </c>
    </row>
    <row r="6085" spans="1:7" ht="15" x14ac:dyDescent="0.25">
      <c r="A6085" s="407" t="s">
        <v>40681</v>
      </c>
      <c r="B6085" s="407" t="s">
        <v>40682</v>
      </c>
      <c r="C6085" s="406"/>
      <c r="D6085" s="406"/>
      <c r="E6085" s="406"/>
      <c r="F6085" s="409">
        <v>45824.596643518518</v>
      </c>
      <c r="G6085" s="408">
        <v>0</v>
      </c>
    </row>
    <row r="6086" spans="1:7" ht="15" x14ac:dyDescent="0.2">
      <c r="A6086" s="407" t="s">
        <v>40679</v>
      </c>
      <c r="B6086" s="407" t="s">
        <v>40680</v>
      </c>
      <c r="C6086" s="408">
        <v>0</v>
      </c>
      <c r="D6086" s="408">
        <v>15179.98</v>
      </c>
      <c r="E6086" s="408">
        <v>15179.98</v>
      </c>
      <c r="F6086" s="409">
        <v>45839.412604166668</v>
      </c>
      <c r="G6086" s="408">
        <v>0</v>
      </c>
    </row>
    <row r="6087" spans="1:7" ht="15" x14ac:dyDescent="0.2">
      <c r="A6087" s="407" t="s">
        <v>40677</v>
      </c>
      <c r="B6087" s="407" t="s">
        <v>40678</v>
      </c>
      <c r="C6087" s="408">
        <v>0</v>
      </c>
      <c r="D6087" s="408">
        <v>0</v>
      </c>
      <c r="E6087" s="408">
        <v>0</v>
      </c>
      <c r="F6087" s="409">
        <v>45826.619270833333</v>
      </c>
      <c r="G6087" s="408">
        <v>0</v>
      </c>
    </row>
    <row r="6088" spans="1:7" ht="15" x14ac:dyDescent="0.2">
      <c r="A6088" s="407" t="s">
        <v>40675</v>
      </c>
      <c r="B6088" s="407" t="s">
        <v>40676</v>
      </c>
      <c r="C6088" s="408">
        <v>0</v>
      </c>
      <c r="D6088" s="408">
        <v>35217</v>
      </c>
      <c r="E6088" s="408">
        <v>35217</v>
      </c>
      <c r="F6088" s="409">
        <v>45838.604745370372</v>
      </c>
      <c r="G6088" s="408">
        <v>0</v>
      </c>
    </row>
    <row r="6089" spans="1:7" ht="15" x14ac:dyDescent="0.2">
      <c r="A6089" s="407" t="s">
        <v>40673</v>
      </c>
      <c r="B6089" s="407" t="s">
        <v>40674</v>
      </c>
      <c r="C6089" s="408">
        <v>0</v>
      </c>
      <c r="D6089" s="408">
        <v>0</v>
      </c>
      <c r="E6089" s="408">
        <v>0</v>
      </c>
      <c r="F6089" s="409">
        <v>45852.681620370371</v>
      </c>
      <c r="G6089" s="408">
        <v>0</v>
      </c>
    </row>
    <row r="6090" spans="1:7" ht="15" x14ac:dyDescent="0.2">
      <c r="A6090" s="407" t="s">
        <v>40671</v>
      </c>
      <c r="B6090" s="407" t="s">
        <v>40672</v>
      </c>
      <c r="C6090" s="408">
        <v>0</v>
      </c>
      <c r="D6090" s="408">
        <v>43804.800000000003</v>
      </c>
      <c r="E6090" s="408">
        <v>43804.800000000003</v>
      </c>
      <c r="F6090" s="409">
        <v>45855.62358796296</v>
      </c>
      <c r="G6090" s="408">
        <v>0</v>
      </c>
    </row>
    <row r="6091" spans="1:7" ht="15" x14ac:dyDescent="0.2">
      <c r="A6091" s="407" t="s">
        <v>40669</v>
      </c>
      <c r="B6091" s="407" t="s">
        <v>40670</v>
      </c>
      <c r="C6091" s="408">
        <v>0.5</v>
      </c>
      <c r="D6091" s="408">
        <v>20.1174</v>
      </c>
      <c r="E6091" s="408">
        <v>20.6174</v>
      </c>
      <c r="F6091" s="409">
        <v>45919.257997685185</v>
      </c>
      <c r="G6091" s="408">
        <v>0</v>
      </c>
    </row>
    <row r="6092" spans="1:7" ht="15" x14ac:dyDescent="0.25">
      <c r="A6092" s="407" t="s">
        <v>40667</v>
      </c>
      <c r="B6092" s="407" t="s">
        <v>40668</v>
      </c>
      <c r="C6092" s="406"/>
      <c r="D6092" s="406"/>
      <c r="E6092" s="406"/>
      <c r="F6092" s="409">
        <v>45860.524259259262</v>
      </c>
      <c r="G6092" s="408">
        <v>0</v>
      </c>
    </row>
    <row r="6093" spans="1:7" ht="15" x14ac:dyDescent="0.25">
      <c r="A6093" s="407" t="s">
        <v>40665</v>
      </c>
      <c r="B6093" s="407" t="s">
        <v>40666</v>
      </c>
      <c r="C6093" s="406"/>
      <c r="D6093" s="406"/>
      <c r="E6093" s="406"/>
      <c r="F6093" s="409">
        <v>45866.631527777776</v>
      </c>
      <c r="G6093" s="408">
        <v>0</v>
      </c>
    </row>
    <row r="6094" spans="1:7" ht="15" x14ac:dyDescent="0.25">
      <c r="A6094" s="407" t="s">
        <v>40663</v>
      </c>
      <c r="B6094" s="407" t="s">
        <v>40664</v>
      </c>
      <c r="C6094" s="406"/>
      <c r="D6094" s="406"/>
      <c r="E6094" s="406"/>
      <c r="F6094" s="409">
        <v>45888.548611111109</v>
      </c>
      <c r="G6094" s="408">
        <v>0</v>
      </c>
    </row>
    <row r="6095" spans="1:7" ht="15" x14ac:dyDescent="0.25">
      <c r="A6095" s="407" t="s">
        <v>40661</v>
      </c>
      <c r="B6095" s="407" t="s">
        <v>40662</v>
      </c>
      <c r="C6095" s="406"/>
      <c r="D6095" s="406"/>
      <c r="E6095" s="406"/>
      <c r="F6095" s="409">
        <v>45866.650543981479</v>
      </c>
      <c r="G6095" s="408">
        <v>0</v>
      </c>
    </row>
    <row r="6096" spans="1:7" ht="15" x14ac:dyDescent="0.25">
      <c r="A6096" s="407" t="s">
        <v>40659</v>
      </c>
      <c r="B6096" s="407" t="s">
        <v>40660</v>
      </c>
      <c r="C6096" s="406"/>
      <c r="D6096" s="406"/>
      <c r="E6096" s="406"/>
      <c r="F6096" s="409">
        <v>45866.651319444441</v>
      </c>
      <c r="G6096" s="408">
        <v>0</v>
      </c>
    </row>
    <row r="6097" spans="1:7" ht="15" x14ac:dyDescent="0.2">
      <c r="A6097" s="407" t="s">
        <v>40657</v>
      </c>
      <c r="B6097" s="407" t="s">
        <v>40658</v>
      </c>
      <c r="C6097" s="408">
        <v>0</v>
      </c>
      <c r="D6097" s="408">
        <v>0</v>
      </c>
      <c r="E6097" s="408">
        <v>0</v>
      </c>
      <c r="F6097" s="409">
        <v>45925.406041666669</v>
      </c>
      <c r="G6097" s="408">
        <v>0</v>
      </c>
    </row>
    <row r="6098" spans="1:7" ht="15" x14ac:dyDescent="0.2">
      <c r="A6098" s="407" t="s">
        <v>40655</v>
      </c>
      <c r="B6098" s="407" t="s">
        <v>40656</v>
      </c>
      <c r="C6098" s="408">
        <v>0</v>
      </c>
      <c r="D6098" s="408">
        <v>0</v>
      </c>
      <c r="E6098" s="408">
        <v>0</v>
      </c>
      <c r="F6098" s="409">
        <v>45925.4062037037</v>
      </c>
      <c r="G6098" s="408">
        <v>0</v>
      </c>
    </row>
    <row r="6099" spans="1:7" ht="15" x14ac:dyDescent="0.2">
      <c r="A6099" s="407" t="s">
        <v>40653</v>
      </c>
      <c r="B6099" s="407" t="s">
        <v>40654</v>
      </c>
      <c r="C6099" s="408">
        <v>0</v>
      </c>
      <c r="D6099" s="408">
        <v>0.18</v>
      </c>
      <c r="E6099" s="408">
        <v>0.18</v>
      </c>
      <c r="F6099" s="409">
        <v>45968.461469907408</v>
      </c>
      <c r="G6099" s="408">
        <v>0</v>
      </c>
    </row>
    <row r="6100" spans="1:7" ht="15" x14ac:dyDescent="0.2">
      <c r="A6100" s="407" t="s">
        <v>40651</v>
      </c>
      <c r="B6100" s="407" t="s">
        <v>40652</v>
      </c>
      <c r="C6100" s="408">
        <v>0</v>
      </c>
      <c r="D6100" s="408">
        <v>0</v>
      </c>
      <c r="E6100" s="408">
        <v>0</v>
      </c>
      <c r="F6100" s="409">
        <v>45876.408715277779</v>
      </c>
      <c r="G6100" s="408">
        <v>0</v>
      </c>
    </row>
    <row r="6101" spans="1:7" ht="15" x14ac:dyDescent="0.2">
      <c r="A6101" s="407" t="s">
        <v>40649</v>
      </c>
      <c r="B6101" s="407" t="s">
        <v>40650</v>
      </c>
      <c r="C6101" s="408">
        <v>5</v>
      </c>
      <c r="D6101" s="408">
        <v>2.86</v>
      </c>
      <c r="E6101" s="408">
        <v>7.86</v>
      </c>
      <c r="F6101" s="409">
        <v>45891.436192129629</v>
      </c>
      <c r="G6101" s="408">
        <v>0</v>
      </c>
    </row>
    <row r="6102" spans="1:7" ht="15" x14ac:dyDescent="0.25">
      <c r="A6102" s="407" t="s">
        <v>40647</v>
      </c>
      <c r="B6102" s="407" t="s">
        <v>40648</v>
      </c>
      <c r="C6102" s="406"/>
      <c r="D6102" s="406"/>
      <c r="E6102" s="406"/>
      <c r="F6102" s="409">
        <v>45967.786400462966</v>
      </c>
      <c r="G6102" s="408">
        <v>0</v>
      </c>
    </row>
    <row r="6103" spans="1:7" ht="15" x14ac:dyDescent="0.2">
      <c r="A6103" s="407" t="s">
        <v>40645</v>
      </c>
      <c r="B6103" s="407" t="s">
        <v>40646</v>
      </c>
      <c r="C6103" s="408">
        <v>0</v>
      </c>
      <c r="D6103" s="408">
        <v>251.95</v>
      </c>
      <c r="E6103" s="408">
        <v>251.95</v>
      </c>
      <c r="F6103" s="409">
        <v>45959.501759259256</v>
      </c>
      <c r="G6103" s="408">
        <v>0</v>
      </c>
    </row>
    <row r="6104" spans="1:7" ht="15" x14ac:dyDescent="0.25">
      <c r="A6104" s="407" t="s">
        <v>41024</v>
      </c>
      <c r="B6104" s="407" t="s">
        <v>41025</v>
      </c>
      <c r="C6104" s="406"/>
      <c r="D6104" s="406"/>
      <c r="E6104" s="406"/>
      <c r="F6104" s="409">
        <v>45957.471180555556</v>
      </c>
      <c r="G6104" s="408">
        <v>0</v>
      </c>
    </row>
    <row r="6105" spans="1:7" ht="15" x14ac:dyDescent="0.2">
      <c r="A6105" s="407" t="s">
        <v>41026</v>
      </c>
      <c r="B6105" s="407" t="s">
        <v>41027</v>
      </c>
      <c r="C6105" s="408">
        <v>0</v>
      </c>
      <c r="D6105" s="408">
        <v>0.1578</v>
      </c>
      <c r="E6105" s="408">
        <v>0.1578</v>
      </c>
      <c r="F6105" s="409">
        <v>45972.383032407408</v>
      </c>
      <c r="G6105" s="408">
        <v>0</v>
      </c>
    </row>
    <row r="6106" spans="1:7" ht="15" x14ac:dyDescent="0.2">
      <c r="A6106" s="407" t="s">
        <v>41028</v>
      </c>
      <c r="B6106" s="407" t="s">
        <v>41029</v>
      </c>
      <c r="C6106" s="408">
        <v>0</v>
      </c>
      <c r="D6106" s="408">
        <v>0</v>
      </c>
      <c r="E6106" s="408">
        <v>0</v>
      </c>
      <c r="F6106" s="409">
        <v>45971.455567129633</v>
      </c>
      <c r="G6106" s="408">
        <v>0</v>
      </c>
    </row>
    <row r="6107" spans="1:7" ht="15" x14ac:dyDescent="0.2">
      <c r="A6107" s="407" t="s">
        <v>41030</v>
      </c>
      <c r="B6107" s="407" t="s">
        <v>41031</v>
      </c>
      <c r="C6107" s="408">
        <v>0</v>
      </c>
      <c r="D6107" s="408">
        <v>0</v>
      </c>
      <c r="E6107" s="408">
        <v>0</v>
      </c>
      <c r="F6107" s="409">
        <v>45972.347546296296</v>
      </c>
      <c r="G6107" s="408">
        <v>0</v>
      </c>
    </row>
    <row r="6108" spans="1:7" ht="15" x14ac:dyDescent="0.2">
      <c r="A6108" s="407" t="s">
        <v>41032</v>
      </c>
      <c r="B6108" s="407" t="s">
        <v>41033</v>
      </c>
      <c r="C6108" s="408">
        <v>0</v>
      </c>
      <c r="D6108" s="408">
        <v>0</v>
      </c>
      <c r="E6108" s="408">
        <v>0</v>
      </c>
      <c r="F6108" s="409">
        <v>45999.551770833335</v>
      </c>
      <c r="G6108" s="408">
        <v>0</v>
      </c>
    </row>
    <row r="6109" spans="1:7" ht="15" x14ac:dyDescent="0.25">
      <c r="A6109" s="407" t="s">
        <v>41034</v>
      </c>
      <c r="B6109" s="407" t="s">
        <v>41035</v>
      </c>
      <c r="C6109" s="406"/>
      <c r="D6109" s="406"/>
      <c r="E6109" s="406"/>
      <c r="F6109" s="409">
        <v>46013.834930555553</v>
      </c>
      <c r="G6109" s="408">
        <v>0</v>
      </c>
    </row>
    <row r="6110" spans="1:7" ht="15" x14ac:dyDescent="0.2">
      <c r="A6110" s="407" t="s">
        <v>41036</v>
      </c>
      <c r="B6110" s="407" t="s">
        <v>41037</v>
      </c>
      <c r="C6110" s="408">
        <v>0</v>
      </c>
      <c r="D6110" s="408">
        <v>0</v>
      </c>
      <c r="E6110" s="408">
        <v>0</v>
      </c>
      <c r="F6110" s="409">
        <v>46029.375740740739</v>
      </c>
      <c r="G6110" s="408">
        <v>0</v>
      </c>
    </row>
    <row r="6111" spans="1:7" ht="15" x14ac:dyDescent="0.2">
      <c r="A6111" s="407" t="s">
        <v>41038</v>
      </c>
      <c r="B6111" s="407" t="s">
        <v>41039</v>
      </c>
      <c r="C6111" s="408">
        <v>0</v>
      </c>
      <c r="D6111" s="408">
        <v>0</v>
      </c>
      <c r="E6111" s="408">
        <v>0</v>
      </c>
      <c r="F6111" s="409">
        <v>46029.376979166664</v>
      </c>
      <c r="G6111" s="408">
        <v>0</v>
      </c>
    </row>
    <row r="6112" spans="1:7" ht="15" x14ac:dyDescent="0.2">
      <c r="A6112" s="407" t="s">
        <v>41040</v>
      </c>
      <c r="B6112" s="407" t="s">
        <v>41041</v>
      </c>
      <c r="C6112" s="408">
        <v>0</v>
      </c>
      <c r="D6112" s="408">
        <v>0</v>
      </c>
      <c r="E6112" s="408">
        <v>0</v>
      </c>
      <c r="F6112" s="409">
        <v>46029.377916666665</v>
      </c>
      <c r="G6112" s="408">
        <v>0</v>
      </c>
    </row>
    <row r="6113" spans="1:7" ht="15" x14ac:dyDescent="0.2">
      <c r="A6113" s="407" t="s">
        <v>41042</v>
      </c>
      <c r="B6113" s="407" t="s">
        <v>41043</v>
      </c>
      <c r="C6113" s="408">
        <v>0</v>
      </c>
      <c r="D6113" s="408">
        <v>0</v>
      </c>
      <c r="E6113" s="408">
        <v>0</v>
      </c>
      <c r="F6113" s="409">
        <v>46029.378784722219</v>
      </c>
      <c r="G6113" s="408">
        <v>0</v>
      </c>
    </row>
    <row r="6114" spans="1:7" ht="15" x14ac:dyDescent="0.2">
      <c r="A6114" s="407" t="s">
        <v>41044</v>
      </c>
      <c r="B6114" s="407" t="s">
        <v>41045</v>
      </c>
      <c r="C6114" s="408">
        <v>0</v>
      </c>
      <c r="D6114" s="408">
        <v>1047.26</v>
      </c>
      <c r="E6114" s="408">
        <v>1047.26</v>
      </c>
      <c r="F6114" s="409">
        <v>46055.364108796297</v>
      </c>
      <c r="G6114" s="408">
        <v>0</v>
      </c>
    </row>
    <row r="6115" spans="1:7" ht="15" x14ac:dyDescent="0.25">
      <c r="A6115" s="407" t="s">
        <v>41046</v>
      </c>
      <c r="B6115" s="407" t="s">
        <v>41047</v>
      </c>
      <c r="C6115" s="406"/>
      <c r="D6115" s="408">
        <v>5591.14</v>
      </c>
      <c r="E6115" s="408">
        <v>5591.14</v>
      </c>
      <c r="F6115" s="409">
        <v>46087.327766203707</v>
      </c>
      <c r="G6115" s="408">
        <v>0</v>
      </c>
    </row>
    <row r="6116" spans="1:7" ht="15" x14ac:dyDescent="0.25">
      <c r="A6116" s="407" t="s">
        <v>41048</v>
      </c>
      <c r="B6116" s="407" t="s">
        <v>41049</v>
      </c>
      <c r="C6116" s="406"/>
      <c r="D6116" s="408">
        <v>1236</v>
      </c>
      <c r="E6116" s="408">
        <v>1236</v>
      </c>
      <c r="F6116" s="409">
        <v>46071.584074074075</v>
      </c>
      <c r="G6116" s="408">
        <v>0</v>
      </c>
    </row>
    <row r="6117" spans="1:7" ht="15" x14ac:dyDescent="0.25">
      <c r="A6117" s="407" t="s">
        <v>41050</v>
      </c>
      <c r="B6117" s="407" t="s">
        <v>41051</v>
      </c>
      <c r="C6117" s="406"/>
      <c r="D6117" s="406"/>
      <c r="E6117" s="406"/>
      <c r="F6117" s="409">
        <v>46076.548009259262</v>
      </c>
      <c r="G6117" s="408">
        <v>0</v>
      </c>
    </row>
    <row r="6118" spans="1:7" ht="15" x14ac:dyDescent="0.25">
      <c r="A6118" s="407" t="s">
        <v>41052</v>
      </c>
      <c r="B6118" s="407" t="s">
        <v>41053</v>
      </c>
      <c r="C6118" s="406"/>
      <c r="D6118" s="406"/>
      <c r="E6118" s="406"/>
      <c r="F6118" s="409">
        <v>46076.547511574077</v>
      </c>
      <c r="G6118" s="408">
        <v>0</v>
      </c>
    </row>
    <row r="6119" spans="1:7" ht="15" x14ac:dyDescent="0.25">
      <c r="A6119" s="407" t="s">
        <v>41054</v>
      </c>
      <c r="B6119" s="407" t="s">
        <v>41055</v>
      </c>
      <c r="C6119" s="406"/>
      <c r="D6119" s="406"/>
      <c r="E6119" s="406"/>
      <c r="F6119" s="409">
        <v>46076.544270833336</v>
      </c>
      <c r="G6119" s="408">
        <v>0</v>
      </c>
    </row>
    <row r="6120" spans="1:7" ht="15" x14ac:dyDescent="0.25">
      <c r="A6120" s="407" t="s">
        <v>41056</v>
      </c>
      <c r="B6120" s="407" t="s">
        <v>41057</v>
      </c>
      <c r="C6120" s="406"/>
      <c r="D6120" s="406"/>
      <c r="E6120" s="406"/>
      <c r="F6120" s="409">
        <v>46076.550393518519</v>
      </c>
      <c r="G6120" s="408">
        <v>0</v>
      </c>
    </row>
    <row r="6121" spans="1:7" ht="15" x14ac:dyDescent="0.25">
      <c r="A6121" s="407" t="s">
        <v>41058</v>
      </c>
      <c r="B6121" s="407" t="s">
        <v>41059</v>
      </c>
      <c r="C6121" s="406"/>
      <c r="D6121" s="406"/>
      <c r="E6121" s="406"/>
      <c r="F6121" s="409">
        <v>46076.550069444442</v>
      </c>
      <c r="G6121" s="408">
        <v>0</v>
      </c>
    </row>
    <row r="6122" spans="1:7" ht="15" x14ac:dyDescent="0.25">
      <c r="A6122" s="407" t="s">
        <v>41060</v>
      </c>
      <c r="B6122" s="407" t="s">
        <v>41061</v>
      </c>
      <c r="C6122" s="406"/>
      <c r="D6122" s="406"/>
      <c r="E6122" s="406"/>
      <c r="F6122" s="409">
        <v>46076.549768518518</v>
      </c>
      <c r="G6122" s="408">
        <v>0</v>
      </c>
    </row>
    <row r="6123" spans="1:7" ht="15" x14ac:dyDescent="0.2">
      <c r="A6123" s="407" t="s">
        <v>41357</v>
      </c>
      <c r="B6123" s="407" t="s">
        <v>41358</v>
      </c>
      <c r="C6123" s="408">
        <v>0</v>
      </c>
      <c r="D6123" s="408">
        <v>7.55</v>
      </c>
      <c r="E6123" s="408">
        <v>7.55</v>
      </c>
      <c r="F6123" s="409">
        <v>46092.653240740743</v>
      </c>
      <c r="G6123" s="408">
        <v>0</v>
      </c>
    </row>
    <row r="6124" spans="1:7" ht="15" x14ac:dyDescent="0.2">
      <c r="A6124" s="407" t="s">
        <v>9715</v>
      </c>
      <c r="B6124" s="407" t="s">
        <v>9716</v>
      </c>
      <c r="C6124" s="408">
        <v>0</v>
      </c>
      <c r="D6124" s="408">
        <v>8.25</v>
      </c>
      <c r="E6124" s="408">
        <v>8.25</v>
      </c>
      <c r="F6124" s="409">
        <v>45424.928240740737</v>
      </c>
      <c r="G6124" s="408">
        <v>0</v>
      </c>
    </row>
    <row r="6125" spans="1:7" ht="15" x14ac:dyDescent="0.2">
      <c r="A6125" s="407" t="s">
        <v>35732</v>
      </c>
      <c r="B6125" s="407" t="s">
        <v>35733</v>
      </c>
      <c r="C6125" s="408">
        <v>0</v>
      </c>
      <c r="D6125" s="408">
        <v>0</v>
      </c>
      <c r="E6125" s="408">
        <v>0</v>
      </c>
      <c r="F6125" s="409">
        <v>45341.716770833336</v>
      </c>
      <c r="G6125" s="408">
        <v>0</v>
      </c>
    </row>
    <row r="6126" spans="1:7" ht="15" x14ac:dyDescent="0.2">
      <c r="A6126" s="407" t="s">
        <v>35734</v>
      </c>
      <c r="B6126" s="407" t="s">
        <v>35735</v>
      </c>
      <c r="C6126" s="408">
        <v>0</v>
      </c>
      <c r="D6126" s="408">
        <v>0</v>
      </c>
      <c r="E6126" s="408">
        <v>0</v>
      </c>
      <c r="F6126" s="409">
        <v>45342.600081018521</v>
      </c>
      <c r="G6126" s="408">
        <v>0</v>
      </c>
    </row>
    <row r="6127" spans="1:7" ht="15" x14ac:dyDescent="0.2">
      <c r="A6127" s="407" t="s">
        <v>35736</v>
      </c>
      <c r="B6127" s="407" t="s">
        <v>35737</v>
      </c>
      <c r="C6127" s="408">
        <v>0</v>
      </c>
      <c r="D6127" s="408">
        <v>0</v>
      </c>
      <c r="E6127" s="408">
        <v>0</v>
      </c>
      <c r="F6127" s="409">
        <v>45342.600115740737</v>
      </c>
      <c r="G6127" s="408">
        <v>0</v>
      </c>
    </row>
    <row r="6128" spans="1:7" ht="15" x14ac:dyDescent="0.2">
      <c r="A6128" s="407" t="s">
        <v>9717</v>
      </c>
      <c r="B6128" s="407" t="s">
        <v>9718</v>
      </c>
      <c r="C6128" s="408">
        <v>0</v>
      </c>
      <c r="D6128" s="408">
        <v>36.299999999999997</v>
      </c>
      <c r="E6128" s="408">
        <v>36.299999999999997</v>
      </c>
      <c r="F6128" s="409">
        <v>45146.486759259256</v>
      </c>
      <c r="G6128" s="408">
        <v>0</v>
      </c>
    </row>
    <row r="6129" spans="1:7" ht="15" x14ac:dyDescent="0.2">
      <c r="A6129" s="407" t="s">
        <v>9719</v>
      </c>
      <c r="B6129" s="407" t="s">
        <v>9720</v>
      </c>
      <c r="C6129" s="408">
        <v>0</v>
      </c>
      <c r="D6129" s="408">
        <v>31.4</v>
      </c>
      <c r="E6129" s="408">
        <v>31.4</v>
      </c>
      <c r="F6129" s="409">
        <v>45239.461099537039</v>
      </c>
      <c r="G6129" s="408">
        <v>0</v>
      </c>
    </row>
    <row r="6130" spans="1:7" ht="15" x14ac:dyDescent="0.2">
      <c r="A6130" s="407" t="s">
        <v>9721</v>
      </c>
      <c r="B6130" s="407" t="s">
        <v>9722</v>
      </c>
      <c r="C6130" s="408">
        <v>0</v>
      </c>
      <c r="D6130" s="408">
        <v>5.95</v>
      </c>
      <c r="E6130" s="408">
        <v>5.95</v>
      </c>
      <c r="F6130" s="409">
        <v>45239.401504629626</v>
      </c>
      <c r="G6130" s="408">
        <v>0</v>
      </c>
    </row>
    <row r="6131" spans="1:7" ht="15" x14ac:dyDescent="0.2">
      <c r="A6131" s="407" t="s">
        <v>9723</v>
      </c>
      <c r="B6131" s="407" t="s">
        <v>9724</v>
      </c>
      <c r="C6131" s="408">
        <v>0</v>
      </c>
      <c r="D6131" s="408">
        <v>56.95</v>
      </c>
      <c r="E6131" s="408">
        <v>56.95</v>
      </c>
      <c r="F6131" s="409">
        <v>45239.44425925926</v>
      </c>
      <c r="G6131" s="408">
        <v>0</v>
      </c>
    </row>
    <row r="6132" spans="1:7" ht="15" x14ac:dyDescent="0.2">
      <c r="A6132" s="407" t="s">
        <v>9725</v>
      </c>
      <c r="B6132" s="407" t="s">
        <v>9726</v>
      </c>
      <c r="C6132" s="408">
        <v>0</v>
      </c>
      <c r="D6132" s="408">
        <v>68</v>
      </c>
      <c r="E6132" s="408">
        <v>68</v>
      </c>
      <c r="F6132" s="409">
        <v>45239.450624999998</v>
      </c>
      <c r="G6132" s="408">
        <v>0</v>
      </c>
    </row>
    <row r="6133" spans="1:7" ht="15" x14ac:dyDescent="0.2">
      <c r="A6133" s="407" t="s">
        <v>9727</v>
      </c>
      <c r="B6133" s="407" t="s">
        <v>6700</v>
      </c>
      <c r="C6133" s="408">
        <v>0</v>
      </c>
      <c r="D6133" s="408">
        <v>54.1</v>
      </c>
      <c r="E6133" s="408">
        <v>54.1</v>
      </c>
      <c r="F6133" s="409">
        <v>45146.519548611112</v>
      </c>
      <c r="G6133" s="408">
        <v>0</v>
      </c>
    </row>
    <row r="6134" spans="1:7" ht="15" x14ac:dyDescent="0.2">
      <c r="A6134" s="407" t="s">
        <v>9728</v>
      </c>
      <c r="B6134" s="407" t="s">
        <v>9729</v>
      </c>
      <c r="C6134" s="408">
        <v>0</v>
      </c>
      <c r="D6134" s="408">
        <v>40.9</v>
      </c>
      <c r="E6134" s="408">
        <v>40.9</v>
      </c>
      <c r="F6134" s="409">
        <v>45239.466932870368</v>
      </c>
      <c r="G6134" s="408">
        <v>0</v>
      </c>
    </row>
    <row r="6135" spans="1:7" ht="15" x14ac:dyDescent="0.2">
      <c r="A6135" s="407" t="s">
        <v>9730</v>
      </c>
      <c r="B6135" s="407" t="s">
        <v>9731</v>
      </c>
      <c r="C6135" s="408">
        <v>0</v>
      </c>
      <c r="D6135" s="408">
        <v>66.599999999999994</v>
      </c>
      <c r="E6135" s="408">
        <v>66.599999999999994</v>
      </c>
      <c r="F6135" s="409">
        <v>45146.526250000003</v>
      </c>
      <c r="G6135" s="408">
        <v>0</v>
      </c>
    </row>
    <row r="6136" spans="1:7" ht="15" x14ac:dyDescent="0.2">
      <c r="A6136" s="407" t="s">
        <v>9732</v>
      </c>
      <c r="B6136" s="407" t="s">
        <v>9733</v>
      </c>
      <c r="C6136" s="408">
        <v>0</v>
      </c>
      <c r="D6136" s="408">
        <v>65</v>
      </c>
      <c r="E6136" s="408">
        <v>65</v>
      </c>
      <c r="F6136" s="409">
        <v>45146.548171296294</v>
      </c>
      <c r="G6136" s="408">
        <v>0</v>
      </c>
    </row>
    <row r="6137" spans="1:7" ht="15" x14ac:dyDescent="0.2">
      <c r="A6137" s="407" t="s">
        <v>9734</v>
      </c>
      <c r="B6137" s="407" t="s">
        <v>9735</v>
      </c>
      <c r="C6137" s="408">
        <v>0</v>
      </c>
      <c r="D6137" s="408">
        <v>21.486566666666665</v>
      </c>
      <c r="E6137" s="408">
        <v>21.486566666666665</v>
      </c>
      <c r="F6137" s="409">
        <v>45316.621134259258</v>
      </c>
      <c r="G6137" s="408">
        <v>0</v>
      </c>
    </row>
    <row r="6138" spans="1:7" ht="15" x14ac:dyDescent="0.2">
      <c r="A6138" s="407" t="s">
        <v>9736</v>
      </c>
      <c r="B6138" s="407" t="s">
        <v>9737</v>
      </c>
      <c r="C6138" s="408">
        <v>0</v>
      </c>
      <c r="D6138" s="408">
        <v>20.256638822342296</v>
      </c>
      <c r="E6138" s="408">
        <v>20.256638822342296</v>
      </c>
      <c r="F6138" s="409">
        <v>45239.496967592589</v>
      </c>
      <c r="G6138" s="408">
        <v>0</v>
      </c>
    </row>
    <row r="6139" spans="1:7" ht="15" x14ac:dyDescent="0.2">
      <c r="A6139" s="407" t="s">
        <v>9738</v>
      </c>
      <c r="B6139" s="407" t="s">
        <v>9739</v>
      </c>
      <c r="C6139" s="408">
        <v>0</v>
      </c>
      <c r="D6139" s="408">
        <v>16.5</v>
      </c>
      <c r="E6139" s="408">
        <v>16.5</v>
      </c>
      <c r="F6139" s="409">
        <v>45239.569351851853</v>
      </c>
      <c r="G6139" s="408">
        <v>0</v>
      </c>
    </row>
    <row r="6140" spans="1:7" ht="15" x14ac:dyDescent="0.2">
      <c r="A6140" s="407" t="s">
        <v>9740</v>
      </c>
      <c r="B6140" s="407" t="s">
        <v>9741</v>
      </c>
      <c r="C6140" s="408">
        <v>0</v>
      </c>
      <c r="D6140" s="408">
        <v>22.85</v>
      </c>
      <c r="E6140" s="408">
        <v>22.85</v>
      </c>
      <c r="F6140" s="409">
        <v>45239.478495370371</v>
      </c>
      <c r="G6140" s="408">
        <v>0</v>
      </c>
    </row>
    <row r="6141" spans="1:7" ht="15" x14ac:dyDescent="0.2">
      <c r="A6141" s="407" t="s">
        <v>9742</v>
      </c>
      <c r="B6141" s="407" t="s">
        <v>9743</v>
      </c>
      <c r="C6141" s="408">
        <v>0</v>
      </c>
      <c r="D6141" s="408">
        <v>25.000800000000002</v>
      </c>
      <c r="E6141" s="408">
        <v>25.000800000000002</v>
      </c>
      <c r="F6141" s="409">
        <v>45239.419351851851</v>
      </c>
      <c r="G6141" s="408">
        <v>0</v>
      </c>
    </row>
    <row r="6142" spans="1:7" ht="15" x14ac:dyDescent="0.2">
      <c r="A6142" s="407" t="s">
        <v>9744</v>
      </c>
      <c r="B6142" s="407" t="s">
        <v>9747</v>
      </c>
      <c r="C6142" s="408">
        <v>0</v>
      </c>
      <c r="D6142" s="408">
        <v>24.8</v>
      </c>
      <c r="E6142" s="408">
        <v>24.8</v>
      </c>
      <c r="F6142" s="409">
        <v>45791.653657407405</v>
      </c>
      <c r="G6142" s="408">
        <v>0</v>
      </c>
    </row>
    <row r="6143" spans="1:7" ht="15" x14ac:dyDescent="0.2">
      <c r="A6143" s="407" t="s">
        <v>9746</v>
      </c>
      <c r="B6143" s="407" t="s">
        <v>9745</v>
      </c>
      <c r="C6143" s="408">
        <v>0</v>
      </c>
      <c r="D6143" s="408">
        <v>49.4</v>
      </c>
      <c r="E6143" s="408">
        <v>49.4</v>
      </c>
      <c r="F6143" s="409">
        <v>45791.654363425929</v>
      </c>
      <c r="G6143" s="408">
        <v>0</v>
      </c>
    </row>
    <row r="6144" spans="1:7" ht="15" x14ac:dyDescent="0.2">
      <c r="A6144" s="407" t="s">
        <v>9748</v>
      </c>
      <c r="B6144" s="407" t="s">
        <v>9749</v>
      </c>
      <c r="C6144" s="408">
        <v>0</v>
      </c>
      <c r="D6144" s="408">
        <v>32.9</v>
      </c>
      <c r="E6144" s="408">
        <v>32.9</v>
      </c>
      <c r="F6144" s="409">
        <v>46034.618368055555</v>
      </c>
      <c r="G6144" s="408">
        <v>0</v>
      </c>
    </row>
    <row r="6145" spans="1:7" ht="15" x14ac:dyDescent="0.2">
      <c r="A6145" s="407" t="s">
        <v>9750</v>
      </c>
      <c r="B6145" s="407" t="s">
        <v>7300</v>
      </c>
      <c r="C6145" s="408">
        <v>0</v>
      </c>
      <c r="D6145" s="408">
        <v>26897</v>
      </c>
      <c r="E6145" s="408">
        <v>26897</v>
      </c>
      <c r="F6145" s="409">
        <v>45167.413287037038</v>
      </c>
      <c r="G6145" s="408">
        <v>0</v>
      </c>
    </row>
    <row r="6146" spans="1:7" ht="15" x14ac:dyDescent="0.2">
      <c r="A6146" s="407" t="s">
        <v>9751</v>
      </c>
      <c r="B6146" s="407" t="s">
        <v>9752</v>
      </c>
      <c r="C6146" s="408">
        <v>0</v>
      </c>
      <c r="D6146" s="408">
        <v>224.6</v>
      </c>
      <c r="E6146" s="408">
        <v>224.6</v>
      </c>
      <c r="F6146" s="409">
        <v>45919.466504629629</v>
      </c>
      <c r="G6146" s="408">
        <v>0</v>
      </c>
    </row>
    <row r="6147" spans="1:7" ht="15" x14ac:dyDescent="0.2">
      <c r="A6147" s="407" t="s">
        <v>9753</v>
      </c>
      <c r="B6147" s="407" t="s">
        <v>9754</v>
      </c>
      <c r="C6147" s="408">
        <v>0</v>
      </c>
      <c r="D6147" s="408">
        <v>311.33</v>
      </c>
      <c r="E6147" s="408">
        <v>311.33</v>
      </c>
      <c r="F6147" s="409">
        <v>45972.388564814813</v>
      </c>
      <c r="G6147" s="408">
        <v>0</v>
      </c>
    </row>
    <row r="6148" spans="1:7" ht="15" x14ac:dyDescent="0.2">
      <c r="A6148" s="407" t="s">
        <v>9755</v>
      </c>
      <c r="B6148" s="407" t="s">
        <v>9756</v>
      </c>
      <c r="C6148" s="408">
        <v>0</v>
      </c>
      <c r="D6148" s="408">
        <v>2055.06</v>
      </c>
      <c r="E6148" s="408">
        <v>2055.06</v>
      </c>
      <c r="F6148" s="409">
        <v>45168.492372685185</v>
      </c>
      <c r="G6148" s="408">
        <v>0</v>
      </c>
    </row>
    <row r="6149" spans="1:7" ht="15" x14ac:dyDescent="0.2">
      <c r="A6149" s="407" t="s">
        <v>9757</v>
      </c>
      <c r="B6149" s="407" t="s">
        <v>9758</v>
      </c>
      <c r="C6149" s="408">
        <v>0</v>
      </c>
      <c r="D6149" s="408">
        <v>4.28</v>
      </c>
      <c r="E6149" s="408">
        <v>4.28</v>
      </c>
      <c r="F6149" s="409">
        <v>45168.471331018518</v>
      </c>
      <c r="G6149" s="408">
        <v>0</v>
      </c>
    </row>
    <row r="6150" spans="1:7" ht="15" x14ac:dyDescent="0.2">
      <c r="A6150" s="407" t="s">
        <v>9759</v>
      </c>
      <c r="B6150" s="407" t="s">
        <v>9760</v>
      </c>
      <c r="C6150" s="408">
        <v>0</v>
      </c>
      <c r="D6150" s="408">
        <v>3.61</v>
      </c>
      <c r="E6150" s="408">
        <v>3.61</v>
      </c>
      <c r="F6150" s="409">
        <v>45168.47384259259</v>
      </c>
      <c r="G6150" s="408">
        <v>0</v>
      </c>
    </row>
    <row r="6151" spans="1:7" ht="15" x14ac:dyDescent="0.2">
      <c r="A6151" s="407" t="s">
        <v>9761</v>
      </c>
      <c r="B6151" s="407" t="s">
        <v>9762</v>
      </c>
      <c r="C6151" s="408">
        <v>0</v>
      </c>
      <c r="D6151" s="408">
        <v>3.9</v>
      </c>
      <c r="E6151" s="408">
        <v>3.9</v>
      </c>
      <c r="F6151" s="409">
        <v>45168.475763888891</v>
      </c>
      <c r="G6151" s="408">
        <v>0</v>
      </c>
    </row>
    <row r="6152" spans="1:7" ht="15" x14ac:dyDescent="0.2">
      <c r="A6152" s="407" t="s">
        <v>9763</v>
      </c>
      <c r="B6152" s="407" t="s">
        <v>9764</v>
      </c>
      <c r="C6152" s="408">
        <v>0</v>
      </c>
      <c r="D6152" s="408">
        <v>13.53</v>
      </c>
      <c r="E6152" s="408">
        <v>13.53</v>
      </c>
      <c r="F6152" s="409">
        <v>45168.477361111109</v>
      </c>
      <c r="G6152" s="408">
        <v>0</v>
      </c>
    </row>
    <row r="6153" spans="1:7" ht="15" x14ac:dyDescent="0.2">
      <c r="A6153" s="407" t="s">
        <v>9765</v>
      </c>
      <c r="B6153" s="407" t="s">
        <v>9766</v>
      </c>
      <c r="C6153" s="408">
        <v>0</v>
      </c>
      <c r="D6153" s="408">
        <v>6.49</v>
      </c>
      <c r="E6153" s="408">
        <v>6.49</v>
      </c>
      <c r="F6153" s="409">
        <v>45168.478310185186</v>
      </c>
      <c r="G6153" s="408">
        <v>0</v>
      </c>
    </row>
    <row r="6154" spans="1:7" ht="15" x14ac:dyDescent="0.2">
      <c r="A6154" s="407" t="s">
        <v>9767</v>
      </c>
      <c r="B6154" s="407" t="s">
        <v>9768</v>
      </c>
      <c r="C6154" s="408">
        <v>0</v>
      </c>
      <c r="D6154" s="408">
        <v>6.79</v>
      </c>
      <c r="E6154" s="408">
        <v>6.79</v>
      </c>
      <c r="F6154" s="409">
        <v>45168.479201388887</v>
      </c>
      <c r="G6154" s="408">
        <v>0</v>
      </c>
    </row>
    <row r="6155" spans="1:7" ht="15" x14ac:dyDescent="0.2">
      <c r="A6155" s="407" t="s">
        <v>9769</v>
      </c>
      <c r="B6155" s="407" t="s">
        <v>9770</v>
      </c>
      <c r="C6155" s="408">
        <v>0</v>
      </c>
      <c r="D6155" s="408">
        <v>21.19</v>
      </c>
      <c r="E6155" s="408">
        <v>21.19</v>
      </c>
      <c r="F6155" s="409">
        <v>45168.479930555557</v>
      </c>
      <c r="G6155" s="408">
        <v>0</v>
      </c>
    </row>
    <row r="6156" spans="1:7" ht="15" x14ac:dyDescent="0.2">
      <c r="A6156" s="407" t="s">
        <v>9771</v>
      </c>
      <c r="B6156" s="407" t="s">
        <v>9772</v>
      </c>
      <c r="C6156" s="408">
        <v>0</v>
      </c>
      <c r="D6156" s="408">
        <v>165</v>
      </c>
      <c r="E6156" s="408">
        <v>165</v>
      </c>
      <c r="F6156" s="409">
        <v>45168.496354166666</v>
      </c>
      <c r="G6156" s="408">
        <v>0</v>
      </c>
    </row>
    <row r="6157" spans="1:7" ht="15" x14ac:dyDescent="0.2">
      <c r="A6157" s="407" t="s">
        <v>9773</v>
      </c>
      <c r="B6157" s="407" t="s">
        <v>9774</v>
      </c>
      <c r="C6157" s="408">
        <v>0</v>
      </c>
      <c r="D6157" s="408">
        <v>30.55</v>
      </c>
      <c r="E6157" s="408">
        <v>30.55</v>
      </c>
      <c r="F6157" s="409">
        <v>45168.483206018522</v>
      </c>
      <c r="G6157" s="408">
        <v>0</v>
      </c>
    </row>
    <row r="6158" spans="1:7" ht="15" x14ac:dyDescent="0.2">
      <c r="A6158" s="407" t="s">
        <v>9775</v>
      </c>
      <c r="B6158" s="407" t="s">
        <v>9776</v>
      </c>
      <c r="C6158" s="408">
        <v>0</v>
      </c>
      <c r="D6158" s="408">
        <v>5</v>
      </c>
      <c r="E6158" s="408">
        <v>5</v>
      </c>
      <c r="F6158" s="409">
        <v>45168.484166666669</v>
      </c>
      <c r="G6158" s="408">
        <v>0</v>
      </c>
    </row>
    <row r="6159" spans="1:7" ht="15" x14ac:dyDescent="0.2">
      <c r="A6159" s="407" t="s">
        <v>9777</v>
      </c>
      <c r="B6159" s="407" t="s">
        <v>9778</v>
      </c>
      <c r="C6159" s="408">
        <v>0</v>
      </c>
      <c r="D6159" s="408">
        <v>55.8</v>
      </c>
      <c r="E6159" s="408">
        <v>55.8</v>
      </c>
      <c r="F6159" s="409">
        <v>45168.4846875</v>
      </c>
      <c r="G6159" s="408">
        <v>0</v>
      </c>
    </row>
    <row r="6160" spans="1:7" ht="15" x14ac:dyDescent="0.2">
      <c r="A6160" s="407" t="s">
        <v>9779</v>
      </c>
      <c r="B6160" s="407" t="s">
        <v>9780</v>
      </c>
      <c r="C6160" s="408">
        <v>0</v>
      </c>
      <c r="D6160" s="408">
        <v>46.25</v>
      </c>
      <c r="E6160" s="408">
        <v>46.25</v>
      </c>
      <c r="F6160" s="409">
        <v>45168.485324074078</v>
      </c>
      <c r="G6160" s="408">
        <v>0</v>
      </c>
    </row>
    <row r="6161" spans="1:7" ht="15" x14ac:dyDescent="0.2">
      <c r="A6161" s="407" t="s">
        <v>9781</v>
      </c>
      <c r="B6161" s="407" t="s">
        <v>9782</v>
      </c>
      <c r="C6161" s="408">
        <v>0</v>
      </c>
      <c r="D6161" s="408">
        <v>176.26</v>
      </c>
      <c r="E6161" s="408">
        <v>176.26</v>
      </c>
      <c r="F6161" s="409">
        <v>45168.485937500001</v>
      </c>
      <c r="G6161" s="408">
        <v>0</v>
      </c>
    </row>
    <row r="6162" spans="1:7" ht="15" x14ac:dyDescent="0.2">
      <c r="A6162" s="407" t="s">
        <v>9783</v>
      </c>
      <c r="B6162" s="407" t="s">
        <v>9784</v>
      </c>
      <c r="C6162" s="408">
        <v>0</v>
      </c>
      <c r="D6162" s="408">
        <v>8.5399999999999991</v>
      </c>
      <c r="E6162" s="408">
        <v>8.5399999999999991</v>
      </c>
      <c r="F6162" s="409">
        <v>45168.486921296295</v>
      </c>
      <c r="G6162" s="408">
        <v>0</v>
      </c>
    </row>
    <row r="6163" spans="1:7" ht="15" x14ac:dyDescent="0.2">
      <c r="A6163" s="407" t="s">
        <v>9785</v>
      </c>
      <c r="B6163" s="407" t="s">
        <v>9786</v>
      </c>
      <c r="C6163" s="408">
        <v>0</v>
      </c>
      <c r="D6163" s="408">
        <v>12.65</v>
      </c>
      <c r="E6163" s="408">
        <v>12.65</v>
      </c>
      <c r="F6163" s="409">
        <v>45168.487650462965</v>
      </c>
      <c r="G6163" s="408">
        <v>0</v>
      </c>
    </row>
    <row r="6164" spans="1:7" ht="15" x14ac:dyDescent="0.2">
      <c r="A6164" s="407" t="s">
        <v>9787</v>
      </c>
      <c r="B6164" s="407" t="s">
        <v>9788</v>
      </c>
      <c r="C6164" s="408">
        <v>0</v>
      </c>
      <c r="D6164" s="408">
        <v>3.9</v>
      </c>
      <c r="E6164" s="408">
        <v>3.9</v>
      </c>
      <c r="F6164" s="409">
        <v>45168.48847222222</v>
      </c>
      <c r="G6164" s="408">
        <v>0</v>
      </c>
    </row>
    <row r="6165" spans="1:7" ht="15" x14ac:dyDescent="0.2">
      <c r="A6165" s="407" t="s">
        <v>9789</v>
      </c>
      <c r="B6165" s="407" t="s">
        <v>9790</v>
      </c>
      <c r="C6165" s="408">
        <v>0</v>
      </c>
      <c r="D6165" s="408">
        <v>38.9</v>
      </c>
      <c r="E6165" s="408">
        <v>38.9</v>
      </c>
      <c r="F6165" s="409">
        <v>45168.489131944443</v>
      </c>
      <c r="G6165" s="408">
        <v>0</v>
      </c>
    </row>
    <row r="6166" spans="1:7" ht="15" x14ac:dyDescent="0.2">
      <c r="A6166" s="407" t="s">
        <v>9791</v>
      </c>
      <c r="B6166" s="407" t="s">
        <v>9792</v>
      </c>
      <c r="C6166" s="408">
        <v>0</v>
      </c>
      <c r="D6166" s="408">
        <v>25.97</v>
      </c>
      <c r="E6166" s="408">
        <v>25.97</v>
      </c>
      <c r="F6166" s="409">
        <v>45168.489756944444</v>
      </c>
      <c r="G6166" s="408">
        <v>0</v>
      </c>
    </row>
    <row r="6167" spans="1:7" ht="15" x14ac:dyDescent="0.2">
      <c r="A6167" s="407" t="s">
        <v>9793</v>
      </c>
      <c r="B6167" s="407" t="s">
        <v>9794</v>
      </c>
      <c r="C6167" s="408">
        <v>0</v>
      </c>
      <c r="D6167" s="408">
        <v>28.7</v>
      </c>
      <c r="E6167" s="408">
        <v>28.7</v>
      </c>
      <c r="F6167" s="409">
        <v>45168.490416666667</v>
      </c>
      <c r="G6167" s="408">
        <v>0</v>
      </c>
    </row>
    <row r="6168" spans="1:7" ht="15" x14ac:dyDescent="0.2">
      <c r="A6168" s="407" t="s">
        <v>9795</v>
      </c>
      <c r="B6168" s="407" t="s">
        <v>9796</v>
      </c>
      <c r="C6168" s="408">
        <v>0</v>
      </c>
      <c r="D6168" s="408">
        <v>28.35</v>
      </c>
      <c r="E6168" s="408">
        <v>28.35</v>
      </c>
      <c r="F6168" s="409">
        <v>45168.491261574076</v>
      </c>
      <c r="G6168" s="408">
        <v>0</v>
      </c>
    </row>
    <row r="6169" spans="1:7" ht="15" x14ac:dyDescent="0.2">
      <c r="A6169" s="407" t="s">
        <v>9797</v>
      </c>
      <c r="B6169" s="407" t="s">
        <v>9798</v>
      </c>
      <c r="C6169" s="408">
        <v>0</v>
      </c>
      <c r="D6169" s="408">
        <v>645.73</v>
      </c>
      <c r="E6169" s="408">
        <v>645.73</v>
      </c>
      <c r="F6169" s="409">
        <v>45813.547951388886</v>
      </c>
      <c r="G6169" s="408">
        <v>0</v>
      </c>
    </row>
    <row r="6170" spans="1:7" ht="15" x14ac:dyDescent="0.2">
      <c r="A6170" s="407" t="s">
        <v>9799</v>
      </c>
      <c r="B6170" s="407" t="s">
        <v>9800</v>
      </c>
      <c r="C6170" s="408">
        <v>0</v>
      </c>
      <c r="D6170" s="408">
        <v>32.4</v>
      </c>
      <c r="E6170" s="408">
        <v>32.4</v>
      </c>
      <c r="F6170" s="409">
        <v>45239.410960648151</v>
      </c>
      <c r="G6170" s="408">
        <v>0</v>
      </c>
    </row>
    <row r="6171" spans="1:7" ht="15" x14ac:dyDescent="0.2">
      <c r="A6171" s="407" t="s">
        <v>9801</v>
      </c>
      <c r="B6171" s="407" t="s">
        <v>9802</v>
      </c>
      <c r="C6171" s="408">
        <v>45</v>
      </c>
      <c r="D6171" s="408">
        <v>1.02</v>
      </c>
      <c r="E6171" s="408">
        <v>46.02</v>
      </c>
      <c r="F6171" s="409">
        <v>45239.566388888888</v>
      </c>
      <c r="G6171" s="408">
        <v>0</v>
      </c>
    </row>
    <row r="6172" spans="1:7" ht="15" x14ac:dyDescent="0.2">
      <c r="A6172" s="407" t="s">
        <v>9803</v>
      </c>
      <c r="B6172" s="407" t="s">
        <v>9804</v>
      </c>
      <c r="C6172" s="408">
        <v>0</v>
      </c>
      <c r="D6172" s="408">
        <v>14.9</v>
      </c>
      <c r="E6172" s="408">
        <v>14.9</v>
      </c>
      <c r="F6172" s="409">
        <v>45756.558738425927</v>
      </c>
      <c r="G6172" s="408">
        <v>0</v>
      </c>
    </row>
    <row r="6173" spans="1:7" ht="15" x14ac:dyDescent="0.2">
      <c r="A6173" s="407" t="s">
        <v>9805</v>
      </c>
      <c r="B6173" s="407" t="s">
        <v>9806</v>
      </c>
      <c r="C6173" s="408">
        <v>12</v>
      </c>
      <c r="D6173" s="408">
        <v>2.23</v>
      </c>
      <c r="E6173" s="408">
        <v>14.23</v>
      </c>
      <c r="F6173" s="409">
        <v>45239.571817129632</v>
      </c>
      <c r="G6173" s="408">
        <v>0</v>
      </c>
    </row>
    <row r="6174" spans="1:7" ht="15" x14ac:dyDescent="0.2">
      <c r="A6174" s="407" t="s">
        <v>9807</v>
      </c>
      <c r="B6174" s="407" t="s">
        <v>9808</v>
      </c>
      <c r="C6174" s="408">
        <v>0</v>
      </c>
      <c r="D6174" s="408">
        <v>18.399999999999999</v>
      </c>
      <c r="E6174" s="408">
        <v>18.399999999999999</v>
      </c>
      <c r="F6174" s="409">
        <v>45239.528877314813</v>
      </c>
      <c r="G6174" s="408">
        <v>0</v>
      </c>
    </row>
    <row r="6175" spans="1:7" ht="15" x14ac:dyDescent="0.2">
      <c r="A6175" s="407" t="s">
        <v>9809</v>
      </c>
      <c r="B6175" s="407" t="s">
        <v>9810</v>
      </c>
      <c r="C6175" s="408">
        <v>0</v>
      </c>
      <c r="D6175" s="408">
        <v>28.1</v>
      </c>
      <c r="E6175" s="408">
        <v>28.1</v>
      </c>
      <c r="F6175" s="409">
        <v>45239.533379629633</v>
      </c>
      <c r="G6175" s="408">
        <v>0</v>
      </c>
    </row>
    <row r="6176" spans="1:7" ht="15" x14ac:dyDescent="0.2">
      <c r="A6176" s="407" t="s">
        <v>33124</v>
      </c>
      <c r="B6176" s="407" t="s">
        <v>33125</v>
      </c>
      <c r="C6176" s="408">
        <v>0</v>
      </c>
      <c r="D6176" s="408">
        <v>2.33</v>
      </c>
      <c r="E6176" s="408">
        <v>2.33</v>
      </c>
      <c r="F6176" s="409">
        <v>45265.649189814816</v>
      </c>
      <c r="G6176" s="408">
        <v>0</v>
      </c>
    </row>
    <row r="6177" spans="1:7" ht="15" x14ac:dyDescent="0.2">
      <c r="A6177" s="407" t="s">
        <v>33126</v>
      </c>
      <c r="B6177" s="407" t="s">
        <v>33127</v>
      </c>
      <c r="C6177" s="408">
        <v>0</v>
      </c>
      <c r="D6177" s="408">
        <v>548.95000000000005</v>
      </c>
      <c r="E6177" s="408">
        <v>548.95000000000005</v>
      </c>
      <c r="F6177" s="409">
        <v>45279.367800925924</v>
      </c>
      <c r="G6177" s="408">
        <v>0</v>
      </c>
    </row>
    <row r="6178" spans="1:7" ht="15" x14ac:dyDescent="0.2">
      <c r="A6178" s="407" t="s">
        <v>33128</v>
      </c>
      <c r="B6178" s="407" t="s">
        <v>33129</v>
      </c>
      <c r="C6178" s="408">
        <v>7.5</v>
      </c>
      <c r="D6178" s="408">
        <v>0.34</v>
      </c>
      <c r="E6178" s="408">
        <v>7.84</v>
      </c>
      <c r="F6178" s="409">
        <v>45370.661365740743</v>
      </c>
      <c r="G6178" s="408">
        <v>0</v>
      </c>
    </row>
    <row r="6179" spans="1:7" ht="15" x14ac:dyDescent="0.2">
      <c r="A6179" s="407" t="s">
        <v>33130</v>
      </c>
      <c r="B6179" s="407" t="s">
        <v>33131</v>
      </c>
      <c r="C6179" s="408">
        <v>0</v>
      </c>
      <c r="D6179" s="408">
        <v>36.700000000000003</v>
      </c>
      <c r="E6179" s="408">
        <v>36.700000000000003</v>
      </c>
      <c r="F6179" s="409">
        <v>45313.369293981479</v>
      </c>
      <c r="G6179" s="408">
        <v>0</v>
      </c>
    </row>
    <row r="6180" spans="1:7" ht="15" x14ac:dyDescent="0.2">
      <c r="A6180" s="407" t="s">
        <v>33132</v>
      </c>
      <c r="B6180" s="407" t="s">
        <v>33133</v>
      </c>
      <c r="C6180" s="408">
        <v>0</v>
      </c>
      <c r="D6180" s="408">
        <v>44.1</v>
      </c>
      <c r="E6180" s="408">
        <v>44.1</v>
      </c>
      <c r="F6180" s="409">
        <v>45313.361331018517</v>
      </c>
      <c r="G6180" s="408">
        <v>0</v>
      </c>
    </row>
    <row r="6181" spans="1:7" ht="15" x14ac:dyDescent="0.2">
      <c r="A6181" s="407" t="s">
        <v>33134</v>
      </c>
      <c r="B6181" s="407" t="s">
        <v>33135</v>
      </c>
      <c r="C6181" s="408">
        <v>0</v>
      </c>
      <c r="D6181" s="408">
        <v>39.75</v>
      </c>
      <c r="E6181" s="408">
        <v>39.75</v>
      </c>
      <c r="F6181" s="409">
        <v>45313.375902777778</v>
      </c>
      <c r="G6181" s="408">
        <v>0</v>
      </c>
    </row>
    <row r="6182" spans="1:7" ht="15" x14ac:dyDescent="0.2">
      <c r="A6182" s="407" t="s">
        <v>33136</v>
      </c>
      <c r="B6182" s="407" t="s">
        <v>33137</v>
      </c>
      <c r="C6182" s="408">
        <v>0</v>
      </c>
      <c r="D6182" s="408">
        <v>29.2</v>
      </c>
      <c r="E6182" s="408">
        <v>29.2</v>
      </c>
      <c r="F6182" s="409">
        <v>45313.381979166668</v>
      </c>
      <c r="G6182" s="408">
        <v>0</v>
      </c>
    </row>
    <row r="6183" spans="1:7" ht="15" x14ac:dyDescent="0.25">
      <c r="A6183" s="407" t="s">
        <v>35738</v>
      </c>
      <c r="B6183" s="407" t="s">
        <v>35739</v>
      </c>
      <c r="C6183" s="406"/>
      <c r="D6183" s="408">
        <v>1000</v>
      </c>
      <c r="E6183" s="408">
        <v>1000</v>
      </c>
      <c r="F6183" s="409">
        <v>45925.468622685185</v>
      </c>
      <c r="G6183" s="408">
        <v>0</v>
      </c>
    </row>
    <row r="6184" spans="1:7" ht="15" x14ac:dyDescent="0.25">
      <c r="A6184" s="407" t="s">
        <v>35740</v>
      </c>
      <c r="B6184" s="407" t="s">
        <v>35741</v>
      </c>
      <c r="C6184" s="406"/>
      <c r="D6184" s="406"/>
      <c r="E6184" s="406"/>
      <c r="F6184" s="409">
        <v>45705.603587962964</v>
      </c>
      <c r="G6184" s="408">
        <v>0</v>
      </c>
    </row>
    <row r="6185" spans="1:7" ht="15" x14ac:dyDescent="0.25">
      <c r="A6185" s="407" t="s">
        <v>35742</v>
      </c>
      <c r="B6185" s="407" t="s">
        <v>35743</v>
      </c>
      <c r="C6185" s="406"/>
      <c r="D6185" s="406"/>
      <c r="E6185" s="406"/>
      <c r="F6185" s="409">
        <v>45705.580451388887</v>
      </c>
      <c r="G6185" s="408">
        <v>0</v>
      </c>
    </row>
    <row r="6186" spans="1:7" ht="15" x14ac:dyDescent="0.25">
      <c r="A6186" s="407" t="s">
        <v>35744</v>
      </c>
      <c r="B6186" s="407" t="s">
        <v>35745</v>
      </c>
      <c r="C6186" s="406"/>
      <c r="D6186" s="406"/>
      <c r="E6186" s="406"/>
      <c r="F6186" s="409">
        <v>45705.574074074073</v>
      </c>
      <c r="G6186" s="408">
        <v>0</v>
      </c>
    </row>
    <row r="6187" spans="1:7" ht="15" x14ac:dyDescent="0.25">
      <c r="A6187" s="407" t="s">
        <v>35746</v>
      </c>
      <c r="B6187" s="407" t="s">
        <v>35747</v>
      </c>
      <c r="C6187" s="406"/>
      <c r="D6187" s="406"/>
      <c r="E6187" s="406"/>
      <c r="F6187" s="409">
        <v>45705.574629629627</v>
      </c>
      <c r="G6187" s="408">
        <v>0</v>
      </c>
    </row>
    <row r="6188" spans="1:7" ht="15" x14ac:dyDescent="0.25">
      <c r="A6188" s="407" t="s">
        <v>35748</v>
      </c>
      <c r="B6188" s="407" t="s">
        <v>35749</v>
      </c>
      <c r="C6188" s="406"/>
      <c r="D6188" s="406"/>
      <c r="E6188" s="406"/>
      <c r="F6188" s="409">
        <v>45705.5859375</v>
      </c>
      <c r="G6188" s="408">
        <v>0</v>
      </c>
    </row>
    <row r="6189" spans="1:7" ht="15" x14ac:dyDescent="0.25">
      <c r="A6189" s="407" t="s">
        <v>35750</v>
      </c>
      <c r="B6189" s="407" t="s">
        <v>35751</v>
      </c>
      <c r="C6189" s="406"/>
      <c r="D6189" s="406"/>
      <c r="E6189" s="406"/>
      <c r="F6189" s="409">
        <v>45705.576423611114</v>
      </c>
      <c r="G6189" s="408">
        <v>0</v>
      </c>
    </row>
    <row r="6190" spans="1:7" ht="15" x14ac:dyDescent="0.25">
      <c r="A6190" s="407" t="s">
        <v>35752</v>
      </c>
      <c r="B6190" s="407" t="s">
        <v>35753</v>
      </c>
      <c r="C6190" s="406"/>
      <c r="D6190" s="406"/>
      <c r="E6190" s="406"/>
      <c r="F6190" s="409">
        <v>45705.577337962961</v>
      </c>
      <c r="G6190" s="408">
        <v>0</v>
      </c>
    </row>
    <row r="6191" spans="1:7" ht="15" x14ac:dyDescent="0.25">
      <c r="A6191" s="407" t="s">
        <v>35754</v>
      </c>
      <c r="B6191" s="407" t="s">
        <v>35755</v>
      </c>
      <c r="C6191" s="406"/>
      <c r="D6191" s="406"/>
      <c r="E6191" s="406"/>
      <c r="F6191" s="409">
        <v>45705.586828703701</v>
      </c>
      <c r="G6191" s="408">
        <v>0</v>
      </c>
    </row>
    <row r="6192" spans="1:7" ht="15" x14ac:dyDescent="0.25">
      <c r="A6192" s="407" t="s">
        <v>35756</v>
      </c>
      <c r="B6192" s="407" t="s">
        <v>35757</v>
      </c>
      <c r="C6192" s="406"/>
      <c r="D6192" s="406"/>
      <c r="E6192" s="406"/>
      <c r="F6192" s="409">
        <v>45705.578900462962</v>
      </c>
      <c r="G6192" s="408">
        <v>0</v>
      </c>
    </row>
    <row r="6193" spans="1:7" ht="15" x14ac:dyDescent="0.25">
      <c r="A6193" s="407" t="s">
        <v>35758</v>
      </c>
      <c r="B6193" s="407" t="s">
        <v>35759</v>
      </c>
      <c r="C6193" s="406"/>
      <c r="D6193" s="406"/>
      <c r="E6193" s="406"/>
      <c r="F6193" s="409">
        <v>45705.587372685186</v>
      </c>
      <c r="G6193" s="408">
        <v>0</v>
      </c>
    </row>
    <row r="6194" spans="1:7" ht="15" x14ac:dyDescent="0.25">
      <c r="A6194" s="407" t="s">
        <v>35760</v>
      </c>
      <c r="B6194" s="407" t="s">
        <v>35761</v>
      </c>
      <c r="C6194" s="406"/>
      <c r="D6194" s="406"/>
      <c r="E6194" s="406"/>
      <c r="F6194" s="409">
        <v>45705.587835648148</v>
      </c>
      <c r="G6194" s="408">
        <v>0</v>
      </c>
    </row>
    <row r="6195" spans="1:7" ht="15" x14ac:dyDescent="0.25">
      <c r="A6195" s="407" t="s">
        <v>35762</v>
      </c>
      <c r="B6195" s="407" t="s">
        <v>35763</v>
      </c>
      <c r="C6195" s="406"/>
      <c r="D6195" s="406"/>
      <c r="E6195" s="406"/>
      <c r="F6195" s="409">
        <v>45705.584803240738</v>
      </c>
      <c r="G6195" s="408">
        <v>0</v>
      </c>
    </row>
    <row r="6196" spans="1:7" ht="15" x14ac:dyDescent="0.2">
      <c r="A6196" s="407" t="s">
        <v>9811</v>
      </c>
      <c r="B6196" s="407" t="s">
        <v>9812</v>
      </c>
      <c r="C6196" s="408">
        <v>0</v>
      </c>
      <c r="D6196" s="408">
        <v>6</v>
      </c>
      <c r="E6196" s="408">
        <v>6</v>
      </c>
      <c r="F6196" s="409">
        <v>44963.469560185185</v>
      </c>
      <c r="G6196" s="408">
        <v>0</v>
      </c>
    </row>
    <row r="6197" spans="1:7" ht="15" x14ac:dyDescent="0.2">
      <c r="A6197" s="407" t="s">
        <v>9813</v>
      </c>
      <c r="B6197" s="407" t="s">
        <v>9814</v>
      </c>
      <c r="C6197" s="408">
        <v>0</v>
      </c>
      <c r="D6197" s="408">
        <v>7.5</v>
      </c>
      <c r="E6197" s="408">
        <v>7.5</v>
      </c>
      <c r="F6197" s="409">
        <v>44963.472418981481</v>
      </c>
      <c r="G6197" s="408">
        <v>0</v>
      </c>
    </row>
    <row r="6198" spans="1:7" ht="15" x14ac:dyDescent="0.2">
      <c r="A6198" s="407" t="s">
        <v>35764</v>
      </c>
      <c r="B6198" s="407" t="s">
        <v>35765</v>
      </c>
      <c r="C6198" s="408">
        <v>0</v>
      </c>
      <c r="D6198" s="408">
        <v>570.59</v>
      </c>
      <c r="E6198" s="408">
        <v>570.59</v>
      </c>
      <c r="F6198" s="409">
        <v>45342.60019675926</v>
      </c>
      <c r="G6198" s="408">
        <v>0</v>
      </c>
    </row>
    <row r="6199" spans="1:7" ht="15" x14ac:dyDescent="0.2">
      <c r="A6199" s="407" t="s">
        <v>9815</v>
      </c>
      <c r="B6199" s="407" t="s">
        <v>9816</v>
      </c>
      <c r="C6199" s="408">
        <v>0</v>
      </c>
      <c r="D6199" s="408">
        <v>7.5</v>
      </c>
      <c r="E6199" s="408">
        <v>7.5</v>
      </c>
      <c r="F6199" s="409">
        <v>44963.476053240738</v>
      </c>
      <c r="G6199" s="408">
        <v>0</v>
      </c>
    </row>
    <row r="6200" spans="1:7" ht="15" x14ac:dyDescent="0.25">
      <c r="A6200" s="407" t="s">
        <v>9817</v>
      </c>
      <c r="B6200" s="407" t="s">
        <v>9818</v>
      </c>
      <c r="C6200" s="406"/>
      <c r="D6200" s="406"/>
      <c r="E6200" s="406"/>
      <c r="F6200" s="409">
        <v>44916.37127314815</v>
      </c>
      <c r="G6200" s="408">
        <v>0</v>
      </c>
    </row>
    <row r="6201" spans="1:7" ht="15" x14ac:dyDescent="0.2">
      <c r="A6201" s="407" t="s">
        <v>33339</v>
      </c>
      <c r="B6201" s="407" t="s">
        <v>33340</v>
      </c>
      <c r="C6201" s="408">
        <v>0</v>
      </c>
      <c r="D6201" s="408">
        <v>95.31</v>
      </c>
      <c r="E6201" s="408">
        <v>95.31</v>
      </c>
      <c r="F6201" s="409">
        <v>45341.476331018515</v>
      </c>
      <c r="G6201" s="408">
        <v>0</v>
      </c>
    </row>
    <row r="6202" spans="1:7" ht="15" x14ac:dyDescent="0.2">
      <c r="A6202" s="407" t="s">
        <v>9819</v>
      </c>
      <c r="B6202" s="407" t="s">
        <v>9820</v>
      </c>
      <c r="C6202" s="408">
        <v>0</v>
      </c>
      <c r="D6202" s="408">
        <v>29.5</v>
      </c>
      <c r="E6202" s="408">
        <v>29.5</v>
      </c>
      <c r="F6202" s="409">
        <v>44530.669907407406</v>
      </c>
      <c r="G6202" s="408">
        <v>0</v>
      </c>
    </row>
    <row r="6203" spans="1:7" ht="15" x14ac:dyDescent="0.2">
      <c r="A6203" s="407" t="s">
        <v>9821</v>
      </c>
      <c r="B6203" s="407" t="s">
        <v>9822</v>
      </c>
      <c r="C6203" s="408">
        <v>0</v>
      </c>
      <c r="D6203" s="408">
        <v>29.5</v>
      </c>
      <c r="E6203" s="408">
        <v>29.5</v>
      </c>
      <c r="F6203" s="409">
        <v>44530.669548611113</v>
      </c>
      <c r="G6203" s="408">
        <v>0</v>
      </c>
    </row>
    <row r="6204" spans="1:7" ht="15" x14ac:dyDescent="0.2">
      <c r="A6204" s="407" t="s">
        <v>9823</v>
      </c>
      <c r="B6204" s="407" t="s">
        <v>9824</v>
      </c>
      <c r="C6204" s="408">
        <v>0</v>
      </c>
      <c r="D6204" s="408">
        <v>6.16</v>
      </c>
      <c r="E6204" s="408">
        <v>6.16</v>
      </c>
      <c r="F6204" s="409">
        <v>44516.345706018517</v>
      </c>
      <c r="G6204" s="408">
        <v>0</v>
      </c>
    </row>
    <row r="6205" spans="1:7" ht="15" x14ac:dyDescent="0.2">
      <c r="A6205" s="407" t="s">
        <v>9825</v>
      </c>
      <c r="B6205" s="407" t="s">
        <v>9826</v>
      </c>
      <c r="C6205" s="408">
        <v>0</v>
      </c>
      <c r="D6205" s="408">
        <v>14.205</v>
      </c>
      <c r="E6205" s="408">
        <v>14.205</v>
      </c>
      <c r="F6205" s="409">
        <v>44526.469652777778</v>
      </c>
      <c r="G6205" s="408">
        <v>0</v>
      </c>
    </row>
    <row r="6206" spans="1:7" ht="15" x14ac:dyDescent="0.25">
      <c r="A6206" s="407" t="s">
        <v>9827</v>
      </c>
      <c r="B6206" s="407" t="s">
        <v>9828</v>
      </c>
      <c r="C6206" s="406"/>
      <c r="D6206" s="408">
        <v>22.75</v>
      </c>
      <c r="E6206" s="408">
        <v>22.75</v>
      </c>
      <c r="F6206" s="409">
        <v>44517.358842592592</v>
      </c>
      <c r="G6206" s="408">
        <v>0</v>
      </c>
    </row>
    <row r="6207" spans="1:7" ht="15" x14ac:dyDescent="0.25">
      <c r="A6207" s="407" t="s">
        <v>9829</v>
      </c>
      <c r="B6207" s="407" t="s">
        <v>9830</v>
      </c>
      <c r="C6207" s="408">
        <v>0</v>
      </c>
      <c r="D6207" s="408">
        <v>6.4000000000000003E-3</v>
      </c>
      <c r="E6207" s="408">
        <v>6.4000000000000003E-3</v>
      </c>
      <c r="F6207" s="406"/>
      <c r="G6207" s="408">
        <v>0</v>
      </c>
    </row>
    <row r="6208" spans="1:7" ht="15" x14ac:dyDescent="0.25">
      <c r="A6208" s="407" t="s">
        <v>9831</v>
      </c>
      <c r="B6208" s="407" t="s">
        <v>9832</v>
      </c>
      <c r="C6208" s="408">
        <v>0</v>
      </c>
      <c r="D6208" s="408">
        <v>6.5120000000000004E-3</v>
      </c>
      <c r="E6208" s="408">
        <v>6.5120000000000004E-3</v>
      </c>
      <c r="F6208" s="406"/>
      <c r="G6208" s="408">
        <v>0</v>
      </c>
    </row>
    <row r="6209" spans="1:7" ht="15" x14ac:dyDescent="0.25">
      <c r="A6209" s="407" t="s">
        <v>9833</v>
      </c>
      <c r="B6209" s="407" t="s">
        <v>9834</v>
      </c>
      <c r="C6209" s="408">
        <v>0</v>
      </c>
      <c r="D6209" s="408">
        <v>17.100000000000001</v>
      </c>
      <c r="E6209" s="408">
        <v>17.100000000000001</v>
      </c>
      <c r="F6209" s="406"/>
      <c r="G6209" s="408">
        <v>0</v>
      </c>
    </row>
    <row r="6210" spans="1:7" ht="15" x14ac:dyDescent="0.25">
      <c r="A6210" s="407" t="s">
        <v>9835</v>
      </c>
      <c r="B6210" s="407" t="s">
        <v>9836</v>
      </c>
      <c r="C6210" s="406"/>
      <c r="D6210" s="408">
        <v>11.05</v>
      </c>
      <c r="E6210" s="408">
        <v>11.05</v>
      </c>
      <c r="F6210" s="406"/>
      <c r="G6210" s="408">
        <v>0</v>
      </c>
    </row>
    <row r="6211" spans="1:7" ht="15" x14ac:dyDescent="0.2">
      <c r="A6211" s="407" t="s">
        <v>9837</v>
      </c>
      <c r="B6211" s="407" t="s">
        <v>9838</v>
      </c>
      <c r="C6211" s="408">
        <v>0</v>
      </c>
      <c r="D6211" s="408">
        <v>0</v>
      </c>
      <c r="E6211" s="408">
        <v>0</v>
      </c>
      <c r="F6211" s="409">
        <v>44873.386990740742</v>
      </c>
      <c r="G6211" s="408">
        <v>0</v>
      </c>
    </row>
    <row r="6212" spans="1:7" ht="15" x14ac:dyDescent="0.2">
      <c r="A6212" s="407" t="s">
        <v>9839</v>
      </c>
      <c r="B6212" s="407" t="s">
        <v>9840</v>
      </c>
      <c r="C6212" s="408">
        <v>0</v>
      </c>
      <c r="D6212" s="408">
        <v>39.99</v>
      </c>
      <c r="E6212" s="408">
        <v>39.99</v>
      </c>
      <c r="F6212" s="409">
        <v>44880.604722222219</v>
      </c>
      <c r="G6212" s="408">
        <v>0</v>
      </c>
    </row>
    <row r="6213" spans="1:7" ht="15" x14ac:dyDescent="0.25">
      <c r="A6213" s="407" t="s">
        <v>9841</v>
      </c>
      <c r="B6213" s="407" t="s">
        <v>9842</v>
      </c>
      <c r="C6213" s="406"/>
      <c r="D6213" s="408">
        <v>39.99</v>
      </c>
      <c r="E6213" s="406"/>
      <c r="F6213" s="409">
        <v>44880.604861111111</v>
      </c>
      <c r="G6213" s="408">
        <v>0</v>
      </c>
    </row>
    <row r="6214" spans="1:7" ht="15" x14ac:dyDescent="0.2">
      <c r="A6214" s="407" t="s">
        <v>9843</v>
      </c>
      <c r="B6214" s="407" t="s">
        <v>9844</v>
      </c>
      <c r="C6214" s="408">
        <v>0</v>
      </c>
      <c r="D6214" s="408">
        <v>39.99</v>
      </c>
      <c r="E6214" s="408">
        <v>39.99</v>
      </c>
      <c r="F6214" s="409">
        <v>43077.581585648149</v>
      </c>
      <c r="G6214" s="408">
        <v>0</v>
      </c>
    </row>
    <row r="6215" spans="1:7" ht="15" x14ac:dyDescent="0.25">
      <c r="A6215" s="407" t="s">
        <v>9845</v>
      </c>
      <c r="B6215" s="407" t="s">
        <v>9846</v>
      </c>
      <c r="C6215" s="406"/>
      <c r="D6215" s="408">
        <v>39.99</v>
      </c>
      <c r="E6215" s="406"/>
      <c r="F6215" s="409">
        <v>44880.605046296296</v>
      </c>
      <c r="G6215" s="408">
        <v>0</v>
      </c>
    </row>
    <row r="6216" spans="1:7" ht="15" x14ac:dyDescent="0.2">
      <c r="A6216" s="407" t="s">
        <v>9847</v>
      </c>
      <c r="B6216" s="407" t="s">
        <v>9848</v>
      </c>
      <c r="C6216" s="408">
        <v>2.5</v>
      </c>
      <c r="D6216" s="408">
        <v>8.34</v>
      </c>
      <c r="E6216" s="408">
        <v>10.84</v>
      </c>
      <c r="F6216" s="409">
        <v>44526.394363425927</v>
      </c>
      <c r="G6216" s="408">
        <v>0</v>
      </c>
    </row>
    <row r="6217" spans="1:7" ht="15" x14ac:dyDescent="0.2">
      <c r="A6217" s="407" t="s">
        <v>9849</v>
      </c>
      <c r="B6217" s="407" t="s">
        <v>9850</v>
      </c>
      <c r="C6217" s="408">
        <v>2.5</v>
      </c>
      <c r="D6217" s="408">
        <v>10.65</v>
      </c>
      <c r="E6217" s="408">
        <v>13.15</v>
      </c>
      <c r="F6217" s="409">
        <v>44526.394085648149</v>
      </c>
      <c r="G6217" s="408">
        <v>0</v>
      </c>
    </row>
    <row r="6218" spans="1:7" ht="15" x14ac:dyDescent="0.25">
      <c r="A6218" s="407" t="s">
        <v>9851</v>
      </c>
      <c r="B6218" s="407" t="s">
        <v>4252</v>
      </c>
      <c r="C6218" s="406"/>
      <c r="D6218" s="408">
        <v>22.7</v>
      </c>
      <c r="E6218" s="408">
        <v>22.7</v>
      </c>
      <c r="F6218" s="409">
        <v>44526.394733796296</v>
      </c>
      <c r="G6218" s="408">
        <v>0</v>
      </c>
    </row>
    <row r="6219" spans="1:7" ht="15" x14ac:dyDescent="0.2">
      <c r="A6219" s="407" t="s">
        <v>9852</v>
      </c>
      <c r="B6219" s="407" t="s">
        <v>9853</v>
      </c>
      <c r="C6219" s="408">
        <v>0</v>
      </c>
      <c r="D6219" s="408">
        <v>1.48</v>
      </c>
      <c r="E6219" s="408">
        <v>1.48</v>
      </c>
      <c r="F6219" s="409">
        <v>43244.398113425923</v>
      </c>
      <c r="G6219" s="408">
        <v>0</v>
      </c>
    </row>
    <row r="6220" spans="1:7" ht="15" x14ac:dyDescent="0.2">
      <c r="A6220" s="407" t="s">
        <v>9854</v>
      </c>
      <c r="B6220" s="407" t="s">
        <v>9855</v>
      </c>
      <c r="C6220" s="408">
        <v>0</v>
      </c>
      <c r="D6220" s="408">
        <v>0.1</v>
      </c>
      <c r="E6220" s="408">
        <v>0.1</v>
      </c>
      <c r="F6220" s="409">
        <v>44526.501643518517</v>
      </c>
      <c r="G6220" s="408">
        <v>0</v>
      </c>
    </row>
    <row r="6221" spans="1:7" ht="15" x14ac:dyDescent="0.25">
      <c r="A6221" s="407" t="s">
        <v>9856</v>
      </c>
      <c r="B6221" s="407" t="s">
        <v>9857</v>
      </c>
      <c r="C6221" s="406"/>
      <c r="D6221" s="406"/>
      <c r="E6221" s="406"/>
      <c r="F6221" s="409">
        <v>44511.338321759256</v>
      </c>
      <c r="G6221" s="408">
        <v>0</v>
      </c>
    </row>
    <row r="6222" spans="1:7" ht="15" x14ac:dyDescent="0.25">
      <c r="A6222" s="407" t="s">
        <v>9858</v>
      </c>
      <c r="B6222" s="407" t="s">
        <v>9859</v>
      </c>
      <c r="C6222" s="406"/>
      <c r="D6222" s="406"/>
      <c r="E6222" s="406"/>
      <c r="F6222" s="409">
        <v>44526.519155092596</v>
      </c>
      <c r="G6222" s="408">
        <v>0</v>
      </c>
    </row>
    <row r="6223" spans="1:7" ht="15" x14ac:dyDescent="0.25">
      <c r="A6223" s="407" t="s">
        <v>9860</v>
      </c>
      <c r="B6223" s="407" t="s">
        <v>9861</v>
      </c>
      <c r="C6223" s="406"/>
      <c r="D6223" s="406"/>
      <c r="E6223" s="406"/>
      <c r="F6223" s="409">
        <v>44526.500787037039</v>
      </c>
      <c r="G6223" s="408">
        <v>0</v>
      </c>
    </row>
    <row r="6224" spans="1:7" ht="15" x14ac:dyDescent="0.25">
      <c r="A6224" s="407" t="s">
        <v>9862</v>
      </c>
      <c r="B6224" s="407" t="s">
        <v>9863</v>
      </c>
      <c r="C6224" s="406"/>
      <c r="D6224" s="406"/>
      <c r="E6224" s="406"/>
      <c r="F6224" s="409">
        <v>44526.519444444442</v>
      </c>
      <c r="G6224" s="408">
        <v>0</v>
      </c>
    </row>
    <row r="6225" spans="1:7" ht="15" x14ac:dyDescent="0.25">
      <c r="A6225" s="407" t="s">
        <v>9864</v>
      </c>
      <c r="B6225" s="407" t="s">
        <v>9865</v>
      </c>
      <c r="C6225" s="406"/>
      <c r="D6225" s="406"/>
      <c r="E6225" s="406"/>
      <c r="F6225" s="409">
        <v>43013.828831018516</v>
      </c>
      <c r="G6225" s="408">
        <v>0</v>
      </c>
    </row>
    <row r="6226" spans="1:7" ht="15" x14ac:dyDescent="0.25">
      <c r="A6226" s="407" t="s">
        <v>9866</v>
      </c>
      <c r="B6226" s="407" t="s">
        <v>9867</v>
      </c>
      <c r="C6226" s="406"/>
      <c r="D6226" s="406"/>
      <c r="E6226" s="406"/>
      <c r="F6226" s="409">
        <v>44516.571018518516</v>
      </c>
      <c r="G6226" s="408">
        <v>0</v>
      </c>
    </row>
    <row r="6227" spans="1:7" ht="15" x14ac:dyDescent="0.2">
      <c r="A6227" s="407" t="s">
        <v>9868</v>
      </c>
      <c r="B6227" s="407" t="s">
        <v>9869</v>
      </c>
      <c r="C6227" s="408">
        <v>0</v>
      </c>
      <c r="D6227" s="408">
        <v>10.63</v>
      </c>
      <c r="E6227" s="408">
        <v>10.63</v>
      </c>
      <c r="F6227" s="409">
        <v>43242.494930555556</v>
      </c>
      <c r="G6227" s="408">
        <v>0</v>
      </c>
    </row>
    <row r="6228" spans="1:7" ht="15" x14ac:dyDescent="0.25">
      <c r="A6228" s="407" t="s">
        <v>9870</v>
      </c>
      <c r="B6228" s="407" t="s">
        <v>9871</v>
      </c>
      <c r="C6228" s="406"/>
      <c r="D6228" s="406"/>
      <c r="E6228" s="406"/>
      <c r="F6228" s="409">
        <v>44526.519699074073</v>
      </c>
      <c r="G6228" s="408">
        <v>0</v>
      </c>
    </row>
    <row r="6229" spans="1:7" ht="15" x14ac:dyDescent="0.25">
      <c r="A6229" s="407" t="s">
        <v>9872</v>
      </c>
      <c r="B6229" s="407" t="s">
        <v>9873</v>
      </c>
      <c r="C6229" s="406"/>
      <c r="D6229" s="406"/>
      <c r="E6229" s="406"/>
      <c r="F6229" s="409">
        <v>43013.828946759262</v>
      </c>
      <c r="G6229" s="408">
        <v>0</v>
      </c>
    </row>
    <row r="6230" spans="1:7" ht="15" x14ac:dyDescent="0.25">
      <c r="A6230" s="407" t="s">
        <v>9874</v>
      </c>
      <c r="B6230" s="407" t="s">
        <v>9875</v>
      </c>
      <c r="C6230" s="406"/>
      <c r="D6230" s="406"/>
      <c r="E6230" s="406"/>
      <c r="F6230" s="409">
        <v>44517.641446759262</v>
      </c>
      <c r="G6230" s="408">
        <v>0</v>
      </c>
    </row>
    <row r="6231" spans="1:7" ht="15" x14ac:dyDescent="0.25">
      <c r="A6231" s="407" t="s">
        <v>9876</v>
      </c>
      <c r="B6231" s="407" t="s">
        <v>9877</v>
      </c>
      <c r="C6231" s="406"/>
      <c r="D6231" s="406"/>
      <c r="E6231" s="406"/>
      <c r="F6231" s="409">
        <v>43013.828993055555</v>
      </c>
      <c r="G6231" s="408">
        <v>0</v>
      </c>
    </row>
    <row r="6232" spans="1:7" ht="15" x14ac:dyDescent="0.2">
      <c r="A6232" s="407" t="s">
        <v>9878</v>
      </c>
      <c r="B6232" s="407" t="s">
        <v>9879</v>
      </c>
      <c r="C6232" s="408">
        <v>0</v>
      </c>
      <c r="D6232" s="408">
        <v>0.51</v>
      </c>
      <c r="E6232" s="408">
        <v>0.51</v>
      </c>
      <c r="F6232" s="409">
        <v>43013.829016203701</v>
      </c>
      <c r="G6232" s="408">
        <v>0</v>
      </c>
    </row>
    <row r="6233" spans="1:7" ht="15" x14ac:dyDescent="0.2">
      <c r="A6233" s="407" t="s">
        <v>9880</v>
      </c>
      <c r="B6233" s="407" t="s">
        <v>9881</v>
      </c>
      <c r="C6233" s="408">
        <v>0</v>
      </c>
      <c r="D6233" s="408">
        <v>7.16</v>
      </c>
      <c r="E6233" s="408">
        <v>7.16</v>
      </c>
      <c r="F6233" s="409">
        <v>44524.410266203704</v>
      </c>
      <c r="G6233" s="408">
        <v>0</v>
      </c>
    </row>
    <row r="6234" spans="1:7" ht="15" x14ac:dyDescent="0.25">
      <c r="A6234" s="407" t="s">
        <v>9882</v>
      </c>
      <c r="B6234" s="407" t="s">
        <v>9883</v>
      </c>
      <c r="C6234" s="406"/>
      <c r="D6234" s="408">
        <v>13.29</v>
      </c>
      <c r="E6234" s="408">
        <v>13.29</v>
      </c>
      <c r="F6234" s="409">
        <v>44511.654780092591</v>
      </c>
      <c r="G6234" s="408">
        <v>0</v>
      </c>
    </row>
    <row r="6235" spans="1:7" ht="15" x14ac:dyDescent="0.25">
      <c r="A6235" s="407" t="s">
        <v>9884</v>
      </c>
      <c r="B6235" s="407" t="s">
        <v>9885</v>
      </c>
      <c r="C6235" s="406"/>
      <c r="D6235" s="408">
        <v>6</v>
      </c>
      <c r="E6235" s="408">
        <v>6</v>
      </c>
      <c r="F6235" s="409">
        <v>43244.397245370368</v>
      </c>
      <c r="G6235" s="408">
        <v>0</v>
      </c>
    </row>
    <row r="6236" spans="1:7" ht="15" x14ac:dyDescent="0.25">
      <c r="A6236" s="407" t="s">
        <v>9886</v>
      </c>
      <c r="B6236" s="407" t="s">
        <v>9887</v>
      </c>
      <c r="C6236" s="408">
        <v>0</v>
      </c>
      <c r="D6236" s="408">
        <v>90.454400000000007</v>
      </c>
      <c r="E6236" s="408">
        <v>90.454400000000007</v>
      </c>
      <c r="F6236" s="406"/>
      <c r="G6236" s="408">
        <v>0</v>
      </c>
    </row>
    <row r="6237" spans="1:7" ht="15" x14ac:dyDescent="0.2">
      <c r="A6237" s="407" t="s">
        <v>9888</v>
      </c>
      <c r="B6237" s="407" t="s">
        <v>9889</v>
      </c>
      <c r="C6237" s="408">
        <v>0</v>
      </c>
      <c r="D6237" s="408">
        <v>25</v>
      </c>
      <c r="E6237" s="408">
        <v>25</v>
      </c>
      <c r="F6237" s="409">
        <v>44778.372627314813</v>
      </c>
      <c r="G6237" s="408">
        <v>0</v>
      </c>
    </row>
    <row r="6238" spans="1:7" ht="15" x14ac:dyDescent="0.2">
      <c r="A6238" s="407" t="s">
        <v>9890</v>
      </c>
      <c r="B6238" s="407" t="s">
        <v>9891</v>
      </c>
      <c r="C6238" s="408">
        <v>0</v>
      </c>
      <c r="D6238" s="408">
        <v>36</v>
      </c>
      <c r="E6238" s="408">
        <v>36</v>
      </c>
      <c r="F6238" s="409">
        <v>44859.415648148148</v>
      </c>
      <c r="G6238" s="408">
        <v>0</v>
      </c>
    </row>
    <row r="6239" spans="1:7" ht="15" x14ac:dyDescent="0.2">
      <c r="A6239" s="407" t="s">
        <v>9892</v>
      </c>
      <c r="B6239" s="407" t="s">
        <v>9893</v>
      </c>
      <c r="C6239" s="408">
        <v>0</v>
      </c>
      <c r="D6239" s="408">
        <v>25</v>
      </c>
      <c r="E6239" s="408">
        <v>25</v>
      </c>
      <c r="F6239" s="409">
        <v>44778.375393518516</v>
      </c>
      <c r="G6239" s="408">
        <v>0</v>
      </c>
    </row>
    <row r="6240" spans="1:7" ht="15" x14ac:dyDescent="0.2">
      <c r="A6240" s="407" t="s">
        <v>35766</v>
      </c>
      <c r="B6240" s="407" t="s">
        <v>35767</v>
      </c>
      <c r="C6240" s="408">
        <v>0</v>
      </c>
      <c r="D6240" s="408">
        <v>15.8751</v>
      </c>
      <c r="E6240" s="408">
        <v>15.8751</v>
      </c>
      <c r="F6240" s="409">
        <v>44385.29760416667</v>
      </c>
      <c r="G6240" s="408">
        <v>0</v>
      </c>
    </row>
    <row r="6241" spans="1:7" ht="15" x14ac:dyDescent="0.2">
      <c r="A6241" s="407" t="s">
        <v>9894</v>
      </c>
      <c r="B6241" s="407" t="s">
        <v>9895</v>
      </c>
      <c r="C6241" s="408">
        <v>0</v>
      </c>
      <c r="D6241" s="408">
        <v>16.450379152574111</v>
      </c>
      <c r="E6241" s="408">
        <v>16.450379152574111</v>
      </c>
      <c r="F6241" s="409">
        <v>44385.297696759262</v>
      </c>
      <c r="G6241" s="408">
        <v>0</v>
      </c>
    </row>
    <row r="6242" spans="1:7" ht="15" x14ac:dyDescent="0.2">
      <c r="A6242" s="407" t="s">
        <v>35768</v>
      </c>
      <c r="B6242" s="407" t="s">
        <v>35769</v>
      </c>
      <c r="C6242" s="408">
        <v>0</v>
      </c>
      <c r="D6242" s="408">
        <v>13.7</v>
      </c>
      <c r="E6242" s="408">
        <v>13.7</v>
      </c>
      <c r="F6242" s="409">
        <v>44385.297754629632</v>
      </c>
      <c r="G6242" s="408">
        <v>0</v>
      </c>
    </row>
    <row r="6243" spans="1:7" ht="15" x14ac:dyDescent="0.2">
      <c r="A6243" s="407" t="s">
        <v>9896</v>
      </c>
      <c r="B6243" s="407" t="s">
        <v>9897</v>
      </c>
      <c r="C6243" s="408">
        <v>0</v>
      </c>
      <c r="D6243" s="408">
        <v>13.7</v>
      </c>
      <c r="E6243" s="408">
        <v>13.7</v>
      </c>
      <c r="F6243" s="409">
        <v>44523.343842592592</v>
      </c>
      <c r="G6243" s="408">
        <v>0</v>
      </c>
    </row>
    <row r="6244" spans="1:7" ht="15" x14ac:dyDescent="0.25">
      <c r="A6244" s="407" t="s">
        <v>9898</v>
      </c>
      <c r="B6244" s="407" t="s">
        <v>9899</v>
      </c>
      <c r="C6244" s="406"/>
      <c r="D6244" s="408">
        <v>60</v>
      </c>
      <c r="E6244" s="408">
        <v>60</v>
      </c>
      <c r="F6244" s="406"/>
      <c r="G6244" s="408">
        <v>0</v>
      </c>
    </row>
    <row r="6245" spans="1:7" ht="15" x14ac:dyDescent="0.25">
      <c r="A6245" s="407" t="s">
        <v>9900</v>
      </c>
      <c r="B6245" s="407" t="s">
        <v>9901</v>
      </c>
      <c r="C6245" s="406"/>
      <c r="D6245" s="408">
        <v>60</v>
      </c>
      <c r="E6245" s="408">
        <v>60</v>
      </c>
      <c r="F6245" s="406"/>
      <c r="G6245" s="408">
        <v>0</v>
      </c>
    </row>
    <row r="6246" spans="1:7" ht="15" x14ac:dyDescent="0.25">
      <c r="A6246" s="407" t="s">
        <v>9902</v>
      </c>
      <c r="B6246" s="407" t="s">
        <v>9903</v>
      </c>
      <c r="C6246" s="406"/>
      <c r="D6246" s="408">
        <v>15.24</v>
      </c>
      <c r="E6246" s="408">
        <v>15.24</v>
      </c>
      <c r="F6246" s="409">
        <v>44511.622476851851</v>
      </c>
      <c r="G6246" s="408">
        <v>0</v>
      </c>
    </row>
    <row r="6247" spans="1:7" ht="15" x14ac:dyDescent="0.25">
      <c r="A6247" s="407" t="s">
        <v>9904</v>
      </c>
      <c r="B6247" s="407" t="s">
        <v>9905</v>
      </c>
      <c r="C6247" s="406"/>
      <c r="D6247" s="408">
        <v>4.6399999999999997</v>
      </c>
      <c r="E6247" s="408">
        <v>4.6399999999999997</v>
      </c>
      <c r="F6247" s="409">
        <v>45112.352488425924</v>
      </c>
      <c r="G6247" s="408">
        <v>0</v>
      </c>
    </row>
    <row r="6248" spans="1:7" ht="15" x14ac:dyDescent="0.2">
      <c r="A6248" s="407" t="s">
        <v>9906</v>
      </c>
      <c r="B6248" s="407" t="s">
        <v>9907</v>
      </c>
      <c r="C6248" s="408">
        <v>0</v>
      </c>
      <c r="D6248" s="408">
        <v>127.2</v>
      </c>
      <c r="E6248" s="408">
        <v>127.2</v>
      </c>
      <c r="F6248" s="409">
        <v>44995.552303240744</v>
      </c>
      <c r="G6248" s="408">
        <v>0</v>
      </c>
    </row>
    <row r="6249" spans="1:7" ht="15" x14ac:dyDescent="0.2">
      <c r="A6249" s="407" t="s">
        <v>9908</v>
      </c>
      <c r="B6249" s="407" t="s">
        <v>9909</v>
      </c>
      <c r="C6249" s="408">
        <v>0</v>
      </c>
      <c r="D6249" s="408">
        <v>117.9</v>
      </c>
      <c r="E6249" s="408">
        <v>117.9</v>
      </c>
      <c r="F6249" s="409">
        <v>44995.550312500003</v>
      </c>
      <c r="G6249" s="408">
        <v>0</v>
      </c>
    </row>
    <row r="6250" spans="1:7" ht="15" x14ac:dyDescent="0.2">
      <c r="A6250" s="407" t="s">
        <v>9910</v>
      </c>
      <c r="B6250" s="407" t="s">
        <v>9911</v>
      </c>
      <c r="C6250" s="408">
        <v>0</v>
      </c>
      <c r="D6250" s="408">
        <v>20.9</v>
      </c>
      <c r="E6250" s="408">
        <v>20.9</v>
      </c>
      <c r="F6250" s="409">
        <v>44995.548333333332</v>
      </c>
      <c r="G6250" s="408">
        <v>0</v>
      </c>
    </row>
    <row r="6251" spans="1:7" ht="15" x14ac:dyDescent="0.2">
      <c r="A6251" s="407" t="s">
        <v>9912</v>
      </c>
      <c r="B6251" s="407" t="s">
        <v>9913</v>
      </c>
      <c r="C6251" s="408">
        <v>0</v>
      </c>
      <c r="D6251" s="408">
        <v>18.8</v>
      </c>
      <c r="E6251" s="408">
        <v>18.8</v>
      </c>
      <c r="F6251" s="409">
        <v>44524.621979166666</v>
      </c>
      <c r="G6251" s="408">
        <v>0</v>
      </c>
    </row>
    <row r="6252" spans="1:7" ht="15" x14ac:dyDescent="0.2">
      <c r="A6252" s="407" t="s">
        <v>9914</v>
      </c>
      <c r="B6252" s="407" t="s">
        <v>9915</v>
      </c>
      <c r="C6252" s="408">
        <v>0</v>
      </c>
      <c r="D6252" s="408">
        <v>18.8</v>
      </c>
      <c r="E6252" s="408">
        <v>18.8</v>
      </c>
      <c r="F6252" s="409">
        <v>44524.622291666667</v>
      </c>
      <c r="G6252" s="408">
        <v>0</v>
      </c>
    </row>
    <row r="6253" spans="1:7" ht="15" x14ac:dyDescent="0.25">
      <c r="A6253" s="407" t="s">
        <v>9916</v>
      </c>
      <c r="B6253" s="407" t="s">
        <v>9917</v>
      </c>
      <c r="C6253" s="408">
        <v>2.5</v>
      </c>
      <c r="D6253" s="408">
        <v>58.315789576287052</v>
      </c>
      <c r="E6253" s="408">
        <v>60.815789576287052</v>
      </c>
      <c r="F6253" s="406"/>
      <c r="G6253" s="408">
        <v>0</v>
      </c>
    </row>
    <row r="6254" spans="1:7" ht="15" x14ac:dyDescent="0.2">
      <c r="A6254" s="407" t="s">
        <v>9918</v>
      </c>
      <c r="B6254" s="407" t="s">
        <v>9919</v>
      </c>
      <c r="C6254" s="408">
        <v>0</v>
      </c>
      <c r="D6254" s="408">
        <v>52.4</v>
      </c>
      <c r="E6254" s="408">
        <v>52.4</v>
      </c>
      <c r="F6254" s="409">
        <v>43019.349918981483</v>
      </c>
      <c r="G6254" s="408">
        <v>0</v>
      </c>
    </row>
    <row r="6255" spans="1:7" ht="15" x14ac:dyDescent="0.2">
      <c r="A6255" s="407" t="s">
        <v>9920</v>
      </c>
      <c r="B6255" s="407" t="s">
        <v>9921</v>
      </c>
      <c r="C6255" s="408">
        <v>0</v>
      </c>
      <c r="D6255" s="408">
        <v>69</v>
      </c>
      <c r="E6255" s="408">
        <v>69</v>
      </c>
      <c r="F6255" s="409">
        <v>42985.594675925924</v>
      </c>
      <c r="G6255" s="408">
        <v>0</v>
      </c>
    </row>
    <row r="6256" spans="1:7" ht="15" x14ac:dyDescent="0.25">
      <c r="A6256" s="407" t="s">
        <v>9922</v>
      </c>
      <c r="B6256" s="407" t="s">
        <v>9923</v>
      </c>
      <c r="C6256" s="408">
        <v>17.7499</v>
      </c>
      <c r="D6256" s="408">
        <v>350.07119999999998</v>
      </c>
      <c r="E6256" s="408">
        <v>367.8211</v>
      </c>
      <c r="F6256" s="406"/>
      <c r="G6256" s="408">
        <v>0</v>
      </c>
    </row>
    <row r="6257" spans="1:7" ht="15" x14ac:dyDescent="0.2">
      <c r="A6257" s="407" t="s">
        <v>9924</v>
      </c>
      <c r="B6257" s="407" t="s">
        <v>9925</v>
      </c>
      <c r="C6257" s="408">
        <v>0</v>
      </c>
      <c r="D6257" s="408">
        <v>162</v>
      </c>
      <c r="E6257" s="408">
        <v>162</v>
      </c>
      <c r="F6257" s="409">
        <v>44523.694699074076</v>
      </c>
      <c r="G6257" s="408">
        <v>0</v>
      </c>
    </row>
    <row r="6258" spans="1:7" ht="15" x14ac:dyDescent="0.25">
      <c r="A6258" s="407" t="s">
        <v>9926</v>
      </c>
      <c r="B6258" s="407" t="s">
        <v>9927</v>
      </c>
      <c r="C6258" s="408">
        <v>0</v>
      </c>
      <c r="D6258" s="408">
        <v>27.95</v>
      </c>
      <c r="E6258" s="408">
        <v>27.95</v>
      </c>
      <c r="F6258" s="406"/>
      <c r="G6258" s="408">
        <v>0</v>
      </c>
    </row>
    <row r="6259" spans="1:7" ht="15" x14ac:dyDescent="0.25">
      <c r="A6259" s="407" t="s">
        <v>9928</v>
      </c>
      <c r="B6259" s="407" t="s">
        <v>9929</v>
      </c>
      <c r="C6259" s="406"/>
      <c r="D6259" s="408">
        <v>78</v>
      </c>
      <c r="E6259" s="408">
        <v>78</v>
      </c>
      <c r="F6259" s="406"/>
      <c r="G6259" s="408">
        <v>0</v>
      </c>
    </row>
    <row r="6260" spans="1:7" ht="15" x14ac:dyDescent="0.25">
      <c r="A6260" s="407" t="s">
        <v>35770</v>
      </c>
      <c r="B6260" s="407" t="s">
        <v>35771</v>
      </c>
      <c r="C6260" s="408">
        <v>0</v>
      </c>
      <c r="D6260" s="408">
        <v>4.5999999999999996</v>
      </c>
      <c r="E6260" s="408">
        <v>4.5999999999999996</v>
      </c>
      <c r="F6260" s="406"/>
      <c r="G6260" s="408">
        <v>0</v>
      </c>
    </row>
    <row r="6261" spans="1:7" ht="15" x14ac:dyDescent="0.25">
      <c r="A6261" s="407" t="s">
        <v>35772</v>
      </c>
      <c r="B6261" s="407" t="s">
        <v>35773</v>
      </c>
      <c r="C6261" s="408">
        <v>0</v>
      </c>
      <c r="D6261" s="408">
        <v>3.07</v>
      </c>
      <c r="E6261" s="408">
        <v>3.07</v>
      </c>
      <c r="F6261" s="406"/>
      <c r="G6261" s="408">
        <v>0</v>
      </c>
    </row>
    <row r="6262" spans="1:7" ht="15" x14ac:dyDescent="0.25">
      <c r="A6262" s="407" t="s">
        <v>9930</v>
      </c>
      <c r="B6262" s="407" t="s">
        <v>9931</v>
      </c>
      <c r="C6262" s="406"/>
      <c r="D6262" s="408">
        <v>65</v>
      </c>
      <c r="E6262" s="408">
        <v>65</v>
      </c>
      <c r="F6262" s="409">
        <v>42985.607685185183</v>
      </c>
      <c r="G6262" s="408">
        <v>0</v>
      </c>
    </row>
    <row r="6263" spans="1:7" ht="15" x14ac:dyDescent="0.25">
      <c r="A6263" s="407" t="s">
        <v>9932</v>
      </c>
      <c r="B6263" s="407" t="s">
        <v>9933</v>
      </c>
      <c r="C6263" s="408">
        <v>10</v>
      </c>
      <c r="D6263" s="408">
        <v>27.200293447293447</v>
      </c>
      <c r="E6263" s="408">
        <v>37.200293447293447</v>
      </c>
      <c r="F6263" s="406"/>
      <c r="G6263" s="408">
        <v>0</v>
      </c>
    </row>
    <row r="6264" spans="1:7" ht="15" x14ac:dyDescent="0.2">
      <c r="A6264" s="407" t="s">
        <v>9934</v>
      </c>
      <c r="B6264" s="407" t="s">
        <v>9935</v>
      </c>
      <c r="C6264" s="408">
        <v>12.499999999999998</v>
      </c>
      <c r="D6264" s="408">
        <v>12.612034188034189</v>
      </c>
      <c r="E6264" s="408">
        <v>25.112034188034183</v>
      </c>
      <c r="F6264" s="409">
        <v>43276.394212962965</v>
      </c>
      <c r="G6264" s="408">
        <v>0</v>
      </c>
    </row>
    <row r="6265" spans="1:7" ht="15" x14ac:dyDescent="0.2">
      <c r="A6265" s="407" t="s">
        <v>9936</v>
      </c>
      <c r="B6265" s="407" t="s">
        <v>9937</v>
      </c>
      <c r="C6265" s="408">
        <v>18.75</v>
      </c>
      <c r="D6265" s="408">
        <v>27.200293447293447</v>
      </c>
      <c r="E6265" s="408">
        <v>63.450293447293447</v>
      </c>
      <c r="F6265" s="409">
        <v>43276.39466435185</v>
      </c>
      <c r="G6265" s="408">
        <v>0</v>
      </c>
    </row>
    <row r="6266" spans="1:7" ht="15" x14ac:dyDescent="0.25">
      <c r="A6266" s="407" t="s">
        <v>9938</v>
      </c>
      <c r="B6266" s="407" t="s">
        <v>9939</v>
      </c>
      <c r="C6266" s="406"/>
      <c r="D6266" s="408">
        <v>22.5</v>
      </c>
      <c r="E6266" s="408">
        <v>22.5</v>
      </c>
      <c r="F6266" s="409">
        <v>43003.385844907411</v>
      </c>
      <c r="G6266" s="408">
        <v>0</v>
      </c>
    </row>
    <row r="6267" spans="1:7" ht="15" x14ac:dyDescent="0.25">
      <c r="A6267" s="407" t="s">
        <v>9940</v>
      </c>
      <c r="B6267" s="407" t="s">
        <v>9941</v>
      </c>
      <c r="C6267" s="406"/>
      <c r="D6267" s="408">
        <v>25.56</v>
      </c>
      <c r="E6267" s="408">
        <v>25.56</v>
      </c>
      <c r="F6267" s="409">
        <v>43003.386030092595</v>
      </c>
      <c r="G6267" s="408">
        <v>0</v>
      </c>
    </row>
    <row r="6268" spans="1:7" ht="15" x14ac:dyDescent="0.25">
      <c r="A6268" s="407" t="s">
        <v>9942</v>
      </c>
      <c r="B6268" s="407" t="s">
        <v>9941</v>
      </c>
      <c r="C6268" s="406"/>
      <c r="D6268" s="408">
        <v>28.63</v>
      </c>
      <c r="E6268" s="408">
        <v>28.63</v>
      </c>
      <c r="F6268" s="409">
        <v>44228.586643518516</v>
      </c>
      <c r="G6268" s="408">
        <v>0</v>
      </c>
    </row>
    <row r="6269" spans="1:7" ht="15" x14ac:dyDescent="0.25">
      <c r="A6269" s="407" t="s">
        <v>9943</v>
      </c>
      <c r="B6269" s="407" t="s">
        <v>9944</v>
      </c>
      <c r="C6269" s="406"/>
      <c r="D6269" s="408">
        <v>5.47</v>
      </c>
      <c r="E6269" s="408">
        <v>5.47</v>
      </c>
      <c r="F6269" s="409">
        <v>44512.470451388886</v>
      </c>
      <c r="G6269" s="408">
        <v>0</v>
      </c>
    </row>
    <row r="6270" spans="1:7" ht="15" x14ac:dyDescent="0.25">
      <c r="A6270" s="407" t="s">
        <v>9945</v>
      </c>
      <c r="B6270" s="407" t="s">
        <v>9946</v>
      </c>
      <c r="C6270" s="406"/>
      <c r="D6270" s="408">
        <v>2.61</v>
      </c>
      <c r="E6270" s="408">
        <v>2.61</v>
      </c>
      <c r="F6270" s="409">
        <v>44512.469756944447</v>
      </c>
      <c r="G6270" s="408">
        <v>0</v>
      </c>
    </row>
    <row r="6271" spans="1:7" ht="15" x14ac:dyDescent="0.25">
      <c r="A6271" s="407" t="s">
        <v>9947</v>
      </c>
      <c r="B6271" s="407" t="s">
        <v>9948</v>
      </c>
      <c r="C6271" s="406"/>
      <c r="D6271" s="408">
        <v>10.23</v>
      </c>
      <c r="E6271" s="408">
        <v>10.23</v>
      </c>
      <c r="F6271" s="409">
        <v>44512.469502314816</v>
      </c>
      <c r="G6271" s="408">
        <v>0</v>
      </c>
    </row>
    <row r="6272" spans="1:7" ht="15" x14ac:dyDescent="0.25">
      <c r="A6272" s="407" t="s">
        <v>9949</v>
      </c>
      <c r="B6272" s="407" t="s">
        <v>9950</v>
      </c>
      <c r="C6272" s="406"/>
      <c r="D6272" s="408">
        <v>9.1999999999999993</v>
      </c>
      <c r="E6272" s="408">
        <v>9.1999999999999993</v>
      </c>
      <c r="F6272" s="409">
        <v>44512.47016203704</v>
      </c>
      <c r="G6272" s="408">
        <v>0</v>
      </c>
    </row>
    <row r="6273" spans="1:7" ht="15" x14ac:dyDescent="0.2">
      <c r="A6273" s="407" t="s">
        <v>9951</v>
      </c>
      <c r="B6273" s="407" t="s">
        <v>9952</v>
      </c>
      <c r="C6273" s="408">
        <v>0</v>
      </c>
      <c r="D6273" s="408">
        <v>17.25</v>
      </c>
      <c r="E6273" s="408">
        <v>17.25</v>
      </c>
      <c r="F6273" s="409">
        <v>44511.417650462965</v>
      </c>
      <c r="G6273" s="408">
        <v>0</v>
      </c>
    </row>
    <row r="6274" spans="1:7" ht="15" x14ac:dyDescent="0.2">
      <c r="A6274" s="407" t="s">
        <v>9953</v>
      </c>
      <c r="B6274" s="407" t="s">
        <v>9954</v>
      </c>
      <c r="C6274" s="408">
        <v>0</v>
      </c>
      <c r="D6274" s="408">
        <v>36.5</v>
      </c>
      <c r="E6274" s="408">
        <v>36.5</v>
      </c>
      <c r="F6274" s="409">
        <v>44511.41684027778</v>
      </c>
      <c r="G6274" s="408">
        <v>0</v>
      </c>
    </row>
    <row r="6275" spans="1:7" ht="15" x14ac:dyDescent="0.2">
      <c r="A6275" s="407" t="s">
        <v>9955</v>
      </c>
      <c r="B6275" s="407" t="s">
        <v>9956</v>
      </c>
      <c r="C6275" s="408">
        <v>0</v>
      </c>
      <c r="D6275" s="408">
        <v>36.5</v>
      </c>
      <c r="E6275" s="408">
        <v>36.5</v>
      </c>
      <c r="F6275" s="409">
        <v>44511.417222222219</v>
      </c>
      <c r="G6275" s="408">
        <v>0</v>
      </c>
    </row>
    <row r="6276" spans="1:7" ht="15" x14ac:dyDescent="0.2">
      <c r="A6276" s="407" t="s">
        <v>9957</v>
      </c>
      <c r="B6276" s="407" t="s">
        <v>9958</v>
      </c>
      <c r="C6276" s="408">
        <v>0</v>
      </c>
      <c r="D6276" s="408">
        <v>16</v>
      </c>
      <c r="E6276" s="408">
        <v>16</v>
      </c>
      <c r="F6276" s="409">
        <v>44511.418020833335</v>
      </c>
      <c r="G6276" s="408">
        <v>0</v>
      </c>
    </row>
    <row r="6277" spans="1:7" ht="15" x14ac:dyDescent="0.2">
      <c r="A6277" s="407" t="s">
        <v>9959</v>
      </c>
      <c r="B6277" s="407" t="s">
        <v>9960</v>
      </c>
      <c r="C6277" s="408">
        <v>2.5</v>
      </c>
      <c r="D6277" s="408">
        <v>0.79</v>
      </c>
      <c r="E6277" s="408">
        <v>3.29</v>
      </c>
      <c r="F6277" s="409">
        <v>44511.399756944447</v>
      </c>
      <c r="G6277" s="408">
        <v>0</v>
      </c>
    </row>
    <row r="6278" spans="1:7" ht="15" x14ac:dyDescent="0.2">
      <c r="A6278" s="407" t="s">
        <v>9961</v>
      </c>
      <c r="B6278" s="407" t="s">
        <v>9962</v>
      </c>
      <c r="C6278" s="408">
        <v>0</v>
      </c>
      <c r="D6278" s="408">
        <v>20</v>
      </c>
      <c r="E6278" s="408">
        <v>20</v>
      </c>
      <c r="F6278" s="409">
        <v>44777.605416666665</v>
      </c>
      <c r="G6278" s="408">
        <v>0</v>
      </c>
    </row>
    <row r="6279" spans="1:7" ht="15" x14ac:dyDescent="0.2">
      <c r="A6279" s="407" t="s">
        <v>9963</v>
      </c>
      <c r="B6279" s="407" t="s">
        <v>9964</v>
      </c>
      <c r="C6279" s="408">
        <v>0</v>
      </c>
      <c r="D6279" s="408">
        <v>15.9</v>
      </c>
      <c r="E6279" s="408">
        <v>15.9</v>
      </c>
      <c r="F6279" s="409">
        <v>44778.376087962963</v>
      </c>
      <c r="G6279" s="408">
        <v>0</v>
      </c>
    </row>
    <row r="6280" spans="1:7" ht="15" x14ac:dyDescent="0.2">
      <c r="A6280" s="407" t="s">
        <v>9965</v>
      </c>
      <c r="B6280" s="407" t="s">
        <v>9966</v>
      </c>
      <c r="C6280" s="408">
        <v>0</v>
      </c>
      <c r="D6280" s="408">
        <v>2.6</v>
      </c>
      <c r="E6280" s="408">
        <v>2.6</v>
      </c>
      <c r="F6280" s="409">
        <v>44511.428460648145</v>
      </c>
      <c r="G6280" s="408">
        <v>0</v>
      </c>
    </row>
    <row r="6281" spans="1:7" ht="15" x14ac:dyDescent="0.25">
      <c r="A6281" s="407" t="s">
        <v>9967</v>
      </c>
      <c r="B6281" s="407" t="s">
        <v>9968</v>
      </c>
      <c r="C6281" s="406"/>
      <c r="D6281" s="406"/>
      <c r="E6281" s="406"/>
      <c r="F6281" s="409">
        <v>44511.414756944447</v>
      </c>
      <c r="G6281" s="408">
        <v>0</v>
      </c>
    </row>
    <row r="6282" spans="1:7" ht="15" x14ac:dyDescent="0.25">
      <c r="A6282" s="407" t="s">
        <v>9969</v>
      </c>
      <c r="B6282" s="407" t="s">
        <v>9970</v>
      </c>
      <c r="C6282" s="406"/>
      <c r="D6282" s="408">
        <v>30.14</v>
      </c>
      <c r="E6282" s="408">
        <v>30.14</v>
      </c>
      <c r="F6282" s="409">
        <v>44511.40351851852</v>
      </c>
      <c r="G6282" s="408">
        <v>0</v>
      </c>
    </row>
    <row r="6283" spans="1:7" ht="15" x14ac:dyDescent="0.25">
      <c r="A6283" s="407" t="s">
        <v>9971</v>
      </c>
      <c r="B6283" s="407" t="s">
        <v>9972</v>
      </c>
      <c r="C6283" s="406"/>
      <c r="D6283" s="408">
        <v>78.23</v>
      </c>
      <c r="E6283" s="408">
        <v>78.23</v>
      </c>
      <c r="F6283" s="409">
        <v>44511.42564814815</v>
      </c>
      <c r="G6283" s="408">
        <v>0</v>
      </c>
    </row>
    <row r="6284" spans="1:7" ht="15" x14ac:dyDescent="0.2">
      <c r="A6284" s="407" t="s">
        <v>9973</v>
      </c>
      <c r="B6284" s="407" t="s">
        <v>9974</v>
      </c>
      <c r="C6284" s="408">
        <v>0</v>
      </c>
      <c r="D6284" s="408">
        <v>57</v>
      </c>
      <c r="E6284" s="408">
        <v>57</v>
      </c>
      <c r="F6284" s="409">
        <v>44778.378275462965</v>
      </c>
      <c r="G6284" s="408">
        <v>0</v>
      </c>
    </row>
    <row r="6285" spans="1:7" ht="15" x14ac:dyDescent="0.2">
      <c r="A6285" s="407" t="s">
        <v>9975</v>
      </c>
      <c r="B6285" s="407" t="s">
        <v>9976</v>
      </c>
      <c r="C6285" s="408">
        <v>0</v>
      </c>
      <c r="D6285" s="408">
        <v>30.87</v>
      </c>
      <c r="E6285" s="408">
        <v>30.87</v>
      </c>
      <c r="F6285" s="409">
        <v>45784.582604166666</v>
      </c>
      <c r="G6285" s="408">
        <v>0</v>
      </c>
    </row>
    <row r="6286" spans="1:7" ht="15" x14ac:dyDescent="0.2">
      <c r="A6286" s="407" t="s">
        <v>9977</v>
      </c>
      <c r="B6286" s="407" t="s">
        <v>9978</v>
      </c>
      <c r="C6286" s="408">
        <v>0</v>
      </c>
      <c r="D6286" s="408">
        <v>17.5</v>
      </c>
      <c r="E6286" s="408">
        <v>17.5</v>
      </c>
      <c r="F6286" s="409">
        <v>45763.482789351852</v>
      </c>
      <c r="G6286" s="408">
        <v>0</v>
      </c>
    </row>
    <row r="6287" spans="1:7" ht="15" x14ac:dyDescent="0.2">
      <c r="A6287" s="407" t="s">
        <v>9979</v>
      </c>
      <c r="B6287" s="407" t="s">
        <v>9980</v>
      </c>
      <c r="C6287" s="408">
        <v>0</v>
      </c>
      <c r="D6287" s="408">
        <v>10</v>
      </c>
      <c r="E6287" s="408">
        <v>10</v>
      </c>
      <c r="F6287" s="409">
        <v>45763.485254629632</v>
      </c>
      <c r="G6287" s="408">
        <v>0</v>
      </c>
    </row>
    <row r="6288" spans="1:7" ht="15" x14ac:dyDescent="0.2">
      <c r="A6288" s="407" t="s">
        <v>35774</v>
      </c>
      <c r="B6288" s="407" t="s">
        <v>35775</v>
      </c>
      <c r="C6288" s="408">
        <v>0</v>
      </c>
      <c r="D6288" s="408">
        <v>32.17</v>
      </c>
      <c r="E6288" s="408">
        <v>32.17</v>
      </c>
      <c r="F6288" s="409">
        <v>46035.571157407408</v>
      </c>
      <c r="G6288" s="408">
        <v>0</v>
      </c>
    </row>
    <row r="6289" spans="1:7" ht="15" x14ac:dyDescent="0.25">
      <c r="A6289" s="407" t="s">
        <v>9981</v>
      </c>
      <c r="B6289" s="407" t="s">
        <v>9982</v>
      </c>
      <c r="C6289" s="406"/>
      <c r="D6289" s="406"/>
      <c r="E6289" s="406"/>
      <c r="F6289" s="409">
        <v>44511.397870370369</v>
      </c>
      <c r="G6289" s="408">
        <v>0</v>
      </c>
    </row>
    <row r="6290" spans="1:7" ht="15" x14ac:dyDescent="0.2">
      <c r="A6290" s="407" t="s">
        <v>40643</v>
      </c>
      <c r="B6290" s="407" t="s">
        <v>40644</v>
      </c>
      <c r="C6290" s="408">
        <v>0</v>
      </c>
      <c r="D6290" s="408">
        <v>0</v>
      </c>
      <c r="E6290" s="408">
        <v>0</v>
      </c>
      <c r="F6290" s="409">
        <v>45855.365405092591</v>
      </c>
      <c r="G6290" s="408">
        <v>0</v>
      </c>
    </row>
    <row r="6291" spans="1:7" ht="15" x14ac:dyDescent="0.2">
      <c r="A6291" s="407" t="s">
        <v>9983</v>
      </c>
      <c r="B6291" s="407" t="s">
        <v>9984</v>
      </c>
      <c r="C6291" s="408">
        <v>0</v>
      </c>
      <c r="D6291" s="408">
        <v>23.4</v>
      </c>
      <c r="E6291" s="408">
        <v>23.4</v>
      </c>
      <c r="F6291" s="409">
        <v>45761.449270833335</v>
      </c>
      <c r="G6291" s="408">
        <v>19</v>
      </c>
    </row>
    <row r="6292" spans="1:7" ht="15" x14ac:dyDescent="0.2">
      <c r="A6292" s="407" t="s">
        <v>9985</v>
      </c>
      <c r="B6292" s="407" t="s">
        <v>9986</v>
      </c>
      <c r="C6292" s="408">
        <v>0.5</v>
      </c>
      <c r="D6292" s="408">
        <v>86.7</v>
      </c>
      <c r="E6292" s="408">
        <v>87.2</v>
      </c>
      <c r="F6292" s="409">
        <v>44511.404456018521</v>
      </c>
      <c r="G6292" s="408">
        <v>0</v>
      </c>
    </row>
    <row r="6293" spans="1:7" ht="15" x14ac:dyDescent="0.25">
      <c r="A6293" s="407" t="s">
        <v>9987</v>
      </c>
      <c r="B6293" s="407" t="s">
        <v>9988</v>
      </c>
      <c r="C6293" s="406"/>
      <c r="D6293" s="406"/>
      <c r="E6293" s="406"/>
      <c r="F6293" s="409">
        <v>44511.403935185182</v>
      </c>
      <c r="G6293" s="408">
        <v>0</v>
      </c>
    </row>
    <row r="6294" spans="1:7" ht="15" x14ac:dyDescent="0.25">
      <c r="A6294" s="407" t="s">
        <v>9989</v>
      </c>
      <c r="B6294" s="407" t="s">
        <v>9990</v>
      </c>
      <c r="C6294" s="406"/>
      <c r="D6294" s="406"/>
      <c r="E6294" s="406"/>
      <c r="F6294" s="409">
        <v>44511.422824074078</v>
      </c>
      <c r="G6294" s="408">
        <v>0</v>
      </c>
    </row>
    <row r="6295" spans="1:7" ht="15" x14ac:dyDescent="0.2">
      <c r="A6295" s="407" t="s">
        <v>9991</v>
      </c>
      <c r="B6295" s="407" t="s">
        <v>9992</v>
      </c>
      <c r="C6295" s="408">
        <v>0</v>
      </c>
      <c r="D6295" s="408">
        <v>20</v>
      </c>
      <c r="E6295" s="408">
        <v>20</v>
      </c>
      <c r="F6295" s="409">
        <v>44511.395219907405</v>
      </c>
      <c r="G6295" s="408">
        <v>0</v>
      </c>
    </row>
    <row r="6296" spans="1:7" ht="15" x14ac:dyDescent="0.25">
      <c r="A6296" s="407" t="s">
        <v>9993</v>
      </c>
      <c r="B6296" s="407" t="s">
        <v>9994</v>
      </c>
      <c r="C6296" s="406"/>
      <c r="D6296" s="406"/>
      <c r="E6296" s="406"/>
      <c r="F6296" s="409">
        <v>44511.395520833335</v>
      </c>
      <c r="G6296" s="408">
        <v>0</v>
      </c>
    </row>
    <row r="6297" spans="1:7" ht="15" x14ac:dyDescent="0.25">
      <c r="A6297" s="407" t="s">
        <v>9995</v>
      </c>
      <c r="B6297" s="407" t="s">
        <v>9996</v>
      </c>
      <c r="C6297" s="406"/>
      <c r="D6297" s="406"/>
      <c r="E6297" s="406"/>
      <c r="F6297" s="409">
        <v>44512.443067129629</v>
      </c>
      <c r="G6297" s="408">
        <v>0</v>
      </c>
    </row>
    <row r="6298" spans="1:7" ht="15" x14ac:dyDescent="0.2">
      <c r="A6298" s="407" t="s">
        <v>9997</v>
      </c>
      <c r="B6298" s="407" t="s">
        <v>9998</v>
      </c>
      <c r="C6298" s="408">
        <v>18.5</v>
      </c>
      <c r="D6298" s="408">
        <v>36.81760386923839</v>
      </c>
      <c r="E6298" s="408">
        <v>55.31760386923839</v>
      </c>
      <c r="F6298" s="409">
        <v>44523.560486111113</v>
      </c>
      <c r="G6298" s="408">
        <v>0</v>
      </c>
    </row>
    <row r="6299" spans="1:7" ht="15" x14ac:dyDescent="0.2">
      <c r="A6299" s="407" t="s">
        <v>9999</v>
      </c>
      <c r="B6299" s="407" t="s">
        <v>10000</v>
      </c>
      <c r="C6299" s="408">
        <v>0</v>
      </c>
      <c r="D6299" s="408">
        <v>390</v>
      </c>
      <c r="E6299" s="408">
        <v>390</v>
      </c>
      <c r="F6299" s="409">
        <v>44524.58966435185</v>
      </c>
      <c r="G6299" s="408">
        <v>0</v>
      </c>
    </row>
    <row r="6300" spans="1:7" ht="15" x14ac:dyDescent="0.2">
      <c r="A6300" s="407" t="s">
        <v>10001</v>
      </c>
      <c r="B6300" s="407" t="s">
        <v>10002</v>
      </c>
      <c r="C6300" s="408">
        <v>0</v>
      </c>
      <c r="D6300" s="408">
        <v>98</v>
      </c>
      <c r="E6300" s="408">
        <v>98</v>
      </c>
      <c r="F6300" s="409">
        <v>44524.618298611109</v>
      </c>
      <c r="G6300" s="408">
        <v>0</v>
      </c>
    </row>
    <row r="6301" spans="1:7" ht="15" x14ac:dyDescent="0.2">
      <c r="A6301" s="407" t="s">
        <v>10003</v>
      </c>
      <c r="B6301" s="407" t="s">
        <v>10004</v>
      </c>
      <c r="C6301" s="408">
        <v>0</v>
      </c>
      <c r="D6301" s="408">
        <v>25</v>
      </c>
      <c r="E6301" s="408">
        <v>25</v>
      </c>
      <c r="F6301" s="409">
        <v>44524.620949074073</v>
      </c>
      <c r="G6301" s="408">
        <v>0</v>
      </c>
    </row>
    <row r="6302" spans="1:7" ht="15" x14ac:dyDescent="0.2">
      <c r="A6302" s="407" t="s">
        <v>10005</v>
      </c>
      <c r="B6302" s="407" t="s">
        <v>10006</v>
      </c>
      <c r="C6302" s="408">
        <v>0</v>
      </c>
      <c r="D6302" s="408">
        <v>27</v>
      </c>
      <c r="E6302" s="408">
        <v>27</v>
      </c>
      <c r="F6302" s="409">
        <v>44517.644456018519</v>
      </c>
      <c r="G6302" s="408">
        <v>0</v>
      </c>
    </row>
    <row r="6303" spans="1:7" ht="15" x14ac:dyDescent="0.2">
      <c r="A6303" s="407" t="s">
        <v>10007</v>
      </c>
      <c r="B6303" s="407" t="s">
        <v>10008</v>
      </c>
      <c r="C6303" s="408">
        <v>0</v>
      </c>
      <c r="D6303" s="408">
        <v>249</v>
      </c>
      <c r="E6303" s="408">
        <v>249</v>
      </c>
      <c r="F6303" s="409">
        <v>44778.381041666667</v>
      </c>
      <c r="G6303" s="408">
        <v>0</v>
      </c>
    </row>
    <row r="6304" spans="1:7" ht="15" x14ac:dyDescent="0.2">
      <c r="A6304" s="407" t="s">
        <v>10009</v>
      </c>
      <c r="B6304" s="407" t="s">
        <v>10010</v>
      </c>
      <c r="C6304" s="408">
        <v>0</v>
      </c>
      <c r="D6304" s="408">
        <v>23.4</v>
      </c>
      <c r="E6304" s="408">
        <v>23.4</v>
      </c>
      <c r="F6304" s="409">
        <v>45174.354525462964</v>
      </c>
      <c r="G6304" s="408">
        <v>0</v>
      </c>
    </row>
    <row r="6305" spans="1:7" ht="15" x14ac:dyDescent="0.2">
      <c r="A6305" s="407" t="s">
        <v>10011</v>
      </c>
      <c r="B6305" s="407" t="s">
        <v>10012</v>
      </c>
      <c r="C6305" s="408">
        <v>0</v>
      </c>
      <c r="D6305" s="408">
        <v>9</v>
      </c>
      <c r="E6305" s="408">
        <v>9</v>
      </c>
      <c r="F6305" s="409">
        <v>44524.592210648145</v>
      </c>
      <c r="G6305" s="408">
        <v>0</v>
      </c>
    </row>
    <row r="6306" spans="1:7" ht="15" x14ac:dyDescent="0.2">
      <c r="A6306" s="407" t="s">
        <v>10013</v>
      </c>
      <c r="B6306" s="407" t="s">
        <v>10014</v>
      </c>
      <c r="C6306" s="408">
        <v>0</v>
      </c>
      <c r="D6306" s="408">
        <v>41</v>
      </c>
      <c r="E6306" s="408">
        <v>41</v>
      </c>
      <c r="F6306" s="409">
        <v>44524.605729166666</v>
      </c>
      <c r="G6306" s="408">
        <v>0</v>
      </c>
    </row>
    <row r="6307" spans="1:7" ht="15" x14ac:dyDescent="0.2">
      <c r="A6307" s="407" t="s">
        <v>10015</v>
      </c>
      <c r="B6307" s="407" t="s">
        <v>10016</v>
      </c>
      <c r="C6307" s="408">
        <v>5.166666666666667</v>
      </c>
      <c r="D6307" s="408">
        <v>9.34</v>
      </c>
      <c r="E6307" s="408">
        <v>14.506666666666668</v>
      </c>
      <c r="F6307" s="409">
        <v>44526.528564814813</v>
      </c>
      <c r="G6307" s="408">
        <v>0</v>
      </c>
    </row>
    <row r="6308" spans="1:7" ht="15" x14ac:dyDescent="0.2">
      <c r="A6308" s="407" t="s">
        <v>10017</v>
      </c>
      <c r="B6308" s="407" t="s">
        <v>10018</v>
      </c>
      <c r="C6308" s="408">
        <v>5.166666666666667</v>
      </c>
      <c r="D6308" s="408">
        <v>9.34</v>
      </c>
      <c r="E6308" s="408">
        <v>14.506666666666668</v>
      </c>
      <c r="F6308" s="409">
        <v>44526.528298611112</v>
      </c>
      <c r="G6308" s="408">
        <v>0</v>
      </c>
    </row>
    <row r="6309" spans="1:7" ht="15" x14ac:dyDescent="0.25">
      <c r="A6309" s="407" t="s">
        <v>10019</v>
      </c>
      <c r="B6309" s="407" t="s">
        <v>10020</v>
      </c>
      <c r="C6309" s="406"/>
      <c r="D6309" s="408">
        <v>16.5</v>
      </c>
      <c r="E6309" s="408">
        <v>16.5</v>
      </c>
      <c r="F6309" s="409">
        <v>44516.584837962961</v>
      </c>
      <c r="G6309" s="408">
        <v>0</v>
      </c>
    </row>
    <row r="6310" spans="1:7" ht="15" x14ac:dyDescent="0.2">
      <c r="A6310" s="407" t="s">
        <v>10021</v>
      </c>
      <c r="B6310" s="407" t="s">
        <v>10022</v>
      </c>
      <c r="C6310" s="408">
        <v>0</v>
      </c>
      <c r="D6310" s="408">
        <v>22</v>
      </c>
      <c r="E6310" s="408">
        <v>22</v>
      </c>
      <c r="F6310" s="409">
        <v>45852.577256944445</v>
      </c>
      <c r="G6310" s="408">
        <v>0</v>
      </c>
    </row>
    <row r="6311" spans="1:7" ht="15" x14ac:dyDescent="0.2">
      <c r="A6311" s="407" t="s">
        <v>10023</v>
      </c>
      <c r="B6311" s="407" t="s">
        <v>10024</v>
      </c>
      <c r="C6311" s="408">
        <v>11.25</v>
      </c>
      <c r="D6311" s="408">
        <v>7.4720000000000004</v>
      </c>
      <c r="E6311" s="408">
        <v>18.722000000000001</v>
      </c>
      <c r="F6311" s="409">
        <v>44524.607453703706</v>
      </c>
      <c r="G6311" s="408">
        <v>0</v>
      </c>
    </row>
    <row r="6312" spans="1:7" ht="15" x14ac:dyDescent="0.2">
      <c r="A6312" s="407" t="s">
        <v>10025</v>
      </c>
      <c r="B6312" s="407" t="s">
        <v>10026</v>
      </c>
      <c r="C6312" s="408">
        <v>0</v>
      </c>
      <c r="D6312" s="408">
        <v>44.4</v>
      </c>
      <c r="E6312" s="408">
        <v>44.4</v>
      </c>
      <c r="F6312" s="409">
        <v>44525.65221064815</v>
      </c>
      <c r="G6312" s="408">
        <v>0</v>
      </c>
    </row>
    <row r="6313" spans="1:7" ht="15" x14ac:dyDescent="0.2">
      <c r="A6313" s="407" t="s">
        <v>10027</v>
      </c>
      <c r="B6313" s="407" t="s">
        <v>10028</v>
      </c>
      <c r="C6313" s="408">
        <v>0</v>
      </c>
      <c r="D6313" s="408">
        <v>45.84</v>
      </c>
      <c r="E6313" s="408">
        <v>45.84</v>
      </c>
      <c r="F6313" s="409">
        <v>44525.656365740739</v>
      </c>
      <c r="G6313" s="408">
        <v>0</v>
      </c>
    </row>
    <row r="6314" spans="1:7" ht="15" x14ac:dyDescent="0.2">
      <c r="A6314" s="407" t="s">
        <v>10029</v>
      </c>
      <c r="B6314" s="407" t="s">
        <v>10030</v>
      </c>
      <c r="C6314" s="408">
        <v>0</v>
      </c>
      <c r="D6314" s="408">
        <v>103.5</v>
      </c>
      <c r="E6314" s="408">
        <v>103.5</v>
      </c>
      <c r="F6314" s="409">
        <v>44525.656099537038</v>
      </c>
      <c r="G6314" s="408">
        <v>0</v>
      </c>
    </row>
    <row r="6315" spans="1:7" ht="15" x14ac:dyDescent="0.2">
      <c r="A6315" s="407" t="s">
        <v>10031</v>
      </c>
      <c r="B6315" s="407" t="s">
        <v>10032</v>
      </c>
      <c r="C6315" s="408">
        <v>0</v>
      </c>
      <c r="D6315" s="408">
        <v>84.58</v>
      </c>
      <c r="E6315" s="408">
        <v>84.58</v>
      </c>
      <c r="F6315" s="409">
        <v>44525.645821759259</v>
      </c>
      <c r="G6315" s="408">
        <v>0</v>
      </c>
    </row>
    <row r="6316" spans="1:7" ht="15" x14ac:dyDescent="0.2">
      <c r="A6316" s="407" t="s">
        <v>10033</v>
      </c>
      <c r="B6316" s="407" t="s">
        <v>10034</v>
      </c>
      <c r="C6316" s="408">
        <v>0</v>
      </c>
      <c r="D6316" s="408">
        <v>50.58</v>
      </c>
      <c r="E6316" s="408">
        <v>50.58</v>
      </c>
      <c r="F6316" s="409">
        <v>44525.654456018521</v>
      </c>
      <c r="G6316" s="408">
        <v>0</v>
      </c>
    </row>
    <row r="6317" spans="1:7" ht="15" x14ac:dyDescent="0.2">
      <c r="A6317" s="407" t="s">
        <v>35776</v>
      </c>
      <c r="B6317" s="407" t="s">
        <v>35777</v>
      </c>
      <c r="C6317" s="408">
        <v>0</v>
      </c>
      <c r="D6317" s="408">
        <v>1.2</v>
      </c>
      <c r="E6317" s="408">
        <v>1.2</v>
      </c>
      <c r="F6317" s="409">
        <v>43003.548680555556</v>
      </c>
      <c r="G6317" s="408">
        <v>0</v>
      </c>
    </row>
    <row r="6318" spans="1:7" ht="15" x14ac:dyDescent="0.25">
      <c r="A6318" s="407" t="s">
        <v>10035</v>
      </c>
      <c r="B6318" s="407" t="s">
        <v>10036</v>
      </c>
      <c r="C6318" s="406"/>
      <c r="D6318" s="408">
        <v>35</v>
      </c>
      <c r="E6318" s="408">
        <v>35</v>
      </c>
      <c r="F6318" s="409">
        <v>44512.581180555557</v>
      </c>
      <c r="G6318" s="408">
        <v>0</v>
      </c>
    </row>
    <row r="6319" spans="1:7" ht="15" x14ac:dyDescent="0.2">
      <c r="A6319" s="407" t="s">
        <v>10037</v>
      </c>
      <c r="B6319" s="407" t="s">
        <v>10038</v>
      </c>
      <c r="C6319" s="408">
        <v>5.5833333333333339</v>
      </c>
      <c r="D6319" s="408">
        <v>1.9710712576405698</v>
      </c>
      <c r="E6319" s="408">
        <v>22.971071257640567</v>
      </c>
      <c r="F6319" s="409">
        <v>44530.671655092592</v>
      </c>
      <c r="G6319" s="408">
        <v>0</v>
      </c>
    </row>
    <row r="6320" spans="1:7" ht="15" x14ac:dyDescent="0.2">
      <c r="A6320" s="407" t="s">
        <v>10039</v>
      </c>
      <c r="B6320" s="407" t="s">
        <v>10040</v>
      </c>
      <c r="C6320" s="408">
        <v>6.0833333333333339</v>
      </c>
      <c r="D6320" s="408">
        <v>1.2952753978780887</v>
      </c>
      <c r="E6320" s="408">
        <v>22.795275397878086</v>
      </c>
      <c r="F6320" s="409">
        <v>44530.671342592592</v>
      </c>
      <c r="G6320" s="408">
        <v>0</v>
      </c>
    </row>
    <row r="6321" spans="1:7" ht="15" x14ac:dyDescent="0.2">
      <c r="A6321" s="407" t="s">
        <v>10041</v>
      </c>
      <c r="B6321" s="407" t="s">
        <v>10042</v>
      </c>
      <c r="C6321" s="408">
        <v>0</v>
      </c>
      <c r="D6321" s="408">
        <v>22</v>
      </c>
      <c r="E6321" s="408">
        <v>22</v>
      </c>
      <c r="F6321" s="409">
        <v>45852.578518518516</v>
      </c>
      <c r="G6321" s="408">
        <v>0</v>
      </c>
    </row>
    <row r="6322" spans="1:7" ht="15" x14ac:dyDescent="0.2">
      <c r="A6322" s="407" t="s">
        <v>10043</v>
      </c>
      <c r="B6322" s="407" t="s">
        <v>10044</v>
      </c>
      <c r="C6322" s="408">
        <v>0</v>
      </c>
      <c r="D6322" s="408">
        <v>41.25</v>
      </c>
      <c r="E6322" s="408">
        <v>41.25</v>
      </c>
      <c r="F6322" s="409">
        <v>45852.579085648147</v>
      </c>
      <c r="G6322" s="408">
        <v>0</v>
      </c>
    </row>
    <row r="6323" spans="1:7" ht="15" x14ac:dyDescent="0.2">
      <c r="A6323" s="407" t="s">
        <v>10045</v>
      </c>
      <c r="B6323" s="407" t="s">
        <v>10046</v>
      </c>
      <c r="C6323" s="408">
        <v>0</v>
      </c>
      <c r="D6323" s="408">
        <v>22</v>
      </c>
      <c r="E6323" s="408">
        <v>22</v>
      </c>
      <c r="F6323" s="409">
        <v>45852.580127314817</v>
      </c>
      <c r="G6323" s="408">
        <v>0</v>
      </c>
    </row>
    <row r="6324" spans="1:7" ht="15" x14ac:dyDescent="0.2">
      <c r="A6324" s="407" t="s">
        <v>10047</v>
      </c>
      <c r="B6324" s="407" t="s">
        <v>10048</v>
      </c>
      <c r="C6324" s="408">
        <v>8.3333333333333339</v>
      </c>
      <c r="D6324" s="408">
        <v>10.0405</v>
      </c>
      <c r="E6324" s="408">
        <v>18.373833333333334</v>
      </c>
      <c r="F6324" s="409">
        <v>44526.529305555552</v>
      </c>
      <c r="G6324" s="408">
        <v>0</v>
      </c>
    </row>
    <row r="6325" spans="1:7" ht="15" x14ac:dyDescent="0.2">
      <c r="A6325" s="407" t="s">
        <v>10049</v>
      </c>
      <c r="B6325" s="407" t="s">
        <v>10050</v>
      </c>
      <c r="C6325" s="408">
        <v>8.3333333333333339</v>
      </c>
      <c r="D6325" s="408">
        <v>10.0405</v>
      </c>
      <c r="E6325" s="408">
        <v>18.373833333333334</v>
      </c>
      <c r="F6325" s="409">
        <v>44526.529537037037</v>
      </c>
      <c r="G6325" s="408">
        <v>0</v>
      </c>
    </row>
    <row r="6326" spans="1:7" ht="15" x14ac:dyDescent="0.2">
      <c r="A6326" s="407" t="s">
        <v>10051</v>
      </c>
      <c r="B6326" s="407" t="s">
        <v>10052</v>
      </c>
      <c r="C6326" s="408">
        <v>0</v>
      </c>
      <c r="D6326" s="408">
        <v>19.8</v>
      </c>
      <c r="E6326" s="408">
        <v>19.8</v>
      </c>
      <c r="F6326" s="409">
        <v>44524.603645833333</v>
      </c>
      <c r="G6326" s="408">
        <v>0</v>
      </c>
    </row>
    <row r="6327" spans="1:7" ht="15" x14ac:dyDescent="0.2">
      <c r="A6327" s="407" t="s">
        <v>10053</v>
      </c>
      <c r="B6327" s="407" t="s">
        <v>10054</v>
      </c>
      <c r="C6327" s="408">
        <v>0</v>
      </c>
      <c r="D6327" s="408">
        <v>73.3</v>
      </c>
      <c r="E6327" s="408">
        <v>73.3</v>
      </c>
      <c r="F6327" s="409">
        <v>44524.594351851854</v>
      </c>
      <c r="G6327" s="408">
        <v>0</v>
      </c>
    </row>
    <row r="6328" spans="1:7" ht="15" x14ac:dyDescent="0.2">
      <c r="A6328" s="407" t="s">
        <v>10055</v>
      </c>
      <c r="B6328" s="407" t="s">
        <v>10056</v>
      </c>
      <c r="C6328" s="408">
        <v>2.5</v>
      </c>
      <c r="D6328" s="408">
        <v>90.05</v>
      </c>
      <c r="E6328" s="408">
        <v>92.55</v>
      </c>
      <c r="F6328" s="409">
        <v>44524.590763888889</v>
      </c>
      <c r="G6328" s="408">
        <v>0</v>
      </c>
    </row>
    <row r="6329" spans="1:7" ht="15" x14ac:dyDescent="0.2">
      <c r="A6329" s="407" t="s">
        <v>10057</v>
      </c>
      <c r="B6329" s="407" t="s">
        <v>10058</v>
      </c>
      <c r="C6329" s="408">
        <v>0</v>
      </c>
      <c r="D6329" s="408">
        <v>20.5</v>
      </c>
      <c r="E6329" s="408">
        <v>20.5</v>
      </c>
      <c r="F6329" s="409">
        <v>45852.578831018516</v>
      </c>
      <c r="G6329" s="408">
        <v>0</v>
      </c>
    </row>
    <row r="6330" spans="1:7" ht="15" x14ac:dyDescent="0.2">
      <c r="A6330" s="407" t="s">
        <v>10059</v>
      </c>
      <c r="B6330" s="407" t="s">
        <v>10060</v>
      </c>
      <c r="C6330" s="408">
        <v>6.25</v>
      </c>
      <c r="D6330" s="408">
        <v>1.9710712576405698</v>
      </c>
      <c r="E6330" s="408">
        <v>23.637737924307235</v>
      </c>
      <c r="F6330" s="409">
        <v>44524.610462962963</v>
      </c>
      <c r="G6330" s="408">
        <v>0</v>
      </c>
    </row>
    <row r="6331" spans="1:7" ht="15" x14ac:dyDescent="0.2">
      <c r="A6331" s="407" t="s">
        <v>10061</v>
      </c>
      <c r="B6331" s="407" t="s">
        <v>10062</v>
      </c>
      <c r="C6331" s="408">
        <v>6.25</v>
      </c>
      <c r="D6331" s="408">
        <v>1.9710712576405698</v>
      </c>
      <c r="E6331" s="408">
        <v>23.637737924307235</v>
      </c>
      <c r="F6331" s="409">
        <v>44524.610763888886</v>
      </c>
      <c r="G6331" s="408">
        <v>0</v>
      </c>
    </row>
    <row r="6332" spans="1:7" ht="15" x14ac:dyDescent="0.2">
      <c r="A6332" s="407" t="s">
        <v>10063</v>
      </c>
      <c r="B6332" s="407" t="s">
        <v>10064</v>
      </c>
      <c r="C6332" s="408">
        <v>0</v>
      </c>
      <c r="D6332" s="408">
        <v>44.2</v>
      </c>
      <c r="E6332" s="408">
        <v>44.2</v>
      </c>
      <c r="F6332" s="409">
        <v>46007.659571759257</v>
      </c>
      <c r="G6332" s="408">
        <v>0</v>
      </c>
    </row>
    <row r="6333" spans="1:7" ht="15" x14ac:dyDescent="0.2">
      <c r="A6333" s="407" t="s">
        <v>10065</v>
      </c>
      <c r="B6333" s="407" t="s">
        <v>10066</v>
      </c>
      <c r="C6333" s="408">
        <v>0</v>
      </c>
      <c r="D6333" s="408">
        <v>70</v>
      </c>
      <c r="E6333" s="408">
        <v>70</v>
      </c>
      <c r="F6333" s="409">
        <v>46035.374861111108</v>
      </c>
      <c r="G6333" s="408">
        <v>0</v>
      </c>
    </row>
    <row r="6334" spans="1:7" ht="15" x14ac:dyDescent="0.2">
      <c r="A6334" s="407" t="s">
        <v>10067</v>
      </c>
      <c r="B6334" s="407" t="s">
        <v>10068</v>
      </c>
      <c r="C6334" s="408">
        <v>0</v>
      </c>
      <c r="D6334" s="408">
        <v>70</v>
      </c>
      <c r="E6334" s="408">
        <v>70</v>
      </c>
      <c r="F6334" s="409">
        <v>46035.375821759262</v>
      </c>
      <c r="G6334" s="408">
        <v>0</v>
      </c>
    </row>
    <row r="6335" spans="1:7" ht="15" x14ac:dyDescent="0.2">
      <c r="A6335" s="407" t="s">
        <v>10069</v>
      </c>
      <c r="B6335" s="407" t="s">
        <v>10070</v>
      </c>
      <c r="C6335" s="408">
        <v>0</v>
      </c>
      <c r="D6335" s="408">
        <v>70</v>
      </c>
      <c r="E6335" s="408">
        <v>70</v>
      </c>
      <c r="F6335" s="409">
        <v>46035.376203703701</v>
      </c>
      <c r="G6335" s="408">
        <v>0</v>
      </c>
    </row>
    <row r="6336" spans="1:7" ht="15" x14ac:dyDescent="0.2">
      <c r="A6336" s="407" t="s">
        <v>10071</v>
      </c>
      <c r="B6336" s="407" t="s">
        <v>10072</v>
      </c>
      <c r="C6336" s="408">
        <v>0</v>
      </c>
      <c r="D6336" s="408">
        <v>70</v>
      </c>
      <c r="E6336" s="408">
        <v>70</v>
      </c>
      <c r="F6336" s="409">
        <v>46035.377615740741</v>
      </c>
      <c r="G6336" s="408">
        <v>0</v>
      </c>
    </row>
    <row r="6337" spans="1:7" ht="15" x14ac:dyDescent="0.2">
      <c r="A6337" s="407" t="s">
        <v>10073</v>
      </c>
      <c r="B6337" s="407" t="s">
        <v>10074</v>
      </c>
      <c r="C6337" s="408">
        <v>0</v>
      </c>
      <c r="D6337" s="408">
        <v>1.97</v>
      </c>
      <c r="E6337" s="408">
        <v>1.97</v>
      </c>
      <c r="F6337" s="409">
        <v>46001.571562500001</v>
      </c>
      <c r="G6337" s="408">
        <v>0</v>
      </c>
    </row>
    <row r="6338" spans="1:7" ht="15" x14ac:dyDescent="0.2">
      <c r="A6338" s="407" t="s">
        <v>10075</v>
      </c>
      <c r="B6338" s="407" t="s">
        <v>10076</v>
      </c>
      <c r="C6338" s="408">
        <v>63</v>
      </c>
      <c r="D6338" s="408">
        <v>1488.3077456895446</v>
      </c>
      <c r="E6338" s="408">
        <v>1572.5577456895446</v>
      </c>
      <c r="F6338" s="409">
        <v>44530.681469907409</v>
      </c>
      <c r="G6338" s="408">
        <v>0</v>
      </c>
    </row>
    <row r="6339" spans="1:7" ht="15" x14ac:dyDescent="0.2">
      <c r="A6339" s="407" t="s">
        <v>10077</v>
      </c>
      <c r="B6339" s="407" t="s">
        <v>10078</v>
      </c>
      <c r="C6339" s="408">
        <v>63</v>
      </c>
      <c r="D6339" s="408">
        <v>1399.7381456895446</v>
      </c>
      <c r="E6339" s="408">
        <v>1483.9881456895448</v>
      </c>
      <c r="F6339" s="409">
        <v>44530.682025462964</v>
      </c>
      <c r="G6339" s="408">
        <v>0</v>
      </c>
    </row>
    <row r="6340" spans="1:7" ht="15" x14ac:dyDescent="0.25">
      <c r="A6340" s="407" t="s">
        <v>10079</v>
      </c>
      <c r="B6340" s="407" t="s">
        <v>10080</v>
      </c>
      <c r="C6340" s="406"/>
      <c r="D6340" s="408">
        <v>113.3497</v>
      </c>
      <c r="E6340" s="408">
        <v>113.3497</v>
      </c>
      <c r="F6340" s="409">
        <v>44530.693206018521</v>
      </c>
      <c r="G6340" s="408">
        <v>0</v>
      </c>
    </row>
    <row r="6341" spans="1:7" ht="15" x14ac:dyDescent="0.2">
      <c r="A6341" s="407" t="s">
        <v>10081</v>
      </c>
      <c r="B6341" s="407" t="s">
        <v>10082</v>
      </c>
      <c r="C6341" s="408">
        <v>0</v>
      </c>
      <c r="D6341" s="408">
        <v>267</v>
      </c>
      <c r="E6341" s="408">
        <v>267</v>
      </c>
      <c r="F6341" s="409">
        <v>44530.688067129631</v>
      </c>
      <c r="G6341" s="408">
        <v>0</v>
      </c>
    </row>
    <row r="6342" spans="1:7" ht="15" x14ac:dyDescent="0.2">
      <c r="A6342" s="407" t="s">
        <v>10083</v>
      </c>
      <c r="B6342" s="407" t="s">
        <v>10084</v>
      </c>
      <c r="C6342" s="408">
        <v>0</v>
      </c>
      <c r="D6342" s="408">
        <v>178.5</v>
      </c>
      <c r="E6342" s="408">
        <v>178.5</v>
      </c>
      <c r="F6342" s="409">
        <v>44530.688356481478</v>
      </c>
      <c r="G6342" s="408">
        <v>0</v>
      </c>
    </row>
    <row r="6343" spans="1:7" ht="15" x14ac:dyDescent="0.2">
      <c r="A6343" s="407" t="s">
        <v>10085</v>
      </c>
      <c r="B6343" s="407" t="s">
        <v>10086</v>
      </c>
      <c r="C6343" s="408">
        <v>0</v>
      </c>
      <c r="D6343" s="408">
        <v>54.5</v>
      </c>
      <c r="E6343" s="408">
        <v>54.5</v>
      </c>
      <c r="F6343" s="409">
        <v>44530.6878125</v>
      </c>
      <c r="G6343" s="408">
        <v>0</v>
      </c>
    </row>
    <row r="6344" spans="1:7" ht="15" x14ac:dyDescent="0.2">
      <c r="A6344" s="407" t="s">
        <v>10087</v>
      </c>
      <c r="B6344" s="407" t="s">
        <v>10088</v>
      </c>
      <c r="C6344" s="408">
        <v>0</v>
      </c>
      <c r="D6344" s="408">
        <v>108.6</v>
      </c>
      <c r="E6344" s="408">
        <v>108.6</v>
      </c>
      <c r="F6344" s="409">
        <v>44530.688680555555</v>
      </c>
      <c r="G6344" s="408">
        <v>0</v>
      </c>
    </row>
    <row r="6345" spans="1:7" ht="15" x14ac:dyDescent="0.2">
      <c r="A6345" s="407" t="s">
        <v>10089</v>
      </c>
      <c r="B6345" s="407" t="s">
        <v>10090</v>
      </c>
      <c r="C6345" s="408">
        <v>0</v>
      </c>
      <c r="D6345" s="408">
        <v>124</v>
      </c>
      <c r="E6345" s="408">
        <v>124</v>
      </c>
      <c r="F6345" s="409">
        <v>44530.683240740742</v>
      </c>
      <c r="G6345" s="408">
        <v>0</v>
      </c>
    </row>
    <row r="6346" spans="1:7" ht="15" x14ac:dyDescent="0.2">
      <c r="A6346" s="407" t="s">
        <v>10091</v>
      </c>
      <c r="B6346" s="407" t="s">
        <v>10092</v>
      </c>
      <c r="C6346" s="408">
        <v>0</v>
      </c>
      <c r="D6346" s="408">
        <v>106.4</v>
      </c>
      <c r="E6346" s="408">
        <v>106.4</v>
      </c>
      <c r="F6346" s="409">
        <v>44530.681006944447</v>
      </c>
      <c r="G6346" s="408">
        <v>0</v>
      </c>
    </row>
    <row r="6347" spans="1:7" ht="15" x14ac:dyDescent="0.2">
      <c r="A6347" s="407" t="s">
        <v>10093</v>
      </c>
      <c r="B6347" s="407" t="s">
        <v>10094</v>
      </c>
      <c r="C6347" s="408">
        <v>4.166666666666667</v>
      </c>
      <c r="D6347" s="408">
        <v>7.9551262710972646</v>
      </c>
      <c r="E6347" s="408">
        <v>20.038459604430599</v>
      </c>
      <c r="F6347" s="409">
        <v>45111.641053240739</v>
      </c>
      <c r="G6347" s="408">
        <v>0</v>
      </c>
    </row>
    <row r="6348" spans="1:7" ht="15" x14ac:dyDescent="0.2">
      <c r="A6348" s="407" t="s">
        <v>10095</v>
      </c>
      <c r="B6348" s="407" t="s">
        <v>10096</v>
      </c>
      <c r="C6348" s="408">
        <v>0</v>
      </c>
      <c r="D6348" s="408">
        <v>40</v>
      </c>
      <c r="E6348" s="408">
        <v>40</v>
      </c>
      <c r="F6348" s="409">
        <v>44530.683865740742</v>
      </c>
      <c r="G6348" s="408">
        <v>0</v>
      </c>
    </row>
    <row r="6349" spans="1:7" ht="15" x14ac:dyDescent="0.2">
      <c r="A6349" s="407" t="s">
        <v>10097</v>
      </c>
      <c r="B6349" s="407" t="s">
        <v>10098</v>
      </c>
      <c r="C6349" s="408">
        <v>4.333333333333333</v>
      </c>
      <c r="D6349" s="408">
        <v>2.2232495674506105</v>
      </c>
      <c r="E6349" s="408">
        <v>11.97324956745061</v>
      </c>
      <c r="F6349" s="409">
        <v>45112.343842592592</v>
      </c>
      <c r="G6349" s="408">
        <v>0</v>
      </c>
    </row>
    <row r="6350" spans="1:7" ht="15" x14ac:dyDescent="0.2">
      <c r="A6350" s="407" t="s">
        <v>10099</v>
      </c>
      <c r="B6350" s="407" t="s">
        <v>10100</v>
      </c>
      <c r="C6350" s="408">
        <v>0</v>
      </c>
      <c r="D6350" s="408">
        <v>15</v>
      </c>
      <c r="E6350" s="408">
        <v>15</v>
      </c>
      <c r="F6350" s="409">
        <v>44530.683576388888</v>
      </c>
      <c r="G6350" s="408">
        <v>0</v>
      </c>
    </row>
    <row r="6351" spans="1:7" ht="15" x14ac:dyDescent="0.25">
      <c r="A6351" s="407" t="s">
        <v>10101</v>
      </c>
      <c r="B6351" s="407" t="s">
        <v>10102</v>
      </c>
      <c r="C6351" s="408">
        <v>0</v>
      </c>
      <c r="D6351" s="408">
        <v>12.5</v>
      </c>
      <c r="E6351" s="408">
        <v>12.5</v>
      </c>
      <c r="F6351" s="406"/>
      <c r="G6351" s="408">
        <v>0</v>
      </c>
    </row>
    <row r="6352" spans="1:7" ht="15" x14ac:dyDescent="0.2">
      <c r="A6352" s="407" t="s">
        <v>10103</v>
      </c>
      <c r="B6352" s="407" t="s">
        <v>10104</v>
      </c>
      <c r="C6352" s="408">
        <v>0</v>
      </c>
      <c r="D6352" s="408">
        <v>46.75</v>
      </c>
      <c r="E6352" s="408">
        <v>46.75</v>
      </c>
      <c r="F6352" s="409">
        <v>44309.485127314816</v>
      </c>
      <c r="G6352" s="408">
        <v>0</v>
      </c>
    </row>
    <row r="6353" spans="1:7" ht="15" x14ac:dyDescent="0.25">
      <c r="A6353" s="407" t="s">
        <v>10105</v>
      </c>
      <c r="B6353" s="407" t="s">
        <v>10106</v>
      </c>
      <c r="C6353" s="408">
        <v>0</v>
      </c>
      <c r="D6353" s="408">
        <v>22.75</v>
      </c>
      <c r="E6353" s="408">
        <v>22.75</v>
      </c>
      <c r="F6353" s="406"/>
      <c r="G6353" s="408">
        <v>0</v>
      </c>
    </row>
    <row r="6354" spans="1:7" ht="15" x14ac:dyDescent="0.2">
      <c r="A6354" s="407" t="s">
        <v>10107</v>
      </c>
      <c r="B6354" s="407" t="s">
        <v>10108</v>
      </c>
      <c r="C6354" s="408">
        <v>0</v>
      </c>
      <c r="D6354" s="408">
        <v>86.2</v>
      </c>
      <c r="E6354" s="408">
        <v>86.2</v>
      </c>
      <c r="F6354" s="409">
        <v>44530.682812500003</v>
      </c>
      <c r="G6354" s="408">
        <v>0</v>
      </c>
    </row>
    <row r="6355" spans="1:7" ht="15" x14ac:dyDescent="0.2">
      <c r="A6355" s="407" t="s">
        <v>10109</v>
      </c>
      <c r="B6355" s="407" t="s">
        <v>10110</v>
      </c>
      <c r="C6355" s="408">
        <v>0</v>
      </c>
      <c r="D6355" s="408">
        <v>292</v>
      </c>
      <c r="E6355" s="408">
        <v>292</v>
      </c>
      <c r="F6355" s="409">
        <v>44530.68608796296</v>
      </c>
      <c r="G6355" s="408">
        <v>0</v>
      </c>
    </row>
    <row r="6356" spans="1:7" ht="15" x14ac:dyDescent="0.2">
      <c r="A6356" s="407" t="s">
        <v>10111</v>
      </c>
      <c r="B6356" s="407" t="s">
        <v>10112</v>
      </c>
      <c r="C6356" s="408">
        <v>0</v>
      </c>
      <c r="D6356" s="408">
        <v>11.5</v>
      </c>
      <c r="E6356" s="408">
        <v>11.5</v>
      </c>
      <c r="F6356" s="409">
        <v>44530.682546296295</v>
      </c>
      <c r="G6356" s="408">
        <v>0</v>
      </c>
    </row>
    <row r="6357" spans="1:7" ht="15" x14ac:dyDescent="0.2">
      <c r="A6357" s="407" t="s">
        <v>10113</v>
      </c>
      <c r="B6357" s="407" t="s">
        <v>10114</v>
      </c>
      <c r="C6357" s="408">
        <v>5.3333333333333339</v>
      </c>
      <c r="D6357" s="408">
        <v>4.5723435798995746</v>
      </c>
      <c r="E6357" s="408">
        <v>17.822343579899574</v>
      </c>
      <c r="F6357" s="409">
        <v>45112.346053240741</v>
      </c>
      <c r="G6357" s="408">
        <v>0</v>
      </c>
    </row>
    <row r="6358" spans="1:7" ht="15" x14ac:dyDescent="0.2">
      <c r="A6358" s="407" t="s">
        <v>10115</v>
      </c>
      <c r="B6358" s="407" t="s">
        <v>10116</v>
      </c>
      <c r="C6358" s="408">
        <v>0</v>
      </c>
      <c r="D6358" s="408">
        <v>28</v>
      </c>
      <c r="E6358" s="408">
        <v>28</v>
      </c>
      <c r="F6358" s="409">
        <v>44530.685347222221</v>
      </c>
      <c r="G6358" s="408">
        <v>0</v>
      </c>
    </row>
    <row r="6359" spans="1:7" ht="15" x14ac:dyDescent="0.25">
      <c r="A6359" s="407" t="s">
        <v>35778</v>
      </c>
      <c r="B6359" s="407" t="s">
        <v>35779</v>
      </c>
      <c r="C6359" s="406"/>
      <c r="D6359" s="408">
        <v>26.9679</v>
      </c>
      <c r="E6359" s="408">
        <v>26.9679</v>
      </c>
      <c r="F6359" s="409">
        <v>43003.548854166664</v>
      </c>
      <c r="G6359" s="408">
        <v>0</v>
      </c>
    </row>
    <row r="6360" spans="1:7" ht="15" x14ac:dyDescent="0.25">
      <c r="A6360" s="407" t="s">
        <v>35780</v>
      </c>
      <c r="B6360" s="407" t="s">
        <v>35781</v>
      </c>
      <c r="C6360" s="406"/>
      <c r="D6360" s="408">
        <v>15.36</v>
      </c>
      <c r="E6360" s="408">
        <v>15.36</v>
      </c>
      <c r="F6360" s="409">
        <v>43003.548993055556</v>
      </c>
      <c r="G6360" s="408">
        <v>0</v>
      </c>
    </row>
    <row r="6361" spans="1:7" ht="15" x14ac:dyDescent="0.25">
      <c r="A6361" s="407" t="s">
        <v>35782</v>
      </c>
      <c r="B6361" s="407" t="s">
        <v>35783</v>
      </c>
      <c r="C6361" s="406"/>
      <c r="D6361" s="408">
        <v>11.08</v>
      </c>
      <c r="E6361" s="408">
        <v>11.08</v>
      </c>
      <c r="F6361" s="409">
        <v>43003.549155092594</v>
      </c>
      <c r="G6361" s="408">
        <v>0</v>
      </c>
    </row>
    <row r="6362" spans="1:7" ht="15" x14ac:dyDescent="0.2">
      <c r="A6362" s="407" t="s">
        <v>10117</v>
      </c>
      <c r="B6362" s="407" t="s">
        <v>10118</v>
      </c>
      <c r="C6362" s="408">
        <v>182.25</v>
      </c>
      <c r="D6362" s="408">
        <v>10.17</v>
      </c>
      <c r="E6362" s="408">
        <v>192.42</v>
      </c>
      <c r="F6362" s="409">
        <v>44459.388703703706</v>
      </c>
      <c r="G6362" s="408">
        <v>0</v>
      </c>
    </row>
    <row r="6363" spans="1:7" ht="15" x14ac:dyDescent="0.2">
      <c r="A6363" s="407" t="s">
        <v>10119</v>
      </c>
      <c r="B6363" s="407" t="s">
        <v>10120</v>
      </c>
      <c r="C6363" s="408">
        <v>0</v>
      </c>
      <c r="D6363" s="408">
        <v>0</v>
      </c>
      <c r="E6363" s="408">
        <v>0</v>
      </c>
      <c r="F6363" s="409">
        <v>45111.641192129631</v>
      </c>
      <c r="G6363" s="408">
        <v>0</v>
      </c>
    </row>
    <row r="6364" spans="1:7" ht="15" x14ac:dyDescent="0.2">
      <c r="A6364" s="407" t="s">
        <v>10121</v>
      </c>
      <c r="B6364" s="407" t="s">
        <v>10122</v>
      </c>
      <c r="C6364" s="408">
        <v>7.5</v>
      </c>
      <c r="D6364" s="408">
        <v>3.17</v>
      </c>
      <c r="E6364" s="408">
        <v>10.67</v>
      </c>
      <c r="F6364" s="409">
        <v>44459.398125</v>
      </c>
      <c r="G6364" s="408">
        <v>0</v>
      </c>
    </row>
    <row r="6365" spans="1:7" ht="15" x14ac:dyDescent="0.2">
      <c r="A6365" s="407" t="s">
        <v>10123</v>
      </c>
      <c r="B6365" s="407" t="s">
        <v>10124</v>
      </c>
      <c r="C6365" s="408">
        <v>25</v>
      </c>
      <c r="D6365" s="408">
        <v>0.11</v>
      </c>
      <c r="E6365" s="408">
        <v>25.11</v>
      </c>
      <c r="F6365" s="409">
        <v>44459.413113425922</v>
      </c>
      <c r="G6365" s="408">
        <v>0</v>
      </c>
    </row>
    <row r="6366" spans="1:7" ht="15" x14ac:dyDescent="0.2">
      <c r="A6366" s="407" t="s">
        <v>10125</v>
      </c>
      <c r="B6366" s="407" t="s">
        <v>10126</v>
      </c>
      <c r="C6366" s="408">
        <v>78.5</v>
      </c>
      <c r="D6366" s="408">
        <v>5.96</v>
      </c>
      <c r="E6366" s="408">
        <v>84.46</v>
      </c>
      <c r="F6366" s="409">
        <v>44459.397280092591</v>
      </c>
      <c r="G6366" s="408">
        <v>0</v>
      </c>
    </row>
    <row r="6367" spans="1:7" ht="15" x14ac:dyDescent="0.25">
      <c r="A6367" s="407" t="s">
        <v>35784</v>
      </c>
      <c r="B6367" s="407" t="s">
        <v>35785</v>
      </c>
      <c r="C6367" s="408">
        <v>4</v>
      </c>
      <c r="D6367" s="408">
        <v>127.2671</v>
      </c>
      <c r="E6367" s="408">
        <v>131.2671</v>
      </c>
      <c r="F6367" s="406"/>
      <c r="G6367" s="408">
        <v>0</v>
      </c>
    </row>
    <row r="6368" spans="1:7" ht="15" x14ac:dyDescent="0.25">
      <c r="A6368" s="407" t="s">
        <v>35786</v>
      </c>
      <c r="B6368" s="407" t="s">
        <v>35787</v>
      </c>
      <c r="C6368" s="406"/>
      <c r="D6368" s="408">
        <v>88.6</v>
      </c>
      <c r="E6368" s="408">
        <v>88.6</v>
      </c>
      <c r="F6368" s="409">
        <v>44880.60560185185</v>
      </c>
      <c r="G6368" s="408">
        <v>0</v>
      </c>
    </row>
    <row r="6369" spans="1:7" ht="15" x14ac:dyDescent="0.25">
      <c r="A6369" s="407" t="s">
        <v>10127</v>
      </c>
      <c r="B6369" s="407" t="s">
        <v>10128</v>
      </c>
      <c r="C6369" s="406"/>
      <c r="D6369" s="406"/>
      <c r="E6369" s="406"/>
      <c r="F6369" s="406"/>
      <c r="G6369" s="408">
        <v>0</v>
      </c>
    </row>
    <row r="6370" spans="1:7" ht="15" x14ac:dyDescent="0.2">
      <c r="A6370" s="407" t="s">
        <v>10129</v>
      </c>
      <c r="B6370" s="407" t="s">
        <v>10130</v>
      </c>
      <c r="C6370" s="408">
        <v>1</v>
      </c>
      <c r="D6370" s="408">
        <v>4.04</v>
      </c>
      <c r="E6370" s="408">
        <v>10.039999999999999</v>
      </c>
      <c r="F6370" s="409">
        <v>43570.360185185185</v>
      </c>
      <c r="G6370" s="408">
        <v>0</v>
      </c>
    </row>
    <row r="6371" spans="1:7" ht="15" x14ac:dyDescent="0.2">
      <c r="A6371" s="407" t="s">
        <v>10131</v>
      </c>
      <c r="B6371" s="407" t="s">
        <v>10132</v>
      </c>
      <c r="C6371" s="408">
        <v>0.5</v>
      </c>
      <c r="D6371" s="408">
        <v>17.559999999999999</v>
      </c>
      <c r="E6371" s="408">
        <v>18.059999999999999</v>
      </c>
      <c r="F6371" s="409">
        <v>43682.482453703706</v>
      </c>
      <c r="G6371" s="408">
        <v>0</v>
      </c>
    </row>
    <row r="6372" spans="1:7" ht="15" x14ac:dyDescent="0.2">
      <c r="A6372" s="407" t="s">
        <v>10133</v>
      </c>
      <c r="B6372" s="407" t="s">
        <v>10134</v>
      </c>
      <c r="C6372" s="408">
        <v>10.5</v>
      </c>
      <c r="D6372" s="408">
        <v>41.222323129577077</v>
      </c>
      <c r="E6372" s="408">
        <v>51.72232312957707</v>
      </c>
      <c r="F6372" s="409">
        <v>43669.589884259258</v>
      </c>
      <c r="G6372" s="408">
        <v>0</v>
      </c>
    </row>
    <row r="6373" spans="1:7" ht="15" x14ac:dyDescent="0.2">
      <c r="A6373" s="407" t="s">
        <v>10135</v>
      </c>
      <c r="B6373" s="407" t="s">
        <v>10136</v>
      </c>
      <c r="C6373" s="408">
        <v>10.5</v>
      </c>
      <c r="D6373" s="408">
        <v>34.771738514192464</v>
      </c>
      <c r="E6373" s="408">
        <v>45.271738514192464</v>
      </c>
      <c r="F6373" s="409">
        <v>43669.58997685185</v>
      </c>
      <c r="G6373" s="408">
        <v>0</v>
      </c>
    </row>
    <row r="6374" spans="1:7" ht="15" x14ac:dyDescent="0.25">
      <c r="A6374" s="407" t="s">
        <v>10137</v>
      </c>
      <c r="B6374" s="407" t="s">
        <v>10138</v>
      </c>
      <c r="C6374" s="406"/>
      <c r="D6374" s="408">
        <v>5.6132</v>
      </c>
      <c r="E6374" s="408">
        <v>5.6132</v>
      </c>
      <c r="F6374" s="409">
        <v>44516.418576388889</v>
      </c>
      <c r="G6374" s="408">
        <v>0</v>
      </c>
    </row>
    <row r="6375" spans="1:7" ht="15" x14ac:dyDescent="0.25">
      <c r="A6375" s="407" t="s">
        <v>10139</v>
      </c>
      <c r="B6375" s="407" t="s">
        <v>10140</v>
      </c>
      <c r="C6375" s="406"/>
      <c r="D6375" s="408">
        <v>5.81</v>
      </c>
      <c r="E6375" s="408">
        <v>5.81</v>
      </c>
      <c r="F6375" s="409">
        <v>43711.417650462965</v>
      </c>
      <c r="G6375" s="408">
        <v>0</v>
      </c>
    </row>
    <row r="6376" spans="1:7" ht="15" x14ac:dyDescent="0.2">
      <c r="A6376" s="407" t="s">
        <v>10141</v>
      </c>
      <c r="B6376" s="407" t="s">
        <v>10142</v>
      </c>
      <c r="C6376" s="408">
        <v>0</v>
      </c>
      <c r="D6376" s="408">
        <v>6.5</v>
      </c>
      <c r="E6376" s="408">
        <v>6.5</v>
      </c>
      <c r="F6376" s="409">
        <v>42933.554664351854</v>
      </c>
      <c r="G6376" s="408">
        <v>0</v>
      </c>
    </row>
    <row r="6377" spans="1:7" ht="15" x14ac:dyDescent="0.2">
      <c r="A6377" s="407" t="s">
        <v>10143</v>
      </c>
      <c r="B6377" s="407" t="s">
        <v>10144</v>
      </c>
      <c r="C6377" s="408">
        <v>0</v>
      </c>
      <c r="D6377" s="408">
        <v>3.67</v>
      </c>
      <c r="E6377" s="408">
        <v>3.67</v>
      </c>
      <c r="F6377" s="409">
        <v>43711.39340277778</v>
      </c>
      <c r="G6377" s="408">
        <v>0</v>
      </c>
    </row>
    <row r="6378" spans="1:7" ht="15" x14ac:dyDescent="0.2">
      <c r="A6378" s="407" t="s">
        <v>10145</v>
      </c>
      <c r="B6378" s="407" t="s">
        <v>10146</v>
      </c>
      <c r="C6378" s="408">
        <v>0</v>
      </c>
      <c r="D6378" s="408">
        <v>2.8</v>
      </c>
      <c r="E6378" s="408">
        <v>2.8</v>
      </c>
      <c r="F6378" s="409">
        <v>45328.489074074074</v>
      </c>
      <c r="G6378" s="408">
        <v>0</v>
      </c>
    </row>
    <row r="6379" spans="1:7" ht="15" x14ac:dyDescent="0.2">
      <c r="A6379" s="407" t="s">
        <v>10147</v>
      </c>
      <c r="B6379" s="407" t="s">
        <v>10148</v>
      </c>
      <c r="C6379" s="408">
        <v>0</v>
      </c>
      <c r="D6379" s="408">
        <v>2.8</v>
      </c>
      <c r="E6379" s="408">
        <v>2.8</v>
      </c>
      <c r="F6379" s="409">
        <v>45328.489201388889</v>
      </c>
      <c r="G6379" s="408">
        <v>0</v>
      </c>
    </row>
    <row r="6380" spans="1:7" ht="15" x14ac:dyDescent="0.2">
      <c r="A6380" s="407" t="s">
        <v>10149</v>
      </c>
      <c r="B6380" s="407" t="s">
        <v>10150</v>
      </c>
      <c r="C6380" s="408">
        <v>17</v>
      </c>
      <c r="D6380" s="408">
        <v>267.78162312037261</v>
      </c>
      <c r="E6380" s="408">
        <v>289.78162312037261</v>
      </c>
      <c r="F6380" s="409">
        <v>42927.574594907404</v>
      </c>
      <c r="G6380" s="408">
        <v>0</v>
      </c>
    </row>
    <row r="6381" spans="1:7" ht="15" x14ac:dyDescent="0.2">
      <c r="A6381" s="407" t="s">
        <v>10151</v>
      </c>
      <c r="B6381" s="407" t="s">
        <v>10152</v>
      </c>
      <c r="C6381" s="408">
        <v>0</v>
      </c>
      <c r="D6381" s="408">
        <v>43</v>
      </c>
      <c r="E6381" s="408">
        <v>43</v>
      </c>
      <c r="F6381" s="409">
        <v>44873.434340277781</v>
      </c>
      <c r="G6381" s="408">
        <v>0</v>
      </c>
    </row>
    <row r="6382" spans="1:7" ht="15" x14ac:dyDescent="0.2">
      <c r="A6382" s="407" t="s">
        <v>10153</v>
      </c>
      <c r="B6382" s="407" t="s">
        <v>10154</v>
      </c>
      <c r="C6382" s="408">
        <v>0</v>
      </c>
      <c r="D6382" s="408">
        <v>23</v>
      </c>
      <c r="E6382" s="408">
        <v>23</v>
      </c>
      <c r="F6382" s="409">
        <v>44648.402916666666</v>
      </c>
      <c r="G6382" s="408">
        <v>8</v>
      </c>
    </row>
    <row r="6383" spans="1:7" ht="15" x14ac:dyDescent="0.2">
      <c r="A6383" s="407" t="s">
        <v>10155</v>
      </c>
      <c r="B6383" s="407" t="s">
        <v>10156</v>
      </c>
      <c r="C6383" s="408">
        <v>0</v>
      </c>
      <c r="D6383" s="408">
        <v>3.02</v>
      </c>
      <c r="E6383" s="408">
        <v>3.02</v>
      </c>
      <c r="F6383" s="409">
        <v>42985.560196759259</v>
      </c>
      <c r="G6383" s="408">
        <v>0</v>
      </c>
    </row>
    <row r="6384" spans="1:7" ht="15" x14ac:dyDescent="0.2">
      <c r="A6384" s="407" t="s">
        <v>10157</v>
      </c>
      <c r="B6384" s="407" t="s">
        <v>10158</v>
      </c>
      <c r="C6384" s="408">
        <v>0</v>
      </c>
      <c r="D6384" s="408">
        <v>32.4</v>
      </c>
      <c r="E6384" s="408">
        <v>32.4</v>
      </c>
      <c r="F6384" s="409">
        <v>45112.343993055554</v>
      </c>
      <c r="G6384" s="408">
        <v>0</v>
      </c>
    </row>
    <row r="6385" spans="1:7" ht="15" x14ac:dyDescent="0.2">
      <c r="A6385" s="407" t="s">
        <v>10159</v>
      </c>
      <c r="B6385" s="407" t="s">
        <v>10160</v>
      </c>
      <c r="C6385" s="408">
        <v>0</v>
      </c>
      <c r="D6385" s="408">
        <v>5.98</v>
      </c>
      <c r="E6385" s="408">
        <v>5.98</v>
      </c>
      <c r="F6385" s="409">
        <v>45677.482453703706</v>
      </c>
      <c r="G6385" s="408">
        <v>0</v>
      </c>
    </row>
    <row r="6386" spans="1:7" ht="15" x14ac:dyDescent="0.2">
      <c r="A6386" s="407" t="s">
        <v>10161</v>
      </c>
      <c r="B6386" s="407" t="s">
        <v>10162</v>
      </c>
      <c r="C6386" s="408">
        <v>0</v>
      </c>
      <c r="D6386" s="408">
        <v>3.4</v>
      </c>
      <c r="E6386" s="408">
        <v>3.4</v>
      </c>
      <c r="F6386" s="409">
        <v>45677.492060185185</v>
      </c>
      <c r="G6386" s="408">
        <v>0</v>
      </c>
    </row>
    <row r="6387" spans="1:7" ht="15" x14ac:dyDescent="0.2">
      <c r="A6387" s="407" t="s">
        <v>10163</v>
      </c>
      <c r="B6387" s="407" t="s">
        <v>10164</v>
      </c>
      <c r="C6387" s="408">
        <v>0</v>
      </c>
      <c r="D6387" s="408">
        <v>13</v>
      </c>
      <c r="E6387" s="408">
        <v>13</v>
      </c>
      <c r="F6387" s="409">
        <v>44873.440520833334</v>
      </c>
      <c r="G6387" s="408">
        <v>0</v>
      </c>
    </row>
    <row r="6388" spans="1:7" ht="15" x14ac:dyDescent="0.2">
      <c r="A6388" s="407" t="s">
        <v>10165</v>
      </c>
      <c r="B6388" s="407" t="s">
        <v>10166</v>
      </c>
      <c r="C6388" s="408">
        <v>0</v>
      </c>
      <c r="D6388" s="408">
        <v>4</v>
      </c>
      <c r="E6388" s="408">
        <v>4</v>
      </c>
      <c r="F6388" s="409">
        <v>44873.441030092596</v>
      </c>
      <c r="G6388" s="408">
        <v>0</v>
      </c>
    </row>
    <row r="6389" spans="1:7" ht="15" x14ac:dyDescent="0.2">
      <c r="A6389" s="407" t="s">
        <v>10167</v>
      </c>
      <c r="B6389" s="407" t="s">
        <v>10168</v>
      </c>
      <c r="C6389" s="408">
        <v>0</v>
      </c>
      <c r="D6389" s="408">
        <v>13.5</v>
      </c>
      <c r="E6389" s="408">
        <v>13.5</v>
      </c>
      <c r="F6389" s="409">
        <v>44524.571388888886</v>
      </c>
      <c r="G6389" s="408">
        <v>0</v>
      </c>
    </row>
    <row r="6390" spans="1:7" ht="15" x14ac:dyDescent="0.2">
      <c r="A6390" s="407" t="s">
        <v>10169</v>
      </c>
      <c r="B6390" s="407" t="s">
        <v>10170</v>
      </c>
      <c r="C6390" s="408">
        <v>0</v>
      </c>
      <c r="D6390" s="408">
        <v>10.5</v>
      </c>
      <c r="E6390" s="408">
        <v>10.5</v>
      </c>
      <c r="F6390" s="409">
        <v>44526.499918981484</v>
      </c>
      <c r="G6390" s="408">
        <v>0</v>
      </c>
    </row>
    <row r="6391" spans="1:7" ht="15" x14ac:dyDescent="0.2">
      <c r="A6391" s="407" t="s">
        <v>10171</v>
      </c>
      <c r="B6391" s="407" t="s">
        <v>10172</v>
      </c>
      <c r="C6391" s="408">
        <v>0</v>
      </c>
      <c r="D6391" s="408">
        <v>9</v>
      </c>
      <c r="E6391" s="408">
        <v>9</v>
      </c>
      <c r="F6391" s="409">
        <v>44880.605844907404</v>
      </c>
      <c r="G6391" s="408">
        <v>0</v>
      </c>
    </row>
    <row r="6392" spans="1:7" ht="15" x14ac:dyDescent="0.2">
      <c r="A6392" s="407" t="s">
        <v>10173</v>
      </c>
      <c r="B6392" s="407" t="s">
        <v>10174</v>
      </c>
      <c r="C6392" s="408">
        <v>0</v>
      </c>
      <c r="D6392" s="408">
        <v>45</v>
      </c>
      <c r="E6392" s="408">
        <v>45</v>
      </c>
      <c r="F6392" s="409">
        <v>43013.829212962963</v>
      </c>
      <c r="G6392" s="408">
        <v>0</v>
      </c>
    </row>
    <row r="6393" spans="1:7" ht="15" x14ac:dyDescent="0.2">
      <c r="A6393" s="407" t="s">
        <v>10175</v>
      </c>
      <c r="B6393" s="407" t="s">
        <v>10176</v>
      </c>
      <c r="C6393" s="408">
        <v>0</v>
      </c>
      <c r="D6393" s="408">
        <v>7</v>
      </c>
      <c r="E6393" s="408">
        <v>7</v>
      </c>
      <c r="F6393" s="409">
        <v>43019.350497685184</v>
      </c>
      <c r="G6393" s="408">
        <v>0</v>
      </c>
    </row>
    <row r="6394" spans="1:7" ht="15" x14ac:dyDescent="0.2">
      <c r="A6394" s="407" t="s">
        <v>10177</v>
      </c>
      <c r="B6394" s="407" t="s">
        <v>10178</v>
      </c>
      <c r="C6394" s="408">
        <v>3</v>
      </c>
      <c r="D6394" s="408">
        <v>0.56316321646873413</v>
      </c>
      <c r="E6394" s="408">
        <v>8.5631632164687339</v>
      </c>
      <c r="F6394" s="409">
        <v>43013.829270833332</v>
      </c>
      <c r="G6394" s="408">
        <v>0</v>
      </c>
    </row>
    <row r="6395" spans="1:7" ht="15" x14ac:dyDescent="0.2">
      <c r="A6395" s="407" t="s">
        <v>10179</v>
      </c>
      <c r="B6395" s="407" t="s">
        <v>10180</v>
      </c>
      <c r="C6395" s="408">
        <v>0</v>
      </c>
      <c r="D6395" s="408">
        <v>15</v>
      </c>
      <c r="E6395" s="408">
        <v>15</v>
      </c>
      <c r="F6395" s="409">
        <v>43019.351168981484</v>
      </c>
      <c r="G6395" s="408">
        <v>0</v>
      </c>
    </row>
    <row r="6396" spans="1:7" ht="15" x14ac:dyDescent="0.2">
      <c r="A6396" s="407" t="s">
        <v>10181</v>
      </c>
      <c r="B6396" s="407" t="s">
        <v>10182</v>
      </c>
      <c r="C6396" s="408">
        <v>15</v>
      </c>
      <c r="D6396" s="408">
        <v>374.0976</v>
      </c>
      <c r="E6396" s="408">
        <v>389.0976</v>
      </c>
      <c r="F6396" s="409">
        <v>43013.83221064815</v>
      </c>
      <c r="G6396" s="408">
        <v>0</v>
      </c>
    </row>
    <row r="6397" spans="1:7" ht="15" x14ac:dyDescent="0.25">
      <c r="A6397" s="407" t="s">
        <v>10183</v>
      </c>
      <c r="B6397" s="407" t="s">
        <v>10184</v>
      </c>
      <c r="C6397" s="406"/>
      <c r="D6397" s="406"/>
      <c r="E6397" s="406"/>
      <c r="F6397" s="409">
        <v>44512.375613425924</v>
      </c>
      <c r="G6397" s="408">
        <v>0</v>
      </c>
    </row>
    <row r="6398" spans="1:7" ht="15" x14ac:dyDescent="0.25">
      <c r="A6398" s="407" t="s">
        <v>10185</v>
      </c>
      <c r="B6398" s="407" t="s">
        <v>10186</v>
      </c>
      <c r="C6398" s="406"/>
      <c r="D6398" s="406"/>
      <c r="E6398" s="406"/>
      <c r="F6398" s="409">
        <v>44523.358078703706</v>
      </c>
      <c r="G6398" s="408">
        <v>0</v>
      </c>
    </row>
    <row r="6399" spans="1:7" ht="15" x14ac:dyDescent="0.25">
      <c r="A6399" s="407" t="s">
        <v>10187</v>
      </c>
      <c r="B6399" s="407" t="s">
        <v>10188</v>
      </c>
      <c r="C6399" s="406"/>
      <c r="D6399" s="406"/>
      <c r="E6399" s="406"/>
      <c r="F6399" s="409">
        <v>44524.427094907405</v>
      </c>
      <c r="G6399" s="408">
        <v>0</v>
      </c>
    </row>
    <row r="6400" spans="1:7" ht="15" x14ac:dyDescent="0.25">
      <c r="A6400" s="407" t="s">
        <v>10189</v>
      </c>
      <c r="B6400" s="407" t="s">
        <v>10190</v>
      </c>
      <c r="C6400" s="406"/>
      <c r="D6400" s="406"/>
      <c r="E6400" s="406"/>
      <c r="F6400" s="409">
        <v>44524.431574074071</v>
      </c>
      <c r="G6400" s="408">
        <v>0</v>
      </c>
    </row>
    <row r="6401" spans="1:7" ht="15" x14ac:dyDescent="0.25">
      <c r="A6401" s="407" t="s">
        <v>10191</v>
      </c>
      <c r="B6401" s="407" t="s">
        <v>10192</v>
      </c>
      <c r="C6401" s="406"/>
      <c r="D6401" s="408">
        <v>17.25</v>
      </c>
      <c r="E6401" s="408">
        <v>17.25</v>
      </c>
      <c r="F6401" s="409">
        <v>44517.550671296296</v>
      </c>
      <c r="G6401" s="408">
        <v>0</v>
      </c>
    </row>
    <row r="6402" spans="1:7" ht="15" x14ac:dyDescent="0.2">
      <c r="A6402" s="407" t="s">
        <v>10193</v>
      </c>
      <c r="B6402" s="407" t="s">
        <v>10194</v>
      </c>
      <c r="C6402" s="408">
        <v>0</v>
      </c>
      <c r="D6402" s="408">
        <v>17.25</v>
      </c>
      <c r="E6402" s="408">
        <v>17.25</v>
      </c>
      <c r="F6402" s="409">
        <v>44880.60596064815</v>
      </c>
      <c r="G6402" s="408">
        <v>0</v>
      </c>
    </row>
    <row r="6403" spans="1:7" ht="15" x14ac:dyDescent="0.25">
      <c r="A6403" s="407" t="s">
        <v>10195</v>
      </c>
      <c r="B6403" s="407" t="s">
        <v>10196</v>
      </c>
      <c r="C6403" s="406"/>
      <c r="D6403" s="408">
        <v>2.74</v>
      </c>
      <c r="E6403" s="408">
        <v>2.74</v>
      </c>
      <c r="F6403" s="409">
        <v>42927.585393518515</v>
      </c>
      <c r="G6403" s="408">
        <v>0</v>
      </c>
    </row>
    <row r="6404" spans="1:7" ht="15" x14ac:dyDescent="0.25">
      <c r="A6404" s="407" t="s">
        <v>10197</v>
      </c>
      <c r="B6404" s="407" t="s">
        <v>10198</v>
      </c>
      <c r="C6404" s="406"/>
      <c r="D6404" s="408">
        <v>1.48</v>
      </c>
      <c r="E6404" s="408">
        <v>1.48</v>
      </c>
      <c r="F6404" s="409">
        <v>42927.586458333331</v>
      </c>
      <c r="G6404" s="408">
        <v>0</v>
      </c>
    </row>
    <row r="6405" spans="1:7" ht="15" x14ac:dyDescent="0.25">
      <c r="A6405" s="407" t="s">
        <v>10199</v>
      </c>
      <c r="B6405" s="407" t="s">
        <v>10200</v>
      </c>
      <c r="C6405" s="408">
        <v>30</v>
      </c>
      <c r="D6405" s="408">
        <v>248.36320000000001</v>
      </c>
      <c r="E6405" s="408">
        <v>278.36320000000001</v>
      </c>
      <c r="F6405" s="406"/>
      <c r="G6405" s="408">
        <v>0</v>
      </c>
    </row>
    <row r="6406" spans="1:7" ht="15" x14ac:dyDescent="0.2">
      <c r="A6406" s="407" t="s">
        <v>10201</v>
      </c>
      <c r="B6406" s="407" t="s">
        <v>10202</v>
      </c>
      <c r="C6406" s="408">
        <v>2</v>
      </c>
      <c r="D6406" s="408">
        <v>4.5697999999999999</v>
      </c>
      <c r="E6406" s="408">
        <v>6.5697999999999999</v>
      </c>
      <c r="F6406" s="409">
        <v>42927.668912037036</v>
      </c>
      <c r="G6406" s="408">
        <v>0</v>
      </c>
    </row>
    <row r="6407" spans="1:7" ht="15" x14ac:dyDescent="0.2">
      <c r="A6407" s="407" t="s">
        <v>10203</v>
      </c>
      <c r="B6407" s="407" t="s">
        <v>10204</v>
      </c>
      <c r="C6407" s="408">
        <v>2</v>
      </c>
      <c r="D6407" s="408">
        <v>4.5697999999999999</v>
      </c>
      <c r="E6407" s="408">
        <v>6.5697999999999999</v>
      </c>
      <c r="F6407" s="409">
        <v>42927.669490740744</v>
      </c>
      <c r="G6407" s="408">
        <v>0</v>
      </c>
    </row>
    <row r="6408" spans="1:7" ht="15" x14ac:dyDescent="0.25">
      <c r="A6408" s="407" t="s">
        <v>35788</v>
      </c>
      <c r="B6408" s="407" t="s">
        <v>35789</v>
      </c>
      <c r="C6408" s="408">
        <v>3.5</v>
      </c>
      <c r="D6408" s="408">
        <v>15.770099999999999</v>
      </c>
      <c r="E6408" s="408">
        <v>19.270099999999999</v>
      </c>
      <c r="F6408" s="406"/>
      <c r="G6408" s="408">
        <v>0</v>
      </c>
    </row>
    <row r="6409" spans="1:7" ht="15" x14ac:dyDescent="0.2">
      <c r="A6409" s="407" t="s">
        <v>10205</v>
      </c>
      <c r="B6409" s="407" t="s">
        <v>10206</v>
      </c>
      <c r="C6409" s="408">
        <v>0</v>
      </c>
      <c r="D6409" s="408">
        <v>2.2799999999999998</v>
      </c>
      <c r="E6409" s="408">
        <v>2.2799999999999998</v>
      </c>
      <c r="F6409" s="409">
        <v>42927.671226851853</v>
      </c>
      <c r="G6409" s="408">
        <v>0</v>
      </c>
    </row>
    <row r="6410" spans="1:7" ht="15" x14ac:dyDescent="0.25">
      <c r="A6410" s="407" t="s">
        <v>10207</v>
      </c>
      <c r="B6410" s="407" t="s">
        <v>10208</v>
      </c>
      <c r="C6410" s="406"/>
      <c r="D6410" s="408">
        <v>2.2799999999999998</v>
      </c>
      <c r="E6410" s="408">
        <v>2.2799999999999998</v>
      </c>
      <c r="F6410" s="409">
        <v>42927.676192129627</v>
      </c>
      <c r="G6410" s="408">
        <v>0</v>
      </c>
    </row>
    <row r="6411" spans="1:7" ht="15" x14ac:dyDescent="0.25">
      <c r="A6411" s="407" t="s">
        <v>10209</v>
      </c>
      <c r="B6411" s="407" t="s">
        <v>10210</v>
      </c>
      <c r="C6411" s="406"/>
      <c r="D6411" s="408">
        <v>1.94</v>
      </c>
      <c r="E6411" s="408">
        <v>1.94</v>
      </c>
      <c r="F6411" s="409">
        <v>42927.676840277774</v>
      </c>
      <c r="G6411" s="408">
        <v>0</v>
      </c>
    </row>
    <row r="6412" spans="1:7" ht="15" x14ac:dyDescent="0.2">
      <c r="A6412" s="407" t="s">
        <v>10211</v>
      </c>
      <c r="B6412" s="407" t="s">
        <v>10212</v>
      </c>
      <c r="C6412" s="408">
        <v>0</v>
      </c>
      <c r="D6412" s="408">
        <v>4.8600000000000003</v>
      </c>
      <c r="E6412" s="408">
        <v>4.8600000000000003</v>
      </c>
      <c r="F6412" s="409">
        <v>45688.328993055555</v>
      </c>
      <c r="G6412" s="408">
        <v>0</v>
      </c>
    </row>
    <row r="6413" spans="1:7" ht="15" x14ac:dyDescent="0.2">
      <c r="A6413" s="407" t="s">
        <v>10213</v>
      </c>
      <c r="B6413" s="407" t="s">
        <v>10214</v>
      </c>
      <c r="C6413" s="408">
        <v>5</v>
      </c>
      <c r="D6413" s="408">
        <v>24.62</v>
      </c>
      <c r="E6413" s="408">
        <v>33.119999999999997</v>
      </c>
      <c r="F6413" s="409">
        <v>44970.468287037038</v>
      </c>
      <c r="G6413" s="408">
        <v>0</v>
      </c>
    </row>
    <row r="6414" spans="1:7" ht="15" x14ac:dyDescent="0.2">
      <c r="A6414" s="407" t="s">
        <v>10215</v>
      </c>
      <c r="B6414" s="407" t="s">
        <v>10216</v>
      </c>
      <c r="C6414" s="408">
        <v>0</v>
      </c>
      <c r="D6414" s="408">
        <v>46.63</v>
      </c>
      <c r="E6414" s="408">
        <v>46.63</v>
      </c>
      <c r="F6414" s="409">
        <v>44880.606226851851</v>
      </c>
      <c r="G6414" s="408">
        <v>0</v>
      </c>
    </row>
    <row r="6415" spans="1:7" ht="15" x14ac:dyDescent="0.2">
      <c r="A6415" s="407" t="s">
        <v>10217</v>
      </c>
      <c r="B6415" s="407" t="s">
        <v>10218</v>
      </c>
      <c r="C6415" s="408">
        <v>0</v>
      </c>
      <c r="D6415" s="408">
        <v>75.540000000000006</v>
      </c>
      <c r="E6415" s="408">
        <v>75.540000000000006</v>
      </c>
      <c r="F6415" s="409">
        <v>44880.606423611112</v>
      </c>
      <c r="G6415" s="408">
        <v>0</v>
      </c>
    </row>
    <row r="6416" spans="1:7" ht="15" x14ac:dyDescent="0.25">
      <c r="A6416" s="407" t="s">
        <v>10219</v>
      </c>
      <c r="B6416" s="407" t="s">
        <v>10220</v>
      </c>
      <c r="C6416" s="406"/>
      <c r="D6416" s="406"/>
      <c r="E6416" s="406"/>
      <c r="F6416" s="409">
        <v>44117.411828703705</v>
      </c>
      <c r="G6416" s="408">
        <v>0</v>
      </c>
    </row>
    <row r="6417" spans="1:7" ht="15" x14ac:dyDescent="0.25">
      <c r="A6417" s="407" t="s">
        <v>10221</v>
      </c>
      <c r="B6417" s="407" t="s">
        <v>10222</v>
      </c>
      <c r="C6417" s="406"/>
      <c r="D6417" s="406"/>
      <c r="E6417" s="406"/>
      <c r="F6417" s="409">
        <v>44117.423958333333</v>
      </c>
      <c r="G6417" s="408">
        <v>0</v>
      </c>
    </row>
    <row r="6418" spans="1:7" ht="15" x14ac:dyDescent="0.25">
      <c r="A6418" s="407" t="s">
        <v>10223</v>
      </c>
      <c r="B6418" s="407" t="s">
        <v>10224</v>
      </c>
      <c r="C6418" s="406"/>
      <c r="D6418" s="406"/>
      <c r="E6418" s="406"/>
      <c r="F6418" s="409">
        <v>44117.413240740738</v>
      </c>
      <c r="G6418" s="408">
        <v>0</v>
      </c>
    </row>
    <row r="6419" spans="1:7" ht="15" x14ac:dyDescent="0.25">
      <c r="A6419" s="407" t="s">
        <v>10225</v>
      </c>
      <c r="B6419" s="407" t="s">
        <v>3100</v>
      </c>
      <c r="C6419" s="406"/>
      <c r="D6419" s="406"/>
      <c r="E6419" s="406"/>
      <c r="F6419" s="409">
        <v>44117.412743055553</v>
      </c>
      <c r="G6419" s="408">
        <v>0</v>
      </c>
    </row>
    <row r="6420" spans="1:7" ht="15" x14ac:dyDescent="0.2">
      <c r="A6420" s="407" t="s">
        <v>10226</v>
      </c>
      <c r="B6420" s="407" t="s">
        <v>10227</v>
      </c>
      <c r="C6420" s="408">
        <v>82.5</v>
      </c>
      <c r="D6420" s="408">
        <v>588.32159999999999</v>
      </c>
      <c r="E6420" s="408">
        <v>670.82159999999999</v>
      </c>
      <c r="F6420" s="409">
        <v>42927.679340277777</v>
      </c>
      <c r="G6420" s="408">
        <v>0</v>
      </c>
    </row>
    <row r="6421" spans="1:7" ht="15" x14ac:dyDescent="0.25">
      <c r="A6421" s="407" t="s">
        <v>35790</v>
      </c>
      <c r="B6421" s="407" t="s">
        <v>35791</v>
      </c>
      <c r="C6421" s="408">
        <v>1.5</v>
      </c>
      <c r="D6421" s="408">
        <v>6.4997999999999996</v>
      </c>
      <c r="E6421" s="408">
        <v>7.9997999999999996</v>
      </c>
      <c r="F6421" s="406"/>
      <c r="G6421" s="408">
        <v>0</v>
      </c>
    </row>
    <row r="6422" spans="1:7" ht="15" x14ac:dyDescent="0.25">
      <c r="A6422" s="407" t="s">
        <v>35792</v>
      </c>
      <c r="B6422" s="407" t="s">
        <v>35793</v>
      </c>
      <c r="C6422" s="408">
        <v>1.5</v>
      </c>
      <c r="D6422" s="408">
        <v>6.4997999999999996</v>
      </c>
      <c r="E6422" s="408">
        <v>7.9997999999999996</v>
      </c>
      <c r="F6422" s="406"/>
      <c r="G6422" s="408">
        <v>0</v>
      </c>
    </row>
    <row r="6423" spans="1:7" ht="15" x14ac:dyDescent="0.2">
      <c r="A6423" s="407" t="s">
        <v>10228</v>
      </c>
      <c r="B6423" s="407" t="s">
        <v>10229</v>
      </c>
      <c r="C6423" s="408">
        <v>1.5</v>
      </c>
      <c r="D6423" s="408">
        <v>15.4443</v>
      </c>
      <c r="E6423" s="408">
        <v>16.944299999999998</v>
      </c>
      <c r="F6423" s="409">
        <v>42927.6797337963</v>
      </c>
      <c r="G6423" s="408">
        <v>0</v>
      </c>
    </row>
    <row r="6424" spans="1:7" ht="15" x14ac:dyDescent="0.25">
      <c r="A6424" s="407" t="s">
        <v>35794</v>
      </c>
      <c r="B6424" s="407" t="s">
        <v>35795</v>
      </c>
      <c r="C6424" s="406"/>
      <c r="D6424" s="408">
        <v>2.5099999999999998</v>
      </c>
      <c r="E6424" s="408">
        <v>2.5099999999999998</v>
      </c>
      <c r="F6424" s="406"/>
      <c r="G6424" s="408">
        <v>0</v>
      </c>
    </row>
    <row r="6425" spans="1:7" ht="15" x14ac:dyDescent="0.25">
      <c r="A6425" s="407" t="s">
        <v>35796</v>
      </c>
      <c r="B6425" s="407" t="s">
        <v>35797</v>
      </c>
      <c r="C6425" s="406"/>
      <c r="D6425" s="408">
        <v>2.5099999999999998</v>
      </c>
      <c r="E6425" s="408">
        <v>2.5099999999999998</v>
      </c>
      <c r="F6425" s="406"/>
      <c r="G6425" s="408">
        <v>0</v>
      </c>
    </row>
    <row r="6426" spans="1:7" ht="15" x14ac:dyDescent="0.25">
      <c r="A6426" s="407" t="s">
        <v>10230</v>
      </c>
      <c r="B6426" s="407" t="s">
        <v>10231</v>
      </c>
      <c r="C6426" s="406"/>
      <c r="D6426" s="408">
        <v>4.29</v>
      </c>
      <c r="E6426" s="408">
        <v>4.29</v>
      </c>
      <c r="F6426" s="409">
        <v>42927.681354166663</v>
      </c>
      <c r="G6426" s="408">
        <v>0</v>
      </c>
    </row>
    <row r="6427" spans="1:7" ht="15" x14ac:dyDescent="0.2">
      <c r="A6427" s="407" t="s">
        <v>10232</v>
      </c>
      <c r="B6427" s="407" t="s">
        <v>10233</v>
      </c>
      <c r="C6427" s="408">
        <v>68</v>
      </c>
      <c r="D6427" s="408">
        <v>231.28720000000001</v>
      </c>
      <c r="E6427" s="408">
        <v>299.28719999999998</v>
      </c>
      <c r="F6427" s="409">
        <v>43214.548750000002</v>
      </c>
      <c r="G6427" s="408">
        <v>0</v>
      </c>
    </row>
    <row r="6428" spans="1:7" ht="15" x14ac:dyDescent="0.2">
      <c r="A6428" s="407" t="s">
        <v>10234</v>
      </c>
      <c r="B6428" s="407" t="s">
        <v>10235</v>
      </c>
      <c r="C6428" s="408">
        <v>139.08333333333334</v>
      </c>
      <c r="D6428" s="408">
        <v>1255.5157801267774</v>
      </c>
      <c r="E6428" s="408">
        <v>1405.0157801267774</v>
      </c>
      <c r="F6428" s="409">
        <v>44517.431643518517</v>
      </c>
      <c r="G6428" s="408">
        <v>0</v>
      </c>
    </row>
    <row r="6429" spans="1:7" ht="15" x14ac:dyDescent="0.2">
      <c r="A6429" s="407" t="s">
        <v>10236</v>
      </c>
      <c r="B6429" s="407" t="s">
        <v>10237</v>
      </c>
      <c r="C6429" s="408">
        <v>0</v>
      </c>
      <c r="D6429" s="408">
        <v>65</v>
      </c>
      <c r="E6429" s="408">
        <v>65</v>
      </c>
      <c r="F6429" s="409">
        <v>44777.448125000003</v>
      </c>
      <c r="G6429" s="408">
        <v>0</v>
      </c>
    </row>
    <row r="6430" spans="1:7" ht="15" x14ac:dyDescent="0.2">
      <c r="A6430" s="407" t="s">
        <v>10238</v>
      </c>
      <c r="B6430" s="407" t="s">
        <v>10239</v>
      </c>
      <c r="C6430" s="408">
        <v>0</v>
      </c>
      <c r="D6430" s="408">
        <v>95.3</v>
      </c>
      <c r="E6430" s="408">
        <v>95.3</v>
      </c>
      <c r="F6430" s="409">
        <v>44777.448333333334</v>
      </c>
      <c r="G6430" s="408">
        <v>0</v>
      </c>
    </row>
    <row r="6431" spans="1:7" ht="15" x14ac:dyDescent="0.2">
      <c r="A6431" s="407" t="s">
        <v>10240</v>
      </c>
      <c r="B6431" s="407" t="s">
        <v>10241</v>
      </c>
      <c r="C6431" s="408">
        <v>0</v>
      </c>
      <c r="D6431" s="408">
        <v>43</v>
      </c>
      <c r="E6431" s="408">
        <v>43</v>
      </c>
      <c r="F6431" s="409">
        <v>44524.492951388886</v>
      </c>
      <c r="G6431" s="408">
        <v>0</v>
      </c>
    </row>
    <row r="6432" spans="1:7" ht="15" x14ac:dyDescent="0.2">
      <c r="A6432" s="407" t="s">
        <v>10242</v>
      </c>
      <c r="B6432" s="407" t="s">
        <v>10243</v>
      </c>
      <c r="C6432" s="408">
        <v>0</v>
      </c>
      <c r="D6432" s="408">
        <v>65</v>
      </c>
      <c r="E6432" s="408">
        <v>65</v>
      </c>
      <c r="F6432" s="409">
        <v>44530.645497685182</v>
      </c>
      <c r="G6432" s="408">
        <v>0</v>
      </c>
    </row>
    <row r="6433" spans="1:7" ht="15" x14ac:dyDescent="0.2">
      <c r="A6433" s="407" t="s">
        <v>10244</v>
      </c>
      <c r="B6433" s="407" t="s">
        <v>10245</v>
      </c>
      <c r="C6433" s="408">
        <v>0</v>
      </c>
      <c r="D6433" s="408">
        <v>407</v>
      </c>
      <c r="E6433" s="408">
        <v>407</v>
      </c>
      <c r="F6433" s="409">
        <v>44777.448657407411</v>
      </c>
      <c r="G6433" s="408">
        <v>0</v>
      </c>
    </row>
    <row r="6434" spans="1:7" ht="15" x14ac:dyDescent="0.2">
      <c r="A6434" s="407" t="s">
        <v>10246</v>
      </c>
      <c r="B6434" s="407" t="s">
        <v>10247</v>
      </c>
      <c r="C6434" s="408">
        <v>0</v>
      </c>
      <c r="D6434" s="408">
        <v>344</v>
      </c>
      <c r="E6434" s="408">
        <v>344</v>
      </c>
      <c r="F6434" s="409">
        <v>44778.381469907406</v>
      </c>
      <c r="G6434" s="408">
        <v>0</v>
      </c>
    </row>
    <row r="6435" spans="1:7" ht="15" x14ac:dyDescent="0.2">
      <c r="A6435" s="407" t="s">
        <v>10248</v>
      </c>
      <c r="B6435" s="407" t="s">
        <v>10249</v>
      </c>
      <c r="C6435" s="408">
        <v>0</v>
      </c>
      <c r="D6435" s="408">
        <v>115</v>
      </c>
      <c r="E6435" s="408">
        <v>115</v>
      </c>
      <c r="F6435" s="409">
        <v>44778.381840277776</v>
      </c>
      <c r="G6435" s="408">
        <v>0</v>
      </c>
    </row>
    <row r="6436" spans="1:7" ht="15" x14ac:dyDescent="0.2">
      <c r="A6436" s="407" t="s">
        <v>10250</v>
      </c>
      <c r="B6436" s="407" t="s">
        <v>10251</v>
      </c>
      <c r="C6436" s="408">
        <v>12.75</v>
      </c>
      <c r="D6436" s="408">
        <v>40.5</v>
      </c>
      <c r="E6436" s="408">
        <v>53.25</v>
      </c>
      <c r="F6436" s="409">
        <v>43013.840173611112</v>
      </c>
      <c r="G6436" s="408">
        <v>0</v>
      </c>
    </row>
    <row r="6437" spans="1:7" ht="15" x14ac:dyDescent="0.2">
      <c r="A6437" s="407" t="s">
        <v>10252</v>
      </c>
      <c r="B6437" s="407" t="s">
        <v>10253</v>
      </c>
      <c r="C6437" s="408">
        <v>5.3333333333333339</v>
      </c>
      <c r="D6437" s="408">
        <v>4.5359999999999996</v>
      </c>
      <c r="E6437" s="408">
        <v>17.786000000000001</v>
      </c>
      <c r="F6437" s="409">
        <v>45111.690682870372</v>
      </c>
      <c r="G6437" s="408">
        <v>0</v>
      </c>
    </row>
    <row r="6438" spans="1:7" ht="15" x14ac:dyDescent="0.2">
      <c r="A6438" s="407" t="s">
        <v>10254</v>
      </c>
      <c r="B6438" s="407" t="s">
        <v>10255</v>
      </c>
      <c r="C6438" s="408">
        <v>0</v>
      </c>
      <c r="D6438" s="408">
        <v>51.9</v>
      </c>
      <c r="E6438" s="408">
        <v>51.9</v>
      </c>
      <c r="F6438" s="409">
        <v>44778.382141203707</v>
      </c>
      <c r="G6438" s="408">
        <v>0</v>
      </c>
    </row>
    <row r="6439" spans="1:7" ht="15" x14ac:dyDescent="0.2">
      <c r="A6439" s="407" t="s">
        <v>10256</v>
      </c>
      <c r="B6439" s="407" t="s">
        <v>10257</v>
      </c>
      <c r="C6439" s="408">
        <v>0</v>
      </c>
      <c r="D6439" s="408">
        <v>34.5</v>
      </c>
      <c r="E6439" s="408">
        <v>34.5</v>
      </c>
      <c r="F6439" s="409">
        <v>44880.606712962966</v>
      </c>
      <c r="G6439" s="408">
        <v>0</v>
      </c>
    </row>
    <row r="6440" spans="1:7" ht="15" x14ac:dyDescent="0.25">
      <c r="A6440" s="407" t="s">
        <v>10258</v>
      </c>
      <c r="B6440" s="407" t="s">
        <v>10259</v>
      </c>
      <c r="C6440" s="406"/>
      <c r="D6440" s="406"/>
      <c r="E6440" s="406"/>
      <c r="F6440" s="409">
        <v>44516.571400462963</v>
      </c>
      <c r="G6440" s="408">
        <v>0</v>
      </c>
    </row>
    <row r="6441" spans="1:7" ht="15" x14ac:dyDescent="0.2">
      <c r="A6441" s="407" t="s">
        <v>35798</v>
      </c>
      <c r="B6441" s="407" t="s">
        <v>35799</v>
      </c>
      <c r="C6441" s="408">
        <v>0</v>
      </c>
      <c r="D6441" s="408">
        <v>0.01</v>
      </c>
      <c r="E6441" s="408">
        <v>0.01</v>
      </c>
      <c r="F6441" s="409">
        <v>43580.345381944448</v>
      </c>
      <c r="G6441" s="408">
        <v>0</v>
      </c>
    </row>
    <row r="6442" spans="1:7" ht="15" x14ac:dyDescent="0.2">
      <c r="A6442" s="407" t="s">
        <v>35800</v>
      </c>
      <c r="B6442" s="407" t="s">
        <v>35801</v>
      </c>
      <c r="C6442" s="408">
        <v>0</v>
      </c>
      <c r="D6442" s="408">
        <v>156</v>
      </c>
      <c r="E6442" s="408">
        <v>156</v>
      </c>
      <c r="F6442" s="409">
        <v>43580.345648148148</v>
      </c>
      <c r="G6442" s="408">
        <v>0</v>
      </c>
    </row>
    <row r="6443" spans="1:7" ht="15" x14ac:dyDescent="0.2">
      <c r="A6443" s="407" t="s">
        <v>10260</v>
      </c>
      <c r="B6443" s="407" t="s">
        <v>10261</v>
      </c>
      <c r="C6443" s="408">
        <v>0</v>
      </c>
      <c r="D6443" s="408">
        <v>5</v>
      </c>
      <c r="E6443" s="408">
        <v>5</v>
      </c>
      <c r="F6443" s="409">
        <v>45112.346180555556</v>
      </c>
      <c r="G6443" s="408">
        <v>0</v>
      </c>
    </row>
    <row r="6444" spans="1:7" ht="15" x14ac:dyDescent="0.2">
      <c r="A6444" s="407" t="s">
        <v>10262</v>
      </c>
      <c r="B6444" s="407" t="s">
        <v>10263</v>
      </c>
      <c r="C6444" s="408">
        <v>0</v>
      </c>
      <c r="D6444" s="408">
        <v>55</v>
      </c>
      <c r="E6444" s="408">
        <v>55</v>
      </c>
      <c r="F6444" s="409">
        <v>44530.440810185188</v>
      </c>
      <c r="G6444" s="408">
        <v>0</v>
      </c>
    </row>
    <row r="6445" spans="1:7" ht="15" x14ac:dyDescent="0.2">
      <c r="A6445" s="407" t="s">
        <v>10264</v>
      </c>
      <c r="B6445" s="407" t="s">
        <v>10265</v>
      </c>
      <c r="C6445" s="408">
        <v>2.75</v>
      </c>
      <c r="D6445" s="408">
        <v>28.5</v>
      </c>
      <c r="E6445" s="408">
        <v>31.25</v>
      </c>
      <c r="F6445" s="409">
        <v>43013.840648148151</v>
      </c>
      <c r="G6445" s="408">
        <v>0</v>
      </c>
    </row>
    <row r="6446" spans="1:7" ht="15" x14ac:dyDescent="0.25">
      <c r="A6446" s="407" t="s">
        <v>10266</v>
      </c>
      <c r="B6446" s="407" t="s">
        <v>10267</v>
      </c>
      <c r="C6446" s="406"/>
      <c r="D6446" s="406"/>
      <c r="E6446" s="406"/>
      <c r="F6446" s="409">
        <v>43013.840671296297</v>
      </c>
      <c r="G6446" s="408">
        <v>0</v>
      </c>
    </row>
    <row r="6447" spans="1:7" ht="15" x14ac:dyDescent="0.25">
      <c r="A6447" s="407" t="s">
        <v>10268</v>
      </c>
      <c r="B6447" s="407" t="s">
        <v>10269</v>
      </c>
      <c r="C6447" s="406"/>
      <c r="D6447" s="406"/>
      <c r="E6447" s="406"/>
      <c r="F6447" s="409">
        <v>44516.570763888885</v>
      </c>
      <c r="G6447" s="408">
        <v>0</v>
      </c>
    </row>
    <row r="6448" spans="1:7" ht="15" x14ac:dyDescent="0.25">
      <c r="A6448" s="407" t="s">
        <v>10270</v>
      </c>
      <c r="B6448" s="407" t="s">
        <v>10271</v>
      </c>
      <c r="C6448" s="406"/>
      <c r="D6448" s="406"/>
      <c r="E6448" s="406"/>
      <c r="F6448" s="409">
        <v>44511.644849537035</v>
      </c>
      <c r="G6448" s="408">
        <v>0</v>
      </c>
    </row>
    <row r="6449" spans="1:7" ht="15" x14ac:dyDescent="0.25">
      <c r="A6449" s="407" t="s">
        <v>10272</v>
      </c>
      <c r="B6449" s="407" t="s">
        <v>10273</v>
      </c>
      <c r="C6449" s="406"/>
      <c r="D6449" s="408">
        <v>165.3143</v>
      </c>
      <c r="E6449" s="408">
        <v>165.3143</v>
      </c>
      <c r="F6449" s="409">
        <v>43013.840763888889</v>
      </c>
      <c r="G6449" s="408">
        <v>0</v>
      </c>
    </row>
    <row r="6450" spans="1:7" ht="15" x14ac:dyDescent="0.2">
      <c r="A6450" s="407" t="s">
        <v>10274</v>
      </c>
      <c r="B6450" s="407" t="s">
        <v>10275</v>
      </c>
      <c r="C6450" s="408">
        <v>0</v>
      </c>
      <c r="D6450" s="408">
        <v>18.41</v>
      </c>
      <c r="E6450" s="408">
        <v>18.41</v>
      </c>
      <c r="F6450" s="409">
        <v>43013.840798611112</v>
      </c>
      <c r="G6450" s="408">
        <v>0</v>
      </c>
    </row>
    <row r="6451" spans="1:7" ht="15" x14ac:dyDescent="0.2">
      <c r="A6451" s="407" t="s">
        <v>10276</v>
      </c>
      <c r="B6451" s="407" t="s">
        <v>10277</v>
      </c>
      <c r="C6451" s="408">
        <v>0</v>
      </c>
      <c r="D6451" s="408">
        <v>12.78</v>
      </c>
      <c r="E6451" s="408">
        <v>12.78</v>
      </c>
      <c r="F6451" s="409">
        <v>43013.840833333335</v>
      </c>
      <c r="G6451" s="408">
        <v>0</v>
      </c>
    </row>
    <row r="6452" spans="1:7" ht="15" x14ac:dyDescent="0.2">
      <c r="A6452" s="407" t="s">
        <v>10278</v>
      </c>
      <c r="B6452" s="407" t="s">
        <v>10279</v>
      </c>
      <c r="C6452" s="408">
        <v>0</v>
      </c>
      <c r="D6452" s="408">
        <v>56.75</v>
      </c>
      <c r="E6452" s="408">
        <v>56.75</v>
      </c>
      <c r="F6452" s="409">
        <v>43013.840925925928</v>
      </c>
      <c r="G6452" s="408">
        <v>0</v>
      </c>
    </row>
    <row r="6453" spans="1:7" ht="15" x14ac:dyDescent="0.25">
      <c r="A6453" s="407" t="s">
        <v>10280</v>
      </c>
      <c r="B6453" s="407" t="s">
        <v>10281</v>
      </c>
      <c r="C6453" s="406"/>
      <c r="D6453" s="408">
        <v>13.065799999999999</v>
      </c>
      <c r="E6453" s="408">
        <v>13.065799999999999</v>
      </c>
      <c r="F6453" s="409">
        <v>44512.434641203705</v>
      </c>
      <c r="G6453" s="408">
        <v>0</v>
      </c>
    </row>
    <row r="6454" spans="1:7" ht="15" x14ac:dyDescent="0.2">
      <c r="A6454" s="407" t="s">
        <v>10282</v>
      </c>
      <c r="B6454" s="407" t="s">
        <v>10283</v>
      </c>
      <c r="C6454" s="408">
        <v>0</v>
      </c>
      <c r="D6454" s="408">
        <v>27.5</v>
      </c>
      <c r="E6454" s="408">
        <v>27.5</v>
      </c>
      <c r="F6454" s="409">
        <v>44526.572743055556</v>
      </c>
      <c r="G6454" s="408">
        <v>0</v>
      </c>
    </row>
    <row r="6455" spans="1:7" ht="15" x14ac:dyDescent="0.2">
      <c r="A6455" s="407" t="s">
        <v>10284</v>
      </c>
      <c r="B6455" s="407" t="s">
        <v>10285</v>
      </c>
      <c r="C6455" s="408">
        <v>0</v>
      </c>
      <c r="D6455" s="408">
        <v>16</v>
      </c>
      <c r="E6455" s="408">
        <v>16</v>
      </c>
      <c r="F6455" s="409">
        <v>44523.692187499997</v>
      </c>
      <c r="G6455" s="408">
        <v>0</v>
      </c>
    </row>
    <row r="6456" spans="1:7" ht="15" x14ac:dyDescent="0.2">
      <c r="A6456" s="407" t="s">
        <v>10286</v>
      </c>
      <c r="B6456" s="407" t="s">
        <v>10287</v>
      </c>
      <c r="C6456" s="408">
        <v>0</v>
      </c>
      <c r="D6456" s="408">
        <v>7.5</v>
      </c>
      <c r="E6456" s="408">
        <v>7.5</v>
      </c>
      <c r="F6456" s="409">
        <v>44517.633321759262</v>
      </c>
      <c r="G6456" s="408">
        <v>0</v>
      </c>
    </row>
    <row r="6457" spans="1:7" ht="15" x14ac:dyDescent="0.2">
      <c r="A6457" s="407" t="s">
        <v>10288</v>
      </c>
      <c r="B6457" s="407" t="s">
        <v>10289</v>
      </c>
      <c r="C6457" s="408">
        <v>0</v>
      </c>
      <c r="D6457" s="408">
        <v>35</v>
      </c>
      <c r="E6457" s="408">
        <v>35</v>
      </c>
      <c r="F6457" s="409">
        <v>44511.68613425926</v>
      </c>
      <c r="G6457" s="408">
        <v>0</v>
      </c>
    </row>
    <row r="6458" spans="1:7" ht="15" x14ac:dyDescent="0.2">
      <c r="A6458" s="407" t="s">
        <v>10290</v>
      </c>
      <c r="B6458" s="407" t="s">
        <v>10291</v>
      </c>
      <c r="C6458" s="408">
        <v>0</v>
      </c>
      <c r="D6458" s="408">
        <v>8</v>
      </c>
      <c r="E6458" s="408">
        <v>8</v>
      </c>
      <c r="F6458" s="409">
        <v>44516.585231481484</v>
      </c>
      <c r="G6458" s="408">
        <v>0</v>
      </c>
    </row>
    <row r="6459" spans="1:7" ht="15" x14ac:dyDescent="0.2">
      <c r="A6459" s="407" t="s">
        <v>10292</v>
      </c>
      <c r="B6459" s="407" t="s">
        <v>10293</v>
      </c>
      <c r="C6459" s="408">
        <v>0</v>
      </c>
      <c r="D6459" s="408">
        <v>7.7</v>
      </c>
      <c r="E6459" s="408">
        <v>7.7</v>
      </c>
      <c r="F6459" s="409">
        <v>44872.363009259258</v>
      </c>
      <c r="G6459" s="408">
        <v>0</v>
      </c>
    </row>
    <row r="6460" spans="1:7" ht="15" x14ac:dyDescent="0.2">
      <c r="A6460" s="407" t="s">
        <v>10294</v>
      </c>
      <c r="B6460" s="407" t="s">
        <v>10295</v>
      </c>
      <c r="C6460" s="408">
        <v>0</v>
      </c>
      <c r="D6460" s="408">
        <v>218</v>
      </c>
      <c r="E6460" s="408">
        <v>218</v>
      </c>
      <c r="F6460" s="409">
        <v>45688.327546296299</v>
      </c>
      <c r="G6460" s="408">
        <v>0</v>
      </c>
    </row>
    <row r="6461" spans="1:7" ht="15" x14ac:dyDescent="0.2">
      <c r="A6461" s="407" t="s">
        <v>10296</v>
      </c>
      <c r="B6461" s="407" t="s">
        <v>10297</v>
      </c>
      <c r="C6461" s="408">
        <v>0</v>
      </c>
      <c r="D6461" s="408">
        <v>254</v>
      </c>
      <c r="E6461" s="408">
        <v>254</v>
      </c>
      <c r="F6461" s="409">
        <v>44524.639826388891</v>
      </c>
      <c r="G6461" s="408">
        <v>0</v>
      </c>
    </row>
    <row r="6462" spans="1:7" ht="15" x14ac:dyDescent="0.2">
      <c r="A6462" s="407" t="s">
        <v>10298</v>
      </c>
      <c r="B6462" s="407" t="s">
        <v>10299</v>
      </c>
      <c r="C6462" s="408">
        <v>0</v>
      </c>
      <c r="D6462" s="408">
        <v>282</v>
      </c>
      <c r="E6462" s="408">
        <v>282</v>
      </c>
      <c r="F6462" s="409">
        <v>44524.636064814818</v>
      </c>
      <c r="G6462" s="408">
        <v>0</v>
      </c>
    </row>
    <row r="6463" spans="1:7" ht="15" x14ac:dyDescent="0.2">
      <c r="A6463" s="407" t="s">
        <v>10300</v>
      </c>
      <c r="B6463" s="407" t="s">
        <v>10301</v>
      </c>
      <c r="C6463" s="408">
        <v>17.5</v>
      </c>
      <c r="D6463" s="408">
        <v>8.0500000000000007</v>
      </c>
      <c r="E6463" s="408">
        <v>25.55</v>
      </c>
      <c r="F6463" s="409">
        <v>44524.620046296295</v>
      </c>
      <c r="G6463" s="408">
        <v>0</v>
      </c>
    </row>
    <row r="6464" spans="1:7" ht="15" x14ac:dyDescent="0.2">
      <c r="A6464" s="407" t="s">
        <v>10302</v>
      </c>
      <c r="B6464" s="407" t="s">
        <v>10303</v>
      </c>
      <c r="C6464" s="408">
        <v>0</v>
      </c>
      <c r="D6464" s="408">
        <v>372</v>
      </c>
      <c r="E6464" s="408">
        <v>372</v>
      </c>
      <c r="F6464" s="409">
        <v>44589.510798611111</v>
      </c>
      <c r="G6464" s="408">
        <v>0</v>
      </c>
    </row>
    <row r="6465" spans="1:7" ht="15" x14ac:dyDescent="0.2">
      <c r="A6465" s="407" t="s">
        <v>10304</v>
      </c>
      <c r="B6465" s="407" t="s">
        <v>10305</v>
      </c>
      <c r="C6465" s="408">
        <v>0</v>
      </c>
      <c r="D6465" s="408">
        <v>5</v>
      </c>
      <c r="E6465" s="408">
        <v>5</v>
      </c>
      <c r="F6465" s="409">
        <v>42985.596388888887</v>
      </c>
      <c r="G6465" s="408">
        <v>0</v>
      </c>
    </row>
    <row r="6466" spans="1:7" ht="15" x14ac:dyDescent="0.2">
      <c r="A6466" s="407" t="s">
        <v>10306</v>
      </c>
      <c r="B6466" s="407" t="s">
        <v>10307</v>
      </c>
      <c r="C6466" s="408">
        <v>0</v>
      </c>
      <c r="D6466" s="408">
        <v>25</v>
      </c>
      <c r="E6466" s="408">
        <v>25</v>
      </c>
      <c r="F6466" s="409">
        <v>44511.653356481482</v>
      </c>
      <c r="G6466" s="408">
        <v>0</v>
      </c>
    </row>
    <row r="6467" spans="1:7" ht="15" x14ac:dyDescent="0.2">
      <c r="A6467" s="407" t="s">
        <v>10308</v>
      </c>
      <c r="B6467" s="407" t="s">
        <v>10309</v>
      </c>
      <c r="C6467" s="408">
        <v>0</v>
      </c>
      <c r="D6467" s="408">
        <v>180</v>
      </c>
      <c r="E6467" s="408">
        <v>180</v>
      </c>
      <c r="F6467" s="409">
        <v>44782.334814814814</v>
      </c>
      <c r="G6467" s="408">
        <v>0</v>
      </c>
    </row>
    <row r="6468" spans="1:7" ht="15" x14ac:dyDescent="0.2">
      <c r="A6468" s="407" t="s">
        <v>10310</v>
      </c>
      <c r="B6468" s="407" t="s">
        <v>10311</v>
      </c>
      <c r="C6468" s="408">
        <v>0</v>
      </c>
      <c r="D6468" s="408">
        <v>75.16</v>
      </c>
      <c r="E6468" s="408">
        <v>75.16</v>
      </c>
      <c r="F6468" s="409">
        <v>44510.614317129628</v>
      </c>
      <c r="G6468" s="408">
        <v>0</v>
      </c>
    </row>
    <row r="6469" spans="1:7" ht="15" x14ac:dyDescent="0.2">
      <c r="A6469" s="407" t="s">
        <v>10312</v>
      </c>
      <c r="B6469" s="407" t="s">
        <v>10313</v>
      </c>
      <c r="C6469" s="408">
        <v>0</v>
      </c>
      <c r="D6469" s="408">
        <v>64.349999999999994</v>
      </c>
      <c r="E6469" s="408">
        <v>64.349999999999994</v>
      </c>
      <c r="F6469" s="409">
        <v>43237.668321759258</v>
      </c>
      <c r="G6469" s="408">
        <v>0</v>
      </c>
    </row>
    <row r="6470" spans="1:7" ht="15" x14ac:dyDescent="0.25">
      <c r="A6470" s="407" t="s">
        <v>33754</v>
      </c>
      <c r="B6470" s="407" t="s">
        <v>32859</v>
      </c>
      <c r="C6470" s="406"/>
      <c r="D6470" s="406"/>
      <c r="E6470" s="406"/>
      <c r="F6470" s="409">
        <v>45505.669953703706</v>
      </c>
      <c r="G6470" s="408">
        <v>0</v>
      </c>
    </row>
    <row r="6471" spans="1:7" ht="15" x14ac:dyDescent="0.25">
      <c r="A6471" s="407" t="s">
        <v>10314</v>
      </c>
      <c r="B6471" s="407" t="s">
        <v>10315</v>
      </c>
      <c r="C6471" s="406"/>
      <c r="D6471" s="408">
        <v>580</v>
      </c>
      <c r="E6471" s="408">
        <v>580</v>
      </c>
      <c r="F6471" s="409">
        <v>45789.482141203705</v>
      </c>
      <c r="G6471" s="408">
        <v>0</v>
      </c>
    </row>
    <row r="6472" spans="1:7" ht="15" x14ac:dyDescent="0.25">
      <c r="A6472" s="407" t="s">
        <v>10316</v>
      </c>
      <c r="B6472" s="407" t="s">
        <v>10317</v>
      </c>
      <c r="C6472" s="406"/>
      <c r="D6472" s="408">
        <v>580</v>
      </c>
      <c r="E6472" s="408">
        <v>580</v>
      </c>
      <c r="F6472" s="409">
        <v>45789.482187499998</v>
      </c>
      <c r="G6472" s="408">
        <v>0</v>
      </c>
    </row>
    <row r="6473" spans="1:7" ht="15" x14ac:dyDescent="0.25">
      <c r="A6473" s="407" t="s">
        <v>10318</v>
      </c>
      <c r="B6473" s="407" t="s">
        <v>10319</v>
      </c>
      <c r="C6473" s="406"/>
      <c r="D6473" s="408">
        <v>580</v>
      </c>
      <c r="E6473" s="408">
        <v>580</v>
      </c>
      <c r="F6473" s="409">
        <v>45789.482233796298</v>
      </c>
      <c r="G6473" s="408">
        <v>0</v>
      </c>
    </row>
    <row r="6474" spans="1:7" ht="15" x14ac:dyDescent="0.25">
      <c r="A6474" s="407" t="s">
        <v>10320</v>
      </c>
      <c r="B6474" s="407" t="s">
        <v>10321</v>
      </c>
      <c r="C6474" s="406"/>
      <c r="D6474" s="408">
        <v>680</v>
      </c>
      <c r="E6474" s="408">
        <v>680</v>
      </c>
      <c r="F6474" s="409">
        <v>45789.482291666667</v>
      </c>
      <c r="G6474" s="408">
        <v>0</v>
      </c>
    </row>
    <row r="6475" spans="1:7" ht="15" x14ac:dyDescent="0.25">
      <c r="A6475" s="407" t="s">
        <v>10322</v>
      </c>
      <c r="B6475" s="407" t="s">
        <v>10323</v>
      </c>
      <c r="C6475" s="406"/>
      <c r="D6475" s="408">
        <v>680</v>
      </c>
      <c r="E6475" s="408">
        <v>680</v>
      </c>
      <c r="F6475" s="409">
        <v>45789.48233796296</v>
      </c>
      <c r="G6475" s="408">
        <v>0</v>
      </c>
    </row>
    <row r="6476" spans="1:7" ht="15" x14ac:dyDescent="0.25">
      <c r="A6476" s="407" t="s">
        <v>10324</v>
      </c>
      <c r="B6476" s="407" t="s">
        <v>10325</v>
      </c>
      <c r="C6476" s="406"/>
      <c r="D6476" s="408">
        <v>680</v>
      </c>
      <c r="E6476" s="408">
        <v>680</v>
      </c>
      <c r="F6476" s="409">
        <v>45789.48238425926</v>
      </c>
      <c r="G6476" s="408">
        <v>0</v>
      </c>
    </row>
    <row r="6477" spans="1:7" ht="15" x14ac:dyDescent="0.25">
      <c r="A6477" s="407" t="s">
        <v>10326</v>
      </c>
      <c r="B6477" s="407" t="s">
        <v>10327</v>
      </c>
      <c r="C6477" s="406"/>
      <c r="D6477" s="408">
        <v>440</v>
      </c>
      <c r="E6477" s="408">
        <v>440</v>
      </c>
      <c r="F6477" s="409">
        <v>45789.482430555552</v>
      </c>
      <c r="G6477" s="408">
        <v>0</v>
      </c>
    </row>
    <row r="6478" spans="1:7" ht="15" x14ac:dyDescent="0.25">
      <c r="A6478" s="407" t="s">
        <v>10328</v>
      </c>
      <c r="B6478" s="407" t="s">
        <v>10329</v>
      </c>
      <c r="C6478" s="406"/>
      <c r="D6478" s="408">
        <v>440</v>
      </c>
      <c r="E6478" s="408">
        <v>440</v>
      </c>
      <c r="F6478" s="409">
        <v>45789.482499999998</v>
      </c>
      <c r="G6478" s="408">
        <v>0</v>
      </c>
    </row>
    <row r="6479" spans="1:7" ht="15" x14ac:dyDescent="0.25">
      <c r="A6479" s="407" t="s">
        <v>10330</v>
      </c>
      <c r="B6479" s="407" t="s">
        <v>10331</v>
      </c>
      <c r="C6479" s="406"/>
      <c r="D6479" s="408">
        <v>440</v>
      </c>
      <c r="E6479" s="408">
        <v>440</v>
      </c>
      <c r="F6479" s="409">
        <v>45789.482557870368</v>
      </c>
      <c r="G6479" s="408">
        <v>0</v>
      </c>
    </row>
    <row r="6480" spans="1:7" ht="15" x14ac:dyDescent="0.2">
      <c r="A6480" s="407" t="s">
        <v>10332</v>
      </c>
      <c r="B6480" s="407" t="s">
        <v>10333</v>
      </c>
      <c r="C6480" s="408">
        <v>0</v>
      </c>
      <c r="D6480" s="408">
        <v>35.25</v>
      </c>
      <c r="E6480" s="408">
        <v>35.25</v>
      </c>
      <c r="F6480" s="409">
        <v>45035.519675925927</v>
      </c>
      <c r="G6480" s="408">
        <v>0</v>
      </c>
    </row>
    <row r="6481" spans="1:7" ht="15" x14ac:dyDescent="0.2">
      <c r="A6481" s="407" t="s">
        <v>10334</v>
      </c>
      <c r="B6481" s="407" t="s">
        <v>10335</v>
      </c>
      <c r="C6481" s="408">
        <v>0</v>
      </c>
      <c r="D6481" s="408">
        <v>5.83</v>
      </c>
      <c r="E6481" s="408">
        <v>5.83</v>
      </c>
      <c r="F6481" s="409">
        <v>45789.48265046296</v>
      </c>
      <c r="G6481" s="408">
        <v>0</v>
      </c>
    </row>
    <row r="6482" spans="1:7" ht="15" x14ac:dyDescent="0.2">
      <c r="A6482" s="407" t="s">
        <v>10336</v>
      </c>
      <c r="B6482" s="407" t="s">
        <v>10337</v>
      </c>
      <c r="C6482" s="408">
        <v>0</v>
      </c>
      <c r="D6482" s="408">
        <v>0</v>
      </c>
      <c r="E6482" s="408">
        <v>0</v>
      </c>
      <c r="F6482" s="409">
        <v>45789.482708333337</v>
      </c>
      <c r="G6482" s="408">
        <v>0</v>
      </c>
    </row>
    <row r="6483" spans="1:7" ht="15" x14ac:dyDescent="0.25">
      <c r="A6483" s="407" t="s">
        <v>35802</v>
      </c>
      <c r="B6483" s="407" t="s">
        <v>35803</v>
      </c>
      <c r="C6483" s="406"/>
      <c r="D6483" s="406"/>
      <c r="E6483" s="406"/>
      <c r="F6483" s="409">
        <v>45035.515509259261</v>
      </c>
      <c r="G6483" s="408">
        <v>0</v>
      </c>
    </row>
    <row r="6484" spans="1:7" ht="15" x14ac:dyDescent="0.2">
      <c r="A6484" s="407" t="s">
        <v>10338</v>
      </c>
      <c r="B6484" s="407" t="s">
        <v>10339</v>
      </c>
      <c r="C6484" s="408">
        <v>0</v>
      </c>
      <c r="D6484" s="408">
        <v>15</v>
      </c>
      <c r="E6484" s="408">
        <v>15</v>
      </c>
      <c r="F6484" s="409">
        <v>45804.312511574077</v>
      </c>
      <c r="G6484" s="408">
        <v>0</v>
      </c>
    </row>
    <row r="6485" spans="1:7" ht="15" x14ac:dyDescent="0.25">
      <c r="A6485" s="407" t="s">
        <v>10340</v>
      </c>
      <c r="B6485" s="407" t="s">
        <v>10341</v>
      </c>
      <c r="C6485" s="406"/>
      <c r="D6485" s="408">
        <v>220</v>
      </c>
      <c r="E6485" s="408">
        <v>220</v>
      </c>
      <c r="F6485" s="409">
        <v>45789.482800925929</v>
      </c>
      <c r="G6485" s="408">
        <v>0</v>
      </c>
    </row>
    <row r="6486" spans="1:7" ht="15" x14ac:dyDescent="0.25">
      <c r="A6486" s="407" t="s">
        <v>10342</v>
      </c>
      <c r="B6486" s="407" t="s">
        <v>10343</v>
      </c>
      <c r="C6486" s="406"/>
      <c r="D6486" s="406"/>
      <c r="E6486" s="406"/>
      <c r="F6486" s="409">
        <v>45789.482835648145</v>
      </c>
      <c r="G6486" s="408">
        <v>0</v>
      </c>
    </row>
    <row r="6487" spans="1:7" ht="15" x14ac:dyDescent="0.2">
      <c r="A6487" s="407" t="s">
        <v>10344</v>
      </c>
      <c r="B6487" s="407" t="s">
        <v>10345</v>
      </c>
      <c r="C6487" s="408">
        <v>20</v>
      </c>
      <c r="D6487" s="408">
        <v>468.04</v>
      </c>
      <c r="E6487" s="408">
        <v>490.54</v>
      </c>
      <c r="F6487" s="409">
        <v>45789.472766203704</v>
      </c>
      <c r="G6487" s="408">
        <v>0</v>
      </c>
    </row>
    <row r="6488" spans="1:7" ht="15" x14ac:dyDescent="0.25">
      <c r="A6488" s="407" t="s">
        <v>10346</v>
      </c>
      <c r="B6488" s="407" t="s">
        <v>10347</v>
      </c>
      <c r="C6488" s="406"/>
      <c r="D6488" s="408">
        <v>104.04</v>
      </c>
      <c r="E6488" s="408">
        <v>104.04</v>
      </c>
      <c r="F6488" s="409">
        <v>45789.482939814814</v>
      </c>
      <c r="G6488" s="408">
        <v>0</v>
      </c>
    </row>
    <row r="6489" spans="1:7" ht="15" x14ac:dyDescent="0.25">
      <c r="A6489" s="407" t="s">
        <v>10348</v>
      </c>
      <c r="B6489" s="407" t="s">
        <v>10349</v>
      </c>
      <c r="C6489" s="406"/>
      <c r="D6489" s="408">
        <v>90</v>
      </c>
      <c r="E6489" s="408">
        <v>90</v>
      </c>
      <c r="F6489" s="409">
        <v>45789.482974537037</v>
      </c>
      <c r="G6489" s="408">
        <v>0</v>
      </c>
    </row>
    <row r="6490" spans="1:7" ht="15" x14ac:dyDescent="0.25">
      <c r="A6490" s="407" t="s">
        <v>10350</v>
      </c>
      <c r="B6490" s="407" t="s">
        <v>10351</v>
      </c>
      <c r="C6490" s="406"/>
      <c r="D6490" s="408">
        <v>90</v>
      </c>
      <c r="E6490" s="408">
        <v>90</v>
      </c>
      <c r="F6490" s="409">
        <v>45789.483020833337</v>
      </c>
      <c r="G6490" s="408">
        <v>0</v>
      </c>
    </row>
    <row r="6491" spans="1:7" ht="15" x14ac:dyDescent="0.2">
      <c r="A6491" s="407" t="s">
        <v>10352</v>
      </c>
      <c r="B6491" s="407" t="s">
        <v>10353</v>
      </c>
      <c r="C6491" s="408">
        <v>0</v>
      </c>
      <c r="D6491" s="408">
        <v>13</v>
      </c>
      <c r="E6491" s="408">
        <v>13</v>
      </c>
      <c r="F6491" s="409">
        <v>45804.633287037039</v>
      </c>
      <c r="G6491" s="408">
        <v>0</v>
      </c>
    </row>
    <row r="6492" spans="1:7" ht="15" x14ac:dyDescent="0.2">
      <c r="A6492" s="407" t="s">
        <v>10354</v>
      </c>
      <c r="B6492" s="407" t="s">
        <v>40268</v>
      </c>
      <c r="C6492" s="408">
        <v>0</v>
      </c>
      <c r="D6492" s="408">
        <v>8.8000000000000007</v>
      </c>
      <c r="E6492" s="408">
        <v>8.8000000000000007</v>
      </c>
      <c r="F6492" s="409">
        <v>45789.483460648145</v>
      </c>
      <c r="G6492" s="408">
        <v>0</v>
      </c>
    </row>
    <row r="6493" spans="1:7" ht="15" x14ac:dyDescent="0.2">
      <c r="A6493" s="407" t="s">
        <v>10355</v>
      </c>
      <c r="B6493" s="407" t="s">
        <v>10356</v>
      </c>
      <c r="C6493" s="408">
        <v>0</v>
      </c>
      <c r="D6493" s="408">
        <v>0.22</v>
      </c>
      <c r="E6493" s="408">
        <v>0.22</v>
      </c>
      <c r="F6493" s="409">
        <v>45804.312777777777</v>
      </c>
      <c r="G6493" s="408">
        <v>0</v>
      </c>
    </row>
    <row r="6494" spans="1:7" ht="15" x14ac:dyDescent="0.2">
      <c r="A6494" s="407" t="s">
        <v>10357</v>
      </c>
      <c r="B6494" s="407" t="s">
        <v>10358</v>
      </c>
      <c r="C6494" s="408">
        <v>0</v>
      </c>
      <c r="D6494" s="408">
        <v>19.579999999999998</v>
      </c>
      <c r="E6494" s="408">
        <v>19.579999999999998</v>
      </c>
      <c r="F6494" s="409">
        <v>45789.483634259261</v>
      </c>
      <c r="G6494" s="408">
        <v>0</v>
      </c>
    </row>
    <row r="6495" spans="1:7" ht="15" x14ac:dyDescent="0.2">
      <c r="A6495" s="407" t="s">
        <v>10359</v>
      </c>
      <c r="B6495" s="407" t="s">
        <v>10360</v>
      </c>
      <c r="C6495" s="408">
        <v>0</v>
      </c>
      <c r="D6495" s="408">
        <v>190</v>
      </c>
      <c r="E6495" s="408">
        <v>190</v>
      </c>
      <c r="F6495" s="409">
        <v>45789.55133101852</v>
      </c>
      <c r="G6495" s="408">
        <v>0</v>
      </c>
    </row>
    <row r="6496" spans="1:7" ht="15" x14ac:dyDescent="0.2">
      <c r="A6496" s="407" t="s">
        <v>10361</v>
      </c>
      <c r="B6496" s="407" t="s">
        <v>10362</v>
      </c>
      <c r="C6496" s="408">
        <v>0</v>
      </c>
      <c r="D6496" s="408">
        <v>23.4</v>
      </c>
      <c r="E6496" s="408">
        <v>23.4</v>
      </c>
      <c r="F6496" s="409">
        <v>45789.511944444443</v>
      </c>
      <c r="G6496" s="408">
        <v>0</v>
      </c>
    </row>
    <row r="6497" spans="1:7" ht="15" x14ac:dyDescent="0.2">
      <c r="A6497" s="407" t="s">
        <v>10363</v>
      </c>
      <c r="B6497" s="407" t="s">
        <v>10364</v>
      </c>
      <c r="C6497" s="408">
        <v>0</v>
      </c>
      <c r="D6497" s="408">
        <v>55</v>
      </c>
      <c r="E6497" s="408">
        <v>55</v>
      </c>
      <c r="F6497" s="409">
        <v>45789.512060185189</v>
      </c>
      <c r="G6497" s="408">
        <v>0</v>
      </c>
    </row>
    <row r="6498" spans="1:7" ht="15" x14ac:dyDescent="0.2">
      <c r="A6498" s="407" t="s">
        <v>10365</v>
      </c>
      <c r="B6498" s="407" t="s">
        <v>10366</v>
      </c>
      <c r="C6498" s="408">
        <v>0</v>
      </c>
      <c r="D6498" s="408">
        <v>10.9</v>
      </c>
      <c r="E6498" s="408">
        <v>10.9</v>
      </c>
      <c r="F6498" s="409">
        <v>45789.512164351851</v>
      </c>
      <c r="G6498" s="408">
        <v>19</v>
      </c>
    </row>
    <row r="6499" spans="1:7" ht="15" x14ac:dyDescent="0.2">
      <c r="A6499" s="407" t="s">
        <v>10367</v>
      </c>
      <c r="B6499" s="407" t="s">
        <v>10368</v>
      </c>
      <c r="C6499" s="408">
        <v>2.916666666666667</v>
      </c>
      <c r="D6499" s="408">
        <v>19.579999999999998</v>
      </c>
      <c r="E6499" s="408">
        <v>25.413333333333334</v>
      </c>
      <c r="F6499" s="409">
        <v>45789.476759259262</v>
      </c>
      <c r="G6499" s="408">
        <v>0</v>
      </c>
    </row>
    <row r="6500" spans="1:7" ht="15" x14ac:dyDescent="0.2">
      <c r="A6500" s="407" t="s">
        <v>10369</v>
      </c>
      <c r="B6500" s="407" t="s">
        <v>10370</v>
      </c>
      <c r="C6500" s="408">
        <v>0</v>
      </c>
      <c r="D6500" s="408">
        <v>49</v>
      </c>
      <c r="E6500" s="408">
        <v>49</v>
      </c>
      <c r="F6500" s="409">
        <v>45789.514097222222</v>
      </c>
      <c r="G6500" s="408">
        <v>0</v>
      </c>
    </row>
    <row r="6501" spans="1:7" ht="15" x14ac:dyDescent="0.2">
      <c r="A6501" s="407" t="s">
        <v>10371</v>
      </c>
      <c r="B6501" s="407" t="s">
        <v>10372</v>
      </c>
      <c r="C6501" s="408">
        <v>0</v>
      </c>
      <c r="D6501" s="408">
        <v>113.2</v>
      </c>
      <c r="E6501" s="408">
        <v>113.2</v>
      </c>
      <c r="F6501" s="409">
        <v>45789.514374999999</v>
      </c>
      <c r="G6501" s="408">
        <v>0</v>
      </c>
    </row>
    <row r="6502" spans="1:7" ht="15" x14ac:dyDescent="0.2">
      <c r="A6502" s="407" t="s">
        <v>10373</v>
      </c>
      <c r="B6502" s="407" t="s">
        <v>10374</v>
      </c>
      <c r="C6502" s="408">
        <v>0</v>
      </c>
      <c r="D6502" s="408">
        <v>96</v>
      </c>
      <c r="E6502" s="408">
        <v>96</v>
      </c>
      <c r="F6502" s="409">
        <v>45946.390833333331</v>
      </c>
      <c r="G6502" s="408">
        <v>0</v>
      </c>
    </row>
    <row r="6503" spans="1:7" ht="15" x14ac:dyDescent="0.2">
      <c r="A6503" s="407" t="s">
        <v>10375</v>
      </c>
      <c r="B6503" s="407" t="s">
        <v>10376</v>
      </c>
      <c r="C6503" s="408">
        <v>0</v>
      </c>
      <c r="D6503" s="408">
        <v>68.25</v>
      </c>
      <c r="E6503" s="408">
        <v>68.25</v>
      </c>
      <c r="F6503" s="409">
        <v>45789.483969907407</v>
      </c>
      <c r="G6503" s="408">
        <v>0</v>
      </c>
    </row>
    <row r="6504" spans="1:7" ht="15" x14ac:dyDescent="0.25">
      <c r="A6504" s="407" t="s">
        <v>10377</v>
      </c>
      <c r="B6504" s="407" t="s">
        <v>10378</v>
      </c>
      <c r="C6504" s="406"/>
      <c r="D6504" s="408">
        <v>2.1057999999999999</v>
      </c>
      <c r="E6504" s="408">
        <v>2.1057999999999999</v>
      </c>
      <c r="F6504" s="409">
        <v>45789.477893518517</v>
      </c>
      <c r="G6504" s="408">
        <v>0</v>
      </c>
    </row>
    <row r="6505" spans="1:7" ht="15" x14ac:dyDescent="0.25">
      <c r="A6505" s="407" t="s">
        <v>10379</v>
      </c>
      <c r="B6505" s="407" t="s">
        <v>10380</v>
      </c>
      <c r="C6505" s="406"/>
      <c r="D6505" s="408">
        <v>50</v>
      </c>
      <c r="E6505" s="408">
        <v>50</v>
      </c>
      <c r="F6505" s="409">
        <v>45789.484097222223</v>
      </c>
      <c r="G6505" s="408">
        <v>0</v>
      </c>
    </row>
    <row r="6506" spans="1:7" ht="15" x14ac:dyDescent="0.25">
      <c r="A6506" s="407" t="s">
        <v>10381</v>
      </c>
      <c r="B6506" s="407" t="s">
        <v>10382</v>
      </c>
      <c r="C6506" s="406"/>
      <c r="D6506" s="408">
        <v>340</v>
      </c>
      <c r="E6506" s="408">
        <v>340</v>
      </c>
      <c r="F6506" s="409">
        <v>45789.484143518515</v>
      </c>
      <c r="G6506" s="408">
        <v>0</v>
      </c>
    </row>
    <row r="6507" spans="1:7" ht="15" x14ac:dyDescent="0.25">
      <c r="A6507" s="407" t="s">
        <v>10383</v>
      </c>
      <c r="B6507" s="407" t="s">
        <v>10384</v>
      </c>
      <c r="C6507" s="406"/>
      <c r="D6507" s="408">
        <v>340</v>
      </c>
      <c r="E6507" s="408">
        <v>340</v>
      </c>
      <c r="F6507" s="409">
        <v>45789.484189814815</v>
      </c>
      <c r="G6507" s="408">
        <v>0</v>
      </c>
    </row>
    <row r="6508" spans="1:7" ht="15" x14ac:dyDescent="0.25">
      <c r="A6508" s="407" t="s">
        <v>10385</v>
      </c>
      <c r="B6508" s="407" t="s">
        <v>10386</v>
      </c>
      <c r="C6508" s="406"/>
      <c r="D6508" s="408">
        <v>340</v>
      </c>
      <c r="E6508" s="408">
        <v>340</v>
      </c>
      <c r="F6508" s="409">
        <v>45789.484247685185</v>
      </c>
      <c r="G6508" s="408">
        <v>0</v>
      </c>
    </row>
    <row r="6509" spans="1:7" ht="15" x14ac:dyDescent="0.25">
      <c r="A6509" s="407" t="s">
        <v>10387</v>
      </c>
      <c r="B6509" s="407" t="s">
        <v>10388</v>
      </c>
      <c r="C6509" s="406"/>
      <c r="D6509" s="408">
        <v>340</v>
      </c>
      <c r="E6509" s="408">
        <v>340</v>
      </c>
      <c r="F6509" s="409">
        <v>45789.484293981484</v>
      </c>
      <c r="G6509" s="408">
        <v>0</v>
      </c>
    </row>
    <row r="6510" spans="1:7" ht="15" x14ac:dyDescent="0.25">
      <c r="A6510" s="407" t="s">
        <v>10389</v>
      </c>
      <c r="B6510" s="407" t="s">
        <v>10390</v>
      </c>
      <c r="C6510" s="406"/>
      <c r="D6510" s="408">
        <v>340</v>
      </c>
      <c r="E6510" s="408">
        <v>340</v>
      </c>
      <c r="F6510" s="409">
        <v>45789.484340277777</v>
      </c>
      <c r="G6510" s="408">
        <v>0</v>
      </c>
    </row>
    <row r="6511" spans="1:7" ht="15" x14ac:dyDescent="0.25">
      <c r="A6511" s="407" t="s">
        <v>10391</v>
      </c>
      <c r="B6511" s="407" t="s">
        <v>10392</v>
      </c>
      <c r="C6511" s="406"/>
      <c r="D6511" s="408">
        <v>340</v>
      </c>
      <c r="E6511" s="408">
        <v>340</v>
      </c>
      <c r="F6511" s="409">
        <v>45789.484409722223</v>
      </c>
      <c r="G6511" s="408">
        <v>0</v>
      </c>
    </row>
    <row r="6512" spans="1:7" ht="15" x14ac:dyDescent="0.2">
      <c r="A6512" s="407" t="s">
        <v>10393</v>
      </c>
      <c r="B6512" s="407" t="s">
        <v>10394</v>
      </c>
      <c r="C6512" s="408">
        <v>0</v>
      </c>
      <c r="D6512" s="408">
        <v>339</v>
      </c>
      <c r="E6512" s="408">
        <v>339</v>
      </c>
      <c r="F6512" s="409">
        <v>45789.484467592592</v>
      </c>
      <c r="G6512" s="408">
        <v>0</v>
      </c>
    </row>
    <row r="6513" spans="1:7" ht="15" x14ac:dyDescent="0.25">
      <c r="A6513" s="407" t="s">
        <v>10395</v>
      </c>
      <c r="B6513" s="407" t="s">
        <v>10396</v>
      </c>
      <c r="C6513" s="406"/>
      <c r="D6513" s="408">
        <v>340</v>
      </c>
      <c r="E6513" s="408">
        <v>340</v>
      </c>
      <c r="F6513" s="409">
        <v>45789.484537037039</v>
      </c>
      <c r="G6513" s="408">
        <v>0</v>
      </c>
    </row>
    <row r="6514" spans="1:7" ht="15" x14ac:dyDescent="0.25">
      <c r="A6514" s="407" t="s">
        <v>10397</v>
      </c>
      <c r="B6514" s="407" t="s">
        <v>10398</v>
      </c>
      <c r="C6514" s="406"/>
      <c r="D6514" s="408">
        <v>340</v>
      </c>
      <c r="E6514" s="408">
        <v>340</v>
      </c>
      <c r="F6514" s="409">
        <v>45789.484629629631</v>
      </c>
      <c r="G6514" s="408">
        <v>0</v>
      </c>
    </row>
    <row r="6515" spans="1:7" ht="15" x14ac:dyDescent="0.25">
      <c r="A6515" s="407" t="s">
        <v>10399</v>
      </c>
      <c r="B6515" s="407" t="s">
        <v>10400</v>
      </c>
      <c r="C6515" s="406"/>
      <c r="D6515" s="408">
        <v>340</v>
      </c>
      <c r="E6515" s="408">
        <v>340</v>
      </c>
      <c r="F6515" s="409">
        <v>45789.484675925924</v>
      </c>
      <c r="G6515" s="408">
        <v>0</v>
      </c>
    </row>
    <row r="6516" spans="1:7" ht="15" x14ac:dyDescent="0.25">
      <c r="A6516" s="407" t="s">
        <v>10401</v>
      </c>
      <c r="B6516" s="407" t="s">
        <v>10402</v>
      </c>
      <c r="C6516" s="406"/>
      <c r="D6516" s="408">
        <v>340</v>
      </c>
      <c r="E6516" s="408">
        <v>340</v>
      </c>
      <c r="F6516" s="409">
        <v>45789.484733796293</v>
      </c>
      <c r="G6516" s="408">
        <v>0</v>
      </c>
    </row>
    <row r="6517" spans="1:7" ht="15" x14ac:dyDescent="0.25">
      <c r="A6517" s="407" t="s">
        <v>10403</v>
      </c>
      <c r="B6517" s="407" t="s">
        <v>10404</v>
      </c>
      <c r="C6517" s="406"/>
      <c r="D6517" s="408">
        <v>340</v>
      </c>
      <c r="E6517" s="408">
        <v>340</v>
      </c>
      <c r="F6517" s="409">
        <v>45789.484768518516</v>
      </c>
      <c r="G6517" s="408">
        <v>0</v>
      </c>
    </row>
    <row r="6518" spans="1:7" ht="15" x14ac:dyDescent="0.25">
      <c r="A6518" s="407" t="s">
        <v>10405</v>
      </c>
      <c r="B6518" s="407" t="s">
        <v>10406</v>
      </c>
      <c r="C6518" s="406"/>
      <c r="D6518" s="408">
        <v>340</v>
      </c>
      <c r="E6518" s="408">
        <v>340</v>
      </c>
      <c r="F6518" s="409">
        <v>45789.484814814816</v>
      </c>
      <c r="G6518" s="408">
        <v>0</v>
      </c>
    </row>
    <row r="6519" spans="1:7" ht="15" x14ac:dyDescent="0.25">
      <c r="A6519" s="407" t="s">
        <v>10407</v>
      </c>
      <c r="B6519" s="407" t="s">
        <v>10408</v>
      </c>
      <c r="C6519" s="406"/>
      <c r="D6519" s="408">
        <v>340</v>
      </c>
      <c r="E6519" s="408">
        <v>340</v>
      </c>
      <c r="F6519" s="409">
        <v>45789.484861111108</v>
      </c>
      <c r="G6519" s="408">
        <v>0</v>
      </c>
    </row>
    <row r="6520" spans="1:7" ht="15" x14ac:dyDescent="0.25">
      <c r="A6520" s="407" t="s">
        <v>10409</v>
      </c>
      <c r="B6520" s="407" t="s">
        <v>10410</v>
      </c>
      <c r="C6520" s="406"/>
      <c r="D6520" s="406"/>
      <c r="E6520" s="406"/>
      <c r="F6520" s="409">
        <v>45789.484918981485</v>
      </c>
      <c r="G6520" s="408">
        <v>0</v>
      </c>
    </row>
    <row r="6521" spans="1:7" ht="15" x14ac:dyDescent="0.25">
      <c r="A6521" s="407" t="s">
        <v>10411</v>
      </c>
      <c r="B6521" s="407" t="s">
        <v>10412</v>
      </c>
      <c r="C6521" s="406"/>
      <c r="D6521" s="408">
        <v>340</v>
      </c>
      <c r="E6521" s="408">
        <v>340</v>
      </c>
      <c r="F6521" s="409">
        <v>45789.484965277778</v>
      </c>
      <c r="G6521" s="408">
        <v>0</v>
      </c>
    </row>
    <row r="6522" spans="1:7" ht="15" x14ac:dyDescent="0.2">
      <c r="A6522" s="407" t="s">
        <v>10413</v>
      </c>
      <c r="B6522" s="407" t="s">
        <v>33755</v>
      </c>
      <c r="C6522" s="408">
        <v>0</v>
      </c>
      <c r="D6522" s="408">
        <v>10.65</v>
      </c>
      <c r="E6522" s="408">
        <v>10.65</v>
      </c>
      <c r="F6522" s="409">
        <v>45804.633402777778</v>
      </c>
      <c r="G6522" s="408">
        <v>0</v>
      </c>
    </row>
    <row r="6523" spans="1:7" ht="15" x14ac:dyDescent="0.2">
      <c r="A6523" s="407" t="s">
        <v>10414</v>
      </c>
      <c r="B6523" s="407" t="s">
        <v>10415</v>
      </c>
      <c r="C6523" s="408">
        <v>0</v>
      </c>
      <c r="D6523" s="408">
        <v>68.02</v>
      </c>
      <c r="E6523" s="408">
        <v>68.02</v>
      </c>
      <c r="F6523" s="409">
        <v>45804.313344907408</v>
      </c>
      <c r="G6523" s="408">
        <v>0</v>
      </c>
    </row>
    <row r="6524" spans="1:7" ht="15" x14ac:dyDescent="0.2">
      <c r="A6524" s="407" t="s">
        <v>10416</v>
      </c>
      <c r="B6524" s="407" t="s">
        <v>10417</v>
      </c>
      <c r="C6524" s="408">
        <v>0</v>
      </c>
      <c r="D6524" s="408">
        <v>22</v>
      </c>
      <c r="E6524" s="408">
        <v>22</v>
      </c>
      <c r="F6524" s="409">
        <v>45929.471145833333</v>
      </c>
      <c r="G6524" s="408">
        <v>0</v>
      </c>
    </row>
    <row r="6525" spans="1:7" ht="15" x14ac:dyDescent="0.2">
      <c r="A6525" s="407" t="s">
        <v>10418</v>
      </c>
      <c r="B6525" s="407" t="s">
        <v>10419</v>
      </c>
      <c r="C6525" s="408">
        <v>0</v>
      </c>
      <c r="D6525" s="408">
        <v>1.1200000000000001</v>
      </c>
      <c r="E6525" s="408">
        <v>1.1200000000000001</v>
      </c>
      <c r="F6525" s="409">
        <v>45789.515682870369</v>
      </c>
      <c r="G6525" s="408">
        <v>0</v>
      </c>
    </row>
    <row r="6526" spans="1:7" ht="15" x14ac:dyDescent="0.2">
      <c r="A6526" s="407" t="s">
        <v>10420</v>
      </c>
      <c r="B6526" s="407" t="s">
        <v>10421</v>
      </c>
      <c r="C6526" s="408">
        <v>0</v>
      </c>
      <c r="D6526" s="408">
        <v>0.75</v>
      </c>
      <c r="E6526" s="408">
        <v>0.75</v>
      </c>
      <c r="F6526" s="409">
        <v>45789.515925925924</v>
      </c>
      <c r="G6526" s="408">
        <v>0</v>
      </c>
    </row>
    <row r="6527" spans="1:7" ht="15" x14ac:dyDescent="0.2">
      <c r="A6527" s="407" t="s">
        <v>10422</v>
      </c>
      <c r="B6527" s="407" t="s">
        <v>10423</v>
      </c>
      <c r="C6527" s="408">
        <v>0</v>
      </c>
      <c r="D6527" s="408">
        <v>0.04</v>
      </c>
      <c r="E6527" s="408">
        <v>0.04</v>
      </c>
      <c r="F6527" s="409">
        <v>45804.313587962963</v>
      </c>
      <c r="G6527" s="408">
        <v>0</v>
      </c>
    </row>
    <row r="6528" spans="1:7" ht="15" x14ac:dyDescent="0.2">
      <c r="A6528" s="407" t="s">
        <v>10424</v>
      </c>
      <c r="B6528" s="407" t="s">
        <v>40269</v>
      </c>
      <c r="C6528" s="408">
        <v>0</v>
      </c>
      <c r="D6528" s="408">
        <v>0.02</v>
      </c>
      <c r="E6528" s="408">
        <v>0.02</v>
      </c>
      <c r="F6528" s="409">
        <v>45796.518611111111</v>
      </c>
      <c r="G6528" s="408">
        <v>148</v>
      </c>
    </row>
    <row r="6529" spans="1:7" ht="15" x14ac:dyDescent="0.2">
      <c r="A6529" s="407" t="s">
        <v>10425</v>
      </c>
      <c r="B6529" s="407" t="s">
        <v>10426</v>
      </c>
      <c r="C6529" s="408">
        <v>0</v>
      </c>
      <c r="D6529" s="408">
        <v>0.02</v>
      </c>
      <c r="E6529" s="408">
        <v>0.02</v>
      </c>
      <c r="F6529" s="409">
        <v>45789.485474537039</v>
      </c>
      <c r="G6529" s="408">
        <v>0</v>
      </c>
    </row>
    <row r="6530" spans="1:7" ht="15" x14ac:dyDescent="0.25">
      <c r="A6530" s="407" t="s">
        <v>10427</v>
      </c>
      <c r="B6530" s="407" t="s">
        <v>10428</v>
      </c>
      <c r="C6530" s="406"/>
      <c r="D6530" s="406"/>
      <c r="E6530" s="406"/>
      <c r="F6530" s="409">
        <v>45789.485532407409</v>
      </c>
      <c r="G6530" s="408">
        <v>0</v>
      </c>
    </row>
    <row r="6531" spans="1:7" ht="15" x14ac:dyDescent="0.25">
      <c r="A6531" s="407" t="s">
        <v>10429</v>
      </c>
      <c r="B6531" s="407" t="s">
        <v>10430</v>
      </c>
      <c r="C6531" s="406"/>
      <c r="D6531" s="406"/>
      <c r="E6531" s="406"/>
      <c r="F6531" s="409">
        <v>45789.485578703701</v>
      </c>
      <c r="G6531" s="408">
        <v>0</v>
      </c>
    </row>
    <row r="6532" spans="1:7" ht="15" x14ac:dyDescent="0.2">
      <c r="A6532" s="407" t="s">
        <v>10431</v>
      </c>
      <c r="B6532" s="407" t="s">
        <v>10432</v>
      </c>
      <c r="C6532" s="408">
        <v>0</v>
      </c>
      <c r="D6532" s="408">
        <v>0.01</v>
      </c>
      <c r="E6532" s="408">
        <v>0.01</v>
      </c>
      <c r="F6532" s="409">
        <v>45789.485636574071</v>
      </c>
      <c r="G6532" s="408">
        <v>0</v>
      </c>
    </row>
    <row r="6533" spans="1:7" ht="15" x14ac:dyDescent="0.2">
      <c r="A6533" s="407" t="s">
        <v>10433</v>
      </c>
      <c r="B6533" s="407" t="s">
        <v>10434</v>
      </c>
      <c r="C6533" s="408">
        <v>0</v>
      </c>
      <c r="D6533" s="408">
        <v>1E-3</v>
      </c>
      <c r="E6533" s="408">
        <v>1E-3</v>
      </c>
      <c r="F6533" s="409">
        <v>45789.485682870371</v>
      </c>
      <c r="G6533" s="408">
        <v>0</v>
      </c>
    </row>
    <row r="6534" spans="1:7" ht="15" x14ac:dyDescent="0.2">
      <c r="A6534" s="407" t="s">
        <v>10435</v>
      </c>
      <c r="B6534" s="407" t="s">
        <v>10436</v>
      </c>
      <c r="C6534" s="408">
        <v>0</v>
      </c>
      <c r="D6534" s="408">
        <v>3.15</v>
      </c>
      <c r="E6534" s="408">
        <v>3.15</v>
      </c>
      <c r="F6534" s="409">
        <v>45804.313842592594</v>
      </c>
      <c r="G6534" s="408">
        <v>0</v>
      </c>
    </row>
    <row r="6535" spans="1:7" ht="15" x14ac:dyDescent="0.2">
      <c r="A6535" s="407" t="s">
        <v>10437</v>
      </c>
      <c r="B6535" s="407" t="s">
        <v>10438</v>
      </c>
      <c r="C6535" s="408">
        <v>0</v>
      </c>
      <c r="D6535" s="408">
        <v>42.9</v>
      </c>
      <c r="E6535" s="408">
        <v>42.9</v>
      </c>
      <c r="F6535" s="409">
        <v>45804.314062500001</v>
      </c>
      <c r="G6535" s="408">
        <v>0</v>
      </c>
    </row>
    <row r="6536" spans="1:7" ht="15" x14ac:dyDescent="0.2">
      <c r="A6536" s="407" t="s">
        <v>10439</v>
      </c>
      <c r="B6536" s="407" t="s">
        <v>10440</v>
      </c>
      <c r="C6536" s="408">
        <v>0</v>
      </c>
      <c r="D6536" s="408">
        <v>11.88</v>
      </c>
      <c r="E6536" s="408">
        <v>11.88</v>
      </c>
      <c r="F6536" s="409">
        <v>45804.314340277779</v>
      </c>
      <c r="G6536" s="408">
        <v>0</v>
      </c>
    </row>
    <row r="6537" spans="1:7" ht="15" x14ac:dyDescent="0.2">
      <c r="A6537" s="407" t="s">
        <v>10441</v>
      </c>
      <c r="B6537" s="407" t="s">
        <v>10445</v>
      </c>
      <c r="C6537" s="408">
        <v>0</v>
      </c>
      <c r="D6537" s="408">
        <v>5.91</v>
      </c>
      <c r="E6537" s="408">
        <v>5.91</v>
      </c>
      <c r="F6537" s="409">
        <v>45433.58321759259</v>
      </c>
      <c r="G6537" s="408">
        <v>0</v>
      </c>
    </row>
    <row r="6538" spans="1:7" ht="15" x14ac:dyDescent="0.25">
      <c r="A6538" s="407" t="s">
        <v>10442</v>
      </c>
      <c r="B6538" s="407" t="s">
        <v>10443</v>
      </c>
      <c r="C6538" s="406"/>
      <c r="D6538" s="408">
        <v>2.34</v>
      </c>
      <c r="E6538" s="408">
        <v>2.34</v>
      </c>
      <c r="F6538" s="409">
        <v>45789.478865740741</v>
      </c>
      <c r="G6538" s="408">
        <v>0</v>
      </c>
    </row>
    <row r="6539" spans="1:7" ht="15" x14ac:dyDescent="0.2">
      <c r="A6539" s="407" t="s">
        <v>10444</v>
      </c>
      <c r="B6539" s="407" t="s">
        <v>10445</v>
      </c>
      <c r="C6539" s="408">
        <v>0</v>
      </c>
      <c r="D6539" s="408">
        <v>5.84</v>
      </c>
      <c r="E6539" s="408">
        <v>5.84</v>
      </c>
      <c r="F6539" s="409">
        <v>45789.516516203701</v>
      </c>
      <c r="G6539" s="408">
        <v>98</v>
      </c>
    </row>
    <row r="6540" spans="1:7" ht="15" x14ac:dyDescent="0.2">
      <c r="A6540" s="407" t="s">
        <v>10446</v>
      </c>
      <c r="B6540" s="407" t="s">
        <v>10447</v>
      </c>
      <c r="C6540" s="408">
        <v>0</v>
      </c>
      <c r="D6540" s="408">
        <v>31.5</v>
      </c>
      <c r="E6540" s="408">
        <v>31.5</v>
      </c>
      <c r="F6540" s="409">
        <v>45789.486678240741</v>
      </c>
      <c r="G6540" s="408">
        <v>0</v>
      </c>
    </row>
    <row r="6541" spans="1:7" ht="15" x14ac:dyDescent="0.25">
      <c r="A6541" s="407" t="s">
        <v>10448</v>
      </c>
      <c r="B6541" s="407" t="s">
        <v>10449</v>
      </c>
      <c r="C6541" s="406"/>
      <c r="D6541" s="408">
        <v>40</v>
      </c>
      <c r="E6541" s="408">
        <v>40</v>
      </c>
      <c r="F6541" s="409">
        <v>45789.486724537041</v>
      </c>
      <c r="G6541" s="408">
        <v>0</v>
      </c>
    </row>
    <row r="6542" spans="1:7" ht="15" x14ac:dyDescent="0.2">
      <c r="A6542" s="407" t="s">
        <v>10450</v>
      </c>
      <c r="B6542" s="407" t="s">
        <v>10451</v>
      </c>
      <c r="C6542" s="408">
        <v>0</v>
      </c>
      <c r="D6542" s="408">
        <v>40</v>
      </c>
      <c r="E6542" s="408">
        <v>40</v>
      </c>
      <c r="F6542" s="409">
        <v>45789.48678240741</v>
      </c>
      <c r="G6542" s="408">
        <v>0</v>
      </c>
    </row>
    <row r="6543" spans="1:7" ht="15" x14ac:dyDescent="0.25">
      <c r="A6543" s="407" t="s">
        <v>10452</v>
      </c>
      <c r="B6543" s="407" t="s">
        <v>10453</v>
      </c>
      <c r="C6543" s="406"/>
      <c r="D6543" s="408">
        <v>30</v>
      </c>
      <c r="E6543" s="408">
        <v>30</v>
      </c>
      <c r="F6543" s="409">
        <v>45789.486863425926</v>
      </c>
      <c r="G6543" s="408">
        <v>0</v>
      </c>
    </row>
    <row r="6544" spans="1:7" ht="15" x14ac:dyDescent="0.2">
      <c r="A6544" s="407" t="s">
        <v>10454</v>
      </c>
      <c r="B6544" s="407" t="s">
        <v>10455</v>
      </c>
      <c r="C6544" s="408">
        <v>0</v>
      </c>
      <c r="D6544" s="408">
        <v>2.5</v>
      </c>
      <c r="E6544" s="408">
        <v>2.5</v>
      </c>
      <c r="F6544" s="409">
        <v>45789.486932870372</v>
      </c>
      <c r="G6544" s="408">
        <v>156</v>
      </c>
    </row>
    <row r="6545" spans="1:7" ht="15" x14ac:dyDescent="0.2">
      <c r="A6545" s="407" t="s">
        <v>10456</v>
      </c>
      <c r="B6545" s="407" t="s">
        <v>40642</v>
      </c>
      <c r="C6545" s="408">
        <v>0</v>
      </c>
      <c r="D6545" s="408">
        <v>25</v>
      </c>
      <c r="E6545" s="408">
        <v>25</v>
      </c>
      <c r="F6545" s="409">
        <v>45939.90929398148</v>
      </c>
      <c r="G6545" s="408">
        <v>0</v>
      </c>
    </row>
    <row r="6546" spans="1:7" ht="15" x14ac:dyDescent="0.2">
      <c r="A6546" s="407" t="s">
        <v>10457</v>
      </c>
      <c r="B6546" s="407" t="s">
        <v>10458</v>
      </c>
      <c r="C6546" s="408">
        <v>0</v>
      </c>
      <c r="D6546" s="408">
        <v>1.2186315789473685</v>
      </c>
      <c r="E6546" s="408">
        <v>1.2186315789473685</v>
      </c>
      <c r="F6546" s="409">
        <v>45789.487037037034</v>
      </c>
      <c r="G6546" s="408">
        <v>238</v>
      </c>
    </row>
    <row r="6547" spans="1:7" ht="15" x14ac:dyDescent="0.25">
      <c r="A6547" s="407" t="s">
        <v>10459</v>
      </c>
      <c r="B6547" s="407" t="s">
        <v>10460</v>
      </c>
      <c r="C6547" s="406"/>
      <c r="D6547" s="408">
        <v>16.64</v>
      </c>
      <c r="E6547" s="408">
        <v>16.64</v>
      </c>
      <c r="F6547" s="409">
        <v>45789.487210648149</v>
      </c>
      <c r="G6547" s="408">
        <v>0</v>
      </c>
    </row>
    <row r="6548" spans="1:7" ht="15" x14ac:dyDescent="0.2">
      <c r="A6548" s="407" t="s">
        <v>10461</v>
      </c>
      <c r="B6548" s="407" t="s">
        <v>33756</v>
      </c>
      <c r="C6548" s="408">
        <v>0</v>
      </c>
      <c r="D6548" s="408">
        <v>20</v>
      </c>
      <c r="E6548" s="408">
        <v>20</v>
      </c>
      <c r="F6548" s="409">
        <v>45789.487164351849</v>
      </c>
      <c r="G6548" s="408">
        <v>0</v>
      </c>
    </row>
    <row r="6549" spans="1:7" ht="15" x14ac:dyDescent="0.2">
      <c r="A6549" s="407" t="s">
        <v>35804</v>
      </c>
      <c r="B6549" s="407" t="s">
        <v>35805</v>
      </c>
      <c r="C6549" s="408">
        <v>0</v>
      </c>
      <c r="D6549" s="408">
        <v>2</v>
      </c>
      <c r="E6549" s="408">
        <v>2</v>
      </c>
      <c r="F6549" s="409">
        <v>45804.314791666664</v>
      </c>
      <c r="G6549" s="408">
        <v>0</v>
      </c>
    </row>
    <row r="6550" spans="1:7" ht="15" x14ac:dyDescent="0.2">
      <c r="A6550" s="407" t="s">
        <v>40640</v>
      </c>
      <c r="B6550" s="407" t="s">
        <v>40641</v>
      </c>
      <c r="C6550" s="408">
        <v>0</v>
      </c>
      <c r="D6550" s="408">
        <v>74</v>
      </c>
      <c r="E6550" s="408">
        <v>74</v>
      </c>
      <c r="F6550" s="409">
        <v>45961.572013888886</v>
      </c>
      <c r="G6550" s="408">
        <v>0</v>
      </c>
    </row>
    <row r="6551" spans="1:7" ht="15" x14ac:dyDescent="0.2">
      <c r="A6551" s="407" t="s">
        <v>10462</v>
      </c>
      <c r="B6551" s="407" t="s">
        <v>10463</v>
      </c>
      <c r="C6551" s="408">
        <v>0.5</v>
      </c>
      <c r="D6551" s="408">
        <v>1.9062233333333332</v>
      </c>
      <c r="E6551" s="408">
        <v>2.4062233333333332</v>
      </c>
      <c r="F6551" s="409">
        <v>45784.555231481485</v>
      </c>
      <c r="G6551" s="408">
        <v>0</v>
      </c>
    </row>
    <row r="6552" spans="1:7" ht="15" x14ac:dyDescent="0.2">
      <c r="A6552" s="407" t="s">
        <v>10464</v>
      </c>
      <c r="B6552" s="407" t="s">
        <v>10465</v>
      </c>
      <c r="C6552" s="408">
        <v>0</v>
      </c>
      <c r="D6552" s="408">
        <v>0.69642958702284008</v>
      </c>
      <c r="E6552" s="408">
        <v>0.69642958702284008</v>
      </c>
      <c r="F6552" s="409">
        <v>46045.344375000001</v>
      </c>
      <c r="G6552" s="408">
        <v>391</v>
      </c>
    </row>
    <row r="6553" spans="1:7" ht="15" x14ac:dyDescent="0.2">
      <c r="A6553" s="407" t="s">
        <v>10466</v>
      </c>
      <c r="B6553" s="407" t="s">
        <v>10467</v>
      </c>
      <c r="C6553" s="408">
        <v>0</v>
      </c>
      <c r="D6553" s="408">
        <v>0.96000042140153019</v>
      </c>
      <c r="E6553" s="408">
        <v>0.96000042140153019</v>
      </c>
      <c r="F6553" s="409">
        <v>45789.517164351855</v>
      </c>
      <c r="G6553" s="408">
        <v>808</v>
      </c>
    </row>
    <row r="6554" spans="1:7" ht="15" x14ac:dyDescent="0.2">
      <c r="A6554" s="407" t="s">
        <v>10468</v>
      </c>
      <c r="B6554" s="407" t="s">
        <v>10469</v>
      </c>
      <c r="C6554" s="408">
        <v>0</v>
      </c>
      <c r="D6554" s="408">
        <v>14</v>
      </c>
      <c r="E6554" s="408">
        <v>14</v>
      </c>
      <c r="F6554" s="409">
        <v>45204.426574074074</v>
      </c>
      <c r="G6554" s="408">
        <v>0</v>
      </c>
    </row>
    <row r="6555" spans="1:7" ht="15" x14ac:dyDescent="0.2">
      <c r="A6555" s="407" t="s">
        <v>35806</v>
      </c>
      <c r="B6555" s="407" t="s">
        <v>10471</v>
      </c>
      <c r="C6555" s="408">
        <v>35.708300000000001</v>
      </c>
      <c r="D6555" s="408">
        <v>182.87370000000001</v>
      </c>
      <c r="E6555" s="408">
        <v>218.58199999999999</v>
      </c>
      <c r="F6555" s="409">
        <v>45789.479212962964</v>
      </c>
      <c r="G6555" s="408">
        <v>0</v>
      </c>
    </row>
    <row r="6556" spans="1:7" ht="15" x14ac:dyDescent="0.2">
      <c r="A6556" s="407" t="s">
        <v>35807</v>
      </c>
      <c r="B6556" s="407" t="s">
        <v>35808</v>
      </c>
      <c r="C6556" s="408">
        <v>16.708333333333332</v>
      </c>
      <c r="D6556" s="408">
        <v>154.53387637490607</v>
      </c>
      <c r="E6556" s="408">
        <v>173.74220970823941</v>
      </c>
      <c r="F6556" s="409">
        <v>45789.479270833333</v>
      </c>
      <c r="G6556" s="408">
        <v>0</v>
      </c>
    </row>
    <row r="6557" spans="1:7" ht="15" x14ac:dyDescent="0.2">
      <c r="A6557" s="407" t="s">
        <v>10470</v>
      </c>
      <c r="B6557" s="407" t="s">
        <v>10471</v>
      </c>
      <c r="C6557" s="408">
        <v>81.166666666666671</v>
      </c>
      <c r="D6557" s="408">
        <v>261.07503039607451</v>
      </c>
      <c r="E6557" s="408">
        <v>368.90836372940782</v>
      </c>
      <c r="F6557" s="409">
        <v>44649.488020833334</v>
      </c>
      <c r="G6557" s="408">
        <v>0</v>
      </c>
    </row>
    <row r="6558" spans="1:7" ht="15" x14ac:dyDescent="0.2">
      <c r="A6558" s="407" t="s">
        <v>10472</v>
      </c>
      <c r="B6558" s="407" t="s">
        <v>10473</v>
      </c>
      <c r="C6558" s="408">
        <v>55.666666666666671</v>
      </c>
      <c r="D6558" s="408">
        <v>292.05961397164049</v>
      </c>
      <c r="E6558" s="408">
        <v>402.30961397164049</v>
      </c>
      <c r="F6558" s="409">
        <v>45789.479398148149</v>
      </c>
      <c r="G6558" s="408">
        <v>0</v>
      </c>
    </row>
    <row r="6559" spans="1:7" ht="15" x14ac:dyDescent="0.25">
      <c r="A6559" s="407" t="s">
        <v>10474</v>
      </c>
      <c r="B6559" s="407" t="s">
        <v>10475</v>
      </c>
      <c r="C6559" s="406"/>
      <c r="D6559" s="408">
        <v>150</v>
      </c>
      <c r="E6559" s="408">
        <v>150</v>
      </c>
      <c r="F6559" s="409">
        <v>45789.487534722219</v>
      </c>
      <c r="G6559" s="408">
        <v>0</v>
      </c>
    </row>
    <row r="6560" spans="1:7" ht="15" x14ac:dyDescent="0.25">
      <c r="A6560" s="407" t="s">
        <v>10476</v>
      </c>
      <c r="B6560" s="407" t="s">
        <v>10475</v>
      </c>
      <c r="C6560" s="406"/>
      <c r="D6560" s="408">
        <v>150</v>
      </c>
      <c r="E6560" s="408">
        <v>150</v>
      </c>
      <c r="F6560" s="409">
        <v>45789.487569444442</v>
      </c>
      <c r="G6560" s="408">
        <v>0</v>
      </c>
    </row>
    <row r="6561" spans="1:7" ht="15" x14ac:dyDescent="0.2">
      <c r="A6561" s="407" t="s">
        <v>10477</v>
      </c>
      <c r="B6561" s="407" t="s">
        <v>10478</v>
      </c>
      <c r="C6561" s="408">
        <v>2.5</v>
      </c>
      <c r="D6561" s="408">
        <v>73.829097222331939</v>
      </c>
      <c r="E6561" s="408">
        <v>76.329097222331939</v>
      </c>
      <c r="F6561" s="409">
        <v>45789.479513888888</v>
      </c>
      <c r="G6561" s="408">
        <v>0</v>
      </c>
    </row>
    <row r="6562" spans="1:7" ht="15" x14ac:dyDescent="0.2">
      <c r="A6562" s="407" t="s">
        <v>10479</v>
      </c>
      <c r="B6562" s="407" t="s">
        <v>10480</v>
      </c>
      <c r="C6562" s="408">
        <v>4</v>
      </c>
      <c r="D6562" s="408">
        <v>6.1818999999999997</v>
      </c>
      <c r="E6562" s="408">
        <v>10.181900000000001</v>
      </c>
      <c r="F6562" s="409">
        <v>45789.479699074072</v>
      </c>
      <c r="G6562" s="408">
        <v>0</v>
      </c>
    </row>
    <row r="6563" spans="1:7" ht="15" x14ac:dyDescent="0.2">
      <c r="A6563" s="407" t="s">
        <v>10481</v>
      </c>
      <c r="B6563" s="407" t="s">
        <v>10482</v>
      </c>
      <c r="C6563" s="408">
        <v>2.5</v>
      </c>
      <c r="D6563" s="408">
        <v>101.0565</v>
      </c>
      <c r="E6563" s="408">
        <v>103.5565</v>
      </c>
      <c r="F6563" s="409">
        <v>45789.479803240742</v>
      </c>
      <c r="G6563" s="408">
        <v>0</v>
      </c>
    </row>
    <row r="6564" spans="1:7" ht="15" x14ac:dyDescent="0.2">
      <c r="A6564" s="407" t="s">
        <v>10483</v>
      </c>
      <c r="B6564" s="407" t="s">
        <v>10484</v>
      </c>
      <c r="C6564" s="408">
        <v>2</v>
      </c>
      <c r="D6564" s="408">
        <v>76.129097222331936</v>
      </c>
      <c r="E6564" s="408">
        <v>78.12909722233195</v>
      </c>
      <c r="F6564" s="409">
        <v>45789.479907407411</v>
      </c>
      <c r="G6564" s="408">
        <v>0</v>
      </c>
    </row>
    <row r="6565" spans="1:7" ht="15" x14ac:dyDescent="0.25">
      <c r="A6565" s="407" t="s">
        <v>10485</v>
      </c>
      <c r="B6565" s="407" t="s">
        <v>10486</v>
      </c>
      <c r="C6565" s="406"/>
      <c r="D6565" s="406"/>
      <c r="E6565" s="406"/>
      <c r="F6565" s="409">
        <v>45789.488078703704</v>
      </c>
      <c r="G6565" s="408">
        <v>0</v>
      </c>
    </row>
    <row r="6566" spans="1:7" ht="15" x14ac:dyDescent="0.2">
      <c r="A6566" s="407" t="s">
        <v>10487</v>
      </c>
      <c r="B6566" s="407" t="s">
        <v>10488</v>
      </c>
      <c r="C6566" s="408">
        <v>0</v>
      </c>
      <c r="D6566" s="408">
        <v>750</v>
      </c>
      <c r="E6566" s="408">
        <v>750</v>
      </c>
      <c r="F6566" s="409">
        <v>45789.48814814815</v>
      </c>
      <c r="G6566" s="408">
        <v>0</v>
      </c>
    </row>
    <row r="6567" spans="1:7" ht="15" x14ac:dyDescent="0.2">
      <c r="A6567" s="407" t="s">
        <v>10489</v>
      </c>
      <c r="B6567" s="407" t="s">
        <v>10484</v>
      </c>
      <c r="C6567" s="408">
        <v>1.5</v>
      </c>
      <c r="D6567" s="408">
        <v>65.460555555555558</v>
      </c>
      <c r="E6567" s="408">
        <v>66.960555555555544</v>
      </c>
      <c r="F6567" s="409">
        <v>45789.479988425926</v>
      </c>
      <c r="G6567" s="408">
        <v>0</v>
      </c>
    </row>
    <row r="6568" spans="1:7" ht="15" x14ac:dyDescent="0.2">
      <c r="A6568" s="407" t="s">
        <v>10490</v>
      </c>
      <c r="B6568" s="407" t="s">
        <v>10491</v>
      </c>
      <c r="C6568" s="408">
        <v>5</v>
      </c>
      <c r="D6568" s="408">
        <v>40.139953495961493</v>
      </c>
      <c r="E6568" s="408">
        <v>45.139953495961485</v>
      </c>
      <c r="F6568" s="409">
        <v>45789.480069444442</v>
      </c>
      <c r="G6568" s="408">
        <v>0</v>
      </c>
    </row>
    <row r="6569" spans="1:7" ht="15" x14ac:dyDescent="0.2">
      <c r="A6569" s="407" t="s">
        <v>10492</v>
      </c>
      <c r="B6569" s="407" t="s">
        <v>10493</v>
      </c>
      <c r="C6569" s="408">
        <v>4.5</v>
      </c>
      <c r="D6569" s="408">
        <v>27.161923458440988</v>
      </c>
      <c r="E6569" s="408">
        <v>31.661923458440985</v>
      </c>
      <c r="F6569" s="409">
        <v>45789.480138888888</v>
      </c>
      <c r="G6569" s="408">
        <v>0</v>
      </c>
    </row>
    <row r="6570" spans="1:7" ht="15" x14ac:dyDescent="0.2">
      <c r="A6570" s="407" t="s">
        <v>10494</v>
      </c>
      <c r="B6570" s="407" t="s">
        <v>10495</v>
      </c>
      <c r="C6570" s="408">
        <v>0</v>
      </c>
      <c r="D6570" s="408">
        <v>3</v>
      </c>
      <c r="E6570" s="408">
        <v>3</v>
      </c>
      <c r="F6570" s="409">
        <v>45789.488263888888</v>
      </c>
      <c r="G6570" s="408">
        <v>0</v>
      </c>
    </row>
    <row r="6571" spans="1:7" ht="15" x14ac:dyDescent="0.25">
      <c r="A6571" s="407" t="s">
        <v>10496</v>
      </c>
      <c r="B6571" s="407" t="s">
        <v>10497</v>
      </c>
      <c r="C6571" s="406"/>
      <c r="D6571" s="408">
        <v>57.2</v>
      </c>
      <c r="E6571" s="408">
        <v>57.2</v>
      </c>
      <c r="F6571" s="409">
        <v>45789.488449074073</v>
      </c>
      <c r="G6571" s="408">
        <v>0</v>
      </c>
    </row>
    <row r="6572" spans="1:7" ht="15" x14ac:dyDescent="0.2">
      <c r="A6572" s="407" t="s">
        <v>10498</v>
      </c>
      <c r="B6572" s="407" t="s">
        <v>10499</v>
      </c>
      <c r="C6572" s="408">
        <v>0</v>
      </c>
      <c r="D6572" s="408">
        <v>2.4</v>
      </c>
      <c r="E6572" s="408">
        <v>2.4</v>
      </c>
      <c r="F6572" s="409">
        <v>45804.315057870372</v>
      </c>
      <c r="G6572" s="408">
        <v>0</v>
      </c>
    </row>
    <row r="6573" spans="1:7" ht="15" x14ac:dyDescent="0.2">
      <c r="A6573" s="407" t="s">
        <v>10500</v>
      </c>
      <c r="B6573" s="407" t="s">
        <v>10501</v>
      </c>
      <c r="C6573" s="408">
        <v>0</v>
      </c>
      <c r="D6573" s="408">
        <v>19</v>
      </c>
      <c r="E6573" s="408">
        <v>19</v>
      </c>
      <c r="F6573" s="409">
        <v>45789.488634259258</v>
      </c>
      <c r="G6573" s="408">
        <v>0</v>
      </c>
    </row>
    <row r="6574" spans="1:7" ht="15" x14ac:dyDescent="0.2">
      <c r="A6574" s="407" t="s">
        <v>35809</v>
      </c>
      <c r="B6574" s="407" t="s">
        <v>35810</v>
      </c>
      <c r="C6574" s="408">
        <v>0</v>
      </c>
      <c r="D6574" s="408">
        <v>78</v>
      </c>
      <c r="E6574" s="408">
        <v>78</v>
      </c>
      <c r="F6574" s="409">
        <v>45789.488692129627</v>
      </c>
      <c r="G6574" s="408">
        <v>0</v>
      </c>
    </row>
    <row r="6575" spans="1:7" ht="15" x14ac:dyDescent="0.2">
      <c r="A6575" s="407" t="s">
        <v>10502</v>
      </c>
      <c r="B6575" s="407" t="s">
        <v>10503</v>
      </c>
      <c r="C6575" s="408">
        <v>0</v>
      </c>
      <c r="D6575" s="408">
        <v>64.680000000000007</v>
      </c>
      <c r="E6575" s="408">
        <v>64.680000000000007</v>
      </c>
      <c r="F6575" s="409">
        <v>45789.488738425927</v>
      </c>
      <c r="G6575" s="408">
        <v>0</v>
      </c>
    </row>
    <row r="6576" spans="1:7" ht="15" x14ac:dyDescent="0.25">
      <c r="A6576" s="407" t="s">
        <v>10504</v>
      </c>
      <c r="B6576" s="407" t="s">
        <v>10503</v>
      </c>
      <c r="C6576" s="406"/>
      <c r="D6576" s="408">
        <v>73.760000000000005</v>
      </c>
      <c r="E6576" s="408">
        <v>73.760000000000005</v>
      </c>
      <c r="F6576" s="409">
        <v>45789.48883101852</v>
      </c>
      <c r="G6576" s="408">
        <v>0</v>
      </c>
    </row>
    <row r="6577" spans="1:7" ht="15" x14ac:dyDescent="0.2">
      <c r="A6577" s="407" t="s">
        <v>10505</v>
      </c>
      <c r="B6577" s="407" t="s">
        <v>40270</v>
      </c>
      <c r="C6577" s="408">
        <v>0</v>
      </c>
      <c r="D6577" s="408">
        <v>64.680000000000007</v>
      </c>
      <c r="E6577" s="408">
        <v>64.680000000000007</v>
      </c>
      <c r="F6577" s="409">
        <v>45789.488935185182</v>
      </c>
      <c r="G6577" s="408">
        <v>0</v>
      </c>
    </row>
    <row r="6578" spans="1:7" ht="15" x14ac:dyDescent="0.2">
      <c r="A6578" s="407" t="s">
        <v>10506</v>
      </c>
      <c r="B6578" s="407" t="s">
        <v>10507</v>
      </c>
      <c r="C6578" s="408">
        <v>0</v>
      </c>
      <c r="D6578" s="408">
        <v>30</v>
      </c>
      <c r="E6578" s="408">
        <v>30</v>
      </c>
      <c r="F6578" s="409">
        <v>45789.489050925928</v>
      </c>
      <c r="G6578" s="408">
        <v>0</v>
      </c>
    </row>
    <row r="6579" spans="1:7" ht="15" x14ac:dyDescent="0.2">
      <c r="A6579" s="407" t="s">
        <v>10508</v>
      </c>
      <c r="B6579" s="407" t="s">
        <v>10509</v>
      </c>
      <c r="C6579" s="408">
        <v>0</v>
      </c>
      <c r="D6579" s="408">
        <v>12.6</v>
      </c>
      <c r="E6579" s="408">
        <v>12.6</v>
      </c>
      <c r="F6579" s="409">
        <v>45789.481678240743</v>
      </c>
      <c r="G6579" s="408">
        <v>0</v>
      </c>
    </row>
    <row r="6580" spans="1:7" ht="15" x14ac:dyDescent="0.2">
      <c r="A6580" s="407" t="s">
        <v>10510</v>
      </c>
      <c r="B6580" s="407" t="s">
        <v>10511</v>
      </c>
      <c r="C6580" s="408">
        <v>0</v>
      </c>
      <c r="D6580" s="408">
        <v>4.42</v>
      </c>
      <c r="E6580" s="408">
        <v>4.42</v>
      </c>
      <c r="F6580" s="409">
        <v>45789.481736111113</v>
      </c>
      <c r="G6580" s="408">
        <v>0</v>
      </c>
    </row>
    <row r="6581" spans="1:7" ht="15" x14ac:dyDescent="0.2">
      <c r="A6581" s="407" t="s">
        <v>10512</v>
      </c>
      <c r="B6581" s="407" t="s">
        <v>10513</v>
      </c>
      <c r="C6581" s="408">
        <v>0</v>
      </c>
      <c r="D6581" s="408">
        <v>9</v>
      </c>
      <c r="E6581" s="408">
        <v>9</v>
      </c>
      <c r="F6581" s="409">
        <v>45789.481817129628</v>
      </c>
      <c r="G6581" s="408">
        <v>0</v>
      </c>
    </row>
    <row r="6582" spans="1:7" ht="15" x14ac:dyDescent="0.2">
      <c r="A6582" s="407" t="s">
        <v>10514</v>
      </c>
      <c r="B6582" s="407" t="s">
        <v>10515</v>
      </c>
      <c r="C6582" s="408">
        <v>0</v>
      </c>
      <c r="D6582" s="408">
        <v>2.4</v>
      </c>
      <c r="E6582" s="408">
        <v>2.4</v>
      </c>
      <c r="F6582" s="409">
        <v>45789.481863425928</v>
      </c>
      <c r="G6582" s="408">
        <v>0</v>
      </c>
    </row>
    <row r="6583" spans="1:7" ht="15" x14ac:dyDescent="0.2">
      <c r="A6583" s="407" t="s">
        <v>10516</v>
      </c>
      <c r="B6583" s="407" t="s">
        <v>10517</v>
      </c>
      <c r="C6583" s="408">
        <v>0</v>
      </c>
      <c r="D6583" s="408">
        <v>5.9</v>
      </c>
      <c r="E6583" s="408">
        <v>5.9</v>
      </c>
      <c r="F6583" s="409">
        <v>44880.610173611109</v>
      </c>
      <c r="G6583" s="408">
        <v>16</v>
      </c>
    </row>
    <row r="6584" spans="1:7" ht="15" x14ac:dyDescent="0.2">
      <c r="A6584" s="407" t="s">
        <v>10518</v>
      </c>
      <c r="B6584" s="407" t="s">
        <v>10519</v>
      </c>
      <c r="C6584" s="408">
        <v>0</v>
      </c>
      <c r="D6584" s="408">
        <v>9</v>
      </c>
      <c r="E6584" s="408">
        <v>9</v>
      </c>
      <c r="F6584" s="409">
        <v>45789.489594907405</v>
      </c>
      <c r="G6584" s="408">
        <v>0</v>
      </c>
    </row>
    <row r="6585" spans="1:7" ht="15" x14ac:dyDescent="0.2">
      <c r="A6585" s="407" t="s">
        <v>10520</v>
      </c>
      <c r="B6585" s="407" t="s">
        <v>10521</v>
      </c>
      <c r="C6585" s="408">
        <v>0</v>
      </c>
      <c r="D6585" s="408">
        <v>1.45</v>
      </c>
      <c r="E6585" s="408">
        <v>1.45</v>
      </c>
      <c r="F6585" s="409">
        <v>45789.489699074074</v>
      </c>
      <c r="G6585" s="408">
        <v>0</v>
      </c>
    </row>
    <row r="6586" spans="1:7" ht="15" x14ac:dyDescent="0.2">
      <c r="A6586" s="407" t="s">
        <v>10522</v>
      </c>
      <c r="B6586" s="407" t="s">
        <v>10523</v>
      </c>
      <c r="C6586" s="408">
        <v>3</v>
      </c>
      <c r="D6586" s="408">
        <v>0.47249999999999998</v>
      </c>
      <c r="E6586" s="408">
        <v>3.4725000000000001</v>
      </c>
      <c r="F6586" s="409">
        <v>45789.489976851852</v>
      </c>
      <c r="G6586" s="408">
        <v>0</v>
      </c>
    </row>
    <row r="6587" spans="1:7" ht="15" x14ac:dyDescent="0.2">
      <c r="A6587" s="407" t="s">
        <v>10524</v>
      </c>
      <c r="B6587" s="407" t="s">
        <v>10525</v>
      </c>
      <c r="C6587" s="408">
        <v>0.5</v>
      </c>
      <c r="D6587" s="408">
        <v>0.70199999999999996</v>
      </c>
      <c r="E6587" s="408">
        <v>1.202</v>
      </c>
      <c r="F6587" s="409">
        <v>45789.490046296298</v>
      </c>
      <c r="G6587" s="408">
        <v>0</v>
      </c>
    </row>
    <row r="6588" spans="1:7" ht="15" x14ac:dyDescent="0.2">
      <c r="A6588" s="407" t="s">
        <v>10526</v>
      </c>
      <c r="B6588" s="407" t="s">
        <v>10527</v>
      </c>
      <c r="C6588" s="408">
        <v>0</v>
      </c>
      <c r="D6588" s="408">
        <v>3</v>
      </c>
      <c r="E6588" s="408">
        <v>3</v>
      </c>
      <c r="F6588" s="409">
        <v>45789.490162037036</v>
      </c>
      <c r="G6588" s="408">
        <v>0</v>
      </c>
    </row>
    <row r="6589" spans="1:7" ht="15" x14ac:dyDescent="0.25">
      <c r="A6589" s="407" t="s">
        <v>10528</v>
      </c>
      <c r="B6589" s="407" t="s">
        <v>10529</v>
      </c>
      <c r="C6589" s="406"/>
      <c r="D6589" s="408">
        <v>0.7</v>
      </c>
      <c r="E6589" s="408">
        <v>0.7</v>
      </c>
      <c r="F6589" s="409">
        <v>45789.490243055552</v>
      </c>
      <c r="G6589" s="408">
        <v>0</v>
      </c>
    </row>
    <row r="6590" spans="1:7" ht="15" x14ac:dyDescent="0.2">
      <c r="A6590" s="407" t="s">
        <v>10530</v>
      </c>
      <c r="B6590" s="407" t="s">
        <v>10531</v>
      </c>
      <c r="C6590" s="408">
        <v>0</v>
      </c>
      <c r="D6590" s="408">
        <v>120.5</v>
      </c>
      <c r="E6590" s="408">
        <v>120.5</v>
      </c>
      <c r="F6590" s="409">
        <v>44777.451064814813</v>
      </c>
      <c r="G6590" s="408">
        <v>0</v>
      </c>
    </row>
    <row r="6591" spans="1:7" ht="15" x14ac:dyDescent="0.2">
      <c r="A6591" s="407" t="s">
        <v>10532</v>
      </c>
      <c r="B6591" s="407" t="s">
        <v>10533</v>
      </c>
      <c r="C6591" s="408">
        <v>0</v>
      </c>
      <c r="D6591" s="408">
        <v>6.5</v>
      </c>
      <c r="E6591" s="408">
        <v>6.5</v>
      </c>
      <c r="F6591" s="409">
        <v>45789.490393518521</v>
      </c>
      <c r="G6591" s="408">
        <v>0</v>
      </c>
    </row>
    <row r="6592" spans="1:7" ht="15" x14ac:dyDescent="0.2">
      <c r="A6592" s="407" t="s">
        <v>35811</v>
      </c>
      <c r="B6592" s="407" t="s">
        <v>35812</v>
      </c>
      <c r="C6592" s="408">
        <v>0</v>
      </c>
      <c r="D6592" s="408">
        <v>7.7</v>
      </c>
      <c r="E6592" s="408">
        <v>7.7</v>
      </c>
      <c r="F6592" s="409">
        <v>44182.643125000002</v>
      </c>
      <c r="G6592" s="408">
        <v>0</v>
      </c>
    </row>
    <row r="6593" spans="1:7" ht="15" x14ac:dyDescent="0.2">
      <c r="A6593" s="407" t="s">
        <v>10534</v>
      </c>
      <c r="B6593" s="407" t="s">
        <v>10535</v>
      </c>
      <c r="C6593" s="408">
        <v>0</v>
      </c>
      <c r="D6593" s="408">
        <v>17.600000000000001</v>
      </c>
      <c r="E6593" s="408">
        <v>17.600000000000001</v>
      </c>
      <c r="F6593" s="409">
        <v>45804.315289351849</v>
      </c>
      <c r="G6593" s="408">
        <v>0</v>
      </c>
    </row>
    <row r="6594" spans="1:7" ht="15" x14ac:dyDescent="0.2">
      <c r="A6594" s="407" t="s">
        <v>10536</v>
      </c>
      <c r="B6594" s="407" t="s">
        <v>10537</v>
      </c>
      <c r="C6594" s="408">
        <v>20</v>
      </c>
      <c r="D6594" s="408">
        <v>30</v>
      </c>
      <c r="E6594" s="408">
        <v>50</v>
      </c>
      <c r="F6594" s="409">
        <v>45789.490648148145</v>
      </c>
      <c r="G6594" s="408">
        <v>0</v>
      </c>
    </row>
    <row r="6595" spans="1:7" ht="15" x14ac:dyDescent="0.2">
      <c r="A6595" s="407" t="s">
        <v>10538</v>
      </c>
      <c r="B6595" s="407" t="s">
        <v>10539</v>
      </c>
      <c r="C6595" s="408">
        <v>1</v>
      </c>
      <c r="D6595" s="408">
        <v>5.2359999999999998</v>
      </c>
      <c r="E6595" s="408">
        <v>8.7360000000000007</v>
      </c>
      <c r="F6595" s="409">
        <v>45789.490694444445</v>
      </c>
      <c r="G6595" s="408">
        <v>0</v>
      </c>
    </row>
    <row r="6596" spans="1:7" ht="15" x14ac:dyDescent="0.2">
      <c r="A6596" s="407" t="s">
        <v>10540</v>
      </c>
      <c r="B6596" s="407" t="s">
        <v>10541</v>
      </c>
      <c r="C6596" s="408">
        <v>0</v>
      </c>
      <c r="D6596" s="408">
        <v>15</v>
      </c>
      <c r="E6596" s="408">
        <v>15</v>
      </c>
      <c r="F6596" s="409">
        <v>45789.49077546296</v>
      </c>
      <c r="G6596" s="408">
        <v>0</v>
      </c>
    </row>
    <row r="6597" spans="1:7" ht="15" x14ac:dyDescent="0.2">
      <c r="A6597" s="407" t="s">
        <v>10542</v>
      </c>
      <c r="B6597" s="407" t="s">
        <v>10543</v>
      </c>
      <c r="C6597" s="408">
        <v>0</v>
      </c>
      <c r="D6597" s="408">
        <v>9</v>
      </c>
      <c r="E6597" s="408">
        <v>9</v>
      </c>
      <c r="F6597" s="409">
        <v>45789.490868055553</v>
      </c>
      <c r="G6597" s="408">
        <v>0</v>
      </c>
    </row>
    <row r="6598" spans="1:7" ht="15" x14ac:dyDescent="0.2">
      <c r="A6598" s="407" t="s">
        <v>10544</v>
      </c>
      <c r="B6598" s="407" t="s">
        <v>10537</v>
      </c>
      <c r="C6598" s="408">
        <v>20</v>
      </c>
      <c r="D6598" s="408">
        <v>30</v>
      </c>
      <c r="E6598" s="408">
        <v>50</v>
      </c>
      <c r="F6598" s="409">
        <v>45789.490972222222</v>
      </c>
      <c r="G6598" s="408">
        <v>0</v>
      </c>
    </row>
    <row r="6599" spans="1:7" ht="15" x14ac:dyDescent="0.25">
      <c r="A6599" s="407" t="s">
        <v>10545</v>
      </c>
      <c r="B6599" s="407" t="s">
        <v>10546</v>
      </c>
      <c r="C6599" s="406"/>
      <c r="D6599" s="408">
        <v>150</v>
      </c>
      <c r="E6599" s="408">
        <v>150</v>
      </c>
      <c r="F6599" s="409">
        <v>45789.491041666668</v>
      </c>
      <c r="G6599" s="408">
        <v>0</v>
      </c>
    </row>
    <row r="6600" spans="1:7" ht="15" x14ac:dyDescent="0.25">
      <c r="A6600" s="407" t="s">
        <v>10547</v>
      </c>
      <c r="B6600" s="407" t="s">
        <v>10548</v>
      </c>
      <c r="C6600" s="406"/>
      <c r="D6600" s="408">
        <v>130</v>
      </c>
      <c r="E6600" s="408">
        <v>130</v>
      </c>
      <c r="F6600" s="409">
        <v>45789.491087962961</v>
      </c>
      <c r="G6600" s="408">
        <v>0</v>
      </c>
    </row>
    <row r="6601" spans="1:7" ht="15" x14ac:dyDescent="0.2">
      <c r="A6601" s="407" t="s">
        <v>10549</v>
      </c>
      <c r="B6601" s="407" t="s">
        <v>10550</v>
      </c>
      <c r="C6601" s="408">
        <v>0</v>
      </c>
      <c r="D6601" s="408">
        <v>89.65</v>
      </c>
      <c r="E6601" s="408">
        <v>89.65</v>
      </c>
      <c r="F6601" s="409">
        <v>45789.49113425926</v>
      </c>
      <c r="G6601" s="408">
        <v>0</v>
      </c>
    </row>
    <row r="6602" spans="1:7" ht="15" x14ac:dyDescent="0.2">
      <c r="A6602" s="407" t="s">
        <v>10551</v>
      </c>
      <c r="B6602" s="407" t="s">
        <v>10552</v>
      </c>
      <c r="C6602" s="408">
        <v>0</v>
      </c>
      <c r="D6602" s="408">
        <v>3.7</v>
      </c>
      <c r="E6602" s="408">
        <v>3.7</v>
      </c>
      <c r="F6602" s="409">
        <v>45789.491342592592</v>
      </c>
      <c r="G6602" s="408">
        <v>0</v>
      </c>
    </row>
    <row r="6603" spans="1:7" ht="15" x14ac:dyDescent="0.2">
      <c r="A6603" s="407" t="s">
        <v>10553</v>
      </c>
      <c r="B6603" s="407" t="s">
        <v>10554</v>
      </c>
      <c r="C6603" s="408">
        <v>3.2083333333333335</v>
      </c>
      <c r="D6603" s="408">
        <v>1.85</v>
      </c>
      <c r="E6603" s="408">
        <v>5.0583333333333327</v>
      </c>
      <c r="F6603" s="409">
        <v>45789.491446759261</v>
      </c>
      <c r="G6603" s="408">
        <v>0</v>
      </c>
    </row>
    <row r="6604" spans="1:7" ht="15" x14ac:dyDescent="0.2">
      <c r="A6604" s="407" t="s">
        <v>10555</v>
      </c>
      <c r="B6604" s="407" t="s">
        <v>10556</v>
      </c>
      <c r="C6604" s="408">
        <v>0</v>
      </c>
      <c r="D6604" s="408">
        <v>18.7</v>
      </c>
      <c r="E6604" s="408">
        <v>18.7</v>
      </c>
      <c r="F6604" s="409">
        <v>45328.450740740744</v>
      </c>
      <c r="G6604" s="408">
        <v>0</v>
      </c>
    </row>
    <row r="6605" spans="1:7" ht="15" x14ac:dyDescent="0.2">
      <c r="A6605" s="407" t="s">
        <v>10557</v>
      </c>
      <c r="B6605" s="407" t="s">
        <v>10558</v>
      </c>
      <c r="C6605" s="408">
        <v>11</v>
      </c>
      <c r="D6605" s="408">
        <v>1.2003333333333333</v>
      </c>
      <c r="E6605" s="408">
        <v>19.700333333333333</v>
      </c>
      <c r="F6605" s="409">
        <v>44769.56050925926</v>
      </c>
      <c r="G6605" s="408">
        <v>0</v>
      </c>
    </row>
    <row r="6606" spans="1:7" ht="15" x14ac:dyDescent="0.2">
      <c r="A6606" s="407" t="s">
        <v>10559</v>
      </c>
      <c r="B6606" s="407" t="s">
        <v>10560</v>
      </c>
      <c r="C6606" s="408">
        <v>0</v>
      </c>
      <c r="D6606" s="408">
        <v>25.25</v>
      </c>
      <c r="E6606" s="408">
        <v>25.25</v>
      </c>
      <c r="F6606" s="409">
        <v>45789.491712962961</v>
      </c>
      <c r="G6606" s="408">
        <v>6</v>
      </c>
    </row>
    <row r="6607" spans="1:7" ht="15" x14ac:dyDescent="0.2">
      <c r="A6607" s="407" t="s">
        <v>10561</v>
      </c>
      <c r="B6607" s="407" t="s">
        <v>10562</v>
      </c>
      <c r="C6607" s="408">
        <v>0</v>
      </c>
      <c r="D6607" s="408">
        <v>17.3</v>
      </c>
      <c r="E6607" s="408">
        <v>17.3</v>
      </c>
      <c r="F6607" s="409">
        <v>45111.64130787037</v>
      </c>
      <c r="G6607" s="408">
        <v>7</v>
      </c>
    </row>
    <row r="6608" spans="1:7" ht="15" x14ac:dyDescent="0.2">
      <c r="A6608" s="407" t="s">
        <v>10563</v>
      </c>
      <c r="B6608" s="407" t="s">
        <v>10564</v>
      </c>
      <c r="C6608" s="408">
        <v>0</v>
      </c>
      <c r="D6608" s="408">
        <v>22.7</v>
      </c>
      <c r="E6608" s="408">
        <v>22.7</v>
      </c>
      <c r="F6608" s="409">
        <v>44880.611064814817</v>
      </c>
      <c r="G6608" s="408">
        <v>6</v>
      </c>
    </row>
    <row r="6609" spans="1:7" ht="15" x14ac:dyDescent="0.2">
      <c r="A6609" s="407" t="s">
        <v>35813</v>
      </c>
      <c r="B6609" s="407" t="s">
        <v>35814</v>
      </c>
      <c r="C6609" s="408">
        <v>0</v>
      </c>
      <c r="D6609" s="408">
        <v>75</v>
      </c>
      <c r="E6609" s="408">
        <v>75</v>
      </c>
      <c r="F6609" s="409">
        <v>45607.575972222221</v>
      </c>
      <c r="G6609" s="408">
        <v>0</v>
      </c>
    </row>
    <row r="6610" spans="1:7" ht="15" x14ac:dyDescent="0.2">
      <c r="A6610" s="407" t="s">
        <v>10565</v>
      </c>
      <c r="B6610" s="407" t="s">
        <v>10566</v>
      </c>
      <c r="C6610" s="408">
        <v>14.5</v>
      </c>
      <c r="D6610" s="408">
        <v>1.8097333333333332</v>
      </c>
      <c r="E6610" s="408">
        <v>21.30973333333333</v>
      </c>
      <c r="F6610" s="409">
        <v>44880.500879629632</v>
      </c>
      <c r="G6610" s="408">
        <v>1</v>
      </c>
    </row>
    <row r="6611" spans="1:7" ht="15" x14ac:dyDescent="0.2">
      <c r="A6611" s="407" t="s">
        <v>10567</v>
      </c>
      <c r="B6611" s="407" t="s">
        <v>10568</v>
      </c>
      <c r="C6611" s="408">
        <v>0</v>
      </c>
      <c r="D6611" s="408">
        <v>12.8</v>
      </c>
      <c r="E6611" s="408">
        <v>12.8</v>
      </c>
      <c r="F6611" s="409">
        <v>44777.452777777777</v>
      </c>
      <c r="G6611" s="408">
        <v>0</v>
      </c>
    </row>
    <row r="6612" spans="1:7" ht="15" x14ac:dyDescent="0.2">
      <c r="A6612" s="407" t="s">
        <v>10569</v>
      </c>
      <c r="B6612" s="407" t="s">
        <v>10570</v>
      </c>
      <c r="C6612" s="408">
        <v>0</v>
      </c>
      <c r="D6612" s="408">
        <v>27</v>
      </c>
      <c r="E6612" s="408">
        <v>27</v>
      </c>
      <c r="F6612" s="409">
        <v>45789.492025462961</v>
      </c>
      <c r="G6612" s="408">
        <v>0</v>
      </c>
    </row>
    <row r="6613" spans="1:7" ht="15" x14ac:dyDescent="0.2">
      <c r="A6613" s="407" t="s">
        <v>10571</v>
      </c>
      <c r="B6613" s="407" t="s">
        <v>10572</v>
      </c>
      <c r="C6613" s="408">
        <v>0</v>
      </c>
      <c r="D6613" s="408">
        <v>119.95</v>
      </c>
      <c r="E6613" s="408">
        <v>119.95</v>
      </c>
      <c r="F6613" s="409">
        <v>45789.492256944446</v>
      </c>
      <c r="G6613" s="408">
        <v>2</v>
      </c>
    </row>
    <row r="6614" spans="1:7" ht="15" x14ac:dyDescent="0.2">
      <c r="A6614" s="407" t="s">
        <v>10573</v>
      </c>
      <c r="B6614" s="407" t="s">
        <v>10574</v>
      </c>
      <c r="C6614" s="408">
        <v>0</v>
      </c>
      <c r="D6614" s="408">
        <v>56.7</v>
      </c>
      <c r="E6614" s="408">
        <v>56.7</v>
      </c>
      <c r="F6614" s="409">
        <v>45796.431527777779</v>
      </c>
      <c r="G6614" s="408">
        <v>0</v>
      </c>
    </row>
    <row r="6615" spans="1:7" ht="15" x14ac:dyDescent="0.2">
      <c r="A6615" s="407" t="s">
        <v>10575</v>
      </c>
      <c r="B6615" s="407" t="s">
        <v>10576</v>
      </c>
      <c r="C6615" s="408">
        <v>0</v>
      </c>
      <c r="D6615" s="408">
        <v>23.65</v>
      </c>
      <c r="E6615" s="408">
        <v>23.65</v>
      </c>
      <c r="F6615" s="409">
        <v>45789.493252314816</v>
      </c>
      <c r="G6615" s="408">
        <v>0</v>
      </c>
    </row>
    <row r="6616" spans="1:7" ht="15" x14ac:dyDescent="0.2">
      <c r="A6616" s="407" t="s">
        <v>10577</v>
      </c>
      <c r="B6616" s="407" t="s">
        <v>10578</v>
      </c>
      <c r="C6616" s="408">
        <v>0</v>
      </c>
      <c r="D6616" s="408">
        <v>5</v>
      </c>
      <c r="E6616" s="408">
        <v>5</v>
      </c>
      <c r="F6616" s="409">
        <v>45789.493368055555</v>
      </c>
      <c r="G6616" s="408">
        <v>0</v>
      </c>
    </row>
    <row r="6617" spans="1:7" ht="15" x14ac:dyDescent="0.25">
      <c r="A6617" s="407" t="s">
        <v>10579</v>
      </c>
      <c r="B6617" s="407" t="s">
        <v>10580</v>
      </c>
      <c r="C6617" s="406"/>
      <c r="D6617" s="408">
        <v>4.4000000000000004</v>
      </c>
      <c r="E6617" s="408">
        <v>4.4000000000000004</v>
      </c>
      <c r="F6617" s="409">
        <v>45789.493402777778</v>
      </c>
      <c r="G6617" s="408">
        <v>0</v>
      </c>
    </row>
    <row r="6618" spans="1:7" ht="15" x14ac:dyDescent="0.25">
      <c r="A6618" s="407" t="s">
        <v>10581</v>
      </c>
      <c r="B6618" s="407" t="s">
        <v>10582</v>
      </c>
      <c r="C6618" s="406"/>
      <c r="D6618" s="408">
        <v>4.34</v>
      </c>
      <c r="E6618" s="408">
        <v>4.34</v>
      </c>
      <c r="F6618" s="409">
        <v>45789.493483796294</v>
      </c>
      <c r="G6618" s="408">
        <v>0</v>
      </c>
    </row>
    <row r="6619" spans="1:7" ht="15" x14ac:dyDescent="0.25">
      <c r="A6619" s="407" t="s">
        <v>10583</v>
      </c>
      <c r="B6619" s="407" t="s">
        <v>10584</v>
      </c>
      <c r="C6619" s="406"/>
      <c r="D6619" s="408">
        <v>25.3</v>
      </c>
      <c r="E6619" s="408">
        <v>25.3</v>
      </c>
      <c r="F6619" s="409">
        <v>45789.493530092594</v>
      </c>
      <c r="G6619" s="408">
        <v>0</v>
      </c>
    </row>
    <row r="6620" spans="1:7" ht="15" x14ac:dyDescent="0.25">
      <c r="A6620" s="407" t="s">
        <v>10585</v>
      </c>
      <c r="B6620" s="407" t="s">
        <v>10586</v>
      </c>
      <c r="C6620" s="406"/>
      <c r="D6620" s="408">
        <v>52.8</v>
      </c>
      <c r="E6620" s="408">
        <v>52.8</v>
      </c>
      <c r="F6620" s="409">
        <v>45789.493576388886</v>
      </c>
      <c r="G6620" s="408">
        <v>0</v>
      </c>
    </row>
    <row r="6621" spans="1:7" ht="15" x14ac:dyDescent="0.2">
      <c r="A6621" s="407" t="s">
        <v>10587</v>
      </c>
      <c r="B6621" s="407" t="s">
        <v>10588</v>
      </c>
      <c r="C6621" s="408">
        <v>0</v>
      </c>
      <c r="D6621" s="408">
        <v>0.26</v>
      </c>
      <c r="E6621" s="408">
        <v>0.26</v>
      </c>
      <c r="F6621" s="409">
        <v>45789.493611111109</v>
      </c>
      <c r="G6621" s="408">
        <v>0</v>
      </c>
    </row>
    <row r="6622" spans="1:7" ht="15" x14ac:dyDescent="0.2">
      <c r="A6622" s="407" t="s">
        <v>10589</v>
      </c>
      <c r="B6622" s="407" t="s">
        <v>10590</v>
      </c>
      <c r="C6622" s="408">
        <v>0</v>
      </c>
      <c r="D6622" s="408">
        <v>4.8</v>
      </c>
      <c r="E6622" s="408">
        <v>4.8</v>
      </c>
      <c r="F6622" s="409">
        <v>45789.493680555555</v>
      </c>
      <c r="G6622" s="408">
        <v>0</v>
      </c>
    </row>
    <row r="6623" spans="1:7" ht="15" x14ac:dyDescent="0.25">
      <c r="A6623" s="407" t="s">
        <v>10591</v>
      </c>
      <c r="B6623" s="407" t="s">
        <v>10592</v>
      </c>
      <c r="C6623" s="406"/>
      <c r="D6623" s="408">
        <v>4.4000000000000004</v>
      </c>
      <c r="E6623" s="408">
        <v>4.4000000000000004</v>
      </c>
      <c r="F6623" s="409">
        <v>45789.493726851855</v>
      </c>
      <c r="G6623" s="408">
        <v>0</v>
      </c>
    </row>
    <row r="6624" spans="1:7" ht="15" x14ac:dyDescent="0.2">
      <c r="A6624" s="407" t="s">
        <v>10593</v>
      </c>
      <c r="B6624" s="407" t="s">
        <v>10594</v>
      </c>
      <c r="C6624" s="408">
        <v>0</v>
      </c>
      <c r="D6624" s="408">
        <v>6.6</v>
      </c>
      <c r="E6624" s="408">
        <v>6.6</v>
      </c>
      <c r="F6624" s="409">
        <v>45789.493761574071</v>
      </c>
      <c r="G6624" s="408">
        <v>0</v>
      </c>
    </row>
    <row r="6625" spans="1:7" ht="15" x14ac:dyDescent="0.2">
      <c r="A6625" s="407" t="s">
        <v>10595</v>
      </c>
      <c r="B6625" s="407" t="s">
        <v>10596</v>
      </c>
      <c r="C6625" s="408">
        <v>0</v>
      </c>
      <c r="D6625" s="408">
        <v>18.399999999999999</v>
      </c>
      <c r="E6625" s="408">
        <v>18.399999999999999</v>
      </c>
      <c r="F6625" s="409">
        <v>45789.493807870371</v>
      </c>
      <c r="G6625" s="408">
        <v>0</v>
      </c>
    </row>
    <row r="6626" spans="1:7" ht="15" x14ac:dyDescent="0.2">
      <c r="A6626" s="407" t="s">
        <v>10597</v>
      </c>
      <c r="B6626" s="407" t="s">
        <v>10598</v>
      </c>
      <c r="C6626" s="408">
        <v>0</v>
      </c>
      <c r="D6626" s="408">
        <v>38.5</v>
      </c>
      <c r="E6626" s="408">
        <v>38.5</v>
      </c>
      <c r="F6626" s="409">
        <v>45789.493854166663</v>
      </c>
      <c r="G6626" s="408">
        <v>0</v>
      </c>
    </row>
    <row r="6627" spans="1:7" ht="15" x14ac:dyDescent="0.2">
      <c r="A6627" s="407" t="s">
        <v>10599</v>
      </c>
      <c r="B6627" s="407" t="s">
        <v>10600</v>
      </c>
      <c r="C6627" s="408">
        <v>0</v>
      </c>
      <c r="D6627" s="408">
        <v>12</v>
      </c>
      <c r="E6627" s="408">
        <v>12</v>
      </c>
      <c r="F6627" s="409">
        <v>45804.315497685187</v>
      </c>
      <c r="G6627" s="408">
        <v>0</v>
      </c>
    </row>
    <row r="6628" spans="1:7" ht="15" x14ac:dyDescent="0.2">
      <c r="A6628" s="407" t="s">
        <v>10601</v>
      </c>
      <c r="B6628" s="407" t="s">
        <v>10602</v>
      </c>
      <c r="C6628" s="408">
        <v>0</v>
      </c>
      <c r="D6628" s="408">
        <v>80.89</v>
      </c>
      <c r="E6628" s="408">
        <v>80.89</v>
      </c>
      <c r="F6628" s="409">
        <v>45804.315729166665</v>
      </c>
      <c r="G6628" s="408">
        <v>0</v>
      </c>
    </row>
    <row r="6629" spans="1:7" ht="15" x14ac:dyDescent="0.2">
      <c r="A6629" s="407" t="s">
        <v>10603</v>
      </c>
      <c r="B6629" s="407" t="s">
        <v>10604</v>
      </c>
      <c r="C6629" s="408">
        <v>0</v>
      </c>
      <c r="D6629" s="408">
        <v>4.4000000000000004</v>
      </c>
      <c r="E6629" s="408">
        <v>4.4000000000000004</v>
      </c>
      <c r="F6629" s="409">
        <v>45803.511770833335</v>
      </c>
      <c r="G6629" s="408">
        <v>0</v>
      </c>
    </row>
    <row r="6630" spans="1:7" ht="15" x14ac:dyDescent="0.2">
      <c r="A6630" s="407" t="s">
        <v>10605</v>
      </c>
      <c r="B6630" s="407" t="s">
        <v>10606</v>
      </c>
      <c r="C6630" s="408">
        <v>0</v>
      </c>
      <c r="D6630" s="408">
        <v>4.4000000000000004</v>
      </c>
      <c r="E6630" s="408">
        <v>4.4000000000000004</v>
      </c>
      <c r="F6630" s="409">
        <v>45804.634351851855</v>
      </c>
      <c r="G6630" s="408">
        <v>0</v>
      </c>
    </row>
    <row r="6631" spans="1:7" ht="15" x14ac:dyDescent="0.2">
      <c r="A6631" s="407" t="s">
        <v>10607</v>
      </c>
      <c r="B6631" s="407" t="s">
        <v>10608</v>
      </c>
      <c r="C6631" s="408">
        <v>0</v>
      </c>
      <c r="D6631" s="408">
        <v>0.18</v>
      </c>
      <c r="E6631" s="408">
        <v>0.18</v>
      </c>
      <c r="F6631" s="409">
        <v>45804.316041666665</v>
      </c>
      <c r="G6631" s="408">
        <v>0</v>
      </c>
    </row>
    <row r="6632" spans="1:7" ht="15" x14ac:dyDescent="0.2">
      <c r="A6632" s="407" t="s">
        <v>10609</v>
      </c>
      <c r="B6632" s="407" t="s">
        <v>10610</v>
      </c>
      <c r="C6632" s="408">
        <v>0</v>
      </c>
      <c r="D6632" s="408">
        <v>21.56</v>
      </c>
      <c r="E6632" s="408">
        <v>21.56</v>
      </c>
      <c r="F6632" s="409">
        <v>45804.316284722219</v>
      </c>
      <c r="G6632" s="408">
        <v>0</v>
      </c>
    </row>
    <row r="6633" spans="1:7" ht="15" x14ac:dyDescent="0.25">
      <c r="A6633" s="407" t="s">
        <v>10611</v>
      </c>
      <c r="B6633" s="407" t="s">
        <v>10612</v>
      </c>
      <c r="C6633" s="406"/>
      <c r="D6633" s="408">
        <v>59.95</v>
      </c>
      <c r="E6633" s="408">
        <v>59.95</v>
      </c>
      <c r="F6633" s="409">
        <v>45789.494189814817</v>
      </c>
      <c r="G6633" s="408">
        <v>0</v>
      </c>
    </row>
    <row r="6634" spans="1:7" ht="15" x14ac:dyDescent="0.2">
      <c r="A6634" s="407" t="s">
        <v>10613</v>
      </c>
      <c r="B6634" s="407" t="s">
        <v>10614</v>
      </c>
      <c r="C6634" s="408">
        <v>0</v>
      </c>
      <c r="D6634" s="408">
        <v>21.12</v>
      </c>
      <c r="E6634" s="408">
        <v>21.12</v>
      </c>
      <c r="F6634" s="409">
        <v>45804.316504629627</v>
      </c>
      <c r="G6634" s="408">
        <v>0</v>
      </c>
    </row>
    <row r="6635" spans="1:7" ht="15" x14ac:dyDescent="0.2">
      <c r="A6635" s="407" t="s">
        <v>10615</v>
      </c>
      <c r="B6635" s="407" t="s">
        <v>10616</v>
      </c>
      <c r="C6635" s="408">
        <v>0</v>
      </c>
      <c r="D6635" s="408">
        <v>17.600000000000001</v>
      </c>
      <c r="E6635" s="408">
        <v>17.600000000000001</v>
      </c>
      <c r="F6635" s="409">
        <v>45804.316793981481</v>
      </c>
      <c r="G6635" s="408">
        <v>0</v>
      </c>
    </row>
    <row r="6636" spans="1:7" ht="15" x14ac:dyDescent="0.2">
      <c r="A6636" s="407" t="s">
        <v>10617</v>
      </c>
      <c r="B6636" s="407" t="s">
        <v>10618</v>
      </c>
      <c r="C6636" s="408">
        <v>0</v>
      </c>
      <c r="D6636" s="408">
        <v>17.600000000000001</v>
      </c>
      <c r="E6636" s="408">
        <v>17.600000000000001</v>
      </c>
      <c r="F6636" s="409">
        <v>45804.317094907405</v>
      </c>
      <c r="G6636" s="408">
        <v>0</v>
      </c>
    </row>
    <row r="6637" spans="1:7" ht="15" x14ac:dyDescent="0.25">
      <c r="A6637" s="407" t="s">
        <v>10619</v>
      </c>
      <c r="B6637" s="407" t="s">
        <v>10620</v>
      </c>
      <c r="C6637" s="406"/>
      <c r="D6637" s="408">
        <v>7.7</v>
      </c>
      <c r="E6637" s="408">
        <v>7.7</v>
      </c>
      <c r="F6637" s="409">
        <v>45789.494421296295</v>
      </c>
      <c r="G6637" s="408">
        <v>0</v>
      </c>
    </row>
    <row r="6638" spans="1:7" ht="15" x14ac:dyDescent="0.2">
      <c r="A6638" s="407" t="s">
        <v>10621</v>
      </c>
      <c r="B6638" s="407" t="s">
        <v>10622</v>
      </c>
      <c r="C6638" s="408">
        <v>0</v>
      </c>
      <c r="D6638" s="408">
        <v>4.75</v>
      </c>
      <c r="E6638" s="408">
        <v>4.75</v>
      </c>
      <c r="F6638" s="409">
        <v>45804.317349537036</v>
      </c>
      <c r="G6638" s="408">
        <v>0</v>
      </c>
    </row>
    <row r="6639" spans="1:7" ht="15" x14ac:dyDescent="0.25">
      <c r="A6639" s="407" t="s">
        <v>35815</v>
      </c>
      <c r="B6639" s="407" t="s">
        <v>35816</v>
      </c>
      <c r="C6639" s="406"/>
      <c r="D6639" s="408">
        <v>0.95</v>
      </c>
      <c r="E6639" s="408">
        <v>0.95</v>
      </c>
      <c r="F6639" s="406"/>
      <c r="G6639" s="408">
        <v>0</v>
      </c>
    </row>
    <row r="6640" spans="1:7" ht="15" x14ac:dyDescent="0.2">
      <c r="A6640" s="407" t="s">
        <v>10623</v>
      </c>
      <c r="B6640" s="407" t="s">
        <v>10624</v>
      </c>
      <c r="C6640" s="408">
        <v>0</v>
      </c>
      <c r="D6640" s="408">
        <v>1.1399999999999999</v>
      </c>
      <c r="E6640" s="408">
        <v>1.1399999999999999</v>
      </c>
      <c r="F6640" s="409">
        <v>45789.49459490741</v>
      </c>
      <c r="G6640" s="408">
        <v>0</v>
      </c>
    </row>
    <row r="6641" spans="1:7" ht="15" x14ac:dyDescent="0.2">
      <c r="A6641" s="407" t="s">
        <v>10625</v>
      </c>
      <c r="B6641" s="407" t="s">
        <v>10626</v>
      </c>
      <c r="C6641" s="408">
        <v>0</v>
      </c>
      <c r="D6641" s="408">
        <v>1.9</v>
      </c>
      <c r="E6641" s="408">
        <v>1.9</v>
      </c>
      <c r="F6641" s="409">
        <v>45789.494652777779</v>
      </c>
      <c r="G6641" s="408">
        <v>0</v>
      </c>
    </row>
    <row r="6642" spans="1:7" ht="15" x14ac:dyDescent="0.2">
      <c r="A6642" s="407" t="s">
        <v>10627</v>
      </c>
      <c r="B6642" s="407" t="s">
        <v>10628</v>
      </c>
      <c r="C6642" s="408">
        <v>0</v>
      </c>
      <c r="D6642" s="408">
        <v>0.42</v>
      </c>
      <c r="E6642" s="408">
        <v>0.42</v>
      </c>
      <c r="F6642" s="409">
        <v>45789.494699074072</v>
      </c>
      <c r="G6642" s="408">
        <v>0</v>
      </c>
    </row>
    <row r="6643" spans="1:7" ht="15" x14ac:dyDescent="0.2">
      <c r="A6643" s="407" t="s">
        <v>10629</v>
      </c>
      <c r="B6643" s="407" t="s">
        <v>10630</v>
      </c>
      <c r="C6643" s="408">
        <v>0</v>
      </c>
      <c r="D6643" s="408">
        <v>2</v>
      </c>
      <c r="E6643" s="408">
        <v>2</v>
      </c>
      <c r="F6643" s="409">
        <v>45789.494745370372</v>
      </c>
      <c r="G6643" s="408">
        <v>0</v>
      </c>
    </row>
    <row r="6644" spans="1:7" ht="15" x14ac:dyDescent="0.25">
      <c r="A6644" s="407" t="s">
        <v>10631</v>
      </c>
      <c r="B6644" s="407" t="s">
        <v>10632</v>
      </c>
      <c r="C6644" s="406"/>
      <c r="D6644" s="408">
        <v>8.69</v>
      </c>
      <c r="E6644" s="408">
        <v>8.69</v>
      </c>
      <c r="F6644" s="409">
        <v>45789.494803240741</v>
      </c>
      <c r="G6644" s="408">
        <v>0</v>
      </c>
    </row>
    <row r="6645" spans="1:7" ht="15" x14ac:dyDescent="0.25">
      <c r="A6645" s="407" t="s">
        <v>10633</v>
      </c>
      <c r="B6645" s="407" t="s">
        <v>10634</v>
      </c>
      <c r="C6645" s="406"/>
      <c r="D6645" s="408">
        <v>15.84</v>
      </c>
      <c r="E6645" s="408">
        <v>15.84</v>
      </c>
      <c r="F6645" s="409">
        <v>45789.494837962964</v>
      </c>
      <c r="G6645" s="408">
        <v>0</v>
      </c>
    </row>
    <row r="6646" spans="1:7" ht="15" x14ac:dyDescent="0.25">
      <c r="A6646" s="407" t="s">
        <v>10635</v>
      </c>
      <c r="B6646" s="407" t="s">
        <v>10636</v>
      </c>
      <c r="C6646" s="406"/>
      <c r="D6646" s="408">
        <v>39.6</v>
      </c>
      <c r="E6646" s="408">
        <v>39.6</v>
      </c>
      <c r="F6646" s="409">
        <v>45789.494884259257</v>
      </c>
      <c r="G6646" s="408">
        <v>0</v>
      </c>
    </row>
    <row r="6647" spans="1:7" ht="15" x14ac:dyDescent="0.25">
      <c r="A6647" s="407" t="s">
        <v>10637</v>
      </c>
      <c r="B6647" s="407" t="s">
        <v>10638</v>
      </c>
      <c r="C6647" s="406"/>
      <c r="D6647" s="408">
        <v>40</v>
      </c>
      <c r="E6647" s="408">
        <v>40</v>
      </c>
      <c r="F6647" s="409">
        <v>45789.494930555556</v>
      </c>
      <c r="G6647" s="408">
        <v>0</v>
      </c>
    </row>
    <row r="6648" spans="1:7" ht="15" x14ac:dyDescent="0.25">
      <c r="A6648" s="407" t="s">
        <v>10639</v>
      </c>
      <c r="B6648" s="407" t="s">
        <v>10640</v>
      </c>
      <c r="C6648" s="406"/>
      <c r="D6648" s="408">
        <v>9.8800000000000008</v>
      </c>
      <c r="E6648" s="408">
        <v>9.8800000000000008</v>
      </c>
      <c r="F6648" s="409">
        <v>45789.49496527778</v>
      </c>
      <c r="G6648" s="408">
        <v>0</v>
      </c>
    </row>
    <row r="6649" spans="1:7" ht="15" x14ac:dyDescent="0.25">
      <c r="A6649" s="407" t="s">
        <v>10641</v>
      </c>
      <c r="B6649" s="407" t="s">
        <v>10642</v>
      </c>
      <c r="C6649" s="406"/>
      <c r="D6649" s="408">
        <v>20.239999999999998</v>
      </c>
      <c r="E6649" s="408">
        <v>20.239999999999998</v>
      </c>
      <c r="F6649" s="409">
        <v>45789.495000000003</v>
      </c>
      <c r="G6649" s="408">
        <v>0</v>
      </c>
    </row>
    <row r="6650" spans="1:7" ht="15" x14ac:dyDescent="0.25">
      <c r="A6650" s="407" t="s">
        <v>10643</v>
      </c>
      <c r="B6650" s="407" t="s">
        <v>10644</v>
      </c>
      <c r="C6650" s="406"/>
      <c r="D6650" s="408">
        <v>16.39</v>
      </c>
      <c r="E6650" s="408">
        <v>16.39</v>
      </c>
      <c r="F6650" s="409">
        <v>45789.495034722226</v>
      </c>
      <c r="G6650" s="408">
        <v>0</v>
      </c>
    </row>
    <row r="6651" spans="1:7" ht="15" x14ac:dyDescent="0.2">
      <c r="A6651" s="407" t="s">
        <v>10645</v>
      </c>
      <c r="B6651" s="407" t="s">
        <v>10646</v>
      </c>
      <c r="C6651" s="408">
        <v>0</v>
      </c>
      <c r="D6651" s="408">
        <v>0.86</v>
      </c>
      <c r="E6651" s="408">
        <v>0.86</v>
      </c>
      <c r="F6651" s="409">
        <v>45804.317557870374</v>
      </c>
      <c r="G6651" s="408">
        <v>0</v>
      </c>
    </row>
    <row r="6652" spans="1:7" ht="15" x14ac:dyDescent="0.2">
      <c r="A6652" s="407" t="s">
        <v>10647</v>
      </c>
      <c r="B6652" s="407" t="s">
        <v>10648</v>
      </c>
      <c r="C6652" s="408">
        <v>0</v>
      </c>
      <c r="D6652" s="408">
        <v>9.2799999999999994</v>
      </c>
      <c r="E6652" s="408">
        <v>9.2799999999999994</v>
      </c>
      <c r="F6652" s="409">
        <v>45789.495150462964</v>
      </c>
      <c r="G6652" s="408">
        <v>0</v>
      </c>
    </row>
    <row r="6653" spans="1:7" ht="15" x14ac:dyDescent="0.2">
      <c r="A6653" s="407" t="s">
        <v>10649</v>
      </c>
      <c r="B6653" s="407" t="s">
        <v>10650</v>
      </c>
      <c r="C6653" s="408">
        <v>0</v>
      </c>
      <c r="D6653" s="408">
        <v>9.2799999999999994</v>
      </c>
      <c r="E6653" s="408">
        <v>9.2799999999999994</v>
      </c>
      <c r="F6653" s="409">
        <v>45190.624849537038</v>
      </c>
      <c r="G6653" s="408">
        <v>0</v>
      </c>
    </row>
    <row r="6654" spans="1:7" ht="15" x14ac:dyDescent="0.2">
      <c r="A6654" s="407" t="s">
        <v>10651</v>
      </c>
      <c r="B6654" s="407" t="s">
        <v>10652</v>
      </c>
      <c r="C6654" s="408">
        <v>0</v>
      </c>
      <c r="D6654" s="408">
        <v>3.58</v>
      </c>
      <c r="E6654" s="408">
        <v>3.58</v>
      </c>
      <c r="F6654" s="409">
        <v>45196.61891203704</v>
      </c>
      <c r="G6654" s="408">
        <v>0</v>
      </c>
    </row>
    <row r="6655" spans="1:7" ht="15" x14ac:dyDescent="0.2">
      <c r="A6655" s="407" t="s">
        <v>10653</v>
      </c>
      <c r="B6655" s="407" t="s">
        <v>10654</v>
      </c>
      <c r="C6655" s="408">
        <v>0</v>
      </c>
      <c r="D6655" s="408">
        <v>188.5</v>
      </c>
      <c r="E6655" s="408">
        <v>188.5</v>
      </c>
      <c r="F6655" s="409">
        <v>44777.453020833331</v>
      </c>
      <c r="G6655" s="408">
        <v>0</v>
      </c>
    </row>
    <row r="6656" spans="1:7" ht="15" x14ac:dyDescent="0.2">
      <c r="A6656" s="407" t="s">
        <v>10655</v>
      </c>
      <c r="B6656" s="407" t="s">
        <v>10656</v>
      </c>
      <c r="C6656" s="408">
        <v>0</v>
      </c>
      <c r="D6656" s="408">
        <v>45</v>
      </c>
      <c r="E6656" s="408">
        <v>45</v>
      </c>
      <c r="F6656" s="409">
        <v>45789.495520833334</v>
      </c>
      <c r="G6656" s="408">
        <v>0</v>
      </c>
    </row>
    <row r="6657" spans="1:7" ht="15" x14ac:dyDescent="0.2">
      <c r="A6657" s="407" t="s">
        <v>10657</v>
      </c>
      <c r="B6657" s="407" t="s">
        <v>10658</v>
      </c>
      <c r="C6657" s="408">
        <v>10.5</v>
      </c>
      <c r="D6657" s="408">
        <v>13.508704988655733</v>
      </c>
      <c r="E6657" s="408">
        <v>31.925371655322397</v>
      </c>
      <c r="F6657" s="409">
        <v>45789.495567129627</v>
      </c>
      <c r="G6657" s="408">
        <v>0</v>
      </c>
    </row>
    <row r="6658" spans="1:7" ht="15" x14ac:dyDescent="0.2">
      <c r="A6658" s="407" t="s">
        <v>10659</v>
      </c>
      <c r="B6658" s="407" t="s">
        <v>10660</v>
      </c>
      <c r="C6658" s="408">
        <v>5.3333333333333339</v>
      </c>
      <c r="D6658" s="408">
        <v>1.5009672209617479</v>
      </c>
      <c r="E6658" s="408">
        <v>14.750967220961748</v>
      </c>
      <c r="F6658" s="409">
        <v>45789.495613425926</v>
      </c>
      <c r="G6658" s="408">
        <v>0</v>
      </c>
    </row>
    <row r="6659" spans="1:7" ht="15" x14ac:dyDescent="0.2">
      <c r="A6659" s="407" t="s">
        <v>10661</v>
      </c>
      <c r="B6659" s="407" t="s">
        <v>10662</v>
      </c>
      <c r="C6659" s="408">
        <v>3</v>
      </c>
      <c r="D6659" s="408">
        <v>6.12</v>
      </c>
      <c r="E6659" s="408">
        <v>14.12</v>
      </c>
      <c r="F6659" s="409">
        <v>45789.495659722219</v>
      </c>
      <c r="G6659" s="408">
        <v>0</v>
      </c>
    </row>
    <row r="6660" spans="1:7" ht="15" x14ac:dyDescent="0.2">
      <c r="A6660" s="407" t="s">
        <v>10663</v>
      </c>
      <c r="B6660" s="407" t="s">
        <v>10664</v>
      </c>
      <c r="C6660" s="408">
        <v>1.5</v>
      </c>
      <c r="D6660" s="408">
        <v>0.81351320155821683</v>
      </c>
      <c r="E6660" s="408">
        <v>7.3135132015582158</v>
      </c>
      <c r="F6660" s="409">
        <v>45789.495694444442</v>
      </c>
      <c r="G6660" s="408">
        <v>0</v>
      </c>
    </row>
    <row r="6661" spans="1:7" ht="15" x14ac:dyDescent="0.2">
      <c r="A6661" s="407" t="s">
        <v>10665</v>
      </c>
      <c r="B6661" s="407" t="s">
        <v>10666</v>
      </c>
      <c r="C6661" s="408">
        <v>3</v>
      </c>
      <c r="D6661" s="408">
        <v>10.506770546732238</v>
      </c>
      <c r="E6661" s="408">
        <v>18.506770546732234</v>
      </c>
      <c r="F6661" s="409">
        <v>45789.495740740742</v>
      </c>
      <c r="G6661" s="408">
        <v>0</v>
      </c>
    </row>
    <row r="6662" spans="1:7" ht="15" x14ac:dyDescent="0.2">
      <c r="A6662" s="407" t="s">
        <v>10667</v>
      </c>
      <c r="B6662" s="407" t="s">
        <v>10668</v>
      </c>
      <c r="C6662" s="408">
        <v>6.5</v>
      </c>
      <c r="D6662" s="408">
        <v>18.011606651540976</v>
      </c>
      <c r="E6662" s="408">
        <v>32.428273318207637</v>
      </c>
      <c r="F6662" s="409">
        <v>45789.495787037034</v>
      </c>
      <c r="G6662" s="408">
        <v>0</v>
      </c>
    </row>
    <row r="6663" spans="1:7" ht="15" x14ac:dyDescent="0.2">
      <c r="A6663" s="407" t="s">
        <v>10669</v>
      </c>
      <c r="B6663" s="407" t="s">
        <v>10670</v>
      </c>
      <c r="C6663" s="408">
        <v>5.3333333333333339</v>
      </c>
      <c r="D6663" s="408">
        <v>7.5048361048087404</v>
      </c>
      <c r="E6663" s="408">
        <v>20.754836104808742</v>
      </c>
      <c r="F6663" s="409">
        <v>45789.495856481481</v>
      </c>
      <c r="G6663" s="408">
        <v>0</v>
      </c>
    </row>
    <row r="6664" spans="1:7" ht="15" x14ac:dyDescent="0.2">
      <c r="A6664" s="407" t="s">
        <v>10671</v>
      </c>
      <c r="B6664" s="407" t="s">
        <v>10672</v>
      </c>
      <c r="C6664" s="408">
        <v>5.5000000000000009</v>
      </c>
      <c r="D6664" s="408">
        <v>7.5048361048087404</v>
      </c>
      <c r="E6664" s="408">
        <v>20.921502771475406</v>
      </c>
      <c r="F6664" s="409">
        <v>45789.495949074073</v>
      </c>
      <c r="G6664" s="408">
        <v>0</v>
      </c>
    </row>
    <row r="6665" spans="1:7" ht="15" x14ac:dyDescent="0.25">
      <c r="A6665" s="407" t="s">
        <v>10673</v>
      </c>
      <c r="B6665" s="407" t="s">
        <v>10674</v>
      </c>
      <c r="C6665" s="406"/>
      <c r="D6665" s="408">
        <v>600</v>
      </c>
      <c r="E6665" s="408">
        <v>600</v>
      </c>
      <c r="F6665" s="409">
        <v>45789.496030092596</v>
      </c>
      <c r="G6665" s="408">
        <v>0</v>
      </c>
    </row>
    <row r="6666" spans="1:7" ht="15" x14ac:dyDescent="0.25">
      <c r="A6666" s="407" t="s">
        <v>10675</v>
      </c>
      <c r="B6666" s="407" t="s">
        <v>10676</v>
      </c>
      <c r="C6666" s="406"/>
      <c r="D6666" s="406"/>
      <c r="E6666" s="406"/>
      <c r="F6666" s="409">
        <v>45789.496099537035</v>
      </c>
      <c r="G6666" s="408">
        <v>0</v>
      </c>
    </row>
    <row r="6667" spans="1:7" ht="15" x14ac:dyDescent="0.25">
      <c r="A6667" s="407" t="s">
        <v>10677</v>
      </c>
      <c r="B6667" s="407" t="s">
        <v>10678</v>
      </c>
      <c r="C6667" s="406"/>
      <c r="D6667" s="408">
        <v>480</v>
      </c>
      <c r="E6667" s="408">
        <v>480</v>
      </c>
      <c r="F6667" s="409">
        <v>45789.496180555558</v>
      </c>
      <c r="G6667" s="408">
        <v>0</v>
      </c>
    </row>
    <row r="6668" spans="1:7" ht="15" x14ac:dyDescent="0.2">
      <c r="A6668" s="407" t="s">
        <v>10679</v>
      </c>
      <c r="B6668" s="407" t="s">
        <v>10680</v>
      </c>
      <c r="C6668" s="408">
        <v>0</v>
      </c>
      <c r="D6668" s="408">
        <v>60</v>
      </c>
      <c r="E6668" s="408">
        <v>60</v>
      </c>
      <c r="F6668" s="409">
        <v>45789.496215277781</v>
      </c>
      <c r="G6668" s="408">
        <v>0</v>
      </c>
    </row>
    <row r="6669" spans="1:7" ht="15" x14ac:dyDescent="0.25">
      <c r="A6669" s="407" t="s">
        <v>10681</v>
      </c>
      <c r="B6669" s="407" t="s">
        <v>10682</v>
      </c>
      <c r="C6669" s="406"/>
      <c r="D6669" s="408">
        <v>64.28</v>
      </c>
      <c r="E6669" s="408">
        <v>64.28</v>
      </c>
      <c r="F6669" s="409">
        <v>45789.496249999997</v>
      </c>
      <c r="G6669" s="408">
        <v>0</v>
      </c>
    </row>
    <row r="6670" spans="1:7" ht="15" x14ac:dyDescent="0.25">
      <c r="A6670" s="407" t="s">
        <v>10683</v>
      </c>
      <c r="B6670" s="407" t="s">
        <v>10684</v>
      </c>
      <c r="C6670" s="406"/>
      <c r="D6670" s="408">
        <v>60</v>
      </c>
      <c r="E6670" s="408">
        <v>60</v>
      </c>
      <c r="F6670" s="409">
        <v>45789.49628472222</v>
      </c>
      <c r="G6670" s="408">
        <v>0</v>
      </c>
    </row>
    <row r="6671" spans="1:7" ht="15" x14ac:dyDescent="0.25">
      <c r="A6671" s="407" t="s">
        <v>10685</v>
      </c>
      <c r="B6671" s="407" t="s">
        <v>10686</v>
      </c>
      <c r="C6671" s="406"/>
      <c r="D6671" s="408">
        <v>60</v>
      </c>
      <c r="E6671" s="408">
        <v>60</v>
      </c>
      <c r="F6671" s="409">
        <v>45789.496331018519</v>
      </c>
      <c r="G6671" s="408">
        <v>0</v>
      </c>
    </row>
    <row r="6672" spans="1:7" ht="15" x14ac:dyDescent="0.2">
      <c r="A6672" s="407" t="s">
        <v>10687</v>
      </c>
      <c r="B6672" s="407" t="s">
        <v>10688</v>
      </c>
      <c r="C6672" s="408">
        <v>0</v>
      </c>
      <c r="D6672" s="408">
        <v>19.8</v>
      </c>
      <c r="E6672" s="408">
        <v>19.8</v>
      </c>
      <c r="F6672" s="409">
        <v>45804.317777777775</v>
      </c>
      <c r="G6672" s="408">
        <v>0</v>
      </c>
    </row>
    <row r="6673" spans="1:7" ht="15" x14ac:dyDescent="0.25">
      <c r="A6673" s="407" t="s">
        <v>10689</v>
      </c>
      <c r="B6673" s="407" t="s">
        <v>10690</v>
      </c>
      <c r="C6673" s="406"/>
      <c r="D6673" s="406"/>
      <c r="E6673" s="406"/>
      <c r="F6673" s="409">
        <v>45789.496481481481</v>
      </c>
      <c r="G6673" s="408">
        <v>0</v>
      </c>
    </row>
    <row r="6674" spans="1:7" ht="15" x14ac:dyDescent="0.2">
      <c r="A6674" s="407" t="s">
        <v>10691</v>
      </c>
      <c r="B6674" s="407" t="s">
        <v>10692</v>
      </c>
      <c r="C6674" s="408">
        <v>0</v>
      </c>
      <c r="D6674" s="408">
        <v>186</v>
      </c>
      <c r="E6674" s="408">
        <v>186</v>
      </c>
      <c r="F6674" s="409">
        <v>45359.443692129629</v>
      </c>
      <c r="G6674" s="408">
        <v>0</v>
      </c>
    </row>
    <row r="6675" spans="1:7" ht="15" x14ac:dyDescent="0.2">
      <c r="A6675" s="407" t="s">
        <v>10693</v>
      </c>
      <c r="B6675" s="407" t="s">
        <v>10694</v>
      </c>
      <c r="C6675" s="408">
        <v>0</v>
      </c>
      <c r="D6675" s="408">
        <v>57</v>
      </c>
      <c r="E6675" s="408">
        <v>57</v>
      </c>
      <c r="F6675" s="409">
        <v>45089.371851851851</v>
      </c>
      <c r="G6675" s="408">
        <v>0</v>
      </c>
    </row>
    <row r="6676" spans="1:7" ht="15" x14ac:dyDescent="0.25">
      <c r="A6676" s="407" t="s">
        <v>10695</v>
      </c>
      <c r="B6676" s="407" t="s">
        <v>10696</v>
      </c>
      <c r="C6676" s="406"/>
      <c r="D6676" s="408">
        <v>50</v>
      </c>
      <c r="E6676" s="408">
        <v>50</v>
      </c>
      <c r="F6676" s="409">
        <v>45789.496655092589</v>
      </c>
      <c r="G6676" s="408">
        <v>0</v>
      </c>
    </row>
    <row r="6677" spans="1:7" ht="15" x14ac:dyDescent="0.25">
      <c r="A6677" s="407" t="s">
        <v>10697</v>
      </c>
      <c r="B6677" s="407" t="s">
        <v>10698</v>
      </c>
      <c r="C6677" s="406"/>
      <c r="D6677" s="406"/>
      <c r="E6677" s="406"/>
      <c r="F6677" s="409">
        <v>45789.496689814812</v>
      </c>
      <c r="G6677" s="408">
        <v>0</v>
      </c>
    </row>
    <row r="6678" spans="1:7" ht="15" x14ac:dyDescent="0.25">
      <c r="A6678" s="407" t="s">
        <v>10699</v>
      </c>
      <c r="B6678" s="407" t="s">
        <v>10700</v>
      </c>
      <c r="C6678" s="406"/>
      <c r="D6678" s="406"/>
      <c r="E6678" s="406"/>
      <c r="F6678" s="409">
        <v>45789.496747685182</v>
      </c>
      <c r="G6678" s="408">
        <v>0</v>
      </c>
    </row>
    <row r="6679" spans="1:7" ht="15" x14ac:dyDescent="0.25">
      <c r="A6679" s="407" t="s">
        <v>10701</v>
      </c>
      <c r="B6679" s="407" t="s">
        <v>10702</v>
      </c>
      <c r="C6679" s="406"/>
      <c r="D6679" s="406"/>
      <c r="E6679" s="406"/>
      <c r="F6679" s="409">
        <v>42935.583437499998</v>
      </c>
      <c r="G6679" s="408">
        <v>0</v>
      </c>
    </row>
    <row r="6680" spans="1:7" ht="15" x14ac:dyDescent="0.2">
      <c r="A6680" s="407" t="s">
        <v>10703</v>
      </c>
      <c r="B6680" s="407" t="s">
        <v>10704</v>
      </c>
      <c r="C6680" s="408">
        <v>0</v>
      </c>
      <c r="D6680" s="408">
        <v>180</v>
      </c>
      <c r="E6680" s="408">
        <v>180</v>
      </c>
      <c r="F6680" s="409">
        <v>45789.496886574074</v>
      </c>
      <c r="G6680" s="408">
        <v>0</v>
      </c>
    </row>
    <row r="6681" spans="1:7" ht="15" x14ac:dyDescent="0.2">
      <c r="A6681" s="407" t="s">
        <v>10705</v>
      </c>
      <c r="B6681" s="407" t="s">
        <v>10706</v>
      </c>
      <c r="C6681" s="408">
        <v>0</v>
      </c>
      <c r="D6681" s="408">
        <v>5</v>
      </c>
      <c r="E6681" s="408">
        <v>5</v>
      </c>
      <c r="F6681" s="409">
        <v>45789.497233796297</v>
      </c>
      <c r="G6681" s="408">
        <v>0</v>
      </c>
    </row>
    <row r="6682" spans="1:7" ht="15" x14ac:dyDescent="0.25">
      <c r="A6682" s="407" t="s">
        <v>10707</v>
      </c>
      <c r="B6682" s="407" t="s">
        <v>10708</v>
      </c>
      <c r="C6682" s="406"/>
      <c r="D6682" s="408">
        <v>78.75</v>
      </c>
      <c r="E6682" s="408">
        <v>78.75</v>
      </c>
      <c r="F6682" s="409">
        <v>45789.49728009259</v>
      </c>
      <c r="G6682" s="408">
        <v>0</v>
      </c>
    </row>
    <row r="6683" spans="1:7" ht="15" x14ac:dyDescent="0.2">
      <c r="A6683" s="407" t="s">
        <v>10709</v>
      </c>
      <c r="B6683" s="407" t="s">
        <v>10710</v>
      </c>
      <c r="C6683" s="408">
        <v>0</v>
      </c>
      <c r="D6683" s="408">
        <v>88.6</v>
      </c>
      <c r="E6683" s="408">
        <v>88.6</v>
      </c>
      <c r="F6683" s="409">
        <v>45789.497418981482</v>
      </c>
      <c r="G6683" s="408">
        <v>0</v>
      </c>
    </row>
    <row r="6684" spans="1:7" ht="15" x14ac:dyDescent="0.2">
      <c r="A6684" s="407" t="s">
        <v>33757</v>
      </c>
      <c r="B6684" s="407" t="s">
        <v>33758</v>
      </c>
      <c r="C6684" s="408">
        <v>0</v>
      </c>
      <c r="D6684" s="408">
        <v>9</v>
      </c>
      <c r="E6684" s="408">
        <v>9</v>
      </c>
      <c r="F6684" s="409">
        <v>45789.497442129628</v>
      </c>
      <c r="G6684" s="408">
        <v>0</v>
      </c>
    </row>
    <row r="6685" spans="1:7" ht="15" x14ac:dyDescent="0.2">
      <c r="A6685" s="407" t="s">
        <v>10711</v>
      </c>
      <c r="B6685" s="407" t="s">
        <v>10712</v>
      </c>
      <c r="C6685" s="408">
        <v>0</v>
      </c>
      <c r="D6685" s="408">
        <v>25.76</v>
      </c>
      <c r="E6685" s="408">
        <v>25.76</v>
      </c>
      <c r="F6685" s="409">
        <v>45804.317962962959</v>
      </c>
      <c r="G6685" s="408">
        <v>0</v>
      </c>
    </row>
    <row r="6686" spans="1:7" ht="15" x14ac:dyDescent="0.2">
      <c r="A6686" s="407" t="s">
        <v>10713</v>
      </c>
      <c r="B6686" s="407" t="s">
        <v>10714</v>
      </c>
      <c r="C6686" s="408">
        <v>0</v>
      </c>
      <c r="D6686" s="408">
        <v>8.7200000000000006</v>
      </c>
      <c r="E6686" s="408">
        <v>8.7200000000000006</v>
      </c>
      <c r="F6686" s="409">
        <v>45789.497604166667</v>
      </c>
      <c r="G6686" s="408">
        <v>0</v>
      </c>
    </row>
    <row r="6687" spans="1:7" ht="15" x14ac:dyDescent="0.25">
      <c r="A6687" s="407" t="s">
        <v>10715</v>
      </c>
      <c r="B6687" s="407" t="s">
        <v>10716</v>
      </c>
      <c r="C6687" s="406"/>
      <c r="D6687" s="408">
        <v>27.81</v>
      </c>
      <c r="E6687" s="408">
        <v>27.81</v>
      </c>
      <c r="F6687" s="409">
        <v>45789.497627314813</v>
      </c>
      <c r="G6687" s="408">
        <v>0</v>
      </c>
    </row>
    <row r="6688" spans="1:7" ht="15" x14ac:dyDescent="0.2">
      <c r="A6688" s="407" t="s">
        <v>10717</v>
      </c>
      <c r="B6688" s="407" t="s">
        <v>10718</v>
      </c>
      <c r="C6688" s="408">
        <v>0</v>
      </c>
      <c r="D6688" s="408">
        <v>47.5</v>
      </c>
      <c r="E6688" s="408">
        <v>47.5</v>
      </c>
      <c r="F6688" s="409">
        <v>45804.318148148152</v>
      </c>
      <c r="G6688" s="408">
        <v>0</v>
      </c>
    </row>
    <row r="6689" spans="1:7" ht="15" x14ac:dyDescent="0.2">
      <c r="A6689" s="407" t="s">
        <v>10719</v>
      </c>
      <c r="B6689" s="407" t="s">
        <v>10720</v>
      </c>
      <c r="C6689" s="408">
        <v>0</v>
      </c>
      <c r="D6689" s="408">
        <v>3.63</v>
      </c>
      <c r="E6689" s="408">
        <v>3.63</v>
      </c>
      <c r="F6689" s="409">
        <v>45804.318333333336</v>
      </c>
      <c r="G6689" s="408">
        <v>0</v>
      </c>
    </row>
    <row r="6690" spans="1:7" ht="15" x14ac:dyDescent="0.2">
      <c r="A6690" s="407" t="s">
        <v>35817</v>
      </c>
      <c r="B6690" s="407" t="s">
        <v>35818</v>
      </c>
      <c r="C6690" s="408">
        <v>0</v>
      </c>
      <c r="D6690" s="408">
        <v>5</v>
      </c>
      <c r="E6690" s="408">
        <v>5</v>
      </c>
      <c r="F6690" s="409">
        <v>45789.497754629629</v>
      </c>
      <c r="G6690" s="408">
        <v>0</v>
      </c>
    </row>
    <row r="6691" spans="1:7" ht="15" x14ac:dyDescent="0.2">
      <c r="A6691" s="407" t="s">
        <v>35819</v>
      </c>
      <c r="B6691" s="407" t="s">
        <v>35820</v>
      </c>
      <c r="C6691" s="408">
        <v>28.5</v>
      </c>
      <c r="D6691" s="408">
        <v>414.19412174799697</v>
      </c>
      <c r="E6691" s="408">
        <v>460.61078841466366</v>
      </c>
      <c r="F6691" s="409">
        <v>45789.497824074075</v>
      </c>
      <c r="G6691" s="408">
        <v>0</v>
      </c>
    </row>
    <row r="6692" spans="1:7" ht="15" x14ac:dyDescent="0.2">
      <c r="A6692" s="407" t="s">
        <v>35821</v>
      </c>
      <c r="B6692" s="407" t="s">
        <v>35822</v>
      </c>
      <c r="C6692" s="408">
        <v>46.166699999999999</v>
      </c>
      <c r="D6692" s="408">
        <v>334.79829999999998</v>
      </c>
      <c r="E6692" s="408">
        <v>380.96499999999997</v>
      </c>
      <c r="F6692" s="409">
        <v>45789.497870370367</v>
      </c>
      <c r="G6692" s="408">
        <v>0</v>
      </c>
    </row>
    <row r="6693" spans="1:7" ht="15" x14ac:dyDescent="0.2">
      <c r="A6693" s="407" t="s">
        <v>10721</v>
      </c>
      <c r="B6693" s="407" t="s">
        <v>10722</v>
      </c>
      <c r="C6693" s="408">
        <v>5</v>
      </c>
      <c r="D6693" s="408">
        <v>160.24</v>
      </c>
      <c r="E6693" s="408">
        <v>165.24</v>
      </c>
      <c r="F6693" s="409">
        <v>45789.497939814813</v>
      </c>
      <c r="G6693" s="408">
        <v>0</v>
      </c>
    </row>
    <row r="6694" spans="1:7" ht="15" x14ac:dyDescent="0.2">
      <c r="A6694" s="407" t="s">
        <v>10723</v>
      </c>
      <c r="B6694" s="407" t="s">
        <v>40639</v>
      </c>
      <c r="C6694" s="408">
        <v>5</v>
      </c>
      <c r="D6694" s="408">
        <v>32.51</v>
      </c>
      <c r="E6694" s="408">
        <v>37.51</v>
      </c>
      <c r="F6694" s="409">
        <v>45790.407442129632</v>
      </c>
      <c r="G6694" s="408">
        <v>0</v>
      </c>
    </row>
    <row r="6695" spans="1:7" ht="15" x14ac:dyDescent="0.2">
      <c r="A6695" s="407" t="s">
        <v>10724</v>
      </c>
      <c r="B6695" s="407" t="s">
        <v>10725</v>
      </c>
      <c r="C6695" s="408">
        <v>33.666699999999999</v>
      </c>
      <c r="D6695" s="408">
        <v>912.38199999999995</v>
      </c>
      <c r="E6695" s="408">
        <v>946.04870000000005</v>
      </c>
      <c r="F6695" s="409">
        <v>45789.498032407406</v>
      </c>
      <c r="G6695" s="408">
        <v>0</v>
      </c>
    </row>
    <row r="6696" spans="1:7" ht="15" x14ac:dyDescent="0.25">
      <c r="A6696" s="407" t="s">
        <v>10726</v>
      </c>
      <c r="B6696" s="407" t="s">
        <v>10727</v>
      </c>
      <c r="C6696" s="406"/>
      <c r="D6696" s="408">
        <v>27</v>
      </c>
      <c r="E6696" s="408">
        <v>27</v>
      </c>
      <c r="F6696" s="409">
        <v>45789.498101851852</v>
      </c>
      <c r="G6696" s="408">
        <v>0</v>
      </c>
    </row>
    <row r="6697" spans="1:7" ht="15" x14ac:dyDescent="0.2">
      <c r="A6697" s="407" t="s">
        <v>10728</v>
      </c>
      <c r="B6697" s="407" t="s">
        <v>10729</v>
      </c>
      <c r="C6697" s="408">
        <v>24.666699999999999</v>
      </c>
      <c r="D6697" s="408">
        <v>659.34760000000006</v>
      </c>
      <c r="E6697" s="408">
        <v>699.43100000000004</v>
      </c>
      <c r="F6697" s="409">
        <v>45789.498136574075</v>
      </c>
      <c r="G6697" s="408">
        <v>0</v>
      </c>
    </row>
    <row r="6698" spans="1:7" ht="15" x14ac:dyDescent="0.2">
      <c r="A6698" s="407" t="s">
        <v>10730</v>
      </c>
      <c r="B6698" s="407" t="s">
        <v>10731</v>
      </c>
      <c r="C6698" s="408">
        <v>0</v>
      </c>
      <c r="D6698" s="408">
        <v>25.5</v>
      </c>
      <c r="E6698" s="408">
        <v>25.5</v>
      </c>
      <c r="F6698" s="409">
        <v>45721.503935185188</v>
      </c>
      <c r="G6698" s="408">
        <v>0</v>
      </c>
    </row>
    <row r="6699" spans="1:7" ht="15" x14ac:dyDescent="0.2">
      <c r="A6699" s="407" t="s">
        <v>10732</v>
      </c>
      <c r="B6699" s="407" t="s">
        <v>10733</v>
      </c>
      <c r="C6699" s="408">
        <v>0</v>
      </c>
      <c r="D6699" s="408">
        <v>23</v>
      </c>
      <c r="E6699" s="408">
        <v>23</v>
      </c>
      <c r="F6699" s="409">
        <v>46080.399629629632</v>
      </c>
      <c r="G6699" s="408">
        <v>0</v>
      </c>
    </row>
    <row r="6700" spans="1:7" ht="15" x14ac:dyDescent="0.2">
      <c r="A6700" s="407" t="s">
        <v>10734</v>
      </c>
      <c r="B6700" s="407" t="s">
        <v>10735</v>
      </c>
      <c r="C6700" s="408">
        <v>1.5</v>
      </c>
      <c r="D6700" s="408">
        <v>2.6564999999999999</v>
      </c>
      <c r="E6700" s="408">
        <v>4.1565000000000003</v>
      </c>
      <c r="F6700" s="409">
        <v>45789.498263888891</v>
      </c>
      <c r="G6700" s="408">
        <v>0</v>
      </c>
    </row>
    <row r="6701" spans="1:7" ht="15" x14ac:dyDescent="0.2">
      <c r="A6701" s="407" t="s">
        <v>10736</v>
      </c>
      <c r="B6701" s="407" t="s">
        <v>10737</v>
      </c>
      <c r="C6701" s="408">
        <v>0</v>
      </c>
      <c r="D6701" s="408">
        <v>5.12</v>
      </c>
      <c r="E6701" s="408">
        <v>5.12</v>
      </c>
      <c r="F6701" s="409">
        <v>44777.453773148147</v>
      </c>
      <c r="G6701" s="408">
        <v>102</v>
      </c>
    </row>
    <row r="6702" spans="1:7" ht="15" x14ac:dyDescent="0.2">
      <c r="A6702" s="407" t="s">
        <v>10738</v>
      </c>
      <c r="B6702" s="407" t="s">
        <v>10739</v>
      </c>
      <c r="C6702" s="408">
        <v>0</v>
      </c>
      <c r="D6702" s="408">
        <v>10</v>
      </c>
      <c r="E6702" s="408">
        <v>10</v>
      </c>
      <c r="F6702" s="409">
        <v>45789.498391203706</v>
      </c>
      <c r="G6702" s="408">
        <v>0</v>
      </c>
    </row>
    <row r="6703" spans="1:7" ht="15" x14ac:dyDescent="0.2">
      <c r="A6703" s="407" t="s">
        <v>10740</v>
      </c>
      <c r="B6703" s="407" t="s">
        <v>10741</v>
      </c>
      <c r="C6703" s="408">
        <v>0</v>
      </c>
      <c r="D6703" s="408">
        <v>15.9</v>
      </c>
      <c r="E6703" s="408">
        <v>15.9</v>
      </c>
      <c r="F6703" s="409">
        <v>45789.498437499999</v>
      </c>
      <c r="G6703" s="408">
        <v>0</v>
      </c>
    </row>
    <row r="6704" spans="1:7" ht="15" x14ac:dyDescent="0.2">
      <c r="A6704" s="407" t="s">
        <v>10742</v>
      </c>
      <c r="B6704" s="407" t="s">
        <v>10743</v>
      </c>
      <c r="C6704" s="408">
        <v>0</v>
      </c>
      <c r="D6704" s="408">
        <v>65.8</v>
      </c>
      <c r="E6704" s="408">
        <v>65.8</v>
      </c>
      <c r="F6704" s="409">
        <v>45789.498472222222</v>
      </c>
      <c r="G6704" s="408">
        <v>0</v>
      </c>
    </row>
    <row r="6705" spans="1:7" ht="15" x14ac:dyDescent="0.2">
      <c r="A6705" s="407" t="s">
        <v>10744</v>
      </c>
      <c r="B6705" s="407" t="s">
        <v>10745</v>
      </c>
      <c r="C6705" s="408">
        <v>0</v>
      </c>
      <c r="D6705" s="408">
        <v>52.5</v>
      </c>
      <c r="E6705" s="408">
        <v>52.5</v>
      </c>
      <c r="F6705" s="409">
        <v>46080.399224537039</v>
      </c>
      <c r="G6705" s="408">
        <v>0</v>
      </c>
    </row>
    <row r="6706" spans="1:7" ht="15" x14ac:dyDescent="0.2">
      <c r="A6706" s="407" t="s">
        <v>10746</v>
      </c>
      <c r="B6706" s="407" t="s">
        <v>10747</v>
      </c>
      <c r="C6706" s="408">
        <v>29.25</v>
      </c>
      <c r="D6706" s="408">
        <v>5.7750000000000004</v>
      </c>
      <c r="E6706" s="408">
        <v>35.024999999999999</v>
      </c>
      <c r="F6706" s="409">
        <v>45789.498553240737</v>
      </c>
      <c r="G6706" s="408">
        <v>0</v>
      </c>
    </row>
    <row r="6707" spans="1:7" ht="15" x14ac:dyDescent="0.2">
      <c r="A6707" s="407" t="s">
        <v>10748</v>
      </c>
      <c r="B6707" s="407" t="s">
        <v>10749</v>
      </c>
      <c r="C6707" s="408">
        <v>0</v>
      </c>
      <c r="D6707" s="408">
        <v>8</v>
      </c>
      <c r="E6707" s="408">
        <v>8</v>
      </c>
      <c r="F6707" s="409">
        <v>45789.498576388891</v>
      </c>
      <c r="G6707" s="408">
        <v>0</v>
      </c>
    </row>
    <row r="6708" spans="1:7" ht="15" x14ac:dyDescent="0.2">
      <c r="A6708" s="407" t="s">
        <v>10750</v>
      </c>
      <c r="B6708" s="407" t="s">
        <v>10751</v>
      </c>
      <c r="C6708" s="408">
        <v>1.5</v>
      </c>
      <c r="D6708" s="408">
        <v>0.81351320155821683</v>
      </c>
      <c r="E6708" s="408">
        <v>7.3135132015582158</v>
      </c>
      <c r="F6708" s="409">
        <v>45789.498645833337</v>
      </c>
      <c r="G6708" s="408">
        <v>0</v>
      </c>
    </row>
    <row r="6709" spans="1:7" ht="15" x14ac:dyDescent="0.25">
      <c r="A6709" s="407" t="s">
        <v>10752</v>
      </c>
      <c r="B6709" s="407" t="s">
        <v>10753</v>
      </c>
      <c r="C6709" s="406"/>
      <c r="D6709" s="408">
        <v>28</v>
      </c>
      <c r="E6709" s="408">
        <v>28</v>
      </c>
      <c r="F6709" s="409">
        <v>45789.498680555553</v>
      </c>
      <c r="G6709" s="408">
        <v>0</v>
      </c>
    </row>
    <row r="6710" spans="1:7" ht="15" x14ac:dyDescent="0.2">
      <c r="A6710" s="407" t="s">
        <v>10754</v>
      </c>
      <c r="B6710" s="407" t="s">
        <v>10755</v>
      </c>
      <c r="C6710" s="408">
        <v>0</v>
      </c>
      <c r="D6710" s="408">
        <v>8.625</v>
      </c>
      <c r="E6710" s="408">
        <v>8.625</v>
      </c>
      <c r="F6710" s="409">
        <v>44777.454201388886</v>
      </c>
      <c r="G6710" s="408">
        <v>0</v>
      </c>
    </row>
    <row r="6711" spans="1:7" ht="15" x14ac:dyDescent="0.2">
      <c r="A6711" s="407" t="s">
        <v>10756</v>
      </c>
      <c r="B6711" s="407" t="s">
        <v>10757</v>
      </c>
      <c r="C6711" s="408">
        <v>0</v>
      </c>
      <c r="D6711" s="408">
        <v>72.400000000000006</v>
      </c>
      <c r="E6711" s="408">
        <v>72.400000000000006</v>
      </c>
      <c r="F6711" s="409">
        <v>44998.546296296299</v>
      </c>
      <c r="G6711" s="408">
        <v>0</v>
      </c>
    </row>
    <row r="6712" spans="1:7" ht="15" x14ac:dyDescent="0.2">
      <c r="A6712" s="407" t="s">
        <v>10758</v>
      </c>
      <c r="B6712" s="407" t="s">
        <v>10759</v>
      </c>
      <c r="C6712" s="408">
        <v>0</v>
      </c>
      <c r="D6712" s="408">
        <v>40</v>
      </c>
      <c r="E6712" s="408">
        <v>40</v>
      </c>
      <c r="F6712" s="409">
        <v>45789.498761574076</v>
      </c>
      <c r="G6712" s="408">
        <v>0</v>
      </c>
    </row>
    <row r="6713" spans="1:7" ht="15" x14ac:dyDescent="0.2">
      <c r="A6713" s="407" t="s">
        <v>10760</v>
      </c>
      <c r="B6713" s="407" t="s">
        <v>10761</v>
      </c>
      <c r="C6713" s="408">
        <v>0</v>
      </c>
      <c r="D6713" s="408">
        <v>65.7</v>
      </c>
      <c r="E6713" s="408">
        <v>65.7</v>
      </c>
      <c r="F6713" s="409">
        <v>45211.580138888887</v>
      </c>
      <c r="G6713" s="408">
        <v>0</v>
      </c>
    </row>
    <row r="6714" spans="1:7" ht="15" x14ac:dyDescent="0.2">
      <c r="A6714" s="407" t="s">
        <v>10762</v>
      </c>
      <c r="B6714" s="407" t="s">
        <v>10763</v>
      </c>
      <c r="C6714" s="408">
        <v>0</v>
      </c>
      <c r="D6714" s="408">
        <v>65.28</v>
      </c>
      <c r="E6714" s="408">
        <v>65.28</v>
      </c>
      <c r="F6714" s="409">
        <v>45211.580787037034</v>
      </c>
      <c r="G6714" s="408">
        <v>0</v>
      </c>
    </row>
    <row r="6715" spans="1:7" ht="15" x14ac:dyDescent="0.2">
      <c r="A6715" s="407" t="s">
        <v>10764</v>
      </c>
      <c r="B6715" s="407" t="s">
        <v>10765</v>
      </c>
      <c r="C6715" s="408">
        <v>0</v>
      </c>
      <c r="D6715" s="408">
        <v>6</v>
      </c>
      <c r="E6715" s="408">
        <v>6</v>
      </c>
      <c r="F6715" s="409">
        <v>44777.545185185183</v>
      </c>
      <c r="G6715" s="408">
        <v>1</v>
      </c>
    </row>
    <row r="6716" spans="1:7" ht="15" x14ac:dyDescent="0.2">
      <c r="A6716" s="407" t="s">
        <v>10766</v>
      </c>
      <c r="B6716" s="407" t="s">
        <v>10767</v>
      </c>
      <c r="C6716" s="408">
        <v>0</v>
      </c>
      <c r="D6716" s="408">
        <v>11.9</v>
      </c>
      <c r="E6716" s="408">
        <v>11.9</v>
      </c>
      <c r="F6716" s="409">
        <v>46080.398645833331</v>
      </c>
      <c r="G6716" s="408">
        <v>0</v>
      </c>
    </row>
    <row r="6717" spans="1:7" ht="15" x14ac:dyDescent="0.2">
      <c r="A6717" s="407" t="s">
        <v>10768</v>
      </c>
      <c r="B6717" s="407" t="s">
        <v>10767</v>
      </c>
      <c r="C6717" s="408">
        <v>0</v>
      </c>
      <c r="D6717" s="408">
        <v>15</v>
      </c>
      <c r="E6717" s="408">
        <v>15</v>
      </c>
      <c r="F6717" s="409">
        <v>45789.498935185184</v>
      </c>
      <c r="G6717" s="408">
        <v>13</v>
      </c>
    </row>
    <row r="6718" spans="1:7" ht="15" x14ac:dyDescent="0.2">
      <c r="A6718" s="407" t="s">
        <v>10769</v>
      </c>
      <c r="B6718" s="407" t="s">
        <v>10761</v>
      </c>
      <c r="C6718" s="408">
        <v>0</v>
      </c>
      <c r="D6718" s="408">
        <v>3.1</v>
      </c>
      <c r="E6718" s="408">
        <v>3.1</v>
      </c>
      <c r="F6718" s="409">
        <v>45789.498981481483</v>
      </c>
      <c r="G6718" s="408">
        <v>30</v>
      </c>
    </row>
    <row r="6719" spans="1:7" ht="15" x14ac:dyDescent="0.2">
      <c r="A6719" s="407" t="s">
        <v>10770</v>
      </c>
      <c r="B6719" s="407" t="s">
        <v>10771</v>
      </c>
      <c r="C6719" s="408">
        <v>1</v>
      </c>
      <c r="D6719" s="408">
        <v>0.29799999999999999</v>
      </c>
      <c r="E6719" s="408">
        <v>3.7980000000000005</v>
      </c>
      <c r="F6719" s="409">
        <v>46080.400011574071</v>
      </c>
      <c r="G6719" s="408">
        <v>0</v>
      </c>
    </row>
    <row r="6720" spans="1:7" ht="15" x14ac:dyDescent="0.2">
      <c r="A6720" s="407" t="s">
        <v>10772</v>
      </c>
      <c r="B6720" s="407" t="s">
        <v>10773</v>
      </c>
      <c r="C6720" s="408">
        <v>1.5</v>
      </c>
      <c r="D6720" s="408">
        <v>2.7114285714285713</v>
      </c>
      <c r="E6720" s="408">
        <v>9.21142857142857</v>
      </c>
      <c r="F6720" s="409">
        <v>45789.506585648145</v>
      </c>
      <c r="G6720" s="408">
        <v>0</v>
      </c>
    </row>
    <row r="6721" spans="1:7" ht="15" x14ac:dyDescent="0.2">
      <c r="A6721" s="407" t="s">
        <v>10774</v>
      </c>
      <c r="B6721" s="407" t="s">
        <v>10775</v>
      </c>
      <c r="C6721" s="408">
        <v>0</v>
      </c>
      <c r="D6721" s="408">
        <v>30</v>
      </c>
      <c r="E6721" s="408">
        <v>30</v>
      </c>
      <c r="F6721" s="409">
        <v>45789.499108796299</v>
      </c>
      <c r="G6721" s="408">
        <v>0</v>
      </c>
    </row>
    <row r="6722" spans="1:7" ht="15" x14ac:dyDescent="0.25">
      <c r="A6722" s="407" t="s">
        <v>10776</v>
      </c>
      <c r="B6722" s="407" t="s">
        <v>10777</v>
      </c>
      <c r="C6722" s="406"/>
      <c r="D6722" s="408">
        <v>35</v>
      </c>
      <c r="E6722" s="408">
        <v>35</v>
      </c>
      <c r="F6722" s="409">
        <v>45789.499155092592</v>
      </c>
      <c r="G6722" s="408">
        <v>0</v>
      </c>
    </row>
    <row r="6723" spans="1:7" ht="15" x14ac:dyDescent="0.25">
      <c r="A6723" s="407" t="s">
        <v>10778</v>
      </c>
      <c r="B6723" s="407" t="s">
        <v>10531</v>
      </c>
      <c r="C6723" s="406"/>
      <c r="D6723" s="408">
        <v>50</v>
      </c>
      <c r="E6723" s="408">
        <v>50</v>
      </c>
      <c r="F6723" s="409">
        <v>45789.499189814815</v>
      </c>
      <c r="G6723" s="408">
        <v>0</v>
      </c>
    </row>
    <row r="6724" spans="1:7" ht="15" x14ac:dyDescent="0.25">
      <c r="A6724" s="407" t="s">
        <v>10779</v>
      </c>
      <c r="B6724" s="407" t="s">
        <v>10780</v>
      </c>
      <c r="C6724" s="406"/>
      <c r="D6724" s="408">
        <v>19</v>
      </c>
      <c r="E6724" s="408">
        <v>19</v>
      </c>
      <c r="F6724" s="409">
        <v>45789.499236111114</v>
      </c>
      <c r="G6724" s="408">
        <v>0</v>
      </c>
    </row>
    <row r="6725" spans="1:7" ht="15" x14ac:dyDescent="0.25">
      <c r="A6725" s="407" t="s">
        <v>10781</v>
      </c>
      <c r="B6725" s="407" t="s">
        <v>10782</v>
      </c>
      <c r="C6725" s="406"/>
      <c r="D6725" s="408">
        <v>24</v>
      </c>
      <c r="E6725" s="408">
        <v>24</v>
      </c>
      <c r="F6725" s="409">
        <v>45789.49927083333</v>
      </c>
      <c r="G6725" s="408">
        <v>0</v>
      </c>
    </row>
    <row r="6726" spans="1:7" ht="15" x14ac:dyDescent="0.25">
      <c r="A6726" s="407" t="s">
        <v>10783</v>
      </c>
      <c r="B6726" s="407" t="s">
        <v>10784</v>
      </c>
      <c r="C6726" s="406"/>
      <c r="D6726" s="408">
        <v>50</v>
      </c>
      <c r="E6726" s="408">
        <v>50</v>
      </c>
      <c r="F6726" s="409">
        <v>45789.499293981484</v>
      </c>
      <c r="G6726" s="408">
        <v>0</v>
      </c>
    </row>
    <row r="6727" spans="1:7" ht="15" x14ac:dyDescent="0.25">
      <c r="A6727" s="407" t="s">
        <v>10785</v>
      </c>
      <c r="B6727" s="407" t="s">
        <v>10786</v>
      </c>
      <c r="C6727" s="406"/>
      <c r="D6727" s="408">
        <v>90</v>
      </c>
      <c r="E6727" s="408">
        <v>90</v>
      </c>
      <c r="F6727" s="409">
        <v>45789.499328703707</v>
      </c>
      <c r="G6727" s="408">
        <v>0</v>
      </c>
    </row>
    <row r="6728" spans="1:7" ht="15" x14ac:dyDescent="0.25">
      <c r="A6728" s="407" t="s">
        <v>10787</v>
      </c>
      <c r="B6728" s="407" t="s">
        <v>10788</v>
      </c>
      <c r="C6728" s="406"/>
      <c r="D6728" s="408">
        <v>50</v>
      </c>
      <c r="E6728" s="408">
        <v>50</v>
      </c>
      <c r="F6728" s="409">
        <v>45789.499363425923</v>
      </c>
      <c r="G6728" s="408">
        <v>0</v>
      </c>
    </row>
    <row r="6729" spans="1:7" ht="15" x14ac:dyDescent="0.25">
      <c r="A6729" s="407" t="s">
        <v>10789</v>
      </c>
      <c r="B6729" s="407" t="s">
        <v>10790</v>
      </c>
      <c r="C6729" s="406"/>
      <c r="D6729" s="408">
        <v>33</v>
      </c>
      <c r="E6729" s="408">
        <v>33</v>
      </c>
      <c r="F6729" s="409">
        <v>45789.499398148146</v>
      </c>
      <c r="G6729" s="408">
        <v>0</v>
      </c>
    </row>
    <row r="6730" spans="1:7" ht="15" x14ac:dyDescent="0.25">
      <c r="A6730" s="407" t="s">
        <v>10791</v>
      </c>
      <c r="B6730" s="407" t="s">
        <v>10792</v>
      </c>
      <c r="C6730" s="406"/>
      <c r="D6730" s="408">
        <v>31</v>
      </c>
      <c r="E6730" s="408">
        <v>31</v>
      </c>
      <c r="F6730" s="409">
        <v>45789.499444444446</v>
      </c>
      <c r="G6730" s="408">
        <v>0</v>
      </c>
    </row>
    <row r="6731" spans="1:7" ht="15" x14ac:dyDescent="0.25">
      <c r="A6731" s="407" t="s">
        <v>10793</v>
      </c>
      <c r="B6731" s="407" t="s">
        <v>10794</v>
      </c>
      <c r="C6731" s="406"/>
      <c r="D6731" s="408">
        <v>30</v>
      </c>
      <c r="E6731" s="408">
        <v>30</v>
      </c>
      <c r="F6731" s="409">
        <v>45789.499467592592</v>
      </c>
      <c r="G6731" s="408">
        <v>0</v>
      </c>
    </row>
    <row r="6732" spans="1:7" ht="15" x14ac:dyDescent="0.25">
      <c r="A6732" s="407" t="s">
        <v>10795</v>
      </c>
      <c r="B6732" s="407" t="s">
        <v>10796</v>
      </c>
      <c r="C6732" s="406"/>
      <c r="D6732" s="408">
        <v>30</v>
      </c>
      <c r="E6732" s="408">
        <v>30</v>
      </c>
      <c r="F6732" s="409">
        <v>45789.499722222223</v>
      </c>
      <c r="G6732" s="408">
        <v>0</v>
      </c>
    </row>
    <row r="6733" spans="1:7" ht="15" x14ac:dyDescent="0.2">
      <c r="A6733" s="407" t="s">
        <v>10797</v>
      </c>
      <c r="B6733" s="407" t="s">
        <v>10798</v>
      </c>
      <c r="C6733" s="408">
        <v>0</v>
      </c>
      <c r="D6733" s="408">
        <v>37</v>
      </c>
      <c r="E6733" s="408">
        <v>37</v>
      </c>
      <c r="F6733" s="409">
        <v>45789.499768518515</v>
      </c>
      <c r="G6733" s="408">
        <v>0</v>
      </c>
    </row>
    <row r="6734" spans="1:7" ht="15" x14ac:dyDescent="0.25">
      <c r="A6734" s="407" t="s">
        <v>10799</v>
      </c>
      <c r="B6734" s="407" t="s">
        <v>10800</v>
      </c>
      <c r="C6734" s="406"/>
      <c r="D6734" s="408">
        <v>23</v>
      </c>
      <c r="E6734" s="408">
        <v>23</v>
      </c>
      <c r="F6734" s="409">
        <v>45789.499861111108</v>
      </c>
      <c r="G6734" s="408">
        <v>0</v>
      </c>
    </row>
    <row r="6735" spans="1:7" ht="15" x14ac:dyDescent="0.25">
      <c r="A6735" s="407" t="s">
        <v>10801</v>
      </c>
      <c r="B6735" s="407" t="s">
        <v>10802</v>
      </c>
      <c r="C6735" s="406"/>
      <c r="D6735" s="408">
        <v>22</v>
      </c>
      <c r="E6735" s="408">
        <v>22</v>
      </c>
      <c r="F6735" s="409">
        <v>45789.499895833331</v>
      </c>
      <c r="G6735" s="408">
        <v>0</v>
      </c>
    </row>
    <row r="6736" spans="1:7" ht="15" x14ac:dyDescent="0.2">
      <c r="A6736" s="407" t="s">
        <v>10803</v>
      </c>
      <c r="B6736" s="407" t="s">
        <v>10804</v>
      </c>
      <c r="C6736" s="408">
        <v>0</v>
      </c>
      <c r="D6736" s="408">
        <v>12</v>
      </c>
      <c r="E6736" s="408">
        <v>12</v>
      </c>
      <c r="F6736" s="409">
        <v>45789.499930555554</v>
      </c>
      <c r="G6736" s="408">
        <v>0</v>
      </c>
    </row>
    <row r="6737" spans="1:7" ht="15" x14ac:dyDescent="0.2">
      <c r="A6737" s="407" t="s">
        <v>10805</v>
      </c>
      <c r="B6737" s="407" t="s">
        <v>10806</v>
      </c>
      <c r="C6737" s="408">
        <v>0</v>
      </c>
      <c r="D6737" s="408">
        <v>12</v>
      </c>
      <c r="E6737" s="408">
        <v>12</v>
      </c>
      <c r="F6737" s="409">
        <v>45789.499965277777</v>
      </c>
      <c r="G6737" s="408">
        <v>0</v>
      </c>
    </row>
    <row r="6738" spans="1:7" ht="15" x14ac:dyDescent="0.2">
      <c r="A6738" s="407" t="s">
        <v>10807</v>
      </c>
      <c r="B6738" s="407" t="s">
        <v>10808</v>
      </c>
      <c r="C6738" s="408">
        <v>0</v>
      </c>
      <c r="D6738" s="408">
        <v>46</v>
      </c>
      <c r="E6738" s="408">
        <v>46</v>
      </c>
      <c r="F6738" s="409">
        <v>45789.5</v>
      </c>
      <c r="G6738" s="408">
        <v>0</v>
      </c>
    </row>
    <row r="6739" spans="1:7" ht="15" x14ac:dyDescent="0.2">
      <c r="A6739" s="407" t="s">
        <v>10809</v>
      </c>
      <c r="B6739" s="407" t="s">
        <v>10810</v>
      </c>
      <c r="C6739" s="408">
        <v>0</v>
      </c>
      <c r="D6739" s="408">
        <v>26.25</v>
      </c>
      <c r="E6739" s="408">
        <v>26.25</v>
      </c>
      <c r="F6739" s="409">
        <v>44998.570370370369</v>
      </c>
      <c r="G6739" s="408">
        <v>0</v>
      </c>
    </row>
    <row r="6740" spans="1:7" ht="15" x14ac:dyDescent="0.2">
      <c r="A6740" s="407" t="s">
        <v>10811</v>
      </c>
      <c r="B6740" s="407" t="s">
        <v>10812</v>
      </c>
      <c r="C6740" s="408">
        <v>3</v>
      </c>
      <c r="D6740" s="408">
        <v>1.5009672209617479</v>
      </c>
      <c r="E6740" s="408">
        <v>9.5009672209617477</v>
      </c>
      <c r="F6740" s="409">
        <v>45789.500081018516</v>
      </c>
      <c r="G6740" s="408">
        <v>0</v>
      </c>
    </row>
    <row r="6741" spans="1:7" ht="15" x14ac:dyDescent="0.2">
      <c r="A6741" s="407" t="s">
        <v>10813</v>
      </c>
      <c r="B6741" s="407" t="s">
        <v>10814</v>
      </c>
      <c r="C6741" s="408">
        <v>4.6666999999999996</v>
      </c>
      <c r="D6741" s="408">
        <v>7.6845999999999997</v>
      </c>
      <c r="E6741" s="408">
        <v>12.3513</v>
      </c>
      <c r="F6741" s="409">
        <v>45789.500115740739</v>
      </c>
      <c r="G6741" s="408">
        <v>0</v>
      </c>
    </row>
    <row r="6742" spans="1:7" ht="15" x14ac:dyDescent="0.2">
      <c r="A6742" s="407" t="s">
        <v>10815</v>
      </c>
      <c r="B6742" s="407" t="s">
        <v>10816</v>
      </c>
      <c r="C6742" s="408">
        <v>0</v>
      </c>
      <c r="D6742" s="408">
        <v>23.65</v>
      </c>
      <c r="E6742" s="408">
        <v>23.65</v>
      </c>
      <c r="F6742" s="409">
        <v>44994.38040509259</v>
      </c>
      <c r="G6742" s="408">
        <v>0</v>
      </c>
    </row>
    <row r="6743" spans="1:7" ht="15" x14ac:dyDescent="0.2">
      <c r="A6743" s="407" t="s">
        <v>10817</v>
      </c>
      <c r="B6743" s="407" t="s">
        <v>10818</v>
      </c>
      <c r="C6743" s="408">
        <v>0</v>
      </c>
      <c r="D6743" s="408">
        <v>176</v>
      </c>
      <c r="E6743" s="408">
        <v>176</v>
      </c>
      <c r="F6743" s="409">
        <v>44998.546435185184</v>
      </c>
      <c r="G6743" s="408">
        <v>0</v>
      </c>
    </row>
    <row r="6744" spans="1:7" ht="15" x14ac:dyDescent="0.2">
      <c r="A6744" s="407" t="s">
        <v>10819</v>
      </c>
      <c r="B6744" s="407" t="s">
        <v>10820</v>
      </c>
      <c r="C6744" s="408">
        <v>1.5</v>
      </c>
      <c r="D6744" s="408">
        <v>2.9752999999999998</v>
      </c>
      <c r="E6744" s="408">
        <v>4.4752999999999998</v>
      </c>
      <c r="F6744" s="409">
        <v>45789.500219907408</v>
      </c>
      <c r="G6744" s="408">
        <v>0</v>
      </c>
    </row>
    <row r="6745" spans="1:7" ht="15" x14ac:dyDescent="0.2">
      <c r="A6745" s="407" t="s">
        <v>10821</v>
      </c>
      <c r="B6745" s="407" t="s">
        <v>10822</v>
      </c>
      <c r="C6745" s="408">
        <v>0</v>
      </c>
      <c r="D6745" s="408">
        <v>5</v>
      </c>
      <c r="E6745" s="408">
        <v>5</v>
      </c>
      <c r="F6745" s="409">
        <v>44998.569502314815</v>
      </c>
      <c r="G6745" s="408">
        <v>0</v>
      </c>
    </row>
    <row r="6746" spans="1:7" ht="15" x14ac:dyDescent="0.2">
      <c r="A6746" s="407" t="s">
        <v>10823</v>
      </c>
      <c r="B6746" s="407" t="s">
        <v>10824</v>
      </c>
      <c r="C6746" s="408">
        <v>0</v>
      </c>
      <c r="D6746" s="408">
        <v>12</v>
      </c>
      <c r="E6746" s="408">
        <v>12</v>
      </c>
      <c r="F6746" s="409">
        <v>44998.569849537038</v>
      </c>
      <c r="G6746" s="408">
        <v>0</v>
      </c>
    </row>
    <row r="6747" spans="1:7" ht="15" x14ac:dyDescent="0.2">
      <c r="A6747" s="407" t="s">
        <v>10825</v>
      </c>
      <c r="B6747" s="407" t="s">
        <v>10826</v>
      </c>
      <c r="C6747" s="408">
        <v>0</v>
      </c>
      <c r="D6747" s="408">
        <v>4.5</v>
      </c>
      <c r="E6747" s="408">
        <v>4.5</v>
      </c>
      <c r="F6747" s="409">
        <v>45789.500347222223</v>
      </c>
      <c r="G6747" s="408">
        <v>4</v>
      </c>
    </row>
    <row r="6748" spans="1:7" ht="15" x14ac:dyDescent="0.2">
      <c r="A6748" s="407" t="s">
        <v>10827</v>
      </c>
      <c r="B6748" s="407" t="s">
        <v>10828</v>
      </c>
      <c r="C6748" s="408">
        <v>0</v>
      </c>
      <c r="D6748" s="408">
        <v>26</v>
      </c>
      <c r="E6748" s="408">
        <v>26</v>
      </c>
      <c r="F6748" s="409">
        <v>45944.61277777778</v>
      </c>
      <c r="G6748" s="408">
        <v>0</v>
      </c>
    </row>
    <row r="6749" spans="1:7" ht="15" x14ac:dyDescent="0.2">
      <c r="A6749" s="407" t="s">
        <v>10829</v>
      </c>
      <c r="B6749" s="407" t="s">
        <v>10830</v>
      </c>
      <c r="C6749" s="408">
        <v>1.5</v>
      </c>
      <c r="D6749" s="408">
        <v>3.6991999999999998</v>
      </c>
      <c r="E6749" s="408">
        <v>5.1992000000000003</v>
      </c>
      <c r="F6749" s="409">
        <v>45789.500416666669</v>
      </c>
      <c r="G6749" s="408">
        <v>0</v>
      </c>
    </row>
    <row r="6750" spans="1:7" ht="15" x14ac:dyDescent="0.2">
      <c r="A6750" s="407" t="s">
        <v>10831</v>
      </c>
      <c r="B6750" s="407" t="s">
        <v>10832</v>
      </c>
      <c r="C6750" s="408">
        <v>0</v>
      </c>
      <c r="D6750" s="408">
        <v>6.5</v>
      </c>
      <c r="E6750" s="408">
        <v>6.5</v>
      </c>
      <c r="F6750" s="409">
        <v>45328.449884259258</v>
      </c>
      <c r="G6750" s="408">
        <v>0</v>
      </c>
    </row>
    <row r="6751" spans="1:7" ht="15" x14ac:dyDescent="0.2">
      <c r="A6751" s="407" t="s">
        <v>10833</v>
      </c>
      <c r="B6751" s="407" t="s">
        <v>10834</v>
      </c>
      <c r="C6751" s="408">
        <v>8</v>
      </c>
      <c r="D6751" s="408">
        <v>7.9492000000000003</v>
      </c>
      <c r="E6751" s="408">
        <v>23.449199999999998</v>
      </c>
      <c r="F6751" s="409">
        <v>45789.500474537039</v>
      </c>
      <c r="G6751" s="408">
        <v>0</v>
      </c>
    </row>
    <row r="6752" spans="1:7" ht="15" x14ac:dyDescent="0.2">
      <c r="A6752" s="407" t="s">
        <v>10835</v>
      </c>
      <c r="B6752" s="407" t="s">
        <v>10836</v>
      </c>
      <c r="C6752" s="408">
        <v>0</v>
      </c>
      <c r="D6752" s="408">
        <v>46.8</v>
      </c>
      <c r="E6752" s="408">
        <v>46.8</v>
      </c>
      <c r="F6752" s="409">
        <v>45789.500497685185</v>
      </c>
      <c r="G6752" s="408">
        <v>0</v>
      </c>
    </row>
    <row r="6753" spans="1:7" ht="15" x14ac:dyDescent="0.2">
      <c r="A6753" s="407" t="s">
        <v>10837</v>
      </c>
      <c r="B6753" s="407" t="s">
        <v>33341</v>
      </c>
      <c r="C6753" s="408">
        <v>0</v>
      </c>
      <c r="D6753" s="408">
        <v>7</v>
      </c>
      <c r="E6753" s="408">
        <v>7</v>
      </c>
      <c r="F6753" s="409">
        <v>45789.500532407408</v>
      </c>
      <c r="G6753" s="408">
        <v>14</v>
      </c>
    </row>
    <row r="6754" spans="1:7" ht="15" x14ac:dyDescent="0.2">
      <c r="A6754" s="407" t="s">
        <v>10838</v>
      </c>
      <c r="B6754" s="407" t="s">
        <v>33342</v>
      </c>
      <c r="C6754" s="408">
        <v>0</v>
      </c>
      <c r="D6754" s="408">
        <v>60.11</v>
      </c>
      <c r="E6754" s="408">
        <v>60.11</v>
      </c>
      <c r="F6754" s="409">
        <v>45789.500567129631</v>
      </c>
      <c r="G6754" s="408">
        <v>0</v>
      </c>
    </row>
    <row r="6755" spans="1:7" ht="15" x14ac:dyDescent="0.2">
      <c r="A6755" s="407" t="s">
        <v>10839</v>
      </c>
      <c r="B6755" s="407" t="s">
        <v>10840</v>
      </c>
      <c r="C6755" s="408">
        <v>0</v>
      </c>
      <c r="D6755" s="408">
        <v>14.013379152574108</v>
      </c>
      <c r="E6755" s="408">
        <v>14.013379152574108</v>
      </c>
      <c r="F6755" s="409">
        <v>45789.500625000001</v>
      </c>
      <c r="G6755" s="408">
        <v>0</v>
      </c>
    </row>
    <row r="6756" spans="1:7" ht="15" x14ac:dyDescent="0.2">
      <c r="A6756" s="407" t="s">
        <v>10841</v>
      </c>
      <c r="B6756" s="407" t="s">
        <v>10842</v>
      </c>
      <c r="C6756" s="408">
        <v>0.5</v>
      </c>
      <c r="D6756" s="408">
        <v>15.1578</v>
      </c>
      <c r="E6756" s="408">
        <v>15.6578</v>
      </c>
      <c r="F6756" s="409">
        <v>45789.500659722224</v>
      </c>
      <c r="G6756" s="408">
        <v>0</v>
      </c>
    </row>
    <row r="6757" spans="1:7" ht="15" x14ac:dyDescent="0.25">
      <c r="A6757" s="407" t="s">
        <v>10843</v>
      </c>
      <c r="B6757" s="407" t="s">
        <v>10844</v>
      </c>
      <c r="C6757" s="406"/>
      <c r="D6757" s="408">
        <v>5.0378999999999996</v>
      </c>
      <c r="E6757" s="408">
        <v>5.0378999999999996</v>
      </c>
      <c r="F6757" s="409">
        <v>45789.500798611109</v>
      </c>
      <c r="G6757" s="408">
        <v>0</v>
      </c>
    </row>
    <row r="6758" spans="1:7" ht="15" x14ac:dyDescent="0.2">
      <c r="A6758" s="407" t="s">
        <v>10845</v>
      </c>
      <c r="B6758" s="407" t="s">
        <v>10846</v>
      </c>
      <c r="C6758" s="408">
        <v>5</v>
      </c>
      <c r="D6758" s="408">
        <v>40.412182618540534</v>
      </c>
      <c r="E6758" s="408">
        <v>45.412182618540534</v>
      </c>
      <c r="F6758" s="409">
        <v>45789.500833333332</v>
      </c>
      <c r="G6758" s="408">
        <v>0</v>
      </c>
    </row>
    <row r="6759" spans="1:7" ht="15" x14ac:dyDescent="0.2">
      <c r="A6759" s="407" t="s">
        <v>10847</v>
      </c>
      <c r="B6759" s="407" t="s">
        <v>10848</v>
      </c>
      <c r="C6759" s="408">
        <v>8.5</v>
      </c>
      <c r="D6759" s="408">
        <v>93.055176514014619</v>
      </c>
      <c r="E6759" s="408">
        <v>104.05517651401463</v>
      </c>
      <c r="F6759" s="409">
        <v>45789.500868055555</v>
      </c>
      <c r="G6759" s="408">
        <v>0</v>
      </c>
    </row>
    <row r="6760" spans="1:7" ht="15" x14ac:dyDescent="0.2">
      <c r="A6760" s="407" t="s">
        <v>10849</v>
      </c>
      <c r="B6760" s="407" t="s">
        <v>10850</v>
      </c>
      <c r="C6760" s="408">
        <v>39.416666666666664</v>
      </c>
      <c r="D6760" s="408">
        <v>697.1453006465988</v>
      </c>
      <c r="E6760" s="408">
        <v>760.31196731326531</v>
      </c>
      <c r="F6760" s="409">
        <v>45789.500914351855</v>
      </c>
      <c r="G6760" s="408">
        <v>0</v>
      </c>
    </row>
    <row r="6761" spans="1:7" ht="15" x14ac:dyDescent="0.2">
      <c r="A6761" s="407" t="s">
        <v>10851</v>
      </c>
      <c r="B6761" s="407" t="s">
        <v>10852</v>
      </c>
      <c r="C6761" s="408">
        <v>31.25</v>
      </c>
      <c r="D6761" s="408">
        <v>411.58049999999997</v>
      </c>
      <c r="E6761" s="408">
        <v>442.83049999999997</v>
      </c>
      <c r="F6761" s="409">
        <v>45789.500937500001</v>
      </c>
      <c r="G6761" s="408">
        <v>0</v>
      </c>
    </row>
    <row r="6762" spans="1:7" ht="15" x14ac:dyDescent="0.2">
      <c r="A6762" s="407" t="s">
        <v>10853</v>
      </c>
      <c r="B6762" s="407" t="s">
        <v>10854</v>
      </c>
      <c r="C6762" s="408">
        <v>38.916666666666664</v>
      </c>
      <c r="D6762" s="408">
        <v>517.54030064659878</v>
      </c>
      <c r="E6762" s="408">
        <v>580.20696731326541</v>
      </c>
      <c r="F6762" s="409">
        <v>45789.500972222224</v>
      </c>
      <c r="G6762" s="408">
        <v>0</v>
      </c>
    </row>
    <row r="6763" spans="1:7" ht="15" x14ac:dyDescent="0.2">
      <c r="A6763" s="407" t="s">
        <v>10855</v>
      </c>
      <c r="B6763" s="407" t="s">
        <v>10856</v>
      </c>
      <c r="C6763" s="408">
        <v>33.5</v>
      </c>
      <c r="D6763" s="408">
        <v>60.15</v>
      </c>
      <c r="E6763" s="408">
        <v>96.15</v>
      </c>
      <c r="F6763" s="409">
        <v>45789.50099537037</v>
      </c>
      <c r="G6763" s="408">
        <v>0</v>
      </c>
    </row>
    <row r="6764" spans="1:7" ht="15" x14ac:dyDescent="0.2">
      <c r="A6764" s="407" t="s">
        <v>10857</v>
      </c>
      <c r="B6764" s="407" t="s">
        <v>10850</v>
      </c>
      <c r="C6764" s="408">
        <v>25.500000000000004</v>
      </c>
      <c r="D6764" s="408">
        <v>802.73105633005321</v>
      </c>
      <c r="E6764" s="408">
        <v>828.23105633005332</v>
      </c>
      <c r="F6764" s="409">
        <v>45875.307719907411</v>
      </c>
      <c r="G6764" s="408">
        <v>0</v>
      </c>
    </row>
    <row r="6765" spans="1:7" ht="15" x14ac:dyDescent="0.2">
      <c r="A6765" s="407" t="s">
        <v>10858</v>
      </c>
      <c r="B6765" s="407" t="s">
        <v>10859</v>
      </c>
      <c r="C6765" s="408">
        <v>24.499999999999996</v>
      </c>
      <c r="D6765" s="408">
        <v>820.42147452050199</v>
      </c>
      <c r="E6765" s="408">
        <v>844.92147452050199</v>
      </c>
      <c r="F6765" s="409">
        <v>45789.501076388886</v>
      </c>
      <c r="G6765" s="408">
        <v>0</v>
      </c>
    </row>
    <row r="6766" spans="1:7" ht="15" x14ac:dyDescent="0.2">
      <c r="A6766" s="407" t="s">
        <v>10860</v>
      </c>
      <c r="B6766" s="407" t="s">
        <v>10861</v>
      </c>
      <c r="C6766" s="408">
        <v>0</v>
      </c>
      <c r="D6766" s="408">
        <v>13.9</v>
      </c>
      <c r="E6766" s="408">
        <v>13.9</v>
      </c>
      <c r="F6766" s="409">
        <v>45789.501122685186</v>
      </c>
      <c r="G6766" s="408">
        <v>0</v>
      </c>
    </row>
    <row r="6767" spans="1:7" ht="15" x14ac:dyDescent="0.2">
      <c r="A6767" s="407" t="s">
        <v>10862</v>
      </c>
      <c r="B6767" s="407" t="s">
        <v>10863</v>
      </c>
      <c r="C6767" s="408">
        <v>0</v>
      </c>
      <c r="D6767" s="408">
        <v>15</v>
      </c>
      <c r="E6767" s="408">
        <v>15</v>
      </c>
      <c r="F6767" s="409">
        <v>45789.501168981478</v>
      </c>
      <c r="G6767" s="408">
        <v>0</v>
      </c>
    </row>
    <row r="6768" spans="1:7" ht="15" x14ac:dyDescent="0.2">
      <c r="A6768" s="407" t="s">
        <v>10864</v>
      </c>
      <c r="B6768" s="407" t="s">
        <v>10865</v>
      </c>
      <c r="C6768" s="408">
        <v>0</v>
      </c>
      <c r="D6768" s="408">
        <v>4.9000000000000004</v>
      </c>
      <c r="E6768" s="408">
        <v>4.9000000000000004</v>
      </c>
      <c r="F6768" s="409">
        <v>45789.501203703701</v>
      </c>
      <c r="G6768" s="408">
        <v>0</v>
      </c>
    </row>
    <row r="6769" spans="1:7" ht="15" x14ac:dyDescent="0.2">
      <c r="A6769" s="407" t="s">
        <v>10866</v>
      </c>
      <c r="B6769" s="407" t="s">
        <v>10867</v>
      </c>
      <c r="C6769" s="408">
        <v>0</v>
      </c>
      <c r="D6769" s="408">
        <v>3.5</v>
      </c>
      <c r="E6769" s="408">
        <v>3.5</v>
      </c>
      <c r="F6769" s="409">
        <v>45789.501226851855</v>
      </c>
      <c r="G6769" s="408">
        <v>0</v>
      </c>
    </row>
    <row r="6770" spans="1:7" ht="15" x14ac:dyDescent="0.2">
      <c r="A6770" s="407" t="s">
        <v>10868</v>
      </c>
      <c r="B6770" s="407" t="s">
        <v>10869</v>
      </c>
      <c r="C6770" s="408">
        <v>0</v>
      </c>
      <c r="D6770" s="408">
        <v>14.8</v>
      </c>
      <c r="E6770" s="408">
        <v>14.8</v>
      </c>
      <c r="F6770" s="409">
        <v>45789.501273148147</v>
      </c>
      <c r="G6770" s="408">
        <v>0</v>
      </c>
    </row>
    <row r="6771" spans="1:7" ht="15" x14ac:dyDescent="0.2">
      <c r="A6771" s="407" t="s">
        <v>10870</v>
      </c>
      <c r="B6771" s="407" t="s">
        <v>10871</v>
      </c>
      <c r="C6771" s="408">
        <v>0</v>
      </c>
      <c r="D6771" s="408">
        <v>15.65</v>
      </c>
      <c r="E6771" s="408">
        <v>15.65</v>
      </c>
      <c r="F6771" s="409">
        <v>45789.501307870371</v>
      </c>
      <c r="G6771" s="408">
        <v>0</v>
      </c>
    </row>
    <row r="6772" spans="1:7" ht="15" x14ac:dyDescent="0.2">
      <c r="A6772" s="407" t="s">
        <v>10872</v>
      </c>
      <c r="B6772" s="407" t="s">
        <v>10873</v>
      </c>
      <c r="C6772" s="408">
        <v>1</v>
      </c>
      <c r="D6772" s="408">
        <v>6.12</v>
      </c>
      <c r="E6772" s="408">
        <v>9.620000000000001</v>
      </c>
      <c r="F6772" s="409">
        <v>45789.501342592594</v>
      </c>
      <c r="G6772" s="408">
        <v>0</v>
      </c>
    </row>
    <row r="6773" spans="1:7" ht="15" x14ac:dyDescent="0.2">
      <c r="A6773" s="407" t="s">
        <v>10874</v>
      </c>
      <c r="B6773" s="407" t="s">
        <v>10875</v>
      </c>
      <c r="C6773" s="408">
        <v>0</v>
      </c>
      <c r="D6773" s="408">
        <v>179.60499999999999</v>
      </c>
      <c r="E6773" s="408">
        <v>179.60499999999999</v>
      </c>
      <c r="F6773" s="409">
        <v>45789.501377314817</v>
      </c>
      <c r="G6773" s="408">
        <v>0</v>
      </c>
    </row>
    <row r="6774" spans="1:7" ht="15" x14ac:dyDescent="0.2">
      <c r="A6774" s="407" t="s">
        <v>10876</v>
      </c>
      <c r="B6774" s="407" t="s">
        <v>10877</v>
      </c>
      <c r="C6774" s="408">
        <v>0</v>
      </c>
      <c r="D6774" s="408">
        <v>29.5</v>
      </c>
      <c r="E6774" s="408">
        <v>29.5</v>
      </c>
      <c r="F6774" s="409">
        <v>45789.50141203704</v>
      </c>
      <c r="G6774" s="408">
        <v>0</v>
      </c>
    </row>
    <row r="6775" spans="1:7" ht="15" x14ac:dyDescent="0.2">
      <c r="A6775" s="407" t="s">
        <v>10878</v>
      </c>
      <c r="B6775" s="407" t="s">
        <v>10879</v>
      </c>
      <c r="C6775" s="408">
        <v>0</v>
      </c>
      <c r="D6775" s="408">
        <v>25.26</v>
      </c>
      <c r="E6775" s="408">
        <v>25.26</v>
      </c>
      <c r="F6775" s="409">
        <v>45901.444456018522</v>
      </c>
      <c r="G6775" s="408">
        <v>0</v>
      </c>
    </row>
    <row r="6776" spans="1:7" ht="15" x14ac:dyDescent="0.2">
      <c r="A6776" s="407" t="s">
        <v>10880</v>
      </c>
      <c r="B6776" s="407" t="s">
        <v>10881</v>
      </c>
      <c r="C6776" s="408">
        <v>0</v>
      </c>
      <c r="D6776" s="408">
        <v>201.5</v>
      </c>
      <c r="E6776" s="408">
        <v>201.5</v>
      </c>
      <c r="F6776" s="409">
        <v>45901.442499999997</v>
      </c>
      <c r="G6776" s="408">
        <v>0</v>
      </c>
    </row>
    <row r="6777" spans="1:7" ht="15" x14ac:dyDescent="0.2">
      <c r="A6777" s="407" t="s">
        <v>10882</v>
      </c>
      <c r="B6777" s="407" t="s">
        <v>10883</v>
      </c>
      <c r="C6777" s="408">
        <v>0</v>
      </c>
      <c r="D6777" s="408">
        <v>70.8</v>
      </c>
      <c r="E6777" s="408">
        <v>70.8</v>
      </c>
      <c r="F6777" s="409">
        <v>45789.501504629632</v>
      </c>
      <c r="G6777" s="408">
        <v>0</v>
      </c>
    </row>
    <row r="6778" spans="1:7" ht="15" x14ac:dyDescent="0.2">
      <c r="A6778" s="407" t="s">
        <v>10884</v>
      </c>
      <c r="B6778" s="407" t="s">
        <v>41062</v>
      </c>
      <c r="C6778" s="408">
        <v>0</v>
      </c>
      <c r="D6778" s="408">
        <v>29.5</v>
      </c>
      <c r="E6778" s="408">
        <v>29.5</v>
      </c>
      <c r="F6778" s="409">
        <v>46013.917060185187</v>
      </c>
      <c r="G6778" s="408">
        <v>0</v>
      </c>
    </row>
    <row r="6779" spans="1:7" ht="15" x14ac:dyDescent="0.2">
      <c r="A6779" s="407" t="s">
        <v>10885</v>
      </c>
      <c r="B6779" s="407" t="s">
        <v>10886</v>
      </c>
      <c r="C6779" s="408">
        <v>0</v>
      </c>
      <c r="D6779" s="408">
        <v>65.05</v>
      </c>
      <c r="E6779" s="408">
        <v>65.05</v>
      </c>
      <c r="F6779" s="409">
        <v>45901.448252314818</v>
      </c>
      <c r="G6779" s="408">
        <v>0</v>
      </c>
    </row>
    <row r="6780" spans="1:7" ht="15" x14ac:dyDescent="0.2">
      <c r="A6780" s="407" t="s">
        <v>10887</v>
      </c>
      <c r="B6780" s="407" t="s">
        <v>10888</v>
      </c>
      <c r="C6780" s="408">
        <v>0</v>
      </c>
      <c r="D6780" s="408">
        <v>169</v>
      </c>
      <c r="E6780" s="408">
        <v>169</v>
      </c>
      <c r="F6780" s="409">
        <v>45901.445347222223</v>
      </c>
      <c r="G6780" s="408">
        <v>0</v>
      </c>
    </row>
    <row r="6781" spans="1:7" ht="15" x14ac:dyDescent="0.2">
      <c r="A6781" s="407" t="s">
        <v>10889</v>
      </c>
      <c r="B6781" s="407" t="s">
        <v>10890</v>
      </c>
      <c r="C6781" s="408">
        <v>0</v>
      </c>
      <c r="D6781" s="408">
        <v>2.7</v>
      </c>
      <c r="E6781" s="408">
        <v>2.7</v>
      </c>
      <c r="F6781" s="409">
        <v>45328.446967592594</v>
      </c>
      <c r="G6781" s="408">
        <v>0</v>
      </c>
    </row>
    <row r="6782" spans="1:7" ht="15" x14ac:dyDescent="0.2">
      <c r="A6782" s="407" t="s">
        <v>10891</v>
      </c>
      <c r="B6782" s="407" t="s">
        <v>40271</v>
      </c>
      <c r="C6782" s="408">
        <v>0</v>
      </c>
      <c r="D6782" s="408">
        <v>24.1</v>
      </c>
      <c r="E6782" s="408">
        <v>24.1</v>
      </c>
      <c r="F6782" s="409">
        <v>45901.445659722223</v>
      </c>
      <c r="G6782" s="408">
        <v>1</v>
      </c>
    </row>
    <row r="6783" spans="1:7" ht="15" x14ac:dyDescent="0.2">
      <c r="A6783" s="407" t="s">
        <v>10892</v>
      </c>
      <c r="B6783" s="407" t="s">
        <v>10893</v>
      </c>
      <c r="C6783" s="408">
        <v>7.5</v>
      </c>
      <c r="D6783" s="408">
        <v>8.8000000000000007</v>
      </c>
      <c r="E6783" s="408">
        <v>16.3</v>
      </c>
      <c r="F6783" s="409">
        <v>45789.50167824074</v>
      </c>
      <c r="G6783" s="408">
        <v>0</v>
      </c>
    </row>
    <row r="6784" spans="1:7" ht="15" x14ac:dyDescent="0.2">
      <c r="A6784" s="407" t="s">
        <v>10894</v>
      </c>
      <c r="B6784" s="407" t="s">
        <v>10895</v>
      </c>
      <c r="C6784" s="408">
        <v>0</v>
      </c>
      <c r="D6784" s="408">
        <v>13.82</v>
      </c>
      <c r="E6784" s="408">
        <v>13.82</v>
      </c>
      <c r="F6784" s="409">
        <v>45901.478946759256</v>
      </c>
      <c r="G6784" s="408">
        <v>0</v>
      </c>
    </row>
    <row r="6785" spans="1:7" ht="15" x14ac:dyDescent="0.2">
      <c r="A6785" s="407" t="s">
        <v>10896</v>
      </c>
      <c r="B6785" s="407" t="s">
        <v>10897</v>
      </c>
      <c r="C6785" s="408">
        <v>0</v>
      </c>
      <c r="D6785" s="408">
        <v>40.81</v>
      </c>
      <c r="E6785" s="408">
        <v>40.81</v>
      </c>
      <c r="F6785" s="409">
        <v>45111.642962962964</v>
      </c>
      <c r="G6785" s="408">
        <v>0</v>
      </c>
    </row>
    <row r="6786" spans="1:7" ht="15" x14ac:dyDescent="0.25">
      <c r="A6786" s="407" t="s">
        <v>10898</v>
      </c>
      <c r="B6786" s="407" t="s">
        <v>10899</v>
      </c>
      <c r="C6786" s="406"/>
      <c r="D6786" s="408">
        <v>0.01</v>
      </c>
      <c r="E6786" s="408">
        <v>0.01</v>
      </c>
      <c r="F6786" s="409">
        <v>45789.501782407409</v>
      </c>
      <c r="G6786" s="408">
        <v>0</v>
      </c>
    </row>
    <row r="6787" spans="1:7" ht="15" x14ac:dyDescent="0.25">
      <c r="A6787" s="407" t="s">
        <v>10900</v>
      </c>
      <c r="B6787" s="407" t="s">
        <v>10901</v>
      </c>
      <c r="C6787" s="406"/>
      <c r="D6787" s="408">
        <v>15</v>
      </c>
      <c r="E6787" s="408">
        <v>15</v>
      </c>
      <c r="F6787" s="409">
        <v>45789.501828703702</v>
      </c>
      <c r="G6787" s="408">
        <v>0</v>
      </c>
    </row>
    <row r="6788" spans="1:7" ht="15" x14ac:dyDescent="0.25">
      <c r="A6788" s="407" t="s">
        <v>10902</v>
      </c>
      <c r="B6788" s="407" t="s">
        <v>10903</v>
      </c>
      <c r="C6788" s="406"/>
      <c r="D6788" s="408">
        <v>35</v>
      </c>
      <c r="E6788" s="408">
        <v>35</v>
      </c>
      <c r="F6788" s="409">
        <v>45789.501851851855</v>
      </c>
      <c r="G6788" s="408">
        <v>0</v>
      </c>
    </row>
    <row r="6789" spans="1:7" ht="15" x14ac:dyDescent="0.2">
      <c r="A6789" s="407" t="s">
        <v>10904</v>
      </c>
      <c r="B6789" s="407" t="s">
        <v>10905</v>
      </c>
      <c r="C6789" s="408">
        <v>0</v>
      </c>
      <c r="D6789" s="408">
        <v>182.3</v>
      </c>
      <c r="E6789" s="408">
        <v>182.3</v>
      </c>
      <c r="F6789" s="409">
        <v>45789.501886574071</v>
      </c>
      <c r="G6789" s="408">
        <v>0</v>
      </c>
    </row>
    <row r="6790" spans="1:7" ht="15" x14ac:dyDescent="0.2">
      <c r="A6790" s="407" t="s">
        <v>10906</v>
      </c>
      <c r="B6790" s="407" t="s">
        <v>10907</v>
      </c>
      <c r="C6790" s="408">
        <v>0</v>
      </c>
      <c r="D6790" s="408">
        <v>29</v>
      </c>
      <c r="E6790" s="408">
        <v>29</v>
      </c>
      <c r="F6790" s="409">
        <v>44777.548402777778</v>
      </c>
      <c r="G6790" s="408">
        <v>0</v>
      </c>
    </row>
    <row r="6791" spans="1:7" ht="15" x14ac:dyDescent="0.2">
      <c r="A6791" s="407" t="s">
        <v>10908</v>
      </c>
      <c r="B6791" s="407" t="s">
        <v>10909</v>
      </c>
      <c r="C6791" s="408">
        <v>0</v>
      </c>
      <c r="D6791" s="408">
        <v>0</v>
      </c>
      <c r="E6791" s="408">
        <v>0</v>
      </c>
      <c r="F6791" s="409">
        <v>45789.501944444448</v>
      </c>
      <c r="G6791" s="408">
        <v>0</v>
      </c>
    </row>
    <row r="6792" spans="1:7" ht="15" x14ac:dyDescent="0.2">
      <c r="A6792" s="407" t="s">
        <v>10910</v>
      </c>
      <c r="B6792" s="407" t="s">
        <v>10911</v>
      </c>
      <c r="C6792" s="408">
        <v>0</v>
      </c>
      <c r="D6792" s="408">
        <v>0</v>
      </c>
      <c r="E6792" s="408">
        <v>0</v>
      </c>
      <c r="F6792" s="409">
        <v>45789.501979166664</v>
      </c>
      <c r="G6792" s="408">
        <v>0</v>
      </c>
    </row>
    <row r="6793" spans="1:7" ht="15" x14ac:dyDescent="0.2">
      <c r="A6793" s="407" t="s">
        <v>10912</v>
      </c>
      <c r="B6793" s="407" t="s">
        <v>10913</v>
      </c>
      <c r="C6793" s="408">
        <v>0</v>
      </c>
      <c r="D6793" s="408">
        <v>0</v>
      </c>
      <c r="E6793" s="408">
        <v>0</v>
      </c>
      <c r="F6793" s="409">
        <v>45789.502013888887</v>
      </c>
      <c r="G6793" s="408">
        <v>0</v>
      </c>
    </row>
    <row r="6794" spans="1:7" ht="15" x14ac:dyDescent="0.2">
      <c r="A6794" s="407" t="s">
        <v>10914</v>
      </c>
      <c r="B6794" s="407" t="s">
        <v>10915</v>
      </c>
      <c r="C6794" s="408">
        <v>0</v>
      </c>
      <c r="D6794" s="408">
        <v>89</v>
      </c>
      <c r="E6794" s="408">
        <v>89</v>
      </c>
      <c r="F6794" s="409">
        <v>44777.548761574071</v>
      </c>
      <c r="G6794" s="408">
        <v>0</v>
      </c>
    </row>
    <row r="6795" spans="1:7" ht="15" x14ac:dyDescent="0.2">
      <c r="A6795" s="407" t="s">
        <v>10916</v>
      </c>
      <c r="B6795" s="407" t="s">
        <v>10917</v>
      </c>
      <c r="C6795" s="408">
        <v>0</v>
      </c>
      <c r="D6795" s="408">
        <v>107.9</v>
      </c>
      <c r="E6795" s="408">
        <v>107.9</v>
      </c>
      <c r="F6795" s="409">
        <v>44777.548935185187</v>
      </c>
      <c r="G6795" s="408">
        <v>0</v>
      </c>
    </row>
    <row r="6796" spans="1:7" ht="15" x14ac:dyDescent="0.2">
      <c r="A6796" s="407" t="s">
        <v>10918</v>
      </c>
      <c r="B6796" s="407" t="s">
        <v>40272</v>
      </c>
      <c r="C6796" s="408">
        <v>0</v>
      </c>
      <c r="D6796" s="408">
        <v>11</v>
      </c>
      <c r="E6796" s="408">
        <v>11</v>
      </c>
      <c r="F6796" s="409">
        <v>45756.571840277778</v>
      </c>
      <c r="G6796" s="408">
        <v>0</v>
      </c>
    </row>
    <row r="6797" spans="1:7" ht="15" x14ac:dyDescent="0.2">
      <c r="A6797" s="407" t="s">
        <v>10919</v>
      </c>
      <c r="B6797" s="407" t="s">
        <v>10920</v>
      </c>
      <c r="C6797" s="408">
        <v>0</v>
      </c>
      <c r="D6797" s="408">
        <v>12</v>
      </c>
      <c r="E6797" s="408">
        <v>12</v>
      </c>
      <c r="F6797" s="409">
        <v>45946.392013888886</v>
      </c>
      <c r="G6797" s="408">
        <v>0</v>
      </c>
    </row>
    <row r="6798" spans="1:7" ht="15" x14ac:dyDescent="0.2">
      <c r="A6798" s="407" t="s">
        <v>10921</v>
      </c>
      <c r="B6798" s="407" t="s">
        <v>10922</v>
      </c>
      <c r="C6798" s="408">
        <v>0</v>
      </c>
      <c r="D6798" s="408">
        <v>30</v>
      </c>
      <c r="E6798" s="408">
        <v>30</v>
      </c>
      <c r="F6798" s="409">
        <v>45789.502233796295</v>
      </c>
      <c r="G6798" s="408">
        <v>0</v>
      </c>
    </row>
    <row r="6799" spans="1:7" ht="15" x14ac:dyDescent="0.25">
      <c r="A6799" s="407" t="s">
        <v>10923</v>
      </c>
      <c r="B6799" s="407" t="s">
        <v>10924</v>
      </c>
      <c r="C6799" s="406"/>
      <c r="D6799" s="408">
        <v>30</v>
      </c>
      <c r="E6799" s="408">
        <v>30</v>
      </c>
      <c r="F6799" s="409">
        <v>45789.502268518518</v>
      </c>
      <c r="G6799" s="408">
        <v>0</v>
      </c>
    </row>
    <row r="6800" spans="1:7" ht="15" x14ac:dyDescent="0.25">
      <c r="A6800" s="407" t="s">
        <v>10925</v>
      </c>
      <c r="B6800" s="407" t="s">
        <v>10926</v>
      </c>
      <c r="C6800" s="406"/>
      <c r="D6800" s="408">
        <v>0.3</v>
      </c>
      <c r="E6800" s="408">
        <v>0.3</v>
      </c>
      <c r="F6800" s="409">
        <v>45789.502303240741</v>
      </c>
      <c r="G6800" s="408">
        <v>0</v>
      </c>
    </row>
    <row r="6801" spans="1:7" ht="15" x14ac:dyDescent="0.25">
      <c r="A6801" s="407" t="s">
        <v>10927</v>
      </c>
      <c r="B6801" s="407" t="s">
        <v>10928</v>
      </c>
      <c r="C6801" s="406"/>
      <c r="D6801" s="408">
        <v>5.0073999999999996</v>
      </c>
      <c r="E6801" s="408">
        <v>5.0073999999999996</v>
      </c>
      <c r="F6801" s="409">
        <v>45789.502395833333</v>
      </c>
      <c r="G6801" s="408">
        <v>0</v>
      </c>
    </row>
    <row r="6802" spans="1:7" ht="15" x14ac:dyDescent="0.25">
      <c r="A6802" s="407" t="s">
        <v>10929</v>
      </c>
      <c r="B6802" s="407" t="s">
        <v>10930</v>
      </c>
      <c r="C6802" s="406"/>
      <c r="D6802" s="408">
        <v>1.153</v>
      </c>
      <c r="E6802" s="408">
        <v>1.153</v>
      </c>
      <c r="F6802" s="409">
        <v>45789.502418981479</v>
      </c>
      <c r="G6802" s="408">
        <v>0</v>
      </c>
    </row>
    <row r="6803" spans="1:7" ht="15" x14ac:dyDescent="0.25">
      <c r="A6803" s="407" t="s">
        <v>10931</v>
      </c>
      <c r="B6803" s="407" t="s">
        <v>10932</v>
      </c>
      <c r="C6803" s="406"/>
      <c r="D6803" s="408">
        <v>5.5514000000000001</v>
      </c>
      <c r="E6803" s="408">
        <v>5.5514000000000001</v>
      </c>
      <c r="F6803" s="409">
        <v>45789.502453703702</v>
      </c>
      <c r="G6803" s="408">
        <v>0</v>
      </c>
    </row>
    <row r="6804" spans="1:7" ht="15" x14ac:dyDescent="0.2">
      <c r="A6804" s="407" t="s">
        <v>10933</v>
      </c>
      <c r="B6804" s="407" t="s">
        <v>10934</v>
      </c>
      <c r="C6804" s="408">
        <v>0</v>
      </c>
      <c r="D6804" s="408">
        <v>2.3723606320414126</v>
      </c>
      <c r="E6804" s="408">
        <v>2.3723606320414126</v>
      </c>
      <c r="F6804" s="409">
        <v>45789.502488425926</v>
      </c>
      <c r="G6804" s="408">
        <v>0</v>
      </c>
    </row>
    <row r="6805" spans="1:7" ht="15" x14ac:dyDescent="0.2">
      <c r="A6805" s="407" t="s">
        <v>10935</v>
      </c>
      <c r="B6805" s="407" t="s">
        <v>10936</v>
      </c>
      <c r="C6805" s="408">
        <v>0</v>
      </c>
      <c r="D6805" s="408">
        <v>3.39</v>
      </c>
      <c r="E6805" s="408">
        <v>3.39</v>
      </c>
      <c r="F6805" s="409">
        <v>45789.502800925926</v>
      </c>
      <c r="G6805" s="408">
        <v>0</v>
      </c>
    </row>
    <row r="6806" spans="1:7" ht="15" x14ac:dyDescent="0.25">
      <c r="A6806" s="407" t="s">
        <v>33759</v>
      </c>
      <c r="B6806" s="407" t="s">
        <v>32481</v>
      </c>
      <c r="C6806" s="406"/>
      <c r="D6806" s="406"/>
      <c r="E6806" s="406"/>
      <c r="F6806" s="409">
        <v>45505.671967592592</v>
      </c>
      <c r="G6806" s="408">
        <v>0</v>
      </c>
    </row>
    <row r="6807" spans="1:7" ht="15" x14ac:dyDescent="0.25">
      <c r="A6807" s="407" t="s">
        <v>40637</v>
      </c>
      <c r="B6807" s="407" t="s">
        <v>40638</v>
      </c>
      <c r="C6807" s="406"/>
      <c r="D6807" s="406"/>
      <c r="E6807" s="406"/>
      <c r="F6807" s="409">
        <v>45890.551087962966</v>
      </c>
      <c r="G6807" s="408">
        <v>0</v>
      </c>
    </row>
    <row r="6808" spans="1:7" ht="15" x14ac:dyDescent="0.25">
      <c r="A6808" s="407" t="s">
        <v>40635</v>
      </c>
      <c r="B6808" s="407" t="s">
        <v>40636</v>
      </c>
      <c r="C6808" s="406"/>
      <c r="D6808" s="406"/>
      <c r="E6808" s="406"/>
      <c r="F6808" s="409">
        <v>45895.562824074077</v>
      </c>
      <c r="G6808" s="408">
        <v>0</v>
      </c>
    </row>
    <row r="6809" spans="1:7" ht="15" x14ac:dyDescent="0.25">
      <c r="A6809" s="407" t="s">
        <v>33760</v>
      </c>
      <c r="B6809" s="407" t="s">
        <v>32482</v>
      </c>
      <c r="C6809" s="406"/>
      <c r="D6809" s="406"/>
      <c r="E6809" s="406"/>
      <c r="F6809" s="409">
        <v>45505.672175925924</v>
      </c>
      <c r="G6809" s="408">
        <v>0</v>
      </c>
    </row>
    <row r="6810" spans="1:7" ht="15" x14ac:dyDescent="0.25">
      <c r="A6810" s="407" t="s">
        <v>10937</v>
      </c>
      <c r="B6810" s="407" t="s">
        <v>10938</v>
      </c>
      <c r="C6810" s="406"/>
      <c r="D6810" s="406"/>
      <c r="E6810" s="406"/>
      <c r="F6810" s="409">
        <v>45789.533715277779</v>
      </c>
      <c r="G6810" s="408">
        <v>0</v>
      </c>
    </row>
    <row r="6811" spans="1:7" ht="15" x14ac:dyDescent="0.25">
      <c r="A6811" s="407" t="s">
        <v>10939</v>
      </c>
      <c r="B6811" s="407" t="s">
        <v>10940</v>
      </c>
      <c r="C6811" s="406"/>
      <c r="D6811" s="406"/>
      <c r="E6811" s="406"/>
      <c r="F6811" s="409">
        <v>45789.533773148149</v>
      </c>
      <c r="G6811" s="408">
        <v>0</v>
      </c>
    </row>
    <row r="6812" spans="1:7" ht="15" x14ac:dyDescent="0.25">
      <c r="A6812" s="407" t="s">
        <v>35823</v>
      </c>
      <c r="B6812" s="407" t="s">
        <v>35824</v>
      </c>
      <c r="C6812" s="406"/>
      <c r="D6812" s="406"/>
      <c r="E6812" s="406"/>
      <c r="F6812" s="409">
        <v>45789.52621527778</v>
      </c>
      <c r="G6812" s="408">
        <v>0</v>
      </c>
    </row>
    <row r="6813" spans="1:7" ht="15" x14ac:dyDescent="0.25">
      <c r="A6813" s="407" t="s">
        <v>35825</v>
      </c>
      <c r="B6813" s="407" t="s">
        <v>35826</v>
      </c>
      <c r="C6813" s="406"/>
      <c r="D6813" s="406"/>
      <c r="E6813" s="406"/>
      <c r="F6813" s="409">
        <v>45789.526273148149</v>
      </c>
      <c r="G6813" s="408">
        <v>0</v>
      </c>
    </row>
    <row r="6814" spans="1:7" ht="15" x14ac:dyDescent="0.25">
      <c r="A6814" s="407" t="s">
        <v>10941</v>
      </c>
      <c r="B6814" s="407" t="s">
        <v>10942</v>
      </c>
      <c r="C6814" s="406"/>
      <c r="D6814" s="406"/>
      <c r="E6814" s="406"/>
      <c r="F6814" s="409">
        <v>45789.533831018518</v>
      </c>
      <c r="G6814" s="408">
        <v>0</v>
      </c>
    </row>
    <row r="6815" spans="1:7" ht="15" x14ac:dyDescent="0.25">
      <c r="A6815" s="407" t="s">
        <v>10943</v>
      </c>
      <c r="B6815" s="407" t="s">
        <v>10944</v>
      </c>
      <c r="C6815" s="406"/>
      <c r="D6815" s="406"/>
      <c r="E6815" s="406"/>
      <c r="F6815" s="409">
        <v>45789.534016203703</v>
      </c>
      <c r="G6815" s="408">
        <v>0</v>
      </c>
    </row>
    <row r="6816" spans="1:7" ht="15" x14ac:dyDescent="0.25">
      <c r="A6816" s="407" t="s">
        <v>10945</v>
      </c>
      <c r="B6816" s="407" t="s">
        <v>10946</v>
      </c>
      <c r="C6816" s="406"/>
      <c r="D6816" s="406"/>
      <c r="E6816" s="406"/>
      <c r="F6816" s="409">
        <v>45789.534039351849</v>
      </c>
      <c r="G6816" s="408">
        <v>0</v>
      </c>
    </row>
    <row r="6817" spans="1:7" ht="15" x14ac:dyDescent="0.25">
      <c r="A6817" s="407" t="s">
        <v>10947</v>
      </c>
      <c r="B6817" s="407" t="s">
        <v>10948</v>
      </c>
      <c r="C6817" s="406"/>
      <c r="D6817" s="406"/>
      <c r="E6817" s="406"/>
      <c r="F6817" s="409">
        <v>45789.534120370372</v>
      </c>
      <c r="G6817" s="408">
        <v>0</v>
      </c>
    </row>
    <row r="6818" spans="1:7" ht="15" x14ac:dyDescent="0.25">
      <c r="A6818" s="407" t="s">
        <v>10949</v>
      </c>
      <c r="B6818" s="407" t="s">
        <v>10950</v>
      </c>
      <c r="C6818" s="406"/>
      <c r="D6818" s="406"/>
      <c r="E6818" s="406"/>
      <c r="F6818" s="409">
        <v>45789.534201388888</v>
      </c>
      <c r="G6818" s="408">
        <v>0</v>
      </c>
    </row>
    <row r="6819" spans="1:7" ht="15" x14ac:dyDescent="0.25">
      <c r="A6819" s="407" t="s">
        <v>10951</v>
      </c>
      <c r="B6819" s="407" t="s">
        <v>10952</v>
      </c>
      <c r="C6819" s="406"/>
      <c r="D6819" s="406"/>
      <c r="E6819" s="406"/>
      <c r="F6819" s="409">
        <v>45789.534270833334</v>
      </c>
      <c r="G6819" s="408">
        <v>0</v>
      </c>
    </row>
    <row r="6820" spans="1:7" ht="15" x14ac:dyDescent="0.25">
      <c r="A6820" s="407" t="s">
        <v>10953</v>
      </c>
      <c r="B6820" s="407" t="s">
        <v>10954</v>
      </c>
      <c r="C6820" s="406"/>
      <c r="D6820" s="406"/>
      <c r="E6820" s="406"/>
      <c r="F6820" s="409">
        <v>45789.534317129626</v>
      </c>
      <c r="G6820" s="408">
        <v>0</v>
      </c>
    </row>
    <row r="6821" spans="1:7" ht="15" x14ac:dyDescent="0.25">
      <c r="A6821" s="407" t="s">
        <v>10955</v>
      </c>
      <c r="B6821" s="407" t="s">
        <v>10956</v>
      </c>
      <c r="C6821" s="406"/>
      <c r="D6821" s="406"/>
      <c r="E6821" s="406"/>
      <c r="F6821" s="409">
        <v>45789.534351851849</v>
      </c>
      <c r="G6821" s="408">
        <v>0</v>
      </c>
    </row>
    <row r="6822" spans="1:7" ht="15" x14ac:dyDescent="0.25">
      <c r="A6822" s="407" t="s">
        <v>10957</v>
      </c>
      <c r="B6822" s="407" t="s">
        <v>10958</v>
      </c>
      <c r="C6822" s="406"/>
      <c r="D6822" s="406"/>
      <c r="E6822" s="406"/>
      <c r="F6822" s="409">
        <v>45789.534502314818</v>
      </c>
      <c r="G6822" s="408">
        <v>0</v>
      </c>
    </row>
    <row r="6823" spans="1:7" ht="15" x14ac:dyDescent="0.25">
      <c r="A6823" s="407" t="s">
        <v>10959</v>
      </c>
      <c r="B6823" s="407" t="s">
        <v>10960</v>
      </c>
      <c r="C6823" s="406"/>
      <c r="D6823" s="406"/>
      <c r="E6823" s="406"/>
      <c r="F6823" s="409">
        <v>45789.534548611111</v>
      </c>
      <c r="G6823" s="408">
        <v>0</v>
      </c>
    </row>
    <row r="6824" spans="1:7" ht="15" x14ac:dyDescent="0.25">
      <c r="A6824" s="407" t="s">
        <v>10961</v>
      </c>
      <c r="B6824" s="407" t="s">
        <v>10962</v>
      </c>
      <c r="C6824" s="406"/>
      <c r="D6824" s="406"/>
      <c r="E6824" s="406"/>
      <c r="F6824" s="409">
        <v>45789.534583333334</v>
      </c>
      <c r="G6824" s="408">
        <v>0</v>
      </c>
    </row>
    <row r="6825" spans="1:7" ht="15" x14ac:dyDescent="0.25">
      <c r="A6825" s="407" t="s">
        <v>10963</v>
      </c>
      <c r="B6825" s="407" t="s">
        <v>10964</v>
      </c>
      <c r="C6825" s="406"/>
      <c r="D6825" s="406"/>
      <c r="E6825" s="406"/>
      <c r="F6825" s="409">
        <v>45789.534641203703</v>
      </c>
      <c r="G6825" s="408">
        <v>0</v>
      </c>
    </row>
    <row r="6826" spans="1:7" ht="15" x14ac:dyDescent="0.25">
      <c r="A6826" s="407" t="s">
        <v>10965</v>
      </c>
      <c r="B6826" s="407" t="s">
        <v>10966</v>
      </c>
      <c r="C6826" s="406"/>
      <c r="D6826" s="406"/>
      <c r="E6826" s="406"/>
      <c r="F6826" s="409">
        <v>45789.534675925926</v>
      </c>
      <c r="G6826" s="408">
        <v>0</v>
      </c>
    </row>
    <row r="6827" spans="1:7" ht="15" x14ac:dyDescent="0.25">
      <c r="A6827" s="407" t="s">
        <v>10967</v>
      </c>
      <c r="B6827" s="407" t="s">
        <v>10968</v>
      </c>
      <c r="C6827" s="406"/>
      <c r="D6827" s="406"/>
      <c r="E6827" s="406"/>
      <c r="F6827" s="409">
        <v>45789.534722222219</v>
      </c>
      <c r="G6827" s="408">
        <v>0</v>
      </c>
    </row>
    <row r="6828" spans="1:7" ht="15" x14ac:dyDescent="0.25">
      <c r="A6828" s="407" t="s">
        <v>10969</v>
      </c>
      <c r="B6828" s="407" t="s">
        <v>10968</v>
      </c>
      <c r="C6828" s="406"/>
      <c r="D6828" s="406"/>
      <c r="E6828" s="406"/>
      <c r="F6828" s="409">
        <v>45789.534756944442</v>
      </c>
      <c r="G6828" s="408">
        <v>0</v>
      </c>
    </row>
    <row r="6829" spans="1:7" ht="15" x14ac:dyDescent="0.25">
      <c r="A6829" s="407" t="s">
        <v>10970</v>
      </c>
      <c r="B6829" s="407" t="s">
        <v>10971</v>
      </c>
      <c r="C6829" s="406"/>
      <c r="D6829" s="406"/>
      <c r="E6829" s="406"/>
      <c r="F6829" s="409">
        <v>45789.534780092596</v>
      </c>
      <c r="G6829" s="408">
        <v>0</v>
      </c>
    </row>
    <row r="6830" spans="1:7" ht="15" x14ac:dyDescent="0.25">
      <c r="A6830" s="407" t="s">
        <v>10972</v>
      </c>
      <c r="B6830" s="407" t="s">
        <v>10973</v>
      </c>
      <c r="C6830" s="406"/>
      <c r="D6830" s="406"/>
      <c r="E6830" s="406"/>
      <c r="F6830" s="409">
        <v>45789.534826388888</v>
      </c>
      <c r="G6830" s="408">
        <v>0</v>
      </c>
    </row>
    <row r="6831" spans="1:7" ht="15" x14ac:dyDescent="0.25">
      <c r="A6831" s="407" t="s">
        <v>10974</v>
      </c>
      <c r="B6831" s="407" t="s">
        <v>10975</v>
      </c>
      <c r="C6831" s="406"/>
      <c r="D6831" s="406"/>
      <c r="E6831" s="406"/>
      <c r="F6831" s="409">
        <v>45789.534861111111</v>
      </c>
      <c r="G6831" s="408">
        <v>0</v>
      </c>
    </row>
    <row r="6832" spans="1:7" ht="15" x14ac:dyDescent="0.25">
      <c r="A6832" s="407" t="s">
        <v>10976</v>
      </c>
      <c r="B6832" s="407" t="s">
        <v>10977</v>
      </c>
      <c r="C6832" s="406"/>
      <c r="D6832" s="406"/>
      <c r="E6832" s="406"/>
      <c r="F6832" s="409">
        <v>45789.534918981481</v>
      </c>
      <c r="G6832" s="408">
        <v>0</v>
      </c>
    </row>
    <row r="6833" spans="1:7" ht="15" x14ac:dyDescent="0.25">
      <c r="A6833" s="407" t="s">
        <v>10978</v>
      </c>
      <c r="B6833" s="407" t="s">
        <v>10979</v>
      </c>
      <c r="C6833" s="406"/>
      <c r="D6833" s="406"/>
      <c r="E6833" s="406"/>
      <c r="F6833" s="409">
        <v>45789.535185185188</v>
      </c>
      <c r="G6833" s="408">
        <v>0</v>
      </c>
    </row>
    <row r="6834" spans="1:7" ht="15" x14ac:dyDescent="0.25">
      <c r="A6834" s="407" t="s">
        <v>10980</v>
      </c>
      <c r="B6834" s="407" t="s">
        <v>10981</v>
      </c>
      <c r="C6834" s="406"/>
      <c r="D6834" s="406"/>
      <c r="E6834" s="406"/>
      <c r="F6834" s="409">
        <v>45789.535208333335</v>
      </c>
      <c r="G6834" s="408">
        <v>0</v>
      </c>
    </row>
    <row r="6835" spans="1:7" ht="15" x14ac:dyDescent="0.25">
      <c r="A6835" s="407" t="s">
        <v>10982</v>
      </c>
      <c r="B6835" s="407" t="s">
        <v>10983</v>
      </c>
      <c r="C6835" s="406"/>
      <c r="D6835" s="406"/>
      <c r="E6835" s="406"/>
      <c r="F6835" s="409">
        <v>45789.535243055558</v>
      </c>
      <c r="G6835" s="408">
        <v>0</v>
      </c>
    </row>
    <row r="6836" spans="1:7" ht="15" x14ac:dyDescent="0.25">
      <c r="A6836" s="407" t="s">
        <v>10984</v>
      </c>
      <c r="B6836" s="407" t="s">
        <v>10985</v>
      </c>
      <c r="C6836" s="406"/>
      <c r="D6836" s="406"/>
      <c r="E6836" s="406"/>
      <c r="F6836" s="409">
        <v>45789.535277777781</v>
      </c>
      <c r="G6836" s="408">
        <v>0</v>
      </c>
    </row>
    <row r="6837" spans="1:7" ht="15" x14ac:dyDescent="0.25">
      <c r="A6837" s="407" t="s">
        <v>10986</v>
      </c>
      <c r="B6837" s="407" t="s">
        <v>10987</v>
      </c>
      <c r="C6837" s="406"/>
      <c r="D6837" s="406"/>
      <c r="E6837" s="406"/>
      <c r="F6837" s="409">
        <v>45789.53533564815</v>
      </c>
      <c r="G6837" s="408">
        <v>0</v>
      </c>
    </row>
    <row r="6838" spans="1:7" ht="15" x14ac:dyDescent="0.25">
      <c r="A6838" s="407" t="s">
        <v>10988</v>
      </c>
      <c r="B6838" s="407" t="s">
        <v>10989</v>
      </c>
      <c r="C6838" s="406"/>
      <c r="D6838" s="406"/>
      <c r="E6838" s="406"/>
      <c r="F6838" s="409">
        <v>45789.535370370373</v>
      </c>
      <c r="G6838" s="408">
        <v>0</v>
      </c>
    </row>
    <row r="6839" spans="1:7" ht="15" x14ac:dyDescent="0.25">
      <c r="A6839" s="407" t="s">
        <v>10990</v>
      </c>
      <c r="B6839" s="407" t="s">
        <v>10991</v>
      </c>
      <c r="C6839" s="406"/>
      <c r="D6839" s="406"/>
      <c r="E6839" s="406"/>
      <c r="F6839" s="409">
        <v>45789.535405092596</v>
      </c>
      <c r="G6839" s="408">
        <v>0</v>
      </c>
    </row>
    <row r="6840" spans="1:7" ht="15" x14ac:dyDescent="0.25">
      <c r="A6840" s="407" t="s">
        <v>10992</v>
      </c>
      <c r="B6840" s="407" t="s">
        <v>10993</v>
      </c>
      <c r="C6840" s="406"/>
      <c r="D6840" s="406"/>
      <c r="E6840" s="406"/>
      <c r="F6840" s="409">
        <v>45789.535462962966</v>
      </c>
      <c r="G6840" s="408">
        <v>0</v>
      </c>
    </row>
    <row r="6841" spans="1:7" ht="15" x14ac:dyDescent="0.25">
      <c r="A6841" s="407" t="s">
        <v>10994</v>
      </c>
      <c r="B6841" s="407" t="s">
        <v>10995</v>
      </c>
      <c r="C6841" s="406"/>
      <c r="D6841" s="406"/>
      <c r="E6841" s="406"/>
      <c r="F6841" s="409">
        <v>45789.535497685189</v>
      </c>
      <c r="G6841" s="408">
        <v>0</v>
      </c>
    </row>
    <row r="6842" spans="1:7" ht="15" x14ac:dyDescent="0.25">
      <c r="A6842" s="407" t="s">
        <v>10996</v>
      </c>
      <c r="B6842" s="407" t="s">
        <v>10997</v>
      </c>
      <c r="C6842" s="406"/>
      <c r="D6842" s="406"/>
      <c r="E6842" s="406"/>
      <c r="F6842" s="409">
        <v>45789.535532407404</v>
      </c>
      <c r="G6842" s="408">
        <v>0</v>
      </c>
    </row>
    <row r="6843" spans="1:7" ht="15" x14ac:dyDescent="0.25">
      <c r="A6843" s="407" t="s">
        <v>10998</v>
      </c>
      <c r="B6843" s="407" t="s">
        <v>10999</v>
      </c>
      <c r="C6843" s="406"/>
      <c r="D6843" s="406"/>
      <c r="E6843" s="406"/>
      <c r="F6843" s="409">
        <v>45789.535567129627</v>
      </c>
      <c r="G6843" s="408">
        <v>0</v>
      </c>
    </row>
    <row r="6844" spans="1:7" ht="15" x14ac:dyDescent="0.25">
      <c r="A6844" s="407" t="s">
        <v>11000</v>
      </c>
      <c r="B6844" s="407" t="s">
        <v>11001</v>
      </c>
      <c r="C6844" s="406"/>
      <c r="D6844" s="406"/>
      <c r="E6844" s="406"/>
      <c r="F6844" s="409">
        <v>45789.535601851851</v>
      </c>
      <c r="G6844" s="408">
        <v>0</v>
      </c>
    </row>
    <row r="6845" spans="1:7" ht="15" x14ac:dyDescent="0.25">
      <c r="A6845" s="407" t="s">
        <v>11002</v>
      </c>
      <c r="B6845" s="407" t="s">
        <v>11003</v>
      </c>
      <c r="C6845" s="406"/>
      <c r="D6845" s="406"/>
      <c r="E6845" s="406"/>
      <c r="F6845" s="409">
        <v>45789.535636574074</v>
      </c>
      <c r="G6845" s="408">
        <v>0</v>
      </c>
    </row>
    <row r="6846" spans="1:7" ht="15" x14ac:dyDescent="0.25">
      <c r="A6846" s="407" t="s">
        <v>11004</v>
      </c>
      <c r="B6846" s="407" t="s">
        <v>11005</v>
      </c>
      <c r="C6846" s="406"/>
      <c r="D6846" s="406"/>
      <c r="E6846" s="406"/>
      <c r="F6846" s="409">
        <v>45789.535682870373</v>
      </c>
      <c r="G6846" s="408">
        <v>0</v>
      </c>
    </row>
    <row r="6847" spans="1:7" ht="15" x14ac:dyDescent="0.25">
      <c r="A6847" s="407" t="s">
        <v>11006</v>
      </c>
      <c r="B6847" s="407" t="s">
        <v>11007</v>
      </c>
      <c r="C6847" s="406"/>
      <c r="D6847" s="406"/>
      <c r="E6847" s="406"/>
      <c r="F6847" s="409">
        <v>45789.535729166666</v>
      </c>
      <c r="G6847" s="408">
        <v>0</v>
      </c>
    </row>
    <row r="6848" spans="1:7" ht="15" x14ac:dyDescent="0.25">
      <c r="A6848" s="407" t="s">
        <v>11008</v>
      </c>
      <c r="B6848" s="407" t="s">
        <v>11009</v>
      </c>
      <c r="C6848" s="406"/>
      <c r="D6848" s="406"/>
      <c r="E6848" s="406"/>
      <c r="F6848" s="409">
        <v>45789.535752314812</v>
      </c>
      <c r="G6848" s="408">
        <v>0</v>
      </c>
    </row>
    <row r="6849" spans="1:7" ht="15" x14ac:dyDescent="0.25">
      <c r="A6849" s="407" t="s">
        <v>11010</v>
      </c>
      <c r="B6849" s="407" t="s">
        <v>11011</v>
      </c>
      <c r="C6849" s="406"/>
      <c r="D6849" s="406"/>
      <c r="E6849" s="406"/>
      <c r="F6849" s="409">
        <v>45789.535798611112</v>
      </c>
      <c r="G6849" s="408">
        <v>0</v>
      </c>
    </row>
    <row r="6850" spans="1:7" ht="15" x14ac:dyDescent="0.25">
      <c r="A6850" s="407" t="s">
        <v>11012</v>
      </c>
      <c r="B6850" s="407" t="s">
        <v>11013</v>
      </c>
      <c r="C6850" s="406"/>
      <c r="D6850" s="406"/>
      <c r="E6850" s="406"/>
      <c r="F6850" s="409">
        <v>45789.535833333335</v>
      </c>
      <c r="G6850" s="408">
        <v>0</v>
      </c>
    </row>
    <row r="6851" spans="1:7" ht="15" x14ac:dyDescent="0.25">
      <c r="A6851" s="407" t="s">
        <v>11014</v>
      </c>
      <c r="B6851" s="407" t="s">
        <v>11015</v>
      </c>
      <c r="C6851" s="406"/>
      <c r="D6851" s="406"/>
      <c r="E6851" s="406"/>
      <c r="F6851" s="409">
        <v>45789.535856481481</v>
      </c>
      <c r="G6851" s="408">
        <v>0</v>
      </c>
    </row>
    <row r="6852" spans="1:7" ht="15" x14ac:dyDescent="0.25">
      <c r="A6852" s="407" t="s">
        <v>11016</v>
      </c>
      <c r="B6852" s="407" t="s">
        <v>11017</v>
      </c>
      <c r="C6852" s="406"/>
      <c r="D6852" s="406"/>
      <c r="E6852" s="406"/>
      <c r="F6852" s="409">
        <v>45789.535891203705</v>
      </c>
      <c r="G6852" s="408">
        <v>0</v>
      </c>
    </row>
    <row r="6853" spans="1:7" ht="15" x14ac:dyDescent="0.25">
      <c r="A6853" s="407" t="s">
        <v>11018</v>
      </c>
      <c r="B6853" s="407" t="s">
        <v>11019</v>
      </c>
      <c r="C6853" s="406"/>
      <c r="D6853" s="406"/>
      <c r="E6853" s="406"/>
      <c r="F6853" s="409">
        <v>45789.535925925928</v>
      </c>
      <c r="G6853" s="408">
        <v>0</v>
      </c>
    </row>
    <row r="6854" spans="1:7" ht="15" x14ac:dyDescent="0.25">
      <c r="A6854" s="407" t="s">
        <v>11020</v>
      </c>
      <c r="B6854" s="407" t="s">
        <v>11021</v>
      </c>
      <c r="C6854" s="406"/>
      <c r="D6854" s="406"/>
      <c r="E6854" s="406"/>
      <c r="F6854" s="409">
        <v>45789.535960648151</v>
      </c>
      <c r="G6854" s="408">
        <v>0</v>
      </c>
    </row>
    <row r="6855" spans="1:7" ht="15" x14ac:dyDescent="0.25">
      <c r="A6855" s="407" t="s">
        <v>11022</v>
      </c>
      <c r="B6855" s="407" t="s">
        <v>11023</v>
      </c>
      <c r="C6855" s="406"/>
      <c r="D6855" s="406"/>
      <c r="E6855" s="406"/>
      <c r="F6855" s="409">
        <v>45789.535983796297</v>
      </c>
      <c r="G6855" s="408">
        <v>0</v>
      </c>
    </row>
    <row r="6856" spans="1:7" ht="15" x14ac:dyDescent="0.25">
      <c r="A6856" s="407" t="s">
        <v>11024</v>
      </c>
      <c r="B6856" s="407" t="s">
        <v>11025</v>
      </c>
      <c r="C6856" s="406"/>
      <c r="D6856" s="406"/>
      <c r="E6856" s="406"/>
      <c r="F6856" s="409">
        <v>45789.536006944443</v>
      </c>
      <c r="G6856" s="408">
        <v>0</v>
      </c>
    </row>
    <row r="6857" spans="1:7" ht="15" x14ac:dyDescent="0.25">
      <c r="A6857" s="407" t="s">
        <v>11026</v>
      </c>
      <c r="B6857" s="407" t="s">
        <v>11027</v>
      </c>
      <c r="C6857" s="406"/>
      <c r="D6857" s="406"/>
      <c r="E6857" s="406"/>
      <c r="F6857" s="409">
        <v>45789.536041666666</v>
      </c>
      <c r="G6857" s="408">
        <v>0</v>
      </c>
    </row>
    <row r="6858" spans="1:7" ht="15" x14ac:dyDescent="0.25">
      <c r="A6858" s="407" t="s">
        <v>11028</v>
      </c>
      <c r="B6858" s="407" t="s">
        <v>11029</v>
      </c>
      <c r="C6858" s="406"/>
      <c r="D6858" s="406"/>
      <c r="E6858" s="406"/>
      <c r="F6858" s="409">
        <v>45789.536064814813</v>
      </c>
      <c r="G6858" s="408">
        <v>0</v>
      </c>
    </row>
    <row r="6859" spans="1:7" ht="15" x14ac:dyDescent="0.25">
      <c r="A6859" s="407" t="s">
        <v>11030</v>
      </c>
      <c r="B6859" s="407" t="s">
        <v>11031</v>
      </c>
      <c r="C6859" s="406"/>
      <c r="D6859" s="406"/>
      <c r="E6859" s="406"/>
      <c r="F6859" s="409">
        <v>45789.536099537036</v>
      </c>
      <c r="G6859" s="408">
        <v>0</v>
      </c>
    </row>
    <row r="6860" spans="1:7" ht="15" x14ac:dyDescent="0.25">
      <c r="A6860" s="407" t="s">
        <v>11032</v>
      </c>
      <c r="B6860" s="407" t="s">
        <v>11033</v>
      </c>
      <c r="C6860" s="406"/>
      <c r="D6860" s="406"/>
      <c r="E6860" s="406"/>
      <c r="F6860" s="409">
        <v>45789.536134259259</v>
      </c>
      <c r="G6860" s="408">
        <v>0</v>
      </c>
    </row>
    <row r="6861" spans="1:7" ht="15" x14ac:dyDescent="0.25">
      <c r="A6861" s="407" t="s">
        <v>11034</v>
      </c>
      <c r="B6861" s="407" t="s">
        <v>11035</v>
      </c>
      <c r="C6861" s="406"/>
      <c r="D6861" s="406"/>
      <c r="E6861" s="406"/>
      <c r="F6861" s="409">
        <v>45789.536261574074</v>
      </c>
      <c r="G6861" s="408">
        <v>0</v>
      </c>
    </row>
    <row r="6862" spans="1:7" ht="15" x14ac:dyDescent="0.25">
      <c r="A6862" s="407" t="s">
        <v>11036</v>
      </c>
      <c r="B6862" s="407" t="s">
        <v>11037</v>
      </c>
      <c r="C6862" s="406"/>
      <c r="D6862" s="406"/>
      <c r="E6862" s="406"/>
      <c r="F6862" s="409">
        <v>45789.536446759259</v>
      </c>
      <c r="G6862" s="408">
        <v>0</v>
      </c>
    </row>
    <row r="6863" spans="1:7" ht="15" x14ac:dyDescent="0.25">
      <c r="A6863" s="407" t="s">
        <v>11038</v>
      </c>
      <c r="B6863" s="407" t="s">
        <v>11039</v>
      </c>
      <c r="C6863" s="406"/>
      <c r="D6863" s="406"/>
      <c r="E6863" s="406"/>
      <c r="F6863" s="409">
        <v>45789.536469907405</v>
      </c>
      <c r="G6863" s="408">
        <v>0</v>
      </c>
    </row>
    <row r="6864" spans="1:7" ht="15" x14ac:dyDescent="0.25">
      <c r="A6864" s="407" t="s">
        <v>11040</v>
      </c>
      <c r="B6864" s="407" t="s">
        <v>11041</v>
      </c>
      <c r="C6864" s="406"/>
      <c r="D6864" s="406"/>
      <c r="E6864" s="406"/>
      <c r="F6864" s="409">
        <v>45789.536493055559</v>
      </c>
      <c r="G6864" s="408">
        <v>0</v>
      </c>
    </row>
    <row r="6865" spans="1:7" ht="15" x14ac:dyDescent="0.25">
      <c r="A6865" s="407" t="s">
        <v>11042</v>
      </c>
      <c r="B6865" s="407" t="s">
        <v>11043</v>
      </c>
      <c r="C6865" s="406"/>
      <c r="D6865" s="406"/>
      <c r="E6865" s="406"/>
      <c r="F6865" s="409">
        <v>45789.536527777775</v>
      </c>
      <c r="G6865" s="408">
        <v>0</v>
      </c>
    </row>
    <row r="6866" spans="1:7" ht="15" x14ac:dyDescent="0.25">
      <c r="A6866" s="407" t="s">
        <v>11044</v>
      </c>
      <c r="B6866" s="407" t="s">
        <v>11045</v>
      </c>
      <c r="C6866" s="406"/>
      <c r="D6866" s="406"/>
      <c r="E6866" s="406"/>
      <c r="F6866" s="409">
        <v>45789.536574074074</v>
      </c>
      <c r="G6866" s="408">
        <v>0</v>
      </c>
    </row>
    <row r="6867" spans="1:7" ht="15" x14ac:dyDescent="0.25">
      <c r="A6867" s="407" t="s">
        <v>11046</v>
      </c>
      <c r="B6867" s="407" t="s">
        <v>11047</v>
      </c>
      <c r="C6867" s="406"/>
      <c r="D6867" s="406"/>
      <c r="E6867" s="406"/>
      <c r="F6867" s="409">
        <v>45789.536608796298</v>
      </c>
      <c r="G6867" s="408">
        <v>0</v>
      </c>
    </row>
    <row r="6868" spans="1:7" ht="15" x14ac:dyDescent="0.25">
      <c r="A6868" s="407" t="s">
        <v>11048</v>
      </c>
      <c r="B6868" s="407" t="s">
        <v>11049</v>
      </c>
      <c r="C6868" s="406"/>
      <c r="D6868" s="406"/>
      <c r="E6868" s="406"/>
      <c r="F6868" s="409">
        <v>45789.536631944444</v>
      </c>
      <c r="G6868" s="408">
        <v>0</v>
      </c>
    </row>
    <row r="6869" spans="1:7" ht="15" x14ac:dyDescent="0.25">
      <c r="A6869" s="407" t="s">
        <v>11050</v>
      </c>
      <c r="B6869" s="407" t="s">
        <v>11051</v>
      </c>
      <c r="C6869" s="406"/>
      <c r="D6869" s="406"/>
      <c r="E6869" s="406"/>
      <c r="F6869" s="409">
        <v>45789.53665509259</v>
      </c>
      <c r="G6869" s="408">
        <v>0</v>
      </c>
    </row>
    <row r="6870" spans="1:7" ht="15" x14ac:dyDescent="0.25">
      <c r="A6870" s="407" t="s">
        <v>11052</v>
      </c>
      <c r="B6870" s="407" t="s">
        <v>11053</v>
      </c>
      <c r="C6870" s="406"/>
      <c r="D6870" s="406"/>
      <c r="E6870" s="406"/>
      <c r="F6870" s="409">
        <v>45789.536689814813</v>
      </c>
      <c r="G6870" s="408">
        <v>0</v>
      </c>
    </row>
    <row r="6871" spans="1:7" ht="15" x14ac:dyDescent="0.25">
      <c r="A6871" s="407" t="s">
        <v>11054</v>
      </c>
      <c r="B6871" s="407" t="s">
        <v>11055</v>
      </c>
      <c r="C6871" s="406"/>
      <c r="D6871" s="406"/>
      <c r="E6871" s="406"/>
      <c r="F6871" s="409">
        <v>45789.536759259259</v>
      </c>
      <c r="G6871" s="408">
        <v>0</v>
      </c>
    </row>
    <row r="6872" spans="1:7" ht="15" x14ac:dyDescent="0.25">
      <c r="A6872" s="407" t="s">
        <v>11056</v>
      </c>
      <c r="B6872" s="407" t="s">
        <v>11057</v>
      </c>
      <c r="C6872" s="406"/>
      <c r="D6872" s="406"/>
      <c r="E6872" s="406"/>
      <c r="F6872" s="409">
        <v>45789.536782407406</v>
      </c>
      <c r="G6872" s="408">
        <v>0</v>
      </c>
    </row>
    <row r="6873" spans="1:7" ht="15" x14ac:dyDescent="0.25">
      <c r="A6873" s="407" t="s">
        <v>11058</v>
      </c>
      <c r="B6873" s="407" t="s">
        <v>11059</v>
      </c>
      <c r="C6873" s="406"/>
      <c r="D6873" s="406"/>
      <c r="E6873" s="406"/>
      <c r="F6873" s="409">
        <v>45789.536840277775</v>
      </c>
      <c r="G6873" s="408">
        <v>0</v>
      </c>
    </row>
    <row r="6874" spans="1:7" ht="15" x14ac:dyDescent="0.25">
      <c r="A6874" s="407" t="s">
        <v>11060</v>
      </c>
      <c r="B6874" s="407" t="s">
        <v>11061</v>
      </c>
      <c r="C6874" s="406"/>
      <c r="D6874" s="406"/>
      <c r="E6874" s="406"/>
      <c r="F6874" s="409">
        <v>45789.536874999998</v>
      </c>
      <c r="G6874" s="408">
        <v>0</v>
      </c>
    </row>
    <row r="6875" spans="1:7" ht="15" x14ac:dyDescent="0.25">
      <c r="A6875" s="407" t="s">
        <v>11062</v>
      </c>
      <c r="B6875" s="407" t="s">
        <v>11063</v>
      </c>
      <c r="C6875" s="406"/>
      <c r="D6875" s="406"/>
      <c r="E6875" s="406"/>
      <c r="F6875" s="409">
        <v>45789.536898148152</v>
      </c>
      <c r="G6875" s="408">
        <v>0</v>
      </c>
    </row>
    <row r="6876" spans="1:7" ht="15" x14ac:dyDescent="0.25">
      <c r="A6876" s="407" t="s">
        <v>11064</v>
      </c>
      <c r="B6876" s="407" t="s">
        <v>11065</v>
      </c>
      <c r="C6876" s="406"/>
      <c r="D6876" s="406"/>
      <c r="E6876" s="406"/>
      <c r="F6876" s="409">
        <v>45789.536932870367</v>
      </c>
      <c r="G6876" s="408">
        <v>0</v>
      </c>
    </row>
    <row r="6877" spans="1:7" ht="15" x14ac:dyDescent="0.25">
      <c r="A6877" s="407" t="s">
        <v>11066</v>
      </c>
      <c r="B6877" s="407" t="s">
        <v>11067</v>
      </c>
      <c r="C6877" s="406"/>
      <c r="D6877" s="406"/>
      <c r="E6877" s="406"/>
      <c r="F6877" s="409">
        <v>45789.536979166667</v>
      </c>
      <c r="G6877" s="408">
        <v>0</v>
      </c>
    </row>
    <row r="6878" spans="1:7" ht="15" x14ac:dyDescent="0.25">
      <c r="A6878" s="407" t="s">
        <v>11068</v>
      </c>
      <c r="B6878" s="407" t="s">
        <v>11069</v>
      </c>
      <c r="C6878" s="406"/>
      <c r="D6878" s="406"/>
      <c r="E6878" s="406"/>
      <c r="F6878" s="409">
        <v>45789.53701388889</v>
      </c>
      <c r="G6878" s="408">
        <v>0</v>
      </c>
    </row>
    <row r="6879" spans="1:7" ht="15" x14ac:dyDescent="0.25">
      <c r="A6879" s="407" t="s">
        <v>11070</v>
      </c>
      <c r="B6879" s="407" t="s">
        <v>11071</v>
      </c>
      <c r="C6879" s="406"/>
      <c r="D6879" s="406"/>
      <c r="E6879" s="406"/>
      <c r="F6879" s="409">
        <v>45789.537037037036</v>
      </c>
      <c r="G6879" s="408">
        <v>0</v>
      </c>
    </row>
    <row r="6880" spans="1:7" ht="15" x14ac:dyDescent="0.25">
      <c r="A6880" s="407" t="s">
        <v>11072</v>
      </c>
      <c r="B6880" s="407" t="s">
        <v>11073</v>
      </c>
      <c r="C6880" s="406"/>
      <c r="D6880" s="406"/>
      <c r="E6880" s="406"/>
      <c r="F6880" s="409">
        <v>45789.53707175926</v>
      </c>
      <c r="G6880" s="408">
        <v>0</v>
      </c>
    </row>
    <row r="6881" spans="1:7" ht="15" x14ac:dyDescent="0.25">
      <c r="A6881" s="407" t="s">
        <v>11074</v>
      </c>
      <c r="B6881" s="407" t="s">
        <v>11075</v>
      </c>
      <c r="C6881" s="406"/>
      <c r="D6881" s="406"/>
      <c r="E6881" s="406"/>
      <c r="F6881" s="409">
        <v>45789.537164351852</v>
      </c>
      <c r="G6881" s="408">
        <v>0</v>
      </c>
    </row>
    <row r="6882" spans="1:7" ht="15" x14ac:dyDescent="0.25">
      <c r="A6882" s="407" t="s">
        <v>11076</v>
      </c>
      <c r="B6882" s="407" t="s">
        <v>11077</v>
      </c>
      <c r="C6882" s="406"/>
      <c r="D6882" s="406"/>
      <c r="E6882" s="406"/>
      <c r="F6882" s="409">
        <v>45789.537187499998</v>
      </c>
      <c r="G6882" s="408">
        <v>0</v>
      </c>
    </row>
    <row r="6883" spans="1:7" ht="15" x14ac:dyDescent="0.25">
      <c r="A6883" s="407" t="s">
        <v>11078</v>
      </c>
      <c r="B6883" s="407" t="s">
        <v>11079</v>
      </c>
      <c r="C6883" s="406"/>
      <c r="D6883" s="406"/>
      <c r="E6883" s="406"/>
      <c r="F6883" s="409">
        <v>45789.537245370368</v>
      </c>
      <c r="G6883" s="408">
        <v>0</v>
      </c>
    </row>
    <row r="6884" spans="1:7" ht="15" x14ac:dyDescent="0.25">
      <c r="A6884" s="407" t="s">
        <v>11080</v>
      </c>
      <c r="B6884" s="407" t="s">
        <v>11081</v>
      </c>
      <c r="C6884" s="406"/>
      <c r="D6884" s="406"/>
      <c r="E6884" s="406"/>
      <c r="F6884" s="409">
        <v>45789.537268518521</v>
      </c>
      <c r="G6884" s="408">
        <v>0</v>
      </c>
    </row>
    <row r="6885" spans="1:7" ht="15" x14ac:dyDescent="0.25">
      <c r="A6885" s="407" t="s">
        <v>11082</v>
      </c>
      <c r="B6885" s="407" t="s">
        <v>11083</v>
      </c>
      <c r="C6885" s="406"/>
      <c r="D6885" s="406"/>
      <c r="E6885" s="406"/>
      <c r="F6885" s="409">
        <v>45789.537303240744</v>
      </c>
      <c r="G6885" s="408">
        <v>0</v>
      </c>
    </row>
    <row r="6886" spans="1:7" ht="15" x14ac:dyDescent="0.25">
      <c r="A6886" s="407" t="s">
        <v>11084</v>
      </c>
      <c r="B6886" s="407" t="s">
        <v>11085</v>
      </c>
      <c r="C6886" s="406"/>
      <c r="D6886" s="406"/>
      <c r="E6886" s="406"/>
      <c r="F6886" s="409">
        <v>45789.53733796296</v>
      </c>
      <c r="G6886" s="408">
        <v>0</v>
      </c>
    </row>
    <row r="6887" spans="1:7" ht="15" x14ac:dyDescent="0.25">
      <c r="A6887" s="407" t="s">
        <v>11086</v>
      </c>
      <c r="B6887" s="407" t="s">
        <v>11087</v>
      </c>
      <c r="C6887" s="406"/>
      <c r="D6887" s="406"/>
      <c r="E6887" s="406"/>
      <c r="F6887" s="409">
        <v>45789.537372685183</v>
      </c>
      <c r="G6887" s="408">
        <v>0</v>
      </c>
    </row>
    <row r="6888" spans="1:7" ht="15" x14ac:dyDescent="0.25">
      <c r="A6888" s="407" t="s">
        <v>11088</v>
      </c>
      <c r="B6888" s="407" t="s">
        <v>11089</v>
      </c>
      <c r="C6888" s="406"/>
      <c r="D6888" s="406"/>
      <c r="E6888" s="406"/>
      <c r="F6888" s="409">
        <v>45789.537407407406</v>
      </c>
      <c r="G6888" s="408">
        <v>0</v>
      </c>
    </row>
    <row r="6889" spans="1:7" ht="15" x14ac:dyDescent="0.25">
      <c r="A6889" s="407" t="s">
        <v>11090</v>
      </c>
      <c r="B6889" s="407" t="s">
        <v>11091</v>
      </c>
      <c r="C6889" s="406"/>
      <c r="D6889" s="406"/>
      <c r="E6889" s="406"/>
      <c r="F6889" s="409">
        <v>45789.537430555552</v>
      </c>
      <c r="G6889" s="408">
        <v>0</v>
      </c>
    </row>
    <row r="6890" spans="1:7" ht="15" x14ac:dyDescent="0.25">
      <c r="A6890" s="407" t="s">
        <v>11092</v>
      </c>
      <c r="B6890" s="407" t="s">
        <v>11093</v>
      </c>
      <c r="C6890" s="406"/>
      <c r="D6890" s="406"/>
      <c r="E6890" s="406"/>
      <c r="F6890" s="409">
        <v>45789.537465277775</v>
      </c>
      <c r="G6890" s="408">
        <v>0</v>
      </c>
    </row>
    <row r="6891" spans="1:7" ht="15" x14ac:dyDescent="0.25">
      <c r="A6891" s="407" t="s">
        <v>11094</v>
      </c>
      <c r="B6891" s="407" t="s">
        <v>11095</v>
      </c>
      <c r="C6891" s="406"/>
      <c r="D6891" s="406"/>
      <c r="E6891" s="406"/>
      <c r="F6891" s="409">
        <v>45789.537511574075</v>
      </c>
      <c r="G6891" s="408">
        <v>0</v>
      </c>
    </row>
    <row r="6892" spans="1:7" ht="15" x14ac:dyDescent="0.25">
      <c r="A6892" s="407" t="s">
        <v>11096</v>
      </c>
      <c r="B6892" s="407" t="s">
        <v>11097</v>
      </c>
      <c r="C6892" s="406"/>
      <c r="D6892" s="406"/>
      <c r="E6892" s="406"/>
      <c r="F6892" s="409">
        <v>45789.537569444445</v>
      </c>
      <c r="G6892" s="408">
        <v>0</v>
      </c>
    </row>
    <row r="6893" spans="1:7" ht="15" x14ac:dyDescent="0.25">
      <c r="A6893" s="407" t="s">
        <v>11098</v>
      </c>
      <c r="B6893" s="407" t="s">
        <v>11099</v>
      </c>
      <c r="C6893" s="406"/>
      <c r="D6893" s="406"/>
      <c r="E6893" s="406"/>
      <c r="F6893" s="409">
        <v>45789.537604166668</v>
      </c>
      <c r="G6893" s="408">
        <v>0</v>
      </c>
    </row>
    <row r="6894" spans="1:7" ht="15" x14ac:dyDescent="0.25">
      <c r="A6894" s="407" t="s">
        <v>11100</v>
      </c>
      <c r="B6894" s="407" t="s">
        <v>11101</v>
      </c>
      <c r="C6894" s="406"/>
      <c r="D6894" s="406"/>
      <c r="E6894" s="406"/>
      <c r="F6894" s="409">
        <v>45789.537638888891</v>
      </c>
      <c r="G6894" s="408">
        <v>0</v>
      </c>
    </row>
    <row r="6895" spans="1:7" ht="15" x14ac:dyDescent="0.25">
      <c r="A6895" s="407" t="s">
        <v>11102</v>
      </c>
      <c r="B6895" s="407" t="s">
        <v>11103</v>
      </c>
      <c r="C6895" s="406"/>
      <c r="D6895" s="406"/>
      <c r="E6895" s="406"/>
      <c r="F6895" s="409">
        <v>45789.537673611114</v>
      </c>
      <c r="G6895" s="408">
        <v>0</v>
      </c>
    </row>
    <row r="6896" spans="1:7" ht="15" x14ac:dyDescent="0.25">
      <c r="A6896" s="407" t="s">
        <v>11104</v>
      </c>
      <c r="B6896" s="407" t="s">
        <v>11105</v>
      </c>
      <c r="C6896" s="406"/>
      <c r="D6896" s="406"/>
      <c r="E6896" s="406"/>
      <c r="F6896" s="409">
        <v>45789.537708333337</v>
      </c>
      <c r="G6896" s="408">
        <v>0</v>
      </c>
    </row>
    <row r="6897" spans="1:7" ht="15" x14ac:dyDescent="0.25">
      <c r="A6897" s="407" t="s">
        <v>11106</v>
      </c>
      <c r="B6897" s="407" t="s">
        <v>11107</v>
      </c>
      <c r="C6897" s="406"/>
      <c r="D6897" s="406"/>
      <c r="E6897" s="406"/>
      <c r="F6897" s="409">
        <v>45789.537743055553</v>
      </c>
      <c r="G6897" s="408">
        <v>0</v>
      </c>
    </row>
    <row r="6898" spans="1:7" ht="15" x14ac:dyDescent="0.25">
      <c r="A6898" s="407" t="s">
        <v>11108</v>
      </c>
      <c r="B6898" s="407" t="s">
        <v>11109</v>
      </c>
      <c r="C6898" s="406"/>
      <c r="D6898" s="406"/>
      <c r="E6898" s="406"/>
      <c r="F6898" s="409">
        <v>45789.537766203706</v>
      </c>
      <c r="G6898" s="408">
        <v>0</v>
      </c>
    </row>
    <row r="6899" spans="1:7" ht="15" x14ac:dyDescent="0.25">
      <c r="A6899" s="407" t="s">
        <v>11110</v>
      </c>
      <c r="B6899" s="407" t="s">
        <v>11111</v>
      </c>
      <c r="C6899" s="406"/>
      <c r="D6899" s="406"/>
      <c r="E6899" s="406"/>
      <c r="F6899" s="409">
        <v>45789.537800925929</v>
      </c>
      <c r="G6899" s="408">
        <v>0</v>
      </c>
    </row>
    <row r="6900" spans="1:7" ht="15" x14ac:dyDescent="0.25">
      <c r="A6900" s="407" t="s">
        <v>11112</v>
      </c>
      <c r="B6900" s="407" t="s">
        <v>11113</v>
      </c>
      <c r="C6900" s="406"/>
      <c r="D6900" s="406"/>
      <c r="E6900" s="406"/>
      <c r="F6900" s="409">
        <v>45789.537835648145</v>
      </c>
      <c r="G6900" s="408">
        <v>0</v>
      </c>
    </row>
    <row r="6901" spans="1:7" ht="15" x14ac:dyDescent="0.25">
      <c r="A6901" s="407" t="s">
        <v>11114</v>
      </c>
      <c r="B6901" s="407" t="s">
        <v>11115</v>
      </c>
      <c r="C6901" s="406"/>
      <c r="D6901" s="406"/>
      <c r="E6901" s="406"/>
      <c r="F6901" s="409">
        <v>45789.537916666668</v>
      </c>
      <c r="G6901" s="408">
        <v>0</v>
      </c>
    </row>
    <row r="6902" spans="1:7" ht="15" x14ac:dyDescent="0.25">
      <c r="A6902" s="407" t="s">
        <v>11116</v>
      </c>
      <c r="B6902" s="407" t="s">
        <v>11117</v>
      </c>
      <c r="C6902" s="406"/>
      <c r="D6902" s="406"/>
      <c r="E6902" s="406"/>
      <c r="F6902" s="409">
        <v>45789.537986111114</v>
      </c>
      <c r="G6902" s="408">
        <v>0</v>
      </c>
    </row>
    <row r="6903" spans="1:7" ht="15" x14ac:dyDescent="0.25">
      <c r="A6903" s="407" t="s">
        <v>11118</v>
      </c>
      <c r="B6903" s="407" t="s">
        <v>11119</v>
      </c>
      <c r="C6903" s="406"/>
      <c r="D6903" s="406"/>
      <c r="E6903" s="406"/>
      <c r="F6903" s="409">
        <v>45789.53800925926</v>
      </c>
      <c r="G6903" s="408">
        <v>0</v>
      </c>
    </row>
    <row r="6904" spans="1:7" ht="15" x14ac:dyDescent="0.25">
      <c r="A6904" s="407" t="s">
        <v>11120</v>
      </c>
      <c r="B6904" s="407" t="s">
        <v>11121</v>
      </c>
      <c r="C6904" s="406"/>
      <c r="D6904" s="406"/>
      <c r="E6904" s="406"/>
      <c r="F6904" s="409">
        <v>45789.538043981483</v>
      </c>
      <c r="G6904" s="408">
        <v>0</v>
      </c>
    </row>
    <row r="6905" spans="1:7" ht="15" x14ac:dyDescent="0.25">
      <c r="A6905" s="407" t="s">
        <v>11122</v>
      </c>
      <c r="B6905" s="407" t="s">
        <v>11123</v>
      </c>
      <c r="C6905" s="406"/>
      <c r="D6905" s="406"/>
      <c r="E6905" s="406"/>
      <c r="F6905" s="409">
        <v>45789.538078703707</v>
      </c>
      <c r="G6905" s="408">
        <v>0</v>
      </c>
    </row>
    <row r="6906" spans="1:7" ht="15" x14ac:dyDescent="0.25">
      <c r="A6906" s="407" t="s">
        <v>11124</v>
      </c>
      <c r="B6906" s="407" t="s">
        <v>11125</v>
      </c>
      <c r="C6906" s="406"/>
      <c r="D6906" s="406"/>
      <c r="E6906" s="406"/>
      <c r="F6906" s="409">
        <v>45789.538113425922</v>
      </c>
      <c r="G6906" s="408">
        <v>0</v>
      </c>
    </row>
    <row r="6907" spans="1:7" ht="15" x14ac:dyDescent="0.25">
      <c r="A6907" s="407" t="s">
        <v>11126</v>
      </c>
      <c r="B6907" s="407" t="s">
        <v>11127</v>
      </c>
      <c r="C6907" s="406"/>
      <c r="D6907" s="406"/>
      <c r="E6907" s="406"/>
      <c r="F6907" s="409">
        <v>45789.538136574076</v>
      </c>
      <c r="G6907" s="408">
        <v>0</v>
      </c>
    </row>
    <row r="6908" spans="1:7" ht="15" x14ac:dyDescent="0.25">
      <c r="A6908" s="407" t="s">
        <v>11128</v>
      </c>
      <c r="B6908" s="407" t="s">
        <v>11129</v>
      </c>
      <c r="C6908" s="406"/>
      <c r="D6908" s="406"/>
      <c r="E6908" s="406"/>
      <c r="F6908" s="409">
        <v>45789.538159722222</v>
      </c>
      <c r="G6908" s="408">
        <v>0</v>
      </c>
    </row>
    <row r="6909" spans="1:7" ht="15" x14ac:dyDescent="0.25">
      <c r="A6909" s="407" t="s">
        <v>11130</v>
      </c>
      <c r="B6909" s="407" t="s">
        <v>11129</v>
      </c>
      <c r="C6909" s="406"/>
      <c r="D6909" s="406"/>
      <c r="E6909" s="406"/>
      <c r="F6909" s="409">
        <v>45789.538217592592</v>
      </c>
      <c r="G6909" s="408">
        <v>0</v>
      </c>
    </row>
    <row r="6910" spans="1:7" ht="15" x14ac:dyDescent="0.25">
      <c r="A6910" s="407" t="s">
        <v>11131</v>
      </c>
      <c r="B6910" s="407" t="s">
        <v>11132</v>
      </c>
      <c r="C6910" s="406"/>
      <c r="D6910" s="406"/>
      <c r="E6910" s="406"/>
      <c r="F6910" s="409">
        <v>45789.538252314815</v>
      </c>
      <c r="G6910" s="408">
        <v>0</v>
      </c>
    </row>
    <row r="6911" spans="1:7" ht="15" x14ac:dyDescent="0.25">
      <c r="A6911" s="407" t="s">
        <v>11133</v>
      </c>
      <c r="B6911" s="407" t="s">
        <v>11134</v>
      </c>
      <c r="C6911" s="406"/>
      <c r="D6911" s="406"/>
      <c r="E6911" s="406"/>
      <c r="F6911" s="409">
        <v>45789.538275462961</v>
      </c>
      <c r="G6911" s="408">
        <v>0</v>
      </c>
    </row>
    <row r="6912" spans="1:7" ht="15" x14ac:dyDescent="0.25">
      <c r="A6912" s="407" t="s">
        <v>11135</v>
      </c>
      <c r="B6912" s="407" t="s">
        <v>11136</v>
      </c>
      <c r="C6912" s="406"/>
      <c r="D6912" s="406"/>
      <c r="E6912" s="406"/>
      <c r="F6912" s="409">
        <v>45789.538310185184</v>
      </c>
      <c r="G6912" s="408">
        <v>0</v>
      </c>
    </row>
    <row r="6913" spans="1:7" ht="15" x14ac:dyDescent="0.25">
      <c r="A6913" s="407" t="s">
        <v>11137</v>
      </c>
      <c r="B6913" s="407" t="s">
        <v>11138</v>
      </c>
      <c r="C6913" s="406"/>
      <c r="D6913" s="406"/>
      <c r="E6913" s="406"/>
      <c r="F6913" s="409">
        <v>45789.538344907407</v>
      </c>
      <c r="G6913" s="408">
        <v>0</v>
      </c>
    </row>
    <row r="6914" spans="1:7" ht="15" x14ac:dyDescent="0.25">
      <c r="A6914" s="407" t="s">
        <v>11139</v>
      </c>
      <c r="B6914" s="407" t="s">
        <v>11140</v>
      </c>
      <c r="C6914" s="406"/>
      <c r="D6914" s="406"/>
      <c r="E6914" s="406"/>
      <c r="F6914" s="409">
        <v>45789.538368055553</v>
      </c>
      <c r="G6914" s="408">
        <v>0</v>
      </c>
    </row>
    <row r="6915" spans="1:7" ht="15" x14ac:dyDescent="0.25">
      <c r="A6915" s="407" t="s">
        <v>11141</v>
      </c>
      <c r="B6915" s="407" t="s">
        <v>11142</v>
      </c>
      <c r="C6915" s="406"/>
      <c r="D6915" s="406"/>
      <c r="E6915" s="406"/>
      <c r="F6915" s="409">
        <v>45789.538402777776</v>
      </c>
      <c r="G6915" s="408">
        <v>0</v>
      </c>
    </row>
    <row r="6916" spans="1:7" ht="15" x14ac:dyDescent="0.25">
      <c r="A6916" s="407" t="s">
        <v>11143</v>
      </c>
      <c r="B6916" s="407" t="s">
        <v>11144</v>
      </c>
      <c r="C6916" s="406"/>
      <c r="D6916" s="406"/>
      <c r="E6916" s="406"/>
      <c r="F6916" s="409">
        <v>45789.538425925923</v>
      </c>
      <c r="G6916" s="408">
        <v>0</v>
      </c>
    </row>
    <row r="6917" spans="1:7" ht="15" x14ac:dyDescent="0.25">
      <c r="A6917" s="407" t="s">
        <v>11145</v>
      </c>
      <c r="B6917" s="407" t="s">
        <v>11146</v>
      </c>
      <c r="C6917" s="406"/>
      <c r="D6917" s="406"/>
      <c r="E6917" s="406"/>
      <c r="F6917" s="409">
        <v>45789.538472222222</v>
      </c>
      <c r="G6917" s="408">
        <v>0</v>
      </c>
    </row>
    <row r="6918" spans="1:7" ht="15" x14ac:dyDescent="0.25">
      <c r="A6918" s="407" t="s">
        <v>11147</v>
      </c>
      <c r="B6918" s="407" t="s">
        <v>11148</v>
      </c>
      <c r="C6918" s="406"/>
      <c r="D6918" s="406"/>
      <c r="E6918" s="406"/>
      <c r="F6918" s="409">
        <v>45789.538495370369</v>
      </c>
      <c r="G6918" s="408">
        <v>0</v>
      </c>
    </row>
    <row r="6919" spans="1:7" ht="15" x14ac:dyDescent="0.25">
      <c r="A6919" s="407" t="s">
        <v>11149</v>
      </c>
      <c r="B6919" s="407" t="s">
        <v>11150</v>
      </c>
      <c r="C6919" s="406"/>
      <c r="D6919" s="406"/>
      <c r="E6919" s="406"/>
      <c r="F6919" s="409">
        <v>45789.538530092592</v>
      </c>
      <c r="G6919" s="408">
        <v>0</v>
      </c>
    </row>
    <row r="6920" spans="1:7" ht="15" x14ac:dyDescent="0.25">
      <c r="A6920" s="407" t="s">
        <v>11151</v>
      </c>
      <c r="B6920" s="407" t="s">
        <v>11152</v>
      </c>
      <c r="C6920" s="406"/>
      <c r="D6920" s="406"/>
      <c r="E6920" s="406"/>
      <c r="F6920" s="409">
        <v>45789.538553240738</v>
      </c>
      <c r="G6920" s="408">
        <v>0</v>
      </c>
    </row>
    <row r="6921" spans="1:7" ht="15" x14ac:dyDescent="0.25">
      <c r="A6921" s="407" t="s">
        <v>11153</v>
      </c>
      <c r="B6921" s="407" t="s">
        <v>11154</v>
      </c>
      <c r="C6921" s="406"/>
      <c r="D6921" s="406"/>
      <c r="E6921" s="406"/>
      <c r="F6921" s="409">
        <v>45789.538599537038</v>
      </c>
      <c r="G6921" s="408">
        <v>0</v>
      </c>
    </row>
    <row r="6922" spans="1:7" ht="15" x14ac:dyDescent="0.25">
      <c r="A6922" s="407" t="s">
        <v>11155</v>
      </c>
      <c r="B6922" s="407" t="s">
        <v>11156</v>
      </c>
      <c r="C6922" s="406"/>
      <c r="D6922" s="406"/>
      <c r="E6922" s="406"/>
      <c r="F6922" s="409">
        <v>45789.538634259261</v>
      </c>
      <c r="G6922" s="408">
        <v>0</v>
      </c>
    </row>
    <row r="6923" spans="1:7" ht="15" x14ac:dyDescent="0.25">
      <c r="A6923" s="407" t="s">
        <v>11157</v>
      </c>
      <c r="B6923" s="407" t="s">
        <v>11158</v>
      </c>
      <c r="C6923" s="406"/>
      <c r="D6923" s="406"/>
      <c r="E6923" s="406"/>
      <c r="F6923" s="409">
        <v>45789.538668981484</v>
      </c>
      <c r="G6923" s="408">
        <v>0</v>
      </c>
    </row>
    <row r="6924" spans="1:7" ht="15" x14ac:dyDescent="0.25">
      <c r="A6924" s="407" t="s">
        <v>11159</v>
      </c>
      <c r="B6924" s="407" t="s">
        <v>11160</v>
      </c>
      <c r="C6924" s="406"/>
      <c r="D6924" s="406"/>
      <c r="E6924" s="406"/>
      <c r="F6924" s="409">
        <v>45789.53869212963</v>
      </c>
      <c r="G6924" s="408">
        <v>0</v>
      </c>
    </row>
    <row r="6925" spans="1:7" ht="15" x14ac:dyDescent="0.25">
      <c r="A6925" s="407" t="s">
        <v>11161</v>
      </c>
      <c r="B6925" s="407" t="s">
        <v>11162</v>
      </c>
      <c r="C6925" s="406"/>
      <c r="D6925" s="406"/>
      <c r="E6925" s="406"/>
      <c r="F6925" s="409">
        <v>45789.538726851853</v>
      </c>
      <c r="G6925" s="408">
        <v>0</v>
      </c>
    </row>
    <row r="6926" spans="1:7" ht="15" x14ac:dyDescent="0.25">
      <c r="A6926" s="407" t="s">
        <v>11163</v>
      </c>
      <c r="B6926" s="407" t="s">
        <v>11164</v>
      </c>
      <c r="C6926" s="406"/>
      <c r="D6926" s="406"/>
      <c r="E6926" s="406"/>
      <c r="F6926" s="409">
        <v>45789.538761574076</v>
      </c>
      <c r="G6926" s="408">
        <v>0</v>
      </c>
    </row>
    <row r="6927" spans="1:7" ht="15" x14ac:dyDescent="0.25">
      <c r="A6927" s="407" t="s">
        <v>11165</v>
      </c>
      <c r="B6927" s="407" t="s">
        <v>11166</v>
      </c>
      <c r="C6927" s="406"/>
      <c r="D6927" s="406"/>
      <c r="E6927" s="406"/>
      <c r="F6927" s="409">
        <v>45789.538784722223</v>
      </c>
      <c r="G6927" s="408">
        <v>0</v>
      </c>
    </row>
    <row r="6928" spans="1:7" ht="15" x14ac:dyDescent="0.25">
      <c r="A6928" s="407" t="s">
        <v>11167</v>
      </c>
      <c r="B6928" s="407" t="s">
        <v>11168</v>
      </c>
      <c r="C6928" s="406"/>
      <c r="D6928" s="406"/>
      <c r="E6928" s="406"/>
      <c r="F6928" s="409">
        <v>45789.538842592592</v>
      </c>
      <c r="G6928" s="408">
        <v>0</v>
      </c>
    </row>
    <row r="6929" spans="1:7" ht="15" x14ac:dyDescent="0.25">
      <c r="A6929" s="407" t="s">
        <v>11169</v>
      </c>
      <c r="B6929" s="407" t="s">
        <v>11170</v>
      </c>
      <c r="C6929" s="406"/>
      <c r="D6929" s="406"/>
      <c r="E6929" s="406"/>
      <c r="F6929" s="409">
        <v>45789.538877314815</v>
      </c>
      <c r="G6929" s="408">
        <v>0</v>
      </c>
    </row>
    <row r="6930" spans="1:7" ht="15" x14ac:dyDescent="0.25">
      <c r="A6930" s="407" t="s">
        <v>11171</v>
      </c>
      <c r="B6930" s="407" t="s">
        <v>11172</v>
      </c>
      <c r="C6930" s="406"/>
      <c r="D6930" s="406"/>
      <c r="E6930" s="406"/>
      <c r="F6930" s="409">
        <v>45789.538912037038</v>
      </c>
      <c r="G6930" s="408">
        <v>0</v>
      </c>
    </row>
    <row r="6931" spans="1:7" ht="15" x14ac:dyDescent="0.25">
      <c r="A6931" s="407" t="s">
        <v>11173</v>
      </c>
      <c r="B6931" s="407" t="s">
        <v>11174</v>
      </c>
      <c r="C6931" s="406"/>
      <c r="D6931" s="406"/>
      <c r="E6931" s="406"/>
      <c r="F6931" s="409">
        <v>45789.539004629631</v>
      </c>
      <c r="G6931" s="408">
        <v>0</v>
      </c>
    </row>
    <row r="6932" spans="1:7" ht="15" x14ac:dyDescent="0.25">
      <c r="A6932" s="407" t="s">
        <v>11175</v>
      </c>
      <c r="B6932" s="407" t="s">
        <v>11176</v>
      </c>
      <c r="C6932" s="406"/>
      <c r="D6932" s="406"/>
      <c r="E6932" s="406"/>
      <c r="F6932" s="409">
        <v>45789.539340277777</v>
      </c>
      <c r="G6932" s="408">
        <v>0</v>
      </c>
    </row>
    <row r="6933" spans="1:7" ht="15" x14ac:dyDescent="0.25">
      <c r="A6933" s="407" t="s">
        <v>11177</v>
      </c>
      <c r="B6933" s="407" t="s">
        <v>11178</v>
      </c>
      <c r="C6933" s="406"/>
      <c r="D6933" s="406"/>
      <c r="E6933" s="406"/>
      <c r="F6933" s="409">
        <v>45789.539409722223</v>
      </c>
      <c r="G6933" s="408">
        <v>0</v>
      </c>
    </row>
    <row r="6934" spans="1:7" ht="15" x14ac:dyDescent="0.25">
      <c r="A6934" s="407" t="s">
        <v>11179</v>
      </c>
      <c r="B6934" s="407" t="s">
        <v>11180</v>
      </c>
      <c r="C6934" s="406"/>
      <c r="D6934" s="406"/>
      <c r="E6934" s="406"/>
      <c r="F6934" s="409">
        <v>45789.539444444446</v>
      </c>
      <c r="G6934" s="408">
        <v>0</v>
      </c>
    </row>
    <row r="6935" spans="1:7" ht="15" x14ac:dyDescent="0.25">
      <c r="A6935" s="407" t="s">
        <v>11181</v>
      </c>
      <c r="B6935" s="407" t="s">
        <v>11182</v>
      </c>
      <c r="C6935" s="406"/>
      <c r="D6935" s="406"/>
      <c r="E6935" s="406"/>
      <c r="F6935" s="409">
        <v>45789.539490740739</v>
      </c>
      <c r="G6935" s="408">
        <v>0</v>
      </c>
    </row>
    <row r="6936" spans="1:7" ht="15" x14ac:dyDescent="0.25">
      <c r="A6936" s="407" t="s">
        <v>11183</v>
      </c>
      <c r="B6936" s="407" t="s">
        <v>11184</v>
      </c>
      <c r="C6936" s="406"/>
      <c r="D6936" s="406"/>
      <c r="E6936" s="406"/>
      <c r="F6936" s="409">
        <v>45789.539513888885</v>
      </c>
      <c r="G6936" s="408">
        <v>0</v>
      </c>
    </row>
    <row r="6937" spans="1:7" ht="15" x14ac:dyDescent="0.25">
      <c r="A6937" s="407" t="s">
        <v>11185</v>
      </c>
      <c r="B6937" s="407" t="s">
        <v>11184</v>
      </c>
      <c r="C6937" s="406"/>
      <c r="D6937" s="406"/>
      <c r="E6937" s="406"/>
      <c r="F6937" s="409">
        <v>45789.539548611108</v>
      </c>
      <c r="G6937" s="408">
        <v>0</v>
      </c>
    </row>
    <row r="6938" spans="1:7" ht="15" x14ac:dyDescent="0.25">
      <c r="A6938" s="407" t="s">
        <v>11186</v>
      </c>
      <c r="B6938" s="407" t="s">
        <v>11187</v>
      </c>
      <c r="C6938" s="406"/>
      <c r="D6938" s="406"/>
      <c r="E6938" s="406"/>
      <c r="F6938" s="409">
        <v>45789.539594907408</v>
      </c>
      <c r="G6938" s="408">
        <v>0</v>
      </c>
    </row>
    <row r="6939" spans="1:7" ht="15" x14ac:dyDescent="0.25">
      <c r="A6939" s="407" t="s">
        <v>11188</v>
      </c>
      <c r="B6939" s="407" t="s">
        <v>11187</v>
      </c>
      <c r="C6939" s="406"/>
      <c r="D6939" s="406"/>
      <c r="E6939" s="406"/>
      <c r="F6939" s="409">
        <v>45789.539618055554</v>
      </c>
      <c r="G6939" s="408">
        <v>0</v>
      </c>
    </row>
    <row r="6940" spans="1:7" ht="15" x14ac:dyDescent="0.25">
      <c r="A6940" s="407" t="s">
        <v>11189</v>
      </c>
      <c r="B6940" s="407" t="s">
        <v>11190</v>
      </c>
      <c r="C6940" s="406"/>
      <c r="D6940" s="406"/>
      <c r="E6940" s="406"/>
      <c r="F6940" s="409">
        <v>45789.539652777778</v>
      </c>
      <c r="G6940" s="408">
        <v>0</v>
      </c>
    </row>
    <row r="6941" spans="1:7" ht="15" x14ac:dyDescent="0.25">
      <c r="A6941" s="407" t="s">
        <v>11191</v>
      </c>
      <c r="B6941" s="407" t="s">
        <v>11192</v>
      </c>
      <c r="C6941" s="406"/>
      <c r="D6941" s="406"/>
      <c r="E6941" s="406"/>
      <c r="F6941" s="409">
        <v>45789.539710648147</v>
      </c>
      <c r="G6941" s="408">
        <v>0</v>
      </c>
    </row>
    <row r="6942" spans="1:7" ht="15" x14ac:dyDescent="0.25">
      <c r="A6942" s="407" t="s">
        <v>11193</v>
      </c>
      <c r="B6942" s="407" t="s">
        <v>11194</v>
      </c>
      <c r="C6942" s="406"/>
      <c r="D6942" s="406"/>
      <c r="E6942" s="406"/>
      <c r="F6942" s="409">
        <v>45789.539780092593</v>
      </c>
      <c r="G6942" s="408">
        <v>0</v>
      </c>
    </row>
    <row r="6943" spans="1:7" ht="15" x14ac:dyDescent="0.25">
      <c r="A6943" s="407" t="s">
        <v>11195</v>
      </c>
      <c r="B6943" s="407" t="s">
        <v>11196</v>
      </c>
      <c r="C6943" s="406"/>
      <c r="D6943" s="406"/>
      <c r="E6943" s="406"/>
      <c r="F6943" s="409">
        <v>45789.539814814816</v>
      </c>
      <c r="G6943" s="408">
        <v>0</v>
      </c>
    </row>
    <row r="6944" spans="1:7" ht="15" x14ac:dyDescent="0.25">
      <c r="A6944" s="407" t="s">
        <v>11197</v>
      </c>
      <c r="B6944" s="407" t="s">
        <v>11198</v>
      </c>
      <c r="C6944" s="406"/>
      <c r="D6944" s="406"/>
      <c r="E6944" s="406"/>
      <c r="F6944" s="409">
        <v>45789.539849537039</v>
      </c>
      <c r="G6944" s="408">
        <v>0</v>
      </c>
    </row>
    <row r="6945" spans="1:7" ht="15" x14ac:dyDescent="0.25">
      <c r="A6945" s="407" t="s">
        <v>11199</v>
      </c>
      <c r="B6945" s="407" t="s">
        <v>11200</v>
      </c>
      <c r="C6945" s="406"/>
      <c r="D6945" s="406"/>
      <c r="E6945" s="406"/>
      <c r="F6945" s="409">
        <v>45789.539907407408</v>
      </c>
      <c r="G6945" s="408">
        <v>0</v>
      </c>
    </row>
    <row r="6946" spans="1:7" ht="15" x14ac:dyDescent="0.25">
      <c r="A6946" s="407" t="s">
        <v>11201</v>
      </c>
      <c r="B6946" s="407" t="s">
        <v>11202</v>
      </c>
      <c r="C6946" s="406"/>
      <c r="D6946" s="406"/>
      <c r="E6946" s="406"/>
      <c r="F6946" s="409">
        <v>45789.539942129632</v>
      </c>
      <c r="G6946" s="408">
        <v>0</v>
      </c>
    </row>
    <row r="6947" spans="1:7" ht="15" x14ac:dyDescent="0.25">
      <c r="A6947" s="407" t="s">
        <v>11203</v>
      </c>
      <c r="B6947" s="407" t="s">
        <v>11204</v>
      </c>
      <c r="C6947" s="406"/>
      <c r="D6947" s="406"/>
      <c r="E6947" s="406"/>
      <c r="F6947" s="409">
        <v>45789.539965277778</v>
      </c>
      <c r="G6947" s="408">
        <v>0</v>
      </c>
    </row>
    <row r="6948" spans="1:7" ht="15" x14ac:dyDescent="0.25">
      <c r="A6948" s="407" t="s">
        <v>11205</v>
      </c>
      <c r="B6948" s="407" t="s">
        <v>11206</v>
      </c>
      <c r="C6948" s="406"/>
      <c r="D6948" s="406"/>
      <c r="E6948" s="406"/>
      <c r="F6948" s="409">
        <v>45789.540011574078</v>
      </c>
      <c r="G6948" s="408">
        <v>0</v>
      </c>
    </row>
    <row r="6949" spans="1:7" ht="15" x14ac:dyDescent="0.25">
      <c r="A6949" s="407" t="s">
        <v>11207</v>
      </c>
      <c r="B6949" s="407" t="s">
        <v>11208</v>
      </c>
      <c r="C6949" s="406"/>
      <c r="D6949" s="406"/>
      <c r="E6949" s="406"/>
      <c r="F6949" s="409">
        <v>45789.540046296293</v>
      </c>
      <c r="G6949" s="408">
        <v>0</v>
      </c>
    </row>
    <row r="6950" spans="1:7" ht="15" x14ac:dyDescent="0.25">
      <c r="A6950" s="407" t="s">
        <v>11209</v>
      </c>
      <c r="B6950" s="407" t="s">
        <v>11210</v>
      </c>
      <c r="C6950" s="406"/>
      <c r="D6950" s="406"/>
      <c r="E6950" s="406"/>
      <c r="F6950" s="409">
        <v>45789.540092592593</v>
      </c>
      <c r="G6950" s="408">
        <v>0</v>
      </c>
    </row>
    <row r="6951" spans="1:7" ht="15" x14ac:dyDescent="0.25">
      <c r="A6951" s="407" t="s">
        <v>11211</v>
      </c>
      <c r="B6951" s="407" t="s">
        <v>11212</v>
      </c>
      <c r="C6951" s="406"/>
      <c r="D6951" s="406"/>
      <c r="E6951" s="406"/>
      <c r="F6951" s="409">
        <v>45789.540162037039</v>
      </c>
      <c r="G6951" s="408">
        <v>0</v>
      </c>
    </row>
    <row r="6952" spans="1:7" ht="15" x14ac:dyDescent="0.25">
      <c r="A6952" s="407" t="s">
        <v>35827</v>
      </c>
      <c r="B6952" s="407" t="s">
        <v>32143</v>
      </c>
      <c r="C6952" s="406"/>
      <c r="D6952" s="406"/>
      <c r="E6952" s="406"/>
      <c r="F6952" s="409">
        <v>45708.516574074078</v>
      </c>
      <c r="G6952" s="408">
        <v>0</v>
      </c>
    </row>
    <row r="6953" spans="1:7" ht="15" x14ac:dyDescent="0.2">
      <c r="A6953" s="407" t="s">
        <v>11213</v>
      </c>
      <c r="B6953" s="407" t="s">
        <v>11214</v>
      </c>
      <c r="C6953" s="408">
        <v>0</v>
      </c>
      <c r="D6953" s="408">
        <v>807.24</v>
      </c>
      <c r="E6953" s="408">
        <v>807.24</v>
      </c>
      <c r="F6953" s="409">
        <v>46055.35728009259</v>
      </c>
      <c r="G6953" s="408">
        <v>0</v>
      </c>
    </row>
    <row r="6954" spans="1:7" ht="15" x14ac:dyDescent="0.2">
      <c r="A6954" s="407" t="s">
        <v>11215</v>
      </c>
      <c r="B6954" s="407" t="s">
        <v>11216</v>
      </c>
      <c r="C6954" s="408">
        <v>0</v>
      </c>
      <c r="D6954" s="408">
        <v>927.01</v>
      </c>
      <c r="E6954" s="408">
        <v>927.01</v>
      </c>
      <c r="F6954" s="409">
        <v>45789.54047453704</v>
      </c>
      <c r="G6954" s="408">
        <v>0</v>
      </c>
    </row>
    <row r="6955" spans="1:7" ht="15" x14ac:dyDescent="0.2">
      <c r="A6955" s="407" t="s">
        <v>11217</v>
      </c>
      <c r="B6955" s="407" t="s">
        <v>11218</v>
      </c>
      <c r="C6955" s="408">
        <v>0</v>
      </c>
      <c r="D6955" s="408">
        <v>113.77</v>
      </c>
      <c r="E6955" s="408">
        <v>113.77</v>
      </c>
      <c r="F6955" s="409">
        <v>45789.540543981479</v>
      </c>
      <c r="G6955" s="408">
        <v>0</v>
      </c>
    </row>
    <row r="6956" spans="1:7" ht="15" x14ac:dyDescent="0.2">
      <c r="A6956" s="407" t="s">
        <v>11219</v>
      </c>
      <c r="B6956" s="407" t="s">
        <v>11220</v>
      </c>
      <c r="C6956" s="408">
        <v>0</v>
      </c>
      <c r="D6956" s="408">
        <v>241.86</v>
      </c>
      <c r="E6956" s="408">
        <v>241.86</v>
      </c>
      <c r="F6956" s="409">
        <v>45789.540601851855</v>
      </c>
      <c r="G6956" s="408">
        <v>0</v>
      </c>
    </row>
    <row r="6957" spans="1:7" ht="15" x14ac:dyDescent="0.2">
      <c r="A6957" s="407" t="s">
        <v>11221</v>
      </c>
      <c r="B6957" s="407" t="s">
        <v>11222</v>
      </c>
      <c r="C6957" s="408">
        <v>0</v>
      </c>
      <c r="D6957" s="408">
        <v>98.5</v>
      </c>
      <c r="E6957" s="408">
        <v>98.5</v>
      </c>
      <c r="F6957" s="409">
        <v>45789.540671296294</v>
      </c>
      <c r="G6957" s="408">
        <v>0</v>
      </c>
    </row>
    <row r="6958" spans="1:7" ht="15" x14ac:dyDescent="0.2">
      <c r="A6958" s="407" t="s">
        <v>11223</v>
      </c>
      <c r="B6958" s="407" t="s">
        <v>11224</v>
      </c>
      <c r="C6958" s="408">
        <v>0</v>
      </c>
      <c r="D6958" s="408">
        <v>75.47</v>
      </c>
      <c r="E6958" s="408">
        <v>75.47</v>
      </c>
      <c r="F6958" s="409">
        <v>45789.540706018517</v>
      </c>
      <c r="G6958" s="408">
        <v>0</v>
      </c>
    </row>
    <row r="6959" spans="1:7" ht="15" x14ac:dyDescent="0.2">
      <c r="A6959" s="407" t="s">
        <v>11225</v>
      </c>
      <c r="B6959" s="407" t="s">
        <v>11226</v>
      </c>
      <c r="C6959" s="408">
        <v>0</v>
      </c>
      <c r="D6959" s="408">
        <v>25</v>
      </c>
      <c r="E6959" s="408">
        <v>25</v>
      </c>
      <c r="F6959" s="409">
        <v>45789.540729166663</v>
      </c>
      <c r="G6959" s="408">
        <v>0</v>
      </c>
    </row>
    <row r="6960" spans="1:7" ht="15" x14ac:dyDescent="0.2">
      <c r="A6960" s="407" t="s">
        <v>11227</v>
      </c>
      <c r="B6960" s="407" t="s">
        <v>11228</v>
      </c>
      <c r="C6960" s="408">
        <v>0</v>
      </c>
      <c r="D6960" s="408">
        <v>74.88</v>
      </c>
      <c r="E6960" s="408">
        <v>74.88</v>
      </c>
      <c r="F6960" s="409">
        <v>45789.540763888886</v>
      </c>
      <c r="G6960" s="408">
        <v>0</v>
      </c>
    </row>
    <row r="6961" spans="1:7" ht="15" x14ac:dyDescent="0.2">
      <c r="A6961" s="407" t="s">
        <v>11229</v>
      </c>
      <c r="B6961" s="407" t="s">
        <v>11230</v>
      </c>
      <c r="C6961" s="408">
        <v>0</v>
      </c>
      <c r="D6961" s="408">
        <v>116</v>
      </c>
      <c r="E6961" s="408">
        <v>116</v>
      </c>
      <c r="F6961" s="409">
        <v>45789.540844907409</v>
      </c>
      <c r="G6961" s="408">
        <v>0</v>
      </c>
    </row>
    <row r="6962" spans="1:7" ht="15" x14ac:dyDescent="0.25">
      <c r="A6962" s="407" t="s">
        <v>11231</v>
      </c>
      <c r="B6962" s="407" t="s">
        <v>11232</v>
      </c>
      <c r="C6962" s="406"/>
      <c r="D6962" s="408">
        <v>98.5</v>
      </c>
      <c r="E6962" s="408">
        <v>98.5</v>
      </c>
      <c r="F6962" s="409">
        <v>45789.540879629632</v>
      </c>
      <c r="G6962" s="408">
        <v>0</v>
      </c>
    </row>
    <row r="6963" spans="1:7" ht="15" x14ac:dyDescent="0.2">
      <c r="A6963" s="407" t="s">
        <v>11233</v>
      </c>
      <c r="B6963" s="407" t="s">
        <v>11234</v>
      </c>
      <c r="C6963" s="408">
        <v>0</v>
      </c>
      <c r="D6963" s="408">
        <v>75.47</v>
      </c>
      <c r="E6963" s="408">
        <v>75.47</v>
      </c>
      <c r="F6963" s="409">
        <v>45789.540902777779</v>
      </c>
      <c r="G6963" s="408">
        <v>0</v>
      </c>
    </row>
    <row r="6964" spans="1:7" ht="15" x14ac:dyDescent="0.2">
      <c r="A6964" s="407" t="s">
        <v>11235</v>
      </c>
      <c r="B6964" s="407" t="s">
        <v>11236</v>
      </c>
      <c r="C6964" s="408">
        <v>0</v>
      </c>
      <c r="D6964" s="408">
        <v>33</v>
      </c>
      <c r="E6964" s="408">
        <v>33</v>
      </c>
      <c r="F6964" s="409">
        <v>45789.540937500002</v>
      </c>
      <c r="G6964" s="408">
        <v>0</v>
      </c>
    </row>
    <row r="6965" spans="1:7" ht="15" x14ac:dyDescent="0.2">
      <c r="A6965" s="407" t="s">
        <v>11237</v>
      </c>
      <c r="B6965" s="407" t="s">
        <v>11238</v>
      </c>
      <c r="C6965" s="408">
        <v>0</v>
      </c>
      <c r="D6965" s="408">
        <v>33.130000000000003</v>
      </c>
      <c r="E6965" s="408">
        <v>33.130000000000003</v>
      </c>
      <c r="F6965" s="409">
        <v>45789.540960648148</v>
      </c>
      <c r="G6965" s="408">
        <v>0</v>
      </c>
    </row>
    <row r="6966" spans="1:7" ht="15" x14ac:dyDescent="0.2">
      <c r="A6966" s="407" t="s">
        <v>11239</v>
      </c>
      <c r="B6966" s="407" t="s">
        <v>11240</v>
      </c>
      <c r="C6966" s="408">
        <v>0</v>
      </c>
      <c r="D6966" s="408">
        <v>10.37</v>
      </c>
      <c r="E6966" s="408">
        <v>10.37</v>
      </c>
      <c r="F6966" s="409">
        <v>45789.540983796294</v>
      </c>
      <c r="G6966" s="408">
        <v>0</v>
      </c>
    </row>
    <row r="6967" spans="1:7" ht="15" x14ac:dyDescent="0.2">
      <c r="A6967" s="407" t="s">
        <v>11241</v>
      </c>
      <c r="B6967" s="407" t="s">
        <v>11242</v>
      </c>
      <c r="C6967" s="408">
        <v>0</v>
      </c>
      <c r="D6967" s="408">
        <v>4.12</v>
      </c>
      <c r="E6967" s="408">
        <v>4.12</v>
      </c>
      <c r="F6967" s="409">
        <v>45789.541006944448</v>
      </c>
      <c r="G6967" s="408">
        <v>0</v>
      </c>
    </row>
    <row r="6968" spans="1:7" ht="15" x14ac:dyDescent="0.2">
      <c r="A6968" s="407" t="s">
        <v>11243</v>
      </c>
      <c r="B6968" s="407" t="s">
        <v>11244</v>
      </c>
      <c r="C6968" s="408">
        <v>0</v>
      </c>
      <c r="D6968" s="408">
        <v>103.43</v>
      </c>
      <c r="E6968" s="408">
        <v>103.43</v>
      </c>
      <c r="F6968" s="409">
        <v>45789.541030092594</v>
      </c>
      <c r="G6968" s="408">
        <v>0</v>
      </c>
    </row>
    <row r="6969" spans="1:7" ht="15" x14ac:dyDescent="0.2">
      <c r="A6969" s="407" t="s">
        <v>11245</v>
      </c>
      <c r="B6969" s="407" t="s">
        <v>40634</v>
      </c>
      <c r="C6969" s="408">
        <v>0</v>
      </c>
      <c r="D6969" s="408">
        <v>85.59</v>
      </c>
      <c r="E6969" s="408">
        <v>85.59</v>
      </c>
      <c r="F6969" s="409">
        <v>45789.541064814817</v>
      </c>
      <c r="G6969" s="408">
        <v>0</v>
      </c>
    </row>
    <row r="6970" spans="1:7" ht="15" x14ac:dyDescent="0.2">
      <c r="A6970" s="407" t="s">
        <v>11246</v>
      </c>
      <c r="B6970" s="407" t="s">
        <v>11247</v>
      </c>
      <c r="C6970" s="408">
        <v>0</v>
      </c>
      <c r="D6970" s="408">
        <v>30.05</v>
      </c>
      <c r="E6970" s="408">
        <v>30.05</v>
      </c>
      <c r="F6970" s="409">
        <v>45789.541087962964</v>
      </c>
      <c r="G6970" s="408">
        <v>0</v>
      </c>
    </row>
    <row r="6971" spans="1:7" ht="15" x14ac:dyDescent="0.2">
      <c r="A6971" s="407" t="s">
        <v>11248</v>
      </c>
      <c r="B6971" s="407" t="s">
        <v>11249</v>
      </c>
      <c r="C6971" s="408">
        <v>0</v>
      </c>
      <c r="D6971" s="408">
        <v>127.07</v>
      </c>
      <c r="E6971" s="408">
        <v>127.07</v>
      </c>
      <c r="F6971" s="409">
        <v>45789.541122685187</v>
      </c>
      <c r="G6971" s="408">
        <v>0</v>
      </c>
    </row>
    <row r="6972" spans="1:7" ht="15" x14ac:dyDescent="0.25">
      <c r="A6972" s="407" t="s">
        <v>11250</v>
      </c>
      <c r="B6972" s="407" t="s">
        <v>11251</v>
      </c>
      <c r="C6972" s="406"/>
      <c r="D6972" s="408">
        <v>103.43</v>
      </c>
      <c r="E6972" s="408">
        <v>103.43</v>
      </c>
      <c r="F6972" s="409">
        <v>45789.541192129633</v>
      </c>
      <c r="G6972" s="408">
        <v>0</v>
      </c>
    </row>
    <row r="6973" spans="1:7" ht="15" x14ac:dyDescent="0.2">
      <c r="A6973" s="407" t="s">
        <v>11252</v>
      </c>
      <c r="B6973" s="407" t="s">
        <v>11253</v>
      </c>
      <c r="C6973" s="408">
        <v>0</v>
      </c>
      <c r="D6973" s="408">
        <v>94.36</v>
      </c>
      <c r="E6973" s="408">
        <v>94.36</v>
      </c>
      <c r="F6973" s="409">
        <v>45789.541238425925</v>
      </c>
      <c r="G6973" s="408">
        <v>0</v>
      </c>
    </row>
    <row r="6974" spans="1:7" ht="15" x14ac:dyDescent="0.2">
      <c r="A6974" s="407" t="s">
        <v>11254</v>
      </c>
      <c r="B6974" s="407" t="s">
        <v>11255</v>
      </c>
      <c r="C6974" s="408">
        <v>0</v>
      </c>
      <c r="D6974" s="408">
        <v>47.96</v>
      </c>
      <c r="E6974" s="408">
        <v>47.96</v>
      </c>
      <c r="F6974" s="409">
        <v>45789.541273148148</v>
      </c>
      <c r="G6974" s="408">
        <v>0</v>
      </c>
    </row>
    <row r="6975" spans="1:7" ht="15" x14ac:dyDescent="0.2">
      <c r="A6975" s="407" t="s">
        <v>11256</v>
      </c>
      <c r="B6975" s="407" t="s">
        <v>11257</v>
      </c>
      <c r="C6975" s="408">
        <v>0</v>
      </c>
      <c r="D6975" s="408">
        <v>114.03</v>
      </c>
      <c r="E6975" s="408">
        <v>114.03</v>
      </c>
      <c r="F6975" s="409">
        <v>45789.541307870371</v>
      </c>
      <c r="G6975" s="408">
        <v>0</v>
      </c>
    </row>
    <row r="6976" spans="1:7" ht="15" x14ac:dyDescent="0.2">
      <c r="A6976" s="407" t="s">
        <v>11258</v>
      </c>
      <c r="B6976" s="407" t="s">
        <v>11259</v>
      </c>
      <c r="C6976" s="408">
        <v>0</v>
      </c>
      <c r="D6976" s="408">
        <v>42.78</v>
      </c>
      <c r="E6976" s="408">
        <v>42.78</v>
      </c>
      <c r="F6976" s="409">
        <v>45789.541342592594</v>
      </c>
      <c r="G6976" s="408">
        <v>0</v>
      </c>
    </row>
    <row r="6977" spans="1:7" ht="15" x14ac:dyDescent="0.25">
      <c r="A6977" s="407" t="s">
        <v>11260</v>
      </c>
      <c r="B6977" s="407" t="s">
        <v>11261</v>
      </c>
      <c r="C6977" s="406"/>
      <c r="D6977" s="408">
        <v>127.27</v>
      </c>
      <c r="E6977" s="408">
        <v>127.27</v>
      </c>
      <c r="F6977" s="409">
        <v>45789.541365740741</v>
      </c>
      <c r="G6977" s="408">
        <v>0</v>
      </c>
    </row>
    <row r="6978" spans="1:7" ht="15" x14ac:dyDescent="0.2">
      <c r="A6978" s="407" t="s">
        <v>11262</v>
      </c>
      <c r="B6978" s="407" t="s">
        <v>11263</v>
      </c>
      <c r="C6978" s="408">
        <v>0</v>
      </c>
      <c r="D6978" s="408">
        <v>102.23</v>
      </c>
      <c r="E6978" s="408">
        <v>102.23</v>
      </c>
      <c r="F6978" s="409">
        <v>45789.541412037041</v>
      </c>
      <c r="G6978" s="408">
        <v>0</v>
      </c>
    </row>
    <row r="6979" spans="1:7" ht="15" x14ac:dyDescent="0.2">
      <c r="A6979" s="407" t="s">
        <v>11264</v>
      </c>
      <c r="B6979" s="407" t="s">
        <v>11265</v>
      </c>
      <c r="C6979" s="408">
        <v>0</v>
      </c>
      <c r="D6979" s="408">
        <v>56.16</v>
      </c>
      <c r="E6979" s="408">
        <v>56.16</v>
      </c>
      <c r="F6979" s="409">
        <v>45789.541446759256</v>
      </c>
      <c r="G6979" s="408">
        <v>0</v>
      </c>
    </row>
    <row r="6980" spans="1:7" ht="15" x14ac:dyDescent="0.25">
      <c r="A6980" s="407" t="s">
        <v>11266</v>
      </c>
      <c r="B6980" s="407" t="s">
        <v>11267</v>
      </c>
      <c r="C6980" s="406"/>
      <c r="D6980" s="408">
        <v>50.38</v>
      </c>
      <c r="E6980" s="408">
        <v>50.38</v>
      </c>
      <c r="F6980" s="409">
        <v>45789.54146990741</v>
      </c>
      <c r="G6980" s="408">
        <v>0</v>
      </c>
    </row>
    <row r="6981" spans="1:7" ht="15" x14ac:dyDescent="0.2">
      <c r="A6981" s="407" t="s">
        <v>11268</v>
      </c>
      <c r="B6981" s="407" t="s">
        <v>11269</v>
      </c>
      <c r="C6981" s="408">
        <v>0</v>
      </c>
      <c r="D6981" s="408">
        <v>102.07</v>
      </c>
      <c r="E6981" s="408">
        <v>102.07</v>
      </c>
      <c r="F6981" s="409">
        <v>45789.541516203702</v>
      </c>
      <c r="G6981" s="408">
        <v>0</v>
      </c>
    </row>
    <row r="6982" spans="1:7" ht="15" x14ac:dyDescent="0.2">
      <c r="A6982" s="407" t="s">
        <v>11270</v>
      </c>
      <c r="B6982" s="407" t="s">
        <v>11271</v>
      </c>
      <c r="C6982" s="408">
        <v>0</v>
      </c>
      <c r="D6982" s="408">
        <v>407.38</v>
      </c>
      <c r="E6982" s="408">
        <v>407.38</v>
      </c>
      <c r="F6982" s="409">
        <v>45789.541539351849</v>
      </c>
      <c r="G6982" s="408">
        <v>0</v>
      </c>
    </row>
    <row r="6983" spans="1:7" ht="15" x14ac:dyDescent="0.25">
      <c r="A6983" s="407" t="s">
        <v>11272</v>
      </c>
      <c r="B6983" s="407" t="s">
        <v>11273</v>
      </c>
      <c r="C6983" s="406"/>
      <c r="D6983" s="408">
        <v>102.23</v>
      </c>
      <c r="E6983" s="408">
        <v>102.23</v>
      </c>
      <c r="F6983" s="409">
        <v>45789.541562500002</v>
      </c>
      <c r="G6983" s="408">
        <v>0</v>
      </c>
    </row>
    <row r="6984" spans="1:7" ht="15" x14ac:dyDescent="0.2">
      <c r="A6984" s="407" t="s">
        <v>11274</v>
      </c>
      <c r="B6984" s="407" t="s">
        <v>11275</v>
      </c>
      <c r="C6984" s="408">
        <v>0</v>
      </c>
      <c r="D6984" s="408">
        <v>219.23</v>
      </c>
      <c r="E6984" s="408">
        <v>219.23</v>
      </c>
      <c r="F6984" s="409">
        <v>45789.541597222225</v>
      </c>
      <c r="G6984" s="408">
        <v>0</v>
      </c>
    </row>
    <row r="6985" spans="1:7" ht="15" x14ac:dyDescent="0.2">
      <c r="A6985" s="407" t="s">
        <v>11276</v>
      </c>
      <c r="B6985" s="407" t="s">
        <v>11277</v>
      </c>
      <c r="C6985" s="408">
        <v>0</v>
      </c>
      <c r="D6985" s="408">
        <v>147.85</v>
      </c>
      <c r="E6985" s="408">
        <v>147.85</v>
      </c>
      <c r="F6985" s="409">
        <v>45789.541631944441</v>
      </c>
      <c r="G6985" s="408">
        <v>0</v>
      </c>
    </row>
    <row r="6986" spans="1:7" ht="15" x14ac:dyDescent="0.2">
      <c r="A6986" s="407" t="s">
        <v>11278</v>
      </c>
      <c r="B6986" s="407" t="s">
        <v>11279</v>
      </c>
      <c r="C6986" s="408">
        <v>0</v>
      </c>
      <c r="D6986" s="408">
        <v>197.34</v>
      </c>
      <c r="E6986" s="408">
        <v>197.34</v>
      </c>
      <c r="F6986" s="409">
        <v>45789.541655092595</v>
      </c>
      <c r="G6986" s="408">
        <v>0</v>
      </c>
    </row>
    <row r="6987" spans="1:7" ht="15" x14ac:dyDescent="0.2">
      <c r="A6987" s="407" t="s">
        <v>11280</v>
      </c>
      <c r="B6987" s="407" t="s">
        <v>11281</v>
      </c>
      <c r="C6987" s="408">
        <v>0</v>
      </c>
      <c r="D6987" s="408">
        <v>243.11</v>
      </c>
      <c r="E6987" s="408">
        <v>243.11</v>
      </c>
      <c r="F6987" s="409">
        <v>45789.541678240741</v>
      </c>
      <c r="G6987" s="408">
        <v>0</v>
      </c>
    </row>
    <row r="6988" spans="1:7" ht="15" x14ac:dyDescent="0.2">
      <c r="A6988" s="407" t="s">
        <v>11282</v>
      </c>
      <c r="B6988" s="407" t="s">
        <v>11283</v>
      </c>
      <c r="C6988" s="408">
        <v>0</v>
      </c>
      <c r="D6988" s="408">
        <v>13.79</v>
      </c>
      <c r="E6988" s="408">
        <v>13.79</v>
      </c>
      <c r="F6988" s="409">
        <v>45789.541701388887</v>
      </c>
      <c r="G6988" s="408">
        <v>0</v>
      </c>
    </row>
    <row r="6989" spans="1:7" ht="15" x14ac:dyDescent="0.2">
      <c r="A6989" s="407" t="s">
        <v>11284</v>
      </c>
      <c r="B6989" s="407" t="s">
        <v>11285</v>
      </c>
      <c r="C6989" s="408">
        <v>0</v>
      </c>
      <c r="D6989" s="408">
        <v>9.01</v>
      </c>
      <c r="E6989" s="408">
        <v>9.01</v>
      </c>
      <c r="F6989" s="409">
        <v>45789.541724537034</v>
      </c>
      <c r="G6989" s="408">
        <v>0</v>
      </c>
    </row>
    <row r="6990" spans="1:7" ht="15" x14ac:dyDescent="0.2">
      <c r="A6990" s="407" t="s">
        <v>11286</v>
      </c>
      <c r="B6990" s="407" t="s">
        <v>11287</v>
      </c>
      <c r="C6990" s="408">
        <v>0</v>
      </c>
      <c r="D6990" s="408">
        <v>148.28</v>
      </c>
      <c r="E6990" s="408">
        <v>148.28</v>
      </c>
      <c r="F6990" s="409">
        <v>46062.689131944448</v>
      </c>
      <c r="G6990" s="408">
        <v>0</v>
      </c>
    </row>
    <row r="6991" spans="1:7" ht="15" x14ac:dyDescent="0.2">
      <c r="A6991" s="407" t="s">
        <v>11288</v>
      </c>
      <c r="B6991" s="407" t="s">
        <v>11289</v>
      </c>
      <c r="C6991" s="408">
        <v>0</v>
      </c>
      <c r="D6991" s="408">
        <v>55.19</v>
      </c>
      <c r="E6991" s="408">
        <v>55.19</v>
      </c>
      <c r="F6991" s="409">
        <v>46062.689687500002</v>
      </c>
      <c r="G6991" s="408">
        <v>0</v>
      </c>
    </row>
    <row r="6992" spans="1:7" ht="15" x14ac:dyDescent="0.25">
      <c r="A6992" s="407" t="s">
        <v>11290</v>
      </c>
      <c r="B6992" s="407" t="s">
        <v>11291</v>
      </c>
      <c r="C6992" s="406"/>
      <c r="D6992" s="408">
        <v>2.88</v>
      </c>
      <c r="E6992" s="408">
        <v>2.88</v>
      </c>
      <c r="F6992" s="409">
        <v>45789.541817129626</v>
      </c>
      <c r="G6992" s="408">
        <v>0</v>
      </c>
    </row>
    <row r="6993" spans="1:7" ht="15" x14ac:dyDescent="0.2">
      <c r="A6993" s="407" t="s">
        <v>11292</v>
      </c>
      <c r="B6993" s="407" t="s">
        <v>11293</v>
      </c>
      <c r="C6993" s="408">
        <v>0</v>
      </c>
      <c r="D6993" s="408">
        <v>31.34</v>
      </c>
      <c r="E6993" s="408">
        <v>31.34</v>
      </c>
      <c r="F6993" s="409">
        <v>45789.541921296295</v>
      </c>
      <c r="G6993" s="408">
        <v>0</v>
      </c>
    </row>
    <row r="6994" spans="1:7" ht="15" x14ac:dyDescent="0.25">
      <c r="A6994" s="407" t="s">
        <v>11294</v>
      </c>
      <c r="B6994" s="407" t="s">
        <v>11295</v>
      </c>
      <c r="C6994" s="406"/>
      <c r="D6994" s="408">
        <v>791.99</v>
      </c>
      <c r="E6994" s="408">
        <v>791.99</v>
      </c>
      <c r="F6994" s="409">
        <v>45789.541944444441</v>
      </c>
      <c r="G6994" s="408">
        <v>0</v>
      </c>
    </row>
    <row r="6995" spans="1:7" ht="15" x14ac:dyDescent="0.2">
      <c r="A6995" s="407" t="s">
        <v>11296</v>
      </c>
      <c r="B6995" s="407" t="s">
        <v>11297</v>
      </c>
      <c r="C6995" s="408">
        <v>0</v>
      </c>
      <c r="D6995" s="408">
        <v>156.06</v>
      </c>
      <c r="E6995" s="408">
        <v>156.06</v>
      </c>
      <c r="F6995" s="409">
        <v>45789.541967592595</v>
      </c>
      <c r="G6995" s="408">
        <v>0</v>
      </c>
    </row>
    <row r="6996" spans="1:7" ht="15" x14ac:dyDescent="0.2">
      <c r="A6996" s="407" t="s">
        <v>11298</v>
      </c>
      <c r="B6996" s="407" t="s">
        <v>11299</v>
      </c>
      <c r="C6996" s="408">
        <v>0</v>
      </c>
      <c r="D6996" s="408">
        <v>44.93</v>
      </c>
      <c r="E6996" s="408">
        <v>44.93</v>
      </c>
      <c r="F6996" s="409">
        <v>45789.541990740741</v>
      </c>
      <c r="G6996" s="408">
        <v>4</v>
      </c>
    </row>
    <row r="6997" spans="1:7" ht="15" x14ac:dyDescent="0.25">
      <c r="A6997" s="407" t="s">
        <v>11300</v>
      </c>
      <c r="B6997" s="407" t="s">
        <v>11301</v>
      </c>
      <c r="C6997" s="406"/>
      <c r="D6997" s="408">
        <v>171.53</v>
      </c>
      <c r="E6997" s="408">
        <v>171.53</v>
      </c>
      <c r="F6997" s="409">
        <v>45789.542013888888</v>
      </c>
      <c r="G6997" s="408">
        <v>0</v>
      </c>
    </row>
    <row r="6998" spans="1:7" ht="15" x14ac:dyDescent="0.2">
      <c r="A6998" s="407" t="s">
        <v>11302</v>
      </c>
      <c r="B6998" s="407" t="s">
        <v>11303</v>
      </c>
      <c r="C6998" s="408">
        <v>0</v>
      </c>
      <c r="D6998" s="408">
        <v>173.78</v>
      </c>
      <c r="E6998" s="408">
        <v>173.78</v>
      </c>
      <c r="F6998" s="409">
        <v>45789.542071759257</v>
      </c>
      <c r="G6998" s="408">
        <v>0</v>
      </c>
    </row>
    <row r="6999" spans="1:7" ht="15" x14ac:dyDescent="0.2">
      <c r="A6999" s="407" t="s">
        <v>11304</v>
      </c>
      <c r="B6999" s="407" t="s">
        <v>11305</v>
      </c>
      <c r="C6999" s="408">
        <v>0</v>
      </c>
      <c r="D6999" s="408">
        <v>176.98</v>
      </c>
      <c r="E6999" s="408">
        <v>176.98</v>
      </c>
      <c r="F6999" s="409">
        <v>45789.542094907411</v>
      </c>
      <c r="G6999" s="408">
        <v>0</v>
      </c>
    </row>
    <row r="7000" spans="1:7" ht="15" x14ac:dyDescent="0.2">
      <c r="A7000" s="407" t="s">
        <v>11306</v>
      </c>
      <c r="B7000" s="407" t="s">
        <v>11307</v>
      </c>
      <c r="C7000" s="408">
        <v>0</v>
      </c>
      <c r="D7000" s="408">
        <v>37.82</v>
      </c>
      <c r="E7000" s="408">
        <v>37.82</v>
      </c>
      <c r="F7000" s="409">
        <v>45789.542129629626</v>
      </c>
      <c r="G7000" s="408">
        <v>0</v>
      </c>
    </row>
    <row r="7001" spans="1:7" ht="15" x14ac:dyDescent="0.2">
      <c r="A7001" s="407" t="s">
        <v>11308</v>
      </c>
      <c r="B7001" s="407" t="s">
        <v>11309</v>
      </c>
      <c r="C7001" s="408">
        <v>0</v>
      </c>
      <c r="D7001" s="408">
        <v>134.02000000000001</v>
      </c>
      <c r="E7001" s="408">
        <v>134.02000000000001</v>
      </c>
      <c r="F7001" s="409">
        <v>45789.54215277778</v>
      </c>
      <c r="G7001" s="408">
        <v>0</v>
      </c>
    </row>
    <row r="7002" spans="1:7" ht="15" x14ac:dyDescent="0.2">
      <c r="A7002" s="407" t="s">
        <v>11310</v>
      </c>
      <c r="B7002" s="407" t="s">
        <v>11311</v>
      </c>
      <c r="C7002" s="408">
        <v>0</v>
      </c>
      <c r="D7002" s="408">
        <v>124.88</v>
      </c>
      <c r="E7002" s="408">
        <v>124.88</v>
      </c>
      <c r="F7002" s="409">
        <v>45789.542175925926</v>
      </c>
      <c r="G7002" s="408">
        <v>0</v>
      </c>
    </row>
    <row r="7003" spans="1:7" ht="15" x14ac:dyDescent="0.2">
      <c r="A7003" s="407" t="s">
        <v>11312</v>
      </c>
      <c r="B7003" s="407" t="s">
        <v>11313</v>
      </c>
      <c r="C7003" s="408">
        <v>0</v>
      </c>
      <c r="D7003" s="408">
        <v>85.16</v>
      </c>
      <c r="E7003" s="408">
        <v>85.16</v>
      </c>
      <c r="F7003" s="409">
        <v>45789.542199074072</v>
      </c>
      <c r="G7003" s="408">
        <v>0</v>
      </c>
    </row>
    <row r="7004" spans="1:7" ht="15" x14ac:dyDescent="0.25">
      <c r="A7004" s="407" t="s">
        <v>35828</v>
      </c>
      <c r="B7004" s="407" t="s">
        <v>35829</v>
      </c>
      <c r="C7004" s="406"/>
      <c r="D7004" s="406"/>
      <c r="E7004" s="406"/>
      <c r="F7004" s="409">
        <v>45708.517326388886</v>
      </c>
      <c r="G7004" s="408">
        <v>0</v>
      </c>
    </row>
    <row r="7005" spans="1:7" ht="15" x14ac:dyDescent="0.25">
      <c r="A7005" s="407" t="s">
        <v>35830</v>
      </c>
      <c r="B7005" s="407" t="s">
        <v>35831</v>
      </c>
      <c r="C7005" s="406"/>
      <c r="D7005" s="408">
        <v>6.5</v>
      </c>
      <c r="E7005" s="408">
        <v>6.5</v>
      </c>
      <c r="F7005" s="409">
        <v>43003.550451388888</v>
      </c>
      <c r="G7005" s="408">
        <v>0</v>
      </c>
    </row>
    <row r="7006" spans="1:7" ht="15" x14ac:dyDescent="0.25">
      <c r="A7006" s="407" t="s">
        <v>35832</v>
      </c>
      <c r="B7006" s="407" t="s">
        <v>35833</v>
      </c>
      <c r="C7006" s="406"/>
      <c r="D7006" s="406"/>
      <c r="E7006" s="406"/>
      <c r="F7006" s="409">
        <v>45708.517395833333</v>
      </c>
      <c r="G7006" s="408">
        <v>0</v>
      </c>
    </row>
    <row r="7007" spans="1:7" ht="15" x14ac:dyDescent="0.25">
      <c r="A7007" s="407" t="s">
        <v>35834</v>
      </c>
      <c r="B7007" s="407" t="s">
        <v>35835</v>
      </c>
      <c r="C7007" s="406"/>
      <c r="D7007" s="406"/>
      <c r="E7007" s="406"/>
      <c r="F7007" s="409">
        <v>45708.517488425925</v>
      </c>
      <c r="G7007" s="408">
        <v>0</v>
      </c>
    </row>
    <row r="7008" spans="1:7" ht="15" x14ac:dyDescent="0.2">
      <c r="A7008" s="407" t="s">
        <v>11314</v>
      </c>
      <c r="B7008" s="407" t="s">
        <v>11315</v>
      </c>
      <c r="C7008" s="408">
        <v>0</v>
      </c>
      <c r="D7008" s="408">
        <v>3.87</v>
      </c>
      <c r="E7008" s="408">
        <v>3.87</v>
      </c>
      <c r="F7008" s="409">
        <v>45789.54241898148</v>
      </c>
      <c r="G7008" s="408">
        <v>0</v>
      </c>
    </row>
    <row r="7009" spans="1:7" ht="15" x14ac:dyDescent="0.2">
      <c r="A7009" s="407" t="s">
        <v>11316</v>
      </c>
      <c r="B7009" s="407" t="s">
        <v>11317</v>
      </c>
      <c r="C7009" s="408">
        <v>0</v>
      </c>
      <c r="D7009" s="408">
        <v>3</v>
      </c>
      <c r="E7009" s="408">
        <v>3</v>
      </c>
      <c r="F7009" s="409">
        <v>46064.336099537039</v>
      </c>
      <c r="G7009" s="408">
        <v>0</v>
      </c>
    </row>
    <row r="7010" spans="1:7" ht="15" x14ac:dyDescent="0.2">
      <c r="A7010" s="407" t="s">
        <v>11318</v>
      </c>
      <c r="B7010" s="407" t="s">
        <v>11319</v>
      </c>
      <c r="C7010" s="408">
        <v>0</v>
      </c>
      <c r="D7010" s="408">
        <v>1.1774324324324323</v>
      </c>
      <c r="E7010" s="408">
        <v>1.1774324324324323</v>
      </c>
      <c r="F7010" s="409">
        <v>45952.343645833331</v>
      </c>
      <c r="G7010" s="408">
        <v>11</v>
      </c>
    </row>
    <row r="7011" spans="1:7" ht="15" x14ac:dyDescent="0.25">
      <c r="A7011" s="407" t="s">
        <v>35836</v>
      </c>
      <c r="B7011" s="407" t="s">
        <v>35837</v>
      </c>
      <c r="C7011" s="406"/>
      <c r="D7011" s="406"/>
      <c r="E7011" s="406"/>
      <c r="F7011" s="409">
        <v>45708.517604166664</v>
      </c>
      <c r="G7011" s="408">
        <v>0</v>
      </c>
    </row>
    <row r="7012" spans="1:7" ht="15" x14ac:dyDescent="0.25">
      <c r="A7012" s="407" t="s">
        <v>35838</v>
      </c>
      <c r="B7012" s="407" t="s">
        <v>35839</v>
      </c>
      <c r="C7012" s="406"/>
      <c r="D7012" s="406"/>
      <c r="E7012" s="406"/>
      <c r="F7012" s="409">
        <v>45708.517696759256</v>
      </c>
      <c r="G7012" s="408">
        <v>0</v>
      </c>
    </row>
    <row r="7013" spans="1:7" ht="15" x14ac:dyDescent="0.25">
      <c r="A7013" s="407" t="s">
        <v>35840</v>
      </c>
      <c r="B7013" s="407" t="s">
        <v>35841</v>
      </c>
      <c r="C7013" s="406"/>
      <c r="D7013" s="406"/>
      <c r="E7013" s="406"/>
      <c r="F7013" s="409">
        <v>45708.517824074072</v>
      </c>
      <c r="G7013" s="408">
        <v>0</v>
      </c>
    </row>
    <row r="7014" spans="1:7" ht="15" x14ac:dyDescent="0.25">
      <c r="A7014" s="407" t="s">
        <v>35842</v>
      </c>
      <c r="B7014" s="407" t="s">
        <v>32243</v>
      </c>
      <c r="C7014" s="406"/>
      <c r="D7014" s="406"/>
      <c r="E7014" s="406"/>
      <c r="F7014" s="409">
        <v>45708.517962962964</v>
      </c>
      <c r="G7014" s="408">
        <v>0</v>
      </c>
    </row>
    <row r="7015" spans="1:7" ht="15" x14ac:dyDescent="0.25">
      <c r="A7015" s="407" t="s">
        <v>35843</v>
      </c>
      <c r="B7015" s="407" t="s">
        <v>32221</v>
      </c>
      <c r="C7015" s="406"/>
      <c r="D7015" s="406"/>
      <c r="E7015" s="406"/>
      <c r="F7015" s="409">
        <v>45708.518020833333</v>
      </c>
      <c r="G7015" s="408">
        <v>0</v>
      </c>
    </row>
    <row r="7016" spans="1:7" ht="15" x14ac:dyDescent="0.25">
      <c r="A7016" s="407" t="s">
        <v>35844</v>
      </c>
      <c r="B7016" s="407" t="s">
        <v>32285</v>
      </c>
      <c r="C7016" s="406"/>
      <c r="D7016" s="406"/>
      <c r="E7016" s="406"/>
      <c r="F7016" s="409">
        <v>45708.518090277779</v>
      </c>
      <c r="G7016" s="408">
        <v>0</v>
      </c>
    </row>
    <row r="7017" spans="1:7" ht="15" x14ac:dyDescent="0.25">
      <c r="A7017" s="407" t="s">
        <v>35845</v>
      </c>
      <c r="B7017" s="407" t="s">
        <v>32105</v>
      </c>
      <c r="C7017" s="406"/>
      <c r="D7017" s="406"/>
      <c r="E7017" s="406"/>
      <c r="F7017" s="409">
        <v>45804.626956018517</v>
      </c>
      <c r="G7017" s="408">
        <v>0</v>
      </c>
    </row>
    <row r="7018" spans="1:7" ht="15" x14ac:dyDescent="0.25">
      <c r="A7018" s="407" t="s">
        <v>35846</v>
      </c>
      <c r="B7018" s="407" t="s">
        <v>32219</v>
      </c>
      <c r="C7018" s="406"/>
      <c r="D7018" s="406"/>
      <c r="E7018" s="406"/>
      <c r="F7018" s="409">
        <v>45708.518391203703</v>
      </c>
      <c r="G7018" s="408">
        <v>0</v>
      </c>
    </row>
    <row r="7019" spans="1:7" ht="15" x14ac:dyDescent="0.25">
      <c r="A7019" s="407" t="s">
        <v>35847</v>
      </c>
      <c r="B7019" s="407" t="s">
        <v>32283</v>
      </c>
      <c r="C7019" s="406"/>
      <c r="D7019" s="406"/>
      <c r="E7019" s="406"/>
      <c r="F7019" s="409">
        <v>45708.518460648149</v>
      </c>
      <c r="G7019" s="408">
        <v>0</v>
      </c>
    </row>
    <row r="7020" spans="1:7" ht="15" x14ac:dyDescent="0.25">
      <c r="A7020" s="407" t="s">
        <v>35848</v>
      </c>
      <c r="B7020" s="407" t="s">
        <v>25730</v>
      </c>
      <c r="C7020" s="406"/>
      <c r="D7020" s="406"/>
      <c r="E7020" s="406"/>
      <c r="F7020" s="409">
        <v>45708.518530092595</v>
      </c>
      <c r="G7020" s="408">
        <v>0</v>
      </c>
    </row>
    <row r="7021" spans="1:7" ht="15" x14ac:dyDescent="0.25">
      <c r="A7021" s="407" t="s">
        <v>35849</v>
      </c>
      <c r="B7021" s="407" t="s">
        <v>25732</v>
      </c>
      <c r="C7021" s="406"/>
      <c r="D7021" s="406"/>
      <c r="E7021" s="406"/>
      <c r="F7021" s="409">
        <v>45708.518645833334</v>
      </c>
      <c r="G7021" s="408">
        <v>0</v>
      </c>
    </row>
    <row r="7022" spans="1:7" ht="15" x14ac:dyDescent="0.25">
      <c r="A7022" s="407" t="s">
        <v>35850</v>
      </c>
      <c r="B7022" s="407" t="s">
        <v>32326</v>
      </c>
      <c r="C7022" s="406"/>
      <c r="D7022" s="406"/>
      <c r="E7022" s="406"/>
      <c r="F7022" s="409">
        <v>45708.518738425926</v>
      </c>
      <c r="G7022" s="408">
        <v>0</v>
      </c>
    </row>
    <row r="7023" spans="1:7" ht="15" x14ac:dyDescent="0.25">
      <c r="A7023" s="407" t="s">
        <v>35851</v>
      </c>
      <c r="B7023" s="407" t="s">
        <v>35852</v>
      </c>
      <c r="C7023" s="406"/>
      <c r="D7023" s="406"/>
      <c r="E7023" s="406"/>
      <c r="F7023" s="409">
        <v>45709.533449074072</v>
      </c>
      <c r="G7023" s="408">
        <v>0</v>
      </c>
    </row>
    <row r="7024" spans="1:7" ht="15" x14ac:dyDescent="0.25">
      <c r="A7024" s="407" t="s">
        <v>35853</v>
      </c>
      <c r="B7024" s="407" t="s">
        <v>35854</v>
      </c>
      <c r="C7024" s="406"/>
      <c r="D7024" s="406"/>
      <c r="E7024" s="406"/>
      <c r="F7024" s="409">
        <v>46098.506006944444</v>
      </c>
      <c r="G7024" s="408">
        <v>0</v>
      </c>
    </row>
    <row r="7025" spans="1:7" ht="15" x14ac:dyDescent="0.25">
      <c r="A7025" s="407" t="s">
        <v>35855</v>
      </c>
      <c r="B7025" s="407" t="s">
        <v>35856</v>
      </c>
      <c r="C7025" s="406"/>
      <c r="D7025" s="406"/>
      <c r="E7025" s="406"/>
      <c r="F7025" s="409">
        <v>45708.518912037034</v>
      </c>
      <c r="G7025" s="408">
        <v>0</v>
      </c>
    </row>
    <row r="7026" spans="1:7" ht="15" x14ac:dyDescent="0.25">
      <c r="A7026" s="407" t="s">
        <v>35857</v>
      </c>
      <c r="B7026" s="407" t="s">
        <v>35858</v>
      </c>
      <c r="C7026" s="406"/>
      <c r="D7026" s="406"/>
      <c r="E7026" s="406"/>
      <c r="F7026" s="409">
        <v>45708.518969907411</v>
      </c>
      <c r="G7026" s="408">
        <v>0</v>
      </c>
    </row>
    <row r="7027" spans="1:7" ht="15" x14ac:dyDescent="0.25">
      <c r="A7027" s="407" t="s">
        <v>35859</v>
      </c>
      <c r="B7027" s="407" t="s">
        <v>40273</v>
      </c>
      <c r="C7027" s="406"/>
      <c r="D7027" s="406"/>
      <c r="E7027" s="406"/>
      <c r="F7027" s="409">
        <v>45709.431840277779</v>
      </c>
      <c r="G7027" s="408">
        <v>0</v>
      </c>
    </row>
    <row r="7028" spans="1:7" ht="15" x14ac:dyDescent="0.25">
      <c r="A7028" s="407" t="s">
        <v>35860</v>
      </c>
      <c r="B7028" s="407" t="s">
        <v>41359</v>
      </c>
      <c r="C7028" s="406"/>
      <c r="D7028" s="406"/>
      <c r="E7028" s="406"/>
      <c r="F7028" s="409">
        <v>46084.634502314817</v>
      </c>
      <c r="G7028" s="408">
        <v>0</v>
      </c>
    </row>
    <row r="7029" spans="1:7" ht="15" x14ac:dyDescent="0.25">
      <c r="A7029" s="407" t="s">
        <v>35861</v>
      </c>
      <c r="B7029" s="407" t="s">
        <v>41360</v>
      </c>
      <c r="C7029" s="406"/>
      <c r="D7029" s="406"/>
      <c r="E7029" s="406"/>
      <c r="F7029" s="409">
        <v>46084.622442129628</v>
      </c>
      <c r="G7029" s="408">
        <v>0</v>
      </c>
    </row>
    <row r="7030" spans="1:7" ht="15" x14ac:dyDescent="0.25">
      <c r="A7030" s="407" t="s">
        <v>35862</v>
      </c>
      <c r="B7030" s="407" t="s">
        <v>41361</v>
      </c>
      <c r="C7030" s="406"/>
      <c r="D7030" s="406"/>
      <c r="E7030" s="406"/>
      <c r="F7030" s="409">
        <v>46084.634212962963</v>
      </c>
      <c r="G7030" s="408">
        <v>0</v>
      </c>
    </row>
    <row r="7031" spans="1:7" ht="15" x14ac:dyDescent="0.25">
      <c r="A7031" s="407" t="s">
        <v>35863</v>
      </c>
      <c r="B7031" s="407" t="s">
        <v>40274</v>
      </c>
      <c r="C7031" s="406"/>
      <c r="D7031" s="406"/>
      <c r="E7031" s="406"/>
      <c r="F7031" s="409">
        <v>45709.464641203704</v>
      </c>
      <c r="G7031" s="408">
        <v>0</v>
      </c>
    </row>
    <row r="7032" spans="1:7" ht="15" x14ac:dyDescent="0.25">
      <c r="A7032" s="407" t="s">
        <v>35864</v>
      </c>
      <c r="B7032" s="407" t="s">
        <v>35865</v>
      </c>
      <c r="C7032" s="406"/>
      <c r="D7032" s="406"/>
      <c r="E7032" s="406"/>
      <c r="F7032" s="409">
        <v>45708.519571759258</v>
      </c>
      <c r="G7032" s="408">
        <v>0</v>
      </c>
    </row>
    <row r="7033" spans="1:7" ht="15" x14ac:dyDescent="0.25">
      <c r="A7033" s="407" t="s">
        <v>35866</v>
      </c>
      <c r="B7033" s="407" t="s">
        <v>35867</v>
      </c>
      <c r="C7033" s="406"/>
      <c r="D7033" s="406"/>
      <c r="E7033" s="406"/>
      <c r="F7033" s="409">
        <v>45708.51972222222</v>
      </c>
      <c r="G7033" s="408">
        <v>0</v>
      </c>
    </row>
    <row r="7034" spans="1:7" ht="15" x14ac:dyDescent="0.25">
      <c r="A7034" s="407" t="s">
        <v>35868</v>
      </c>
      <c r="B7034" s="407" t="s">
        <v>31960</v>
      </c>
      <c r="C7034" s="406"/>
      <c r="D7034" s="406"/>
      <c r="E7034" s="406"/>
      <c r="F7034" s="409">
        <v>45708.519814814812</v>
      </c>
      <c r="G7034" s="408">
        <v>0</v>
      </c>
    </row>
    <row r="7035" spans="1:7" ht="15" x14ac:dyDescent="0.25">
      <c r="A7035" s="407" t="s">
        <v>35869</v>
      </c>
      <c r="B7035" s="407" t="s">
        <v>32064</v>
      </c>
      <c r="C7035" s="406"/>
      <c r="D7035" s="406"/>
      <c r="E7035" s="406"/>
      <c r="F7035" s="409">
        <v>45708.520185185182</v>
      </c>
      <c r="G7035" s="408">
        <v>0</v>
      </c>
    </row>
    <row r="7036" spans="1:7" ht="15" x14ac:dyDescent="0.25">
      <c r="A7036" s="407" t="s">
        <v>35870</v>
      </c>
      <c r="B7036" s="407" t="s">
        <v>32066</v>
      </c>
      <c r="C7036" s="406"/>
      <c r="D7036" s="406"/>
      <c r="E7036" s="406"/>
      <c r="F7036" s="409">
        <v>45708.520266203705</v>
      </c>
      <c r="G7036" s="408">
        <v>0</v>
      </c>
    </row>
    <row r="7037" spans="1:7" ht="15" x14ac:dyDescent="0.25">
      <c r="A7037" s="407" t="s">
        <v>35871</v>
      </c>
      <c r="B7037" s="407" t="s">
        <v>32044</v>
      </c>
      <c r="C7037" s="406"/>
      <c r="D7037" s="406"/>
      <c r="E7037" s="406"/>
      <c r="F7037" s="409">
        <v>45708.52034722222</v>
      </c>
      <c r="G7037" s="408">
        <v>0</v>
      </c>
    </row>
    <row r="7038" spans="1:7" ht="15" x14ac:dyDescent="0.25">
      <c r="A7038" s="407" t="s">
        <v>35872</v>
      </c>
      <c r="B7038" s="407" t="s">
        <v>32054</v>
      </c>
      <c r="C7038" s="406"/>
      <c r="D7038" s="406"/>
      <c r="E7038" s="406"/>
      <c r="F7038" s="409">
        <v>45708.520416666666</v>
      </c>
      <c r="G7038" s="408">
        <v>0</v>
      </c>
    </row>
    <row r="7039" spans="1:7" ht="15" x14ac:dyDescent="0.25">
      <c r="A7039" s="407" t="s">
        <v>35873</v>
      </c>
      <c r="B7039" s="407" t="s">
        <v>32060</v>
      </c>
      <c r="C7039" s="406"/>
      <c r="D7039" s="406"/>
      <c r="E7039" s="406"/>
      <c r="F7039" s="409">
        <v>45708.520486111112</v>
      </c>
      <c r="G7039" s="408">
        <v>0</v>
      </c>
    </row>
    <row r="7040" spans="1:7" ht="15" x14ac:dyDescent="0.25">
      <c r="A7040" s="407" t="s">
        <v>35874</v>
      </c>
      <c r="B7040" s="407" t="s">
        <v>32046</v>
      </c>
      <c r="C7040" s="406"/>
      <c r="D7040" s="406"/>
      <c r="E7040" s="406"/>
      <c r="F7040" s="409">
        <v>45708.520543981482</v>
      </c>
      <c r="G7040" s="408">
        <v>0</v>
      </c>
    </row>
    <row r="7041" spans="1:7" ht="15" x14ac:dyDescent="0.25">
      <c r="A7041" s="407" t="s">
        <v>35875</v>
      </c>
      <c r="B7041" s="407" t="s">
        <v>32305</v>
      </c>
      <c r="C7041" s="406"/>
      <c r="D7041" s="406"/>
      <c r="E7041" s="406"/>
      <c r="F7041" s="409">
        <v>45708.520613425928</v>
      </c>
      <c r="G7041" s="408">
        <v>0</v>
      </c>
    </row>
    <row r="7042" spans="1:7" ht="15" x14ac:dyDescent="0.25">
      <c r="A7042" s="407" t="s">
        <v>35876</v>
      </c>
      <c r="B7042" s="407" t="s">
        <v>32052</v>
      </c>
      <c r="C7042" s="406"/>
      <c r="D7042" s="406"/>
      <c r="E7042" s="406"/>
      <c r="F7042" s="409">
        <v>45708.520671296297</v>
      </c>
      <c r="G7042" s="408">
        <v>0</v>
      </c>
    </row>
    <row r="7043" spans="1:7" ht="15" x14ac:dyDescent="0.25">
      <c r="A7043" s="407" t="s">
        <v>35877</v>
      </c>
      <c r="B7043" s="407" t="s">
        <v>32070</v>
      </c>
      <c r="C7043" s="406"/>
      <c r="D7043" s="406"/>
      <c r="E7043" s="406"/>
      <c r="F7043" s="409">
        <v>45708.520810185182</v>
      </c>
      <c r="G7043" s="408">
        <v>0</v>
      </c>
    </row>
    <row r="7044" spans="1:7" ht="15" x14ac:dyDescent="0.25">
      <c r="A7044" s="407" t="s">
        <v>35878</v>
      </c>
      <c r="B7044" s="407" t="s">
        <v>31970</v>
      </c>
      <c r="C7044" s="406"/>
      <c r="D7044" s="406"/>
      <c r="E7044" s="406"/>
      <c r="F7044" s="409">
        <v>45708.521099537036</v>
      </c>
      <c r="G7044" s="408">
        <v>0</v>
      </c>
    </row>
    <row r="7045" spans="1:7" ht="15" x14ac:dyDescent="0.25">
      <c r="A7045" s="407" t="s">
        <v>35879</v>
      </c>
      <c r="B7045" s="407" t="s">
        <v>35880</v>
      </c>
      <c r="C7045" s="406"/>
      <c r="D7045" s="406"/>
      <c r="E7045" s="406"/>
      <c r="F7045" s="409">
        <v>45708.522372685184</v>
      </c>
      <c r="G7045" s="408">
        <v>0</v>
      </c>
    </row>
    <row r="7046" spans="1:7" ht="15" x14ac:dyDescent="0.25">
      <c r="A7046" s="407" t="s">
        <v>35881</v>
      </c>
      <c r="B7046" s="407" t="s">
        <v>35882</v>
      </c>
      <c r="C7046" s="406"/>
      <c r="D7046" s="406"/>
      <c r="E7046" s="406"/>
      <c r="F7046" s="409">
        <v>45708.605497685188</v>
      </c>
      <c r="G7046" s="408">
        <v>0</v>
      </c>
    </row>
    <row r="7047" spans="1:7" ht="15" x14ac:dyDescent="0.25">
      <c r="A7047" s="407" t="s">
        <v>35883</v>
      </c>
      <c r="B7047" s="407" t="s">
        <v>35884</v>
      </c>
      <c r="C7047" s="406"/>
      <c r="D7047" s="406"/>
      <c r="E7047" s="406"/>
      <c r="F7047" s="409">
        <v>45708.605856481481</v>
      </c>
      <c r="G7047" s="408">
        <v>0</v>
      </c>
    </row>
    <row r="7048" spans="1:7" ht="15" x14ac:dyDescent="0.25">
      <c r="A7048" s="407" t="s">
        <v>35885</v>
      </c>
      <c r="B7048" s="407" t="s">
        <v>35886</v>
      </c>
      <c r="C7048" s="406"/>
      <c r="D7048" s="406"/>
      <c r="E7048" s="406"/>
      <c r="F7048" s="409">
        <v>45708.606226851851</v>
      </c>
      <c r="G7048" s="408">
        <v>0</v>
      </c>
    </row>
    <row r="7049" spans="1:7" ht="15" x14ac:dyDescent="0.25">
      <c r="A7049" s="407" t="s">
        <v>35887</v>
      </c>
      <c r="B7049" s="407" t="s">
        <v>35888</v>
      </c>
      <c r="C7049" s="406"/>
      <c r="D7049" s="406"/>
      <c r="E7049" s="406"/>
      <c r="F7049" s="409">
        <v>45708.606365740743</v>
      </c>
      <c r="G7049" s="408">
        <v>0</v>
      </c>
    </row>
    <row r="7050" spans="1:7" ht="15" x14ac:dyDescent="0.25">
      <c r="A7050" s="407" t="s">
        <v>35889</v>
      </c>
      <c r="B7050" s="407" t="s">
        <v>31962</v>
      </c>
      <c r="C7050" s="406"/>
      <c r="D7050" s="406"/>
      <c r="E7050" s="406"/>
      <c r="F7050" s="409">
        <v>45708.606574074074</v>
      </c>
      <c r="G7050" s="408">
        <v>0</v>
      </c>
    </row>
    <row r="7051" spans="1:7" ht="15" x14ac:dyDescent="0.25">
      <c r="A7051" s="407" t="s">
        <v>35890</v>
      </c>
      <c r="B7051" s="407" t="s">
        <v>35891</v>
      </c>
      <c r="C7051" s="406"/>
      <c r="D7051" s="406"/>
      <c r="E7051" s="406"/>
      <c r="F7051" s="409">
        <v>45708.60670138889</v>
      </c>
      <c r="G7051" s="408">
        <v>0</v>
      </c>
    </row>
    <row r="7052" spans="1:7" ht="15" x14ac:dyDescent="0.25">
      <c r="A7052" s="407" t="s">
        <v>35892</v>
      </c>
      <c r="B7052" s="407" t="s">
        <v>31964</v>
      </c>
      <c r="C7052" s="406"/>
      <c r="D7052" s="406"/>
      <c r="E7052" s="406"/>
      <c r="F7052" s="409">
        <v>45708.606817129628</v>
      </c>
      <c r="G7052" s="408">
        <v>0</v>
      </c>
    </row>
    <row r="7053" spans="1:7" ht="15" x14ac:dyDescent="0.25">
      <c r="A7053" s="407" t="s">
        <v>35893</v>
      </c>
      <c r="B7053" s="407" t="s">
        <v>32058</v>
      </c>
      <c r="C7053" s="406"/>
      <c r="D7053" s="406"/>
      <c r="E7053" s="406"/>
      <c r="F7053" s="409">
        <v>45708.606921296298</v>
      </c>
      <c r="G7053" s="408">
        <v>0</v>
      </c>
    </row>
    <row r="7054" spans="1:7" ht="15" x14ac:dyDescent="0.25">
      <c r="A7054" s="407" t="s">
        <v>35894</v>
      </c>
      <c r="B7054" s="407" t="s">
        <v>32068</v>
      </c>
      <c r="C7054" s="406"/>
      <c r="D7054" s="406"/>
      <c r="E7054" s="406"/>
      <c r="F7054" s="409">
        <v>45708.607002314813</v>
      </c>
      <c r="G7054" s="408">
        <v>0</v>
      </c>
    </row>
    <row r="7055" spans="1:7" ht="15" x14ac:dyDescent="0.25">
      <c r="A7055" s="407" t="s">
        <v>35895</v>
      </c>
      <c r="B7055" s="407" t="s">
        <v>31966</v>
      </c>
      <c r="C7055" s="406"/>
      <c r="D7055" s="406"/>
      <c r="E7055" s="406"/>
      <c r="F7055" s="409">
        <v>45708.607060185182</v>
      </c>
      <c r="G7055" s="408">
        <v>0</v>
      </c>
    </row>
    <row r="7056" spans="1:7" ht="15" x14ac:dyDescent="0.25">
      <c r="A7056" s="407" t="s">
        <v>35896</v>
      </c>
      <c r="B7056" s="407" t="s">
        <v>32041</v>
      </c>
      <c r="C7056" s="406"/>
      <c r="D7056" s="406"/>
      <c r="E7056" s="406"/>
      <c r="F7056" s="409">
        <v>45708.607129629629</v>
      </c>
      <c r="G7056" s="408">
        <v>0</v>
      </c>
    </row>
    <row r="7057" spans="1:7" ht="15" x14ac:dyDescent="0.25">
      <c r="A7057" s="407" t="s">
        <v>35897</v>
      </c>
      <c r="B7057" s="407" t="s">
        <v>32033</v>
      </c>
      <c r="C7057" s="406"/>
      <c r="D7057" s="406"/>
      <c r="E7057" s="406"/>
      <c r="F7057" s="409">
        <v>45708.607199074075</v>
      </c>
      <c r="G7057" s="408">
        <v>0</v>
      </c>
    </row>
    <row r="7058" spans="1:7" ht="15" x14ac:dyDescent="0.25">
      <c r="A7058" s="407" t="s">
        <v>35898</v>
      </c>
      <c r="B7058" s="407" t="s">
        <v>31972</v>
      </c>
      <c r="C7058" s="406"/>
      <c r="D7058" s="406"/>
      <c r="E7058" s="406"/>
      <c r="F7058" s="409">
        <v>45708.607256944444</v>
      </c>
      <c r="G7058" s="408">
        <v>0</v>
      </c>
    </row>
    <row r="7059" spans="1:7" ht="15" x14ac:dyDescent="0.25">
      <c r="A7059" s="407" t="s">
        <v>35899</v>
      </c>
      <c r="B7059" s="407" t="s">
        <v>31958</v>
      </c>
      <c r="C7059" s="406"/>
      <c r="D7059" s="406"/>
      <c r="E7059" s="406"/>
      <c r="F7059" s="409">
        <v>45708.607349537036</v>
      </c>
      <c r="G7059" s="408">
        <v>0</v>
      </c>
    </row>
    <row r="7060" spans="1:7" ht="15" x14ac:dyDescent="0.25">
      <c r="A7060" s="407" t="s">
        <v>35900</v>
      </c>
      <c r="B7060" s="407" t="s">
        <v>32029</v>
      </c>
      <c r="C7060" s="406"/>
      <c r="D7060" s="406"/>
      <c r="E7060" s="406"/>
      <c r="F7060" s="409">
        <v>45708.607430555552</v>
      </c>
      <c r="G7060" s="408">
        <v>0</v>
      </c>
    </row>
    <row r="7061" spans="1:7" ht="15" x14ac:dyDescent="0.25">
      <c r="A7061" s="407" t="s">
        <v>35901</v>
      </c>
      <c r="B7061" s="407" t="s">
        <v>31968</v>
      </c>
      <c r="C7061" s="406"/>
      <c r="D7061" s="406"/>
      <c r="E7061" s="406"/>
      <c r="F7061" s="409">
        <v>45708.607499999998</v>
      </c>
      <c r="G7061" s="408">
        <v>0</v>
      </c>
    </row>
    <row r="7062" spans="1:7" ht="15" x14ac:dyDescent="0.25">
      <c r="A7062" s="407" t="s">
        <v>35902</v>
      </c>
      <c r="B7062" s="407" t="s">
        <v>31954</v>
      </c>
      <c r="C7062" s="406"/>
      <c r="D7062" s="406"/>
      <c r="E7062" s="406"/>
      <c r="F7062" s="409">
        <v>45708.607569444444</v>
      </c>
      <c r="G7062" s="408">
        <v>0</v>
      </c>
    </row>
    <row r="7063" spans="1:7" ht="15" x14ac:dyDescent="0.25">
      <c r="A7063" s="407" t="s">
        <v>40632</v>
      </c>
      <c r="B7063" s="407" t="s">
        <v>40633</v>
      </c>
      <c r="C7063" s="406"/>
      <c r="D7063" s="406"/>
      <c r="E7063" s="406"/>
      <c r="F7063" s="409">
        <v>45904.620173611111</v>
      </c>
      <c r="G7063" s="408">
        <v>0</v>
      </c>
    </row>
    <row r="7064" spans="1:7" ht="15" x14ac:dyDescent="0.25">
      <c r="A7064" s="407" t="s">
        <v>40630</v>
      </c>
      <c r="B7064" s="407" t="s">
        <v>40631</v>
      </c>
      <c r="C7064" s="406"/>
      <c r="D7064" s="406"/>
      <c r="E7064" s="406"/>
      <c r="F7064" s="409">
        <v>45904.624583333331</v>
      </c>
      <c r="G7064" s="408">
        <v>0</v>
      </c>
    </row>
    <row r="7065" spans="1:7" ht="15" x14ac:dyDescent="0.25">
      <c r="A7065" s="407" t="s">
        <v>35903</v>
      </c>
      <c r="B7065" s="407" t="s">
        <v>32048</v>
      </c>
      <c r="C7065" s="406"/>
      <c r="D7065" s="406"/>
      <c r="E7065" s="406"/>
      <c r="F7065" s="409">
        <v>45708.607766203706</v>
      </c>
      <c r="G7065" s="408">
        <v>0</v>
      </c>
    </row>
    <row r="7066" spans="1:7" ht="15" x14ac:dyDescent="0.25">
      <c r="A7066" s="407" t="s">
        <v>41063</v>
      </c>
      <c r="B7066" s="407" t="s">
        <v>41064</v>
      </c>
      <c r="C7066" s="406"/>
      <c r="D7066" s="408">
        <v>12000</v>
      </c>
      <c r="E7066" s="406"/>
      <c r="F7066" s="409">
        <v>46070.679166666669</v>
      </c>
      <c r="G7066" s="408">
        <v>0</v>
      </c>
    </row>
    <row r="7067" spans="1:7" ht="15" x14ac:dyDescent="0.25">
      <c r="A7067" s="407" t="s">
        <v>41065</v>
      </c>
      <c r="B7067" s="407" t="s">
        <v>41066</v>
      </c>
      <c r="C7067" s="406"/>
      <c r="D7067" s="408">
        <v>7600</v>
      </c>
      <c r="E7067" s="406"/>
      <c r="F7067" s="409">
        <v>46070.680046296293</v>
      </c>
      <c r="G7067" s="408">
        <v>0</v>
      </c>
    </row>
    <row r="7068" spans="1:7" ht="15" x14ac:dyDescent="0.25">
      <c r="A7068" s="407" t="s">
        <v>41067</v>
      </c>
      <c r="B7068" s="407" t="s">
        <v>41068</v>
      </c>
      <c r="C7068" s="406"/>
      <c r="D7068" s="408">
        <v>2600</v>
      </c>
      <c r="E7068" s="406"/>
      <c r="F7068" s="409">
        <v>46070.683530092596</v>
      </c>
      <c r="G7068" s="408">
        <v>0</v>
      </c>
    </row>
    <row r="7069" spans="1:7" ht="15" x14ac:dyDescent="0.2">
      <c r="A7069" s="407" t="s">
        <v>11320</v>
      </c>
      <c r="B7069" s="407" t="s">
        <v>11321</v>
      </c>
      <c r="C7069" s="408">
        <v>0</v>
      </c>
      <c r="D7069" s="408">
        <v>78</v>
      </c>
      <c r="E7069" s="408">
        <v>78</v>
      </c>
      <c r="F7069" s="409">
        <v>45789.545173611114</v>
      </c>
      <c r="G7069" s="408">
        <v>0</v>
      </c>
    </row>
    <row r="7070" spans="1:7" ht="15" x14ac:dyDescent="0.2">
      <c r="A7070" s="407" t="s">
        <v>11322</v>
      </c>
      <c r="B7070" s="407" t="s">
        <v>11323</v>
      </c>
      <c r="C7070" s="408">
        <v>0</v>
      </c>
      <c r="D7070" s="408">
        <v>78</v>
      </c>
      <c r="E7070" s="408">
        <v>78</v>
      </c>
      <c r="F7070" s="409">
        <v>45789.545219907406</v>
      </c>
      <c r="G7070" s="408">
        <v>0</v>
      </c>
    </row>
    <row r="7071" spans="1:7" ht="15" x14ac:dyDescent="0.2">
      <c r="A7071" s="407" t="s">
        <v>11324</v>
      </c>
      <c r="B7071" s="407" t="s">
        <v>11325</v>
      </c>
      <c r="C7071" s="408">
        <v>0</v>
      </c>
      <c r="D7071" s="408">
        <v>350</v>
      </c>
      <c r="E7071" s="408">
        <v>350</v>
      </c>
      <c r="F7071" s="409">
        <v>45789.545243055552</v>
      </c>
      <c r="G7071" s="408">
        <v>0</v>
      </c>
    </row>
    <row r="7072" spans="1:7" ht="15" x14ac:dyDescent="0.2">
      <c r="A7072" s="407" t="s">
        <v>11326</v>
      </c>
      <c r="B7072" s="407" t="s">
        <v>11327</v>
      </c>
      <c r="C7072" s="408">
        <v>0</v>
      </c>
      <c r="D7072" s="408">
        <v>78</v>
      </c>
      <c r="E7072" s="408">
        <v>78</v>
      </c>
      <c r="F7072" s="409">
        <v>45789.545277777775</v>
      </c>
      <c r="G7072" s="408">
        <v>0</v>
      </c>
    </row>
    <row r="7073" spans="1:7" ht="15" x14ac:dyDescent="0.2">
      <c r="A7073" s="407" t="s">
        <v>11328</v>
      </c>
      <c r="B7073" s="407" t="s">
        <v>11329</v>
      </c>
      <c r="C7073" s="408">
        <v>0</v>
      </c>
      <c r="D7073" s="408">
        <v>78</v>
      </c>
      <c r="E7073" s="408">
        <v>78</v>
      </c>
      <c r="F7073" s="409">
        <v>45789.545312499999</v>
      </c>
      <c r="G7073" s="408">
        <v>0</v>
      </c>
    </row>
    <row r="7074" spans="1:7" ht="15" x14ac:dyDescent="0.2">
      <c r="A7074" s="407" t="s">
        <v>11330</v>
      </c>
      <c r="B7074" s="407" t="s">
        <v>11331</v>
      </c>
      <c r="C7074" s="408">
        <v>0</v>
      </c>
      <c r="D7074" s="408">
        <v>78</v>
      </c>
      <c r="E7074" s="408">
        <v>78</v>
      </c>
      <c r="F7074" s="409">
        <v>45789.545347222222</v>
      </c>
      <c r="G7074" s="408">
        <v>0</v>
      </c>
    </row>
    <row r="7075" spans="1:7" ht="15" x14ac:dyDescent="0.2">
      <c r="A7075" s="407" t="s">
        <v>11332</v>
      </c>
      <c r="B7075" s="407" t="s">
        <v>11333</v>
      </c>
      <c r="C7075" s="408">
        <v>0</v>
      </c>
      <c r="D7075" s="408">
        <v>620.24</v>
      </c>
      <c r="E7075" s="408">
        <v>620.24</v>
      </c>
      <c r="F7075" s="409">
        <v>45789.545393518521</v>
      </c>
      <c r="G7075" s="408">
        <v>0</v>
      </c>
    </row>
    <row r="7076" spans="1:7" ht="15" x14ac:dyDescent="0.2">
      <c r="A7076" s="407" t="s">
        <v>11334</v>
      </c>
      <c r="B7076" s="407" t="s">
        <v>11335</v>
      </c>
      <c r="C7076" s="408">
        <v>0</v>
      </c>
      <c r="D7076" s="408">
        <v>760.14</v>
      </c>
      <c r="E7076" s="408">
        <v>760.14</v>
      </c>
      <c r="F7076" s="409">
        <v>45789.545428240737</v>
      </c>
      <c r="G7076" s="408">
        <v>0</v>
      </c>
    </row>
    <row r="7077" spans="1:7" ht="15" x14ac:dyDescent="0.2">
      <c r="A7077" s="407" t="s">
        <v>11336</v>
      </c>
      <c r="B7077" s="407" t="s">
        <v>11337</v>
      </c>
      <c r="C7077" s="408">
        <v>0</v>
      </c>
      <c r="D7077" s="408">
        <v>386.1</v>
      </c>
      <c r="E7077" s="408">
        <v>386.1</v>
      </c>
      <c r="F7077" s="409">
        <v>45789.545486111114</v>
      </c>
      <c r="G7077" s="408">
        <v>0</v>
      </c>
    </row>
    <row r="7078" spans="1:7" ht="15" x14ac:dyDescent="0.2">
      <c r="A7078" s="407" t="s">
        <v>11338</v>
      </c>
      <c r="B7078" s="407" t="s">
        <v>11339</v>
      </c>
      <c r="C7078" s="408">
        <v>0</v>
      </c>
      <c r="D7078" s="408">
        <v>540.9</v>
      </c>
      <c r="E7078" s="408">
        <v>540.9</v>
      </c>
      <c r="F7078" s="409">
        <v>45789.545543981483</v>
      </c>
      <c r="G7078" s="408">
        <v>0</v>
      </c>
    </row>
    <row r="7079" spans="1:7" ht="15" x14ac:dyDescent="0.2">
      <c r="A7079" s="407" t="s">
        <v>11340</v>
      </c>
      <c r="B7079" s="407" t="s">
        <v>11341</v>
      </c>
      <c r="C7079" s="408">
        <v>0</v>
      </c>
      <c r="D7079" s="408">
        <v>41.04</v>
      </c>
      <c r="E7079" s="408">
        <v>41.04</v>
      </c>
      <c r="F7079" s="409">
        <v>45789.545578703706</v>
      </c>
      <c r="G7079" s="408">
        <v>0</v>
      </c>
    </row>
    <row r="7080" spans="1:7" ht="15" x14ac:dyDescent="0.2">
      <c r="A7080" s="407" t="s">
        <v>11342</v>
      </c>
      <c r="B7080" s="407" t="s">
        <v>11343</v>
      </c>
      <c r="C7080" s="408">
        <v>0</v>
      </c>
      <c r="D7080" s="408">
        <v>25.3</v>
      </c>
      <c r="E7080" s="408">
        <v>25.3</v>
      </c>
      <c r="F7080" s="409">
        <v>45789.545613425929</v>
      </c>
      <c r="G7080" s="408">
        <v>0</v>
      </c>
    </row>
    <row r="7081" spans="1:7" ht="15" x14ac:dyDescent="0.2">
      <c r="A7081" s="407" t="s">
        <v>11344</v>
      </c>
      <c r="B7081" s="407" t="s">
        <v>11345</v>
      </c>
      <c r="C7081" s="408">
        <v>0</v>
      </c>
      <c r="D7081" s="408">
        <v>26.95</v>
      </c>
      <c r="E7081" s="408">
        <v>26.95</v>
      </c>
      <c r="F7081" s="409">
        <v>45789.545648148145</v>
      </c>
      <c r="G7081" s="408">
        <v>0</v>
      </c>
    </row>
    <row r="7082" spans="1:7" ht="15" x14ac:dyDescent="0.2">
      <c r="A7082" s="407" t="s">
        <v>11346</v>
      </c>
      <c r="B7082" s="407" t="s">
        <v>11347</v>
      </c>
      <c r="C7082" s="408">
        <v>0</v>
      </c>
      <c r="D7082" s="408">
        <v>1092.5999999999999</v>
      </c>
      <c r="E7082" s="408">
        <v>1092.5999999999999</v>
      </c>
      <c r="F7082" s="409">
        <v>45789.545671296299</v>
      </c>
      <c r="G7082" s="408">
        <v>0</v>
      </c>
    </row>
    <row r="7083" spans="1:7" ht="15" x14ac:dyDescent="0.2">
      <c r="A7083" s="407" t="s">
        <v>11348</v>
      </c>
      <c r="B7083" s="407" t="s">
        <v>11349</v>
      </c>
      <c r="C7083" s="408">
        <v>0</v>
      </c>
      <c r="D7083" s="408">
        <v>1186.44</v>
      </c>
      <c r="E7083" s="408">
        <v>1186.44</v>
      </c>
      <c r="F7083" s="409">
        <v>45789.545706018522</v>
      </c>
      <c r="G7083" s="408">
        <v>0</v>
      </c>
    </row>
    <row r="7084" spans="1:7" ht="15" x14ac:dyDescent="0.2">
      <c r="A7084" s="407" t="s">
        <v>11350</v>
      </c>
      <c r="B7084" s="407" t="s">
        <v>11351</v>
      </c>
      <c r="C7084" s="408">
        <v>0</v>
      </c>
      <c r="D7084" s="408">
        <v>1014.72</v>
      </c>
      <c r="E7084" s="408">
        <v>1014.72</v>
      </c>
      <c r="F7084" s="409">
        <v>45789.545740740738</v>
      </c>
      <c r="G7084" s="408">
        <v>0</v>
      </c>
    </row>
    <row r="7085" spans="1:7" ht="15" x14ac:dyDescent="0.2">
      <c r="A7085" s="407" t="s">
        <v>11352</v>
      </c>
      <c r="B7085" s="407" t="s">
        <v>11353</v>
      </c>
      <c r="C7085" s="408">
        <v>0</v>
      </c>
      <c r="D7085" s="408">
        <v>226.63</v>
      </c>
      <c r="E7085" s="408">
        <v>226.63</v>
      </c>
      <c r="F7085" s="409">
        <v>45789.545787037037</v>
      </c>
      <c r="G7085" s="408">
        <v>0</v>
      </c>
    </row>
    <row r="7086" spans="1:7" ht="15" x14ac:dyDescent="0.2">
      <c r="A7086" s="407" t="s">
        <v>11354</v>
      </c>
      <c r="B7086" s="407" t="s">
        <v>11355</v>
      </c>
      <c r="C7086" s="408">
        <v>0</v>
      </c>
      <c r="D7086" s="408">
        <v>30.52</v>
      </c>
      <c r="E7086" s="408">
        <v>30.52</v>
      </c>
      <c r="F7086" s="409">
        <v>45789.545844907407</v>
      </c>
      <c r="G7086" s="408">
        <v>0</v>
      </c>
    </row>
    <row r="7087" spans="1:7" ht="15" x14ac:dyDescent="0.2">
      <c r="A7087" s="407" t="s">
        <v>11356</v>
      </c>
      <c r="B7087" s="407" t="s">
        <v>11357</v>
      </c>
      <c r="C7087" s="408">
        <v>0</v>
      </c>
      <c r="D7087" s="408">
        <v>48.89</v>
      </c>
      <c r="E7087" s="408">
        <v>48.89</v>
      </c>
      <c r="F7087" s="409">
        <v>45789.545902777776</v>
      </c>
      <c r="G7087" s="408">
        <v>0</v>
      </c>
    </row>
    <row r="7088" spans="1:7" ht="15" x14ac:dyDescent="0.2">
      <c r="A7088" s="407" t="s">
        <v>11358</v>
      </c>
      <c r="B7088" s="407" t="s">
        <v>11359</v>
      </c>
      <c r="C7088" s="408">
        <v>0</v>
      </c>
      <c r="D7088" s="408">
        <v>15.7</v>
      </c>
      <c r="E7088" s="408">
        <v>15.7</v>
      </c>
      <c r="F7088" s="409">
        <v>45789.545937499999</v>
      </c>
      <c r="G7088" s="408">
        <v>0</v>
      </c>
    </row>
    <row r="7089" spans="1:7" ht="15" x14ac:dyDescent="0.2">
      <c r="A7089" s="407" t="s">
        <v>11360</v>
      </c>
      <c r="B7089" s="407" t="s">
        <v>11361</v>
      </c>
      <c r="C7089" s="408">
        <v>0</v>
      </c>
      <c r="D7089" s="408">
        <v>12.8</v>
      </c>
      <c r="E7089" s="408">
        <v>12.8</v>
      </c>
      <c r="F7089" s="409">
        <v>45789.545972222222</v>
      </c>
      <c r="G7089" s="408">
        <v>0</v>
      </c>
    </row>
    <row r="7090" spans="1:7" ht="15" x14ac:dyDescent="0.2">
      <c r="A7090" s="407" t="s">
        <v>11362</v>
      </c>
      <c r="B7090" s="407" t="s">
        <v>11363</v>
      </c>
      <c r="C7090" s="408">
        <v>0</v>
      </c>
      <c r="D7090" s="408">
        <v>59.1</v>
      </c>
      <c r="E7090" s="408">
        <v>59.1</v>
      </c>
      <c r="F7090" s="409">
        <v>45789.546041666668</v>
      </c>
      <c r="G7090" s="408">
        <v>0</v>
      </c>
    </row>
    <row r="7091" spans="1:7" ht="15" x14ac:dyDescent="0.2">
      <c r="A7091" s="407" t="s">
        <v>11364</v>
      </c>
      <c r="B7091" s="407" t="s">
        <v>11365</v>
      </c>
      <c r="C7091" s="408">
        <v>0</v>
      </c>
      <c r="D7091" s="408">
        <v>41.9</v>
      </c>
      <c r="E7091" s="408">
        <v>41.9</v>
      </c>
      <c r="F7091" s="409">
        <v>45789.546296296299</v>
      </c>
      <c r="G7091" s="408">
        <v>0</v>
      </c>
    </row>
    <row r="7092" spans="1:7" ht="15" x14ac:dyDescent="0.2">
      <c r="A7092" s="407" t="s">
        <v>35904</v>
      </c>
      <c r="B7092" s="407" t="s">
        <v>35905</v>
      </c>
      <c r="C7092" s="408">
        <v>0</v>
      </c>
      <c r="D7092" s="408">
        <v>13905</v>
      </c>
      <c r="E7092" s="408">
        <v>13905</v>
      </c>
      <c r="F7092" s="409">
        <v>45342.606504629628</v>
      </c>
      <c r="G7092" s="408">
        <v>0</v>
      </c>
    </row>
    <row r="7093" spans="1:7" ht="15" x14ac:dyDescent="0.25">
      <c r="A7093" s="407" t="s">
        <v>35906</v>
      </c>
      <c r="B7093" s="407" t="s">
        <v>35907</v>
      </c>
      <c r="C7093" s="406"/>
      <c r="D7093" s="408">
        <v>13620</v>
      </c>
      <c r="E7093" s="408">
        <v>13620</v>
      </c>
      <c r="F7093" s="409">
        <v>45342.606585648151</v>
      </c>
      <c r="G7093" s="408">
        <v>0</v>
      </c>
    </row>
    <row r="7094" spans="1:7" ht="15" x14ac:dyDescent="0.2">
      <c r="A7094" s="407" t="s">
        <v>35908</v>
      </c>
      <c r="B7094" s="407" t="s">
        <v>35909</v>
      </c>
      <c r="C7094" s="408">
        <v>0</v>
      </c>
      <c r="D7094" s="408">
        <v>780</v>
      </c>
      <c r="E7094" s="408">
        <v>780</v>
      </c>
      <c r="F7094" s="409">
        <v>45797.437094907407</v>
      </c>
      <c r="G7094" s="408">
        <v>0</v>
      </c>
    </row>
    <row r="7095" spans="1:7" ht="15" x14ac:dyDescent="0.2">
      <c r="A7095" s="407" t="s">
        <v>11366</v>
      </c>
      <c r="B7095" s="407" t="s">
        <v>11367</v>
      </c>
      <c r="C7095" s="408">
        <v>0</v>
      </c>
      <c r="D7095" s="408">
        <v>15.09</v>
      </c>
      <c r="E7095" s="408">
        <v>15.09</v>
      </c>
      <c r="F7095" s="409">
        <v>45789.547094907408</v>
      </c>
      <c r="G7095" s="408">
        <v>0</v>
      </c>
    </row>
    <row r="7096" spans="1:7" ht="15" x14ac:dyDescent="0.2">
      <c r="A7096" s="407" t="s">
        <v>11368</v>
      </c>
      <c r="B7096" s="407" t="s">
        <v>11369</v>
      </c>
      <c r="C7096" s="408">
        <v>0</v>
      </c>
      <c r="D7096" s="408">
        <v>71.099999999999994</v>
      </c>
      <c r="E7096" s="408">
        <v>71.099999999999994</v>
      </c>
      <c r="F7096" s="409">
        <v>45789.547118055554</v>
      </c>
      <c r="G7096" s="408">
        <v>0</v>
      </c>
    </row>
    <row r="7097" spans="1:7" ht="15" x14ac:dyDescent="0.2">
      <c r="A7097" s="407" t="s">
        <v>11370</v>
      </c>
      <c r="B7097" s="407" t="s">
        <v>11371</v>
      </c>
      <c r="C7097" s="408">
        <v>0</v>
      </c>
      <c r="D7097" s="408">
        <v>637</v>
      </c>
      <c r="E7097" s="408">
        <v>637</v>
      </c>
      <c r="F7097" s="409">
        <v>45797.437604166669</v>
      </c>
      <c r="G7097" s="408">
        <v>0</v>
      </c>
    </row>
    <row r="7098" spans="1:7" ht="15" x14ac:dyDescent="0.2">
      <c r="A7098" s="407" t="s">
        <v>11372</v>
      </c>
      <c r="B7098" s="407" t="s">
        <v>11373</v>
      </c>
      <c r="C7098" s="408">
        <v>0</v>
      </c>
      <c r="D7098" s="408">
        <v>9</v>
      </c>
      <c r="E7098" s="408">
        <v>9</v>
      </c>
      <c r="F7098" s="409">
        <v>45797.43787037037</v>
      </c>
      <c r="G7098" s="408">
        <v>0</v>
      </c>
    </row>
    <row r="7099" spans="1:7" ht="15" x14ac:dyDescent="0.2">
      <c r="A7099" s="407" t="s">
        <v>11374</v>
      </c>
      <c r="B7099" s="407" t="s">
        <v>11375</v>
      </c>
      <c r="C7099" s="408">
        <v>0</v>
      </c>
      <c r="D7099" s="408">
        <v>258</v>
      </c>
      <c r="E7099" s="408">
        <v>258</v>
      </c>
      <c r="F7099" s="409">
        <v>45797.438148148147</v>
      </c>
      <c r="G7099" s="408">
        <v>0</v>
      </c>
    </row>
    <row r="7100" spans="1:7" ht="15" x14ac:dyDescent="0.2">
      <c r="A7100" s="407" t="s">
        <v>11376</v>
      </c>
      <c r="B7100" s="407" t="s">
        <v>11377</v>
      </c>
      <c r="C7100" s="408">
        <v>0</v>
      </c>
      <c r="D7100" s="408">
        <v>25.8</v>
      </c>
      <c r="E7100" s="408">
        <v>25.8</v>
      </c>
      <c r="F7100" s="409">
        <v>45789.547222222223</v>
      </c>
      <c r="G7100" s="408">
        <v>0</v>
      </c>
    </row>
    <row r="7101" spans="1:7" ht="15" x14ac:dyDescent="0.2">
      <c r="A7101" s="407" t="s">
        <v>11378</v>
      </c>
      <c r="B7101" s="407" t="s">
        <v>11379</v>
      </c>
      <c r="C7101" s="408">
        <v>0</v>
      </c>
      <c r="D7101" s="408">
        <v>285</v>
      </c>
      <c r="E7101" s="408">
        <v>285</v>
      </c>
      <c r="F7101" s="409">
        <v>45789.547256944446</v>
      </c>
      <c r="G7101" s="408">
        <v>0</v>
      </c>
    </row>
    <row r="7102" spans="1:7" ht="15" x14ac:dyDescent="0.2">
      <c r="A7102" s="407" t="s">
        <v>11380</v>
      </c>
      <c r="B7102" s="407" t="s">
        <v>11381</v>
      </c>
      <c r="C7102" s="408">
        <v>0</v>
      </c>
      <c r="D7102" s="408">
        <v>201</v>
      </c>
      <c r="E7102" s="408">
        <v>201</v>
      </c>
      <c r="F7102" s="409">
        <v>45789.547280092593</v>
      </c>
      <c r="G7102" s="408">
        <v>0</v>
      </c>
    </row>
    <row r="7103" spans="1:7" ht="15" x14ac:dyDescent="0.2">
      <c r="A7103" s="407" t="s">
        <v>11382</v>
      </c>
      <c r="B7103" s="407" t="s">
        <v>11383</v>
      </c>
      <c r="C7103" s="408">
        <v>0</v>
      </c>
      <c r="D7103" s="408">
        <v>210</v>
      </c>
      <c r="E7103" s="408">
        <v>210</v>
      </c>
      <c r="F7103" s="409">
        <v>45789.547314814816</v>
      </c>
      <c r="G7103" s="408">
        <v>0</v>
      </c>
    </row>
    <row r="7104" spans="1:7" ht="15" x14ac:dyDescent="0.25">
      <c r="A7104" s="407" t="s">
        <v>11384</v>
      </c>
      <c r="B7104" s="407" t="s">
        <v>11385</v>
      </c>
      <c r="C7104" s="406"/>
      <c r="D7104" s="406"/>
      <c r="E7104" s="406"/>
      <c r="F7104" s="409">
        <v>45789.547349537039</v>
      </c>
      <c r="G7104" s="408">
        <v>0</v>
      </c>
    </row>
    <row r="7105" spans="1:7" ht="15" x14ac:dyDescent="0.25">
      <c r="A7105" s="407" t="s">
        <v>11386</v>
      </c>
      <c r="B7105" s="407" t="s">
        <v>11387</v>
      </c>
      <c r="C7105" s="406"/>
      <c r="D7105" s="408">
        <v>51.7</v>
      </c>
      <c r="E7105" s="408">
        <v>51.7</v>
      </c>
      <c r="F7105" s="409">
        <v>45789.547372685185</v>
      </c>
      <c r="G7105" s="408">
        <v>0</v>
      </c>
    </row>
    <row r="7106" spans="1:7" ht="15" x14ac:dyDescent="0.25">
      <c r="A7106" s="407" t="s">
        <v>11388</v>
      </c>
      <c r="B7106" s="407" t="s">
        <v>11389</v>
      </c>
      <c r="C7106" s="406"/>
      <c r="D7106" s="408">
        <v>155</v>
      </c>
      <c r="E7106" s="408">
        <v>155</v>
      </c>
      <c r="F7106" s="409">
        <v>45789.547395833331</v>
      </c>
      <c r="G7106" s="408">
        <v>0</v>
      </c>
    </row>
    <row r="7107" spans="1:7" ht="15" x14ac:dyDescent="0.25">
      <c r="A7107" s="407" t="s">
        <v>11390</v>
      </c>
      <c r="B7107" s="407" t="s">
        <v>11391</v>
      </c>
      <c r="C7107" s="406"/>
      <c r="D7107" s="406"/>
      <c r="E7107" s="406"/>
      <c r="F7107" s="409">
        <v>45789.547418981485</v>
      </c>
      <c r="G7107" s="408">
        <v>0</v>
      </c>
    </row>
    <row r="7108" spans="1:7" ht="15" x14ac:dyDescent="0.25">
      <c r="A7108" s="407" t="s">
        <v>11392</v>
      </c>
      <c r="B7108" s="407" t="s">
        <v>11393</v>
      </c>
      <c r="C7108" s="406"/>
      <c r="D7108" s="408">
        <v>37</v>
      </c>
      <c r="E7108" s="408">
        <v>37</v>
      </c>
      <c r="F7108" s="409">
        <v>45789.547453703701</v>
      </c>
      <c r="G7108" s="408">
        <v>0</v>
      </c>
    </row>
    <row r="7109" spans="1:7" ht="15" x14ac:dyDescent="0.25">
      <c r="A7109" s="407" t="s">
        <v>11394</v>
      </c>
      <c r="B7109" s="407" t="s">
        <v>11395</v>
      </c>
      <c r="C7109" s="406"/>
      <c r="D7109" s="406"/>
      <c r="E7109" s="406"/>
      <c r="F7109" s="409">
        <v>45789.547476851854</v>
      </c>
      <c r="G7109" s="408">
        <v>0</v>
      </c>
    </row>
    <row r="7110" spans="1:7" ht="15" x14ac:dyDescent="0.25">
      <c r="A7110" s="407" t="s">
        <v>11396</v>
      </c>
      <c r="B7110" s="407" t="s">
        <v>11397</v>
      </c>
      <c r="C7110" s="406"/>
      <c r="D7110" s="406"/>
      <c r="E7110" s="406"/>
      <c r="F7110" s="409">
        <v>45789.547500000001</v>
      </c>
      <c r="G7110" s="408">
        <v>0</v>
      </c>
    </row>
    <row r="7111" spans="1:7" ht="15" x14ac:dyDescent="0.25">
      <c r="A7111" s="407" t="s">
        <v>11398</v>
      </c>
      <c r="B7111" s="407" t="s">
        <v>11399</v>
      </c>
      <c r="C7111" s="406"/>
      <c r="D7111" s="406"/>
      <c r="E7111" s="406"/>
      <c r="F7111" s="409">
        <v>45789.547523148147</v>
      </c>
      <c r="G7111" s="408">
        <v>0</v>
      </c>
    </row>
    <row r="7112" spans="1:7" ht="15" x14ac:dyDescent="0.25">
      <c r="A7112" s="407" t="s">
        <v>11400</v>
      </c>
      <c r="B7112" s="407" t="s">
        <v>11401</v>
      </c>
      <c r="C7112" s="406"/>
      <c r="D7112" s="406"/>
      <c r="E7112" s="406"/>
      <c r="F7112" s="409">
        <v>45789.54755787037</v>
      </c>
      <c r="G7112" s="408">
        <v>0</v>
      </c>
    </row>
    <row r="7113" spans="1:7" ht="15" x14ac:dyDescent="0.25">
      <c r="A7113" s="407" t="s">
        <v>11402</v>
      </c>
      <c r="B7113" s="407" t="s">
        <v>11403</v>
      </c>
      <c r="C7113" s="406"/>
      <c r="D7113" s="408">
        <v>118.2</v>
      </c>
      <c r="E7113" s="408">
        <v>118.2</v>
      </c>
      <c r="F7113" s="409">
        <v>45789.547569444447</v>
      </c>
      <c r="G7113" s="408">
        <v>0</v>
      </c>
    </row>
    <row r="7114" spans="1:7" ht="15" x14ac:dyDescent="0.25">
      <c r="A7114" s="407" t="s">
        <v>11404</v>
      </c>
      <c r="B7114" s="407" t="s">
        <v>11405</v>
      </c>
      <c r="C7114" s="406"/>
      <c r="D7114" s="408">
        <v>90</v>
      </c>
      <c r="E7114" s="408">
        <v>90</v>
      </c>
      <c r="F7114" s="409">
        <v>45789.547615740739</v>
      </c>
      <c r="G7114" s="408">
        <v>0</v>
      </c>
    </row>
    <row r="7115" spans="1:7" ht="15" x14ac:dyDescent="0.25">
      <c r="A7115" s="407" t="s">
        <v>11406</v>
      </c>
      <c r="B7115" s="407" t="s">
        <v>11407</v>
      </c>
      <c r="C7115" s="406"/>
      <c r="D7115" s="406"/>
      <c r="E7115" s="406"/>
      <c r="F7115" s="409">
        <v>45789.547638888886</v>
      </c>
      <c r="G7115" s="408">
        <v>0</v>
      </c>
    </row>
    <row r="7116" spans="1:7" ht="15" x14ac:dyDescent="0.25">
      <c r="A7116" s="407" t="s">
        <v>11408</v>
      </c>
      <c r="B7116" s="407" t="s">
        <v>11409</v>
      </c>
      <c r="C7116" s="406"/>
      <c r="D7116" s="406"/>
      <c r="E7116" s="406"/>
      <c r="F7116" s="409">
        <v>45789.547662037039</v>
      </c>
      <c r="G7116" s="408">
        <v>0</v>
      </c>
    </row>
    <row r="7117" spans="1:7" ht="15" x14ac:dyDescent="0.25">
      <c r="A7117" s="407" t="s">
        <v>11410</v>
      </c>
      <c r="B7117" s="407" t="s">
        <v>11411</v>
      </c>
      <c r="C7117" s="406"/>
      <c r="D7117" s="406"/>
      <c r="E7117" s="406"/>
      <c r="F7117" s="409">
        <v>45789.547696759262</v>
      </c>
      <c r="G7117" s="408">
        <v>0</v>
      </c>
    </row>
    <row r="7118" spans="1:7" ht="15" x14ac:dyDescent="0.25">
      <c r="A7118" s="407" t="s">
        <v>11412</v>
      </c>
      <c r="B7118" s="407" t="s">
        <v>11413</v>
      </c>
      <c r="C7118" s="406"/>
      <c r="D7118" s="406"/>
      <c r="E7118" s="406"/>
      <c r="F7118" s="409">
        <v>45789.547719907408</v>
      </c>
      <c r="G7118" s="408">
        <v>0</v>
      </c>
    </row>
    <row r="7119" spans="1:7" ht="15" x14ac:dyDescent="0.25">
      <c r="A7119" s="407" t="s">
        <v>11414</v>
      </c>
      <c r="B7119" s="407" t="s">
        <v>11415</v>
      </c>
      <c r="C7119" s="406"/>
      <c r="D7119" s="406"/>
      <c r="E7119" s="406"/>
      <c r="F7119" s="409">
        <v>45789.547754629632</v>
      </c>
      <c r="G7119" s="408">
        <v>0</v>
      </c>
    </row>
    <row r="7120" spans="1:7" ht="15" x14ac:dyDescent="0.25">
      <c r="A7120" s="407" t="s">
        <v>11416</v>
      </c>
      <c r="B7120" s="407" t="s">
        <v>11417</v>
      </c>
      <c r="C7120" s="406"/>
      <c r="D7120" s="406"/>
      <c r="E7120" s="406"/>
      <c r="F7120" s="409">
        <v>45789.547777777778</v>
      </c>
      <c r="G7120" s="408">
        <v>0</v>
      </c>
    </row>
    <row r="7121" spans="1:7" ht="15" x14ac:dyDescent="0.25">
      <c r="A7121" s="407" t="s">
        <v>11418</v>
      </c>
      <c r="B7121" s="407" t="s">
        <v>11419</v>
      </c>
      <c r="C7121" s="406"/>
      <c r="D7121" s="406"/>
      <c r="E7121" s="406"/>
      <c r="F7121" s="409">
        <v>45789.547800925924</v>
      </c>
      <c r="G7121" s="408">
        <v>0</v>
      </c>
    </row>
    <row r="7122" spans="1:7" ht="15" x14ac:dyDescent="0.2">
      <c r="A7122" s="407" t="s">
        <v>11420</v>
      </c>
      <c r="B7122" s="407" t="s">
        <v>11421</v>
      </c>
      <c r="C7122" s="408">
        <v>0</v>
      </c>
      <c r="D7122" s="408">
        <v>42.65</v>
      </c>
      <c r="E7122" s="408">
        <v>42.65</v>
      </c>
      <c r="F7122" s="409">
        <v>45789.547824074078</v>
      </c>
      <c r="G7122" s="408">
        <v>0</v>
      </c>
    </row>
    <row r="7123" spans="1:7" ht="15" x14ac:dyDescent="0.2">
      <c r="A7123" s="407" t="s">
        <v>11422</v>
      </c>
      <c r="B7123" s="407" t="s">
        <v>11423</v>
      </c>
      <c r="C7123" s="408">
        <v>0</v>
      </c>
      <c r="D7123" s="408">
        <v>6.4</v>
      </c>
      <c r="E7123" s="408">
        <v>6.4</v>
      </c>
      <c r="F7123" s="409">
        <v>45789.547881944447</v>
      </c>
      <c r="G7123" s="408">
        <v>0</v>
      </c>
    </row>
    <row r="7124" spans="1:7" ht="15" x14ac:dyDescent="0.25">
      <c r="A7124" s="407" t="s">
        <v>11424</v>
      </c>
      <c r="B7124" s="407" t="s">
        <v>11425</v>
      </c>
      <c r="C7124" s="406"/>
      <c r="D7124" s="408">
        <v>270</v>
      </c>
      <c r="E7124" s="408">
        <v>270</v>
      </c>
      <c r="F7124" s="409">
        <v>45789.54791666667</v>
      </c>
      <c r="G7124" s="408">
        <v>0</v>
      </c>
    </row>
    <row r="7125" spans="1:7" ht="15" x14ac:dyDescent="0.2">
      <c r="A7125" s="407" t="s">
        <v>11426</v>
      </c>
      <c r="B7125" s="407" t="s">
        <v>11427</v>
      </c>
      <c r="C7125" s="408">
        <v>0</v>
      </c>
      <c r="D7125" s="408">
        <v>1018</v>
      </c>
      <c r="E7125" s="408">
        <v>1018</v>
      </c>
      <c r="F7125" s="409">
        <v>45789.547951388886</v>
      </c>
      <c r="G7125" s="408">
        <v>0</v>
      </c>
    </row>
    <row r="7126" spans="1:7" ht="15" x14ac:dyDescent="0.25">
      <c r="A7126" s="407" t="s">
        <v>11428</v>
      </c>
      <c r="B7126" s="407" t="s">
        <v>11429</v>
      </c>
      <c r="C7126" s="406"/>
      <c r="D7126" s="408">
        <v>994.6</v>
      </c>
      <c r="E7126" s="408">
        <v>994.6</v>
      </c>
      <c r="F7126" s="409">
        <v>45342.61440972222</v>
      </c>
      <c r="G7126" s="408">
        <v>0</v>
      </c>
    </row>
    <row r="7127" spans="1:7" ht="15" x14ac:dyDescent="0.25">
      <c r="A7127" s="407" t="s">
        <v>11430</v>
      </c>
      <c r="B7127" s="407" t="s">
        <v>11431</v>
      </c>
      <c r="C7127" s="406"/>
      <c r="D7127" s="408">
        <v>2255</v>
      </c>
      <c r="E7127" s="408">
        <v>2255</v>
      </c>
      <c r="F7127" s="409">
        <v>45342.61445601852</v>
      </c>
      <c r="G7127" s="408">
        <v>0</v>
      </c>
    </row>
    <row r="7128" spans="1:7" ht="15" x14ac:dyDescent="0.2">
      <c r="A7128" s="407" t="s">
        <v>11432</v>
      </c>
      <c r="B7128" s="407" t="s">
        <v>11433</v>
      </c>
      <c r="C7128" s="408">
        <v>0</v>
      </c>
      <c r="D7128" s="408">
        <v>39.6</v>
      </c>
      <c r="E7128" s="408">
        <v>39.6</v>
      </c>
      <c r="F7128" s="409">
        <v>45342.614502314813</v>
      </c>
      <c r="G7128" s="408">
        <v>0</v>
      </c>
    </row>
    <row r="7129" spans="1:7" ht="15" x14ac:dyDescent="0.2">
      <c r="A7129" s="407" t="s">
        <v>11434</v>
      </c>
      <c r="B7129" s="407" t="s">
        <v>11435</v>
      </c>
      <c r="C7129" s="408">
        <v>0</v>
      </c>
      <c r="D7129" s="408">
        <v>95.7</v>
      </c>
      <c r="E7129" s="408">
        <v>95.7</v>
      </c>
      <c r="F7129" s="409">
        <v>45342.614560185182</v>
      </c>
      <c r="G7129" s="408">
        <v>0</v>
      </c>
    </row>
    <row r="7130" spans="1:7" ht="15" x14ac:dyDescent="0.2">
      <c r="A7130" s="407" t="s">
        <v>11436</v>
      </c>
      <c r="B7130" s="407" t="s">
        <v>11437</v>
      </c>
      <c r="C7130" s="408">
        <v>0</v>
      </c>
      <c r="D7130" s="408">
        <v>198</v>
      </c>
      <c r="E7130" s="408">
        <v>198</v>
      </c>
      <c r="F7130" s="409">
        <v>45342.614652777775</v>
      </c>
      <c r="G7130" s="408">
        <v>0</v>
      </c>
    </row>
    <row r="7131" spans="1:7" ht="15" x14ac:dyDescent="0.2">
      <c r="A7131" s="407" t="s">
        <v>11438</v>
      </c>
      <c r="B7131" s="407" t="s">
        <v>11439</v>
      </c>
      <c r="C7131" s="408">
        <v>0</v>
      </c>
      <c r="D7131" s="408">
        <v>198</v>
      </c>
      <c r="E7131" s="408">
        <v>198</v>
      </c>
      <c r="F7131" s="409">
        <v>45342.614699074074</v>
      </c>
      <c r="G7131" s="408">
        <v>0</v>
      </c>
    </row>
    <row r="7132" spans="1:7" ht="15" x14ac:dyDescent="0.2">
      <c r="A7132" s="407" t="s">
        <v>11440</v>
      </c>
      <c r="B7132" s="407" t="s">
        <v>11441</v>
      </c>
      <c r="C7132" s="408">
        <v>0</v>
      </c>
      <c r="D7132" s="408">
        <v>108.9</v>
      </c>
      <c r="E7132" s="408">
        <v>108.9</v>
      </c>
      <c r="F7132" s="409">
        <v>45342.614745370367</v>
      </c>
      <c r="G7132" s="408">
        <v>0</v>
      </c>
    </row>
    <row r="7133" spans="1:7" ht="15" x14ac:dyDescent="0.2">
      <c r="A7133" s="407" t="s">
        <v>11442</v>
      </c>
      <c r="B7133" s="407" t="s">
        <v>11443</v>
      </c>
      <c r="C7133" s="408">
        <v>0</v>
      </c>
      <c r="D7133" s="408">
        <v>19.8</v>
      </c>
      <c r="E7133" s="408">
        <v>19.8</v>
      </c>
      <c r="F7133" s="409">
        <v>45342.614791666667</v>
      </c>
      <c r="G7133" s="408">
        <v>0</v>
      </c>
    </row>
    <row r="7134" spans="1:7" ht="15" x14ac:dyDescent="0.2">
      <c r="A7134" s="407" t="s">
        <v>11444</v>
      </c>
      <c r="B7134" s="407" t="s">
        <v>11445</v>
      </c>
      <c r="C7134" s="408">
        <v>0</v>
      </c>
      <c r="D7134" s="408">
        <v>128.69999999999999</v>
      </c>
      <c r="E7134" s="408">
        <v>128.69999999999999</v>
      </c>
      <c r="F7134" s="409">
        <v>45342.614861111113</v>
      </c>
      <c r="G7134" s="408">
        <v>0</v>
      </c>
    </row>
    <row r="7135" spans="1:7" ht="15" x14ac:dyDescent="0.2">
      <c r="A7135" s="407" t="s">
        <v>11446</v>
      </c>
      <c r="B7135" s="407" t="s">
        <v>11447</v>
      </c>
      <c r="C7135" s="408">
        <v>0</v>
      </c>
      <c r="D7135" s="408">
        <v>125.4</v>
      </c>
      <c r="E7135" s="408">
        <v>125.4</v>
      </c>
      <c r="F7135" s="409">
        <v>45342.614918981482</v>
      </c>
      <c r="G7135" s="408">
        <v>0</v>
      </c>
    </row>
    <row r="7136" spans="1:7" ht="15" x14ac:dyDescent="0.2">
      <c r="A7136" s="407" t="s">
        <v>11448</v>
      </c>
      <c r="B7136" s="407" t="s">
        <v>11449</v>
      </c>
      <c r="C7136" s="408">
        <v>0</v>
      </c>
      <c r="D7136" s="408">
        <v>19.8</v>
      </c>
      <c r="E7136" s="408">
        <v>19.8</v>
      </c>
      <c r="F7136" s="409">
        <v>45342.615046296298</v>
      </c>
      <c r="G7136" s="408">
        <v>0</v>
      </c>
    </row>
    <row r="7137" spans="1:7" ht="15" x14ac:dyDescent="0.2">
      <c r="A7137" s="407" t="s">
        <v>11450</v>
      </c>
      <c r="B7137" s="407" t="s">
        <v>11451</v>
      </c>
      <c r="C7137" s="408">
        <v>0</v>
      </c>
      <c r="D7137" s="408">
        <v>412</v>
      </c>
      <c r="E7137" s="408">
        <v>412</v>
      </c>
      <c r="F7137" s="409">
        <v>45342.615104166667</v>
      </c>
      <c r="G7137" s="408">
        <v>0</v>
      </c>
    </row>
    <row r="7138" spans="1:7" ht="15" x14ac:dyDescent="0.2">
      <c r="A7138" s="407" t="s">
        <v>11452</v>
      </c>
      <c r="B7138" s="407" t="s">
        <v>11453</v>
      </c>
      <c r="C7138" s="408">
        <v>0</v>
      </c>
      <c r="D7138" s="408">
        <v>297</v>
      </c>
      <c r="E7138" s="408">
        <v>297</v>
      </c>
      <c r="F7138" s="409">
        <v>45342.61515046296</v>
      </c>
      <c r="G7138" s="408">
        <v>0</v>
      </c>
    </row>
    <row r="7139" spans="1:7" ht="15" x14ac:dyDescent="0.2">
      <c r="A7139" s="407" t="s">
        <v>11454</v>
      </c>
      <c r="B7139" s="407" t="s">
        <v>11455</v>
      </c>
      <c r="C7139" s="408">
        <v>0</v>
      </c>
      <c r="D7139" s="408">
        <v>312</v>
      </c>
      <c r="E7139" s="408">
        <v>312</v>
      </c>
      <c r="F7139" s="409">
        <v>45342.61519675926</v>
      </c>
      <c r="G7139" s="408">
        <v>0</v>
      </c>
    </row>
    <row r="7140" spans="1:7" ht="15" x14ac:dyDescent="0.2">
      <c r="A7140" s="407" t="s">
        <v>11456</v>
      </c>
      <c r="B7140" s="407" t="s">
        <v>11457</v>
      </c>
      <c r="C7140" s="408">
        <v>0</v>
      </c>
      <c r="D7140" s="408">
        <v>780</v>
      </c>
      <c r="E7140" s="408">
        <v>780</v>
      </c>
      <c r="F7140" s="409">
        <v>45342.615231481483</v>
      </c>
      <c r="G7140" s="408">
        <v>0</v>
      </c>
    </row>
    <row r="7141" spans="1:7" ht="15" x14ac:dyDescent="0.2">
      <c r="A7141" s="407" t="s">
        <v>11458</v>
      </c>
      <c r="B7141" s="407" t="s">
        <v>11459</v>
      </c>
      <c r="C7141" s="408">
        <v>0</v>
      </c>
      <c r="D7141" s="408">
        <v>312</v>
      </c>
      <c r="E7141" s="408">
        <v>312</v>
      </c>
      <c r="F7141" s="409">
        <v>45342.615300925929</v>
      </c>
      <c r="G7141" s="408">
        <v>0</v>
      </c>
    </row>
    <row r="7142" spans="1:7" ht="15" x14ac:dyDescent="0.2">
      <c r="A7142" s="407" t="s">
        <v>11460</v>
      </c>
      <c r="B7142" s="407" t="s">
        <v>11461</v>
      </c>
      <c r="C7142" s="408">
        <v>0</v>
      </c>
      <c r="D7142" s="408">
        <v>156</v>
      </c>
      <c r="E7142" s="408">
        <v>156</v>
      </c>
      <c r="F7142" s="409">
        <v>45342.615370370368</v>
      </c>
      <c r="G7142" s="408">
        <v>0</v>
      </c>
    </row>
    <row r="7143" spans="1:7" ht="15" x14ac:dyDescent="0.2">
      <c r="A7143" s="407" t="s">
        <v>11462</v>
      </c>
      <c r="B7143" s="407" t="s">
        <v>11463</v>
      </c>
      <c r="C7143" s="408">
        <v>0</v>
      </c>
      <c r="D7143" s="408">
        <v>92.4</v>
      </c>
      <c r="E7143" s="408">
        <v>92.4</v>
      </c>
      <c r="F7143" s="409">
        <v>45342.615439814814</v>
      </c>
      <c r="G7143" s="408">
        <v>0</v>
      </c>
    </row>
    <row r="7144" spans="1:7" ht="15" x14ac:dyDescent="0.25">
      <c r="A7144" s="407" t="s">
        <v>11464</v>
      </c>
      <c r="B7144" s="407" t="s">
        <v>11465</v>
      </c>
      <c r="C7144" s="406"/>
      <c r="D7144" s="408">
        <v>202.5</v>
      </c>
      <c r="E7144" s="408">
        <v>202.5</v>
      </c>
      <c r="F7144" s="409">
        <v>45342.615497685183</v>
      </c>
      <c r="G7144" s="408">
        <v>0</v>
      </c>
    </row>
    <row r="7145" spans="1:7" ht="15" x14ac:dyDescent="0.25">
      <c r="A7145" s="407" t="s">
        <v>11466</v>
      </c>
      <c r="B7145" s="407" t="s">
        <v>11467</v>
      </c>
      <c r="C7145" s="406"/>
      <c r="D7145" s="408">
        <v>46</v>
      </c>
      <c r="E7145" s="408">
        <v>46</v>
      </c>
      <c r="F7145" s="409">
        <v>45342.615601851852</v>
      </c>
      <c r="G7145" s="408">
        <v>0</v>
      </c>
    </row>
    <row r="7146" spans="1:7" ht="15" x14ac:dyDescent="0.25">
      <c r="A7146" s="407" t="s">
        <v>11468</v>
      </c>
      <c r="B7146" s="407" t="s">
        <v>11469</v>
      </c>
      <c r="C7146" s="406"/>
      <c r="D7146" s="408">
        <v>32</v>
      </c>
      <c r="E7146" s="408">
        <v>32</v>
      </c>
      <c r="F7146" s="409">
        <v>45342.615636574075</v>
      </c>
      <c r="G7146" s="408">
        <v>0</v>
      </c>
    </row>
    <row r="7147" spans="1:7" ht="15" x14ac:dyDescent="0.25">
      <c r="A7147" s="407" t="s">
        <v>11470</v>
      </c>
      <c r="B7147" s="407" t="s">
        <v>11471</v>
      </c>
      <c r="C7147" s="406"/>
      <c r="D7147" s="408">
        <v>873.7</v>
      </c>
      <c r="E7147" s="408">
        <v>873.7</v>
      </c>
      <c r="F7147" s="409">
        <v>45342.615682870368</v>
      </c>
      <c r="G7147" s="408">
        <v>0</v>
      </c>
    </row>
    <row r="7148" spans="1:7" ht="15" x14ac:dyDescent="0.25">
      <c r="A7148" s="407" t="s">
        <v>11472</v>
      </c>
      <c r="B7148" s="407" t="s">
        <v>11473</v>
      </c>
      <c r="C7148" s="406"/>
      <c r="D7148" s="408">
        <v>35.799999999999997</v>
      </c>
      <c r="E7148" s="408">
        <v>35.799999999999997</v>
      </c>
      <c r="F7148" s="409">
        <v>45342.615729166668</v>
      </c>
      <c r="G7148" s="408">
        <v>0</v>
      </c>
    </row>
    <row r="7149" spans="1:7" ht="15" x14ac:dyDescent="0.25">
      <c r="A7149" s="407" t="s">
        <v>11474</v>
      </c>
      <c r="B7149" s="407" t="s">
        <v>11475</v>
      </c>
      <c r="C7149" s="406"/>
      <c r="D7149" s="408">
        <v>250</v>
      </c>
      <c r="E7149" s="408">
        <v>250</v>
      </c>
      <c r="F7149" s="409">
        <v>45789.548356481479</v>
      </c>
      <c r="G7149" s="408">
        <v>0</v>
      </c>
    </row>
    <row r="7150" spans="1:7" ht="15" x14ac:dyDescent="0.2">
      <c r="A7150" s="407" t="s">
        <v>11476</v>
      </c>
      <c r="B7150" s="407" t="s">
        <v>11477</v>
      </c>
      <c r="C7150" s="408">
        <v>0</v>
      </c>
      <c r="D7150" s="408">
        <v>9.9</v>
      </c>
      <c r="E7150" s="408">
        <v>9.9</v>
      </c>
      <c r="F7150" s="409">
        <v>45789.548414351855</v>
      </c>
      <c r="G7150" s="408">
        <v>0</v>
      </c>
    </row>
    <row r="7151" spans="1:7" ht="15" x14ac:dyDescent="0.2">
      <c r="A7151" s="407" t="s">
        <v>11478</v>
      </c>
      <c r="B7151" s="407" t="s">
        <v>11479</v>
      </c>
      <c r="C7151" s="408">
        <v>0</v>
      </c>
      <c r="D7151" s="408">
        <v>4.5</v>
      </c>
      <c r="E7151" s="408">
        <v>4.5</v>
      </c>
      <c r="F7151" s="409">
        <v>45789.548460648148</v>
      </c>
      <c r="G7151" s="408">
        <v>0</v>
      </c>
    </row>
    <row r="7152" spans="1:7" ht="15" x14ac:dyDescent="0.2">
      <c r="A7152" s="407" t="s">
        <v>11480</v>
      </c>
      <c r="B7152" s="407" t="s">
        <v>11481</v>
      </c>
      <c r="C7152" s="408">
        <v>0</v>
      </c>
      <c r="D7152" s="408">
        <v>117</v>
      </c>
      <c r="E7152" s="408">
        <v>117</v>
      </c>
      <c r="F7152" s="409">
        <v>45789.548483796294</v>
      </c>
      <c r="G7152" s="408">
        <v>0</v>
      </c>
    </row>
    <row r="7153" spans="1:7" ht="15" x14ac:dyDescent="0.2">
      <c r="A7153" s="407" t="s">
        <v>11482</v>
      </c>
      <c r="B7153" s="407" t="s">
        <v>11483</v>
      </c>
      <c r="C7153" s="408">
        <v>0</v>
      </c>
      <c r="D7153" s="408">
        <v>81.3</v>
      </c>
      <c r="E7153" s="408">
        <v>81.3</v>
      </c>
      <c r="F7153" s="409">
        <v>45789.548518518517</v>
      </c>
      <c r="G7153" s="408">
        <v>0</v>
      </c>
    </row>
    <row r="7154" spans="1:7" ht="15" x14ac:dyDescent="0.2">
      <c r="A7154" s="407" t="s">
        <v>11484</v>
      </c>
      <c r="B7154" s="407" t="s">
        <v>11485</v>
      </c>
      <c r="C7154" s="408">
        <v>0</v>
      </c>
      <c r="D7154" s="408">
        <v>55</v>
      </c>
      <c r="E7154" s="408">
        <v>55</v>
      </c>
      <c r="F7154" s="409">
        <v>45789.548541666663</v>
      </c>
      <c r="G7154" s="408">
        <v>0</v>
      </c>
    </row>
    <row r="7155" spans="1:7" ht="15" x14ac:dyDescent="0.2">
      <c r="A7155" s="407" t="s">
        <v>11486</v>
      </c>
      <c r="B7155" s="407" t="s">
        <v>11487</v>
      </c>
      <c r="C7155" s="408">
        <v>0</v>
      </c>
      <c r="D7155" s="408">
        <v>97.72</v>
      </c>
      <c r="E7155" s="408">
        <v>97.72</v>
      </c>
      <c r="F7155" s="409">
        <v>45342.617488425924</v>
      </c>
      <c r="G7155" s="408">
        <v>0</v>
      </c>
    </row>
    <row r="7156" spans="1:7" ht="15" x14ac:dyDescent="0.2">
      <c r="A7156" s="407" t="s">
        <v>11488</v>
      </c>
      <c r="B7156" s="407" t="s">
        <v>11489</v>
      </c>
      <c r="C7156" s="408">
        <v>0</v>
      </c>
      <c r="D7156" s="408">
        <v>56.8</v>
      </c>
      <c r="E7156" s="408">
        <v>56.8</v>
      </c>
      <c r="F7156" s="409">
        <v>45342.617534722223</v>
      </c>
      <c r="G7156" s="408">
        <v>0</v>
      </c>
    </row>
    <row r="7157" spans="1:7" ht="15" x14ac:dyDescent="0.2">
      <c r="A7157" s="407" t="s">
        <v>11490</v>
      </c>
      <c r="B7157" s="407" t="s">
        <v>11491</v>
      </c>
      <c r="C7157" s="408">
        <v>0</v>
      </c>
      <c r="D7157" s="408">
        <v>71.16</v>
      </c>
      <c r="E7157" s="408">
        <v>71.16</v>
      </c>
      <c r="F7157" s="409">
        <v>45342.620497685188</v>
      </c>
      <c r="G7157" s="408">
        <v>0</v>
      </c>
    </row>
    <row r="7158" spans="1:7" ht="15" x14ac:dyDescent="0.2">
      <c r="A7158" s="407" t="s">
        <v>11492</v>
      </c>
      <c r="B7158" s="407" t="s">
        <v>11493</v>
      </c>
      <c r="C7158" s="408">
        <v>0</v>
      </c>
      <c r="D7158" s="408">
        <v>12.14</v>
      </c>
      <c r="E7158" s="408">
        <v>12.14</v>
      </c>
      <c r="F7158" s="409">
        <v>45789.548715277779</v>
      </c>
      <c r="G7158" s="408">
        <v>0</v>
      </c>
    </row>
    <row r="7159" spans="1:7" ht="15" x14ac:dyDescent="0.2">
      <c r="A7159" s="407" t="s">
        <v>11494</v>
      </c>
      <c r="B7159" s="407" t="s">
        <v>11495</v>
      </c>
      <c r="C7159" s="408">
        <v>0</v>
      </c>
      <c r="D7159" s="408">
        <v>5.09</v>
      </c>
      <c r="E7159" s="408">
        <v>5.09</v>
      </c>
      <c r="F7159" s="409">
        <v>45789.548692129632</v>
      </c>
      <c r="G7159" s="408">
        <v>0</v>
      </c>
    </row>
    <row r="7160" spans="1:7" ht="15" x14ac:dyDescent="0.25">
      <c r="A7160" s="407" t="s">
        <v>40275</v>
      </c>
      <c r="B7160" s="407" t="s">
        <v>40276</v>
      </c>
      <c r="C7160" s="406"/>
      <c r="D7160" s="408">
        <v>1</v>
      </c>
      <c r="E7160" s="408">
        <v>1</v>
      </c>
      <c r="F7160" s="409">
        <v>46070.595358796294</v>
      </c>
      <c r="G7160" s="408">
        <v>0</v>
      </c>
    </row>
    <row r="7161" spans="1:7" ht="15" x14ac:dyDescent="0.25">
      <c r="A7161" s="407" t="s">
        <v>40277</v>
      </c>
      <c r="B7161" s="407" t="s">
        <v>40278</v>
      </c>
      <c r="C7161" s="406"/>
      <c r="D7161" s="406"/>
      <c r="E7161" s="406"/>
      <c r="F7161" s="409">
        <v>45796.339467592596</v>
      </c>
      <c r="G7161" s="408">
        <v>0</v>
      </c>
    </row>
    <row r="7162" spans="1:7" ht="15" x14ac:dyDescent="0.25">
      <c r="A7162" s="407" t="s">
        <v>40279</v>
      </c>
      <c r="B7162" s="407" t="s">
        <v>40280</v>
      </c>
      <c r="C7162" s="406"/>
      <c r="D7162" s="406"/>
      <c r="E7162" s="406"/>
      <c r="F7162" s="409">
        <v>45804.339467592596</v>
      </c>
      <c r="G7162" s="408">
        <v>0</v>
      </c>
    </row>
    <row r="7163" spans="1:7" ht="15" x14ac:dyDescent="0.2">
      <c r="A7163" s="407" t="s">
        <v>11496</v>
      </c>
      <c r="B7163" s="407" t="s">
        <v>11497</v>
      </c>
      <c r="C7163" s="408">
        <v>0</v>
      </c>
      <c r="D7163" s="408">
        <v>6.275E-2</v>
      </c>
      <c r="E7163" s="408">
        <v>6.275E-2</v>
      </c>
      <c r="F7163" s="409">
        <v>45013.575821759259</v>
      </c>
      <c r="G7163" s="408">
        <v>2206</v>
      </c>
    </row>
    <row r="7164" spans="1:7" ht="15" x14ac:dyDescent="0.2">
      <c r="A7164" s="407" t="s">
        <v>11498</v>
      </c>
      <c r="B7164" s="407" t="s">
        <v>11499</v>
      </c>
      <c r="C7164" s="408">
        <v>0</v>
      </c>
      <c r="D7164" s="408">
        <v>1.5299999999999999E-2</v>
      </c>
      <c r="E7164" s="408">
        <v>1.5299999999999999E-2</v>
      </c>
      <c r="F7164" s="409">
        <v>45013.578287037039</v>
      </c>
      <c r="G7164" s="408">
        <v>0</v>
      </c>
    </row>
    <row r="7165" spans="1:7" ht="15" x14ac:dyDescent="0.2">
      <c r="A7165" s="407" t="s">
        <v>11500</v>
      </c>
      <c r="B7165" s="407" t="s">
        <v>11501</v>
      </c>
      <c r="C7165" s="408">
        <v>0</v>
      </c>
      <c r="D7165" s="408">
        <v>1.9900000000000001E-2</v>
      </c>
      <c r="E7165" s="408">
        <v>1.9900000000000001E-2</v>
      </c>
      <c r="F7165" s="409">
        <v>45028.402569444443</v>
      </c>
      <c r="G7165" s="408">
        <v>0</v>
      </c>
    </row>
    <row r="7166" spans="1:7" ht="15" x14ac:dyDescent="0.2">
      <c r="A7166" s="407" t="s">
        <v>11502</v>
      </c>
      <c r="B7166" s="407" t="s">
        <v>11503</v>
      </c>
      <c r="C7166" s="408">
        <v>0</v>
      </c>
      <c r="D7166" s="408">
        <v>6.447E-2</v>
      </c>
      <c r="E7166" s="408">
        <v>6.447E-2</v>
      </c>
      <c r="F7166" s="409">
        <v>45028.402604166666</v>
      </c>
      <c r="G7166" s="408">
        <v>0</v>
      </c>
    </row>
    <row r="7167" spans="1:7" ht="15" x14ac:dyDescent="0.2">
      <c r="A7167" s="407" t="s">
        <v>11504</v>
      </c>
      <c r="B7167" s="407" t="s">
        <v>11505</v>
      </c>
      <c r="C7167" s="408">
        <v>0</v>
      </c>
      <c r="D7167" s="408">
        <v>3.8866999999999999E-2</v>
      </c>
      <c r="E7167" s="408">
        <v>3.8866999999999999E-2</v>
      </c>
      <c r="F7167" s="409">
        <v>45028.402638888889</v>
      </c>
      <c r="G7167" s="408">
        <v>0</v>
      </c>
    </row>
    <row r="7168" spans="1:7" ht="15" x14ac:dyDescent="0.2">
      <c r="A7168" s="407" t="s">
        <v>11506</v>
      </c>
      <c r="B7168" s="407" t="s">
        <v>11507</v>
      </c>
      <c r="C7168" s="408">
        <v>0</v>
      </c>
      <c r="D7168" s="408">
        <v>3.168E-2</v>
      </c>
      <c r="E7168" s="408">
        <v>3.168E-2</v>
      </c>
      <c r="F7168" s="409">
        <v>45028.402685185189</v>
      </c>
      <c r="G7168" s="408">
        <v>0</v>
      </c>
    </row>
    <row r="7169" spans="1:7" ht="15" x14ac:dyDescent="0.2">
      <c r="A7169" s="407" t="s">
        <v>11508</v>
      </c>
      <c r="B7169" s="407" t="s">
        <v>11509</v>
      </c>
      <c r="C7169" s="408">
        <v>0</v>
      </c>
      <c r="D7169" s="408">
        <v>3.5799999999999998E-2</v>
      </c>
      <c r="E7169" s="408">
        <v>3.5799999999999998E-2</v>
      </c>
      <c r="F7169" s="409">
        <v>45028.403101851851</v>
      </c>
      <c r="G7169" s="408">
        <v>200</v>
      </c>
    </row>
    <row r="7170" spans="1:7" ht="15" x14ac:dyDescent="0.2">
      <c r="A7170" s="407" t="s">
        <v>11510</v>
      </c>
      <c r="B7170" s="407" t="s">
        <v>11511</v>
      </c>
      <c r="C7170" s="408">
        <v>0</v>
      </c>
      <c r="D7170" s="408">
        <v>2.1700000000000001E-2</v>
      </c>
      <c r="E7170" s="408">
        <v>2.1700000000000001E-2</v>
      </c>
      <c r="F7170" s="409">
        <v>45028.403136574074</v>
      </c>
      <c r="G7170" s="408">
        <v>0</v>
      </c>
    </row>
    <row r="7171" spans="1:7" ht="15" x14ac:dyDescent="0.2">
      <c r="A7171" s="407" t="s">
        <v>11512</v>
      </c>
      <c r="B7171" s="407" t="s">
        <v>11513</v>
      </c>
      <c r="C7171" s="408">
        <v>0</v>
      </c>
      <c r="D7171" s="408">
        <v>1.8849999999999999E-2</v>
      </c>
      <c r="E7171" s="408">
        <v>1.8849999999999999E-2</v>
      </c>
      <c r="F7171" s="409">
        <v>45028.40315972222</v>
      </c>
      <c r="G7171" s="408">
        <v>0</v>
      </c>
    </row>
    <row r="7172" spans="1:7" ht="15" x14ac:dyDescent="0.2">
      <c r="A7172" s="407" t="s">
        <v>11514</v>
      </c>
      <c r="B7172" s="407" t="s">
        <v>40281</v>
      </c>
      <c r="C7172" s="408">
        <v>0</v>
      </c>
      <c r="D7172" s="408">
        <v>0.24062554872695346</v>
      </c>
      <c r="E7172" s="408">
        <v>0.24062554872695346</v>
      </c>
      <c r="F7172" s="409">
        <v>45750.345277777778</v>
      </c>
      <c r="G7172" s="408">
        <v>100</v>
      </c>
    </row>
    <row r="7173" spans="1:7" ht="15" x14ac:dyDescent="0.2">
      <c r="A7173" s="407" t="s">
        <v>11515</v>
      </c>
      <c r="B7173" s="407" t="s">
        <v>40282</v>
      </c>
      <c r="C7173" s="408">
        <v>0</v>
      </c>
      <c r="D7173" s="408">
        <v>0.21077114829839538</v>
      </c>
      <c r="E7173" s="408">
        <v>0.21077114829839538</v>
      </c>
      <c r="F7173" s="409">
        <v>45750.346041666664</v>
      </c>
      <c r="G7173" s="408">
        <v>300</v>
      </c>
    </row>
    <row r="7174" spans="1:7" ht="15" x14ac:dyDescent="0.2">
      <c r="A7174" s="407" t="s">
        <v>11516</v>
      </c>
      <c r="B7174" s="407" t="s">
        <v>11517</v>
      </c>
      <c r="C7174" s="408">
        <v>0</v>
      </c>
      <c r="D7174" s="408">
        <v>1.3214999999999999E-2</v>
      </c>
      <c r="E7174" s="408">
        <v>1.3214999999999999E-2</v>
      </c>
      <c r="F7174" s="409">
        <v>45995.550613425927</v>
      </c>
      <c r="G7174" s="408">
        <v>130</v>
      </c>
    </row>
    <row r="7175" spans="1:7" ht="15" x14ac:dyDescent="0.2">
      <c r="A7175" s="407" t="s">
        <v>11518</v>
      </c>
      <c r="B7175" s="407" t="s">
        <v>40629</v>
      </c>
      <c r="C7175" s="408">
        <v>0</v>
      </c>
      <c r="D7175" s="408">
        <v>8.1759999999999999E-2</v>
      </c>
      <c r="E7175" s="408">
        <v>8.1759999999999999E-2</v>
      </c>
      <c r="F7175" s="409">
        <v>45950.410613425927</v>
      </c>
      <c r="G7175" s="408">
        <v>2468</v>
      </c>
    </row>
    <row r="7176" spans="1:7" ht="15" x14ac:dyDescent="0.25">
      <c r="A7176" s="407" t="s">
        <v>11519</v>
      </c>
      <c r="B7176" s="407" t="s">
        <v>11520</v>
      </c>
      <c r="C7176" s="406"/>
      <c r="D7176" s="408">
        <v>0.13</v>
      </c>
      <c r="E7176" s="408">
        <v>0.13</v>
      </c>
      <c r="F7176" s="409">
        <v>45028.40965277778</v>
      </c>
      <c r="G7176" s="408">
        <v>0</v>
      </c>
    </row>
    <row r="7177" spans="1:7" ht="15" x14ac:dyDescent="0.25">
      <c r="A7177" s="407" t="s">
        <v>11521</v>
      </c>
      <c r="B7177" s="407" t="s">
        <v>11522</v>
      </c>
      <c r="C7177" s="406"/>
      <c r="D7177" s="408">
        <v>0.1</v>
      </c>
      <c r="E7177" s="408">
        <v>0.1</v>
      </c>
      <c r="F7177" s="409">
        <v>45028.409699074073</v>
      </c>
      <c r="G7177" s="408">
        <v>0</v>
      </c>
    </row>
    <row r="7178" spans="1:7" ht="15" x14ac:dyDescent="0.2">
      <c r="A7178" s="407" t="s">
        <v>11523</v>
      </c>
      <c r="B7178" s="407" t="s">
        <v>40628</v>
      </c>
      <c r="C7178" s="408">
        <v>0</v>
      </c>
      <c r="D7178" s="408">
        <v>42.35</v>
      </c>
      <c r="E7178" s="408">
        <v>42.35</v>
      </c>
      <c r="F7178" s="409">
        <v>45950.413518518515</v>
      </c>
      <c r="G7178" s="408">
        <v>0</v>
      </c>
    </row>
    <row r="7179" spans="1:7" ht="15" x14ac:dyDescent="0.2">
      <c r="A7179" s="407" t="s">
        <v>11524</v>
      </c>
      <c r="B7179" s="407" t="s">
        <v>40627</v>
      </c>
      <c r="C7179" s="408">
        <v>0</v>
      </c>
      <c r="D7179" s="408">
        <v>3.6785000000000001</v>
      </c>
      <c r="E7179" s="408">
        <v>3.6785000000000001</v>
      </c>
      <c r="F7179" s="409">
        <v>45950.414710648147</v>
      </c>
      <c r="G7179" s="408">
        <v>0</v>
      </c>
    </row>
    <row r="7180" spans="1:7" ht="15" x14ac:dyDescent="0.2">
      <c r="A7180" s="407" t="s">
        <v>11525</v>
      </c>
      <c r="B7180" s="407" t="s">
        <v>11526</v>
      </c>
      <c r="C7180" s="408">
        <v>0</v>
      </c>
      <c r="D7180" s="408">
        <v>7.0199999999999999E-2</v>
      </c>
      <c r="E7180" s="408">
        <v>7.0199999999999999E-2</v>
      </c>
      <c r="F7180" s="409">
        <v>45028.409814814811</v>
      </c>
      <c r="G7180" s="408">
        <v>0</v>
      </c>
    </row>
    <row r="7181" spans="1:7" ht="15" x14ac:dyDescent="0.25">
      <c r="A7181" s="407" t="s">
        <v>11527</v>
      </c>
      <c r="B7181" s="407" t="s">
        <v>11528</v>
      </c>
      <c r="C7181" s="406"/>
      <c r="D7181" s="408">
        <v>39.880000000000003</v>
      </c>
      <c r="E7181" s="408">
        <v>39.880000000000003</v>
      </c>
      <c r="F7181" s="409">
        <v>45054.336724537039</v>
      </c>
      <c r="G7181" s="408">
        <v>0</v>
      </c>
    </row>
    <row r="7182" spans="1:7" ht="15" x14ac:dyDescent="0.25">
      <c r="A7182" s="407" t="s">
        <v>11529</v>
      </c>
      <c r="B7182" s="407" t="s">
        <v>11530</v>
      </c>
      <c r="C7182" s="406"/>
      <c r="D7182" s="408">
        <v>2.4500000000000001E-2</v>
      </c>
      <c r="E7182" s="408">
        <v>2.4500000000000001E-2</v>
      </c>
      <c r="F7182" s="409">
        <v>45028.409872685188</v>
      </c>
      <c r="G7182" s="408">
        <v>0</v>
      </c>
    </row>
    <row r="7183" spans="1:7" ht="15" x14ac:dyDescent="0.25">
      <c r="A7183" s="407" t="s">
        <v>11531</v>
      </c>
      <c r="B7183" s="407" t="s">
        <v>11532</v>
      </c>
      <c r="C7183" s="406"/>
      <c r="D7183" s="408">
        <v>4.3499999999999997E-2</v>
      </c>
      <c r="E7183" s="408">
        <v>4.3499999999999997E-2</v>
      </c>
      <c r="F7183" s="409">
        <v>45028.409907407404</v>
      </c>
      <c r="G7183" s="408">
        <v>0</v>
      </c>
    </row>
    <row r="7184" spans="1:7" ht="15" x14ac:dyDescent="0.25">
      <c r="A7184" s="407" t="s">
        <v>11533</v>
      </c>
      <c r="B7184" s="407" t="s">
        <v>11534</v>
      </c>
      <c r="C7184" s="406"/>
      <c r="D7184" s="408">
        <v>6.1400000000000003E-2</v>
      </c>
      <c r="E7184" s="408">
        <v>6.1400000000000003E-2</v>
      </c>
      <c r="F7184" s="409">
        <v>45028.409930555557</v>
      </c>
      <c r="G7184" s="408">
        <v>0</v>
      </c>
    </row>
    <row r="7185" spans="1:7" ht="15" x14ac:dyDescent="0.2">
      <c r="A7185" s="407" t="s">
        <v>11535</v>
      </c>
      <c r="B7185" s="407" t="s">
        <v>11536</v>
      </c>
      <c r="C7185" s="408">
        <v>0</v>
      </c>
      <c r="D7185" s="408">
        <v>9.4500000000000001E-2</v>
      </c>
      <c r="E7185" s="408">
        <v>9.4500000000000001E-2</v>
      </c>
      <c r="F7185" s="409">
        <v>45028.40996527778</v>
      </c>
      <c r="G7185" s="408">
        <v>0</v>
      </c>
    </row>
    <row r="7186" spans="1:7" ht="15" x14ac:dyDescent="0.2">
      <c r="A7186" s="407" t="s">
        <v>11537</v>
      </c>
      <c r="B7186" s="407" t="s">
        <v>11538</v>
      </c>
      <c r="C7186" s="408">
        <v>0</v>
      </c>
      <c r="D7186" s="408">
        <v>6.7599999999999993E-2</v>
      </c>
      <c r="E7186" s="408">
        <v>6.7599999999999993E-2</v>
      </c>
      <c r="F7186" s="409">
        <v>45995.552164351851</v>
      </c>
      <c r="G7186" s="408">
        <v>0</v>
      </c>
    </row>
    <row r="7187" spans="1:7" ht="15" x14ac:dyDescent="0.25">
      <c r="A7187" s="407" t="s">
        <v>11539</v>
      </c>
      <c r="B7187" s="407" t="s">
        <v>11540</v>
      </c>
      <c r="C7187" s="406"/>
      <c r="D7187" s="408">
        <v>6.3700000000000007E-2</v>
      </c>
      <c r="E7187" s="408">
        <v>6.3700000000000007E-2</v>
      </c>
      <c r="F7187" s="409">
        <v>45995.552743055552</v>
      </c>
      <c r="G7187" s="408">
        <v>0</v>
      </c>
    </row>
    <row r="7188" spans="1:7" ht="15" x14ac:dyDescent="0.25">
      <c r="A7188" s="407" t="s">
        <v>11541</v>
      </c>
      <c r="B7188" s="407" t="s">
        <v>11542</v>
      </c>
      <c r="C7188" s="406"/>
      <c r="D7188" s="408">
        <v>4.6899999999999997E-2</v>
      </c>
      <c r="E7188" s="408">
        <v>4.6899999999999997E-2</v>
      </c>
      <c r="F7188" s="409">
        <v>45995.552858796298</v>
      </c>
      <c r="G7188" s="408">
        <v>0</v>
      </c>
    </row>
    <row r="7189" spans="1:7" ht="15" x14ac:dyDescent="0.2">
      <c r="A7189" s="407" t="s">
        <v>11543</v>
      </c>
      <c r="B7189" s="407" t="s">
        <v>11544</v>
      </c>
      <c r="C7189" s="408">
        <v>0</v>
      </c>
      <c r="D7189" s="408">
        <v>0.49</v>
      </c>
      <c r="E7189" s="408">
        <v>0.49</v>
      </c>
      <c r="F7189" s="409">
        <v>45096.304224537038</v>
      </c>
      <c r="G7189" s="408">
        <v>0</v>
      </c>
    </row>
    <row r="7190" spans="1:7" ht="15" x14ac:dyDescent="0.2">
      <c r="A7190" s="407" t="s">
        <v>11545</v>
      </c>
      <c r="B7190" s="407" t="s">
        <v>11546</v>
      </c>
      <c r="C7190" s="408">
        <v>0</v>
      </c>
      <c r="D7190" s="408">
        <v>158.99</v>
      </c>
      <c r="E7190" s="408">
        <v>158.99</v>
      </c>
      <c r="F7190" s="409">
        <v>45028.411203703705</v>
      </c>
      <c r="G7190" s="408">
        <v>0</v>
      </c>
    </row>
    <row r="7191" spans="1:7" ht="15" x14ac:dyDescent="0.2">
      <c r="A7191" s="407" t="s">
        <v>11547</v>
      </c>
      <c r="B7191" s="407" t="s">
        <v>11548</v>
      </c>
      <c r="C7191" s="408">
        <v>0</v>
      </c>
      <c r="D7191" s="408">
        <v>7.4975E-2</v>
      </c>
      <c r="E7191" s="408">
        <v>7.4975E-2</v>
      </c>
      <c r="F7191" s="409">
        <v>45028.411249999997</v>
      </c>
      <c r="G7191" s="408">
        <v>0</v>
      </c>
    </row>
    <row r="7192" spans="1:7" ht="15" x14ac:dyDescent="0.2">
      <c r="A7192" s="407" t="s">
        <v>11549</v>
      </c>
      <c r="B7192" s="407" t="s">
        <v>11550</v>
      </c>
      <c r="C7192" s="408">
        <v>0</v>
      </c>
      <c r="D7192" s="408">
        <v>2.57</v>
      </c>
      <c r="E7192" s="408">
        <v>2.57</v>
      </c>
      <c r="F7192" s="409">
        <v>45028.411296296297</v>
      </c>
      <c r="G7192" s="408">
        <v>0</v>
      </c>
    </row>
    <row r="7193" spans="1:7" ht="15" x14ac:dyDescent="0.2">
      <c r="A7193" s="407" t="s">
        <v>11551</v>
      </c>
      <c r="B7193" s="407" t="s">
        <v>41069</v>
      </c>
      <c r="C7193" s="408">
        <v>0</v>
      </c>
      <c r="D7193" s="408">
        <v>0.49401041666666667</v>
      </c>
      <c r="E7193" s="408">
        <v>0.49401041666666667</v>
      </c>
      <c r="F7193" s="409">
        <v>45978.470543981479</v>
      </c>
      <c r="G7193" s="408">
        <v>0</v>
      </c>
    </row>
    <row r="7194" spans="1:7" ht="15" x14ac:dyDescent="0.2">
      <c r="A7194" s="407" t="s">
        <v>11552</v>
      </c>
      <c r="B7194" s="407" t="s">
        <v>11553</v>
      </c>
      <c r="C7194" s="408">
        <v>0</v>
      </c>
      <c r="D7194" s="408">
        <v>10.5</v>
      </c>
      <c r="E7194" s="408">
        <v>10.5</v>
      </c>
      <c r="F7194" s="409">
        <v>45028.411446759259</v>
      </c>
      <c r="G7194" s="408">
        <v>0</v>
      </c>
    </row>
    <row r="7195" spans="1:7" ht="15" x14ac:dyDescent="0.2">
      <c r="A7195" s="407" t="s">
        <v>11554</v>
      </c>
      <c r="B7195" s="407" t="s">
        <v>11555</v>
      </c>
      <c r="C7195" s="408">
        <v>0</v>
      </c>
      <c r="D7195" s="408">
        <v>1.6815</v>
      </c>
      <c r="E7195" s="408">
        <v>1.6815</v>
      </c>
      <c r="F7195" s="409">
        <v>45427.456550925926</v>
      </c>
      <c r="G7195" s="408">
        <v>0</v>
      </c>
    </row>
    <row r="7196" spans="1:7" ht="15" x14ac:dyDescent="0.25">
      <c r="A7196" s="407" t="s">
        <v>11556</v>
      </c>
      <c r="B7196" s="407" t="s">
        <v>11557</v>
      </c>
      <c r="C7196" s="406"/>
      <c r="D7196" s="408">
        <v>10.73</v>
      </c>
      <c r="E7196" s="408">
        <v>10.73</v>
      </c>
      <c r="F7196" s="409">
        <v>45028.411550925928</v>
      </c>
      <c r="G7196" s="408">
        <v>0</v>
      </c>
    </row>
    <row r="7197" spans="1:7" ht="15" x14ac:dyDescent="0.2">
      <c r="A7197" s="407" t="s">
        <v>11558</v>
      </c>
      <c r="B7197" s="407" t="s">
        <v>11559</v>
      </c>
      <c r="C7197" s="408">
        <v>0</v>
      </c>
      <c r="D7197" s="408">
        <v>3.35</v>
      </c>
      <c r="E7197" s="408">
        <v>3.35</v>
      </c>
      <c r="F7197" s="409">
        <v>45028.411597222221</v>
      </c>
      <c r="G7197" s="408">
        <v>0</v>
      </c>
    </row>
    <row r="7198" spans="1:7" ht="15" x14ac:dyDescent="0.2">
      <c r="A7198" s="407" t="s">
        <v>11560</v>
      </c>
      <c r="B7198" s="407" t="s">
        <v>11561</v>
      </c>
      <c r="C7198" s="408">
        <v>0</v>
      </c>
      <c r="D7198" s="408">
        <v>2.1358000000000001</v>
      </c>
      <c r="E7198" s="408">
        <v>2.1358000000000001</v>
      </c>
      <c r="F7198" s="409">
        <v>45028.411631944444</v>
      </c>
      <c r="G7198" s="408">
        <v>0</v>
      </c>
    </row>
    <row r="7199" spans="1:7" ht="15" x14ac:dyDescent="0.2">
      <c r="A7199" s="407" t="s">
        <v>11562</v>
      </c>
      <c r="B7199" s="407" t="s">
        <v>11563</v>
      </c>
      <c r="C7199" s="408">
        <v>0</v>
      </c>
      <c r="D7199" s="408">
        <v>2.1356666666666664</v>
      </c>
      <c r="E7199" s="408">
        <v>2.1356666666666664</v>
      </c>
      <c r="F7199" s="409">
        <v>45028.411678240744</v>
      </c>
      <c r="G7199" s="408">
        <v>0</v>
      </c>
    </row>
    <row r="7200" spans="1:7" ht="15" x14ac:dyDescent="0.2">
      <c r="A7200" s="407" t="s">
        <v>11564</v>
      </c>
      <c r="B7200" s="407" t="s">
        <v>11565</v>
      </c>
      <c r="C7200" s="408">
        <v>0</v>
      </c>
      <c r="D7200" s="408">
        <v>3.5000000000000003E-2</v>
      </c>
      <c r="E7200" s="408">
        <v>3.5000000000000003E-2</v>
      </c>
      <c r="F7200" s="409">
        <v>45028.411724537036</v>
      </c>
      <c r="G7200" s="408">
        <v>0</v>
      </c>
    </row>
    <row r="7201" spans="1:7" ht="15" x14ac:dyDescent="0.2">
      <c r="A7201" s="407" t="s">
        <v>11566</v>
      </c>
      <c r="B7201" s="407" t="s">
        <v>11567</v>
      </c>
      <c r="C7201" s="408">
        <v>0</v>
      </c>
      <c r="D7201" s="408">
        <v>2.9399999999999999E-2</v>
      </c>
      <c r="E7201" s="408">
        <v>2.9399999999999999E-2</v>
      </c>
      <c r="F7201" s="409">
        <v>45028.411851851852</v>
      </c>
      <c r="G7201" s="408">
        <v>0</v>
      </c>
    </row>
    <row r="7202" spans="1:7" ht="15" x14ac:dyDescent="0.2">
      <c r="A7202" s="407" t="s">
        <v>11568</v>
      </c>
      <c r="B7202" s="407" t="s">
        <v>11569</v>
      </c>
      <c r="C7202" s="408">
        <v>0</v>
      </c>
      <c r="D7202" s="408">
        <v>4.7E-2</v>
      </c>
      <c r="E7202" s="408">
        <v>4.7E-2</v>
      </c>
      <c r="F7202" s="409">
        <v>45028.411886574075</v>
      </c>
      <c r="G7202" s="408">
        <v>0</v>
      </c>
    </row>
    <row r="7203" spans="1:7" ht="15" x14ac:dyDescent="0.2">
      <c r="A7203" s="407" t="s">
        <v>11570</v>
      </c>
      <c r="B7203" s="407" t="s">
        <v>11571</v>
      </c>
      <c r="C7203" s="408">
        <v>0</v>
      </c>
      <c r="D7203" s="408">
        <v>0.41226315789473683</v>
      </c>
      <c r="E7203" s="408">
        <v>0.41226315789473683</v>
      </c>
      <c r="F7203" s="409">
        <v>45054.324560185189</v>
      </c>
      <c r="G7203" s="408">
        <v>0</v>
      </c>
    </row>
    <row r="7204" spans="1:7" ht="15" x14ac:dyDescent="0.2">
      <c r="A7204" s="407" t="s">
        <v>11572</v>
      </c>
      <c r="B7204" s="407" t="s">
        <v>33761</v>
      </c>
      <c r="C7204" s="408">
        <v>0</v>
      </c>
      <c r="D7204" s="408">
        <v>0.13041015624999999</v>
      </c>
      <c r="E7204" s="408">
        <v>0.13041015624999999</v>
      </c>
      <c r="F7204" s="409">
        <v>45511.680717592593</v>
      </c>
      <c r="G7204" s="408">
        <v>471</v>
      </c>
    </row>
    <row r="7205" spans="1:7" ht="15" x14ac:dyDescent="0.2">
      <c r="A7205" s="407" t="s">
        <v>11573</v>
      </c>
      <c r="B7205" s="407" t="s">
        <v>11574</v>
      </c>
      <c r="C7205" s="408">
        <v>0</v>
      </c>
      <c r="D7205" s="408">
        <v>0.14910294117647058</v>
      </c>
      <c r="E7205" s="408">
        <v>0.14910294117647058</v>
      </c>
      <c r="F7205" s="409">
        <v>45162.614629629628</v>
      </c>
      <c r="G7205" s="408">
        <v>0</v>
      </c>
    </row>
    <row r="7206" spans="1:7" ht="15" x14ac:dyDescent="0.2">
      <c r="A7206" s="407" t="s">
        <v>11575</v>
      </c>
      <c r="B7206" s="407" t="s">
        <v>11576</v>
      </c>
      <c r="C7206" s="408">
        <v>0</v>
      </c>
      <c r="D7206" s="408">
        <v>4.3639999999999999</v>
      </c>
      <c r="E7206" s="408">
        <v>4.3639999999999999</v>
      </c>
      <c r="F7206" s="409">
        <v>45054.338009259256</v>
      </c>
      <c r="G7206" s="408">
        <v>0</v>
      </c>
    </row>
    <row r="7207" spans="1:7" ht="15" x14ac:dyDescent="0.2">
      <c r="A7207" s="407" t="s">
        <v>35910</v>
      </c>
      <c r="B7207" s="407" t="s">
        <v>35911</v>
      </c>
      <c r="C7207" s="408">
        <v>0</v>
      </c>
      <c r="D7207" s="408">
        <v>4.2659999999999997E-2</v>
      </c>
      <c r="E7207" s="408">
        <v>4.2659999999999997E-2</v>
      </c>
      <c r="F7207" s="409">
        <v>45632.429976851854</v>
      </c>
      <c r="G7207" s="408">
        <v>0</v>
      </c>
    </row>
    <row r="7208" spans="1:7" ht="15" x14ac:dyDescent="0.2">
      <c r="A7208" s="407" t="s">
        <v>40283</v>
      </c>
      <c r="B7208" s="407" t="s">
        <v>40284</v>
      </c>
      <c r="C7208" s="408">
        <v>0</v>
      </c>
      <c r="D7208" s="408">
        <v>0.21847222222222223</v>
      </c>
      <c r="E7208" s="408">
        <v>0.21847222222222223</v>
      </c>
      <c r="F7208" s="409">
        <v>45715.574317129627</v>
      </c>
      <c r="G7208" s="408">
        <v>0</v>
      </c>
    </row>
    <row r="7209" spans="1:7" ht="15" x14ac:dyDescent="0.2">
      <c r="A7209" s="407" t="s">
        <v>40285</v>
      </c>
      <c r="B7209" s="407" t="s">
        <v>40286</v>
      </c>
      <c r="C7209" s="408">
        <v>0</v>
      </c>
      <c r="D7209" s="408">
        <v>0.2426388888888889</v>
      </c>
      <c r="E7209" s="408">
        <v>0.2426388888888889</v>
      </c>
      <c r="F7209" s="409">
        <v>45715.578368055554</v>
      </c>
      <c r="G7209" s="408">
        <v>0</v>
      </c>
    </row>
    <row r="7210" spans="1:7" ht="15" x14ac:dyDescent="0.2">
      <c r="A7210" s="407" t="s">
        <v>11577</v>
      </c>
      <c r="B7210" s="407" t="s">
        <v>11578</v>
      </c>
      <c r="C7210" s="408">
        <v>0</v>
      </c>
      <c r="D7210" s="408">
        <v>39.25</v>
      </c>
      <c r="E7210" s="408">
        <v>39.25</v>
      </c>
      <c r="F7210" s="409">
        <v>44516.688379629632</v>
      </c>
      <c r="G7210" s="408">
        <v>0</v>
      </c>
    </row>
    <row r="7211" spans="1:7" ht="15" x14ac:dyDescent="0.2">
      <c r="A7211" s="407" t="s">
        <v>11579</v>
      </c>
      <c r="B7211" s="407" t="s">
        <v>11580</v>
      </c>
      <c r="C7211" s="408">
        <v>0</v>
      </c>
      <c r="D7211" s="408">
        <v>29.4</v>
      </c>
      <c r="E7211" s="408">
        <v>29.4</v>
      </c>
      <c r="F7211" s="409">
        <v>45958.790486111109</v>
      </c>
      <c r="G7211" s="408">
        <v>0</v>
      </c>
    </row>
    <row r="7212" spans="1:7" ht="15" x14ac:dyDescent="0.2">
      <c r="A7212" s="407" t="s">
        <v>35912</v>
      </c>
      <c r="B7212" s="407" t="s">
        <v>35913</v>
      </c>
      <c r="C7212" s="408">
        <v>0</v>
      </c>
      <c r="D7212" s="408">
        <v>31.11</v>
      </c>
      <c r="E7212" s="408">
        <v>31.11</v>
      </c>
      <c r="F7212" s="409">
        <v>43026.357824074075</v>
      </c>
      <c r="G7212" s="408">
        <v>0</v>
      </c>
    </row>
    <row r="7213" spans="1:7" ht="15" x14ac:dyDescent="0.2">
      <c r="A7213" s="407" t="s">
        <v>11581</v>
      </c>
      <c r="B7213" s="407" t="s">
        <v>11582</v>
      </c>
      <c r="C7213" s="408">
        <v>0</v>
      </c>
      <c r="D7213" s="408">
        <v>3.96</v>
      </c>
      <c r="E7213" s="408">
        <v>3.96</v>
      </c>
      <c r="F7213" s="409">
        <v>45632.366064814814</v>
      </c>
      <c r="G7213" s="408">
        <v>3</v>
      </c>
    </row>
    <row r="7214" spans="1:7" ht="15" x14ac:dyDescent="0.2">
      <c r="A7214" s="407" t="s">
        <v>11583</v>
      </c>
      <c r="B7214" s="407" t="s">
        <v>11584</v>
      </c>
      <c r="C7214" s="408">
        <v>0</v>
      </c>
      <c r="D7214" s="408">
        <v>36.799999999999997</v>
      </c>
      <c r="E7214" s="408">
        <v>36.799999999999997</v>
      </c>
      <c r="F7214" s="409">
        <v>45048.457199074073</v>
      </c>
      <c r="G7214" s="408">
        <v>0</v>
      </c>
    </row>
    <row r="7215" spans="1:7" ht="15" x14ac:dyDescent="0.2">
      <c r="A7215" s="407" t="s">
        <v>11585</v>
      </c>
      <c r="B7215" s="407" t="s">
        <v>11586</v>
      </c>
      <c r="C7215" s="408">
        <v>0</v>
      </c>
      <c r="D7215" s="408">
        <v>61.44</v>
      </c>
      <c r="E7215" s="408">
        <v>61.44</v>
      </c>
      <c r="F7215" s="409">
        <v>45048.454687500001</v>
      </c>
      <c r="G7215" s="408">
        <v>0</v>
      </c>
    </row>
    <row r="7216" spans="1:7" ht="15" x14ac:dyDescent="0.2">
      <c r="A7216" s="407" t="s">
        <v>11587</v>
      </c>
      <c r="B7216" s="407" t="s">
        <v>11588</v>
      </c>
      <c r="C7216" s="408">
        <v>0</v>
      </c>
      <c r="D7216" s="408">
        <v>46.41</v>
      </c>
      <c r="E7216" s="408">
        <v>46.41</v>
      </c>
      <c r="F7216" s="409">
        <v>45048.45884259259</v>
      </c>
      <c r="G7216" s="408">
        <v>0</v>
      </c>
    </row>
    <row r="7217" spans="1:7" ht="15" x14ac:dyDescent="0.2">
      <c r="A7217" s="407" t="s">
        <v>11589</v>
      </c>
      <c r="B7217" s="407" t="s">
        <v>11590</v>
      </c>
      <c r="C7217" s="408">
        <v>0</v>
      </c>
      <c r="D7217" s="408">
        <v>50.5</v>
      </c>
      <c r="E7217" s="408">
        <v>50.5</v>
      </c>
      <c r="F7217" s="409">
        <v>45048.459780092591</v>
      </c>
      <c r="G7217" s="408">
        <v>0</v>
      </c>
    </row>
    <row r="7218" spans="1:7" ht="15" x14ac:dyDescent="0.2">
      <c r="A7218" s="407" t="s">
        <v>11591</v>
      </c>
      <c r="B7218" s="407" t="s">
        <v>11592</v>
      </c>
      <c r="C7218" s="408">
        <v>0</v>
      </c>
      <c r="D7218" s="408">
        <v>67.680000000000007</v>
      </c>
      <c r="E7218" s="408">
        <v>67.680000000000007</v>
      </c>
      <c r="F7218" s="409">
        <v>45005.613495370373</v>
      </c>
      <c r="G7218" s="408">
        <v>0</v>
      </c>
    </row>
    <row r="7219" spans="1:7" ht="15" x14ac:dyDescent="0.2">
      <c r="A7219" s="407" t="s">
        <v>11593</v>
      </c>
      <c r="B7219" s="407" t="s">
        <v>11594</v>
      </c>
      <c r="C7219" s="408">
        <v>0</v>
      </c>
      <c r="D7219" s="408">
        <v>95.48</v>
      </c>
      <c r="E7219" s="408">
        <v>95.48</v>
      </c>
      <c r="F7219" s="409">
        <v>45005.615879629629</v>
      </c>
      <c r="G7219" s="408">
        <v>0</v>
      </c>
    </row>
    <row r="7220" spans="1:7" ht="15" x14ac:dyDescent="0.2">
      <c r="A7220" s="407" t="s">
        <v>11595</v>
      </c>
      <c r="B7220" s="407" t="s">
        <v>11596</v>
      </c>
      <c r="C7220" s="408">
        <v>0</v>
      </c>
      <c r="D7220" s="408">
        <v>23.51</v>
      </c>
      <c r="E7220" s="408">
        <v>23.51</v>
      </c>
      <c r="F7220" s="409">
        <v>45042.492777777778</v>
      </c>
      <c r="G7220" s="408">
        <v>0</v>
      </c>
    </row>
    <row r="7221" spans="1:7" ht="15" x14ac:dyDescent="0.2">
      <c r="A7221" s="407" t="s">
        <v>11597</v>
      </c>
      <c r="B7221" s="407" t="s">
        <v>11598</v>
      </c>
      <c r="C7221" s="408">
        <v>0</v>
      </c>
      <c r="D7221" s="408">
        <v>33.119999999999997</v>
      </c>
      <c r="E7221" s="408">
        <v>33.119999999999997</v>
      </c>
      <c r="F7221" s="409">
        <v>45048.411296296297</v>
      </c>
      <c r="G7221" s="408">
        <v>0</v>
      </c>
    </row>
    <row r="7222" spans="1:7" ht="15" x14ac:dyDescent="0.2">
      <c r="A7222" s="407" t="s">
        <v>11599</v>
      </c>
      <c r="B7222" s="407" t="s">
        <v>11600</v>
      </c>
      <c r="C7222" s="408">
        <v>0</v>
      </c>
      <c r="D7222" s="408">
        <v>39.97</v>
      </c>
      <c r="E7222" s="408">
        <v>39.97</v>
      </c>
      <c r="F7222" s="409">
        <v>45048.474479166667</v>
      </c>
      <c r="G7222" s="408">
        <v>0</v>
      </c>
    </row>
    <row r="7223" spans="1:7" ht="15" x14ac:dyDescent="0.2">
      <c r="A7223" s="407" t="s">
        <v>11601</v>
      </c>
      <c r="B7223" s="407" t="s">
        <v>11602</v>
      </c>
      <c r="C7223" s="408">
        <v>0</v>
      </c>
      <c r="D7223" s="408">
        <v>29.24</v>
      </c>
      <c r="E7223" s="408">
        <v>29.24</v>
      </c>
      <c r="F7223" s="409">
        <v>45048.48165509259</v>
      </c>
      <c r="G7223" s="408">
        <v>0</v>
      </c>
    </row>
    <row r="7224" spans="1:7" ht="15" x14ac:dyDescent="0.2">
      <c r="A7224" s="407" t="s">
        <v>11603</v>
      </c>
      <c r="B7224" s="407" t="s">
        <v>40626</v>
      </c>
      <c r="C7224" s="408">
        <v>0</v>
      </c>
      <c r="D7224" s="408">
        <v>147.52000000000001</v>
      </c>
      <c r="E7224" s="408">
        <v>147.52000000000001</v>
      </c>
      <c r="F7224" s="409">
        <v>45995.501909722225</v>
      </c>
      <c r="G7224" s="408">
        <v>0</v>
      </c>
    </row>
    <row r="7225" spans="1:7" ht="15" x14ac:dyDescent="0.2">
      <c r="A7225" s="407" t="s">
        <v>11604</v>
      </c>
      <c r="B7225" s="407" t="s">
        <v>11605</v>
      </c>
      <c r="C7225" s="408">
        <v>0</v>
      </c>
      <c r="D7225" s="408">
        <v>121.25</v>
      </c>
      <c r="E7225" s="408">
        <v>121.25</v>
      </c>
      <c r="F7225" s="409">
        <v>45048.513472222221</v>
      </c>
      <c r="G7225" s="408">
        <v>0</v>
      </c>
    </row>
    <row r="7226" spans="1:7" ht="15" x14ac:dyDescent="0.2">
      <c r="A7226" s="407" t="s">
        <v>11606</v>
      </c>
      <c r="B7226" s="407" t="s">
        <v>11607</v>
      </c>
      <c r="C7226" s="408">
        <v>0</v>
      </c>
      <c r="D7226" s="408">
        <v>14.21</v>
      </c>
      <c r="E7226" s="408">
        <v>14.21</v>
      </c>
      <c r="F7226" s="409">
        <v>45048.514120370368</v>
      </c>
      <c r="G7226" s="408">
        <v>0</v>
      </c>
    </row>
    <row r="7227" spans="1:7" ht="15" x14ac:dyDescent="0.2">
      <c r="A7227" s="407" t="s">
        <v>11608</v>
      </c>
      <c r="B7227" s="407" t="s">
        <v>33762</v>
      </c>
      <c r="C7227" s="408">
        <v>0</v>
      </c>
      <c r="D7227" s="408">
        <v>20.55</v>
      </c>
      <c r="E7227" s="408">
        <v>20.55</v>
      </c>
      <c r="F7227" s="409">
        <v>45511.347500000003</v>
      </c>
      <c r="G7227" s="408">
        <v>0</v>
      </c>
    </row>
    <row r="7228" spans="1:7" ht="15" x14ac:dyDescent="0.2">
      <c r="A7228" s="407" t="s">
        <v>11609</v>
      </c>
      <c r="B7228" s="407" t="s">
        <v>11610</v>
      </c>
      <c r="C7228" s="408">
        <v>0</v>
      </c>
      <c r="D7228" s="408">
        <v>110.23</v>
      </c>
      <c r="E7228" s="408">
        <v>110.23</v>
      </c>
      <c r="F7228" s="409">
        <v>45418.433379629627</v>
      </c>
      <c r="G7228" s="408">
        <v>0</v>
      </c>
    </row>
    <row r="7229" spans="1:7" ht="15" x14ac:dyDescent="0.2">
      <c r="A7229" s="407" t="s">
        <v>35914</v>
      </c>
      <c r="B7229" s="407" t="s">
        <v>35915</v>
      </c>
      <c r="C7229" s="408">
        <v>0</v>
      </c>
      <c r="D7229" s="408">
        <v>134.32</v>
      </c>
      <c r="E7229" s="408">
        <v>134.32</v>
      </c>
      <c r="F7229" s="409">
        <v>45005.438379629632</v>
      </c>
      <c r="G7229" s="408">
        <v>0</v>
      </c>
    </row>
    <row r="7230" spans="1:7" ht="15" x14ac:dyDescent="0.2">
      <c r="A7230" s="407" t="s">
        <v>11611</v>
      </c>
      <c r="B7230" s="407" t="s">
        <v>11612</v>
      </c>
      <c r="C7230" s="408">
        <v>0</v>
      </c>
      <c r="D7230" s="408">
        <v>31</v>
      </c>
      <c r="E7230" s="408">
        <v>31</v>
      </c>
      <c r="F7230" s="409">
        <v>45049.628217592595</v>
      </c>
      <c r="G7230" s="408">
        <v>0</v>
      </c>
    </row>
    <row r="7231" spans="1:7" ht="15" x14ac:dyDescent="0.2">
      <c r="A7231" s="407" t="s">
        <v>11613</v>
      </c>
      <c r="B7231" s="407" t="s">
        <v>11614</v>
      </c>
      <c r="C7231" s="408">
        <v>0</v>
      </c>
      <c r="D7231" s="408">
        <v>29.5</v>
      </c>
      <c r="E7231" s="408">
        <v>29.5</v>
      </c>
      <c r="F7231" s="409">
        <v>45005.438576388886</v>
      </c>
      <c r="G7231" s="408">
        <v>0</v>
      </c>
    </row>
    <row r="7232" spans="1:7" ht="15" x14ac:dyDescent="0.2">
      <c r="A7232" s="407" t="s">
        <v>11615</v>
      </c>
      <c r="B7232" s="407" t="s">
        <v>11616</v>
      </c>
      <c r="C7232" s="408">
        <v>0</v>
      </c>
      <c r="D7232" s="408">
        <v>36.130000000000003</v>
      </c>
      <c r="E7232" s="408">
        <v>36.130000000000003</v>
      </c>
      <c r="F7232" s="409">
        <v>45049.628807870373</v>
      </c>
      <c r="G7232" s="408">
        <v>0</v>
      </c>
    </row>
    <row r="7233" spans="1:7" ht="15" x14ac:dyDescent="0.2">
      <c r="A7233" s="407" t="s">
        <v>11617</v>
      </c>
      <c r="B7233" s="407" t="s">
        <v>11616</v>
      </c>
      <c r="C7233" s="408">
        <v>0</v>
      </c>
      <c r="D7233" s="408">
        <v>45.45</v>
      </c>
      <c r="E7233" s="408">
        <v>45.45</v>
      </c>
      <c r="F7233" s="409">
        <v>45810.578287037039</v>
      </c>
      <c r="G7233" s="408">
        <v>0</v>
      </c>
    </row>
    <row r="7234" spans="1:7" ht="15" x14ac:dyDescent="0.2">
      <c r="A7234" s="407" t="s">
        <v>11618</v>
      </c>
      <c r="B7234" s="407" t="s">
        <v>11619</v>
      </c>
      <c r="C7234" s="408">
        <v>0</v>
      </c>
      <c r="D7234" s="408">
        <v>559.69000000000005</v>
      </c>
      <c r="E7234" s="408">
        <v>559.69000000000005</v>
      </c>
      <c r="F7234" s="409">
        <v>45092.324097222219</v>
      </c>
      <c r="G7234" s="408">
        <v>0</v>
      </c>
    </row>
    <row r="7235" spans="1:7" ht="15" x14ac:dyDescent="0.2">
      <c r="A7235" s="407" t="s">
        <v>11620</v>
      </c>
      <c r="B7235" s="407" t="s">
        <v>11621</v>
      </c>
      <c r="C7235" s="408">
        <v>0</v>
      </c>
      <c r="D7235" s="408">
        <v>72.81</v>
      </c>
      <c r="E7235" s="408">
        <v>72.81</v>
      </c>
      <c r="F7235" s="409">
        <v>45103.38616898148</v>
      </c>
      <c r="G7235" s="408">
        <v>0</v>
      </c>
    </row>
    <row r="7236" spans="1:7" ht="15" x14ac:dyDescent="0.2">
      <c r="A7236" s="407" t="s">
        <v>11622</v>
      </c>
      <c r="B7236" s="407" t="s">
        <v>11623</v>
      </c>
      <c r="C7236" s="408">
        <v>0</v>
      </c>
      <c r="D7236" s="408">
        <v>92.21</v>
      </c>
      <c r="E7236" s="408">
        <v>92.21</v>
      </c>
      <c r="F7236" s="409">
        <v>45092.327986111108</v>
      </c>
      <c r="G7236" s="408">
        <v>0</v>
      </c>
    </row>
    <row r="7237" spans="1:7" ht="15" x14ac:dyDescent="0.2">
      <c r="A7237" s="407" t="s">
        <v>11624</v>
      </c>
      <c r="B7237" s="407" t="s">
        <v>11625</v>
      </c>
      <c r="C7237" s="408">
        <v>0</v>
      </c>
      <c r="D7237" s="408">
        <v>125.71</v>
      </c>
      <c r="E7237" s="408">
        <v>125.71</v>
      </c>
      <c r="F7237" s="409">
        <v>45092.329768518517</v>
      </c>
      <c r="G7237" s="408">
        <v>0</v>
      </c>
    </row>
    <row r="7238" spans="1:7" ht="15" x14ac:dyDescent="0.2">
      <c r="A7238" s="407" t="s">
        <v>11626</v>
      </c>
      <c r="B7238" s="407" t="s">
        <v>11627</v>
      </c>
      <c r="C7238" s="408">
        <v>0</v>
      </c>
      <c r="D7238" s="408">
        <v>20.94</v>
      </c>
      <c r="E7238" s="408">
        <v>20.94</v>
      </c>
      <c r="F7238" s="409">
        <v>45056.467361111114</v>
      </c>
      <c r="G7238" s="408">
        <v>0</v>
      </c>
    </row>
    <row r="7239" spans="1:7" ht="15" x14ac:dyDescent="0.2">
      <c r="A7239" s="407" t="s">
        <v>11628</v>
      </c>
      <c r="B7239" s="407" t="s">
        <v>11629</v>
      </c>
      <c r="C7239" s="408">
        <v>0</v>
      </c>
      <c r="D7239" s="408">
        <v>12.87</v>
      </c>
      <c r="E7239" s="408">
        <v>12.87</v>
      </c>
      <c r="F7239" s="409">
        <v>45056.467615740738</v>
      </c>
      <c r="G7239" s="408">
        <v>0</v>
      </c>
    </row>
    <row r="7240" spans="1:7" ht="15" x14ac:dyDescent="0.2">
      <c r="A7240" s="407" t="s">
        <v>11630</v>
      </c>
      <c r="B7240" s="407" t="s">
        <v>11631</v>
      </c>
      <c r="C7240" s="408">
        <v>0</v>
      </c>
      <c r="D7240" s="408">
        <v>44.58</v>
      </c>
      <c r="E7240" s="408">
        <v>44.58</v>
      </c>
      <c r="F7240" s="409">
        <v>45028.420729166668</v>
      </c>
      <c r="G7240" s="408">
        <v>0</v>
      </c>
    </row>
    <row r="7241" spans="1:7" ht="15" x14ac:dyDescent="0.25">
      <c r="A7241" s="407" t="s">
        <v>11632</v>
      </c>
      <c r="B7241" s="407" t="s">
        <v>11633</v>
      </c>
      <c r="C7241" s="406"/>
      <c r="D7241" s="408">
        <v>275.20999999999998</v>
      </c>
      <c r="E7241" s="408">
        <v>275.20999999999998</v>
      </c>
      <c r="F7241" s="409">
        <v>45027.667951388888</v>
      </c>
      <c r="G7241" s="408">
        <v>0</v>
      </c>
    </row>
    <row r="7242" spans="1:7" ht="15" x14ac:dyDescent="0.2">
      <c r="A7242" s="407" t="s">
        <v>11634</v>
      </c>
      <c r="B7242" s="407" t="s">
        <v>11635</v>
      </c>
      <c r="C7242" s="408">
        <v>0</v>
      </c>
      <c r="D7242" s="408">
        <v>57.29</v>
      </c>
      <c r="E7242" s="408">
        <v>57.29</v>
      </c>
      <c r="F7242" s="409">
        <v>45027.669027777774</v>
      </c>
      <c r="G7242" s="408">
        <v>0</v>
      </c>
    </row>
    <row r="7243" spans="1:7" ht="15" x14ac:dyDescent="0.2">
      <c r="A7243" s="407" t="s">
        <v>11636</v>
      </c>
      <c r="B7243" s="407" t="s">
        <v>11637</v>
      </c>
      <c r="C7243" s="408">
        <v>0</v>
      </c>
      <c r="D7243" s="408">
        <v>54.7</v>
      </c>
      <c r="E7243" s="408">
        <v>54.7</v>
      </c>
      <c r="F7243" s="409">
        <v>45028.461145833331</v>
      </c>
      <c r="G7243" s="408">
        <v>0</v>
      </c>
    </row>
    <row r="7244" spans="1:7" ht="15" x14ac:dyDescent="0.2">
      <c r="A7244" s="407" t="s">
        <v>11638</v>
      </c>
      <c r="B7244" s="407" t="s">
        <v>11639</v>
      </c>
      <c r="C7244" s="408">
        <v>0</v>
      </c>
      <c r="D7244" s="408">
        <v>54.1</v>
      </c>
      <c r="E7244" s="408">
        <v>54.1</v>
      </c>
      <c r="F7244" s="409">
        <v>45049.382870370369</v>
      </c>
      <c r="G7244" s="408">
        <v>1</v>
      </c>
    </row>
    <row r="7245" spans="1:7" ht="15" x14ac:dyDescent="0.2">
      <c r="A7245" s="407" t="s">
        <v>11640</v>
      </c>
      <c r="B7245" s="407" t="s">
        <v>11641</v>
      </c>
      <c r="C7245" s="408">
        <v>0</v>
      </c>
      <c r="D7245" s="408">
        <v>281.85000000000002</v>
      </c>
      <c r="E7245" s="408">
        <v>281.85000000000002</v>
      </c>
      <c r="F7245" s="409">
        <v>45049.383101851854</v>
      </c>
      <c r="G7245" s="408">
        <v>0</v>
      </c>
    </row>
    <row r="7246" spans="1:7" ht="15" x14ac:dyDescent="0.2">
      <c r="A7246" s="407" t="s">
        <v>11642</v>
      </c>
      <c r="B7246" s="407" t="s">
        <v>11643</v>
      </c>
      <c r="C7246" s="408">
        <v>0</v>
      </c>
      <c r="D7246" s="408">
        <v>164.54499999999999</v>
      </c>
      <c r="E7246" s="408">
        <v>164.54499999999999</v>
      </c>
      <c r="F7246" s="409">
        <v>45027.675428240742</v>
      </c>
      <c r="G7246" s="408">
        <v>0</v>
      </c>
    </row>
    <row r="7247" spans="1:7" ht="15" x14ac:dyDescent="0.2">
      <c r="A7247" s="407" t="s">
        <v>11644</v>
      </c>
      <c r="B7247" s="407" t="s">
        <v>40625</v>
      </c>
      <c r="C7247" s="408">
        <v>0</v>
      </c>
      <c r="D7247" s="408">
        <v>204.64</v>
      </c>
      <c r="E7247" s="408">
        <v>204.64</v>
      </c>
      <c r="F7247" s="409">
        <v>45951.335578703707</v>
      </c>
      <c r="G7247" s="408">
        <v>0</v>
      </c>
    </row>
    <row r="7248" spans="1:7" ht="15" x14ac:dyDescent="0.2">
      <c r="A7248" s="407" t="s">
        <v>11645</v>
      </c>
      <c r="B7248" s="407" t="s">
        <v>11646</v>
      </c>
      <c r="C7248" s="408">
        <v>0</v>
      </c>
      <c r="D7248" s="408">
        <v>178.81</v>
      </c>
      <c r="E7248" s="408">
        <v>178.81</v>
      </c>
      <c r="F7248" s="409">
        <v>45027.68787037037</v>
      </c>
      <c r="G7248" s="408">
        <v>0</v>
      </c>
    </row>
    <row r="7249" spans="1:7" ht="15" x14ac:dyDescent="0.2">
      <c r="A7249" s="407" t="s">
        <v>11647</v>
      </c>
      <c r="B7249" s="407" t="s">
        <v>11648</v>
      </c>
      <c r="C7249" s="408">
        <v>0</v>
      </c>
      <c r="D7249" s="408">
        <v>49.7</v>
      </c>
      <c r="E7249" s="408">
        <v>49.7</v>
      </c>
      <c r="F7249" s="409">
        <v>45810.580381944441</v>
      </c>
      <c r="G7249" s="408">
        <v>0</v>
      </c>
    </row>
    <row r="7250" spans="1:7" ht="15" x14ac:dyDescent="0.2">
      <c r="A7250" s="407" t="s">
        <v>11649</v>
      </c>
      <c r="B7250" s="407" t="s">
        <v>4435</v>
      </c>
      <c r="C7250" s="408">
        <v>0</v>
      </c>
      <c r="D7250" s="408">
        <v>78.7</v>
      </c>
      <c r="E7250" s="408">
        <v>78.7</v>
      </c>
      <c r="F7250" s="409">
        <v>44516.531180555554</v>
      </c>
      <c r="G7250" s="408">
        <v>0</v>
      </c>
    </row>
    <row r="7251" spans="1:7" ht="15" x14ac:dyDescent="0.2">
      <c r="A7251" s="407" t="s">
        <v>11650</v>
      </c>
      <c r="B7251" s="407" t="s">
        <v>11651</v>
      </c>
      <c r="C7251" s="408">
        <v>0</v>
      </c>
      <c r="D7251" s="408">
        <v>62.7</v>
      </c>
      <c r="E7251" s="408">
        <v>62.7</v>
      </c>
      <c r="F7251" s="409">
        <v>45243.532523148147</v>
      </c>
      <c r="G7251" s="408">
        <v>0</v>
      </c>
    </row>
    <row r="7252" spans="1:7" ht="15" x14ac:dyDescent="0.2">
      <c r="A7252" s="407" t="s">
        <v>11652</v>
      </c>
      <c r="B7252" s="407" t="s">
        <v>11653</v>
      </c>
      <c r="C7252" s="408">
        <v>0</v>
      </c>
      <c r="D7252" s="408">
        <v>19.95</v>
      </c>
      <c r="E7252" s="408">
        <v>19.95</v>
      </c>
      <c r="F7252" s="409">
        <v>45243.530914351853</v>
      </c>
      <c r="G7252" s="408">
        <v>0</v>
      </c>
    </row>
    <row r="7253" spans="1:7" ht="15" x14ac:dyDescent="0.2">
      <c r="A7253" s="407" t="s">
        <v>11654</v>
      </c>
      <c r="B7253" s="407" t="s">
        <v>11655</v>
      </c>
      <c r="C7253" s="408">
        <v>0</v>
      </c>
      <c r="D7253" s="408">
        <v>22.99</v>
      </c>
      <c r="E7253" s="408">
        <v>22.99</v>
      </c>
      <c r="F7253" s="409">
        <v>45763.473483796297</v>
      </c>
      <c r="G7253" s="408">
        <v>2</v>
      </c>
    </row>
    <row r="7254" spans="1:7" ht="15" x14ac:dyDescent="0.2">
      <c r="A7254" s="407" t="s">
        <v>11656</v>
      </c>
      <c r="B7254" s="407" t="s">
        <v>11657</v>
      </c>
      <c r="C7254" s="408">
        <v>0</v>
      </c>
      <c r="D7254" s="408">
        <v>3.79</v>
      </c>
      <c r="E7254" s="408">
        <v>3.79</v>
      </c>
      <c r="F7254" s="409">
        <v>45890.282222222224</v>
      </c>
      <c r="G7254" s="408">
        <v>0</v>
      </c>
    </row>
    <row r="7255" spans="1:7" ht="15" x14ac:dyDescent="0.25">
      <c r="A7255" s="407" t="s">
        <v>35916</v>
      </c>
      <c r="B7255" s="407" t="s">
        <v>35917</v>
      </c>
      <c r="C7255" s="406"/>
      <c r="D7255" s="408">
        <v>31.3</v>
      </c>
      <c r="E7255" s="408">
        <v>31.3</v>
      </c>
      <c r="F7255" s="409">
        <v>45028.64744212963</v>
      </c>
      <c r="G7255" s="408">
        <v>0</v>
      </c>
    </row>
    <row r="7256" spans="1:7" ht="15" x14ac:dyDescent="0.25">
      <c r="A7256" s="407" t="s">
        <v>11658</v>
      </c>
      <c r="B7256" s="407" t="s">
        <v>11659</v>
      </c>
      <c r="C7256" s="406"/>
      <c r="D7256" s="408">
        <v>76.19</v>
      </c>
      <c r="E7256" s="408">
        <v>76.19</v>
      </c>
      <c r="F7256" s="409">
        <v>45028.584432870368</v>
      </c>
      <c r="G7256" s="408">
        <v>0</v>
      </c>
    </row>
    <row r="7257" spans="1:7" ht="15" x14ac:dyDescent="0.2">
      <c r="A7257" s="407" t="s">
        <v>11660</v>
      </c>
      <c r="B7257" s="407" t="s">
        <v>40624</v>
      </c>
      <c r="C7257" s="408">
        <v>0</v>
      </c>
      <c r="D7257" s="408">
        <v>164.51</v>
      </c>
      <c r="E7257" s="408">
        <v>164.51</v>
      </c>
      <c r="F7257" s="409">
        <v>45951.335682870369</v>
      </c>
      <c r="G7257" s="408">
        <v>0</v>
      </c>
    </row>
    <row r="7258" spans="1:7" ht="15" x14ac:dyDescent="0.2">
      <c r="A7258" s="407" t="s">
        <v>11661</v>
      </c>
      <c r="B7258" s="407" t="s">
        <v>11662</v>
      </c>
      <c r="C7258" s="408">
        <v>0</v>
      </c>
      <c r="D7258" s="408">
        <v>83.43</v>
      </c>
      <c r="E7258" s="408">
        <v>83.43</v>
      </c>
      <c r="F7258" s="409">
        <v>45028.588969907411</v>
      </c>
      <c r="G7258" s="408">
        <v>0</v>
      </c>
    </row>
    <row r="7259" spans="1:7" ht="15" x14ac:dyDescent="0.2">
      <c r="A7259" s="407" t="s">
        <v>11663</v>
      </c>
      <c r="B7259" s="407" t="s">
        <v>11664</v>
      </c>
      <c r="C7259" s="408">
        <v>0</v>
      </c>
      <c r="D7259" s="408">
        <v>126.12</v>
      </c>
      <c r="E7259" s="408">
        <v>126.12</v>
      </c>
      <c r="F7259" s="409">
        <v>46037.605000000003</v>
      </c>
      <c r="G7259" s="408">
        <v>0</v>
      </c>
    </row>
    <row r="7260" spans="1:7" ht="15" x14ac:dyDescent="0.2">
      <c r="A7260" s="407" t="s">
        <v>11665</v>
      </c>
      <c r="B7260" s="407" t="s">
        <v>11666</v>
      </c>
      <c r="C7260" s="408">
        <v>0</v>
      </c>
      <c r="D7260" s="408">
        <v>99.16</v>
      </c>
      <c r="E7260" s="408">
        <v>99.16</v>
      </c>
      <c r="F7260" s="409">
        <v>45027.705081018517</v>
      </c>
      <c r="G7260" s="408">
        <v>0</v>
      </c>
    </row>
    <row r="7261" spans="1:7" ht="15" x14ac:dyDescent="0.2">
      <c r="A7261" s="407" t="s">
        <v>11667</v>
      </c>
      <c r="B7261" s="407" t="s">
        <v>11668</v>
      </c>
      <c r="C7261" s="408">
        <v>0</v>
      </c>
      <c r="D7261" s="408">
        <v>123.06</v>
      </c>
      <c r="E7261" s="408">
        <v>123.06</v>
      </c>
      <c r="F7261" s="409">
        <v>46071.624930555554</v>
      </c>
      <c r="G7261" s="408">
        <v>2</v>
      </c>
    </row>
    <row r="7262" spans="1:7" ht="15" x14ac:dyDescent="0.2">
      <c r="A7262" s="407" t="s">
        <v>11669</v>
      </c>
      <c r="B7262" s="407" t="s">
        <v>11670</v>
      </c>
      <c r="C7262" s="408">
        <v>0</v>
      </c>
      <c r="D7262" s="408">
        <v>89.76</v>
      </c>
      <c r="E7262" s="408">
        <v>89.76</v>
      </c>
      <c r="F7262" s="409">
        <v>45049.403287037036</v>
      </c>
      <c r="G7262" s="408">
        <v>0</v>
      </c>
    </row>
    <row r="7263" spans="1:7" ht="15" x14ac:dyDescent="0.2">
      <c r="A7263" s="407" t="s">
        <v>11671</v>
      </c>
      <c r="B7263" s="407" t="s">
        <v>11672</v>
      </c>
      <c r="C7263" s="408">
        <v>0</v>
      </c>
      <c r="D7263" s="408">
        <v>64.13</v>
      </c>
      <c r="E7263" s="408">
        <v>64.13</v>
      </c>
      <c r="F7263" s="409">
        <v>45049.403391203705</v>
      </c>
      <c r="G7263" s="408">
        <v>0</v>
      </c>
    </row>
    <row r="7264" spans="1:7" ht="15" x14ac:dyDescent="0.2">
      <c r="A7264" s="407" t="s">
        <v>11673</v>
      </c>
      <c r="B7264" s="407" t="s">
        <v>11674</v>
      </c>
      <c r="C7264" s="408">
        <v>0</v>
      </c>
      <c r="D7264" s="408">
        <v>51.22</v>
      </c>
      <c r="E7264" s="408">
        <v>51.22</v>
      </c>
      <c r="F7264" s="409">
        <v>45049.351782407408</v>
      </c>
      <c r="G7264" s="408">
        <v>0</v>
      </c>
    </row>
    <row r="7265" spans="1:7" ht="15" x14ac:dyDescent="0.2">
      <c r="A7265" s="407" t="s">
        <v>11675</v>
      </c>
      <c r="B7265" s="407" t="s">
        <v>11676</v>
      </c>
      <c r="C7265" s="408">
        <v>0</v>
      </c>
      <c r="D7265" s="408">
        <v>2.33</v>
      </c>
      <c r="E7265" s="408">
        <v>2.33</v>
      </c>
      <c r="F7265" s="409">
        <v>45092.339398148149</v>
      </c>
      <c r="G7265" s="408">
        <v>0</v>
      </c>
    </row>
    <row r="7266" spans="1:7" ht="15" x14ac:dyDescent="0.2">
      <c r="A7266" s="407" t="s">
        <v>11677</v>
      </c>
      <c r="B7266" s="407" t="s">
        <v>11678</v>
      </c>
      <c r="C7266" s="408">
        <v>0</v>
      </c>
      <c r="D7266" s="408">
        <v>138.43</v>
      </c>
      <c r="E7266" s="408">
        <v>138.43</v>
      </c>
      <c r="F7266" s="409">
        <v>45049.404247685183</v>
      </c>
      <c r="G7266" s="408">
        <v>0</v>
      </c>
    </row>
    <row r="7267" spans="1:7" ht="15" x14ac:dyDescent="0.2">
      <c r="A7267" s="407" t="s">
        <v>11679</v>
      </c>
      <c r="B7267" s="407" t="s">
        <v>40623</v>
      </c>
      <c r="C7267" s="408">
        <v>0</v>
      </c>
      <c r="D7267" s="408">
        <v>130.61000000000001</v>
      </c>
      <c r="E7267" s="408">
        <v>130.61000000000001</v>
      </c>
      <c r="F7267" s="409">
        <v>45951.335798611108</v>
      </c>
      <c r="G7267" s="408">
        <v>0</v>
      </c>
    </row>
    <row r="7268" spans="1:7" ht="15" x14ac:dyDescent="0.2">
      <c r="A7268" s="407" t="s">
        <v>11680</v>
      </c>
      <c r="B7268" s="407" t="s">
        <v>11681</v>
      </c>
      <c r="C7268" s="408">
        <v>0</v>
      </c>
      <c r="D7268" s="408">
        <v>1.7649999999999999</v>
      </c>
      <c r="E7268" s="408">
        <v>1.7649999999999999</v>
      </c>
      <c r="F7268" s="409">
        <v>45028.431250000001</v>
      </c>
      <c r="G7268" s="408">
        <v>0</v>
      </c>
    </row>
    <row r="7269" spans="1:7" ht="15" x14ac:dyDescent="0.2">
      <c r="A7269" s="407" t="s">
        <v>11682</v>
      </c>
      <c r="B7269" s="407" t="s">
        <v>11683</v>
      </c>
      <c r="C7269" s="408">
        <v>0</v>
      </c>
      <c r="D7269" s="408">
        <v>3.4569999999999999</v>
      </c>
      <c r="E7269" s="408">
        <v>3.4569999999999999</v>
      </c>
      <c r="F7269" s="409">
        <v>45028.431400462963</v>
      </c>
      <c r="G7269" s="408">
        <v>74</v>
      </c>
    </row>
    <row r="7270" spans="1:7" ht="15" x14ac:dyDescent="0.2">
      <c r="A7270" s="407" t="s">
        <v>11684</v>
      </c>
      <c r="B7270" s="407" t="s">
        <v>11685</v>
      </c>
      <c r="C7270" s="408">
        <v>0</v>
      </c>
      <c r="D7270" s="408">
        <v>2.8085</v>
      </c>
      <c r="E7270" s="408">
        <v>2.8085</v>
      </c>
      <c r="F7270" s="409">
        <v>45056.392442129632</v>
      </c>
      <c r="G7270" s="408">
        <v>16</v>
      </c>
    </row>
    <row r="7271" spans="1:7" ht="15" x14ac:dyDescent="0.2">
      <c r="A7271" s="407" t="s">
        <v>11686</v>
      </c>
      <c r="B7271" s="407" t="s">
        <v>11687</v>
      </c>
      <c r="C7271" s="408">
        <v>0</v>
      </c>
      <c r="D7271" s="408">
        <v>2.9584999999999999</v>
      </c>
      <c r="E7271" s="408">
        <v>2.9584999999999999</v>
      </c>
      <c r="F7271" s="409">
        <v>45028.431620370371</v>
      </c>
      <c r="G7271" s="408">
        <v>20</v>
      </c>
    </row>
    <row r="7272" spans="1:7" ht="15" x14ac:dyDescent="0.2">
      <c r="A7272" s="407" t="s">
        <v>11688</v>
      </c>
      <c r="B7272" s="407" t="s">
        <v>11689</v>
      </c>
      <c r="C7272" s="408">
        <v>0</v>
      </c>
      <c r="D7272" s="408">
        <v>413.59</v>
      </c>
      <c r="E7272" s="408">
        <v>413.59</v>
      </c>
      <c r="F7272" s="409">
        <v>45049.40388888889</v>
      </c>
      <c r="G7272" s="408">
        <v>0</v>
      </c>
    </row>
    <row r="7273" spans="1:7" ht="15" x14ac:dyDescent="0.2">
      <c r="A7273" s="407" t="s">
        <v>11690</v>
      </c>
      <c r="B7273" s="407" t="s">
        <v>11691</v>
      </c>
      <c r="C7273" s="408">
        <v>0</v>
      </c>
      <c r="D7273" s="408">
        <v>347.21</v>
      </c>
      <c r="E7273" s="408">
        <v>347.21</v>
      </c>
      <c r="F7273" s="409">
        <v>45049.345925925925</v>
      </c>
      <c r="G7273" s="408">
        <v>0</v>
      </c>
    </row>
    <row r="7274" spans="1:7" ht="15" x14ac:dyDescent="0.2">
      <c r="A7274" s="407" t="s">
        <v>11692</v>
      </c>
      <c r="B7274" s="407" t="s">
        <v>11693</v>
      </c>
      <c r="C7274" s="408">
        <v>0</v>
      </c>
      <c r="D7274" s="408">
        <v>178.1</v>
      </c>
      <c r="E7274" s="408">
        <v>178.1</v>
      </c>
      <c r="F7274" s="409">
        <v>45049.404062499998</v>
      </c>
      <c r="G7274" s="408">
        <v>0</v>
      </c>
    </row>
    <row r="7275" spans="1:7" ht="15" x14ac:dyDescent="0.2">
      <c r="A7275" s="407" t="s">
        <v>11694</v>
      </c>
      <c r="B7275" s="407" t="s">
        <v>11695</v>
      </c>
      <c r="C7275" s="408">
        <v>0</v>
      </c>
      <c r="D7275" s="408">
        <v>19.824999999999999</v>
      </c>
      <c r="E7275" s="408">
        <v>19.824999999999999</v>
      </c>
      <c r="F7275" s="409">
        <v>45210.536874999998</v>
      </c>
      <c r="G7275" s="408">
        <v>2</v>
      </c>
    </row>
    <row r="7276" spans="1:7" ht="15" x14ac:dyDescent="0.2">
      <c r="A7276" s="407" t="s">
        <v>11696</v>
      </c>
      <c r="B7276" s="407" t="s">
        <v>11697</v>
      </c>
      <c r="C7276" s="408">
        <v>0</v>
      </c>
      <c r="D7276" s="408">
        <v>28.39</v>
      </c>
      <c r="E7276" s="408">
        <v>28.39</v>
      </c>
      <c r="F7276" s="409">
        <v>45049.40929398148</v>
      </c>
      <c r="G7276" s="408">
        <v>0</v>
      </c>
    </row>
    <row r="7277" spans="1:7" ht="15" x14ac:dyDescent="0.2">
      <c r="A7277" s="407" t="s">
        <v>11698</v>
      </c>
      <c r="B7277" s="407" t="s">
        <v>40622</v>
      </c>
      <c r="C7277" s="408">
        <v>0</v>
      </c>
      <c r="D7277" s="408">
        <v>97.24</v>
      </c>
      <c r="E7277" s="408">
        <v>97.24</v>
      </c>
      <c r="F7277" s="409">
        <v>45951.337754629632</v>
      </c>
      <c r="G7277" s="408">
        <v>6</v>
      </c>
    </row>
    <row r="7278" spans="1:7" ht="15" x14ac:dyDescent="0.2">
      <c r="A7278" s="407" t="s">
        <v>11700</v>
      </c>
      <c r="B7278" s="407" t="s">
        <v>11701</v>
      </c>
      <c r="C7278" s="408">
        <v>0</v>
      </c>
      <c r="D7278" s="408">
        <v>5.5052000000000003</v>
      </c>
      <c r="E7278" s="408">
        <v>5.5052000000000003</v>
      </c>
      <c r="F7278" s="409">
        <v>45056.441770833335</v>
      </c>
      <c r="G7278" s="408">
        <v>36</v>
      </c>
    </row>
    <row r="7279" spans="1:7" ht="15" x14ac:dyDescent="0.2">
      <c r="A7279" s="407" t="s">
        <v>11702</v>
      </c>
      <c r="B7279" s="407" t="s">
        <v>11703</v>
      </c>
      <c r="C7279" s="408">
        <v>0</v>
      </c>
      <c r="D7279" s="408">
        <v>3.3494999999999999</v>
      </c>
      <c r="E7279" s="408">
        <v>3.3494999999999999</v>
      </c>
      <c r="F7279" s="409">
        <v>45049.413703703707</v>
      </c>
      <c r="G7279" s="408">
        <v>7</v>
      </c>
    </row>
    <row r="7280" spans="1:7" ht="15" x14ac:dyDescent="0.2">
      <c r="A7280" s="407" t="s">
        <v>11704</v>
      </c>
      <c r="B7280" s="407" t="s">
        <v>11705</v>
      </c>
      <c r="C7280" s="408">
        <v>0</v>
      </c>
      <c r="D7280" s="408">
        <v>3.7985000000000002</v>
      </c>
      <c r="E7280" s="408">
        <v>3.7985000000000002</v>
      </c>
      <c r="F7280" s="409">
        <v>45763.476469907408</v>
      </c>
      <c r="G7280" s="408">
        <v>12</v>
      </c>
    </row>
    <row r="7281" spans="1:7" ht="15" x14ac:dyDescent="0.25">
      <c r="A7281" s="407" t="s">
        <v>11706</v>
      </c>
      <c r="B7281" s="407" t="s">
        <v>11707</v>
      </c>
      <c r="C7281" s="406"/>
      <c r="D7281" s="408">
        <v>11.64</v>
      </c>
      <c r="E7281" s="408">
        <v>11.64</v>
      </c>
      <c r="F7281" s="409">
        <v>45056.393553240741</v>
      </c>
      <c r="G7281" s="408">
        <v>0</v>
      </c>
    </row>
    <row r="7282" spans="1:7" ht="15" x14ac:dyDescent="0.2">
      <c r="A7282" s="407" t="s">
        <v>11708</v>
      </c>
      <c r="B7282" s="407" t="s">
        <v>11709</v>
      </c>
      <c r="C7282" s="408">
        <v>0</v>
      </c>
      <c r="D7282" s="408">
        <v>27.11</v>
      </c>
      <c r="E7282" s="408">
        <v>27.11</v>
      </c>
      <c r="F7282" s="409">
        <v>45474.530081018522</v>
      </c>
      <c r="G7282" s="408">
        <v>0</v>
      </c>
    </row>
    <row r="7283" spans="1:7" ht="15" x14ac:dyDescent="0.2">
      <c r="A7283" s="407" t="s">
        <v>11710</v>
      </c>
      <c r="B7283" s="407" t="s">
        <v>11711</v>
      </c>
      <c r="C7283" s="408">
        <v>0</v>
      </c>
      <c r="D7283" s="408">
        <v>32.369999999999997</v>
      </c>
      <c r="E7283" s="408">
        <v>32.369999999999997</v>
      </c>
      <c r="F7283" s="409">
        <v>45810.579456018517</v>
      </c>
      <c r="G7283" s="408">
        <v>0</v>
      </c>
    </row>
    <row r="7284" spans="1:7" ht="15" x14ac:dyDescent="0.2">
      <c r="A7284" s="407" t="s">
        <v>11712</v>
      </c>
      <c r="B7284" s="407" t="s">
        <v>11713</v>
      </c>
      <c r="C7284" s="408">
        <v>0</v>
      </c>
      <c r="D7284" s="408">
        <v>45.7</v>
      </c>
      <c r="E7284" s="408">
        <v>45.7</v>
      </c>
      <c r="F7284" s="409">
        <v>45810.580717592595</v>
      </c>
      <c r="G7284" s="408">
        <v>0</v>
      </c>
    </row>
    <row r="7285" spans="1:7" ht="15" x14ac:dyDescent="0.2">
      <c r="A7285" s="407" t="s">
        <v>11714</v>
      </c>
      <c r="B7285" s="407" t="s">
        <v>11715</v>
      </c>
      <c r="C7285" s="408">
        <v>0</v>
      </c>
      <c r="D7285" s="408">
        <v>14.83</v>
      </c>
      <c r="E7285" s="408">
        <v>14.83</v>
      </c>
      <c r="F7285" s="409">
        <v>45049.597395833334</v>
      </c>
      <c r="G7285" s="408">
        <v>0</v>
      </c>
    </row>
    <row r="7286" spans="1:7" ht="15" x14ac:dyDescent="0.25">
      <c r="A7286" s="407" t="s">
        <v>11716</v>
      </c>
      <c r="B7286" s="407" t="s">
        <v>11717</v>
      </c>
      <c r="C7286" s="406"/>
      <c r="D7286" s="408">
        <v>543.28</v>
      </c>
      <c r="E7286" s="408">
        <v>543.28</v>
      </c>
      <c r="F7286" s="409">
        <v>45049.439629629633</v>
      </c>
      <c r="G7286" s="408">
        <v>0</v>
      </c>
    </row>
    <row r="7287" spans="1:7" ht="15" x14ac:dyDescent="0.2">
      <c r="A7287" s="407" t="s">
        <v>11718</v>
      </c>
      <c r="B7287" s="407" t="s">
        <v>40621</v>
      </c>
      <c r="C7287" s="408">
        <v>0</v>
      </c>
      <c r="D7287" s="408">
        <v>581.05999999999995</v>
      </c>
      <c r="E7287" s="408">
        <v>581.05999999999995</v>
      </c>
      <c r="F7287" s="409">
        <v>45951.341956018521</v>
      </c>
      <c r="G7287" s="408">
        <v>0</v>
      </c>
    </row>
    <row r="7288" spans="1:7" ht="15" x14ac:dyDescent="0.25">
      <c r="A7288" s="407" t="s">
        <v>11719</v>
      </c>
      <c r="B7288" s="407" t="s">
        <v>11720</v>
      </c>
      <c r="C7288" s="406"/>
      <c r="D7288" s="408">
        <v>840.45</v>
      </c>
      <c r="E7288" s="408">
        <v>840.45</v>
      </c>
      <c r="F7288" s="409">
        <v>45049.444988425923</v>
      </c>
      <c r="G7288" s="408">
        <v>0</v>
      </c>
    </row>
    <row r="7289" spans="1:7" ht="15" x14ac:dyDescent="0.2">
      <c r="A7289" s="407" t="s">
        <v>11721</v>
      </c>
      <c r="B7289" s="407" t="s">
        <v>11722</v>
      </c>
      <c r="C7289" s="408">
        <v>0</v>
      </c>
      <c r="D7289" s="408">
        <v>128.16999999999999</v>
      </c>
      <c r="E7289" s="408">
        <v>128.16999999999999</v>
      </c>
      <c r="F7289" s="409">
        <v>45049.447453703702</v>
      </c>
      <c r="G7289" s="408">
        <v>0</v>
      </c>
    </row>
    <row r="7290" spans="1:7" ht="15" x14ac:dyDescent="0.2">
      <c r="A7290" s="407" t="s">
        <v>11723</v>
      </c>
      <c r="B7290" s="407" t="s">
        <v>11724</v>
      </c>
      <c r="C7290" s="408">
        <v>0</v>
      </c>
      <c r="D7290" s="408">
        <v>496.3</v>
      </c>
      <c r="E7290" s="408">
        <v>496.3</v>
      </c>
      <c r="F7290" s="409">
        <v>45049.451238425929</v>
      </c>
      <c r="G7290" s="408">
        <v>0</v>
      </c>
    </row>
    <row r="7291" spans="1:7" ht="15" x14ac:dyDescent="0.2">
      <c r="A7291" s="407" t="s">
        <v>11725</v>
      </c>
      <c r="B7291" s="407" t="s">
        <v>11726</v>
      </c>
      <c r="C7291" s="408">
        <v>0</v>
      </c>
      <c r="D7291" s="408">
        <v>539.19000000000005</v>
      </c>
      <c r="E7291" s="408">
        <v>539.19000000000005</v>
      </c>
      <c r="F7291" s="409">
        <v>45049.45758101852</v>
      </c>
      <c r="G7291" s="408">
        <v>0</v>
      </c>
    </row>
    <row r="7292" spans="1:7" ht="15" x14ac:dyDescent="0.2">
      <c r="A7292" s="407" t="s">
        <v>11727</v>
      </c>
      <c r="B7292" s="407" t="s">
        <v>11728</v>
      </c>
      <c r="C7292" s="408">
        <v>0</v>
      </c>
      <c r="D7292" s="408">
        <v>459.54</v>
      </c>
      <c r="E7292" s="408">
        <v>459.54</v>
      </c>
      <c r="F7292" s="409">
        <v>45049.457465277781</v>
      </c>
      <c r="G7292" s="408">
        <v>0</v>
      </c>
    </row>
    <row r="7293" spans="1:7" ht="15" x14ac:dyDescent="0.2">
      <c r="A7293" s="407" t="s">
        <v>11729</v>
      </c>
      <c r="B7293" s="407" t="s">
        <v>11730</v>
      </c>
      <c r="C7293" s="408">
        <v>0</v>
      </c>
      <c r="D7293" s="408">
        <v>756.71</v>
      </c>
      <c r="E7293" s="408">
        <v>756.71</v>
      </c>
      <c r="F7293" s="409">
        <v>45049.49894675926</v>
      </c>
      <c r="G7293" s="408">
        <v>0</v>
      </c>
    </row>
    <row r="7294" spans="1:7" ht="15" x14ac:dyDescent="0.2">
      <c r="A7294" s="407" t="s">
        <v>11731</v>
      </c>
      <c r="B7294" s="407" t="s">
        <v>11732</v>
      </c>
      <c r="C7294" s="408">
        <v>0</v>
      </c>
      <c r="D7294" s="408">
        <v>707.69</v>
      </c>
      <c r="E7294" s="408">
        <v>707.69</v>
      </c>
      <c r="F7294" s="409">
        <v>45049.476006944446</v>
      </c>
      <c r="G7294" s="408">
        <v>0</v>
      </c>
    </row>
    <row r="7295" spans="1:7" ht="15" x14ac:dyDescent="0.2">
      <c r="A7295" s="407" t="s">
        <v>11733</v>
      </c>
      <c r="B7295" s="407" t="s">
        <v>11734</v>
      </c>
      <c r="C7295" s="408">
        <v>0</v>
      </c>
      <c r="D7295" s="408">
        <v>524.72</v>
      </c>
      <c r="E7295" s="408">
        <v>524.72</v>
      </c>
      <c r="F7295" s="409">
        <v>45049.494930555556</v>
      </c>
      <c r="G7295" s="408">
        <v>0</v>
      </c>
    </row>
    <row r="7296" spans="1:7" ht="15" x14ac:dyDescent="0.25">
      <c r="A7296" s="407" t="s">
        <v>11735</v>
      </c>
      <c r="B7296" s="407" t="s">
        <v>11736</v>
      </c>
      <c r="C7296" s="406"/>
      <c r="D7296" s="408">
        <v>531.02</v>
      </c>
      <c r="E7296" s="408">
        <v>531.02</v>
      </c>
      <c r="F7296" s="409">
        <v>45049.49486111111</v>
      </c>
      <c r="G7296" s="408">
        <v>0</v>
      </c>
    </row>
    <row r="7297" spans="1:7" ht="15" x14ac:dyDescent="0.2">
      <c r="A7297" s="407" t="s">
        <v>11737</v>
      </c>
      <c r="B7297" s="407" t="s">
        <v>40620</v>
      </c>
      <c r="C7297" s="408">
        <v>0</v>
      </c>
      <c r="D7297" s="408">
        <v>531.02</v>
      </c>
      <c r="E7297" s="408">
        <v>531.02</v>
      </c>
      <c r="F7297" s="409">
        <v>45951.341817129629</v>
      </c>
      <c r="G7297" s="408">
        <v>0</v>
      </c>
    </row>
    <row r="7298" spans="1:7" ht="15" x14ac:dyDescent="0.2">
      <c r="A7298" s="407" t="s">
        <v>11738</v>
      </c>
      <c r="B7298" s="407" t="s">
        <v>11739</v>
      </c>
      <c r="C7298" s="408">
        <v>0</v>
      </c>
      <c r="D7298" s="408">
        <v>619.73</v>
      </c>
      <c r="E7298" s="408">
        <v>619.73</v>
      </c>
      <c r="F7298" s="409">
        <v>45049.495254629626</v>
      </c>
      <c r="G7298" s="408">
        <v>0</v>
      </c>
    </row>
    <row r="7299" spans="1:7" ht="15" x14ac:dyDescent="0.2">
      <c r="A7299" s="407" t="s">
        <v>11740</v>
      </c>
      <c r="B7299" s="407" t="s">
        <v>11741</v>
      </c>
      <c r="C7299" s="408">
        <v>0</v>
      </c>
      <c r="D7299" s="408">
        <v>493.05333333333334</v>
      </c>
      <c r="E7299" s="408">
        <v>493.05333333333334</v>
      </c>
      <c r="F7299" s="409">
        <v>45763.472303240742</v>
      </c>
      <c r="G7299" s="408">
        <v>0</v>
      </c>
    </row>
    <row r="7300" spans="1:7" ht="15" x14ac:dyDescent="0.2">
      <c r="A7300" s="407" t="s">
        <v>11742</v>
      </c>
      <c r="B7300" s="407" t="s">
        <v>11743</v>
      </c>
      <c r="C7300" s="408">
        <v>0</v>
      </c>
      <c r="D7300" s="408">
        <v>27.17</v>
      </c>
      <c r="E7300" s="408">
        <v>27.17</v>
      </c>
      <c r="F7300" s="409">
        <v>45474.466099537036</v>
      </c>
      <c r="G7300" s="408">
        <v>0</v>
      </c>
    </row>
    <row r="7301" spans="1:7" ht="15" x14ac:dyDescent="0.2">
      <c r="A7301" s="407" t="s">
        <v>11744</v>
      </c>
      <c r="B7301" s="407" t="s">
        <v>11745</v>
      </c>
      <c r="C7301" s="408">
        <v>0</v>
      </c>
      <c r="D7301" s="408">
        <v>15.865</v>
      </c>
      <c r="E7301" s="408">
        <v>15.865</v>
      </c>
      <c r="F7301" s="409">
        <v>45924.659907407404</v>
      </c>
      <c r="G7301" s="408">
        <v>4</v>
      </c>
    </row>
    <row r="7302" spans="1:7" ht="15" x14ac:dyDescent="0.2">
      <c r="A7302" s="407" t="s">
        <v>11746</v>
      </c>
      <c r="B7302" s="407" t="s">
        <v>11747</v>
      </c>
      <c r="C7302" s="408">
        <v>0</v>
      </c>
      <c r="D7302" s="408">
        <v>21.95</v>
      </c>
      <c r="E7302" s="408">
        <v>21.95</v>
      </c>
      <c r="F7302" s="409">
        <v>45924.661643518521</v>
      </c>
      <c r="G7302" s="408">
        <v>0</v>
      </c>
    </row>
    <row r="7303" spans="1:7" ht="15" x14ac:dyDescent="0.2">
      <c r="A7303" s="407" t="s">
        <v>11748</v>
      </c>
      <c r="B7303" s="407" t="s">
        <v>11749</v>
      </c>
      <c r="C7303" s="408">
        <v>0</v>
      </c>
      <c r="D7303" s="408">
        <v>7.42</v>
      </c>
      <c r="E7303" s="408">
        <v>7.42</v>
      </c>
      <c r="F7303" s="409">
        <v>45474.476215277777</v>
      </c>
      <c r="G7303" s="408">
        <v>0</v>
      </c>
    </row>
    <row r="7304" spans="1:7" ht="15" x14ac:dyDescent="0.2">
      <c r="A7304" s="407" t="s">
        <v>11750</v>
      </c>
      <c r="B7304" s="407" t="s">
        <v>11751</v>
      </c>
      <c r="C7304" s="408">
        <v>0</v>
      </c>
      <c r="D7304" s="408">
        <v>8.5500000000000007</v>
      </c>
      <c r="E7304" s="408">
        <v>8.5500000000000007</v>
      </c>
      <c r="F7304" s="409">
        <v>45763.460775462961</v>
      </c>
      <c r="G7304" s="408">
        <v>8</v>
      </c>
    </row>
    <row r="7305" spans="1:7" ht="15" x14ac:dyDescent="0.2">
      <c r="A7305" s="407" t="s">
        <v>11752</v>
      </c>
      <c r="B7305" s="407" t="s">
        <v>11753</v>
      </c>
      <c r="C7305" s="408">
        <v>0</v>
      </c>
      <c r="D7305" s="408">
        <v>729.99</v>
      </c>
      <c r="E7305" s="408">
        <v>729.99</v>
      </c>
      <c r="F7305" s="409">
        <v>45210.534363425926</v>
      </c>
      <c r="G7305" s="408">
        <v>2</v>
      </c>
    </row>
    <row r="7306" spans="1:7" ht="15" x14ac:dyDescent="0.2">
      <c r="A7306" s="407" t="s">
        <v>11754</v>
      </c>
      <c r="B7306" s="407" t="s">
        <v>11755</v>
      </c>
      <c r="C7306" s="408">
        <v>0</v>
      </c>
      <c r="D7306" s="408">
        <v>487.11</v>
      </c>
      <c r="E7306" s="408">
        <v>487.11</v>
      </c>
      <c r="F7306" s="409">
        <v>45049.540879629632</v>
      </c>
      <c r="G7306" s="408">
        <v>2</v>
      </c>
    </row>
    <row r="7307" spans="1:7" ht="15" x14ac:dyDescent="0.2">
      <c r="A7307" s="407" t="s">
        <v>11756</v>
      </c>
      <c r="B7307" s="407" t="s">
        <v>11757</v>
      </c>
      <c r="C7307" s="408">
        <v>0</v>
      </c>
      <c r="D7307" s="408">
        <v>50.295000000000002</v>
      </c>
      <c r="E7307" s="408">
        <v>50.295000000000002</v>
      </c>
      <c r="F7307" s="409">
        <v>45054.517268518517</v>
      </c>
      <c r="G7307" s="408">
        <v>0</v>
      </c>
    </row>
    <row r="7308" spans="1:7" ht="15" x14ac:dyDescent="0.2">
      <c r="A7308" s="407" t="s">
        <v>11758</v>
      </c>
      <c r="B7308" s="407" t="s">
        <v>11759</v>
      </c>
      <c r="C7308" s="408">
        <v>0</v>
      </c>
      <c r="D7308" s="408">
        <v>49.542499999999997</v>
      </c>
      <c r="E7308" s="408">
        <v>49.542499999999997</v>
      </c>
      <c r="F7308" s="409">
        <v>45924.663078703707</v>
      </c>
      <c r="G7308" s="408">
        <v>0</v>
      </c>
    </row>
    <row r="7309" spans="1:7" ht="15" x14ac:dyDescent="0.2">
      <c r="A7309" s="407" t="s">
        <v>11760</v>
      </c>
      <c r="B7309" s="407" t="s">
        <v>11761</v>
      </c>
      <c r="C7309" s="408">
        <v>0</v>
      </c>
      <c r="D7309" s="408">
        <v>57.39</v>
      </c>
      <c r="E7309" s="408">
        <v>57.39</v>
      </c>
      <c r="F7309" s="409">
        <v>45054.518796296295</v>
      </c>
      <c r="G7309" s="408">
        <v>0</v>
      </c>
    </row>
    <row r="7310" spans="1:7" ht="15" x14ac:dyDescent="0.2">
      <c r="A7310" s="407" t="s">
        <v>11762</v>
      </c>
      <c r="B7310" s="407" t="s">
        <v>11763</v>
      </c>
      <c r="C7310" s="408">
        <v>0</v>
      </c>
      <c r="D7310" s="408">
        <v>47.36</v>
      </c>
      <c r="E7310" s="408">
        <v>47.36</v>
      </c>
      <c r="F7310" s="409">
        <v>45054.519814814812</v>
      </c>
      <c r="G7310" s="408">
        <v>0</v>
      </c>
    </row>
    <row r="7311" spans="1:7" ht="15" x14ac:dyDescent="0.2">
      <c r="A7311" s="407" t="s">
        <v>11764</v>
      </c>
      <c r="B7311" s="407" t="s">
        <v>11765</v>
      </c>
      <c r="C7311" s="408">
        <v>0</v>
      </c>
      <c r="D7311" s="408">
        <v>46.7</v>
      </c>
      <c r="E7311" s="408">
        <v>46.7</v>
      </c>
      <c r="F7311" s="409">
        <v>45054.521944444445</v>
      </c>
      <c r="G7311" s="408">
        <v>1</v>
      </c>
    </row>
    <row r="7312" spans="1:7" ht="15" x14ac:dyDescent="0.2">
      <c r="A7312" s="407" t="s">
        <v>11766</v>
      </c>
      <c r="B7312" s="407" t="s">
        <v>11767</v>
      </c>
      <c r="C7312" s="408">
        <v>0</v>
      </c>
      <c r="D7312" s="408">
        <v>58.3</v>
      </c>
      <c r="E7312" s="408">
        <v>58.3</v>
      </c>
      <c r="F7312" s="409">
        <v>45054.522546296299</v>
      </c>
      <c r="G7312" s="408">
        <v>0</v>
      </c>
    </row>
    <row r="7313" spans="1:7" ht="15" x14ac:dyDescent="0.25">
      <c r="A7313" s="407" t="s">
        <v>11768</v>
      </c>
      <c r="B7313" s="407" t="s">
        <v>11769</v>
      </c>
      <c r="C7313" s="406"/>
      <c r="D7313" s="408">
        <v>77.209999999999994</v>
      </c>
      <c r="E7313" s="408">
        <v>77.209999999999994</v>
      </c>
      <c r="F7313" s="409">
        <v>45054.523611111108</v>
      </c>
      <c r="G7313" s="408">
        <v>0</v>
      </c>
    </row>
    <row r="7314" spans="1:7" ht="15" x14ac:dyDescent="0.2">
      <c r="A7314" s="407" t="s">
        <v>11770</v>
      </c>
      <c r="B7314" s="407" t="s">
        <v>11771</v>
      </c>
      <c r="C7314" s="408">
        <v>0</v>
      </c>
      <c r="D7314" s="408">
        <v>12.16</v>
      </c>
      <c r="E7314" s="408">
        <v>12.16</v>
      </c>
      <c r="F7314" s="409">
        <v>45474.484340277777</v>
      </c>
      <c r="G7314" s="408">
        <v>0</v>
      </c>
    </row>
    <row r="7315" spans="1:7" ht="15" x14ac:dyDescent="0.2">
      <c r="A7315" s="407" t="s">
        <v>11772</v>
      </c>
      <c r="B7315" s="407" t="s">
        <v>11773</v>
      </c>
      <c r="C7315" s="408">
        <v>0</v>
      </c>
      <c r="D7315" s="408">
        <v>13.635</v>
      </c>
      <c r="E7315" s="408">
        <v>13.635</v>
      </c>
      <c r="F7315" s="409">
        <v>45474.487870370373</v>
      </c>
      <c r="G7315" s="408">
        <v>0</v>
      </c>
    </row>
    <row r="7316" spans="1:7" ht="15" x14ac:dyDescent="0.2">
      <c r="A7316" s="407" t="s">
        <v>11774</v>
      </c>
      <c r="B7316" s="407" t="s">
        <v>40619</v>
      </c>
      <c r="C7316" s="408">
        <v>0</v>
      </c>
      <c r="D7316" s="408">
        <v>45.13</v>
      </c>
      <c r="E7316" s="408">
        <v>45.13</v>
      </c>
      <c r="F7316" s="409">
        <v>45951.358078703706</v>
      </c>
      <c r="G7316" s="408">
        <v>0</v>
      </c>
    </row>
    <row r="7317" spans="1:7" ht="15" x14ac:dyDescent="0.2">
      <c r="A7317" s="407" t="s">
        <v>11775</v>
      </c>
      <c r="B7317" s="407" t="s">
        <v>11699</v>
      </c>
      <c r="C7317" s="408">
        <v>0</v>
      </c>
      <c r="D7317" s="408">
        <v>101.92</v>
      </c>
      <c r="E7317" s="408">
        <v>101.92</v>
      </c>
      <c r="F7317" s="409">
        <v>45049.650902777779</v>
      </c>
      <c r="G7317" s="408">
        <v>0</v>
      </c>
    </row>
    <row r="7318" spans="1:7" ht="15" x14ac:dyDescent="0.2">
      <c r="A7318" s="407" t="s">
        <v>11776</v>
      </c>
      <c r="B7318" s="407" t="s">
        <v>11777</v>
      </c>
      <c r="C7318" s="408">
        <v>0</v>
      </c>
      <c r="D7318" s="408">
        <v>2.73</v>
      </c>
      <c r="E7318" s="408">
        <v>2.73</v>
      </c>
      <c r="F7318" s="409">
        <v>45054.502268518518</v>
      </c>
      <c r="G7318" s="408">
        <v>0</v>
      </c>
    </row>
    <row r="7319" spans="1:7" ht="15" x14ac:dyDescent="0.2">
      <c r="A7319" s="407" t="s">
        <v>11778</v>
      </c>
      <c r="B7319" s="407" t="s">
        <v>11779</v>
      </c>
      <c r="C7319" s="408">
        <v>0</v>
      </c>
      <c r="D7319" s="408">
        <v>3.4133333333333331</v>
      </c>
      <c r="E7319" s="408">
        <v>3.4133333333333331</v>
      </c>
      <c r="F7319" s="409">
        <v>45924.66510416667</v>
      </c>
      <c r="G7319" s="408">
        <v>0</v>
      </c>
    </row>
    <row r="7320" spans="1:7" ht="15" x14ac:dyDescent="0.2">
      <c r="A7320" s="407" t="s">
        <v>11780</v>
      </c>
      <c r="B7320" s="407" t="s">
        <v>11781</v>
      </c>
      <c r="C7320" s="408">
        <v>0</v>
      </c>
      <c r="D7320" s="408">
        <v>2.59</v>
      </c>
      <c r="E7320" s="408">
        <v>2.59</v>
      </c>
      <c r="F7320" s="409">
        <v>45049.653402777774</v>
      </c>
      <c r="G7320" s="408">
        <v>0</v>
      </c>
    </row>
    <row r="7321" spans="1:7" ht="15" x14ac:dyDescent="0.2">
      <c r="A7321" s="407" t="s">
        <v>11782</v>
      </c>
      <c r="B7321" s="407" t="s">
        <v>11783</v>
      </c>
      <c r="C7321" s="408">
        <v>0</v>
      </c>
      <c r="D7321" s="408">
        <v>3.4133333333333331</v>
      </c>
      <c r="E7321" s="408">
        <v>3.4133333333333331</v>
      </c>
      <c r="F7321" s="409">
        <v>45924.666284722225</v>
      </c>
      <c r="G7321" s="408">
        <v>0</v>
      </c>
    </row>
    <row r="7322" spans="1:7" ht="15" x14ac:dyDescent="0.2">
      <c r="A7322" s="407" t="s">
        <v>35918</v>
      </c>
      <c r="B7322" s="407" t="s">
        <v>35919</v>
      </c>
      <c r="C7322" s="408">
        <v>0</v>
      </c>
      <c r="D7322" s="408">
        <v>0.97</v>
      </c>
      <c r="E7322" s="408">
        <v>0.97</v>
      </c>
      <c r="F7322" s="409">
        <v>45049.576990740738</v>
      </c>
      <c r="G7322" s="408">
        <v>0</v>
      </c>
    </row>
    <row r="7323" spans="1:7" ht="15" x14ac:dyDescent="0.2">
      <c r="A7323" s="407" t="s">
        <v>11784</v>
      </c>
      <c r="B7323" s="407" t="s">
        <v>11785</v>
      </c>
      <c r="C7323" s="408">
        <v>0</v>
      </c>
      <c r="D7323" s="408">
        <v>10.59</v>
      </c>
      <c r="E7323" s="408">
        <v>10.59</v>
      </c>
      <c r="F7323" s="409">
        <v>45049.654895833337</v>
      </c>
      <c r="G7323" s="408">
        <v>0</v>
      </c>
    </row>
    <row r="7324" spans="1:7" ht="15" x14ac:dyDescent="0.2">
      <c r="A7324" s="407" t="s">
        <v>11786</v>
      </c>
      <c r="B7324" s="407" t="s">
        <v>11787</v>
      </c>
      <c r="C7324" s="408">
        <v>0</v>
      </c>
      <c r="D7324" s="408">
        <v>9.67</v>
      </c>
      <c r="E7324" s="408">
        <v>9.67</v>
      </c>
      <c r="F7324" s="409">
        <v>45049.655787037038</v>
      </c>
      <c r="G7324" s="408">
        <v>3</v>
      </c>
    </row>
    <row r="7325" spans="1:7" ht="15" x14ac:dyDescent="0.2">
      <c r="A7325" s="407" t="s">
        <v>11788</v>
      </c>
      <c r="B7325" s="407" t="s">
        <v>11789</v>
      </c>
      <c r="C7325" s="408">
        <v>0</v>
      </c>
      <c r="D7325" s="408">
        <v>61.03</v>
      </c>
      <c r="E7325" s="408">
        <v>61.03</v>
      </c>
      <c r="F7325" s="409">
        <v>45092.311979166669</v>
      </c>
      <c r="G7325" s="408">
        <v>0</v>
      </c>
    </row>
    <row r="7326" spans="1:7" ht="15" x14ac:dyDescent="0.2">
      <c r="A7326" s="407" t="s">
        <v>11790</v>
      </c>
      <c r="B7326" s="407" t="s">
        <v>11791</v>
      </c>
      <c r="C7326" s="408">
        <v>0</v>
      </c>
      <c r="D7326" s="408">
        <v>110.19</v>
      </c>
      <c r="E7326" s="408">
        <v>110.19</v>
      </c>
      <c r="F7326" s="409">
        <v>45077.614918981482</v>
      </c>
      <c r="G7326" s="408">
        <v>0</v>
      </c>
    </row>
    <row r="7327" spans="1:7" ht="15" x14ac:dyDescent="0.2">
      <c r="A7327" s="407" t="s">
        <v>11792</v>
      </c>
      <c r="B7327" s="407" t="s">
        <v>11793</v>
      </c>
      <c r="C7327" s="408">
        <v>0</v>
      </c>
      <c r="D7327" s="408">
        <v>34.1</v>
      </c>
      <c r="E7327" s="408">
        <v>34.1</v>
      </c>
      <c r="F7327" s="409">
        <v>45049.578912037039</v>
      </c>
      <c r="G7327" s="408">
        <v>0</v>
      </c>
    </row>
    <row r="7328" spans="1:7" ht="15" x14ac:dyDescent="0.2">
      <c r="A7328" s="407" t="s">
        <v>11794</v>
      </c>
      <c r="B7328" s="407" t="s">
        <v>11795</v>
      </c>
      <c r="C7328" s="408">
        <v>0</v>
      </c>
      <c r="D7328" s="408">
        <v>7.62</v>
      </c>
      <c r="E7328" s="408">
        <v>7.62</v>
      </c>
      <c r="F7328" s="409">
        <v>45054.509664351855</v>
      </c>
      <c r="G7328" s="408">
        <v>0</v>
      </c>
    </row>
    <row r="7329" spans="1:7" ht="15" x14ac:dyDescent="0.2">
      <c r="A7329" s="407" t="s">
        <v>11796</v>
      </c>
      <c r="B7329" s="407" t="s">
        <v>11793</v>
      </c>
      <c r="C7329" s="408">
        <v>0</v>
      </c>
      <c r="D7329" s="408">
        <v>38.81</v>
      </c>
      <c r="E7329" s="408">
        <v>38.81</v>
      </c>
      <c r="F7329" s="409">
        <v>45054.33289351852</v>
      </c>
      <c r="G7329" s="408">
        <v>0</v>
      </c>
    </row>
    <row r="7330" spans="1:7" ht="15" x14ac:dyDescent="0.2">
      <c r="A7330" s="407" t="s">
        <v>11797</v>
      </c>
      <c r="B7330" s="407" t="s">
        <v>11798</v>
      </c>
      <c r="C7330" s="408">
        <v>0</v>
      </c>
      <c r="D7330" s="408">
        <v>104.06</v>
      </c>
      <c r="E7330" s="408">
        <v>104.06</v>
      </c>
      <c r="F7330" s="409">
        <v>45056.477835648147</v>
      </c>
      <c r="G7330" s="408">
        <v>0</v>
      </c>
    </row>
    <row r="7331" spans="1:7" ht="15" x14ac:dyDescent="0.2">
      <c r="A7331" s="407" t="s">
        <v>11799</v>
      </c>
      <c r="B7331" s="407" t="s">
        <v>11800</v>
      </c>
      <c r="C7331" s="408">
        <v>0</v>
      </c>
      <c r="D7331" s="408">
        <v>24.71</v>
      </c>
      <c r="E7331" s="408">
        <v>24.71</v>
      </c>
      <c r="F7331" s="409">
        <v>45056.477916666663</v>
      </c>
      <c r="G7331" s="408">
        <v>0</v>
      </c>
    </row>
    <row r="7332" spans="1:7" ht="15" x14ac:dyDescent="0.2">
      <c r="A7332" s="407" t="s">
        <v>11801</v>
      </c>
      <c r="B7332" s="407" t="s">
        <v>41070</v>
      </c>
      <c r="C7332" s="408">
        <v>0</v>
      </c>
      <c r="D7332" s="408">
        <v>2.5419999999999998</v>
      </c>
      <c r="E7332" s="408">
        <v>2.5419999999999998</v>
      </c>
      <c r="F7332" s="409">
        <v>45994.437164351853</v>
      </c>
      <c r="G7332" s="408">
        <v>0</v>
      </c>
    </row>
    <row r="7333" spans="1:7" ht="15" x14ac:dyDescent="0.2">
      <c r="A7333" s="407" t="s">
        <v>11802</v>
      </c>
      <c r="B7333" s="407" t="s">
        <v>41071</v>
      </c>
      <c r="C7333" s="408">
        <v>0</v>
      </c>
      <c r="D7333" s="408">
        <v>88.23</v>
      </c>
      <c r="E7333" s="408">
        <v>88.23</v>
      </c>
      <c r="F7333" s="409">
        <v>45993.588043981479</v>
      </c>
      <c r="G7333" s="408">
        <v>0</v>
      </c>
    </row>
    <row r="7334" spans="1:7" ht="15" x14ac:dyDescent="0.2">
      <c r="A7334" s="407" t="s">
        <v>11803</v>
      </c>
      <c r="B7334" s="407" t="s">
        <v>41072</v>
      </c>
      <c r="C7334" s="408">
        <v>0</v>
      </c>
      <c r="D7334" s="408">
        <v>21.1</v>
      </c>
      <c r="E7334" s="408">
        <v>21.1</v>
      </c>
      <c r="F7334" s="409">
        <v>45993.600532407407</v>
      </c>
      <c r="G7334" s="408">
        <v>0</v>
      </c>
    </row>
    <row r="7335" spans="1:7" ht="15" x14ac:dyDescent="0.2">
      <c r="A7335" s="407" t="s">
        <v>11804</v>
      </c>
      <c r="B7335" s="407" t="s">
        <v>11805</v>
      </c>
      <c r="C7335" s="408">
        <v>0</v>
      </c>
      <c r="D7335" s="408">
        <v>3.47</v>
      </c>
      <c r="E7335" s="408">
        <v>3.47</v>
      </c>
      <c r="F7335" s="409">
        <v>45056.478449074071</v>
      </c>
      <c r="G7335" s="408">
        <v>0</v>
      </c>
    </row>
    <row r="7336" spans="1:7" ht="15" x14ac:dyDescent="0.2">
      <c r="A7336" s="407" t="s">
        <v>11806</v>
      </c>
      <c r="B7336" s="407" t="s">
        <v>11807</v>
      </c>
      <c r="C7336" s="408">
        <v>0</v>
      </c>
      <c r="D7336" s="408">
        <v>51.26</v>
      </c>
      <c r="E7336" s="408">
        <v>51.26</v>
      </c>
      <c r="F7336" s="409">
        <v>45993.548483796294</v>
      </c>
      <c r="G7336" s="408">
        <v>0</v>
      </c>
    </row>
    <row r="7337" spans="1:7" ht="15" x14ac:dyDescent="0.2">
      <c r="A7337" s="407" t="s">
        <v>11808</v>
      </c>
      <c r="B7337" s="407" t="s">
        <v>41073</v>
      </c>
      <c r="C7337" s="408">
        <v>0</v>
      </c>
      <c r="D7337" s="408">
        <v>46.06</v>
      </c>
      <c r="E7337" s="408">
        <v>46.06</v>
      </c>
      <c r="F7337" s="409">
        <v>45993.596446759257</v>
      </c>
      <c r="G7337" s="408">
        <v>0</v>
      </c>
    </row>
    <row r="7338" spans="1:7" ht="15" x14ac:dyDescent="0.2">
      <c r="A7338" s="407" t="s">
        <v>11809</v>
      </c>
      <c r="B7338" s="407" t="s">
        <v>11810</v>
      </c>
      <c r="C7338" s="408">
        <v>0</v>
      </c>
      <c r="D7338" s="408">
        <v>22.77</v>
      </c>
      <c r="E7338" s="408">
        <v>22.77</v>
      </c>
      <c r="F7338" s="409">
        <v>45056.478784722225</v>
      </c>
      <c r="G7338" s="408">
        <v>0</v>
      </c>
    </row>
    <row r="7339" spans="1:7" ht="15" x14ac:dyDescent="0.2">
      <c r="A7339" s="407" t="s">
        <v>11811</v>
      </c>
      <c r="B7339" s="407" t="s">
        <v>11812</v>
      </c>
      <c r="C7339" s="408">
        <v>0</v>
      </c>
      <c r="D7339" s="408">
        <v>55.86</v>
      </c>
      <c r="E7339" s="408">
        <v>55.86</v>
      </c>
      <c r="F7339" s="409">
        <v>45810.580081018517</v>
      </c>
      <c r="G7339" s="408">
        <v>0</v>
      </c>
    </row>
    <row r="7340" spans="1:7" ht="15" x14ac:dyDescent="0.2">
      <c r="A7340" s="407" t="s">
        <v>11813</v>
      </c>
      <c r="B7340" s="407" t="s">
        <v>11814</v>
      </c>
      <c r="C7340" s="408">
        <v>0</v>
      </c>
      <c r="D7340" s="408">
        <v>211.39</v>
      </c>
      <c r="E7340" s="408">
        <v>211.39</v>
      </c>
      <c r="F7340" s="409">
        <v>45056.479178240741</v>
      </c>
      <c r="G7340" s="408">
        <v>0</v>
      </c>
    </row>
    <row r="7341" spans="1:7" ht="15" x14ac:dyDescent="0.2">
      <c r="A7341" s="407" t="s">
        <v>11815</v>
      </c>
      <c r="B7341" s="407" t="s">
        <v>11816</v>
      </c>
      <c r="C7341" s="408">
        <v>0</v>
      </c>
      <c r="D7341" s="408">
        <v>0.27579999999999999</v>
      </c>
      <c r="E7341" s="408">
        <v>0.27579999999999999</v>
      </c>
      <c r="F7341" s="409">
        <v>45092.317974537036</v>
      </c>
      <c r="G7341" s="408">
        <v>0</v>
      </c>
    </row>
    <row r="7342" spans="1:7" ht="15" x14ac:dyDescent="0.2">
      <c r="A7342" s="407" t="s">
        <v>35920</v>
      </c>
      <c r="B7342" s="407" t="s">
        <v>35921</v>
      </c>
      <c r="C7342" s="408">
        <v>0</v>
      </c>
      <c r="D7342" s="408">
        <v>183.39</v>
      </c>
      <c r="E7342" s="408">
        <v>183.39</v>
      </c>
      <c r="F7342" s="409">
        <v>44873.301030092596</v>
      </c>
      <c r="G7342" s="408">
        <v>0</v>
      </c>
    </row>
    <row r="7343" spans="1:7" ht="15" x14ac:dyDescent="0.2">
      <c r="A7343" s="407" t="s">
        <v>11817</v>
      </c>
      <c r="B7343" s="407" t="s">
        <v>11818</v>
      </c>
      <c r="C7343" s="408">
        <v>0</v>
      </c>
      <c r="D7343" s="408">
        <v>767.9</v>
      </c>
      <c r="E7343" s="408">
        <v>767.9</v>
      </c>
      <c r="F7343" s="409">
        <v>45993.523530092592</v>
      </c>
      <c r="G7343" s="408">
        <v>0</v>
      </c>
    </row>
    <row r="7344" spans="1:7" ht="15" x14ac:dyDescent="0.2">
      <c r="A7344" s="407" t="s">
        <v>11819</v>
      </c>
      <c r="B7344" s="407" t="s">
        <v>11820</v>
      </c>
      <c r="C7344" s="408">
        <v>0</v>
      </c>
      <c r="D7344" s="408">
        <v>417.75</v>
      </c>
      <c r="E7344" s="408">
        <v>417.75</v>
      </c>
      <c r="F7344" s="409">
        <v>45054.53328703704</v>
      </c>
      <c r="G7344" s="408">
        <v>0</v>
      </c>
    </row>
    <row r="7345" spans="1:7" ht="15" x14ac:dyDescent="0.2">
      <c r="A7345" s="407" t="s">
        <v>11821</v>
      </c>
      <c r="B7345" s="407" t="s">
        <v>11820</v>
      </c>
      <c r="C7345" s="408">
        <v>0</v>
      </c>
      <c r="D7345" s="408">
        <v>429.8</v>
      </c>
      <c r="E7345" s="408">
        <v>429.8</v>
      </c>
      <c r="F7345" s="409">
        <v>45056.352430555555</v>
      </c>
      <c r="G7345" s="408">
        <v>0</v>
      </c>
    </row>
    <row r="7346" spans="1:7" ht="15" x14ac:dyDescent="0.2">
      <c r="A7346" s="407" t="s">
        <v>11822</v>
      </c>
      <c r="B7346" s="407" t="s">
        <v>11820</v>
      </c>
      <c r="C7346" s="408">
        <v>0</v>
      </c>
      <c r="D7346" s="408">
        <v>426.9</v>
      </c>
      <c r="E7346" s="408">
        <v>426.9</v>
      </c>
      <c r="F7346" s="409">
        <v>45056.35365740741</v>
      </c>
      <c r="G7346" s="408">
        <v>0</v>
      </c>
    </row>
    <row r="7347" spans="1:7" ht="15" x14ac:dyDescent="0.2">
      <c r="A7347" s="407" t="s">
        <v>11823</v>
      </c>
      <c r="B7347" s="407" t="s">
        <v>11820</v>
      </c>
      <c r="C7347" s="408">
        <v>0</v>
      </c>
      <c r="D7347" s="408">
        <v>416.1</v>
      </c>
      <c r="E7347" s="408">
        <v>416.1</v>
      </c>
      <c r="F7347" s="409">
        <v>45056.353912037041</v>
      </c>
      <c r="G7347" s="408">
        <v>0</v>
      </c>
    </row>
    <row r="7348" spans="1:7" ht="15" x14ac:dyDescent="0.2">
      <c r="A7348" s="407" t="s">
        <v>11824</v>
      </c>
      <c r="B7348" s="407" t="s">
        <v>11825</v>
      </c>
      <c r="C7348" s="408">
        <v>0</v>
      </c>
      <c r="D7348" s="408">
        <v>623.52</v>
      </c>
      <c r="E7348" s="408">
        <v>623.52</v>
      </c>
      <c r="F7348" s="409">
        <v>45056.363611111112</v>
      </c>
      <c r="G7348" s="408">
        <v>0</v>
      </c>
    </row>
    <row r="7349" spans="1:7" ht="15" x14ac:dyDescent="0.2">
      <c r="A7349" s="407" t="s">
        <v>11826</v>
      </c>
      <c r="B7349" s="407" t="s">
        <v>11827</v>
      </c>
      <c r="C7349" s="408">
        <v>0</v>
      </c>
      <c r="D7349" s="408">
        <v>615.24</v>
      </c>
      <c r="E7349" s="408">
        <v>615.24</v>
      </c>
      <c r="F7349" s="409">
        <v>45056.363877314812</v>
      </c>
      <c r="G7349" s="408">
        <v>0</v>
      </c>
    </row>
    <row r="7350" spans="1:7" ht="15" x14ac:dyDescent="0.2">
      <c r="A7350" s="407" t="s">
        <v>11828</v>
      </c>
      <c r="B7350" s="407" t="s">
        <v>11829</v>
      </c>
      <c r="C7350" s="408">
        <v>0</v>
      </c>
      <c r="D7350" s="408">
        <v>653.5</v>
      </c>
      <c r="E7350" s="408">
        <v>653.5</v>
      </c>
      <c r="F7350" s="409">
        <v>45056.364120370374</v>
      </c>
      <c r="G7350" s="408">
        <v>0</v>
      </c>
    </row>
    <row r="7351" spans="1:7" ht="15" x14ac:dyDescent="0.2">
      <c r="A7351" s="407" t="s">
        <v>11830</v>
      </c>
      <c r="B7351" s="407" t="s">
        <v>11825</v>
      </c>
      <c r="C7351" s="408">
        <v>0</v>
      </c>
      <c r="D7351" s="408">
        <v>704.4</v>
      </c>
      <c r="E7351" s="408">
        <v>704.4</v>
      </c>
      <c r="F7351" s="409">
        <v>45056.364432870374</v>
      </c>
      <c r="G7351" s="408">
        <v>0</v>
      </c>
    </row>
    <row r="7352" spans="1:7" ht="15" x14ac:dyDescent="0.2">
      <c r="A7352" s="407" t="s">
        <v>11831</v>
      </c>
      <c r="B7352" s="407" t="s">
        <v>11832</v>
      </c>
      <c r="C7352" s="408">
        <v>0</v>
      </c>
      <c r="D7352" s="408">
        <v>29.4</v>
      </c>
      <c r="E7352" s="408">
        <v>29.4</v>
      </c>
      <c r="F7352" s="409">
        <v>45924.668206018519</v>
      </c>
      <c r="G7352" s="408">
        <v>33</v>
      </c>
    </row>
    <row r="7353" spans="1:7" ht="15" x14ac:dyDescent="0.2">
      <c r="A7353" s="407" t="s">
        <v>11833</v>
      </c>
      <c r="B7353" s="407" t="s">
        <v>11834</v>
      </c>
      <c r="C7353" s="408">
        <v>0</v>
      </c>
      <c r="D7353" s="408">
        <v>19.309999999999999</v>
      </c>
      <c r="E7353" s="408">
        <v>19.309999999999999</v>
      </c>
      <c r="F7353" s="409">
        <v>45056.442025462966</v>
      </c>
      <c r="G7353" s="408">
        <v>0</v>
      </c>
    </row>
    <row r="7354" spans="1:7" ht="15" x14ac:dyDescent="0.2">
      <c r="A7354" s="407" t="s">
        <v>11835</v>
      </c>
      <c r="B7354" s="407" t="s">
        <v>11836</v>
      </c>
      <c r="C7354" s="408">
        <v>0</v>
      </c>
      <c r="D7354" s="408">
        <v>164.93</v>
      </c>
      <c r="E7354" s="408">
        <v>164.93</v>
      </c>
      <c r="F7354" s="409">
        <v>45054.431111111109</v>
      </c>
      <c r="G7354" s="408">
        <v>0</v>
      </c>
    </row>
    <row r="7355" spans="1:7" ht="15" x14ac:dyDescent="0.2">
      <c r="A7355" s="407" t="s">
        <v>11837</v>
      </c>
      <c r="B7355" s="407" t="s">
        <v>11838</v>
      </c>
      <c r="C7355" s="408">
        <v>0</v>
      </c>
      <c r="D7355" s="408">
        <v>87.49</v>
      </c>
      <c r="E7355" s="408">
        <v>87.49</v>
      </c>
      <c r="F7355" s="409">
        <v>45054.432974537034</v>
      </c>
      <c r="G7355" s="408">
        <v>0</v>
      </c>
    </row>
    <row r="7356" spans="1:7" ht="15" x14ac:dyDescent="0.2">
      <c r="A7356" s="407" t="s">
        <v>11839</v>
      </c>
      <c r="B7356" s="407" t="s">
        <v>11840</v>
      </c>
      <c r="C7356" s="408">
        <v>0</v>
      </c>
      <c r="D7356" s="408">
        <v>26.77</v>
      </c>
      <c r="E7356" s="408">
        <v>26.77</v>
      </c>
      <c r="F7356" s="409">
        <v>45580.420046296298</v>
      </c>
      <c r="G7356" s="408">
        <v>0</v>
      </c>
    </row>
    <row r="7357" spans="1:7" ht="15" x14ac:dyDescent="0.2">
      <c r="A7357" s="407" t="s">
        <v>11841</v>
      </c>
      <c r="B7357" s="407" t="s">
        <v>11842</v>
      </c>
      <c r="C7357" s="408">
        <v>0</v>
      </c>
      <c r="D7357" s="408">
        <v>34.82</v>
      </c>
      <c r="E7357" s="408">
        <v>34.82</v>
      </c>
      <c r="F7357" s="409">
        <v>45049.357592592591</v>
      </c>
      <c r="G7357" s="408">
        <v>0</v>
      </c>
    </row>
    <row r="7358" spans="1:7" ht="15" x14ac:dyDescent="0.2">
      <c r="A7358" s="407" t="s">
        <v>11843</v>
      </c>
      <c r="B7358" s="407" t="s">
        <v>11844</v>
      </c>
      <c r="C7358" s="408">
        <v>0</v>
      </c>
      <c r="D7358" s="408">
        <v>3.28</v>
      </c>
      <c r="E7358" s="408">
        <v>3.28</v>
      </c>
      <c r="F7358" s="409">
        <v>45054.44971064815</v>
      </c>
      <c r="G7358" s="408">
        <v>0</v>
      </c>
    </row>
    <row r="7359" spans="1:7" ht="15" x14ac:dyDescent="0.2">
      <c r="A7359" s="407" t="s">
        <v>11845</v>
      </c>
      <c r="B7359" s="407" t="s">
        <v>11846</v>
      </c>
      <c r="C7359" s="408">
        <v>0</v>
      </c>
      <c r="D7359" s="408">
        <v>3.35</v>
      </c>
      <c r="E7359" s="408">
        <v>3.35</v>
      </c>
      <c r="F7359" s="409">
        <v>45054.452685185184</v>
      </c>
      <c r="G7359" s="408">
        <v>0</v>
      </c>
    </row>
    <row r="7360" spans="1:7" ht="15" x14ac:dyDescent="0.2">
      <c r="A7360" s="407" t="s">
        <v>11847</v>
      </c>
      <c r="B7360" s="407" t="s">
        <v>11848</v>
      </c>
      <c r="C7360" s="408">
        <v>0</v>
      </c>
      <c r="D7360" s="408">
        <v>6.82</v>
      </c>
      <c r="E7360" s="408">
        <v>6.82</v>
      </c>
      <c r="F7360" s="409">
        <v>45763.474456018521</v>
      </c>
      <c r="G7360" s="408">
        <v>17</v>
      </c>
    </row>
    <row r="7361" spans="1:7" ht="15" x14ac:dyDescent="0.2">
      <c r="A7361" s="407" t="s">
        <v>11849</v>
      </c>
      <c r="B7361" s="407" t="s">
        <v>11850</v>
      </c>
      <c r="C7361" s="408">
        <v>0</v>
      </c>
      <c r="D7361" s="408">
        <v>128.56</v>
      </c>
      <c r="E7361" s="408">
        <v>128.56</v>
      </c>
      <c r="F7361" s="409">
        <v>45054.498437499999</v>
      </c>
      <c r="G7361" s="408">
        <v>0</v>
      </c>
    </row>
    <row r="7362" spans="1:7" ht="15" x14ac:dyDescent="0.2">
      <c r="A7362" s="407" t="s">
        <v>11851</v>
      </c>
      <c r="B7362" s="407" t="s">
        <v>11852</v>
      </c>
      <c r="C7362" s="408">
        <v>0</v>
      </c>
      <c r="D7362" s="408">
        <v>2.34</v>
      </c>
      <c r="E7362" s="408">
        <v>2.34</v>
      </c>
      <c r="F7362" s="409">
        <v>45056.375115740739</v>
      </c>
      <c r="G7362" s="408">
        <v>0</v>
      </c>
    </row>
    <row r="7363" spans="1:7" ht="15" x14ac:dyDescent="0.2">
      <c r="A7363" s="407" t="s">
        <v>33763</v>
      </c>
      <c r="B7363" s="407" t="s">
        <v>33764</v>
      </c>
      <c r="C7363" s="408">
        <v>0</v>
      </c>
      <c r="D7363" s="408">
        <v>4.7160000000000002</v>
      </c>
      <c r="E7363" s="408">
        <v>4.7160000000000002</v>
      </c>
      <c r="F7363" s="409">
        <v>45560.483946759261</v>
      </c>
      <c r="G7363" s="408">
        <v>0</v>
      </c>
    </row>
    <row r="7364" spans="1:7" ht="15" x14ac:dyDescent="0.2">
      <c r="A7364" s="407" t="s">
        <v>11853</v>
      </c>
      <c r="B7364" s="407" t="s">
        <v>11854</v>
      </c>
      <c r="C7364" s="408">
        <v>0</v>
      </c>
      <c r="D7364" s="408">
        <v>26.77</v>
      </c>
      <c r="E7364" s="408">
        <v>26.77</v>
      </c>
      <c r="F7364" s="409">
        <v>44610.577685185184</v>
      </c>
      <c r="G7364" s="408">
        <v>0</v>
      </c>
    </row>
    <row r="7365" spans="1:7" ht="15" x14ac:dyDescent="0.2">
      <c r="A7365" s="407" t="s">
        <v>11855</v>
      </c>
      <c r="B7365" s="407" t="s">
        <v>11856</v>
      </c>
      <c r="C7365" s="408">
        <v>0</v>
      </c>
      <c r="D7365" s="408">
        <v>6.39</v>
      </c>
      <c r="E7365" s="408">
        <v>6.39</v>
      </c>
      <c r="F7365" s="409">
        <v>45056.397696759261</v>
      </c>
      <c r="G7365" s="408">
        <v>0</v>
      </c>
    </row>
    <row r="7366" spans="1:7" ht="15" x14ac:dyDescent="0.2">
      <c r="A7366" s="407" t="s">
        <v>11857</v>
      </c>
      <c r="B7366" s="407" t="s">
        <v>11858</v>
      </c>
      <c r="C7366" s="408">
        <v>0</v>
      </c>
      <c r="D7366" s="408">
        <v>7.125</v>
      </c>
      <c r="E7366" s="408">
        <v>7.125</v>
      </c>
      <c r="F7366" s="409">
        <v>45056.397789351853</v>
      </c>
      <c r="G7366" s="408">
        <v>0</v>
      </c>
    </row>
    <row r="7367" spans="1:7" ht="15" x14ac:dyDescent="0.2">
      <c r="A7367" s="407" t="s">
        <v>11859</v>
      </c>
      <c r="B7367" s="407" t="s">
        <v>11860</v>
      </c>
      <c r="C7367" s="408">
        <v>0</v>
      </c>
      <c r="D7367" s="408">
        <v>4.67</v>
      </c>
      <c r="E7367" s="408">
        <v>4.67</v>
      </c>
      <c r="F7367" s="409">
        <v>45763.47314814815</v>
      </c>
      <c r="G7367" s="408">
        <v>6</v>
      </c>
    </row>
    <row r="7368" spans="1:7" ht="15" x14ac:dyDescent="0.2">
      <c r="A7368" s="407" t="s">
        <v>11861</v>
      </c>
      <c r="B7368" s="407" t="s">
        <v>11862</v>
      </c>
      <c r="C7368" s="408">
        <v>0</v>
      </c>
      <c r="D7368" s="408">
        <v>3.04</v>
      </c>
      <c r="E7368" s="408">
        <v>3.04</v>
      </c>
      <c r="F7368" s="409">
        <v>45796.421388888892</v>
      </c>
      <c r="G7368" s="408">
        <v>0</v>
      </c>
    </row>
    <row r="7369" spans="1:7" ht="15" x14ac:dyDescent="0.25">
      <c r="A7369" s="407" t="s">
        <v>11863</v>
      </c>
      <c r="B7369" s="407" t="s">
        <v>11864</v>
      </c>
      <c r="C7369" s="406"/>
      <c r="D7369" s="406"/>
      <c r="E7369" s="406"/>
      <c r="F7369" s="409">
        <v>46037.602777777778</v>
      </c>
      <c r="G7369" s="408">
        <v>0</v>
      </c>
    </row>
    <row r="7370" spans="1:7" ht="15" x14ac:dyDescent="0.2">
      <c r="A7370" s="407" t="s">
        <v>11865</v>
      </c>
      <c r="B7370" s="407" t="s">
        <v>11866</v>
      </c>
      <c r="C7370" s="408">
        <v>0</v>
      </c>
      <c r="D7370" s="408">
        <v>159.1</v>
      </c>
      <c r="E7370" s="408">
        <v>159.1</v>
      </c>
      <c r="F7370" s="409">
        <v>45028.530069444445</v>
      </c>
      <c r="G7370" s="408">
        <v>0</v>
      </c>
    </row>
    <row r="7371" spans="1:7" ht="15" x14ac:dyDescent="0.2">
      <c r="A7371" s="407" t="s">
        <v>11867</v>
      </c>
      <c r="B7371" s="407" t="s">
        <v>11868</v>
      </c>
      <c r="C7371" s="408">
        <v>0</v>
      </c>
      <c r="D7371" s="408">
        <v>219.71</v>
      </c>
      <c r="E7371" s="408">
        <v>219.71</v>
      </c>
      <c r="F7371" s="409">
        <v>45028.530474537038</v>
      </c>
      <c r="G7371" s="408">
        <v>1</v>
      </c>
    </row>
    <row r="7372" spans="1:7" ht="15" x14ac:dyDescent="0.2">
      <c r="A7372" s="407" t="s">
        <v>11869</v>
      </c>
      <c r="B7372" s="407" t="s">
        <v>11870</v>
      </c>
      <c r="C7372" s="408">
        <v>0</v>
      </c>
      <c r="D7372" s="408">
        <v>154.84</v>
      </c>
      <c r="E7372" s="408">
        <v>154.84</v>
      </c>
      <c r="F7372" s="409">
        <v>45028.531018518515</v>
      </c>
      <c r="G7372" s="408">
        <v>0</v>
      </c>
    </row>
    <row r="7373" spans="1:7" ht="15" x14ac:dyDescent="0.2">
      <c r="A7373" s="407" t="s">
        <v>11871</v>
      </c>
      <c r="B7373" s="407" t="s">
        <v>11872</v>
      </c>
      <c r="C7373" s="408">
        <v>0</v>
      </c>
      <c r="D7373" s="408">
        <v>235.35</v>
      </c>
      <c r="E7373" s="408">
        <v>235.35</v>
      </c>
      <c r="F7373" s="409">
        <v>45028.531238425923</v>
      </c>
      <c r="G7373" s="408">
        <v>0</v>
      </c>
    </row>
    <row r="7374" spans="1:7" ht="15" x14ac:dyDescent="0.2">
      <c r="A7374" s="407" t="s">
        <v>11873</v>
      </c>
      <c r="B7374" s="407" t="s">
        <v>11874</v>
      </c>
      <c r="C7374" s="408">
        <v>0</v>
      </c>
      <c r="D7374" s="408">
        <v>261.12</v>
      </c>
      <c r="E7374" s="408">
        <v>261.12</v>
      </c>
      <c r="F7374" s="409">
        <v>45056.400601851848</v>
      </c>
      <c r="G7374" s="408">
        <v>0</v>
      </c>
    </row>
    <row r="7375" spans="1:7" ht="15" x14ac:dyDescent="0.2">
      <c r="A7375" s="407" t="s">
        <v>11875</v>
      </c>
      <c r="B7375" s="407" t="s">
        <v>11876</v>
      </c>
      <c r="C7375" s="408">
        <v>0</v>
      </c>
      <c r="D7375" s="408">
        <v>408.48</v>
      </c>
      <c r="E7375" s="408">
        <v>408.48</v>
      </c>
      <c r="F7375" s="409">
        <v>45056.402303240742</v>
      </c>
      <c r="G7375" s="408">
        <v>0</v>
      </c>
    </row>
    <row r="7376" spans="1:7" ht="15" x14ac:dyDescent="0.2">
      <c r="A7376" s="407" t="s">
        <v>11877</v>
      </c>
      <c r="B7376" s="407" t="s">
        <v>11878</v>
      </c>
      <c r="C7376" s="408">
        <v>0</v>
      </c>
      <c r="D7376" s="408">
        <v>1.6459999999999999</v>
      </c>
      <c r="E7376" s="408">
        <v>1.6459999999999999</v>
      </c>
      <c r="F7376" s="409">
        <v>45632.368252314816</v>
      </c>
      <c r="G7376" s="408">
        <v>48.5</v>
      </c>
    </row>
    <row r="7377" spans="1:7" ht="15" x14ac:dyDescent="0.2">
      <c r="A7377" s="407" t="s">
        <v>11879</v>
      </c>
      <c r="B7377" s="407" t="s">
        <v>11880</v>
      </c>
      <c r="C7377" s="408">
        <v>0</v>
      </c>
      <c r="D7377" s="408">
        <v>2.2835999999999999</v>
      </c>
      <c r="E7377" s="408">
        <v>2.2835999999999999</v>
      </c>
      <c r="F7377" s="409">
        <v>45084.649733796294</v>
      </c>
      <c r="G7377" s="408">
        <v>0</v>
      </c>
    </row>
    <row r="7378" spans="1:7" ht="15" x14ac:dyDescent="0.2">
      <c r="A7378" s="407" t="s">
        <v>11881</v>
      </c>
      <c r="B7378" s="407" t="s">
        <v>11882</v>
      </c>
      <c r="C7378" s="408">
        <v>0</v>
      </c>
      <c r="D7378" s="408">
        <v>43.88</v>
      </c>
      <c r="E7378" s="408">
        <v>43.88</v>
      </c>
      <c r="F7378" s="409">
        <v>45084.649895833332</v>
      </c>
      <c r="G7378" s="408">
        <v>0</v>
      </c>
    </row>
    <row r="7379" spans="1:7" ht="15" x14ac:dyDescent="0.2">
      <c r="A7379" s="407" t="s">
        <v>11883</v>
      </c>
      <c r="B7379" s="407" t="s">
        <v>11884</v>
      </c>
      <c r="C7379" s="408">
        <v>0</v>
      </c>
      <c r="D7379" s="408">
        <v>1.5369999999999999</v>
      </c>
      <c r="E7379" s="408">
        <v>1.5369999999999999</v>
      </c>
      <c r="F7379" s="409">
        <v>45084.650023148148</v>
      </c>
      <c r="G7379" s="408">
        <v>17</v>
      </c>
    </row>
    <row r="7380" spans="1:7" ht="15" x14ac:dyDescent="0.2">
      <c r="A7380" s="407" t="s">
        <v>11885</v>
      </c>
      <c r="B7380" s="407" t="s">
        <v>11886</v>
      </c>
      <c r="C7380" s="408">
        <v>0</v>
      </c>
      <c r="D7380" s="408">
        <v>2.0790000000000002</v>
      </c>
      <c r="E7380" s="408">
        <v>2.0790000000000002</v>
      </c>
      <c r="F7380" s="409">
        <v>45084.65011574074</v>
      </c>
      <c r="G7380" s="408">
        <v>0</v>
      </c>
    </row>
    <row r="7381" spans="1:7" ht="15" x14ac:dyDescent="0.2">
      <c r="A7381" s="407" t="s">
        <v>11887</v>
      </c>
      <c r="B7381" s="407" t="s">
        <v>11888</v>
      </c>
      <c r="C7381" s="408">
        <v>0</v>
      </c>
      <c r="D7381" s="408">
        <v>2.4300000000000002</v>
      </c>
      <c r="E7381" s="408">
        <v>2.4300000000000002</v>
      </c>
      <c r="F7381" s="409">
        <v>45084.650208333333</v>
      </c>
      <c r="G7381" s="408">
        <v>0</v>
      </c>
    </row>
    <row r="7382" spans="1:7" ht="15" x14ac:dyDescent="0.2">
      <c r="A7382" s="407" t="s">
        <v>11889</v>
      </c>
      <c r="B7382" s="407" t="s">
        <v>11890</v>
      </c>
      <c r="C7382" s="408">
        <v>0</v>
      </c>
      <c r="D7382" s="408">
        <v>0.74650000000000005</v>
      </c>
      <c r="E7382" s="408">
        <v>0.74650000000000005</v>
      </c>
      <c r="F7382" s="409">
        <v>45924.669363425928</v>
      </c>
      <c r="G7382" s="408">
        <v>0</v>
      </c>
    </row>
    <row r="7383" spans="1:7" ht="15" x14ac:dyDescent="0.2">
      <c r="A7383" s="407" t="s">
        <v>33765</v>
      </c>
      <c r="B7383" s="407" t="s">
        <v>33766</v>
      </c>
      <c r="C7383" s="408">
        <v>0</v>
      </c>
      <c r="D7383" s="408">
        <v>0.96389999999999998</v>
      </c>
      <c r="E7383" s="408">
        <v>0.96389999999999998</v>
      </c>
      <c r="F7383" s="409">
        <v>45552.702766203707</v>
      </c>
      <c r="G7383" s="408">
        <v>0</v>
      </c>
    </row>
    <row r="7384" spans="1:7" ht="15" x14ac:dyDescent="0.2">
      <c r="A7384" s="407" t="s">
        <v>33767</v>
      </c>
      <c r="B7384" s="407" t="s">
        <v>33768</v>
      </c>
      <c r="C7384" s="408">
        <v>0</v>
      </c>
      <c r="D7384" s="408">
        <v>2.2652000000000001</v>
      </c>
      <c r="E7384" s="408">
        <v>2.2652000000000001</v>
      </c>
      <c r="F7384" s="409">
        <v>45552.701747685183</v>
      </c>
      <c r="G7384" s="408">
        <v>0</v>
      </c>
    </row>
    <row r="7385" spans="1:7" ht="15" x14ac:dyDescent="0.2">
      <c r="A7385" s="407" t="s">
        <v>33769</v>
      </c>
      <c r="B7385" s="407" t="s">
        <v>33770</v>
      </c>
      <c r="C7385" s="408">
        <v>0</v>
      </c>
      <c r="D7385" s="408">
        <v>2.1798000000000002</v>
      </c>
      <c r="E7385" s="408">
        <v>2.1798000000000002</v>
      </c>
      <c r="F7385" s="409">
        <v>45552.708483796298</v>
      </c>
      <c r="G7385" s="408">
        <v>0</v>
      </c>
    </row>
    <row r="7386" spans="1:7" ht="15" x14ac:dyDescent="0.2">
      <c r="A7386" s="407" t="s">
        <v>33771</v>
      </c>
      <c r="B7386" s="407" t="s">
        <v>40618</v>
      </c>
      <c r="C7386" s="408">
        <v>0</v>
      </c>
      <c r="D7386" s="408">
        <v>3.0859999999999999</v>
      </c>
      <c r="E7386" s="408">
        <v>3.0859999999999999</v>
      </c>
      <c r="F7386" s="409">
        <v>45799.573148148149</v>
      </c>
      <c r="G7386" s="408">
        <v>0</v>
      </c>
    </row>
    <row r="7387" spans="1:7" ht="15" x14ac:dyDescent="0.2">
      <c r="A7387" s="407" t="s">
        <v>11891</v>
      </c>
      <c r="B7387" s="407" t="s">
        <v>11892</v>
      </c>
      <c r="C7387" s="408">
        <v>0</v>
      </c>
      <c r="D7387" s="408">
        <v>14.75</v>
      </c>
      <c r="E7387" s="408">
        <v>14.75</v>
      </c>
      <c r="F7387" s="409">
        <v>45428.304432870369</v>
      </c>
      <c r="G7387" s="408">
        <v>2</v>
      </c>
    </row>
    <row r="7388" spans="1:7" ht="15" x14ac:dyDescent="0.2">
      <c r="A7388" s="407" t="s">
        <v>11893</v>
      </c>
      <c r="B7388" s="407" t="s">
        <v>11894</v>
      </c>
      <c r="C7388" s="408">
        <v>0</v>
      </c>
      <c r="D7388" s="408">
        <v>22.34</v>
      </c>
      <c r="E7388" s="408">
        <v>22.34</v>
      </c>
      <c r="F7388" s="409">
        <v>45056.564120370371</v>
      </c>
      <c r="G7388" s="408">
        <v>77</v>
      </c>
    </row>
    <row r="7389" spans="1:7" ht="15" x14ac:dyDescent="0.2">
      <c r="A7389" s="407" t="s">
        <v>11895</v>
      </c>
      <c r="B7389" s="407" t="s">
        <v>11896</v>
      </c>
      <c r="C7389" s="408">
        <v>0</v>
      </c>
      <c r="D7389" s="408">
        <v>24.02</v>
      </c>
      <c r="E7389" s="408">
        <v>24.02</v>
      </c>
      <c r="F7389" s="409">
        <v>45056.564189814817</v>
      </c>
      <c r="G7389" s="408">
        <v>0</v>
      </c>
    </row>
    <row r="7390" spans="1:7" ht="15" x14ac:dyDescent="0.2">
      <c r="A7390" s="407" t="s">
        <v>11897</v>
      </c>
      <c r="B7390" s="407" t="s">
        <v>11898</v>
      </c>
      <c r="C7390" s="408">
        <v>0</v>
      </c>
      <c r="D7390" s="408">
        <v>40.08</v>
      </c>
      <c r="E7390" s="408">
        <v>40.08</v>
      </c>
      <c r="F7390" s="409">
        <v>45092.319293981483</v>
      </c>
      <c r="G7390" s="408">
        <v>3</v>
      </c>
    </row>
    <row r="7391" spans="1:7" ht="15" x14ac:dyDescent="0.2">
      <c r="A7391" s="407" t="s">
        <v>11899</v>
      </c>
      <c r="B7391" s="407" t="s">
        <v>11900</v>
      </c>
      <c r="C7391" s="408">
        <v>0</v>
      </c>
      <c r="D7391" s="408">
        <v>40.9</v>
      </c>
      <c r="E7391" s="408">
        <v>40.9</v>
      </c>
      <c r="F7391" s="409">
        <v>45092.321319444447</v>
      </c>
      <c r="G7391" s="408">
        <v>0</v>
      </c>
    </row>
    <row r="7392" spans="1:7" ht="15" x14ac:dyDescent="0.2">
      <c r="A7392" s="407" t="s">
        <v>11901</v>
      </c>
      <c r="B7392" s="407" t="s">
        <v>11902</v>
      </c>
      <c r="C7392" s="408">
        <v>0</v>
      </c>
      <c r="D7392" s="408">
        <v>4.5999999999999996</v>
      </c>
      <c r="E7392" s="408">
        <v>4.5999999999999996</v>
      </c>
      <c r="F7392" s="409">
        <v>45057.404224537036</v>
      </c>
      <c r="G7392" s="408">
        <v>30</v>
      </c>
    </row>
    <row r="7393" spans="1:7" ht="15" x14ac:dyDescent="0.2">
      <c r="A7393" s="407" t="s">
        <v>11903</v>
      </c>
      <c r="B7393" s="407" t="s">
        <v>11904</v>
      </c>
      <c r="C7393" s="408">
        <v>0</v>
      </c>
      <c r="D7393" s="408">
        <v>0.95</v>
      </c>
      <c r="E7393" s="408">
        <v>0.95</v>
      </c>
      <c r="F7393" s="409">
        <v>45056.563078703701</v>
      </c>
      <c r="G7393" s="408">
        <v>169</v>
      </c>
    </row>
    <row r="7394" spans="1:7" ht="15" x14ac:dyDescent="0.2">
      <c r="A7394" s="407" t="s">
        <v>11905</v>
      </c>
      <c r="B7394" s="407" t="s">
        <v>11906</v>
      </c>
      <c r="C7394" s="408">
        <v>0</v>
      </c>
      <c r="D7394" s="408">
        <v>1.56</v>
      </c>
      <c r="E7394" s="408">
        <v>1.56</v>
      </c>
      <c r="F7394" s="409">
        <v>46070.339363425926</v>
      </c>
      <c r="G7394" s="408">
        <v>0</v>
      </c>
    </row>
    <row r="7395" spans="1:7" ht="15" x14ac:dyDescent="0.2">
      <c r="A7395" s="407" t="s">
        <v>11907</v>
      </c>
      <c r="B7395" s="407" t="s">
        <v>11908</v>
      </c>
      <c r="C7395" s="408">
        <v>0</v>
      </c>
      <c r="D7395" s="408">
        <v>1.56</v>
      </c>
      <c r="E7395" s="408">
        <v>1.56</v>
      </c>
      <c r="F7395" s="409">
        <v>46070.339571759258</v>
      </c>
      <c r="G7395" s="408">
        <v>0</v>
      </c>
    </row>
    <row r="7396" spans="1:7" ht="15" x14ac:dyDescent="0.2">
      <c r="A7396" s="407" t="s">
        <v>11909</v>
      </c>
      <c r="B7396" s="407" t="s">
        <v>11910</v>
      </c>
      <c r="C7396" s="408">
        <v>0</v>
      </c>
      <c r="D7396" s="408">
        <v>1.64</v>
      </c>
      <c r="E7396" s="408">
        <v>1.64</v>
      </c>
      <c r="F7396" s="409">
        <v>46070.339722222219</v>
      </c>
      <c r="G7396" s="408">
        <v>0</v>
      </c>
    </row>
    <row r="7397" spans="1:7" ht="15" x14ac:dyDescent="0.2">
      <c r="A7397" s="407" t="s">
        <v>11911</v>
      </c>
      <c r="B7397" s="407" t="s">
        <v>11912</v>
      </c>
      <c r="C7397" s="408">
        <v>0</v>
      </c>
      <c r="D7397" s="408">
        <v>0.95</v>
      </c>
      <c r="E7397" s="408">
        <v>0.95</v>
      </c>
      <c r="F7397" s="409">
        <v>45566.631898148145</v>
      </c>
      <c r="G7397" s="408">
        <v>26</v>
      </c>
    </row>
    <row r="7398" spans="1:7" ht="15" x14ac:dyDescent="0.2">
      <c r="A7398" s="407" t="s">
        <v>11913</v>
      </c>
      <c r="B7398" s="407" t="s">
        <v>11914</v>
      </c>
      <c r="C7398" s="408">
        <v>0</v>
      </c>
      <c r="D7398" s="408">
        <v>0.95</v>
      </c>
      <c r="E7398" s="408">
        <v>0.95</v>
      </c>
      <c r="F7398" s="409">
        <v>45566.632453703707</v>
      </c>
      <c r="G7398" s="408">
        <v>36</v>
      </c>
    </row>
    <row r="7399" spans="1:7" ht="15" x14ac:dyDescent="0.2">
      <c r="A7399" s="407" t="s">
        <v>11915</v>
      </c>
      <c r="B7399" s="407" t="s">
        <v>11916</v>
      </c>
      <c r="C7399" s="408">
        <v>0</v>
      </c>
      <c r="D7399" s="408">
        <v>0.95</v>
      </c>
      <c r="E7399" s="408">
        <v>0.95</v>
      </c>
      <c r="F7399" s="409">
        <v>45251.64266203704</v>
      </c>
      <c r="G7399" s="408">
        <v>46</v>
      </c>
    </row>
    <row r="7400" spans="1:7" ht="15" x14ac:dyDescent="0.2">
      <c r="A7400" s="407" t="s">
        <v>11917</v>
      </c>
      <c r="B7400" s="407" t="s">
        <v>11918</v>
      </c>
      <c r="C7400" s="408">
        <v>0</v>
      </c>
      <c r="D7400" s="408">
        <v>0.95</v>
      </c>
      <c r="E7400" s="408">
        <v>0.95</v>
      </c>
      <c r="F7400" s="409">
        <v>45845.352372685185</v>
      </c>
      <c r="G7400" s="408">
        <v>62</v>
      </c>
    </row>
    <row r="7401" spans="1:7" ht="15" x14ac:dyDescent="0.2">
      <c r="A7401" s="407" t="s">
        <v>11919</v>
      </c>
      <c r="B7401" s="407" t="s">
        <v>11920</v>
      </c>
      <c r="C7401" s="408">
        <v>0</v>
      </c>
      <c r="D7401" s="408">
        <v>1.56</v>
      </c>
      <c r="E7401" s="408">
        <v>1.56</v>
      </c>
      <c r="F7401" s="409">
        <v>46070.339837962965</v>
      </c>
      <c r="G7401" s="408">
        <v>0</v>
      </c>
    </row>
    <row r="7402" spans="1:7" ht="15" x14ac:dyDescent="0.2">
      <c r="A7402" s="407" t="s">
        <v>11921</v>
      </c>
      <c r="B7402" s="407" t="s">
        <v>11922</v>
      </c>
      <c r="C7402" s="408">
        <v>0</v>
      </c>
      <c r="D7402" s="408">
        <v>1.64</v>
      </c>
      <c r="E7402" s="408">
        <v>1.64</v>
      </c>
      <c r="F7402" s="409">
        <v>46070.340127314812</v>
      </c>
      <c r="G7402" s="408">
        <v>228</v>
      </c>
    </row>
    <row r="7403" spans="1:7" ht="15" x14ac:dyDescent="0.2">
      <c r="A7403" s="407" t="s">
        <v>11923</v>
      </c>
      <c r="B7403" s="407" t="s">
        <v>11924</v>
      </c>
      <c r="C7403" s="408">
        <v>0</v>
      </c>
      <c r="D7403" s="408">
        <v>0.95</v>
      </c>
      <c r="E7403" s="408">
        <v>0.95</v>
      </c>
      <c r="F7403" s="409">
        <v>45537.601655092592</v>
      </c>
      <c r="G7403" s="408">
        <v>15</v>
      </c>
    </row>
    <row r="7404" spans="1:7" ht="15" x14ac:dyDescent="0.2">
      <c r="A7404" s="407" t="s">
        <v>11925</v>
      </c>
      <c r="B7404" s="407" t="s">
        <v>11926</v>
      </c>
      <c r="C7404" s="408">
        <v>0</v>
      </c>
      <c r="D7404" s="408">
        <v>1.64</v>
      </c>
      <c r="E7404" s="408">
        <v>1.64</v>
      </c>
      <c r="F7404" s="409">
        <v>46070.34039351852</v>
      </c>
      <c r="G7404" s="408">
        <v>0</v>
      </c>
    </row>
    <row r="7405" spans="1:7" ht="15" x14ac:dyDescent="0.2">
      <c r="A7405" s="407" t="s">
        <v>11927</v>
      </c>
      <c r="B7405" s="407" t="s">
        <v>11928</v>
      </c>
      <c r="C7405" s="408">
        <v>0</v>
      </c>
      <c r="D7405" s="408">
        <v>1.64</v>
      </c>
      <c r="E7405" s="408">
        <v>1.64</v>
      </c>
      <c r="F7405" s="409">
        <v>45056.588240740741</v>
      </c>
      <c r="G7405" s="408">
        <v>20</v>
      </c>
    </row>
    <row r="7406" spans="1:7" ht="15" x14ac:dyDescent="0.2">
      <c r="A7406" s="407" t="s">
        <v>11929</v>
      </c>
      <c r="B7406" s="407" t="s">
        <v>11930</v>
      </c>
      <c r="C7406" s="408">
        <v>0</v>
      </c>
      <c r="D7406" s="408">
        <v>1.57</v>
      </c>
      <c r="E7406" s="408">
        <v>1.57</v>
      </c>
      <c r="F7406" s="409">
        <v>46070.340624999997</v>
      </c>
      <c r="G7406" s="408">
        <v>0</v>
      </c>
    </row>
    <row r="7407" spans="1:7" ht="15" x14ac:dyDescent="0.2">
      <c r="A7407" s="407" t="s">
        <v>11931</v>
      </c>
      <c r="B7407" s="407" t="s">
        <v>11932</v>
      </c>
      <c r="C7407" s="408">
        <v>0</v>
      </c>
      <c r="D7407" s="408">
        <v>2.08</v>
      </c>
      <c r="E7407" s="408">
        <v>2.08</v>
      </c>
      <c r="F7407" s="409">
        <v>45056.588425925926</v>
      </c>
      <c r="G7407" s="408">
        <v>52</v>
      </c>
    </row>
    <row r="7408" spans="1:7" ht="15" x14ac:dyDescent="0.2">
      <c r="A7408" s="407" t="s">
        <v>11933</v>
      </c>
      <c r="B7408" s="407" t="s">
        <v>11934</v>
      </c>
      <c r="C7408" s="408">
        <v>0</v>
      </c>
      <c r="D7408" s="408">
        <v>2.09</v>
      </c>
      <c r="E7408" s="408">
        <v>2.09</v>
      </c>
      <c r="F7408" s="409">
        <v>46070.343113425923</v>
      </c>
      <c r="G7408" s="408">
        <v>0</v>
      </c>
    </row>
    <row r="7409" spans="1:7" ht="15" x14ac:dyDescent="0.2">
      <c r="A7409" s="407" t="s">
        <v>11935</v>
      </c>
      <c r="B7409" s="407" t="s">
        <v>11936</v>
      </c>
      <c r="C7409" s="408">
        <v>0</v>
      </c>
      <c r="D7409" s="408">
        <v>1.27</v>
      </c>
      <c r="E7409" s="408">
        <v>1.27</v>
      </c>
      <c r="F7409" s="409">
        <v>45560.315150462964</v>
      </c>
      <c r="G7409" s="408">
        <v>0</v>
      </c>
    </row>
    <row r="7410" spans="1:7" ht="15" x14ac:dyDescent="0.2">
      <c r="A7410" s="407" t="s">
        <v>11937</v>
      </c>
      <c r="B7410" s="407" t="s">
        <v>40617</v>
      </c>
      <c r="C7410" s="408">
        <v>0</v>
      </c>
      <c r="D7410" s="408">
        <v>1.41</v>
      </c>
      <c r="E7410" s="408">
        <v>1.41</v>
      </c>
      <c r="F7410" s="409">
        <v>46070.343206018515</v>
      </c>
      <c r="G7410" s="408">
        <v>0</v>
      </c>
    </row>
    <row r="7411" spans="1:7" ht="15" x14ac:dyDescent="0.2">
      <c r="A7411" s="407" t="s">
        <v>11938</v>
      </c>
      <c r="B7411" s="407" t="s">
        <v>11939</v>
      </c>
      <c r="C7411" s="408">
        <v>0</v>
      </c>
      <c r="D7411" s="408">
        <v>2.0499999999999998</v>
      </c>
      <c r="E7411" s="408">
        <v>2.0499999999999998</v>
      </c>
      <c r="F7411" s="409">
        <v>46070.343287037038</v>
      </c>
      <c r="G7411" s="408">
        <v>0</v>
      </c>
    </row>
    <row r="7412" spans="1:7" ht="15" x14ac:dyDescent="0.2">
      <c r="A7412" s="407" t="s">
        <v>11940</v>
      </c>
      <c r="B7412" s="407" t="s">
        <v>11941</v>
      </c>
      <c r="C7412" s="408">
        <v>0</v>
      </c>
      <c r="D7412" s="408">
        <v>1.27</v>
      </c>
      <c r="E7412" s="408">
        <v>1.27</v>
      </c>
      <c r="F7412" s="409">
        <v>45560.315393518518</v>
      </c>
      <c r="G7412" s="408">
        <v>0</v>
      </c>
    </row>
    <row r="7413" spans="1:7" ht="15" x14ac:dyDescent="0.2">
      <c r="A7413" s="407" t="s">
        <v>11942</v>
      </c>
      <c r="B7413" s="407" t="s">
        <v>11943</v>
      </c>
      <c r="C7413" s="408">
        <v>0</v>
      </c>
      <c r="D7413" s="408">
        <v>1.27</v>
      </c>
      <c r="E7413" s="408">
        <v>1.27</v>
      </c>
      <c r="F7413" s="409">
        <v>45560.31554398148</v>
      </c>
      <c r="G7413" s="408">
        <v>0</v>
      </c>
    </row>
    <row r="7414" spans="1:7" ht="15" x14ac:dyDescent="0.2">
      <c r="A7414" s="407" t="s">
        <v>11944</v>
      </c>
      <c r="B7414" s="407" t="s">
        <v>11945</v>
      </c>
      <c r="C7414" s="408">
        <v>0</v>
      </c>
      <c r="D7414" s="408">
        <v>1.41</v>
      </c>
      <c r="E7414" s="408">
        <v>1.41</v>
      </c>
      <c r="F7414" s="409">
        <v>46070.343541666669</v>
      </c>
      <c r="G7414" s="408">
        <v>0</v>
      </c>
    </row>
    <row r="7415" spans="1:7" ht="15" x14ac:dyDescent="0.2">
      <c r="A7415" s="407" t="s">
        <v>11946</v>
      </c>
      <c r="B7415" s="407" t="s">
        <v>11947</v>
      </c>
      <c r="C7415" s="408">
        <v>0</v>
      </c>
      <c r="D7415" s="408">
        <v>2.0499999999999998</v>
      </c>
      <c r="E7415" s="408">
        <v>2.0499999999999998</v>
      </c>
      <c r="F7415" s="409">
        <v>46070.343599537038</v>
      </c>
      <c r="G7415" s="408">
        <v>0</v>
      </c>
    </row>
    <row r="7416" spans="1:7" ht="15" x14ac:dyDescent="0.2">
      <c r="A7416" s="407" t="s">
        <v>11948</v>
      </c>
      <c r="B7416" s="407" t="s">
        <v>11949</v>
      </c>
      <c r="C7416" s="408">
        <v>0</v>
      </c>
      <c r="D7416" s="408">
        <v>2</v>
      </c>
      <c r="E7416" s="408">
        <v>2</v>
      </c>
      <c r="F7416" s="409">
        <v>45056.588993055557</v>
      </c>
      <c r="G7416" s="408">
        <v>0</v>
      </c>
    </row>
    <row r="7417" spans="1:7" ht="15" x14ac:dyDescent="0.2">
      <c r="A7417" s="407" t="s">
        <v>11950</v>
      </c>
      <c r="B7417" s="407" t="s">
        <v>11951</v>
      </c>
      <c r="C7417" s="408">
        <v>0</v>
      </c>
      <c r="D7417" s="408">
        <v>2</v>
      </c>
      <c r="E7417" s="408">
        <v>2</v>
      </c>
      <c r="F7417" s="409">
        <v>45056.589050925926</v>
      </c>
      <c r="G7417" s="408">
        <v>0</v>
      </c>
    </row>
    <row r="7418" spans="1:7" ht="15" x14ac:dyDescent="0.2">
      <c r="A7418" s="407" t="s">
        <v>11952</v>
      </c>
      <c r="B7418" s="407" t="s">
        <v>11953</v>
      </c>
      <c r="C7418" s="408">
        <v>0</v>
      </c>
      <c r="D7418" s="408">
        <v>2</v>
      </c>
      <c r="E7418" s="408">
        <v>2</v>
      </c>
      <c r="F7418" s="409">
        <v>45056.589097222219</v>
      </c>
      <c r="G7418" s="408">
        <v>0</v>
      </c>
    </row>
    <row r="7419" spans="1:7" ht="15" x14ac:dyDescent="0.2">
      <c r="A7419" s="407" t="s">
        <v>11954</v>
      </c>
      <c r="B7419" s="407" t="s">
        <v>11955</v>
      </c>
      <c r="C7419" s="408">
        <v>0</v>
      </c>
      <c r="D7419" s="408">
        <v>2</v>
      </c>
      <c r="E7419" s="408">
        <v>2</v>
      </c>
      <c r="F7419" s="409">
        <v>45056.589155092595</v>
      </c>
      <c r="G7419" s="408">
        <v>0</v>
      </c>
    </row>
    <row r="7420" spans="1:7" ht="15" x14ac:dyDescent="0.2">
      <c r="A7420" s="407" t="s">
        <v>11956</v>
      </c>
      <c r="B7420" s="407" t="s">
        <v>40616</v>
      </c>
      <c r="C7420" s="408">
        <v>0</v>
      </c>
      <c r="D7420" s="408">
        <v>2</v>
      </c>
      <c r="E7420" s="408">
        <v>2</v>
      </c>
      <c r="F7420" s="409">
        <v>45951.36346064815</v>
      </c>
      <c r="G7420" s="408">
        <v>0</v>
      </c>
    </row>
    <row r="7421" spans="1:7" ht="15" x14ac:dyDescent="0.2">
      <c r="A7421" s="407" t="s">
        <v>11957</v>
      </c>
      <c r="B7421" s="407" t="s">
        <v>11958</v>
      </c>
      <c r="C7421" s="408">
        <v>0</v>
      </c>
      <c r="D7421" s="408">
        <v>2</v>
      </c>
      <c r="E7421" s="408">
        <v>2</v>
      </c>
      <c r="F7421" s="409">
        <v>45056.589259259257</v>
      </c>
      <c r="G7421" s="408">
        <v>0</v>
      </c>
    </row>
    <row r="7422" spans="1:7" ht="15" x14ac:dyDescent="0.2">
      <c r="A7422" s="407" t="s">
        <v>11959</v>
      </c>
      <c r="B7422" s="407" t="s">
        <v>11960</v>
      </c>
      <c r="C7422" s="408">
        <v>0</v>
      </c>
      <c r="D7422" s="408">
        <v>2</v>
      </c>
      <c r="E7422" s="408">
        <v>2</v>
      </c>
      <c r="F7422" s="409">
        <v>45056.589317129627</v>
      </c>
      <c r="G7422" s="408">
        <v>0</v>
      </c>
    </row>
    <row r="7423" spans="1:7" ht="15" x14ac:dyDescent="0.2">
      <c r="A7423" s="407" t="s">
        <v>11961</v>
      </c>
      <c r="B7423" s="407" t="s">
        <v>11962</v>
      </c>
      <c r="C7423" s="408">
        <v>0</v>
      </c>
      <c r="D7423" s="408">
        <v>2</v>
      </c>
      <c r="E7423" s="408">
        <v>2</v>
      </c>
      <c r="F7423" s="409">
        <v>45056.589375000003</v>
      </c>
      <c r="G7423" s="408">
        <v>0</v>
      </c>
    </row>
    <row r="7424" spans="1:7" ht="15" x14ac:dyDescent="0.2">
      <c r="A7424" s="407" t="s">
        <v>11963</v>
      </c>
      <c r="B7424" s="407" t="s">
        <v>11964</v>
      </c>
      <c r="C7424" s="408">
        <v>0</v>
      </c>
      <c r="D7424" s="408">
        <v>2</v>
      </c>
      <c r="E7424" s="408">
        <v>2</v>
      </c>
      <c r="F7424" s="409">
        <v>45056.589432870373</v>
      </c>
      <c r="G7424" s="408">
        <v>0</v>
      </c>
    </row>
    <row r="7425" spans="1:7" ht="15" x14ac:dyDescent="0.2">
      <c r="A7425" s="407" t="s">
        <v>11965</v>
      </c>
      <c r="B7425" s="407" t="s">
        <v>11966</v>
      </c>
      <c r="C7425" s="408">
        <v>0</v>
      </c>
      <c r="D7425" s="408">
        <v>1.49</v>
      </c>
      <c r="E7425" s="408">
        <v>1.49</v>
      </c>
      <c r="F7425" s="409">
        <v>45947.347337962965</v>
      </c>
      <c r="G7425" s="408">
        <v>0</v>
      </c>
    </row>
    <row r="7426" spans="1:7" ht="15" x14ac:dyDescent="0.2">
      <c r="A7426" s="407" t="s">
        <v>11967</v>
      </c>
      <c r="B7426" s="407" t="s">
        <v>40615</v>
      </c>
      <c r="C7426" s="408">
        <v>0</v>
      </c>
      <c r="D7426" s="408">
        <v>3.49</v>
      </c>
      <c r="E7426" s="408">
        <v>3.49</v>
      </c>
      <c r="F7426" s="409">
        <v>45951.363749999997</v>
      </c>
      <c r="G7426" s="408">
        <v>0</v>
      </c>
    </row>
    <row r="7427" spans="1:7" ht="15" x14ac:dyDescent="0.2">
      <c r="A7427" s="407" t="s">
        <v>11968</v>
      </c>
      <c r="B7427" s="407" t="s">
        <v>11969</v>
      </c>
      <c r="C7427" s="408">
        <v>0</v>
      </c>
      <c r="D7427" s="408">
        <v>3.18</v>
      </c>
      <c r="E7427" s="408">
        <v>3.18</v>
      </c>
      <c r="F7427" s="409">
        <v>45056.589687500003</v>
      </c>
      <c r="G7427" s="408">
        <v>0</v>
      </c>
    </row>
    <row r="7428" spans="1:7" ht="15" x14ac:dyDescent="0.2">
      <c r="A7428" s="407" t="s">
        <v>11970</v>
      </c>
      <c r="B7428" s="407" t="s">
        <v>40614</v>
      </c>
      <c r="C7428" s="408">
        <v>0</v>
      </c>
      <c r="D7428" s="408">
        <v>2</v>
      </c>
      <c r="E7428" s="408">
        <v>2</v>
      </c>
      <c r="F7428" s="409">
        <v>45951.364062499997</v>
      </c>
      <c r="G7428" s="408">
        <v>0</v>
      </c>
    </row>
    <row r="7429" spans="1:7" ht="15" x14ac:dyDescent="0.2">
      <c r="A7429" s="407" t="s">
        <v>11971</v>
      </c>
      <c r="B7429" s="407" t="s">
        <v>40613</v>
      </c>
      <c r="C7429" s="408">
        <v>0</v>
      </c>
      <c r="D7429" s="408">
        <v>16.899999999999999</v>
      </c>
      <c r="E7429" s="408">
        <v>16.899999999999999</v>
      </c>
      <c r="F7429" s="409">
        <v>45896.431597222225</v>
      </c>
      <c r="G7429" s="408">
        <v>21</v>
      </c>
    </row>
    <row r="7430" spans="1:7" ht="15" x14ac:dyDescent="0.2">
      <c r="A7430" s="407" t="s">
        <v>11972</v>
      </c>
      <c r="B7430" s="407" t="s">
        <v>33772</v>
      </c>
      <c r="C7430" s="408">
        <v>0</v>
      </c>
      <c r="D7430" s="408">
        <v>18.13</v>
      </c>
      <c r="E7430" s="408">
        <v>18.13</v>
      </c>
      <c r="F7430" s="409">
        <v>45512.339386574073</v>
      </c>
      <c r="G7430" s="408">
        <v>0</v>
      </c>
    </row>
    <row r="7431" spans="1:7" ht="15" x14ac:dyDescent="0.25">
      <c r="A7431" s="407" t="s">
        <v>11973</v>
      </c>
      <c r="B7431" s="407" t="s">
        <v>11974</v>
      </c>
      <c r="C7431" s="406"/>
      <c r="D7431" s="406"/>
      <c r="E7431" s="406"/>
      <c r="F7431" s="409">
        <v>45056.589884259258</v>
      </c>
      <c r="G7431" s="408">
        <v>0</v>
      </c>
    </row>
    <row r="7432" spans="1:7" ht="15" x14ac:dyDescent="0.2">
      <c r="A7432" s="407" t="s">
        <v>11975</v>
      </c>
      <c r="B7432" s="407" t="s">
        <v>11976</v>
      </c>
      <c r="C7432" s="408">
        <v>0</v>
      </c>
      <c r="D7432" s="408">
        <v>32.78</v>
      </c>
      <c r="E7432" s="408">
        <v>32.78</v>
      </c>
      <c r="F7432" s="409">
        <v>45764.364641203705</v>
      </c>
      <c r="G7432" s="408">
        <v>6</v>
      </c>
    </row>
    <row r="7433" spans="1:7" ht="15" x14ac:dyDescent="0.2">
      <c r="A7433" s="407" t="s">
        <v>11977</v>
      </c>
      <c r="B7433" s="407" t="s">
        <v>11978</v>
      </c>
      <c r="C7433" s="408">
        <v>0</v>
      </c>
      <c r="D7433" s="408">
        <v>15.55206896551724</v>
      </c>
      <c r="E7433" s="408">
        <v>15.55206896551724</v>
      </c>
      <c r="F7433" s="409">
        <v>45420.283564814818</v>
      </c>
      <c r="G7433" s="408">
        <v>9</v>
      </c>
    </row>
    <row r="7434" spans="1:7" ht="15" x14ac:dyDescent="0.25">
      <c r="A7434" s="407" t="s">
        <v>11979</v>
      </c>
      <c r="B7434" s="407" t="s">
        <v>11980</v>
      </c>
      <c r="C7434" s="406"/>
      <c r="D7434" s="406"/>
      <c r="E7434" s="406"/>
      <c r="F7434" s="409">
        <v>45056.590057870373</v>
      </c>
      <c r="G7434" s="408">
        <v>0</v>
      </c>
    </row>
    <row r="7435" spans="1:7" ht="15" x14ac:dyDescent="0.2">
      <c r="A7435" s="407" t="s">
        <v>11981</v>
      </c>
      <c r="B7435" s="407" t="s">
        <v>33773</v>
      </c>
      <c r="C7435" s="408">
        <v>0</v>
      </c>
      <c r="D7435" s="408">
        <v>12.911333333333333</v>
      </c>
      <c r="E7435" s="408">
        <v>12.911333333333333</v>
      </c>
      <c r="F7435" s="409">
        <v>45890.285324074073</v>
      </c>
      <c r="G7435" s="408">
        <v>0</v>
      </c>
    </row>
    <row r="7436" spans="1:7" ht="15" x14ac:dyDescent="0.2">
      <c r="A7436" s="407" t="s">
        <v>11982</v>
      </c>
      <c r="B7436" s="407" t="s">
        <v>33774</v>
      </c>
      <c r="C7436" s="408">
        <v>0</v>
      </c>
      <c r="D7436" s="408">
        <v>12.74</v>
      </c>
      <c r="E7436" s="408">
        <v>12.74</v>
      </c>
      <c r="F7436" s="409">
        <v>45512.335497685184</v>
      </c>
      <c r="G7436" s="408">
        <v>37</v>
      </c>
    </row>
    <row r="7437" spans="1:7" ht="15" x14ac:dyDescent="0.2">
      <c r="A7437" s="407" t="s">
        <v>11983</v>
      </c>
      <c r="B7437" s="407" t="s">
        <v>33775</v>
      </c>
      <c r="C7437" s="408">
        <v>0</v>
      </c>
      <c r="D7437" s="408">
        <v>13.845000000000001</v>
      </c>
      <c r="E7437" s="408">
        <v>13.845000000000001</v>
      </c>
      <c r="F7437" s="409">
        <v>45512.335393518515</v>
      </c>
      <c r="G7437" s="408">
        <v>144</v>
      </c>
    </row>
    <row r="7438" spans="1:7" ht="15" x14ac:dyDescent="0.2">
      <c r="A7438" s="407" t="s">
        <v>11984</v>
      </c>
      <c r="B7438" s="407" t="s">
        <v>33776</v>
      </c>
      <c r="C7438" s="408">
        <v>0</v>
      </c>
      <c r="D7438" s="408">
        <v>13.845000000000001</v>
      </c>
      <c r="E7438" s="408">
        <v>13.845000000000001</v>
      </c>
      <c r="F7438" s="409">
        <v>45512.335300925923</v>
      </c>
      <c r="G7438" s="408">
        <v>14</v>
      </c>
    </row>
    <row r="7439" spans="1:7" ht="15" x14ac:dyDescent="0.2">
      <c r="A7439" s="407" t="s">
        <v>11985</v>
      </c>
      <c r="B7439" s="407" t="s">
        <v>33777</v>
      </c>
      <c r="C7439" s="408">
        <v>0</v>
      </c>
      <c r="D7439" s="408">
        <v>14.398735513890248</v>
      </c>
      <c r="E7439" s="408">
        <v>14.398735513890248</v>
      </c>
      <c r="F7439" s="409">
        <v>45755.534143518518</v>
      </c>
      <c r="G7439" s="408">
        <v>20</v>
      </c>
    </row>
    <row r="7440" spans="1:7" ht="15" x14ac:dyDescent="0.2">
      <c r="A7440" s="407" t="s">
        <v>33778</v>
      </c>
      <c r="B7440" s="407" t="s">
        <v>33779</v>
      </c>
      <c r="C7440" s="408">
        <v>0</v>
      </c>
      <c r="D7440" s="408">
        <v>14.56</v>
      </c>
      <c r="E7440" s="408">
        <v>14.56</v>
      </c>
      <c r="F7440" s="409">
        <v>45512.335069444445</v>
      </c>
      <c r="G7440" s="408">
        <v>0</v>
      </c>
    </row>
    <row r="7441" spans="1:7" ht="15" x14ac:dyDescent="0.2">
      <c r="A7441" s="407" t="s">
        <v>11986</v>
      </c>
      <c r="B7441" s="407" t="s">
        <v>11987</v>
      </c>
      <c r="C7441" s="408">
        <v>0</v>
      </c>
      <c r="D7441" s="408">
        <v>5.1755000000000004</v>
      </c>
      <c r="E7441" s="408">
        <v>5.1755000000000004</v>
      </c>
      <c r="F7441" s="409">
        <v>45504.54891203704</v>
      </c>
      <c r="G7441" s="408">
        <v>0</v>
      </c>
    </row>
    <row r="7442" spans="1:7" ht="15" x14ac:dyDescent="0.2">
      <c r="A7442" s="407" t="s">
        <v>11988</v>
      </c>
      <c r="B7442" s="407" t="s">
        <v>11989</v>
      </c>
      <c r="C7442" s="408">
        <v>0</v>
      </c>
      <c r="D7442" s="408">
        <v>1.9019999999999999</v>
      </c>
      <c r="E7442" s="408">
        <v>1.9019999999999999</v>
      </c>
      <c r="F7442" s="409">
        <v>45504.54960648148</v>
      </c>
      <c r="G7442" s="408">
        <v>2</v>
      </c>
    </row>
    <row r="7443" spans="1:7" ht="15" x14ac:dyDescent="0.2">
      <c r="A7443" s="407" t="s">
        <v>11990</v>
      </c>
      <c r="B7443" s="407" t="s">
        <v>11991</v>
      </c>
      <c r="C7443" s="408">
        <v>0</v>
      </c>
      <c r="D7443" s="408">
        <v>4.0510000000000002</v>
      </c>
      <c r="E7443" s="408">
        <v>4.0510000000000002</v>
      </c>
      <c r="F7443" s="409">
        <v>45504.549930555557</v>
      </c>
      <c r="G7443" s="408">
        <v>0</v>
      </c>
    </row>
    <row r="7444" spans="1:7" ht="15" x14ac:dyDescent="0.2">
      <c r="A7444" s="407" t="s">
        <v>11992</v>
      </c>
      <c r="B7444" s="407" t="s">
        <v>11993</v>
      </c>
      <c r="C7444" s="408">
        <v>0</v>
      </c>
      <c r="D7444" s="408">
        <v>8.5500000000000007</v>
      </c>
      <c r="E7444" s="408">
        <v>8.5500000000000007</v>
      </c>
      <c r="F7444" s="409">
        <v>45504.550185185188</v>
      </c>
      <c r="G7444" s="408">
        <v>0</v>
      </c>
    </row>
    <row r="7445" spans="1:7" ht="15" x14ac:dyDescent="0.2">
      <c r="A7445" s="407" t="s">
        <v>11994</v>
      </c>
      <c r="B7445" s="407" t="s">
        <v>11995</v>
      </c>
      <c r="C7445" s="408">
        <v>0</v>
      </c>
      <c r="D7445" s="408">
        <v>1.84</v>
      </c>
      <c r="E7445" s="408">
        <v>1.84</v>
      </c>
      <c r="F7445" s="409">
        <v>45251.676076388889</v>
      </c>
      <c r="G7445" s="408">
        <v>12</v>
      </c>
    </row>
    <row r="7446" spans="1:7" ht="15" x14ac:dyDescent="0.2">
      <c r="A7446" s="407" t="s">
        <v>11996</v>
      </c>
      <c r="B7446" s="407" t="s">
        <v>11997</v>
      </c>
      <c r="C7446" s="408">
        <v>0</v>
      </c>
      <c r="D7446" s="408">
        <v>6.38</v>
      </c>
      <c r="E7446" s="408">
        <v>6.38</v>
      </c>
      <c r="F7446" s="409">
        <v>45251.676886574074</v>
      </c>
      <c r="G7446" s="408">
        <v>0</v>
      </c>
    </row>
    <row r="7447" spans="1:7" ht="15" x14ac:dyDescent="0.2">
      <c r="A7447" s="407" t="s">
        <v>11998</v>
      </c>
      <c r="B7447" s="407" t="s">
        <v>11999</v>
      </c>
      <c r="C7447" s="408">
        <v>0</v>
      </c>
      <c r="D7447" s="408">
        <v>1.65</v>
      </c>
      <c r="E7447" s="408">
        <v>1.65</v>
      </c>
      <c r="F7447" s="409">
        <v>45509.640300925923</v>
      </c>
      <c r="G7447" s="408">
        <v>0</v>
      </c>
    </row>
    <row r="7448" spans="1:7" ht="15" x14ac:dyDescent="0.2">
      <c r="A7448" s="407" t="s">
        <v>12000</v>
      </c>
      <c r="B7448" s="407" t="s">
        <v>12001</v>
      </c>
      <c r="C7448" s="408">
        <v>0</v>
      </c>
      <c r="D7448" s="408">
        <v>3.0125000000000002</v>
      </c>
      <c r="E7448" s="408">
        <v>3.0125000000000002</v>
      </c>
      <c r="F7448" s="409">
        <v>46090.514097222222</v>
      </c>
      <c r="G7448" s="408">
        <v>0</v>
      </c>
    </row>
    <row r="7449" spans="1:7" ht="15" x14ac:dyDescent="0.2">
      <c r="A7449" s="407" t="s">
        <v>12002</v>
      </c>
      <c r="B7449" s="407" t="s">
        <v>12003</v>
      </c>
      <c r="C7449" s="408">
        <v>0</v>
      </c>
      <c r="D7449" s="408">
        <v>0.14879999999999999</v>
      </c>
      <c r="E7449" s="408">
        <v>0.14879999999999999</v>
      </c>
      <c r="F7449" s="409">
        <v>45091.577245370368</v>
      </c>
      <c r="G7449" s="408">
        <v>0</v>
      </c>
    </row>
    <row r="7450" spans="1:7" ht="15" x14ac:dyDescent="0.2">
      <c r="A7450" s="407" t="s">
        <v>12004</v>
      </c>
      <c r="B7450" s="407" t="s">
        <v>12005</v>
      </c>
      <c r="C7450" s="408">
        <v>0</v>
      </c>
      <c r="D7450" s="408">
        <v>0.35462896557277113</v>
      </c>
      <c r="E7450" s="408">
        <v>0.35462896557277113</v>
      </c>
      <c r="F7450" s="409">
        <v>45091.578067129631</v>
      </c>
      <c r="G7450" s="408">
        <v>25</v>
      </c>
    </row>
    <row r="7451" spans="1:7" ht="15" x14ac:dyDescent="0.2">
      <c r="A7451" s="407" t="s">
        <v>12006</v>
      </c>
      <c r="B7451" s="407" t="s">
        <v>12007</v>
      </c>
      <c r="C7451" s="408">
        <v>0</v>
      </c>
      <c r="D7451" s="408">
        <v>0.3389011246437858</v>
      </c>
      <c r="E7451" s="408">
        <v>0.3389011246437858</v>
      </c>
      <c r="F7451" s="409">
        <v>45091.579097222224</v>
      </c>
      <c r="G7451" s="408">
        <v>17</v>
      </c>
    </row>
    <row r="7452" spans="1:7" ht="15" x14ac:dyDescent="0.2">
      <c r="A7452" s="407" t="s">
        <v>12008</v>
      </c>
      <c r="B7452" s="407" t="s">
        <v>12009</v>
      </c>
      <c r="C7452" s="408">
        <v>0</v>
      </c>
      <c r="D7452" s="408">
        <v>0.43669999999999998</v>
      </c>
      <c r="E7452" s="408">
        <v>0.43669999999999998</v>
      </c>
      <c r="F7452" s="409">
        <v>45553.466874999998</v>
      </c>
      <c r="G7452" s="408">
        <v>390</v>
      </c>
    </row>
    <row r="7453" spans="1:7" ht="15" x14ac:dyDescent="0.2">
      <c r="A7453" s="407" t="s">
        <v>12010</v>
      </c>
      <c r="B7453" s="407" t="s">
        <v>12011</v>
      </c>
      <c r="C7453" s="408">
        <v>0</v>
      </c>
      <c r="D7453" s="408">
        <v>4.2282232608936132</v>
      </c>
      <c r="E7453" s="408">
        <v>4.2282232608936132</v>
      </c>
      <c r="F7453" s="409">
        <v>45091.579953703702</v>
      </c>
      <c r="G7453" s="408">
        <v>200</v>
      </c>
    </row>
    <row r="7454" spans="1:7" ht="15" x14ac:dyDescent="0.2">
      <c r="A7454" s="407" t="s">
        <v>12012</v>
      </c>
      <c r="B7454" s="407" t="s">
        <v>12013</v>
      </c>
      <c r="C7454" s="408">
        <v>0</v>
      </c>
      <c r="D7454" s="408">
        <v>10.1</v>
      </c>
      <c r="E7454" s="408">
        <v>10.1</v>
      </c>
      <c r="F7454" s="409">
        <v>45090.432152777779</v>
      </c>
      <c r="G7454" s="408">
        <v>0</v>
      </c>
    </row>
    <row r="7455" spans="1:7" ht="15" x14ac:dyDescent="0.2">
      <c r="A7455" s="407" t="s">
        <v>12014</v>
      </c>
      <c r="B7455" s="407" t="s">
        <v>41074</v>
      </c>
      <c r="C7455" s="408">
        <v>0</v>
      </c>
      <c r="D7455" s="408">
        <v>3.03864</v>
      </c>
      <c r="E7455" s="408">
        <v>3.03864</v>
      </c>
      <c r="F7455" s="409">
        <v>46063.425497685188</v>
      </c>
      <c r="G7455" s="408">
        <v>106</v>
      </c>
    </row>
    <row r="7456" spans="1:7" ht="15" x14ac:dyDescent="0.2">
      <c r="A7456" s="407" t="s">
        <v>12015</v>
      </c>
      <c r="B7456" s="407" t="s">
        <v>12016</v>
      </c>
      <c r="C7456" s="408">
        <v>0</v>
      </c>
      <c r="D7456" s="408">
        <v>0.34039999999999998</v>
      </c>
      <c r="E7456" s="408">
        <v>0.34039999999999998</v>
      </c>
      <c r="F7456" s="409">
        <v>45091.617337962962</v>
      </c>
      <c r="G7456" s="408">
        <v>131</v>
      </c>
    </row>
    <row r="7457" spans="1:7" ht="15" x14ac:dyDescent="0.2">
      <c r="A7457" s="407" t="s">
        <v>12017</v>
      </c>
      <c r="B7457" s="407" t="s">
        <v>12018</v>
      </c>
      <c r="C7457" s="408">
        <v>0</v>
      </c>
      <c r="D7457" s="408">
        <v>1.6088</v>
      </c>
      <c r="E7457" s="408">
        <v>1.6088</v>
      </c>
      <c r="F7457" s="409">
        <v>45091.617430555554</v>
      </c>
      <c r="G7457" s="408">
        <v>28</v>
      </c>
    </row>
    <row r="7458" spans="1:7" ht="15" x14ac:dyDescent="0.2">
      <c r="A7458" s="407" t="s">
        <v>12019</v>
      </c>
      <c r="B7458" s="407" t="s">
        <v>40612</v>
      </c>
      <c r="C7458" s="408">
        <v>0</v>
      </c>
      <c r="D7458" s="408">
        <v>1.9463999999999999</v>
      </c>
      <c r="E7458" s="408">
        <v>1.9463999999999999</v>
      </c>
      <c r="F7458" s="409">
        <v>45951.365405092591</v>
      </c>
      <c r="G7458" s="408">
        <v>50</v>
      </c>
    </row>
    <row r="7459" spans="1:7" ht="15" x14ac:dyDescent="0.2">
      <c r="A7459" s="407" t="s">
        <v>12020</v>
      </c>
      <c r="B7459" s="407" t="s">
        <v>12021</v>
      </c>
      <c r="C7459" s="408">
        <v>0</v>
      </c>
      <c r="D7459" s="408">
        <v>4.1927000000000003</v>
      </c>
      <c r="E7459" s="408">
        <v>4.1927000000000003</v>
      </c>
      <c r="F7459" s="409">
        <v>45091.620613425926</v>
      </c>
      <c r="G7459" s="408">
        <v>0</v>
      </c>
    </row>
    <row r="7460" spans="1:7" ht="15" x14ac:dyDescent="0.2">
      <c r="A7460" s="407" t="s">
        <v>12022</v>
      </c>
      <c r="B7460" s="407" t="s">
        <v>12023</v>
      </c>
      <c r="C7460" s="408">
        <v>0</v>
      </c>
      <c r="D7460" s="408">
        <v>3.24</v>
      </c>
      <c r="E7460" s="408">
        <v>3.24</v>
      </c>
      <c r="F7460" s="409">
        <v>45091.618622685186</v>
      </c>
      <c r="G7460" s="408">
        <v>0</v>
      </c>
    </row>
    <row r="7461" spans="1:7" ht="15" x14ac:dyDescent="0.2">
      <c r="A7461" s="407" t="s">
        <v>12024</v>
      </c>
      <c r="B7461" s="407" t="s">
        <v>12025</v>
      </c>
      <c r="C7461" s="408">
        <v>0</v>
      </c>
      <c r="D7461" s="408">
        <v>4.5850999999999997</v>
      </c>
      <c r="E7461" s="408">
        <v>4.5850999999999997</v>
      </c>
      <c r="F7461" s="409">
        <v>45090.436631944445</v>
      </c>
      <c r="G7461" s="408">
        <v>0</v>
      </c>
    </row>
    <row r="7462" spans="1:7" ht="15" x14ac:dyDescent="0.2">
      <c r="A7462" s="407" t="s">
        <v>12026</v>
      </c>
      <c r="B7462" s="407" t="s">
        <v>12027</v>
      </c>
      <c r="C7462" s="408">
        <v>0</v>
      </c>
      <c r="D7462" s="408">
        <v>1.89</v>
      </c>
      <c r="E7462" s="408">
        <v>1.89</v>
      </c>
      <c r="F7462" s="409">
        <v>45091.619618055556</v>
      </c>
      <c r="G7462" s="408">
        <v>0</v>
      </c>
    </row>
    <row r="7463" spans="1:7" ht="15" x14ac:dyDescent="0.2">
      <c r="A7463" s="407" t="s">
        <v>12028</v>
      </c>
      <c r="B7463" s="407" t="s">
        <v>12029</v>
      </c>
      <c r="C7463" s="408">
        <v>0</v>
      </c>
      <c r="D7463" s="408">
        <v>6.7721</v>
      </c>
      <c r="E7463" s="408">
        <v>6.7721</v>
      </c>
      <c r="F7463" s="409">
        <v>45701.656342592592</v>
      </c>
      <c r="G7463" s="408">
        <v>0</v>
      </c>
    </row>
    <row r="7464" spans="1:7" ht="15" x14ac:dyDescent="0.2">
      <c r="A7464" s="407" t="s">
        <v>12030</v>
      </c>
      <c r="B7464" s="407" t="s">
        <v>12031</v>
      </c>
      <c r="C7464" s="408">
        <v>0</v>
      </c>
      <c r="D7464" s="408">
        <v>5.7384000000000004</v>
      </c>
      <c r="E7464" s="408">
        <v>5.7384000000000004</v>
      </c>
      <c r="F7464" s="409">
        <v>45701.657164351855</v>
      </c>
      <c r="G7464" s="408">
        <v>0</v>
      </c>
    </row>
    <row r="7465" spans="1:7" ht="15" x14ac:dyDescent="0.2">
      <c r="A7465" s="407" t="s">
        <v>35922</v>
      </c>
      <c r="B7465" s="407" t="s">
        <v>35923</v>
      </c>
      <c r="C7465" s="408">
        <v>0</v>
      </c>
      <c r="D7465" s="408">
        <v>1.1499999999999999</v>
      </c>
      <c r="E7465" s="408">
        <v>1.1499999999999999</v>
      </c>
      <c r="F7465" s="409">
        <v>43017.575104166666</v>
      </c>
      <c r="G7465" s="408">
        <v>0</v>
      </c>
    </row>
    <row r="7466" spans="1:7" ht="15" x14ac:dyDescent="0.2">
      <c r="A7466" s="407" t="s">
        <v>12032</v>
      </c>
      <c r="B7466" s="407" t="s">
        <v>12033</v>
      </c>
      <c r="C7466" s="408">
        <v>0</v>
      </c>
      <c r="D7466" s="408">
        <v>0.49</v>
      </c>
      <c r="E7466" s="408">
        <v>0.49</v>
      </c>
      <c r="F7466" s="409">
        <v>45091.621701388889</v>
      </c>
      <c r="G7466" s="408">
        <v>0</v>
      </c>
    </row>
    <row r="7467" spans="1:7" ht="15" x14ac:dyDescent="0.2">
      <c r="A7467" s="407" t="s">
        <v>12034</v>
      </c>
      <c r="B7467" s="407" t="s">
        <v>12035</v>
      </c>
      <c r="C7467" s="408">
        <v>0</v>
      </c>
      <c r="D7467" s="408">
        <v>7.72</v>
      </c>
      <c r="E7467" s="408">
        <v>7.72</v>
      </c>
      <c r="F7467" s="409">
        <v>45091.621793981481</v>
      </c>
      <c r="G7467" s="408">
        <v>0</v>
      </c>
    </row>
    <row r="7468" spans="1:7" ht="15" x14ac:dyDescent="0.2">
      <c r="A7468" s="407" t="s">
        <v>12036</v>
      </c>
      <c r="B7468" s="407" t="s">
        <v>12037</v>
      </c>
      <c r="C7468" s="408">
        <v>0</v>
      </c>
      <c r="D7468" s="408">
        <v>0.66239999999999999</v>
      </c>
      <c r="E7468" s="408">
        <v>0.66239999999999999</v>
      </c>
      <c r="F7468" s="409">
        <v>45091.622407407405</v>
      </c>
      <c r="G7468" s="408">
        <v>0</v>
      </c>
    </row>
    <row r="7469" spans="1:7" ht="15" x14ac:dyDescent="0.2">
      <c r="A7469" s="407" t="s">
        <v>12038</v>
      </c>
      <c r="B7469" s="407" t="s">
        <v>12039</v>
      </c>
      <c r="C7469" s="408">
        <v>0</v>
      </c>
      <c r="D7469" s="408">
        <v>14.123333333333333</v>
      </c>
      <c r="E7469" s="408">
        <v>14.123333333333333</v>
      </c>
      <c r="F7469" s="409">
        <v>45091.623553240737</v>
      </c>
      <c r="G7469" s="408">
        <v>0</v>
      </c>
    </row>
    <row r="7470" spans="1:7" ht="15" x14ac:dyDescent="0.2">
      <c r="A7470" s="407" t="s">
        <v>12040</v>
      </c>
      <c r="B7470" s="407" t="s">
        <v>12041</v>
      </c>
      <c r="C7470" s="408">
        <v>0</v>
      </c>
      <c r="D7470" s="408">
        <v>2.7302</v>
      </c>
      <c r="E7470" s="408">
        <v>2.7302</v>
      </c>
      <c r="F7470" s="409">
        <v>45701.65761574074</v>
      </c>
      <c r="G7470" s="408">
        <v>0</v>
      </c>
    </row>
    <row r="7471" spans="1:7" ht="15" x14ac:dyDescent="0.2">
      <c r="A7471" s="407" t="s">
        <v>12042</v>
      </c>
      <c r="B7471" s="407" t="s">
        <v>12043</v>
      </c>
      <c r="C7471" s="408">
        <v>0</v>
      </c>
      <c r="D7471" s="408">
        <v>23.0747</v>
      </c>
      <c r="E7471" s="408">
        <v>23.0747</v>
      </c>
      <c r="F7471" s="409">
        <v>45091.63858796296</v>
      </c>
      <c r="G7471" s="408">
        <v>3</v>
      </c>
    </row>
    <row r="7472" spans="1:7" ht="15" x14ac:dyDescent="0.2">
      <c r="A7472" s="407" t="s">
        <v>12044</v>
      </c>
      <c r="B7472" s="407" t="s">
        <v>12045</v>
      </c>
      <c r="C7472" s="408">
        <v>0</v>
      </c>
      <c r="D7472" s="408">
        <v>12.23</v>
      </c>
      <c r="E7472" s="408">
        <v>12.23</v>
      </c>
      <c r="F7472" s="409">
        <v>45091.662060185183</v>
      </c>
      <c r="G7472" s="408">
        <v>0</v>
      </c>
    </row>
    <row r="7473" spans="1:7" ht="15" x14ac:dyDescent="0.2">
      <c r="A7473" s="407" t="s">
        <v>12046</v>
      </c>
      <c r="B7473" s="407" t="s">
        <v>12047</v>
      </c>
      <c r="C7473" s="408">
        <v>0</v>
      </c>
      <c r="D7473" s="408">
        <v>0.88519999999999999</v>
      </c>
      <c r="E7473" s="408">
        <v>0.88519999999999999</v>
      </c>
      <c r="F7473" s="409">
        <v>45701.658159722225</v>
      </c>
      <c r="G7473" s="408">
        <v>0</v>
      </c>
    </row>
    <row r="7474" spans="1:7" ht="15" x14ac:dyDescent="0.2">
      <c r="A7474" s="407" t="s">
        <v>12048</v>
      </c>
      <c r="B7474" s="407" t="s">
        <v>12049</v>
      </c>
      <c r="C7474" s="408">
        <v>0</v>
      </c>
      <c r="D7474" s="408">
        <v>2.2153999999999998</v>
      </c>
      <c r="E7474" s="408">
        <v>2.2153999999999998</v>
      </c>
      <c r="F7474" s="409">
        <v>45701.659016203703</v>
      </c>
      <c r="G7474" s="408">
        <v>0</v>
      </c>
    </row>
    <row r="7475" spans="1:7" ht="15" x14ac:dyDescent="0.2">
      <c r="A7475" s="407" t="s">
        <v>12050</v>
      </c>
      <c r="B7475" s="407" t="s">
        <v>12051</v>
      </c>
      <c r="C7475" s="408">
        <v>0</v>
      </c>
      <c r="D7475" s="408">
        <v>3.2549000000000001</v>
      </c>
      <c r="E7475" s="408">
        <v>3.2549000000000001</v>
      </c>
      <c r="F7475" s="409">
        <v>45911.422754629632</v>
      </c>
      <c r="G7475" s="408">
        <v>0</v>
      </c>
    </row>
    <row r="7476" spans="1:7" ht="15" x14ac:dyDescent="0.2">
      <c r="A7476" s="407" t="s">
        <v>12052</v>
      </c>
      <c r="B7476" s="407" t="s">
        <v>12053</v>
      </c>
      <c r="C7476" s="408">
        <v>0</v>
      </c>
      <c r="D7476" s="408">
        <v>0.30080000000000001</v>
      </c>
      <c r="E7476" s="408">
        <v>0.30080000000000001</v>
      </c>
      <c r="F7476" s="409">
        <v>45701.669687499998</v>
      </c>
      <c r="G7476" s="408">
        <v>0</v>
      </c>
    </row>
    <row r="7477" spans="1:7" ht="15" x14ac:dyDescent="0.2">
      <c r="A7477" s="407" t="s">
        <v>12054</v>
      </c>
      <c r="B7477" s="407" t="s">
        <v>12055</v>
      </c>
      <c r="C7477" s="408">
        <v>0</v>
      </c>
      <c r="D7477" s="408">
        <v>6.3083333333333336</v>
      </c>
      <c r="E7477" s="408">
        <v>6.3083333333333336</v>
      </c>
      <c r="F7477" s="409">
        <v>45091.643414351849</v>
      </c>
      <c r="G7477" s="408">
        <v>25</v>
      </c>
    </row>
    <row r="7478" spans="1:7" ht="15" x14ac:dyDescent="0.2">
      <c r="A7478" s="407" t="s">
        <v>12056</v>
      </c>
      <c r="B7478" s="407" t="s">
        <v>12057</v>
      </c>
      <c r="C7478" s="408">
        <v>0</v>
      </c>
      <c r="D7478" s="408">
        <v>15.3193</v>
      </c>
      <c r="E7478" s="408">
        <v>15.3193</v>
      </c>
      <c r="F7478" s="409">
        <v>45091.644907407404</v>
      </c>
      <c r="G7478" s="408">
        <v>18</v>
      </c>
    </row>
    <row r="7479" spans="1:7" ht="15" x14ac:dyDescent="0.2">
      <c r="A7479" s="407" t="s">
        <v>12058</v>
      </c>
      <c r="B7479" s="407" t="s">
        <v>40611</v>
      </c>
      <c r="C7479" s="408">
        <v>0</v>
      </c>
      <c r="D7479" s="408">
        <v>2.4998</v>
      </c>
      <c r="E7479" s="408">
        <v>2.4998</v>
      </c>
      <c r="F7479" s="409">
        <v>45950.456122685187</v>
      </c>
      <c r="G7479" s="408">
        <v>0</v>
      </c>
    </row>
    <row r="7480" spans="1:7" ht="15" x14ac:dyDescent="0.2">
      <c r="A7480" s="407" t="s">
        <v>12059</v>
      </c>
      <c r="B7480" s="407" t="s">
        <v>35924</v>
      </c>
      <c r="C7480" s="408">
        <v>0</v>
      </c>
      <c r="D7480" s="408">
        <v>4.0914615384615383</v>
      </c>
      <c r="E7480" s="408">
        <v>4.0914615384615383</v>
      </c>
      <c r="F7480" s="409">
        <v>45602.56145833333</v>
      </c>
      <c r="G7480" s="408">
        <v>9</v>
      </c>
    </row>
    <row r="7481" spans="1:7" ht="15" x14ac:dyDescent="0.2">
      <c r="A7481" s="407" t="s">
        <v>12060</v>
      </c>
      <c r="B7481" s="407" t="s">
        <v>12061</v>
      </c>
      <c r="C7481" s="408">
        <v>0</v>
      </c>
      <c r="D7481" s="408">
        <v>2.202</v>
      </c>
      <c r="E7481" s="408">
        <v>2.202</v>
      </c>
      <c r="F7481" s="409">
        <v>45091.648020833331</v>
      </c>
      <c r="G7481" s="408">
        <v>0</v>
      </c>
    </row>
    <row r="7482" spans="1:7" ht="15" x14ac:dyDescent="0.2">
      <c r="A7482" s="407" t="s">
        <v>12062</v>
      </c>
      <c r="B7482" s="407" t="s">
        <v>12063</v>
      </c>
      <c r="C7482" s="408">
        <v>0</v>
      </c>
      <c r="D7482" s="408">
        <v>3.75</v>
      </c>
      <c r="E7482" s="408">
        <v>3.75</v>
      </c>
      <c r="F7482" s="409">
        <v>45091.648819444446</v>
      </c>
      <c r="G7482" s="408">
        <v>0</v>
      </c>
    </row>
    <row r="7483" spans="1:7" ht="15" x14ac:dyDescent="0.2">
      <c r="A7483" s="407" t="s">
        <v>12064</v>
      </c>
      <c r="B7483" s="407" t="s">
        <v>12065</v>
      </c>
      <c r="C7483" s="408">
        <v>0</v>
      </c>
      <c r="D7483" s="408">
        <v>0.34970091414643678</v>
      </c>
      <c r="E7483" s="408">
        <v>0.34970091414643678</v>
      </c>
      <c r="F7483" s="409">
        <v>45924.670300925929</v>
      </c>
      <c r="G7483" s="408">
        <v>103</v>
      </c>
    </row>
    <row r="7484" spans="1:7" ht="15" x14ac:dyDescent="0.2">
      <c r="A7484" s="407" t="s">
        <v>12066</v>
      </c>
      <c r="B7484" s="407" t="s">
        <v>40610</v>
      </c>
      <c r="C7484" s="408">
        <v>0</v>
      </c>
      <c r="D7484" s="408">
        <v>16.29694117647059</v>
      </c>
      <c r="E7484" s="408">
        <v>16.29694117647059</v>
      </c>
      <c r="F7484" s="409">
        <v>45950.46261574074</v>
      </c>
      <c r="G7484" s="408">
        <v>17</v>
      </c>
    </row>
    <row r="7485" spans="1:7" ht="15" x14ac:dyDescent="0.2">
      <c r="A7485" s="407" t="s">
        <v>12067</v>
      </c>
      <c r="B7485" s="407" t="s">
        <v>12068</v>
      </c>
      <c r="C7485" s="408">
        <v>0</v>
      </c>
      <c r="D7485" s="408">
        <v>0.59340000000000004</v>
      </c>
      <c r="E7485" s="408">
        <v>0.59340000000000004</v>
      </c>
      <c r="F7485" s="409">
        <v>45091.65353009259</v>
      </c>
      <c r="G7485" s="408">
        <v>0</v>
      </c>
    </row>
    <row r="7486" spans="1:7" ht="15" x14ac:dyDescent="0.25">
      <c r="A7486" s="407" t="s">
        <v>12069</v>
      </c>
      <c r="B7486" s="407" t="s">
        <v>12070</v>
      </c>
      <c r="C7486" s="406"/>
      <c r="D7486" s="408">
        <v>7.81</v>
      </c>
      <c r="E7486" s="408">
        <v>7.81</v>
      </c>
      <c r="F7486" s="409">
        <v>45091.65488425926</v>
      </c>
      <c r="G7486" s="408">
        <v>0</v>
      </c>
    </row>
    <row r="7487" spans="1:7" ht="15" x14ac:dyDescent="0.25">
      <c r="A7487" s="407" t="s">
        <v>12071</v>
      </c>
      <c r="B7487" s="407" t="s">
        <v>12072</v>
      </c>
      <c r="C7487" s="406"/>
      <c r="D7487" s="408">
        <v>14.3</v>
      </c>
      <c r="E7487" s="408">
        <v>14.3</v>
      </c>
      <c r="F7487" s="409">
        <v>45092.350868055553</v>
      </c>
      <c r="G7487" s="408">
        <v>0</v>
      </c>
    </row>
    <row r="7488" spans="1:7" ht="15" x14ac:dyDescent="0.2">
      <c r="A7488" s="407" t="s">
        <v>12073</v>
      </c>
      <c r="B7488" s="407" t="s">
        <v>12074</v>
      </c>
      <c r="C7488" s="408">
        <v>0</v>
      </c>
      <c r="D7488" s="408">
        <v>1.85</v>
      </c>
      <c r="E7488" s="408">
        <v>1.85</v>
      </c>
      <c r="F7488" s="409">
        <v>45092.352025462962</v>
      </c>
      <c r="G7488" s="408">
        <v>0</v>
      </c>
    </row>
    <row r="7489" spans="1:7" ht="15" x14ac:dyDescent="0.2">
      <c r="A7489" s="407" t="s">
        <v>12075</v>
      </c>
      <c r="B7489" s="407" t="s">
        <v>12076</v>
      </c>
      <c r="C7489" s="408">
        <v>0</v>
      </c>
      <c r="D7489" s="408">
        <v>6.79</v>
      </c>
      <c r="E7489" s="408">
        <v>6.79</v>
      </c>
      <c r="F7489" s="409">
        <v>45257.691793981481</v>
      </c>
      <c r="G7489" s="408">
        <v>0</v>
      </c>
    </row>
    <row r="7490" spans="1:7" ht="15" x14ac:dyDescent="0.2">
      <c r="A7490" s="407" t="s">
        <v>12077</v>
      </c>
      <c r="B7490" s="407" t="s">
        <v>12078</v>
      </c>
      <c r="C7490" s="408">
        <v>0</v>
      </c>
      <c r="D7490" s="408">
        <v>2.42</v>
      </c>
      <c r="E7490" s="408">
        <v>2.42</v>
      </c>
      <c r="F7490" s="409">
        <v>45509.569594907407</v>
      </c>
      <c r="G7490" s="408">
        <v>0</v>
      </c>
    </row>
    <row r="7491" spans="1:7" ht="15" x14ac:dyDescent="0.2">
      <c r="A7491" s="407" t="s">
        <v>12079</v>
      </c>
      <c r="B7491" s="407" t="s">
        <v>12080</v>
      </c>
      <c r="C7491" s="408">
        <v>0</v>
      </c>
      <c r="D7491" s="408">
        <v>2.8</v>
      </c>
      <c r="E7491" s="408">
        <v>2.8</v>
      </c>
      <c r="F7491" s="409">
        <v>45509.576793981483</v>
      </c>
      <c r="G7491" s="408">
        <v>0</v>
      </c>
    </row>
    <row r="7492" spans="1:7" ht="15" x14ac:dyDescent="0.25">
      <c r="A7492" s="407" t="s">
        <v>12081</v>
      </c>
      <c r="B7492" s="407" t="s">
        <v>12082</v>
      </c>
      <c r="C7492" s="406"/>
      <c r="D7492" s="408">
        <v>3.74</v>
      </c>
      <c r="E7492" s="408">
        <v>3.74</v>
      </c>
      <c r="F7492" s="409">
        <v>45509.571828703702</v>
      </c>
      <c r="G7492" s="408">
        <v>0</v>
      </c>
    </row>
    <row r="7493" spans="1:7" ht="15" x14ac:dyDescent="0.2">
      <c r="A7493" s="407" t="s">
        <v>12083</v>
      </c>
      <c r="B7493" s="407" t="s">
        <v>12084</v>
      </c>
      <c r="C7493" s="408">
        <v>0</v>
      </c>
      <c r="D7493" s="408">
        <v>0.5</v>
      </c>
      <c r="E7493" s="408">
        <v>0.5</v>
      </c>
      <c r="F7493" s="409">
        <v>45509.572500000002</v>
      </c>
      <c r="G7493" s="408">
        <v>0</v>
      </c>
    </row>
    <row r="7494" spans="1:7" ht="15" x14ac:dyDescent="0.25">
      <c r="A7494" s="407" t="s">
        <v>12085</v>
      </c>
      <c r="B7494" s="407" t="s">
        <v>12086</v>
      </c>
      <c r="C7494" s="406"/>
      <c r="D7494" s="408">
        <v>0.38</v>
      </c>
      <c r="E7494" s="408">
        <v>0.38</v>
      </c>
      <c r="F7494" s="409">
        <v>45509.573344907411</v>
      </c>
      <c r="G7494" s="408">
        <v>0</v>
      </c>
    </row>
    <row r="7495" spans="1:7" ht="15" x14ac:dyDescent="0.25">
      <c r="A7495" s="407" t="s">
        <v>12087</v>
      </c>
      <c r="B7495" s="407" t="s">
        <v>12088</v>
      </c>
      <c r="C7495" s="406"/>
      <c r="D7495" s="408">
        <v>0.51</v>
      </c>
      <c r="E7495" s="408">
        <v>0.51</v>
      </c>
      <c r="F7495" s="409">
        <v>45092.376030092593</v>
      </c>
      <c r="G7495" s="408">
        <v>0</v>
      </c>
    </row>
    <row r="7496" spans="1:7" ht="15" x14ac:dyDescent="0.2">
      <c r="A7496" s="407" t="s">
        <v>12089</v>
      </c>
      <c r="B7496" s="407" t="s">
        <v>12090</v>
      </c>
      <c r="C7496" s="408">
        <v>0</v>
      </c>
      <c r="D7496" s="408">
        <v>29.26</v>
      </c>
      <c r="E7496" s="408">
        <v>29.26</v>
      </c>
      <c r="F7496" s="409">
        <v>45092.376076388886</v>
      </c>
      <c r="G7496" s="408">
        <v>0</v>
      </c>
    </row>
    <row r="7497" spans="1:7" ht="15" x14ac:dyDescent="0.25">
      <c r="A7497" s="407" t="s">
        <v>12091</v>
      </c>
      <c r="B7497" s="407" t="s">
        <v>12092</v>
      </c>
      <c r="C7497" s="406"/>
      <c r="D7497" s="408">
        <v>0.51</v>
      </c>
      <c r="E7497" s="408">
        <v>0.51</v>
      </c>
      <c r="F7497" s="409">
        <v>45092.392442129632</v>
      </c>
      <c r="G7497" s="408">
        <v>0</v>
      </c>
    </row>
    <row r="7498" spans="1:7" ht="15" x14ac:dyDescent="0.2">
      <c r="A7498" s="407" t="s">
        <v>35925</v>
      </c>
      <c r="B7498" s="407" t="s">
        <v>35926</v>
      </c>
      <c r="C7498" s="408">
        <v>0</v>
      </c>
      <c r="D7498" s="408">
        <v>15.64</v>
      </c>
      <c r="E7498" s="408">
        <v>15.64</v>
      </c>
      <c r="F7498" s="409">
        <v>45637.484166666669</v>
      </c>
      <c r="G7498" s="408">
        <v>0</v>
      </c>
    </row>
    <row r="7499" spans="1:7" ht="15" x14ac:dyDescent="0.2">
      <c r="A7499" s="407" t="s">
        <v>35927</v>
      </c>
      <c r="B7499" s="407" t="s">
        <v>35928</v>
      </c>
      <c r="C7499" s="408">
        <v>0</v>
      </c>
      <c r="D7499" s="408">
        <v>15.64</v>
      </c>
      <c r="E7499" s="408">
        <v>15.64</v>
      </c>
      <c r="F7499" s="409">
        <v>45636.678773148145</v>
      </c>
      <c r="G7499" s="408">
        <v>0</v>
      </c>
    </row>
    <row r="7500" spans="1:7" ht="15" x14ac:dyDescent="0.2">
      <c r="A7500" s="407" t="s">
        <v>12093</v>
      </c>
      <c r="B7500" s="407" t="s">
        <v>35929</v>
      </c>
      <c r="C7500" s="408">
        <v>0</v>
      </c>
      <c r="D7500" s="408">
        <v>15.638889000000001</v>
      </c>
      <c r="E7500" s="408">
        <v>15.638889000000001</v>
      </c>
      <c r="F7500" s="409">
        <v>45636.662291666667</v>
      </c>
      <c r="G7500" s="408">
        <v>0</v>
      </c>
    </row>
    <row r="7501" spans="1:7" ht="15" x14ac:dyDescent="0.2">
      <c r="A7501" s="407" t="s">
        <v>12094</v>
      </c>
      <c r="B7501" s="407" t="s">
        <v>12095</v>
      </c>
      <c r="C7501" s="408">
        <v>0</v>
      </c>
      <c r="D7501" s="408">
        <v>35.770000000000003</v>
      </c>
      <c r="E7501" s="408">
        <v>35.770000000000003</v>
      </c>
      <c r="F7501" s="409">
        <v>45523.586805555555</v>
      </c>
      <c r="G7501" s="408">
        <v>0</v>
      </c>
    </row>
    <row r="7502" spans="1:7" ht="15" x14ac:dyDescent="0.2">
      <c r="A7502" s="407" t="s">
        <v>12096</v>
      </c>
      <c r="B7502" s="407" t="s">
        <v>35930</v>
      </c>
      <c r="C7502" s="408">
        <v>0</v>
      </c>
      <c r="D7502" s="408">
        <v>2.5979999999999999</v>
      </c>
      <c r="E7502" s="408">
        <v>2.5979999999999999</v>
      </c>
      <c r="F7502" s="409">
        <v>45636.67224537037</v>
      </c>
      <c r="G7502" s="408">
        <v>0</v>
      </c>
    </row>
    <row r="7503" spans="1:7" ht="15" x14ac:dyDescent="0.2">
      <c r="A7503" s="407" t="s">
        <v>12097</v>
      </c>
      <c r="B7503" s="407" t="s">
        <v>12098</v>
      </c>
      <c r="C7503" s="408">
        <v>0</v>
      </c>
      <c r="D7503" s="408">
        <v>5.1672549865229112</v>
      </c>
      <c r="E7503" s="408">
        <v>5.1672549865229112</v>
      </c>
      <c r="F7503" s="409">
        <v>45092.398032407407</v>
      </c>
      <c r="G7503" s="408">
        <v>15</v>
      </c>
    </row>
    <row r="7504" spans="1:7" ht="15" x14ac:dyDescent="0.2">
      <c r="A7504" s="407" t="s">
        <v>12099</v>
      </c>
      <c r="B7504" s="407" t="s">
        <v>12100</v>
      </c>
      <c r="C7504" s="408">
        <v>0</v>
      </c>
      <c r="D7504" s="408">
        <v>7.6238999999999999</v>
      </c>
      <c r="E7504" s="408">
        <v>7.6238999999999999</v>
      </c>
      <c r="F7504" s="409">
        <v>45092.398900462962</v>
      </c>
      <c r="G7504" s="408">
        <v>44</v>
      </c>
    </row>
    <row r="7505" spans="1:7" ht="15" x14ac:dyDescent="0.2">
      <c r="A7505" s="407" t="s">
        <v>12101</v>
      </c>
      <c r="B7505" s="407" t="s">
        <v>12102</v>
      </c>
      <c r="C7505" s="408">
        <v>0</v>
      </c>
      <c r="D7505" s="408">
        <v>2.46</v>
      </c>
      <c r="E7505" s="408">
        <v>2.46</v>
      </c>
      <c r="F7505" s="409">
        <v>45509.57576388889</v>
      </c>
      <c r="G7505" s="408">
        <v>0</v>
      </c>
    </row>
    <row r="7506" spans="1:7" ht="15" x14ac:dyDescent="0.2">
      <c r="A7506" s="407" t="s">
        <v>12103</v>
      </c>
      <c r="B7506" s="407" t="s">
        <v>12104</v>
      </c>
      <c r="C7506" s="408">
        <v>0</v>
      </c>
      <c r="D7506" s="408">
        <v>0.39</v>
      </c>
      <c r="E7506" s="408">
        <v>0.39</v>
      </c>
      <c r="F7506" s="409">
        <v>45098.455891203703</v>
      </c>
      <c r="G7506" s="408">
        <v>0</v>
      </c>
    </row>
    <row r="7507" spans="1:7" ht="15" x14ac:dyDescent="0.2">
      <c r="A7507" s="407" t="s">
        <v>12105</v>
      </c>
      <c r="B7507" s="407" t="s">
        <v>12106</v>
      </c>
      <c r="C7507" s="408">
        <v>0</v>
      </c>
      <c r="D7507" s="408">
        <v>0.1</v>
      </c>
      <c r="E7507" s="408">
        <v>0.1</v>
      </c>
      <c r="F7507" s="409">
        <v>45098.455960648149</v>
      </c>
      <c r="G7507" s="408">
        <v>0</v>
      </c>
    </row>
    <row r="7508" spans="1:7" ht="15" x14ac:dyDescent="0.2">
      <c r="A7508" s="407" t="s">
        <v>12107</v>
      </c>
      <c r="B7508" s="407" t="s">
        <v>12108</v>
      </c>
      <c r="C7508" s="408">
        <v>0</v>
      </c>
      <c r="D7508" s="408">
        <v>0.1</v>
      </c>
      <c r="E7508" s="408">
        <v>0.1</v>
      </c>
      <c r="F7508" s="409">
        <v>45098.456006944441</v>
      </c>
      <c r="G7508" s="408">
        <v>0</v>
      </c>
    </row>
    <row r="7509" spans="1:7" ht="15" x14ac:dyDescent="0.2">
      <c r="A7509" s="407" t="s">
        <v>12109</v>
      </c>
      <c r="B7509" s="407" t="s">
        <v>12110</v>
      </c>
      <c r="C7509" s="408">
        <v>0</v>
      </c>
      <c r="D7509" s="408">
        <v>0.13</v>
      </c>
      <c r="E7509" s="408">
        <v>0.13</v>
      </c>
      <c r="F7509" s="409">
        <v>45098.456041666665</v>
      </c>
      <c r="G7509" s="408">
        <v>0</v>
      </c>
    </row>
    <row r="7510" spans="1:7" ht="15" x14ac:dyDescent="0.2">
      <c r="A7510" s="407" t="s">
        <v>12111</v>
      </c>
      <c r="B7510" s="407" t="s">
        <v>12112</v>
      </c>
      <c r="C7510" s="408">
        <v>0</v>
      </c>
      <c r="D7510" s="408">
        <v>0.13</v>
      </c>
      <c r="E7510" s="408">
        <v>0.13</v>
      </c>
      <c r="F7510" s="409">
        <v>45098.456087962964</v>
      </c>
      <c r="G7510" s="408">
        <v>0</v>
      </c>
    </row>
    <row r="7511" spans="1:7" ht="15" x14ac:dyDescent="0.2">
      <c r="A7511" s="407" t="s">
        <v>12113</v>
      </c>
      <c r="B7511" s="407" t="s">
        <v>12114</v>
      </c>
      <c r="C7511" s="408">
        <v>0</v>
      </c>
      <c r="D7511" s="408">
        <v>0.54359999999999997</v>
      </c>
      <c r="E7511" s="408">
        <v>0.54359999999999997</v>
      </c>
      <c r="F7511" s="409">
        <v>45090.44798611111</v>
      </c>
      <c r="G7511" s="408">
        <v>61</v>
      </c>
    </row>
    <row r="7512" spans="1:7" ht="15" x14ac:dyDescent="0.2">
      <c r="A7512" s="407" t="s">
        <v>12115</v>
      </c>
      <c r="B7512" s="407" t="s">
        <v>12116</v>
      </c>
      <c r="C7512" s="408">
        <v>0</v>
      </c>
      <c r="D7512" s="408">
        <v>0.64939999999999998</v>
      </c>
      <c r="E7512" s="408">
        <v>0.64939999999999998</v>
      </c>
      <c r="F7512" s="409">
        <v>45090.449120370373</v>
      </c>
      <c r="G7512" s="408">
        <v>223</v>
      </c>
    </row>
    <row r="7513" spans="1:7" ht="15" x14ac:dyDescent="0.2">
      <c r="A7513" s="407" t="s">
        <v>12117</v>
      </c>
      <c r="B7513" s="407" t="s">
        <v>12118</v>
      </c>
      <c r="C7513" s="408">
        <v>0</v>
      </c>
      <c r="D7513" s="408">
        <v>1.0169999999999999</v>
      </c>
      <c r="E7513" s="408">
        <v>1.0169999999999999</v>
      </c>
      <c r="F7513" s="409">
        <v>45090.449641203704</v>
      </c>
      <c r="G7513" s="408">
        <v>98</v>
      </c>
    </row>
    <row r="7514" spans="1:7" ht="15" x14ac:dyDescent="0.2">
      <c r="A7514" s="407" t="s">
        <v>12119</v>
      </c>
      <c r="B7514" s="407" t="s">
        <v>12120</v>
      </c>
      <c r="C7514" s="408">
        <v>0</v>
      </c>
      <c r="D7514" s="408">
        <v>1.8053999999999999</v>
      </c>
      <c r="E7514" s="408">
        <v>1.8053999999999999</v>
      </c>
      <c r="F7514" s="409">
        <v>45090.45034722222</v>
      </c>
      <c r="G7514" s="408">
        <v>45</v>
      </c>
    </row>
    <row r="7515" spans="1:7" ht="15" x14ac:dyDescent="0.2">
      <c r="A7515" s="407" t="s">
        <v>12121</v>
      </c>
      <c r="B7515" s="407" t="s">
        <v>12122</v>
      </c>
      <c r="C7515" s="408">
        <v>0</v>
      </c>
      <c r="D7515" s="408">
        <v>1.9418</v>
      </c>
      <c r="E7515" s="408">
        <v>1.9418</v>
      </c>
      <c r="F7515" s="409">
        <v>45300.313946759263</v>
      </c>
      <c r="G7515" s="408">
        <v>19</v>
      </c>
    </row>
    <row r="7516" spans="1:7" ht="15" x14ac:dyDescent="0.2">
      <c r="A7516" s="407" t="s">
        <v>12123</v>
      </c>
      <c r="B7516" s="407" t="s">
        <v>12124</v>
      </c>
      <c r="C7516" s="408">
        <v>0</v>
      </c>
      <c r="D7516" s="408">
        <v>2.5632000000000001</v>
      </c>
      <c r="E7516" s="408">
        <v>2.5632000000000001</v>
      </c>
      <c r="F7516" s="409">
        <v>45090.452013888891</v>
      </c>
      <c r="G7516" s="408">
        <v>90</v>
      </c>
    </row>
    <row r="7517" spans="1:7" ht="15" x14ac:dyDescent="0.2">
      <c r="A7517" s="407" t="s">
        <v>12125</v>
      </c>
      <c r="B7517" s="407" t="s">
        <v>12126</v>
      </c>
      <c r="C7517" s="408">
        <v>0</v>
      </c>
      <c r="D7517" s="408">
        <v>0.45450000000000002</v>
      </c>
      <c r="E7517" s="408">
        <v>0.45450000000000002</v>
      </c>
      <c r="F7517" s="409">
        <v>45090.452847222223</v>
      </c>
      <c r="G7517" s="408">
        <v>91</v>
      </c>
    </row>
    <row r="7518" spans="1:7" ht="15" x14ac:dyDescent="0.2">
      <c r="A7518" s="407" t="s">
        <v>12127</v>
      </c>
      <c r="B7518" s="407" t="s">
        <v>40609</v>
      </c>
      <c r="C7518" s="408">
        <v>0</v>
      </c>
      <c r="D7518" s="408">
        <v>0.65459999999999996</v>
      </c>
      <c r="E7518" s="408">
        <v>0.65459999999999996</v>
      </c>
      <c r="F7518" s="409">
        <v>45950.463182870371</v>
      </c>
      <c r="G7518" s="408">
        <v>49</v>
      </c>
    </row>
    <row r="7519" spans="1:7" ht="15" x14ac:dyDescent="0.2">
      <c r="A7519" s="407" t="s">
        <v>12128</v>
      </c>
      <c r="B7519" s="407" t="s">
        <v>12129</v>
      </c>
      <c r="C7519" s="408">
        <v>0</v>
      </c>
      <c r="D7519" s="408">
        <v>0.26190000000000002</v>
      </c>
      <c r="E7519" s="408">
        <v>0.26190000000000002</v>
      </c>
      <c r="F7519" s="409">
        <v>45090.453865740739</v>
      </c>
      <c r="G7519" s="408">
        <v>120</v>
      </c>
    </row>
    <row r="7520" spans="1:7" ht="15" x14ac:dyDescent="0.2">
      <c r="A7520" s="407" t="s">
        <v>12130</v>
      </c>
      <c r="B7520" s="407" t="s">
        <v>12131</v>
      </c>
      <c r="C7520" s="408">
        <v>0</v>
      </c>
      <c r="D7520" s="408">
        <v>2.9417</v>
      </c>
      <c r="E7520" s="408">
        <v>2.9417</v>
      </c>
      <c r="F7520" s="409">
        <v>45090.457060185188</v>
      </c>
      <c r="G7520" s="408">
        <v>146</v>
      </c>
    </row>
    <row r="7521" spans="1:7" ht="15" x14ac:dyDescent="0.2">
      <c r="A7521" s="407" t="s">
        <v>12132</v>
      </c>
      <c r="B7521" s="407" t="s">
        <v>12133</v>
      </c>
      <c r="C7521" s="408">
        <v>0</v>
      </c>
      <c r="D7521" s="408">
        <v>0.85499999999999998</v>
      </c>
      <c r="E7521" s="408">
        <v>0.85499999999999998</v>
      </c>
      <c r="F7521" s="409">
        <v>45762.539988425924</v>
      </c>
      <c r="G7521" s="408">
        <v>114</v>
      </c>
    </row>
    <row r="7522" spans="1:7" ht="15" x14ac:dyDescent="0.2">
      <c r="A7522" s="407" t="s">
        <v>12134</v>
      </c>
      <c r="B7522" s="407" t="s">
        <v>12135</v>
      </c>
      <c r="C7522" s="408">
        <v>0</v>
      </c>
      <c r="D7522" s="408">
        <v>1.0511999999999999</v>
      </c>
      <c r="E7522" s="408">
        <v>1.0511999999999999</v>
      </c>
      <c r="F7522" s="409">
        <v>45090.456759259258</v>
      </c>
      <c r="G7522" s="408">
        <v>16</v>
      </c>
    </row>
    <row r="7523" spans="1:7" ht="15" x14ac:dyDescent="0.2">
      <c r="A7523" s="407" t="s">
        <v>35931</v>
      </c>
      <c r="B7523" s="407" t="s">
        <v>35932</v>
      </c>
      <c r="C7523" s="408">
        <v>0</v>
      </c>
      <c r="D7523" s="408">
        <v>2.0336956521739129</v>
      </c>
      <c r="E7523" s="408">
        <v>2.0336956521739129</v>
      </c>
      <c r="F7523" s="409">
        <v>44873.303784722222</v>
      </c>
      <c r="G7523" s="408">
        <v>0</v>
      </c>
    </row>
    <row r="7524" spans="1:7" ht="15" x14ac:dyDescent="0.2">
      <c r="A7524" s="407" t="s">
        <v>12136</v>
      </c>
      <c r="B7524" s="407" t="s">
        <v>12137</v>
      </c>
      <c r="C7524" s="408">
        <v>0</v>
      </c>
      <c r="D7524" s="408">
        <v>0.26200000000000001</v>
      </c>
      <c r="E7524" s="408">
        <v>0.26200000000000001</v>
      </c>
      <c r="F7524" s="409">
        <v>45090.458020833335</v>
      </c>
      <c r="G7524" s="408">
        <v>43</v>
      </c>
    </row>
    <row r="7525" spans="1:7" ht="15" x14ac:dyDescent="0.2">
      <c r="A7525" s="407" t="s">
        <v>12138</v>
      </c>
      <c r="B7525" s="407" t="s">
        <v>12139</v>
      </c>
      <c r="C7525" s="408">
        <v>0</v>
      </c>
      <c r="D7525" s="408">
        <v>0.66200000000000003</v>
      </c>
      <c r="E7525" s="408">
        <v>0.66200000000000003</v>
      </c>
      <c r="F7525" s="409">
        <v>45257.35050925926</v>
      </c>
      <c r="G7525" s="408">
        <v>0</v>
      </c>
    </row>
    <row r="7526" spans="1:7" ht="15" x14ac:dyDescent="0.2">
      <c r="A7526" s="407" t="s">
        <v>35933</v>
      </c>
      <c r="B7526" s="407" t="s">
        <v>35934</v>
      </c>
      <c r="C7526" s="408">
        <v>0</v>
      </c>
      <c r="D7526" s="408">
        <v>0.33710000000000001</v>
      </c>
      <c r="E7526" s="408">
        <v>0.33710000000000001</v>
      </c>
      <c r="F7526" s="409">
        <v>44873.304074074076</v>
      </c>
      <c r="G7526" s="408">
        <v>0</v>
      </c>
    </row>
    <row r="7527" spans="1:7" ht="15" x14ac:dyDescent="0.2">
      <c r="A7527" s="407" t="s">
        <v>35935</v>
      </c>
      <c r="B7527" s="407" t="s">
        <v>35936</v>
      </c>
      <c r="C7527" s="408">
        <v>0</v>
      </c>
      <c r="D7527" s="408">
        <v>4.7050000000000001</v>
      </c>
      <c r="E7527" s="408">
        <v>4.7050000000000001</v>
      </c>
      <c r="F7527" s="409">
        <v>44859.45039351852</v>
      </c>
      <c r="G7527" s="408">
        <v>0</v>
      </c>
    </row>
    <row r="7528" spans="1:7" ht="15" x14ac:dyDescent="0.2">
      <c r="A7528" s="407" t="s">
        <v>35937</v>
      </c>
      <c r="B7528" s="407" t="s">
        <v>35936</v>
      </c>
      <c r="C7528" s="408">
        <v>0</v>
      </c>
      <c r="D7528" s="408">
        <v>5.2366999999999999</v>
      </c>
      <c r="E7528" s="408">
        <v>5.2366999999999999</v>
      </c>
      <c r="F7528" s="409">
        <v>45804.394131944442</v>
      </c>
      <c r="G7528" s="408">
        <v>0</v>
      </c>
    </row>
    <row r="7529" spans="1:7" ht="15" x14ac:dyDescent="0.2">
      <c r="A7529" s="407" t="s">
        <v>35938</v>
      </c>
      <c r="B7529" s="407" t="s">
        <v>35936</v>
      </c>
      <c r="C7529" s="408">
        <v>0</v>
      </c>
      <c r="D7529" s="408">
        <v>5.2366999999999999</v>
      </c>
      <c r="E7529" s="408">
        <v>5.2366999999999999</v>
      </c>
      <c r="F7529" s="409">
        <v>44873.304386574076</v>
      </c>
      <c r="G7529" s="408">
        <v>0</v>
      </c>
    </row>
    <row r="7530" spans="1:7" ht="15" x14ac:dyDescent="0.2">
      <c r="A7530" s="407" t="s">
        <v>35939</v>
      </c>
      <c r="B7530" s="407" t="s">
        <v>35936</v>
      </c>
      <c r="C7530" s="408">
        <v>0</v>
      </c>
      <c r="D7530" s="408">
        <v>5.2366999999999999</v>
      </c>
      <c r="E7530" s="408">
        <v>5.2366999999999999</v>
      </c>
      <c r="F7530" s="409">
        <v>45701.580046296294</v>
      </c>
      <c r="G7530" s="408">
        <v>0</v>
      </c>
    </row>
    <row r="7531" spans="1:7" ht="15" x14ac:dyDescent="0.2">
      <c r="A7531" s="407" t="s">
        <v>12140</v>
      </c>
      <c r="B7531" s="407" t="s">
        <v>12141</v>
      </c>
      <c r="C7531" s="408">
        <v>0</v>
      </c>
      <c r="D7531" s="408">
        <v>3.3803999999999998</v>
      </c>
      <c r="E7531" s="408">
        <v>3.3803999999999998</v>
      </c>
      <c r="F7531" s="409">
        <v>45555.542881944442</v>
      </c>
      <c r="G7531" s="408">
        <v>6</v>
      </c>
    </row>
    <row r="7532" spans="1:7" ht="15" x14ac:dyDescent="0.2">
      <c r="A7532" s="407" t="s">
        <v>12142</v>
      </c>
      <c r="B7532" s="407" t="s">
        <v>12143</v>
      </c>
      <c r="C7532" s="408">
        <v>0</v>
      </c>
      <c r="D7532" s="408">
        <v>3.6109421542984448</v>
      </c>
      <c r="E7532" s="408">
        <v>3.6109421542984448</v>
      </c>
      <c r="F7532" s="409">
        <v>45755.542870370373</v>
      </c>
      <c r="G7532" s="408">
        <v>40</v>
      </c>
    </row>
    <row r="7533" spans="1:7" ht="15" x14ac:dyDescent="0.2">
      <c r="A7533" s="407" t="s">
        <v>12144</v>
      </c>
      <c r="B7533" s="407" t="s">
        <v>12145</v>
      </c>
      <c r="C7533" s="408">
        <v>0</v>
      </c>
      <c r="D7533" s="408">
        <v>2.5329999999999999</v>
      </c>
      <c r="E7533" s="408">
        <v>2.5329999999999999</v>
      </c>
      <c r="F7533" s="409">
        <v>45555.544050925928</v>
      </c>
      <c r="G7533" s="408">
        <v>39</v>
      </c>
    </row>
    <row r="7534" spans="1:7" ht="15" x14ac:dyDescent="0.2">
      <c r="A7534" s="407" t="s">
        <v>12146</v>
      </c>
      <c r="B7534" s="407" t="s">
        <v>12147</v>
      </c>
      <c r="C7534" s="408">
        <v>0</v>
      </c>
      <c r="D7534" s="408">
        <v>0.64529999999999998</v>
      </c>
      <c r="E7534" s="408">
        <v>0.64529999999999998</v>
      </c>
      <c r="F7534" s="409">
        <v>45509.580034722225</v>
      </c>
      <c r="G7534" s="408">
        <v>0</v>
      </c>
    </row>
    <row r="7535" spans="1:7" ht="15" x14ac:dyDescent="0.2">
      <c r="A7535" s="407" t="s">
        <v>12148</v>
      </c>
      <c r="B7535" s="407" t="s">
        <v>12149</v>
      </c>
      <c r="C7535" s="408">
        <v>0</v>
      </c>
      <c r="D7535" s="408">
        <v>2.1852</v>
      </c>
      <c r="E7535" s="408">
        <v>2.1852</v>
      </c>
      <c r="F7535" s="409">
        <v>45243.516817129632</v>
      </c>
      <c r="G7535" s="408">
        <v>851</v>
      </c>
    </row>
    <row r="7536" spans="1:7" ht="15" x14ac:dyDescent="0.2">
      <c r="A7536" s="407" t="s">
        <v>12150</v>
      </c>
      <c r="B7536" s="407" t="s">
        <v>12151</v>
      </c>
      <c r="C7536" s="408">
        <v>0</v>
      </c>
      <c r="D7536" s="408">
        <v>0.2545</v>
      </c>
      <c r="E7536" s="408">
        <v>0.2545</v>
      </c>
      <c r="F7536" s="409">
        <v>45509.580949074072</v>
      </c>
      <c r="G7536" s="408">
        <v>24</v>
      </c>
    </row>
    <row r="7537" spans="1:7" ht="15" x14ac:dyDescent="0.2">
      <c r="A7537" s="407" t="s">
        <v>12152</v>
      </c>
      <c r="B7537" s="407" t="s">
        <v>12153</v>
      </c>
      <c r="C7537" s="408">
        <v>0</v>
      </c>
      <c r="D7537" s="408">
        <v>4.0026903225806452</v>
      </c>
      <c r="E7537" s="408">
        <v>4.0026903225806452</v>
      </c>
      <c r="F7537" s="409">
        <v>45090.469282407408</v>
      </c>
      <c r="G7537" s="408">
        <v>23</v>
      </c>
    </row>
    <row r="7538" spans="1:7" ht="15" x14ac:dyDescent="0.2">
      <c r="A7538" s="407" t="s">
        <v>12154</v>
      </c>
      <c r="B7538" s="407" t="s">
        <v>40608</v>
      </c>
      <c r="C7538" s="408">
        <v>0</v>
      </c>
      <c r="D7538" s="408">
        <v>0.35370000000000001</v>
      </c>
      <c r="E7538" s="408">
        <v>0.35370000000000001</v>
      </c>
      <c r="F7538" s="409">
        <v>45950.464016203703</v>
      </c>
      <c r="G7538" s="408">
        <v>41</v>
      </c>
    </row>
    <row r="7539" spans="1:7" ht="15" x14ac:dyDescent="0.2">
      <c r="A7539" s="407" t="s">
        <v>12155</v>
      </c>
      <c r="B7539" s="407" t="s">
        <v>12156</v>
      </c>
      <c r="C7539" s="408">
        <v>0</v>
      </c>
      <c r="D7539" s="408">
        <v>2.0663999999999998</v>
      </c>
      <c r="E7539" s="408">
        <v>2.0663999999999998</v>
      </c>
      <c r="F7539" s="409">
        <v>45300.314849537041</v>
      </c>
      <c r="G7539" s="408">
        <v>17</v>
      </c>
    </row>
    <row r="7540" spans="1:7" ht="15" x14ac:dyDescent="0.2">
      <c r="A7540" s="407" t="s">
        <v>12157</v>
      </c>
      <c r="B7540" s="407" t="s">
        <v>12158</v>
      </c>
      <c r="C7540" s="408">
        <v>0</v>
      </c>
      <c r="D7540" s="408">
        <v>0.27</v>
      </c>
      <c r="E7540" s="408">
        <v>0.27</v>
      </c>
      <c r="F7540" s="409">
        <v>45271.370879629627</v>
      </c>
      <c r="G7540" s="408">
        <v>16</v>
      </c>
    </row>
    <row r="7541" spans="1:7" ht="15" x14ac:dyDescent="0.2">
      <c r="A7541" s="407" t="s">
        <v>12159</v>
      </c>
      <c r="B7541" s="407" t="s">
        <v>12160</v>
      </c>
      <c r="C7541" s="408">
        <v>0</v>
      </c>
      <c r="D7541" s="408">
        <v>1.37</v>
      </c>
      <c r="E7541" s="408">
        <v>1.37</v>
      </c>
      <c r="F7541" s="409">
        <v>45160.495381944442</v>
      </c>
      <c r="G7541" s="408">
        <v>0</v>
      </c>
    </row>
    <row r="7542" spans="1:7" ht="15" x14ac:dyDescent="0.2">
      <c r="A7542" s="407" t="s">
        <v>12161</v>
      </c>
      <c r="B7542" s="407" t="s">
        <v>12162</v>
      </c>
      <c r="C7542" s="408">
        <v>0</v>
      </c>
      <c r="D7542" s="408">
        <v>0.27</v>
      </c>
      <c r="E7542" s="408">
        <v>0.27</v>
      </c>
      <c r="F7542" s="409">
        <v>45090.473449074074</v>
      </c>
      <c r="G7542" s="408">
        <v>0</v>
      </c>
    </row>
    <row r="7543" spans="1:7" ht="15" x14ac:dyDescent="0.2">
      <c r="A7543" s="407" t="s">
        <v>12163</v>
      </c>
      <c r="B7543" s="407" t="s">
        <v>12164</v>
      </c>
      <c r="C7543" s="408">
        <v>0</v>
      </c>
      <c r="D7543" s="408">
        <v>8.5193999999999992</v>
      </c>
      <c r="E7543" s="408">
        <v>8.5193999999999992</v>
      </c>
      <c r="F7543" s="409">
        <v>45555.544444444444</v>
      </c>
      <c r="G7543" s="408">
        <v>0</v>
      </c>
    </row>
    <row r="7544" spans="1:7" ht="15" x14ac:dyDescent="0.2">
      <c r="A7544" s="407" t="s">
        <v>12165</v>
      </c>
      <c r="B7544" s="407" t="s">
        <v>12166</v>
      </c>
      <c r="C7544" s="408">
        <v>0</v>
      </c>
      <c r="D7544" s="408">
        <v>7.6980000000000004</v>
      </c>
      <c r="E7544" s="408">
        <v>7.6980000000000004</v>
      </c>
      <c r="F7544" s="409">
        <v>45555.545474537037</v>
      </c>
      <c r="G7544" s="408">
        <v>0</v>
      </c>
    </row>
    <row r="7545" spans="1:7" ht="15" x14ac:dyDescent="0.2">
      <c r="A7545" s="407" t="s">
        <v>12167</v>
      </c>
      <c r="B7545" s="407" t="s">
        <v>12168</v>
      </c>
      <c r="C7545" s="408">
        <v>0</v>
      </c>
      <c r="D7545" s="408">
        <v>8.52</v>
      </c>
      <c r="E7545" s="408">
        <v>8.52</v>
      </c>
      <c r="F7545" s="409">
        <v>45555.545763888891</v>
      </c>
      <c r="G7545" s="408">
        <v>0</v>
      </c>
    </row>
    <row r="7546" spans="1:7" ht="15" x14ac:dyDescent="0.2">
      <c r="A7546" s="407" t="s">
        <v>12169</v>
      </c>
      <c r="B7546" s="407" t="s">
        <v>12170</v>
      </c>
      <c r="C7546" s="408">
        <v>0</v>
      </c>
      <c r="D7546" s="408">
        <v>3.65</v>
      </c>
      <c r="E7546" s="408">
        <v>3.65</v>
      </c>
      <c r="F7546" s="409">
        <v>45509.582754629628</v>
      </c>
      <c r="G7546" s="408">
        <v>0</v>
      </c>
    </row>
    <row r="7547" spans="1:7" ht="15" x14ac:dyDescent="0.2">
      <c r="A7547" s="407" t="s">
        <v>12171</v>
      </c>
      <c r="B7547" s="407" t="s">
        <v>12172</v>
      </c>
      <c r="C7547" s="408">
        <v>0</v>
      </c>
      <c r="D7547" s="408">
        <v>0.18970000000000001</v>
      </c>
      <c r="E7547" s="408">
        <v>0.18970000000000001</v>
      </c>
      <c r="F7547" s="409">
        <v>45555.547523148147</v>
      </c>
      <c r="G7547" s="408">
        <v>1</v>
      </c>
    </row>
    <row r="7548" spans="1:7" ht="15" x14ac:dyDescent="0.25">
      <c r="A7548" s="407" t="s">
        <v>12173</v>
      </c>
      <c r="B7548" s="407" t="s">
        <v>12174</v>
      </c>
      <c r="C7548" s="406"/>
      <c r="D7548" s="408">
        <v>0.2</v>
      </c>
      <c r="E7548" s="408">
        <v>0.2</v>
      </c>
      <c r="F7548" s="409">
        <v>45555.540405092594</v>
      </c>
      <c r="G7548" s="408">
        <v>0</v>
      </c>
    </row>
    <row r="7549" spans="1:7" ht="15" x14ac:dyDescent="0.25">
      <c r="A7549" s="407" t="s">
        <v>12175</v>
      </c>
      <c r="B7549" s="407" t="s">
        <v>12176</v>
      </c>
      <c r="C7549" s="406"/>
      <c r="D7549" s="408">
        <v>0.41</v>
      </c>
      <c r="E7549" s="408">
        <v>0.41</v>
      </c>
      <c r="F7549" s="409">
        <v>45555.547824074078</v>
      </c>
      <c r="G7549" s="408">
        <v>0</v>
      </c>
    </row>
    <row r="7550" spans="1:7" ht="15" x14ac:dyDescent="0.25">
      <c r="A7550" s="407" t="s">
        <v>12177</v>
      </c>
      <c r="B7550" s="407" t="s">
        <v>12178</v>
      </c>
      <c r="C7550" s="406"/>
      <c r="D7550" s="408">
        <v>0.59</v>
      </c>
      <c r="E7550" s="408">
        <v>0.59</v>
      </c>
      <c r="F7550" s="409">
        <v>45555.548159722224</v>
      </c>
      <c r="G7550" s="408">
        <v>0</v>
      </c>
    </row>
    <row r="7551" spans="1:7" ht="15" x14ac:dyDescent="0.25">
      <c r="A7551" s="407" t="s">
        <v>12179</v>
      </c>
      <c r="B7551" s="407" t="s">
        <v>12180</v>
      </c>
      <c r="C7551" s="406"/>
      <c r="D7551" s="408">
        <v>0.79</v>
      </c>
      <c r="E7551" s="408">
        <v>0.79</v>
      </c>
      <c r="F7551" s="409">
        <v>45555.548483796294</v>
      </c>
      <c r="G7551" s="408">
        <v>0</v>
      </c>
    </row>
    <row r="7552" spans="1:7" ht="15" x14ac:dyDescent="0.25">
      <c r="A7552" s="407" t="s">
        <v>12181</v>
      </c>
      <c r="B7552" s="407" t="s">
        <v>12182</v>
      </c>
      <c r="C7552" s="406"/>
      <c r="D7552" s="408">
        <v>1.33</v>
      </c>
      <c r="E7552" s="408">
        <v>1.33</v>
      </c>
      <c r="F7552" s="409">
        <v>45555.549108796295</v>
      </c>
      <c r="G7552" s="408">
        <v>0</v>
      </c>
    </row>
    <row r="7553" spans="1:7" ht="15" x14ac:dyDescent="0.2">
      <c r="A7553" s="407" t="s">
        <v>33780</v>
      </c>
      <c r="B7553" s="407" t="s">
        <v>33781</v>
      </c>
      <c r="C7553" s="408">
        <v>0</v>
      </c>
      <c r="D7553" s="408">
        <v>0.39710000000000001</v>
      </c>
      <c r="E7553" s="408">
        <v>0.39710000000000001</v>
      </c>
      <c r="F7553" s="409">
        <v>45772.33184027778</v>
      </c>
      <c r="G7553" s="408">
        <v>0</v>
      </c>
    </row>
    <row r="7554" spans="1:7" ht="15" x14ac:dyDescent="0.2">
      <c r="A7554" s="407" t="s">
        <v>33782</v>
      </c>
      <c r="B7554" s="407" t="s">
        <v>33783</v>
      </c>
      <c r="C7554" s="408">
        <v>0</v>
      </c>
      <c r="D7554" s="408">
        <v>0.4098</v>
      </c>
      <c r="E7554" s="408">
        <v>0.4098</v>
      </c>
      <c r="F7554" s="409">
        <v>45555.573101851849</v>
      </c>
      <c r="G7554" s="408">
        <v>0</v>
      </c>
    </row>
    <row r="7555" spans="1:7" ht="15" x14ac:dyDescent="0.2">
      <c r="A7555" s="407" t="s">
        <v>33784</v>
      </c>
      <c r="B7555" s="407" t="s">
        <v>33785</v>
      </c>
      <c r="C7555" s="408">
        <v>0</v>
      </c>
      <c r="D7555" s="408">
        <v>0.65139999999999998</v>
      </c>
      <c r="E7555" s="408">
        <v>0.65139999999999998</v>
      </c>
      <c r="F7555" s="409">
        <v>45555.573750000003</v>
      </c>
      <c r="G7555" s="408">
        <v>0</v>
      </c>
    </row>
    <row r="7556" spans="1:7" ht="15" x14ac:dyDescent="0.2">
      <c r="A7556" s="407" t="s">
        <v>33786</v>
      </c>
      <c r="B7556" s="407" t="s">
        <v>33787</v>
      </c>
      <c r="C7556" s="408">
        <v>0</v>
      </c>
      <c r="D7556" s="408">
        <v>0.87370000000000003</v>
      </c>
      <c r="E7556" s="408">
        <v>0.87370000000000003</v>
      </c>
      <c r="F7556" s="409">
        <v>45555.574479166666</v>
      </c>
      <c r="G7556" s="408">
        <v>0</v>
      </c>
    </row>
    <row r="7557" spans="1:7" ht="15" x14ac:dyDescent="0.2">
      <c r="A7557" s="407" t="s">
        <v>12183</v>
      </c>
      <c r="B7557" s="407" t="s">
        <v>12184</v>
      </c>
      <c r="C7557" s="408">
        <v>0</v>
      </c>
      <c r="D7557" s="408">
        <v>0.440410556971496</v>
      </c>
      <c r="E7557" s="408">
        <v>0.440410556971496</v>
      </c>
      <c r="F7557" s="409">
        <v>45503.713090277779</v>
      </c>
      <c r="G7557" s="408">
        <v>250</v>
      </c>
    </row>
    <row r="7558" spans="1:7" ht="15" x14ac:dyDescent="0.2">
      <c r="A7558" s="407" t="s">
        <v>12185</v>
      </c>
      <c r="B7558" s="407" t="s">
        <v>12186</v>
      </c>
      <c r="C7558" s="408">
        <v>0</v>
      </c>
      <c r="D7558" s="408">
        <v>0.71143287085160167</v>
      </c>
      <c r="E7558" s="408">
        <v>0.71143287085160167</v>
      </c>
      <c r="F7558" s="409">
        <v>45503.712881944448</v>
      </c>
      <c r="G7558" s="408">
        <v>68</v>
      </c>
    </row>
    <row r="7559" spans="1:7" ht="15" x14ac:dyDescent="0.2">
      <c r="A7559" s="407" t="s">
        <v>12187</v>
      </c>
      <c r="B7559" s="407" t="s">
        <v>12188</v>
      </c>
      <c r="C7559" s="408">
        <v>0</v>
      </c>
      <c r="D7559" s="408">
        <v>0.6912979123046451</v>
      </c>
      <c r="E7559" s="408">
        <v>0.6912979123046451</v>
      </c>
      <c r="F7559" s="409">
        <v>45503.712534722225</v>
      </c>
      <c r="G7559" s="408">
        <v>200</v>
      </c>
    </row>
    <row r="7560" spans="1:7" ht="15" x14ac:dyDescent="0.2">
      <c r="A7560" s="407" t="s">
        <v>12189</v>
      </c>
      <c r="B7560" s="407" t="s">
        <v>12190</v>
      </c>
      <c r="C7560" s="408">
        <v>0</v>
      </c>
      <c r="D7560" s="408">
        <v>1.2573000000000001</v>
      </c>
      <c r="E7560" s="408">
        <v>1.2573000000000001</v>
      </c>
      <c r="F7560" s="409">
        <v>45509.493356481478</v>
      </c>
      <c r="G7560" s="408">
        <v>274</v>
      </c>
    </row>
    <row r="7561" spans="1:7" ht="15" x14ac:dyDescent="0.2">
      <c r="A7561" s="407" t="s">
        <v>12191</v>
      </c>
      <c r="B7561" s="407" t="s">
        <v>12192</v>
      </c>
      <c r="C7561" s="408">
        <v>0</v>
      </c>
      <c r="D7561" s="408">
        <v>1.3226256514301626</v>
      </c>
      <c r="E7561" s="408">
        <v>1.3226256514301626</v>
      </c>
      <c r="F7561" s="409">
        <v>45503.711921296293</v>
      </c>
      <c r="G7561" s="408">
        <v>150</v>
      </c>
    </row>
    <row r="7562" spans="1:7" ht="15" x14ac:dyDescent="0.2">
      <c r="A7562" s="407" t="s">
        <v>12193</v>
      </c>
      <c r="B7562" s="407" t="s">
        <v>12194</v>
      </c>
      <c r="C7562" s="408">
        <v>0</v>
      </c>
      <c r="D7562" s="408">
        <v>1.7063609295539495</v>
      </c>
      <c r="E7562" s="408">
        <v>1.7063609295539495</v>
      </c>
      <c r="F7562" s="409">
        <v>45503.709965277776</v>
      </c>
      <c r="G7562" s="408">
        <v>132</v>
      </c>
    </row>
    <row r="7563" spans="1:7" ht="15" x14ac:dyDescent="0.2">
      <c r="A7563" s="407" t="s">
        <v>12195</v>
      </c>
      <c r="B7563" s="407" t="s">
        <v>12196</v>
      </c>
      <c r="C7563" s="408">
        <v>0</v>
      </c>
      <c r="D7563" s="408">
        <v>0.30549999999999999</v>
      </c>
      <c r="E7563" s="408">
        <v>0.30549999999999999</v>
      </c>
      <c r="F7563" s="409">
        <v>45503.70921296296</v>
      </c>
      <c r="G7563" s="408">
        <v>63</v>
      </c>
    </row>
    <row r="7564" spans="1:7" ht="15" x14ac:dyDescent="0.25">
      <c r="A7564" s="407" t="s">
        <v>33788</v>
      </c>
      <c r="B7564" s="407" t="s">
        <v>40607</v>
      </c>
      <c r="C7564" s="406"/>
      <c r="D7564" s="408">
        <v>1.06</v>
      </c>
      <c r="E7564" s="408">
        <v>1.06</v>
      </c>
      <c r="F7564" s="409">
        <v>45951.368564814817</v>
      </c>
      <c r="G7564" s="408">
        <v>0</v>
      </c>
    </row>
    <row r="7565" spans="1:7" ht="15" x14ac:dyDescent="0.25">
      <c r="A7565" s="407" t="s">
        <v>33789</v>
      </c>
      <c r="B7565" s="407" t="s">
        <v>33790</v>
      </c>
      <c r="C7565" s="406"/>
      <c r="D7565" s="406"/>
      <c r="E7565" s="406"/>
      <c r="F7565" s="409">
        <v>45503.737569444442</v>
      </c>
      <c r="G7565" s="408">
        <v>0</v>
      </c>
    </row>
    <row r="7566" spans="1:7" ht="15" x14ac:dyDescent="0.25">
      <c r="A7566" s="407" t="s">
        <v>33791</v>
      </c>
      <c r="B7566" s="407" t="s">
        <v>33792</v>
      </c>
      <c r="C7566" s="406"/>
      <c r="D7566" s="406"/>
      <c r="E7566" s="406"/>
      <c r="F7566" s="409">
        <v>45503.737881944442</v>
      </c>
      <c r="G7566" s="408">
        <v>0</v>
      </c>
    </row>
    <row r="7567" spans="1:7" ht="15" x14ac:dyDescent="0.25">
      <c r="A7567" s="407" t="s">
        <v>33793</v>
      </c>
      <c r="B7567" s="407" t="s">
        <v>33794</v>
      </c>
      <c r="C7567" s="406"/>
      <c r="D7567" s="408">
        <v>0.68</v>
      </c>
      <c r="E7567" s="408">
        <v>0.68</v>
      </c>
      <c r="F7567" s="409">
        <v>45555.559178240743</v>
      </c>
      <c r="G7567" s="408">
        <v>0</v>
      </c>
    </row>
    <row r="7568" spans="1:7" ht="15" x14ac:dyDescent="0.2">
      <c r="A7568" s="407" t="s">
        <v>12197</v>
      </c>
      <c r="B7568" s="407" t="s">
        <v>12198</v>
      </c>
      <c r="C7568" s="408">
        <v>0</v>
      </c>
      <c r="D7568" s="408">
        <v>0.45179999999999998</v>
      </c>
      <c r="E7568" s="408">
        <v>0.45179999999999998</v>
      </c>
      <c r="F7568" s="409">
        <v>45503.713541666664</v>
      </c>
      <c r="G7568" s="408">
        <v>126</v>
      </c>
    </row>
    <row r="7569" spans="1:7" ht="15" x14ac:dyDescent="0.2">
      <c r="A7569" s="407" t="s">
        <v>12199</v>
      </c>
      <c r="B7569" s="407" t="s">
        <v>12200</v>
      </c>
      <c r="C7569" s="408">
        <v>0</v>
      </c>
      <c r="D7569" s="408">
        <v>1.5053000000000001</v>
      </c>
      <c r="E7569" s="408">
        <v>1.5053000000000001</v>
      </c>
      <c r="F7569" s="409">
        <v>45503.713738425926</v>
      </c>
      <c r="G7569" s="408">
        <v>150</v>
      </c>
    </row>
    <row r="7570" spans="1:7" ht="15" x14ac:dyDescent="0.2">
      <c r="A7570" s="407" t="s">
        <v>12201</v>
      </c>
      <c r="B7570" s="407" t="s">
        <v>12202</v>
      </c>
      <c r="C7570" s="408">
        <v>0</v>
      </c>
      <c r="D7570" s="408">
        <v>0.62</v>
      </c>
      <c r="E7570" s="408">
        <v>0.62</v>
      </c>
      <c r="F7570" s="409">
        <v>45509.584270833337</v>
      </c>
      <c r="G7570" s="408">
        <v>0</v>
      </c>
    </row>
    <row r="7571" spans="1:7" ht="15" x14ac:dyDescent="0.2">
      <c r="A7571" s="407" t="s">
        <v>12203</v>
      </c>
      <c r="B7571" s="407" t="s">
        <v>12204</v>
      </c>
      <c r="C7571" s="408">
        <v>0</v>
      </c>
      <c r="D7571" s="408">
        <v>0.73658535843841333</v>
      </c>
      <c r="E7571" s="408">
        <v>0.73658535843841333</v>
      </c>
      <c r="F7571" s="409">
        <v>45503.714178240742</v>
      </c>
      <c r="G7571" s="408">
        <v>550</v>
      </c>
    </row>
    <row r="7572" spans="1:7" ht="15" x14ac:dyDescent="0.2">
      <c r="A7572" s="407" t="s">
        <v>12205</v>
      </c>
      <c r="B7572" s="407" t="s">
        <v>12206</v>
      </c>
      <c r="C7572" s="408">
        <v>0</v>
      </c>
      <c r="D7572" s="408">
        <v>1.3955</v>
      </c>
      <c r="E7572" s="408">
        <v>1.3955</v>
      </c>
      <c r="F7572" s="409">
        <v>45503.715416666666</v>
      </c>
      <c r="G7572" s="408">
        <v>75</v>
      </c>
    </row>
    <row r="7573" spans="1:7" ht="15" x14ac:dyDescent="0.2">
      <c r="A7573" s="407" t="s">
        <v>12207</v>
      </c>
      <c r="B7573" s="407" t="s">
        <v>12208</v>
      </c>
      <c r="C7573" s="408">
        <v>0</v>
      </c>
      <c r="D7573" s="408">
        <v>1.86</v>
      </c>
      <c r="E7573" s="408">
        <v>1.86</v>
      </c>
      <c r="F7573" s="409">
        <v>45509.584814814814</v>
      </c>
      <c r="G7573" s="408">
        <v>0</v>
      </c>
    </row>
    <row r="7574" spans="1:7" ht="15" x14ac:dyDescent="0.2">
      <c r="A7574" s="407" t="s">
        <v>12209</v>
      </c>
      <c r="B7574" s="407" t="s">
        <v>12210</v>
      </c>
      <c r="C7574" s="408">
        <v>0</v>
      </c>
      <c r="D7574" s="408">
        <v>2.044824113475177</v>
      </c>
      <c r="E7574" s="408">
        <v>2.044824113475177</v>
      </c>
      <c r="F7574" s="409">
        <v>45755.542430555557</v>
      </c>
      <c r="G7574" s="408">
        <v>49</v>
      </c>
    </row>
    <row r="7575" spans="1:7" ht="15" x14ac:dyDescent="0.2">
      <c r="A7575" s="407" t="s">
        <v>12211</v>
      </c>
      <c r="B7575" s="407" t="s">
        <v>12212</v>
      </c>
      <c r="C7575" s="408">
        <v>0</v>
      </c>
      <c r="D7575" s="408">
        <v>3.1842093825111255</v>
      </c>
      <c r="E7575" s="408">
        <v>3.1842093825111255</v>
      </c>
      <c r="F7575" s="409">
        <v>45755.543252314812</v>
      </c>
      <c r="G7575" s="408">
        <v>50</v>
      </c>
    </row>
    <row r="7576" spans="1:7" ht="15" x14ac:dyDescent="0.2">
      <c r="A7576" s="407" t="s">
        <v>12213</v>
      </c>
      <c r="B7576" s="407" t="s">
        <v>40606</v>
      </c>
      <c r="C7576" s="408">
        <v>0</v>
      </c>
      <c r="D7576" s="408">
        <v>0.23942775560682911</v>
      </c>
      <c r="E7576" s="408">
        <v>0.23942775560682911</v>
      </c>
      <c r="F7576" s="409">
        <v>45950.464490740742</v>
      </c>
      <c r="G7576" s="408">
        <v>200</v>
      </c>
    </row>
    <row r="7577" spans="1:7" ht="15" x14ac:dyDescent="0.2">
      <c r="A7577" s="407" t="s">
        <v>12214</v>
      </c>
      <c r="B7577" s="407" t="s">
        <v>12215</v>
      </c>
      <c r="C7577" s="408">
        <v>0</v>
      </c>
      <c r="D7577" s="408">
        <v>0.25609999999999999</v>
      </c>
      <c r="E7577" s="408">
        <v>0.25609999999999999</v>
      </c>
      <c r="F7577" s="409">
        <v>45503.717013888891</v>
      </c>
      <c r="G7577" s="408">
        <v>94</v>
      </c>
    </row>
    <row r="7578" spans="1:7" ht="15" x14ac:dyDescent="0.2">
      <c r="A7578" s="407" t="s">
        <v>12216</v>
      </c>
      <c r="B7578" s="407" t="s">
        <v>12217</v>
      </c>
      <c r="C7578" s="408">
        <v>0</v>
      </c>
      <c r="D7578" s="408">
        <v>1.4858</v>
      </c>
      <c r="E7578" s="408">
        <v>1.4858</v>
      </c>
      <c r="F7578" s="409">
        <v>45503.717280092591</v>
      </c>
      <c r="G7578" s="408">
        <v>207</v>
      </c>
    </row>
    <row r="7579" spans="1:7" ht="15" x14ac:dyDescent="0.2">
      <c r="A7579" s="407" t="s">
        <v>12218</v>
      </c>
      <c r="B7579" s="407" t="s">
        <v>12219</v>
      </c>
      <c r="C7579" s="408">
        <v>0</v>
      </c>
      <c r="D7579" s="408">
        <v>1.96</v>
      </c>
      <c r="E7579" s="408">
        <v>1.96</v>
      </c>
      <c r="F7579" s="409">
        <v>45503.717488425929</v>
      </c>
      <c r="G7579" s="408">
        <v>100</v>
      </c>
    </row>
    <row r="7580" spans="1:7" ht="15" x14ac:dyDescent="0.2">
      <c r="A7580" s="407" t="s">
        <v>12220</v>
      </c>
      <c r="B7580" s="407" t="s">
        <v>12221</v>
      </c>
      <c r="C7580" s="408">
        <v>0</v>
      </c>
      <c r="D7580" s="408">
        <v>0.2606</v>
      </c>
      <c r="E7580" s="408">
        <v>0.2606</v>
      </c>
      <c r="F7580" s="409">
        <v>45503.717719907407</v>
      </c>
      <c r="G7580" s="408">
        <v>183</v>
      </c>
    </row>
    <row r="7581" spans="1:7" ht="15" x14ac:dyDescent="0.2">
      <c r="A7581" s="407" t="s">
        <v>12222</v>
      </c>
      <c r="B7581" s="407" t="s">
        <v>12223</v>
      </c>
      <c r="C7581" s="408">
        <v>0</v>
      </c>
      <c r="D7581" s="408">
        <v>10.9238</v>
      </c>
      <c r="E7581" s="408">
        <v>10.9238</v>
      </c>
      <c r="F7581" s="409">
        <v>45555.559074074074</v>
      </c>
      <c r="G7581" s="408">
        <v>42</v>
      </c>
    </row>
    <row r="7582" spans="1:7" ht="15" x14ac:dyDescent="0.2">
      <c r="A7582" s="407" t="s">
        <v>12224</v>
      </c>
      <c r="B7582" s="407" t="s">
        <v>12225</v>
      </c>
      <c r="C7582" s="408">
        <v>0</v>
      </c>
      <c r="D7582" s="408">
        <v>10.9238</v>
      </c>
      <c r="E7582" s="408">
        <v>10.9238</v>
      </c>
      <c r="F7582" s="409">
        <v>45555.558958333335</v>
      </c>
      <c r="G7582" s="408">
        <v>38</v>
      </c>
    </row>
    <row r="7583" spans="1:7" ht="15" x14ac:dyDescent="0.2">
      <c r="A7583" s="407" t="s">
        <v>12226</v>
      </c>
      <c r="B7583" s="407" t="s">
        <v>12227</v>
      </c>
      <c r="C7583" s="408">
        <v>0</v>
      </c>
      <c r="D7583" s="408">
        <v>4.1669999999999998</v>
      </c>
      <c r="E7583" s="408">
        <v>4.1669999999999998</v>
      </c>
      <c r="F7583" s="409">
        <v>45503.718993055554</v>
      </c>
      <c r="G7583" s="408">
        <v>0</v>
      </c>
    </row>
    <row r="7584" spans="1:7" ht="15" x14ac:dyDescent="0.2">
      <c r="A7584" s="407" t="s">
        <v>12228</v>
      </c>
      <c r="B7584" s="407" t="s">
        <v>12229</v>
      </c>
      <c r="C7584" s="408">
        <v>0</v>
      </c>
      <c r="D7584" s="408">
        <v>3.06</v>
      </c>
      <c r="E7584" s="408">
        <v>3.06</v>
      </c>
      <c r="F7584" s="409">
        <v>45503.727152777778</v>
      </c>
      <c r="G7584" s="408">
        <v>0</v>
      </c>
    </row>
    <row r="7585" spans="1:7" ht="15" x14ac:dyDescent="0.2">
      <c r="A7585" s="407" t="s">
        <v>12230</v>
      </c>
      <c r="B7585" s="407" t="s">
        <v>12231</v>
      </c>
      <c r="C7585" s="408">
        <v>0</v>
      </c>
      <c r="D7585" s="408">
        <v>2.5790000000000002</v>
      </c>
      <c r="E7585" s="408">
        <v>2.5790000000000002</v>
      </c>
      <c r="F7585" s="409">
        <v>45503.727476851855</v>
      </c>
      <c r="G7585" s="408">
        <v>61</v>
      </c>
    </row>
    <row r="7586" spans="1:7" ht="15" x14ac:dyDescent="0.2">
      <c r="A7586" s="407" t="s">
        <v>12232</v>
      </c>
      <c r="B7586" s="407" t="s">
        <v>12233</v>
      </c>
      <c r="C7586" s="408">
        <v>0</v>
      </c>
      <c r="D7586" s="408">
        <v>0.330625</v>
      </c>
      <c r="E7586" s="408">
        <v>0.330625</v>
      </c>
      <c r="F7586" s="409">
        <v>45503.727789351855</v>
      </c>
      <c r="G7586" s="408">
        <v>61</v>
      </c>
    </row>
    <row r="7587" spans="1:7" ht="15" x14ac:dyDescent="0.2">
      <c r="A7587" s="407" t="s">
        <v>12234</v>
      </c>
      <c r="B7587" s="407" t="s">
        <v>12235</v>
      </c>
      <c r="C7587" s="408">
        <v>0</v>
      </c>
      <c r="D7587" s="408">
        <v>4.9800000000000004</v>
      </c>
      <c r="E7587" s="408">
        <v>4.9800000000000004</v>
      </c>
      <c r="F7587" s="409">
        <v>45090.656030092592</v>
      </c>
      <c r="G7587" s="408">
        <v>0</v>
      </c>
    </row>
    <row r="7588" spans="1:7" ht="15" x14ac:dyDescent="0.2">
      <c r="A7588" s="407" t="s">
        <v>12236</v>
      </c>
      <c r="B7588" s="407" t="s">
        <v>12237</v>
      </c>
      <c r="C7588" s="408">
        <v>0</v>
      </c>
      <c r="D7588" s="408">
        <v>5.15</v>
      </c>
      <c r="E7588" s="408">
        <v>5.15</v>
      </c>
      <c r="F7588" s="409">
        <v>45090.657418981478</v>
      </c>
      <c r="G7588" s="408">
        <v>0</v>
      </c>
    </row>
    <row r="7589" spans="1:7" ht="15" x14ac:dyDescent="0.2">
      <c r="A7589" s="407" t="s">
        <v>12238</v>
      </c>
      <c r="B7589" s="407" t="s">
        <v>12239</v>
      </c>
      <c r="C7589" s="408">
        <v>0</v>
      </c>
      <c r="D7589" s="408">
        <v>0.79</v>
      </c>
      <c r="E7589" s="408">
        <v>0.79</v>
      </c>
      <c r="F7589" s="409">
        <v>45090.65902777778</v>
      </c>
      <c r="G7589" s="408">
        <v>0</v>
      </c>
    </row>
    <row r="7590" spans="1:7" ht="15" x14ac:dyDescent="0.2">
      <c r="A7590" s="407" t="s">
        <v>12240</v>
      </c>
      <c r="B7590" s="407" t="s">
        <v>12241</v>
      </c>
      <c r="C7590" s="408">
        <v>0</v>
      </c>
      <c r="D7590" s="408">
        <v>0.77</v>
      </c>
      <c r="E7590" s="408">
        <v>0.77</v>
      </c>
      <c r="F7590" s="409">
        <v>45090.658946759257</v>
      </c>
      <c r="G7590" s="408">
        <v>0</v>
      </c>
    </row>
    <row r="7591" spans="1:7" ht="15" x14ac:dyDescent="0.2">
      <c r="A7591" s="407" t="s">
        <v>12242</v>
      </c>
      <c r="B7591" s="407" t="s">
        <v>12243</v>
      </c>
      <c r="C7591" s="408">
        <v>0</v>
      </c>
      <c r="D7591" s="408">
        <v>2.36</v>
      </c>
      <c r="E7591" s="408">
        <v>2.36</v>
      </c>
      <c r="F7591" s="409">
        <v>45090.660127314812</v>
      </c>
      <c r="G7591" s="408">
        <v>0</v>
      </c>
    </row>
    <row r="7592" spans="1:7" ht="15" x14ac:dyDescent="0.2">
      <c r="A7592" s="407" t="s">
        <v>12244</v>
      </c>
      <c r="B7592" s="407" t="s">
        <v>12245</v>
      </c>
      <c r="C7592" s="408">
        <v>0</v>
      </c>
      <c r="D7592" s="408">
        <v>0.31</v>
      </c>
      <c r="E7592" s="408">
        <v>0.31</v>
      </c>
      <c r="F7592" s="409">
        <v>45090.661851851852</v>
      </c>
      <c r="G7592" s="408">
        <v>0</v>
      </c>
    </row>
    <row r="7593" spans="1:7" ht="15" x14ac:dyDescent="0.2">
      <c r="A7593" s="407" t="s">
        <v>12246</v>
      </c>
      <c r="B7593" s="407" t="s">
        <v>12247</v>
      </c>
      <c r="C7593" s="408">
        <v>0</v>
      </c>
      <c r="D7593" s="408">
        <v>1.77</v>
      </c>
      <c r="E7593" s="408">
        <v>1.77</v>
      </c>
      <c r="F7593" s="409">
        <v>45090.662627314814</v>
      </c>
      <c r="G7593" s="408">
        <v>0</v>
      </c>
    </row>
    <row r="7594" spans="1:7" ht="15" x14ac:dyDescent="0.2">
      <c r="A7594" s="407" t="s">
        <v>12248</v>
      </c>
      <c r="B7594" s="407" t="s">
        <v>12249</v>
      </c>
      <c r="C7594" s="408">
        <v>0</v>
      </c>
      <c r="D7594" s="408">
        <v>4.0999999999999996</v>
      </c>
      <c r="E7594" s="408">
        <v>4.0999999999999996</v>
      </c>
      <c r="F7594" s="409">
        <v>45090.664085648146</v>
      </c>
      <c r="G7594" s="408">
        <v>0</v>
      </c>
    </row>
    <row r="7595" spans="1:7" ht="15" x14ac:dyDescent="0.2">
      <c r="A7595" s="407" t="s">
        <v>12250</v>
      </c>
      <c r="B7595" s="407" t="s">
        <v>12251</v>
      </c>
      <c r="C7595" s="408">
        <v>0</v>
      </c>
      <c r="D7595" s="408">
        <v>0.34</v>
      </c>
      <c r="E7595" s="408">
        <v>3.34</v>
      </c>
      <c r="F7595" s="409">
        <v>45090.667349537034</v>
      </c>
      <c r="G7595" s="408">
        <v>0</v>
      </c>
    </row>
    <row r="7596" spans="1:7" ht="15" x14ac:dyDescent="0.2">
      <c r="A7596" s="407" t="s">
        <v>12252</v>
      </c>
      <c r="B7596" s="407" t="s">
        <v>12253</v>
      </c>
      <c r="C7596" s="408">
        <v>0</v>
      </c>
      <c r="D7596" s="408">
        <v>4.7300000000000004</v>
      </c>
      <c r="E7596" s="408">
        <v>4.7300000000000004</v>
      </c>
      <c r="F7596" s="409">
        <v>45089.328680555554</v>
      </c>
      <c r="G7596" s="408">
        <v>0</v>
      </c>
    </row>
    <row r="7597" spans="1:7" ht="15" x14ac:dyDescent="0.2">
      <c r="A7597" s="407" t="s">
        <v>12254</v>
      </c>
      <c r="B7597" s="407" t="s">
        <v>12255</v>
      </c>
      <c r="C7597" s="408">
        <v>0</v>
      </c>
      <c r="D7597" s="408">
        <v>5.17</v>
      </c>
      <c r="E7597" s="408">
        <v>5.17</v>
      </c>
      <c r="F7597" s="409">
        <v>45090.666006944448</v>
      </c>
      <c r="G7597" s="408">
        <v>0</v>
      </c>
    </row>
    <row r="7598" spans="1:7" ht="15" x14ac:dyDescent="0.2">
      <c r="A7598" s="407" t="s">
        <v>12256</v>
      </c>
      <c r="B7598" s="407" t="s">
        <v>12257</v>
      </c>
      <c r="C7598" s="408">
        <v>0</v>
      </c>
      <c r="D7598" s="408">
        <v>8.33</v>
      </c>
      <c r="E7598" s="408">
        <v>8.33</v>
      </c>
      <c r="F7598" s="409">
        <v>45090.668344907404</v>
      </c>
      <c r="G7598" s="408">
        <v>0</v>
      </c>
    </row>
    <row r="7599" spans="1:7" ht="15" x14ac:dyDescent="0.2">
      <c r="A7599" s="407" t="s">
        <v>12258</v>
      </c>
      <c r="B7599" s="407" t="s">
        <v>12259</v>
      </c>
      <c r="C7599" s="408">
        <v>0</v>
      </c>
      <c r="D7599" s="408">
        <v>10.35</v>
      </c>
      <c r="E7599" s="408">
        <v>10.35</v>
      </c>
      <c r="F7599" s="409">
        <v>45091.339270833334</v>
      </c>
      <c r="G7599" s="408">
        <v>0</v>
      </c>
    </row>
    <row r="7600" spans="1:7" ht="15" x14ac:dyDescent="0.2">
      <c r="A7600" s="407" t="s">
        <v>12260</v>
      </c>
      <c r="B7600" s="407" t="s">
        <v>12261</v>
      </c>
      <c r="C7600" s="408">
        <v>0</v>
      </c>
      <c r="D7600" s="408">
        <v>11.27</v>
      </c>
      <c r="E7600" s="408">
        <v>11.27</v>
      </c>
      <c r="F7600" s="409">
        <v>45091.342268518521</v>
      </c>
      <c r="G7600" s="408">
        <v>0</v>
      </c>
    </row>
    <row r="7601" spans="1:7" ht="15" x14ac:dyDescent="0.2">
      <c r="A7601" s="407" t="s">
        <v>12262</v>
      </c>
      <c r="B7601" s="407" t="s">
        <v>12263</v>
      </c>
      <c r="C7601" s="408">
        <v>0</v>
      </c>
      <c r="D7601" s="408">
        <v>18.36</v>
      </c>
      <c r="E7601" s="408">
        <v>18.36</v>
      </c>
      <c r="F7601" s="409">
        <v>45091.346944444442</v>
      </c>
      <c r="G7601" s="408">
        <v>0</v>
      </c>
    </row>
    <row r="7602" spans="1:7" ht="15" x14ac:dyDescent="0.2">
      <c r="A7602" s="407" t="s">
        <v>12264</v>
      </c>
      <c r="B7602" s="407" t="s">
        <v>12265</v>
      </c>
      <c r="C7602" s="408">
        <v>0</v>
      </c>
      <c r="D7602" s="408">
        <v>2.13</v>
      </c>
      <c r="E7602" s="408">
        <v>2.13</v>
      </c>
      <c r="F7602" s="409">
        <v>45091.36619212963</v>
      </c>
      <c r="G7602" s="408">
        <v>0</v>
      </c>
    </row>
    <row r="7603" spans="1:7" ht="15" x14ac:dyDescent="0.25">
      <c r="A7603" s="407" t="s">
        <v>12266</v>
      </c>
      <c r="B7603" s="407" t="s">
        <v>12267</v>
      </c>
      <c r="C7603" s="406"/>
      <c r="D7603" s="408">
        <v>0.28999999999999998</v>
      </c>
      <c r="E7603" s="408">
        <v>0.28999999999999998</v>
      </c>
      <c r="F7603" s="409">
        <v>45091.368391203701</v>
      </c>
      <c r="G7603" s="408">
        <v>0</v>
      </c>
    </row>
    <row r="7604" spans="1:7" ht="15" x14ac:dyDescent="0.2">
      <c r="A7604" s="407" t="s">
        <v>12268</v>
      </c>
      <c r="B7604" s="407" t="s">
        <v>12269</v>
      </c>
      <c r="C7604" s="408">
        <v>0</v>
      </c>
      <c r="D7604" s="408">
        <v>0.42</v>
      </c>
      <c r="E7604" s="408">
        <v>0.42</v>
      </c>
      <c r="F7604" s="409">
        <v>45091.37060185185</v>
      </c>
      <c r="G7604" s="408">
        <v>0</v>
      </c>
    </row>
    <row r="7605" spans="1:7" ht="15" x14ac:dyDescent="0.2">
      <c r="A7605" s="407" t="s">
        <v>12270</v>
      </c>
      <c r="B7605" s="407" t="s">
        <v>12271</v>
      </c>
      <c r="C7605" s="408">
        <v>0</v>
      </c>
      <c r="D7605" s="408">
        <v>1.24</v>
      </c>
      <c r="E7605" s="408">
        <v>1.24</v>
      </c>
      <c r="F7605" s="409">
        <v>45091.372199074074</v>
      </c>
      <c r="G7605" s="408">
        <v>0</v>
      </c>
    </row>
    <row r="7606" spans="1:7" ht="15" x14ac:dyDescent="0.2">
      <c r="A7606" s="407" t="s">
        <v>12272</v>
      </c>
      <c r="B7606" s="407" t="s">
        <v>12273</v>
      </c>
      <c r="C7606" s="408">
        <v>0</v>
      </c>
      <c r="D7606" s="408">
        <v>0.28999999999999998</v>
      </c>
      <c r="E7606" s="408">
        <v>0.28999999999999998</v>
      </c>
      <c r="F7606" s="409">
        <v>45089.330636574072</v>
      </c>
      <c r="G7606" s="408">
        <v>0</v>
      </c>
    </row>
    <row r="7607" spans="1:7" ht="15" x14ac:dyDescent="0.2">
      <c r="A7607" s="407" t="s">
        <v>12274</v>
      </c>
      <c r="B7607" s="407" t="s">
        <v>12275</v>
      </c>
      <c r="C7607" s="408">
        <v>0</v>
      </c>
      <c r="D7607" s="408">
        <v>0.24</v>
      </c>
      <c r="E7607" s="408">
        <v>0.24</v>
      </c>
      <c r="F7607" s="409">
        <v>45091.387187499997</v>
      </c>
      <c r="G7607" s="408">
        <v>0</v>
      </c>
    </row>
    <row r="7608" spans="1:7" ht="15" x14ac:dyDescent="0.2">
      <c r="A7608" s="407" t="s">
        <v>12276</v>
      </c>
      <c r="B7608" s="407" t="s">
        <v>12277</v>
      </c>
      <c r="C7608" s="408">
        <v>0</v>
      </c>
      <c r="D7608" s="408">
        <v>0.83050000000000002</v>
      </c>
      <c r="E7608" s="408">
        <v>0.83050000000000002</v>
      </c>
      <c r="F7608" s="409">
        <v>45091.395231481481</v>
      </c>
      <c r="G7608" s="408">
        <v>0</v>
      </c>
    </row>
    <row r="7609" spans="1:7" ht="15" x14ac:dyDescent="0.2">
      <c r="A7609" s="407" t="s">
        <v>12278</v>
      </c>
      <c r="B7609" s="407" t="s">
        <v>12279</v>
      </c>
      <c r="C7609" s="408">
        <v>0</v>
      </c>
      <c r="D7609" s="408">
        <v>2.12</v>
      </c>
      <c r="E7609" s="408">
        <v>2.12</v>
      </c>
      <c r="F7609" s="409">
        <v>45091.395312499997</v>
      </c>
      <c r="G7609" s="408">
        <v>0</v>
      </c>
    </row>
    <row r="7610" spans="1:7" ht="15" x14ac:dyDescent="0.2">
      <c r="A7610" s="407" t="s">
        <v>12280</v>
      </c>
      <c r="B7610" s="407" t="s">
        <v>12281</v>
      </c>
      <c r="C7610" s="408">
        <v>0</v>
      </c>
      <c r="D7610" s="408">
        <v>0.85</v>
      </c>
      <c r="E7610" s="408">
        <v>0.85</v>
      </c>
      <c r="F7610" s="409">
        <v>45091.390127314815</v>
      </c>
      <c r="G7610" s="408">
        <v>0</v>
      </c>
    </row>
    <row r="7611" spans="1:7" ht="15" x14ac:dyDescent="0.2">
      <c r="A7611" s="407" t="s">
        <v>12282</v>
      </c>
      <c r="B7611" s="407" t="s">
        <v>12283</v>
      </c>
      <c r="C7611" s="408">
        <v>0</v>
      </c>
      <c r="D7611" s="408">
        <v>0.83</v>
      </c>
      <c r="E7611" s="408">
        <v>0.83</v>
      </c>
      <c r="F7611" s="409">
        <v>45091.394918981481</v>
      </c>
      <c r="G7611" s="408">
        <v>0</v>
      </c>
    </row>
    <row r="7612" spans="1:7" ht="15" x14ac:dyDescent="0.2">
      <c r="A7612" s="407" t="s">
        <v>12284</v>
      </c>
      <c r="B7612" s="407" t="s">
        <v>12285</v>
      </c>
      <c r="C7612" s="408">
        <v>0</v>
      </c>
      <c r="D7612" s="408">
        <v>3.9</v>
      </c>
      <c r="E7612" s="408">
        <v>3.9</v>
      </c>
      <c r="F7612" s="409">
        <v>45091.407812500001</v>
      </c>
      <c r="G7612" s="408">
        <v>0</v>
      </c>
    </row>
    <row r="7613" spans="1:7" ht="15" x14ac:dyDescent="0.2">
      <c r="A7613" s="407" t="s">
        <v>12286</v>
      </c>
      <c r="B7613" s="407" t="s">
        <v>12287</v>
      </c>
      <c r="C7613" s="408">
        <v>0</v>
      </c>
      <c r="D7613" s="408">
        <v>0.6</v>
      </c>
      <c r="E7613" s="408">
        <v>0.6</v>
      </c>
      <c r="F7613" s="409">
        <v>45091.411979166667</v>
      </c>
      <c r="G7613" s="408">
        <v>0</v>
      </c>
    </row>
    <row r="7614" spans="1:7" ht="15" x14ac:dyDescent="0.2">
      <c r="A7614" s="407" t="s">
        <v>12288</v>
      </c>
      <c r="B7614" s="407" t="s">
        <v>12289</v>
      </c>
      <c r="C7614" s="408">
        <v>0</v>
      </c>
      <c r="D7614" s="408">
        <v>1.1100000000000001</v>
      </c>
      <c r="E7614" s="408">
        <v>1.1100000000000001</v>
      </c>
      <c r="F7614" s="409">
        <v>45091.413472222222</v>
      </c>
      <c r="G7614" s="408">
        <v>0</v>
      </c>
    </row>
    <row r="7615" spans="1:7" ht="15" x14ac:dyDescent="0.2">
      <c r="A7615" s="407" t="s">
        <v>12290</v>
      </c>
      <c r="B7615" s="407" t="s">
        <v>12291</v>
      </c>
      <c r="C7615" s="408">
        <v>0</v>
      </c>
      <c r="D7615" s="408">
        <v>1.1100000000000001</v>
      </c>
      <c r="E7615" s="408">
        <v>1.1100000000000001</v>
      </c>
      <c r="F7615" s="409">
        <v>45091.423159722224</v>
      </c>
      <c r="G7615" s="408">
        <v>0</v>
      </c>
    </row>
    <row r="7616" spans="1:7" ht="15" x14ac:dyDescent="0.2">
      <c r="A7616" s="407" t="s">
        <v>12292</v>
      </c>
      <c r="B7616" s="407" t="s">
        <v>12293</v>
      </c>
      <c r="C7616" s="408">
        <v>0</v>
      </c>
      <c r="D7616" s="408">
        <v>2.75</v>
      </c>
      <c r="E7616" s="408">
        <v>2.75</v>
      </c>
      <c r="F7616" s="409">
        <v>45091.424409722225</v>
      </c>
      <c r="G7616" s="408">
        <v>0</v>
      </c>
    </row>
    <row r="7617" spans="1:7" ht="15" x14ac:dyDescent="0.2">
      <c r="A7617" s="407" t="s">
        <v>12294</v>
      </c>
      <c r="B7617" s="407" t="s">
        <v>12295</v>
      </c>
      <c r="C7617" s="408">
        <v>0</v>
      </c>
      <c r="D7617" s="408">
        <v>0.31</v>
      </c>
      <c r="E7617" s="408">
        <v>0.31</v>
      </c>
      <c r="F7617" s="409">
        <v>45091.425092592595</v>
      </c>
      <c r="G7617" s="408">
        <v>0</v>
      </c>
    </row>
    <row r="7618" spans="1:7" ht="15" x14ac:dyDescent="0.2">
      <c r="A7618" s="407" t="s">
        <v>12296</v>
      </c>
      <c r="B7618" s="407" t="s">
        <v>12297</v>
      </c>
      <c r="C7618" s="408">
        <v>0</v>
      </c>
      <c r="D7618" s="408">
        <v>0.35</v>
      </c>
      <c r="E7618" s="408">
        <v>0.35</v>
      </c>
      <c r="F7618" s="409">
        <v>45091.450937499998</v>
      </c>
      <c r="G7618" s="408">
        <v>0</v>
      </c>
    </row>
    <row r="7619" spans="1:7" ht="15" x14ac:dyDescent="0.2">
      <c r="A7619" s="407" t="s">
        <v>12298</v>
      </c>
      <c r="B7619" s="407" t="s">
        <v>12299</v>
      </c>
      <c r="C7619" s="408">
        <v>0</v>
      </c>
      <c r="D7619" s="408">
        <v>0.34</v>
      </c>
      <c r="E7619" s="408">
        <v>0.34</v>
      </c>
      <c r="F7619" s="409">
        <v>45091.454722222225</v>
      </c>
      <c r="G7619" s="408">
        <v>0</v>
      </c>
    </row>
    <row r="7620" spans="1:7" ht="15" x14ac:dyDescent="0.2">
      <c r="A7620" s="407" t="s">
        <v>12300</v>
      </c>
      <c r="B7620" s="407" t="s">
        <v>12301</v>
      </c>
      <c r="C7620" s="408">
        <v>0</v>
      </c>
      <c r="D7620" s="408">
        <v>4.32</v>
      </c>
      <c r="E7620" s="408">
        <v>4.32</v>
      </c>
      <c r="F7620" s="409">
        <v>45091.455752314818</v>
      </c>
      <c r="G7620" s="408">
        <v>0</v>
      </c>
    </row>
    <row r="7621" spans="1:7" ht="15" x14ac:dyDescent="0.2">
      <c r="A7621" s="407" t="s">
        <v>12302</v>
      </c>
      <c r="B7621" s="407" t="s">
        <v>12303</v>
      </c>
      <c r="C7621" s="408">
        <v>0</v>
      </c>
      <c r="D7621" s="408">
        <v>1.1000000000000001</v>
      </c>
      <c r="E7621" s="408">
        <v>1.1000000000000001</v>
      </c>
      <c r="F7621" s="409">
        <v>45091.462141203701</v>
      </c>
      <c r="G7621" s="408">
        <v>0</v>
      </c>
    </row>
    <row r="7622" spans="1:7" ht="15" x14ac:dyDescent="0.2">
      <c r="A7622" s="407" t="s">
        <v>12304</v>
      </c>
      <c r="B7622" s="407" t="s">
        <v>12305</v>
      </c>
      <c r="C7622" s="408">
        <v>0</v>
      </c>
      <c r="D7622" s="408">
        <v>0.33</v>
      </c>
      <c r="E7622" s="408">
        <v>0.33</v>
      </c>
      <c r="F7622" s="409">
        <v>45091.533958333333</v>
      </c>
      <c r="G7622" s="408">
        <v>0</v>
      </c>
    </row>
    <row r="7623" spans="1:7" ht="15" x14ac:dyDescent="0.2">
      <c r="A7623" s="407" t="s">
        <v>12306</v>
      </c>
      <c r="B7623" s="407" t="s">
        <v>12307</v>
      </c>
      <c r="C7623" s="408">
        <v>0</v>
      </c>
      <c r="D7623" s="408">
        <v>6.37</v>
      </c>
      <c r="E7623" s="408">
        <v>6.37</v>
      </c>
      <c r="F7623" s="409">
        <v>45089.331226851849</v>
      </c>
      <c r="G7623" s="408">
        <v>0</v>
      </c>
    </row>
    <row r="7624" spans="1:7" ht="15" x14ac:dyDescent="0.2">
      <c r="A7624" s="407" t="s">
        <v>12308</v>
      </c>
      <c r="B7624" s="407" t="s">
        <v>12309</v>
      </c>
      <c r="C7624" s="408">
        <v>0</v>
      </c>
      <c r="D7624" s="408">
        <v>4.0199999999999996</v>
      </c>
      <c r="E7624" s="408">
        <v>4.0199999999999996</v>
      </c>
      <c r="F7624" s="409">
        <v>45091.53565972222</v>
      </c>
      <c r="G7624" s="408">
        <v>0</v>
      </c>
    </row>
    <row r="7625" spans="1:7" ht="15" x14ac:dyDescent="0.2">
      <c r="A7625" s="407" t="s">
        <v>12310</v>
      </c>
      <c r="B7625" s="407" t="s">
        <v>12311</v>
      </c>
      <c r="C7625" s="408">
        <v>0</v>
      </c>
      <c r="D7625" s="408">
        <v>0.45</v>
      </c>
      <c r="E7625" s="408">
        <v>0.45</v>
      </c>
      <c r="F7625" s="409">
        <v>45091.561273148145</v>
      </c>
      <c r="G7625" s="408">
        <v>0</v>
      </c>
    </row>
    <row r="7626" spans="1:7" ht="15" x14ac:dyDescent="0.2">
      <c r="A7626" s="407" t="s">
        <v>12312</v>
      </c>
      <c r="B7626" s="407" t="s">
        <v>12313</v>
      </c>
      <c r="C7626" s="408">
        <v>0</v>
      </c>
      <c r="D7626" s="408">
        <v>0.66</v>
      </c>
      <c r="E7626" s="408">
        <v>0.66</v>
      </c>
      <c r="F7626" s="409">
        <v>45091.558472222219</v>
      </c>
      <c r="G7626" s="408">
        <v>0</v>
      </c>
    </row>
    <row r="7627" spans="1:7" ht="15" x14ac:dyDescent="0.2">
      <c r="A7627" s="407" t="s">
        <v>12314</v>
      </c>
      <c r="B7627" s="407" t="s">
        <v>12315</v>
      </c>
      <c r="C7627" s="408">
        <v>0</v>
      </c>
      <c r="D7627" s="408">
        <v>0.1</v>
      </c>
      <c r="E7627" s="408">
        <v>0.1</v>
      </c>
      <c r="F7627" s="409">
        <v>45091.559328703705</v>
      </c>
      <c r="G7627" s="408">
        <v>0</v>
      </c>
    </row>
    <row r="7628" spans="1:7" ht="15" x14ac:dyDescent="0.2">
      <c r="A7628" s="407" t="s">
        <v>12316</v>
      </c>
      <c r="B7628" s="407" t="s">
        <v>12317</v>
      </c>
      <c r="C7628" s="408">
        <v>0</v>
      </c>
      <c r="D7628" s="408">
        <v>0.1</v>
      </c>
      <c r="E7628" s="408">
        <v>0.1</v>
      </c>
      <c r="F7628" s="409">
        <v>45091.560520833336</v>
      </c>
      <c r="G7628" s="408">
        <v>0</v>
      </c>
    </row>
    <row r="7629" spans="1:7" ht="15" x14ac:dyDescent="0.2">
      <c r="A7629" s="407" t="s">
        <v>12318</v>
      </c>
      <c r="B7629" s="407" t="s">
        <v>12319</v>
      </c>
      <c r="C7629" s="408">
        <v>0</v>
      </c>
      <c r="D7629" s="408">
        <v>7.0000000000000007E-2</v>
      </c>
      <c r="E7629" s="408">
        <v>7.0000000000000007E-2</v>
      </c>
      <c r="F7629" s="409">
        <v>45091.561157407406</v>
      </c>
      <c r="G7629" s="408">
        <v>0</v>
      </c>
    </row>
    <row r="7630" spans="1:7" ht="15" x14ac:dyDescent="0.2">
      <c r="A7630" s="407" t="s">
        <v>12320</v>
      </c>
      <c r="B7630" s="407" t="s">
        <v>12321</v>
      </c>
      <c r="C7630" s="408">
        <v>0</v>
      </c>
      <c r="D7630" s="408">
        <v>18.75</v>
      </c>
      <c r="E7630" s="408">
        <v>18.75</v>
      </c>
      <c r="F7630" s="409">
        <v>45911.438576388886</v>
      </c>
      <c r="G7630" s="408">
        <v>0</v>
      </c>
    </row>
    <row r="7631" spans="1:7" ht="15" x14ac:dyDescent="0.2">
      <c r="A7631" s="407" t="s">
        <v>12322</v>
      </c>
      <c r="B7631" s="407" t="s">
        <v>12323</v>
      </c>
      <c r="C7631" s="408">
        <v>0</v>
      </c>
      <c r="D7631" s="408">
        <v>33</v>
      </c>
      <c r="E7631" s="408">
        <v>33</v>
      </c>
      <c r="F7631" s="409">
        <v>45911.438958333332</v>
      </c>
      <c r="G7631" s="408">
        <v>0</v>
      </c>
    </row>
    <row r="7632" spans="1:7" ht="15" x14ac:dyDescent="0.25">
      <c r="A7632" s="407" t="s">
        <v>35940</v>
      </c>
      <c r="B7632" s="407" t="s">
        <v>35941</v>
      </c>
      <c r="C7632" s="406"/>
      <c r="D7632" s="408">
        <v>3.42</v>
      </c>
      <c r="E7632" s="408">
        <v>3.42</v>
      </c>
      <c r="F7632" s="409">
        <v>43777.457905092589</v>
      </c>
      <c r="G7632" s="408">
        <v>0</v>
      </c>
    </row>
    <row r="7633" spans="1:7" ht="15" x14ac:dyDescent="0.2">
      <c r="A7633" s="407" t="s">
        <v>12324</v>
      </c>
      <c r="B7633" s="407" t="s">
        <v>12325</v>
      </c>
      <c r="C7633" s="408">
        <v>0</v>
      </c>
      <c r="D7633" s="408">
        <v>1.165</v>
      </c>
      <c r="E7633" s="408">
        <v>1.165</v>
      </c>
      <c r="F7633" s="409">
        <v>44881.271747685183</v>
      </c>
      <c r="G7633" s="408">
        <v>0</v>
      </c>
    </row>
    <row r="7634" spans="1:7" ht="15" x14ac:dyDescent="0.2">
      <c r="A7634" s="407" t="s">
        <v>35942</v>
      </c>
      <c r="B7634" s="407" t="s">
        <v>35943</v>
      </c>
      <c r="C7634" s="408">
        <v>0</v>
      </c>
      <c r="D7634" s="408">
        <v>12.33</v>
      </c>
      <c r="E7634" s="408">
        <v>12.33</v>
      </c>
      <c r="F7634" s="409">
        <v>44491.467280092591</v>
      </c>
      <c r="G7634" s="408">
        <v>0</v>
      </c>
    </row>
    <row r="7635" spans="1:7" ht="15" x14ac:dyDescent="0.2">
      <c r="A7635" s="407" t="s">
        <v>35944</v>
      </c>
      <c r="B7635" s="407" t="s">
        <v>11610</v>
      </c>
      <c r="C7635" s="408">
        <v>0</v>
      </c>
      <c r="D7635" s="408">
        <v>110.23</v>
      </c>
      <c r="E7635" s="408">
        <v>110.23</v>
      </c>
      <c r="F7635" s="409">
        <v>44237.593287037038</v>
      </c>
      <c r="G7635" s="408">
        <v>0</v>
      </c>
    </row>
    <row r="7636" spans="1:7" ht="15" x14ac:dyDescent="0.2">
      <c r="A7636" s="407" t="s">
        <v>35945</v>
      </c>
      <c r="B7636" s="407" t="s">
        <v>35946</v>
      </c>
      <c r="C7636" s="408">
        <v>0</v>
      </c>
      <c r="D7636" s="408">
        <v>3.42</v>
      </c>
      <c r="E7636" s="408">
        <v>3.42</v>
      </c>
      <c r="F7636" s="409">
        <v>44491.467534722222</v>
      </c>
      <c r="G7636" s="408">
        <v>0</v>
      </c>
    </row>
    <row r="7637" spans="1:7" ht="15" x14ac:dyDescent="0.2">
      <c r="A7637" s="407" t="s">
        <v>35947</v>
      </c>
      <c r="B7637" s="407" t="s">
        <v>35948</v>
      </c>
      <c r="C7637" s="408">
        <v>0</v>
      </c>
      <c r="D7637" s="408">
        <v>3.86</v>
      </c>
      <c r="E7637" s="408">
        <v>3.86</v>
      </c>
      <c r="F7637" s="409">
        <v>44491.467997685184</v>
      </c>
      <c r="G7637" s="408">
        <v>0</v>
      </c>
    </row>
    <row r="7638" spans="1:7" ht="15" x14ac:dyDescent="0.2">
      <c r="A7638" s="407" t="s">
        <v>35949</v>
      </c>
      <c r="B7638" s="407" t="s">
        <v>35950</v>
      </c>
      <c r="C7638" s="408">
        <v>0</v>
      </c>
      <c r="D7638" s="408">
        <v>4.4400000000000004</v>
      </c>
      <c r="E7638" s="408">
        <v>4.4400000000000004</v>
      </c>
      <c r="F7638" s="409">
        <v>44859.450601851851</v>
      </c>
      <c r="G7638" s="408">
        <v>0</v>
      </c>
    </row>
    <row r="7639" spans="1:7" ht="15" x14ac:dyDescent="0.2">
      <c r="A7639" s="407" t="s">
        <v>35951</v>
      </c>
      <c r="B7639" s="407" t="s">
        <v>35952</v>
      </c>
      <c r="C7639" s="408">
        <v>0</v>
      </c>
      <c r="D7639" s="408">
        <v>2.86</v>
      </c>
      <c r="E7639" s="408">
        <v>2.86</v>
      </c>
      <c r="F7639" s="409">
        <v>44859.45140046296</v>
      </c>
      <c r="G7639" s="408">
        <v>0</v>
      </c>
    </row>
    <row r="7640" spans="1:7" ht="15" x14ac:dyDescent="0.2">
      <c r="A7640" s="407" t="s">
        <v>35953</v>
      </c>
      <c r="B7640" s="407" t="s">
        <v>35954</v>
      </c>
      <c r="C7640" s="408">
        <v>0</v>
      </c>
      <c r="D7640" s="408">
        <v>4.0999999999999996</v>
      </c>
      <c r="E7640" s="408">
        <v>4.0999999999999996</v>
      </c>
      <c r="F7640" s="409">
        <v>45243.520787037036</v>
      </c>
      <c r="G7640" s="408">
        <v>0</v>
      </c>
    </row>
    <row r="7641" spans="1:7" ht="15" x14ac:dyDescent="0.2">
      <c r="A7641" s="407" t="s">
        <v>35955</v>
      </c>
      <c r="B7641" s="407" t="s">
        <v>35956</v>
      </c>
      <c r="C7641" s="408">
        <v>0</v>
      </c>
      <c r="D7641" s="408">
        <v>4.5</v>
      </c>
      <c r="E7641" s="408">
        <v>4.5</v>
      </c>
      <c r="F7641" s="409">
        <v>44215.429907407408</v>
      </c>
      <c r="G7641" s="408">
        <v>0</v>
      </c>
    </row>
    <row r="7642" spans="1:7" ht="15" x14ac:dyDescent="0.2">
      <c r="A7642" s="407" t="s">
        <v>35957</v>
      </c>
      <c r="B7642" s="407" t="s">
        <v>35958</v>
      </c>
      <c r="C7642" s="408">
        <v>0</v>
      </c>
      <c r="D7642" s="408">
        <v>4.5</v>
      </c>
      <c r="E7642" s="408">
        <v>4.5</v>
      </c>
      <c r="F7642" s="409">
        <v>44491.468634259261</v>
      </c>
      <c r="G7642" s="408">
        <v>0</v>
      </c>
    </row>
    <row r="7643" spans="1:7" ht="15" x14ac:dyDescent="0.2">
      <c r="A7643" s="407" t="s">
        <v>35959</v>
      </c>
      <c r="B7643" s="407" t="s">
        <v>35960</v>
      </c>
      <c r="C7643" s="408">
        <v>0</v>
      </c>
      <c r="D7643" s="408">
        <v>1.03</v>
      </c>
      <c r="E7643" s="408">
        <v>1.03</v>
      </c>
      <c r="F7643" s="409">
        <v>43777.456944444442</v>
      </c>
      <c r="G7643" s="408">
        <v>0</v>
      </c>
    </row>
    <row r="7644" spans="1:7" ht="15" x14ac:dyDescent="0.2">
      <c r="A7644" s="407" t="s">
        <v>35961</v>
      </c>
      <c r="B7644" s="407" t="s">
        <v>35962</v>
      </c>
      <c r="C7644" s="408">
        <v>0</v>
      </c>
      <c r="D7644" s="408">
        <v>3.89</v>
      </c>
      <c r="E7644" s="408">
        <v>3.89</v>
      </c>
      <c r="F7644" s="409">
        <v>44495.419502314813</v>
      </c>
      <c r="G7644" s="408">
        <v>0</v>
      </c>
    </row>
    <row r="7645" spans="1:7" ht="15" x14ac:dyDescent="0.2">
      <c r="A7645" s="407" t="s">
        <v>35963</v>
      </c>
      <c r="B7645" s="407" t="s">
        <v>35964</v>
      </c>
      <c r="C7645" s="408">
        <v>0</v>
      </c>
      <c r="D7645" s="408">
        <v>3.69</v>
      </c>
      <c r="E7645" s="408">
        <v>3.69</v>
      </c>
      <c r="F7645" s="409">
        <v>43777.456979166665</v>
      </c>
      <c r="G7645" s="408">
        <v>0</v>
      </c>
    </row>
    <row r="7646" spans="1:7" ht="15" x14ac:dyDescent="0.2">
      <c r="A7646" s="407" t="s">
        <v>35965</v>
      </c>
      <c r="B7646" s="407" t="s">
        <v>35966</v>
      </c>
      <c r="C7646" s="408">
        <v>0</v>
      </c>
      <c r="D7646" s="408">
        <v>3.08</v>
      </c>
      <c r="E7646" s="408">
        <v>3.08</v>
      </c>
      <c r="F7646" s="409">
        <v>45238.336469907408</v>
      </c>
      <c r="G7646" s="408">
        <v>0</v>
      </c>
    </row>
    <row r="7647" spans="1:7" ht="15" x14ac:dyDescent="0.2">
      <c r="A7647" s="407" t="s">
        <v>35967</v>
      </c>
      <c r="B7647" s="407" t="s">
        <v>35968</v>
      </c>
      <c r="C7647" s="408">
        <v>0</v>
      </c>
      <c r="D7647" s="408">
        <v>2.74</v>
      </c>
      <c r="E7647" s="408">
        <v>2.74</v>
      </c>
      <c r="F7647" s="409">
        <v>44491.521365740744</v>
      </c>
      <c r="G7647" s="408">
        <v>0</v>
      </c>
    </row>
    <row r="7648" spans="1:7" ht="15" x14ac:dyDescent="0.2">
      <c r="A7648" s="407" t="s">
        <v>35969</v>
      </c>
      <c r="B7648" s="407" t="s">
        <v>35970</v>
      </c>
      <c r="C7648" s="408">
        <v>0</v>
      </c>
      <c r="D7648" s="408">
        <v>2.66</v>
      </c>
      <c r="E7648" s="408">
        <v>2.66</v>
      </c>
      <c r="F7648" s="409">
        <v>44495.420011574075</v>
      </c>
      <c r="G7648" s="408">
        <v>0</v>
      </c>
    </row>
    <row r="7649" spans="1:7" ht="15" x14ac:dyDescent="0.2">
      <c r="A7649" s="407" t="s">
        <v>35971</v>
      </c>
      <c r="B7649" s="407" t="s">
        <v>35972</v>
      </c>
      <c r="C7649" s="408">
        <v>0</v>
      </c>
      <c r="D7649" s="408">
        <v>2.66</v>
      </c>
      <c r="E7649" s="408">
        <v>2.66</v>
      </c>
      <c r="F7649" s="409">
        <v>44859.420289351852</v>
      </c>
      <c r="G7649" s="408">
        <v>0</v>
      </c>
    </row>
    <row r="7650" spans="1:7" ht="15" x14ac:dyDescent="0.2">
      <c r="A7650" s="407" t="s">
        <v>35973</v>
      </c>
      <c r="B7650" s="407" t="s">
        <v>35974</v>
      </c>
      <c r="C7650" s="408">
        <v>0</v>
      </c>
      <c r="D7650" s="408">
        <v>2.9950000000000001</v>
      </c>
      <c r="E7650" s="408">
        <v>2.9950000000000001</v>
      </c>
      <c r="F7650" s="409">
        <v>43777.457025462965</v>
      </c>
      <c r="G7650" s="408">
        <v>0</v>
      </c>
    </row>
    <row r="7651" spans="1:7" ht="15" x14ac:dyDescent="0.2">
      <c r="A7651" s="407" t="s">
        <v>35975</v>
      </c>
      <c r="B7651" s="407" t="s">
        <v>35976</v>
      </c>
      <c r="C7651" s="408">
        <v>0</v>
      </c>
      <c r="D7651" s="408">
        <v>4.41</v>
      </c>
      <c r="E7651" s="408">
        <v>4.41</v>
      </c>
      <c r="F7651" s="409">
        <v>44491.521701388891</v>
      </c>
      <c r="G7651" s="408">
        <v>0</v>
      </c>
    </row>
    <row r="7652" spans="1:7" ht="15" x14ac:dyDescent="0.2">
      <c r="A7652" s="407" t="s">
        <v>35977</v>
      </c>
      <c r="B7652" s="407" t="s">
        <v>35978</v>
      </c>
      <c r="C7652" s="408">
        <v>0</v>
      </c>
      <c r="D7652" s="408">
        <v>13.14</v>
      </c>
      <c r="E7652" s="408">
        <v>13.14</v>
      </c>
      <c r="F7652" s="409">
        <v>45238.335659722223</v>
      </c>
      <c r="G7652" s="408">
        <v>0</v>
      </c>
    </row>
    <row r="7653" spans="1:7" ht="15" x14ac:dyDescent="0.2">
      <c r="A7653" s="407" t="s">
        <v>35979</v>
      </c>
      <c r="B7653" s="407" t="s">
        <v>35980</v>
      </c>
      <c r="C7653" s="408">
        <v>0</v>
      </c>
      <c r="D7653" s="408">
        <v>6.31</v>
      </c>
      <c r="E7653" s="408">
        <v>6.31</v>
      </c>
      <c r="F7653" s="409">
        <v>43777.457060185188</v>
      </c>
      <c r="G7653" s="408">
        <v>0</v>
      </c>
    </row>
    <row r="7654" spans="1:7" ht="15" x14ac:dyDescent="0.2">
      <c r="A7654" s="407" t="s">
        <v>12326</v>
      </c>
      <c r="B7654" s="407" t="s">
        <v>12327</v>
      </c>
      <c r="C7654" s="408">
        <v>0</v>
      </c>
      <c r="D7654" s="408">
        <v>4.09</v>
      </c>
      <c r="E7654" s="408">
        <v>4.09</v>
      </c>
      <c r="F7654" s="409">
        <v>45096.372129629628</v>
      </c>
      <c r="G7654" s="408">
        <v>0</v>
      </c>
    </row>
    <row r="7655" spans="1:7" ht="15" x14ac:dyDescent="0.2">
      <c r="A7655" s="407" t="s">
        <v>35981</v>
      </c>
      <c r="B7655" s="407" t="s">
        <v>35982</v>
      </c>
      <c r="C7655" s="408">
        <v>0</v>
      </c>
      <c r="D7655" s="408">
        <v>5.49</v>
      </c>
      <c r="E7655" s="408">
        <v>5.49</v>
      </c>
      <c r="F7655" s="409">
        <v>44495.418252314812</v>
      </c>
      <c r="G7655" s="408">
        <v>0</v>
      </c>
    </row>
    <row r="7656" spans="1:7" ht="15" x14ac:dyDescent="0.2">
      <c r="A7656" s="407" t="s">
        <v>35983</v>
      </c>
      <c r="B7656" s="407" t="s">
        <v>35984</v>
      </c>
      <c r="C7656" s="408">
        <v>0</v>
      </c>
      <c r="D7656" s="408">
        <v>5.71</v>
      </c>
      <c r="E7656" s="408">
        <v>5.71</v>
      </c>
      <c r="F7656" s="409">
        <v>43777.457141203704</v>
      </c>
      <c r="G7656" s="408">
        <v>0</v>
      </c>
    </row>
    <row r="7657" spans="1:7" ht="15" x14ac:dyDescent="0.2">
      <c r="A7657" s="407" t="s">
        <v>35985</v>
      </c>
      <c r="B7657" s="407" t="s">
        <v>35986</v>
      </c>
      <c r="C7657" s="408">
        <v>0</v>
      </c>
      <c r="D7657" s="408">
        <v>26.46</v>
      </c>
      <c r="E7657" s="408">
        <v>26.46</v>
      </c>
      <c r="F7657" s="409">
        <v>43777.457152777781</v>
      </c>
      <c r="G7657" s="408">
        <v>0</v>
      </c>
    </row>
    <row r="7658" spans="1:7" ht="15" x14ac:dyDescent="0.2">
      <c r="A7658" s="407" t="s">
        <v>35987</v>
      </c>
      <c r="B7658" s="407" t="s">
        <v>35988</v>
      </c>
      <c r="C7658" s="408">
        <v>0</v>
      </c>
      <c r="D7658" s="408">
        <v>5.49</v>
      </c>
      <c r="E7658" s="408">
        <v>5.49</v>
      </c>
      <c r="F7658" s="409">
        <v>43777.45716435185</v>
      </c>
      <c r="G7658" s="408">
        <v>0</v>
      </c>
    </row>
    <row r="7659" spans="1:7" ht="15" x14ac:dyDescent="0.2">
      <c r="A7659" s="407" t="s">
        <v>35989</v>
      </c>
      <c r="B7659" s="407" t="s">
        <v>35990</v>
      </c>
      <c r="C7659" s="408">
        <v>0</v>
      </c>
      <c r="D7659" s="408">
        <v>12.51</v>
      </c>
      <c r="E7659" s="408">
        <v>12.51</v>
      </c>
      <c r="F7659" s="409">
        <v>44495.420347222222</v>
      </c>
      <c r="G7659" s="408">
        <v>0</v>
      </c>
    </row>
    <row r="7660" spans="1:7" ht="15" x14ac:dyDescent="0.2">
      <c r="A7660" s="407" t="s">
        <v>35991</v>
      </c>
      <c r="B7660" s="407" t="s">
        <v>35992</v>
      </c>
      <c r="C7660" s="408">
        <v>0</v>
      </c>
      <c r="D7660" s="408">
        <v>9.99</v>
      </c>
      <c r="E7660" s="408">
        <v>9.99</v>
      </c>
      <c r="F7660" s="409">
        <v>43777.457175925927</v>
      </c>
      <c r="G7660" s="408">
        <v>0</v>
      </c>
    </row>
    <row r="7661" spans="1:7" ht="15" x14ac:dyDescent="0.2">
      <c r="A7661" s="407" t="s">
        <v>35993</v>
      </c>
      <c r="B7661" s="407" t="s">
        <v>35994</v>
      </c>
      <c r="C7661" s="408">
        <v>0</v>
      </c>
      <c r="D7661" s="408">
        <v>11.56</v>
      </c>
      <c r="E7661" s="408">
        <v>11.56</v>
      </c>
      <c r="F7661" s="409">
        <v>46057.689166666663</v>
      </c>
      <c r="G7661" s="408">
        <v>1</v>
      </c>
    </row>
    <row r="7662" spans="1:7" ht="15" x14ac:dyDescent="0.2">
      <c r="A7662" s="407" t="s">
        <v>12328</v>
      </c>
      <c r="B7662" s="407" t="s">
        <v>12329</v>
      </c>
      <c r="C7662" s="408">
        <v>0</v>
      </c>
      <c r="D7662" s="408">
        <v>2.6211032388663966</v>
      </c>
      <c r="E7662" s="408">
        <v>2.6211032388663966</v>
      </c>
      <c r="F7662" s="409">
        <v>45090.374560185184</v>
      </c>
      <c r="G7662" s="408">
        <v>14</v>
      </c>
    </row>
    <row r="7663" spans="1:7" ht="15" x14ac:dyDescent="0.2">
      <c r="A7663" s="407" t="s">
        <v>35995</v>
      </c>
      <c r="B7663" s="407" t="s">
        <v>35996</v>
      </c>
      <c r="C7663" s="408">
        <v>0</v>
      </c>
      <c r="D7663" s="408">
        <v>9.32</v>
      </c>
      <c r="E7663" s="408">
        <v>9.32</v>
      </c>
      <c r="F7663" s="409">
        <v>43777.457199074073</v>
      </c>
      <c r="G7663" s="408">
        <v>0</v>
      </c>
    </row>
    <row r="7664" spans="1:7" ht="15" x14ac:dyDescent="0.2">
      <c r="A7664" s="407" t="s">
        <v>35997</v>
      </c>
      <c r="B7664" s="407" t="s">
        <v>35998</v>
      </c>
      <c r="C7664" s="408">
        <v>0</v>
      </c>
      <c r="D7664" s="408">
        <v>2.85</v>
      </c>
      <c r="E7664" s="408">
        <v>2.85</v>
      </c>
      <c r="F7664" s="409">
        <v>43777.45721064815</v>
      </c>
      <c r="G7664" s="408">
        <v>0</v>
      </c>
    </row>
    <row r="7665" spans="1:7" ht="15" x14ac:dyDescent="0.2">
      <c r="A7665" s="407" t="s">
        <v>35999</v>
      </c>
      <c r="B7665" s="407" t="s">
        <v>36000</v>
      </c>
      <c r="C7665" s="408">
        <v>0</v>
      </c>
      <c r="D7665" s="408">
        <v>3.11</v>
      </c>
      <c r="E7665" s="408">
        <v>3.11</v>
      </c>
      <c r="F7665" s="409">
        <v>44491.523449074077</v>
      </c>
      <c r="G7665" s="408">
        <v>0</v>
      </c>
    </row>
    <row r="7666" spans="1:7" ht="15" x14ac:dyDescent="0.2">
      <c r="A7666" s="407" t="s">
        <v>36001</v>
      </c>
      <c r="B7666" s="407" t="s">
        <v>36002</v>
      </c>
      <c r="C7666" s="408">
        <v>0</v>
      </c>
      <c r="D7666" s="408">
        <v>2.85</v>
      </c>
      <c r="E7666" s="408">
        <v>2.85</v>
      </c>
      <c r="F7666" s="409">
        <v>43777.457245370373</v>
      </c>
      <c r="G7666" s="408">
        <v>0</v>
      </c>
    </row>
    <row r="7667" spans="1:7" ht="15" x14ac:dyDescent="0.2">
      <c r="A7667" s="407" t="s">
        <v>36003</v>
      </c>
      <c r="B7667" s="407" t="s">
        <v>36004</v>
      </c>
      <c r="C7667" s="408">
        <v>0</v>
      </c>
      <c r="D7667" s="408">
        <v>0.98</v>
      </c>
      <c r="E7667" s="408">
        <v>0.98</v>
      </c>
      <c r="F7667" s="409">
        <v>44881.272048611114</v>
      </c>
      <c r="G7667" s="408">
        <v>0</v>
      </c>
    </row>
    <row r="7668" spans="1:7" ht="15" x14ac:dyDescent="0.25">
      <c r="A7668" s="407" t="s">
        <v>36005</v>
      </c>
      <c r="B7668" s="407" t="s">
        <v>36006</v>
      </c>
      <c r="C7668" s="406"/>
      <c r="D7668" s="408">
        <v>4</v>
      </c>
      <c r="E7668" s="408">
        <v>4</v>
      </c>
      <c r="F7668" s="409">
        <v>43777.457256944443</v>
      </c>
      <c r="G7668" s="408">
        <v>0</v>
      </c>
    </row>
    <row r="7669" spans="1:7" ht="15" x14ac:dyDescent="0.2">
      <c r="A7669" s="407" t="s">
        <v>36007</v>
      </c>
      <c r="B7669" s="407" t="s">
        <v>36008</v>
      </c>
      <c r="C7669" s="408">
        <v>0</v>
      </c>
      <c r="D7669" s="408">
        <v>0.35599999999999998</v>
      </c>
      <c r="E7669" s="408">
        <v>0.35599999999999998</v>
      </c>
      <c r="F7669" s="409">
        <v>43777.457268518519</v>
      </c>
      <c r="G7669" s="408">
        <v>0</v>
      </c>
    </row>
    <row r="7670" spans="1:7" ht="15" x14ac:dyDescent="0.2">
      <c r="A7670" s="407" t="s">
        <v>36009</v>
      </c>
      <c r="B7670" s="407" t="s">
        <v>36010</v>
      </c>
      <c r="C7670" s="408">
        <v>0</v>
      </c>
      <c r="D7670" s="408">
        <v>0.88100000000000001</v>
      </c>
      <c r="E7670" s="408">
        <v>0.88100000000000001</v>
      </c>
      <c r="F7670" s="409">
        <v>43777.457280092596</v>
      </c>
      <c r="G7670" s="408">
        <v>0</v>
      </c>
    </row>
    <row r="7671" spans="1:7" ht="15" x14ac:dyDescent="0.2">
      <c r="A7671" s="407" t="s">
        <v>36011</v>
      </c>
      <c r="B7671" s="407" t="s">
        <v>36012</v>
      </c>
      <c r="C7671" s="408">
        <v>0</v>
      </c>
      <c r="D7671" s="408">
        <v>0.11700000000000001</v>
      </c>
      <c r="E7671" s="408">
        <v>0.11700000000000001</v>
      </c>
      <c r="F7671" s="409">
        <v>43777.457291666666</v>
      </c>
      <c r="G7671" s="408">
        <v>0</v>
      </c>
    </row>
    <row r="7672" spans="1:7" ht="15" x14ac:dyDescent="0.2">
      <c r="A7672" s="407" t="s">
        <v>36013</v>
      </c>
      <c r="B7672" s="407" t="s">
        <v>36014</v>
      </c>
      <c r="C7672" s="408">
        <v>0</v>
      </c>
      <c r="D7672" s="408">
        <v>4.58</v>
      </c>
      <c r="E7672" s="408">
        <v>4.58</v>
      </c>
      <c r="F7672" s="409">
        <v>43777.481747685182</v>
      </c>
      <c r="G7672" s="408">
        <v>0</v>
      </c>
    </row>
    <row r="7673" spans="1:7" ht="15" x14ac:dyDescent="0.2">
      <c r="A7673" s="407" t="s">
        <v>36015</v>
      </c>
      <c r="B7673" s="407" t="s">
        <v>36016</v>
      </c>
      <c r="C7673" s="408">
        <v>0</v>
      </c>
      <c r="D7673" s="408">
        <v>4.59</v>
      </c>
      <c r="E7673" s="408">
        <v>4.59</v>
      </c>
      <c r="F7673" s="409">
        <v>44495.420671296299</v>
      </c>
      <c r="G7673" s="408">
        <v>0</v>
      </c>
    </row>
    <row r="7674" spans="1:7" ht="15" x14ac:dyDescent="0.2">
      <c r="A7674" s="407" t="s">
        <v>36017</v>
      </c>
      <c r="B7674" s="407" t="s">
        <v>36018</v>
      </c>
      <c r="C7674" s="408">
        <v>0</v>
      </c>
      <c r="D7674" s="408">
        <v>5.26</v>
      </c>
      <c r="E7674" s="408">
        <v>5.26</v>
      </c>
      <c r="F7674" s="409">
        <v>44495.421030092592</v>
      </c>
      <c r="G7674" s="408">
        <v>0</v>
      </c>
    </row>
    <row r="7675" spans="1:7" ht="15" x14ac:dyDescent="0.2">
      <c r="A7675" s="407" t="s">
        <v>36019</v>
      </c>
      <c r="B7675" s="407" t="s">
        <v>36020</v>
      </c>
      <c r="C7675" s="408">
        <v>0</v>
      </c>
      <c r="D7675" s="408">
        <v>5.2649999999999997</v>
      </c>
      <c r="E7675" s="408">
        <v>5.2649999999999997</v>
      </c>
      <c r="F7675" s="409">
        <v>44881.272187499999</v>
      </c>
      <c r="G7675" s="408">
        <v>0</v>
      </c>
    </row>
    <row r="7676" spans="1:7" ht="15" x14ac:dyDescent="0.2">
      <c r="A7676" s="407" t="s">
        <v>36021</v>
      </c>
      <c r="B7676" s="407" t="s">
        <v>36022</v>
      </c>
      <c r="C7676" s="408">
        <v>0</v>
      </c>
      <c r="D7676" s="408">
        <v>3.51</v>
      </c>
      <c r="E7676" s="408">
        <v>3.51</v>
      </c>
      <c r="F7676" s="409">
        <v>44495.421770833331</v>
      </c>
      <c r="G7676" s="408">
        <v>0</v>
      </c>
    </row>
    <row r="7677" spans="1:7" ht="15" x14ac:dyDescent="0.2">
      <c r="A7677" s="407" t="s">
        <v>12330</v>
      </c>
      <c r="B7677" s="407" t="s">
        <v>12331</v>
      </c>
      <c r="C7677" s="408">
        <v>0</v>
      </c>
      <c r="D7677" s="408">
        <v>9.44</v>
      </c>
      <c r="E7677" s="408">
        <v>9.44</v>
      </c>
      <c r="F7677" s="409">
        <v>45762.537256944444</v>
      </c>
      <c r="G7677" s="408">
        <v>10</v>
      </c>
    </row>
    <row r="7678" spans="1:7" ht="15" x14ac:dyDescent="0.2">
      <c r="A7678" s="407" t="s">
        <v>12332</v>
      </c>
      <c r="B7678" s="407" t="s">
        <v>12333</v>
      </c>
      <c r="C7678" s="408">
        <v>0</v>
      </c>
      <c r="D7678" s="408">
        <v>8.52</v>
      </c>
      <c r="E7678" s="408">
        <v>8.52</v>
      </c>
      <c r="F7678" s="409">
        <v>45462.610798611109</v>
      </c>
      <c r="G7678" s="408">
        <v>6</v>
      </c>
    </row>
    <row r="7679" spans="1:7" ht="15" x14ac:dyDescent="0.2">
      <c r="A7679" s="407" t="s">
        <v>12334</v>
      </c>
      <c r="B7679" s="407" t="s">
        <v>12335</v>
      </c>
      <c r="C7679" s="408">
        <v>0</v>
      </c>
      <c r="D7679" s="408">
        <v>9.51</v>
      </c>
      <c r="E7679" s="408">
        <v>9.51</v>
      </c>
      <c r="F7679" s="409">
        <v>45462.611122685186</v>
      </c>
      <c r="G7679" s="408">
        <v>0</v>
      </c>
    </row>
    <row r="7680" spans="1:7" ht="15" x14ac:dyDescent="0.2">
      <c r="A7680" s="407" t="s">
        <v>12336</v>
      </c>
      <c r="B7680" s="407" t="s">
        <v>12337</v>
      </c>
      <c r="C7680" s="408">
        <v>0</v>
      </c>
      <c r="D7680" s="408">
        <v>9.18</v>
      </c>
      <c r="E7680" s="408">
        <v>9.18</v>
      </c>
      <c r="F7680" s="409">
        <v>45462.611481481479</v>
      </c>
      <c r="G7680" s="408">
        <v>5</v>
      </c>
    </row>
    <row r="7681" spans="1:7" ht="15" x14ac:dyDescent="0.2">
      <c r="A7681" s="407" t="s">
        <v>12338</v>
      </c>
      <c r="B7681" s="407" t="s">
        <v>12339</v>
      </c>
      <c r="C7681" s="408">
        <v>0</v>
      </c>
      <c r="D7681" s="408">
        <v>14.578051470588235</v>
      </c>
      <c r="E7681" s="408">
        <v>14.578051470588235</v>
      </c>
      <c r="F7681" s="409">
        <v>45740.358969907407</v>
      </c>
      <c r="G7681" s="408">
        <v>20</v>
      </c>
    </row>
    <row r="7682" spans="1:7" ht="15" x14ac:dyDescent="0.2">
      <c r="A7682" s="407" t="s">
        <v>12340</v>
      </c>
      <c r="B7682" s="407" t="s">
        <v>12341</v>
      </c>
      <c r="C7682" s="408">
        <v>0</v>
      </c>
      <c r="D7682" s="408">
        <v>14.85</v>
      </c>
      <c r="E7682" s="408">
        <v>14.85</v>
      </c>
      <c r="F7682" s="409">
        <v>45462.612233796295</v>
      </c>
      <c r="G7682" s="408">
        <v>10</v>
      </c>
    </row>
    <row r="7683" spans="1:7" ht="15" x14ac:dyDescent="0.2">
      <c r="A7683" s="407" t="s">
        <v>12342</v>
      </c>
      <c r="B7683" s="407" t="s">
        <v>12343</v>
      </c>
      <c r="C7683" s="408">
        <v>0</v>
      </c>
      <c r="D7683" s="408">
        <v>14.72</v>
      </c>
      <c r="E7683" s="408">
        <v>14.72</v>
      </c>
      <c r="F7683" s="409">
        <v>45462.61278935185</v>
      </c>
      <c r="G7683" s="408">
        <v>7</v>
      </c>
    </row>
    <row r="7684" spans="1:7" ht="15" x14ac:dyDescent="0.2">
      <c r="A7684" s="407" t="s">
        <v>12344</v>
      </c>
      <c r="B7684" s="407" t="s">
        <v>12345</v>
      </c>
      <c r="C7684" s="408">
        <v>0</v>
      </c>
      <c r="D7684" s="408">
        <v>14.85</v>
      </c>
      <c r="E7684" s="408">
        <v>14.85</v>
      </c>
      <c r="F7684" s="409">
        <v>45462.613379629627</v>
      </c>
      <c r="G7684" s="408">
        <v>10</v>
      </c>
    </row>
    <row r="7685" spans="1:7" ht="15" x14ac:dyDescent="0.2">
      <c r="A7685" s="407" t="s">
        <v>12346</v>
      </c>
      <c r="B7685" s="407" t="s">
        <v>12347</v>
      </c>
      <c r="C7685" s="408">
        <v>0</v>
      </c>
      <c r="D7685" s="408">
        <v>13.34</v>
      </c>
      <c r="E7685" s="408">
        <v>13.34</v>
      </c>
      <c r="F7685" s="409">
        <v>45740.359664351854</v>
      </c>
      <c r="G7685" s="408">
        <v>2</v>
      </c>
    </row>
    <row r="7686" spans="1:7" ht="15" x14ac:dyDescent="0.2">
      <c r="A7686" s="407" t="s">
        <v>12348</v>
      </c>
      <c r="B7686" s="407" t="s">
        <v>12349</v>
      </c>
      <c r="C7686" s="408">
        <v>0</v>
      </c>
      <c r="D7686" s="408">
        <v>9.44</v>
      </c>
      <c r="E7686" s="408">
        <v>9.44</v>
      </c>
      <c r="F7686" s="409">
        <v>45462.615590277775</v>
      </c>
      <c r="G7686" s="408">
        <v>30</v>
      </c>
    </row>
    <row r="7687" spans="1:7" ht="15" x14ac:dyDescent="0.2">
      <c r="A7687" s="407" t="s">
        <v>12350</v>
      </c>
      <c r="B7687" s="407" t="s">
        <v>12351</v>
      </c>
      <c r="C7687" s="408">
        <v>0</v>
      </c>
      <c r="D7687" s="408">
        <v>10.76</v>
      </c>
      <c r="E7687" s="408">
        <v>10.76</v>
      </c>
      <c r="F7687" s="409">
        <v>45762.53670138889</v>
      </c>
      <c r="G7687" s="408">
        <v>0</v>
      </c>
    </row>
    <row r="7688" spans="1:7" ht="15" x14ac:dyDescent="0.2">
      <c r="A7688" s="407" t="s">
        <v>12352</v>
      </c>
      <c r="B7688" s="407" t="s">
        <v>12353</v>
      </c>
      <c r="C7688" s="408">
        <v>0</v>
      </c>
      <c r="D7688" s="408">
        <v>10.79</v>
      </c>
      <c r="E7688" s="408">
        <v>10.79</v>
      </c>
      <c r="F7688" s="409">
        <v>45462.616331018522</v>
      </c>
      <c r="G7688" s="408">
        <v>0</v>
      </c>
    </row>
    <row r="7689" spans="1:7" ht="15" x14ac:dyDescent="0.2">
      <c r="A7689" s="407" t="s">
        <v>12354</v>
      </c>
      <c r="B7689" s="407" t="s">
        <v>12355</v>
      </c>
      <c r="C7689" s="408">
        <v>0</v>
      </c>
      <c r="D7689" s="408">
        <v>10.79</v>
      </c>
      <c r="E7689" s="408">
        <v>10.79</v>
      </c>
      <c r="F7689" s="409">
        <v>45090.375925925924</v>
      </c>
      <c r="G7689" s="408">
        <v>0</v>
      </c>
    </row>
    <row r="7690" spans="1:7" ht="15" x14ac:dyDescent="0.2">
      <c r="A7690" s="407" t="s">
        <v>12356</v>
      </c>
      <c r="B7690" s="407" t="s">
        <v>12357</v>
      </c>
      <c r="C7690" s="408">
        <v>0</v>
      </c>
      <c r="D7690" s="408">
        <v>9.2799999999999994</v>
      </c>
      <c r="E7690" s="408">
        <v>9.2799999999999994</v>
      </c>
      <c r="F7690" s="409">
        <v>45462.617060185185</v>
      </c>
      <c r="G7690" s="408">
        <v>0</v>
      </c>
    </row>
    <row r="7691" spans="1:7" ht="15" x14ac:dyDescent="0.2">
      <c r="A7691" s="407" t="s">
        <v>12358</v>
      </c>
      <c r="B7691" s="407" t="s">
        <v>12359</v>
      </c>
      <c r="C7691" s="408">
        <v>0</v>
      </c>
      <c r="D7691" s="408">
        <v>23.53</v>
      </c>
      <c r="E7691" s="408">
        <v>23.53</v>
      </c>
      <c r="F7691" s="409">
        <v>45090.376018518517</v>
      </c>
      <c r="G7691" s="408">
        <v>0</v>
      </c>
    </row>
    <row r="7692" spans="1:7" ht="15" x14ac:dyDescent="0.2">
      <c r="A7692" s="407" t="s">
        <v>12360</v>
      </c>
      <c r="B7692" s="407" t="s">
        <v>36023</v>
      </c>
      <c r="C7692" s="408">
        <v>0</v>
      </c>
      <c r="D7692" s="408">
        <v>11.855554029897148</v>
      </c>
      <c r="E7692" s="408">
        <v>11.855554029897148</v>
      </c>
      <c r="F7692" s="409">
        <v>45603.417025462964</v>
      </c>
      <c r="G7692" s="408">
        <v>6</v>
      </c>
    </row>
    <row r="7693" spans="1:7" ht="15" x14ac:dyDescent="0.25">
      <c r="A7693" s="407" t="s">
        <v>36024</v>
      </c>
      <c r="B7693" s="407" t="s">
        <v>36025</v>
      </c>
      <c r="C7693" s="406"/>
      <c r="D7693" s="406"/>
      <c r="E7693" s="406"/>
      <c r="F7693" s="409">
        <v>45940.51599537037</v>
      </c>
      <c r="G7693" s="408">
        <v>0</v>
      </c>
    </row>
    <row r="7694" spans="1:7" ht="15" x14ac:dyDescent="0.2">
      <c r="A7694" s="407" t="s">
        <v>12361</v>
      </c>
      <c r="B7694" s="407" t="s">
        <v>12362</v>
      </c>
      <c r="C7694" s="408">
        <v>0</v>
      </c>
      <c r="D7694" s="408">
        <v>15</v>
      </c>
      <c r="E7694" s="408">
        <v>15</v>
      </c>
      <c r="F7694" s="409">
        <v>45090.376319444447</v>
      </c>
      <c r="G7694" s="408">
        <v>0</v>
      </c>
    </row>
    <row r="7695" spans="1:7" ht="15" x14ac:dyDescent="0.2">
      <c r="A7695" s="407" t="s">
        <v>12363</v>
      </c>
      <c r="B7695" s="407" t="s">
        <v>12364</v>
      </c>
      <c r="C7695" s="408">
        <v>0</v>
      </c>
      <c r="D7695" s="408">
        <v>16.22</v>
      </c>
      <c r="E7695" s="408">
        <v>16.22</v>
      </c>
      <c r="F7695" s="409">
        <v>45090.37636574074</v>
      </c>
      <c r="G7695" s="408">
        <v>0</v>
      </c>
    </row>
    <row r="7696" spans="1:7" ht="15" x14ac:dyDescent="0.2">
      <c r="A7696" s="407" t="s">
        <v>12365</v>
      </c>
      <c r="B7696" s="407" t="s">
        <v>12366</v>
      </c>
      <c r="C7696" s="408">
        <v>0</v>
      </c>
      <c r="D7696" s="408">
        <v>20.844285714285714</v>
      </c>
      <c r="E7696" s="408">
        <v>20.844285714285714</v>
      </c>
      <c r="F7696" s="409">
        <v>45090.376423611109</v>
      </c>
      <c r="G7696" s="408">
        <v>13</v>
      </c>
    </row>
    <row r="7697" spans="1:7" ht="15" x14ac:dyDescent="0.2">
      <c r="A7697" s="407" t="s">
        <v>12367</v>
      </c>
      <c r="B7697" s="407" t="s">
        <v>12368</v>
      </c>
      <c r="C7697" s="408">
        <v>0</v>
      </c>
      <c r="D7697" s="408">
        <v>26.28</v>
      </c>
      <c r="E7697" s="408">
        <v>26.28</v>
      </c>
      <c r="F7697" s="409">
        <v>45090.376469907409</v>
      </c>
      <c r="G7697" s="408">
        <v>8</v>
      </c>
    </row>
    <row r="7698" spans="1:7" ht="15" x14ac:dyDescent="0.2">
      <c r="A7698" s="407" t="s">
        <v>12369</v>
      </c>
      <c r="B7698" s="407" t="s">
        <v>12370</v>
      </c>
      <c r="C7698" s="408">
        <v>0</v>
      </c>
      <c r="D7698" s="408">
        <v>5.1804179655579432</v>
      </c>
      <c r="E7698" s="408">
        <v>5.1804179655579432</v>
      </c>
      <c r="F7698" s="409">
        <v>45090.376539351855</v>
      </c>
      <c r="G7698" s="408">
        <v>13</v>
      </c>
    </row>
    <row r="7699" spans="1:7" ht="15" x14ac:dyDescent="0.2">
      <c r="A7699" s="407" t="s">
        <v>12371</v>
      </c>
      <c r="B7699" s="407" t="s">
        <v>12372</v>
      </c>
      <c r="C7699" s="408">
        <v>0</v>
      </c>
      <c r="D7699" s="408">
        <v>0.76500000000000001</v>
      </c>
      <c r="E7699" s="408">
        <v>0.76500000000000001</v>
      </c>
      <c r="F7699" s="409">
        <v>45090.376608796294</v>
      </c>
      <c r="G7699" s="408">
        <v>37</v>
      </c>
    </row>
    <row r="7700" spans="1:7" ht="15" x14ac:dyDescent="0.2">
      <c r="A7700" s="407" t="s">
        <v>12373</v>
      </c>
      <c r="B7700" s="407" t="s">
        <v>12374</v>
      </c>
      <c r="C7700" s="408">
        <v>0</v>
      </c>
      <c r="D7700" s="408">
        <v>2.82</v>
      </c>
      <c r="E7700" s="408">
        <v>2.82</v>
      </c>
      <c r="F7700" s="409">
        <v>45090.37667824074</v>
      </c>
      <c r="G7700" s="408">
        <v>105</v>
      </c>
    </row>
    <row r="7701" spans="1:7" ht="15" x14ac:dyDescent="0.2">
      <c r="A7701" s="407" t="s">
        <v>12375</v>
      </c>
      <c r="B7701" s="407" t="s">
        <v>12376</v>
      </c>
      <c r="C7701" s="408">
        <v>0</v>
      </c>
      <c r="D7701" s="408">
        <v>3.24</v>
      </c>
      <c r="E7701" s="408">
        <v>3.24</v>
      </c>
      <c r="F7701" s="409">
        <v>45742.454224537039</v>
      </c>
      <c r="G7701" s="408">
        <v>17</v>
      </c>
    </row>
    <row r="7702" spans="1:7" ht="15" x14ac:dyDescent="0.2">
      <c r="A7702" s="407" t="s">
        <v>12377</v>
      </c>
      <c r="B7702" s="407" t="s">
        <v>12378</v>
      </c>
      <c r="C7702" s="408">
        <v>0</v>
      </c>
      <c r="D7702" s="408">
        <v>6.87</v>
      </c>
      <c r="E7702" s="408">
        <v>6.87</v>
      </c>
      <c r="F7702" s="409">
        <v>45090.376817129632</v>
      </c>
      <c r="G7702" s="408">
        <v>0</v>
      </c>
    </row>
    <row r="7703" spans="1:7" ht="15" x14ac:dyDescent="0.2">
      <c r="A7703" s="407" t="s">
        <v>12379</v>
      </c>
      <c r="B7703" s="407" t="s">
        <v>12380</v>
      </c>
      <c r="C7703" s="408">
        <v>0</v>
      </c>
      <c r="D7703" s="408">
        <v>1.36</v>
      </c>
      <c r="E7703" s="408">
        <v>1.36</v>
      </c>
      <c r="F7703" s="409">
        <v>45090.37771990741</v>
      </c>
      <c r="G7703" s="408">
        <v>2</v>
      </c>
    </row>
    <row r="7704" spans="1:7" ht="15" x14ac:dyDescent="0.2">
      <c r="A7704" s="407" t="s">
        <v>12381</v>
      </c>
      <c r="B7704" s="407" t="s">
        <v>12382</v>
      </c>
      <c r="C7704" s="408">
        <v>0</v>
      </c>
      <c r="D7704" s="408">
        <v>4.84</v>
      </c>
      <c r="E7704" s="408">
        <v>4.84</v>
      </c>
      <c r="F7704" s="409">
        <v>45090.377789351849</v>
      </c>
      <c r="G7704" s="408">
        <v>0</v>
      </c>
    </row>
    <row r="7705" spans="1:7" ht="15" x14ac:dyDescent="0.2">
      <c r="A7705" s="407" t="s">
        <v>12383</v>
      </c>
      <c r="B7705" s="407" t="s">
        <v>12384</v>
      </c>
      <c r="C7705" s="408">
        <v>0</v>
      </c>
      <c r="D7705" s="408">
        <v>5.4</v>
      </c>
      <c r="E7705" s="408">
        <v>5.4</v>
      </c>
      <c r="F7705" s="409">
        <v>45090.377847222226</v>
      </c>
      <c r="G7705" s="408">
        <v>12</v>
      </c>
    </row>
    <row r="7706" spans="1:7" ht="15" x14ac:dyDescent="0.2">
      <c r="A7706" s="407" t="s">
        <v>12385</v>
      </c>
      <c r="B7706" s="407" t="s">
        <v>12386</v>
      </c>
      <c r="C7706" s="408">
        <v>0</v>
      </c>
      <c r="D7706" s="408">
        <v>5.37</v>
      </c>
      <c r="E7706" s="408">
        <v>5.37</v>
      </c>
      <c r="F7706" s="409">
        <v>45090.377928240741</v>
      </c>
      <c r="G7706" s="408">
        <v>0</v>
      </c>
    </row>
    <row r="7707" spans="1:7" ht="15" x14ac:dyDescent="0.2">
      <c r="A7707" s="407" t="s">
        <v>12387</v>
      </c>
      <c r="B7707" s="407" t="s">
        <v>12388</v>
      </c>
      <c r="C7707" s="408">
        <v>0</v>
      </c>
      <c r="D7707" s="408">
        <v>4.84</v>
      </c>
      <c r="E7707" s="408">
        <v>4.84</v>
      </c>
      <c r="F7707" s="409">
        <v>45090.378055555557</v>
      </c>
      <c r="G7707" s="408">
        <v>32</v>
      </c>
    </row>
    <row r="7708" spans="1:7" ht="15" x14ac:dyDescent="0.2">
      <c r="A7708" s="407" t="s">
        <v>12389</v>
      </c>
      <c r="B7708" s="407" t="s">
        <v>12390</v>
      </c>
      <c r="C7708" s="408">
        <v>0</v>
      </c>
      <c r="D7708" s="408">
        <v>5.69</v>
      </c>
      <c r="E7708" s="408">
        <v>5.69</v>
      </c>
      <c r="F7708" s="409">
        <v>45958.618043981478</v>
      </c>
      <c r="G7708" s="408">
        <v>0</v>
      </c>
    </row>
    <row r="7709" spans="1:7" ht="15" x14ac:dyDescent="0.2">
      <c r="A7709" s="407" t="s">
        <v>12391</v>
      </c>
      <c r="B7709" s="407" t="s">
        <v>12392</v>
      </c>
      <c r="C7709" s="408">
        <v>0</v>
      </c>
      <c r="D7709" s="408">
        <v>2.76</v>
      </c>
      <c r="E7709" s="408">
        <v>2.76</v>
      </c>
      <c r="F7709" s="409">
        <v>45090.378229166665</v>
      </c>
      <c r="G7709" s="408">
        <v>0</v>
      </c>
    </row>
    <row r="7710" spans="1:7" ht="15" x14ac:dyDescent="0.2">
      <c r="A7710" s="407" t="s">
        <v>33795</v>
      </c>
      <c r="B7710" s="407" t="s">
        <v>33796</v>
      </c>
      <c r="C7710" s="408">
        <v>0</v>
      </c>
      <c r="D7710" s="408">
        <v>4.17</v>
      </c>
      <c r="E7710" s="408">
        <v>4.17</v>
      </c>
      <c r="F7710" s="409">
        <v>45750.383634259262</v>
      </c>
      <c r="G7710" s="408">
        <v>0</v>
      </c>
    </row>
    <row r="7711" spans="1:7" ht="15" x14ac:dyDescent="0.25">
      <c r="A7711" s="407" t="s">
        <v>12393</v>
      </c>
      <c r="B7711" s="407" t="s">
        <v>12394</v>
      </c>
      <c r="C7711" s="406"/>
      <c r="D7711" s="408">
        <v>4.2300000000000004</v>
      </c>
      <c r="E7711" s="408">
        <v>4.2300000000000004</v>
      </c>
      <c r="F7711" s="409">
        <v>45090.403275462966</v>
      </c>
      <c r="G7711" s="408">
        <v>0</v>
      </c>
    </row>
    <row r="7712" spans="1:7" ht="15" x14ac:dyDescent="0.2">
      <c r="A7712" s="407" t="s">
        <v>12395</v>
      </c>
      <c r="B7712" s="407" t="s">
        <v>12396</v>
      </c>
      <c r="C7712" s="408">
        <v>0</v>
      </c>
      <c r="D7712" s="408">
        <v>4.3</v>
      </c>
      <c r="E7712" s="408">
        <v>4.3</v>
      </c>
      <c r="F7712" s="409">
        <v>45090.403356481482</v>
      </c>
      <c r="G7712" s="408">
        <v>0</v>
      </c>
    </row>
    <row r="7713" spans="1:7" ht="15" x14ac:dyDescent="0.2">
      <c r="A7713" s="407" t="s">
        <v>12397</v>
      </c>
      <c r="B7713" s="407" t="s">
        <v>12398</v>
      </c>
      <c r="C7713" s="408">
        <v>0</v>
      </c>
      <c r="D7713" s="408">
        <v>3.79</v>
      </c>
      <c r="E7713" s="408">
        <v>3.79</v>
      </c>
      <c r="F7713" s="409">
        <v>45420.485671296294</v>
      </c>
      <c r="G7713" s="408">
        <v>0</v>
      </c>
    </row>
    <row r="7714" spans="1:7" ht="15" x14ac:dyDescent="0.2">
      <c r="A7714" s="407" t="s">
        <v>12399</v>
      </c>
      <c r="B7714" s="407" t="s">
        <v>12400</v>
      </c>
      <c r="C7714" s="408">
        <v>0</v>
      </c>
      <c r="D7714" s="408">
        <v>7.266</v>
      </c>
      <c r="E7714" s="408">
        <v>7.266</v>
      </c>
      <c r="F7714" s="409">
        <v>45740.352002314816</v>
      </c>
      <c r="G7714" s="408">
        <v>0</v>
      </c>
    </row>
    <row r="7715" spans="1:7" ht="15" x14ac:dyDescent="0.25">
      <c r="A7715" s="407" t="s">
        <v>12401</v>
      </c>
      <c r="B7715" s="407" t="s">
        <v>12402</v>
      </c>
      <c r="C7715" s="406"/>
      <c r="D7715" s="408">
        <v>4.2300000000000004</v>
      </c>
      <c r="E7715" s="408">
        <v>4.2300000000000004</v>
      </c>
      <c r="F7715" s="409">
        <v>45090.403599537036</v>
      </c>
      <c r="G7715" s="408">
        <v>0</v>
      </c>
    </row>
    <row r="7716" spans="1:7" ht="15" x14ac:dyDescent="0.25">
      <c r="A7716" s="407" t="s">
        <v>12403</v>
      </c>
      <c r="B7716" s="407" t="s">
        <v>12404</v>
      </c>
      <c r="C7716" s="406"/>
      <c r="D7716" s="408">
        <v>2.4500000000000002</v>
      </c>
      <c r="E7716" s="408">
        <v>2.4500000000000002</v>
      </c>
      <c r="F7716" s="409">
        <v>45090.403668981482</v>
      </c>
      <c r="G7716" s="408">
        <v>0</v>
      </c>
    </row>
    <row r="7717" spans="1:7" ht="15" x14ac:dyDescent="0.2">
      <c r="A7717" s="407" t="s">
        <v>12405</v>
      </c>
      <c r="B7717" s="407" t="s">
        <v>12406</v>
      </c>
      <c r="C7717" s="408">
        <v>0</v>
      </c>
      <c r="D7717" s="408">
        <v>2.19</v>
      </c>
      <c r="E7717" s="408">
        <v>2.19</v>
      </c>
      <c r="F7717" s="409">
        <v>45090.403761574074</v>
      </c>
      <c r="G7717" s="408">
        <v>0</v>
      </c>
    </row>
    <row r="7718" spans="1:7" ht="15" x14ac:dyDescent="0.2">
      <c r="A7718" s="407" t="s">
        <v>12407</v>
      </c>
      <c r="B7718" s="407" t="s">
        <v>12408</v>
      </c>
      <c r="C7718" s="408">
        <v>0</v>
      </c>
      <c r="D7718" s="408">
        <v>5.9</v>
      </c>
      <c r="E7718" s="408">
        <v>5.9</v>
      </c>
      <c r="F7718" s="409">
        <v>45440.582048611112</v>
      </c>
      <c r="G7718" s="408">
        <v>0</v>
      </c>
    </row>
    <row r="7719" spans="1:7" ht="15" x14ac:dyDescent="0.2">
      <c r="A7719" s="407" t="s">
        <v>12409</v>
      </c>
      <c r="B7719" s="407" t="s">
        <v>40605</v>
      </c>
      <c r="C7719" s="408">
        <v>0</v>
      </c>
      <c r="D7719" s="408">
        <v>13.23</v>
      </c>
      <c r="E7719" s="408">
        <v>13.23</v>
      </c>
      <c r="F7719" s="409">
        <v>45951.369710648149</v>
      </c>
      <c r="G7719" s="408">
        <v>0</v>
      </c>
    </row>
    <row r="7720" spans="1:7" ht="15" x14ac:dyDescent="0.2">
      <c r="A7720" s="407" t="s">
        <v>12410</v>
      </c>
      <c r="B7720" s="407" t="s">
        <v>12411</v>
      </c>
      <c r="C7720" s="408">
        <v>0</v>
      </c>
      <c r="D7720" s="408">
        <v>13.27</v>
      </c>
      <c r="E7720" s="408">
        <v>13.27</v>
      </c>
      <c r="F7720" s="409">
        <v>45958.610844907409</v>
      </c>
      <c r="G7720" s="408">
        <v>0</v>
      </c>
    </row>
    <row r="7721" spans="1:7" ht="15" x14ac:dyDescent="0.2">
      <c r="A7721" s="407" t="s">
        <v>12412</v>
      </c>
      <c r="B7721" s="407" t="s">
        <v>12413</v>
      </c>
      <c r="C7721" s="408">
        <v>0</v>
      </c>
      <c r="D7721" s="408">
        <v>13.9</v>
      </c>
      <c r="E7721" s="408">
        <v>13.9</v>
      </c>
      <c r="F7721" s="409">
        <v>45090.404027777775</v>
      </c>
      <c r="G7721" s="408">
        <v>0</v>
      </c>
    </row>
    <row r="7722" spans="1:7" ht="15" x14ac:dyDescent="0.2">
      <c r="A7722" s="407" t="s">
        <v>36026</v>
      </c>
      <c r="B7722" s="407" t="s">
        <v>36027</v>
      </c>
      <c r="C7722" s="408">
        <v>0</v>
      </c>
      <c r="D7722" s="408">
        <v>7.38</v>
      </c>
      <c r="E7722" s="408">
        <v>7.38</v>
      </c>
      <c r="F7722" s="409">
        <v>44215.430162037039</v>
      </c>
      <c r="G7722" s="408">
        <v>0</v>
      </c>
    </row>
    <row r="7723" spans="1:7" ht="15" x14ac:dyDescent="0.2">
      <c r="A7723" s="407" t="s">
        <v>36028</v>
      </c>
      <c r="B7723" s="407" t="s">
        <v>36029</v>
      </c>
      <c r="C7723" s="408">
        <v>0</v>
      </c>
      <c r="D7723" s="408">
        <v>7.24</v>
      </c>
      <c r="E7723" s="408">
        <v>7.24</v>
      </c>
      <c r="F7723" s="409">
        <v>44495.415763888886</v>
      </c>
      <c r="G7723" s="408">
        <v>0</v>
      </c>
    </row>
    <row r="7724" spans="1:7" ht="15" x14ac:dyDescent="0.2">
      <c r="A7724" s="407" t="s">
        <v>36030</v>
      </c>
      <c r="B7724" s="407" t="s">
        <v>36031</v>
      </c>
      <c r="C7724" s="408">
        <v>0</v>
      </c>
      <c r="D7724" s="408">
        <v>9.7200000000000006</v>
      </c>
      <c r="E7724" s="408">
        <v>9.7200000000000006</v>
      </c>
      <c r="F7724" s="409">
        <v>43717.670451388891</v>
      </c>
      <c r="G7724" s="408">
        <v>0</v>
      </c>
    </row>
    <row r="7725" spans="1:7" ht="15" x14ac:dyDescent="0.2">
      <c r="A7725" s="407" t="s">
        <v>36032</v>
      </c>
      <c r="B7725" s="407" t="s">
        <v>36033</v>
      </c>
      <c r="C7725" s="408">
        <v>0</v>
      </c>
      <c r="D7725" s="408">
        <v>15.48</v>
      </c>
      <c r="E7725" s="408">
        <v>15.48</v>
      </c>
      <c r="F7725" s="409">
        <v>43717.669259259259</v>
      </c>
      <c r="G7725" s="408">
        <v>0</v>
      </c>
    </row>
    <row r="7726" spans="1:7" ht="15" x14ac:dyDescent="0.2">
      <c r="A7726" s="407" t="s">
        <v>36034</v>
      </c>
      <c r="B7726" s="407" t="s">
        <v>36035</v>
      </c>
      <c r="C7726" s="408">
        <v>0</v>
      </c>
      <c r="D7726" s="408">
        <v>17.32</v>
      </c>
      <c r="E7726" s="408">
        <v>17.32</v>
      </c>
      <c r="F7726" s="409">
        <v>44495.416168981479</v>
      </c>
      <c r="G7726" s="408">
        <v>0</v>
      </c>
    </row>
    <row r="7727" spans="1:7" ht="15" x14ac:dyDescent="0.2">
      <c r="A7727" s="407" t="s">
        <v>36036</v>
      </c>
      <c r="B7727" s="407" t="s">
        <v>36037</v>
      </c>
      <c r="C7727" s="408">
        <v>0</v>
      </c>
      <c r="D7727" s="408">
        <v>2.34</v>
      </c>
      <c r="E7727" s="408">
        <v>2.34</v>
      </c>
      <c r="F7727" s="409">
        <v>44495.416562500002</v>
      </c>
      <c r="G7727" s="408">
        <v>0</v>
      </c>
    </row>
    <row r="7728" spans="1:7" ht="15" x14ac:dyDescent="0.2">
      <c r="A7728" s="407" t="s">
        <v>36038</v>
      </c>
      <c r="B7728" s="407" t="s">
        <v>36039</v>
      </c>
      <c r="C7728" s="408">
        <v>0</v>
      </c>
      <c r="D7728" s="408">
        <v>23.67</v>
      </c>
      <c r="E7728" s="408">
        <v>23.67</v>
      </c>
      <c r="F7728" s="409">
        <v>44215.430335648147</v>
      </c>
      <c r="G7728" s="408">
        <v>0</v>
      </c>
    </row>
    <row r="7729" spans="1:7" ht="15" x14ac:dyDescent="0.2">
      <c r="A7729" s="407" t="s">
        <v>36040</v>
      </c>
      <c r="B7729" s="407" t="s">
        <v>36041</v>
      </c>
      <c r="C7729" s="408">
        <v>0</v>
      </c>
      <c r="D7729" s="408">
        <v>31.95</v>
      </c>
      <c r="E7729" s="408">
        <v>31.95</v>
      </c>
      <c r="F7729" s="409">
        <v>43777.456365740742</v>
      </c>
      <c r="G7729" s="408">
        <v>0</v>
      </c>
    </row>
    <row r="7730" spans="1:7" ht="15" x14ac:dyDescent="0.2">
      <c r="A7730" s="407" t="s">
        <v>36042</v>
      </c>
      <c r="B7730" s="407" t="s">
        <v>36043</v>
      </c>
      <c r="C7730" s="408">
        <v>0</v>
      </c>
      <c r="D7730" s="408">
        <v>12.06</v>
      </c>
      <c r="E7730" s="408">
        <v>12.06</v>
      </c>
      <c r="F7730" s="409">
        <v>44495.416817129626</v>
      </c>
      <c r="G7730" s="408">
        <v>0</v>
      </c>
    </row>
    <row r="7731" spans="1:7" ht="15" x14ac:dyDescent="0.2">
      <c r="A7731" s="407" t="s">
        <v>36044</v>
      </c>
      <c r="B7731" s="407" t="s">
        <v>36045</v>
      </c>
      <c r="C7731" s="408">
        <v>0</v>
      </c>
      <c r="D7731" s="408">
        <v>4.9390000000000001</v>
      </c>
      <c r="E7731" s="408">
        <v>4.9390000000000001</v>
      </c>
      <c r="F7731" s="409">
        <v>43777.456724537034</v>
      </c>
      <c r="G7731" s="408">
        <v>0</v>
      </c>
    </row>
    <row r="7732" spans="1:7" ht="15" x14ac:dyDescent="0.2">
      <c r="A7732" s="407" t="s">
        <v>36046</v>
      </c>
      <c r="B7732" s="407" t="s">
        <v>36047</v>
      </c>
      <c r="C7732" s="408">
        <v>0</v>
      </c>
      <c r="D7732" s="408">
        <v>4.9391666666666669</v>
      </c>
      <c r="E7732" s="408">
        <v>4.9391666666666669</v>
      </c>
      <c r="F7732" s="409">
        <v>43777.456759259258</v>
      </c>
      <c r="G7732" s="408">
        <v>0</v>
      </c>
    </row>
    <row r="7733" spans="1:7" ht="15" x14ac:dyDescent="0.2">
      <c r="A7733" s="407" t="s">
        <v>36048</v>
      </c>
      <c r="B7733" s="407" t="s">
        <v>36049</v>
      </c>
      <c r="C7733" s="408">
        <v>0</v>
      </c>
      <c r="D7733" s="408">
        <v>3.54</v>
      </c>
      <c r="E7733" s="408">
        <v>3.54</v>
      </c>
      <c r="F7733" s="409">
        <v>43777.45685185185</v>
      </c>
      <c r="G7733" s="408">
        <v>0</v>
      </c>
    </row>
    <row r="7734" spans="1:7" ht="15" x14ac:dyDescent="0.2">
      <c r="A7734" s="407" t="s">
        <v>36050</v>
      </c>
      <c r="B7734" s="407" t="s">
        <v>36051</v>
      </c>
      <c r="C7734" s="408">
        <v>0</v>
      </c>
      <c r="D7734" s="408">
        <v>3.07</v>
      </c>
      <c r="E7734" s="408">
        <v>3.07</v>
      </c>
      <c r="F7734" s="409">
        <v>45601.646956018521</v>
      </c>
      <c r="G7734" s="408">
        <v>0</v>
      </c>
    </row>
    <row r="7735" spans="1:7" ht="15" x14ac:dyDescent="0.2">
      <c r="A7735" s="407" t="s">
        <v>12414</v>
      </c>
      <c r="B7735" s="407" t="s">
        <v>12415</v>
      </c>
      <c r="C7735" s="408">
        <v>0</v>
      </c>
      <c r="D7735" s="408">
        <v>7.2750000000000004</v>
      </c>
      <c r="E7735" s="408">
        <v>7.2750000000000004</v>
      </c>
      <c r="F7735" s="409">
        <v>45740.351736111108</v>
      </c>
      <c r="G7735" s="408">
        <v>0</v>
      </c>
    </row>
    <row r="7736" spans="1:7" ht="15" x14ac:dyDescent="0.2">
      <c r="A7736" s="407" t="s">
        <v>12416</v>
      </c>
      <c r="B7736" s="407" t="s">
        <v>12417</v>
      </c>
      <c r="C7736" s="408">
        <v>0</v>
      </c>
      <c r="D7736" s="408">
        <v>9.6300000000000008</v>
      </c>
      <c r="E7736" s="408">
        <v>9.6300000000000008</v>
      </c>
      <c r="F7736" s="409">
        <v>45601.646608796298</v>
      </c>
      <c r="G7736" s="408">
        <v>0</v>
      </c>
    </row>
    <row r="7737" spans="1:7" ht="15" x14ac:dyDescent="0.2">
      <c r="A7737" s="407" t="s">
        <v>12418</v>
      </c>
      <c r="B7737" s="407" t="s">
        <v>12419</v>
      </c>
      <c r="C7737" s="408">
        <v>0</v>
      </c>
      <c r="D7737" s="408">
        <v>9.5299999999999994</v>
      </c>
      <c r="E7737" s="408">
        <v>9.5299999999999994</v>
      </c>
      <c r="F7737" s="409">
        <v>45601.646469907406</v>
      </c>
      <c r="G7737" s="408">
        <v>0</v>
      </c>
    </row>
    <row r="7738" spans="1:7" ht="15" x14ac:dyDescent="0.2">
      <c r="A7738" s="407" t="s">
        <v>12420</v>
      </c>
      <c r="B7738" s="407" t="s">
        <v>12421</v>
      </c>
      <c r="C7738" s="408">
        <v>0</v>
      </c>
      <c r="D7738" s="408">
        <v>11.74</v>
      </c>
      <c r="E7738" s="408">
        <v>11.74</v>
      </c>
      <c r="F7738" s="409">
        <v>45601.646319444444</v>
      </c>
      <c r="G7738" s="408">
        <v>0</v>
      </c>
    </row>
    <row r="7739" spans="1:7" ht="15" x14ac:dyDescent="0.2">
      <c r="A7739" s="407" t="s">
        <v>12422</v>
      </c>
      <c r="B7739" s="407" t="s">
        <v>12423</v>
      </c>
      <c r="C7739" s="408">
        <v>0</v>
      </c>
      <c r="D7739" s="408">
        <v>17.14</v>
      </c>
      <c r="E7739" s="408">
        <v>17.14</v>
      </c>
      <c r="F7739" s="409">
        <v>45601.646157407406</v>
      </c>
      <c r="G7739" s="408">
        <v>0</v>
      </c>
    </row>
    <row r="7740" spans="1:7" ht="15" x14ac:dyDescent="0.25">
      <c r="A7740" s="407" t="s">
        <v>12424</v>
      </c>
      <c r="B7740" s="407" t="s">
        <v>12425</v>
      </c>
      <c r="C7740" s="406"/>
      <c r="D7740" s="408">
        <v>8.32</v>
      </c>
      <c r="E7740" s="408">
        <v>8.32</v>
      </c>
      <c r="F7740" s="409">
        <v>45082.542129629626</v>
      </c>
      <c r="G7740" s="408">
        <v>0</v>
      </c>
    </row>
    <row r="7741" spans="1:7" ht="15" x14ac:dyDescent="0.2">
      <c r="A7741" s="407" t="s">
        <v>12426</v>
      </c>
      <c r="B7741" s="407" t="s">
        <v>40604</v>
      </c>
      <c r="C7741" s="408">
        <v>0</v>
      </c>
      <c r="D7741" s="408">
        <v>19.93</v>
      </c>
      <c r="E7741" s="408">
        <v>19.93</v>
      </c>
      <c r="F7741" s="409">
        <v>45951.370787037034</v>
      </c>
      <c r="G7741" s="408">
        <v>0</v>
      </c>
    </row>
    <row r="7742" spans="1:7" ht="15" x14ac:dyDescent="0.2">
      <c r="A7742" s="407" t="s">
        <v>12427</v>
      </c>
      <c r="B7742" s="407" t="s">
        <v>12428</v>
      </c>
      <c r="C7742" s="408">
        <v>0</v>
      </c>
      <c r="D7742" s="408">
        <v>4.8315750915750915</v>
      </c>
      <c r="E7742" s="408">
        <v>4.8315750915750915</v>
      </c>
      <c r="F7742" s="409">
        <v>45090.405219907407</v>
      </c>
      <c r="G7742" s="408">
        <v>20</v>
      </c>
    </row>
    <row r="7743" spans="1:7" ht="15" x14ac:dyDescent="0.2">
      <c r="A7743" s="407" t="s">
        <v>12429</v>
      </c>
      <c r="B7743" s="407" t="s">
        <v>12430</v>
      </c>
      <c r="C7743" s="408">
        <v>0</v>
      </c>
      <c r="D7743" s="408">
        <v>3.9616558018252932</v>
      </c>
      <c r="E7743" s="408">
        <v>3.9616558018252932</v>
      </c>
      <c r="F7743" s="409">
        <v>45740.353958333333</v>
      </c>
      <c r="G7743" s="408">
        <v>92</v>
      </c>
    </row>
    <row r="7744" spans="1:7" ht="15" x14ac:dyDescent="0.2">
      <c r="A7744" s="407" t="s">
        <v>12431</v>
      </c>
      <c r="B7744" s="407" t="s">
        <v>12432</v>
      </c>
      <c r="C7744" s="408">
        <v>0</v>
      </c>
      <c r="D7744" s="408">
        <v>4.2</v>
      </c>
      <c r="E7744" s="408">
        <v>4.2</v>
      </c>
      <c r="F7744" s="409">
        <v>45090.412719907406</v>
      </c>
      <c r="G7744" s="408">
        <v>45</v>
      </c>
    </row>
    <row r="7745" spans="1:7" ht="15" x14ac:dyDescent="0.2">
      <c r="A7745" s="407" t="s">
        <v>12433</v>
      </c>
      <c r="B7745" s="407" t="s">
        <v>12434</v>
      </c>
      <c r="C7745" s="408">
        <v>0</v>
      </c>
      <c r="D7745" s="408">
        <v>5.19</v>
      </c>
      <c r="E7745" s="408">
        <v>5.19</v>
      </c>
      <c r="F7745" s="409">
        <v>45818.385081018518</v>
      </c>
      <c r="G7745" s="408">
        <v>24</v>
      </c>
    </row>
    <row r="7746" spans="1:7" ht="15" x14ac:dyDescent="0.2">
      <c r="A7746" s="407" t="s">
        <v>12435</v>
      </c>
      <c r="B7746" s="407" t="s">
        <v>12436</v>
      </c>
      <c r="C7746" s="408">
        <v>0</v>
      </c>
      <c r="D7746" s="408">
        <v>5.1966666666666663</v>
      </c>
      <c r="E7746" s="408">
        <v>5.1966666666666663</v>
      </c>
      <c r="F7746" s="409">
        <v>45090.412847222222</v>
      </c>
      <c r="G7746" s="408">
        <v>7</v>
      </c>
    </row>
    <row r="7747" spans="1:7" ht="15" x14ac:dyDescent="0.2">
      <c r="A7747" s="407" t="s">
        <v>12437</v>
      </c>
      <c r="B7747" s="407" t="s">
        <v>12438</v>
      </c>
      <c r="C7747" s="408">
        <v>0</v>
      </c>
      <c r="D7747" s="408">
        <v>5.19</v>
      </c>
      <c r="E7747" s="408">
        <v>5.19</v>
      </c>
      <c r="F7747" s="409">
        <v>45420.483495370368</v>
      </c>
      <c r="G7747" s="408">
        <v>0</v>
      </c>
    </row>
    <row r="7748" spans="1:7" ht="15" x14ac:dyDescent="0.2">
      <c r="A7748" s="407" t="s">
        <v>12439</v>
      </c>
      <c r="B7748" s="407" t="s">
        <v>12440</v>
      </c>
      <c r="C7748" s="408">
        <v>0</v>
      </c>
      <c r="D7748" s="408">
        <v>5.22</v>
      </c>
      <c r="E7748" s="408">
        <v>5.22</v>
      </c>
      <c r="F7748" s="409">
        <v>45090.412939814814</v>
      </c>
      <c r="G7748" s="408">
        <v>0</v>
      </c>
    </row>
    <row r="7749" spans="1:7" ht="15" x14ac:dyDescent="0.2">
      <c r="A7749" s="407" t="s">
        <v>12441</v>
      </c>
      <c r="B7749" s="407" t="s">
        <v>12442</v>
      </c>
      <c r="C7749" s="408">
        <v>0</v>
      </c>
      <c r="D7749" s="408">
        <v>6.03</v>
      </c>
      <c r="E7749" s="408">
        <v>6.03</v>
      </c>
      <c r="F7749" s="409">
        <v>45818.385601851849</v>
      </c>
      <c r="G7749" s="408">
        <v>0</v>
      </c>
    </row>
    <row r="7750" spans="1:7" ht="15" x14ac:dyDescent="0.2">
      <c r="A7750" s="407" t="s">
        <v>12443</v>
      </c>
      <c r="B7750" s="407" t="s">
        <v>41075</v>
      </c>
      <c r="C7750" s="408">
        <v>0</v>
      </c>
      <c r="D7750" s="408">
        <v>3.2028661616161616</v>
      </c>
      <c r="E7750" s="408">
        <v>3.2028661616161616</v>
      </c>
      <c r="F7750" s="409">
        <v>45980.429768518516</v>
      </c>
      <c r="G7750" s="408">
        <v>3</v>
      </c>
    </row>
    <row r="7751" spans="1:7" ht="15" x14ac:dyDescent="0.2">
      <c r="A7751" s="407" t="s">
        <v>12444</v>
      </c>
      <c r="B7751" s="407" t="s">
        <v>12445</v>
      </c>
      <c r="C7751" s="408">
        <v>0</v>
      </c>
      <c r="D7751" s="408">
        <v>67.05</v>
      </c>
      <c r="E7751" s="408">
        <v>67.05</v>
      </c>
      <c r="F7751" s="409">
        <v>44853.634571759256</v>
      </c>
      <c r="G7751" s="408">
        <v>0</v>
      </c>
    </row>
    <row r="7752" spans="1:7" ht="15" x14ac:dyDescent="0.2">
      <c r="A7752" s="407" t="s">
        <v>12446</v>
      </c>
      <c r="B7752" s="407" t="s">
        <v>12447</v>
      </c>
      <c r="C7752" s="408">
        <v>0</v>
      </c>
      <c r="D7752" s="408">
        <v>47.32</v>
      </c>
      <c r="E7752" s="408">
        <v>47.32</v>
      </c>
      <c r="F7752" s="409">
        <v>45090.413402777776</v>
      </c>
      <c r="G7752" s="408">
        <v>0</v>
      </c>
    </row>
    <row r="7753" spans="1:7" ht="15" x14ac:dyDescent="0.2">
      <c r="A7753" s="407" t="s">
        <v>12448</v>
      </c>
      <c r="B7753" s="407" t="s">
        <v>12449</v>
      </c>
      <c r="C7753" s="408">
        <v>0</v>
      </c>
      <c r="D7753" s="408">
        <v>68.540000000000006</v>
      </c>
      <c r="E7753" s="408">
        <v>68.540000000000006</v>
      </c>
      <c r="F7753" s="409">
        <v>45090.413506944446</v>
      </c>
      <c r="G7753" s="408">
        <v>0</v>
      </c>
    </row>
    <row r="7754" spans="1:7" ht="15" x14ac:dyDescent="0.2">
      <c r="A7754" s="407" t="s">
        <v>12450</v>
      </c>
      <c r="B7754" s="407" t="s">
        <v>12451</v>
      </c>
      <c r="C7754" s="408">
        <v>0</v>
      </c>
      <c r="D7754" s="408">
        <v>4.07</v>
      </c>
      <c r="E7754" s="408">
        <v>4.07</v>
      </c>
      <c r="F7754" s="409">
        <v>45090.413564814815</v>
      </c>
      <c r="G7754" s="408">
        <v>0</v>
      </c>
    </row>
    <row r="7755" spans="1:7" ht="15" x14ac:dyDescent="0.2">
      <c r="A7755" s="407" t="s">
        <v>12452</v>
      </c>
      <c r="B7755" s="407" t="s">
        <v>12453</v>
      </c>
      <c r="C7755" s="408">
        <v>0</v>
      </c>
      <c r="D7755" s="408">
        <v>5.12</v>
      </c>
      <c r="E7755" s="408">
        <v>5.12</v>
      </c>
      <c r="F7755" s="409">
        <v>45090.413645833331</v>
      </c>
      <c r="G7755" s="408">
        <v>0</v>
      </c>
    </row>
    <row r="7756" spans="1:7" ht="15" x14ac:dyDescent="0.2">
      <c r="A7756" s="407" t="s">
        <v>12454</v>
      </c>
      <c r="B7756" s="407" t="s">
        <v>12455</v>
      </c>
      <c r="C7756" s="408">
        <v>0</v>
      </c>
      <c r="D7756" s="408">
        <v>2.29</v>
      </c>
      <c r="E7756" s="408">
        <v>2.29</v>
      </c>
      <c r="F7756" s="409">
        <v>45090.413703703707</v>
      </c>
      <c r="G7756" s="408">
        <v>0</v>
      </c>
    </row>
    <row r="7757" spans="1:7" ht="15" x14ac:dyDescent="0.2">
      <c r="A7757" s="407" t="s">
        <v>12456</v>
      </c>
      <c r="B7757" s="407" t="s">
        <v>12457</v>
      </c>
      <c r="C7757" s="408">
        <v>0</v>
      </c>
      <c r="D7757" s="408">
        <v>7.13</v>
      </c>
      <c r="E7757" s="408">
        <v>7.13</v>
      </c>
      <c r="F7757" s="409">
        <v>45090.41375</v>
      </c>
      <c r="G7757" s="408">
        <v>0</v>
      </c>
    </row>
    <row r="7758" spans="1:7" ht="15" x14ac:dyDescent="0.2">
      <c r="A7758" s="407" t="s">
        <v>12458</v>
      </c>
      <c r="B7758" s="407" t="s">
        <v>12459</v>
      </c>
      <c r="C7758" s="408">
        <v>0</v>
      </c>
      <c r="D7758" s="408">
        <v>7.13</v>
      </c>
      <c r="E7758" s="408">
        <v>7.13</v>
      </c>
      <c r="F7758" s="409">
        <v>45090.413807870369</v>
      </c>
      <c r="G7758" s="408">
        <v>0</v>
      </c>
    </row>
    <row r="7759" spans="1:7" ht="15" x14ac:dyDescent="0.2">
      <c r="A7759" s="407" t="s">
        <v>12460</v>
      </c>
      <c r="B7759" s="407" t="s">
        <v>12461</v>
      </c>
      <c r="C7759" s="408">
        <v>0</v>
      </c>
      <c r="D7759" s="408">
        <v>7.13</v>
      </c>
      <c r="E7759" s="408">
        <v>7.13</v>
      </c>
      <c r="F7759" s="409">
        <v>45090.413877314815</v>
      </c>
      <c r="G7759" s="408">
        <v>0</v>
      </c>
    </row>
    <row r="7760" spans="1:7" ht="15" x14ac:dyDescent="0.2">
      <c r="A7760" s="407" t="s">
        <v>12462</v>
      </c>
      <c r="B7760" s="407" t="s">
        <v>12463</v>
      </c>
      <c r="C7760" s="408">
        <v>0</v>
      </c>
      <c r="D7760" s="408">
        <v>7.13</v>
      </c>
      <c r="E7760" s="408">
        <v>7.13</v>
      </c>
      <c r="F7760" s="409">
        <v>45162.615451388891</v>
      </c>
      <c r="G7760" s="408">
        <v>0</v>
      </c>
    </row>
    <row r="7761" spans="1:7" ht="15" x14ac:dyDescent="0.2">
      <c r="A7761" s="407" t="s">
        <v>12464</v>
      </c>
      <c r="B7761" s="407" t="s">
        <v>12465</v>
      </c>
      <c r="C7761" s="408">
        <v>0</v>
      </c>
      <c r="D7761" s="408">
        <v>7.13</v>
      </c>
      <c r="E7761" s="408">
        <v>7.13</v>
      </c>
      <c r="F7761" s="409">
        <v>45090.413993055554</v>
      </c>
      <c r="G7761" s="408">
        <v>0</v>
      </c>
    </row>
    <row r="7762" spans="1:7" ht="15" x14ac:dyDescent="0.2">
      <c r="A7762" s="407" t="s">
        <v>12466</v>
      </c>
      <c r="B7762" s="407" t="s">
        <v>12467</v>
      </c>
      <c r="C7762" s="408">
        <v>0</v>
      </c>
      <c r="D7762" s="408">
        <v>4.54</v>
      </c>
      <c r="E7762" s="408">
        <v>4.54</v>
      </c>
      <c r="F7762" s="409">
        <v>45090.414050925923</v>
      </c>
      <c r="G7762" s="408">
        <v>0</v>
      </c>
    </row>
    <row r="7763" spans="1:7" ht="15" x14ac:dyDescent="0.2">
      <c r="A7763" s="407" t="s">
        <v>12468</v>
      </c>
      <c r="B7763" s="407" t="s">
        <v>12469</v>
      </c>
      <c r="C7763" s="408">
        <v>0</v>
      </c>
      <c r="D7763" s="408">
        <v>38.200000000000003</v>
      </c>
      <c r="E7763" s="408">
        <v>38.200000000000003</v>
      </c>
      <c r="F7763" s="409">
        <v>45090.41883101852</v>
      </c>
      <c r="G7763" s="408">
        <v>0</v>
      </c>
    </row>
    <row r="7764" spans="1:7" ht="15" x14ac:dyDescent="0.2">
      <c r="A7764" s="407" t="s">
        <v>12470</v>
      </c>
      <c r="B7764" s="407" t="s">
        <v>12471</v>
      </c>
      <c r="C7764" s="408">
        <v>0</v>
      </c>
      <c r="D7764" s="408">
        <v>37.18</v>
      </c>
      <c r="E7764" s="408">
        <v>37.18</v>
      </c>
      <c r="F7764" s="409">
        <v>45090.419224537036</v>
      </c>
      <c r="G7764" s="408">
        <v>0</v>
      </c>
    </row>
    <row r="7765" spans="1:7" ht="15" x14ac:dyDescent="0.2">
      <c r="A7765" s="407" t="s">
        <v>12472</v>
      </c>
      <c r="B7765" s="407" t="s">
        <v>12473</v>
      </c>
      <c r="C7765" s="408">
        <v>0</v>
      </c>
      <c r="D7765" s="408">
        <v>10.96</v>
      </c>
      <c r="E7765" s="408">
        <v>10.96</v>
      </c>
      <c r="F7765" s="409">
        <v>45090.419293981482</v>
      </c>
      <c r="G7765" s="408">
        <v>0</v>
      </c>
    </row>
    <row r="7766" spans="1:7" ht="15" x14ac:dyDescent="0.2">
      <c r="A7766" s="407" t="s">
        <v>12474</v>
      </c>
      <c r="B7766" s="407" t="s">
        <v>12475</v>
      </c>
      <c r="C7766" s="408">
        <v>0</v>
      </c>
      <c r="D7766" s="408">
        <v>40.659999999999997</v>
      </c>
      <c r="E7766" s="408">
        <v>40.659999999999997</v>
      </c>
      <c r="F7766" s="409">
        <v>45090.419814814813</v>
      </c>
      <c r="G7766" s="408">
        <v>0</v>
      </c>
    </row>
    <row r="7767" spans="1:7" ht="15" x14ac:dyDescent="0.2">
      <c r="A7767" s="407" t="s">
        <v>12476</v>
      </c>
      <c r="B7767" s="407" t="s">
        <v>12477</v>
      </c>
      <c r="C7767" s="408">
        <v>0</v>
      </c>
      <c r="D7767" s="408">
        <v>5.87</v>
      </c>
      <c r="E7767" s="408">
        <v>5.87</v>
      </c>
      <c r="F7767" s="409">
        <v>45911.432002314818</v>
      </c>
      <c r="G7767" s="408">
        <v>0</v>
      </c>
    </row>
    <row r="7768" spans="1:7" ht="15" x14ac:dyDescent="0.2">
      <c r="A7768" s="407" t="s">
        <v>12478</v>
      </c>
      <c r="B7768" s="407" t="s">
        <v>12479</v>
      </c>
      <c r="C7768" s="408">
        <v>0</v>
      </c>
      <c r="D7768" s="408">
        <v>22.29</v>
      </c>
      <c r="E7768" s="408">
        <v>22.29</v>
      </c>
      <c r="F7768" s="409">
        <v>45090.420011574075</v>
      </c>
      <c r="G7768" s="408">
        <v>0</v>
      </c>
    </row>
    <row r="7769" spans="1:7" ht="15" x14ac:dyDescent="0.2">
      <c r="A7769" s="407" t="s">
        <v>12480</v>
      </c>
      <c r="B7769" s="407" t="s">
        <v>12481</v>
      </c>
      <c r="C7769" s="408">
        <v>0</v>
      </c>
      <c r="D7769" s="408">
        <v>9.57</v>
      </c>
      <c r="E7769" s="408">
        <v>9.57</v>
      </c>
      <c r="F7769" s="409">
        <v>45090.420069444444</v>
      </c>
      <c r="G7769" s="408">
        <v>0</v>
      </c>
    </row>
    <row r="7770" spans="1:7" ht="15" x14ac:dyDescent="0.2">
      <c r="A7770" s="407" t="s">
        <v>12482</v>
      </c>
      <c r="B7770" s="407" t="s">
        <v>12483</v>
      </c>
      <c r="C7770" s="408">
        <v>0</v>
      </c>
      <c r="D7770" s="408">
        <v>3.03</v>
      </c>
      <c r="E7770" s="408">
        <v>3.03</v>
      </c>
      <c r="F7770" s="409">
        <v>45090.420115740744</v>
      </c>
      <c r="G7770" s="408">
        <v>0</v>
      </c>
    </row>
    <row r="7771" spans="1:7" ht="15" x14ac:dyDescent="0.2">
      <c r="A7771" s="407" t="s">
        <v>12484</v>
      </c>
      <c r="B7771" s="407" t="s">
        <v>12485</v>
      </c>
      <c r="C7771" s="408">
        <v>0</v>
      </c>
      <c r="D7771" s="408">
        <v>19.66</v>
      </c>
      <c r="E7771" s="408">
        <v>19.66</v>
      </c>
      <c r="F7771" s="409">
        <v>45090.42019675926</v>
      </c>
      <c r="G7771" s="408">
        <v>0</v>
      </c>
    </row>
    <row r="7772" spans="1:7" ht="15" x14ac:dyDescent="0.2">
      <c r="A7772" s="407" t="s">
        <v>12486</v>
      </c>
      <c r="B7772" s="407" t="s">
        <v>12487</v>
      </c>
      <c r="C7772" s="408">
        <v>0</v>
      </c>
      <c r="D7772" s="408">
        <v>94.51</v>
      </c>
      <c r="E7772" s="408">
        <v>94.51</v>
      </c>
      <c r="F7772" s="409">
        <v>45090.420277777775</v>
      </c>
      <c r="G7772" s="408">
        <v>0</v>
      </c>
    </row>
    <row r="7773" spans="1:7" ht="15" x14ac:dyDescent="0.2">
      <c r="A7773" s="407" t="s">
        <v>12488</v>
      </c>
      <c r="B7773" s="407" t="s">
        <v>12489</v>
      </c>
      <c r="C7773" s="408">
        <v>0</v>
      </c>
      <c r="D7773" s="408">
        <v>5.48</v>
      </c>
      <c r="E7773" s="408">
        <v>5.48</v>
      </c>
      <c r="F7773" s="409">
        <v>45090.420358796298</v>
      </c>
      <c r="G7773" s="408">
        <v>0</v>
      </c>
    </row>
    <row r="7774" spans="1:7" ht="15" x14ac:dyDescent="0.2">
      <c r="A7774" s="407" t="s">
        <v>12490</v>
      </c>
      <c r="B7774" s="407" t="s">
        <v>12491</v>
      </c>
      <c r="C7774" s="408">
        <v>0</v>
      </c>
      <c r="D7774" s="408">
        <v>3.7012499999999999</v>
      </c>
      <c r="E7774" s="408">
        <v>3.7012499999999999</v>
      </c>
      <c r="F7774" s="409">
        <v>45090.420416666668</v>
      </c>
      <c r="G7774" s="408">
        <v>0</v>
      </c>
    </row>
    <row r="7775" spans="1:7" ht="15" x14ac:dyDescent="0.2">
      <c r="A7775" s="407" t="s">
        <v>12492</v>
      </c>
      <c r="B7775" s="407" t="s">
        <v>12493</v>
      </c>
      <c r="C7775" s="408">
        <v>0</v>
      </c>
      <c r="D7775" s="408">
        <v>0.52</v>
      </c>
      <c r="E7775" s="408">
        <v>0.52</v>
      </c>
      <c r="F7775" s="409">
        <v>45090.420497685183</v>
      </c>
      <c r="G7775" s="408">
        <v>0</v>
      </c>
    </row>
    <row r="7776" spans="1:7" ht="15" x14ac:dyDescent="0.2">
      <c r="A7776" s="407" t="s">
        <v>12494</v>
      </c>
      <c r="B7776" s="407" t="s">
        <v>12495</v>
      </c>
      <c r="C7776" s="408">
        <v>0</v>
      </c>
      <c r="D7776" s="408">
        <v>0.48</v>
      </c>
      <c r="E7776" s="408">
        <v>0.48</v>
      </c>
      <c r="F7776" s="409">
        <v>45090.421643518515</v>
      </c>
      <c r="G7776" s="408">
        <v>0</v>
      </c>
    </row>
    <row r="7777" spans="1:7" ht="15" x14ac:dyDescent="0.2">
      <c r="A7777" s="407" t="s">
        <v>12496</v>
      </c>
      <c r="B7777" s="407" t="s">
        <v>12497</v>
      </c>
      <c r="C7777" s="408">
        <v>0</v>
      </c>
      <c r="D7777" s="408">
        <v>1.52</v>
      </c>
      <c r="E7777" s="408">
        <v>1.52</v>
      </c>
      <c r="F7777" s="409">
        <v>45090.422847222224</v>
      </c>
      <c r="G7777" s="408">
        <v>0</v>
      </c>
    </row>
    <row r="7778" spans="1:7" ht="15" x14ac:dyDescent="0.2">
      <c r="A7778" s="407" t="s">
        <v>12498</v>
      </c>
      <c r="B7778" s="407" t="s">
        <v>12499</v>
      </c>
      <c r="C7778" s="408">
        <v>0</v>
      </c>
      <c r="D7778" s="408">
        <v>3.63</v>
      </c>
      <c r="E7778" s="408">
        <v>3.63</v>
      </c>
      <c r="F7778" s="409">
        <v>45090.424027777779</v>
      </c>
      <c r="G7778" s="408">
        <v>0</v>
      </c>
    </row>
    <row r="7779" spans="1:7" ht="15" x14ac:dyDescent="0.2">
      <c r="A7779" s="407" t="s">
        <v>12500</v>
      </c>
      <c r="B7779" s="407" t="s">
        <v>12501</v>
      </c>
      <c r="C7779" s="408">
        <v>0</v>
      </c>
      <c r="D7779" s="408">
        <v>6.67</v>
      </c>
      <c r="E7779" s="408">
        <v>6.67</v>
      </c>
      <c r="F7779" s="409">
        <v>45090.424085648148</v>
      </c>
      <c r="G7779" s="408">
        <v>0</v>
      </c>
    </row>
    <row r="7780" spans="1:7" ht="15" x14ac:dyDescent="0.25">
      <c r="A7780" s="407" t="s">
        <v>12502</v>
      </c>
      <c r="B7780" s="407" t="s">
        <v>12503</v>
      </c>
      <c r="C7780" s="406"/>
      <c r="D7780" s="408">
        <v>6.85</v>
      </c>
      <c r="E7780" s="408">
        <v>6.85</v>
      </c>
      <c r="F7780" s="409">
        <v>45090.424305555556</v>
      </c>
      <c r="G7780" s="408">
        <v>0</v>
      </c>
    </row>
    <row r="7781" spans="1:7" ht="15" x14ac:dyDescent="0.2">
      <c r="A7781" s="407" t="s">
        <v>12504</v>
      </c>
      <c r="B7781" s="407" t="s">
        <v>12505</v>
      </c>
      <c r="C7781" s="408">
        <v>0</v>
      </c>
      <c r="D7781" s="408">
        <v>7.03</v>
      </c>
      <c r="E7781" s="408">
        <v>7.03</v>
      </c>
      <c r="F7781" s="409">
        <v>45911.439479166664</v>
      </c>
      <c r="G7781" s="408">
        <v>0</v>
      </c>
    </row>
    <row r="7782" spans="1:7" ht="15" x14ac:dyDescent="0.2">
      <c r="A7782" s="407" t="s">
        <v>12506</v>
      </c>
      <c r="B7782" s="407" t="s">
        <v>12507</v>
      </c>
      <c r="C7782" s="408">
        <v>0</v>
      </c>
      <c r="D7782" s="408">
        <v>7.03</v>
      </c>
      <c r="E7782" s="408">
        <v>7.03</v>
      </c>
      <c r="F7782" s="409">
        <v>45911.439918981479</v>
      </c>
      <c r="G7782" s="408">
        <v>0</v>
      </c>
    </row>
    <row r="7783" spans="1:7" ht="15" x14ac:dyDescent="0.2">
      <c r="A7783" s="407" t="s">
        <v>12508</v>
      </c>
      <c r="B7783" s="407" t="s">
        <v>12509</v>
      </c>
      <c r="C7783" s="408">
        <v>0</v>
      </c>
      <c r="D7783" s="408">
        <v>11.37</v>
      </c>
      <c r="E7783" s="408">
        <v>11.37</v>
      </c>
      <c r="F7783" s="409">
        <v>45083.410451388889</v>
      </c>
      <c r="G7783" s="408">
        <v>0</v>
      </c>
    </row>
    <row r="7784" spans="1:7" ht="15" x14ac:dyDescent="0.2">
      <c r="A7784" s="407" t="s">
        <v>12510</v>
      </c>
      <c r="B7784" s="407" t="s">
        <v>12511</v>
      </c>
      <c r="C7784" s="408">
        <v>0</v>
      </c>
      <c r="D7784" s="408">
        <v>14.15</v>
      </c>
      <c r="E7784" s="408">
        <v>14.15</v>
      </c>
      <c r="F7784" s="409">
        <v>45083.411365740743</v>
      </c>
      <c r="G7784" s="408">
        <v>0</v>
      </c>
    </row>
    <row r="7785" spans="1:7" ht="15" x14ac:dyDescent="0.2">
      <c r="A7785" s="407" t="s">
        <v>12512</v>
      </c>
      <c r="B7785" s="407" t="s">
        <v>12513</v>
      </c>
      <c r="C7785" s="408">
        <v>0</v>
      </c>
      <c r="D7785" s="408">
        <v>14.15</v>
      </c>
      <c r="E7785" s="408">
        <v>14.15</v>
      </c>
      <c r="F7785" s="409">
        <v>45083.412847222222</v>
      </c>
      <c r="G7785" s="408">
        <v>0</v>
      </c>
    </row>
    <row r="7786" spans="1:7" ht="15" x14ac:dyDescent="0.2">
      <c r="A7786" s="407" t="s">
        <v>12514</v>
      </c>
      <c r="B7786" s="407" t="s">
        <v>12515</v>
      </c>
      <c r="C7786" s="408">
        <v>0</v>
      </c>
      <c r="D7786" s="408">
        <v>17.86</v>
      </c>
      <c r="E7786" s="408">
        <v>17.86</v>
      </c>
      <c r="F7786" s="409">
        <v>45083.413900462961</v>
      </c>
      <c r="G7786" s="408">
        <v>0</v>
      </c>
    </row>
    <row r="7787" spans="1:7" ht="15" x14ac:dyDescent="0.2">
      <c r="A7787" s="407" t="s">
        <v>12516</v>
      </c>
      <c r="B7787" s="407" t="s">
        <v>12517</v>
      </c>
      <c r="C7787" s="408">
        <v>0</v>
      </c>
      <c r="D7787" s="408">
        <v>23.15</v>
      </c>
      <c r="E7787" s="408">
        <v>23.15</v>
      </c>
      <c r="F7787" s="409">
        <v>45083.415381944447</v>
      </c>
      <c r="G7787" s="408">
        <v>0</v>
      </c>
    </row>
    <row r="7788" spans="1:7" ht="15" x14ac:dyDescent="0.2">
      <c r="A7788" s="407" t="s">
        <v>12518</v>
      </c>
      <c r="B7788" s="407" t="s">
        <v>12519</v>
      </c>
      <c r="C7788" s="408">
        <v>0</v>
      </c>
      <c r="D7788" s="408">
        <v>3.6</v>
      </c>
      <c r="E7788" s="408">
        <v>3.6</v>
      </c>
      <c r="F7788" s="409">
        <v>45090.425185185188</v>
      </c>
      <c r="G7788" s="408">
        <v>0</v>
      </c>
    </row>
    <row r="7789" spans="1:7" ht="15" x14ac:dyDescent="0.2">
      <c r="A7789" s="407" t="s">
        <v>12520</v>
      </c>
      <c r="B7789" s="407" t="s">
        <v>12521</v>
      </c>
      <c r="C7789" s="408">
        <v>0</v>
      </c>
      <c r="D7789" s="408">
        <v>3.7</v>
      </c>
      <c r="E7789" s="408">
        <v>3.7</v>
      </c>
      <c r="F7789" s="409">
        <v>45090.425243055557</v>
      </c>
      <c r="G7789" s="408">
        <v>0</v>
      </c>
    </row>
    <row r="7790" spans="1:7" ht="15" x14ac:dyDescent="0.25">
      <c r="A7790" s="407" t="s">
        <v>12522</v>
      </c>
      <c r="B7790" s="407" t="s">
        <v>12523</v>
      </c>
      <c r="C7790" s="406"/>
      <c r="D7790" s="408">
        <v>7.13</v>
      </c>
      <c r="E7790" s="408">
        <v>7.13</v>
      </c>
      <c r="F7790" s="409">
        <v>45090.42528935185</v>
      </c>
      <c r="G7790" s="408">
        <v>0</v>
      </c>
    </row>
    <row r="7791" spans="1:7" ht="15" x14ac:dyDescent="0.2">
      <c r="A7791" s="407" t="s">
        <v>12524</v>
      </c>
      <c r="B7791" s="407" t="s">
        <v>12525</v>
      </c>
      <c r="C7791" s="408">
        <v>0</v>
      </c>
      <c r="D7791" s="408">
        <v>6.85</v>
      </c>
      <c r="E7791" s="408">
        <v>6.85</v>
      </c>
      <c r="F7791" s="409">
        <v>45090.425358796296</v>
      </c>
      <c r="G7791" s="408">
        <v>0</v>
      </c>
    </row>
    <row r="7792" spans="1:7" ht="15" x14ac:dyDescent="0.2">
      <c r="A7792" s="407" t="s">
        <v>12526</v>
      </c>
      <c r="B7792" s="407" t="s">
        <v>12527</v>
      </c>
      <c r="C7792" s="408">
        <v>0</v>
      </c>
      <c r="D7792" s="408">
        <v>6.85</v>
      </c>
      <c r="E7792" s="408">
        <v>6.85</v>
      </c>
      <c r="F7792" s="409">
        <v>45090.425439814811</v>
      </c>
      <c r="G7792" s="408">
        <v>0</v>
      </c>
    </row>
    <row r="7793" spans="1:7" ht="15" x14ac:dyDescent="0.2">
      <c r="A7793" s="407" t="s">
        <v>12528</v>
      </c>
      <c r="B7793" s="407" t="s">
        <v>12529</v>
      </c>
      <c r="C7793" s="408">
        <v>0</v>
      </c>
      <c r="D7793" s="408">
        <v>4.54</v>
      </c>
      <c r="E7793" s="408">
        <v>4.54</v>
      </c>
      <c r="F7793" s="409">
        <v>45090.425520833334</v>
      </c>
      <c r="G7793" s="408">
        <v>0</v>
      </c>
    </row>
    <row r="7794" spans="1:7" ht="15" x14ac:dyDescent="0.2">
      <c r="A7794" s="407" t="s">
        <v>12530</v>
      </c>
      <c r="B7794" s="407" t="s">
        <v>12531</v>
      </c>
      <c r="C7794" s="408">
        <v>0</v>
      </c>
      <c r="D7794" s="408">
        <v>0.374</v>
      </c>
      <c r="E7794" s="408">
        <v>0.374</v>
      </c>
      <c r="F7794" s="409">
        <v>45628.579293981478</v>
      </c>
      <c r="G7794" s="408">
        <v>0</v>
      </c>
    </row>
    <row r="7795" spans="1:7" ht="15" x14ac:dyDescent="0.2">
      <c r="A7795" s="407" t="s">
        <v>12532</v>
      </c>
      <c r="B7795" s="407" t="s">
        <v>12533</v>
      </c>
      <c r="C7795" s="408">
        <v>0</v>
      </c>
      <c r="D7795" s="408">
        <v>0.40589999999999998</v>
      </c>
      <c r="E7795" s="408">
        <v>0.40589999999999998</v>
      </c>
      <c r="F7795" s="409">
        <v>45628.579398148147</v>
      </c>
      <c r="G7795" s="408">
        <v>0</v>
      </c>
    </row>
    <row r="7796" spans="1:7" ht="15" x14ac:dyDescent="0.2">
      <c r="A7796" s="407" t="s">
        <v>12534</v>
      </c>
      <c r="B7796" s="407" t="s">
        <v>12535</v>
      </c>
      <c r="C7796" s="408">
        <v>0</v>
      </c>
      <c r="D7796" s="408">
        <v>10.71</v>
      </c>
      <c r="E7796" s="408">
        <v>10.71</v>
      </c>
      <c r="F7796" s="409">
        <v>45628.579513888886</v>
      </c>
      <c r="G7796" s="408">
        <v>0</v>
      </c>
    </row>
    <row r="7797" spans="1:7" ht="15" x14ac:dyDescent="0.2">
      <c r="A7797" s="407" t="s">
        <v>36052</v>
      </c>
      <c r="B7797" s="407" t="s">
        <v>36053</v>
      </c>
      <c r="C7797" s="408">
        <v>0</v>
      </c>
      <c r="D7797" s="408">
        <v>2.82</v>
      </c>
      <c r="E7797" s="408">
        <v>2.82</v>
      </c>
      <c r="F7797" s="409">
        <v>43378.415081018517</v>
      </c>
      <c r="G7797" s="408">
        <v>0</v>
      </c>
    </row>
    <row r="7798" spans="1:7" ht="15" x14ac:dyDescent="0.2">
      <c r="A7798" s="407" t="s">
        <v>12536</v>
      </c>
      <c r="B7798" s="407" t="s">
        <v>12537</v>
      </c>
      <c r="C7798" s="408">
        <v>0</v>
      </c>
      <c r="D7798" s="408">
        <v>165.33</v>
      </c>
      <c r="E7798" s="408">
        <v>165.33</v>
      </c>
      <c r="F7798" s="409">
        <v>45769.681539351855</v>
      </c>
      <c r="G7798" s="408">
        <v>0</v>
      </c>
    </row>
    <row r="7799" spans="1:7" ht="15" x14ac:dyDescent="0.2">
      <c r="A7799" s="407" t="s">
        <v>12538</v>
      </c>
      <c r="B7799" s="407" t="s">
        <v>12539</v>
      </c>
      <c r="C7799" s="408">
        <v>0</v>
      </c>
      <c r="D7799" s="408">
        <v>117.8</v>
      </c>
      <c r="E7799" s="408">
        <v>117.8</v>
      </c>
      <c r="F7799" s="409">
        <v>45098.410185185188</v>
      </c>
      <c r="G7799" s="408">
        <v>0</v>
      </c>
    </row>
    <row r="7800" spans="1:7" ht="15" x14ac:dyDescent="0.2">
      <c r="A7800" s="407" t="s">
        <v>12540</v>
      </c>
      <c r="B7800" s="407" t="s">
        <v>12541</v>
      </c>
      <c r="C7800" s="408">
        <v>0</v>
      </c>
      <c r="D7800" s="408">
        <v>9.83</v>
      </c>
      <c r="E7800" s="408">
        <v>9.83</v>
      </c>
      <c r="F7800" s="409">
        <v>45098.433738425927</v>
      </c>
      <c r="G7800" s="408">
        <v>0</v>
      </c>
    </row>
    <row r="7801" spans="1:7" ht="15" x14ac:dyDescent="0.25">
      <c r="A7801" s="407" t="s">
        <v>36054</v>
      </c>
      <c r="B7801" s="407" t="s">
        <v>36055</v>
      </c>
      <c r="C7801" s="406"/>
      <c r="D7801" s="408">
        <v>5.03</v>
      </c>
      <c r="E7801" s="408">
        <v>5.03</v>
      </c>
      <c r="F7801" s="409">
        <v>43010.528553240743</v>
      </c>
      <c r="G7801" s="408">
        <v>0</v>
      </c>
    </row>
    <row r="7802" spans="1:7" ht="15" x14ac:dyDescent="0.25">
      <c r="A7802" s="407" t="s">
        <v>36056</v>
      </c>
      <c r="B7802" s="407" t="s">
        <v>36057</v>
      </c>
      <c r="C7802" s="406"/>
      <c r="D7802" s="408">
        <v>3.67</v>
      </c>
      <c r="E7802" s="408">
        <v>3.67</v>
      </c>
      <c r="F7802" s="406"/>
      <c r="G7802" s="408">
        <v>0</v>
      </c>
    </row>
    <row r="7803" spans="1:7" ht="15" x14ac:dyDescent="0.25">
      <c r="A7803" s="407" t="s">
        <v>36058</v>
      </c>
      <c r="B7803" s="407" t="s">
        <v>36059</v>
      </c>
      <c r="C7803" s="408">
        <v>0</v>
      </c>
      <c r="D7803" s="408">
        <v>29.77</v>
      </c>
      <c r="E7803" s="408">
        <v>29.77</v>
      </c>
      <c r="F7803" s="406"/>
      <c r="G7803" s="408">
        <v>0</v>
      </c>
    </row>
    <row r="7804" spans="1:7" ht="15" x14ac:dyDescent="0.2">
      <c r="A7804" s="407" t="s">
        <v>33797</v>
      </c>
      <c r="B7804" s="407" t="s">
        <v>33798</v>
      </c>
      <c r="C7804" s="408">
        <v>0</v>
      </c>
      <c r="D7804" s="408">
        <v>140.36000000000001</v>
      </c>
      <c r="E7804" s="408">
        <v>140.36000000000001</v>
      </c>
      <c r="F7804" s="409">
        <v>45489.675046296295</v>
      </c>
      <c r="G7804" s="408">
        <v>0</v>
      </c>
    </row>
    <row r="7805" spans="1:7" ht="15" x14ac:dyDescent="0.2">
      <c r="A7805" s="407" t="s">
        <v>12542</v>
      </c>
      <c r="B7805" s="407" t="s">
        <v>12543</v>
      </c>
      <c r="C7805" s="408">
        <v>0</v>
      </c>
      <c r="D7805" s="408">
        <v>127.14</v>
      </c>
      <c r="E7805" s="408">
        <v>127.14</v>
      </c>
      <c r="F7805" s="409">
        <v>46000.419988425929</v>
      </c>
      <c r="G7805" s="408">
        <v>0</v>
      </c>
    </row>
    <row r="7806" spans="1:7" ht="15" x14ac:dyDescent="0.2">
      <c r="A7806" s="407" t="s">
        <v>12544</v>
      </c>
      <c r="B7806" s="407" t="s">
        <v>12545</v>
      </c>
      <c r="C7806" s="408">
        <v>0</v>
      </c>
      <c r="D7806" s="408">
        <v>11.27</v>
      </c>
      <c r="E7806" s="408">
        <v>11.27</v>
      </c>
      <c r="F7806" s="409">
        <v>45098.433912037035</v>
      </c>
      <c r="G7806" s="408">
        <v>0</v>
      </c>
    </row>
    <row r="7807" spans="1:7" ht="15" x14ac:dyDescent="0.2">
      <c r="A7807" s="407" t="s">
        <v>12546</v>
      </c>
      <c r="B7807" s="407" t="s">
        <v>12547</v>
      </c>
      <c r="C7807" s="408">
        <v>0</v>
      </c>
      <c r="D7807" s="408">
        <v>236.73</v>
      </c>
      <c r="E7807" s="408">
        <v>236.73</v>
      </c>
      <c r="F7807" s="409">
        <v>45260.482037037036</v>
      </c>
      <c r="G7807" s="408">
        <v>6</v>
      </c>
    </row>
    <row r="7808" spans="1:7" ht="15" x14ac:dyDescent="0.25">
      <c r="A7808" s="407" t="s">
        <v>12548</v>
      </c>
      <c r="B7808" s="407" t="s">
        <v>12549</v>
      </c>
      <c r="C7808" s="406"/>
      <c r="D7808" s="408">
        <v>12.09</v>
      </c>
      <c r="E7808" s="408">
        <v>12.09</v>
      </c>
      <c r="F7808" s="409">
        <v>45098.434467592589</v>
      </c>
      <c r="G7808" s="408">
        <v>0</v>
      </c>
    </row>
    <row r="7809" spans="1:7" ht="15" x14ac:dyDescent="0.2">
      <c r="A7809" s="407" t="s">
        <v>12550</v>
      </c>
      <c r="B7809" s="407" t="s">
        <v>12551</v>
      </c>
      <c r="C7809" s="408">
        <v>0</v>
      </c>
      <c r="D7809" s="408">
        <v>92.04</v>
      </c>
      <c r="E7809" s="408">
        <v>92.04</v>
      </c>
      <c r="F7809" s="409">
        <v>45098.434537037036</v>
      </c>
      <c r="G7809" s="408">
        <v>0</v>
      </c>
    </row>
    <row r="7810" spans="1:7" ht="15" x14ac:dyDescent="0.2">
      <c r="A7810" s="407" t="s">
        <v>12552</v>
      </c>
      <c r="B7810" s="407" t="s">
        <v>12553</v>
      </c>
      <c r="C7810" s="408">
        <v>0</v>
      </c>
      <c r="D7810" s="408">
        <v>13.79</v>
      </c>
      <c r="E7810" s="408">
        <v>13.79</v>
      </c>
      <c r="F7810" s="409">
        <v>45096.32371527778</v>
      </c>
      <c r="G7810" s="408">
        <v>0</v>
      </c>
    </row>
    <row r="7811" spans="1:7" ht="15" x14ac:dyDescent="0.2">
      <c r="A7811" s="407" t="s">
        <v>12554</v>
      </c>
      <c r="B7811" s="407" t="s">
        <v>12549</v>
      </c>
      <c r="C7811" s="408">
        <v>0</v>
      </c>
      <c r="D7811" s="408">
        <v>12.05</v>
      </c>
      <c r="E7811" s="408">
        <v>12.05</v>
      </c>
      <c r="F7811" s="409">
        <v>46090.52008101852</v>
      </c>
      <c r="G7811" s="408">
        <v>0</v>
      </c>
    </row>
    <row r="7812" spans="1:7" ht="15" x14ac:dyDescent="0.2">
      <c r="A7812" s="407" t="s">
        <v>12555</v>
      </c>
      <c r="B7812" s="407" t="s">
        <v>40603</v>
      </c>
      <c r="C7812" s="408">
        <v>0</v>
      </c>
      <c r="D7812" s="408">
        <v>13.03</v>
      </c>
      <c r="E7812" s="408">
        <v>13.03</v>
      </c>
      <c r="F7812" s="409">
        <v>46090.521087962959</v>
      </c>
      <c r="G7812" s="408">
        <v>0</v>
      </c>
    </row>
    <row r="7813" spans="1:7" ht="15" x14ac:dyDescent="0.2">
      <c r="A7813" s="407" t="s">
        <v>12556</v>
      </c>
      <c r="B7813" s="407" t="s">
        <v>12557</v>
      </c>
      <c r="C7813" s="408">
        <v>0</v>
      </c>
      <c r="D7813" s="408">
        <v>12.05</v>
      </c>
      <c r="E7813" s="408">
        <v>12.05</v>
      </c>
      <c r="F7813" s="409">
        <v>46090.52065972222</v>
      </c>
      <c r="G7813" s="408">
        <v>0</v>
      </c>
    </row>
    <row r="7814" spans="1:7" ht="15" x14ac:dyDescent="0.2">
      <c r="A7814" s="407" t="s">
        <v>12558</v>
      </c>
      <c r="B7814" s="407" t="s">
        <v>12559</v>
      </c>
      <c r="C7814" s="408">
        <v>0</v>
      </c>
      <c r="D7814" s="408">
        <v>92.04</v>
      </c>
      <c r="E7814" s="408">
        <v>92.04</v>
      </c>
      <c r="F7814" s="409">
        <v>46090.518587962964</v>
      </c>
      <c r="G7814" s="408">
        <v>1</v>
      </c>
    </row>
    <row r="7815" spans="1:7" ht="15" x14ac:dyDescent="0.2">
      <c r="A7815" s="407" t="s">
        <v>12560</v>
      </c>
      <c r="B7815" s="407" t="s">
        <v>12549</v>
      </c>
      <c r="C7815" s="408">
        <v>0</v>
      </c>
      <c r="D7815" s="408">
        <v>10.210000000000001</v>
      </c>
      <c r="E7815" s="408">
        <v>10.210000000000001</v>
      </c>
      <c r="F7815" s="409">
        <v>45098.43482638889</v>
      </c>
      <c r="G7815" s="408">
        <v>12</v>
      </c>
    </row>
    <row r="7816" spans="1:7" ht="15" x14ac:dyDescent="0.2">
      <c r="A7816" s="407" t="s">
        <v>12561</v>
      </c>
      <c r="B7816" s="407" t="s">
        <v>12562</v>
      </c>
      <c r="C7816" s="408">
        <v>0</v>
      </c>
      <c r="D7816" s="408">
        <v>102.767</v>
      </c>
      <c r="E7816" s="408">
        <v>102.767</v>
      </c>
      <c r="F7816" s="409">
        <v>44410.410879629628</v>
      </c>
      <c r="G7816" s="408">
        <v>0</v>
      </c>
    </row>
    <row r="7817" spans="1:7" ht="15" x14ac:dyDescent="0.2">
      <c r="A7817" s="407" t="s">
        <v>12563</v>
      </c>
      <c r="B7817" s="407" t="s">
        <v>12564</v>
      </c>
      <c r="C7817" s="408">
        <v>0</v>
      </c>
      <c r="D7817" s="408">
        <v>196.56</v>
      </c>
      <c r="E7817" s="408">
        <v>196.56</v>
      </c>
      <c r="F7817" s="409">
        <v>46000.412499999999</v>
      </c>
      <c r="G7817" s="408">
        <v>0</v>
      </c>
    </row>
    <row r="7818" spans="1:7" ht="15" x14ac:dyDescent="0.2">
      <c r="A7818" s="407" t="s">
        <v>12565</v>
      </c>
      <c r="B7818" s="407" t="s">
        <v>12566</v>
      </c>
      <c r="C7818" s="408">
        <v>0</v>
      </c>
      <c r="D7818" s="408">
        <v>6.28</v>
      </c>
      <c r="E7818" s="408">
        <v>6.28</v>
      </c>
      <c r="F7818" s="409">
        <v>44517.411550925928</v>
      </c>
      <c r="G7818" s="408">
        <v>0</v>
      </c>
    </row>
    <row r="7819" spans="1:7" ht="15" x14ac:dyDescent="0.2">
      <c r="A7819" s="407" t="s">
        <v>12567</v>
      </c>
      <c r="B7819" s="407" t="s">
        <v>12568</v>
      </c>
      <c r="C7819" s="408">
        <v>0</v>
      </c>
      <c r="D7819" s="408">
        <v>69.430000000000007</v>
      </c>
      <c r="E7819" s="408">
        <v>69.430000000000007</v>
      </c>
      <c r="F7819" s="409">
        <v>45098.457939814813</v>
      </c>
      <c r="G7819" s="408">
        <v>0</v>
      </c>
    </row>
    <row r="7820" spans="1:7" ht="15" x14ac:dyDescent="0.25">
      <c r="A7820" s="407" t="s">
        <v>12569</v>
      </c>
      <c r="B7820" s="407" t="s">
        <v>12570</v>
      </c>
      <c r="C7820" s="406"/>
      <c r="D7820" s="408">
        <v>97.79</v>
      </c>
      <c r="E7820" s="408">
        <v>97.79</v>
      </c>
      <c r="F7820" s="409">
        <v>45083.568622685183</v>
      </c>
      <c r="G7820" s="408">
        <v>0</v>
      </c>
    </row>
    <row r="7821" spans="1:7" ht="15" x14ac:dyDescent="0.2">
      <c r="A7821" s="407" t="s">
        <v>12571</v>
      </c>
      <c r="B7821" s="407" t="s">
        <v>12572</v>
      </c>
      <c r="C7821" s="408">
        <v>0</v>
      </c>
      <c r="D7821" s="408">
        <v>78.3</v>
      </c>
      <c r="E7821" s="408">
        <v>78.3</v>
      </c>
      <c r="F7821" s="409">
        <v>45098.462175925924</v>
      </c>
      <c r="G7821" s="408">
        <v>0</v>
      </c>
    </row>
    <row r="7822" spans="1:7" ht="15" x14ac:dyDescent="0.25">
      <c r="A7822" s="407" t="s">
        <v>12573</v>
      </c>
      <c r="B7822" s="407" t="s">
        <v>12574</v>
      </c>
      <c r="C7822" s="406"/>
      <c r="D7822" s="408">
        <v>216</v>
      </c>
      <c r="E7822" s="408">
        <v>216</v>
      </c>
      <c r="F7822" s="409">
        <v>45364.410717592589</v>
      </c>
      <c r="G7822" s="408">
        <v>0</v>
      </c>
    </row>
    <row r="7823" spans="1:7" ht="15" x14ac:dyDescent="0.2">
      <c r="A7823" s="407" t="s">
        <v>12575</v>
      </c>
      <c r="B7823" s="407" t="s">
        <v>12576</v>
      </c>
      <c r="C7823" s="408">
        <v>0</v>
      </c>
      <c r="D7823" s="408">
        <v>90.18</v>
      </c>
      <c r="E7823" s="408">
        <v>90.18</v>
      </c>
      <c r="F7823" s="409">
        <v>45328.452314814815</v>
      </c>
      <c r="G7823" s="408">
        <v>0</v>
      </c>
    </row>
    <row r="7824" spans="1:7" ht="15" x14ac:dyDescent="0.2">
      <c r="A7824" s="407" t="s">
        <v>12577</v>
      </c>
      <c r="B7824" s="407" t="s">
        <v>12578</v>
      </c>
      <c r="C7824" s="408">
        <v>0</v>
      </c>
      <c r="D7824" s="408">
        <v>5.96</v>
      </c>
      <c r="E7824" s="408">
        <v>5.96</v>
      </c>
      <c r="F7824" s="409">
        <v>45859.306192129632</v>
      </c>
      <c r="G7824" s="408">
        <v>19</v>
      </c>
    </row>
    <row r="7825" spans="1:7" ht="15" x14ac:dyDescent="0.2">
      <c r="A7825" s="407" t="s">
        <v>12579</v>
      </c>
      <c r="B7825" s="407" t="s">
        <v>12580</v>
      </c>
      <c r="C7825" s="408">
        <v>0</v>
      </c>
      <c r="D7825" s="408">
        <v>47.4</v>
      </c>
      <c r="E7825" s="408">
        <v>47.4</v>
      </c>
      <c r="F7825" s="409">
        <v>45364.412152777775</v>
      </c>
      <c r="G7825" s="408">
        <v>0</v>
      </c>
    </row>
    <row r="7826" spans="1:7" ht="15" x14ac:dyDescent="0.2">
      <c r="A7826" s="407" t="s">
        <v>12581</v>
      </c>
      <c r="B7826" s="407" t="s">
        <v>12582</v>
      </c>
      <c r="C7826" s="408">
        <v>0</v>
      </c>
      <c r="D7826" s="408">
        <v>137.82</v>
      </c>
      <c r="E7826" s="408">
        <v>137.82</v>
      </c>
      <c r="F7826" s="409">
        <v>45364.412893518522</v>
      </c>
      <c r="G7826" s="408">
        <v>0</v>
      </c>
    </row>
    <row r="7827" spans="1:7" ht="15" x14ac:dyDescent="0.2">
      <c r="A7827" s="407" t="s">
        <v>12583</v>
      </c>
      <c r="B7827" s="407" t="s">
        <v>12584</v>
      </c>
      <c r="C7827" s="408">
        <v>0</v>
      </c>
      <c r="D7827" s="408">
        <v>101.16</v>
      </c>
      <c r="E7827" s="408">
        <v>101.16</v>
      </c>
      <c r="F7827" s="409">
        <v>45098.46429398148</v>
      </c>
      <c r="G7827" s="408">
        <v>4</v>
      </c>
    </row>
    <row r="7828" spans="1:7" ht="15" x14ac:dyDescent="0.2">
      <c r="A7828" s="407" t="s">
        <v>36060</v>
      </c>
      <c r="B7828" s="407" t="s">
        <v>36061</v>
      </c>
      <c r="C7828" s="408">
        <v>0</v>
      </c>
      <c r="D7828" s="408">
        <v>134</v>
      </c>
      <c r="E7828" s="408">
        <v>134</v>
      </c>
      <c r="F7828" s="409">
        <v>45096.374861111108</v>
      </c>
      <c r="G7828" s="408">
        <v>0</v>
      </c>
    </row>
    <row r="7829" spans="1:7" ht="15" x14ac:dyDescent="0.2">
      <c r="A7829" s="407" t="s">
        <v>12585</v>
      </c>
      <c r="B7829" s="407" t="s">
        <v>12586</v>
      </c>
      <c r="C7829" s="408">
        <v>0</v>
      </c>
      <c r="D7829" s="408">
        <v>186.74</v>
      </c>
      <c r="E7829" s="408">
        <v>186.74</v>
      </c>
      <c r="F7829" s="409">
        <v>45244.432303240741</v>
      </c>
      <c r="G7829" s="408">
        <v>0</v>
      </c>
    </row>
    <row r="7830" spans="1:7" ht="15" x14ac:dyDescent="0.25">
      <c r="A7830" s="407" t="s">
        <v>36062</v>
      </c>
      <c r="B7830" s="407" t="s">
        <v>36063</v>
      </c>
      <c r="C7830" s="408">
        <v>0</v>
      </c>
      <c r="D7830" s="408">
        <v>11</v>
      </c>
      <c r="E7830" s="408">
        <v>11</v>
      </c>
      <c r="F7830" s="406"/>
      <c r="G7830" s="408">
        <v>0</v>
      </c>
    </row>
    <row r="7831" spans="1:7" ht="15" x14ac:dyDescent="0.2">
      <c r="A7831" s="407" t="s">
        <v>36064</v>
      </c>
      <c r="B7831" s="407" t="s">
        <v>36065</v>
      </c>
      <c r="C7831" s="408">
        <v>0</v>
      </c>
      <c r="D7831" s="408">
        <v>12.3</v>
      </c>
      <c r="E7831" s="408">
        <v>12.3</v>
      </c>
      <c r="F7831" s="409">
        <v>43343.575983796298</v>
      </c>
      <c r="G7831" s="408">
        <v>0</v>
      </c>
    </row>
    <row r="7832" spans="1:7" ht="15" x14ac:dyDescent="0.25">
      <c r="A7832" s="407" t="s">
        <v>36066</v>
      </c>
      <c r="B7832" s="407" t="s">
        <v>36067</v>
      </c>
      <c r="C7832" s="408">
        <v>0</v>
      </c>
      <c r="D7832" s="408">
        <v>10.85</v>
      </c>
      <c r="E7832" s="408">
        <v>10.85</v>
      </c>
      <c r="F7832" s="406"/>
      <c r="G7832" s="408">
        <v>0</v>
      </c>
    </row>
    <row r="7833" spans="1:7" ht="15" x14ac:dyDescent="0.25">
      <c r="A7833" s="407" t="s">
        <v>36068</v>
      </c>
      <c r="B7833" s="407" t="s">
        <v>36069</v>
      </c>
      <c r="C7833" s="408">
        <v>0</v>
      </c>
      <c r="D7833" s="408">
        <v>9.08</v>
      </c>
      <c r="E7833" s="408">
        <v>9.08</v>
      </c>
      <c r="F7833" s="406"/>
      <c r="G7833" s="408">
        <v>0</v>
      </c>
    </row>
    <row r="7834" spans="1:7" ht="15" x14ac:dyDescent="0.2">
      <c r="A7834" s="407" t="s">
        <v>12587</v>
      </c>
      <c r="B7834" s="407" t="s">
        <v>12588</v>
      </c>
      <c r="C7834" s="408">
        <v>0</v>
      </c>
      <c r="D7834" s="408">
        <v>255.36</v>
      </c>
      <c r="E7834" s="408">
        <v>255.36</v>
      </c>
      <c r="F7834" s="409">
        <v>45364.415520833332</v>
      </c>
      <c r="G7834" s="408">
        <v>0</v>
      </c>
    </row>
    <row r="7835" spans="1:7" ht="15" x14ac:dyDescent="0.2">
      <c r="A7835" s="407" t="s">
        <v>12589</v>
      </c>
      <c r="B7835" s="407" t="s">
        <v>12590</v>
      </c>
      <c r="C7835" s="408">
        <v>0</v>
      </c>
      <c r="D7835" s="408">
        <v>17.018461538461541</v>
      </c>
      <c r="E7835" s="408">
        <v>17.018461538461541</v>
      </c>
      <c r="F7835" s="409">
        <v>45790.587835648148</v>
      </c>
      <c r="G7835" s="408">
        <v>8</v>
      </c>
    </row>
    <row r="7836" spans="1:7" ht="15" x14ac:dyDescent="0.25">
      <c r="A7836" s="407" t="s">
        <v>36070</v>
      </c>
      <c r="B7836" s="407" t="s">
        <v>36071</v>
      </c>
      <c r="C7836" s="408">
        <v>0</v>
      </c>
      <c r="D7836" s="408">
        <v>26.72</v>
      </c>
      <c r="E7836" s="408">
        <v>26.72</v>
      </c>
      <c r="F7836" s="406"/>
      <c r="G7836" s="408">
        <v>0</v>
      </c>
    </row>
    <row r="7837" spans="1:7" ht="15" x14ac:dyDescent="0.25">
      <c r="A7837" s="407" t="s">
        <v>36072</v>
      </c>
      <c r="B7837" s="407" t="s">
        <v>36073</v>
      </c>
      <c r="C7837" s="408">
        <v>0</v>
      </c>
      <c r="D7837" s="408">
        <v>34.85</v>
      </c>
      <c r="E7837" s="408">
        <v>34.85</v>
      </c>
      <c r="F7837" s="406"/>
      <c r="G7837" s="408">
        <v>0</v>
      </c>
    </row>
    <row r="7838" spans="1:7" ht="15" x14ac:dyDescent="0.25">
      <c r="A7838" s="407" t="s">
        <v>36074</v>
      </c>
      <c r="B7838" s="407" t="s">
        <v>36075</v>
      </c>
      <c r="C7838" s="408">
        <v>0</v>
      </c>
      <c r="D7838" s="408">
        <v>28.4</v>
      </c>
      <c r="E7838" s="408">
        <v>28.4</v>
      </c>
      <c r="F7838" s="406"/>
      <c r="G7838" s="408">
        <v>0</v>
      </c>
    </row>
    <row r="7839" spans="1:7" ht="15" x14ac:dyDescent="0.2">
      <c r="A7839" s="407" t="s">
        <v>36076</v>
      </c>
      <c r="B7839" s="407" t="s">
        <v>36077</v>
      </c>
      <c r="C7839" s="408">
        <v>0</v>
      </c>
      <c r="D7839" s="408">
        <v>26.5</v>
      </c>
      <c r="E7839" s="408">
        <v>26.5</v>
      </c>
      <c r="F7839" s="409">
        <v>43006.35087962963</v>
      </c>
      <c r="G7839" s="408">
        <v>0</v>
      </c>
    </row>
    <row r="7840" spans="1:7" ht="15" x14ac:dyDescent="0.25">
      <c r="A7840" s="407" t="s">
        <v>36078</v>
      </c>
      <c r="B7840" s="407" t="s">
        <v>36079</v>
      </c>
      <c r="C7840" s="406"/>
      <c r="D7840" s="408">
        <v>52.13</v>
      </c>
      <c r="E7840" s="408">
        <v>52.13</v>
      </c>
      <c r="F7840" s="406"/>
      <c r="G7840" s="408">
        <v>0</v>
      </c>
    </row>
    <row r="7841" spans="1:7" ht="15" x14ac:dyDescent="0.25">
      <c r="A7841" s="407" t="s">
        <v>36080</v>
      </c>
      <c r="B7841" s="407" t="s">
        <v>36081</v>
      </c>
      <c r="C7841" s="408">
        <v>0</v>
      </c>
      <c r="D7841" s="408">
        <v>45.75</v>
      </c>
      <c r="E7841" s="408">
        <v>45.75</v>
      </c>
      <c r="F7841" s="406"/>
      <c r="G7841" s="408">
        <v>0</v>
      </c>
    </row>
    <row r="7842" spans="1:7" ht="15" x14ac:dyDescent="0.25">
      <c r="A7842" s="407" t="s">
        <v>36082</v>
      </c>
      <c r="B7842" s="407" t="s">
        <v>36083</v>
      </c>
      <c r="C7842" s="408">
        <v>0</v>
      </c>
      <c r="D7842" s="408">
        <v>47.64</v>
      </c>
      <c r="E7842" s="408">
        <v>47.64</v>
      </c>
      <c r="F7842" s="406"/>
      <c r="G7842" s="408">
        <v>0</v>
      </c>
    </row>
    <row r="7843" spans="1:7" ht="15" x14ac:dyDescent="0.2">
      <c r="A7843" s="407" t="s">
        <v>12591</v>
      </c>
      <c r="B7843" s="407" t="s">
        <v>12592</v>
      </c>
      <c r="C7843" s="408">
        <v>0</v>
      </c>
      <c r="D7843" s="408">
        <v>5.3725718700941911</v>
      </c>
      <c r="E7843" s="408">
        <v>5.3725718700941911</v>
      </c>
      <c r="F7843" s="409">
        <v>45244.437754629631</v>
      </c>
      <c r="G7843" s="408">
        <v>4</v>
      </c>
    </row>
    <row r="7844" spans="1:7" ht="15" x14ac:dyDescent="0.2">
      <c r="A7844" s="407" t="s">
        <v>12593</v>
      </c>
      <c r="B7844" s="407" t="s">
        <v>12594</v>
      </c>
      <c r="C7844" s="408">
        <v>0</v>
      </c>
      <c r="D7844" s="408">
        <v>60.51</v>
      </c>
      <c r="E7844" s="408">
        <v>60.51</v>
      </c>
      <c r="F7844" s="409">
        <v>45364.430335648147</v>
      </c>
      <c r="G7844" s="408">
        <v>0</v>
      </c>
    </row>
    <row r="7845" spans="1:7" ht="15" x14ac:dyDescent="0.2">
      <c r="A7845" s="407" t="s">
        <v>12595</v>
      </c>
      <c r="B7845" s="407" t="s">
        <v>12594</v>
      </c>
      <c r="C7845" s="408">
        <v>0</v>
      </c>
      <c r="D7845" s="408">
        <v>0</v>
      </c>
      <c r="E7845" s="408">
        <v>0</v>
      </c>
      <c r="F7845" s="409">
        <v>45364.431886574072</v>
      </c>
      <c r="G7845" s="408">
        <v>0</v>
      </c>
    </row>
    <row r="7846" spans="1:7" ht="15" x14ac:dyDescent="0.25">
      <c r="A7846" s="407" t="s">
        <v>36084</v>
      </c>
      <c r="B7846" s="407" t="s">
        <v>36085</v>
      </c>
      <c r="C7846" s="406"/>
      <c r="D7846" s="408">
        <v>62</v>
      </c>
      <c r="E7846" s="408">
        <v>62</v>
      </c>
      <c r="F7846" s="406"/>
      <c r="G7846" s="408">
        <v>0</v>
      </c>
    </row>
    <row r="7847" spans="1:7" ht="15" x14ac:dyDescent="0.2">
      <c r="A7847" s="407" t="s">
        <v>36086</v>
      </c>
      <c r="B7847" s="407" t="s">
        <v>36087</v>
      </c>
      <c r="C7847" s="408">
        <v>0</v>
      </c>
      <c r="D7847" s="408">
        <v>12.04</v>
      </c>
      <c r="E7847" s="408">
        <v>12.04</v>
      </c>
      <c r="F7847" s="409">
        <v>43066.443657407406</v>
      </c>
      <c r="G7847" s="408">
        <v>0</v>
      </c>
    </row>
    <row r="7848" spans="1:7" ht="15" x14ac:dyDescent="0.2">
      <c r="A7848" s="407" t="s">
        <v>40287</v>
      </c>
      <c r="B7848" s="407" t="s">
        <v>40288</v>
      </c>
      <c r="C7848" s="408">
        <v>0</v>
      </c>
      <c r="D7848" s="408">
        <v>56.57</v>
      </c>
      <c r="E7848" s="408">
        <v>56.57</v>
      </c>
      <c r="F7848" s="409">
        <v>45747.591932870368</v>
      </c>
      <c r="G7848" s="408">
        <v>0</v>
      </c>
    </row>
    <row r="7849" spans="1:7" ht="15" x14ac:dyDescent="0.2">
      <c r="A7849" s="407" t="s">
        <v>40289</v>
      </c>
      <c r="B7849" s="407" t="s">
        <v>40290</v>
      </c>
      <c r="C7849" s="408">
        <v>0</v>
      </c>
      <c r="D7849" s="408">
        <v>88.5</v>
      </c>
      <c r="E7849" s="408">
        <v>88.5</v>
      </c>
      <c r="F7849" s="409">
        <v>46036.693819444445</v>
      </c>
      <c r="G7849" s="408">
        <v>0</v>
      </c>
    </row>
    <row r="7850" spans="1:7" ht="15" x14ac:dyDescent="0.2">
      <c r="A7850" s="407" t="s">
        <v>36088</v>
      </c>
      <c r="B7850" s="407" t="s">
        <v>36089</v>
      </c>
      <c r="C7850" s="408">
        <v>0</v>
      </c>
      <c r="D7850" s="408">
        <v>0.73</v>
      </c>
      <c r="E7850" s="408">
        <v>0.73</v>
      </c>
      <c r="F7850" s="409">
        <v>43066.44226851852</v>
      </c>
      <c r="G7850" s="408">
        <v>0</v>
      </c>
    </row>
    <row r="7851" spans="1:7" ht="15" x14ac:dyDescent="0.2">
      <c r="A7851" s="407" t="s">
        <v>40291</v>
      </c>
      <c r="B7851" s="407" t="s">
        <v>40292</v>
      </c>
      <c r="C7851" s="408">
        <v>0</v>
      </c>
      <c r="D7851" s="408">
        <v>11.74</v>
      </c>
      <c r="E7851" s="408">
        <v>11.74</v>
      </c>
      <c r="F7851" s="409">
        <v>45925.467789351853</v>
      </c>
      <c r="G7851" s="408">
        <v>0</v>
      </c>
    </row>
    <row r="7852" spans="1:7" ht="15" x14ac:dyDescent="0.25">
      <c r="A7852" s="407" t="s">
        <v>36090</v>
      </c>
      <c r="B7852" s="407" t="s">
        <v>36091</v>
      </c>
      <c r="C7852" s="406"/>
      <c r="D7852" s="408">
        <v>12.24</v>
      </c>
      <c r="E7852" s="408">
        <v>12.24</v>
      </c>
      <c r="F7852" s="409">
        <v>43066.442812499998</v>
      </c>
      <c r="G7852" s="408">
        <v>0</v>
      </c>
    </row>
    <row r="7853" spans="1:7" ht="15" x14ac:dyDescent="0.2">
      <c r="A7853" s="407" t="s">
        <v>36092</v>
      </c>
      <c r="B7853" s="407" t="s">
        <v>36093</v>
      </c>
      <c r="C7853" s="408">
        <v>0</v>
      </c>
      <c r="D7853" s="408">
        <v>46.1</v>
      </c>
      <c r="E7853" s="408">
        <v>46.1</v>
      </c>
      <c r="F7853" s="409">
        <v>43066.443425925929</v>
      </c>
      <c r="G7853" s="408">
        <v>0</v>
      </c>
    </row>
    <row r="7854" spans="1:7" ht="15" x14ac:dyDescent="0.2">
      <c r="A7854" s="407" t="s">
        <v>36094</v>
      </c>
      <c r="B7854" s="407" t="s">
        <v>36095</v>
      </c>
      <c r="C7854" s="408">
        <v>0</v>
      </c>
      <c r="D7854" s="408">
        <v>27.47</v>
      </c>
      <c r="E7854" s="408">
        <v>27.47</v>
      </c>
      <c r="F7854" s="409">
        <v>43019.4533912037</v>
      </c>
      <c r="G7854" s="408">
        <v>0</v>
      </c>
    </row>
    <row r="7855" spans="1:7" ht="15" x14ac:dyDescent="0.2">
      <c r="A7855" s="407" t="s">
        <v>36096</v>
      </c>
      <c r="B7855" s="407" t="s">
        <v>36097</v>
      </c>
      <c r="C7855" s="408">
        <v>0</v>
      </c>
      <c r="D7855" s="408">
        <v>60.97</v>
      </c>
      <c r="E7855" s="408">
        <v>60.97</v>
      </c>
      <c r="F7855" s="409">
        <v>43066.443310185183</v>
      </c>
      <c r="G7855" s="408">
        <v>0</v>
      </c>
    </row>
    <row r="7856" spans="1:7" ht="15" x14ac:dyDescent="0.2">
      <c r="A7856" s="407" t="s">
        <v>12596</v>
      </c>
      <c r="B7856" s="407" t="s">
        <v>12597</v>
      </c>
      <c r="C7856" s="408">
        <v>0</v>
      </c>
      <c r="D7856" s="408">
        <v>22.18</v>
      </c>
      <c r="E7856" s="408">
        <v>22.18</v>
      </c>
      <c r="F7856" s="409">
        <v>45244.443807870368</v>
      </c>
      <c r="G7856" s="408">
        <v>0</v>
      </c>
    </row>
    <row r="7857" spans="1:7" ht="15" x14ac:dyDescent="0.2">
      <c r="A7857" s="407" t="s">
        <v>36098</v>
      </c>
      <c r="B7857" s="407" t="s">
        <v>36099</v>
      </c>
      <c r="C7857" s="408">
        <v>0</v>
      </c>
      <c r="D7857" s="408">
        <v>0.73</v>
      </c>
      <c r="E7857" s="408">
        <v>0.73</v>
      </c>
      <c r="F7857" s="409">
        <v>43066.444409722222</v>
      </c>
      <c r="G7857" s="408">
        <v>0</v>
      </c>
    </row>
    <row r="7858" spans="1:7" ht="15" x14ac:dyDescent="0.2">
      <c r="A7858" s="407" t="s">
        <v>36100</v>
      </c>
      <c r="B7858" s="407" t="s">
        <v>12599</v>
      </c>
      <c r="C7858" s="408">
        <v>0</v>
      </c>
      <c r="D7858" s="408">
        <v>34.32</v>
      </c>
      <c r="E7858" s="408">
        <v>34.32</v>
      </c>
      <c r="F7858" s="409">
        <v>45096.487638888888</v>
      </c>
      <c r="G7858" s="408">
        <v>0</v>
      </c>
    </row>
    <row r="7859" spans="1:7" ht="15" x14ac:dyDescent="0.2">
      <c r="A7859" s="407" t="s">
        <v>36101</v>
      </c>
      <c r="B7859" s="407" t="s">
        <v>36102</v>
      </c>
      <c r="C7859" s="408">
        <v>0</v>
      </c>
      <c r="D7859" s="408">
        <v>79.3</v>
      </c>
      <c r="E7859" s="408">
        <v>79.3</v>
      </c>
      <c r="F7859" s="409">
        <v>43066.444606481484</v>
      </c>
      <c r="G7859" s="408">
        <v>0</v>
      </c>
    </row>
    <row r="7860" spans="1:7" ht="15" x14ac:dyDescent="0.2">
      <c r="A7860" s="407" t="s">
        <v>12598</v>
      </c>
      <c r="B7860" s="407" t="s">
        <v>12599</v>
      </c>
      <c r="C7860" s="408">
        <v>0</v>
      </c>
      <c r="D7860" s="408">
        <v>28.14</v>
      </c>
      <c r="E7860" s="408">
        <v>28.14</v>
      </c>
      <c r="F7860" s="409">
        <v>45096.487858796296</v>
      </c>
      <c r="G7860" s="408">
        <v>0</v>
      </c>
    </row>
    <row r="7861" spans="1:7" ht="15" x14ac:dyDescent="0.2">
      <c r="A7861" s="407" t="s">
        <v>12600</v>
      </c>
      <c r="B7861" s="407" t="s">
        <v>12601</v>
      </c>
      <c r="C7861" s="408">
        <v>0</v>
      </c>
      <c r="D7861" s="408">
        <v>11.15</v>
      </c>
      <c r="E7861" s="408">
        <v>11.15</v>
      </c>
      <c r="F7861" s="409">
        <v>45096.488391203704</v>
      </c>
      <c r="G7861" s="408">
        <v>0</v>
      </c>
    </row>
    <row r="7862" spans="1:7" ht="15" x14ac:dyDescent="0.2">
      <c r="A7862" s="407" t="s">
        <v>12602</v>
      </c>
      <c r="B7862" s="407" t="s">
        <v>12603</v>
      </c>
      <c r="C7862" s="408">
        <v>0</v>
      </c>
      <c r="D7862" s="408">
        <v>12.7</v>
      </c>
      <c r="E7862" s="408">
        <v>12.7</v>
      </c>
      <c r="F7862" s="409">
        <v>43572.677951388891</v>
      </c>
      <c r="G7862" s="408">
        <v>0</v>
      </c>
    </row>
    <row r="7863" spans="1:7" ht="15" x14ac:dyDescent="0.2">
      <c r="A7863" s="407" t="s">
        <v>12604</v>
      </c>
      <c r="B7863" s="407" t="s">
        <v>12605</v>
      </c>
      <c r="C7863" s="408">
        <v>0</v>
      </c>
      <c r="D7863" s="408">
        <v>8.4</v>
      </c>
      <c r="E7863" s="408">
        <v>8.4</v>
      </c>
      <c r="F7863" s="409">
        <v>44173.44023148148</v>
      </c>
      <c r="G7863" s="408">
        <v>0</v>
      </c>
    </row>
    <row r="7864" spans="1:7" ht="15" x14ac:dyDescent="0.25">
      <c r="A7864" s="407" t="s">
        <v>36103</v>
      </c>
      <c r="B7864" s="407" t="s">
        <v>36104</v>
      </c>
      <c r="C7864" s="406"/>
      <c r="D7864" s="408">
        <v>97.025000000000006</v>
      </c>
      <c r="E7864" s="408">
        <v>97.025000000000006</v>
      </c>
      <c r="F7864" s="409">
        <v>43066.448217592595</v>
      </c>
      <c r="G7864" s="408">
        <v>0</v>
      </c>
    </row>
    <row r="7865" spans="1:7" ht="15" x14ac:dyDescent="0.2">
      <c r="A7865" s="407" t="s">
        <v>36105</v>
      </c>
      <c r="B7865" s="407" t="s">
        <v>12601</v>
      </c>
      <c r="C7865" s="408">
        <v>0</v>
      </c>
      <c r="D7865" s="408">
        <v>50</v>
      </c>
      <c r="E7865" s="408">
        <v>50</v>
      </c>
      <c r="F7865" s="409">
        <v>43082.462048611109</v>
      </c>
      <c r="G7865" s="408">
        <v>0</v>
      </c>
    </row>
    <row r="7866" spans="1:7" ht="15" x14ac:dyDescent="0.2">
      <c r="A7866" s="407" t="s">
        <v>12606</v>
      </c>
      <c r="B7866" s="407" t="s">
        <v>12607</v>
      </c>
      <c r="C7866" s="408">
        <v>0</v>
      </c>
      <c r="D7866" s="408">
        <v>12.7</v>
      </c>
      <c r="E7866" s="408">
        <v>12.7</v>
      </c>
      <c r="F7866" s="409">
        <v>45096.497164351851</v>
      </c>
      <c r="G7866" s="408">
        <v>0</v>
      </c>
    </row>
    <row r="7867" spans="1:7" ht="15" x14ac:dyDescent="0.2">
      <c r="A7867" s="407" t="s">
        <v>12608</v>
      </c>
      <c r="B7867" s="407" t="s">
        <v>12609</v>
      </c>
      <c r="C7867" s="408">
        <v>0</v>
      </c>
      <c r="D7867" s="408">
        <v>1.74</v>
      </c>
      <c r="E7867" s="408">
        <v>1.74</v>
      </c>
      <c r="F7867" s="409">
        <v>45398.603055555555</v>
      </c>
      <c r="G7867" s="408">
        <v>0</v>
      </c>
    </row>
    <row r="7868" spans="1:7" ht="15" x14ac:dyDescent="0.25">
      <c r="A7868" s="407" t="s">
        <v>36106</v>
      </c>
      <c r="B7868" s="407" t="s">
        <v>36107</v>
      </c>
      <c r="C7868" s="408">
        <v>0</v>
      </c>
      <c r="D7868" s="408">
        <v>13.5815</v>
      </c>
      <c r="E7868" s="408">
        <v>13.5815</v>
      </c>
      <c r="F7868" s="406"/>
      <c r="G7868" s="408">
        <v>0</v>
      </c>
    </row>
    <row r="7869" spans="1:7" ht="15" x14ac:dyDescent="0.2">
      <c r="A7869" s="407" t="s">
        <v>36108</v>
      </c>
      <c r="B7869" s="407" t="s">
        <v>36109</v>
      </c>
      <c r="C7869" s="408">
        <v>0</v>
      </c>
      <c r="D7869" s="408">
        <v>14.59</v>
      </c>
      <c r="E7869" s="408">
        <v>14.59</v>
      </c>
      <c r="F7869" s="409">
        <v>43374.43650462963</v>
      </c>
      <c r="G7869" s="408">
        <v>0</v>
      </c>
    </row>
    <row r="7870" spans="1:7" ht="15" x14ac:dyDescent="0.25">
      <c r="A7870" s="407" t="s">
        <v>36110</v>
      </c>
      <c r="B7870" s="407" t="s">
        <v>36111</v>
      </c>
      <c r="C7870" s="406"/>
      <c r="D7870" s="408">
        <v>14.59</v>
      </c>
      <c r="E7870" s="408">
        <v>14.59</v>
      </c>
      <c r="F7870" s="409">
        <v>43066.489479166667</v>
      </c>
      <c r="G7870" s="408">
        <v>0</v>
      </c>
    </row>
    <row r="7871" spans="1:7" ht="15" x14ac:dyDescent="0.2">
      <c r="A7871" s="407" t="s">
        <v>36112</v>
      </c>
      <c r="B7871" s="407" t="s">
        <v>36113</v>
      </c>
      <c r="C7871" s="408">
        <v>0</v>
      </c>
      <c r="D7871" s="408">
        <v>19.5</v>
      </c>
      <c r="E7871" s="408">
        <v>19.5</v>
      </c>
      <c r="F7871" s="409">
        <v>43374.436076388891</v>
      </c>
      <c r="G7871" s="408">
        <v>0</v>
      </c>
    </row>
    <row r="7872" spans="1:7" ht="15" x14ac:dyDescent="0.2">
      <c r="A7872" s="407" t="s">
        <v>36114</v>
      </c>
      <c r="B7872" s="407" t="s">
        <v>36115</v>
      </c>
      <c r="C7872" s="408">
        <v>0</v>
      </c>
      <c r="D7872" s="408">
        <v>19.5</v>
      </c>
      <c r="E7872" s="408">
        <v>19.5</v>
      </c>
      <c r="F7872" s="409">
        <v>43374.435613425929</v>
      </c>
      <c r="G7872" s="408">
        <v>0</v>
      </c>
    </row>
    <row r="7873" spans="1:7" ht="15" x14ac:dyDescent="0.2">
      <c r="A7873" s="407" t="s">
        <v>36116</v>
      </c>
      <c r="B7873" s="407" t="s">
        <v>36117</v>
      </c>
      <c r="C7873" s="408">
        <v>0</v>
      </c>
      <c r="D7873" s="408">
        <v>18.850000000000001</v>
      </c>
      <c r="E7873" s="408">
        <v>18.850000000000001</v>
      </c>
      <c r="F7873" s="409">
        <v>43374.435266203705</v>
      </c>
      <c r="G7873" s="408">
        <v>0</v>
      </c>
    </row>
    <row r="7874" spans="1:7" ht="15" x14ac:dyDescent="0.25">
      <c r="A7874" s="407" t="s">
        <v>12610</v>
      </c>
      <c r="B7874" s="407" t="s">
        <v>12611</v>
      </c>
      <c r="C7874" s="406"/>
      <c r="D7874" s="408">
        <v>8.58</v>
      </c>
      <c r="E7874" s="408">
        <v>8.58</v>
      </c>
      <c r="F7874" s="409">
        <v>45197.614062499997</v>
      </c>
      <c r="G7874" s="408">
        <v>0</v>
      </c>
    </row>
    <row r="7875" spans="1:7" ht="15" x14ac:dyDescent="0.25">
      <c r="A7875" s="407" t="s">
        <v>12612</v>
      </c>
      <c r="B7875" s="407" t="s">
        <v>12613</v>
      </c>
      <c r="C7875" s="406"/>
      <c r="D7875" s="408">
        <v>17.16</v>
      </c>
      <c r="E7875" s="408">
        <v>17.16</v>
      </c>
      <c r="F7875" s="409">
        <v>44853.551018518519</v>
      </c>
      <c r="G7875" s="408">
        <v>0</v>
      </c>
    </row>
    <row r="7876" spans="1:7" ht="15" x14ac:dyDescent="0.2">
      <c r="A7876" s="407" t="s">
        <v>12614</v>
      </c>
      <c r="B7876" s="407" t="s">
        <v>12615</v>
      </c>
      <c r="C7876" s="408">
        <v>0</v>
      </c>
      <c r="D7876" s="408">
        <v>25.74</v>
      </c>
      <c r="E7876" s="408">
        <v>25.74</v>
      </c>
      <c r="F7876" s="409">
        <v>44881.273935185185</v>
      </c>
      <c r="G7876" s="408">
        <v>16</v>
      </c>
    </row>
    <row r="7877" spans="1:7" ht="15" x14ac:dyDescent="0.2">
      <c r="A7877" s="407" t="s">
        <v>12616</v>
      </c>
      <c r="B7877" s="407" t="s">
        <v>33343</v>
      </c>
      <c r="C7877" s="408">
        <v>0</v>
      </c>
      <c r="D7877" s="408">
        <v>11.66</v>
      </c>
      <c r="E7877" s="408">
        <v>11.66</v>
      </c>
      <c r="F7877" s="409">
        <v>45398.625219907408</v>
      </c>
      <c r="G7877" s="408">
        <v>0</v>
      </c>
    </row>
    <row r="7878" spans="1:7" ht="15" x14ac:dyDescent="0.2">
      <c r="A7878" s="407" t="s">
        <v>12617</v>
      </c>
      <c r="B7878" s="407" t="s">
        <v>33344</v>
      </c>
      <c r="C7878" s="408">
        <v>0</v>
      </c>
      <c r="D7878" s="408">
        <v>11.66</v>
      </c>
      <c r="E7878" s="408">
        <v>11.66</v>
      </c>
      <c r="F7878" s="409">
        <v>45398.626342592594</v>
      </c>
      <c r="G7878" s="408">
        <v>0</v>
      </c>
    </row>
    <row r="7879" spans="1:7" ht="15" x14ac:dyDescent="0.2">
      <c r="A7879" s="407" t="s">
        <v>12618</v>
      </c>
      <c r="B7879" s="407" t="s">
        <v>33345</v>
      </c>
      <c r="C7879" s="408">
        <v>0</v>
      </c>
      <c r="D7879" s="408">
        <v>11.66</v>
      </c>
      <c r="E7879" s="408">
        <v>11.66</v>
      </c>
      <c r="F7879" s="409">
        <v>45398.626550925925</v>
      </c>
      <c r="G7879" s="408">
        <v>0</v>
      </c>
    </row>
    <row r="7880" spans="1:7" ht="15" x14ac:dyDescent="0.25">
      <c r="A7880" s="407" t="s">
        <v>12619</v>
      </c>
      <c r="B7880" s="407" t="s">
        <v>12620</v>
      </c>
      <c r="C7880" s="406"/>
      <c r="D7880" s="408">
        <v>20.65</v>
      </c>
      <c r="E7880" s="408">
        <v>20.65</v>
      </c>
      <c r="F7880" s="409">
        <v>45096.498043981483</v>
      </c>
      <c r="G7880" s="408">
        <v>0</v>
      </c>
    </row>
    <row r="7881" spans="1:7" ht="15" x14ac:dyDescent="0.2">
      <c r="A7881" s="407" t="s">
        <v>12621</v>
      </c>
      <c r="B7881" s="407" t="s">
        <v>12622</v>
      </c>
      <c r="C7881" s="408">
        <v>0</v>
      </c>
      <c r="D7881" s="408">
        <v>27.28</v>
      </c>
      <c r="E7881" s="408">
        <v>27.28</v>
      </c>
      <c r="F7881" s="409">
        <v>45096.500138888892</v>
      </c>
      <c r="G7881" s="408">
        <v>0</v>
      </c>
    </row>
    <row r="7882" spans="1:7" ht="15" x14ac:dyDescent="0.25">
      <c r="A7882" s="407" t="s">
        <v>12623</v>
      </c>
      <c r="B7882" s="407" t="s">
        <v>33346</v>
      </c>
      <c r="C7882" s="406"/>
      <c r="D7882" s="408">
        <v>43.82</v>
      </c>
      <c r="E7882" s="408">
        <v>43.82</v>
      </c>
      <c r="F7882" s="409">
        <v>45398.588900462964</v>
      </c>
      <c r="G7882" s="408">
        <v>0</v>
      </c>
    </row>
    <row r="7883" spans="1:7" ht="15" x14ac:dyDescent="0.2">
      <c r="A7883" s="407" t="s">
        <v>12624</v>
      </c>
      <c r="B7883" s="407" t="s">
        <v>33347</v>
      </c>
      <c r="C7883" s="408">
        <v>0</v>
      </c>
      <c r="D7883" s="408">
        <v>0.48</v>
      </c>
      <c r="E7883" s="408">
        <v>0.48</v>
      </c>
      <c r="F7883" s="409">
        <v>45398.598668981482</v>
      </c>
      <c r="G7883" s="408">
        <v>0</v>
      </c>
    </row>
    <row r="7884" spans="1:7" ht="15" x14ac:dyDescent="0.2">
      <c r="A7884" s="407" t="s">
        <v>12625</v>
      </c>
      <c r="B7884" s="407" t="s">
        <v>33348</v>
      </c>
      <c r="C7884" s="408">
        <v>0</v>
      </c>
      <c r="D7884" s="408">
        <v>0.48590772343420124</v>
      </c>
      <c r="E7884" s="408">
        <v>0.48590772343420124</v>
      </c>
      <c r="F7884" s="409">
        <v>45537.604930555557</v>
      </c>
      <c r="G7884" s="408">
        <v>17</v>
      </c>
    </row>
    <row r="7885" spans="1:7" ht="15" x14ac:dyDescent="0.2">
      <c r="A7885" s="407" t="s">
        <v>12626</v>
      </c>
      <c r="B7885" s="407" t="s">
        <v>12627</v>
      </c>
      <c r="C7885" s="408">
        <v>0</v>
      </c>
      <c r="D7885" s="408">
        <v>1.55</v>
      </c>
      <c r="E7885" s="408">
        <v>1.55</v>
      </c>
      <c r="F7885" s="409">
        <v>45509.586064814815</v>
      </c>
      <c r="G7885" s="408">
        <v>0</v>
      </c>
    </row>
    <row r="7886" spans="1:7" ht="15" x14ac:dyDescent="0.2">
      <c r="A7886" s="407" t="s">
        <v>12628</v>
      </c>
      <c r="B7886" s="407" t="s">
        <v>12629</v>
      </c>
      <c r="C7886" s="408">
        <v>0</v>
      </c>
      <c r="D7886" s="408">
        <v>152.85</v>
      </c>
      <c r="E7886" s="408">
        <v>152.85</v>
      </c>
      <c r="F7886" s="409">
        <v>45929.637175925927</v>
      </c>
      <c r="G7886" s="408">
        <v>0</v>
      </c>
    </row>
    <row r="7887" spans="1:7" ht="15" x14ac:dyDescent="0.2">
      <c r="A7887" s="407" t="s">
        <v>12630</v>
      </c>
      <c r="B7887" s="407" t="s">
        <v>12631</v>
      </c>
      <c r="C7887" s="408">
        <v>0</v>
      </c>
      <c r="D7887" s="408">
        <v>14.2</v>
      </c>
      <c r="E7887" s="408">
        <v>14.2</v>
      </c>
      <c r="F7887" s="409">
        <v>45098.470324074071</v>
      </c>
      <c r="G7887" s="408">
        <v>0</v>
      </c>
    </row>
    <row r="7888" spans="1:7" ht="15" x14ac:dyDescent="0.2">
      <c r="A7888" s="407" t="s">
        <v>12632</v>
      </c>
      <c r="B7888" s="407" t="s">
        <v>12633</v>
      </c>
      <c r="C7888" s="408">
        <v>0</v>
      </c>
      <c r="D7888" s="408">
        <v>64.2</v>
      </c>
      <c r="E7888" s="408">
        <v>64.2</v>
      </c>
      <c r="F7888" s="409">
        <v>45244.457696759258</v>
      </c>
      <c r="G7888" s="408">
        <v>0</v>
      </c>
    </row>
    <row r="7889" spans="1:7" ht="15" x14ac:dyDescent="0.2">
      <c r="A7889" s="407" t="s">
        <v>12634</v>
      </c>
      <c r="B7889" s="407" t="s">
        <v>12635</v>
      </c>
      <c r="C7889" s="408">
        <v>0</v>
      </c>
      <c r="D7889" s="408">
        <v>25.6</v>
      </c>
      <c r="E7889" s="408">
        <v>25.6</v>
      </c>
      <c r="F7889" s="409">
        <v>45244.458402777775</v>
      </c>
      <c r="G7889" s="408">
        <v>19</v>
      </c>
    </row>
    <row r="7890" spans="1:7" ht="15" x14ac:dyDescent="0.2">
      <c r="A7890" s="407" t="s">
        <v>12636</v>
      </c>
      <c r="B7890" s="407" t="s">
        <v>12637</v>
      </c>
      <c r="C7890" s="408">
        <v>0</v>
      </c>
      <c r="D7890" s="408">
        <v>32.49</v>
      </c>
      <c r="E7890" s="408">
        <v>32.49</v>
      </c>
      <c r="F7890" s="409">
        <v>45244.45952546296</v>
      </c>
      <c r="G7890" s="408">
        <v>0</v>
      </c>
    </row>
    <row r="7891" spans="1:7" ht="15" x14ac:dyDescent="0.2">
      <c r="A7891" s="407" t="s">
        <v>12638</v>
      </c>
      <c r="B7891" s="407" t="s">
        <v>12639</v>
      </c>
      <c r="C7891" s="408">
        <v>0</v>
      </c>
      <c r="D7891" s="408">
        <v>48.8</v>
      </c>
      <c r="E7891" s="408">
        <v>48.8</v>
      </c>
      <c r="F7891" s="409">
        <v>45553.558368055557</v>
      </c>
      <c r="G7891" s="408">
        <v>0</v>
      </c>
    </row>
    <row r="7892" spans="1:7" ht="15" x14ac:dyDescent="0.2">
      <c r="A7892" s="407" t="s">
        <v>12640</v>
      </c>
      <c r="B7892" s="407" t="s">
        <v>12641</v>
      </c>
      <c r="C7892" s="408">
        <v>0</v>
      </c>
      <c r="D7892" s="408">
        <v>61.28</v>
      </c>
      <c r="E7892" s="408">
        <v>61.28</v>
      </c>
      <c r="F7892" s="409">
        <v>45244.460578703707</v>
      </c>
      <c r="G7892" s="408">
        <v>0</v>
      </c>
    </row>
    <row r="7893" spans="1:7" ht="15" x14ac:dyDescent="0.2">
      <c r="A7893" s="407" t="s">
        <v>12642</v>
      </c>
      <c r="B7893" s="407" t="s">
        <v>12643</v>
      </c>
      <c r="C7893" s="408">
        <v>0</v>
      </c>
      <c r="D7893" s="408">
        <v>75.53</v>
      </c>
      <c r="E7893" s="408">
        <v>75.53</v>
      </c>
      <c r="F7893" s="409">
        <v>45244.461342592593</v>
      </c>
      <c r="G7893" s="408">
        <v>0</v>
      </c>
    </row>
    <row r="7894" spans="1:7" ht="15" x14ac:dyDescent="0.2">
      <c r="A7894" s="407" t="s">
        <v>12644</v>
      </c>
      <c r="B7894" s="407" t="s">
        <v>12645</v>
      </c>
      <c r="C7894" s="408">
        <v>0</v>
      </c>
      <c r="D7894" s="408">
        <v>31.11</v>
      </c>
      <c r="E7894" s="408">
        <v>31.11</v>
      </c>
      <c r="F7894" s="409">
        <v>46036.69494212963</v>
      </c>
      <c r="G7894" s="408">
        <v>0</v>
      </c>
    </row>
    <row r="7895" spans="1:7" ht="15" x14ac:dyDescent="0.2">
      <c r="A7895" s="407" t="s">
        <v>12646</v>
      </c>
      <c r="B7895" s="407" t="s">
        <v>40602</v>
      </c>
      <c r="C7895" s="408">
        <v>0</v>
      </c>
      <c r="D7895" s="408">
        <v>29.41</v>
      </c>
      <c r="E7895" s="408">
        <v>29.41</v>
      </c>
      <c r="F7895" s="409">
        <v>45951.373414351852</v>
      </c>
      <c r="G7895" s="408">
        <v>0</v>
      </c>
    </row>
    <row r="7896" spans="1:7" ht="15" x14ac:dyDescent="0.2">
      <c r="A7896" s="407" t="s">
        <v>12647</v>
      </c>
      <c r="B7896" s="407" t="s">
        <v>12648</v>
      </c>
      <c r="C7896" s="408">
        <v>0</v>
      </c>
      <c r="D7896" s="408">
        <v>57.89</v>
      </c>
      <c r="E7896" s="408">
        <v>57.89</v>
      </c>
      <c r="F7896" s="409">
        <v>45244.464537037034</v>
      </c>
      <c r="G7896" s="408">
        <v>4</v>
      </c>
    </row>
    <row r="7897" spans="1:7" ht="15" x14ac:dyDescent="0.2">
      <c r="A7897" s="407" t="s">
        <v>12649</v>
      </c>
      <c r="B7897" s="407" t="s">
        <v>12650</v>
      </c>
      <c r="C7897" s="408">
        <v>0</v>
      </c>
      <c r="D7897" s="408">
        <v>75.849999999999994</v>
      </c>
      <c r="E7897" s="408">
        <v>75.849999999999994</v>
      </c>
      <c r="F7897" s="409">
        <v>45488.337430555555</v>
      </c>
      <c r="G7897" s="408">
        <v>0</v>
      </c>
    </row>
    <row r="7898" spans="1:7" ht="15" x14ac:dyDescent="0.2">
      <c r="A7898" s="407" t="s">
        <v>12651</v>
      </c>
      <c r="B7898" s="407" t="s">
        <v>12652</v>
      </c>
      <c r="C7898" s="408">
        <v>0</v>
      </c>
      <c r="D7898" s="408">
        <v>9.35</v>
      </c>
      <c r="E7898" s="408">
        <v>9.35</v>
      </c>
      <c r="F7898" s="409">
        <v>45244.465567129628</v>
      </c>
      <c r="G7898" s="408">
        <v>39</v>
      </c>
    </row>
    <row r="7899" spans="1:7" ht="15" x14ac:dyDescent="0.25">
      <c r="A7899" s="407" t="s">
        <v>12653</v>
      </c>
      <c r="B7899" s="407" t="s">
        <v>12654</v>
      </c>
      <c r="C7899" s="406"/>
      <c r="D7899" s="408">
        <v>1.65</v>
      </c>
      <c r="E7899" s="408">
        <v>1.65</v>
      </c>
      <c r="F7899" s="409">
        <v>44854.429606481484</v>
      </c>
      <c r="G7899" s="408">
        <v>0</v>
      </c>
    </row>
    <row r="7900" spans="1:7" ht="15" x14ac:dyDescent="0.2">
      <c r="A7900" s="407" t="s">
        <v>12655</v>
      </c>
      <c r="B7900" s="407" t="s">
        <v>12656</v>
      </c>
      <c r="C7900" s="408">
        <v>0</v>
      </c>
      <c r="D7900" s="408">
        <v>31</v>
      </c>
      <c r="E7900" s="408">
        <v>31</v>
      </c>
      <c r="F7900" s="409">
        <v>45244.466990740744</v>
      </c>
      <c r="G7900" s="408">
        <v>0</v>
      </c>
    </row>
    <row r="7901" spans="1:7" ht="15" x14ac:dyDescent="0.2">
      <c r="A7901" s="407" t="s">
        <v>12657</v>
      </c>
      <c r="B7901" s="407" t="s">
        <v>12658</v>
      </c>
      <c r="C7901" s="408">
        <v>0</v>
      </c>
      <c r="D7901" s="408">
        <v>11.96</v>
      </c>
      <c r="E7901" s="408">
        <v>11.96</v>
      </c>
      <c r="F7901" s="409">
        <v>45244.46769675926</v>
      </c>
      <c r="G7901" s="408">
        <v>0</v>
      </c>
    </row>
    <row r="7902" spans="1:7" ht="15" x14ac:dyDescent="0.2">
      <c r="A7902" s="407" t="s">
        <v>12659</v>
      </c>
      <c r="B7902" s="407" t="s">
        <v>12660</v>
      </c>
      <c r="C7902" s="408">
        <v>0</v>
      </c>
      <c r="D7902" s="408">
        <v>14.55</v>
      </c>
      <c r="E7902" s="408">
        <v>14.55</v>
      </c>
      <c r="F7902" s="409">
        <v>45244.468124999999</v>
      </c>
      <c r="G7902" s="408">
        <v>2</v>
      </c>
    </row>
    <row r="7903" spans="1:7" ht="15" x14ac:dyDescent="0.25">
      <c r="A7903" s="407" t="s">
        <v>12661</v>
      </c>
      <c r="B7903" s="407" t="s">
        <v>12662</v>
      </c>
      <c r="C7903" s="406"/>
      <c r="D7903" s="408">
        <v>50.45</v>
      </c>
      <c r="E7903" s="408">
        <v>50.45</v>
      </c>
      <c r="F7903" s="409">
        <v>45098.476087962961</v>
      </c>
      <c r="G7903" s="408">
        <v>0</v>
      </c>
    </row>
    <row r="7904" spans="1:7" ht="15" x14ac:dyDescent="0.2">
      <c r="A7904" s="407" t="s">
        <v>12663</v>
      </c>
      <c r="B7904" s="407" t="s">
        <v>12664</v>
      </c>
      <c r="C7904" s="408">
        <v>0</v>
      </c>
      <c r="D7904" s="408">
        <v>30.44</v>
      </c>
      <c r="E7904" s="408">
        <v>30.44</v>
      </c>
      <c r="F7904" s="409">
        <v>45628.579652777778</v>
      </c>
      <c r="G7904" s="408">
        <v>0</v>
      </c>
    </row>
    <row r="7905" spans="1:7" ht="15" x14ac:dyDescent="0.25">
      <c r="A7905" s="407" t="s">
        <v>12665</v>
      </c>
      <c r="B7905" s="407" t="s">
        <v>12666</v>
      </c>
      <c r="C7905" s="406"/>
      <c r="D7905" s="408">
        <v>62.06</v>
      </c>
      <c r="E7905" s="408">
        <v>62.06</v>
      </c>
      <c r="F7905" s="409">
        <v>45260.607129629629</v>
      </c>
      <c r="G7905" s="408">
        <v>0</v>
      </c>
    </row>
    <row r="7906" spans="1:7" ht="15" x14ac:dyDescent="0.25">
      <c r="A7906" s="407" t="s">
        <v>12667</v>
      </c>
      <c r="B7906" s="407" t="s">
        <v>12668</v>
      </c>
      <c r="C7906" s="406"/>
      <c r="D7906" s="408">
        <v>21.3</v>
      </c>
      <c r="E7906" s="408">
        <v>21.3</v>
      </c>
      <c r="F7906" s="409">
        <v>43732.381666666668</v>
      </c>
      <c r="G7906" s="408">
        <v>0</v>
      </c>
    </row>
    <row r="7907" spans="1:7" ht="15" x14ac:dyDescent="0.2">
      <c r="A7907" s="407" t="s">
        <v>12669</v>
      </c>
      <c r="B7907" s="407" t="s">
        <v>12670</v>
      </c>
      <c r="C7907" s="408">
        <v>0</v>
      </c>
      <c r="D7907" s="408">
        <v>39.18</v>
      </c>
      <c r="E7907" s="408">
        <v>39.18</v>
      </c>
      <c r="F7907" s="409">
        <v>45244.472569444442</v>
      </c>
      <c r="G7907" s="408">
        <v>0</v>
      </c>
    </row>
    <row r="7908" spans="1:7" ht="15" x14ac:dyDescent="0.2">
      <c r="A7908" s="407" t="s">
        <v>12671</v>
      </c>
      <c r="B7908" s="407" t="s">
        <v>12672</v>
      </c>
      <c r="C7908" s="408">
        <v>0</v>
      </c>
      <c r="D7908" s="408">
        <v>93.86</v>
      </c>
      <c r="E7908" s="408">
        <v>93.86</v>
      </c>
      <c r="F7908" s="409">
        <v>45098.515011574076</v>
      </c>
      <c r="G7908" s="408">
        <v>0</v>
      </c>
    </row>
    <row r="7909" spans="1:7" ht="15" x14ac:dyDescent="0.2">
      <c r="A7909" s="407" t="s">
        <v>12673</v>
      </c>
      <c r="B7909" s="407" t="s">
        <v>12674</v>
      </c>
      <c r="C7909" s="408">
        <v>0</v>
      </c>
      <c r="D7909" s="408">
        <v>25.5</v>
      </c>
      <c r="E7909" s="408">
        <v>25.5</v>
      </c>
      <c r="F7909" s="409">
        <v>44118.416828703703</v>
      </c>
      <c r="G7909" s="408">
        <v>0</v>
      </c>
    </row>
    <row r="7910" spans="1:7" ht="15" x14ac:dyDescent="0.2">
      <c r="A7910" s="407" t="s">
        <v>12675</v>
      </c>
      <c r="B7910" s="407" t="s">
        <v>12676</v>
      </c>
      <c r="C7910" s="408">
        <v>0</v>
      </c>
      <c r="D7910" s="408">
        <v>33.65</v>
      </c>
      <c r="E7910" s="408">
        <v>33.65</v>
      </c>
      <c r="F7910" s="409">
        <v>43111.438576388886</v>
      </c>
      <c r="G7910" s="408">
        <v>0</v>
      </c>
    </row>
    <row r="7911" spans="1:7" ht="15" x14ac:dyDescent="0.2">
      <c r="A7911" s="407" t="s">
        <v>12677</v>
      </c>
      <c r="B7911" s="407" t="s">
        <v>12678</v>
      </c>
      <c r="C7911" s="408">
        <v>0</v>
      </c>
      <c r="D7911" s="408">
        <v>62.18</v>
      </c>
      <c r="E7911" s="408">
        <v>62.18</v>
      </c>
      <c r="F7911" s="409">
        <v>45098.518796296295</v>
      </c>
      <c r="G7911" s="408">
        <v>0</v>
      </c>
    </row>
    <row r="7912" spans="1:7" ht="15" x14ac:dyDescent="0.2">
      <c r="A7912" s="407" t="s">
        <v>12679</v>
      </c>
      <c r="B7912" s="407" t="s">
        <v>12680</v>
      </c>
      <c r="C7912" s="408">
        <v>0</v>
      </c>
      <c r="D7912" s="408">
        <v>110.28</v>
      </c>
      <c r="E7912" s="408">
        <v>110.28</v>
      </c>
      <c r="F7912" s="409">
        <v>45098.519953703704</v>
      </c>
      <c r="G7912" s="408">
        <v>0</v>
      </c>
    </row>
    <row r="7913" spans="1:7" ht="15" x14ac:dyDescent="0.2">
      <c r="A7913" s="407" t="s">
        <v>12681</v>
      </c>
      <c r="B7913" s="407" t="s">
        <v>12682</v>
      </c>
      <c r="C7913" s="408">
        <v>0</v>
      </c>
      <c r="D7913" s="408">
        <v>241.32</v>
      </c>
      <c r="E7913" s="408">
        <v>241.32</v>
      </c>
      <c r="F7913" s="409">
        <v>45096.468912037039</v>
      </c>
      <c r="G7913" s="408">
        <v>0</v>
      </c>
    </row>
    <row r="7914" spans="1:7" ht="15" x14ac:dyDescent="0.2">
      <c r="A7914" s="407" t="s">
        <v>12683</v>
      </c>
      <c r="B7914" s="407" t="s">
        <v>12684</v>
      </c>
      <c r="C7914" s="408">
        <v>0</v>
      </c>
      <c r="D7914" s="408">
        <v>6.64</v>
      </c>
      <c r="E7914" s="408">
        <v>6.64</v>
      </c>
      <c r="F7914" s="409">
        <v>45244.476469907408</v>
      </c>
      <c r="G7914" s="408">
        <v>0</v>
      </c>
    </row>
    <row r="7915" spans="1:7" ht="15" x14ac:dyDescent="0.2">
      <c r="A7915" s="407" t="s">
        <v>12685</v>
      </c>
      <c r="B7915" s="407" t="s">
        <v>40601</v>
      </c>
      <c r="C7915" s="408">
        <v>0</v>
      </c>
      <c r="D7915" s="408">
        <v>189.01499999999999</v>
      </c>
      <c r="E7915" s="408">
        <v>189.01499999999999</v>
      </c>
      <c r="F7915" s="409">
        <v>45951.392534722225</v>
      </c>
      <c r="G7915" s="408">
        <v>0</v>
      </c>
    </row>
    <row r="7916" spans="1:7" ht="15" x14ac:dyDescent="0.2">
      <c r="A7916" s="407" t="s">
        <v>12686</v>
      </c>
      <c r="B7916" s="407" t="s">
        <v>12687</v>
      </c>
      <c r="C7916" s="408">
        <v>0</v>
      </c>
      <c r="D7916" s="408">
        <v>227.93</v>
      </c>
      <c r="E7916" s="408">
        <v>227.93</v>
      </c>
      <c r="F7916" s="409">
        <v>45509.682500000003</v>
      </c>
      <c r="G7916" s="408">
        <v>0</v>
      </c>
    </row>
    <row r="7917" spans="1:7" ht="15" x14ac:dyDescent="0.25">
      <c r="A7917" s="407" t="s">
        <v>12688</v>
      </c>
      <c r="B7917" s="407" t="s">
        <v>12689</v>
      </c>
      <c r="C7917" s="406"/>
      <c r="D7917" s="408">
        <v>242.1</v>
      </c>
      <c r="E7917" s="408">
        <v>242.1</v>
      </c>
      <c r="F7917" s="409">
        <v>45098.525983796295</v>
      </c>
      <c r="G7917" s="408">
        <v>0</v>
      </c>
    </row>
    <row r="7918" spans="1:7" ht="15" x14ac:dyDescent="0.25">
      <c r="A7918" s="407" t="s">
        <v>12690</v>
      </c>
      <c r="B7918" s="407" t="s">
        <v>12691</v>
      </c>
      <c r="C7918" s="406"/>
      <c r="D7918" s="408">
        <v>160.79</v>
      </c>
      <c r="E7918" s="408">
        <v>160.79</v>
      </c>
      <c r="F7918" s="409">
        <v>45098.527013888888</v>
      </c>
      <c r="G7918" s="408">
        <v>0</v>
      </c>
    </row>
    <row r="7919" spans="1:7" ht="15" x14ac:dyDescent="0.2">
      <c r="A7919" s="407" t="s">
        <v>12692</v>
      </c>
      <c r="B7919" s="407" t="s">
        <v>33349</v>
      </c>
      <c r="C7919" s="408">
        <v>0</v>
      </c>
      <c r="D7919" s="408">
        <v>129.46</v>
      </c>
      <c r="E7919" s="408">
        <v>129.46</v>
      </c>
      <c r="F7919" s="409">
        <v>45559.455949074072</v>
      </c>
      <c r="G7919" s="408">
        <v>1</v>
      </c>
    </row>
    <row r="7920" spans="1:7" ht="15" x14ac:dyDescent="0.2">
      <c r="A7920" s="407" t="s">
        <v>12693</v>
      </c>
      <c r="B7920" s="407" t="s">
        <v>33350</v>
      </c>
      <c r="C7920" s="408">
        <v>0</v>
      </c>
      <c r="D7920" s="408">
        <v>5.61</v>
      </c>
      <c r="E7920" s="408">
        <v>5.61</v>
      </c>
      <c r="F7920" s="409">
        <v>45559.456400462965</v>
      </c>
      <c r="G7920" s="408">
        <v>0</v>
      </c>
    </row>
    <row r="7921" spans="1:7" ht="15" x14ac:dyDescent="0.2">
      <c r="A7921" s="407" t="s">
        <v>12694</v>
      </c>
      <c r="B7921" s="407" t="s">
        <v>12695</v>
      </c>
      <c r="C7921" s="408">
        <v>0</v>
      </c>
      <c r="D7921" s="408">
        <v>7.92</v>
      </c>
      <c r="E7921" s="408">
        <v>7.92</v>
      </c>
      <c r="F7921" s="409">
        <v>45587.375949074078</v>
      </c>
      <c r="G7921" s="408">
        <v>0</v>
      </c>
    </row>
    <row r="7922" spans="1:7" ht="15" x14ac:dyDescent="0.25">
      <c r="A7922" s="407" t="s">
        <v>12696</v>
      </c>
      <c r="B7922" s="407" t="s">
        <v>12697</v>
      </c>
      <c r="C7922" s="406"/>
      <c r="D7922" s="408">
        <v>65.52</v>
      </c>
      <c r="E7922" s="408">
        <v>65.52</v>
      </c>
      <c r="F7922" s="409">
        <v>45098.555451388886</v>
      </c>
      <c r="G7922" s="408">
        <v>0</v>
      </c>
    </row>
    <row r="7923" spans="1:7" ht="15" x14ac:dyDescent="0.25">
      <c r="A7923" s="407" t="s">
        <v>12698</v>
      </c>
      <c r="B7923" s="407" t="s">
        <v>12699</v>
      </c>
      <c r="C7923" s="406"/>
      <c r="D7923" s="408">
        <v>355.02</v>
      </c>
      <c r="E7923" s="408">
        <v>355.02</v>
      </c>
      <c r="F7923" s="409">
        <v>45098.560104166667</v>
      </c>
      <c r="G7923" s="408">
        <v>0</v>
      </c>
    </row>
    <row r="7924" spans="1:7" ht="15" x14ac:dyDescent="0.25">
      <c r="A7924" s="407" t="s">
        <v>12700</v>
      </c>
      <c r="B7924" s="407" t="s">
        <v>12701</v>
      </c>
      <c r="C7924" s="406"/>
      <c r="D7924" s="408">
        <v>66.349999999999994</v>
      </c>
      <c r="E7924" s="408">
        <v>66.349999999999994</v>
      </c>
      <c r="F7924" s="409">
        <v>45244.484351851854</v>
      </c>
      <c r="G7924" s="408">
        <v>0</v>
      </c>
    </row>
    <row r="7925" spans="1:7" ht="15" x14ac:dyDescent="0.25">
      <c r="A7925" s="407" t="s">
        <v>12702</v>
      </c>
      <c r="B7925" s="407" t="s">
        <v>12703</v>
      </c>
      <c r="C7925" s="406"/>
      <c r="D7925" s="408">
        <v>12.34</v>
      </c>
      <c r="E7925" s="408">
        <v>12.34</v>
      </c>
      <c r="F7925" s="409">
        <v>45098.564016203702</v>
      </c>
      <c r="G7925" s="408">
        <v>0</v>
      </c>
    </row>
    <row r="7926" spans="1:7" ht="15" x14ac:dyDescent="0.2">
      <c r="A7926" s="407" t="s">
        <v>12704</v>
      </c>
      <c r="B7926" s="407" t="s">
        <v>12705</v>
      </c>
      <c r="C7926" s="408">
        <v>0</v>
      </c>
      <c r="D7926" s="408">
        <v>3.95</v>
      </c>
      <c r="E7926" s="408">
        <v>3.95</v>
      </c>
      <c r="F7926" s="409">
        <v>45098.571516203701</v>
      </c>
      <c r="G7926" s="408">
        <v>0</v>
      </c>
    </row>
    <row r="7927" spans="1:7" ht="15" x14ac:dyDescent="0.25">
      <c r="A7927" s="407" t="s">
        <v>12706</v>
      </c>
      <c r="B7927" s="407" t="s">
        <v>12707</v>
      </c>
      <c r="C7927" s="406"/>
      <c r="D7927" s="408">
        <v>3.95</v>
      </c>
      <c r="E7927" s="408">
        <v>3.95</v>
      </c>
      <c r="F7927" s="409">
        <v>45098.573171296295</v>
      </c>
      <c r="G7927" s="408">
        <v>0</v>
      </c>
    </row>
    <row r="7928" spans="1:7" ht="15" x14ac:dyDescent="0.25">
      <c r="A7928" s="407" t="s">
        <v>12708</v>
      </c>
      <c r="B7928" s="407" t="s">
        <v>12709</v>
      </c>
      <c r="C7928" s="406"/>
      <c r="D7928" s="408">
        <v>92.54</v>
      </c>
      <c r="E7928" s="408">
        <v>92.54</v>
      </c>
      <c r="F7928" s="409">
        <v>45244.48741898148</v>
      </c>
      <c r="G7928" s="408">
        <v>0</v>
      </c>
    </row>
    <row r="7929" spans="1:7" ht="15" x14ac:dyDescent="0.2">
      <c r="A7929" s="407" t="s">
        <v>12710</v>
      </c>
      <c r="B7929" s="407" t="s">
        <v>12711</v>
      </c>
      <c r="C7929" s="408">
        <v>0</v>
      </c>
      <c r="D7929" s="408">
        <v>446.98</v>
      </c>
      <c r="E7929" s="408">
        <v>446.98</v>
      </c>
      <c r="F7929" s="409">
        <v>45244.488344907404</v>
      </c>
      <c r="G7929" s="408">
        <v>0</v>
      </c>
    </row>
    <row r="7930" spans="1:7" ht="15" x14ac:dyDescent="0.2">
      <c r="A7930" s="407" t="s">
        <v>12712</v>
      </c>
      <c r="B7930" s="407" t="s">
        <v>12713</v>
      </c>
      <c r="C7930" s="408">
        <v>0</v>
      </c>
      <c r="D7930" s="408">
        <v>707.71</v>
      </c>
      <c r="E7930" s="408">
        <v>707.71</v>
      </c>
      <c r="F7930" s="409">
        <v>45098.575162037036</v>
      </c>
      <c r="G7930" s="408">
        <v>0</v>
      </c>
    </row>
    <row r="7931" spans="1:7" ht="15" x14ac:dyDescent="0.25">
      <c r="A7931" s="407" t="s">
        <v>12714</v>
      </c>
      <c r="B7931" s="407" t="s">
        <v>12715</v>
      </c>
      <c r="C7931" s="406"/>
      <c r="D7931" s="408">
        <v>3230</v>
      </c>
      <c r="E7931" s="408">
        <v>3230</v>
      </c>
      <c r="F7931" s="409">
        <v>45244.489618055559</v>
      </c>
      <c r="G7931" s="408">
        <v>0</v>
      </c>
    </row>
    <row r="7932" spans="1:7" ht="15" x14ac:dyDescent="0.25">
      <c r="A7932" s="407" t="s">
        <v>36118</v>
      </c>
      <c r="B7932" s="407" t="s">
        <v>36119</v>
      </c>
      <c r="C7932" s="406"/>
      <c r="D7932" s="408">
        <v>78.3</v>
      </c>
      <c r="E7932" s="408">
        <v>78.3</v>
      </c>
      <c r="F7932" s="409">
        <v>43452.567488425928</v>
      </c>
      <c r="G7932" s="408">
        <v>0</v>
      </c>
    </row>
    <row r="7933" spans="1:7" ht="15" x14ac:dyDescent="0.2">
      <c r="A7933" s="407" t="s">
        <v>12716</v>
      </c>
      <c r="B7933" s="407" t="s">
        <v>12717</v>
      </c>
      <c r="C7933" s="408">
        <v>0</v>
      </c>
      <c r="D7933" s="408">
        <v>4780.88</v>
      </c>
      <c r="E7933" s="408">
        <v>4780.88</v>
      </c>
      <c r="F7933" s="409">
        <v>45244.493587962963</v>
      </c>
      <c r="G7933" s="408">
        <v>0</v>
      </c>
    </row>
    <row r="7934" spans="1:7" ht="15" x14ac:dyDescent="0.25">
      <c r="A7934" s="407" t="s">
        <v>12718</v>
      </c>
      <c r="B7934" s="407" t="s">
        <v>12719</v>
      </c>
      <c r="C7934" s="406"/>
      <c r="D7934" s="408">
        <v>246.57</v>
      </c>
      <c r="E7934" s="408">
        <v>246.57</v>
      </c>
      <c r="F7934" s="409">
        <v>45628.579768518517</v>
      </c>
      <c r="G7934" s="408">
        <v>0</v>
      </c>
    </row>
    <row r="7935" spans="1:7" ht="15" x14ac:dyDescent="0.2">
      <c r="A7935" s="407" t="s">
        <v>12720</v>
      </c>
      <c r="B7935" s="407" t="s">
        <v>41076</v>
      </c>
      <c r="C7935" s="408">
        <v>0</v>
      </c>
      <c r="D7935" s="408">
        <v>15</v>
      </c>
      <c r="E7935" s="408">
        <v>15</v>
      </c>
      <c r="F7935" s="409">
        <v>45959.603796296295</v>
      </c>
      <c r="G7935" s="408">
        <v>0</v>
      </c>
    </row>
    <row r="7936" spans="1:7" ht="15" x14ac:dyDescent="0.2">
      <c r="A7936" s="407" t="s">
        <v>12721</v>
      </c>
      <c r="B7936" s="407" t="s">
        <v>41077</v>
      </c>
      <c r="C7936" s="408">
        <v>0</v>
      </c>
      <c r="D7936" s="408">
        <v>14.65</v>
      </c>
      <c r="E7936" s="408">
        <v>14.65</v>
      </c>
      <c r="F7936" s="409">
        <v>45959.603900462964</v>
      </c>
      <c r="G7936" s="408">
        <v>22</v>
      </c>
    </row>
    <row r="7937" spans="1:7" ht="15" x14ac:dyDescent="0.2">
      <c r="A7937" s="407" t="s">
        <v>12722</v>
      </c>
      <c r="B7937" s="407" t="s">
        <v>41078</v>
      </c>
      <c r="C7937" s="408">
        <v>0</v>
      </c>
      <c r="D7937" s="408">
        <v>13.65</v>
      </c>
      <c r="E7937" s="408">
        <v>13.65</v>
      </c>
      <c r="F7937" s="409">
        <v>45959.604097222225</v>
      </c>
      <c r="G7937" s="408">
        <v>0</v>
      </c>
    </row>
    <row r="7938" spans="1:7" ht="15" x14ac:dyDescent="0.2">
      <c r="A7938" s="407" t="s">
        <v>12723</v>
      </c>
      <c r="B7938" s="407" t="s">
        <v>12724</v>
      </c>
      <c r="C7938" s="408">
        <v>0</v>
      </c>
      <c r="D7938" s="408">
        <v>8.85</v>
      </c>
      <c r="E7938" s="408">
        <v>8.85</v>
      </c>
      <c r="F7938" s="409">
        <v>45559.459178240744</v>
      </c>
      <c r="G7938" s="408">
        <v>0</v>
      </c>
    </row>
    <row r="7939" spans="1:7" ht="15" x14ac:dyDescent="0.2">
      <c r="A7939" s="407" t="s">
        <v>12725</v>
      </c>
      <c r="B7939" s="407" t="s">
        <v>41079</v>
      </c>
      <c r="C7939" s="408">
        <v>0</v>
      </c>
      <c r="D7939" s="408">
        <v>5.21</v>
      </c>
      <c r="E7939" s="408">
        <v>5.21</v>
      </c>
      <c r="F7939" s="409">
        <v>45959.60428240741</v>
      </c>
      <c r="G7939" s="408">
        <v>0</v>
      </c>
    </row>
    <row r="7940" spans="1:7" ht="15" x14ac:dyDescent="0.2">
      <c r="A7940" s="407" t="s">
        <v>12726</v>
      </c>
      <c r="B7940" s="407" t="s">
        <v>41080</v>
      </c>
      <c r="C7940" s="408">
        <v>0</v>
      </c>
      <c r="D7940" s="408">
        <v>7.95</v>
      </c>
      <c r="E7940" s="408">
        <v>7.95</v>
      </c>
      <c r="F7940" s="409">
        <v>45959.604432870372</v>
      </c>
      <c r="G7940" s="408">
        <v>0</v>
      </c>
    </row>
    <row r="7941" spans="1:7" ht="15" x14ac:dyDescent="0.2">
      <c r="A7941" s="407" t="s">
        <v>12727</v>
      </c>
      <c r="B7941" s="407" t="s">
        <v>41081</v>
      </c>
      <c r="C7941" s="408">
        <v>0</v>
      </c>
      <c r="D7941" s="408">
        <v>2.67</v>
      </c>
      <c r="E7941" s="408">
        <v>2.67</v>
      </c>
      <c r="F7941" s="409">
        <v>45959.604537037034</v>
      </c>
      <c r="G7941" s="408">
        <v>0</v>
      </c>
    </row>
    <row r="7942" spans="1:7" ht="15" x14ac:dyDescent="0.2">
      <c r="A7942" s="407" t="s">
        <v>12728</v>
      </c>
      <c r="B7942" s="407" t="s">
        <v>40600</v>
      </c>
      <c r="C7942" s="408">
        <v>0</v>
      </c>
      <c r="D7942" s="408">
        <v>28.14</v>
      </c>
      <c r="E7942" s="408">
        <v>28.14</v>
      </c>
      <c r="F7942" s="409">
        <v>46000.410532407404</v>
      </c>
      <c r="G7942" s="408">
        <v>0</v>
      </c>
    </row>
    <row r="7943" spans="1:7" ht="15" x14ac:dyDescent="0.2">
      <c r="A7943" s="407" t="s">
        <v>12729</v>
      </c>
      <c r="B7943" s="407" t="s">
        <v>41082</v>
      </c>
      <c r="C7943" s="408">
        <v>0</v>
      </c>
      <c r="D7943" s="408">
        <v>24.86</v>
      </c>
      <c r="E7943" s="408">
        <v>24.86</v>
      </c>
      <c r="F7943" s="409">
        <v>46000.406608796293</v>
      </c>
      <c r="G7943" s="408">
        <v>0</v>
      </c>
    </row>
    <row r="7944" spans="1:7" ht="15" x14ac:dyDescent="0.2">
      <c r="A7944" s="407" t="s">
        <v>12730</v>
      </c>
      <c r="B7944" s="407" t="s">
        <v>41083</v>
      </c>
      <c r="C7944" s="408">
        <v>0</v>
      </c>
      <c r="D7944" s="408">
        <v>22.42</v>
      </c>
      <c r="E7944" s="408">
        <v>22.42</v>
      </c>
      <c r="F7944" s="409">
        <v>46000.424409722225</v>
      </c>
      <c r="G7944" s="408">
        <v>0</v>
      </c>
    </row>
    <row r="7945" spans="1:7" ht="15" x14ac:dyDescent="0.2">
      <c r="A7945" s="407" t="s">
        <v>12731</v>
      </c>
      <c r="B7945" s="407" t="s">
        <v>41084</v>
      </c>
      <c r="C7945" s="408">
        <v>0</v>
      </c>
      <c r="D7945" s="408">
        <v>27.3</v>
      </c>
      <c r="E7945" s="408">
        <v>27.3</v>
      </c>
      <c r="F7945" s="409">
        <v>46000.427048611113</v>
      </c>
      <c r="G7945" s="408">
        <v>0</v>
      </c>
    </row>
    <row r="7946" spans="1:7" ht="15" x14ac:dyDescent="0.2">
      <c r="A7946" s="407" t="s">
        <v>12732</v>
      </c>
      <c r="B7946" s="407" t="s">
        <v>41085</v>
      </c>
      <c r="C7946" s="408">
        <v>0</v>
      </c>
      <c r="D7946" s="408">
        <v>29.13</v>
      </c>
      <c r="E7946" s="408">
        <v>29.13</v>
      </c>
      <c r="F7946" s="409">
        <v>46000.453958333332</v>
      </c>
      <c r="G7946" s="408">
        <v>0</v>
      </c>
    </row>
    <row r="7947" spans="1:7" ht="15" x14ac:dyDescent="0.2">
      <c r="A7947" s="407" t="s">
        <v>12733</v>
      </c>
      <c r="B7947" s="407" t="s">
        <v>41086</v>
      </c>
      <c r="C7947" s="408">
        <v>0</v>
      </c>
      <c r="D7947" s="408">
        <v>47.05</v>
      </c>
      <c r="E7947" s="408">
        <v>47.05</v>
      </c>
      <c r="F7947" s="409">
        <v>45959.607731481483</v>
      </c>
      <c r="G7947" s="408">
        <v>6</v>
      </c>
    </row>
    <row r="7948" spans="1:7" ht="15" x14ac:dyDescent="0.2">
      <c r="A7948" s="407" t="s">
        <v>12734</v>
      </c>
      <c r="B7948" s="407" t="s">
        <v>41087</v>
      </c>
      <c r="C7948" s="408">
        <v>0</v>
      </c>
      <c r="D7948" s="408">
        <v>37.28</v>
      </c>
      <c r="E7948" s="408">
        <v>37.28</v>
      </c>
      <c r="F7948" s="409">
        <v>45959.607870370368</v>
      </c>
      <c r="G7948" s="408">
        <v>0</v>
      </c>
    </row>
    <row r="7949" spans="1:7" ht="15" x14ac:dyDescent="0.2">
      <c r="A7949" s="407" t="s">
        <v>12735</v>
      </c>
      <c r="B7949" s="407" t="s">
        <v>41088</v>
      </c>
      <c r="C7949" s="408">
        <v>0</v>
      </c>
      <c r="D7949" s="408">
        <v>38.799999999999997</v>
      </c>
      <c r="E7949" s="408">
        <v>38.799999999999997</v>
      </c>
      <c r="F7949" s="409">
        <v>45959.607939814814</v>
      </c>
      <c r="G7949" s="408">
        <v>0</v>
      </c>
    </row>
    <row r="7950" spans="1:7" ht="15" x14ac:dyDescent="0.2">
      <c r="A7950" s="407" t="s">
        <v>12736</v>
      </c>
      <c r="B7950" s="407" t="s">
        <v>41089</v>
      </c>
      <c r="C7950" s="408">
        <v>0</v>
      </c>
      <c r="D7950" s="408">
        <v>43.2</v>
      </c>
      <c r="E7950" s="408">
        <v>43.2</v>
      </c>
      <c r="F7950" s="409">
        <v>45959.608043981483</v>
      </c>
      <c r="G7950" s="408">
        <v>0</v>
      </c>
    </row>
    <row r="7951" spans="1:7" ht="15" x14ac:dyDescent="0.2">
      <c r="A7951" s="407" t="s">
        <v>12737</v>
      </c>
      <c r="B7951" s="407" t="s">
        <v>41090</v>
      </c>
      <c r="C7951" s="408">
        <v>0</v>
      </c>
      <c r="D7951" s="408">
        <v>47.9</v>
      </c>
      <c r="E7951" s="408">
        <v>47.9</v>
      </c>
      <c r="F7951" s="409">
        <v>45959.608148148145</v>
      </c>
      <c r="G7951" s="408">
        <v>0</v>
      </c>
    </row>
    <row r="7952" spans="1:7" ht="15" x14ac:dyDescent="0.2">
      <c r="A7952" s="407" t="s">
        <v>12738</v>
      </c>
      <c r="B7952" s="407" t="s">
        <v>41091</v>
      </c>
      <c r="C7952" s="408">
        <v>0</v>
      </c>
      <c r="D7952" s="408">
        <v>38.08</v>
      </c>
      <c r="E7952" s="408">
        <v>38.08</v>
      </c>
      <c r="F7952" s="409">
        <v>45959.608229166668</v>
      </c>
      <c r="G7952" s="408">
        <v>0</v>
      </c>
    </row>
    <row r="7953" spans="1:7" ht="15" x14ac:dyDescent="0.2">
      <c r="A7953" s="407" t="s">
        <v>12739</v>
      </c>
      <c r="B7953" s="407" t="s">
        <v>41362</v>
      </c>
      <c r="C7953" s="408">
        <v>0</v>
      </c>
      <c r="D7953" s="408">
        <v>58.963000000000001</v>
      </c>
      <c r="E7953" s="408">
        <v>58.963000000000001</v>
      </c>
      <c r="F7953" s="409">
        <v>46087.499965277777</v>
      </c>
      <c r="G7953" s="408">
        <v>15</v>
      </c>
    </row>
    <row r="7954" spans="1:7" ht="15" x14ac:dyDescent="0.2">
      <c r="A7954" s="407" t="s">
        <v>12740</v>
      </c>
      <c r="B7954" s="407" t="s">
        <v>41092</v>
      </c>
      <c r="C7954" s="408">
        <v>0</v>
      </c>
      <c r="D7954" s="408">
        <v>33.79</v>
      </c>
      <c r="E7954" s="408">
        <v>33.79</v>
      </c>
      <c r="F7954" s="409">
        <v>45959.608564814815</v>
      </c>
      <c r="G7954" s="408">
        <v>15</v>
      </c>
    </row>
    <row r="7955" spans="1:7" ht="15" x14ac:dyDescent="0.2">
      <c r="A7955" s="407" t="s">
        <v>12741</v>
      </c>
      <c r="B7955" s="407" t="s">
        <v>41093</v>
      </c>
      <c r="C7955" s="408">
        <v>0</v>
      </c>
      <c r="D7955" s="408">
        <v>31.471806525241675</v>
      </c>
      <c r="E7955" s="408">
        <v>31.471806525241675</v>
      </c>
      <c r="F7955" s="409">
        <v>45959.609178240738</v>
      </c>
      <c r="G7955" s="408">
        <v>21</v>
      </c>
    </row>
    <row r="7956" spans="1:7" ht="15" x14ac:dyDescent="0.2">
      <c r="A7956" s="407" t="s">
        <v>12742</v>
      </c>
      <c r="B7956" s="407" t="s">
        <v>41094</v>
      </c>
      <c r="C7956" s="408">
        <v>0</v>
      </c>
      <c r="D7956" s="408">
        <v>69.463636363636368</v>
      </c>
      <c r="E7956" s="408">
        <v>69.463636363636368</v>
      </c>
      <c r="F7956" s="409">
        <v>45959.609479166669</v>
      </c>
      <c r="G7956" s="408">
        <v>12</v>
      </c>
    </row>
    <row r="7957" spans="1:7" ht="15" x14ac:dyDescent="0.2">
      <c r="A7957" s="407" t="s">
        <v>12743</v>
      </c>
      <c r="B7957" s="407" t="s">
        <v>41095</v>
      </c>
      <c r="C7957" s="408">
        <v>0</v>
      </c>
      <c r="D7957" s="408">
        <v>42.25</v>
      </c>
      <c r="E7957" s="408">
        <v>42.25</v>
      </c>
      <c r="F7957" s="409">
        <v>45959.609652777777</v>
      </c>
      <c r="G7957" s="408">
        <v>9</v>
      </c>
    </row>
    <row r="7958" spans="1:7" ht="15" x14ac:dyDescent="0.2">
      <c r="A7958" s="407" t="s">
        <v>12744</v>
      </c>
      <c r="B7958" s="407" t="s">
        <v>41096</v>
      </c>
      <c r="C7958" s="408">
        <v>0</v>
      </c>
      <c r="D7958" s="408">
        <v>100</v>
      </c>
      <c r="E7958" s="408">
        <v>100</v>
      </c>
      <c r="F7958" s="409">
        <v>45959.609722222223</v>
      </c>
      <c r="G7958" s="408">
        <v>0</v>
      </c>
    </row>
    <row r="7959" spans="1:7" ht="15" x14ac:dyDescent="0.2">
      <c r="A7959" s="407" t="s">
        <v>12745</v>
      </c>
      <c r="B7959" s="407" t="s">
        <v>41097</v>
      </c>
      <c r="C7959" s="408">
        <v>0</v>
      </c>
      <c r="D7959" s="408">
        <v>40.65</v>
      </c>
      <c r="E7959" s="408">
        <v>40.65</v>
      </c>
      <c r="F7959" s="409">
        <v>45959.609803240739</v>
      </c>
      <c r="G7959" s="408">
        <v>0</v>
      </c>
    </row>
    <row r="7960" spans="1:7" ht="15" x14ac:dyDescent="0.2">
      <c r="A7960" s="407" t="s">
        <v>12746</v>
      </c>
      <c r="B7960" s="407" t="s">
        <v>41098</v>
      </c>
      <c r="C7960" s="408">
        <v>0</v>
      </c>
      <c r="D7960" s="408">
        <v>75.360175619834706</v>
      </c>
      <c r="E7960" s="408">
        <v>75.360175619834706</v>
      </c>
      <c r="F7960" s="409">
        <v>45959.609942129631</v>
      </c>
      <c r="G7960" s="408">
        <v>8</v>
      </c>
    </row>
    <row r="7961" spans="1:7" ht="15" x14ac:dyDescent="0.2">
      <c r="A7961" s="407" t="s">
        <v>12747</v>
      </c>
      <c r="B7961" s="407" t="s">
        <v>41099</v>
      </c>
      <c r="C7961" s="408">
        <v>0</v>
      </c>
      <c r="D7961" s="408">
        <v>144</v>
      </c>
      <c r="E7961" s="408">
        <v>144</v>
      </c>
      <c r="F7961" s="409">
        <v>45959.610034722224</v>
      </c>
      <c r="G7961" s="408">
        <v>4</v>
      </c>
    </row>
    <row r="7962" spans="1:7" ht="15" x14ac:dyDescent="0.2">
      <c r="A7962" s="407" t="s">
        <v>12748</v>
      </c>
      <c r="B7962" s="407" t="s">
        <v>41100</v>
      </c>
      <c r="C7962" s="408">
        <v>0</v>
      </c>
      <c r="D7962" s="408">
        <v>11.29</v>
      </c>
      <c r="E7962" s="408">
        <v>11.29</v>
      </c>
      <c r="F7962" s="409">
        <v>45959.61409722222</v>
      </c>
      <c r="G7962" s="408">
        <v>11</v>
      </c>
    </row>
    <row r="7963" spans="1:7" ht="15" x14ac:dyDescent="0.2">
      <c r="A7963" s="407" t="s">
        <v>12749</v>
      </c>
      <c r="B7963" s="407" t="s">
        <v>41101</v>
      </c>
      <c r="C7963" s="408">
        <v>0</v>
      </c>
      <c r="D7963" s="408">
        <v>70.5</v>
      </c>
      <c r="E7963" s="408">
        <v>70.5</v>
      </c>
      <c r="F7963" s="409">
        <v>45959.615694444445</v>
      </c>
      <c r="G7963" s="408">
        <v>0</v>
      </c>
    </row>
    <row r="7964" spans="1:7" ht="15" x14ac:dyDescent="0.2">
      <c r="A7964" s="407" t="s">
        <v>12750</v>
      </c>
      <c r="B7964" s="407" t="s">
        <v>12751</v>
      </c>
      <c r="C7964" s="408">
        <v>0</v>
      </c>
      <c r="D7964" s="408">
        <v>94.39</v>
      </c>
      <c r="E7964" s="408">
        <v>94.39</v>
      </c>
      <c r="F7964" s="409">
        <v>45979.3827662037</v>
      </c>
      <c r="G7964" s="408">
        <v>0</v>
      </c>
    </row>
    <row r="7965" spans="1:7" ht="15" x14ac:dyDescent="0.2">
      <c r="A7965" s="407" t="s">
        <v>12752</v>
      </c>
      <c r="B7965" s="407" t="s">
        <v>41102</v>
      </c>
      <c r="C7965" s="408">
        <v>0</v>
      </c>
      <c r="D7965" s="408">
        <v>97.5</v>
      </c>
      <c r="E7965" s="408">
        <v>97.5</v>
      </c>
      <c r="F7965" s="409">
        <v>45959.625208333331</v>
      </c>
      <c r="G7965" s="408">
        <v>0</v>
      </c>
    </row>
    <row r="7966" spans="1:7" ht="15" x14ac:dyDescent="0.2">
      <c r="A7966" s="407" t="s">
        <v>12753</v>
      </c>
      <c r="B7966" s="407" t="s">
        <v>12754</v>
      </c>
      <c r="C7966" s="408">
        <v>0</v>
      </c>
      <c r="D7966" s="408">
        <v>59.5</v>
      </c>
      <c r="E7966" s="408">
        <v>59.5</v>
      </c>
      <c r="F7966" s="409">
        <v>45670.571817129632</v>
      </c>
      <c r="G7966" s="408">
        <v>0</v>
      </c>
    </row>
    <row r="7967" spans="1:7" ht="15" x14ac:dyDescent="0.2">
      <c r="A7967" s="407" t="s">
        <v>12755</v>
      </c>
      <c r="B7967" s="407" t="s">
        <v>41103</v>
      </c>
      <c r="C7967" s="408">
        <v>0</v>
      </c>
      <c r="D7967" s="408">
        <v>39.75</v>
      </c>
      <c r="E7967" s="408">
        <v>39.75</v>
      </c>
      <c r="F7967" s="409">
        <v>45959.632048611114</v>
      </c>
      <c r="G7967" s="408">
        <v>0</v>
      </c>
    </row>
    <row r="7968" spans="1:7" ht="15" x14ac:dyDescent="0.2">
      <c r="A7968" s="407" t="s">
        <v>12756</v>
      </c>
      <c r="B7968" s="407" t="s">
        <v>41103</v>
      </c>
      <c r="C7968" s="408">
        <v>0</v>
      </c>
      <c r="D7968" s="408">
        <v>90.5</v>
      </c>
      <c r="E7968" s="408">
        <v>90.5</v>
      </c>
      <c r="F7968" s="409">
        <v>45959.626689814817</v>
      </c>
      <c r="G7968" s="408">
        <v>0</v>
      </c>
    </row>
    <row r="7969" spans="1:7" ht="15" x14ac:dyDescent="0.2">
      <c r="A7969" s="407" t="s">
        <v>12757</v>
      </c>
      <c r="B7969" s="407" t="s">
        <v>41104</v>
      </c>
      <c r="C7969" s="408">
        <v>0</v>
      </c>
      <c r="D7969" s="408">
        <v>6.92</v>
      </c>
      <c r="E7969" s="408">
        <v>6.92</v>
      </c>
      <c r="F7969" s="409">
        <v>45959.627395833333</v>
      </c>
      <c r="G7969" s="408">
        <v>0</v>
      </c>
    </row>
    <row r="7970" spans="1:7" ht="15" x14ac:dyDescent="0.2">
      <c r="A7970" s="407" t="s">
        <v>12758</v>
      </c>
      <c r="B7970" s="407" t="s">
        <v>41105</v>
      </c>
      <c r="C7970" s="408">
        <v>0</v>
      </c>
      <c r="D7970" s="408">
        <v>17.2</v>
      </c>
      <c r="E7970" s="408">
        <v>17.2</v>
      </c>
      <c r="F7970" s="409">
        <v>45959.632175925923</v>
      </c>
      <c r="G7970" s="408">
        <v>0</v>
      </c>
    </row>
    <row r="7971" spans="1:7" ht="15" x14ac:dyDescent="0.25">
      <c r="A7971" s="407" t="s">
        <v>12759</v>
      </c>
      <c r="B7971" s="407" t="s">
        <v>41106</v>
      </c>
      <c r="C7971" s="406"/>
      <c r="D7971" s="408">
        <v>17.2</v>
      </c>
      <c r="E7971" s="408">
        <v>17.2</v>
      </c>
      <c r="F7971" s="409">
        <v>45959.632233796299</v>
      </c>
      <c r="G7971" s="408">
        <v>0</v>
      </c>
    </row>
    <row r="7972" spans="1:7" ht="15" x14ac:dyDescent="0.2">
      <c r="A7972" s="407" t="s">
        <v>12760</v>
      </c>
      <c r="B7972" s="407" t="s">
        <v>41107</v>
      </c>
      <c r="C7972" s="408">
        <v>0</v>
      </c>
      <c r="D7972" s="408">
        <v>17.2</v>
      </c>
      <c r="E7972" s="408">
        <v>17.2</v>
      </c>
      <c r="F7972" s="409">
        <v>45959.632291666669</v>
      </c>
      <c r="G7972" s="408">
        <v>0</v>
      </c>
    </row>
    <row r="7973" spans="1:7" ht="15" x14ac:dyDescent="0.2">
      <c r="A7973" s="407" t="s">
        <v>12761</v>
      </c>
      <c r="B7973" s="407" t="s">
        <v>41108</v>
      </c>
      <c r="C7973" s="408">
        <v>0</v>
      </c>
      <c r="D7973" s="408">
        <v>15.1</v>
      </c>
      <c r="E7973" s="408">
        <v>15.1</v>
      </c>
      <c r="F7973" s="409">
        <v>45959.632361111115</v>
      </c>
      <c r="G7973" s="408">
        <v>0</v>
      </c>
    </row>
    <row r="7974" spans="1:7" ht="15" x14ac:dyDescent="0.2">
      <c r="A7974" s="407" t="s">
        <v>36120</v>
      </c>
      <c r="B7974" s="407" t="s">
        <v>41109</v>
      </c>
      <c r="C7974" s="408">
        <v>0</v>
      </c>
      <c r="D7974" s="408">
        <v>38.44</v>
      </c>
      <c r="E7974" s="408">
        <v>38.44</v>
      </c>
      <c r="F7974" s="409">
        <v>45959.636770833335</v>
      </c>
      <c r="G7974" s="408">
        <v>0</v>
      </c>
    </row>
    <row r="7975" spans="1:7" ht="15" x14ac:dyDescent="0.2">
      <c r="A7975" s="407" t="s">
        <v>12762</v>
      </c>
      <c r="B7975" s="407" t="s">
        <v>41110</v>
      </c>
      <c r="C7975" s="408">
        <v>0</v>
      </c>
      <c r="D7975" s="408">
        <v>42.47</v>
      </c>
      <c r="E7975" s="408">
        <v>42.47</v>
      </c>
      <c r="F7975" s="409">
        <v>45959.635694444441</v>
      </c>
      <c r="G7975" s="408">
        <v>0</v>
      </c>
    </row>
    <row r="7976" spans="1:7" ht="15" x14ac:dyDescent="0.2">
      <c r="A7976" s="407" t="s">
        <v>12763</v>
      </c>
      <c r="B7976" s="407" t="s">
        <v>41111</v>
      </c>
      <c r="C7976" s="408">
        <v>0</v>
      </c>
      <c r="D7976" s="408">
        <v>34.39</v>
      </c>
      <c r="E7976" s="408">
        <v>34.39</v>
      </c>
      <c r="F7976" s="409">
        <v>45959.635636574072</v>
      </c>
      <c r="G7976" s="408">
        <v>0</v>
      </c>
    </row>
    <row r="7977" spans="1:7" ht="15" x14ac:dyDescent="0.2">
      <c r="A7977" s="407" t="s">
        <v>12764</v>
      </c>
      <c r="B7977" s="407" t="s">
        <v>41112</v>
      </c>
      <c r="C7977" s="408">
        <v>0</v>
      </c>
      <c r="D7977" s="408">
        <v>25.55</v>
      </c>
      <c r="E7977" s="408">
        <v>25.55</v>
      </c>
      <c r="F7977" s="409">
        <v>45959.637071759258</v>
      </c>
      <c r="G7977" s="408">
        <v>1</v>
      </c>
    </row>
    <row r="7978" spans="1:7" ht="15" x14ac:dyDescent="0.2">
      <c r="A7978" s="407" t="s">
        <v>12765</v>
      </c>
      <c r="B7978" s="407" t="s">
        <v>41113</v>
      </c>
      <c r="C7978" s="408">
        <v>0</v>
      </c>
      <c r="D7978" s="408">
        <v>43.63</v>
      </c>
      <c r="E7978" s="408">
        <v>43.63</v>
      </c>
      <c r="F7978" s="409">
        <v>45959.637164351851</v>
      </c>
      <c r="G7978" s="408">
        <v>14</v>
      </c>
    </row>
    <row r="7979" spans="1:7" ht="15" x14ac:dyDescent="0.2">
      <c r="A7979" s="407" t="s">
        <v>12766</v>
      </c>
      <c r="B7979" s="407" t="s">
        <v>41114</v>
      </c>
      <c r="C7979" s="408">
        <v>0</v>
      </c>
      <c r="D7979" s="408">
        <v>53.37</v>
      </c>
      <c r="E7979" s="408">
        <v>53.37</v>
      </c>
      <c r="F7979" s="409">
        <v>45959.637256944443</v>
      </c>
      <c r="G7979" s="408">
        <v>0</v>
      </c>
    </row>
    <row r="7980" spans="1:7" ht="15" x14ac:dyDescent="0.2">
      <c r="A7980" s="407" t="s">
        <v>12767</v>
      </c>
      <c r="B7980" s="407" t="s">
        <v>41115</v>
      </c>
      <c r="C7980" s="408">
        <v>0</v>
      </c>
      <c r="D7980" s="408">
        <v>108.84</v>
      </c>
      <c r="E7980" s="408">
        <v>108.84</v>
      </c>
      <c r="F7980" s="409">
        <v>45959.637361111112</v>
      </c>
      <c r="G7980" s="408">
        <v>0</v>
      </c>
    </row>
    <row r="7981" spans="1:7" ht="15" x14ac:dyDescent="0.2">
      <c r="A7981" s="407" t="s">
        <v>12768</v>
      </c>
      <c r="B7981" s="407" t="s">
        <v>41116</v>
      </c>
      <c r="C7981" s="408">
        <v>0</v>
      </c>
      <c r="D7981" s="408">
        <v>126</v>
      </c>
      <c r="E7981" s="408">
        <v>126</v>
      </c>
      <c r="F7981" s="409">
        <v>45959.637442129628</v>
      </c>
      <c r="G7981" s="408">
        <v>0</v>
      </c>
    </row>
    <row r="7982" spans="1:7" ht="15" x14ac:dyDescent="0.2">
      <c r="A7982" s="407" t="s">
        <v>12769</v>
      </c>
      <c r="B7982" s="407" t="s">
        <v>41117</v>
      </c>
      <c r="C7982" s="408">
        <v>0</v>
      </c>
      <c r="D7982" s="408">
        <v>148</v>
      </c>
      <c r="E7982" s="408">
        <v>148</v>
      </c>
      <c r="F7982" s="409">
        <v>45959.637523148151</v>
      </c>
      <c r="G7982" s="408">
        <v>0</v>
      </c>
    </row>
    <row r="7983" spans="1:7" ht="15" x14ac:dyDescent="0.2">
      <c r="A7983" s="407" t="s">
        <v>36121</v>
      </c>
      <c r="B7983" s="407" t="s">
        <v>41118</v>
      </c>
      <c r="C7983" s="408">
        <v>0</v>
      </c>
      <c r="D7983" s="408">
        <v>74.5</v>
      </c>
      <c r="E7983" s="408">
        <v>74.5</v>
      </c>
      <c r="F7983" s="409">
        <v>45959.637650462966</v>
      </c>
      <c r="G7983" s="408">
        <v>0</v>
      </c>
    </row>
    <row r="7984" spans="1:7" ht="15" x14ac:dyDescent="0.25">
      <c r="A7984" s="407" t="s">
        <v>12770</v>
      </c>
      <c r="B7984" s="407" t="s">
        <v>12771</v>
      </c>
      <c r="C7984" s="406"/>
      <c r="D7984" s="408">
        <v>52.65</v>
      </c>
      <c r="E7984" s="408">
        <v>52.65</v>
      </c>
      <c r="F7984" s="409">
        <v>45084.386678240742</v>
      </c>
      <c r="G7984" s="408">
        <v>0</v>
      </c>
    </row>
    <row r="7985" spans="1:7" ht="15" x14ac:dyDescent="0.25">
      <c r="A7985" s="407" t="s">
        <v>12772</v>
      </c>
      <c r="B7985" s="407" t="s">
        <v>12771</v>
      </c>
      <c r="C7985" s="406"/>
      <c r="D7985" s="408">
        <v>52.65</v>
      </c>
      <c r="E7985" s="408">
        <v>52.65</v>
      </c>
      <c r="F7985" s="409">
        <v>45084.386631944442</v>
      </c>
      <c r="G7985" s="408">
        <v>0</v>
      </c>
    </row>
    <row r="7986" spans="1:7" ht="15" x14ac:dyDescent="0.25">
      <c r="A7986" s="407" t="s">
        <v>12773</v>
      </c>
      <c r="B7986" s="407" t="s">
        <v>12771</v>
      </c>
      <c r="C7986" s="406"/>
      <c r="D7986" s="408">
        <v>52.65</v>
      </c>
      <c r="E7986" s="408">
        <v>52.65</v>
      </c>
      <c r="F7986" s="409">
        <v>45084.386446759258</v>
      </c>
      <c r="G7986" s="408">
        <v>0</v>
      </c>
    </row>
    <row r="7987" spans="1:7" ht="15" x14ac:dyDescent="0.25">
      <c r="A7987" s="407" t="s">
        <v>12774</v>
      </c>
      <c r="B7987" s="407" t="s">
        <v>12775</v>
      </c>
      <c r="C7987" s="406"/>
      <c r="D7987" s="408">
        <v>35.19</v>
      </c>
      <c r="E7987" s="408">
        <v>35.19</v>
      </c>
      <c r="F7987" s="409">
        <v>45084.386331018519</v>
      </c>
      <c r="G7987" s="408">
        <v>0</v>
      </c>
    </row>
    <row r="7988" spans="1:7" ht="15" x14ac:dyDescent="0.25">
      <c r="A7988" s="407" t="s">
        <v>12776</v>
      </c>
      <c r="B7988" s="407" t="s">
        <v>12777</v>
      </c>
      <c r="C7988" s="406"/>
      <c r="D7988" s="408">
        <v>35.19</v>
      </c>
      <c r="E7988" s="408">
        <v>35.19</v>
      </c>
      <c r="F7988" s="409">
        <v>45084.386273148149</v>
      </c>
      <c r="G7988" s="408">
        <v>0</v>
      </c>
    </row>
    <row r="7989" spans="1:7" ht="15" x14ac:dyDescent="0.25">
      <c r="A7989" s="407" t="s">
        <v>12778</v>
      </c>
      <c r="B7989" s="407" t="s">
        <v>12777</v>
      </c>
      <c r="C7989" s="406"/>
      <c r="D7989" s="408">
        <v>35.19</v>
      </c>
      <c r="E7989" s="408">
        <v>35.19</v>
      </c>
      <c r="F7989" s="409">
        <v>45084.38621527778</v>
      </c>
      <c r="G7989" s="408">
        <v>0</v>
      </c>
    </row>
    <row r="7990" spans="1:7" ht="15" x14ac:dyDescent="0.25">
      <c r="A7990" s="407" t="s">
        <v>12779</v>
      </c>
      <c r="B7990" s="407" t="s">
        <v>12780</v>
      </c>
      <c r="C7990" s="406"/>
      <c r="D7990" s="408">
        <v>102.68</v>
      </c>
      <c r="E7990" s="408">
        <v>102.68</v>
      </c>
      <c r="F7990" s="409">
        <v>45244.613009259258</v>
      </c>
      <c r="G7990" s="408">
        <v>0</v>
      </c>
    </row>
    <row r="7991" spans="1:7" ht="15" x14ac:dyDescent="0.25">
      <c r="A7991" s="407" t="s">
        <v>12781</v>
      </c>
      <c r="B7991" s="407" t="s">
        <v>12782</v>
      </c>
      <c r="C7991" s="406"/>
      <c r="D7991" s="408">
        <v>49.05</v>
      </c>
      <c r="E7991" s="408">
        <v>49.05</v>
      </c>
      <c r="F7991" s="409">
        <v>45084.386076388888</v>
      </c>
      <c r="G7991" s="408">
        <v>0</v>
      </c>
    </row>
    <row r="7992" spans="1:7" ht="15" x14ac:dyDescent="0.25">
      <c r="A7992" s="407" t="s">
        <v>12783</v>
      </c>
      <c r="B7992" s="407" t="s">
        <v>12784</v>
      </c>
      <c r="C7992" s="406"/>
      <c r="D7992" s="408">
        <v>35.19</v>
      </c>
      <c r="E7992" s="408">
        <v>35.19</v>
      </c>
      <c r="F7992" s="409">
        <v>45083.61277777778</v>
      </c>
      <c r="G7992" s="408">
        <v>0</v>
      </c>
    </row>
    <row r="7993" spans="1:7" ht="15" x14ac:dyDescent="0.25">
      <c r="A7993" s="407" t="s">
        <v>12785</v>
      </c>
      <c r="B7993" s="407" t="s">
        <v>12786</v>
      </c>
      <c r="C7993" s="406"/>
      <c r="D7993" s="408">
        <v>52.65</v>
      </c>
      <c r="E7993" s="408">
        <v>52.65</v>
      </c>
      <c r="F7993" s="409">
        <v>45083.613402777781</v>
      </c>
      <c r="G7993" s="408">
        <v>0</v>
      </c>
    </row>
    <row r="7994" spans="1:7" ht="15" x14ac:dyDescent="0.25">
      <c r="A7994" s="407" t="s">
        <v>12787</v>
      </c>
      <c r="B7994" s="407" t="s">
        <v>12788</v>
      </c>
      <c r="C7994" s="406"/>
      <c r="D7994" s="408">
        <v>30.64</v>
      </c>
      <c r="E7994" s="408">
        <v>30.64</v>
      </c>
      <c r="F7994" s="409">
        <v>45083.614814814813</v>
      </c>
      <c r="G7994" s="408">
        <v>0</v>
      </c>
    </row>
    <row r="7995" spans="1:7" ht="15" x14ac:dyDescent="0.25">
      <c r="A7995" s="407" t="s">
        <v>12789</v>
      </c>
      <c r="B7995" s="407" t="s">
        <v>12790</v>
      </c>
      <c r="C7995" s="406"/>
      <c r="D7995" s="408">
        <v>30.64</v>
      </c>
      <c r="E7995" s="408">
        <v>30.64</v>
      </c>
      <c r="F7995" s="409">
        <v>45083.616840277777</v>
      </c>
      <c r="G7995" s="408">
        <v>0</v>
      </c>
    </row>
    <row r="7996" spans="1:7" ht="15" x14ac:dyDescent="0.2">
      <c r="A7996" s="407" t="s">
        <v>12791</v>
      </c>
      <c r="B7996" s="407" t="s">
        <v>12792</v>
      </c>
      <c r="C7996" s="408">
        <v>0</v>
      </c>
      <c r="D7996" s="408">
        <v>8.31</v>
      </c>
      <c r="E7996" s="408">
        <v>8.31</v>
      </c>
      <c r="F7996" s="409">
        <v>45959.641736111109</v>
      </c>
      <c r="G7996" s="408">
        <v>0</v>
      </c>
    </row>
    <row r="7997" spans="1:7" ht="15" x14ac:dyDescent="0.2">
      <c r="A7997" s="407" t="s">
        <v>12793</v>
      </c>
      <c r="B7997" s="407" t="s">
        <v>12794</v>
      </c>
      <c r="C7997" s="408">
        <v>0</v>
      </c>
      <c r="D7997" s="408">
        <v>54.3</v>
      </c>
      <c r="E7997" s="408">
        <v>54.3</v>
      </c>
      <c r="F7997" s="409">
        <v>45068.550266203703</v>
      </c>
      <c r="G7997" s="408">
        <v>0</v>
      </c>
    </row>
    <row r="7998" spans="1:7" ht="15" x14ac:dyDescent="0.2">
      <c r="A7998" s="407" t="s">
        <v>12795</v>
      </c>
      <c r="B7998" s="407" t="s">
        <v>12796</v>
      </c>
      <c r="C7998" s="408">
        <v>0</v>
      </c>
      <c r="D7998" s="408">
        <v>30.2575</v>
      </c>
      <c r="E7998" s="408">
        <v>30.2575</v>
      </c>
      <c r="F7998" s="409">
        <v>45068.550358796296</v>
      </c>
      <c r="G7998" s="408">
        <v>0</v>
      </c>
    </row>
    <row r="7999" spans="1:7" ht="15" x14ac:dyDescent="0.2">
      <c r="A7999" s="407" t="s">
        <v>12797</v>
      </c>
      <c r="B7999" s="407" t="s">
        <v>12798</v>
      </c>
      <c r="C7999" s="408">
        <v>0</v>
      </c>
      <c r="D7999" s="408">
        <v>29.54</v>
      </c>
      <c r="E7999" s="408">
        <v>29.54</v>
      </c>
      <c r="F7999" s="409">
        <v>45068.550439814811</v>
      </c>
      <c r="G7999" s="408">
        <v>0</v>
      </c>
    </row>
    <row r="8000" spans="1:7" ht="15" x14ac:dyDescent="0.25">
      <c r="A8000" s="407" t="s">
        <v>12799</v>
      </c>
      <c r="B8000" s="407" t="s">
        <v>12800</v>
      </c>
      <c r="C8000" s="406"/>
      <c r="D8000" s="408">
        <v>26.36</v>
      </c>
      <c r="E8000" s="408">
        <v>26.36</v>
      </c>
      <c r="F8000" s="409">
        <v>45068.550532407404</v>
      </c>
      <c r="G8000" s="408">
        <v>0</v>
      </c>
    </row>
    <row r="8001" spans="1:7" ht="15" x14ac:dyDescent="0.2">
      <c r="A8001" s="407" t="s">
        <v>12801</v>
      </c>
      <c r="B8001" s="407" t="s">
        <v>12802</v>
      </c>
      <c r="C8001" s="408">
        <v>0</v>
      </c>
      <c r="D8001" s="408">
        <v>26.6</v>
      </c>
      <c r="E8001" s="408">
        <v>26.6</v>
      </c>
      <c r="F8001" s="409">
        <v>45068.550613425927</v>
      </c>
      <c r="G8001" s="408">
        <v>0</v>
      </c>
    </row>
    <row r="8002" spans="1:7" ht="15" x14ac:dyDescent="0.2">
      <c r="A8002" s="407" t="s">
        <v>12803</v>
      </c>
      <c r="B8002" s="407" t="s">
        <v>12804</v>
      </c>
      <c r="C8002" s="408">
        <v>0</v>
      </c>
      <c r="D8002" s="408">
        <v>29.6</v>
      </c>
      <c r="E8002" s="408">
        <v>29.6</v>
      </c>
      <c r="F8002" s="409">
        <v>45068.552384259259</v>
      </c>
      <c r="G8002" s="408">
        <v>0</v>
      </c>
    </row>
    <row r="8003" spans="1:7" ht="15" x14ac:dyDescent="0.2">
      <c r="A8003" s="407" t="s">
        <v>12805</v>
      </c>
      <c r="B8003" s="407" t="s">
        <v>12806</v>
      </c>
      <c r="C8003" s="408">
        <v>0</v>
      </c>
      <c r="D8003" s="408">
        <v>10.11</v>
      </c>
      <c r="E8003" s="408">
        <v>10.11</v>
      </c>
      <c r="F8003" s="409">
        <v>45509.586678240739</v>
      </c>
      <c r="G8003" s="408">
        <v>0</v>
      </c>
    </row>
    <row r="8004" spans="1:7" ht="15" x14ac:dyDescent="0.2">
      <c r="A8004" s="407" t="s">
        <v>12807</v>
      </c>
      <c r="B8004" s="407" t="s">
        <v>12808</v>
      </c>
      <c r="C8004" s="408">
        <v>0</v>
      </c>
      <c r="D8004" s="408">
        <v>18.04</v>
      </c>
      <c r="E8004" s="408">
        <v>18.04</v>
      </c>
      <c r="F8004" s="409">
        <v>45083.6171875</v>
      </c>
      <c r="G8004" s="408">
        <v>0</v>
      </c>
    </row>
    <row r="8005" spans="1:7" ht="15" x14ac:dyDescent="0.2">
      <c r="A8005" s="407" t="s">
        <v>12809</v>
      </c>
      <c r="B8005" s="407" t="s">
        <v>12810</v>
      </c>
      <c r="C8005" s="408">
        <v>0</v>
      </c>
      <c r="D8005" s="408">
        <v>19.27</v>
      </c>
      <c r="E8005" s="408">
        <v>19.27</v>
      </c>
      <c r="F8005" s="409">
        <v>45083.618032407408</v>
      </c>
      <c r="G8005" s="408">
        <v>0</v>
      </c>
    </row>
    <row r="8006" spans="1:7" ht="15" x14ac:dyDescent="0.2">
      <c r="A8006" s="407" t="s">
        <v>12811</v>
      </c>
      <c r="B8006" s="407" t="s">
        <v>12812</v>
      </c>
      <c r="C8006" s="408">
        <v>0</v>
      </c>
      <c r="D8006" s="408">
        <v>60.54</v>
      </c>
      <c r="E8006" s="408">
        <v>60.54</v>
      </c>
      <c r="F8006" s="409">
        <v>45083.619803240741</v>
      </c>
      <c r="G8006" s="408">
        <v>0</v>
      </c>
    </row>
    <row r="8007" spans="1:7" ht="15" x14ac:dyDescent="0.2">
      <c r="A8007" s="407" t="s">
        <v>12813</v>
      </c>
      <c r="B8007" s="407" t="s">
        <v>12814</v>
      </c>
      <c r="C8007" s="408">
        <v>0</v>
      </c>
      <c r="D8007" s="408">
        <v>31.23</v>
      </c>
      <c r="E8007" s="408">
        <v>31.23</v>
      </c>
      <c r="F8007" s="409">
        <v>45084.387060185189</v>
      </c>
      <c r="G8007" s="408">
        <v>0</v>
      </c>
    </row>
    <row r="8008" spans="1:7" ht="15" x14ac:dyDescent="0.2">
      <c r="A8008" s="407" t="s">
        <v>12815</v>
      </c>
      <c r="B8008" s="407" t="s">
        <v>12816</v>
      </c>
      <c r="C8008" s="408">
        <v>0</v>
      </c>
      <c r="D8008" s="408">
        <v>48.64</v>
      </c>
      <c r="E8008" s="408">
        <v>48.64</v>
      </c>
      <c r="F8008" s="409">
        <v>45084.395231481481</v>
      </c>
      <c r="G8008" s="408">
        <v>0</v>
      </c>
    </row>
    <row r="8009" spans="1:7" ht="15" x14ac:dyDescent="0.2">
      <c r="A8009" s="407" t="s">
        <v>12817</v>
      </c>
      <c r="B8009" s="407" t="s">
        <v>12818</v>
      </c>
      <c r="C8009" s="408">
        <v>0</v>
      </c>
      <c r="D8009" s="408">
        <v>148.43</v>
      </c>
      <c r="E8009" s="408">
        <v>148.43</v>
      </c>
      <c r="F8009" s="409">
        <v>45190.310277777775</v>
      </c>
      <c r="G8009" s="408">
        <v>0</v>
      </c>
    </row>
    <row r="8010" spans="1:7" ht="15" x14ac:dyDescent="0.2">
      <c r="A8010" s="407" t="s">
        <v>12819</v>
      </c>
      <c r="B8010" s="407" t="s">
        <v>40599</v>
      </c>
      <c r="C8010" s="408">
        <v>0</v>
      </c>
      <c r="D8010" s="408">
        <v>4.01</v>
      </c>
      <c r="E8010" s="408">
        <v>4.01</v>
      </c>
      <c r="F8010" s="409">
        <v>45950.479444444441</v>
      </c>
      <c r="G8010" s="408">
        <v>0</v>
      </c>
    </row>
    <row r="8011" spans="1:7" ht="15" x14ac:dyDescent="0.2">
      <c r="A8011" s="407" t="s">
        <v>12820</v>
      </c>
      <c r="B8011" s="407" t="s">
        <v>12821</v>
      </c>
      <c r="C8011" s="408">
        <v>0</v>
      </c>
      <c r="D8011" s="408">
        <v>7.56</v>
      </c>
      <c r="E8011" s="408">
        <v>7.56</v>
      </c>
      <c r="F8011" s="409">
        <v>43573.624027777776</v>
      </c>
      <c r="G8011" s="408">
        <v>0</v>
      </c>
    </row>
    <row r="8012" spans="1:7" ht="15" x14ac:dyDescent="0.2">
      <c r="A8012" s="407" t="s">
        <v>12822</v>
      </c>
      <c r="B8012" s="407" t="s">
        <v>12823</v>
      </c>
      <c r="C8012" s="408">
        <v>0</v>
      </c>
      <c r="D8012" s="408">
        <v>8.91</v>
      </c>
      <c r="E8012" s="408">
        <v>8.91</v>
      </c>
      <c r="F8012" s="409">
        <v>45096.551018518519</v>
      </c>
      <c r="G8012" s="408">
        <v>0</v>
      </c>
    </row>
    <row r="8013" spans="1:7" ht="15" x14ac:dyDescent="0.2">
      <c r="A8013" s="407" t="s">
        <v>12824</v>
      </c>
      <c r="B8013" s="407" t="s">
        <v>12825</v>
      </c>
      <c r="C8013" s="408">
        <v>0</v>
      </c>
      <c r="D8013" s="408">
        <v>6.08</v>
      </c>
      <c r="E8013" s="408">
        <v>6.08</v>
      </c>
      <c r="F8013" s="409">
        <v>45096.55159722222</v>
      </c>
      <c r="G8013" s="408">
        <v>0</v>
      </c>
    </row>
    <row r="8014" spans="1:7" ht="15" x14ac:dyDescent="0.2">
      <c r="A8014" s="407" t="s">
        <v>12826</v>
      </c>
      <c r="B8014" s="407" t="s">
        <v>12827</v>
      </c>
      <c r="C8014" s="408">
        <v>0</v>
      </c>
      <c r="D8014" s="408">
        <v>7.34</v>
      </c>
      <c r="E8014" s="408">
        <v>7.34</v>
      </c>
      <c r="F8014" s="409">
        <v>45096.551898148151</v>
      </c>
      <c r="G8014" s="408">
        <v>0</v>
      </c>
    </row>
    <row r="8015" spans="1:7" ht="15" x14ac:dyDescent="0.2">
      <c r="A8015" s="407" t="s">
        <v>12828</v>
      </c>
      <c r="B8015" s="407" t="s">
        <v>12829</v>
      </c>
      <c r="C8015" s="408">
        <v>0</v>
      </c>
      <c r="D8015" s="408">
        <v>1.44</v>
      </c>
      <c r="E8015" s="408">
        <v>1.44</v>
      </c>
      <c r="F8015" s="409">
        <v>43619.425219907411</v>
      </c>
      <c r="G8015" s="408">
        <v>0</v>
      </c>
    </row>
    <row r="8016" spans="1:7" ht="15" x14ac:dyDescent="0.25">
      <c r="A8016" s="407" t="s">
        <v>12830</v>
      </c>
      <c r="B8016" s="407" t="s">
        <v>12831</v>
      </c>
      <c r="C8016" s="406"/>
      <c r="D8016" s="408">
        <v>26.07</v>
      </c>
      <c r="E8016" s="408">
        <v>26.07</v>
      </c>
      <c r="F8016" s="409">
        <v>45068.552476851852</v>
      </c>
      <c r="G8016" s="408">
        <v>0</v>
      </c>
    </row>
    <row r="8017" spans="1:7" ht="15" x14ac:dyDescent="0.2">
      <c r="A8017" s="407" t="s">
        <v>12832</v>
      </c>
      <c r="B8017" s="407" t="s">
        <v>12833</v>
      </c>
      <c r="C8017" s="408">
        <v>0</v>
      </c>
      <c r="D8017" s="408">
        <v>57.83</v>
      </c>
      <c r="E8017" s="408">
        <v>57.83</v>
      </c>
      <c r="F8017" s="409">
        <v>44526.52144675926</v>
      </c>
      <c r="G8017" s="408">
        <v>0</v>
      </c>
    </row>
    <row r="8018" spans="1:7" ht="15" x14ac:dyDescent="0.2">
      <c r="A8018" s="407" t="s">
        <v>12834</v>
      </c>
      <c r="B8018" s="407" t="s">
        <v>12835</v>
      </c>
      <c r="C8018" s="408">
        <v>0</v>
      </c>
      <c r="D8018" s="408">
        <v>10.93</v>
      </c>
      <c r="E8018" s="408">
        <v>10.93</v>
      </c>
      <c r="F8018" s="409">
        <v>44530.642187500001</v>
      </c>
      <c r="G8018" s="408">
        <v>0</v>
      </c>
    </row>
    <row r="8019" spans="1:7" ht="15" x14ac:dyDescent="0.25">
      <c r="A8019" s="407" t="s">
        <v>12836</v>
      </c>
      <c r="B8019" s="407" t="s">
        <v>12837</v>
      </c>
      <c r="C8019" s="406"/>
      <c r="D8019" s="408">
        <v>1.9836</v>
      </c>
      <c r="E8019" s="408">
        <v>1.9836</v>
      </c>
      <c r="F8019" s="409">
        <v>44524.665462962963</v>
      </c>
      <c r="G8019" s="408">
        <v>0</v>
      </c>
    </row>
    <row r="8020" spans="1:7" ht="15" x14ac:dyDescent="0.2">
      <c r="A8020" s="407" t="s">
        <v>12838</v>
      </c>
      <c r="B8020" s="407" t="s">
        <v>12839</v>
      </c>
      <c r="C8020" s="408">
        <v>0</v>
      </c>
      <c r="D8020" s="408">
        <v>11.39</v>
      </c>
      <c r="E8020" s="408">
        <v>11.39</v>
      </c>
      <c r="F8020" s="409">
        <v>45434.550254629627</v>
      </c>
      <c r="G8020" s="408">
        <v>0</v>
      </c>
    </row>
    <row r="8021" spans="1:7" ht="15" x14ac:dyDescent="0.2">
      <c r="A8021" s="407" t="s">
        <v>12840</v>
      </c>
      <c r="B8021" s="407" t="s">
        <v>12841</v>
      </c>
      <c r="C8021" s="408">
        <v>0</v>
      </c>
      <c r="D8021" s="408">
        <v>23.004999999999999</v>
      </c>
      <c r="E8021" s="408">
        <v>23.004999999999999</v>
      </c>
      <c r="F8021" s="409">
        <v>45434.548854166664</v>
      </c>
      <c r="G8021" s="408">
        <v>0</v>
      </c>
    </row>
    <row r="8022" spans="1:7" ht="15" x14ac:dyDescent="0.2">
      <c r="A8022" s="407" t="s">
        <v>12842</v>
      </c>
      <c r="B8022" s="407" t="s">
        <v>12843</v>
      </c>
      <c r="C8022" s="408">
        <v>0</v>
      </c>
      <c r="D8022" s="408">
        <v>3.27</v>
      </c>
      <c r="E8022" s="408">
        <v>3.27</v>
      </c>
      <c r="F8022" s="409">
        <v>45161.523819444446</v>
      </c>
      <c r="G8022" s="408">
        <v>0</v>
      </c>
    </row>
    <row r="8023" spans="1:7" ht="15" x14ac:dyDescent="0.25">
      <c r="A8023" s="407" t="s">
        <v>12844</v>
      </c>
      <c r="B8023" s="407" t="s">
        <v>12845</v>
      </c>
      <c r="C8023" s="406"/>
      <c r="D8023" s="408">
        <v>6.61</v>
      </c>
      <c r="E8023" s="408">
        <v>6.61</v>
      </c>
      <c r="F8023" s="409">
        <v>45161.523888888885</v>
      </c>
      <c r="G8023" s="408">
        <v>0</v>
      </c>
    </row>
    <row r="8024" spans="1:7" ht="15" x14ac:dyDescent="0.25">
      <c r="A8024" s="407" t="s">
        <v>12846</v>
      </c>
      <c r="B8024" s="407" t="s">
        <v>12847</v>
      </c>
      <c r="C8024" s="406"/>
      <c r="D8024" s="408">
        <v>6.61</v>
      </c>
      <c r="E8024" s="408">
        <v>6.61</v>
      </c>
      <c r="F8024" s="409">
        <v>45161.523946759262</v>
      </c>
      <c r="G8024" s="408">
        <v>0</v>
      </c>
    </row>
    <row r="8025" spans="1:7" ht="15" x14ac:dyDescent="0.2">
      <c r="A8025" s="407" t="s">
        <v>12848</v>
      </c>
      <c r="B8025" s="407" t="s">
        <v>12849</v>
      </c>
      <c r="C8025" s="408">
        <v>0</v>
      </c>
      <c r="D8025" s="408">
        <v>5.25</v>
      </c>
      <c r="E8025" s="408">
        <v>5.25</v>
      </c>
      <c r="F8025" s="409">
        <v>45161.523993055554</v>
      </c>
      <c r="G8025" s="408">
        <v>0</v>
      </c>
    </row>
    <row r="8026" spans="1:7" ht="15" x14ac:dyDescent="0.2">
      <c r="A8026" s="407" t="s">
        <v>12850</v>
      </c>
      <c r="B8026" s="407" t="s">
        <v>12851</v>
      </c>
      <c r="C8026" s="408">
        <v>0</v>
      </c>
      <c r="D8026" s="408">
        <v>5</v>
      </c>
      <c r="E8026" s="408">
        <v>5</v>
      </c>
      <c r="F8026" s="409">
        <v>45161.524062500001</v>
      </c>
      <c r="G8026" s="408">
        <v>0</v>
      </c>
    </row>
    <row r="8027" spans="1:7" ht="15" x14ac:dyDescent="0.2">
      <c r="A8027" s="407" t="s">
        <v>12852</v>
      </c>
      <c r="B8027" s="407" t="s">
        <v>12853</v>
      </c>
      <c r="C8027" s="408">
        <v>0</v>
      </c>
      <c r="D8027" s="408">
        <v>4.4000000000000004</v>
      </c>
      <c r="E8027" s="408">
        <v>4.4000000000000004</v>
      </c>
      <c r="F8027" s="409">
        <v>45161.52412037037</v>
      </c>
      <c r="G8027" s="408">
        <v>0</v>
      </c>
    </row>
    <row r="8028" spans="1:7" ht="15" x14ac:dyDescent="0.2">
      <c r="A8028" s="407" t="s">
        <v>12854</v>
      </c>
      <c r="B8028" s="407" t="s">
        <v>12855</v>
      </c>
      <c r="C8028" s="408">
        <v>0</v>
      </c>
      <c r="D8028" s="408">
        <v>12.73</v>
      </c>
      <c r="E8028" s="408">
        <v>12.73</v>
      </c>
      <c r="F8028" s="409">
        <v>45161.524212962962</v>
      </c>
      <c r="G8028" s="408">
        <v>0</v>
      </c>
    </row>
    <row r="8029" spans="1:7" ht="15" x14ac:dyDescent="0.2">
      <c r="A8029" s="407" t="s">
        <v>12856</v>
      </c>
      <c r="B8029" s="407" t="s">
        <v>12857</v>
      </c>
      <c r="C8029" s="408">
        <v>0</v>
      </c>
      <c r="D8029" s="408">
        <v>12.73</v>
      </c>
      <c r="E8029" s="408">
        <v>12.73</v>
      </c>
      <c r="F8029" s="409">
        <v>45161.524270833332</v>
      </c>
      <c r="G8029" s="408">
        <v>0</v>
      </c>
    </row>
    <row r="8030" spans="1:7" ht="15" x14ac:dyDescent="0.2">
      <c r="A8030" s="407" t="s">
        <v>12858</v>
      </c>
      <c r="B8030" s="407" t="s">
        <v>12859</v>
      </c>
      <c r="C8030" s="408">
        <v>0</v>
      </c>
      <c r="D8030" s="408">
        <v>12.34</v>
      </c>
      <c r="E8030" s="408">
        <v>12.34</v>
      </c>
      <c r="F8030" s="409">
        <v>45161.524340277778</v>
      </c>
      <c r="G8030" s="408">
        <v>0</v>
      </c>
    </row>
    <row r="8031" spans="1:7" ht="15" x14ac:dyDescent="0.2">
      <c r="A8031" s="407" t="s">
        <v>12860</v>
      </c>
      <c r="B8031" s="407" t="s">
        <v>12861</v>
      </c>
      <c r="C8031" s="408">
        <v>0</v>
      </c>
      <c r="D8031" s="408">
        <v>17.2</v>
      </c>
      <c r="E8031" s="408">
        <v>17.2</v>
      </c>
      <c r="F8031" s="409">
        <v>45161.524398148147</v>
      </c>
      <c r="G8031" s="408">
        <v>0</v>
      </c>
    </row>
    <row r="8032" spans="1:7" ht="15" x14ac:dyDescent="0.2">
      <c r="A8032" s="407" t="s">
        <v>12862</v>
      </c>
      <c r="B8032" s="407" t="s">
        <v>12863</v>
      </c>
      <c r="C8032" s="408">
        <v>0</v>
      </c>
      <c r="D8032" s="408">
        <v>30.8</v>
      </c>
      <c r="E8032" s="408">
        <v>30.8</v>
      </c>
      <c r="F8032" s="409">
        <v>45161.524467592593</v>
      </c>
      <c r="G8032" s="408">
        <v>0</v>
      </c>
    </row>
    <row r="8033" spans="1:7" ht="15" x14ac:dyDescent="0.2">
      <c r="A8033" s="407" t="s">
        <v>12864</v>
      </c>
      <c r="B8033" s="407" t="s">
        <v>12865</v>
      </c>
      <c r="C8033" s="408">
        <v>0</v>
      </c>
      <c r="D8033" s="408">
        <v>5.46</v>
      </c>
      <c r="E8033" s="408">
        <v>5.46</v>
      </c>
      <c r="F8033" s="409">
        <v>45931.318703703706</v>
      </c>
      <c r="G8033" s="408">
        <v>0</v>
      </c>
    </row>
    <row r="8034" spans="1:7" ht="15" x14ac:dyDescent="0.2">
      <c r="A8034" s="407" t="s">
        <v>12866</v>
      </c>
      <c r="B8034" s="407" t="s">
        <v>12867</v>
      </c>
      <c r="C8034" s="408">
        <v>0</v>
      </c>
      <c r="D8034" s="408">
        <v>32.32</v>
      </c>
      <c r="E8034" s="408">
        <v>32.32</v>
      </c>
      <c r="F8034" s="409">
        <v>45099.389456018522</v>
      </c>
      <c r="G8034" s="408">
        <v>0</v>
      </c>
    </row>
    <row r="8035" spans="1:7" ht="15" x14ac:dyDescent="0.2">
      <c r="A8035" s="407" t="s">
        <v>12868</v>
      </c>
      <c r="B8035" s="407" t="s">
        <v>12869</v>
      </c>
      <c r="C8035" s="408">
        <v>0</v>
      </c>
      <c r="D8035" s="408">
        <v>26.18</v>
      </c>
      <c r="E8035" s="408">
        <v>26.18</v>
      </c>
      <c r="F8035" s="409">
        <v>45099.389606481483</v>
      </c>
      <c r="G8035" s="408">
        <v>0</v>
      </c>
    </row>
    <row r="8036" spans="1:7" ht="15" x14ac:dyDescent="0.2">
      <c r="A8036" s="407" t="s">
        <v>12870</v>
      </c>
      <c r="B8036" s="407" t="s">
        <v>12871</v>
      </c>
      <c r="C8036" s="408">
        <v>0</v>
      </c>
      <c r="D8036" s="408">
        <v>4.76</v>
      </c>
      <c r="E8036" s="408">
        <v>4.76</v>
      </c>
      <c r="F8036" s="409">
        <v>45096.55196759259</v>
      </c>
      <c r="G8036" s="408">
        <v>0</v>
      </c>
    </row>
    <row r="8037" spans="1:7" ht="15" x14ac:dyDescent="0.2">
      <c r="A8037" s="407" t="s">
        <v>12872</v>
      </c>
      <c r="B8037" s="407" t="s">
        <v>12873</v>
      </c>
      <c r="C8037" s="408">
        <v>0</v>
      </c>
      <c r="D8037" s="408">
        <v>11.04</v>
      </c>
      <c r="E8037" s="408">
        <v>11.04</v>
      </c>
      <c r="F8037" s="409">
        <v>45096.552025462966</v>
      </c>
      <c r="G8037" s="408">
        <v>0</v>
      </c>
    </row>
    <row r="8038" spans="1:7" ht="15" x14ac:dyDescent="0.2">
      <c r="A8038" s="407" t="s">
        <v>12874</v>
      </c>
      <c r="B8038" s="407" t="s">
        <v>12875</v>
      </c>
      <c r="C8038" s="408">
        <v>0</v>
      </c>
      <c r="D8038" s="408">
        <v>8.6</v>
      </c>
      <c r="E8038" s="408">
        <v>8.6</v>
      </c>
      <c r="F8038" s="409">
        <v>45096.552164351851</v>
      </c>
      <c r="G8038" s="408">
        <v>0</v>
      </c>
    </row>
    <row r="8039" spans="1:7" ht="15" x14ac:dyDescent="0.2">
      <c r="A8039" s="407" t="s">
        <v>12876</v>
      </c>
      <c r="B8039" s="407" t="s">
        <v>12877</v>
      </c>
      <c r="C8039" s="408">
        <v>0</v>
      </c>
      <c r="D8039" s="408">
        <v>20.440000000000001</v>
      </c>
      <c r="E8039" s="408">
        <v>20.440000000000001</v>
      </c>
      <c r="F8039" s="409">
        <v>45096.552233796298</v>
      </c>
      <c r="G8039" s="408">
        <v>0</v>
      </c>
    </row>
    <row r="8040" spans="1:7" ht="15" x14ac:dyDescent="0.2">
      <c r="A8040" s="407" t="s">
        <v>12878</v>
      </c>
      <c r="B8040" s="407" t="s">
        <v>12879</v>
      </c>
      <c r="C8040" s="408">
        <v>0</v>
      </c>
      <c r="D8040" s="408">
        <v>2.36</v>
      </c>
      <c r="E8040" s="408">
        <v>2.36</v>
      </c>
      <c r="F8040" s="409">
        <v>44517.40697916667</v>
      </c>
      <c r="G8040" s="408">
        <v>0</v>
      </c>
    </row>
    <row r="8041" spans="1:7" ht="15" x14ac:dyDescent="0.2">
      <c r="A8041" s="407" t="s">
        <v>12880</v>
      </c>
      <c r="B8041" s="407" t="s">
        <v>12881</v>
      </c>
      <c r="C8041" s="408">
        <v>0</v>
      </c>
      <c r="D8041" s="408">
        <v>4.0599999999999996</v>
      </c>
      <c r="E8041" s="408">
        <v>4.0599999999999996</v>
      </c>
      <c r="F8041" s="409">
        <v>44761.562314814815</v>
      </c>
      <c r="G8041" s="408">
        <v>0</v>
      </c>
    </row>
    <row r="8042" spans="1:7" ht="15" x14ac:dyDescent="0.2">
      <c r="A8042" s="407" t="s">
        <v>12882</v>
      </c>
      <c r="B8042" s="407" t="s">
        <v>12883</v>
      </c>
      <c r="C8042" s="408">
        <v>0</v>
      </c>
      <c r="D8042" s="408">
        <v>61.2</v>
      </c>
      <c r="E8042" s="408">
        <v>61.2</v>
      </c>
      <c r="F8042" s="409">
        <v>45099.395185185182</v>
      </c>
      <c r="G8042" s="408">
        <v>0</v>
      </c>
    </row>
    <row r="8043" spans="1:7" ht="15" x14ac:dyDescent="0.2">
      <c r="A8043" s="407" t="s">
        <v>12884</v>
      </c>
      <c r="B8043" s="407" t="s">
        <v>12885</v>
      </c>
      <c r="C8043" s="408">
        <v>0</v>
      </c>
      <c r="D8043" s="408">
        <v>5.8949999999999996</v>
      </c>
      <c r="E8043" s="408">
        <v>5.8949999999999996</v>
      </c>
      <c r="F8043" s="409">
        <v>45628.579895833333</v>
      </c>
      <c r="G8043" s="408">
        <v>0</v>
      </c>
    </row>
    <row r="8044" spans="1:7" ht="15" x14ac:dyDescent="0.2">
      <c r="A8044" s="407" t="s">
        <v>12886</v>
      </c>
      <c r="B8044" s="407" t="s">
        <v>12887</v>
      </c>
      <c r="C8044" s="408">
        <v>0</v>
      </c>
      <c r="D8044" s="408">
        <v>5.8949999999999996</v>
      </c>
      <c r="E8044" s="408">
        <v>5.8949999999999996</v>
      </c>
      <c r="F8044" s="409">
        <v>45628.580057870371</v>
      </c>
      <c r="G8044" s="408">
        <v>0</v>
      </c>
    </row>
    <row r="8045" spans="1:7" ht="15" x14ac:dyDescent="0.2">
      <c r="A8045" s="407" t="s">
        <v>12888</v>
      </c>
      <c r="B8045" s="407" t="s">
        <v>12889</v>
      </c>
      <c r="C8045" s="408">
        <v>0</v>
      </c>
      <c r="D8045" s="408">
        <v>16.149999999999999</v>
      </c>
      <c r="E8045" s="408">
        <v>16.149999999999999</v>
      </c>
      <c r="F8045" s="409">
        <v>45096.331423611111</v>
      </c>
      <c r="G8045" s="408">
        <v>0</v>
      </c>
    </row>
    <row r="8046" spans="1:7" ht="15" x14ac:dyDescent="0.2">
      <c r="A8046" s="407" t="s">
        <v>33799</v>
      </c>
      <c r="B8046" s="407" t="s">
        <v>33800</v>
      </c>
      <c r="C8046" s="408">
        <v>0</v>
      </c>
      <c r="D8046" s="408">
        <v>12.21</v>
      </c>
      <c r="E8046" s="408">
        <v>12.21</v>
      </c>
      <c r="F8046" s="409">
        <v>45875.306423611109</v>
      </c>
      <c r="G8046" s="408">
        <v>0</v>
      </c>
    </row>
    <row r="8047" spans="1:7" ht="15" x14ac:dyDescent="0.2">
      <c r="A8047" s="407" t="s">
        <v>12890</v>
      </c>
      <c r="B8047" s="407" t="s">
        <v>12891</v>
      </c>
      <c r="C8047" s="408">
        <v>0</v>
      </c>
      <c r="D8047" s="408">
        <v>27.61</v>
      </c>
      <c r="E8047" s="408">
        <v>27.61</v>
      </c>
      <c r="F8047" s="409">
        <v>44510.59952546296</v>
      </c>
      <c r="G8047" s="408">
        <v>0</v>
      </c>
    </row>
    <row r="8048" spans="1:7" ht="15" x14ac:dyDescent="0.25">
      <c r="A8048" s="407" t="s">
        <v>12892</v>
      </c>
      <c r="B8048" s="407" t="s">
        <v>12893</v>
      </c>
      <c r="C8048" s="406"/>
      <c r="D8048" s="408">
        <v>30.64</v>
      </c>
      <c r="E8048" s="408">
        <v>30.64</v>
      </c>
      <c r="F8048" s="409">
        <v>44510.600173611114</v>
      </c>
      <c r="G8048" s="408">
        <v>0</v>
      </c>
    </row>
    <row r="8049" spans="1:7" ht="15" x14ac:dyDescent="0.2">
      <c r="A8049" s="407" t="s">
        <v>12894</v>
      </c>
      <c r="B8049" s="407" t="s">
        <v>12895</v>
      </c>
      <c r="C8049" s="408">
        <v>0</v>
      </c>
      <c r="D8049" s="408">
        <v>17.93</v>
      </c>
      <c r="E8049" s="408">
        <v>17.93</v>
      </c>
      <c r="F8049" s="409">
        <v>44510.599849537037</v>
      </c>
      <c r="G8049" s="408">
        <v>0</v>
      </c>
    </row>
    <row r="8050" spans="1:7" ht="15" x14ac:dyDescent="0.2">
      <c r="A8050" s="407" t="s">
        <v>12896</v>
      </c>
      <c r="B8050" s="407" t="s">
        <v>12897</v>
      </c>
      <c r="C8050" s="408">
        <v>0</v>
      </c>
      <c r="D8050" s="408">
        <v>55.55</v>
      </c>
      <c r="E8050" s="408">
        <v>55.55</v>
      </c>
      <c r="F8050" s="409">
        <v>44510.600486111114</v>
      </c>
      <c r="G8050" s="408">
        <v>0</v>
      </c>
    </row>
    <row r="8051" spans="1:7" ht="15" x14ac:dyDescent="0.2">
      <c r="A8051" s="407" t="s">
        <v>12898</v>
      </c>
      <c r="B8051" s="407" t="s">
        <v>12899</v>
      </c>
      <c r="C8051" s="408">
        <v>0</v>
      </c>
      <c r="D8051" s="408">
        <v>78.17</v>
      </c>
      <c r="E8051" s="408">
        <v>78.17</v>
      </c>
      <c r="F8051" s="409">
        <v>44510.600844907407</v>
      </c>
      <c r="G8051" s="408">
        <v>0</v>
      </c>
    </row>
    <row r="8052" spans="1:7" ht="15" x14ac:dyDescent="0.2">
      <c r="A8052" s="407" t="s">
        <v>12900</v>
      </c>
      <c r="B8052" s="407" t="s">
        <v>12901</v>
      </c>
      <c r="C8052" s="408">
        <v>0</v>
      </c>
      <c r="D8052" s="408">
        <v>114.95</v>
      </c>
      <c r="E8052" s="408">
        <v>114.95</v>
      </c>
      <c r="F8052" s="409">
        <v>44510.601574074077</v>
      </c>
      <c r="G8052" s="408">
        <v>0</v>
      </c>
    </row>
    <row r="8053" spans="1:7" ht="15" x14ac:dyDescent="0.2">
      <c r="A8053" s="407" t="s">
        <v>12902</v>
      </c>
      <c r="B8053" s="407" t="s">
        <v>12903</v>
      </c>
      <c r="C8053" s="408">
        <v>0</v>
      </c>
      <c r="D8053" s="408">
        <v>84.15</v>
      </c>
      <c r="E8053" s="408">
        <v>84.15</v>
      </c>
      <c r="F8053" s="409">
        <v>44510.601226851853</v>
      </c>
      <c r="G8053" s="408">
        <v>0</v>
      </c>
    </row>
    <row r="8054" spans="1:7" ht="15" x14ac:dyDescent="0.2">
      <c r="A8054" s="407" t="s">
        <v>12904</v>
      </c>
      <c r="B8054" s="407" t="s">
        <v>12905</v>
      </c>
      <c r="C8054" s="408">
        <v>0</v>
      </c>
      <c r="D8054" s="408">
        <v>8.25</v>
      </c>
      <c r="E8054" s="408">
        <v>8.25</v>
      </c>
      <c r="F8054" s="409">
        <v>44510.599236111113</v>
      </c>
      <c r="G8054" s="408">
        <v>0</v>
      </c>
    </row>
    <row r="8055" spans="1:7" ht="15" x14ac:dyDescent="0.2">
      <c r="A8055" s="407" t="s">
        <v>12906</v>
      </c>
      <c r="B8055" s="407" t="s">
        <v>41119</v>
      </c>
      <c r="C8055" s="408">
        <v>0</v>
      </c>
      <c r="D8055" s="408">
        <v>21.9</v>
      </c>
      <c r="E8055" s="408">
        <v>21.9</v>
      </c>
      <c r="F8055" s="409">
        <v>45959.64738425926</v>
      </c>
      <c r="G8055" s="408">
        <v>0</v>
      </c>
    </row>
    <row r="8056" spans="1:7" ht="15" x14ac:dyDescent="0.2">
      <c r="A8056" s="407" t="s">
        <v>12907</v>
      </c>
      <c r="B8056" s="407" t="s">
        <v>41120</v>
      </c>
      <c r="C8056" s="408">
        <v>0</v>
      </c>
      <c r="D8056" s="408">
        <v>143.4</v>
      </c>
      <c r="E8056" s="408">
        <v>143.4</v>
      </c>
      <c r="F8056" s="409">
        <v>45959.647546296299</v>
      </c>
      <c r="G8056" s="408">
        <v>0</v>
      </c>
    </row>
    <row r="8057" spans="1:7" ht="15" x14ac:dyDescent="0.2">
      <c r="A8057" s="407" t="s">
        <v>12908</v>
      </c>
      <c r="B8057" s="407" t="s">
        <v>41121</v>
      </c>
      <c r="C8057" s="408">
        <v>0</v>
      </c>
      <c r="D8057" s="408">
        <v>129.6</v>
      </c>
      <c r="E8057" s="408">
        <v>129.6</v>
      </c>
      <c r="F8057" s="409">
        <v>45959.647789351853</v>
      </c>
      <c r="G8057" s="408">
        <v>0</v>
      </c>
    </row>
    <row r="8058" spans="1:7" ht="15" x14ac:dyDescent="0.2">
      <c r="A8058" s="407" t="s">
        <v>12909</v>
      </c>
      <c r="B8058" s="407" t="s">
        <v>41122</v>
      </c>
      <c r="C8058" s="408">
        <v>0</v>
      </c>
      <c r="D8058" s="408">
        <v>16.02</v>
      </c>
      <c r="E8058" s="408">
        <v>16.02</v>
      </c>
      <c r="F8058" s="409">
        <v>45959.648576388892</v>
      </c>
      <c r="G8058" s="408">
        <v>0</v>
      </c>
    </row>
    <row r="8059" spans="1:7" ht="15" x14ac:dyDescent="0.2">
      <c r="A8059" s="407" t="s">
        <v>12910</v>
      </c>
      <c r="B8059" s="407" t="s">
        <v>41123</v>
      </c>
      <c r="C8059" s="408">
        <v>0</v>
      </c>
      <c r="D8059" s="408">
        <v>18.84</v>
      </c>
      <c r="E8059" s="408">
        <v>18.84</v>
      </c>
      <c r="F8059" s="409">
        <v>45959.648865740739</v>
      </c>
      <c r="G8059" s="408">
        <v>0</v>
      </c>
    </row>
    <row r="8060" spans="1:7" ht="15" x14ac:dyDescent="0.2">
      <c r="A8060" s="407" t="s">
        <v>12911</v>
      </c>
      <c r="B8060" s="407" t="s">
        <v>12912</v>
      </c>
      <c r="C8060" s="408">
        <v>0</v>
      </c>
      <c r="D8060" s="408">
        <v>76.8</v>
      </c>
      <c r="E8060" s="408">
        <v>76.8</v>
      </c>
      <c r="F8060" s="409">
        <v>45559.368125000001</v>
      </c>
      <c r="G8060" s="408">
        <v>0</v>
      </c>
    </row>
    <row r="8061" spans="1:7" ht="15" x14ac:dyDescent="0.2">
      <c r="A8061" s="407" t="s">
        <v>12913</v>
      </c>
      <c r="B8061" s="407" t="s">
        <v>41124</v>
      </c>
      <c r="C8061" s="408">
        <v>0</v>
      </c>
      <c r="D8061" s="408">
        <v>5.82</v>
      </c>
      <c r="E8061" s="408">
        <v>5.82</v>
      </c>
      <c r="F8061" s="409">
        <v>45959.649768518517</v>
      </c>
      <c r="G8061" s="408">
        <v>0</v>
      </c>
    </row>
    <row r="8062" spans="1:7" ht="15" x14ac:dyDescent="0.2">
      <c r="A8062" s="407" t="s">
        <v>12914</v>
      </c>
      <c r="B8062" s="407" t="s">
        <v>12915</v>
      </c>
      <c r="C8062" s="408">
        <v>0</v>
      </c>
      <c r="D8062" s="408">
        <v>0.89</v>
      </c>
      <c r="E8062" s="408">
        <v>0.89</v>
      </c>
      <c r="F8062" s="409">
        <v>45559.362592592595</v>
      </c>
      <c r="G8062" s="408">
        <v>0</v>
      </c>
    </row>
    <row r="8063" spans="1:7" ht="15" x14ac:dyDescent="0.2">
      <c r="A8063" s="407" t="s">
        <v>12916</v>
      </c>
      <c r="B8063" s="407" t="s">
        <v>12917</v>
      </c>
      <c r="C8063" s="408">
        <v>0</v>
      </c>
      <c r="D8063" s="408">
        <v>98.83</v>
      </c>
      <c r="E8063" s="408">
        <v>98.83</v>
      </c>
      <c r="F8063" s="409">
        <v>45559.36010416667</v>
      </c>
      <c r="G8063" s="408">
        <v>0</v>
      </c>
    </row>
    <row r="8064" spans="1:7" ht="15" x14ac:dyDescent="0.2">
      <c r="A8064" s="407" t="s">
        <v>12918</v>
      </c>
      <c r="B8064" s="407" t="s">
        <v>33351</v>
      </c>
      <c r="C8064" s="408">
        <v>0</v>
      </c>
      <c r="D8064" s="408">
        <v>53.284821428571426</v>
      </c>
      <c r="E8064" s="408">
        <v>53.284821428571426</v>
      </c>
      <c r="F8064" s="409">
        <v>45559.441701388889</v>
      </c>
      <c r="G8064" s="408">
        <v>6</v>
      </c>
    </row>
    <row r="8065" spans="1:7" ht="15" x14ac:dyDescent="0.2">
      <c r="A8065" s="407" t="s">
        <v>12919</v>
      </c>
      <c r="B8065" s="407" t="s">
        <v>12920</v>
      </c>
      <c r="C8065" s="408">
        <v>0</v>
      </c>
      <c r="D8065" s="408">
        <v>66.92</v>
      </c>
      <c r="E8065" s="408">
        <v>66.92</v>
      </c>
      <c r="F8065" s="409">
        <v>45559.442546296297</v>
      </c>
      <c r="G8065" s="408">
        <v>0</v>
      </c>
    </row>
    <row r="8066" spans="1:7" ht="15" x14ac:dyDescent="0.2">
      <c r="A8066" s="407" t="s">
        <v>33801</v>
      </c>
      <c r="B8066" s="407" t="s">
        <v>33802</v>
      </c>
      <c r="C8066" s="408">
        <v>0</v>
      </c>
      <c r="D8066" s="408">
        <v>145.80000000000001</v>
      </c>
      <c r="E8066" s="408">
        <v>145.80000000000001</v>
      </c>
      <c r="F8066" s="409">
        <v>45559.538148148145</v>
      </c>
      <c r="G8066" s="408">
        <v>0</v>
      </c>
    </row>
    <row r="8067" spans="1:7" ht="15" x14ac:dyDescent="0.2">
      <c r="A8067" s="407" t="s">
        <v>12921</v>
      </c>
      <c r="B8067" s="407" t="s">
        <v>12922</v>
      </c>
      <c r="C8067" s="408">
        <v>0</v>
      </c>
      <c r="D8067" s="408">
        <v>66</v>
      </c>
      <c r="E8067" s="408">
        <v>66</v>
      </c>
      <c r="F8067" s="409">
        <v>45244.626377314817</v>
      </c>
      <c r="G8067" s="408">
        <v>0</v>
      </c>
    </row>
    <row r="8068" spans="1:7" ht="15" x14ac:dyDescent="0.2">
      <c r="A8068" s="407" t="s">
        <v>12923</v>
      </c>
      <c r="B8068" s="407" t="s">
        <v>12924</v>
      </c>
      <c r="C8068" s="408">
        <v>0</v>
      </c>
      <c r="D8068" s="408">
        <v>83.6</v>
      </c>
      <c r="E8068" s="408">
        <v>83.6</v>
      </c>
      <c r="F8068" s="409">
        <v>45244.628379629627</v>
      </c>
      <c r="G8068" s="408">
        <v>0</v>
      </c>
    </row>
    <row r="8069" spans="1:7" ht="15" x14ac:dyDescent="0.2">
      <c r="A8069" s="407" t="s">
        <v>12925</v>
      </c>
      <c r="B8069" s="407" t="s">
        <v>12926</v>
      </c>
      <c r="C8069" s="408">
        <v>0</v>
      </c>
      <c r="D8069" s="408">
        <v>37.01</v>
      </c>
      <c r="E8069" s="408">
        <v>37.01</v>
      </c>
      <c r="F8069" s="409">
        <v>45244.630752314813</v>
      </c>
      <c r="G8069" s="408">
        <v>0</v>
      </c>
    </row>
    <row r="8070" spans="1:7" ht="15" x14ac:dyDescent="0.2">
      <c r="A8070" s="407" t="s">
        <v>12927</v>
      </c>
      <c r="B8070" s="407" t="s">
        <v>12928</v>
      </c>
      <c r="C8070" s="408">
        <v>0</v>
      </c>
      <c r="D8070" s="408">
        <v>44.43</v>
      </c>
      <c r="E8070" s="408">
        <v>44.43</v>
      </c>
      <c r="F8070" s="409">
        <v>45244.631863425922</v>
      </c>
      <c r="G8070" s="408">
        <v>0</v>
      </c>
    </row>
    <row r="8071" spans="1:7" ht="15" x14ac:dyDescent="0.2">
      <c r="A8071" s="407" t="s">
        <v>12929</v>
      </c>
      <c r="B8071" s="407" t="s">
        <v>12930</v>
      </c>
      <c r="C8071" s="408">
        <v>0</v>
      </c>
      <c r="D8071" s="408">
        <v>40.08</v>
      </c>
      <c r="E8071" s="408">
        <v>40.08</v>
      </c>
      <c r="F8071" s="409">
        <v>45244.63244212963</v>
      </c>
      <c r="G8071" s="408">
        <v>0</v>
      </c>
    </row>
    <row r="8072" spans="1:7" ht="15" x14ac:dyDescent="0.2">
      <c r="A8072" s="407" t="s">
        <v>12931</v>
      </c>
      <c r="B8072" s="407" t="s">
        <v>12932</v>
      </c>
      <c r="C8072" s="408">
        <v>0</v>
      </c>
      <c r="D8072" s="408">
        <v>40.08</v>
      </c>
      <c r="E8072" s="408">
        <v>40.08</v>
      </c>
      <c r="F8072" s="409">
        <v>45244.633009259262</v>
      </c>
      <c r="G8072" s="408">
        <v>0</v>
      </c>
    </row>
    <row r="8073" spans="1:7" ht="15" x14ac:dyDescent="0.2">
      <c r="A8073" s="407" t="s">
        <v>12933</v>
      </c>
      <c r="B8073" s="407" t="s">
        <v>12934</v>
      </c>
      <c r="C8073" s="408">
        <v>0</v>
      </c>
      <c r="D8073" s="408">
        <v>44.17</v>
      </c>
      <c r="E8073" s="408">
        <v>44.17</v>
      </c>
      <c r="F8073" s="409">
        <v>45420.477025462962</v>
      </c>
      <c r="G8073" s="408">
        <v>0</v>
      </c>
    </row>
    <row r="8074" spans="1:7" ht="15" x14ac:dyDescent="0.2">
      <c r="A8074" s="407" t="s">
        <v>12935</v>
      </c>
      <c r="B8074" s="407" t="s">
        <v>12936</v>
      </c>
      <c r="C8074" s="408">
        <v>0</v>
      </c>
      <c r="D8074" s="408">
        <v>42.41</v>
      </c>
      <c r="E8074" s="408">
        <v>42.41</v>
      </c>
      <c r="F8074" s="409">
        <v>45244.634027777778</v>
      </c>
      <c r="G8074" s="408">
        <v>0</v>
      </c>
    </row>
    <row r="8075" spans="1:7" ht="15" x14ac:dyDescent="0.2">
      <c r="A8075" s="407" t="s">
        <v>12937</v>
      </c>
      <c r="B8075" s="407" t="s">
        <v>12938</v>
      </c>
      <c r="C8075" s="408">
        <v>0</v>
      </c>
      <c r="D8075" s="408">
        <v>61.71</v>
      </c>
      <c r="E8075" s="408">
        <v>61.71</v>
      </c>
      <c r="F8075" s="409">
        <v>45244.635555555556</v>
      </c>
      <c r="G8075" s="408">
        <v>8</v>
      </c>
    </row>
    <row r="8076" spans="1:7" ht="15" x14ac:dyDescent="0.2">
      <c r="A8076" s="407" t="s">
        <v>12939</v>
      </c>
      <c r="B8076" s="407" t="s">
        <v>12940</v>
      </c>
      <c r="C8076" s="408">
        <v>0</v>
      </c>
      <c r="D8076" s="408">
        <v>44.26</v>
      </c>
      <c r="E8076" s="408">
        <v>44.26</v>
      </c>
      <c r="F8076" s="409">
        <v>45244.636307870373</v>
      </c>
      <c r="G8076" s="408">
        <v>0</v>
      </c>
    </row>
    <row r="8077" spans="1:7" ht="15" x14ac:dyDescent="0.2">
      <c r="A8077" s="407" t="s">
        <v>12941</v>
      </c>
      <c r="B8077" s="407" t="s">
        <v>12942</v>
      </c>
      <c r="C8077" s="408">
        <v>0</v>
      </c>
      <c r="D8077" s="408">
        <v>48.65</v>
      </c>
      <c r="E8077" s="408">
        <v>48.65</v>
      </c>
      <c r="F8077" s="409">
        <v>45244.636828703704</v>
      </c>
      <c r="G8077" s="408">
        <v>0</v>
      </c>
    </row>
    <row r="8078" spans="1:7" ht="15" x14ac:dyDescent="0.2">
      <c r="A8078" s="407" t="s">
        <v>33803</v>
      </c>
      <c r="B8078" s="407" t="s">
        <v>33804</v>
      </c>
      <c r="C8078" s="408">
        <v>0</v>
      </c>
      <c r="D8078" s="408">
        <v>9.41</v>
      </c>
      <c r="E8078" s="408">
        <v>9.41</v>
      </c>
      <c r="F8078" s="409">
        <v>45567.45784722222</v>
      </c>
      <c r="G8078" s="408">
        <v>0</v>
      </c>
    </row>
    <row r="8079" spans="1:7" ht="15" x14ac:dyDescent="0.2">
      <c r="A8079" s="407" t="s">
        <v>12943</v>
      </c>
      <c r="B8079" s="407" t="s">
        <v>40598</v>
      </c>
      <c r="C8079" s="408">
        <v>0</v>
      </c>
      <c r="D8079" s="408">
        <v>6.5977429185020577</v>
      </c>
      <c r="E8079" s="408">
        <v>6.5977429185020577</v>
      </c>
      <c r="F8079" s="409">
        <v>45951.394988425927</v>
      </c>
      <c r="G8079" s="408">
        <v>25</v>
      </c>
    </row>
    <row r="8080" spans="1:7" ht="15" x14ac:dyDescent="0.2">
      <c r="A8080" s="407" t="s">
        <v>12944</v>
      </c>
      <c r="B8080" s="407" t="s">
        <v>12945</v>
      </c>
      <c r="C8080" s="408">
        <v>0</v>
      </c>
      <c r="D8080" s="408">
        <v>6.58</v>
      </c>
      <c r="E8080" s="408">
        <v>6.58</v>
      </c>
      <c r="F8080" s="409">
        <v>45244.639317129629</v>
      </c>
      <c r="G8080" s="408">
        <v>8</v>
      </c>
    </row>
    <row r="8081" spans="1:7" ht="15" x14ac:dyDescent="0.2">
      <c r="A8081" s="407" t="s">
        <v>12946</v>
      </c>
      <c r="B8081" s="407" t="s">
        <v>12947</v>
      </c>
      <c r="C8081" s="408">
        <v>0</v>
      </c>
      <c r="D8081" s="408">
        <v>7.1524061903086356</v>
      </c>
      <c r="E8081" s="408">
        <v>7.1524061903086356</v>
      </c>
      <c r="F8081" s="409">
        <v>45244.639988425923</v>
      </c>
      <c r="G8081" s="408">
        <v>10</v>
      </c>
    </row>
    <row r="8082" spans="1:7" ht="15" x14ac:dyDescent="0.2">
      <c r="A8082" s="407" t="s">
        <v>12948</v>
      </c>
      <c r="B8082" s="407" t="s">
        <v>12949</v>
      </c>
      <c r="C8082" s="408">
        <v>0</v>
      </c>
      <c r="D8082" s="408">
        <v>9.2607272727272729</v>
      </c>
      <c r="E8082" s="408">
        <v>9.2607272727272729</v>
      </c>
      <c r="F8082" s="409">
        <v>45244.640486111108</v>
      </c>
      <c r="G8082" s="408">
        <v>23</v>
      </c>
    </row>
    <row r="8083" spans="1:7" ht="15" x14ac:dyDescent="0.2">
      <c r="A8083" s="407" t="s">
        <v>12950</v>
      </c>
      <c r="B8083" s="407" t="s">
        <v>12951</v>
      </c>
      <c r="C8083" s="408">
        <v>0</v>
      </c>
      <c r="D8083" s="408">
        <v>5.5566023584946445</v>
      </c>
      <c r="E8083" s="408">
        <v>5.5566023584946445</v>
      </c>
      <c r="F8083" s="409">
        <v>45244.640960648147</v>
      </c>
      <c r="G8083" s="408">
        <v>75</v>
      </c>
    </row>
    <row r="8084" spans="1:7" ht="15" x14ac:dyDescent="0.2">
      <c r="A8084" s="407" t="s">
        <v>12952</v>
      </c>
      <c r="B8084" s="407" t="s">
        <v>12953</v>
      </c>
      <c r="C8084" s="408">
        <v>0</v>
      </c>
      <c r="D8084" s="408">
        <v>82.39</v>
      </c>
      <c r="E8084" s="408">
        <v>82.39</v>
      </c>
      <c r="F8084" s="409">
        <v>45244.642291666663</v>
      </c>
      <c r="G8084" s="408">
        <v>45</v>
      </c>
    </row>
    <row r="8085" spans="1:7" ht="15" x14ac:dyDescent="0.2">
      <c r="A8085" s="407" t="s">
        <v>12954</v>
      </c>
      <c r="B8085" s="407" t="s">
        <v>12955</v>
      </c>
      <c r="C8085" s="408">
        <v>0</v>
      </c>
      <c r="D8085" s="408">
        <v>1.17</v>
      </c>
      <c r="E8085" s="408">
        <v>1.17</v>
      </c>
      <c r="F8085" s="409">
        <v>45096.56659722222</v>
      </c>
      <c r="G8085" s="408">
        <v>31</v>
      </c>
    </row>
    <row r="8086" spans="1:7" ht="15" x14ac:dyDescent="0.2">
      <c r="A8086" s="407" t="s">
        <v>12956</v>
      </c>
      <c r="B8086" s="407" t="s">
        <v>12957</v>
      </c>
      <c r="C8086" s="408">
        <v>0</v>
      </c>
      <c r="D8086" s="408">
        <v>4.83</v>
      </c>
      <c r="E8086" s="408">
        <v>4.83</v>
      </c>
      <c r="F8086" s="409">
        <v>45244.643530092595</v>
      </c>
      <c r="G8086" s="408">
        <v>18</v>
      </c>
    </row>
    <row r="8087" spans="1:7" ht="15" x14ac:dyDescent="0.2">
      <c r="A8087" s="407" t="s">
        <v>12958</v>
      </c>
      <c r="B8087" s="407" t="s">
        <v>12959</v>
      </c>
      <c r="C8087" s="408">
        <v>0</v>
      </c>
      <c r="D8087" s="408">
        <v>27.38</v>
      </c>
      <c r="E8087" s="408">
        <v>27.38</v>
      </c>
      <c r="F8087" s="409">
        <v>45420.478819444441</v>
      </c>
      <c r="G8087" s="408">
        <v>0</v>
      </c>
    </row>
    <row r="8088" spans="1:7" ht="15" x14ac:dyDescent="0.2">
      <c r="A8088" s="407" t="s">
        <v>12960</v>
      </c>
      <c r="B8088" s="407" t="s">
        <v>12961</v>
      </c>
      <c r="C8088" s="408">
        <v>0</v>
      </c>
      <c r="D8088" s="408">
        <v>27.35</v>
      </c>
      <c r="E8088" s="408">
        <v>27.35</v>
      </c>
      <c r="F8088" s="409">
        <v>45244.644768518519</v>
      </c>
      <c r="G8088" s="408">
        <v>14</v>
      </c>
    </row>
    <row r="8089" spans="1:7" ht="15" x14ac:dyDescent="0.2">
      <c r="A8089" s="407" t="s">
        <v>12962</v>
      </c>
      <c r="B8089" s="407" t="s">
        <v>12963</v>
      </c>
      <c r="C8089" s="408">
        <v>0</v>
      </c>
      <c r="D8089" s="408">
        <v>26.4</v>
      </c>
      <c r="E8089" s="408">
        <v>26.4</v>
      </c>
      <c r="F8089" s="409">
        <v>45244.646898148145</v>
      </c>
      <c r="G8089" s="408">
        <v>0</v>
      </c>
    </row>
    <row r="8090" spans="1:7" ht="15" x14ac:dyDescent="0.2">
      <c r="A8090" s="407" t="s">
        <v>12964</v>
      </c>
      <c r="B8090" s="407" t="s">
        <v>12965</v>
      </c>
      <c r="C8090" s="408">
        <v>0</v>
      </c>
      <c r="D8090" s="408">
        <v>27.35</v>
      </c>
      <c r="E8090" s="408">
        <v>27.35</v>
      </c>
      <c r="F8090" s="409">
        <v>45244.647824074076</v>
      </c>
      <c r="G8090" s="408">
        <v>0</v>
      </c>
    </row>
    <row r="8091" spans="1:7" ht="15" x14ac:dyDescent="0.2">
      <c r="A8091" s="407" t="s">
        <v>12966</v>
      </c>
      <c r="B8091" s="407" t="s">
        <v>12967</v>
      </c>
      <c r="C8091" s="408">
        <v>0</v>
      </c>
      <c r="D8091" s="408">
        <v>17.39</v>
      </c>
      <c r="E8091" s="408">
        <v>17.39</v>
      </c>
      <c r="F8091" s="409">
        <v>45244.648726851854</v>
      </c>
      <c r="G8091" s="408">
        <v>0</v>
      </c>
    </row>
    <row r="8092" spans="1:7" ht="15" x14ac:dyDescent="0.2">
      <c r="A8092" s="407" t="s">
        <v>12968</v>
      </c>
      <c r="B8092" s="407" t="s">
        <v>12969</v>
      </c>
      <c r="C8092" s="408">
        <v>0</v>
      </c>
      <c r="D8092" s="408">
        <v>17.39</v>
      </c>
      <c r="E8092" s="408">
        <v>17.39</v>
      </c>
      <c r="F8092" s="409">
        <v>45244.650034722225</v>
      </c>
      <c r="G8092" s="408">
        <v>0</v>
      </c>
    </row>
    <row r="8093" spans="1:7" ht="15" x14ac:dyDescent="0.2">
      <c r="A8093" s="407" t="s">
        <v>12970</v>
      </c>
      <c r="B8093" s="407" t="s">
        <v>12971</v>
      </c>
      <c r="C8093" s="408">
        <v>0</v>
      </c>
      <c r="D8093" s="408">
        <v>9.9603246753246744</v>
      </c>
      <c r="E8093" s="408">
        <v>9.9603246753246744</v>
      </c>
      <c r="F8093" s="409">
        <v>45244.650497685187</v>
      </c>
      <c r="G8093" s="408">
        <v>7</v>
      </c>
    </row>
    <row r="8094" spans="1:7" ht="15" x14ac:dyDescent="0.2">
      <c r="A8094" s="407" t="s">
        <v>12972</v>
      </c>
      <c r="B8094" s="407" t="s">
        <v>12973</v>
      </c>
      <c r="C8094" s="408">
        <v>0</v>
      </c>
      <c r="D8094" s="408">
        <v>5.35</v>
      </c>
      <c r="E8094" s="408">
        <v>5.35</v>
      </c>
      <c r="F8094" s="409">
        <v>45084.405821759261</v>
      </c>
      <c r="G8094" s="408">
        <v>0</v>
      </c>
    </row>
    <row r="8095" spans="1:7" ht="15" x14ac:dyDescent="0.2">
      <c r="A8095" s="407" t="s">
        <v>12974</v>
      </c>
      <c r="B8095" s="407" t="s">
        <v>12975</v>
      </c>
      <c r="C8095" s="408">
        <v>0</v>
      </c>
      <c r="D8095" s="408">
        <v>6.61</v>
      </c>
      <c r="E8095" s="408">
        <v>6.61</v>
      </c>
      <c r="F8095" s="409">
        <v>45628.58017361111</v>
      </c>
      <c r="G8095" s="408">
        <v>0</v>
      </c>
    </row>
    <row r="8096" spans="1:7" ht="15" x14ac:dyDescent="0.25">
      <c r="A8096" s="407" t="s">
        <v>12976</v>
      </c>
      <c r="B8096" s="407" t="s">
        <v>12977</v>
      </c>
      <c r="C8096" s="406"/>
      <c r="D8096" s="408">
        <v>47.5</v>
      </c>
      <c r="E8096" s="408">
        <v>47.5</v>
      </c>
      <c r="F8096" s="409">
        <v>45244.65353009259</v>
      </c>
      <c r="G8096" s="408">
        <v>0</v>
      </c>
    </row>
    <row r="8097" spans="1:7" ht="15" x14ac:dyDescent="0.2">
      <c r="A8097" s="407" t="s">
        <v>12978</v>
      </c>
      <c r="B8097" s="407" t="s">
        <v>12979</v>
      </c>
      <c r="C8097" s="408">
        <v>0</v>
      </c>
      <c r="D8097" s="408">
        <v>10.11</v>
      </c>
      <c r="E8097" s="408">
        <v>10.11</v>
      </c>
      <c r="F8097" s="409">
        <v>45420.481469907405</v>
      </c>
      <c r="G8097" s="408">
        <v>0</v>
      </c>
    </row>
    <row r="8098" spans="1:7" ht="15" x14ac:dyDescent="0.2">
      <c r="A8098" s="407" t="s">
        <v>12980</v>
      </c>
      <c r="B8098" s="407" t="s">
        <v>12981</v>
      </c>
      <c r="C8098" s="408">
        <v>0</v>
      </c>
      <c r="D8098" s="408">
        <v>4.2</v>
      </c>
      <c r="E8098" s="408">
        <v>4.2</v>
      </c>
      <c r="F8098" s="409">
        <v>45244.655104166668</v>
      </c>
      <c r="G8098" s="408">
        <v>0</v>
      </c>
    </row>
    <row r="8099" spans="1:7" ht="15" x14ac:dyDescent="0.2">
      <c r="A8099" s="407" t="s">
        <v>12982</v>
      </c>
      <c r="B8099" s="407" t="s">
        <v>12983</v>
      </c>
      <c r="C8099" s="408">
        <v>0</v>
      </c>
      <c r="D8099" s="408">
        <v>21.94</v>
      </c>
      <c r="E8099" s="408">
        <v>21.94</v>
      </c>
      <c r="F8099" s="409">
        <v>45244.655648148146</v>
      </c>
      <c r="G8099" s="408">
        <v>0</v>
      </c>
    </row>
    <row r="8100" spans="1:7" ht="15" x14ac:dyDescent="0.25">
      <c r="A8100" s="407" t="s">
        <v>12984</v>
      </c>
      <c r="B8100" s="407" t="s">
        <v>12985</v>
      </c>
      <c r="C8100" s="406"/>
      <c r="D8100" s="408">
        <v>26.4</v>
      </c>
      <c r="E8100" s="408">
        <v>26.4</v>
      </c>
      <c r="F8100" s="409">
        <v>45244.656168981484</v>
      </c>
      <c r="G8100" s="408">
        <v>0</v>
      </c>
    </row>
    <row r="8101" spans="1:7" ht="15" x14ac:dyDescent="0.2">
      <c r="A8101" s="407" t="s">
        <v>12986</v>
      </c>
      <c r="B8101" s="407" t="s">
        <v>12987</v>
      </c>
      <c r="C8101" s="408">
        <v>0</v>
      </c>
      <c r="D8101" s="408">
        <v>26.4</v>
      </c>
      <c r="E8101" s="408">
        <v>26.4</v>
      </c>
      <c r="F8101" s="409">
        <v>45244.656655092593</v>
      </c>
      <c r="G8101" s="408">
        <v>0</v>
      </c>
    </row>
    <row r="8102" spans="1:7" ht="15" x14ac:dyDescent="0.2">
      <c r="A8102" s="407" t="s">
        <v>12988</v>
      </c>
      <c r="B8102" s="407" t="s">
        <v>12989</v>
      </c>
      <c r="C8102" s="408">
        <v>0</v>
      </c>
      <c r="D8102" s="408">
        <v>50.82</v>
      </c>
      <c r="E8102" s="408">
        <v>50.82</v>
      </c>
      <c r="F8102" s="409">
        <v>45244.660891203705</v>
      </c>
      <c r="G8102" s="408">
        <v>0</v>
      </c>
    </row>
    <row r="8103" spans="1:7" ht="15" x14ac:dyDescent="0.2">
      <c r="A8103" s="407" t="s">
        <v>12990</v>
      </c>
      <c r="B8103" s="407" t="s">
        <v>12991</v>
      </c>
      <c r="C8103" s="408">
        <v>0</v>
      </c>
      <c r="D8103" s="408">
        <v>10.42</v>
      </c>
      <c r="E8103" s="408">
        <v>10.42</v>
      </c>
      <c r="F8103" s="409">
        <v>45244.66138888889</v>
      </c>
      <c r="G8103" s="408">
        <v>6</v>
      </c>
    </row>
    <row r="8104" spans="1:7" ht="15" x14ac:dyDescent="0.2">
      <c r="A8104" s="407" t="s">
        <v>12992</v>
      </c>
      <c r="B8104" s="407" t="s">
        <v>12993</v>
      </c>
      <c r="C8104" s="408">
        <v>0</v>
      </c>
      <c r="D8104" s="408">
        <v>5.83</v>
      </c>
      <c r="E8104" s="408">
        <v>5.83</v>
      </c>
      <c r="F8104" s="409">
        <v>45084.413090277776</v>
      </c>
      <c r="G8104" s="408">
        <v>0</v>
      </c>
    </row>
    <row r="8105" spans="1:7" ht="15" x14ac:dyDescent="0.2">
      <c r="A8105" s="407" t="s">
        <v>12994</v>
      </c>
      <c r="B8105" s="407" t="s">
        <v>12993</v>
      </c>
      <c r="C8105" s="408">
        <v>0</v>
      </c>
      <c r="D8105" s="408">
        <v>8.6</v>
      </c>
      <c r="E8105" s="408">
        <v>8.6</v>
      </c>
      <c r="F8105" s="409">
        <v>45084.413182870368</v>
      </c>
      <c r="G8105" s="408">
        <v>0</v>
      </c>
    </row>
    <row r="8106" spans="1:7" ht="15" x14ac:dyDescent="0.2">
      <c r="A8106" s="407" t="s">
        <v>33805</v>
      </c>
      <c r="B8106" s="407" t="s">
        <v>33806</v>
      </c>
      <c r="C8106" s="408">
        <v>0</v>
      </c>
      <c r="D8106" s="408">
        <v>115.59</v>
      </c>
      <c r="E8106" s="408">
        <v>115.59</v>
      </c>
      <c r="F8106" s="409">
        <v>45804.318749999999</v>
      </c>
      <c r="G8106" s="408">
        <v>0</v>
      </c>
    </row>
    <row r="8107" spans="1:7" ht="15" x14ac:dyDescent="0.2">
      <c r="A8107" s="407" t="s">
        <v>33807</v>
      </c>
      <c r="B8107" s="407" t="s">
        <v>33808</v>
      </c>
      <c r="C8107" s="408">
        <v>0</v>
      </c>
      <c r="D8107" s="408">
        <v>3.23</v>
      </c>
      <c r="E8107" s="408">
        <v>3.23</v>
      </c>
      <c r="F8107" s="409">
        <v>45567.468518518515</v>
      </c>
      <c r="G8107" s="408">
        <v>0</v>
      </c>
    </row>
    <row r="8108" spans="1:7" ht="15" x14ac:dyDescent="0.2">
      <c r="A8108" s="407" t="s">
        <v>12995</v>
      </c>
      <c r="B8108" s="407" t="s">
        <v>12996</v>
      </c>
      <c r="C8108" s="408">
        <v>0</v>
      </c>
      <c r="D8108" s="408">
        <v>79.16</v>
      </c>
      <c r="E8108" s="408">
        <v>79.16</v>
      </c>
      <c r="F8108" s="409">
        <v>45244.664143518516</v>
      </c>
      <c r="G8108" s="408">
        <v>12</v>
      </c>
    </row>
    <row r="8109" spans="1:7" ht="15" x14ac:dyDescent="0.2">
      <c r="A8109" s="407" t="s">
        <v>12997</v>
      </c>
      <c r="B8109" s="407" t="s">
        <v>40597</v>
      </c>
      <c r="C8109" s="408">
        <v>0</v>
      </c>
      <c r="D8109" s="408">
        <v>80.66</v>
      </c>
      <c r="E8109" s="408">
        <v>80.66</v>
      </c>
      <c r="F8109" s="409">
        <v>45796.717303240737</v>
      </c>
      <c r="G8109" s="408">
        <v>0</v>
      </c>
    </row>
    <row r="8110" spans="1:7" ht="15" x14ac:dyDescent="0.2">
      <c r="A8110" s="407" t="s">
        <v>12998</v>
      </c>
      <c r="B8110" s="407" t="s">
        <v>40596</v>
      </c>
      <c r="C8110" s="408">
        <v>0</v>
      </c>
      <c r="D8110" s="408">
        <v>77.88</v>
      </c>
      <c r="E8110" s="408">
        <v>77.88</v>
      </c>
      <c r="F8110" s="409">
        <v>45796.717870370368</v>
      </c>
      <c r="G8110" s="408">
        <v>2</v>
      </c>
    </row>
    <row r="8111" spans="1:7" ht="15" x14ac:dyDescent="0.2">
      <c r="A8111" s="407" t="s">
        <v>12999</v>
      </c>
      <c r="B8111" s="407" t="s">
        <v>13000</v>
      </c>
      <c r="C8111" s="408">
        <v>0</v>
      </c>
      <c r="D8111" s="408">
        <v>79.486574849019291</v>
      </c>
      <c r="E8111" s="408">
        <v>79.486574849019291</v>
      </c>
      <c r="F8111" s="409">
        <v>45929.582997685182</v>
      </c>
      <c r="G8111" s="408">
        <v>7</v>
      </c>
    </row>
    <row r="8112" spans="1:7" ht="15" x14ac:dyDescent="0.2">
      <c r="A8112" s="407" t="s">
        <v>13001</v>
      </c>
      <c r="B8112" s="407" t="s">
        <v>13002</v>
      </c>
      <c r="C8112" s="408">
        <v>0</v>
      </c>
      <c r="D8112" s="408">
        <v>84.26</v>
      </c>
      <c r="E8112" s="408">
        <v>84.26</v>
      </c>
      <c r="F8112" s="409">
        <v>45509.693842592591</v>
      </c>
      <c r="G8112" s="408">
        <v>24</v>
      </c>
    </row>
    <row r="8113" spans="1:7" ht="15" x14ac:dyDescent="0.2">
      <c r="A8113" s="407" t="s">
        <v>13003</v>
      </c>
      <c r="B8113" s="407" t="s">
        <v>40595</v>
      </c>
      <c r="C8113" s="408">
        <v>0</v>
      </c>
      <c r="D8113" s="408">
        <v>98.97</v>
      </c>
      <c r="E8113" s="408">
        <v>98.97</v>
      </c>
      <c r="F8113" s="409">
        <v>46035.293298611112</v>
      </c>
      <c r="G8113" s="408">
        <v>0</v>
      </c>
    </row>
    <row r="8114" spans="1:7" ht="15" x14ac:dyDescent="0.2">
      <c r="A8114" s="407" t="s">
        <v>13004</v>
      </c>
      <c r="B8114" s="407" t="s">
        <v>13005</v>
      </c>
      <c r="C8114" s="408">
        <v>0</v>
      </c>
      <c r="D8114" s="408">
        <v>85.17</v>
      </c>
      <c r="E8114" s="408">
        <v>85.17</v>
      </c>
      <c r="F8114" s="409">
        <v>45244.674039351848</v>
      </c>
      <c r="G8114" s="408">
        <v>0</v>
      </c>
    </row>
    <row r="8115" spans="1:7" ht="15" x14ac:dyDescent="0.25">
      <c r="A8115" s="407" t="s">
        <v>13006</v>
      </c>
      <c r="B8115" s="407" t="s">
        <v>40594</v>
      </c>
      <c r="C8115" s="406"/>
      <c r="D8115" s="408">
        <v>85.17</v>
      </c>
      <c r="E8115" s="408">
        <v>85.17</v>
      </c>
      <c r="F8115" s="409">
        <v>45796.718333333331</v>
      </c>
      <c r="G8115" s="408">
        <v>0</v>
      </c>
    </row>
    <row r="8116" spans="1:7" ht="15" x14ac:dyDescent="0.2">
      <c r="A8116" s="407" t="s">
        <v>13007</v>
      </c>
      <c r="B8116" s="407" t="s">
        <v>40593</v>
      </c>
      <c r="C8116" s="408">
        <v>0</v>
      </c>
      <c r="D8116" s="408">
        <v>117.74</v>
      </c>
      <c r="E8116" s="408">
        <v>117.74</v>
      </c>
      <c r="F8116" s="409">
        <v>45796.718425925923</v>
      </c>
      <c r="G8116" s="408">
        <v>0</v>
      </c>
    </row>
    <row r="8117" spans="1:7" ht="15" x14ac:dyDescent="0.2">
      <c r="A8117" s="407" t="s">
        <v>13008</v>
      </c>
      <c r="B8117" s="407" t="s">
        <v>13009</v>
      </c>
      <c r="C8117" s="408">
        <v>0</v>
      </c>
      <c r="D8117" s="408">
        <v>136.04</v>
      </c>
      <c r="E8117" s="408">
        <v>136.04</v>
      </c>
      <c r="F8117" s="409">
        <v>45245.373831018522</v>
      </c>
      <c r="G8117" s="408">
        <v>0</v>
      </c>
    </row>
    <row r="8118" spans="1:7" ht="15" x14ac:dyDescent="0.2">
      <c r="A8118" s="407" t="s">
        <v>13010</v>
      </c>
      <c r="B8118" s="407" t="s">
        <v>13011</v>
      </c>
      <c r="C8118" s="408">
        <v>0</v>
      </c>
      <c r="D8118" s="408">
        <v>121.24</v>
      </c>
      <c r="E8118" s="408">
        <v>121.24</v>
      </c>
      <c r="F8118" s="409">
        <v>45245.375196759262</v>
      </c>
      <c r="G8118" s="408">
        <v>0</v>
      </c>
    </row>
    <row r="8119" spans="1:7" ht="15" x14ac:dyDescent="0.25">
      <c r="A8119" s="407" t="s">
        <v>13012</v>
      </c>
      <c r="B8119" s="407" t="s">
        <v>13013</v>
      </c>
      <c r="C8119" s="406"/>
      <c r="D8119" s="408">
        <v>122.75</v>
      </c>
      <c r="E8119" s="408">
        <v>122.75</v>
      </c>
      <c r="F8119" s="409">
        <v>45245.375740740739</v>
      </c>
      <c r="G8119" s="408">
        <v>0</v>
      </c>
    </row>
    <row r="8120" spans="1:7" ht="15" x14ac:dyDescent="0.2">
      <c r="A8120" s="407" t="s">
        <v>13014</v>
      </c>
      <c r="B8120" s="407" t="s">
        <v>13015</v>
      </c>
      <c r="C8120" s="408">
        <v>0</v>
      </c>
      <c r="D8120" s="408">
        <v>141.57</v>
      </c>
      <c r="E8120" s="408">
        <v>141.57</v>
      </c>
      <c r="F8120" s="409">
        <v>45813.563460648147</v>
      </c>
      <c r="G8120" s="408">
        <v>0</v>
      </c>
    </row>
    <row r="8121" spans="1:7" ht="15" x14ac:dyDescent="0.2">
      <c r="A8121" s="407" t="s">
        <v>13016</v>
      </c>
      <c r="B8121" s="407" t="s">
        <v>13017</v>
      </c>
      <c r="C8121" s="408">
        <v>0</v>
      </c>
      <c r="D8121" s="408">
        <v>130.04</v>
      </c>
      <c r="E8121" s="408">
        <v>130.04</v>
      </c>
      <c r="F8121" s="409">
        <v>45267.641446759262</v>
      </c>
      <c r="G8121" s="408">
        <v>0</v>
      </c>
    </row>
    <row r="8122" spans="1:7" ht="15" x14ac:dyDescent="0.2">
      <c r="A8122" s="407" t="s">
        <v>13018</v>
      </c>
      <c r="B8122" s="407" t="s">
        <v>13019</v>
      </c>
      <c r="C8122" s="408">
        <v>0</v>
      </c>
      <c r="D8122" s="408">
        <v>124.75</v>
      </c>
      <c r="E8122" s="408">
        <v>124.75</v>
      </c>
      <c r="F8122" s="409">
        <v>45245.595243055555</v>
      </c>
      <c r="G8122" s="408">
        <v>0</v>
      </c>
    </row>
    <row r="8123" spans="1:7" ht="15" x14ac:dyDescent="0.2">
      <c r="A8123" s="407" t="s">
        <v>13020</v>
      </c>
      <c r="B8123" s="407" t="s">
        <v>40592</v>
      </c>
      <c r="C8123" s="408">
        <v>0</v>
      </c>
      <c r="D8123" s="408">
        <v>71.39</v>
      </c>
      <c r="E8123" s="408">
        <v>71.39</v>
      </c>
      <c r="F8123" s="409">
        <v>45950.480706018519</v>
      </c>
      <c r="G8123" s="408">
        <v>0</v>
      </c>
    </row>
    <row r="8124" spans="1:7" ht="15" x14ac:dyDescent="0.2">
      <c r="A8124" s="407" t="s">
        <v>13021</v>
      </c>
      <c r="B8124" s="407" t="s">
        <v>13022</v>
      </c>
      <c r="C8124" s="408">
        <v>0</v>
      </c>
      <c r="D8124" s="408">
        <v>71.39</v>
      </c>
      <c r="E8124" s="408">
        <v>71.39</v>
      </c>
      <c r="F8124" s="409">
        <v>45245.596087962964</v>
      </c>
      <c r="G8124" s="408">
        <v>0</v>
      </c>
    </row>
    <row r="8125" spans="1:7" ht="15" x14ac:dyDescent="0.2">
      <c r="A8125" s="407" t="s">
        <v>13023</v>
      </c>
      <c r="B8125" s="407" t="s">
        <v>13024</v>
      </c>
      <c r="C8125" s="408">
        <v>0</v>
      </c>
      <c r="D8125" s="408">
        <v>89.09</v>
      </c>
      <c r="E8125" s="408">
        <v>89.09</v>
      </c>
      <c r="F8125" s="409">
        <v>46090.522430555553</v>
      </c>
      <c r="G8125" s="408">
        <v>8</v>
      </c>
    </row>
    <row r="8126" spans="1:7" ht="15" x14ac:dyDescent="0.2">
      <c r="A8126" s="407" t="s">
        <v>13025</v>
      </c>
      <c r="B8126" s="407" t="s">
        <v>13026</v>
      </c>
      <c r="C8126" s="408">
        <v>0</v>
      </c>
      <c r="D8126" s="408">
        <v>77.88</v>
      </c>
      <c r="E8126" s="408">
        <v>77.88</v>
      </c>
      <c r="F8126" s="409">
        <v>45245.59878472222</v>
      </c>
      <c r="G8126" s="408">
        <v>50</v>
      </c>
    </row>
    <row r="8127" spans="1:7" ht="15" x14ac:dyDescent="0.2">
      <c r="A8127" s="407" t="s">
        <v>13027</v>
      </c>
      <c r="B8127" s="407" t="s">
        <v>13026</v>
      </c>
      <c r="C8127" s="408">
        <v>0</v>
      </c>
      <c r="D8127" s="408">
        <v>77.88</v>
      </c>
      <c r="E8127" s="408">
        <v>77.88</v>
      </c>
      <c r="F8127" s="409">
        <v>45161.527291666665</v>
      </c>
      <c r="G8127" s="408">
        <v>0</v>
      </c>
    </row>
    <row r="8128" spans="1:7" ht="15" x14ac:dyDescent="0.2">
      <c r="A8128" s="407" t="s">
        <v>13028</v>
      </c>
      <c r="B8128" s="407" t="s">
        <v>13029</v>
      </c>
      <c r="C8128" s="408">
        <v>0</v>
      </c>
      <c r="D8128" s="408">
        <v>89.09</v>
      </c>
      <c r="E8128" s="408">
        <v>89.09</v>
      </c>
      <c r="F8128" s="409">
        <v>45089.461400462962</v>
      </c>
      <c r="G8128" s="408">
        <v>7</v>
      </c>
    </row>
    <row r="8129" spans="1:7" ht="15" x14ac:dyDescent="0.2">
      <c r="A8129" s="407" t="s">
        <v>13030</v>
      </c>
      <c r="B8129" s="407" t="s">
        <v>13031</v>
      </c>
      <c r="C8129" s="408">
        <v>0</v>
      </c>
      <c r="D8129" s="408">
        <v>3.74</v>
      </c>
      <c r="E8129" s="408">
        <v>3.74</v>
      </c>
      <c r="F8129" s="409">
        <v>45509.588692129626</v>
      </c>
      <c r="G8129" s="408">
        <v>0</v>
      </c>
    </row>
    <row r="8130" spans="1:7" ht="15" x14ac:dyDescent="0.2">
      <c r="A8130" s="407" t="s">
        <v>13032</v>
      </c>
      <c r="B8130" s="407" t="s">
        <v>13033</v>
      </c>
      <c r="C8130" s="408">
        <v>0</v>
      </c>
      <c r="D8130" s="408">
        <v>0.97</v>
      </c>
      <c r="E8130" s="408">
        <v>0.97</v>
      </c>
      <c r="F8130" s="409">
        <v>45701.569016203706</v>
      </c>
      <c r="G8130" s="408">
        <v>0</v>
      </c>
    </row>
    <row r="8131" spans="1:7" ht="15" x14ac:dyDescent="0.2">
      <c r="A8131" s="407" t="s">
        <v>13034</v>
      </c>
      <c r="B8131" s="407" t="s">
        <v>13035</v>
      </c>
      <c r="C8131" s="408">
        <v>0</v>
      </c>
      <c r="D8131" s="408">
        <v>5.59</v>
      </c>
      <c r="E8131" s="408">
        <v>5.59</v>
      </c>
      <c r="F8131" s="409">
        <v>46090.523379629631</v>
      </c>
      <c r="G8131" s="408">
        <v>54</v>
      </c>
    </row>
    <row r="8132" spans="1:7" ht="15" x14ac:dyDescent="0.2">
      <c r="A8132" s="407" t="s">
        <v>13036</v>
      </c>
      <c r="B8132" s="407" t="s">
        <v>13037</v>
      </c>
      <c r="C8132" s="408">
        <v>0</v>
      </c>
      <c r="D8132" s="408">
        <v>6.92</v>
      </c>
      <c r="E8132" s="408">
        <v>6.92</v>
      </c>
      <c r="F8132" s="409">
        <v>45245.606180555558</v>
      </c>
      <c r="G8132" s="408">
        <v>32</v>
      </c>
    </row>
    <row r="8133" spans="1:7" ht="15" x14ac:dyDescent="0.2">
      <c r="A8133" s="407" t="s">
        <v>13038</v>
      </c>
      <c r="B8133" s="407" t="s">
        <v>13039</v>
      </c>
      <c r="C8133" s="408">
        <v>0</v>
      </c>
      <c r="D8133" s="408">
        <v>7.4676</v>
      </c>
      <c r="E8133" s="408">
        <v>7.4676</v>
      </c>
      <c r="F8133" s="409">
        <v>45096.575150462966</v>
      </c>
      <c r="G8133" s="408">
        <v>39</v>
      </c>
    </row>
    <row r="8134" spans="1:7" ht="15" x14ac:dyDescent="0.2">
      <c r="A8134" s="407" t="s">
        <v>13040</v>
      </c>
      <c r="B8134" s="407" t="s">
        <v>13041</v>
      </c>
      <c r="C8134" s="408">
        <v>0</v>
      </c>
      <c r="D8134" s="408">
        <v>8.86</v>
      </c>
      <c r="E8134" s="408">
        <v>8.86</v>
      </c>
      <c r="F8134" s="409">
        <v>45245.607604166667</v>
      </c>
      <c r="G8134" s="408">
        <v>83</v>
      </c>
    </row>
    <row r="8135" spans="1:7" ht="15" x14ac:dyDescent="0.2">
      <c r="A8135" s="407" t="s">
        <v>40293</v>
      </c>
      <c r="B8135" s="407" t="s">
        <v>40294</v>
      </c>
      <c r="C8135" s="408">
        <v>0</v>
      </c>
      <c r="D8135" s="408">
        <v>3.7</v>
      </c>
      <c r="E8135" s="408">
        <v>3.7</v>
      </c>
      <c r="F8135" s="409">
        <v>46090.523935185185</v>
      </c>
      <c r="G8135" s="408">
        <v>0</v>
      </c>
    </row>
    <row r="8136" spans="1:7" ht="15" x14ac:dyDescent="0.2">
      <c r="A8136" s="407" t="s">
        <v>13042</v>
      </c>
      <c r="B8136" s="407" t="s">
        <v>13043</v>
      </c>
      <c r="C8136" s="408">
        <v>0</v>
      </c>
      <c r="D8136" s="408">
        <v>4.43</v>
      </c>
      <c r="E8136" s="408">
        <v>4.43</v>
      </c>
      <c r="F8136" s="409">
        <v>45245.609548611108</v>
      </c>
      <c r="G8136" s="408">
        <v>0</v>
      </c>
    </row>
    <row r="8137" spans="1:7" ht="15" x14ac:dyDescent="0.2">
      <c r="A8137" s="407" t="s">
        <v>13044</v>
      </c>
      <c r="B8137" s="407" t="s">
        <v>13045</v>
      </c>
      <c r="C8137" s="408">
        <v>0</v>
      </c>
      <c r="D8137" s="408">
        <v>2.72</v>
      </c>
      <c r="E8137" s="408">
        <v>2.72</v>
      </c>
      <c r="F8137" s="409">
        <v>45245.611747685187</v>
      </c>
      <c r="G8137" s="408">
        <v>0</v>
      </c>
    </row>
    <row r="8138" spans="1:7" ht="15" x14ac:dyDescent="0.2">
      <c r="A8138" s="407" t="s">
        <v>13046</v>
      </c>
      <c r="B8138" s="407" t="s">
        <v>13047</v>
      </c>
      <c r="C8138" s="408">
        <v>0</v>
      </c>
      <c r="D8138" s="408">
        <v>2.5</v>
      </c>
      <c r="E8138" s="408">
        <v>2.5</v>
      </c>
      <c r="F8138" s="409">
        <v>44517.563518518517</v>
      </c>
      <c r="G8138" s="408">
        <v>0</v>
      </c>
    </row>
    <row r="8139" spans="1:7" ht="15" x14ac:dyDescent="0.2">
      <c r="A8139" s="407" t="s">
        <v>13048</v>
      </c>
      <c r="B8139" s="407" t="s">
        <v>13049</v>
      </c>
      <c r="C8139" s="408">
        <v>0</v>
      </c>
      <c r="D8139" s="408">
        <v>6.68</v>
      </c>
      <c r="E8139" s="408">
        <v>6.68</v>
      </c>
      <c r="F8139" s="409">
        <v>45245.613356481481</v>
      </c>
      <c r="G8139" s="408">
        <v>0</v>
      </c>
    </row>
    <row r="8140" spans="1:7" ht="15" x14ac:dyDescent="0.2">
      <c r="A8140" s="407" t="s">
        <v>13050</v>
      </c>
      <c r="B8140" s="407" t="s">
        <v>13051</v>
      </c>
      <c r="C8140" s="408">
        <v>0</v>
      </c>
      <c r="D8140" s="408">
        <v>2.84</v>
      </c>
      <c r="E8140" s="408">
        <v>2.84</v>
      </c>
      <c r="F8140" s="409">
        <v>45245.614351851851</v>
      </c>
      <c r="G8140" s="408">
        <v>0</v>
      </c>
    </row>
    <row r="8141" spans="1:7" ht="15" x14ac:dyDescent="0.2">
      <c r="A8141" s="407" t="s">
        <v>13052</v>
      </c>
      <c r="B8141" s="407" t="s">
        <v>13053</v>
      </c>
      <c r="C8141" s="408">
        <v>0</v>
      </c>
      <c r="D8141" s="408">
        <v>0.3</v>
      </c>
      <c r="E8141" s="408">
        <v>0.3</v>
      </c>
      <c r="F8141" s="409">
        <v>45245.61650462963</v>
      </c>
      <c r="G8141" s="408">
        <v>0</v>
      </c>
    </row>
    <row r="8142" spans="1:7" ht="15" x14ac:dyDescent="0.25">
      <c r="A8142" s="407" t="s">
        <v>13054</v>
      </c>
      <c r="B8142" s="407" t="s">
        <v>13055</v>
      </c>
      <c r="C8142" s="406"/>
      <c r="D8142" s="408">
        <v>8.7899999999999991</v>
      </c>
      <c r="E8142" s="408">
        <v>8.7899999999999991</v>
      </c>
      <c r="F8142" s="409">
        <v>45628.580300925925</v>
      </c>
      <c r="G8142" s="408">
        <v>0</v>
      </c>
    </row>
    <row r="8143" spans="1:7" ht="15" x14ac:dyDescent="0.25">
      <c r="A8143" s="407" t="s">
        <v>13056</v>
      </c>
      <c r="B8143" s="407" t="s">
        <v>13057</v>
      </c>
      <c r="C8143" s="406"/>
      <c r="D8143" s="408">
        <v>7.29</v>
      </c>
      <c r="E8143" s="408">
        <v>7.29</v>
      </c>
      <c r="F8143" s="409">
        <v>45628.580405092594</v>
      </c>
      <c r="G8143" s="408">
        <v>0</v>
      </c>
    </row>
    <row r="8144" spans="1:7" ht="15" x14ac:dyDescent="0.25">
      <c r="A8144" s="407" t="s">
        <v>13058</v>
      </c>
      <c r="B8144" s="407" t="s">
        <v>13059</v>
      </c>
      <c r="C8144" s="406"/>
      <c r="D8144" s="408">
        <v>5.85</v>
      </c>
      <c r="E8144" s="408">
        <v>5.85</v>
      </c>
      <c r="F8144" s="409">
        <v>45628.580543981479</v>
      </c>
      <c r="G8144" s="408">
        <v>0</v>
      </c>
    </row>
    <row r="8145" spans="1:7" ht="15" x14ac:dyDescent="0.25">
      <c r="A8145" s="407" t="s">
        <v>13060</v>
      </c>
      <c r="B8145" s="407" t="s">
        <v>13061</v>
      </c>
      <c r="C8145" s="406"/>
      <c r="D8145" s="408">
        <v>0.94499999999999995</v>
      </c>
      <c r="E8145" s="408">
        <v>0.94499999999999995</v>
      </c>
      <c r="F8145" s="409">
        <v>45628.580659722225</v>
      </c>
      <c r="G8145" s="408">
        <v>0</v>
      </c>
    </row>
    <row r="8146" spans="1:7" ht="15" x14ac:dyDescent="0.25">
      <c r="A8146" s="407" t="s">
        <v>13062</v>
      </c>
      <c r="B8146" s="407" t="s">
        <v>13063</v>
      </c>
      <c r="C8146" s="406"/>
      <c r="D8146" s="408">
        <v>3.33</v>
      </c>
      <c r="E8146" s="408">
        <v>3.33</v>
      </c>
      <c r="F8146" s="409">
        <v>45628.580763888887</v>
      </c>
      <c r="G8146" s="408">
        <v>0</v>
      </c>
    </row>
    <row r="8147" spans="1:7" ht="15" x14ac:dyDescent="0.25">
      <c r="A8147" s="407" t="s">
        <v>13064</v>
      </c>
      <c r="B8147" s="407" t="s">
        <v>13065</v>
      </c>
      <c r="C8147" s="406"/>
      <c r="D8147" s="408">
        <v>5.22</v>
      </c>
      <c r="E8147" s="408">
        <v>5.22</v>
      </c>
      <c r="F8147" s="409">
        <v>45628.580879629626</v>
      </c>
      <c r="G8147" s="408">
        <v>0</v>
      </c>
    </row>
    <row r="8148" spans="1:7" ht="15" x14ac:dyDescent="0.25">
      <c r="A8148" s="407" t="s">
        <v>13066</v>
      </c>
      <c r="B8148" s="407" t="s">
        <v>13067</v>
      </c>
      <c r="C8148" s="406"/>
      <c r="D8148" s="408">
        <v>2.59</v>
      </c>
      <c r="E8148" s="408">
        <v>2.59</v>
      </c>
      <c r="F8148" s="409">
        <v>45245.620416666665</v>
      </c>
      <c r="G8148" s="408">
        <v>0</v>
      </c>
    </row>
    <row r="8149" spans="1:7" ht="15" x14ac:dyDescent="0.2">
      <c r="A8149" s="407" t="s">
        <v>13068</v>
      </c>
      <c r="B8149" s="407" t="s">
        <v>13069</v>
      </c>
      <c r="C8149" s="408">
        <v>0</v>
      </c>
      <c r="D8149" s="408">
        <v>54.55</v>
      </c>
      <c r="E8149" s="408">
        <v>54.77</v>
      </c>
      <c r="F8149" s="409">
        <v>45245.621041666665</v>
      </c>
      <c r="G8149" s="408">
        <v>0</v>
      </c>
    </row>
    <row r="8150" spans="1:7" ht="15" x14ac:dyDescent="0.2">
      <c r="A8150" s="407" t="s">
        <v>13070</v>
      </c>
      <c r="B8150" s="407" t="s">
        <v>13071</v>
      </c>
      <c r="C8150" s="408">
        <v>0</v>
      </c>
      <c r="D8150" s="408">
        <v>50.16</v>
      </c>
      <c r="E8150" s="408">
        <v>50.16</v>
      </c>
      <c r="F8150" s="409">
        <v>45245.621747685182</v>
      </c>
      <c r="G8150" s="408">
        <v>0</v>
      </c>
    </row>
    <row r="8151" spans="1:7" ht="15" x14ac:dyDescent="0.2">
      <c r="A8151" s="407" t="s">
        <v>13072</v>
      </c>
      <c r="B8151" s="407" t="s">
        <v>13071</v>
      </c>
      <c r="C8151" s="408">
        <v>0</v>
      </c>
      <c r="D8151" s="408">
        <v>52.59</v>
      </c>
      <c r="E8151" s="408">
        <v>52.59</v>
      </c>
      <c r="F8151" s="409">
        <v>45245.622337962966</v>
      </c>
      <c r="G8151" s="408">
        <v>0</v>
      </c>
    </row>
    <row r="8152" spans="1:7" ht="15" x14ac:dyDescent="0.25">
      <c r="A8152" s="407" t="s">
        <v>13073</v>
      </c>
      <c r="B8152" s="407" t="s">
        <v>13071</v>
      </c>
      <c r="C8152" s="406"/>
      <c r="D8152" s="408">
        <v>54.55</v>
      </c>
      <c r="E8152" s="408">
        <v>54.55</v>
      </c>
      <c r="F8152" s="409">
        <v>45245.623078703706</v>
      </c>
      <c r="G8152" s="408">
        <v>0</v>
      </c>
    </row>
    <row r="8153" spans="1:7" ht="15" x14ac:dyDescent="0.2">
      <c r="A8153" s="407" t="s">
        <v>13074</v>
      </c>
      <c r="B8153" s="407" t="s">
        <v>13071</v>
      </c>
      <c r="C8153" s="408">
        <v>0</v>
      </c>
      <c r="D8153" s="408">
        <v>54.55</v>
      </c>
      <c r="E8153" s="408">
        <v>55.55</v>
      </c>
      <c r="F8153" s="409">
        <v>45245.624282407407</v>
      </c>
      <c r="G8153" s="408">
        <v>0</v>
      </c>
    </row>
    <row r="8154" spans="1:7" ht="15" x14ac:dyDescent="0.2">
      <c r="A8154" s="407" t="s">
        <v>13075</v>
      </c>
      <c r="B8154" s="407" t="s">
        <v>13071</v>
      </c>
      <c r="C8154" s="408">
        <v>0</v>
      </c>
      <c r="D8154" s="408">
        <v>54.55</v>
      </c>
      <c r="E8154" s="408">
        <v>54.55</v>
      </c>
      <c r="F8154" s="409">
        <v>45245.624768518515</v>
      </c>
      <c r="G8154" s="408">
        <v>0</v>
      </c>
    </row>
    <row r="8155" spans="1:7" ht="15" x14ac:dyDescent="0.2">
      <c r="A8155" s="407" t="s">
        <v>13076</v>
      </c>
      <c r="B8155" s="407" t="s">
        <v>13077</v>
      </c>
      <c r="C8155" s="408">
        <v>0</v>
      </c>
      <c r="D8155" s="408">
        <v>60</v>
      </c>
      <c r="E8155" s="408">
        <v>60</v>
      </c>
      <c r="F8155" s="409">
        <v>44908.530081018522</v>
      </c>
      <c r="G8155" s="408">
        <v>20</v>
      </c>
    </row>
    <row r="8156" spans="1:7" ht="15" x14ac:dyDescent="0.2">
      <c r="A8156" s="407" t="s">
        <v>13078</v>
      </c>
      <c r="B8156" s="407" t="s">
        <v>13079</v>
      </c>
      <c r="C8156" s="408">
        <v>0</v>
      </c>
      <c r="D8156" s="408">
        <v>68.349999999999994</v>
      </c>
      <c r="E8156" s="408">
        <v>68.349999999999994</v>
      </c>
      <c r="F8156" s="409">
        <v>45245.626226851855</v>
      </c>
      <c r="G8156" s="408">
        <v>200</v>
      </c>
    </row>
    <row r="8157" spans="1:7" ht="15" x14ac:dyDescent="0.2">
      <c r="A8157" s="407" t="s">
        <v>13080</v>
      </c>
      <c r="B8157" s="407" t="s">
        <v>13081</v>
      </c>
      <c r="C8157" s="408">
        <v>0</v>
      </c>
      <c r="D8157" s="408">
        <v>12.07</v>
      </c>
      <c r="E8157" s="408">
        <v>12.07</v>
      </c>
      <c r="F8157" s="409">
        <v>45245.627303240741</v>
      </c>
      <c r="G8157" s="408">
        <v>0</v>
      </c>
    </row>
    <row r="8158" spans="1:7" ht="15" x14ac:dyDescent="0.2">
      <c r="A8158" s="407" t="s">
        <v>13082</v>
      </c>
      <c r="B8158" s="407" t="s">
        <v>13083</v>
      </c>
      <c r="C8158" s="408">
        <v>0</v>
      </c>
      <c r="D8158" s="408">
        <v>15.06</v>
      </c>
      <c r="E8158" s="408">
        <v>15.06</v>
      </c>
      <c r="F8158" s="409">
        <v>45245.627812500003</v>
      </c>
      <c r="G8158" s="408">
        <v>2</v>
      </c>
    </row>
    <row r="8159" spans="1:7" ht="15" x14ac:dyDescent="0.2">
      <c r="A8159" s="407" t="s">
        <v>13084</v>
      </c>
      <c r="B8159" s="407" t="s">
        <v>13085</v>
      </c>
      <c r="C8159" s="408">
        <v>0</v>
      </c>
      <c r="D8159" s="408">
        <v>18.12</v>
      </c>
      <c r="E8159" s="408">
        <v>18.12</v>
      </c>
      <c r="F8159" s="409">
        <v>45245.628206018519</v>
      </c>
      <c r="G8159" s="408">
        <v>2</v>
      </c>
    </row>
    <row r="8160" spans="1:7" ht="15" x14ac:dyDescent="0.2">
      <c r="A8160" s="407" t="s">
        <v>13086</v>
      </c>
      <c r="B8160" s="407" t="s">
        <v>13087</v>
      </c>
      <c r="C8160" s="408">
        <v>0</v>
      </c>
      <c r="D8160" s="408">
        <v>21.13</v>
      </c>
      <c r="E8160" s="408">
        <v>21.13</v>
      </c>
      <c r="F8160" s="409">
        <v>45245.630613425928</v>
      </c>
      <c r="G8160" s="408">
        <v>5</v>
      </c>
    </row>
    <row r="8161" spans="1:7" ht="15" x14ac:dyDescent="0.2">
      <c r="A8161" s="407" t="s">
        <v>13088</v>
      </c>
      <c r="B8161" s="407" t="s">
        <v>13089</v>
      </c>
      <c r="C8161" s="408">
        <v>0</v>
      </c>
      <c r="D8161" s="408">
        <v>24.12</v>
      </c>
      <c r="E8161" s="408">
        <v>24.12</v>
      </c>
      <c r="F8161" s="409">
        <v>45245.631354166668</v>
      </c>
      <c r="G8161" s="408">
        <v>18</v>
      </c>
    </row>
    <row r="8162" spans="1:7" ht="15" x14ac:dyDescent="0.2">
      <c r="A8162" s="407" t="s">
        <v>13090</v>
      </c>
      <c r="B8162" s="407" t="s">
        <v>13091</v>
      </c>
      <c r="C8162" s="408">
        <v>0</v>
      </c>
      <c r="D8162" s="408">
        <v>27.18</v>
      </c>
      <c r="E8162" s="408">
        <v>27.18</v>
      </c>
      <c r="F8162" s="409">
        <v>45245.631840277776</v>
      </c>
      <c r="G8162" s="408">
        <v>27</v>
      </c>
    </row>
    <row r="8163" spans="1:7" ht="15" x14ac:dyDescent="0.2">
      <c r="A8163" s="407" t="s">
        <v>13092</v>
      </c>
      <c r="B8163" s="407" t="s">
        <v>13093</v>
      </c>
      <c r="C8163" s="408">
        <v>0</v>
      </c>
      <c r="D8163" s="408">
        <v>30.19</v>
      </c>
      <c r="E8163" s="408">
        <v>30.19</v>
      </c>
      <c r="F8163" s="409">
        <v>45245.633356481485</v>
      </c>
      <c r="G8163" s="408">
        <v>0</v>
      </c>
    </row>
    <row r="8164" spans="1:7" ht="15" x14ac:dyDescent="0.2">
      <c r="A8164" s="407" t="s">
        <v>13094</v>
      </c>
      <c r="B8164" s="407" t="s">
        <v>13095</v>
      </c>
      <c r="C8164" s="408">
        <v>0</v>
      </c>
      <c r="D8164" s="408">
        <v>33.18</v>
      </c>
      <c r="E8164" s="408">
        <v>33.18</v>
      </c>
      <c r="F8164" s="409">
        <v>45245.634236111109</v>
      </c>
      <c r="G8164" s="408">
        <v>3</v>
      </c>
    </row>
    <row r="8165" spans="1:7" ht="15" x14ac:dyDescent="0.2">
      <c r="A8165" s="407" t="s">
        <v>13096</v>
      </c>
      <c r="B8165" s="407" t="s">
        <v>13097</v>
      </c>
      <c r="C8165" s="408">
        <v>0</v>
      </c>
      <c r="D8165" s="408">
        <v>36.369999999999997</v>
      </c>
      <c r="E8165" s="408">
        <v>36.369999999999997</v>
      </c>
      <c r="F8165" s="409">
        <v>45245.635023148148</v>
      </c>
      <c r="G8165" s="408">
        <v>17</v>
      </c>
    </row>
    <row r="8166" spans="1:7" ht="15" x14ac:dyDescent="0.2">
      <c r="A8166" s="407" t="s">
        <v>13098</v>
      </c>
      <c r="B8166" s="407" t="s">
        <v>13099</v>
      </c>
      <c r="C8166" s="408">
        <v>0</v>
      </c>
      <c r="D8166" s="408">
        <v>0.89</v>
      </c>
      <c r="E8166" s="408">
        <v>0.89</v>
      </c>
      <c r="F8166" s="409">
        <v>45245.635520833333</v>
      </c>
      <c r="G8166" s="408">
        <v>17</v>
      </c>
    </row>
    <row r="8167" spans="1:7" ht="15" x14ac:dyDescent="0.25">
      <c r="A8167" s="407" t="s">
        <v>13100</v>
      </c>
      <c r="B8167" s="407" t="s">
        <v>13101</v>
      </c>
      <c r="C8167" s="406"/>
      <c r="D8167" s="408">
        <v>17</v>
      </c>
      <c r="E8167" s="408">
        <v>17</v>
      </c>
      <c r="F8167" s="409">
        <v>43144.374224537038</v>
      </c>
      <c r="G8167" s="408">
        <v>0</v>
      </c>
    </row>
    <row r="8168" spans="1:7" ht="15" x14ac:dyDescent="0.25">
      <c r="A8168" s="407" t="s">
        <v>13102</v>
      </c>
      <c r="B8168" s="407" t="s">
        <v>13103</v>
      </c>
      <c r="C8168" s="406"/>
      <c r="D8168" s="408">
        <v>3.07</v>
      </c>
      <c r="E8168" s="408">
        <v>3.07</v>
      </c>
      <c r="F8168" s="409">
        <v>43144.374409722222</v>
      </c>
      <c r="G8168" s="408">
        <v>0</v>
      </c>
    </row>
    <row r="8169" spans="1:7" ht="15" x14ac:dyDescent="0.2">
      <c r="A8169" s="407" t="s">
        <v>13104</v>
      </c>
      <c r="B8169" s="407" t="s">
        <v>13105</v>
      </c>
      <c r="C8169" s="408">
        <v>0</v>
      </c>
      <c r="D8169" s="408">
        <v>15.8</v>
      </c>
      <c r="E8169" s="408">
        <v>15.8</v>
      </c>
      <c r="F8169" s="409">
        <v>45245.641006944446</v>
      </c>
      <c r="G8169" s="408">
        <v>0</v>
      </c>
    </row>
    <row r="8170" spans="1:7" ht="15" x14ac:dyDescent="0.2">
      <c r="A8170" s="407" t="s">
        <v>13106</v>
      </c>
      <c r="B8170" s="407" t="s">
        <v>13107</v>
      </c>
      <c r="C8170" s="408">
        <v>0</v>
      </c>
      <c r="D8170" s="408">
        <v>2.38</v>
      </c>
      <c r="E8170" s="408">
        <v>2.38</v>
      </c>
      <c r="F8170" s="409">
        <v>45587.348182870373</v>
      </c>
      <c r="G8170" s="408">
        <v>0</v>
      </c>
    </row>
    <row r="8171" spans="1:7" ht="15" x14ac:dyDescent="0.25">
      <c r="A8171" s="407" t="s">
        <v>13108</v>
      </c>
      <c r="B8171" s="407" t="s">
        <v>13109</v>
      </c>
      <c r="C8171" s="406"/>
      <c r="D8171" s="408">
        <v>92.73</v>
      </c>
      <c r="E8171" s="408">
        <v>92.73</v>
      </c>
      <c r="F8171" s="409">
        <v>45245.645092592589</v>
      </c>
      <c r="G8171" s="408">
        <v>0</v>
      </c>
    </row>
    <row r="8172" spans="1:7" ht="15" x14ac:dyDescent="0.25">
      <c r="A8172" s="407" t="s">
        <v>13110</v>
      </c>
      <c r="B8172" s="407" t="s">
        <v>13111</v>
      </c>
      <c r="C8172" s="406"/>
      <c r="D8172" s="408">
        <v>78.13</v>
      </c>
      <c r="E8172" s="408">
        <v>78.13</v>
      </c>
      <c r="F8172" s="409">
        <v>45245.64638888889</v>
      </c>
      <c r="G8172" s="408">
        <v>0</v>
      </c>
    </row>
    <row r="8173" spans="1:7" ht="15" x14ac:dyDescent="0.25">
      <c r="A8173" s="407" t="s">
        <v>13112</v>
      </c>
      <c r="B8173" s="407" t="s">
        <v>13113</v>
      </c>
      <c r="C8173" s="406"/>
      <c r="D8173" s="408">
        <v>123.57</v>
      </c>
      <c r="E8173" s="408">
        <v>123.57</v>
      </c>
      <c r="F8173" s="409">
        <v>45245.647731481484</v>
      </c>
      <c r="G8173" s="408">
        <v>0</v>
      </c>
    </row>
    <row r="8174" spans="1:7" ht="15" x14ac:dyDescent="0.25">
      <c r="A8174" s="407" t="s">
        <v>13114</v>
      </c>
      <c r="B8174" s="407" t="s">
        <v>13115</v>
      </c>
      <c r="C8174" s="406"/>
      <c r="D8174" s="408">
        <v>20.8</v>
      </c>
      <c r="E8174" s="408">
        <v>20.8</v>
      </c>
      <c r="F8174" s="409">
        <v>44511.627708333333</v>
      </c>
      <c r="G8174" s="408">
        <v>0</v>
      </c>
    </row>
    <row r="8175" spans="1:7" ht="15" x14ac:dyDescent="0.25">
      <c r="A8175" s="407" t="s">
        <v>13116</v>
      </c>
      <c r="B8175" s="407" t="s">
        <v>13117</v>
      </c>
      <c r="C8175" s="406"/>
      <c r="D8175" s="408">
        <v>26.1</v>
      </c>
      <c r="E8175" s="408">
        <v>26.1</v>
      </c>
      <c r="F8175" s="409">
        <v>44511.62804398148</v>
      </c>
      <c r="G8175" s="408">
        <v>0</v>
      </c>
    </row>
    <row r="8176" spans="1:7" ht="15" x14ac:dyDescent="0.25">
      <c r="A8176" s="407" t="s">
        <v>13118</v>
      </c>
      <c r="B8176" s="407" t="s">
        <v>13119</v>
      </c>
      <c r="C8176" s="406"/>
      <c r="D8176" s="408">
        <v>46.12</v>
      </c>
      <c r="E8176" s="408">
        <v>46.12</v>
      </c>
      <c r="F8176" s="409">
        <v>44526.515497685185</v>
      </c>
      <c r="G8176" s="408">
        <v>0</v>
      </c>
    </row>
    <row r="8177" spans="1:7" ht="15" x14ac:dyDescent="0.25">
      <c r="A8177" s="407" t="s">
        <v>13120</v>
      </c>
      <c r="B8177" s="407" t="s">
        <v>13121</v>
      </c>
      <c r="C8177" s="406"/>
      <c r="D8177" s="408">
        <v>126.5</v>
      </c>
      <c r="E8177" s="408">
        <v>126.5</v>
      </c>
      <c r="F8177" s="409">
        <v>44526.515219907407</v>
      </c>
      <c r="G8177" s="408">
        <v>0</v>
      </c>
    </row>
    <row r="8178" spans="1:7" ht="15" x14ac:dyDescent="0.25">
      <c r="A8178" s="407" t="s">
        <v>36122</v>
      </c>
      <c r="B8178" s="407" t="s">
        <v>36123</v>
      </c>
      <c r="C8178" s="406"/>
      <c r="D8178" s="408">
        <v>18.899999999999999</v>
      </c>
      <c r="E8178" s="408">
        <v>18.899999999999999</v>
      </c>
      <c r="F8178" s="409">
        <v>45400.480451388888</v>
      </c>
      <c r="G8178" s="408">
        <v>0</v>
      </c>
    </row>
    <row r="8179" spans="1:7" ht="15" x14ac:dyDescent="0.2">
      <c r="A8179" s="407" t="s">
        <v>13122</v>
      </c>
      <c r="B8179" s="407" t="s">
        <v>13123</v>
      </c>
      <c r="C8179" s="408">
        <v>0</v>
      </c>
      <c r="D8179" s="408">
        <v>9.67</v>
      </c>
      <c r="E8179" s="408">
        <v>9.67</v>
      </c>
      <c r="F8179" s="409">
        <v>45245.653194444443</v>
      </c>
      <c r="G8179" s="408">
        <v>0</v>
      </c>
    </row>
    <row r="8180" spans="1:7" ht="15" x14ac:dyDescent="0.2">
      <c r="A8180" s="407" t="s">
        <v>13124</v>
      </c>
      <c r="B8180" s="407" t="s">
        <v>13125</v>
      </c>
      <c r="C8180" s="408">
        <v>0</v>
      </c>
      <c r="D8180" s="408">
        <v>15.72</v>
      </c>
      <c r="E8180" s="408">
        <v>15.72</v>
      </c>
      <c r="F8180" s="409">
        <v>45245.657986111109</v>
      </c>
      <c r="G8180" s="408">
        <v>0</v>
      </c>
    </row>
    <row r="8181" spans="1:7" ht="15" x14ac:dyDescent="0.25">
      <c r="A8181" s="407" t="s">
        <v>13126</v>
      </c>
      <c r="B8181" s="407" t="s">
        <v>13127</v>
      </c>
      <c r="C8181" s="406"/>
      <c r="D8181" s="408">
        <v>0.46500000000000002</v>
      </c>
      <c r="E8181" s="408">
        <v>0.46500000000000002</v>
      </c>
      <c r="F8181" s="409">
        <v>43570.407870370371</v>
      </c>
      <c r="G8181" s="408">
        <v>0</v>
      </c>
    </row>
    <row r="8182" spans="1:7" ht="15" x14ac:dyDescent="0.2">
      <c r="A8182" s="407" t="s">
        <v>13128</v>
      </c>
      <c r="B8182" s="407" t="s">
        <v>33352</v>
      </c>
      <c r="C8182" s="408">
        <v>0</v>
      </c>
      <c r="D8182" s="408">
        <v>3.59</v>
      </c>
      <c r="E8182" s="408">
        <v>3.59</v>
      </c>
      <c r="F8182" s="409">
        <v>45925.467013888891</v>
      </c>
      <c r="G8182" s="408">
        <v>0</v>
      </c>
    </row>
    <row r="8183" spans="1:7" ht="15" x14ac:dyDescent="0.2">
      <c r="A8183" s="407" t="s">
        <v>13129</v>
      </c>
      <c r="B8183" s="407" t="s">
        <v>33353</v>
      </c>
      <c r="C8183" s="408">
        <v>0</v>
      </c>
      <c r="D8183" s="408">
        <v>3.65</v>
      </c>
      <c r="E8183" s="408">
        <v>3.65</v>
      </c>
      <c r="F8183" s="409">
        <v>45559.457071759258</v>
      </c>
      <c r="G8183" s="408">
        <v>0</v>
      </c>
    </row>
    <row r="8184" spans="1:7" ht="15" x14ac:dyDescent="0.2">
      <c r="A8184" s="407" t="s">
        <v>13130</v>
      </c>
      <c r="B8184" s="407" t="s">
        <v>33354</v>
      </c>
      <c r="C8184" s="408">
        <v>0</v>
      </c>
      <c r="D8184" s="408">
        <v>2.92</v>
      </c>
      <c r="E8184" s="408">
        <v>2.92</v>
      </c>
      <c r="F8184" s="409">
        <v>45559.457314814812</v>
      </c>
      <c r="G8184" s="408">
        <v>0</v>
      </c>
    </row>
    <row r="8185" spans="1:7" ht="15" x14ac:dyDescent="0.25">
      <c r="A8185" s="407" t="s">
        <v>13131</v>
      </c>
      <c r="B8185" s="407" t="s">
        <v>33355</v>
      </c>
      <c r="C8185" s="406"/>
      <c r="D8185" s="408">
        <v>3.65</v>
      </c>
      <c r="E8185" s="408">
        <v>3.65</v>
      </c>
      <c r="F8185" s="409">
        <v>45559.457673611112</v>
      </c>
      <c r="G8185" s="408">
        <v>0</v>
      </c>
    </row>
    <row r="8186" spans="1:7" ht="15" x14ac:dyDescent="0.25">
      <c r="A8186" s="407" t="s">
        <v>13132</v>
      </c>
      <c r="B8186" s="407" t="s">
        <v>13133</v>
      </c>
      <c r="C8186" s="406"/>
      <c r="D8186" s="408">
        <v>20.73</v>
      </c>
      <c r="E8186" s="408">
        <v>20.73</v>
      </c>
      <c r="F8186" s="409">
        <v>45628.581122685187</v>
      </c>
      <c r="G8186" s="408">
        <v>0</v>
      </c>
    </row>
    <row r="8187" spans="1:7" ht="15" x14ac:dyDescent="0.25">
      <c r="A8187" s="407" t="s">
        <v>13134</v>
      </c>
      <c r="B8187" s="407" t="s">
        <v>13135</v>
      </c>
      <c r="C8187" s="406"/>
      <c r="D8187" s="408">
        <v>88.44</v>
      </c>
      <c r="E8187" s="408">
        <v>88.44</v>
      </c>
      <c r="F8187" s="409">
        <v>45245.666562500002</v>
      </c>
      <c r="G8187" s="408">
        <v>0</v>
      </c>
    </row>
    <row r="8188" spans="1:7" ht="15" x14ac:dyDescent="0.2">
      <c r="A8188" s="407" t="s">
        <v>13136</v>
      </c>
      <c r="B8188" s="407" t="s">
        <v>13137</v>
      </c>
      <c r="C8188" s="408">
        <v>0</v>
      </c>
      <c r="D8188" s="408">
        <v>58.93</v>
      </c>
      <c r="E8188" s="408">
        <v>58.93</v>
      </c>
      <c r="F8188" s="409">
        <v>45245.667453703703</v>
      </c>
      <c r="G8188" s="408">
        <v>0</v>
      </c>
    </row>
    <row r="8189" spans="1:7" ht="15" x14ac:dyDescent="0.2">
      <c r="A8189" s="407" t="s">
        <v>13138</v>
      </c>
      <c r="B8189" s="407" t="s">
        <v>13139</v>
      </c>
      <c r="C8189" s="408">
        <v>0</v>
      </c>
      <c r="D8189" s="408">
        <v>13.4</v>
      </c>
      <c r="E8189" s="408">
        <v>13.4</v>
      </c>
      <c r="F8189" s="409">
        <v>44530.491666666669</v>
      </c>
      <c r="G8189" s="408">
        <v>0</v>
      </c>
    </row>
    <row r="8190" spans="1:7" ht="15" x14ac:dyDescent="0.2">
      <c r="A8190" s="407" t="s">
        <v>13140</v>
      </c>
      <c r="B8190" s="407" t="s">
        <v>13141</v>
      </c>
      <c r="C8190" s="408">
        <v>0</v>
      </c>
      <c r="D8190" s="408">
        <v>38.746666666666663</v>
      </c>
      <c r="E8190" s="408">
        <v>38.746666666666663</v>
      </c>
      <c r="F8190" s="409">
        <v>45246.600347222222</v>
      </c>
      <c r="G8190" s="408">
        <v>0</v>
      </c>
    </row>
    <row r="8191" spans="1:7" ht="15" x14ac:dyDescent="0.2">
      <c r="A8191" s="407" t="s">
        <v>13142</v>
      </c>
      <c r="B8191" s="407" t="s">
        <v>13143</v>
      </c>
      <c r="C8191" s="408">
        <v>0</v>
      </c>
      <c r="D8191" s="408">
        <v>21.87</v>
      </c>
      <c r="E8191" s="408">
        <v>21.87</v>
      </c>
      <c r="F8191" s="409">
        <v>44530.492256944446</v>
      </c>
      <c r="G8191" s="408">
        <v>0</v>
      </c>
    </row>
    <row r="8192" spans="1:7" ht="15" x14ac:dyDescent="0.2">
      <c r="A8192" s="407" t="s">
        <v>13144</v>
      </c>
      <c r="B8192" s="407" t="s">
        <v>13145</v>
      </c>
      <c r="C8192" s="408">
        <v>0</v>
      </c>
      <c r="D8192" s="408">
        <v>82.393333333333331</v>
      </c>
      <c r="E8192" s="408">
        <v>82.393333333333331</v>
      </c>
      <c r="F8192" s="409">
        <v>44530.491365740738</v>
      </c>
      <c r="G8192" s="408">
        <v>0</v>
      </c>
    </row>
    <row r="8193" spans="1:7" ht="15" x14ac:dyDescent="0.2">
      <c r="A8193" s="407" t="s">
        <v>13146</v>
      </c>
      <c r="B8193" s="407" t="s">
        <v>13147</v>
      </c>
      <c r="C8193" s="408">
        <v>0</v>
      </c>
      <c r="D8193" s="408">
        <v>8.1225000000000005</v>
      </c>
      <c r="E8193" s="408">
        <v>8.1225000000000005</v>
      </c>
      <c r="F8193" s="409">
        <v>45246.602210648147</v>
      </c>
      <c r="G8193" s="408">
        <v>20</v>
      </c>
    </row>
    <row r="8194" spans="1:7" ht="15" x14ac:dyDescent="0.2">
      <c r="A8194" s="407" t="s">
        <v>13148</v>
      </c>
      <c r="B8194" s="407" t="s">
        <v>13149</v>
      </c>
      <c r="C8194" s="408">
        <v>0</v>
      </c>
      <c r="D8194" s="408">
        <v>10.43</v>
      </c>
      <c r="E8194" s="408">
        <v>10.43</v>
      </c>
      <c r="F8194" s="409">
        <v>45931.482743055552</v>
      </c>
      <c r="G8194" s="408">
        <v>0</v>
      </c>
    </row>
    <row r="8195" spans="1:7" ht="15" x14ac:dyDescent="0.2">
      <c r="A8195" s="407" t="s">
        <v>13150</v>
      </c>
      <c r="B8195" s="407" t="s">
        <v>13151</v>
      </c>
      <c r="C8195" s="408">
        <v>0</v>
      </c>
      <c r="D8195" s="408">
        <v>27.88</v>
      </c>
      <c r="E8195" s="408">
        <v>27.88</v>
      </c>
      <c r="F8195" s="409">
        <v>45587.347280092596</v>
      </c>
      <c r="G8195" s="408">
        <v>88</v>
      </c>
    </row>
    <row r="8196" spans="1:7" ht="15" x14ac:dyDescent="0.2">
      <c r="A8196" s="407" t="s">
        <v>13152</v>
      </c>
      <c r="B8196" s="407" t="s">
        <v>13153</v>
      </c>
      <c r="C8196" s="408">
        <v>0</v>
      </c>
      <c r="D8196" s="408">
        <v>47.966666666666669</v>
      </c>
      <c r="E8196" s="408">
        <v>47.966666666666669</v>
      </c>
      <c r="F8196" s="409">
        <v>44530.490497685183</v>
      </c>
      <c r="G8196" s="408">
        <v>0</v>
      </c>
    </row>
    <row r="8197" spans="1:7" ht="15" x14ac:dyDescent="0.2">
      <c r="A8197" s="407" t="s">
        <v>13154</v>
      </c>
      <c r="B8197" s="407" t="s">
        <v>13155</v>
      </c>
      <c r="C8197" s="408">
        <v>0</v>
      </c>
      <c r="D8197" s="408">
        <v>1.98</v>
      </c>
      <c r="E8197" s="408">
        <v>1.98</v>
      </c>
      <c r="F8197" s="409">
        <v>45246.609085648146</v>
      </c>
      <c r="G8197" s="408">
        <v>0</v>
      </c>
    </row>
    <row r="8198" spans="1:7" ht="15" x14ac:dyDescent="0.2">
      <c r="A8198" s="407" t="s">
        <v>13156</v>
      </c>
      <c r="B8198" s="407" t="s">
        <v>13157</v>
      </c>
      <c r="C8198" s="408">
        <v>0</v>
      </c>
      <c r="D8198" s="408">
        <v>4.1500000000000004</v>
      </c>
      <c r="E8198" s="408">
        <v>4.1500000000000004</v>
      </c>
      <c r="F8198" s="409">
        <v>45246.610555555555</v>
      </c>
      <c r="G8198" s="408">
        <v>0</v>
      </c>
    </row>
    <row r="8199" spans="1:7" ht="15" x14ac:dyDescent="0.2">
      <c r="A8199" s="407" t="s">
        <v>36124</v>
      </c>
      <c r="B8199" s="407" t="s">
        <v>36125</v>
      </c>
      <c r="C8199" s="408">
        <v>0</v>
      </c>
      <c r="D8199" s="408">
        <v>5.52</v>
      </c>
      <c r="E8199" s="408">
        <v>5.52</v>
      </c>
      <c r="F8199" s="409">
        <v>43453.343784722223</v>
      </c>
      <c r="G8199" s="408">
        <v>0</v>
      </c>
    </row>
    <row r="8200" spans="1:7" ht="15" x14ac:dyDescent="0.2">
      <c r="A8200" s="407" t="s">
        <v>13158</v>
      </c>
      <c r="B8200" s="407" t="s">
        <v>13159</v>
      </c>
      <c r="C8200" s="408">
        <v>0</v>
      </c>
      <c r="D8200" s="408">
        <v>17.29</v>
      </c>
      <c r="E8200" s="408">
        <v>17.29</v>
      </c>
      <c r="F8200" s="409">
        <v>45246.637141203704</v>
      </c>
      <c r="G8200" s="408">
        <v>0</v>
      </c>
    </row>
    <row r="8201" spans="1:7" ht="15" x14ac:dyDescent="0.2">
      <c r="A8201" s="407" t="s">
        <v>13160</v>
      </c>
      <c r="B8201" s="407" t="s">
        <v>13161</v>
      </c>
      <c r="C8201" s="408">
        <v>0</v>
      </c>
      <c r="D8201" s="408">
        <v>6.23</v>
      </c>
      <c r="E8201" s="408">
        <v>6.23</v>
      </c>
      <c r="F8201" s="409">
        <v>45246.637337962966</v>
      </c>
      <c r="G8201" s="408">
        <v>0</v>
      </c>
    </row>
    <row r="8202" spans="1:7" ht="15" x14ac:dyDescent="0.2">
      <c r="A8202" s="407" t="s">
        <v>13162</v>
      </c>
      <c r="B8202" s="407" t="s">
        <v>13163</v>
      </c>
      <c r="C8202" s="408">
        <v>0</v>
      </c>
      <c r="D8202" s="408">
        <v>6.7125000000000004</v>
      </c>
      <c r="E8202" s="408">
        <v>6.7125000000000004</v>
      </c>
      <c r="F8202" s="409">
        <v>45246.637662037036</v>
      </c>
      <c r="G8202" s="408">
        <v>0</v>
      </c>
    </row>
    <row r="8203" spans="1:7" ht="15" x14ac:dyDescent="0.2">
      <c r="A8203" s="407" t="s">
        <v>13164</v>
      </c>
      <c r="B8203" s="407" t="s">
        <v>13165</v>
      </c>
      <c r="C8203" s="408">
        <v>0</v>
      </c>
      <c r="D8203" s="408">
        <v>5.49</v>
      </c>
      <c r="E8203" s="408">
        <v>5.49</v>
      </c>
      <c r="F8203" s="409">
        <v>45096.654490740744</v>
      </c>
      <c r="G8203" s="408">
        <v>0</v>
      </c>
    </row>
    <row r="8204" spans="1:7" ht="15" x14ac:dyDescent="0.2">
      <c r="A8204" s="407" t="s">
        <v>13166</v>
      </c>
      <c r="B8204" s="407" t="s">
        <v>13167</v>
      </c>
      <c r="C8204" s="408">
        <v>0</v>
      </c>
      <c r="D8204" s="408">
        <v>1.9850000000000001</v>
      </c>
      <c r="E8204" s="408">
        <v>1.9850000000000001</v>
      </c>
      <c r="F8204" s="409">
        <v>45096.65357638889</v>
      </c>
      <c r="G8204" s="408">
        <v>0</v>
      </c>
    </row>
    <row r="8205" spans="1:7" ht="15" x14ac:dyDescent="0.2">
      <c r="A8205" s="407" t="s">
        <v>13168</v>
      </c>
      <c r="B8205" s="407" t="s">
        <v>13169</v>
      </c>
      <c r="C8205" s="408">
        <v>0</v>
      </c>
      <c r="D8205" s="408">
        <v>0.2</v>
      </c>
      <c r="E8205" s="408">
        <v>0.2</v>
      </c>
      <c r="F8205" s="409">
        <v>45096.652557870373</v>
      </c>
      <c r="G8205" s="408">
        <v>0</v>
      </c>
    </row>
    <row r="8206" spans="1:7" ht="15" x14ac:dyDescent="0.2">
      <c r="A8206" s="407" t="s">
        <v>13170</v>
      </c>
      <c r="B8206" s="407" t="s">
        <v>13171</v>
      </c>
      <c r="C8206" s="408">
        <v>0</v>
      </c>
      <c r="D8206" s="408">
        <v>39.21</v>
      </c>
      <c r="E8206" s="408">
        <v>39.21</v>
      </c>
      <c r="F8206" s="409">
        <v>44228.52375</v>
      </c>
      <c r="G8206" s="408">
        <v>1</v>
      </c>
    </row>
    <row r="8207" spans="1:7" ht="15" x14ac:dyDescent="0.2">
      <c r="A8207" s="407" t="s">
        <v>13172</v>
      </c>
      <c r="B8207" s="407" t="s">
        <v>13173</v>
      </c>
      <c r="C8207" s="408">
        <v>0</v>
      </c>
      <c r="D8207" s="408">
        <v>14.96</v>
      </c>
      <c r="E8207" s="408">
        <v>14.96</v>
      </c>
      <c r="F8207" s="409">
        <v>45096.651319444441</v>
      </c>
      <c r="G8207" s="408">
        <v>0</v>
      </c>
    </row>
    <row r="8208" spans="1:7" ht="15" x14ac:dyDescent="0.2">
      <c r="A8208" s="407" t="s">
        <v>13174</v>
      </c>
      <c r="B8208" s="407" t="s">
        <v>13175</v>
      </c>
      <c r="C8208" s="408">
        <v>0</v>
      </c>
      <c r="D8208" s="408">
        <v>1.57</v>
      </c>
      <c r="E8208" s="408">
        <v>1.57</v>
      </c>
      <c r="F8208" s="409">
        <v>45246.620057870372</v>
      </c>
      <c r="G8208" s="408">
        <v>0</v>
      </c>
    </row>
    <row r="8209" spans="1:7" ht="15" x14ac:dyDescent="0.2">
      <c r="A8209" s="407" t="s">
        <v>13176</v>
      </c>
      <c r="B8209" s="407" t="s">
        <v>13177</v>
      </c>
      <c r="C8209" s="408">
        <v>0</v>
      </c>
      <c r="D8209" s="408">
        <v>14.5</v>
      </c>
      <c r="E8209" s="408">
        <v>14.5</v>
      </c>
      <c r="F8209" s="409">
        <v>45701.569895833331</v>
      </c>
      <c r="G8209" s="408">
        <v>0</v>
      </c>
    </row>
    <row r="8210" spans="1:7" ht="15" x14ac:dyDescent="0.2">
      <c r="A8210" s="407" t="s">
        <v>13178</v>
      </c>
      <c r="B8210" s="407" t="s">
        <v>13179</v>
      </c>
      <c r="C8210" s="408">
        <v>0</v>
      </c>
      <c r="D8210" s="408">
        <v>16.04</v>
      </c>
      <c r="E8210" s="408">
        <v>16.04</v>
      </c>
      <c r="F8210" s="409">
        <v>46000.404039351852</v>
      </c>
      <c r="G8210" s="408">
        <v>0</v>
      </c>
    </row>
    <row r="8211" spans="1:7" ht="15" x14ac:dyDescent="0.2">
      <c r="A8211" s="407" t="s">
        <v>13180</v>
      </c>
      <c r="B8211" s="407" t="s">
        <v>13181</v>
      </c>
      <c r="C8211" s="408">
        <v>0</v>
      </c>
      <c r="D8211" s="408">
        <v>33.29</v>
      </c>
      <c r="E8211" s="408">
        <v>33.29</v>
      </c>
      <c r="F8211" s="409">
        <v>45246.624537037038</v>
      </c>
      <c r="G8211" s="408">
        <v>0</v>
      </c>
    </row>
    <row r="8212" spans="1:7" ht="15" x14ac:dyDescent="0.2">
      <c r="A8212" s="407" t="s">
        <v>13182</v>
      </c>
      <c r="B8212" s="407" t="s">
        <v>13183</v>
      </c>
      <c r="C8212" s="408">
        <v>0</v>
      </c>
      <c r="D8212" s="408">
        <v>0.54</v>
      </c>
      <c r="E8212" s="408">
        <v>0.54</v>
      </c>
      <c r="F8212" s="409">
        <v>45509.58935185185</v>
      </c>
      <c r="G8212" s="408">
        <v>0</v>
      </c>
    </row>
    <row r="8213" spans="1:7" ht="15" x14ac:dyDescent="0.2">
      <c r="A8213" s="407" t="s">
        <v>13184</v>
      </c>
      <c r="B8213" s="407" t="s">
        <v>13183</v>
      </c>
      <c r="C8213" s="408">
        <v>0</v>
      </c>
      <c r="D8213" s="408">
        <v>0.56000000000000005</v>
      </c>
      <c r="E8213" s="408">
        <v>0.56000000000000005</v>
      </c>
      <c r="F8213" s="409">
        <v>45509.589849537035</v>
      </c>
      <c r="G8213" s="408">
        <v>0</v>
      </c>
    </row>
    <row r="8214" spans="1:7" ht="15" x14ac:dyDescent="0.2">
      <c r="A8214" s="407" t="s">
        <v>13185</v>
      </c>
      <c r="B8214" s="407" t="s">
        <v>13183</v>
      </c>
      <c r="C8214" s="408">
        <v>0</v>
      </c>
      <c r="D8214" s="408">
        <v>0.95</v>
      </c>
      <c r="E8214" s="408">
        <v>0.95</v>
      </c>
      <c r="F8214" s="409">
        <v>45509.590138888889</v>
      </c>
      <c r="G8214" s="408">
        <v>0</v>
      </c>
    </row>
    <row r="8215" spans="1:7" ht="15" x14ac:dyDescent="0.2">
      <c r="A8215" s="407" t="s">
        <v>13186</v>
      </c>
      <c r="B8215" s="407" t="s">
        <v>13183</v>
      </c>
      <c r="C8215" s="408">
        <v>0</v>
      </c>
      <c r="D8215" s="408">
        <v>16.04</v>
      </c>
      <c r="E8215" s="408">
        <v>16.04</v>
      </c>
      <c r="F8215" s="409">
        <v>45509.590381944443</v>
      </c>
      <c r="G8215" s="408">
        <v>0</v>
      </c>
    </row>
    <row r="8216" spans="1:7" ht="15" x14ac:dyDescent="0.2">
      <c r="A8216" s="407" t="s">
        <v>13187</v>
      </c>
      <c r="B8216" s="407" t="s">
        <v>13183</v>
      </c>
      <c r="C8216" s="408">
        <v>0</v>
      </c>
      <c r="D8216" s="408">
        <v>30.64</v>
      </c>
      <c r="E8216" s="408">
        <v>30.64</v>
      </c>
      <c r="F8216" s="409">
        <v>45509.590636574074</v>
      </c>
      <c r="G8216" s="408">
        <v>0</v>
      </c>
    </row>
    <row r="8217" spans="1:7" ht="15" x14ac:dyDescent="0.2">
      <c r="A8217" s="407" t="s">
        <v>13188</v>
      </c>
      <c r="B8217" s="407" t="s">
        <v>13189</v>
      </c>
      <c r="C8217" s="408">
        <v>0</v>
      </c>
      <c r="D8217" s="408">
        <v>49.528333333333329</v>
      </c>
      <c r="E8217" s="408">
        <v>49.528333333333329</v>
      </c>
      <c r="F8217" s="409">
        <v>45096.650543981479</v>
      </c>
      <c r="G8217" s="408">
        <v>4</v>
      </c>
    </row>
    <row r="8218" spans="1:7" ht="15" x14ac:dyDescent="0.2">
      <c r="A8218" s="407" t="s">
        <v>13190</v>
      </c>
      <c r="B8218" s="407" t="s">
        <v>13191</v>
      </c>
      <c r="C8218" s="408">
        <v>0</v>
      </c>
      <c r="D8218" s="408">
        <v>78.086666666666673</v>
      </c>
      <c r="E8218" s="408">
        <v>78.086666666666673</v>
      </c>
      <c r="F8218" s="409">
        <v>45096.649942129632</v>
      </c>
      <c r="G8218" s="408">
        <v>0</v>
      </c>
    </row>
    <row r="8219" spans="1:7" ht="15" x14ac:dyDescent="0.2">
      <c r="A8219" s="407" t="s">
        <v>13192</v>
      </c>
      <c r="B8219" s="407" t="s">
        <v>13193</v>
      </c>
      <c r="C8219" s="408">
        <v>0</v>
      </c>
      <c r="D8219" s="408">
        <v>15.83</v>
      </c>
      <c r="E8219" s="408">
        <v>15.83</v>
      </c>
      <c r="F8219" s="409">
        <v>44853.478344907409</v>
      </c>
      <c r="G8219" s="408">
        <v>0</v>
      </c>
    </row>
    <row r="8220" spans="1:7" ht="15" x14ac:dyDescent="0.2">
      <c r="A8220" s="407" t="s">
        <v>13194</v>
      </c>
      <c r="B8220" s="407" t="s">
        <v>13195</v>
      </c>
      <c r="C8220" s="408">
        <v>0</v>
      </c>
      <c r="D8220" s="408">
        <v>0.73199999999999998</v>
      </c>
      <c r="E8220" s="408">
        <v>0.73199999999999998</v>
      </c>
      <c r="F8220" s="409">
        <v>45082.379166666666</v>
      </c>
      <c r="G8220" s="408">
        <v>0</v>
      </c>
    </row>
    <row r="8221" spans="1:7" ht="15" x14ac:dyDescent="0.2">
      <c r="A8221" s="407" t="s">
        <v>13196</v>
      </c>
      <c r="B8221" s="407" t="s">
        <v>13197</v>
      </c>
      <c r="C8221" s="408">
        <v>0</v>
      </c>
      <c r="D8221" s="408">
        <v>150.62</v>
      </c>
      <c r="E8221" s="408">
        <v>150.62</v>
      </c>
      <c r="F8221" s="409">
        <v>45246.648738425924</v>
      </c>
      <c r="G8221" s="408">
        <v>0</v>
      </c>
    </row>
    <row r="8222" spans="1:7" ht="15" x14ac:dyDescent="0.25">
      <c r="A8222" s="407" t="s">
        <v>13198</v>
      </c>
      <c r="B8222" s="407" t="s">
        <v>13199</v>
      </c>
      <c r="C8222" s="406"/>
      <c r="D8222" s="408">
        <v>54.9</v>
      </c>
      <c r="E8222" s="408">
        <v>54.9</v>
      </c>
      <c r="F8222" s="409">
        <v>44510.482939814814</v>
      </c>
      <c r="G8222" s="408">
        <v>0</v>
      </c>
    </row>
    <row r="8223" spans="1:7" ht="15" x14ac:dyDescent="0.25">
      <c r="A8223" s="407" t="s">
        <v>13200</v>
      </c>
      <c r="B8223" s="407" t="s">
        <v>13201</v>
      </c>
      <c r="C8223" s="406"/>
      <c r="D8223" s="408">
        <v>138.05000000000001</v>
      </c>
      <c r="E8223" s="408">
        <v>138.05000000000001</v>
      </c>
      <c r="F8223" s="409">
        <v>44510.482465277775</v>
      </c>
      <c r="G8223" s="408">
        <v>0</v>
      </c>
    </row>
    <row r="8224" spans="1:7" ht="15" x14ac:dyDescent="0.25">
      <c r="A8224" s="407" t="s">
        <v>13202</v>
      </c>
      <c r="B8224" s="407" t="s">
        <v>13203</v>
      </c>
      <c r="C8224" s="406"/>
      <c r="D8224" s="408">
        <v>481.87</v>
      </c>
      <c r="E8224" s="408">
        <v>481.87</v>
      </c>
      <c r="F8224" s="409">
        <v>44512.36277777778</v>
      </c>
      <c r="G8224" s="408">
        <v>0</v>
      </c>
    </row>
    <row r="8225" spans="1:7" ht="15" x14ac:dyDescent="0.25">
      <c r="A8225" s="407" t="s">
        <v>13204</v>
      </c>
      <c r="B8225" s="407" t="s">
        <v>13205</v>
      </c>
      <c r="C8225" s="406"/>
      <c r="D8225" s="408">
        <v>10.119999999999999</v>
      </c>
      <c r="E8225" s="408">
        <v>10.119999999999999</v>
      </c>
      <c r="F8225" s="409">
        <v>44511.437592592592</v>
      </c>
      <c r="G8225" s="408">
        <v>0</v>
      </c>
    </row>
    <row r="8226" spans="1:7" ht="15" x14ac:dyDescent="0.25">
      <c r="A8226" s="407" t="s">
        <v>13206</v>
      </c>
      <c r="B8226" s="407" t="s">
        <v>13207</v>
      </c>
      <c r="C8226" s="406"/>
      <c r="D8226" s="408">
        <v>131.25</v>
      </c>
      <c r="E8226" s="408">
        <v>131.25</v>
      </c>
      <c r="F8226" s="409">
        <v>45609.475451388891</v>
      </c>
      <c r="G8226" s="408">
        <v>0</v>
      </c>
    </row>
    <row r="8227" spans="1:7" ht="15" x14ac:dyDescent="0.2">
      <c r="A8227" s="407" t="s">
        <v>13208</v>
      </c>
      <c r="B8227" s="407" t="s">
        <v>13209</v>
      </c>
      <c r="C8227" s="408">
        <v>0</v>
      </c>
      <c r="D8227" s="408">
        <v>295.57</v>
      </c>
      <c r="E8227" s="408">
        <v>295.57</v>
      </c>
      <c r="F8227" s="409">
        <v>45813.564062500001</v>
      </c>
      <c r="G8227" s="408">
        <v>0</v>
      </c>
    </row>
    <row r="8228" spans="1:7" ht="15" x14ac:dyDescent="0.2">
      <c r="A8228" s="407" t="s">
        <v>13210</v>
      </c>
      <c r="B8228" s="407" t="s">
        <v>13211</v>
      </c>
      <c r="C8228" s="408">
        <v>0</v>
      </c>
      <c r="D8228" s="408">
        <v>368.26</v>
      </c>
      <c r="E8228" s="408">
        <v>368.26</v>
      </c>
      <c r="F8228" s="409">
        <v>45813.574606481481</v>
      </c>
      <c r="G8228" s="408">
        <v>0</v>
      </c>
    </row>
    <row r="8229" spans="1:7" ht="15" x14ac:dyDescent="0.2">
      <c r="A8229" s="407" t="s">
        <v>13212</v>
      </c>
      <c r="B8229" s="407" t="s">
        <v>13213</v>
      </c>
      <c r="C8229" s="408">
        <v>0</v>
      </c>
      <c r="D8229" s="408">
        <v>939.1</v>
      </c>
      <c r="E8229" s="408">
        <v>939.1</v>
      </c>
      <c r="F8229" s="409">
        <v>45442.609189814815</v>
      </c>
      <c r="G8229" s="408">
        <v>0</v>
      </c>
    </row>
    <row r="8230" spans="1:7" ht="15" x14ac:dyDescent="0.2">
      <c r="A8230" s="407" t="s">
        <v>13214</v>
      </c>
      <c r="B8230" s="407" t="s">
        <v>13215</v>
      </c>
      <c r="C8230" s="408">
        <v>0</v>
      </c>
      <c r="D8230" s="408">
        <v>35.93</v>
      </c>
      <c r="E8230" s="408">
        <v>35.93</v>
      </c>
      <c r="F8230" s="409">
        <v>45442.6096412037</v>
      </c>
      <c r="G8230" s="408">
        <v>0</v>
      </c>
    </row>
    <row r="8231" spans="1:7" ht="15" x14ac:dyDescent="0.2">
      <c r="A8231" s="407" t="s">
        <v>13216</v>
      </c>
      <c r="B8231" s="407" t="s">
        <v>13217</v>
      </c>
      <c r="C8231" s="408">
        <v>0</v>
      </c>
      <c r="D8231" s="408">
        <v>17.350000000000001</v>
      </c>
      <c r="E8231" s="408">
        <v>17.350000000000001</v>
      </c>
      <c r="F8231" s="409">
        <v>45442.609710648147</v>
      </c>
      <c r="G8231" s="408">
        <v>0</v>
      </c>
    </row>
    <row r="8232" spans="1:7" ht="15" x14ac:dyDescent="0.2">
      <c r="A8232" s="407" t="s">
        <v>13218</v>
      </c>
      <c r="B8232" s="407" t="s">
        <v>13219</v>
      </c>
      <c r="C8232" s="408">
        <v>0</v>
      </c>
      <c r="D8232" s="408">
        <v>18.899999999999999</v>
      </c>
      <c r="E8232" s="408">
        <v>18.899999999999999</v>
      </c>
      <c r="F8232" s="409">
        <v>45442.609826388885</v>
      </c>
      <c r="G8232" s="408">
        <v>0</v>
      </c>
    </row>
    <row r="8233" spans="1:7" ht="15" x14ac:dyDescent="0.2">
      <c r="A8233" s="407" t="s">
        <v>13220</v>
      </c>
      <c r="B8233" s="407" t="s">
        <v>13221</v>
      </c>
      <c r="C8233" s="408">
        <v>0</v>
      </c>
      <c r="D8233" s="408">
        <v>133</v>
      </c>
      <c r="E8233" s="408">
        <v>133</v>
      </c>
      <c r="F8233" s="409">
        <v>43774.672974537039</v>
      </c>
      <c r="G8233" s="408">
        <v>0</v>
      </c>
    </row>
    <row r="8234" spans="1:7" ht="15" x14ac:dyDescent="0.2">
      <c r="A8234" s="407" t="s">
        <v>13222</v>
      </c>
      <c r="B8234" s="407" t="s">
        <v>13223</v>
      </c>
      <c r="C8234" s="408">
        <v>0</v>
      </c>
      <c r="D8234" s="408">
        <v>0.55000000000000004</v>
      </c>
      <c r="E8234" s="408">
        <v>0.55000000000000004</v>
      </c>
      <c r="F8234" s="409">
        <v>43144.389108796298</v>
      </c>
      <c r="G8234" s="408">
        <v>0</v>
      </c>
    </row>
    <row r="8235" spans="1:7" ht="15" x14ac:dyDescent="0.2">
      <c r="A8235" s="407" t="s">
        <v>13224</v>
      </c>
      <c r="B8235" s="407" t="s">
        <v>13225</v>
      </c>
      <c r="C8235" s="408">
        <v>0</v>
      </c>
      <c r="D8235" s="408">
        <v>150</v>
      </c>
      <c r="E8235" s="408">
        <v>150</v>
      </c>
      <c r="F8235" s="409">
        <v>45609.587847222225</v>
      </c>
      <c r="G8235" s="408">
        <v>0</v>
      </c>
    </row>
    <row r="8236" spans="1:7" ht="15" x14ac:dyDescent="0.2">
      <c r="A8236" s="407" t="s">
        <v>13226</v>
      </c>
      <c r="B8236" s="407" t="s">
        <v>13227</v>
      </c>
      <c r="C8236" s="408">
        <v>0</v>
      </c>
      <c r="D8236" s="408">
        <v>210.06</v>
      </c>
      <c r="E8236" s="408">
        <v>210.06</v>
      </c>
      <c r="F8236" s="409">
        <v>45246.659571759257</v>
      </c>
      <c r="G8236" s="408">
        <v>0</v>
      </c>
    </row>
    <row r="8237" spans="1:7" ht="15" x14ac:dyDescent="0.25">
      <c r="A8237" s="407" t="s">
        <v>13228</v>
      </c>
      <c r="B8237" s="407" t="s">
        <v>13229</v>
      </c>
      <c r="C8237" s="406"/>
      <c r="D8237" s="408">
        <v>46.43</v>
      </c>
      <c r="E8237" s="408">
        <v>46.43</v>
      </c>
      <c r="F8237" s="409">
        <v>44526.531446759262</v>
      </c>
      <c r="G8237" s="408">
        <v>0</v>
      </c>
    </row>
    <row r="8238" spans="1:7" ht="15" x14ac:dyDescent="0.2">
      <c r="A8238" s="407" t="s">
        <v>13230</v>
      </c>
      <c r="B8238" s="407" t="s">
        <v>13231</v>
      </c>
      <c r="C8238" s="408">
        <v>0</v>
      </c>
      <c r="D8238" s="408">
        <v>28</v>
      </c>
      <c r="E8238" s="408">
        <v>28</v>
      </c>
      <c r="F8238" s="409">
        <v>45246.674120370371</v>
      </c>
      <c r="G8238" s="408">
        <v>0</v>
      </c>
    </row>
    <row r="8239" spans="1:7" ht="15" x14ac:dyDescent="0.2">
      <c r="A8239" s="407" t="s">
        <v>13232</v>
      </c>
      <c r="B8239" s="407" t="s">
        <v>13233</v>
      </c>
      <c r="C8239" s="408">
        <v>0</v>
      </c>
      <c r="D8239" s="408">
        <v>35</v>
      </c>
      <c r="E8239" s="408">
        <v>35</v>
      </c>
      <c r="F8239" s="409">
        <v>45246.674212962964</v>
      </c>
      <c r="G8239" s="408">
        <v>0</v>
      </c>
    </row>
    <row r="8240" spans="1:7" ht="15" x14ac:dyDescent="0.2">
      <c r="A8240" s="407" t="s">
        <v>13234</v>
      </c>
      <c r="B8240" s="407" t="s">
        <v>13235</v>
      </c>
      <c r="C8240" s="408">
        <v>0</v>
      </c>
      <c r="D8240" s="408">
        <v>712.5</v>
      </c>
      <c r="E8240" s="408">
        <v>712.5</v>
      </c>
      <c r="F8240" s="409">
        <v>45246.671122685184</v>
      </c>
      <c r="G8240" s="408">
        <v>0</v>
      </c>
    </row>
    <row r="8241" spans="1:7" ht="15" x14ac:dyDescent="0.2">
      <c r="A8241" s="407" t="s">
        <v>13236</v>
      </c>
      <c r="B8241" s="407" t="s">
        <v>13237</v>
      </c>
      <c r="C8241" s="408">
        <v>0</v>
      </c>
      <c r="D8241" s="408">
        <v>18</v>
      </c>
      <c r="E8241" s="408">
        <v>18</v>
      </c>
      <c r="F8241" s="409">
        <v>45509.591203703705</v>
      </c>
      <c r="G8241" s="408">
        <v>0</v>
      </c>
    </row>
    <row r="8242" spans="1:7" ht="15" x14ac:dyDescent="0.2">
      <c r="A8242" s="407" t="s">
        <v>13238</v>
      </c>
      <c r="B8242" s="407" t="s">
        <v>13239</v>
      </c>
      <c r="C8242" s="408">
        <v>0</v>
      </c>
      <c r="D8242" s="408">
        <v>175.75</v>
      </c>
      <c r="E8242" s="408">
        <v>175.75</v>
      </c>
      <c r="F8242" s="409">
        <v>44525.337951388887</v>
      </c>
      <c r="G8242" s="408">
        <v>0</v>
      </c>
    </row>
    <row r="8243" spans="1:7" ht="15" x14ac:dyDescent="0.2">
      <c r="A8243" s="407" t="s">
        <v>13240</v>
      </c>
      <c r="B8243" s="407" t="s">
        <v>13241</v>
      </c>
      <c r="C8243" s="408">
        <v>0</v>
      </c>
      <c r="D8243" s="408">
        <v>5</v>
      </c>
      <c r="E8243" s="408">
        <v>5</v>
      </c>
      <c r="F8243" s="409">
        <v>45509.592326388891</v>
      </c>
      <c r="G8243" s="408">
        <v>0</v>
      </c>
    </row>
    <row r="8244" spans="1:7" ht="15" x14ac:dyDescent="0.2">
      <c r="A8244" s="407" t="s">
        <v>13242</v>
      </c>
      <c r="B8244" s="407" t="s">
        <v>13243</v>
      </c>
      <c r="C8244" s="408">
        <v>0</v>
      </c>
      <c r="D8244" s="408">
        <v>159.05000000000001</v>
      </c>
      <c r="E8244" s="408">
        <v>159.05000000000001</v>
      </c>
      <c r="F8244" s="409">
        <v>45089.516956018517</v>
      </c>
      <c r="G8244" s="408">
        <v>0</v>
      </c>
    </row>
    <row r="8245" spans="1:7" ht="15" x14ac:dyDescent="0.2">
      <c r="A8245" s="407" t="s">
        <v>13244</v>
      </c>
      <c r="B8245" s="407" t="s">
        <v>13245</v>
      </c>
      <c r="C8245" s="408">
        <v>0</v>
      </c>
      <c r="D8245" s="408">
        <v>5</v>
      </c>
      <c r="E8245" s="408">
        <v>5</v>
      </c>
      <c r="F8245" s="409">
        <v>45509.592939814815</v>
      </c>
      <c r="G8245" s="408">
        <v>0</v>
      </c>
    </row>
    <row r="8246" spans="1:7" ht="15" x14ac:dyDescent="0.2">
      <c r="A8246" s="407" t="s">
        <v>13246</v>
      </c>
      <c r="B8246" s="407" t="s">
        <v>13247</v>
      </c>
      <c r="C8246" s="408">
        <v>0</v>
      </c>
      <c r="D8246" s="408">
        <v>323</v>
      </c>
      <c r="E8246" s="408">
        <v>323</v>
      </c>
      <c r="F8246" s="409">
        <v>44517.54891203704</v>
      </c>
      <c r="G8246" s="408">
        <v>0</v>
      </c>
    </row>
    <row r="8247" spans="1:7" ht="15" x14ac:dyDescent="0.2">
      <c r="A8247" s="407" t="s">
        <v>13248</v>
      </c>
      <c r="B8247" s="407" t="s">
        <v>13249</v>
      </c>
      <c r="C8247" s="408">
        <v>0</v>
      </c>
      <c r="D8247" s="408">
        <v>267.60000000000002</v>
      </c>
      <c r="E8247" s="408">
        <v>267.60000000000002</v>
      </c>
      <c r="F8247" s="409">
        <v>44530.594409722224</v>
      </c>
      <c r="G8247" s="408">
        <v>0</v>
      </c>
    </row>
    <row r="8248" spans="1:7" ht="15" x14ac:dyDescent="0.2">
      <c r="A8248" s="407" t="s">
        <v>13250</v>
      </c>
      <c r="B8248" s="407" t="s">
        <v>13251</v>
      </c>
      <c r="C8248" s="408">
        <v>0</v>
      </c>
      <c r="D8248" s="408">
        <v>49.67</v>
      </c>
      <c r="E8248" s="408">
        <v>49.67</v>
      </c>
      <c r="F8248" s="409">
        <v>44496.418240740742</v>
      </c>
      <c r="G8248" s="408">
        <v>0</v>
      </c>
    </row>
    <row r="8249" spans="1:7" ht="15" x14ac:dyDescent="0.25">
      <c r="A8249" s="407" t="s">
        <v>13252</v>
      </c>
      <c r="B8249" s="407" t="s">
        <v>13253</v>
      </c>
      <c r="C8249" s="406"/>
      <c r="D8249" s="408">
        <v>24.54</v>
      </c>
      <c r="E8249" s="408">
        <v>24.54</v>
      </c>
      <c r="F8249" s="409">
        <v>44516.342187499999</v>
      </c>
      <c r="G8249" s="408">
        <v>0</v>
      </c>
    </row>
    <row r="8250" spans="1:7" ht="15" x14ac:dyDescent="0.25">
      <c r="A8250" s="407" t="s">
        <v>13254</v>
      </c>
      <c r="B8250" s="407" t="s">
        <v>13255</v>
      </c>
      <c r="C8250" s="406"/>
      <c r="D8250" s="408">
        <v>82.83</v>
      </c>
      <c r="E8250" s="408">
        <v>82.83</v>
      </c>
      <c r="F8250" s="409">
        <v>44530.588726851849</v>
      </c>
      <c r="G8250" s="408">
        <v>0</v>
      </c>
    </row>
    <row r="8251" spans="1:7" ht="15" x14ac:dyDescent="0.25">
      <c r="A8251" s="407" t="s">
        <v>13256</v>
      </c>
      <c r="B8251" s="407" t="s">
        <v>13257</v>
      </c>
      <c r="C8251" s="406"/>
      <c r="D8251" s="408">
        <v>44.48</v>
      </c>
      <c r="E8251" s="408">
        <v>44.48</v>
      </c>
      <c r="F8251" s="409">
        <v>44530.677407407406</v>
      </c>
      <c r="G8251" s="408">
        <v>0</v>
      </c>
    </row>
    <row r="8252" spans="1:7" ht="15" x14ac:dyDescent="0.25">
      <c r="A8252" s="407" t="s">
        <v>13258</v>
      </c>
      <c r="B8252" s="407" t="s">
        <v>13259</v>
      </c>
      <c r="C8252" s="406"/>
      <c r="D8252" s="408">
        <v>242.35</v>
      </c>
      <c r="E8252" s="408">
        <v>242.35</v>
      </c>
      <c r="F8252" s="409">
        <v>44530.67765046296</v>
      </c>
      <c r="G8252" s="408">
        <v>0</v>
      </c>
    </row>
    <row r="8253" spans="1:7" ht="15" x14ac:dyDescent="0.2">
      <c r="A8253" s="407" t="s">
        <v>13260</v>
      </c>
      <c r="B8253" s="407" t="s">
        <v>13261</v>
      </c>
      <c r="C8253" s="408">
        <v>0</v>
      </c>
      <c r="D8253" s="408">
        <v>300</v>
      </c>
      <c r="E8253" s="408">
        <v>300</v>
      </c>
      <c r="F8253" s="409">
        <v>44530.595335648148</v>
      </c>
      <c r="G8253" s="408">
        <v>0</v>
      </c>
    </row>
    <row r="8254" spans="1:7" ht="15" x14ac:dyDescent="0.25">
      <c r="A8254" s="407" t="s">
        <v>13262</v>
      </c>
      <c r="B8254" s="407" t="s">
        <v>13263</v>
      </c>
      <c r="C8254" s="406"/>
      <c r="D8254" s="408">
        <v>53.76</v>
      </c>
      <c r="E8254" s="408">
        <v>53.76</v>
      </c>
      <c r="F8254" s="409">
        <v>43880.616979166669</v>
      </c>
      <c r="G8254" s="408">
        <v>0</v>
      </c>
    </row>
    <row r="8255" spans="1:7" ht="15" x14ac:dyDescent="0.2">
      <c r="A8255" s="407" t="s">
        <v>13264</v>
      </c>
      <c r="B8255" s="407" t="s">
        <v>13265</v>
      </c>
      <c r="C8255" s="408">
        <v>0</v>
      </c>
      <c r="D8255" s="408">
        <v>148.19999999999999</v>
      </c>
      <c r="E8255" s="408">
        <v>148.19999999999999</v>
      </c>
      <c r="F8255" s="409">
        <v>45702.351261574076</v>
      </c>
      <c r="G8255" s="408">
        <v>0</v>
      </c>
    </row>
    <row r="8256" spans="1:7" ht="15" x14ac:dyDescent="0.2">
      <c r="A8256" s="407" t="s">
        <v>13266</v>
      </c>
      <c r="B8256" s="407" t="s">
        <v>13267</v>
      </c>
      <c r="C8256" s="408">
        <v>0</v>
      </c>
      <c r="D8256" s="408">
        <v>348.58</v>
      </c>
      <c r="E8256" s="408">
        <v>348.58</v>
      </c>
      <c r="F8256" s="409">
        <v>44530.585150462961</v>
      </c>
      <c r="G8256" s="408">
        <v>0</v>
      </c>
    </row>
    <row r="8257" spans="1:7" ht="15" x14ac:dyDescent="0.2">
      <c r="A8257" s="407" t="s">
        <v>13268</v>
      </c>
      <c r="B8257" s="407" t="s">
        <v>13269</v>
      </c>
      <c r="C8257" s="408">
        <v>0</v>
      </c>
      <c r="D8257" s="408">
        <v>151.88</v>
      </c>
      <c r="E8257" s="408">
        <v>151.88</v>
      </c>
      <c r="F8257" s="409">
        <v>44530.593784722223</v>
      </c>
      <c r="G8257" s="408">
        <v>0</v>
      </c>
    </row>
    <row r="8258" spans="1:7" ht="15" x14ac:dyDescent="0.25">
      <c r="A8258" s="407" t="s">
        <v>13270</v>
      </c>
      <c r="B8258" s="407" t="s">
        <v>13271</v>
      </c>
      <c r="C8258" s="406"/>
      <c r="D8258" s="408">
        <v>297</v>
      </c>
      <c r="E8258" s="408">
        <v>297</v>
      </c>
      <c r="F8258" s="409">
        <v>44517.598541666666</v>
      </c>
      <c r="G8258" s="408">
        <v>0</v>
      </c>
    </row>
    <row r="8259" spans="1:7" ht="15" x14ac:dyDescent="0.25">
      <c r="A8259" s="407" t="s">
        <v>13272</v>
      </c>
      <c r="B8259" s="407" t="s">
        <v>13273</v>
      </c>
      <c r="C8259" s="406"/>
      <c r="D8259" s="408">
        <v>24.95</v>
      </c>
      <c r="E8259" s="408">
        <v>24.95</v>
      </c>
      <c r="F8259" s="409">
        <v>44530.585601851853</v>
      </c>
      <c r="G8259" s="408">
        <v>0</v>
      </c>
    </row>
    <row r="8260" spans="1:7" ht="15" x14ac:dyDescent="0.2">
      <c r="A8260" s="407" t="s">
        <v>13274</v>
      </c>
      <c r="B8260" s="407" t="s">
        <v>13275</v>
      </c>
      <c r="C8260" s="408">
        <v>0</v>
      </c>
      <c r="D8260" s="408">
        <v>55.01</v>
      </c>
      <c r="E8260" s="408">
        <v>55.01</v>
      </c>
      <c r="F8260" s="409">
        <v>45931.318425925929</v>
      </c>
      <c r="G8260" s="408">
        <v>0</v>
      </c>
    </row>
    <row r="8261" spans="1:7" ht="15" x14ac:dyDescent="0.2">
      <c r="A8261" s="407" t="s">
        <v>13276</v>
      </c>
      <c r="B8261" s="407" t="s">
        <v>13277</v>
      </c>
      <c r="C8261" s="408">
        <v>0</v>
      </c>
      <c r="D8261" s="408">
        <v>171.6</v>
      </c>
      <c r="E8261" s="408">
        <v>171.6</v>
      </c>
      <c r="F8261" s="409">
        <v>44530.588333333333</v>
      </c>
      <c r="G8261" s="408">
        <v>0</v>
      </c>
    </row>
    <row r="8262" spans="1:7" ht="15" x14ac:dyDescent="0.2">
      <c r="A8262" s="407" t="s">
        <v>13278</v>
      </c>
      <c r="B8262" s="407" t="s">
        <v>13279</v>
      </c>
      <c r="C8262" s="408">
        <v>0</v>
      </c>
      <c r="D8262" s="408">
        <v>22.68</v>
      </c>
      <c r="E8262" s="408">
        <v>22.68</v>
      </c>
      <c r="F8262" s="409">
        <v>44512.379594907405</v>
      </c>
      <c r="G8262" s="408">
        <v>0</v>
      </c>
    </row>
    <row r="8263" spans="1:7" ht="15" x14ac:dyDescent="0.25">
      <c r="A8263" s="407" t="s">
        <v>13280</v>
      </c>
      <c r="B8263" s="407" t="s">
        <v>13281</v>
      </c>
      <c r="C8263" s="406"/>
      <c r="D8263" s="408">
        <v>21</v>
      </c>
      <c r="E8263" s="408">
        <v>21</v>
      </c>
      <c r="F8263" s="409">
        <v>44516.341944444444</v>
      </c>
      <c r="G8263" s="408">
        <v>0</v>
      </c>
    </row>
    <row r="8264" spans="1:7" ht="15" x14ac:dyDescent="0.25">
      <c r="A8264" s="407" t="s">
        <v>13282</v>
      </c>
      <c r="B8264" s="407" t="s">
        <v>13283</v>
      </c>
      <c r="C8264" s="406"/>
      <c r="D8264" s="408">
        <v>184.2</v>
      </c>
      <c r="E8264" s="408">
        <v>184.2</v>
      </c>
      <c r="F8264" s="409">
        <v>44530.593564814815</v>
      </c>
      <c r="G8264" s="408">
        <v>0</v>
      </c>
    </row>
    <row r="8265" spans="1:7" ht="15" x14ac:dyDescent="0.2">
      <c r="A8265" s="407" t="s">
        <v>13284</v>
      </c>
      <c r="B8265" s="407" t="s">
        <v>13285</v>
      </c>
      <c r="C8265" s="408">
        <v>0</v>
      </c>
      <c r="D8265" s="408">
        <v>160.80000000000001</v>
      </c>
      <c r="E8265" s="408">
        <v>160.80000000000001</v>
      </c>
      <c r="F8265" s="409">
        <v>44530.594756944447</v>
      </c>
      <c r="G8265" s="408">
        <v>0</v>
      </c>
    </row>
    <row r="8266" spans="1:7" ht="15" x14ac:dyDescent="0.2">
      <c r="A8266" s="407" t="s">
        <v>13286</v>
      </c>
      <c r="B8266" s="407" t="s">
        <v>13287</v>
      </c>
      <c r="C8266" s="408">
        <v>0</v>
      </c>
      <c r="D8266" s="408">
        <v>328.2</v>
      </c>
      <c r="E8266" s="408">
        <v>328.2</v>
      </c>
      <c r="F8266" s="409">
        <v>44530.595914351848</v>
      </c>
      <c r="G8266" s="408">
        <v>0</v>
      </c>
    </row>
    <row r="8267" spans="1:7" ht="15" x14ac:dyDescent="0.25">
      <c r="A8267" s="407" t="s">
        <v>13288</v>
      </c>
      <c r="B8267" s="407" t="s">
        <v>13289</v>
      </c>
      <c r="C8267" s="406"/>
      <c r="D8267" s="408">
        <v>21.6</v>
      </c>
      <c r="E8267" s="408">
        <v>21.6</v>
      </c>
      <c r="F8267" s="409">
        <v>44512.379953703705</v>
      </c>
      <c r="G8267" s="408">
        <v>0</v>
      </c>
    </row>
    <row r="8268" spans="1:7" ht="15" x14ac:dyDescent="0.2">
      <c r="A8268" s="407" t="s">
        <v>13290</v>
      </c>
      <c r="B8268" s="407" t="s">
        <v>13291</v>
      </c>
      <c r="C8268" s="408">
        <v>0</v>
      </c>
      <c r="D8268" s="408">
        <v>417</v>
      </c>
      <c r="E8268" s="408">
        <v>417</v>
      </c>
      <c r="F8268" s="409">
        <v>44530.595590277779</v>
      </c>
      <c r="G8268" s="408">
        <v>0</v>
      </c>
    </row>
    <row r="8269" spans="1:7" ht="15" x14ac:dyDescent="0.2">
      <c r="A8269" s="407" t="s">
        <v>13292</v>
      </c>
      <c r="B8269" s="407" t="s">
        <v>13293</v>
      </c>
      <c r="C8269" s="408">
        <v>0</v>
      </c>
      <c r="D8269" s="408">
        <v>317.43</v>
      </c>
      <c r="E8269" s="408">
        <v>317.43</v>
      </c>
      <c r="F8269" s="409">
        <v>44530.595069444447</v>
      </c>
      <c r="G8269" s="408">
        <v>0</v>
      </c>
    </row>
    <row r="8270" spans="1:7" ht="15" x14ac:dyDescent="0.2">
      <c r="A8270" s="407" t="s">
        <v>13294</v>
      </c>
      <c r="B8270" s="407" t="s">
        <v>13295</v>
      </c>
      <c r="C8270" s="408">
        <v>0</v>
      </c>
      <c r="D8270" s="408">
        <v>24.6</v>
      </c>
      <c r="E8270" s="408">
        <v>24.6</v>
      </c>
      <c r="F8270" s="409">
        <v>45911.432789351849</v>
      </c>
      <c r="G8270" s="408">
        <v>0</v>
      </c>
    </row>
    <row r="8271" spans="1:7" ht="15" x14ac:dyDescent="0.2">
      <c r="A8271" s="407" t="s">
        <v>13296</v>
      </c>
      <c r="B8271" s="407" t="s">
        <v>13297</v>
      </c>
      <c r="C8271" s="408">
        <v>0</v>
      </c>
      <c r="D8271" s="408">
        <v>21.6</v>
      </c>
      <c r="E8271" s="408">
        <v>21.6</v>
      </c>
      <c r="F8271" s="409">
        <v>45911.441111111111</v>
      </c>
      <c r="G8271" s="408">
        <v>0</v>
      </c>
    </row>
    <row r="8272" spans="1:7" ht="15" x14ac:dyDescent="0.2">
      <c r="A8272" s="407" t="s">
        <v>13298</v>
      </c>
      <c r="B8272" s="407" t="s">
        <v>13299</v>
      </c>
      <c r="C8272" s="408">
        <v>0</v>
      </c>
      <c r="D8272" s="408">
        <v>12</v>
      </c>
      <c r="E8272" s="408">
        <v>12</v>
      </c>
      <c r="F8272" s="409">
        <v>44880.599872685183</v>
      </c>
      <c r="G8272" s="408">
        <v>0</v>
      </c>
    </row>
    <row r="8273" spans="1:7" ht="15" x14ac:dyDescent="0.2">
      <c r="A8273" s="407" t="s">
        <v>13300</v>
      </c>
      <c r="B8273" s="407" t="s">
        <v>13301</v>
      </c>
      <c r="C8273" s="408">
        <v>0</v>
      </c>
      <c r="D8273" s="408">
        <v>25.2</v>
      </c>
      <c r="E8273" s="408">
        <v>25.2</v>
      </c>
      <c r="F8273" s="409">
        <v>44517.600428240738</v>
      </c>
      <c r="G8273" s="408">
        <v>0</v>
      </c>
    </row>
    <row r="8274" spans="1:7" ht="15" x14ac:dyDescent="0.25">
      <c r="A8274" s="407" t="s">
        <v>13302</v>
      </c>
      <c r="B8274" s="407" t="s">
        <v>13303</v>
      </c>
      <c r="C8274" s="408">
        <v>0</v>
      </c>
      <c r="D8274" s="408">
        <v>12</v>
      </c>
      <c r="E8274" s="408">
        <v>12</v>
      </c>
      <c r="F8274" s="406"/>
      <c r="G8274" s="408">
        <v>0</v>
      </c>
    </row>
    <row r="8275" spans="1:7" ht="15" x14ac:dyDescent="0.2">
      <c r="A8275" s="407" t="s">
        <v>13304</v>
      </c>
      <c r="B8275" s="407" t="s">
        <v>13305</v>
      </c>
      <c r="C8275" s="408">
        <v>0</v>
      </c>
      <c r="D8275" s="408">
        <v>275.01</v>
      </c>
      <c r="E8275" s="408">
        <v>275.01</v>
      </c>
      <c r="F8275" s="409">
        <v>44530.583634259259</v>
      </c>
      <c r="G8275" s="408">
        <v>0</v>
      </c>
    </row>
    <row r="8276" spans="1:7" ht="15" x14ac:dyDescent="0.25">
      <c r="A8276" s="407" t="s">
        <v>13306</v>
      </c>
      <c r="B8276" s="407" t="s">
        <v>13307</v>
      </c>
      <c r="C8276" s="408">
        <v>0</v>
      </c>
      <c r="D8276" s="408">
        <v>414</v>
      </c>
      <c r="E8276" s="408">
        <v>414</v>
      </c>
      <c r="F8276" s="406"/>
      <c r="G8276" s="408">
        <v>0</v>
      </c>
    </row>
    <row r="8277" spans="1:7" ht="15" x14ac:dyDescent="0.25">
      <c r="A8277" s="407" t="s">
        <v>13308</v>
      </c>
      <c r="B8277" s="407" t="s">
        <v>13309</v>
      </c>
      <c r="C8277" s="408">
        <v>0</v>
      </c>
      <c r="D8277" s="408">
        <v>337.8</v>
      </c>
      <c r="E8277" s="408">
        <v>337.8</v>
      </c>
      <c r="F8277" s="406"/>
      <c r="G8277" s="408">
        <v>0</v>
      </c>
    </row>
    <row r="8278" spans="1:7" ht="15" x14ac:dyDescent="0.2">
      <c r="A8278" s="407" t="s">
        <v>13310</v>
      </c>
      <c r="B8278" s="407" t="s">
        <v>13311</v>
      </c>
      <c r="C8278" s="408">
        <v>0</v>
      </c>
      <c r="D8278" s="408">
        <v>9</v>
      </c>
      <c r="E8278" s="408">
        <v>9</v>
      </c>
      <c r="F8278" s="409">
        <v>43144.396215277775</v>
      </c>
      <c r="G8278" s="408">
        <v>0</v>
      </c>
    </row>
    <row r="8279" spans="1:7" ht="15" x14ac:dyDescent="0.2">
      <c r="A8279" s="407" t="s">
        <v>13312</v>
      </c>
      <c r="B8279" s="407" t="s">
        <v>13313</v>
      </c>
      <c r="C8279" s="408">
        <v>0</v>
      </c>
      <c r="D8279" s="408">
        <v>37.69</v>
      </c>
      <c r="E8279" s="408">
        <v>37.69</v>
      </c>
      <c r="F8279" s="409">
        <v>44606.354189814818</v>
      </c>
      <c r="G8279" s="408">
        <v>0</v>
      </c>
    </row>
    <row r="8280" spans="1:7" ht="15" x14ac:dyDescent="0.2">
      <c r="A8280" s="407" t="s">
        <v>13314</v>
      </c>
      <c r="B8280" s="407" t="s">
        <v>13315</v>
      </c>
      <c r="C8280" s="408">
        <v>0</v>
      </c>
      <c r="D8280" s="408">
        <v>90</v>
      </c>
      <c r="E8280" s="408">
        <v>90</v>
      </c>
      <c r="F8280" s="409">
        <v>44530.635636574072</v>
      </c>
      <c r="G8280" s="408">
        <v>0</v>
      </c>
    </row>
    <row r="8281" spans="1:7" ht="15" x14ac:dyDescent="0.25">
      <c r="A8281" s="407" t="s">
        <v>13316</v>
      </c>
      <c r="B8281" s="407" t="s">
        <v>13317</v>
      </c>
      <c r="C8281" s="408">
        <v>0</v>
      </c>
      <c r="D8281" s="408">
        <v>52.2</v>
      </c>
      <c r="E8281" s="408">
        <v>52.2</v>
      </c>
      <c r="F8281" s="406"/>
      <c r="G8281" s="408">
        <v>0</v>
      </c>
    </row>
    <row r="8282" spans="1:7" ht="15" x14ac:dyDescent="0.2">
      <c r="A8282" s="407" t="s">
        <v>13318</v>
      </c>
      <c r="B8282" s="407" t="s">
        <v>13319</v>
      </c>
      <c r="C8282" s="408">
        <v>0</v>
      </c>
      <c r="D8282" s="408">
        <v>189</v>
      </c>
      <c r="E8282" s="408">
        <v>189</v>
      </c>
      <c r="F8282" s="409">
        <v>44512.380300925928</v>
      </c>
      <c r="G8282" s="408">
        <v>0</v>
      </c>
    </row>
    <row r="8283" spans="1:7" ht="15" x14ac:dyDescent="0.25">
      <c r="A8283" s="407" t="s">
        <v>13320</v>
      </c>
      <c r="B8283" s="407" t="s">
        <v>13321</v>
      </c>
      <c r="C8283" s="408">
        <v>0</v>
      </c>
      <c r="D8283" s="408">
        <v>57</v>
      </c>
      <c r="E8283" s="408">
        <v>57</v>
      </c>
      <c r="F8283" s="406"/>
      <c r="G8283" s="408">
        <v>0</v>
      </c>
    </row>
    <row r="8284" spans="1:7" ht="15" x14ac:dyDescent="0.2">
      <c r="A8284" s="407" t="s">
        <v>13322</v>
      </c>
      <c r="B8284" s="407" t="s">
        <v>13323</v>
      </c>
      <c r="C8284" s="408">
        <v>0</v>
      </c>
      <c r="D8284" s="408">
        <v>388.51</v>
      </c>
      <c r="E8284" s="408">
        <v>388.51</v>
      </c>
      <c r="F8284" s="409">
        <v>45154.279606481483</v>
      </c>
      <c r="G8284" s="408">
        <v>0</v>
      </c>
    </row>
    <row r="8285" spans="1:7" ht="15" x14ac:dyDescent="0.2">
      <c r="A8285" s="407" t="s">
        <v>13324</v>
      </c>
      <c r="B8285" s="407" t="s">
        <v>13325</v>
      </c>
      <c r="C8285" s="408">
        <v>0</v>
      </c>
      <c r="D8285" s="408">
        <v>335.05</v>
      </c>
      <c r="E8285" s="408">
        <v>335.05</v>
      </c>
      <c r="F8285" s="409">
        <v>44530.584456018521</v>
      </c>
      <c r="G8285" s="408">
        <v>0</v>
      </c>
    </row>
    <row r="8286" spans="1:7" ht="15" x14ac:dyDescent="0.2">
      <c r="A8286" s="407" t="s">
        <v>13326</v>
      </c>
      <c r="B8286" s="407" t="s">
        <v>13327</v>
      </c>
      <c r="C8286" s="408">
        <v>0</v>
      </c>
      <c r="D8286" s="408">
        <v>310.60000000000002</v>
      </c>
      <c r="E8286" s="408">
        <v>310.60000000000002</v>
      </c>
      <c r="F8286" s="409">
        <v>44530.584814814814</v>
      </c>
      <c r="G8286" s="408">
        <v>0</v>
      </c>
    </row>
    <row r="8287" spans="1:7" ht="15" x14ac:dyDescent="0.2">
      <c r="A8287" s="407" t="s">
        <v>13328</v>
      </c>
      <c r="B8287" s="407" t="s">
        <v>13329</v>
      </c>
      <c r="C8287" s="408">
        <v>0</v>
      </c>
      <c r="D8287" s="408">
        <v>25.83</v>
      </c>
      <c r="E8287" s="408">
        <v>25.83</v>
      </c>
      <c r="F8287" s="409">
        <v>44516.341689814813</v>
      </c>
      <c r="G8287" s="408">
        <v>0</v>
      </c>
    </row>
    <row r="8288" spans="1:7" ht="15" x14ac:dyDescent="0.2">
      <c r="A8288" s="407" t="s">
        <v>13330</v>
      </c>
      <c r="B8288" s="407" t="s">
        <v>13331</v>
      </c>
      <c r="C8288" s="408">
        <v>0</v>
      </c>
      <c r="D8288" s="408">
        <v>6</v>
      </c>
      <c r="E8288" s="408">
        <v>6</v>
      </c>
      <c r="F8288" s="409">
        <v>44530.571736111109</v>
      </c>
      <c r="G8288" s="408">
        <v>0</v>
      </c>
    </row>
    <row r="8289" spans="1:7" ht="15" x14ac:dyDescent="0.2">
      <c r="A8289" s="407" t="s">
        <v>13332</v>
      </c>
      <c r="B8289" s="407" t="s">
        <v>13333</v>
      </c>
      <c r="C8289" s="408">
        <v>0</v>
      </c>
      <c r="D8289" s="408">
        <v>346.88</v>
      </c>
      <c r="E8289" s="408">
        <v>346.88</v>
      </c>
      <c r="F8289" s="409">
        <v>45154.280023148145</v>
      </c>
      <c r="G8289" s="408">
        <v>0</v>
      </c>
    </row>
    <row r="8290" spans="1:7" ht="15" x14ac:dyDescent="0.2">
      <c r="A8290" s="407" t="s">
        <v>13334</v>
      </c>
      <c r="B8290" s="407" t="s">
        <v>13335</v>
      </c>
      <c r="C8290" s="408">
        <v>0</v>
      </c>
      <c r="D8290" s="408">
        <v>230.71</v>
      </c>
      <c r="E8290" s="408">
        <v>230.71</v>
      </c>
      <c r="F8290" s="409">
        <v>44574.39603009259</v>
      </c>
      <c r="G8290" s="408">
        <v>0</v>
      </c>
    </row>
    <row r="8291" spans="1:7" ht="15" x14ac:dyDescent="0.2">
      <c r="A8291" s="407" t="s">
        <v>33809</v>
      </c>
      <c r="B8291" s="407" t="s">
        <v>33810</v>
      </c>
      <c r="C8291" s="408">
        <v>0</v>
      </c>
      <c r="D8291" s="408">
        <v>933.65</v>
      </c>
      <c r="E8291" s="408">
        <v>933.65</v>
      </c>
      <c r="F8291" s="409">
        <v>45425.460578703707</v>
      </c>
      <c r="G8291" s="408">
        <v>0</v>
      </c>
    </row>
    <row r="8292" spans="1:7" ht="15" x14ac:dyDescent="0.2">
      <c r="A8292" s="407" t="s">
        <v>33811</v>
      </c>
      <c r="B8292" s="407" t="s">
        <v>33812</v>
      </c>
      <c r="C8292" s="408">
        <v>0</v>
      </c>
      <c r="D8292" s="408">
        <v>68.19</v>
      </c>
      <c r="E8292" s="408">
        <v>68.19</v>
      </c>
      <c r="F8292" s="409">
        <v>45579.59480324074</v>
      </c>
      <c r="G8292" s="408">
        <v>0</v>
      </c>
    </row>
    <row r="8293" spans="1:7" ht="15" x14ac:dyDescent="0.2">
      <c r="A8293" s="407" t="s">
        <v>13336</v>
      </c>
      <c r="B8293" s="407" t="s">
        <v>13337</v>
      </c>
      <c r="C8293" s="408">
        <v>0</v>
      </c>
      <c r="D8293" s="408">
        <v>714.87</v>
      </c>
      <c r="E8293" s="408">
        <v>714.87</v>
      </c>
      <c r="F8293" s="409">
        <v>44530.492928240739</v>
      </c>
      <c r="G8293" s="408">
        <v>0</v>
      </c>
    </row>
    <row r="8294" spans="1:7" ht="15" x14ac:dyDescent="0.2">
      <c r="A8294" s="407" t="s">
        <v>13338</v>
      </c>
      <c r="B8294" s="407" t="s">
        <v>13339</v>
      </c>
      <c r="C8294" s="408">
        <v>0</v>
      </c>
      <c r="D8294" s="408">
        <v>30.97</v>
      </c>
      <c r="E8294" s="408">
        <v>30.97</v>
      </c>
      <c r="F8294" s="409">
        <v>44516.342499999999</v>
      </c>
      <c r="G8294" s="408">
        <v>0</v>
      </c>
    </row>
    <row r="8295" spans="1:7" ht="15" x14ac:dyDescent="0.2">
      <c r="A8295" s="407" t="s">
        <v>13340</v>
      </c>
      <c r="B8295" s="407" t="s">
        <v>13341</v>
      </c>
      <c r="C8295" s="408">
        <v>0</v>
      </c>
      <c r="D8295" s="408">
        <v>90</v>
      </c>
      <c r="E8295" s="408">
        <v>90</v>
      </c>
      <c r="F8295" s="409">
        <v>44530.677152777775</v>
      </c>
      <c r="G8295" s="408">
        <v>0</v>
      </c>
    </row>
    <row r="8296" spans="1:7" ht="15" x14ac:dyDescent="0.2">
      <c r="A8296" s="407" t="s">
        <v>13342</v>
      </c>
      <c r="B8296" s="407" t="s">
        <v>13343</v>
      </c>
      <c r="C8296" s="408">
        <v>0</v>
      </c>
      <c r="D8296" s="408">
        <v>71.400000000000006</v>
      </c>
      <c r="E8296" s="408">
        <v>71.400000000000006</v>
      </c>
      <c r="F8296" s="409">
        <v>44517.59951388889</v>
      </c>
      <c r="G8296" s="408">
        <v>0</v>
      </c>
    </row>
    <row r="8297" spans="1:7" ht="15" x14ac:dyDescent="0.2">
      <c r="A8297" s="407" t="s">
        <v>13344</v>
      </c>
      <c r="B8297" s="407" t="s">
        <v>13345</v>
      </c>
      <c r="C8297" s="408">
        <v>0</v>
      </c>
      <c r="D8297" s="408">
        <v>828.87</v>
      </c>
      <c r="E8297" s="408">
        <v>828.87</v>
      </c>
      <c r="F8297" s="409">
        <v>44530.492615740739</v>
      </c>
      <c r="G8297" s="408">
        <v>0</v>
      </c>
    </row>
    <row r="8298" spans="1:7" ht="15" x14ac:dyDescent="0.25">
      <c r="A8298" s="407" t="s">
        <v>13346</v>
      </c>
      <c r="B8298" s="407" t="s">
        <v>13347</v>
      </c>
      <c r="C8298" s="408">
        <v>0</v>
      </c>
      <c r="D8298" s="408">
        <v>536.30999999999995</v>
      </c>
      <c r="E8298" s="408">
        <v>536.30999999999995</v>
      </c>
      <c r="F8298" s="406"/>
      <c r="G8298" s="408">
        <v>0</v>
      </c>
    </row>
    <row r="8299" spans="1:7" ht="15" x14ac:dyDescent="0.25">
      <c r="A8299" s="407" t="s">
        <v>13348</v>
      </c>
      <c r="B8299" s="407" t="s">
        <v>13349</v>
      </c>
      <c r="C8299" s="406"/>
      <c r="D8299" s="408">
        <v>53.38</v>
      </c>
      <c r="E8299" s="408">
        <v>53.38</v>
      </c>
      <c r="F8299" s="409">
        <v>43703.554722222223</v>
      </c>
      <c r="G8299" s="408">
        <v>0</v>
      </c>
    </row>
    <row r="8300" spans="1:7" ht="15" x14ac:dyDescent="0.2">
      <c r="A8300" s="407" t="s">
        <v>13350</v>
      </c>
      <c r="B8300" s="407" t="s">
        <v>13351</v>
      </c>
      <c r="C8300" s="408">
        <v>0</v>
      </c>
      <c r="D8300" s="408">
        <v>152.25</v>
      </c>
      <c r="E8300" s="408">
        <v>152.25</v>
      </c>
      <c r="F8300" s="409">
        <v>45028.379131944443</v>
      </c>
      <c r="G8300" s="408">
        <v>0</v>
      </c>
    </row>
    <row r="8301" spans="1:7" ht="15" x14ac:dyDescent="0.2">
      <c r="A8301" s="407" t="s">
        <v>13352</v>
      </c>
      <c r="B8301" s="407" t="s">
        <v>13353</v>
      </c>
      <c r="C8301" s="408">
        <v>0</v>
      </c>
      <c r="D8301" s="408">
        <v>168.75</v>
      </c>
      <c r="E8301" s="408">
        <v>168.75</v>
      </c>
      <c r="F8301" s="409">
        <v>45028.379236111112</v>
      </c>
      <c r="G8301" s="408">
        <v>0</v>
      </c>
    </row>
    <row r="8302" spans="1:7" ht="15" x14ac:dyDescent="0.2">
      <c r="A8302" s="407" t="s">
        <v>13354</v>
      </c>
      <c r="B8302" s="407" t="s">
        <v>13355</v>
      </c>
      <c r="C8302" s="408">
        <v>0</v>
      </c>
      <c r="D8302" s="408">
        <v>220.5</v>
      </c>
      <c r="E8302" s="408">
        <v>220.5</v>
      </c>
      <c r="F8302" s="409">
        <v>45628.581226851849</v>
      </c>
      <c r="G8302" s="408">
        <v>0</v>
      </c>
    </row>
    <row r="8303" spans="1:7" ht="15" x14ac:dyDescent="0.2">
      <c r="A8303" s="407" t="s">
        <v>13356</v>
      </c>
      <c r="B8303" s="407" t="s">
        <v>13357</v>
      </c>
      <c r="C8303" s="408">
        <v>0</v>
      </c>
      <c r="D8303" s="408">
        <v>271.5</v>
      </c>
      <c r="E8303" s="408">
        <v>271.5</v>
      </c>
      <c r="F8303" s="409">
        <v>45628.581342592595</v>
      </c>
      <c r="G8303" s="408">
        <v>0</v>
      </c>
    </row>
    <row r="8304" spans="1:7" ht="15" x14ac:dyDescent="0.2">
      <c r="A8304" s="407" t="s">
        <v>36126</v>
      </c>
      <c r="B8304" s="407" t="s">
        <v>36127</v>
      </c>
      <c r="C8304" s="408">
        <v>0</v>
      </c>
      <c r="D8304" s="408">
        <v>368.25</v>
      </c>
      <c r="E8304" s="408">
        <v>368.25</v>
      </c>
      <c r="F8304" s="409">
        <v>45029.706192129626</v>
      </c>
      <c r="G8304" s="408">
        <v>0</v>
      </c>
    </row>
    <row r="8305" spans="1:7" ht="15" x14ac:dyDescent="0.25">
      <c r="A8305" s="407" t="s">
        <v>13358</v>
      </c>
      <c r="B8305" s="407" t="s">
        <v>13359</v>
      </c>
      <c r="C8305" s="406"/>
      <c r="D8305" s="408">
        <v>46.92</v>
      </c>
      <c r="E8305" s="408">
        <v>46.92</v>
      </c>
      <c r="F8305" s="409">
        <v>45246.678483796299</v>
      </c>
      <c r="G8305" s="408">
        <v>0</v>
      </c>
    </row>
    <row r="8306" spans="1:7" ht="15" x14ac:dyDescent="0.25">
      <c r="A8306" s="407" t="s">
        <v>13360</v>
      </c>
      <c r="B8306" s="407" t="s">
        <v>13361</v>
      </c>
      <c r="C8306" s="406"/>
      <c r="D8306" s="408">
        <v>43.06</v>
      </c>
      <c r="E8306" s="408">
        <v>43.06</v>
      </c>
      <c r="F8306" s="409">
        <v>45028.380370370367</v>
      </c>
      <c r="G8306" s="408">
        <v>0</v>
      </c>
    </row>
    <row r="8307" spans="1:7" ht="15" x14ac:dyDescent="0.2">
      <c r="A8307" s="407" t="s">
        <v>13362</v>
      </c>
      <c r="B8307" s="407" t="s">
        <v>13363</v>
      </c>
      <c r="C8307" s="408">
        <v>0</v>
      </c>
      <c r="D8307" s="408">
        <v>43.5</v>
      </c>
      <c r="E8307" s="408">
        <v>43.5</v>
      </c>
      <c r="F8307" s="409">
        <v>45028.38045138889</v>
      </c>
      <c r="G8307" s="408">
        <v>0</v>
      </c>
    </row>
    <row r="8308" spans="1:7" ht="15" x14ac:dyDescent="0.2">
      <c r="A8308" s="407" t="s">
        <v>36128</v>
      </c>
      <c r="B8308" s="407" t="s">
        <v>36129</v>
      </c>
      <c r="C8308" s="408">
        <v>0</v>
      </c>
      <c r="D8308" s="408">
        <v>78.650000000000006</v>
      </c>
      <c r="E8308" s="408">
        <v>78.650000000000006</v>
      </c>
      <c r="F8308" s="409">
        <v>43066.695081018515</v>
      </c>
      <c r="G8308" s="408">
        <v>0</v>
      </c>
    </row>
    <row r="8309" spans="1:7" ht="15" x14ac:dyDescent="0.2">
      <c r="A8309" s="407" t="s">
        <v>13364</v>
      </c>
      <c r="B8309" s="407" t="s">
        <v>13365</v>
      </c>
      <c r="C8309" s="408">
        <v>0</v>
      </c>
      <c r="D8309" s="408">
        <v>73.28</v>
      </c>
      <c r="E8309" s="408">
        <v>73.28</v>
      </c>
      <c r="F8309" s="409">
        <v>45246.680844907409</v>
      </c>
      <c r="G8309" s="408">
        <v>0</v>
      </c>
    </row>
    <row r="8310" spans="1:7" ht="15" x14ac:dyDescent="0.2">
      <c r="A8310" s="407" t="s">
        <v>36130</v>
      </c>
      <c r="B8310" s="407" t="s">
        <v>36131</v>
      </c>
      <c r="C8310" s="408">
        <v>0</v>
      </c>
      <c r="D8310" s="408">
        <v>90.97</v>
      </c>
      <c r="E8310" s="408">
        <v>90.97</v>
      </c>
      <c r="F8310" s="409">
        <v>45195.544212962966</v>
      </c>
      <c r="G8310" s="408">
        <v>0</v>
      </c>
    </row>
    <row r="8311" spans="1:7" ht="15" x14ac:dyDescent="0.25">
      <c r="A8311" s="407" t="s">
        <v>13366</v>
      </c>
      <c r="B8311" s="407" t="s">
        <v>13367</v>
      </c>
      <c r="C8311" s="406"/>
      <c r="D8311" s="408">
        <v>112</v>
      </c>
      <c r="E8311" s="408">
        <v>112</v>
      </c>
      <c r="F8311" s="409">
        <v>45028.38071759259</v>
      </c>
      <c r="G8311" s="408">
        <v>0</v>
      </c>
    </row>
    <row r="8312" spans="1:7" ht="15" x14ac:dyDescent="0.2">
      <c r="A8312" s="407" t="s">
        <v>13368</v>
      </c>
      <c r="B8312" s="407" t="s">
        <v>13369</v>
      </c>
      <c r="C8312" s="408">
        <v>0</v>
      </c>
      <c r="D8312" s="408">
        <v>277.36</v>
      </c>
      <c r="E8312" s="408">
        <v>277.36</v>
      </c>
      <c r="F8312" s="409">
        <v>45251.358217592591</v>
      </c>
      <c r="G8312" s="408">
        <v>0</v>
      </c>
    </row>
    <row r="8313" spans="1:7" ht="15" x14ac:dyDescent="0.2">
      <c r="A8313" s="407" t="s">
        <v>13370</v>
      </c>
      <c r="B8313" s="407" t="s">
        <v>13371</v>
      </c>
      <c r="C8313" s="408">
        <v>0</v>
      </c>
      <c r="D8313" s="408">
        <v>294.02</v>
      </c>
      <c r="E8313" s="408">
        <v>294.02</v>
      </c>
      <c r="F8313" s="409">
        <v>45251.368622685186</v>
      </c>
      <c r="G8313" s="408">
        <v>0</v>
      </c>
    </row>
    <row r="8314" spans="1:7" ht="15" x14ac:dyDescent="0.2">
      <c r="A8314" s="407" t="s">
        <v>13372</v>
      </c>
      <c r="B8314" s="407" t="s">
        <v>13373</v>
      </c>
      <c r="C8314" s="408">
        <v>0</v>
      </c>
      <c r="D8314" s="408">
        <v>363.6</v>
      </c>
      <c r="E8314" s="408">
        <v>363.6</v>
      </c>
      <c r="F8314" s="409">
        <v>45251.570543981485</v>
      </c>
      <c r="G8314" s="408">
        <v>0</v>
      </c>
    </row>
    <row r="8315" spans="1:7" ht="15" x14ac:dyDescent="0.2">
      <c r="A8315" s="407" t="s">
        <v>36132</v>
      </c>
      <c r="B8315" s="407" t="s">
        <v>36133</v>
      </c>
      <c r="C8315" s="408">
        <v>0</v>
      </c>
      <c r="D8315" s="408">
        <v>298.38</v>
      </c>
      <c r="E8315" s="408">
        <v>298.38</v>
      </c>
      <c r="F8315" s="409">
        <v>45089.474583333336</v>
      </c>
      <c r="G8315" s="408">
        <v>0</v>
      </c>
    </row>
    <row r="8316" spans="1:7" ht="15" x14ac:dyDescent="0.2">
      <c r="A8316" s="407" t="s">
        <v>13374</v>
      </c>
      <c r="B8316" s="407" t="s">
        <v>13375</v>
      </c>
      <c r="C8316" s="408">
        <v>0</v>
      </c>
      <c r="D8316" s="408">
        <v>360.8</v>
      </c>
      <c r="E8316" s="408">
        <v>360.8</v>
      </c>
      <c r="F8316" s="409">
        <v>45251.573252314818</v>
      </c>
      <c r="G8316" s="408">
        <v>0</v>
      </c>
    </row>
    <row r="8317" spans="1:7" ht="15" x14ac:dyDescent="0.2">
      <c r="A8317" s="407" t="s">
        <v>36134</v>
      </c>
      <c r="B8317" s="407" t="s">
        <v>36135</v>
      </c>
      <c r="C8317" s="408">
        <v>0</v>
      </c>
      <c r="D8317" s="408">
        <v>57.01</v>
      </c>
      <c r="E8317" s="408">
        <v>57.01</v>
      </c>
      <c r="F8317" s="409">
        <v>45083.486678240741</v>
      </c>
      <c r="G8317" s="408">
        <v>0</v>
      </c>
    </row>
    <row r="8318" spans="1:7" ht="15" x14ac:dyDescent="0.2">
      <c r="A8318" s="407" t="s">
        <v>13376</v>
      </c>
      <c r="B8318" s="407" t="s">
        <v>13377</v>
      </c>
      <c r="C8318" s="408">
        <v>0</v>
      </c>
      <c r="D8318" s="408">
        <v>258.41000000000003</v>
      </c>
      <c r="E8318" s="408">
        <v>258.41000000000003</v>
      </c>
      <c r="F8318" s="409">
        <v>45106.614270833335</v>
      </c>
      <c r="G8318" s="408">
        <v>0</v>
      </c>
    </row>
    <row r="8319" spans="1:7" ht="15" x14ac:dyDescent="0.2">
      <c r="A8319" s="407" t="s">
        <v>13378</v>
      </c>
      <c r="B8319" s="407" t="s">
        <v>13379</v>
      </c>
      <c r="C8319" s="408">
        <v>0</v>
      </c>
      <c r="D8319" s="408">
        <v>35.590000000000003</v>
      </c>
      <c r="E8319" s="408">
        <v>35.590000000000003</v>
      </c>
      <c r="F8319" s="409">
        <v>45251.574965277781</v>
      </c>
      <c r="G8319" s="408">
        <v>0</v>
      </c>
    </row>
    <row r="8320" spans="1:7" ht="15" x14ac:dyDescent="0.2">
      <c r="A8320" s="407" t="s">
        <v>13380</v>
      </c>
      <c r="B8320" s="407" t="s">
        <v>13381</v>
      </c>
      <c r="C8320" s="408">
        <v>0</v>
      </c>
      <c r="D8320" s="408">
        <v>207.98</v>
      </c>
      <c r="E8320" s="408">
        <v>207.98</v>
      </c>
      <c r="F8320" s="409">
        <v>45251.576261574075</v>
      </c>
      <c r="G8320" s="408">
        <v>0</v>
      </c>
    </row>
    <row r="8321" spans="1:7" ht="15" x14ac:dyDescent="0.2">
      <c r="A8321" s="407" t="s">
        <v>13382</v>
      </c>
      <c r="B8321" s="407" t="s">
        <v>13383</v>
      </c>
      <c r="C8321" s="408">
        <v>0</v>
      </c>
      <c r="D8321" s="408">
        <v>394.42</v>
      </c>
      <c r="E8321" s="408">
        <v>394.42</v>
      </c>
      <c r="F8321" s="409">
        <v>45245.410312499997</v>
      </c>
      <c r="G8321" s="408">
        <v>0</v>
      </c>
    </row>
    <row r="8322" spans="1:7" ht="15" x14ac:dyDescent="0.2">
      <c r="A8322" s="407" t="s">
        <v>13384</v>
      </c>
      <c r="B8322" s="407" t="s">
        <v>13385</v>
      </c>
      <c r="C8322" s="408">
        <v>0</v>
      </c>
      <c r="D8322" s="408">
        <v>245.38</v>
      </c>
      <c r="E8322" s="408">
        <v>245.38</v>
      </c>
      <c r="F8322" s="409">
        <v>45251.609826388885</v>
      </c>
      <c r="G8322" s="408">
        <v>0</v>
      </c>
    </row>
    <row r="8323" spans="1:7" ht="15" x14ac:dyDescent="0.2">
      <c r="A8323" s="407" t="s">
        <v>13386</v>
      </c>
      <c r="B8323" s="407" t="s">
        <v>13387</v>
      </c>
      <c r="C8323" s="408">
        <v>0</v>
      </c>
      <c r="D8323" s="408">
        <v>340.07</v>
      </c>
      <c r="E8323" s="408">
        <v>340.07</v>
      </c>
      <c r="F8323" s="409">
        <v>45251.615972222222</v>
      </c>
      <c r="G8323" s="408">
        <v>0</v>
      </c>
    </row>
    <row r="8324" spans="1:7" ht="15" x14ac:dyDescent="0.2">
      <c r="A8324" s="407" t="s">
        <v>13388</v>
      </c>
      <c r="B8324" s="407" t="s">
        <v>13389</v>
      </c>
      <c r="C8324" s="408">
        <v>0</v>
      </c>
      <c r="D8324" s="408">
        <v>163.18</v>
      </c>
      <c r="E8324" s="408">
        <v>163.18</v>
      </c>
      <c r="F8324" s="409">
        <v>45951.397187499999</v>
      </c>
      <c r="G8324" s="408">
        <v>2</v>
      </c>
    </row>
    <row r="8325" spans="1:7" ht="15" x14ac:dyDescent="0.2">
      <c r="A8325" s="407" t="s">
        <v>13390</v>
      </c>
      <c r="B8325" s="407" t="s">
        <v>13391</v>
      </c>
      <c r="C8325" s="408">
        <v>0</v>
      </c>
      <c r="D8325" s="408">
        <v>54.9</v>
      </c>
      <c r="E8325" s="408">
        <v>54.9</v>
      </c>
      <c r="F8325" s="409">
        <v>46090.516145833331</v>
      </c>
      <c r="G8325" s="408">
        <v>0</v>
      </c>
    </row>
    <row r="8326" spans="1:7" ht="15" x14ac:dyDescent="0.2">
      <c r="A8326" s="407" t="s">
        <v>13392</v>
      </c>
      <c r="B8326" s="407" t="s">
        <v>40591</v>
      </c>
      <c r="C8326" s="408">
        <v>0</v>
      </c>
      <c r="D8326" s="408">
        <v>117</v>
      </c>
      <c r="E8326" s="408">
        <v>117</v>
      </c>
      <c r="F8326" s="409">
        <v>45950.563622685186</v>
      </c>
      <c r="G8326" s="408">
        <v>0</v>
      </c>
    </row>
    <row r="8327" spans="1:7" ht="15" x14ac:dyDescent="0.2">
      <c r="A8327" s="407" t="s">
        <v>13393</v>
      </c>
      <c r="B8327" s="407" t="s">
        <v>13394</v>
      </c>
      <c r="C8327" s="408">
        <v>0</v>
      </c>
      <c r="D8327" s="408">
        <v>152.25</v>
      </c>
      <c r="E8327" s="408">
        <v>152.25</v>
      </c>
      <c r="F8327" s="409">
        <v>45028.381874999999</v>
      </c>
      <c r="G8327" s="408">
        <v>8</v>
      </c>
    </row>
    <row r="8328" spans="1:7" ht="15" x14ac:dyDescent="0.2">
      <c r="A8328" s="407" t="s">
        <v>13395</v>
      </c>
      <c r="B8328" s="407" t="s">
        <v>41125</v>
      </c>
      <c r="C8328" s="408">
        <v>0</v>
      </c>
      <c r="D8328" s="408">
        <v>215.92</v>
      </c>
      <c r="E8328" s="408">
        <v>215.92</v>
      </c>
      <c r="F8328" s="409">
        <v>45978.473310185182</v>
      </c>
      <c r="G8328" s="408">
        <v>0</v>
      </c>
    </row>
    <row r="8329" spans="1:7" ht="15" x14ac:dyDescent="0.2">
      <c r="A8329" s="407" t="s">
        <v>13396</v>
      </c>
      <c r="B8329" s="407" t="s">
        <v>13397</v>
      </c>
      <c r="C8329" s="408">
        <v>0</v>
      </c>
      <c r="D8329" s="408">
        <v>344.25</v>
      </c>
      <c r="E8329" s="408">
        <v>344.25</v>
      </c>
      <c r="F8329" s="409">
        <v>45251.621666666666</v>
      </c>
      <c r="G8329" s="408">
        <v>0</v>
      </c>
    </row>
    <row r="8330" spans="1:7" ht="15" x14ac:dyDescent="0.2">
      <c r="A8330" s="407" t="s">
        <v>13398</v>
      </c>
      <c r="B8330" s="407" t="s">
        <v>13399</v>
      </c>
      <c r="C8330" s="408">
        <v>0</v>
      </c>
      <c r="D8330" s="408">
        <v>202.5</v>
      </c>
      <c r="E8330" s="408">
        <v>202.5</v>
      </c>
      <c r="F8330" s="409">
        <v>45929.644120370373</v>
      </c>
      <c r="G8330" s="408">
        <v>0</v>
      </c>
    </row>
    <row r="8331" spans="1:7" ht="15" x14ac:dyDescent="0.2">
      <c r="A8331" s="407" t="s">
        <v>13400</v>
      </c>
      <c r="B8331" s="407" t="s">
        <v>13401</v>
      </c>
      <c r="C8331" s="408">
        <v>0</v>
      </c>
      <c r="D8331" s="408">
        <v>297.68222608024689</v>
      </c>
      <c r="E8331" s="408">
        <v>297.68222608024689</v>
      </c>
      <c r="F8331" s="409">
        <v>45525.530763888892</v>
      </c>
      <c r="G8331" s="408">
        <v>2</v>
      </c>
    </row>
    <row r="8332" spans="1:7" ht="15" x14ac:dyDescent="0.2">
      <c r="A8332" s="407" t="s">
        <v>13402</v>
      </c>
      <c r="B8332" s="407" t="s">
        <v>13403</v>
      </c>
      <c r="C8332" s="408">
        <v>0</v>
      </c>
      <c r="D8332" s="408">
        <v>365.25</v>
      </c>
      <c r="E8332" s="408">
        <v>365.25</v>
      </c>
      <c r="F8332" s="409">
        <v>45251.622731481482</v>
      </c>
      <c r="G8332" s="408">
        <v>0</v>
      </c>
    </row>
    <row r="8333" spans="1:7" ht="15" x14ac:dyDescent="0.2">
      <c r="A8333" s="407" t="s">
        <v>13404</v>
      </c>
      <c r="B8333" s="407" t="s">
        <v>13405</v>
      </c>
      <c r="C8333" s="408">
        <v>0</v>
      </c>
      <c r="D8333" s="408">
        <v>0</v>
      </c>
      <c r="E8333" s="408">
        <v>0</v>
      </c>
      <c r="F8333" s="409">
        <v>45028.382650462961</v>
      </c>
      <c r="G8333" s="408">
        <v>0</v>
      </c>
    </row>
    <row r="8334" spans="1:7" ht="15" x14ac:dyDescent="0.2">
      <c r="A8334" s="407" t="s">
        <v>13406</v>
      </c>
      <c r="B8334" s="407" t="s">
        <v>13407</v>
      </c>
      <c r="C8334" s="408">
        <v>0</v>
      </c>
      <c r="D8334" s="408">
        <v>176.19</v>
      </c>
      <c r="E8334" s="408">
        <v>176.19</v>
      </c>
      <c r="F8334" s="409">
        <v>45028.382696759261</v>
      </c>
      <c r="G8334" s="408">
        <v>0</v>
      </c>
    </row>
    <row r="8335" spans="1:7" ht="15" x14ac:dyDescent="0.25">
      <c r="A8335" s="407" t="s">
        <v>13408</v>
      </c>
      <c r="B8335" s="407" t="s">
        <v>13409</v>
      </c>
      <c r="C8335" s="406"/>
      <c r="D8335" s="408">
        <v>347.9</v>
      </c>
      <c r="E8335" s="408">
        <v>347.9</v>
      </c>
      <c r="F8335" s="409">
        <v>45028.3827662037</v>
      </c>
      <c r="G8335" s="408">
        <v>0</v>
      </c>
    </row>
    <row r="8336" spans="1:7" ht="15" x14ac:dyDescent="0.2">
      <c r="A8336" s="407" t="s">
        <v>13410</v>
      </c>
      <c r="B8336" s="407" t="s">
        <v>13411</v>
      </c>
      <c r="C8336" s="408">
        <v>0</v>
      </c>
      <c r="D8336" s="408">
        <v>11.6</v>
      </c>
      <c r="E8336" s="408">
        <v>11.6</v>
      </c>
      <c r="F8336" s="409">
        <v>45028.393703703703</v>
      </c>
      <c r="G8336" s="408">
        <v>0</v>
      </c>
    </row>
    <row r="8337" spans="1:7" ht="15" x14ac:dyDescent="0.2">
      <c r="A8337" s="407" t="s">
        <v>13412</v>
      </c>
      <c r="B8337" s="407" t="s">
        <v>13413</v>
      </c>
      <c r="C8337" s="408">
        <v>0</v>
      </c>
      <c r="D8337" s="408">
        <v>26.18</v>
      </c>
      <c r="E8337" s="408">
        <v>26.18</v>
      </c>
      <c r="F8337" s="409">
        <v>43480.558159722219</v>
      </c>
      <c r="G8337" s="408">
        <v>0</v>
      </c>
    </row>
    <row r="8338" spans="1:7" ht="15" x14ac:dyDescent="0.2">
      <c r="A8338" s="407" t="s">
        <v>13414</v>
      </c>
      <c r="B8338" s="407" t="s">
        <v>13415</v>
      </c>
      <c r="C8338" s="408">
        <v>0</v>
      </c>
      <c r="D8338" s="408">
        <v>11.6</v>
      </c>
      <c r="E8338" s="408">
        <v>11.6</v>
      </c>
      <c r="F8338" s="409">
        <v>43423.393125000002</v>
      </c>
      <c r="G8338" s="408">
        <v>0</v>
      </c>
    </row>
    <row r="8339" spans="1:7" ht="15" x14ac:dyDescent="0.25">
      <c r="A8339" s="407" t="s">
        <v>13416</v>
      </c>
      <c r="B8339" s="407" t="s">
        <v>13417</v>
      </c>
      <c r="C8339" s="406"/>
      <c r="D8339" s="408">
        <v>26.44</v>
      </c>
      <c r="E8339" s="408">
        <v>26.44</v>
      </c>
      <c r="F8339" s="409">
        <v>45251.625127314815</v>
      </c>
      <c r="G8339" s="408">
        <v>0</v>
      </c>
    </row>
    <row r="8340" spans="1:7" ht="15" x14ac:dyDescent="0.2">
      <c r="A8340" s="407" t="s">
        <v>13418</v>
      </c>
      <c r="B8340" s="407" t="s">
        <v>13419</v>
      </c>
      <c r="C8340" s="408">
        <v>0</v>
      </c>
      <c r="D8340" s="408">
        <v>75.900000000000006</v>
      </c>
      <c r="E8340" s="408">
        <v>75.900000000000006</v>
      </c>
      <c r="F8340" s="409">
        <v>44511.609189814815</v>
      </c>
      <c r="G8340" s="408">
        <v>0</v>
      </c>
    </row>
    <row r="8341" spans="1:7" ht="15" x14ac:dyDescent="0.2">
      <c r="A8341" s="407" t="s">
        <v>13420</v>
      </c>
      <c r="B8341" s="407" t="s">
        <v>13419</v>
      </c>
      <c r="C8341" s="408">
        <v>0</v>
      </c>
      <c r="D8341" s="408">
        <v>258.43</v>
      </c>
      <c r="E8341" s="408">
        <v>258.43</v>
      </c>
      <c r="F8341" s="409">
        <v>44511.609467592592</v>
      </c>
      <c r="G8341" s="408">
        <v>0</v>
      </c>
    </row>
    <row r="8342" spans="1:7" ht="15" x14ac:dyDescent="0.2">
      <c r="A8342" s="407" t="s">
        <v>13421</v>
      </c>
      <c r="B8342" s="407" t="s">
        <v>13422</v>
      </c>
      <c r="C8342" s="408">
        <v>0</v>
      </c>
      <c r="D8342" s="408">
        <v>369.18</v>
      </c>
      <c r="E8342" s="408">
        <v>369.18</v>
      </c>
      <c r="F8342" s="409">
        <v>45243.502627314818</v>
      </c>
      <c r="G8342" s="408">
        <v>1</v>
      </c>
    </row>
    <row r="8343" spans="1:7" ht="15" x14ac:dyDescent="0.2">
      <c r="A8343" s="407" t="s">
        <v>13423</v>
      </c>
      <c r="B8343" s="407" t="s">
        <v>13424</v>
      </c>
      <c r="C8343" s="408">
        <v>0</v>
      </c>
      <c r="D8343" s="408">
        <v>3406.08</v>
      </c>
      <c r="E8343" s="408">
        <v>3406.08</v>
      </c>
      <c r="F8343" s="409">
        <v>44511.610173611109</v>
      </c>
      <c r="G8343" s="408">
        <v>0</v>
      </c>
    </row>
    <row r="8344" spans="1:7" ht="15" x14ac:dyDescent="0.2">
      <c r="A8344" s="407" t="s">
        <v>13425</v>
      </c>
      <c r="B8344" s="407" t="s">
        <v>13426</v>
      </c>
      <c r="C8344" s="408">
        <v>0</v>
      </c>
      <c r="D8344" s="408">
        <v>105.01</v>
      </c>
      <c r="E8344" s="408">
        <v>105.01</v>
      </c>
      <c r="F8344" s="409">
        <v>44809.4141087963</v>
      </c>
      <c r="G8344" s="408">
        <v>0</v>
      </c>
    </row>
    <row r="8345" spans="1:7" ht="15" x14ac:dyDescent="0.2">
      <c r="A8345" s="407" t="s">
        <v>13427</v>
      </c>
      <c r="B8345" s="407" t="s">
        <v>13428</v>
      </c>
      <c r="C8345" s="408">
        <v>0</v>
      </c>
      <c r="D8345" s="408">
        <v>100.676</v>
      </c>
      <c r="E8345" s="408">
        <v>100.676</v>
      </c>
      <c r="F8345" s="409">
        <v>46000.459479166668</v>
      </c>
      <c r="G8345" s="408">
        <v>1</v>
      </c>
    </row>
    <row r="8346" spans="1:7" ht="15" x14ac:dyDescent="0.2">
      <c r="A8346" s="407" t="s">
        <v>13429</v>
      </c>
      <c r="B8346" s="407" t="s">
        <v>33813</v>
      </c>
      <c r="C8346" s="408">
        <v>0</v>
      </c>
      <c r="D8346" s="408">
        <v>66.430000000000007</v>
      </c>
      <c r="E8346" s="408">
        <v>66.430000000000007</v>
      </c>
      <c r="F8346" s="409">
        <v>45819.274756944447</v>
      </c>
      <c r="G8346" s="408">
        <v>0</v>
      </c>
    </row>
    <row r="8347" spans="1:7" ht="15" x14ac:dyDescent="0.2">
      <c r="A8347" s="407" t="s">
        <v>13430</v>
      </c>
      <c r="B8347" s="407" t="s">
        <v>33814</v>
      </c>
      <c r="C8347" s="408">
        <v>0</v>
      </c>
      <c r="D8347" s="408">
        <v>87</v>
      </c>
      <c r="E8347" s="408">
        <v>87</v>
      </c>
      <c r="F8347" s="409">
        <v>45582.422777777778</v>
      </c>
      <c r="G8347" s="408">
        <v>0</v>
      </c>
    </row>
    <row r="8348" spans="1:7" ht="15" x14ac:dyDescent="0.2">
      <c r="A8348" s="407" t="s">
        <v>33815</v>
      </c>
      <c r="B8348" s="407" t="s">
        <v>33816</v>
      </c>
      <c r="C8348" s="408">
        <v>0</v>
      </c>
      <c r="D8348" s="408">
        <v>108.84</v>
      </c>
      <c r="E8348" s="408">
        <v>108.84</v>
      </c>
      <c r="F8348" s="409">
        <v>45803.326620370368</v>
      </c>
      <c r="G8348" s="408">
        <v>0</v>
      </c>
    </row>
    <row r="8349" spans="1:7" ht="15" x14ac:dyDescent="0.2">
      <c r="A8349" s="407" t="s">
        <v>13431</v>
      </c>
      <c r="B8349" s="407" t="s">
        <v>13432</v>
      </c>
      <c r="C8349" s="408">
        <v>0</v>
      </c>
      <c r="D8349" s="408">
        <v>3.3681622283918879</v>
      </c>
      <c r="E8349" s="408">
        <v>3.3681622283918879</v>
      </c>
      <c r="F8349" s="409">
        <v>45561.454050925924</v>
      </c>
      <c r="G8349" s="408">
        <v>42</v>
      </c>
    </row>
    <row r="8350" spans="1:7" ht="15" x14ac:dyDescent="0.25">
      <c r="A8350" s="407" t="s">
        <v>33817</v>
      </c>
      <c r="B8350" s="407" t="s">
        <v>33818</v>
      </c>
      <c r="C8350" s="406"/>
      <c r="D8350" s="408">
        <v>114.72</v>
      </c>
      <c r="E8350" s="408">
        <v>114.72</v>
      </c>
      <c r="F8350" s="409">
        <v>45561.513715277775</v>
      </c>
      <c r="G8350" s="408">
        <v>0</v>
      </c>
    </row>
    <row r="8351" spans="1:7" ht="15" x14ac:dyDescent="0.2">
      <c r="A8351" s="407" t="s">
        <v>33819</v>
      </c>
      <c r="B8351" s="407" t="s">
        <v>4581</v>
      </c>
      <c r="C8351" s="408">
        <v>0</v>
      </c>
      <c r="D8351" s="408">
        <v>77</v>
      </c>
      <c r="E8351" s="408">
        <v>77</v>
      </c>
      <c r="F8351" s="409">
        <v>45803.325729166667</v>
      </c>
      <c r="G8351" s="408">
        <v>0</v>
      </c>
    </row>
    <row r="8352" spans="1:7" ht="15" x14ac:dyDescent="0.2">
      <c r="A8352" s="407" t="s">
        <v>33820</v>
      </c>
      <c r="B8352" s="407" t="s">
        <v>33821</v>
      </c>
      <c r="C8352" s="408">
        <v>0</v>
      </c>
      <c r="D8352" s="408">
        <v>68.7</v>
      </c>
      <c r="E8352" s="408">
        <v>68.7</v>
      </c>
      <c r="F8352" s="409">
        <v>45813.563148148147</v>
      </c>
      <c r="G8352" s="408">
        <v>0</v>
      </c>
    </row>
    <row r="8353" spans="1:7" ht="15" x14ac:dyDescent="0.25">
      <c r="A8353" s="407" t="s">
        <v>33822</v>
      </c>
      <c r="B8353" s="407" t="s">
        <v>33823</v>
      </c>
      <c r="C8353" s="406"/>
      <c r="D8353" s="406"/>
      <c r="E8353" s="406"/>
      <c r="F8353" s="409">
        <v>45561.55332175926</v>
      </c>
      <c r="G8353" s="408">
        <v>0</v>
      </c>
    </row>
    <row r="8354" spans="1:7" ht="15" x14ac:dyDescent="0.2">
      <c r="A8354" s="407" t="s">
        <v>13433</v>
      </c>
      <c r="B8354" s="407" t="s">
        <v>13434</v>
      </c>
      <c r="C8354" s="408">
        <v>0</v>
      </c>
      <c r="D8354" s="408">
        <v>3.15</v>
      </c>
      <c r="E8354" s="408">
        <v>3.15</v>
      </c>
      <c r="F8354" s="409">
        <v>45057.394293981481</v>
      </c>
      <c r="G8354" s="408">
        <v>0</v>
      </c>
    </row>
    <row r="8355" spans="1:7" ht="15" x14ac:dyDescent="0.2">
      <c r="A8355" s="407" t="s">
        <v>13435</v>
      </c>
      <c r="B8355" s="407" t="s">
        <v>13436</v>
      </c>
      <c r="C8355" s="408">
        <v>0</v>
      </c>
      <c r="D8355" s="408">
        <v>96.75</v>
      </c>
      <c r="E8355" s="408">
        <v>96.75</v>
      </c>
      <c r="F8355" s="409">
        <v>45251.629664351851</v>
      </c>
      <c r="G8355" s="408">
        <v>18</v>
      </c>
    </row>
    <row r="8356" spans="1:7" ht="15" x14ac:dyDescent="0.2">
      <c r="A8356" s="407" t="s">
        <v>13437</v>
      </c>
      <c r="B8356" s="407" t="s">
        <v>40295</v>
      </c>
      <c r="C8356" s="408">
        <v>0</v>
      </c>
      <c r="D8356" s="408">
        <v>2.12E-2</v>
      </c>
      <c r="E8356" s="408">
        <v>2.12E-2</v>
      </c>
      <c r="F8356" s="409">
        <v>45751.498483796298</v>
      </c>
      <c r="G8356" s="408">
        <v>600</v>
      </c>
    </row>
    <row r="8357" spans="1:7" ht="15" x14ac:dyDescent="0.2">
      <c r="A8357" s="407" t="s">
        <v>13438</v>
      </c>
      <c r="B8357" s="407" t="s">
        <v>40296</v>
      </c>
      <c r="C8357" s="408">
        <v>0</v>
      </c>
      <c r="D8357" s="408">
        <v>1.3100000000000001E-2</v>
      </c>
      <c r="E8357" s="408">
        <v>1.3100000000000001E-2</v>
      </c>
      <c r="F8357" s="409">
        <v>45751.498726851853</v>
      </c>
      <c r="G8357" s="408">
        <v>800</v>
      </c>
    </row>
    <row r="8358" spans="1:7" ht="15" x14ac:dyDescent="0.2">
      <c r="A8358" s="407" t="s">
        <v>13439</v>
      </c>
      <c r="B8358" s="407" t="s">
        <v>40297</v>
      </c>
      <c r="C8358" s="408">
        <v>0</v>
      </c>
      <c r="D8358" s="408">
        <v>1.46E-2</v>
      </c>
      <c r="E8358" s="408">
        <v>1.46E-2</v>
      </c>
      <c r="F8358" s="409">
        <v>45751.498969907407</v>
      </c>
      <c r="G8358" s="408">
        <v>470</v>
      </c>
    </row>
    <row r="8359" spans="1:7" ht="15" x14ac:dyDescent="0.2">
      <c r="A8359" s="407" t="s">
        <v>13440</v>
      </c>
      <c r="B8359" s="407" t="s">
        <v>40298</v>
      </c>
      <c r="C8359" s="408">
        <v>0</v>
      </c>
      <c r="D8359" s="408">
        <v>1.1549146472947275E-2</v>
      </c>
      <c r="E8359" s="408">
        <v>1.1549146472947275E-2</v>
      </c>
      <c r="F8359" s="409">
        <v>45751.503449074073</v>
      </c>
      <c r="G8359" s="408">
        <v>1317</v>
      </c>
    </row>
    <row r="8360" spans="1:7" ht="15" x14ac:dyDescent="0.2">
      <c r="A8360" s="407" t="s">
        <v>13441</v>
      </c>
      <c r="B8360" s="407" t="s">
        <v>40299</v>
      </c>
      <c r="C8360" s="408">
        <v>0</v>
      </c>
      <c r="D8360" s="408">
        <v>1.52E-2</v>
      </c>
      <c r="E8360" s="408">
        <v>1.52E-2</v>
      </c>
      <c r="F8360" s="409">
        <v>45751.499513888892</v>
      </c>
      <c r="G8360" s="408">
        <v>529</v>
      </c>
    </row>
    <row r="8361" spans="1:7" ht="15" x14ac:dyDescent="0.2">
      <c r="A8361" s="407" t="s">
        <v>13442</v>
      </c>
      <c r="B8361" s="407" t="s">
        <v>40300</v>
      </c>
      <c r="C8361" s="408">
        <v>0</v>
      </c>
      <c r="D8361" s="408">
        <v>8.3181249999999998E-2</v>
      </c>
      <c r="E8361" s="408">
        <v>8.3181249999999998E-2</v>
      </c>
      <c r="F8361" s="409">
        <v>45751.499791666669</v>
      </c>
      <c r="G8361" s="408">
        <v>100</v>
      </c>
    </row>
    <row r="8362" spans="1:7" ht="15" x14ac:dyDescent="0.2">
      <c r="A8362" s="407" t="s">
        <v>13443</v>
      </c>
      <c r="B8362" s="407" t="s">
        <v>40301</v>
      </c>
      <c r="C8362" s="408">
        <v>0</v>
      </c>
      <c r="D8362" s="408">
        <v>1.9400000000000001E-2</v>
      </c>
      <c r="E8362" s="408">
        <v>1.9400000000000001E-2</v>
      </c>
      <c r="F8362" s="409">
        <v>45751.500023148146</v>
      </c>
      <c r="G8362" s="408">
        <v>306</v>
      </c>
    </row>
    <row r="8363" spans="1:7" ht="15" x14ac:dyDescent="0.2">
      <c r="A8363" s="407" t="s">
        <v>13444</v>
      </c>
      <c r="B8363" s="407" t="s">
        <v>40302</v>
      </c>
      <c r="C8363" s="408">
        <v>0</v>
      </c>
      <c r="D8363" s="408">
        <v>3.0481207411817524E-2</v>
      </c>
      <c r="E8363" s="408">
        <v>3.0481207411817524E-2</v>
      </c>
      <c r="F8363" s="409">
        <v>45751.503298611111</v>
      </c>
      <c r="G8363" s="408">
        <v>270</v>
      </c>
    </row>
    <row r="8364" spans="1:7" ht="15" x14ac:dyDescent="0.2">
      <c r="A8364" s="407" t="s">
        <v>13445</v>
      </c>
      <c r="B8364" s="407" t="s">
        <v>40303</v>
      </c>
      <c r="C8364" s="408">
        <v>0</v>
      </c>
      <c r="D8364" s="408">
        <v>4.4653048495939707E-2</v>
      </c>
      <c r="E8364" s="408">
        <v>4.4653048495939707E-2</v>
      </c>
      <c r="F8364" s="409">
        <v>45751.503217592595</v>
      </c>
      <c r="G8364" s="408">
        <v>244</v>
      </c>
    </row>
    <row r="8365" spans="1:7" ht="15" x14ac:dyDescent="0.2">
      <c r="A8365" s="407" t="s">
        <v>13446</v>
      </c>
      <c r="B8365" s="407" t="s">
        <v>40304</v>
      </c>
      <c r="C8365" s="408">
        <v>0</v>
      </c>
      <c r="D8365" s="408">
        <v>9.2399999999999996E-2</v>
      </c>
      <c r="E8365" s="408">
        <v>9.2399999999999996E-2</v>
      </c>
      <c r="F8365" s="409">
        <v>45890.284409722219</v>
      </c>
      <c r="G8365" s="408">
        <v>0</v>
      </c>
    </row>
    <row r="8366" spans="1:7" ht="15" x14ac:dyDescent="0.2">
      <c r="A8366" s="407" t="s">
        <v>13447</v>
      </c>
      <c r="B8366" s="407" t="s">
        <v>40305</v>
      </c>
      <c r="C8366" s="408">
        <v>0</v>
      </c>
      <c r="D8366" s="408">
        <v>0.1181</v>
      </c>
      <c r="E8366" s="408">
        <v>0.1181</v>
      </c>
      <c r="F8366" s="409">
        <v>45834.302476851852</v>
      </c>
      <c r="G8366" s="408">
        <v>258</v>
      </c>
    </row>
    <row r="8367" spans="1:7" ht="15" x14ac:dyDescent="0.2">
      <c r="A8367" s="407" t="s">
        <v>13448</v>
      </c>
      <c r="B8367" s="407" t="s">
        <v>40306</v>
      </c>
      <c r="C8367" s="408">
        <v>0</v>
      </c>
      <c r="D8367" s="408">
        <v>0.1071</v>
      </c>
      <c r="E8367" s="408">
        <v>0.1071</v>
      </c>
      <c r="F8367" s="409">
        <v>45760.322824074072</v>
      </c>
      <c r="G8367" s="408">
        <v>607</v>
      </c>
    </row>
    <row r="8368" spans="1:7" ht="15" x14ac:dyDescent="0.2">
      <c r="A8368" s="407" t="s">
        <v>13449</v>
      </c>
      <c r="B8368" s="407" t="s">
        <v>40307</v>
      </c>
      <c r="C8368" s="408">
        <v>0</v>
      </c>
      <c r="D8368" s="408">
        <v>0.17519999999999999</v>
      </c>
      <c r="E8368" s="408">
        <v>0.17519999999999999</v>
      </c>
      <c r="F8368" s="409">
        <v>45751.502557870372</v>
      </c>
      <c r="G8368" s="408">
        <v>712</v>
      </c>
    </row>
    <row r="8369" spans="1:7" ht="15" x14ac:dyDescent="0.2">
      <c r="A8369" s="407" t="s">
        <v>13450</v>
      </c>
      <c r="B8369" s="407" t="s">
        <v>40308</v>
      </c>
      <c r="C8369" s="408">
        <v>0</v>
      </c>
      <c r="D8369" s="408">
        <v>0.32951999999999998</v>
      </c>
      <c r="E8369" s="408">
        <v>0.32951999999999998</v>
      </c>
      <c r="F8369" s="409">
        <v>45751.502384259256</v>
      </c>
      <c r="G8369" s="408">
        <v>255</v>
      </c>
    </row>
    <row r="8370" spans="1:7" ht="15" x14ac:dyDescent="0.2">
      <c r="A8370" s="407" t="s">
        <v>13451</v>
      </c>
      <c r="B8370" s="407" t="s">
        <v>40309</v>
      </c>
      <c r="C8370" s="408">
        <v>0</v>
      </c>
      <c r="D8370" s="408">
        <v>3.32E-2</v>
      </c>
      <c r="E8370" s="408">
        <v>3.32E-2</v>
      </c>
      <c r="F8370" s="409">
        <v>45751.502268518518</v>
      </c>
      <c r="G8370" s="408">
        <v>500</v>
      </c>
    </row>
    <row r="8371" spans="1:7" ht="15" x14ac:dyDescent="0.2">
      <c r="A8371" s="407" t="s">
        <v>13452</v>
      </c>
      <c r="B8371" s="407" t="s">
        <v>40310</v>
      </c>
      <c r="C8371" s="408">
        <v>0</v>
      </c>
      <c r="D8371" s="408">
        <v>0.158</v>
      </c>
      <c r="E8371" s="408">
        <v>0.158</v>
      </c>
      <c r="F8371" s="409">
        <v>45751.502106481479</v>
      </c>
      <c r="G8371" s="408">
        <v>51</v>
      </c>
    </row>
    <row r="8372" spans="1:7" ht="15" x14ac:dyDescent="0.2">
      <c r="A8372" s="407" t="s">
        <v>13453</v>
      </c>
      <c r="B8372" s="407" t="s">
        <v>40311</v>
      </c>
      <c r="C8372" s="408">
        <v>0</v>
      </c>
      <c r="D8372" s="408">
        <v>0.18079999999999999</v>
      </c>
      <c r="E8372" s="408">
        <v>0.18079999999999999</v>
      </c>
      <c r="F8372" s="409">
        <v>45834.303773148145</v>
      </c>
      <c r="G8372" s="408">
        <v>96</v>
      </c>
    </row>
    <row r="8373" spans="1:7" ht="15" x14ac:dyDescent="0.2">
      <c r="A8373" s="407" t="s">
        <v>13454</v>
      </c>
      <c r="B8373" s="407" t="s">
        <v>40312</v>
      </c>
      <c r="C8373" s="408">
        <v>0</v>
      </c>
      <c r="D8373" s="408">
        <v>2.12E-2</v>
      </c>
      <c r="E8373" s="408">
        <v>2.12E-2</v>
      </c>
      <c r="F8373" s="409">
        <v>45751.501828703702</v>
      </c>
      <c r="G8373" s="408">
        <v>496</v>
      </c>
    </row>
    <row r="8374" spans="1:7" ht="15" x14ac:dyDescent="0.2">
      <c r="A8374" s="407" t="s">
        <v>13455</v>
      </c>
      <c r="B8374" s="407" t="s">
        <v>40313</v>
      </c>
      <c r="C8374" s="408">
        <v>0</v>
      </c>
      <c r="D8374" s="408">
        <v>3.4500000000000003E-2</v>
      </c>
      <c r="E8374" s="408">
        <v>3.4500000000000003E-2</v>
      </c>
      <c r="F8374" s="409">
        <v>45751.504328703704</v>
      </c>
      <c r="G8374" s="408">
        <v>251</v>
      </c>
    </row>
    <row r="8375" spans="1:7" ht="15" x14ac:dyDescent="0.2">
      <c r="A8375" s="407" t="s">
        <v>13456</v>
      </c>
      <c r="B8375" s="407" t="s">
        <v>40314</v>
      </c>
      <c r="C8375" s="408">
        <v>0</v>
      </c>
      <c r="D8375" s="408">
        <v>2.2650000000000001</v>
      </c>
      <c r="E8375" s="408">
        <v>2.2650000000000001</v>
      </c>
      <c r="F8375" s="409">
        <v>45890.283912037034</v>
      </c>
      <c r="G8375" s="408">
        <v>0</v>
      </c>
    </row>
    <row r="8376" spans="1:7" ht="15" x14ac:dyDescent="0.25">
      <c r="A8376" s="407" t="s">
        <v>13457</v>
      </c>
      <c r="B8376" s="407" t="s">
        <v>40315</v>
      </c>
      <c r="C8376" s="406"/>
      <c r="D8376" s="408">
        <v>6.25E-2</v>
      </c>
      <c r="E8376" s="408">
        <v>6.25E-2</v>
      </c>
      <c r="F8376" s="409">
        <v>45751.490995370368</v>
      </c>
      <c r="G8376" s="408">
        <v>0</v>
      </c>
    </row>
    <row r="8377" spans="1:7" ht="15" x14ac:dyDescent="0.2">
      <c r="A8377" s="407" t="s">
        <v>13458</v>
      </c>
      <c r="B8377" s="407" t="s">
        <v>40316</v>
      </c>
      <c r="C8377" s="408">
        <v>0</v>
      </c>
      <c r="D8377" s="408">
        <v>2.3699999999999999E-2</v>
      </c>
      <c r="E8377" s="408">
        <v>2.3699999999999999E-2</v>
      </c>
      <c r="F8377" s="409">
        <v>45959.433645833335</v>
      </c>
      <c r="G8377" s="408">
        <v>0</v>
      </c>
    </row>
    <row r="8378" spans="1:7" ht="15" x14ac:dyDescent="0.2">
      <c r="A8378" s="407" t="s">
        <v>13459</v>
      </c>
      <c r="B8378" s="407" t="s">
        <v>40317</v>
      </c>
      <c r="C8378" s="408">
        <v>0</v>
      </c>
      <c r="D8378" s="408">
        <v>1.29E-2</v>
      </c>
      <c r="E8378" s="408">
        <v>1.29E-2</v>
      </c>
      <c r="F8378" s="409">
        <v>45959.433530092596</v>
      </c>
      <c r="G8378" s="408">
        <v>0</v>
      </c>
    </row>
    <row r="8379" spans="1:7" ht="15" x14ac:dyDescent="0.2">
      <c r="A8379" s="407" t="s">
        <v>13460</v>
      </c>
      <c r="B8379" s="407" t="s">
        <v>40318</v>
      </c>
      <c r="C8379" s="408">
        <v>0</v>
      </c>
      <c r="D8379" s="408">
        <v>0.22420000000000001</v>
      </c>
      <c r="E8379" s="408">
        <v>0.22420000000000001</v>
      </c>
      <c r="F8379" s="409">
        <v>45751.491990740738</v>
      </c>
      <c r="G8379" s="408">
        <v>0</v>
      </c>
    </row>
    <row r="8380" spans="1:7" ht="15" x14ac:dyDescent="0.2">
      <c r="A8380" s="407" t="s">
        <v>13461</v>
      </c>
      <c r="B8380" s="407" t="s">
        <v>40319</v>
      </c>
      <c r="C8380" s="408">
        <v>0</v>
      </c>
      <c r="D8380" s="408">
        <v>0.65746666666666664</v>
      </c>
      <c r="E8380" s="408">
        <v>0.65746666666666664</v>
      </c>
      <c r="F8380" s="409">
        <v>45751.492268518516</v>
      </c>
      <c r="G8380" s="408">
        <v>0</v>
      </c>
    </row>
    <row r="8381" spans="1:7" ht="15" x14ac:dyDescent="0.25">
      <c r="A8381" s="407" t="s">
        <v>13462</v>
      </c>
      <c r="B8381" s="407" t="s">
        <v>40320</v>
      </c>
      <c r="C8381" s="406"/>
      <c r="D8381" s="408">
        <v>1.92</v>
      </c>
      <c r="E8381" s="408">
        <v>1.92</v>
      </c>
      <c r="F8381" s="409">
        <v>45751.492511574077</v>
      </c>
      <c r="G8381" s="408">
        <v>0</v>
      </c>
    </row>
    <row r="8382" spans="1:7" ht="15" x14ac:dyDescent="0.25">
      <c r="A8382" s="407" t="s">
        <v>13463</v>
      </c>
      <c r="B8382" s="407" t="s">
        <v>40321</v>
      </c>
      <c r="C8382" s="406"/>
      <c r="D8382" s="408">
        <v>0.89300000000000002</v>
      </c>
      <c r="E8382" s="408">
        <v>0.89300000000000002</v>
      </c>
      <c r="F8382" s="409">
        <v>45751.492905092593</v>
      </c>
      <c r="G8382" s="408">
        <v>0</v>
      </c>
    </row>
    <row r="8383" spans="1:7" ht="15" x14ac:dyDescent="0.2">
      <c r="A8383" s="407" t="s">
        <v>13464</v>
      </c>
      <c r="B8383" s="407" t="s">
        <v>40322</v>
      </c>
      <c r="C8383" s="408">
        <v>0</v>
      </c>
      <c r="D8383" s="408">
        <v>0.12989999999999999</v>
      </c>
      <c r="E8383" s="408">
        <v>0.12989999999999999</v>
      </c>
      <c r="F8383" s="409">
        <v>45751.493125000001</v>
      </c>
      <c r="G8383" s="408">
        <v>0</v>
      </c>
    </row>
    <row r="8384" spans="1:7" ht="15" x14ac:dyDescent="0.2">
      <c r="A8384" s="407" t="s">
        <v>13465</v>
      </c>
      <c r="B8384" s="407" t="s">
        <v>40323</v>
      </c>
      <c r="C8384" s="408">
        <v>0</v>
      </c>
      <c r="D8384" s="408">
        <v>0.17549999999999999</v>
      </c>
      <c r="E8384" s="408">
        <v>0.17549999999999999</v>
      </c>
      <c r="F8384" s="409">
        <v>45751.493379629632</v>
      </c>
      <c r="G8384" s="408">
        <v>0</v>
      </c>
    </row>
    <row r="8385" spans="1:7" ht="15" x14ac:dyDescent="0.25">
      <c r="A8385" s="407" t="s">
        <v>13466</v>
      </c>
      <c r="B8385" s="407" t="s">
        <v>40324</v>
      </c>
      <c r="C8385" s="406"/>
      <c r="D8385" s="408">
        <v>0.81489999999999996</v>
      </c>
      <c r="E8385" s="408">
        <v>0.81489999999999996</v>
      </c>
      <c r="F8385" s="409">
        <v>45751.493668981479</v>
      </c>
      <c r="G8385" s="408">
        <v>0</v>
      </c>
    </row>
    <row r="8386" spans="1:7" ht="15" x14ac:dyDescent="0.2">
      <c r="A8386" s="407" t="s">
        <v>13467</v>
      </c>
      <c r="B8386" s="407" t="s">
        <v>40325</v>
      </c>
      <c r="C8386" s="408">
        <v>0</v>
      </c>
      <c r="D8386" s="408">
        <v>2.3652000000000002</v>
      </c>
      <c r="E8386" s="408">
        <v>2.3652000000000002</v>
      </c>
      <c r="F8386" s="409">
        <v>45773.312673611108</v>
      </c>
      <c r="G8386" s="408">
        <v>54</v>
      </c>
    </row>
    <row r="8387" spans="1:7" ht="15" x14ac:dyDescent="0.2">
      <c r="A8387" s="407" t="s">
        <v>13468</v>
      </c>
      <c r="B8387" s="407" t="s">
        <v>40326</v>
      </c>
      <c r="C8387" s="408">
        <v>0</v>
      </c>
      <c r="D8387" s="408">
        <v>7.8200000000000006E-2</v>
      </c>
      <c r="E8387" s="408">
        <v>7.8200000000000006E-2</v>
      </c>
      <c r="F8387" s="409">
        <v>45751.494062500002</v>
      </c>
      <c r="G8387" s="408">
        <v>0</v>
      </c>
    </row>
    <row r="8388" spans="1:7" ht="15" x14ac:dyDescent="0.2">
      <c r="A8388" s="407" t="s">
        <v>13469</v>
      </c>
      <c r="B8388" s="407" t="s">
        <v>40327</v>
      </c>
      <c r="C8388" s="408">
        <v>0</v>
      </c>
      <c r="D8388" s="408">
        <v>1.0693333333333332</v>
      </c>
      <c r="E8388" s="408">
        <v>1.0693333333333332</v>
      </c>
      <c r="F8388" s="409">
        <v>45751.494363425925</v>
      </c>
      <c r="G8388" s="408">
        <v>0</v>
      </c>
    </row>
    <row r="8389" spans="1:7" ht="15" x14ac:dyDescent="0.2">
      <c r="A8389" s="407" t="s">
        <v>13470</v>
      </c>
      <c r="B8389" s="407" t="s">
        <v>40328</v>
      </c>
      <c r="C8389" s="408">
        <v>0</v>
      </c>
      <c r="D8389" s="408">
        <v>0.155</v>
      </c>
      <c r="E8389" s="408">
        <v>0.155</v>
      </c>
      <c r="F8389" s="409">
        <v>45751.504999999997</v>
      </c>
      <c r="G8389" s="408">
        <v>0</v>
      </c>
    </row>
    <row r="8390" spans="1:7" ht="15" x14ac:dyDescent="0.2">
      <c r="A8390" s="407" t="s">
        <v>13471</v>
      </c>
      <c r="B8390" s="407" t="s">
        <v>40329</v>
      </c>
      <c r="C8390" s="408">
        <v>0</v>
      </c>
      <c r="D8390" s="408">
        <v>0.26540000000000002</v>
      </c>
      <c r="E8390" s="408">
        <v>0.26540000000000002</v>
      </c>
      <c r="F8390" s="409">
        <v>45751.495185185187</v>
      </c>
      <c r="G8390" s="408">
        <v>0</v>
      </c>
    </row>
    <row r="8391" spans="1:7" ht="15" x14ac:dyDescent="0.2">
      <c r="A8391" s="407" t="s">
        <v>13472</v>
      </c>
      <c r="B8391" s="407" t="s">
        <v>40330</v>
      </c>
      <c r="C8391" s="408">
        <v>0</v>
      </c>
      <c r="D8391" s="408">
        <v>2.1655000000000002</v>
      </c>
      <c r="E8391" s="408">
        <v>2.1655000000000002</v>
      </c>
      <c r="F8391" s="409">
        <v>45751.495127314818</v>
      </c>
      <c r="G8391" s="408">
        <v>0</v>
      </c>
    </row>
    <row r="8392" spans="1:7" ht="15" x14ac:dyDescent="0.2">
      <c r="A8392" s="407" t="s">
        <v>13473</v>
      </c>
      <c r="B8392" s="407" t="s">
        <v>40331</v>
      </c>
      <c r="C8392" s="408">
        <v>0</v>
      </c>
      <c r="D8392" s="408">
        <v>0.15390000000000001</v>
      </c>
      <c r="E8392" s="408">
        <v>0.15390000000000001</v>
      </c>
      <c r="F8392" s="409">
        <v>45773.322013888886</v>
      </c>
      <c r="G8392" s="408">
        <v>0</v>
      </c>
    </row>
    <row r="8393" spans="1:7" ht="15" x14ac:dyDescent="0.2">
      <c r="A8393" s="407" t="s">
        <v>13474</v>
      </c>
      <c r="B8393" s="407" t="s">
        <v>40332</v>
      </c>
      <c r="C8393" s="408">
        <v>0</v>
      </c>
      <c r="D8393" s="408">
        <v>0.33</v>
      </c>
      <c r="E8393" s="408">
        <v>0.33</v>
      </c>
      <c r="F8393" s="409">
        <v>45751.496423611112</v>
      </c>
      <c r="G8393" s="408">
        <v>0</v>
      </c>
    </row>
    <row r="8394" spans="1:7" ht="15" x14ac:dyDescent="0.2">
      <c r="A8394" s="407" t="s">
        <v>13475</v>
      </c>
      <c r="B8394" s="407" t="s">
        <v>40333</v>
      </c>
      <c r="C8394" s="408">
        <v>0</v>
      </c>
      <c r="D8394" s="408">
        <v>0.85799999999999998</v>
      </c>
      <c r="E8394" s="408">
        <v>0.85799999999999998</v>
      </c>
      <c r="F8394" s="409">
        <v>45751.496724537035</v>
      </c>
      <c r="G8394" s="408">
        <v>0</v>
      </c>
    </row>
    <row r="8395" spans="1:7" ht="15" x14ac:dyDescent="0.2">
      <c r="A8395" s="407" t="s">
        <v>13476</v>
      </c>
      <c r="B8395" s="407" t="s">
        <v>40334</v>
      </c>
      <c r="C8395" s="408">
        <v>0</v>
      </c>
      <c r="D8395" s="408">
        <v>1.0289999999999999</v>
      </c>
      <c r="E8395" s="408">
        <v>1.0289999999999999</v>
      </c>
      <c r="F8395" s="409">
        <v>45751.496979166666</v>
      </c>
      <c r="G8395" s="408">
        <v>0</v>
      </c>
    </row>
    <row r="8396" spans="1:7" ht="15" x14ac:dyDescent="0.2">
      <c r="A8396" s="407" t="s">
        <v>13477</v>
      </c>
      <c r="B8396" s="407" t="s">
        <v>40335</v>
      </c>
      <c r="C8396" s="408">
        <v>0</v>
      </c>
      <c r="D8396" s="408">
        <v>1.1342859999999999</v>
      </c>
      <c r="E8396" s="408">
        <v>1.1342859999999999</v>
      </c>
      <c r="F8396" s="409">
        <v>45751.497465277775</v>
      </c>
      <c r="G8396" s="408">
        <v>0</v>
      </c>
    </row>
    <row r="8397" spans="1:7" ht="15" x14ac:dyDescent="0.2">
      <c r="A8397" s="407" t="s">
        <v>13478</v>
      </c>
      <c r="B8397" s="407" t="s">
        <v>40336</v>
      </c>
      <c r="C8397" s="408">
        <v>0</v>
      </c>
      <c r="D8397" s="408">
        <v>4.793333333333333</v>
      </c>
      <c r="E8397" s="408">
        <v>4.793333333333333</v>
      </c>
      <c r="F8397" s="409">
        <v>45751.497893518521</v>
      </c>
      <c r="G8397" s="408">
        <v>0</v>
      </c>
    </row>
    <row r="8398" spans="1:7" ht="15" x14ac:dyDescent="0.25">
      <c r="A8398" s="407" t="s">
        <v>33824</v>
      </c>
      <c r="B8398" s="407" t="s">
        <v>40337</v>
      </c>
      <c r="C8398" s="406"/>
      <c r="D8398" s="408">
        <v>0.16</v>
      </c>
      <c r="E8398" s="408">
        <v>0.16</v>
      </c>
      <c r="F8398" s="409">
        <v>45751.505555555559</v>
      </c>
      <c r="G8398" s="408">
        <v>0</v>
      </c>
    </row>
    <row r="8399" spans="1:7" ht="15" x14ac:dyDescent="0.2">
      <c r="A8399" s="407" t="s">
        <v>33825</v>
      </c>
      <c r="B8399" s="407" t="s">
        <v>40338</v>
      </c>
      <c r="C8399" s="408">
        <v>0</v>
      </c>
      <c r="D8399" s="408">
        <v>0.16719999999999999</v>
      </c>
      <c r="E8399" s="408">
        <v>0.16719999999999999</v>
      </c>
      <c r="F8399" s="409">
        <v>45751.505671296298</v>
      </c>
      <c r="G8399" s="408">
        <v>0</v>
      </c>
    </row>
    <row r="8400" spans="1:7" ht="15" x14ac:dyDescent="0.2">
      <c r="A8400" s="407" t="s">
        <v>36136</v>
      </c>
      <c r="B8400" s="407" t="s">
        <v>40339</v>
      </c>
      <c r="C8400" s="408">
        <v>0</v>
      </c>
      <c r="D8400" s="408">
        <v>0.26879999999999998</v>
      </c>
      <c r="E8400" s="408">
        <v>0.26879999999999998</v>
      </c>
      <c r="F8400" s="409">
        <v>45751.501064814816</v>
      </c>
      <c r="G8400" s="408">
        <v>0</v>
      </c>
    </row>
    <row r="8401" spans="1:7" ht="15" x14ac:dyDescent="0.2">
      <c r="A8401" s="407" t="s">
        <v>13479</v>
      </c>
      <c r="B8401" s="407" t="s">
        <v>13480</v>
      </c>
      <c r="C8401" s="408">
        <v>0</v>
      </c>
      <c r="D8401" s="408">
        <v>13.8</v>
      </c>
      <c r="E8401" s="408">
        <v>13.8</v>
      </c>
      <c r="F8401" s="409">
        <v>44939.472488425927</v>
      </c>
      <c r="G8401" s="408">
        <v>0</v>
      </c>
    </row>
    <row r="8402" spans="1:7" ht="15" x14ac:dyDescent="0.2">
      <c r="A8402" s="407" t="s">
        <v>13481</v>
      </c>
      <c r="B8402" s="407" t="s">
        <v>13482</v>
      </c>
      <c r="C8402" s="408">
        <v>0</v>
      </c>
      <c r="D8402" s="408">
        <v>21.85</v>
      </c>
      <c r="E8402" s="408">
        <v>21.85</v>
      </c>
      <c r="F8402" s="409">
        <v>43144.41097222222</v>
      </c>
      <c r="G8402" s="408">
        <v>0</v>
      </c>
    </row>
    <row r="8403" spans="1:7" ht="15" x14ac:dyDescent="0.2">
      <c r="A8403" s="407" t="s">
        <v>13483</v>
      </c>
      <c r="B8403" s="407" t="s">
        <v>13484</v>
      </c>
      <c r="C8403" s="408">
        <v>0</v>
      </c>
      <c r="D8403" s="408">
        <v>570.70000000000005</v>
      </c>
      <c r="E8403" s="408">
        <v>570.70000000000005</v>
      </c>
      <c r="F8403" s="409">
        <v>45092.422013888892</v>
      </c>
      <c r="G8403" s="408">
        <v>0</v>
      </c>
    </row>
    <row r="8404" spans="1:7" ht="15" x14ac:dyDescent="0.2">
      <c r="A8404" s="407" t="s">
        <v>13485</v>
      </c>
      <c r="B8404" s="407" t="s">
        <v>13486</v>
      </c>
      <c r="C8404" s="408">
        <v>0</v>
      </c>
      <c r="D8404" s="408">
        <v>241.08</v>
      </c>
      <c r="E8404" s="408">
        <v>241.08</v>
      </c>
      <c r="F8404" s="409">
        <v>45092.425671296296</v>
      </c>
      <c r="G8404" s="408">
        <v>0</v>
      </c>
    </row>
    <row r="8405" spans="1:7" ht="15" x14ac:dyDescent="0.25">
      <c r="A8405" s="407" t="s">
        <v>36137</v>
      </c>
      <c r="B8405" s="407" t="s">
        <v>36138</v>
      </c>
      <c r="C8405" s="408">
        <v>0</v>
      </c>
      <c r="D8405" s="408">
        <v>22</v>
      </c>
      <c r="E8405" s="408">
        <v>22</v>
      </c>
      <c r="F8405" s="406"/>
      <c r="G8405" s="408">
        <v>0</v>
      </c>
    </row>
    <row r="8406" spans="1:7" ht="15" x14ac:dyDescent="0.25">
      <c r="A8406" s="407" t="s">
        <v>36139</v>
      </c>
      <c r="B8406" s="407" t="s">
        <v>36140</v>
      </c>
      <c r="C8406" s="406"/>
      <c r="D8406" s="408">
        <v>50</v>
      </c>
      <c r="E8406" s="408">
        <v>50</v>
      </c>
      <c r="F8406" s="409">
        <v>44523.511388888888</v>
      </c>
      <c r="G8406" s="408">
        <v>0</v>
      </c>
    </row>
    <row r="8407" spans="1:7" ht="15" x14ac:dyDescent="0.2">
      <c r="A8407" s="407" t="s">
        <v>13487</v>
      </c>
      <c r="B8407" s="407" t="s">
        <v>13488</v>
      </c>
      <c r="C8407" s="408">
        <v>0</v>
      </c>
      <c r="D8407" s="408">
        <v>123.48</v>
      </c>
      <c r="E8407" s="408">
        <v>123.48</v>
      </c>
      <c r="F8407" s="409">
        <v>45092.426296296297</v>
      </c>
      <c r="G8407" s="408">
        <v>0</v>
      </c>
    </row>
    <row r="8408" spans="1:7" ht="15" x14ac:dyDescent="0.2">
      <c r="A8408" s="407" t="s">
        <v>36141</v>
      </c>
      <c r="B8408" s="407" t="s">
        <v>36142</v>
      </c>
      <c r="C8408" s="408">
        <v>0</v>
      </c>
      <c r="D8408" s="408">
        <v>187</v>
      </c>
      <c r="E8408" s="408">
        <v>187</v>
      </c>
      <c r="F8408" s="409">
        <v>44523.510497685187</v>
      </c>
      <c r="G8408" s="408">
        <v>0</v>
      </c>
    </row>
    <row r="8409" spans="1:7" ht="15" x14ac:dyDescent="0.2">
      <c r="A8409" s="407" t="s">
        <v>36143</v>
      </c>
      <c r="B8409" s="407" t="s">
        <v>36144</v>
      </c>
      <c r="C8409" s="408">
        <v>0</v>
      </c>
      <c r="D8409" s="408">
        <v>403.75</v>
      </c>
      <c r="E8409" s="408">
        <v>403.75</v>
      </c>
      <c r="F8409" s="409">
        <v>44523.52847222222</v>
      </c>
      <c r="G8409" s="408">
        <v>0</v>
      </c>
    </row>
    <row r="8410" spans="1:7" ht="15" x14ac:dyDescent="0.25">
      <c r="A8410" s="407" t="s">
        <v>36145</v>
      </c>
      <c r="B8410" s="407" t="s">
        <v>36146</v>
      </c>
      <c r="C8410" s="406"/>
      <c r="D8410" s="408">
        <v>85.68</v>
      </c>
      <c r="E8410" s="408">
        <v>85.68</v>
      </c>
      <c r="F8410" s="409">
        <v>45398.501250000001</v>
      </c>
      <c r="G8410" s="408">
        <v>0</v>
      </c>
    </row>
    <row r="8411" spans="1:7" ht="15" x14ac:dyDescent="0.2">
      <c r="A8411" s="407" t="s">
        <v>36147</v>
      </c>
      <c r="B8411" s="407" t="s">
        <v>36148</v>
      </c>
      <c r="C8411" s="408">
        <v>0</v>
      </c>
      <c r="D8411" s="408">
        <v>85.5</v>
      </c>
      <c r="E8411" s="408">
        <v>85.5</v>
      </c>
      <c r="F8411" s="409">
        <v>45398.548067129632</v>
      </c>
      <c r="G8411" s="408">
        <v>0</v>
      </c>
    </row>
    <row r="8412" spans="1:7" ht="15" x14ac:dyDescent="0.2">
      <c r="A8412" s="407" t="s">
        <v>13489</v>
      </c>
      <c r="B8412" s="407" t="s">
        <v>33138</v>
      </c>
      <c r="C8412" s="408">
        <v>0</v>
      </c>
      <c r="D8412" s="408">
        <v>96.75</v>
      </c>
      <c r="E8412" s="408">
        <v>96.75</v>
      </c>
      <c r="F8412" s="409">
        <v>45398.482835648145</v>
      </c>
      <c r="G8412" s="408">
        <v>7</v>
      </c>
    </row>
    <row r="8413" spans="1:7" ht="15" x14ac:dyDescent="0.2">
      <c r="A8413" s="407" t="s">
        <v>13490</v>
      </c>
      <c r="B8413" s="407" t="s">
        <v>33356</v>
      </c>
      <c r="C8413" s="408">
        <v>0</v>
      </c>
      <c r="D8413" s="408">
        <v>85.5</v>
      </c>
      <c r="E8413" s="408">
        <v>85.5</v>
      </c>
      <c r="F8413" s="409">
        <v>45398.43172453704</v>
      </c>
      <c r="G8413" s="408">
        <v>0</v>
      </c>
    </row>
    <row r="8414" spans="1:7" ht="15" x14ac:dyDescent="0.2">
      <c r="A8414" s="407" t="s">
        <v>33357</v>
      </c>
      <c r="B8414" s="407" t="s">
        <v>33358</v>
      </c>
      <c r="C8414" s="408">
        <v>0</v>
      </c>
      <c r="D8414" s="408">
        <v>96.75</v>
      </c>
      <c r="E8414" s="408">
        <v>96.75</v>
      </c>
      <c r="F8414" s="409">
        <v>45398.566990740743</v>
      </c>
      <c r="G8414" s="408">
        <v>0</v>
      </c>
    </row>
    <row r="8415" spans="1:7" ht="15" x14ac:dyDescent="0.2">
      <c r="A8415" s="407" t="s">
        <v>33359</v>
      </c>
      <c r="B8415" s="407" t="s">
        <v>33360</v>
      </c>
      <c r="C8415" s="408">
        <v>0</v>
      </c>
      <c r="D8415" s="408">
        <v>87.75</v>
      </c>
      <c r="E8415" s="408">
        <v>87.75</v>
      </c>
      <c r="F8415" s="409">
        <v>45398.45484953704</v>
      </c>
      <c r="G8415" s="408">
        <v>0</v>
      </c>
    </row>
    <row r="8416" spans="1:7" ht="15" x14ac:dyDescent="0.25">
      <c r="A8416" s="407" t="s">
        <v>36149</v>
      </c>
      <c r="B8416" s="407" t="s">
        <v>36150</v>
      </c>
      <c r="C8416" s="406"/>
      <c r="D8416" s="408">
        <v>1487.5</v>
      </c>
      <c r="E8416" s="408">
        <v>1487.5</v>
      </c>
      <c r="F8416" s="409">
        <v>44523.514097222222</v>
      </c>
      <c r="G8416" s="408">
        <v>0</v>
      </c>
    </row>
    <row r="8417" spans="1:7" ht="15" x14ac:dyDescent="0.25">
      <c r="A8417" s="407" t="s">
        <v>13491</v>
      </c>
      <c r="B8417" s="407" t="s">
        <v>13492</v>
      </c>
      <c r="C8417" s="406"/>
      <c r="D8417" s="408">
        <v>324.7</v>
      </c>
      <c r="E8417" s="408">
        <v>324.7</v>
      </c>
      <c r="F8417" s="409">
        <v>44523.514444444445</v>
      </c>
      <c r="G8417" s="408">
        <v>0</v>
      </c>
    </row>
    <row r="8418" spans="1:7" ht="15" x14ac:dyDescent="0.2">
      <c r="A8418" s="407" t="s">
        <v>13493</v>
      </c>
      <c r="B8418" s="407" t="s">
        <v>13494</v>
      </c>
      <c r="C8418" s="408">
        <v>0</v>
      </c>
      <c r="D8418" s="408">
        <v>126.65</v>
      </c>
      <c r="E8418" s="408">
        <v>126.65</v>
      </c>
      <c r="F8418" s="409">
        <v>45260.440069444441</v>
      </c>
      <c r="G8418" s="408">
        <v>0</v>
      </c>
    </row>
    <row r="8419" spans="1:7" ht="15" x14ac:dyDescent="0.2">
      <c r="A8419" s="407" t="s">
        <v>36151</v>
      </c>
      <c r="B8419" s="407" t="s">
        <v>36152</v>
      </c>
      <c r="C8419" s="408">
        <v>0</v>
      </c>
      <c r="D8419" s="408">
        <v>210.8</v>
      </c>
      <c r="E8419" s="408">
        <v>210.8</v>
      </c>
      <c r="F8419" s="409">
        <v>44523.516215277778</v>
      </c>
      <c r="G8419" s="408">
        <v>0</v>
      </c>
    </row>
    <row r="8420" spans="1:7" ht="15" x14ac:dyDescent="0.25">
      <c r="A8420" s="407" t="s">
        <v>13495</v>
      </c>
      <c r="B8420" s="407" t="s">
        <v>13496</v>
      </c>
      <c r="C8420" s="406"/>
      <c r="D8420" s="408">
        <v>194.65</v>
      </c>
      <c r="E8420" s="408">
        <v>194.65</v>
      </c>
      <c r="F8420" s="409">
        <v>45260.466469907406</v>
      </c>
      <c r="G8420" s="408">
        <v>0</v>
      </c>
    </row>
    <row r="8421" spans="1:7" ht="15" x14ac:dyDescent="0.25">
      <c r="A8421" s="407" t="s">
        <v>13497</v>
      </c>
      <c r="B8421" s="407" t="s">
        <v>13498</v>
      </c>
      <c r="C8421" s="406"/>
      <c r="D8421" s="408">
        <v>119</v>
      </c>
      <c r="E8421" s="408">
        <v>119</v>
      </c>
      <c r="F8421" s="409">
        <v>45260.467534722222</v>
      </c>
      <c r="G8421" s="408">
        <v>0</v>
      </c>
    </row>
    <row r="8422" spans="1:7" ht="15" x14ac:dyDescent="0.25">
      <c r="A8422" s="407" t="s">
        <v>13499</v>
      </c>
      <c r="B8422" s="407" t="s">
        <v>13500</v>
      </c>
      <c r="C8422" s="406"/>
      <c r="D8422" s="408">
        <v>51</v>
      </c>
      <c r="E8422" s="408">
        <v>51</v>
      </c>
      <c r="F8422" s="409">
        <v>45260.468368055554</v>
      </c>
      <c r="G8422" s="408">
        <v>0</v>
      </c>
    </row>
    <row r="8423" spans="1:7" ht="15" x14ac:dyDescent="0.25">
      <c r="A8423" s="407" t="s">
        <v>13501</v>
      </c>
      <c r="B8423" s="407" t="s">
        <v>13502</v>
      </c>
      <c r="C8423" s="406"/>
      <c r="D8423" s="408">
        <v>59.5</v>
      </c>
      <c r="E8423" s="408">
        <v>59.5</v>
      </c>
      <c r="F8423" s="409">
        <v>45260.469143518516</v>
      </c>
      <c r="G8423" s="408">
        <v>0</v>
      </c>
    </row>
    <row r="8424" spans="1:7" ht="15" x14ac:dyDescent="0.25">
      <c r="A8424" s="407" t="s">
        <v>13503</v>
      </c>
      <c r="B8424" s="407" t="s">
        <v>13504</v>
      </c>
      <c r="C8424" s="406"/>
      <c r="D8424" s="408">
        <v>119</v>
      </c>
      <c r="E8424" s="408">
        <v>119</v>
      </c>
      <c r="F8424" s="409">
        <v>45260.469907407409</v>
      </c>
      <c r="G8424" s="408">
        <v>0</v>
      </c>
    </row>
    <row r="8425" spans="1:7" ht="15" x14ac:dyDescent="0.25">
      <c r="A8425" s="407" t="s">
        <v>13505</v>
      </c>
      <c r="B8425" s="407" t="s">
        <v>13506</v>
      </c>
      <c r="C8425" s="406"/>
      <c r="D8425" s="408">
        <v>225.25</v>
      </c>
      <c r="E8425" s="408">
        <v>225.25</v>
      </c>
      <c r="F8425" s="409">
        <v>45260.477766203701</v>
      </c>
      <c r="G8425" s="408">
        <v>0</v>
      </c>
    </row>
    <row r="8426" spans="1:7" ht="15" x14ac:dyDescent="0.25">
      <c r="A8426" s="407" t="s">
        <v>13507</v>
      </c>
      <c r="B8426" s="407" t="s">
        <v>13508</v>
      </c>
      <c r="C8426" s="406"/>
      <c r="D8426" s="408">
        <v>2.2999999999999998</v>
      </c>
      <c r="E8426" s="408">
        <v>2.2999999999999998</v>
      </c>
      <c r="F8426" s="409">
        <v>45260.478460648148</v>
      </c>
      <c r="G8426" s="408">
        <v>0</v>
      </c>
    </row>
    <row r="8427" spans="1:7" ht="15" x14ac:dyDescent="0.25">
      <c r="A8427" s="407" t="s">
        <v>13509</v>
      </c>
      <c r="B8427" s="407" t="s">
        <v>13510</v>
      </c>
      <c r="C8427" s="406"/>
      <c r="D8427" s="408">
        <v>4.17</v>
      </c>
      <c r="E8427" s="408">
        <v>4.17</v>
      </c>
      <c r="F8427" s="409">
        <v>45260.478807870371</v>
      </c>
      <c r="G8427" s="408">
        <v>0</v>
      </c>
    </row>
    <row r="8428" spans="1:7" ht="15" x14ac:dyDescent="0.25">
      <c r="A8428" s="407" t="s">
        <v>13511</v>
      </c>
      <c r="B8428" s="407" t="s">
        <v>13512</v>
      </c>
      <c r="C8428" s="406"/>
      <c r="D8428" s="408">
        <v>8.67</v>
      </c>
      <c r="E8428" s="408">
        <v>8.67</v>
      </c>
      <c r="F8428" s="409">
        <v>43976.583020833335</v>
      </c>
      <c r="G8428" s="408">
        <v>0</v>
      </c>
    </row>
    <row r="8429" spans="1:7" ht="15" x14ac:dyDescent="0.25">
      <c r="A8429" s="407" t="s">
        <v>13513</v>
      </c>
      <c r="B8429" s="407" t="s">
        <v>13514</v>
      </c>
      <c r="C8429" s="406"/>
      <c r="D8429" s="408">
        <v>15.98</v>
      </c>
      <c r="E8429" s="408">
        <v>15.98</v>
      </c>
      <c r="F8429" s="409">
        <v>45260.479097222225</v>
      </c>
      <c r="G8429" s="408">
        <v>0</v>
      </c>
    </row>
    <row r="8430" spans="1:7" ht="15" x14ac:dyDescent="0.2">
      <c r="A8430" s="407" t="s">
        <v>33139</v>
      </c>
      <c r="B8430" s="407" t="s">
        <v>33140</v>
      </c>
      <c r="C8430" s="408">
        <v>0</v>
      </c>
      <c r="D8430" s="408">
        <v>316.8</v>
      </c>
      <c r="E8430" s="408">
        <v>316.8</v>
      </c>
      <c r="F8430" s="409">
        <v>45309.482314814813</v>
      </c>
      <c r="G8430" s="408">
        <v>0</v>
      </c>
    </row>
    <row r="8431" spans="1:7" ht="15" x14ac:dyDescent="0.2">
      <c r="A8431" s="407" t="s">
        <v>13515</v>
      </c>
      <c r="B8431" s="407" t="s">
        <v>13516</v>
      </c>
      <c r="C8431" s="408">
        <v>0</v>
      </c>
      <c r="D8431" s="408">
        <v>27.37</v>
      </c>
      <c r="E8431" s="408">
        <v>27.37</v>
      </c>
      <c r="F8431" s="409">
        <v>44859.420995370368</v>
      </c>
      <c r="G8431" s="408">
        <v>0</v>
      </c>
    </row>
    <row r="8432" spans="1:7" ht="15" x14ac:dyDescent="0.2">
      <c r="A8432" s="407" t="s">
        <v>13517</v>
      </c>
      <c r="B8432" s="407" t="s">
        <v>13518</v>
      </c>
      <c r="C8432" s="408">
        <v>0</v>
      </c>
      <c r="D8432" s="408">
        <v>47.47</v>
      </c>
      <c r="E8432" s="408">
        <v>47.47</v>
      </c>
      <c r="F8432" s="409">
        <v>45197.583229166667</v>
      </c>
      <c r="G8432" s="408">
        <v>0</v>
      </c>
    </row>
    <row r="8433" spans="1:7" ht="15" x14ac:dyDescent="0.2">
      <c r="A8433" s="407" t="s">
        <v>13519</v>
      </c>
      <c r="B8433" s="407" t="s">
        <v>13520</v>
      </c>
      <c r="C8433" s="408">
        <v>0</v>
      </c>
      <c r="D8433" s="408">
        <v>35.770000000000003</v>
      </c>
      <c r="E8433" s="408">
        <v>35.770000000000003</v>
      </c>
      <c r="F8433" s="409">
        <v>44936.548217592594</v>
      </c>
      <c r="G8433" s="408">
        <v>0</v>
      </c>
    </row>
    <row r="8434" spans="1:7" ht="15" x14ac:dyDescent="0.2">
      <c r="A8434" s="407" t="s">
        <v>13521</v>
      </c>
      <c r="B8434" s="407" t="s">
        <v>13522</v>
      </c>
      <c r="C8434" s="408">
        <v>0</v>
      </c>
      <c r="D8434" s="408">
        <v>35.770000000000003</v>
      </c>
      <c r="E8434" s="408">
        <v>35.770000000000003</v>
      </c>
      <c r="F8434" s="409">
        <v>45159.457395833335</v>
      </c>
      <c r="G8434" s="408">
        <v>0</v>
      </c>
    </row>
    <row r="8435" spans="1:7" ht="15" x14ac:dyDescent="0.25">
      <c r="A8435" s="407" t="s">
        <v>36153</v>
      </c>
      <c r="B8435" s="407" t="s">
        <v>36154</v>
      </c>
      <c r="C8435" s="406"/>
      <c r="D8435" s="408">
        <v>309.14</v>
      </c>
      <c r="E8435" s="408">
        <v>309.14</v>
      </c>
      <c r="F8435" s="409">
        <v>43046.353622685187</v>
      </c>
      <c r="G8435" s="408">
        <v>0</v>
      </c>
    </row>
    <row r="8436" spans="1:7" ht="15" x14ac:dyDescent="0.25">
      <c r="A8436" s="407" t="s">
        <v>13523</v>
      </c>
      <c r="B8436" s="407" t="s">
        <v>13524</v>
      </c>
      <c r="C8436" s="406"/>
      <c r="D8436" s="408">
        <v>23.47</v>
      </c>
      <c r="E8436" s="408">
        <v>23.47</v>
      </c>
      <c r="F8436" s="409">
        <v>45197.584444444445</v>
      </c>
      <c r="G8436" s="408">
        <v>0</v>
      </c>
    </row>
    <row r="8437" spans="1:7" ht="15" x14ac:dyDescent="0.25">
      <c r="A8437" s="407" t="s">
        <v>36155</v>
      </c>
      <c r="B8437" s="407" t="s">
        <v>36156</v>
      </c>
      <c r="C8437" s="406"/>
      <c r="D8437" s="408">
        <v>234.52</v>
      </c>
      <c r="E8437" s="408">
        <v>234.52</v>
      </c>
      <c r="F8437" s="409">
        <v>43777.487118055556</v>
      </c>
      <c r="G8437" s="408">
        <v>0</v>
      </c>
    </row>
    <row r="8438" spans="1:7" ht="15" x14ac:dyDescent="0.25">
      <c r="A8438" s="407" t="s">
        <v>13525</v>
      </c>
      <c r="B8438" s="407" t="s">
        <v>13526</v>
      </c>
      <c r="C8438" s="406"/>
      <c r="D8438" s="408">
        <v>41.85</v>
      </c>
      <c r="E8438" s="408">
        <v>41.85</v>
      </c>
      <c r="F8438" s="409">
        <v>45197.585011574076</v>
      </c>
      <c r="G8438" s="408">
        <v>0</v>
      </c>
    </row>
    <row r="8439" spans="1:7" ht="15" x14ac:dyDescent="0.25">
      <c r="A8439" s="407" t="s">
        <v>13527</v>
      </c>
      <c r="B8439" s="407" t="s">
        <v>13528</v>
      </c>
      <c r="C8439" s="406"/>
      <c r="D8439" s="408">
        <v>184.26</v>
      </c>
      <c r="E8439" s="408">
        <v>184.26</v>
      </c>
      <c r="F8439" s="409">
        <v>44026.397766203707</v>
      </c>
      <c r="G8439" s="408">
        <v>0</v>
      </c>
    </row>
    <row r="8440" spans="1:7" ht="15" x14ac:dyDescent="0.25">
      <c r="A8440" s="407" t="s">
        <v>13529</v>
      </c>
      <c r="B8440" s="407" t="s">
        <v>13530</v>
      </c>
      <c r="C8440" s="406"/>
      <c r="D8440" s="408">
        <v>345.4</v>
      </c>
      <c r="E8440" s="408">
        <v>345.4</v>
      </c>
      <c r="F8440" s="409">
        <v>43144.419039351851</v>
      </c>
      <c r="G8440" s="408">
        <v>0</v>
      </c>
    </row>
    <row r="8441" spans="1:7" ht="15" x14ac:dyDescent="0.25">
      <c r="A8441" s="407" t="s">
        <v>36157</v>
      </c>
      <c r="B8441" s="407" t="s">
        <v>36158</v>
      </c>
      <c r="C8441" s="406"/>
      <c r="D8441" s="408">
        <v>71.27</v>
      </c>
      <c r="E8441" s="408">
        <v>71.27</v>
      </c>
      <c r="F8441" s="409">
        <v>43777.487291666665</v>
      </c>
      <c r="G8441" s="408">
        <v>0</v>
      </c>
    </row>
    <row r="8442" spans="1:7" ht="15" x14ac:dyDescent="0.2">
      <c r="A8442" s="407" t="s">
        <v>13531</v>
      </c>
      <c r="B8442" s="407" t="s">
        <v>13532</v>
      </c>
      <c r="C8442" s="408">
        <v>0</v>
      </c>
      <c r="D8442" s="408">
        <v>1280</v>
      </c>
      <c r="E8442" s="408">
        <v>1280</v>
      </c>
      <c r="F8442" s="409">
        <v>44530.676898148151</v>
      </c>
      <c r="G8442" s="408">
        <v>0</v>
      </c>
    </row>
    <row r="8443" spans="1:7" ht="15" x14ac:dyDescent="0.25">
      <c r="A8443" s="407" t="s">
        <v>13533</v>
      </c>
      <c r="B8443" s="407" t="s">
        <v>13534</v>
      </c>
      <c r="C8443" s="406"/>
      <c r="D8443" s="408">
        <v>632</v>
      </c>
      <c r="E8443" s="408">
        <v>632</v>
      </c>
      <c r="F8443" s="409">
        <v>44530.676550925928</v>
      </c>
      <c r="G8443" s="408">
        <v>0</v>
      </c>
    </row>
    <row r="8444" spans="1:7" ht="15" x14ac:dyDescent="0.2">
      <c r="A8444" s="407" t="s">
        <v>13535</v>
      </c>
      <c r="B8444" s="407" t="s">
        <v>13536</v>
      </c>
      <c r="C8444" s="408">
        <v>0</v>
      </c>
      <c r="D8444" s="408">
        <v>375</v>
      </c>
      <c r="E8444" s="408">
        <v>375</v>
      </c>
      <c r="F8444" s="409">
        <v>45581.473796296297</v>
      </c>
      <c r="G8444" s="408">
        <v>0</v>
      </c>
    </row>
    <row r="8445" spans="1:7" ht="15" x14ac:dyDescent="0.25">
      <c r="A8445" s="407" t="s">
        <v>36159</v>
      </c>
      <c r="B8445" s="407" t="s">
        <v>36160</v>
      </c>
      <c r="C8445" s="406"/>
      <c r="D8445" s="408">
        <v>600</v>
      </c>
      <c r="E8445" s="408">
        <v>600</v>
      </c>
      <c r="F8445" s="409">
        <v>43777.487905092596</v>
      </c>
      <c r="G8445" s="408">
        <v>0</v>
      </c>
    </row>
    <row r="8446" spans="1:7" ht="15" x14ac:dyDescent="0.2">
      <c r="A8446" s="407" t="s">
        <v>13537</v>
      </c>
      <c r="B8446" s="407" t="s">
        <v>13538</v>
      </c>
      <c r="C8446" s="408">
        <v>0</v>
      </c>
      <c r="D8446" s="408">
        <v>52.5</v>
      </c>
      <c r="E8446" s="408">
        <v>52.5</v>
      </c>
      <c r="F8446" s="409">
        <v>45615.551388888889</v>
      </c>
      <c r="G8446" s="408">
        <v>0</v>
      </c>
    </row>
    <row r="8447" spans="1:7" ht="15" x14ac:dyDescent="0.2">
      <c r="A8447" s="407" t="s">
        <v>13539</v>
      </c>
      <c r="B8447" s="407" t="s">
        <v>13540</v>
      </c>
      <c r="C8447" s="408">
        <v>0</v>
      </c>
      <c r="D8447" s="408">
        <v>1173</v>
      </c>
      <c r="E8447" s="408">
        <v>1173</v>
      </c>
      <c r="F8447" s="409">
        <v>45335.594143518516</v>
      </c>
      <c r="G8447" s="408">
        <v>0</v>
      </c>
    </row>
    <row r="8448" spans="1:7" ht="15" x14ac:dyDescent="0.2">
      <c r="A8448" s="407" t="s">
        <v>13541</v>
      </c>
      <c r="B8448" s="407" t="s">
        <v>40590</v>
      </c>
      <c r="C8448" s="408">
        <v>0</v>
      </c>
      <c r="D8448" s="408">
        <v>530.25</v>
      </c>
      <c r="E8448" s="408">
        <v>530.25</v>
      </c>
      <c r="F8448" s="409">
        <v>45950.470347222225</v>
      </c>
      <c r="G8448" s="408">
        <v>0</v>
      </c>
    </row>
    <row r="8449" spans="1:7" ht="15" x14ac:dyDescent="0.2">
      <c r="A8449" s="407" t="s">
        <v>13542</v>
      </c>
      <c r="B8449" s="407" t="s">
        <v>13543</v>
      </c>
      <c r="C8449" s="408">
        <v>0</v>
      </c>
      <c r="D8449" s="408">
        <v>928.5</v>
      </c>
      <c r="E8449" s="408">
        <v>928.5</v>
      </c>
      <c r="F8449" s="409">
        <v>45335.605023148149</v>
      </c>
      <c r="G8449" s="408">
        <v>0</v>
      </c>
    </row>
    <row r="8450" spans="1:7" ht="15" x14ac:dyDescent="0.2">
      <c r="A8450" s="407" t="s">
        <v>13544</v>
      </c>
      <c r="B8450" s="407" t="s">
        <v>13545</v>
      </c>
      <c r="C8450" s="408">
        <v>0</v>
      </c>
      <c r="D8450" s="408">
        <v>2082.75</v>
      </c>
      <c r="E8450" s="408">
        <v>2082.75</v>
      </c>
      <c r="F8450" s="409">
        <v>45782.623807870368</v>
      </c>
      <c r="G8450" s="408">
        <v>0</v>
      </c>
    </row>
    <row r="8451" spans="1:7" ht="15" x14ac:dyDescent="0.2">
      <c r="A8451" s="407" t="s">
        <v>33826</v>
      </c>
      <c r="B8451" s="407" t="s">
        <v>33827</v>
      </c>
      <c r="C8451" s="408">
        <v>0</v>
      </c>
      <c r="D8451" s="408">
        <v>3188.25</v>
      </c>
      <c r="E8451" s="408">
        <v>3188.25</v>
      </c>
      <c r="F8451" s="409">
        <v>45524.652916666666</v>
      </c>
      <c r="G8451" s="408">
        <v>0</v>
      </c>
    </row>
    <row r="8452" spans="1:7" ht="15" x14ac:dyDescent="0.2">
      <c r="A8452" s="407" t="s">
        <v>13546</v>
      </c>
      <c r="B8452" s="407" t="s">
        <v>13547</v>
      </c>
      <c r="C8452" s="408">
        <v>0</v>
      </c>
      <c r="D8452" s="408">
        <v>942.75</v>
      </c>
      <c r="E8452" s="408">
        <v>942.75</v>
      </c>
      <c r="F8452" s="409">
        <v>46000.398634259262</v>
      </c>
      <c r="G8452" s="408">
        <v>0</v>
      </c>
    </row>
    <row r="8453" spans="1:7" ht="15" x14ac:dyDescent="0.2">
      <c r="A8453" s="407" t="s">
        <v>13548</v>
      </c>
      <c r="B8453" s="407" t="s">
        <v>13549</v>
      </c>
      <c r="C8453" s="408">
        <v>0</v>
      </c>
      <c r="D8453" s="408">
        <v>71.25</v>
      </c>
      <c r="E8453" s="408">
        <v>71.25</v>
      </c>
      <c r="F8453" s="409">
        <v>44229.397557870368</v>
      </c>
      <c r="G8453" s="408">
        <v>0</v>
      </c>
    </row>
    <row r="8454" spans="1:7" ht="15" x14ac:dyDescent="0.2">
      <c r="A8454" s="407" t="s">
        <v>13550</v>
      </c>
      <c r="B8454" s="407" t="s">
        <v>13551</v>
      </c>
      <c r="C8454" s="408">
        <v>0</v>
      </c>
      <c r="D8454" s="408">
        <v>1485.75</v>
      </c>
      <c r="E8454" s="408">
        <v>1485.75</v>
      </c>
      <c r="F8454" s="409">
        <v>45259.666250000002</v>
      </c>
      <c r="G8454" s="408">
        <v>0</v>
      </c>
    </row>
    <row r="8455" spans="1:7" ht="15" x14ac:dyDescent="0.2">
      <c r="A8455" s="407" t="s">
        <v>13552</v>
      </c>
      <c r="B8455" s="407" t="s">
        <v>13553</v>
      </c>
      <c r="C8455" s="408">
        <v>0</v>
      </c>
      <c r="D8455" s="408">
        <v>2306.25</v>
      </c>
      <c r="E8455" s="408">
        <v>2306.25</v>
      </c>
      <c r="F8455" s="409">
        <v>44881.280787037038</v>
      </c>
      <c r="G8455" s="408">
        <v>0</v>
      </c>
    </row>
    <row r="8456" spans="1:7" ht="15" x14ac:dyDescent="0.2">
      <c r="A8456" s="407" t="s">
        <v>13554</v>
      </c>
      <c r="B8456" s="407" t="s">
        <v>13555</v>
      </c>
      <c r="C8456" s="408">
        <v>0</v>
      </c>
      <c r="D8456" s="408">
        <v>1826.14</v>
      </c>
      <c r="E8456" s="408">
        <v>1826.14</v>
      </c>
      <c r="F8456" s="409">
        <v>45553.568425925929</v>
      </c>
      <c r="G8456" s="408">
        <v>0</v>
      </c>
    </row>
    <row r="8457" spans="1:7" ht="15" x14ac:dyDescent="0.25">
      <c r="A8457" s="407" t="s">
        <v>13556</v>
      </c>
      <c r="B8457" s="407" t="s">
        <v>13557</v>
      </c>
      <c r="C8457" s="406"/>
      <c r="D8457" s="406"/>
      <c r="E8457" s="406"/>
      <c r="F8457" s="409">
        <v>43867.52611111111</v>
      </c>
      <c r="G8457" s="408">
        <v>0</v>
      </c>
    </row>
    <row r="8458" spans="1:7" ht="15" x14ac:dyDescent="0.2">
      <c r="A8458" s="407" t="s">
        <v>13558</v>
      </c>
      <c r="B8458" s="407" t="s">
        <v>13559</v>
      </c>
      <c r="C8458" s="408">
        <v>0</v>
      </c>
      <c r="D8458" s="408">
        <v>3159.75</v>
      </c>
      <c r="E8458" s="408">
        <v>3159.75</v>
      </c>
      <c r="F8458" s="409">
        <v>43867.526192129626</v>
      </c>
      <c r="G8458" s="408">
        <v>0</v>
      </c>
    </row>
    <row r="8459" spans="1:7" ht="15" x14ac:dyDescent="0.2">
      <c r="A8459" s="407" t="s">
        <v>13560</v>
      </c>
      <c r="B8459" s="407" t="s">
        <v>13561</v>
      </c>
      <c r="C8459" s="408">
        <v>0</v>
      </c>
      <c r="D8459" s="408">
        <v>75.599999999999994</v>
      </c>
      <c r="E8459" s="408">
        <v>75.599999999999994</v>
      </c>
      <c r="F8459" s="409">
        <v>46036.695555555554</v>
      </c>
      <c r="G8459" s="408">
        <v>0</v>
      </c>
    </row>
    <row r="8460" spans="1:7" ht="15" x14ac:dyDescent="0.2">
      <c r="A8460" s="407" t="s">
        <v>13562</v>
      </c>
      <c r="B8460" s="407" t="s">
        <v>13563</v>
      </c>
      <c r="C8460" s="408">
        <v>0</v>
      </c>
      <c r="D8460" s="408">
        <v>983.4</v>
      </c>
      <c r="E8460" s="408">
        <v>983.4</v>
      </c>
      <c r="F8460" s="409">
        <v>44852.587465277778</v>
      </c>
      <c r="G8460" s="408">
        <v>0</v>
      </c>
    </row>
    <row r="8461" spans="1:7" ht="15" x14ac:dyDescent="0.2">
      <c r="A8461" s="407" t="s">
        <v>13564</v>
      </c>
      <c r="B8461" s="407" t="s">
        <v>13565</v>
      </c>
      <c r="C8461" s="408">
        <v>0</v>
      </c>
      <c r="D8461" s="408">
        <v>345</v>
      </c>
      <c r="E8461" s="408">
        <v>345</v>
      </c>
      <c r="F8461" s="409">
        <v>44852.580428240741</v>
      </c>
      <c r="G8461" s="408">
        <v>0</v>
      </c>
    </row>
    <row r="8462" spans="1:7" ht="15" x14ac:dyDescent="0.2">
      <c r="A8462" s="407" t="s">
        <v>13566</v>
      </c>
      <c r="B8462" s="407" t="s">
        <v>13567</v>
      </c>
      <c r="C8462" s="408">
        <v>0</v>
      </c>
      <c r="D8462" s="408">
        <v>180</v>
      </c>
      <c r="E8462" s="408">
        <v>180</v>
      </c>
      <c r="F8462" s="409">
        <v>44852.591215277775</v>
      </c>
      <c r="G8462" s="408">
        <v>0</v>
      </c>
    </row>
    <row r="8463" spans="1:7" ht="15" x14ac:dyDescent="0.2">
      <c r="A8463" s="407" t="s">
        <v>13568</v>
      </c>
      <c r="B8463" s="407" t="s">
        <v>13569</v>
      </c>
      <c r="C8463" s="408">
        <v>0</v>
      </c>
      <c r="D8463" s="408">
        <v>235.8</v>
      </c>
      <c r="E8463" s="408">
        <v>235.8</v>
      </c>
      <c r="F8463" s="409">
        <v>44852.594305555554</v>
      </c>
      <c r="G8463" s="408">
        <v>0</v>
      </c>
    </row>
    <row r="8464" spans="1:7" ht="15" x14ac:dyDescent="0.2">
      <c r="A8464" s="407" t="s">
        <v>13570</v>
      </c>
      <c r="B8464" s="407" t="s">
        <v>13571</v>
      </c>
      <c r="C8464" s="408">
        <v>0</v>
      </c>
      <c r="D8464" s="408">
        <v>97.2</v>
      </c>
      <c r="E8464" s="408">
        <v>97.2</v>
      </c>
      <c r="F8464" s="409">
        <v>44852.594756944447</v>
      </c>
      <c r="G8464" s="408">
        <v>0</v>
      </c>
    </row>
    <row r="8465" spans="1:7" ht="15" x14ac:dyDescent="0.2">
      <c r="A8465" s="407" t="s">
        <v>13572</v>
      </c>
      <c r="B8465" s="407" t="s">
        <v>13573</v>
      </c>
      <c r="C8465" s="408">
        <v>0</v>
      </c>
      <c r="D8465" s="408">
        <v>682</v>
      </c>
      <c r="E8465" s="408">
        <v>682</v>
      </c>
      <c r="F8465" s="409">
        <v>44852.595231481479</v>
      </c>
      <c r="G8465" s="408">
        <v>0</v>
      </c>
    </row>
    <row r="8466" spans="1:7" ht="15" x14ac:dyDescent="0.2">
      <c r="A8466" s="407" t="s">
        <v>13574</v>
      </c>
      <c r="B8466" s="407" t="s">
        <v>13575</v>
      </c>
      <c r="C8466" s="408">
        <v>0</v>
      </c>
      <c r="D8466" s="408">
        <v>1075.25</v>
      </c>
      <c r="E8466" s="408">
        <v>1075.25</v>
      </c>
      <c r="F8466" s="409">
        <v>45245.55667824074</v>
      </c>
      <c r="G8466" s="408">
        <v>0</v>
      </c>
    </row>
    <row r="8467" spans="1:7" ht="15" x14ac:dyDescent="0.25">
      <c r="A8467" s="407" t="s">
        <v>13576</v>
      </c>
      <c r="B8467" s="407" t="s">
        <v>13577</v>
      </c>
      <c r="C8467" s="406"/>
      <c r="D8467" s="408">
        <v>396.75</v>
      </c>
      <c r="E8467" s="408">
        <v>396.75</v>
      </c>
      <c r="F8467" s="409">
        <v>45042.654722222222</v>
      </c>
      <c r="G8467" s="408">
        <v>0</v>
      </c>
    </row>
    <row r="8468" spans="1:7" ht="15" x14ac:dyDescent="0.2">
      <c r="A8468" s="407" t="s">
        <v>13578</v>
      </c>
      <c r="B8468" s="407" t="s">
        <v>13579</v>
      </c>
      <c r="C8468" s="408">
        <v>0</v>
      </c>
      <c r="D8468" s="408">
        <v>1797.75</v>
      </c>
      <c r="E8468" s="408">
        <v>1797.75</v>
      </c>
      <c r="F8468" s="409">
        <v>45259.667326388888</v>
      </c>
      <c r="G8468" s="408">
        <v>0</v>
      </c>
    </row>
    <row r="8469" spans="1:7" ht="15" x14ac:dyDescent="0.2">
      <c r="A8469" s="407" t="s">
        <v>13580</v>
      </c>
      <c r="B8469" s="407" t="s">
        <v>13581</v>
      </c>
      <c r="C8469" s="408">
        <v>0</v>
      </c>
      <c r="D8469" s="408">
        <v>1373.6</v>
      </c>
      <c r="E8469" s="408">
        <v>1373.6</v>
      </c>
      <c r="F8469" s="409">
        <v>45259.667569444442</v>
      </c>
      <c r="G8469" s="408">
        <v>0</v>
      </c>
    </row>
    <row r="8470" spans="1:7" ht="15" x14ac:dyDescent="0.2">
      <c r="A8470" s="407" t="s">
        <v>13582</v>
      </c>
      <c r="B8470" s="407" t="s">
        <v>13583</v>
      </c>
      <c r="C8470" s="408">
        <v>0</v>
      </c>
      <c r="D8470" s="408">
        <v>3067.65</v>
      </c>
      <c r="E8470" s="408">
        <v>3067.65</v>
      </c>
      <c r="F8470" s="409">
        <v>45707.524212962962</v>
      </c>
      <c r="G8470" s="408">
        <v>0</v>
      </c>
    </row>
    <row r="8471" spans="1:7" ht="15" x14ac:dyDescent="0.2">
      <c r="A8471" s="407" t="s">
        <v>13584</v>
      </c>
      <c r="B8471" s="407" t="s">
        <v>13585</v>
      </c>
      <c r="C8471" s="408">
        <v>0</v>
      </c>
      <c r="D8471" s="408">
        <v>402.9</v>
      </c>
      <c r="E8471" s="408">
        <v>402.9</v>
      </c>
      <c r="F8471" s="409">
        <v>45259.668217592596</v>
      </c>
      <c r="G8471" s="408">
        <v>0</v>
      </c>
    </row>
    <row r="8472" spans="1:7" ht="15" x14ac:dyDescent="0.2">
      <c r="A8472" s="407" t="s">
        <v>13586</v>
      </c>
      <c r="B8472" s="407" t="s">
        <v>13587</v>
      </c>
      <c r="C8472" s="408">
        <v>0</v>
      </c>
      <c r="D8472" s="408">
        <v>522.75</v>
      </c>
      <c r="E8472" s="408">
        <v>522.75</v>
      </c>
      <c r="F8472" s="409">
        <v>45259.668391203704</v>
      </c>
      <c r="G8472" s="408">
        <v>0</v>
      </c>
    </row>
    <row r="8473" spans="1:7" ht="15" x14ac:dyDescent="0.2">
      <c r="A8473" s="407" t="s">
        <v>13588</v>
      </c>
      <c r="B8473" s="407" t="s">
        <v>33044</v>
      </c>
      <c r="C8473" s="408">
        <v>0</v>
      </c>
      <c r="D8473" s="408">
        <v>5426.4</v>
      </c>
      <c r="E8473" s="408">
        <v>5426.4</v>
      </c>
      <c r="F8473" s="409">
        <v>45707.527546296296</v>
      </c>
      <c r="G8473" s="408">
        <v>0</v>
      </c>
    </row>
    <row r="8474" spans="1:7" ht="15" x14ac:dyDescent="0.2">
      <c r="A8474" s="407" t="s">
        <v>13589</v>
      </c>
      <c r="B8474" s="407" t="s">
        <v>13590</v>
      </c>
      <c r="C8474" s="408">
        <v>0</v>
      </c>
      <c r="D8474" s="408">
        <v>719.95</v>
      </c>
      <c r="E8474" s="408">
        <v>719.95</v>
      </c>
      <c r="F8474" s="409">
        <v>45259.668969907405</v>
      </c>
      <c r="G8474" s="408">
        <v>0</v>
      </c>
    </row>
    <row r="8475" spans="1:7" ht="15" x14ac:dyDescent="0.25">
      <c r="A8475" s="407" t="s">
        <v>13591</v>
      </c>
      <c r="B8475" s="407" t="s">
        <v>13592</v>
      </c>
      <c r="C8475" s="406"/>
      <c r="D8475" s="408">
        <v>9</v>
      </c>
      <c r="E8475" s="408">
        <v>9</v>
      </c>
      <c r="F8475" s="409">
        <v>45259.670844907407</v>
      </c>
      <c r="G8475" s="408">
        <v>0</v>
      </c>
    </row>
    <row r="8476" spans="1:7" ht="15" x14ac:dyDescent="0.2">
      <c r="A8476" s="407" t="s">
        <v>13593</v>
      </c>
      <c r="B8476" s="407" t="s">
        <v>13594</v>
      </c>
      <c r="C8476" s="408">
        <v>0</v>
      </c>
      <c r="D8476" s="408">
        <v>5390.7</v>
      </c>
      <c r="E8476" s="408">
        <v>5390.7</v>
      </c>
      <c r="F8476" s="409">
        <v>45259.671076388891</v>
      </c>
      <c r="G8476" s="408">
        <v>0</v>
      </c>
    </row>
    <row r="8477" spans="1:7" ht="15" x14ac:dyDescent="0.2">
      <c r="A8477" s="407" t="s">
        <v>13595</v>
      </c>
      <c r="B8477" s="407" t="s">
        <v>13596</v>
      </c>
      <c r="C8477" s="408">
        <v>0</v>
      </c>
      <c r="D8477" s="408">
        <v>200.25</v>
      </c>
      <c r="E8477" s="408">
        <v>200.25</v>
      </c>
      <c r="F8477" s="409">
        <v>45259.671331018515</v>
      </c>
      <c r="G8477" s="408">
        <v>0</v>
      </c>
    </row>
    <row r="8478" spans="1:7" ht="15" x14ac:dyDescent="0.2">
      <c r="A8478" s="407" t="s">
        <v>13597</v>
      </c>
      <c r="B8478" s="407" t="s">
        <v>13598</v>
      </c>
      <c r="C8478" s="408">
        <v>0</v>
      </c>
      <c r="D8478" s="408">
        <v>150.44999999999999</v>
      </c>
      <c r="E8478" s="408">
        <v>150.44999999999999</v>
      </c>
      <c r="F8478" s="409">
        <v>45259.672303240739</v>
      </c>
      <c r="G8478" s="408">
        <v>0</v>
      </c>
    </row>
    <row r="8479" spans="1:7" ht="15" x14ac:dyDescent="0.2">
      <c r="A8479" s="407" t="s">
        <v>13599</v>
      </c>
      <c r="B8479" s="407" t="s">
        <v>13600</v>
      </c>
      <c r="C8479" s="408">
        <v>0</v>
      </c>
      <c r="D8479" s="408">
        <v>37.76</v>
      </c>
      <c r="E8479" s="408">
        <v>37.76</v>
      </c>
      <c r="F8479" s="409">
        <v>45259.672500000001</v>
      </c>
      <c r="G8479" s="408">
        <v>0</v>
      </c>
    </row>
    <row r="8480" spans="1:7" ht="15" x14ac:dyDescent="0.2">
      <c r="A8480" s="407" t="s">
        <v>13601</v>
      </c>
      <c r="B8480" s="407" t="s">
        <v>13602</v>
      </c>
      <c r="C8480" s="408">
        <v>0</v>
      </c>
      <c r="D8480" s="408">
        <v>72.260000000000005</v>
      </c>
      <c r="E8480" s="408">
        <v>72.260000000000005</v>
      </c>
      <c r="F8480" s="409">
        <v>45259.672766203701</v>
      </c>
      <c r="G8480" s="408">
        <v>0</v>
      </c>
    </row>
    <row r="8481" spans="1:7" ht="15" x14ac:dyDescent="0.2">
      <c r="A8481" s="407" t="s">
        <v>13603</v>
      </c>
      <c r="B8481" s="407" t="s">
        <v>13604</v>
      </c>
      <c r="C8481" s="408">
        <v>0</v>
      </c>
      <c r="D8481" s="408">
        <v>102.15</v>
      </c>
      <c r="E8481" s="408">
        <v>102.15</v>
      </c>
      <c r="F8481" s="409">
        <v>45259.67291666667</v>
      </c>
      <c r="G8481" s="408">
        <v>0</v>
      </c>
    </row>
    <row r="8482" spans="1:7" ht="15" x14ac:dyDescent="0.2">
      <c r="A8482" s="407" t="s">
        <v>13605</v>
      </c>
      <c r="B8482" s="407" t="s">
        <v>13606</v>
      </c>
      <c r="C8482" s="408">
        <v>0</v>
      </c>
      <c r="D8482" s="408">
        <v>204.75</v>
      </c>
      <c r="E8482" s="408">
        <v>204.75</v>
      </c>
      <c r="F8482" s="409">
        <v>45328.452905092592</v>
      </c>
      <c r="G8482" s="408">
        <v>0</v>
      </c>
    </row>
    <row r="8483" spans="1:7" ht="15" x14ac:dyDescent="0.2">
      <c r="A8483" s="407" t="s">
        <v>13607</v>
      </c>
      <c r="B8483" s="407" t="s">
        <v>33045</v>
      </c>
      <c r="C8483" s="408">
        <v>0</v>
      </c>
      <c r="D8483" s="408">
        <v>141.30000000000001</v>
      </c>
      <c r="E8483" s="408">
        <v>141.30000000000001</v>
      </c>
      <c r="F8483" s="409">
        <v>45328.453032407408</v>
      </c>
      <c r="G8483" s="408">
        <v>0</v>
      </c>
    </row>
    <row r="8484" spans="1:7" ht="15" x14ac:dyDescent="0.2">
      <c r="A8484" s="407" t="s">
        <v>13608</v>
      </c>
      <c r="B8484" s="407" t="s">
        <v>13609</v>
      </c>
      <c r="C8484" s="408">
        <v>0</v>
      </c>
      <c r="D8484" s="408">
        <v>283.5</v>
      </c>
      <c r="E8484" s="408">
        <v>283.5</v>
      </c>
      <c r="F8484" s="409">
        <v>45328.452777777777</v>
      </c>
      <c r="G8484" s="408">
        <v>0</v>
      </c>
    </row>
    <row r="8485" spans="1:7" ht="15" x14ac:dyDescent="0.25">
      <c r="A8485" s="407" t="s">
        <v>13610</v>
      </c>
      <c r="B8485" s="407" t="s">
        <v>13611</v>
      </c>
      <c r="C8485" s="406"/>
      <c r="D8485" s="408">
        <v>265.05</v>
      </c>
      <c r="E8485" s="408">
        <v>265.05</v>
      </c>
      <c r="F8485" s="409">
        <v>45259.674699074072</v>
      </c>
      <c r="G8485" s="408">
        <v>0</v>
      </c>
    </row>
    <row r="8486" spans="1:7" ht="15" x14ac:dyDescent="0.2">
      <c r="A8486" s="407" t="s">
        <v>13612</v>
      </c>
      <c r="B8486" s="407" t="s">
        <v>13613</v>
      </c>
      <c r="C8486" s="408">
        <v>0</v>
      </c>
      <c r="D8486" s="408">
        <v>33.880000000000003</v>
      </c>
      <c r="E8486" s="408">
        <v>33.880000000000003</v>
      </c>
      <c r="F8486" s="409">
        <v>45259.675046296295</v>
      </c>
      <c r="G8486" s="408">
        <v>0</v>
      </c>
    </row>
    <row r="8487" spans="1:7" ht="15" x14ac:dyDescent="0.2">
      <c r="A8487" s="407" t="s">
        <v>13614</v>
      </c>
      <c r="B8487" s="407" t="s">
        <v>13615</v>
      </c>
      <c r="C8487" s="408">
        <v>0</v>
      </c>
      <c r="D8487" s="408">
        <v>22.35</v>
      </c>
      <c r="E8487" s="408">
        <v>22.35</v>
      </c>
      <c r="F8487" s="409">
        <v>45259.67527777778</v>
      </c>
      <c r="G8487" s="408">
        <v>0</v>
      </c>
    </row>
    <row r="8488" spans="1:7" ht="15" x14ac:dyDescent="0.2">
      <c r="A8488" s="407" t="s">
        <v>13616</v>
      </c>
      <c r="B8488" s="407" t="s">
        <v>13617</v>
      </c>
      <c r="C8488" s="408">
        <v>0</v>
      </c>
      <c r="D8488" s="408">
        <v>434.25</v>
      </c>
      <c r="E8488" s="408">
        <v>434.25</v>
      </c>
      <c r="F8488" s="409">
        <v>45259.675439814811</v>
      </c>
      <c r="G8488" s="408">
        <v>0</v>
      </c>
    </row>
    <row r="8489" spans="1:7" ht="15" x14ac:dyDescent="0.2">
      <c r="A8489" s="407" t="s">
        <v>13618</v>
      </c>
      <c r="B8489" s="407" t="s">
        <v>13619</v>
      </c>
      <c r="C8489" s="408">
        <v>0</v>
      </c>
      <c r="D8489" s="408">
        <v>37.61</v>
      </c>
      <c r="E8489" s="408">
        <v>37.61</v>
      </c>
      <c r="F8489" s="409">
        <v>45259.67560185185</v>
      </c>
      <c r="G8489" s="408">
        <v>0</v>
      </c>
    </row>
    <row r="8490" spans="1:7" ht="15" x14ac:dyDescent="0.25">
      <c r="A8490" s="407" t="s">
        <v>13620</v>
      </c>
      <c r="B8490" s="407" t="s">
        <v>13621</v>
      </c>
      <c r="C8490" s="406"/>
      <c r="D8490" s="408">
        <v>192</v>
      </c>
      <c r="E8490" s="408">
        <v>192</v>
      </c>
      <c r="F8490" s="409">
        <v>45259.675787037035</v>
      </c>
      <c r="G8490" s="408">
        <v>0</v>
      </c>
    </row>
    <row r="8491" spans="1:7" ht="15" x14ac:dyDescent="0.25">
      <c r="A8491" s="407" t="s">
        <v>13622</v>
      </c>
      <c r="B8491" s="407" t="s">
        <v>13623</v>
      </c>
      <c r="C8491" s="406"/>
      <c r="D8491" s="408">
        <v>219.75</v>
      </c>
      <c r="E8491" s="408">
        <v>219.75</v>
      </c>
      <c r="F8491" s="409">
        <v>45259.676030092596</v>
      </c>
      <c r="G8491" s="408">
        <v>0</v>
      </c>
    </row>
    <row r="8492" spans="1:7" ht="15" x14ac:dyDescent="0.2">
      <c r="A8492" s="407" t="s">
        <v>13624</v>
      </c>
      <c r="B8492" s="407" t="s">
        <v>13625</v>
      </c>
      <c r="C8492" s="408">
        <v>0</v>
      </c>
      <c r="D8492" s="408">
        <v>273.75</v>
      </c>
      <c r="E8492" s="408">
        <v>273.75</v>
      </c>
      <c r="F8492" s="409">
        <v>45259.676377314812</v>
      </c>
      <c r="G8492" s="408">
        <v>0</v>
      </c>
    </row>
    <row r="8493" spans="1:7" ht="15" x14ac:dyDescent="0.2">
      <c r="A8493" s="407" t="s">
        <v>13626</v>
      </c>
      <c r="B8493" s="407" t="s">
        <v>33046</v>
      </c>
      <c r="C8493" s="408">
        <v>0</v>
      </c>
      <c r="D8493" s="408">
        <v>246</v>
      </c>
      <c r="E8493" s="408">
        <v>246</v>
      </c>
      <c r="F8493" s="409">
        <v>45259.677002314813</v>
      </c>
      <c r="G8493" s="408">
        <v>0</v>
      </c>
    </row>
    <row r="8494" spans="1:7" ht="15" x14ac:dyDescent="0.25">
      <c r="A8494" s="407" t="s">
        <v>13627</v>
      </c>
      <c r="B8494" s="407" t="s">
        <v>13628</v>
      </c>
      <c r="C8494" s="406"/>
      <c r="D8494" s="408">
        <v>82.5</v>
      </c>
      <c r="E8494" s="408">
        <v>82.5</v>
      </c>
      <c r="F8494" s="409">
        <v>45259.677175925928</v>
      </c>
      <c r="G8494" s="408">
        <v>0</v>
      </c>
    </row>
    <row r="8495" spans="1:7" ht="15" x14ac:dyDescent="0.2">
      <c r="A8495" s="407" t="s">
        <v>13629</v>
      </c>
      <c r="B8495" s="407" t="s">
        <v>13630</v>
      </c>
      <c r="C8495" s="408">
        <v>0</v>
      </c>
      <c r="D8495" s="408">
        <v>1395</v>
      </c>
      <c r="E8495" s="408">
        <v>1395</v>
      </c>
      <c r="F8495" s="409">
        <v>45259.677395833336</v>
      </c>
      <c r="G8495" s="408">
        <v>0</v>
      </c>
    </row>
    <row r="8496" spans="1:7" ht="15" x14ac:dyDescent="0.25">
      <c r="A8496" s="407" t="s">
        <v>13631</v>
      </c>
      <c r="B8496" s="407" t="s">
        <v>13632</v>
      </c>
      <c r="C8496" s="406"/>
      <c r="D8496" s="408">
        <v>23.96</v>
      </c>
      <c r="E8496" s="408">
        <v>23.96</v>
      </c>
      <c r="F8496" s="409">
        <v>45259.677546296298</v>
      </c>
      <c r="G8496" s="408">
        <v>0</v>
      </c>
    </row>
    <row r="8497" spans="1:7" ht="15" x14ac:dyDescent="0.25">
      <c r="A8497" s="407" t="s">
        <v>13633</v>
      </c>
      <c r="B8497" s="407" t="s">
        <v>13634</v>
      </c>
      <c r="C8497" s="406"/>
      <c r="D8497" s="408">
        <v>10.119999999999999</v>
      </c>
      <c r="E8497" s="408">
        <v>10.119999999999999</v>
      </c>
      <c r="F8497" s="409">
        <v>45509.593425925923</v>
      </c>
      <c r="G8497" s="408">
        <v>0</v>
      </c>
    </row>
    <row r="8498" spans="1:7" ht="15" x14ac:dyDescent="0.2">
      <c r="A8498" s="407" t="s">
        <v>13635</v>
      </c>
      <c r="B8498" s="407" t="s">
        <v>13636</v>
      </c>
      <c r="C8498" s="408">
        <v>0</v>
      </c>
      <c r="D8498" s="408">
        <v>73.78</v>
      </c>
      <c r="E8498" s="408">
        <v>73.78</v>
      </c>
      <c r="F8498" s="409">
        <v>45259.678993055553</v>
      </c>
      <c r="G8498" s="408">
        <v>0</v>
      </c>
    </row>
    <row r="8499" spans="1:7" ht="15" x14ac:dyDescent="0.2">
      <c r="A8499" s="407" t="s">
        <v>13637</v>
      </c>
      <c r="B8499" s="407" t="s">
        <v>13638</v>
      </c>
      <c r="C8499" s="408">
        <v>0</v>
      </c>
      <c r="D8499" s="408">
        <v>140.74</v>
      </c>
      <c r="E8499" s="408">
        <v>140.74</v>
      </c>
      <c r="F8499" s="409">
        <v>45890.285671296297</v>
      </c>
      <c r="G8499" s="408">
        <v>0</v>
      </c>
    </row>
    <row r="8500" spans="1:7" ht="15" x14ac:dyDescent="0.2">
      <c r="A8500" s="407" t="s">
        <v>13639</v>
      </c>
      <c r="B8500" s="407" t="s">
        <v>13640</v>
      </c>
      <c r="C8500" s="408">
        <v>0</v>
      </c>
      <c r="D8500" s="408">
        <v>102.3</v>
      </c>
      <c r="E8500" s="408">
        <v>102.3</v>
      </c>
      <c r="F8500" s="409">
        <v>45259.679537037038</v>
      </c>
      <c r="G8500" s="408">
        <v>0</v>
      </c>
    </row>
    <row r="8501" spans="1:7" ht="15" x14ac:dyDescent="0.2">
      <c r="A8501" s="407" t="s">
        <v>13641</v>
      </c>
      <c r="B8501" s="407" t="s">
        <v>13642</v>
      </c>
      <c r="C8501" s="408">
        <v>0</v>
      </c>
      <c r="D8501" s="408">
        <v>205.22</v>
      </c>
      <c r="E8501" s="408">
        <v>205.22</v>
      </c>
      <c r="F8501" s="409">
        <v>45259.679780092592</v>
      </c>
      <c r="G8501" s="408">
        <v>0</v>
      </c>
    </row>
    <row r="8502" spans="1:7" ht="15" x14ac:dyDescent="0.2">
      <c r="A8502" s="407" t="s">
        <v>13643</v>
      </c>
      <c r="B8502" s="407" t="s">
        <v>13644</v>
      </c>
      <c r="C8502" s="408">
        <v>0</v>
      </c>
      <c r="D8502" s="408">
        <v>395.56</v>
      </c>
      <c r="E8502" s="408">
        <v>395.56</v>
      </c>
      <c r="F8502" s="409">
        <v>45259.680115740739</v>
      </c>
      <c r="G8502" s="408">
        <v>0</v>
      </c>
    </row>
    <row r="8503" spans="1:7" ht="15" x14ac:dyDescent="0.2">
      <c r="A8503" s="407" t="s">
        <v>13645</v>
      </c>
      <c r="B8503" s="407" t="s">
        <v>13646</v>
      </c>
      <c r="C8503" s="408">
        <v>0</v>
      </c>
      <c r="D8503" s="408">
        <v>221.96</v>
      </c>
      <c r="E8503" s="408">
        <v>221.96</v>
      </c>
      <c r="F8503" s="409">
        <v>45328.452476851853</v>
      </c>
      <c r="G8503" s="408">
        <v>0</v>
      </c>
    </row>
    <row r="8504" spans="1:7" ht="15" x14ac:dyDescent="0.2">
      <c r="A8504" s="407" t="s">
        <v>13647</v>
      </c>
      <c r="B8504" s="407" t="s">
        <v>13648</v>
      </c>
      <c r="C8504" s="408">
        <v>0</v>
      </c>
      <c r="D8504" s="408">
        <v>460.7</v>
      </c>
      <c r="E8504" s="408">
        <v>460.7</v>
      </c>
      <c r="F8504" s="409">
        <v>45259.680520833332</v>
      </c>
      <c r="G8504" s="408">
        <v>0</v>
      </c>
    </row>
    <row r="8505" spans="1:7" ht="15" x14ac:dyDescent="0.2">
      <c r="A8505" s="407" t="s">
        <v>13649</v>
      </c>
      <c r="B8505" s="407" t="s">
        <v>13650</v>
      </c>
      <c r="C8505" s="408">
        <v>0</v>
      </c>
      <c r="D8505" s="408">
        <v>2144.5500000000002</v>
      </c>
      <c r="E8505" s="408">
        <v>2144.5500000000002</v>
      </c>
      <c r="F8505" s="409">
        <v>45259.680671296293</v>
      </c>
      <c r="G8505" s="408">
        <v>0</v>
      </c>
    </row>
    <row r="8506" spans="1:7" ht="15" x14ac:dyDescent="0.2">
      <c r="A8506" s="407" t="s">
        <v>13651</v>
      </c>
      <c r="B8506" s="407" t="s">
        <v>13652</v>
      </c>
      <c r="C8506" s="408">
        <v>0</v>
      </c>
      <c r="D8506" s="408">
        <v>82.5</v>
      </c>
      <c r="E8506" s="408">
        <v>82.5</v>
      </c>
      <c r="F8506" s="409">
        <v>45259.680833333332</v>
      </c>
      <c r="G8506" s="408">
        <v>0</v>
      </c>
    </row>
    <row r="8507" spans="1:7" ht="15" x14ac:dyDescent="0.2">
      <c r="A8507" s="407" t="s">
        <v>13653</v>
      </c>
      <c r="B8507" s="407" t="s">
        <v>13654</v>
      </c>
      <c r="C8507" s="408">
        <v>0</v>
      </c>
      <c r="D8507" s="408">
        <v>14.5</v>
      </c>
      <c r="E8507" s="408">
        <v>14.5</v>
      </c>
      <c r="F8507" s="409">
        <v>44517.602766203701</v>
      </c>
      <c r="G8507" s="408">
        <v>0</v>
      </c>
    </row>
    <row r="8508" spans="1:7" ht="15" x14ac:dyDescent="0.2">
      <c r="A8508" s="407" t="s">
        <v>13655</v>
      </c>
      <c r="B8508" s="407" t="s">
        <v>13656</v>
      </c>
      <c r="C8508" s="408">
        <v>0</v>
      </c>
      <c r="D8508" s="408">
        <v>28.3</v>
      </c>
      <c r="E8508" s="408">
        <v>28.3</v>
      </c>
      <c r="F8508" s="409">
        <v>44517.603067129632</v>
      </c>
      <c r="G8508" s="408">
        <v>0</v>
      </c>
    </row>
    <row r="8509" spans="1:7" ht="15" x14ac:dyDescent="0.2">
      <c r="A8509" s="407" t="s">
        <v>13657</v>
      </c>
      <c r="B8509" s="407" t="s">
        <v>13658</v>
      </c>
      <c r="C8509" s="408">
        <v>0</v>
      </c>
      <c r="D8509" s="408">
        <v>221.96</v>
      </c>
      <c r="E8509" s="408">
        <v>221.96</v>
      </c>
      <c r="F8509" s="409">
        <v>45259.681377314817</v>
      </c>
      <c r="G8509" s="408">
        <v>0</v>
      </c>
    </row>
    <row r="8510" spans="1:7" ht="15" x14ac:dyDescent="0.2">
      <c r="A8510" s="407" t="s">
        <v>13659</v>
      </c>
      <c r="B8510" s="407" t="s">
        <v>13660</v>
      </c>
      <c r="C8510" s="408">
        <v>0</v>
      </c>
      <c r="D8510" s="408">
        <v>236.32</v>
      </c>
      <c r="E8510" s="408">
        <v>236.32</v>
      </c>
      <c r="F8510" s="409">
        <v>45259.681608796294</v>
      </c>
      <c r="G8510" s="408">
        <v>0</v>
      </c>
    </row>
    <row r="8511" spans="1:7" ht="15" x14ac:dyDescent="0.2">
      <c r="A8511" s="407" t="s">
        <v>13661</v>
      </c>
      <c r="B8511" s="407" t="s">
        <v>13662</v>
      </c>
      <c r="C8511" s="408">
        <v>0</v>
      </c>
      <c r="D8511" s="408">
        <v>691.5</v>
      </c>
      <c r="E8511" s="408">
        <v>691.5</v>
      </c>
      <c r="F8511" s="409">
        <v>45260.350081018521</v>
      </c>
      <c r="G8511" s="408">
        <v>0</v>
      </c>
    </row>
    <row r="8512" spans="1:7" ht="15" x14ac:dyDescent="0.2">
      <c r="A8512" s="407" t="s">
        <v>13663</v>
      </c>
      <c r="B8512" s="407" t="s">
        <v>13664</v>
      </c>
      <c r="C8512" s="408">
        <v>0</v>
      </c>
      <c r="D8512" s="408">
        <v>145.5</v>
      </c>
      <c r="E8512" s="408">
        <v>145.5</v>
      </c>
      <c r="F8512" s="409">
        <v>45260.351203703707</v>
      </c>
      <c r="G8512" s="408">
        <v>0</v>
      </c>
    </row>
    <row r="8513" spans="1:7" ht="15" x14ac:dyDescent="0.2">
      <c r="A8513" s="407" t="s">
        <v>13665</v>
      </c>
      <c r="B8513" s="407" t="s">
        <v>13666</v>
      </c>
      <c r="C8513" s="408">
        <v>0</v>
      </c>
      <c r="D8513" s="408">
        <v>50</v>
      </c>
      <c r="E8513" s="408">
        <v>50</v>
      </c>
      <c r="F8513" s="409">
        <v>45709.470439814817</v>
      </c>
      <c r="G8513" s="408">
        <v>0</v>
      </c>
    </row>
    <row r="8514" spans="1:7" ht="15" x14ac:dyDescent="0.2">
      <c r="A8514" s="407" t="s">
        <v>13667</v>
      </c>
      <c r="B8514" s="407" t="s">
        <v>13668</v>
      </c>
      <c r="C8514" s="408">
        <v>0</v>
      </c>
      <c r="D8514" s="408">
        <v>154.5</v>
      </c>
      <c r="E8514" s="408">
        <v>154.5</v>
      </c>
      <c r="F8514" s="409">
        <v>45260.3515162037</v>
      </c>
      <c r="G8514" s="408">
        <v>0</v>
      </c>
    </row>
    <row r="8515" spans="1:7" ht="15" x14ac:dyDescent="0.2">
      <c r="A8515" s="407" t="s">
        <v>13669</v>
      </c>
      <c r="B8515" s="407" t="s">
        <v>13670</v>
      </c>
      <c r="C8515" s="408">
        <v>0</v>
      </c>
      <c r="D8515" s="408">
        <v>1297.5</v>
      </c>
      <c r="E8515" s="408">
        <v>1297.5</v>
      </c>
      <c r="F8515" s="409">
        <v>45260.351689814815</v>
      </c>
      <c r="G8515" s="408">
        <v>0</v>
      </c>
    </row>
    <row r="8516" spans="1:7" ht="15" x14ac:dyDescent="0.25">
      <c r="A8516" s="407" t="s">
        <v>13671</v>
      </c>
      <c r="B8516" s="407" t="s">
        <v>13672</v>
      </c>
      <c r="C8516" s="406"/>
      <c r="D8516" s="408">
        <v>3477</v>
      </c>
      <c r="E8516" s="408">
        <v>3477</v>
      </c>
      <c r="F8516" s="409">
        <v>43144.428865740738</v>
      </c>
      <c r="G8516" s="408">
        <v>0</v>
      </c>
    </row>
    <row r="8517" spans="1:7" ht="15" x14ac:dyDescent="0.2">
      <c r="A8517" s="407" t="s">
        <v>13673</v>
      </c>
      <c r="B8517" s="407" t="s">
        <v>13674</v>
      </c>
      <c r="C8517" s="408">
        <v>0</v>
      </c>
      <c r="D8517" s="408">
        <v>3486</v>
      </c>
      <c r="E8517" s="408">
        <v>3486</v>
      </c>
      <c r="F8517" s="409">
        <v>45260.354513888888</v>
      </c>
      <c r="G8517" s="408">
        <v>0</v>
      </c>
    </row>
    <row r="8518" spans="1:7" ht="15" x14ac:dyDescent="0.2">
      <c r="A8518" s="407" t="s">
        <v>13675</v>
      </c>
      <c r="B8518" s="407" t="s">
        <v>13676</v>
      </c>
      <c r="C8518" s="408">
        <v>0</v>
      </c>
      <c r="D8518" s="408">
        <v>1626.75</v>
      </c>
      <c r="E8518" s="408">
        <v>1626.75</v>
      </c>
      <c r="F8518" s="409">
        <v>43144.429155092592</v>
      </c>
      <c r="G8518" s="408">
        <v>0</v>
      </c>
    </row>
    <row r="8519" spans="1:7" ht="15" x14ac:dyDescent="0.25">
      <c r="A8519" s="407" t="s">
        <v>13677</v>
      </c>
      <c r="B8519" s="407" t="s">
        <v>13678</v>
      </c>
      <c r="C8519" s="406"/>
      <c r="D8519" s="408">
        <v>4877.25</v>
      </c>
      <c r="E8519" s="408">
        <v>4877.25</v>
      </c>
      <c r="F8519" s="409">
        <v>43075.489178240743</v>
      </c>
      <c r="G8519" s="408">
        <v>0</v>
      </c>
    </row>
    <row r="8520" spans="1:7" ht="15" x14ac:dyDescent="0.2">
      <c r="A8520" s="407" t="s">
        <v>13679</v>
      </c>
      <c r="B8520" s="407" t="s">
        <v>13680</v>
      </c>
      <c r="C8520" s="408">
        <v>0</v>
      </c>
      <c r="D8520" s="408">
        <v>2310</v>
      </c>
      <c r="E8520" s="408">
        <v>2310</v>
      </c>
      <c r="F8520" s="409">
        <v>45260.355682870373</v>
      </c>
      <c r="G8520" s="408">
        <v>0</v>
      </c>
    </row>
    <row r="8521" spans="1:7" ht="15" x14ac:dyDescent="0.2">
      <c r="A8521" s="407" t="s">
        <v>13681</v>
      </c>
      <c r="B8521" s="407" t="s">
        <v>13682</v>
      </c>
      <c r="C8521" s="408">
        <v>0</v>
      </c>
      <c r="D8521" s="408">
        <v>482.16</v>
      </c>
      <c r="E8521" s="408">
        <v>482.16</v>
      </c>
      <c r="F8521" s="409">
        <v>45260.356180555558</v>
      </c>
      <c r="G8521" s="408">
        <v>0</v>
      </c>
    </row>
    <row r="8522" spans="1:7" ht="15" x14ac:dyDescent="0.25">
      <c r="A8522" s="407" t="s">
        <v>33047</v>
      </c>
      <c r="B8522" s="407" t="s">
        <v>33048</v>
      </c>
      <c r="C8522" s="406"/>
      <c r="D8522" s="408">
        <v>1100.4000000000001</v>
      </c>
      <c r="E8522" s="408">
        <v>1100.4000000000001</v>
      </c>
      <c r="F8522" s="409">
        <v>45260.357361111113</v>
      </c>
      <c r="G8522" s="408">
        <v>0</v>
      </c>
    </row>
    <row r="8523" spans="1:7" ht="15" x14ac:dyDescent="0.25">
      <c r="A8523" s="407" t="s">
        <v>13683</v>
      </c>
      <c r="B8523" s="407" t="s">
        <v>13684</v>
      </c>
      <c r="C8523" s="406"/>
      <c r="D8523" s="408">
        <v>113.25</v>
      </c>
      <c r="E8523" s="408">
        <v>113.25</v>
      </c>
      <c r="F8523" s="409">
        <v>45260.357627314814</v>
      </c>
      <c r="G8523" s="408">
        <v>0</v>
      </c>
    </row>
    <row r="8524" spans="1:7" ht="15" x14ac:dyDescent="0.2">
      <c r="A8524" s="407" t="s">
        <v>13685</v>
      </c>
      <c r="B8524" s="407" t="s">
        <v>13686</v>
      </c>
      <c r="C8524" s="408">
        <v>0</v>
      </c>
      <c r="D8524" s="408">
        <v>455.25</v>
      </c>
      <c r="E8524" s="408">
        <v>455.25</v>
      </c>
      <c r="F8524" s="409">
        <v>45260.35769675926</v>
      </c>
      <c r="G8524" s="408">
        <v>0</v>
      </c>
    </row>
    <row r="8525" spans="1:7" ht="15" x14ac:dyDescent="0.2">
      <c r="A8525" s="407" t="s">
        <v>13687</v>
      </c>
      <c r="B8525" s="407" t="s">
        <v>13688</v>
      </c>
      <c r="C8525" s="408">
        <v>0</v>
      </c>
      <c r="D8525" s="408">
        <v>329.25</v>
      </c>
      <c r="E8525" s="408">
        <v>329.25</v>
      </c>
      <c r="F8525" s="409">
        <v>45260.358368055553</v>
      </c>
      <c r="G8525" s="408">
        <v>0</v>
      </c>
    </row>
    <row r="8526" spans="1:7" ht="15" x14ac:dyDescent="0.2">
      <c r="A8526" s="407" t="s">
        <v>13689</v>
      </c>
      <c r="B8526" s="407" t="s">
        <v>13690</v>
      </c>
      <c r="C8526" s="408">
        <v>0</v>
      </c>
      <c r="D8526" s="408">
        <v>130.88</v>
      </c>
      <c r="E8526" s="408">
        <v>130.88</v>
      </c>
      <c r="F8526" s="409">
        <v>43075.490254629629</v>
      </c>
      <c r="G8526" s="408">
        <v>0</v>
      </c>
    </row>
    <row r="8527" spans="1:7" ht="15" x14ac:dyDescent="0.25">
      <c r="A8527" s="407" t="s">
        <v>13691</v>
      </c>
      <c r="B8527" s="407" t="s">
        <v>13692</v>
      </c>
      <c r="C8527" s="406"/>
      <c r="D8527" s="408">
        <v>385.5</v>
      </c>
      <c r="E8527" s="408">
        <v>385.5</v>
      </c>
      <c r="F8527" s="409">
        <v>45260.358715277776</v>
      </c>
      <c r="G8527" s="408">
        <v>0</v>
      </c>
    </row>
    <row r="8528" spans="1:7" ht="15" x14ac:dyDescent="0.2">
      <c r="A8528" s="407" t="s">
        <v>13693</v>
      </c>
      <c r="B8528" s="407" t="s">
        <v>13694</v>
      </c>
      <c r="C8528" s="408">
        <v>0</v>
      </c>
      <c r="D8528" s="408">
        <v>484.5</v>
      </c>
      <c r="E8528" s="408">
        <v>484.5</v>
      </c>
      <c r="F8528" s="409">
        <v>45260.358958333331</v>
      </c>
      <c r="G8528" s="408">
        <v>0</v>
      </c>
    </row>
    <row r="8529" spans="1:7" ht="15" x14ac:dyDescent="0.25">
      <c r="A8529" s="407" t="s">
        <v>13695</v>
      </c>
      <c r="B8529" s="407" t="s">
        <v>13696</v>
      </c>
      <c r="C8529" s="406"/>
      <c r="D8529" s="408">
        <v>400.5</v>
      </c>
      <c r="E8529" s="408">
        <v>400.5</v>
      </c>
      <c r="F8529" s="409">
        <v>45260.359305555554</v>
      </c>
      <c r="G8529" s="408">
        <v>0</v>
      </c>
    </row>
    <row r="8530" spans="1:7" ht="15" x14ac:dyDescent="0.2">
      <c r="A8530" s="407" t="s">
        <v>13697</v>
      </c>
      <c r="B8530" s="407" t="s">
        <v>13698</v>
      </c>
      <c r="C8530" s="408">
        <v>0</v>
      </c>
      <c r="D8530" s="408">
        <v>42</v>
      </c>
      <c r="E8530" s="408">
        <v>42</v>
      </c>
      <c r="F8530" s="409">
        <v>45260.359768518516</v>
      </c>
      <c r="G8530" s="408">
        <v>0</v>
      </c>
    </row>
    <row r="8531" spans="1:7" ht="15" x14ac:dyDescent="0.2">
      <c r="A8531" s="407" t="s">
        <v>13699</v>
      </c>
      <c r="B8531" s="407" t="s">
        <v>13700</v>
      </c>
      <c r="C8531" s="408">
        <v>0</v>
      </c>
      <c r="D8531" s="408">
        <v>42.75</v>
      </c>
      <c r="E8531" s="408">
        <v>42.75</v>
      </c>
      <c r="F8531" s="409">
        <v>45260.359976851854</v>
      </c>
      <c r="G8531" s="408">
        <v>0</v>
      </c>
    </row>
    <row r="8532" spans="1:7" ht="15" x14ac:dyDescent="0.25">
      <c r="A8532" s="407" t="s">
        <v>13701</v>
      </c>
      <c r="B8532" s="407" t="s">
        <v>13702</v>
      </c>
      <c r="C8532" s="406"/>
      <c r="D8532" s="408">
        <v>372</v>
      </c>
      <c r="E8532" s="408">
        <v>372</v>
      </c>
      <c r="F8532" s="409">
        <v>45260.36042824074</v>
      </c>
      <c r="G8532" s="408">
        <v>0</v>
      </c>
    </row>
    <row r="8533" spans="1:7" ht="15" x14ac:dyDescent="0.2">
      <c r="A8533" s="407" t="s">
        <v>13703</v>
      </c>
      <c r="B8533" s="407" t="s">
        <v>13704</v>
      </c>
      <c r="C8533" s="408">
        <v>0</v>
      </c>
      <c r="D8533" s="408">
        <v>321.75</v>
      </c>
      <c r="E8533" s="408">
        <v>321.75</v>
      </c>
      <c r="F8533" s="409">
        <v>45260.361238425925</v>
      </c>
      <c r="G8533" s="408">
        <v>0</v>
      </c>
    </row>
    <row r="8534" spans="1:7" ht="15" x14ac:dyDescent="0.2">
      <c r="A8534" s="407" t="s">
        <v>13705</v>
      </c>
      <c r="B8534" s="407" t="s">
        <v>13706</v>
      </c>
      <c r="C8534" s="408">
        <v>0</v>
      </c>
      <c r="D8534" s="408">
        <v>667.5</v>
      </c>
      <c r="E8534" s="408">
        <v>667.5</v>
      </c>
      <c r="F8534" s="409">
        <v>45260.361863425926</v>
      </c>
      <c r="G8534" s="408">
        <v>0</v>
      </c>
    </row>
    <row r="8535" spans="1:7" ht="15" x14ac:dyDescent="0.2">
      <c r="A8535" s="407" t="s">
        <v>13707</v>
      </c>
      <c r="B8535" s="407" t="s">
        <v>13708</v>
      </c>
      <c r="C8535" s="408">
        <v>0</v>
      </c>
      <c r="D8535" s="408">
        <v>17</v>
      </c>
      <c r="E8535" s="408">
        <v>17</v>
      </c>
      <c r="F8535" s="409">
        <v>46071.522303240738</v>
      </c>
      <c r="G8535" s="408">
        <v>0</v>
      </c>
    </row>
    <row r="8536" spans="1:7" ht="15" x14ac:dyDescent="0.2">
      <c r="A8536" s="407" t="s">
        <v>13709</v>
      </c>
      <c r="B8536" s="407" t="s">
        <v>13710</v>
      </c>
      <c r="C8536" s="408">
        <v>0</v>
      </c>
      <c r="D8536" s="408">
        <v>462.75</v>
      </c>
      <c r="E8536" s="408">
        <v>462.75</v>
      </c>
      <c r="F8536" s="409">
        <v>45260.362604166665</v>
      </c>
      <c r="G8536" s="408">
        <v>0</v>
      </c>
    </row>
    <row r="8537" spans="1:7" ht="15" x14ac:dyDescent="0.2">
      <c r="A8537" s="407" t="s">
        <v>13711</v>
      </c>
      <c r="B8537" s="407" t="s">
        <v>13712</v>
      </c>
      <c r="C8537" s="408">
        <v>0</v>
      </c>
      <c r="D8537" s="408">
        <v>891</v>
      </c>
      <c r="E8537" s="408">
        <v>891</v>
      </c>
      <c r="F8537" s="409">
        <v>45260.363194444442</v>
      </c>
      <c r="G8537" s="408">
        <v>0</v>
      </c>
    </row>
    <row r="8538" spans="1:7" ht="15" x14ac:dyDescent="0.25">
      <c r="A8538" s="407" t="s">
        <v>13713</v>
      </c>
      <c r="B8538" s="407" t="s">
        <v>13714</v>
      </c>
      <c r="C8538" s="406"/>
      <c r="D8538" s="408">
        <v>24</v>
      </c>
      <c r="E8538" s="408">
        <v>24</v>
      </c>
      <c r="F8538" s="409">
        <v>45260.363287037035</v>
      </c>
      <c r="G8538" s="408">
        <v>0</v>
      </c>
    </row>
    <row r="8539" spans="1:7" ht="15" x14ac:dyDescent="0.2">
      <c r="A8539" s="407" t="s">
        <v>13715</v>
      </c>
      <c r="B8539" s="407" t="s">
        <v>33049</v>
      </c>
      <c r="C8539" s="408">
        <v>0</v>
      </c>
      <c r="D8539" s="408">
        <v>519.75</v>
      </c>
      <c r="E8539" s="408">
        <v>519.75</v>
      </c>
      <c r="F8539" s="409">
        <v>45260.364398148151</v>
      </c>
      <c r="G8539" s="408">
        <v>0</v>
      </c>
    </row>
    <row r="8540" spans="1:7" ht="15" x14ac:dyDescent="0.25">
      <c r="A8540" s="407" t="s">
        <v>13716</v>
      </c>
      <c r="B8540" s="407" t="s">
        <v>33050</v>
      </c>
      <c r="C8540" s="406"/>
      <c r="D8540" s="408">
        <v>210</v>
      </c>
      <c r="E8540" s="408">
        <v>210</v>
      </c>
      <c r="F8540" s="409">
        <v>45260.36614583333</v>
      </c>
      <c r="G8540" s="408">
        <v>0</v>
      </c>
    </row>
    <row r="8541" spans="1:7" ht="15" x14ac:dyDescent="0.25">
      <c r="A8541" s="407" t="s">
        <v>13717</v>
      </c>
      <c r="B8541" s="407" t="s">
        <v>40340</v>
      </c>
      <c r="C8541" s="406"/>
      <c r="D8541" s="408">
        <v>288.31</v>
      </c>
      <c r="E8541" s="408">
        <v>288.31</v>
      </c>
      <c r="F8541" s="409">
        <v>45712.389537037037</v>
      </c>
      <c r="G8541" s="408">
        <v>0</v>
      </c>
    </row>
    <row r="8542" spans="1:7" ht="15" x14ac:dyDescent="0.25">
      <c r="A8542" s="407" t="s">
        <v>13718</v>
      </c>
      <c r="B8542" s="407" t="s">
        <v>40341</v>
      </c>
      <c r="C8542" s="406"/>
      <c r="D8542" s="408">
        <v>259.3</v>
      </c>
      <c r="E8542" s="408">
        <v>259.3</v>
      </c>
      <c r="F8542" s="409">
        <v>45712.389606481483</v>
      </c>
      <c r="G8542" s="408">
        <v>0</v>
      </c>
    </row>
    <row r="8543" spans="1:7" ht="15" x14ac:dyDescent="0.25">
      <c r="A8543" s="407" t="s">
        <v>36161</v>
      </c>
      <c r="B8543" s="407" t="s">
        <v>36162</v>
      </c>
      <c r="C8543" s="406"/>
      <c r="D8543" s="408">
        <v>1107</v>
      </c>
      <c r="E8543" s="408">
        <v>1107</v>
      </c>
      <c r="F8543" s="409">
        <v>45260.368634259263</v>
      </c>
      <c r="G8543" s="408">
        <v>0</v>
      </c>
    </row>
    <row r="8544" spans="1:7" ht="15" x14ac:dyDescent="0.25">
      <c r="A8544" s="407" t="s">
        <v>36163</v>
      </c>
      <c r="B8544" s="407" t="s">
        <v>36164</v>
      </c>
      <c r="C8544" s="406"/>
      <c r="D8544" s="408">
        <v>1061.08</v>
      </c>
      <c r="E8544" s="408">
        <v>1061.08</v>
      </c>
      <c r="F8544" s="409">
        <v>45245.563819444447</v>
      </c>
      <c r="G8544" s="408">
        <v>0</v>
      </c>
    </row>
    <row r="8545" spans="1:7" ht="15" x14ac:dyDescent="0.25">
      <c r="A8545" s="407" t="s">
        <v>13719</v>
      </c>
      <c r="B8545" s="407" t="s">
        <v>13720</v>
      </c>
      <c r="C8545" s="406"/>
      <c r="D8545" s="408">
        <v>67.260000000000005</v>
      </c>
      <c r="E8545" s="408">
        <v>67.260000000000005</v>
      </c>
      <c r="F8545" s="409">
        <v>45260.368807870371</v>
      </c>
      <c r="G8545" s="408">
        <v>0</v>
      </c>
    </row>
    <row r="8546" spans="1:7" ht="15" x14ac:dyDescent="0.2">
      <c r="A8546" s="407" t="s">
        <v>13721</v>
      </c>
      <c r="B8546" s="407" t="s">
        <v>13722</v>
      </c>
      <c r="C8546" s="408">
        <v>0</v>
      </c>
      <c r="D8546" s="408">
        <v>120.53</v>
      </c>
      <c r="E8546" s="408">
        <v>120.53</v>
      </c>
      <c r="F8546" s="409">
        <v>45260.368946759256</v>
      </c>
      <c r="G8546" s="408">
        <v>0</v>
      </c>
    </row>
    <row r="8547" spans="1:7" ht="15" x14ac:dyDescent="0.2">
      <c r="A8547" s="407" t="s">
        <v>13723</v>
      </c>
      <c r="B8547" s="407" t="s">
        <v>13724</v>
      </c>
      <c r="C8547" s="408">
        <v>0</v>
      </c>
      <c r="D8547" s="408">
        <v>159.78</v>
      </c>
      <c r="E8547" s="408">
        <v>159.78</v>
      </c>
      <c r="F8547" s="409">
        <v>45975.435613425929</v>
      </c>
      <c r="G8547" s="408">
        <v>0</v>
      </c>
    </row>
    <row r="8548" spans="1:7" ht="15" x14ac:dyDescent="0.2">
      <c r="A8548" s="407" t="s">
        <v>13725</v>
      </c>
      <c r="B8548" s="407" t="s">
        <v>13726</v>
      </c>
      <c r="C8548" s="408">
        <v>0</v>
      </c>
      <c r="D8548" s="408">
        <v>21.48</v>
      </c>
      <c r="E8548" s="408">
        <v>21.48</v>
      </c>
      <c r="F8548" s="409">
        <v>45975.431956018518</v>
      </c>
      <c r="G8548" s="408">
        <v>0</v>
      </c>
    </row>
    <row r="8549" spans="1:7" ht="15" x14ac:dyDescent="0.2">
      <c r="A8549" s="407" t="s">
        <v>13727</v>
      </c>
      <c r="B8549" s="407" t="s">
        <v>13728</v>
      </c>
      <c r="C8549" s="408">
        <v>0</v>
      </c>
      <c r="D8549" s="408">
        <v>12.24</v>
      </c>
      <c r="E8549" s="408">
        <v>12.24</v>
      </c>
      <c r="F8549" s="409">
        <v>45975.433425925927</v>
      </c>
      <c r="G8549" s="408">
        <v>0</v>
      </c>
    </row>
    <row r="8550" spans="1:7" ht="15" x14ac:dyDescent="0.2">
      <c r="A8550" s="407" t="s">
        <v>13729</v>
      </c>
      <c r="B8550" s="407" t="s">
        <v>13730</v>
      </c>
      <c r="C8550" s="408">
        <v>0</v>
      </c>
      <c r="D8550" s="408">
        <v>170</v>
      </c>
      <c r="E8550" s="408">
        <v>170</v>
      </c>
      <c r="F8550" s="409">
        <v>45975.433854166666</v>
      </c>
      <c r="G8550" s="408">
        <v>0</v>
      </c>
    </row>
    <row r="8551" spans="1:7" ht="15" x14ac:dyDescent="0.2">
      <c r="A8551" s="407" t="s">
        <v>13731</v>
      </c>
      <c r="B8551" s="407" t="s">
        <v>13732</v>
      </c>
      <c r="C8551" s="408">
        <v>0</v>
      </c>
      <c r="D8551" s="408">
        <v>380</v>
      </c>
      <c r="E8551" s="408">
        <v>380</v>
      </c>
      <c r="F8551" s="409">
        <v>45975.434236111112</v>
      </c>
      <c r="G8551" s="408">
        <v>0</v>
      </c>
    </row>
    <row r="8552" spans="1:7" ht="15" x14ac:dyDescent="0.2">
      <c r="A8552" s="407" t="s">
        <v>13733</v>
      </c>
      <c r="B8552" s="407" t="s">
        <v>13734</v>
      </c>
      <c r="C8552" s="408">
        <v>0</v>
      </c>
      <c r="D8552" s="408">
        <v>231</v>
      </c>
      <c r="E8552" s="408">
        <v>231</v>
      </c>
      <c r="F8552" s="409">
        <v>45975.434583333335</v>
      </c>
      <c r="G8552" s="408">
        <v>0</v>
      </c>
    </row>
    <row r="8553" spans="1:7" ht="15" x14ac:dyDescent="0.2">
      <c r="A8553" s="407" t="s">
        <v>13735</v>
      </c>
      <c r="B8553" s="407" t="s">
        <v>13736</v>
      </c>
      <c r="C8553" s="408">
        <v>0</v>
      </c>
      <c r="D8553" s="408">
        <v>0</v>
      </c>
      <c r="E8553" s="408">
        <v>0</v>
      </c>
      <c r="F8553" s="409">
        <v>45975.436550925922</v>
      </c>
      <c r="G8553" s="408">
        <v>0</v>
      </c>
    </row>
    <row r="8554" spans="1:7" ht="15" x14ac:dyDescent="0.25">
      <c r="A8554" s="407" t="s">
        <v>13737</v>
      </c>
      <c r="B8554" s="407" t="s">
        <v>13738</v>
      </c>
      <c r="C8554" s="406"/>
      <c r="D8554" s="408">
        <v>356</v>
      </c>
      <c r="E8554" s="408">
        <v>356</v>
      </c>
      <c r="F8554" s="409">
        <v>45975.434918981482</v>
      </c>
      <c r="G8554" s="408">
        <v>0</v>
      </c>
    </row>
    <row r="8555" spans="1:7" ht="15" x14ac:dyDescent="0.2">
      <c r="A8555" s="407" t="s">
        <v>13739</v>
      </c>
      <c r="B8555" s="407" t="s">
        <v>13740</v>
      </c>
      <c r="C8555" s="408">
        <v>0</v>
      </c>
      <c r="D8555" s="408">
        <v>13.6</v>
      </c>
      <c r="E8555" s="408">
        <v>13.6</v>
      </c>
      <c r="F8555" s="409">
        <v>45975.435277777775</v>
      </c>
      <c r="G8555" s="408">
        <v>0</v>
      </c>
    </row>
    <row r="8556" spans="1:7" ht="15" x14ac:dyDescent="0.2">
      <c r="A8556" s="407" t="s">
        <v>13741</v>
      </c>
      <c r="B8556" s="407" t="s">
        <v>13742</v>
      </c>
      <c r="C8556" s="408">
        <v>0</v>
      </c>
      <c r="D8556" s="408">
        <v>13.6</v>
      </c>
      <c r="E8556" s="408">
        <v>13.6</v>
      </c>
      <c r="F8556" s="409">
        <v>45975.435902777775</v>
      </c>
      <c r="G8556" s="408">
        <v>0</v>
      </c>
    </row>
    <row r="8557" spans="1:7" ht="15" x14ac:dyDescent="0.2">
      <c r="A8557" s="407" t="s">
        <v>13743</v>
      </c>
      <c r="B8557" s="407" t="s">
        <v>13744</v>
      </c>
      <c r="C8557" s="408">
        <v>0</v>
      </c>
      <c r="D8557" s="408">
        <v>271</v>
      </c>
      <c r="E8557" s="408">
        <v>271</v>
      </c>
      <c r="F8557" s="409">
        <v>45975.436192129629</v>
      </c>
      <c r="G8557" s="408">
        <v>0</v>
      </c>
    </row>
    <row r="8558" spans="1:7" ht="15" x14ac:dyDescent="0.2">
      <c r="A8558" s="407" t="s">
        <v>13745</v>
      </c>
      <c r="B8558" s="407" t="s">
        <v>13746</v>
      </c>
      <c r="C8558" s="408">
        <v>0</v>
      </c>
      <c r="D8558" s="408">
        <v>37.799999999999997</v>
      </c>
      <c r="E8558" s="408">
        <v>37.799999999999997</v>
      </c>
      <c r="F8558" s="409">
        <v>45975.437314814815</v>
      </c>
      <c r="G8558" s="408">
        <v>0</v>
      </c>
    </row>
    <row r="8559" spans="1:7" ht="15" x14ac:dyDescent="0.2">
      <c r="A8559" s="407" t="s">
        <v>13747</v>
      </c>
      <c r="B8559" s="407" t="s">
        <v>13748</v>
      </c>
      <c r="C8559" s="408">
        <v>0</v>
      </c>
      <c r="D8559" s="408">
        <v>58.2</v>
      </c>
      <c r="E8559" s="408">
        <v>58.2</v>
      </c>
      <c r="F8559" s="409">
        <v>45975.436967592592</v>
      </c>
      <c r="G8559" s="408">
        <v>0</v>
      </c>
    </row>
    <row r="8560" spans="1:7" ht="15" x14ac:dyDescent="0.2">
      <c r="A8560" s="407" t="s">
        <v>13749</v>
      </c>
      <c r="B8560" s="407" t="s">
        <v>13750</v>
      </c>
      <c r="C8560" s="408">
        <v>0</v>
      </c>
      <c r="D8560" s="408">
        <v>244.9</v>
      </c>
      <c r="E8560" s="408">
        <v>244.9</v>
      </c>
      <c r="F8560" s="409">
        <v>45260.382569444446</v>
      </c>
      <c r="G8560" s="408">
        <v>0</v>
      </c>
    </row>
    <row r="8561" spans="1:7" ht="15" x14ac:dyDescent="0.2">
      <c r="A8561" s="407" t="s">
        <v>13751</v>
      </c>
      <c r="B8561" s="407" t="s">
        <v>13752</v>
      </c>
      <c r="C8561" s="408">
        <v>0</v>
      </c>
      <c r="D8561" s="408">
        <v>291</v>
      </c>
      <c r="E8561" s="408">
        <v>291</v>
      </c>
      <c r="F8561" s="409">
        <v>45975.437962962962</v>
      </c>
      <c r="G8561" s="408">
        <v>0</v>
      </c>
    </row>
    <row r="8562" spans="1:7" ht="15" x14ac:dyDescent="0.2">
      <c r="A8562" s="407" t="s">
        <v>13753</v>
      </c>
      <c r="B8562" s="407" t="s">
        <v>13754</v>
      </c>
      <c r="C8562" s="408">
        <v>0</v>
      </c>
      <c r="D8562" s="408">
        <v>338</v>
      </c>
      <c r="E8562" s="408">
        <v>338</v>
      </c>
      <c r="F8562" s="409">
        <v>45975.438263888886</v>
      </c>
      <c r="G8562" s="408">
        <v>0</v>
      </c>
    </row>
    <row r="8563" spans="1:7" ht="15" x14ac:dyDescent="0.2">
      <c r="A8563" s="407" t="s">
        <v>13755</v>
      </c>
      <c r="B8563" s="407" t="s">
        <v>13756</v>
      </c>
      <c r="C8563" s="408">
        <v>0</v>
      </c>
      <c r="D8563" s="408">
        <v>327</v>
      </c>
      <c r="E8563" s="408">
        <v>327</v>
      </c>
      <c r="F8563" s="409">
        <v>45890.287986111114</v>
      </c>
      <c r="G8563" s="408">
        <v>0</v>
      </c>
    </row>
    <row r="8564" spans="1:7" ht="15" x14ac:dyDescent="0.2">
      <c r="A8564" s="407" t="s">
        <v>13757</v>
      </c>
      <c r="B8564" s="407" t="s">
        <v>13758</v>
      </c>
      <c r="C8564" s="408">
        <v>0</v>
      </c>
      <c r="D8564" s="408">
        <v>380</v>
      </c>
      <c r="E8564" s="408">
        <v>380</v>
      </c>
      <c r="F8564" s="409">
        <v>45975.437638888892</v>
      </c>
      <c r="G8564" s="408">
        <v>0</v>
      </c>
    </row>
    <row r="8565" spans="1:7" ht="15" x14ac:dyDescent="0.25">
      <c r="A8565" s="407" t="s">
        <v>13759</v>
      </c>
      <c r="B8565" s="407" t="s">
        <v>13760</v>
      </c>
      <c r="C8565" s="406"/>
      <c r="D8565" s="408">
        <v>8.5</v>
      </c>
      <c r="E8565" s="408">
        <v>8.5</v>
      </c>
      <c r="F8565" s="409">
        <v>43110.534178240741</v>
      </c>
      <c r="G8565" s="408">
        <v>0</v>
      </c>
    </row>
    <row r="8566" spans="1:7" ht="15" x14ac:dyDescent="0.2">
      <c r="A8566" s="407" t="s">
        <v>13761</v>
      </c>
      <c r="B8566" s="407" t="s">
        <v>13762</v>
      </c>
      <c r="C8566" s="408">
        <v>0</v>
      </c>
      <c r="D8566" s="408">
        <v>1671.45</v>
      </c>
      <c r="E8566" s="408">
        <v>1671.45</v>
      </c>
      <c r="F8566" s="409">
        <v>44243.338020833333</v>
      </c>
      <c r="G8566" s="408">
        <v>0</v>
      </c>
    </row>
    <row r="8567" spans="1:7" ht="15" x14ac:dyDescent="0.25">
      <c r="A8567" s="407" t="s">
        <v>13763</v>
      </c>
      <c r="B8567" s="407" t="s">
        <v>13764</v>
      </c>
      <c r="C8567" s="406"/>
      <c r="D8567" s="408">
        <v>237.3</v>
      </c>
      <c r="E8567" s="408">
        <v>237.3</v>
      </c>
      <c r="F8567" s="409">
        <v>44526.393865740742</v>
      </c>
      <c r="G8567" s="408">
        <v>0</v>
      </c>
    </row>
    <row r="8568" spans="1:7" ht="15" x14ac:dyDescent="0.25">
      <c r="A8568" s="407" t="s">
        <v>13765</v>
      </c>
      <c r="B8568" s="407" t="s">
        <v>13766</v>
      </c>
      <c r="C8568" s="406"/>
      <c r="D8568" s="408">
        <v>44.73</v>
      </c>
      <c r="E8568" s="408">
        <v>44.73</v>
      </c>
      <c r="F8568" s="409">
        <v>43013.427152777775</v>
      </c>
      <c r="G8568" s="408">
        <v>0</v>
      </c>
    </row>
    <row r="8569" spans="1:7" ht="15" x14ac:dyDescent="0.25">
      <c r="A8569" s="407" t="s">
        <v>13767</v>
      </c>
      <c r="B8569" s="407" t="s">
        <v>13768</v>
      </c>
      <c r="C8569" s="406"/>
      <c r="D8569" s="408">
        <v>3.78</v>
      </c>
      <c r="E8569" s="408">
        <v>3.78</v>
      </c>
      <c r="F8569" s="409">
        <v>44512.415358796294</v>
      </c>
      <c r="G8569" s="408">
        <v>0</v>
      </c>
    </row>
    <row r="8570" spans="1:7" ht="15" x14ac:dyDescent="0.25">
      <c r="A8570" s="407" t="s">
        <v>13769</v>
      </c>
      <c r="B8570" s="407" t="s">
        <v>13770</v>
      </c>
      <c r="C8570" s="406"/>
      <c r="D8570" s="408">
        <v>49.05</v>
      </c>
      <c r="E8570" s="408">
        <v>49.05</v>
      </c>
      <c r="F8570" s="409">
        <v>44517.346863425926</v>
      </c>
      <c r="G8570" s="408">
        <v>0</v>
      </c>
    </row>
    <row r="8571" spans="1:7" ht="15" x14ac:dyDescent="0.25">
      <c r="A8571" s="407" t="s">
        <v>13771</v>
      </c>
      <c r="B8571" s="407" t="s">
        <v>13772</v>
      </c>
      <c r="C8571" s="406"/>
      <c r="D8571" s="408">
        <v>3.78</v>
      </c>
      <c r="E8571" s="408">
        <v>3.78</v>
      </c>
      <c r="F8571" s="409">
        <v>44512.414988425924</v>
      </c>
      <c r="G8571" s="408">
        <v>0</v>
      </c>
    </row>
    <row r="8572" spans="1:7" ht="15" x14ac:dyDescent="0.25">
      <c r="A8572" s="407" t="s">
        <v>13773</v>
      </c>
      <c r="B8572" s="407" t="s">
        <v>13774</v>
      </c>
      <c r="C8572" s="406"/>
      <c r="D8572" s="408">
        <v>100.85</v>
      </c>
      <c r="E8572" s="408">
        <v>100.85</v>
      </c>
      <c r="F8572" s="409">
        <v>45089.627268518518</v>
      </c>
      <c r="G8572" s="408">
        <v>0</v>
      </c>
    </row>
    <row r="8573" spans="1:7" ht="15" x14ac:dyDescent="0.25">
      <c r="A8573" s="407" t="s">
        <v>13775</v>
      </c>
      <c r="B8573" s="407" t="s">
        <v>13776</v>
      </c>
      <c r="C8573" s="406"/>
      <c r="D8573" s="408">
        <v>11.52</v>
      </c>
      <c r="E8573" s="408">
        <v>11.52</v>
      </c>
      <c r="F8573" s="409">
        <v>44512.415717592594</v>
      </c>
      <c r="G8573" s="408">
        <v>0</v>
      </c>
    </row>
    <row r="8574" spans="1:7" ht="15" x14ac:dyDescent="0.25">
      <c r="A8574" s="407" t="s">
        <v>13777</v>
      </c>
      <c r="B8574" s="407" t="s">
        <v>13778</v>
      </c>
      <c r="C8574" s="406"/>
      <c r="D8574" s="408">
        <v>32.58</v>
      </c>
      <c r="E8574" s="408">
        <v>32.58</v>
      </c>
      <c r="F8574" s="409">
        <v>44516.373101851852</v>
      </c>
      <c r="G8574" s="408">
        <v>0</v>
      </c>
    </row>
    <row r="8575" spans="1:7" ht="15" x14ac:dyDescent="0.2">
      <c r="A8575" s="407" t="s">
        <v>13779</v>
      </c>
      <c r="B8575" s="407" t="s">
        <v>13780</v>
      </c>
      <c r="C8575" s="408">
        <v>0</v>
      </c>
      <c r="D8575" s="408">
        <v>65.98</v>
      </c>
      <c r="E8575" s="408">
        <v>65.98</v>
      </c>
      <c r="F8575" s="409">
        <v>45090.427777777775</v>
      </c>
      <c r="G8575" s="408">
        <v>0</v>
      </c>
    </row>
    <row r="8576" spans="1:7" ht="15" x14ac:dyDescent="0.2">
      <c r="A8576" s="407" t="s">
        <v>13781</v>
      </c>
      <c r="B8576" s="407" t="s">
        <v>13782</v>
      </c>
      <c r="C8576" s="408">
        <v>0</v>
      </c>
      <c r="D8576" s="408">
        <v>750.55</v>
      </c>
      <c r="E8576" s="408">
        <v>750.55</v>
      </c>
      <c r="F8576" s="409">
        <v>45260.391296296293</v>
      </c>
      <c r="G8576" s="408">
        <v>0</v>
      </c>
    </row>
    <row r="8577" spans="1:7" ht="15" x14ac:dyDescent="0.2">
      <c r="A8577" s="407" t="s">
        <v>13783</v>
      </c>
      <c r="B8577" s="407" t="s">
        <v>13784</v>
      </c>
      <c r="C8577" s="408">
        <v>0</v>
      </c>
      <c r="D8577" s="408">
        <v>6.97</v>
      </c>
      <c r="E8577" s="408">
        <v>6.97</v>
      </c>
      <c r="F8577" s="409">
        <v>45260.39167824074</v>
      </c>
      <c r="G8577" s="408">
        <v>0</v>
      </c>
    </row>
    <row r="8578" spans="1:7" ht="15" x14ac:dyDescent="0.2">
      <c r="A8578" s="407" t="s">
        <v>13785</v>
      </c>
      <c r="B8578" s="407" t="s">
        <v>13786</v>
      </c>
      <c r="C8578" s="408">
        <v>0</v>
      </c>
      <c r="D8578" s="408">
        <v>141.94999999999999</v>
      </c>
      <c r="E8578" s="408">
        <v>141.94999999999999</v>
      </c>
      <c r="F8578" s="409">
        <v>45260.392361111109</v>
      </c>
      <c r="G8578" s="408">
        <v>0</v>
      </c>
    </row>
    <row r="8579" spans="1:7" ht="15" x14ac:dyDescent="0.2">
      <c r="A8579" s="407" t="s">
        <v>13787</v>
      </c>
      <c r="B8579" s="407" t="s">
        <v>13788</v>
      </c>
      <c r="C8579" s="408">
        <v>0</v>
      </c>
      <c r="D8579" s="408">
        <v>175.95</v>
      </c>
      <c r="E8579" s="408">
        <v>175.95</v>
      </c>
      <c r="F8579" s="409">
        <v>44853.385729166665</v>
      </c>
      <c r="G8579" s="408">
        <v>0</v>
      </c>
    </row>
    <row r="8580" spans="1:7" ht="15" x14ac:dyDescent="0.2">
      <c r="A8580" s="407" t="s">
        <v>13789</v>
      </c>
      <c r="B8580" s="407" t="s">
        <v>13790</v>
      </c>
      <c r="C8580" s="408">
        <v>0</v>
      </c>
      <c r="D8580" s="408">
        <v>464.1</v>
      </c>
      <c r="E8580" s="408">
        <v>464.1</v>
      </c>
      <c r="F8580" s="409">
        <v>44853.387303240743</v>
      </c>
      <c r="G8580" s="408">
        <v>0</v>
      </c>
    </row>
    <row r="8581" spans="1:7" ht="15" x14ac:dyDescent="0.2">
      <c r="A8581" s="407" t="s">
        <v>13791</v>
      </c>
      <c r="B8581" s="407" t="s">
        <v>13792</v>
      </c>
      <c r="C8581" s="408">
        <v>0</v>
      </c>
      <c r="D8581" s="408">
        <v>9.26</v>
      </c>
      <c r="E8581" s="408">
        <v>9.26</v>
      </c>
      <c r="F8581" s="409">
        <v>44763.53979166667</v>
      </c>
      <c r="G8581" s="408">
        <v>0</v>
      </c>
    </row>
    <row r="8582" spans="1:7" ht="15" x14ac:dyDescent="0.2">
      <c r="A8582" s="407" t="s">
        <v>13793</v>
      </c>
      <c r="B8582" s="407" t="s">
        <v>13794</v>
      </c>
      <c r="C8582" s="408">
        <v>0</v>
      </c>
      <c r="D8582" s="408">
        <v>305.2</v>
      </c>
      <c r="E8582" s="408">
        <v>305.2</v>
      </c>
      <c r="F8582" s="409">
        <v>46000.377395833333</v>
      </c>
      <c r="G8582" s="408">
        <v>0</v>
      </c>
    </row>
    <row r="8583" spans="1:7" ht="15" x14ac:dyDescent="0.2">
      <c r="A8583" s="407" t="s">
        <v>13795</v>
      </c>
      <c r="B8583" s="407" t="s">
        <v>13796</v>
      </c>
      <c r="C8583" s="408">
        <v>0</v>
      </c>
      <c r="D8583" s="408">
        <v>475.5</v>
      </c>
      <c r="E8583" s="408">
        <v>475.5</v>
      </c>
      <c r="F8583" s="409">
        <v>46000.376203703701</v>
      </c>
      <c r="G8583" s="408">
        <v>0</v>
      </c>
    </row>
    <row r="8584" spans="1:7" ht="15" x14ac:dyDescent="0.2">
      <c r="A8584" s="407" t="s">
        <v>13797</v>
      </c>
      <c r="B8584" s="407" t="s">
        <v>13798</v>
      </c>
      <c r="C8584" s="408">
        <v>0</v>
      </c>
      <c r="D8584" s="408">
        <v>448</v>
      </c>
      <c r="E8584" s="408">
        <v>448</v>
      </c>
      <c r="F8584" s="409">
        <v>46000.375439814816</v>
      </c>
      <c r="G8584" s="408">
        <v>0</v>
      </c>
    </row>
    <row r="8585" spans="1:7" ht="15" x14ac:dyDescent="0.2">
      <c r="A8585" s="407" t="s">
        <v>13799</v>
      </c>
      <c r="B8585" s="407" t="s">
        <v>13800</v>
      </c>
      <c r="C8585" s="408">
        <v>0</v>
      </c>
      <c r="D8585" s="408">
        <v>118.968</v>
      </c>
      <c r="E8585" s="408">
        <v>118.968</v>
      </c>
      <c r="F8585" s="409">
        <v>46000.374652777777</v>
      </c>
      <c r="G8585" s="408">
        <v>0</v>
      </c>
    </row>
    <row r="8586" spans="1:7" ht="15" x14ac:dyDescent="0.2">
      <c r="A8586" s="407" t="s">
        <v>13801</v>
      </c>
      <c r="B8586" s="407" t="s">
        <v>13802</v>
      </c>
      <c r="C8586" s="408">
        <v>0</v>
      </c>
      <c r="D8586" s="408">
        <v>221.2</v>
      </c>
      <c r="E8586" s="408">
        <v>221.2</v>
      </c>
      <c r="F8586" s="409">
        <v>46000.373449074075</v>
      </c>
      <c r="G8586" s="408">
        <v>0</v>
      </c>
    </row>
    <row r="8587" spans="1:7" ht="15" x14ac:dyDescent="0.2">
      <c r="A8587" s="407" t="s">
        <v>13803</v>
      </c>
      <c r="B8587" s="407" t="s">
        <v>13804</v>
      </c>
      <c r="C8587" s="408">
        <v>0</v>
      </c>
      <c r="D8587" s="408">
        <v>50.19</v>
      </c>
      <c r="E8587" s="408">
        <v>50.19</v>
      </c>
      <c r="F8587" s="409">
        <v>46000.372986111113</v>
      </c>
      <c r="G8587" s="408">
        <v>0</v>
      </c>
    </row>
    <row r="8588" spans="1:7" ht="15" x14ac:dyDescent="0.2">
      <c r="A8588" s="407" t="s">
        <v>13805</v>
      </c>
      <c r="B8588" s="407" t="s">
        <v>13806</v>
      </c>
      <c r="C8588" s="408">
        <v>0</v>
      </c>
      <c r="D8588" s="408">
        <v>151.5</v>
      </c>
      <c r="E8588" s="408">
        <v>151.5</v>
      </c>
      <c r="F8588" s="409">
        <v>46000.37158564815</v>
      </c>
      <c r="G8588" s="408">
        <v>0</v>
      </c>
    </row>
    <row r="8589" spans="1:7" ht="15" x14ac:dyDescent="0.2">
      <c r="A8589" s="407" t="s">
        <v>13807</v>
      </c>
      <c r="B8589" s="407" t="s">
        <v>13808</v>
      </c>
      <c r="C8589" s="408">
        <v>0</v>
      </c>
      <c r="D8589" s="408">
        <v>138.82</v>
      </c>
      <c r="E8589" s="408">
        <v>138.82</v>
      </c>
      <c r="F8589" s="409">
        <v>46000.370416666665</v>
      </c>
      <c r="G8589" s="408">
        <v>0</v>
      </c>
    </row>
    <row r="8590" spans="1:7" ht="15" x14ac:dyDescent="0.2">
      <c r="A8590" s="407" t="s">
        <v>41126</v>
      </c>
      <c r="B8590" s="407" t="s">
        <v>41127</v>
      </c>
      <c r="C8590" s="408">
        <v>0</v>
      </c>
      <c r="D8590" s="408">
        <v>175</v>
      </c>
      <c r="E8590" s="408">
        <v>175</v>
      </c>
      <c r="F8590" s="409">
        <v>46090.524976851855</v>
      </c>
      <c r="G8590" s="408">
        <v>1</v>
      </c>
    </row>
    <row r="8591" spans="1:7" ht="15" x14ac:dyDescent="0.2">
      <c r="A8591" s="407" t="s">
        <v>41128</v>
      </c>
      <c r="B8591" s="407" t="s">
        <v>41129</v>
      </c>
      <c r="C8591" s="408">
        <v>0</v>
      </c>
      <c r="D8591" s="408">
        <v>301</v>
      </c>
      <c r="E8591" s="408">
        <v>301</v>
      </c>
      <c r="F8591" s="409">
        <v>45995.436886574076</v>
      </c>
      <c r="G8591" s="408">
        <v>0</v>
      </c>
    </row>
    <row r="8592" spans="1:7" ht="15" x14ac:dyDescent="0.2">
      <c r="A8592" s="407" t="s">
        <v>41130</v>
      </c>
      <c r="B8592" s="407" t="s">
        <v>41131</v>
      </c>
      <c r="C8592" s="408">
        <v>0</v>
      </c>
      <c r="D8592" s="408">
        <v>300</v>
      </c>
      <c r="E8592" s="408">
        <v>300</v>
      </c>
      <c r="F8592" s="409">
        <v>45995.466990740744</v>
      </c>
      <c r="G8592" s="408">
        <v>0</v>
      </c>
    </row>
    <row r="8593" spans="1:7" ht="15" x14ac:dyDescent="0.2">
      <c r="A8593" s="407" t="s">
        <v>41132</v>
      </c>
      <c r="B8593" s="407" t="s">
        <v>41133</v>
      </c>
      <c r="C8593" s="408">
        <v>0</v>
      </c>
      <c r="D8593" s="408">
        <v>465</v>
      </c>
      <c r="E8593" s="408">
        <v>465</v>
      </c>
      <c r="F8593" s="409">
        <v>45995.472141203703</v>
      </c>
      <c r="G8593" s="408">
        <v>0</v>
      </c>
    </row>
    <row r="8594" spans="1:7" ht="15" x14ac:dyDescent="0.2">
      <c r="A8594" s="407" t="s">
        <v>41134</v>
      </c>
      <c r="B8594" s="407" t="s">
        <v>41135</v>
      </c>
      <c r="C8594" s="408">
        <v>0</v>
      </c>
      <c r="D8594" s="408">
        <v>146.05000000000001</v>
      </c>
      <c r="E8594" s="408">
        <v>146.05000000000001</v>
      </c>
      <c r="F8594" s="409">
        <v>46090.525879629633</v>
      </c>
      <c r="G8594" s="408">
        <v>0</v>
      </c>
    </row>
    <row r="8595" spans="1:7" ht="15" x14ac:dyDescent="0.2">
      <c r="A8595" s="407" t="s">
        <v>41136</v>
      </c>
      <c r="B8595" s="407" t="s">
        <v>41137</v>
      </c>
      <c r="C8595" s="408">
        <v>0</v>
      </c>
      <c r="D8595" s="408">
        <v>136.5</v>
      </c>
      <c r="E8595" s="408">
        <v>136.5</v>
      </c>
      <c r="F8595" s="409">
        <v>45995.415821759256</v>
      </c>
      <c r="G8595" s="408">
        <v>0</v>
      </c>
    </row>
    <row r="8596" spans="1:7" ht="15" x14ac:dyDescent="0.2">
      <c r="A8596" s="407" t="s">
        <v>41138</v>
      </c>
      <c r="B8596" s="407" t="s">
        <v>41139</v>
      </c>
      <c r="C8596" s="408">
        <v>0</v>
      </c>
      <c r="D8596" s="408">
        <v>136.5</v>
      </c>
      <c r="E8596" s="408">
        <v>136.5</v>
      </c>
      <c r="F8596" s="409">
        <v>45995.411446759259</v>
      </c>
      <c r="G8596" s="408">
        <v>0</v>
      </c>
    </row>
    <row r="8597" spans="1:7" ht="15" x14ac:dyDescent="0.2">
      <c r="A8597" s="407" t="s">
        <v>41140</v>
      </c>
      <c r="B8597" s="407" t="s">
        <v>41141</v>
      </c>
      <c r="C8597" s="408">
        <v>0</v>
      </c>
      <c r="D8597" s="408">
        <v>63</v>
      </c>
      <c r="E8597" s="408">
        <v>63</v>
      </c>
      <c r="F8597" s="409">
        <v>46041.361261574071</v>
      </c>
      <c r="G8597" s="408">
        <v>0</v>
      </c>
    </row>
    <row r="8598" spans="1:7" ht="15" x14ac:dyDescent="0.2">
      <c r="A8598" s="407" t="s">
        <v>41142</v>
      </c>
      <c r="B8598" s="407" t="s">
        <v>41143</v>
      </c>
      <c r="C8598" s="408">
        <v>0</v>
      </c>
      <c r="D8598" s="408">
        <v>63</v>
      </c>
      <c r="E8598" s="408">
        <v>63</v>
      </c>
      <c r="F8598" s="409">
        <v>45995.391886574071</v>
      </c>
      <c r="G8598" s="408">
        <v>0</v>
      </c>
    </row>
    <row r="8599" spans="1:7" ht="15" x14ac:dyDescent="0.2">
      <c r="A8599" s="407" t="s">
        <v>41144</v>
      </c>
      <c r="B8599" s="407" t="s">
        <v>41145</v>
      </c>
      <c r="C8599" s="408">
        <v>0</v>
      </c>
      <c r="D8599" s="408">
        <v>63</v>
      </c>
      <c r="E8599" s="408">
        <v>63</v>
      </c>
      <c r="F8599" s="409">
        <v>45995.389131944445</v>
      </c>
      <c r="G8599" s="408">
        <v>0</v>
      </c>
    </row>
    <row r="8600" spans="1:7" ht="15" x14ac:dyDescent="0.2">
      <c r="A8600" s="407" t="s">
        <v>13809</v>
      </c>
      <c r="B8600" s="407" t="s">
        <v>13810</v>
      </c>
      <c r="C8600" s="408">
        <v>0</v>
      </c>
      <c r="D8600" s="408">
        <v>2180.25</v>
      </c>
      <c r="E8600" s="408">
        <v>2180.25</v>
      </c>
      <c r="F8600" s="409">
        <v>45924.675543981481</v>
      </c>
      <c r="G8600" s="408">
        <v>2</v>
      </c>
    </row>
    <row r="8601" spans="1:7" ht="15" x14ac:dyDescent="0.2">
      <c r="A8601" s="407" t="s">
        <v>13811</v>
      </c>
      <c r="B8601" s="407" t="s">
        <v>13812</v>
      </c>
      <c r="C8601" s="408">
        <v>0</v>
      </c>
      <c r="D8601" s="408">
        <v>582</v>
      </c>
      <c r="E8601" s="408">
        <v>582</v>
      </c>
      <c r="F8601" s="409">
        <v>45335.609016203707</v>
      </c>
      <c r="G8601" s="408">
        <v>0</v>
      </c>
    </row>
    <row r="8602" spans="1:7" ht="15" x14ac:dyDescent="0.2">
      <c r="A8602" s="407" t="s">
        <v>13813</v>
      </c>
      <c r="B8602" s="407" t="s">
        <v>13814</v>
      </c>
      <c r="C8602" s="408">
        <v>0</v>
      </c>
      <c r="D8602" s="408">
        <v>1943.25</v>
      </c>
      <c r="E8602" s="408">
        <v>1943.25</v>
      </c>
      <c r="F8602" s="409">
        <v>46062.55201388889</v>
      </c>
      <c r="G8602" s="408">
        <v>3</v>
      </c>
    </row>
    <row r="8603" spans="1:7" ht="15" x14ac:dyDescent="0.2">
      <c r="A8603" s="407" t="s">
        <v>13815</v>
      </c>
      <c r="B8603" s="407" t="s">
        <v>13816</v>
      </c>
      <c r="C8603" s="408">
        <v>0</v>
      </c>
      <c r="D8603" s="408">
        <v>1549.5</v>
      </c>
      <c r="E8603" s="408">
        <v>1549.5</v>
      </c>
      <c r="F8603" s="409">
        <v>45335.609259259261</v>
      </c>
      <c r="G8603" s="408">
        <v>0</v>
      </c>
    </row>
    <row r="8604" spans="1:7" ht="15" x14ac:dyDescent="0.2">
      <c r="A8604" s="407" t="s">
        <v>13817</v>
      </c>
      <c r="B8604" s="407" t="s">
        <v>13818</v>
      </c>
      <c r="C8604" s="408">
        <v>0</v>
      </c>
      <c r="D8604" s="408">
        <v>4152</v>
      </c>
      <c r="E8604" s="408">
        <v>4152</v>
      </c>
      <c r="F8604" s="409">
        <v>45707.534201388888</v>
      </c>
      <c r="G8604" s="408">
        <v>2</v>
      </c>
    </row>
    <row r="8605" spans="1:7" ht="15" x14ac:dyDescent="0.2">
      <c r="A8605" s="407" t="s">
        <v>13819</v>
      </c>
      <c r="B8605" s="407" t="s">
        <v>13820</v>
      </c>
      <c r="C8605" s="408">
        <v>0</v>
      </c>
      <c r="D8605" s="408">
        <v>1296</v>
      </c>
      <c r="E8605" s="408">
        <v>1296</v>
      </c>
      <c r="F8605" s="409">
        <v>45335.6096412037</v>
      </c>
      <c r="G8605" s="408">
        <v>0</v>
      </c>
    </row>
    <row r="8606" spans="1:7" ht="15" x14ac:dyDescent="0.25">
      <c r="A8606" s="407" t="s">
        <v>13821</v>
      </c>
      <c r="B8606" s="407" t="s">
        <v>13822</v>
      </c>
      <c r="C8606" s="406"/>
      <c r="D8606" s="408">
        <v>5892</v>
      </c>
      <c r="E8606" s="408">
        <v>5892</v>
      </c>
      <c r="F8606" s="409">
        <v>45335.609733796293</v>
      </c>
      <c r="G8606" s="408">
        <v>0</v>
      </c>
    </row>
    <row r="8607" spans="1:7" ht="15" x14ac:dyDescent="0.2">
      <c r="A8607" s="407" t="s">
        <v>13823</v>
      </c>
      <c r="B8607" s="407" t="s">
        <v>13824</v>
      </c>
      <c r="C8607" s="408">
        <v>0</v>
      </c>
      <c r="D8607" s="408">
        <v>1570.5</v>
      </c>
      <c r="E8607" s="408">
        <v>1570.5</v>
      </c>
      <c r="F8607" s="409">
        <v>45335.609884259262</v>
      </c>
      <c r="G8607" s="408">
        <v>0</v>
      </c>
    </row>
    <row r="8608" spans="1:7" ht="15" x14ac:dyDescent="0.2">
      <c r="A8608" s="407" t="s">
        <v>13825</v>
      </c>
      <c r="B8608" s="407" t="s">
        <v>13826</v>
      </c>
      <c r="C8608" s="408">
        <v>0</v>
      </c>
      <c r="D8608" s="408">
        <v>3477.75</v>
      </c>
      <c r="E8608" s="408">
        <v>3477.75</v>
      </c>
      <c r="F8608" s="409">
        <v>45335.610034722224</v>
      </c>
      <c r="G8608" s="408">
        <v>0</v>
      </c>
    </row>
    <row r="8609" spans="1:7" ht="15" x14ac:dyDescent="0.2">
      <c r="A8609" s="407" t="s">
        <v>13827</v>
      </c>
      <c r="B8609" s="407" t="s">
        <v>13828</v>
      </c>
      <c r="C8609" s="408">
        <v>0</v>
      </c>
      <c r="D8609" s="408">
        <v>4675.5</v>
      </c>
      <c r="E8609" s="408">
        <v>4675.5</v>
      </c>
      <c r="F8609" s="409">
        <v>45775.681875000002</v>
      </c>
      <c r="G8609" s="408">
        <v>0</v>
      </c>
    </row>
    <row r="8610" spans="1:7" ht="15" x14ac:dyDescent="0.2">
      <c r="A8610" s="407" t="s">
        <v>13829</v>
      </c>
      <c r="B8610" s="407" t="s">
        <v>13830</v>
      </c>
      <c r="C8610" s="408">
        <v>0</v>
      </c>
      <c r="D8610" s="408">
        <v>6793.5</v>
      </c>
      <c r="E8610" s="408">
        <v>6793.5</v>
      </c>
      <c r="F8610" s="409">
        <v>45335.610277777778</v>
      </c>
      <c r="G8610" s="408">
        <v>0</v>
      </c>
    </row>
    <row r="8611" spans="1:7" ht="15" x14ac:dyDescent="0.2">
      <c r="A8611" s="407" t="s">
        <v>40342</v>
      </c>
      <c r="B8611" s="407" t="s">
        <v>40343</v>
      </c>
      <c r="C8611" s="408">
        <v>0</v>
      </c>
      <c r="D8611" s="408">
        <v>4675.5</v>
      </c>
      <c r="E8611" s="408">
        <v>4675.5</v>
      </c>
      <c r="F8611" s="409">
        <v>45776.413564814815</v>
      </c>
      <c r="G8611" s="408">
        <v>0</v>
      </c>
    </row>
    <row r="8612" spans="1:7" ht="15" x14ac:dyDescent="0.2">
      <c r="A8612" s="407" t="s">
        <v>13831</v>
      </c>
      <c r="B8612" s="407" t="s">
        <v>13832</v>
      </c>
      <c r="C8612" s="408">
        <v>0</v>
      </c>
      <c r="D8612" s="408">
        <v>1432.5</v>
      </c>
      <c r="E8612" s="408">
        <v>1432.5</v>
      </c>
      <c r="F8612" s="409">
        <v>45335.625659722224</v>
      </c>
      <c r="G8612" s="408">
        <v>0</v>
      </c>
    </row>
    <row r="8613" spans="1:7" ht="15" x14ac:dyDescent="0.2">
      <c r="A8613" s="407" t="s">
        <v>13833</v>
      </c>
      <c r="B8613" s="407" t="s">
        <v>13834</v>
      </c>
      <c r="C8613" s="408">
        <v>0</v>
      </c>
      <c r="D8613" s="408">
        <v>251.25</v>
      </c>
      <c r="E8613" s="408">
        <v>251.25</v>
      </c>
      <c r="F8613" s="409">
        <v>45335.611064814817</v>
      </c>
      <c r="G8613" s="408">
        <v>27</v>
      </c>
    </row>
    <row r="8614" spans="1:7" ht="15" x14ac:dyDescent="0.2">
      <c r="A8614" s="407" t="s">
        <v>13835</v>
      </c>
      <c r="B8614" s="407" t="s">
        <v>13836</v>
      </c>
      <c r="C8614" s="408">
        <v>0</v>
      </c>
      <c r="D8614" s="408">
        <v>165</v>
      </c>
      <c r="E8614" s="408">
        <v>165</v>
      </c>
      <c r="F8614" s="409">
        <v>45335.614710648151</v>
      </c>
      <c r="G8614" s="408">
        <v>2</v>
      </c>
    </row>
    <row r="8615" spans="1:7" ht="15" x14ac:dyDescent="0.2">
      <c r="A8615" s="407" t="s">
        <v>13837</v>
      </c>
      <c r="B8615" s="407" t="s">
        <v>13838</v>
      </c>
      <c r="C8615" s="408">
        <v>0</v>
      </c>
      <c r="D8615" s="408">
        <v>248.25</v>
      </c>
      <c r="E8615" s="408">
        <v>248.25</v>
      </c>
      <c r="F8615" s="409">
        <v>45335.615046296298</v>
      </c>
      <c r="G8615" s="408">
        <v>7</v>
      </c>
    </row>
    <row r="8616" spans="1:7" ht="15" x14ac:dyDescent="0.2">
      <c r="A8616" s="407" t="s">
        <v>13839</v>
      </c>
      <c r="B8616" s="407" t="s">
        <v>13840</v>
      </c>
      <c r="C8616" s="408">
        <v>0</v>
      </c>
      <c r="D8616" s="408">
        <v>520.5</v>
      </c>
      <c r="E8616" s="408">
        <v>520.5</v>
      </c>
      <c r="F8616" s="409">
        <v>45335.616909722223</v>
      </c>
      <c r="G8616" s="408">
        <v>9</v>
      </c>
    </row>
    <row r="8617" spans="1:7" ht="15" x14ac:dyDescent="0.2">
      <c r="A8617" s="407" t="s">
        <v>13841</v>
      </c>
      <c r="B8617" s="407" t="s">
        <v>13842</v>
      </c>
      <c r="C8617" s="408">
        <v>0</v>
      </c>
      <c r="D8617" s="408">
        <v>305.25</v>
      </c>
      <c r="E8617" s="408">
        <v>305.25</v>
      </c>
      <c r="F8617" s="409">
        <v>45335.617326388892</v>
      </c>
      <c r="G8617" s="408">
        <v>25</v>
      </c>
    </row>
    <row r="8618" spans="1:7" ht="15" x14ac:dyDescent="0.2">
      <c r="A8618" s="407" t="s">
        <v>13843</v>
      </c>
      <c r="B8618" s="407" t="s">
        <v>13844</v>
      </c>
      <c r="C8618" s="408">
        <v>0</v>
      </c>
      <c r="D8618" s="408">
        <v>153</v>
      </c>
      <c r="E8618" s="408">
        <v>153</v>
      </c>
      <c r="F8618" s="409">
        <v>45335.617685185185</v>
      </c>
      <c r="G8618" s="408">
        <v>4</v>
      </c>
    </row>
    <row r="8619" spans="1:7" ht="15" x14ac:dyDescent="0.2">
      <c r="A8619" s="407" t="s">
        <v>13845</v>
      </c>
      <c r="B8619" s="407" t="s">
        <v>13842</v>
      </c>
      <c r="C8619" s="408">
        <v>0</v>
      </c>
      <c r="D8619" s="408">
        <v>353.25</v>
      </c>
      <c r="E8619" s="408">
        <v>353.25</v>
      </c>
      <c r="F8619" s="409">
        <v>45335.617835648147</v>
      </c>
      <c r="G8619" s="408">
        <v>0</v>
      </c>
    </row>
    <row r="8620" spans="1:7" ht="15" x14ac:dyDescent="0.2">
      <c r="A8620" s="407" t="s">
        <v>13846</v>
      </c>
      <c r="B8620" s="407" t="s">
        <v>13847</v>
      </c>
      <c r="C8620" s="408">
        <v>0</v>
      </c>
      <c r="D8620" s="408">
        <v>598.5</v>
      </c>
      <c r="E8620" s="408">
        <v>598.5</v>
      </c>
      <c r="F8620" s="409">
        <v>45335.618032407408</v>
      </c>
      <c r="G8620" s="408">
        <v>0</v>
      </c>
    </row>
    <row r="8621" spans="1:7" ht="15" x14ac:dyDescent="0.2">
      <c r="A8621" s="407" t="s">
        <v>13848</v>
      </c>
      <c r="B8621" s="407" t="s">
        <v>13849</v>
      </c>
      <c r="C8621" s="408">
        <v>0</v>
      </c>
      <c r="D8621" s="408">
        <v>398.25</v>
      </c>
      <c r="E8621" s="408">
        <v>398.25</v>
      </c>
      <c r="F8621" s="409">
        <v>45335.62</v>
      </c>
      <c r="G8621" s="408">
        <v>0</v>
      </c>
    </row>
    <row r="8622" spans="1:7" ht="15" x14ac:dyDescent="0.2">
      <c r="A8622" s="407" t="s">
        <v>13850</v>
      </c>
      <c r="B8622" s="407" t="s">
        <v>13851</v>
      </c>
      <c r="C8622" s="408">
        <v>0</v>
      </c>
      <c r="D8622" s="408">
        <v>28.12</v>
      </c>
      <c r="E8622" s="408">
        <v>28.12</v>
      </c>
      <c r="F8622" s="409">
        <v>45335.622939814813</v>
      </c>
      <c r="G8622" s="408">
        <v>26</v>
      </c>
    </row>
    <row r="8623" spans="1:7" ht="15" x14ac:dyDescent="0.2">
      <c r="A8623" s="407" t="s">
        <v>13852</v>
      </c>
      <c r="B8623" s="407" t="s">
        <v>13853</v>
      </c>
      <c r="C8623" s="408">
        <v>0</v>
      </c>
      <c r="D8623" s="408">
        <v>28.12</v>
      </c>
      <c r="E8623" s="408">
        <v>28.12</v>
      </c>
      <c r="F8623" s="409">
        <v>45701.580937500003</v>
      </c>
      <c r="G8623" s="408">
        <v>0</v>
      </c>
    </row>
    <row r="8624" spans="1:7" ht="15" x14ac:dyDescent="0.2">
      <c r="A8624" s="407" t="s">
        <v>13854</v>
      </c>
      <c r="B8624" s="407" t="s">
        <v>13855</v>
      </c>
      <c r="C8624" s="408">
        <v>0</v>
      </c>
      <c r="D8624" s="408">
        <v>327</v>
      </c>
      <c r="E8624" s="408">
        <v>327</v>
      </c>
      <c r="F8624" s="409">
        <v>45587.680636574078</v>
      </c>
      <c r="G8624" s="408">
        <v>0</v>
      </c>
    </row>
    <row r="8625" spans="1:7" ht="15" x14ac:dyDescent="0.2">
      <c r="A8625" s="407" t="s">
        <v>40588</v>
      </c>
      <c r="B8625" s="407" t="s">
        <v>40589</v>
      </c>
      <c r="C8625" s="408">
        <v>0</v>
      </c>
      <c r="D8625" s="408">
        <v>588.75</v>
      </c>
      <c r="E8625" s="408">
        <v>588.75</v>
      </c>
      <c r="F8625" s="409">
        <v>45859.626481481479</v>
      </c>
      <c r="G8625" s="408">
        <v>0</v>
      </c>
    </row>
    <row r="8626" spans="1:7" ht="15" x14ac:dyDescent="0.2">
      <c r="A8626" s="407" t="s">
        <v>13856</v>
      </c>
      <c r="B8626" s="407" t="s">
        <v>13857</v>
      </c>
      <c r="C8626" s="408">
        <v>0</v>
      </c>
      <c r="D8626" s="408">
        <v>62.1</v>
      </c>
      <c r="E8626" s="408">
        <v>62.1</v>
      </c>
      <c r="F8626" s="409">
        <v>45926.383935185186</v>
      </c>
      <c r="G8626" s="408">
        <v>0</v>
      </c>
    </row>
    <row r="8627" spans="1:7" ht="15" x14ac:dyDescent="0.2">
      <c r="A8627" s="407" t="s">
        <v>13858</v>
      </c>
      <c r="B8627" s="407" t="s">
        <v>13859</v>
      </c>
      <c r="C8627" s="408">
        <v>0</v>
      </c>
      <c r="D8627" s="408">
        <v>0.81</v>
      </c>
      <c r="E8627" s="408">
        <v>0.81</v>
      </c>
      <c r="F8627" s="409">
        <v>45335.62394675926</v>
      </c>
      <c r="G8627" s="408">
        <v>0</v>
      </c>
    </row>
    <row r="8628" spans="1:7" ht="15" x14ac:dyDescent="0.25">
      <c r="A8628" s="407" t="s">
        <v>40586</v>
      </c>
      <c r="B8628" s="407" t="s">
        <v>40587</v>
      </c>
      <c r="C8628" s="406"/>
      <c r="D8628" s="408">
        <v>31.05</v>
      </c>
      <c r="E8628" s="408">
        <v>31.05</v>
      </c>
      <c r="F8628" s="409">
        <v>45925.38685185185</v>
      </c>
      <c r="G8628" s="408">
        <v>3.7</v>
      </c>
    </row>
    <row r="8629" spans="1:7" ht="15" x14ac:dyDescent="0.2">
      <c r="A8629" s="407" t="s">
        <v>13860</v>
      </c>
      <c r="B8629" s="407" t="s">
        <v>13861</v>
      </c>
      <c r="C8629" s="408">
        <v>0</v>
      </c>
      <c r="D8629" s="408">
        <v>41.3</v>
      </c>
      <c r="E8629" s="408">
        <v>41.3</v>
      </c>
      <c r="F8629" s="409">
        <v>45756.665625000001</v>
      </c>
      <c r="G8629" s="408">
        <v>2</v>
      </c>
    </row>
    <row r="8630" spans="1:7" ht="15" x14ac:dyDescent="0.2">
      <c r="A8630" s="407" t="s">
        <v>13862</v>
      </c>
      <c r="B8630" s="407" t="s">
        <v>13863</v>
      </c>
      <c r="C8630" s="408">
        <v>0</v>
      </c>
      <c r="D8630" s="408">
        <v>137.19999999999999</v>
      </c>
      <c r="E8630" s="408">
        <v>137.19999999999999</v>
      </c>
      <c r="F8630" s="409">
        <v>46035.292743055557</v>
      </c>
      <c r="G8630" s="408">
        <v>0</v>
      </c>
    </row>
    <row r="8631" spans="1:7" ht="15" x14ac:dyDescent="0.2">
      <c r="A8631" s="407" t="s">
        <v>13864</v>
      </c>
      <c r="B8631" s="407" t="s">
        <v>13865</v>
      </c>
      <c r="C8631" s="408">
        <v>0</v>
      </c>
      <c r="D8631" s="408">
        <v>284.89999999999998</v>
      </c>
      <c r="E8631" s="408">
        <v>284.89999999999998</v>
      </c>
      <c r="F8631" s="409">
        <v>45707.532372685186</v>
      </c>
      <c r="G8631" s="408">
        <v>0</v>
      </c>
    </row>
    <row r="8632" spans="1:7" ht="15" x14ac:dyDescent="0.2">
      <c r="A8632" s="407" t="s">
        <v>13866</v>
      </c>
      <c r="B8632" s="407" t="s">
        <v>13867</v>
      </c>
      <c r="C8632" s="408">
        <v>0</v>
      </c>
      <c r="D8632" s="408">
        <v>528.5</v>
      </c>
      <c r="E8632" s="408">
        <v>528.5</v>
      </c>
      <c r="F8632" s="409">
        <v>45630.296111111114</v>
      </c>
      <c r="G8632" s="408">
        <v>0</v>
      </c>
    </row>
    <row r="8633" spans="1:7" ht="15" x14ac:dyDescent="0.2">
      <c r="A8633" s="407" t="s">
        <v>13868</v>
      </c>
      <c r="B8633" s="407" t="s">
        <v>33051</v>
      </c>
      <c r="C8633" s="408">
        <v>0</v>
      </c>
      <c r="D8633" s="408">
        <v>1233</v>
      </c>
      <c r="E8633" s="408">
        <v>1233</v>
      </c>
      <c r="F8633" s="409">
        <v>45260.395578703705</v>
      </c>
      <c r="G8633" s="408">
        <v>0</v>
      </c>
    </row>
    <row r="8634" spans="1:7" ht="15" x14ac:dyDescent="0.2">
      <c r="A8634" s="407" t="s">
        <v>13869</v>
      </c>
      <c r="B8634" s="407" t="s">
        <v>13870</v>
      </c>
      <c r="C8634" s="408">
        <v>0</v>
      </c>
      <c r="D8634" s="408">
        <v>1572</v>
      </c>
      <c r="E8634" s="408">
        <v>1572</v>
      </c>
      <c r="F8634" s="409">
        <v>45260.39466435185</v>
      </c>
      <c r="G8634" s="408">
        <v>0</v>
      </c>
    </row>
    <row r="8635" spans="1:7" ht="15" x14ac:dyDescent="0.2">
      <c r="A8635" s="407" t="s">
        <v>13871</v>
      </c>
      <c r="B8635" s="407" t="s">
        <v>13872</v>
      </c>
      <c r="C8635" s="408">
        <v>0</v>
      </c>
      <c r="D8635" s="408">
        <v>212</v>
      </c>
      <c r="E8635" s="408">
        <v>212</v>
      </c>
      <c r="F8635" s="409">
        <v>44510.473240740743</v>
      </c>
      <c r="G8635" s="408">
        <v>0</v>
      </c>
    </row>
    <row r="8636" spans="1:7" ht="15" x14ac:dyDescent="0.2">
      <c r="A8636" s="407" t="s">
        <v>13873</v>
      </c>
      <c r="B8636" s="407" t="s">
        <v>13874</v>
      </c>
      <c r="C8636" s="408">
        <v>0</v>
      </c>
      <c r="D8636" s="408">
        <v>74</v>
      </c>
      <c r="E8636" s="408">
        <v>74</v>
      </c>
      <c r="F8636" s="409">
        <v>44229.620555555557</v>
      </c>
      <c r="G8636" s="408">
        <v>0</v>
      </c>
    </row>
    <row r="8637" spans="1:7" ht="15" x14ac:dyDescent="0.2">
      <c r="A8637" s="407" t="s">
        <v>13875</v>
      </c>
      <c r="B8637" s="407" t="s">
        <v>13876</v>
      </c>
      <c r="C8637" s="408">
        <v>0</v>
      </c>
      <c r="D8637" s="408">
        <v>61</v>
      </c>
      <c r="E8637" s="408">
        <v>61</v>
      </c>
      <c r="F8637" s="409">
        <v>43423.393553240741</v>
      </c>
      <c r="G8637" s="408">
        <v>0</v>
      </c>
    </row>
    <row r="8638" spans="1:7" ht="15" x14ac:dyDescent="0.2">
      <c r="A8638" s="407" t="s">
        <v>13877</v>
      </c>
      <c r="B8638" s="407" t="s">
        <v>13878</v>
      </c>
      <c r="C8638" s="408">
        <v>0</v>
      </c>
      <c r="D8638" s="408">
        <v>88</v>
      </c>
      <c r="E8638" s="408">
        <v>88</v>
      </c>
      <c r="F8638" s="409">
        <v>43423.393587962964</v>
      </c>
      <c r="G8638" s="408">
        <v>0</v>
      </c>
    </row>
    <row r="8639" spans="1:7" ht="15" x14ac:dyDescent="0.2">
      <c r="A8639" s="407" t="s">
        <v>13879</v>
      </c>
      <c r="B8639" s="407" t="s">
        <v>13880</v>
      </c>
      <c r="C8639" s="408">
        <v>0</v>
      </c>
      <c r="D8639" s="408">
        <v>395</v>
      </c>
      <c r="E8639" s="408">
        <v>395</v>
      </c>
      <c r="F8639" s="409">
        <v>45068.554780092592</v>
      </c>
      <c r="G8639" s="408">
        <v>0</v>
      </c>
    </row>
    <row r="8640" spans="1:7" ht="15" x14ac:dyDescent="0.2">
      <c r="A8640" s="407" t="s">
        <v>13881</v>
      </c>
      <c r="B8640" s="407" t="s">
        <v>13882</v>
      </c>
      <c r="C8640" s="408">
        <v>0</v>
      </c>
      <c r="D8640" s="408">
        <v>177.1</v>
      </c>
      <c r="E8640" s="408">
        <v>177.1</v>
      </c>
      <c r="F8640" s="409">
        <v>44515.297824074078</v>
      </c>
      <c r="G8640" s="408">
        <v>0</v>
      </c>
    </row>
    <row r="8641" spans="1:7" ht="15" x14ac:dyDescent="0.2">
      <c r="A8641" s="407" t="s">
        <v>13883</v>
      </c>
      <c r="B8641" s="407" t="s">
        <v>13884</v>
      </c>
      <c r="C8641" s="408">
        <v>0</v>
      </c>
      <c r="D8641" s="408">
        <v>78.400000000000006</v>
      </c>
      <c r="E8641" s="408">
        <v>78.400000000000006</v>
      </c>
      <c r="F8641" s="409">
        <v>44515.301377314812</v>
      </c>
      <c r="G8641" s="408">
        <v>0</v>
      </c>
    </row>
    <row r="8642" spans="1:7" ht="15" x14ac:dyDescent="0.2">
      <c r="A8642" s="407" t="s">
        <v>13885</v>
      </c>
      <c r="B8642" s="407" t="s">
        <v>13886</v>
      </c>
      <c r="C8642" s="408">
        <v>0</v>
      </c>
      <c r="D8642" s="408">
        <v>102.4</v>
      </c>
      <c r="E8642" s="408">
        <v>102.4</v>
      </c>
      <c r="F8642" s="409">
        <v>45246.417534722219</v>
      </c>
      <c r="G8642" s="408">
        <v>0</v>
      </c>
    </row>
    <row r="8643" spans="1:7" ht="15" x14ac:dyDescent="0.25">
      <c r="A8643" s="407" t="s">
        <v>13887</v>
      </c>
      <c r="B8643" s="407" t="s">
        <v>13888</v>
      </c>
      <c r="C8643" s="406"/>
      <c r="D8643" s="408">
        <v>118</v>
      </c>
      <c r="E8643" s="408">
        <v>118</v>
      </c>
      <c r="F8643" s="409">
        <v>45246.421481481484</v>
      </c>
      <c r="G8643" s="408">
        <v>0</v>
      </c>
    </row>
    <row r="8644" spans="1:7" ht="15" x14ac:dyDescent="0.2">
      <c r="A8644" s="407" t="s">
        <v>13889</v>
      </c>
      <c r="B8644" s="407" t="s">
        <v>13890</v>
      </c>
      <c r="C8644" s="408">
        <v>0</v>
      </c>
      <c r="D8644" s="408">
        <v>239</v>
      </c>
      <c r="E8644" s="408">
        <v>239</v>
      </c>
      <c r="F8644" s="409">
        <v>45246.420254629629</v>
      </c>
      <c r="G8644" s="408">
        <v>0</v>
      </c>
    </row>
    <row r="8645" spans="1:7" ht="15" x14ac:dyDescent="0.2">
      <c r="A8645" s="407" t="s">
        <v>13891</v>
      </c>
      <c r="B8645" s="407" t="s">
        <v>13892</v>
      </c>
      <c r="C8645" s="408">
        <v>0</v>
      </c>
      <c r="D8645" s="408">
        <v>76.5</v>
      </c>
      <c r="E8645" s="408">
        <v>76.5</v>
      </c>
      <c r="F8645" s="409">
        <v>44285.357858796298</v>
      </c>
      <c r="G8645" s="408">
        <v>0</v>
      </c>
    </row>
    <row r="8646" spans="1:7" ht="15" x14ac:dyDescent="0.2">
      <c r="A8646" s="407" t="s">
        <v>33141</v>
      </c>
      <c r="B8646" s="407" t="s">
        <v>33140</v>
      </c>
      <c r="C8646" s="408">
        <v>0</v>
      </c>
      <c r="D8646" s="408">
        <v>182.4</v>
      </c>
      <c r="E8646" s="408">
        <v>182.4</v>
      </c>
      <c r="F8646" s="409">
        <v>45309.570162037038</v>
      </c>
      <c r="G8646" s="408">
        <v>0</v>
      </c>
    </row>
    <row r="8647" spans="1:7" ht="15" x14ac:dyDescent="0.2">
      <c r="A8647" s="407" t="s">
        <v>13893</v>
      </c>
      <c r="B8647" s="407" t="s">
        <v>13894</v>
      </c>
      <c r="C8647" s="408">
        <v>0</v>
      </c>
      <c r="D8647" s="408">
        <v>50.15</v>
      </c>
      <c r="E8647" s="408">
        <v>50.15</v>
      </c>
      <c r="F8647" s="409">
        <v>45260.398495370369</v>
      </c>
      <c r="G8647" s="408">
        <v>0</v>
      </c>
    </row>
    <row r="8648" spans="1:7" ht="15" x14ac:dyDescent="0.2">
      <c r="A8648" s="407" t="s">
        <v>13895</v>
      </c>
      <c r="B8648" s="407" t="s">
        <v>13896</v>
      </c>
      <c r="C8648" s="408">
        <v>0</v>
      </c>
      <c r="D8648" s="408">
        <v>18.5</v>
      </c>
      <c r="E8648" s="408">
        <v>18.5</v>
      </c>
      <c r="F8648" s="409">
        <v>43244.696400462963</v>
      </c>
      <c r="G8648" s="408">
        <v>0</v>
      </c>
    </row>
    <row r="8649" spans="1:7" ht="15" x14ac:dyDescent="0.2">
      <c r="A8649" s="407" t="s">
        <v>13897</v>
      </c>
      <c r="B8649" s="407" t="s">
        <v>13898</v>
      </c>
      <c r="C8649" s="408">
        <v>0</v>
      </c>
      <c r="D8649" s="408">
        <v>18.5</v>
      </c>
      <c r="E8649" s="408">
        <v>18.5</v>
      </c>
      <c r="F8649" s="409">
        <v>45350.590555555558</v>
      </c>
      <c r="G8649" s="408">
        <v>0</v>
      </c>
    </row>
    <row r="8650" spans="1:7" ht="15" x14ac:dyDescent="0.2">
      <c r="A8650" s="407" t="s">
        <v>13899</v>
      </c>
      <c r="B8650" s="407" t="s">
        <v>13900</v>
      </c>
      <c r="C8650" s="408">
        <v>0</v>
      </c>
      <c r="D8650" s="408">
        <v>2.8</v>
      </c>
      <c r="E8650" s="408">
        <v>2.8</v>
      </c>
      <c r="F8650" s="409">
        <v>44517.406550925924</v>
      </c>
      <c r="G8650" s="408">
        <v>0</v>
      </c>
    </row>
    <row r="8651" spans="1:7" ht="15" x14ac:dyDescent="0.2">
      <c r="A8651" s="407" t="s">
        <v>13901</v>
      </c>
      <c r="B8651" s="407" t="s">
        <v>13902</v>
      </c>
      <c r="C8651" s="408">
        <v>0</v>
      </c>
      <c r="D8651" s="408">
        <v>62.5</v>
      </c>
      <c r="E8651" s="408">
        <v>62.5</v>
      </c>
      <c r="F8651" s="409">
        <v>45260.408553240741</v>
      </c>
      <c r="G8651" s="408">
        <v>0</v>
      </c>
    </row>
    <row r="8652" spans="1:7" ht="15" x14ac:dyDescent="0.2">
      <c r="A8652" s="407" t="s">
        <v>13903</v>
      </c>
      <c r="B8652" s="407" t="s">
        <v>13904</v>
      </c>
      <c r="C8652" s="408">
        <v>0</v>
      </c>
      <c r="D8652" s="408">
        <v>120</v>
      </c>
      <c r="E8652" s="408">
        <v>120</v>
      </c>
      <c r="F8652" s="409">
        <v>44510.50990740741</v>
      </c>
      <c r="G8652" s="408">
        <v>0</v>
      </c>
    </row>
    <row r="8653" spans="1:7" ht="15" x14ac:dyDescent="0.2">
      <c r="A8653" s="407" t="s">
        <v>13905</v>
      </c>
      <c r="B8653" s="407" t="s">
        <v>13906</v>
      </c>
      <c r="C8653" s="408">
        <v>0</v>
      </c>
      <c r="D8653" s="408">
        <v>68.45</v>
      </c>
      <c r="E8653" s="408">
        <v>68.45</v>
      </c>
      <c r="F8653" s="409">
        <v>45350.592268518521</v>
      </c>
      <c r="G8653" s="408">
        <v>0</v>
      </c>
    </row>
    <row r="8654" spans="1:7" ht="15" x14ac:dyDescent="0.2">
      <c r="A8654" s="407" t="s">
        <v>13907</v>
      </c>
      <c r="B8654" s="407" t="s">
        <v>13908</v>
      </c>
      <c r="C8654" s="408">
        <v>0</v>
      </c>
      <c r="D8654" s="408">
        <v>155.69999999999999</v>
      </c>
      <c r="E8654" s="408">
        <v>155.69999999999999</v>
      </c>
      <c r="F8654" s="409">
        <v>45350.593692129631</v>
      </c>
      <c r="G8654" s="408">
        <v>0</v>
      </c>
    </row>
    <row r="8655" spans="1:7" ht="15" x14ac:dyDescent="0.2">
      <c r="A8655" s="407" t="s">
        <v>13909</v>
      </c>
      <c r="B8655" s="407" t="s">
        <v>13910</v>
      </c>
      <c r="C8655" s="408">
        <v>0</v>
      </c>
      <c r="D8655" s="408">
        <v>176.6</v>
      </c>
      <c r="E8655" s="408">
        <v>176.6</v>
      </c>
      <c r="F8655" s="409">
        <v>45350.594560185185</v>
      </c>
      <c r="G8655" s="408">
        <v>0</v>
      </c>
    </row>
    <row r="8656" spans="1:7" ht="15" x14ac:dyDescent="0.2">
      <c r="A8656" s="407" t="s">
        <v>13911</v>
      </c>
      <c r="B8656" s="407" t="s">
        <v>13912</v>
      </c>
      <c r="C8656" s="408">
        <v>0</v>
      </c>
      <c r="D8656" s="408">
        <v>291</v>
      </c>
      <c r="E8656" s="408">
        <v>291</v>
      </c>
      <c r="F8656" s="409">
        <v>45260.411435185182</v>
      </c>
      <c r="G8656" s="408">
        <v>0</v>
      </c>
    </row>
    <row r="8657" spans="1:7" ht="15" x14ac:dyDescent="0.2">
      <c r="A8657" s="407" t="s">
        <v>13913</v>
      </c>
      <c r="B8657" s="407" t="s">
        <v>13914</v>
      </c>
      <c r="C8657" s="408">
        <v>0</v>
      </c>
      <c r="D8657" s="408">
        <v>450</v>
      </c>
      <c r="E8657" s="408">
        <v>450</v>
      </c>
      <c r="F8657" s="409">
        <v>43423.393645833334</v>
      </c>
      <c r="G8657" s="408">
        <v>0</v>
      </c>
    </row>
    <row r="8658" spans="1:7" ht="15" x14ac:dyDescent="0.2">
      <c r="A8658" s="407" t="s">
        <v>13915</v>
      </c>
      <c r="B8658" s="407" t="s">
        <v>13916</v>
      </c>
      <c r="C8658" s="408">
        <v>0</v>
      </c>
      <c r="D8658" s="408">
        <v>155.19999999999999</v>
      </c>
      <c r="E8658" s="408">
        <v>155.19999999999999</v>
      </c>
      <c r="F8658" s="409">
        <v>45260.412407407406</v>
      </c>
      <c r="G8658" s="408">
        <v>0</v>
      </c>
    </row>
    <row r="8659" spans="1:7" ht="15" x14ac:dyDescent="0.2">
      <c r="A8659" s="407" t="s">
        <v>13917</v>
      </c>
      <c r="B8659" s="407" t="s">
        <v>13918</v>
      </c>
      <c r="C8659" s="408">
        <v>0</v>
      </c>
      <c r="D8659" s="408">
        <v>160</v>
      </c>
      <c r="E8659" s="408">
        <v>160</v>
      </c>
      <c r="F8659" s="409">
        <v>43423.39366898148</v>
      </c>
      <c r="G8659" s="408">
        <v>0</v>
      </c>
    </row>
    <row r="8660" spans="1:7" ht="15" x14ac:dyDescent="0.2">
      <c r="A8660" s="407" t="s">
        <v>13919</v>
      </c>
      <c r="B8660" s="407" t="s">
        <v>13920</v>
      </c>
      <c r="C8660" s="408">
        <v>0</v>
      </c>
      <c r="D8660" s="408">
        <v>97</v>
      </c>
      <c r="E8660" s="408">
        <v>97</v>
      </c>
      <c r="F8660" s="409">
        <v>43377.407743055555</v>
      </c>
      <c r="G8660" s="408">
        <v>0</v>
      </c>
    </row>
    <row r="8661" spans="1:7" ht="15" x14ac:dyDescent="0.2">
      <c r="A8661" s="407" t="s">
        <v>13921</v>
      </c>
      <c r="B8661" s="407" t="s">
        <v>13922</v>
      </c>
      <c r="C8661" s="408">
        <v>0</v>
      </c>
      <c r="D8661" s="408">
        <v>100</v>
      </c>
      <c r="E8661" s="408">
        <v>100</v>
      </c>
      <c r="F8661" s="409">
        <v>43423.393703703703</v>
      </c>
      <c r="G8661" s="408">
        <v>0</v>
      </c>
    </row>
    <row r="8662" spans="1:7" ht="15" x14ac:dyDescent="0.2">
      <c r="A8662" s="407" t="s">
        <v>13923</v>
      </c>
      <c r="B8662" s="407" t="s">
        <v>13924</v>
      </c>
      <c r="C8662" s="408">
        <v>0</v>
      </c>
      <c r="D8662" s="408">
        <v>145.5</v>
      </c>
      <c r="E8662" s="408">
        <v>145.5</v>
      </c>
      <c r="F8662" s="409">
        <v>43377.401909722219</v>
      </c>
      <c r="G8662" s="408">
        <v>0</v>
      </c>
    </row>
    <row r="8663" spans="1:7" ht="15" x14ac:dyDescent="0.25">
      <c r="A8663" s="407" t="s">
        <v>13925</v>
      </c>
      <c r="B8663" s="407" t="s">
        <v>13926</v>
      </c>
      <c r="C8663" s="406"/>
      <c r="D8663" s="406"/>
      <c r="E8663" s="406"/>
      <c r="F8663" s="409">
        <v>43423.393726851849</v>
      </c>
      <c r="G8663" s="408">
        <v>0</v>
      </c>
    </row>
    <row r="8664" spans="1:7" ht="15" x14ac:dyDescent="0.2">
      <c r="A8664" s="407" t="s">
        <v>13927</v>
      </c>
      <c r="B8664" s="407" t="s">
        <v>13928</v>
      </c>
      <c r="C8664" s="408">
        <v>0</v>
      </c>
      <c r="D8664" s="408">
        <v>150</v>
      </c>
      <c r="E8664" s="408">
        <v>150</v>
      </c>
      <c r="F8664" s="409">
        <v>43377.401967592596</v>
      </c>
      <c r="G8664" s="408">
        <v>0</v>
      </c>
    </row>
    <row r="8665" spans="1:7" ht="15" x14ac:dyDescent="0.2">
      <c r="A8665" s="407" t="s">
        <v>13929</v>
      </c>
      <c r="B8665" s="407" t="s">
        <v>13930</v>
      </c>
      <c r="C8665" s="408">
        <v>0</v>
      </c>
      <c r="D8665" s="408">
        <v>200</v>
      </c>
      <c r="E8665" s="408">
        <v>200</v>
      </c>
      <c r="F8665" s="409">
        <v>43423.393796296295</v>
      </c>
      <c r="G8665" s="408">
        <v>0</v>
      </c>
    </row>
    <row r="8666" spans="1:7" ht="15" x14ac:dyDescent="0.2">
      <c r="A8666" s="407" t="s">
        <v>13931</v>
      </c>
      <c r="B8666" s="407" t="s">
        <v>13932</v>
      </c>
      <c r="C8666" s="408">
        <v>0</v>
      </c>
      <c r="D8666" s="408">
        <v>180</v>
      </c>
      <c r="E8666" s="408">
        <v>180</v>
      </c>
      <c r="F8666" s="409">
        <v>43976.591354166667</v>
      </c>
      <c r="G8666" s="408">
        <v>0</v>
      </c>
    </row>
    <row r="8667" spans="1:7" ht="15" x14ac:dyDescent="0.2">
      <c r="A8667" s="407" t="s">
        <v>13933</v>
      </c>
      <c r="B8667" s="407" t="s">
        <v>41146</v>
      </c>
      <c r="C8667" s="408">
        <v>0</v>
      </c>
      <c r="D8667" s="408">
        <v>106.1</v>
      </c>
      <c r="E8667" s="408">
        <v>106.1</v>
      </c>
      <c r="F8667" s="409">
        <v>45978.440601851849</v>
      </c>
      <c r="G8667" s="408">
        <v>0</v>
      </c>
    </row>
    <row r="8668" spans="1:7" ht="15" x14ac:dyDescent="0.2">
      <c r="A8668" s="407" t="s">
        <v>13934</v>
      </c>
      <c r="B8668" s="407" t="s">
        <v>41147</v>
      </c>
      <c r="C8668" s="408">
        <v>0</v>
      </c>
      <c r="D8668" s="408">
        <v>191.1</v>
      </c>
      <c r="E8668" s="408">
        <v>191.1</v>
      </c>
      <c r="F8668" s="409">
        <v>45978.441620370373</v>
      </c>
      <c r="G8668" s="408">
        <v>0</v>
      </c>
    </row>
    <row r="8669" spans="1:7" ht="15" x14ac:dyDescent="0.2">
      <c r="A8669" s="407" t="s">
        <v>13935</v>
      </c>
      <c r="B8669" s="407" t="s">
        <v>41148</v>
      </c>
      <c r="C8669" s="408">
        <v>0</v>
      </c>
      <c r="D8669" s="408">
        <v>93.7</v>
      </c>
      <c r="E8669" s="408">
        <v>93.7</v>
      </c>
      <c r="F8669" s="409">
        <v>45978.443124999998</v>
      </c>
      <c r="G8669" s="408">
        <v>0</v>
      </c>
    </row>
    <row r="8670" spans="1:7" ht="15" x14ac:dyDescent="0.2">
      <c r="A8670" s="407" t="s">
        <v>13936</v>
      </c>
      <c r="B8670" s="407" t="s">
        <v>41149</v>
      </c>
      <c r="C8670" s="408">
        <v>0</v>
      </c>
      <c r="D8670" s="408">
        <v>255.45</v>
      </c>
      <c r="E8670" s="408">
        <v>255.45</v>
      </c>
      <c r="F8670" s="409">
        <v>45978.445763888885</v>
      </c>
      <c r="G8670" s="408">
        <v>0</v>
      </c>
    </row>
    <row r="8671" spans="1:7" ht="15" x14ac:dyDescent="0.2">
      <c r="A8671" s="407" t="s">
        <v>13937</v>
      </c>
      <c r="B8671" s="407" t="s">
        <v>41150</v>
      </c>
      <c r="C8671" s="408">
        <v>0</v>
      </c>
      <c r="D8671" s="408">
        <v>154.5</v>
      </c>
      <c r="E8671" s="408">
        <v>154.5</v>
      </c>
      <c r="F8671" s="409">
        <v>45978.445821759262</v>
      </c>
      <c r="G8671" s="408">
        <v>0</v>
      </c>
    </row>
    <row r="8672" spans="1:7" ht="15" x14ac:dyDescent="0.2">
      <c r="A8672" s="407" t="s">
        <v>13938</v>
      </c>
      <c r="B8672" s="407" t="s">
        <v>41151</v>
      </c>
      <c r="C8672" s="408">
        <v>0</v>
      </c>
      <c r="D8672" s="408">
        <v>14.08</v>
      </c>
      <c r="E8672" s="408">
        <v>14.08</v>
      </c>
      <c r="F8672" s="409">
        <v>45978.453379629631</v>
      </c>
      <c r="G8672" s="408">
        <v>0</v>
      </c>
    </row>
    <row r="8673" spans="1:7" ht="15" x14ac:dyDescent="0.2">
      <c r="A8673" s="407" t="s">
        <v>13939</v>
      </c>
      <c r="B8673" s="407" t="s">
        <v>41152</v>
      </c>
      <c r="C8673" s="408">
        <v>0</v>
      </c>
      <c r="D8673" s="408">
        <v>22.48</v>
      </c>
      <c r="E8673" s="408">
        <v>22.48</v>
      </c>
      <c r="F8673" s="409">
        <v>45978.453541666669</v>
      </c>
      <c r="G8673" s="408">
        <v>21</v>
      </c>
    </row>
    <row r="8674" spans="1:7" ht="15" x14ac:dyDescent="0.2">
      <c r="A8674" s="407" t="s">
        <v>13940</v>
      </c>
      <c r="B8674" s="407" t="s">
        <v>41153</v>
      </c>
      <c r="C8674" s="408">
        <v>0</v>
      </c>
      <c r="D8674" s="408">
        <v>33.03</v>
      </c>
      <c r="E8674" s="408">
        <v>33.03</v>
      </c>
      <c r="F8674" s="409">
        <v>45978.454756944448</v>
      </c>
      <c r="G8674" s="408">
        <v>9</v>
      </c>
    </row>
    <row r="8675" spans="1:7" ht="15" x14ac:dyDescent="0.2">
      <c r="A8675" s="407" t="s">
        <v>13941</v>
      </c>
      <c r="B8675" s="407" t="s">
        <v>41154</v>
      </c>
      <c r="C8675" s="408">
        <v>0</v>
      </c>
      <c r="D8675" s="408">
        <v>43.51</v>
      </c>
      <c r="E8675" s="408">
        <v>43.51</v>
      </c>
      <c r="F8675" s="409">
        <v>45978.454884259256</v>
      </c>
      <c r="G8675" s="408">
        <v>24</v>
      </c>
    </row>
    <row r="8676" spans="1:7" ht="15" x14ac:dyDescent="0.2">
      <c r="A8676" s="407" t="s">
        <v>13942</v>
      </c>
      <c r="B8676" s="407" t="s">
        <v>41155</v>
      </c>
      <c r="C8676" s="408">
        <v>0</v>
      </c>
      <c r="D8676" s="408">
        <v>54.04</v>
      </c>
      <c r="E8676" s="408">
        <v>54.04</v>
      </c>
      <c r="F8676" s="409">
        <v>45978.45648148148</v>
      </c>
      <c r="G8676" s="408">
        <v>6</v>
      </c>
    </row>
    <row r="8677" spans="1:7" ht="15" x14ac:dyDescent="0.2">
      <c r="A8677" s="407" t="s">
        <v>13943</v>
      </c>
      <c r="B8677" s="407" t="s">
        <v>41156</v>
      </c>
      <c r="C8677" s="408">
        <v>0</v>
      </c>
      <c r="D8677" s="408">
        <v>64.55</v>
      </c>
      <c r="E8677" s="408">
        <v>64.55</v>
      </c>
      <c r="F8677" s="409">
        <v>45978.456921296296</v>
      </c>
      <c r="G8677" s="408">
        <v>0</v>
      </c>
    </row>
    <row r="8678" spans="1:7" ht="15" x14ac:dyDescent="0.2">
      <c r="A8678" s="407" t="s">
        <v>13944</v>
      </c>
      <c r="B8678" s="407" t="s">
        <v>41157</v>
      </c>
      <c r="C8678" s="408">
        <v>0</v>
      </c>
      <c r="D8678" s="408">
        <v>58.48</v>
      </c>
      <c r="E8678" s="408">
        <v>58.48</v>
      </c>
      <c r="F8678" s="409">
        <v>45978.456770833334</v>
      </c>
      <c r="G8678" s="408">
        <v>11</v>
      </c>
    </row>
    <row r="8679" spans="1:7" ht="15" x14ac:dyDescent="0.2">
      <c r="A8679" s="407" t="s">
        <v>13945</v>
      </c>
      <c r="B8679" s="407" t="s">
        <v>41158</v>
      </c>
      <c r="C8679" s="408">
        <v>0</v>
      </c>
      <c r="D8679" s="408">
        <v>134.68</v>
      </c>
      <c r="E8679" s="408">
        <v>134.68</v>
      </c>
      <c r="F8679" s="409">
        <v>45978.45721064815</v>
      </c>
      <c r="G8679" s="408">
        <v>12</v>
      </c>
    </row>
    <row r="8680" spans="1:7" ht="15" x14ac:dyDescent="0.2">
      <c r="A8680" s="407" t="s">
        <v>13946</v>
      </c>
      <c r="B8680" s="407" t="s">
        <v>41159</v>
      </c>
      <c r="C8680" s="408">
        <v>0</v>
      </c>
      <c r="D8680" s="408">
        <v>195.14</v>
      </c>
      <c r="E8680" s="408">
        <v>195.14</v>
      </c>
      <c r="F8680" s="409">
        <v>45978.457245370373</v>
      </c>
      <c r="G8680" s="408">
        <v>0</v>
      </c>
    </row>
    <row r="8681" spans="1:7" ht="15" x14ac:dyDescent="0.2">
      <c r="A8681" s="407" t="s">
        <v>13947</v>
      </c>
      <c r="B8681" s="407" t="s">
        <v>41160</v>
      </c>
      <c r="C8681" s="408">
        <v>0</v>
      </c>
      <c r="D8681" s="408">
        <v>255.55</v>
      </c>
      <c r="E8681" s="408">
        <v>255.55</v>
      </c>
      <c r="F8681" s="409">
        <v>45978.457280092596</v>
      </c>
      <c r="G8681" s="408">
        <v>0</v>
      </c>
    </row>
    <row r="8682" spans="1:7" ht="15" x14ac:dyDescent="0.2">
      <c r="A8682" s="407" t="s">
        <v>13948</v>
      </c>
      <c r="B8682" s="407" t="s">
        <v>41161</v>
      </c>
      <c r="C8682" s="408">
        <v>0</v>
      </c>
      <c r="D8682" s="408">
        <v>11.41</v>
      </c>
      <c r="E8682" s="408">
        <v>11.41</v>
      </c>
      <c r="F8682" s="409">
        <v>45978.457361111112</v>
      </c>
      <c r="G8682" s="408">
        <v>45</v>
      </c>
    </row>
    <row r="8683" spans="1:7" ht="15" x14ac:dyDescent="0.2">
      <c r="A8683" s="407" t="s">
        <v>13949</v>
      </c>
      <c r="B8683" s="407" t="s">
        <v>13950</v>
      </c>
      <c r="C8683" s="408">
        <v>0</v>
      </c>
      <c r="D8683" s="408">
        <v>12.46</v>
      </c>
      <c r="E8683" s="408">
        <v>12.46</v>
      </c>
      <c r="F8683" s="409">
        <v>45930.630497685182</v>
      </c>
      <c r="G8683" s="408">
        <v>0</v>
      </c>
    </row>
    <row r="8684" spans="1:7" ht="15" x14ac:dyDescent="0.2">
      <c r="A8684" s="407" t="s">
        <v>13951</v>
      </c>
      <c r="B8684" s="407" t="s">
        <v>41162</v>
      </c>
      <c r="C8684" s="408">
        <v>0</v>
      </c>
      <c r="D8684" s="408">
        <v>15.75</v>
      </c>
      <c r="E8684" s="408">
        <v>15.75</v>
      </c>
      <c r="F8684" s="409">
        <v>45978.457499999997</v>
      </c>
      <c r="G8684" s="408">
        <v>46</v>
      </c>
    </row>
    <row r="8685" spans="1:7" ht="15" x14ac:dyDescent="0.2">
      <c r="A8685" s="407" t="s">
        <v>13952</v>
      </c>
      <c r="B8685" s="407" t="s">
        <v>41163</v>
      </c>
      <c r="C8685" s="408">
        <v>0</v>
      </c>
      <c r="D8685" s="408">
        <v>20.09</v>
      </c>
      <c r="E8685" s="408">
        <v>20.09</v>
      </c>
      <c r="F8685" s="409">
        <v>45978.457592592589</v>
      </c>
      <c r="G8685" s="408">
        <v>55</v>
      </c>
    </row>
    <row r="8686" spans="1:7" ht="15" x14ac:dyDescent="0.2">
      <c r="A8686" s="407" t="s">
        <v>13953</v>
      </c>
      <c r="B8686" s="407" t="s">
        <v>41164</v>
      </c>
      <c r="C8686" s="408">
        <v>0</v>
      </c>
      <c r="D8686" s="408">
        <v>31</v>
      </c>
      <c r="E8686" s="408">
        <v>31</v>
      </c>
      <c r="F8686" s="409">
        <v>45978.457673611112</v>
      </c>
      <c r="G8686" s="408">
        <v>31</v>
      </c>
    </row>
    <row r="8687" spans="1:7" ht="15" x14ac:dyDescent="0.2">
      <c r="A8687" s="407" t="s">
        <v>13954</v>
      </c>
      <c r="B8687" s="407" t="s">
        <v>41165</v>
      </c>
      <c r="C8687" s="408">
        <v>0</v>
      </c>
      <c r="D8687" s="408">
        <v>41.87</v>
      </c>
      <c r="E8687" s="408">
        <v>41.87</v>
      </c>
      <c r="F8687" s="409">
        <v>45978.457789351851</v>
      </c>
      <c r="G8687" s="408">
        <v>43</v>
      </c>
    </row>
    <row r="8688" spans="1:7" ht="15" x14ac:dyDescent="0.2">
      <c r="A8688" s="407" t="s">
        <v>13955</v>
      </c>
      <c r="B8688" s="407" t="s">
        <v>41166</v>
      </c>
      <c r="C8688" s="408">
        <v>0</v>
      </c>
      <c r="D8688" s="408">
        <v>52.78</v>
      </c>
      <c r="E8688" s="408">
        <v>52.78</v>
      </c>
      <c r="F8688" s="409">
        <v>45978.457997685182</v>
      </c>
      <c r="G8688" s="408">
        <v>8</v>
      </c>
    </row>
    <row r="8689" spans="1:7" ht="15" x14ac:dyDescent="0.2">
      <c r="A8689" s="407" t="s">
        <v>13956</v>
      </c>
      <c r="B8689" s="407" t="s">
        <v>41167</v>
      </c>
      <c r="C8689" s="408">
        <v>0</v>
      </c>
      <c r="D8689" s="408">
        <v>82.01</v>
      </c>
      <c r="E8689" s="408">
        <v>82.01</v>
      </c>
      <c r="F8689" s="409">
        <v>45978.458356481482</v>
      </c>
      <c r="G8689" s="408">
        <v>7</v>
      </c>
    </row>
    <row r="8690" spans="1:7" ht="15" x14ac:dyDescent="0.2">
      <c r="A8690" s="407" t="s">
        <v>13957</v>
      </c>
      <c r="B8690" s="407" t="s">
        <v>41168</v>
      </c>
      <c r="C8690" s="408">
        <v>0</v>
      </c>
      <c r="D8690" s="408">
        <v>135.88</v>
      </c>
      <c r="E8690" s="408">
        <v>135.88</v>
      </c>
      <c r="F8690" s="409">
        <v>45978.458483796298</v>
      </c>
      <c r="G8690" s="408">
        <v>4</v>
      </c>
    </row>
    <row r="8691" spans="1:7" ht="15" x14ac:dyDescent="0.2">
      <c r="A8691" s="407" t="s">
        <v>13958</v>
      </c>
      <c r="B8691" s="407" t="s">
        <v>41169</v>
      </c>
      <c r="C8691" s="408">
        <v>0</v>
      </c>
      <c r="D8691" s="408">
        <v>7.42</v>
      </c>
      <c r="E8691" s="408">
        <v>7.42</v>
      </c>
      <c r="F8691" s="409">
        <v>45978.460381944446</v>
      </c>
      <c r="G8691" s="408">
        <v>30</v>
      </c>
    </row>
    <row r="8692" spans="1:7" ht="15" x14ac:dyDescent="0.2">
      <c r="A8692" s="407" t="s">
        <v>13959</v>
      </c>
      <c r="B8692" s="407" t="s">
        <v>41170</v>
      </c>
      <c r="C8692" s="408">
        <v>0</v>
      </c>
      <c r="D8692" s="408">
        <v>8.93</v>
      </c>
      <c r="E8692" s="408">
        <v>8.93</v>
      </c>
      <c r="F8692" s="409">
        <v>45978.460625</v>
      </c>
      <c r="G8692" s="408">
        <v>10</v>
      </c>
    </row>
    <row r="8693" spans="1:7" ht="15" x14ac:dyDescent="0.2">
      <c r="A8693" s="407" t="s">
        <v>13960</v>
      </c>
      <c r="B8693" s="407" t="s">
        <v>41171</v>
      </c>
      <c r="C8693" s="408">
        <v>0</v>
      </c>
      <c r="D8693" s="408">
        <v>10.39</v>
      </c>
      <c r="E8693" s="408">
        <v>10.39</v>
      </c>
      <c r="F8693" s="409">
        <v>45978.460787037038</v>
      </c>
      <c r="G8693" s="408">
        <v>43</v>
      </c>
    </row>
    <row r="8694" spans="1:7" ht="15" x14ac:dyDescent="0.2">
      <c r="A8694" s="407" t="s">
        <v>13961</v>
      </c>
      <c r="B8694" s="407" t="s">
        <v>41172</v>
      </c>
      <c r="C8694" s="408">
        <v>0</v>
      </c>
      <c r="D8694" s="408">
        <v>14.22</v>
      </c>
      <c r="E8694" s="408">
        <v>14.22</v>
      </c>
      <c r="F8694" s="409">
        <v>45978.4608912037</v>
      </c>
      <c r="G8694" s="408">
        <v>18</v>
      </c>
    </row>
    <row r="8695" spans="1:7" ht="15" x14ac:dyDescent="0.2">
      <c r="A8695" s="407" t="s">
        <v>13962</v>
      </c>
      <c r="B8695" s="407" t="s">
        <v>41173</v>
      </c>
      <c r="C8695" s="408">
        <v>0</v>
      </c>
      <c r="D8695" s="408">
        <v>17.95</v>
      </c>
      <c r="E8695" s="408">
        <v>17.95</v>
      </c>
      <c r="F8695" s="409">
        <v>45978.461053240739</v>
      </c>
      <c r="G8695" s="408">
        <v>41</v>
      </c>
    </row>
    <row r="8696" spans="1:7" ht="15" x14ac:dyDescent="0.2">
      <c r="A8696" s="407" t="s">
        <v>13963</v>
      </c>
      <c r="B8696" s="407" t="s">
        <v>41174</v>
      </c>
      <c r="C8696" s="408">
        <v>0</v>
      </c>
      <c r="D8696" s="408">
        <v>21.71</v>
      </c>
      <c r="E8696" s="408">
        <v>21.71</v>
      </c>
      <c r="F8696" s="409">
        <v>45978.4612037037</v>
      </c>
      <c r="G8696" s="408">
        <v>6</v>
      </c>
    </row>
    <row r="8697" spans="1:7" ht="15" x14ac:dyDescent="0.2">
      <c r="A8697" s="407" t="s">
        <v>13964</v>
      </c>
      <c r="B8697" s="407" t="s">
        <v>41175</v>
      </c>
      <c r="C8697" s="408">
        <v>0</v>
      </c>
      <c r="D8697" s="408">
        <v>32.130000000000003</v>
      </c>
      <c r="E8697" s="408">
        <v>32.130000000000003</v>
      </c>
      <c r="F8697" s="409">
        <v>45978.461342592593</v>
      </c>
      <c r="G8697" s="408">
        <v>0</v>
      </c>
    </row>
    <row r="8698" spans="1:7" ht="15" x14ac:dyDescent="0.2">
      <c r="A8698" s="407" t="s">
        <v>13965</v>
      </c>
      <c r="B8698" s="407" t="s">
        <v>41176</v>
      </c>
      <c r="C8698" s="408">
        <v>0</v>
      </c>
      <c r="D8698" s="408">
        <v>50.92</v>
      </c>
      <c r="E8698" s="408">
        <v>50.92</v>
      </c>
      <c r="F8698" s="409">
        <v>45978.461446759262</v>
      </c>
      <c r="G8698" s="408">
        <v>8</v>
      </c>
    </row>
    <row r="8699" spans="1:7" ht="15" x14ac:dyDescent="0.2">
      <c r="A8699" s="407" t="s">
        <v>13966</v>
      </c>
      <c r="B8699" s="407" t="s">
        <v>13967</v>
      </c>
      <c r="C8699" s="408">
        <v>0</v>
      </c>
      <c r="D8699" s="408">
        <v>103.776</v>
      </c>
      <c r="E8699" s="408">
        <v>103.776</v>
      </c>
      <c r="F8699" s="409">
        <v>45246.571967592594</v>
      </c>
      <c r="G8699" s="408">
        <v>0</v>
      </c>
    </row>
    <row r="8700" spans="1:7" ht="15" x14ac:dyDescent="0.2">
      <c r="A8700" s="407" t="s">
        <v>13968</v>
      </c>
      <c r="B8700" s="407" t="s">
        <v>13969</v>
      </c>
      <c r="C8700" s="408">
        <v>0</v>
      </c>
      <c r="D8700" s="408">
        <v>333.94</v>
      </c>
      <c r="E8700" s="408">
        <v>333.94</v>
      </c>
      <c r="F8700" s="409">
        <v>45246.542893518519</v>
      </c>
      <c r="G8700" s="408">
        <v>0</v>
      </c>
    </row>
    <row r="8701" spans="1:7" ht="15" x14ac:dyDescent="0.25">
      <c r="A8701" s="407" t="s">
        <v>13970</v>
      </c>
      <c r="B8701" s="407" t="s">
        <v>13971</v>
      </c>
      <c r="C8701" s="406"/>
      <c r="D8701" s="406"/>
      <c r="E8701" s="406"/>
      <c r="F8701" s="409">
        <v>45246.544525462959</v>
      </c>
      <c r="G8701" s="408">
        <v>0</v>
      </c>
    </row>
    <row r="8702" spans="1:7" ht="15" x14ac:dyDescent="0.2">
      <c r="A8702" s="407" t="s">
        <v>13972</v>
      </c>
      <c r="B8702" s="407" t="s">
        <v>13973</v>
      </c>
      <c r="C8702" s="408">
        <v>0</v>
      </c>
      <c r="D8702" s="408">
        <v>105.68</v>
      </c>
      <c r="E8702" s="408">
        <v>105.68</v>
      </c>
      <c r="F8702" s="409">
        <v>45246.545729166668</v>
      </c>
      <c r="G8702" s="408">
        <v>0</v>
      </c>
    </row>
    <row r="8703" spans="1:7" ht="15" x14ac:dyDescent="0.2">
      <c r="A8703" s="407" t="s">
        <v>13974</v>
      </c>
      <c r="B8703" s="407" t="s">
        <v>41177</v>
      </c>
      <c r="C8703" s="408">
        <v>0</v>
      </c>
      <c r="D8703" s="408">
        <v>205.13</v>
      </c>
      <c r="E8703" s="408">
        <v>205.13</v>
      </c>
      <c r="F8703" s="409">
        <v>45978.461574074077</v>
      </c>
      <c r="G8703" s="408">
        <v>7</v>
      </c>
    </row>
    <row r="8704" spans="1:7" ht="15" x14ac:dyDescent="0.2">
      <c r="A8704" s="407" t="s">
        <v>13975</v>
      </c>
      <c r="B8704" s="407" t="s">
        <v>41178</v>
      </c>
      <c r="C8704" s="408">
        <v>0</v>
      </c>
      <c r="D8704" s="408">
        <v>7.31</v>
      </c>
      <c r="E8704" s="408">
        <v>7.31</v>
      </c>
      <c r="F8704" s="409">
        <v>45978.462164351855</v>
      </c>
      <c r="G8704" s="408">
        <v>0</v>
      </c>
    </row>
    <row r="8705" spans="1:7" ht="15" x14ac:dyDescent="0.2">
      <c r="A8705" s="407" t="s">
        <v>13976</v>
      </c>
      <c r="B8705" s="407" t="s">
        <v>13977</v>
      </c>
      <c r="C8705" s="408">
        <v>0</v>
      </c>
      <c r="D8705" s="408">
        <v>680</v>
      </c>
      <c r="E8705" s="408">
        <v>680</v>
      </c>
      <c r="F8705" s="409">
        <v>45350.597430555557</v>
      </c>
      <c r="G8705" s="408">
        <v>0</v>
      </c>
    </row>
    <row r="8706" spans="1:7" ht="15" x14ac:dyDescent="0.2">
      <c r="A8706" s="407" t="s">
        <v>13978</v>
      </c>
      <c r="B8706" s="407" t="s">
        <v>13979</v>
      </c>
      <c r="C8706" s="408">
        <v>0</v>
      </c>
      <c r="D8706" s="408">
        <v>26</v>
      </c>
      <c r="E8706" s="408">
        <v>26</v>
      </c>
      <c r="F8706" s="409">
        <v>44511.63003472222</v>
      </c>
      <c r="G8706" s="408">
        <v>0</v>
      </c>
    </row>
    <row r="8707" spans="1:7" ht="15" x14ac:dyDescent="0.2">
      <c r="A8707" s="407" t="s">
        <v>13980</v>
      </c>
      <c r="B8707" s="407" t="s">
        <v>41179</v>
      </c>
      <c r="C8707" s="408">
        <v>0</v>
      </c>
      <c r="D8707" s="408">
        <v>21.55</v>
      </c>
      <c r="E8707" s="408">
        <v>21.55</v>
      </c>
      <c r="F8707" s="409">
        <v>45978.46503472222</v>
      </c>
      <c r="G8707" s="408">
        <v>0</v>
      </c>
    </row>
    <row r="8708" spans="1:7" ht="15" x14ac:dyDescent="0.2">
      <c r="A8708" s="407" t="s">
        <v>13981</v>
      </c>
      <c r="B8708" s="407" t="s">
        <v>41180</v>
      </c>
      <c r="C8708" s="408">
        <v>0</v>
      </c>
      <c r="D8708" s="408">
        <v>32.49</v>
      </c>
      <c r="E8708" s="408">
        <v>32.49</v>
      </c>
      <c r="F8708" s="409">
        <v>45978.46539351852</v>
      </c>
      <c r="G8708" s="408">
        <v>0</v>
      </c>
    </row>
    <row r="8709" spans="1:7" ht="15" x14ac:dyDescent="0.2">
      <c r="A8709" s="407" t="s">
        <v>13982</v>
      </c>
      <c r="B8709" s="407" t="s">
        <v>13983</v>
      </c>
      <c r="C8709" s="408">
        <v>0</v>
      </c>
      <c r="D8709" s="408">
        <v>43.38</v>
      </c>
      <c r="E8709" s="408">
        <v>43.38</v>
      </c>
      <c r="F8709" s="409">
        <v>45910.366886574076</v>
      </c>
      <c r="G8709" s="408">
        <v>0</v>
      </c>
    </row>
    <row r="8710" spans="1:7" ht="15" x14ac:dyDescent="0.2">
      <c r="A8710" s="407" t="s">
        <v>13984</v>
      </c>
      <c r="B8710" s="407" t="s">
        <v>13985</v>
      </c>
      <c r="C8710" s="408">
        <v>0</v>
      </c>
      <c r="D8710" s="408">
        <v>54.25</v>
      </c>
      <c r="E8710" s="408">
        <v>54.25</v>
      </c>
      <c r="F8710" s="409">
        <v>45910.367337962962</v>
      </c>
      <c r="G8710" s="408">
        <v>0</v>
      </c>
    </row>
    <row r="8711" spans="1:7" ht="15" x14ac:dyDescent="0.2">
      <c r="A8711" s="407" t="s">
        <v>13986</v>
      </c>
      <c r="B8711" s="407" t="s">
        <v>41181</v>
      </c>
      <c r="C8711" s="408">
        <v>0</v>
      </c>
      <c r="D8711" s="408">
        <v>28.6</v>
      </c>
      <c r="E8711" s="408">
        <v>28.6</v>
      </c>
      <c r="F8711" s="409">
        <v>45978.465787037036</v>
      </c>
      <c r="G8711" s="408">
        <v>0</v>
      </c>
    </row>
    <row r="8712" spans="1:7" ht="15" x14ac:dyDescent="0.25">
      <c r="A8712" s="407" t="s">
        <v>13987</v>
      </c>
      <c r="B8712" s="407" t="s">
        <v>13988</v>
      </c>
      <c r="C8712" s="406"/>
      <c r="D8712" s="408">
        <v>65.16</v>
      </c>
      <c r="E8712" s="408">
        <v>65.16</v>
      </c>
      <c r="F8712" s="409">
        <v>45246.581180555557</v>
      </c>
      <c r="G8712" s="408">
        <v>0</v>
      </c>
    </row>
    <row r="8713" spans="1:7" ht="15" x14ac:dyDescent="0.2">
      <c r="A8713" s="407" t="s">
        <v>13989</v>
      </c>
      <c r="B8713" s="407" t="s">
        <v>41182</v>
      </c>
      <c r="C8713" s="408">
        <v>0</v>
      </c>
      <c r="D8713" s="408">
        <v>83.63</v>
      </c>
      <c r="E8713" s="408">
        <v>83.63</v>
      </c>
      <c r="F8713" s="409">
        <v>45978.465995370374</v>
      </c>
      <c r="G8713" s="408">
        <v>0</v>
      </c>
    </row>
    <row r="8714" spans="1:7" ht="15" x14ac:dyDescent="0.25">
      <c r="A8714" s="407" t="s">
        <v>13990</v>
      </c>
      <c r="B8714" s="407" t="s">
        <v>13991</v>
      </c>
      <c r="C8714" s="406"/>
      <c r="D8714" s="408">
        <v>107.59</v>
      </c>
      <c r="E8714" s="408">
        <v>107.59</v>
      </c>
      <c r="F8714" s="409">
        <v>45246.583287037036</v>
      </c>
      <c r="G8714" s="408">
        <v>0</v>
      </c>
    </row>
    <row r="8715" spans="1:7" ht="15" x14ac:dyDescent="0.2">
      <c r="A8715" s="407" t="s">
        <v>13992</v>
      </c>
      <c r="B8715" s="407" t="s">
        <v>41183</v>
      </c>
      <c r="C8715" s="408">
        <v>0</v>
      </c>
      <c r="D8715" s="408">
        <v>137.52000000000001</v>
      </c>
      <c r="E8715" s="408">
        <v>137.52000000000001</v>
      </c>
      <c r="F8715" s="409">
        <v>45978.466238425928</v>
      </c>
      <c r="G8715" s="408">
        <v>0</v>
      </c>
    </row>
    <row r="8716" spans="1:7" ht="15" x14ac:dyDescent="0.2">
      <c r="A8716" s="407" t="s">
        <v>13993</v>
      </c>
      <c r="B8716" s="407" t="s">
        <v>41184</v>
      </c>
      <c r="C8716" s="408">
        <v>0</v>
      </c>
      <c r="D8716" s="408">
        <v>162.54</v>
      </c>
      <c r="E8716" s="408">
        <v>162.54</v>
      </c>
      <c r="F8716" s="409">
        <v>45978.462638888886</v>
      </c>
      <c r="G8716" s="408">
        <v>0</v>
      </c>
    </row>
    <row r="8717" spans="1:7" ht="15" x14ac:dyDescent="0.25">
      <c r="A8717" s="407" t="s">
        <v>13994</v>
      </c>
      <c r="B8717" s="407" t="s">
        <v>13995</v>
      </c>
      <c r="C8717" s="406"/>
      <c r="D8717" s="408">
        <v>147.63999999999999</v>
      </c>
      <c r="E8717" s="408">
        <v>147.63999999999999</v>
      </c>
      <c r="F8717" s="409">
        <v>45246.587256944447</v>
      </c>
      <c r="G8717" s="408">
        <v>0</v>
      </c>
    </row>
    <row r="8718" spans="1:7" ht="15" x14ac:dyDescent="0.25">
      <c r="A8718" s="407" t="s">
        <v>36165</v>
      </c>
      <c r="B8718" s="407" t="s">
        <v>36166</v>
      </c>
      <c r="C8718" s="406"/>
      <c r="D8718" s="406"/>
      <c r="E8718" s="406"/>
      <c r="F8718" s="409">
        <v>43368.672361111108</v>
      </c>
      <c r="G8718" s="408">
        <v>0</v>
      </c>
    </row>
    <row r="8719" spans="1:7" ht="15" x14ac:dyDescent="0.25">
      <c r="A8719" s="407" t="s">
        <v>36167</v>
      </c>
      <c r="B8719" s="407" t="s">
        <v>36168</v>
      </c>
      <c r="C8719" s="406"/>
      <c r="D8719" s="406"/>
      <c r="E8719" s="406"/>
      <c r="F8719" s="409">
        <v>44494.327164351853</v>
      </c>
      <c r="G8719" s="408">
        <v>0</v>
      </c>
    </row>
    <row r="8720" spans="1:7" ht="15" x14ac:dyDescent="0.25">
      <c r="A8720" s="407" t="s">
        <v>36169</v>
      </c>
      <c r="B8720" s="407" t="s">
        <v>36170</v>
      </c>
      <c r="C8720" s="406"/>
      <c r="D8720" s="406"/>
      <c r="E8720" s="406"/>
      <c r="F8720" s="409">
        <v>43368.672500000001</v>
      </c>
      <c r="G8720" s="408">
        <v>0</v>
      </c>
    </row>
    <row r="8721" spans="1:7" ht="15" x14ac:dyDescent="0.2">
      <c r="A8721" s="407" t="s">
        <v>13996</v>
      </c>
      <c r="B8721" s="407" t="s">
        <v>13997</v>
      </c>
      <c r="C8721" s="408">
        <v>0</v>
      </c>
      <c r="D8721" s="408">
        <v>1257</v>
      </c>
      <c r="E8721" s="408">
        <v>1257</v>
      </c>
      <c r="F8721" s="409">
        <v>45350.59888888889</v>
      </c>
      <c r="G8721" s="408">
        <v>0</v>
      </c>
    </row>
    <row r="8722" spans="1:7" ht="15" x14ac:dyDescent="0.2">
      <c r="A8722" s="407" t="s">
        <v>13998</v>
      </c>
      <c r="B8722" s="407" t="s">
        <v>13999</v>
      </c>
      <c r="C8722" s="408">
        <v>0</v>
      </c>
      <c r="D8722" s="408">
        <v>126</v>
      </c>
      <c r="E8722" s="408">
        <v>126</v>
      </c>
      <c r="F8722" s="409">
        <v>45350.600300925929</v>
      </c>
      <c r="G8722" s="408">
        <v>0</v>
      </c>
    </row>
    <row r="8723" spans="1:7" ht="15" x14ac:dyDescent="0.2">
      <c r="A8723" s="407" t="s">
        <v>14000</v>
      </c>
      <c r="B8723" s="407" t="s">
        <v>14001</v>
      </c>
      <c r="C8723" s="408">
        <v>0</v>
      </c>
      <c r="D8723" s="408">
        <v>70</v>
      </c>
      <c r="E8723" s="408">
        <v>70</v>
      </c>
      <c r="F8723" s="409">
        <v>45509.595277777778</v>
      </c>
      <c r="G8723" s="408">
        <v>0</v>
      </c>
    </row>
    <row r="8724" spans="1:7" ht="15" x14ac:dyDescent="0.2">
      <c r="A8724" s="407" t="s">
        <v>14002</v>
      </c>
      <c r="B8724" s="407" t="s">
        <v>14003</v>
      </c>
      <c r="C8724" s="408">
        <v>0</v>
      </c>
      <c r="D8724" s="408">
        <v>61.11</v>
      </c>
      <c r="E8724" s="408">
        <v>61.11</v>
      </c>
      <c r="F8724" s="409">
        <v>45509.596608796295</v>
      </c>
      <c r="G8724" s="408">
        <v>0</v>
      </c>
    </row>
    <row r="8725" spans="1:7" ht="15" x14ac:dyDescent="0.2">
      <c r="A8725" s="407" t="s">
        <v>14004</v>
      </c>
      <c r="B8725" s="407" t="s">
        <v>14005</v>
      </c>
      <c r="C8725" s="408">
        <v>0</v>
      </c>
      <c r="D8725" s="408">
        <v>258</v>
      </c>
      <c r="E8725" s="408">
        <v>258</v>
      </c>
      <c r="F8725" s="409">
        <v>45350.600949074076</v>
      </c>
      <c r="G8725" s="408">
        <v>0</v>
      </c>
    </row>
    <row r="8726" spans="1:7" ht="15" x14ac:dyDescent="0.2">
      <c r="A8726" s="407" t="s">
        <v>14006</v>
      </c>
      <c r="B8726" s="407" t="s">
        <v>14007</v>
      </c>
      <c r="C8726" s="408">
        <v>0</v>
      </c>
      <c r="D8726" s="408">
        <v>264.81</v>
      </c>
      <c r="E8726" s="408">
        <v>264.81</v>
      </c>
      <c r="F8726" s="409">
        <v>43278.625416666669</v>
      </c>
      <c r="G8726" s="408">
        <v>0</v>
      </c>
    </row>
    <row r="8727" spans="1:7" ht="15" x14ac:dyDescent="0.2">
      <c r="A8727" s="407" t="s">
        <v>14008</v>
      </c>
      <c r="B8727" s="407" t="s">
        <v>14009</v>
      </c>
      <c r="C8727" s="408">
        <v>0</v>
      </c>
      <c r="D8727" s="408">
        <v>456.75</v>
      </c>
      <c r="E8727" s="408">
        <v>456.75</v>
      </c>
      <c r="F8727" s="409">
        <v>43278.627962962964</v>
      </c>
      <c r="G8727" s="408">
        <v>0</v>
      </c>
    </row>
    <row r="8728" spans="1:7" ht="15" x14ac:dyDescent="0.2">
      <c r="A8728" s="407" t="s">
        <v>14010</v>
      </c>
      <c r="B8728" s="407" t="s">
        <v>14011</v>
      </c>
      <c r="C8728" s="408">
        <v>0</v>
      </c>
      <c r="D8728" s="408">
        <v>640.5</v>
      </c>
      <c r="E8728" s="408">
        <v>640.5</v>
      </c>
      <c r="F8728" s="409">
        <v>45350.602916666663</v>
      </c>
      <c r="G8728" s="408">
        <v>0</v>
      </c>
    </row>
    <row r="8729" spans="1:7" ht="15" x14ac:dyDescent="0.2">
      <c r="A8729" s="407" t="s">
        <v>14012</v>
      </c>
      <c r="B8729" s="407" t="s">
        <v>14013</v>
      </c>
      <c r="C8729" s="408">
        <v>0</v>
      </c>
      <c r="D8729" s="408">
        <v>648</v>
      </c>
      <c r="E8729" s="408">
        <v>648</v>
      </c>
      <c r="F8729" s="409">
        <v>45021.403784722221</v>
      </c>
      <c r="G8729" s="408">
        <v>0</v>
      </c>
    </row>
    <row r="8730" spans="1:7" ht="15" x14ac:dyDescent="0.2">
      <c r="A8730" s="407" t="s">
        <v>14014</v>
      </c>
      <c r="B8730" s="407" t="s">
        <v>14015</v>
      </c>
      <c r="C8730" s="408">
        <v>0</v>
      </c>
      <c r="D8730" s="408">
        <v>921</v>
      </c>
      <c r="E8730" s="408">
        <v>921</v>
      </c>
      <c r="F8730" s="409">
        <v>46035.276342592595</v>
      </c>
      <c r="G8730" s="408">
        <v>0</v>
      </c>
    </row>
    <row r="8731" spans="1:7" ht="15" x14ac:dyDescent="0.2">
      <c r="A8731" s="407" t="s">
        <v>14016</v>
      </c>
      <c r="B8731" s="407" t="s">
        <v>14017</v>
      </c>
      <c r="C8731" s="408">
        <v>0</v>
      </c>
      <c r="D8731" s="408">
        <v>550.5</v>
      </c>
      <c r="E8731" s="408">
        <v>550.5</v>
      </c>
      <c r="F8731" s="409">
        <v>45021.404016203705</v>
      </c>
      <c r="G8731" s="408">
        <v>1</v>
      </c>
    </row>
    <row r="8732" spans="1:7" ht="15" x14ac:dyDescent="0.2">
      <c r="A8732" s="407" t="s">
        <v>14018</v>
      </c>
      <c r="B8732" s="407" t="s">
        <v>14019</v>
      </c>
      <c r="C8732" s="408">
        <v>0</v>
      </c>
      <c r="D8732" s="408">
        <v>705.75</v>
      </c>
      <c r="E8732" s="408">
        <v>705.75</v>
      </c>
      <c r="F8732" s="409">
        <v>45021.404050925928</v>
      </c>
      <c r="G8732" s="408">
        <v>0</v>
      </c>
    </row>
    <row r="8733" spans="1:7" ht="15" x14ac:dyDescent="0.2">
      <c r="A8733" s="407" t="s">
        <v>14020</v>
      </c>
      <c r="B8733" s="407" t="s">
        <v>14021</v>
      </c>
      <c r="C8733" s="408">
        <v>0</v>
      </c>
      <c r="D8733" s="408">
        <v>191.75</v>
      </c>
      <c r="E8733" s="408">
        <v>191.75</v>
      </c>
      <c r="F8733" s="409">
        <v>45029.613854166666</v>
      </c>
      <c r="G8733" s="408">
        <v>6</v>
      </c>
    </row>
    <row r="8734" spans="1:7" ht="15" x14ac:dyDescent="0.2">
      <c r="A8734" s="407" t="s">
        <v>14022</v>
      </c>
      <c r="B8734" s="407" t="s">
        <v>14023</v>
      </c>
      <c r="C8734" s="408">
        <v>0</v>
      </c>
      <c r="D8734" s="408">
        <v>32.5</v>
      </c>
      <c r="E8734" s="408">
        <v>32.5</v>
      </c>
      <c r="F8734" s="409">
        <v>45742.455451388887</v>
      </c>
      <c r="G8734" s="408">
        <v>0</v>
      </c>
    </row>
    <row r="8735" spans="1:7" ht="15" x14ac:dyDescent="0.2">
      <c r="A8735" s="407" t="s">
        <v>14024</v>
      </c>
      <c r="B8735" s="407" t="s">
        <v>14025</v>
      </c>
      <c r="C8735" s="408">
        <v>0</v>
      </c>
      <c r="D8735" s="408">
        <v>204.1</v>
      </c>
      <c r="E8735" s="408">
        <v>204.1</v>
      </c>
      <c r="F8735" s="409">
        <v>45992.680046296293</v>
      </c>
      <c r="G8735" s="408">
        <v>4</v>
      </c>
    </row>
    <row r="8736" spans="1:7" ht="15" x14ac:dyDescent="0.2">
      <c r="A8736" s="407" t="s">
        <v>14026</v>
      </c>
      <c r="B8736" s="407" t="s">
        <v>14027</v>
      </c>
      <c r="C8736" s="408">
        <v>0</v>
      </c>
      <c r="D8736" s="408">
        <v>1883.25</v>
      </c>
      <c r="E8736" s="408">
        <v>1883.25</v>
      </c>
      <c r="F8736" s="409">
        <v>45803.326921296299</v>
      </c>
      <c r="G8736" s="408">
        <v>0</v>
      </c>
    </row>
    <row r="8737" spans="1:7" ht="15" x14ac:dyDescent="0.2">
      <c r="A8737" s="407" t="s">
        <v>36171</v>
      </c>
      <c r="B8737" s="407" t="s">
        <v>40344</v>
      </c>
      <c r="C8737" s="408">
        <v>0</v>
      </c>
      <c r="D8737" s="408">
        <v>2.4300000000000002</v>
      </c>
      <c r="E8737" s="408">
        <v>2.4300000000000002</v>
      </c>
      <c r="F8737" s="409">
        <v>45723.465509259258</v>
      </c>
      <c r="G8737" s="408">
        <v>0</v>
      </c>
    </row>
    <row r="8738" spans="1:7" ht="15" x14ac:dyDescent="0.2">
      <c r="A8738" s="407" t="s">
        <v>14028</v>
      </c>
      <c r="B8738" s="407" t="s">
        <v>14029</v>
      </c>
      <c r="C8738" s="408">
        <v>0</v>
      </c>
      <c r="D8738" s="408">
        <v>10.214135544932399</v>
      </c>
      <c r="E8738" s="408">
        <v>10.214135544932399</v>
      </c>
      <c r="F8738" s="409">
        <v>45791.591979166667</v>
      </c>
      <c r="G8738" s="408">
        <v>18</v>
      </c>
    </row>
    <row r="8739" spans="1:7" ht="15" x14ac:dyDescent="0.2">
      <c r="A8739" s="407" t="s">
        <v>14030</v>
      </c>
      <c r="B8739" s="407" t="s">
        <v>14031</v>
      </c>
      <c r="C8739" s="408">
        <v>0</v>
      </c>
      <c r="D8739" s="408">
        <v>17.71</v>
      </c>
      <c r="E8739" s="408">
        <v>17.71</v>
      </c>
      <c r="F8739" s="409">
        <v>45260.524664351855</v>
      </c>
      <c r="G8739" s="408">
        <v>44</v>
      </c>
    </row>
    <row r="8740" spans="1:7" ht="15" x14ac:dyDescent="0.2">
      <c r="A8740" s="407" t="s">
        <v>14032</v>
      </c>
      <c r="B8740" s="407" t="s">
        <v>33828</v>
      </c>
      <c r="C8740" s="408">
        <v>0</v>
      </c>
      <c r="D8740" s="408">
        <v>18.59</v>
      </c>
      <c r="E8740" s="408">
        <v>18.59</v>
      </c>
      <c r="F8740" s="409">
        <v>45523.579930555556</v>
      </c>
      <c r="G8740" s="408">
        <v>0</v>
      </c>
    </row>
    <row r="8741" spans="1:7" ht="15" x14ac:dyDescent="0.2">
      <c r="A8741" s="407" t="s">
        <v>14033</v>
      </c>
      <c r="B8741" s="407" t="s">
        <v>14034</v>
      </c>
      <c r="C8741" s="408">
        <v>0</v>
      </c>
      <c r="D8741" s="408">
        <v>21.2</v>
      </c>
      <c r="E8741" s="408">
        <v>21.2</v>
      </c>
      <c r="F8741" s="409">
        <v>45911.418402777781</v>
      </c>
      <c r="G8741" s="408">
        <v>0</v>
      </c>
    </row>
    <row r="8742" spans="1:7" ht="15" x14ac:dyDescent="0.2">
      <c r="A8742" s="407" t="s">
        <v>14035</v>
      </c>
      <c r="B8742" s="407" t="s">
        <v>14036</v>
      </c>
      <c r="C8742" s="408">
        <v>0</v>
      </c>
      <c r="D8742" s="408">
        <v>21.410017852522685</v>
      </c>
      <c r="E8742" s="408">
        <v>21.410017852522685</v>
      </c>
      <c r="F8742" s="409">
        <v>45763.505381944444</v>
      </c>
      <c r="G8742" s="408">
        <v>25</v>
      </c>
    </row>
    <row r="8743" spans="1:7" ht="15" x14ac:dyDescent="0.2">
      <c r="A8743" s="407" t="s">
        <v>14037</v>
      </c>
      <c r="B8743" s="407" t="s">
        <v>14038</v>
      </c>
      <c r="C8743" s="408">
        <v>0</v>
      </c>
      <c r="D8743" s="408">
        <v>13.099346244437927</v>
      </c>
      <c r="E8743" s="408">
        <v>13.099346244437927</v>
      </c>
      <c r="F8743" s="409">
        <v>45755.54787037037</v>
      </c>
      <c r="G8743" s="408">
        <v>68</v>
      </c>
    </row>
    <row r="8744" spans="1:7" ht="15" x14ac:dyDescent="0.2">
      <c r="A8744" s="407" t="s">
        <v>14039</v>
      </c>
      <c r="B8744" s="407" t="s">
        <v>14040</v>
      </c>
      <c r="C8744" s="408">
        <v>0</v>
      </c>
      <c r="D8744" s="408">
        <v>79.5</v>
      </c>
      <c r="E8744" s="408">
        <v>79.5</v>
      </c>
      <c r="F8744" s="409">
        <v>46035.276712962965</v>
      </c>
      <c r="G8744" s="408">
        <v>0</v>
      </c>
    </row>
    <row r="8745" spans="1:7" ht="15" x14ac:dyDescent="0.2">
      <c r="A8745" s="407" t="s">
        <v>14041</v>
      </c>
      <c r="B8745" s="407" t="s">
        <v>14042</v>
      </c>
      <c r="C8745" s="408">
        <v>0</v>
      </c>
      <c r="D8745" s="408">
        <v>39.65</v>
      </c>
      <c r="E8745" s="408">
        <v>39.65</v>
      </c>
      <c r="F8745" s="409">
        <v>45707.690300925926</v>
      </c>
      <c r="G8745" s="408">
        <v>2</v>
      </c>
    </row>
    <row r="8746" spans="1:7" ht="15" x14ac:dyDescent="0.2">
      <c r="A8746" s="407" t="s">
        <v>14043</v>
      </c>
      <c r="B8746" s="407" t="s">
        <v>14044</v>
      </c>
      <c r="C8746" s="408">
        <v>0</v>
      </c>
      <c r="D8746" s="408">
        <v>32.5</v>
      </c>
      <c r="E8746" s="408">
        <v>32.5</v>
      </c>
      <c r="F8746" s="409">
        <v>45707.686157407406</v>
      </c>
      <c r="G8746" s="408">
        <v>197</v>
      </c>
    </row>
    <row r="8747" spans="1:7" ht="15" x14ac:dyDescent="0.2">
      <c r="A8747" s="407" t="s">
        <v>36172</v>
      </c>
      <c r="B8747" s="407" t="s">
        <v>14046</v>
      </c>
      <c r="C8747" s="408">
        <v>0</v>
      </c>
      <c r="D8747" s="408">
        <v>64.599999999999994</v>
      </c>
      <c r="E8747" s="408">
        <v>64.599999999999994</v>
      </c>
      <c r="F8747" s="409">
        <v>45400.666585648149</v>
      </c>
      <c r="G8747" s="408">
        <v>0</v>
      </c>
    </row>
    <row r="8748" spans="1:7" ht="15" x14ac:dyDescent="0.2">
      <c r="A8748" s="407" t="s">
        <v>14045</v>
      </c>
      <c r="B8748" s="407" t="s">
        <v>14046</v>
      </c>
      <c r="C8748" s="408">
        <v>0</v>
      </c>
      <c r="D8748" s="408">
        <v>58.5</v>
      </c>
      <c r="E8748" s="408">
        <v>58.5</v>
      </c>
      <c r="F8748" s="409">
        <v>45763.497858796298</v>
      </c>
      <c r="G8748" s="408">
        <v>8</v>
      </c>
    </row>
    <row r="8749" spans="1:7" ht="15" x14ac:dyDescent="0.2">
      <c r="A8749" s="407" t="s">
        <v>14047</v>
      </c>
      <c r="B8749" s="407" t="s">
        <v>14048</v>
      </c>
      <c r="C8749" s="408">
        <v>0</v>
      </c>
      <c r="D8749" s="408">
        <v>75.400000000000006</v>
      </c>
      <c r="E8749" s="408">
        <v>75.400000000000006</v>
      </c>
      <c r="F8749" s="409">
        <v>45804.632708333331</v>
      </c>
      <c r="G8749" s="408">
        <v>0</v>
      </c>
    </row>
    <row r="8750" spans="1:7" ht="15" x14ac:dyDescent="0.2">
      <c r="A8750" s="407" t="s">
        <v>14049</v>
      </c>
      <c r="B8750" s="407" t="s">
        <v>14050</v>
      </c>
      <c r="C8750" s="408">
        <v>0</v>
      </c>
      <c r="D8750" s="408">
        <v>170.75</v>
      </c>
      <c r="E8750" s="408">
        <v>170.75</v>
      </c>
      <c r="F8750" s="409">
        <v>45446.462696759256</v>
      </c>
      <c r="G8750" s="408">
        <v>2</v>
      </c>
    </row>
    <row r="8751" spans="1:7" ht="15" x14ac:dyDescent="0.2">
      <c r="A8751" s="407" t="s">
        <v>14051</v>
      </c>
      <c r="B8751" s="407" t="s">
        <v>14052</v>
      </c>
      <c r="C8751" s="408">
        <v>0</v>
      </c>
      <c r="D8751" s="408">
        <v>42.7</v>
      </c>
      <c r="E8751" s="408">
        <v>42.7</v>
      </c>
      <c r="F8751" s="409">
        <v>45260.536157407405</v>
      </c>
      <c r="G8751" s="408">
        <v>2</v>
      </c>
    </row>
    <row r="8752" spans="1:7" ht="15" x14ac:dyDescent="0.2">
      <c r="A8752" s="407" t="s">
        <v>36173</v>
      </c>
      <c r="B8752" s="407" t="s">
        <v>36174</v>
      </c>
      <c r="C8752" s="408">
        <v>0</v>
      </c>
      <c r="D8752" s="408">
        <v>38.15</v>
      </c>
      <c r="E8752" s="408">
        <v>38.15</v>
      </c>
      <c r="F8752" s="409">
        <v>44859.42087962963</v>
      </c>
      <c r="G8752" s="408">
        <v>0</v>
      </c>
    </row>
    <row r="8753" spans="1:7" ht="15" x14ac:dyDescent="0.2">
      <c r="A8753" s="407" t="s">
        <v>175</v>
      </c>
      <c r="B8753" s="407" t="s">
        <v>14053</v>
      </c>
      <c r="C8753" s="408">
        <v>0</v>
      </c>
      <c r="D8753" s="408">
        <v>43.22</v>
      </c>
      <c r="E8753" s="408">
        <v>43.22</v>
      </c>
      <c r="F8753" s="409">
        <v>45924.708483796298</v>
      </c>
      <c r="G8753" s="408">
        <v>180</v>
      </c>
    </row>
    <row r="8754" spans="1:7" ht="15" x14ac:dyDescent="0.2">
      <c r="A8754" s="407" t="s">
        <v>36175</v>
      </c>
      <c r="B8754" s="407" t="s">
        <v>36176</v>
      </c>
      <c r="C8754" s="408">
        <v>0</v>
      </c>
      <c r="D8754" s="408">
        <v>57.33</v>
      </c>
      <c r="E8754" s="408">
        <v>57.33</v>
      </c>
      <c r="F8754" s="409">
        <v>44749.531956018516</v>
      </c>
      <c r="G8754" s="408">
        <v>0</v>
      </c>
    </row>
    <row r="8755" spans="1:7" ht="15" x14ac:dyDescent="0.2">
      <c r="A8755" s="407" t="s">
        <v>14054</v>
      </c>
      <c r="B8755" s="407" t="s">
        <v>36176</v>
      </c>
      <c r="C8755" s="408">
        <v>0</v>
      </c>
      <c r="D8755" s="408">
        <v>68.25</v>
      </c>
      <c r="E8755" s="408">
        <v>68.25</v>
      </c>
      <c r="F8755" s="409">
        <v>45763.504629629628</v>
      </c>
      <c r="G8755" s="408">
        <v>7</v>
      </c>
    </row>
    <row r="8756" spans="1:7" ht="15" x14ac:dyDescent="0.25">
      <c r="A8756" s="407" t="s">
        <v>36177</v>
      </c>
      <c r="B8756" s="407" t="s">
        <v>36178</v>
      </c>
      <c r="C8756" s="406"/>
      <c r="D8756" s="406"/>
      <c r="E8756" s="406"/>
      <c r="F8756" s="409">
        <v>43018.392291666663</v>
      </c>
      <c r="G8756" s="408">
        <v>0</v>
      </c>
    </row>
    <row r="8757" spans="1:7" ht="15" x14ac:dyDescent="0.2">
      <c r="A8757" s="407" t="s">
        <v>14055</v>
      </c>
      <c r="B8757" s="407" t="s">
        <v>14056</v>
      </c>
      <c r="C8757" s="408">
        <v>0</v>
      </c>
      <c r="D8757" s="408">
        <v>197.25</v>
      </c>
      <c r="E8757" s="408">
        <v>197.25</v>
      </c>
      <c r="F8757" s="409">
        <v>45929.655150462961</v>
      </c>
      <c r="G8757" s="408">
        <v>3</v>
      </c>
    </row>
    <row r="8758" spans="1:7" ht="15" x14ac:dyDescent="0.2">
      <c r="A8758" s="407" t="s">
        <v>14057</v>
      </c>
      <c r="B8758" s="407" t="s">
        <v>14058</v>
      </c>
      <c r="C8758" s="408">
        <v>0</v>
      </c>
      <c r="D8758" s="408">
        <v>13.898</v>
      </c>
      <c r="E8758" s="408">
        <v>13.898</v>
      </c>
      <c r="F8758" s="409">
        <v>45022.456956018519</v>
      </c>
      <c r="G8758" s="408">
        <v>0</v>
      </c>
    </row>
    <row r="8759" spans="1:7" ht="15" x14ac:dyDescent="0.25">
      <c r="A8759" s="407" t="s">
        <v>36179</v>
      </c>
      <c r="B8759" s="407" t="s">
        <v>36180</v>
      </c>
      <c r="C8759" s="406"/>
      <c r="D8759" s="408">
        <v>96.36</v>
      </c>
      <c r="E8759" s="408">
        <v>96.36</v>
      </c>
      <c r="F8759" s="409">
        <v>45260.520231481481</v>
      </c>
      <c r="G8759" s="408">
        <v>0</v>
      </c>
    </row>
    <row r="8760" spans="1:7" ht="15" x14ac:dyDescent="0.2">
      <c r="A8760" s="407" t="s">
        <v>14059</v>
      </c>
      <c r="B8760" s="407" t="s">
        <v>14060</v>
      </c>
      <c r="C8760" s="408">
        <v>0</v>
      </c>
      <c r="D8760" s="408">
        <v>11.67</v>
      </c>
      <c r="E8760" s="408">
        <v>11.67</v>
      </c>
      <c r="F8760" s="409">
        <v>45260.549351851849</v>
      </c>
      <c r="G8760" s="408">
        <v>0</v>
      </c>
    </row>
    <row r="8761" spans="1:7" ht="15" x14ac:dyDescent="0.2">
      <c r="A8761" s="407" t="s">
        <v>14061</v>
      </c>
      <c r="B8761" s="407" t="s">
        <v>14062</v>
      </c>
      <c r="C8761" s="408">
        <v>0</v>
      </c>
      <c r="D8761" s="408">
        <v>22.26</v>
      </c>
      <c r="E8761" s="408">
        <v>22.26</v>
      </c>
      <c r="F8761" s="409">
        <v>45260.549502314818</v>
      </c>
      <c r="G8761" s="408">
        <v>0</v>
      </c>
    </row>
    <row r="8762" spans="1:7" ht="15" x14ac:dyDescent="0.2">
      <c r="A8762" s="407" t="s">
        <v>14063</v>
      </c>
      <c r="B8762" s="407" t="s">
        <v>14064</v>
      </c>
      <c r="C8762" s="408">
        <v>0</v>
      </c>
      <c r="D8762" s="408">
        <v>14.72</v>
      </c>
      <c r="E8762" s="408">
        <v>14.72</v>
      </c>
      <c r="F8762" s="409">
        <v>45260.549583333333</v>
      </c>
      <c r="G8762" s="408">
        <v>0</v>
      </c>
    </row>
    <row r="8763" spans="1:7" ht="15" x14ac:dyDescent="0.2">
      <c r="A8763" s="407" t="s">
        <v>14065</v>
      </c>
      <c r="B8763" s="407" t="s">
        <v>14066</v>
      </c>
      <c r="C8763" s="408">
        <v>0</v>
      </c>
      <c r="D8763" s="408">
        <v>11.67</v>
      </c>
      <c r="E8763" s="408">
        <v>11.67</v>
      </c>
      <c r="F8763" s="409">
        <v>45260.54965277778</v>
      </c>
      <c r="G8763" s="408">
        <v>0</v>
      </c>
    </row>
    <row r="8764" spans="1:7" ht="15" x14ac:dyDescent="0.2">
      <c r="A8764" s="407" t="s">
        <v>14067</v>
      </c>
      <c r="B8764" s="407" t="s">
        <v>14068</v>
      </c>
      <c r="C8764" s="408">
        <v>0</v>
      </c>
      <c r="D8764" s="408">
        <v>22.26</v>
      </c>
      <c r="E8764" s="408">
        <v>22.26</v>
      </c>
      <c r="F8764" s="409">
        <v>45260.549710648149</v>
      </c>
      <c r="G8764" s="408">
        <v>0</v>
      </c>
    </row>
    <row r="8765" spans="1:7" ht="15" x14ac:dyDescent="0.2">
      <c r="A8765" s="407" t="s">
        <v>14069</v>
      </c>
      <c r="B8765" s="407" t="s">
        <v>14068</v>
      </c>
      <c r="C8765" s="408">
        <v>0</v>
      </c>
      <c r="D8765" s="408">
        <v>14.72</v>
      </c>
      <c r="E8765" s="408">
        <v>14.72</v>
      </c>
      <c r="F8765" s="409">
        <v>44756.381203703706</v>
      </c>
      <c r="G8765" s="408">
        <v>0</v>
      </c>
    </row>
    <row r="8766" spans="1:7" ht="15" x14ac:dyDescent="0.2">
      <c r="A8766" s="407" t="s">
        <v>14070</v>
      </c>
      <c r="B8766" s="407" t="s">
        <v>14071</v>
      </c>
      <c r="C8766" s="408">
        <v>0</v>
      </c>
      <c r="D8766" s="408">
        <v>266.39999999999998</v>
      </c>
      <c r="E8766" s="408">
        <v>266.39999999999998</v>
      </c>
      <c r="F8766" s="409">
        <v>45947.352905092594</v>
      </c>
      <c r="G8766" s="408">
        <v>0</v>
      </c>
    </row>
    <row r="8767" spans="1:7" ht="15" x14ac:dyDescent="0.2">
      <c r="A8767" s="407" t="s">
        <v>14072</v>
      </c>
      <c r="B8767" s="407" t="s">
        <v>14073</v>
      </c>
      <c r="C8767" s="408">
        <v>0</v>
      </c>
      <c r="D8767" s="408">
        <v>622.5</v>
      </c>
      <c r="E8767" s="408">
        <v>622.5</v>
      </c>
      <c r="F8767" s="409">
        <v>44938.411481481482</v>
      </c>
      <c r="G8767" s="408">
        <v>0</v>
      </c>
    </row>
    <row r="8768" spans="1:7" ht="15" x14ac:dyDescent="0.2">
      <c r="A8768" s="407" t="s">
        <v>36181</v>
      </c>
      <c r="B8768" s="407" t="s">
        <v>40585</v>
      </c>
      <c r="C8768" s="408">
        <v>0</v>
      </c>
      <c r="D8768" s="408">
        <v>154.05000000000001</v>
      </c>
      <c r="E8768" s="408">
        <v>154.05000000000001</v>
      </c>
      <c r="F8768" s="409">
        <v>45932.571851851855</v>
      </c>
      <c r="G8768" s="408">
        <v>0</v>
      </c>
    </row>
    <row r="8769" spans="1:7" ht="15" x14ac:dyDescent="0.2">
      <c r="A8769" s="407" t="s">
        <v>14074</v>
      </c>
      <c r="B8769" s="407" t="s">
        <v>14075</v>
      </c>
      <c r="C8769" s="408">
        <v>0</v>
      </c>
      <c r="D8769" s="408">
        <v>234</v>
      </c>
      <c r="E8769" s="408">
        <v>234</v>
      </c>
      <c r="F8769" s="409">
        <v>44852.582499999997</v>
      </c>
      <c r="G8769" s="408">
        <v>0</v>
      </c>
    </row>
    <row r="8770" spans="1:7" ht="15" x14ac:dyDescent="0.25">
      <c r="A8770" s="407" t="s">
        <v>14076</v>
      </c>
      <c r="B8770" s="407" t="s">
        <v>14077</v>
      </c>
      <c r="C8770" s="406"/>
      <c r="D8770" s="408">
        <v>18.07</v>
      </c>
      <c r="E8770" s="408">
        <v>18.07</v>
      </c>
      <c r="F8770" s="409">
        <v>44881.286030092589</v>
      </c>
      <c r="G8770" s="408">
        <v>0</v>
      </c>
    </row>
    <row r="8771" spans="1:7" ht="15" x14ac:dyDescent="0.25">
      <c r="A8771" s="407" t="s">
        <v>14078</v>
      </c>
      <c r="B8771" s="407" t="s">
        <v>14079</v>
      </c>
      <c r="C8771" s="406"/>
      <c r="D8771" s="408">
        <v>7.73</v>
      </c>
      <c r="E8771" s="408">
        <v>7.73</v>
      </c>
      <c r="F8771" s="409">
        <v>44756.397905092592</v>
      </c>
      <c r="G8771" s="408">
        <v>0</v>
      </c>
    </row>
    <row r="8772" spans="1:7" ht="15" x14ac:dyDescent="0.25">
      <c r="A8772" s="407" t="s">
        <v>14080</v>
      </c>
      <c r="B8772" s="407" t="s">
        <v>14081</v>
      </c>
      <c r="C8772" s="406"/>
      <c r="D8772" s="408">
        <v>7.73</v>
      </c>
      <c r="E8772" s="408">
        <v>7.73</v>
      </c>
      <c r="F8772" s="409">
        <v>44756.398506944446</v>
      </c>
      <c r="G8772" s="408">
        <v>0</v>
      </c>
    </row>
    <row r="8773" spans="1:7" ht="15" x14ac:dyDescent="0.2">
      <c r="A8773" s="407" t="s">
        <v>14082</v>
      </c>
      <c r="B8773" s="407" t="s">
        <v>14083</v>
      </c>
      <c r="C8773" s="408">
        <v>0</v>
      </c>
      <c r="D8773" s="408">
        <v>167.00538461538463</v>
      </c>
      <c r="E8773" s="408">
        <v>167.00538461538463</v>
      </c>
      <c r="F8773" s="409">
        <v>45260.610358796293</v>
      </c>
      <c r="G8773" s="408">
        <v>20</v>
      </c>
    </row>
    <row r="8774" spans="1:7" ht="15" x14ac:dyDescent="0.2">
      <c r="A8774" s="407" t="s">
        <v>14084</v>
      </c>
      <c r="B8774" s="407" t="s">
        <v>14085</v>
      </c>
      <c r="C8774" s="408">
        <v>0</v>
      </c>
      <c r="D8774" s="408">
        <v>0</v>
      </c>
      <c r="E8774" s="408">
        <v>0</v>
      </c>
      <c r="F8774" s="409">
        <v>44466.366481481484</v>
      </c>
      <c r="G8774" s="408">
        <v>0</v>
      </c>
    </row>
    <row r="8775" spans="1:7" ht="15" x14ac:dyDescent="0.2">
      <c r="A8775" s="407" t="s">
        <v>14086</v>
      </c>
      <c r="B8775" s="407" t="s">
        <v>14087</v>
      </c>
      <c r="C8775" s="408">
        <v>0</v>
      </c>
      <c r="D8775" s="408">
        <v>23.914999999999999</v>
      </c>
      <c r="E8775" s="408">
        <v>23.914999999999999</v>
      </c>
      <c r="F8775" s="409">
        <v>45260.621666666666</v>
      </c>
      <c r="G8775" s="408">
        <v>17</v>
      </c>
    </row>
    <row r="8776" spans="1:7" ht="15" x14ac:dyDescent="0.2">
      <c r="A8776" s="407" t="s">
        <v>14088</v>
      </c>
      <c r="B8776" s="407" t="s">
        <v>14089</v>
      </c>
      <c r="C8776" s="408">
        <v>0</v>
      </c>
      <c r="D8776" s="408">
        <v>31.68</v>
      </c>
      <c r="E8776" s="408">
        <v>31.68</v>
      </c>
      <c r="F8776" s="409">
        <v>45358.546261574076</v>
      </c>
      <c r="G8776" s="408">
        <v>24</v>
      </c>
    </row>
    <row r="8777" spans="1:7" ht="15" x14ac:dyDescent="0.2">
      <c r="A8777" s="407" t="s">
        <v>14090</v>
      </c>
      <c r="B8777" s="407" t="s">
        <v>14091</v>
      </c>
      <c r="C8777" s="408">
        <v>0</v>
      </c>
      <c r="D8777" s="408">
        <v>28.361590909090907</v>
      </c>
      <c r="E8777" s="408">
        <v>28.361590909090907</v>
      </c>
      <c r="F8777" s="409">
        <v>45260.622766203705</v>
      </c>
      <c r="G8777" s="408">
        <v>100</v>
      </c>
    </row>
    <row r="8778" spans="1:7" ht="15" x14ac:dyDescent="0.2">
      <c r="A8778" s="407" t="s">
        <v>14092</v>
      </c>
      <c r="B8778" s="407" t="s">
        <v>14093</v>
      </c>
      <c r="C8778" s="408">
        <v>0</v>
      </c>
      <c r="D8778" s="408">
        <v>34.56</v>
      </c>
      <c r="E8778" s="408">
        <v>34.56</v>
      </c>
      <c r="F8778" s="409">
        <v>45358.547615740739</v>
      </c>
      <c r="G8778" s="408">
        <v>104</v>
      </c>
    </row>
    <row r="8779" spans="1:7" ht="15" x14ac:dyDescent="0.2">
      <c r="A8779" s="407" t="s">
        <v>14094</v>
      </c>
      <c r="B8779" s="407" t="s">
        <v>14095</v>
      </c>
      <c r="C8779" s="408">
        <v>0</v>
      </c>
      <c r="D8779" s="408">
        <v>0</v>
      </c>
      <c r="E8779" s="408">
        <v>0</v>
      </c>
      <c r="F8779" s="409">
        <v>45260.623159722221</v>
      </c>
      <c r="G8779" s="408">
        <v>0</v>
      </c>
    </row>
    <row r="8780" spans="1:7" ht="15" x14ac:dyDescent="0.2">
      <c r="A8780" s="407" t="s">
        <v>14096</v>
      </c>
      <c r="B8780" s="407" t="s">
        <v>14097</v>
      </c>
      <c r="C8780" s="408">
        <v>0</v>
      </c>
      <c r="D8780" s="408">
        <v>12.24</v>
      </c>
      <c r="E8780" s="408">
        <v>12.24</v>
      </c>
      <c r="F8780" s="409">
        <v>45260.624594907407</v>
      </c>
      <c r="G8780" s="408">
        <v>32</v>
      </c>
    </row>
    <row r="8781" spans="1:7" ht="15" x14ac:dyDescent="0.2">
      <c r="A8781" s="407" t="s">
        <v>14098</v>
      </c>
      <c r="B8781" s="407" t="s">
        <v>14099</v>
      </c>
      <c r="C8781" s="408">
        <v>0</v>
      </c>
      <c r="D8781" s="408">
        <v>12.24</v>
      </c>
      <c r="E8781" s="408">
        <v>12.24</v>
      </c>
      <c r="F8781" s="409">
        <v>45260.62704861111</v>
      </c>
      <c r="G8781" s="408">
        <v>137</v>
      </c>
    </row>
    <row r="8782" spans="1:7" ht="15" x14ac:dyDescent="0.2">
      <c r="A8782" s="407" t="s">
        <v>14100</v>
      </c>
      <c r="B8782" s="407" t="s">
        <v>14101</v>
      </c>
      <c r="C8782" s="408">
        <v>0</v>
      </c>
      <c r="D8782" s="408">
        <v>12.705454545454545</v>
      </c>
      <c r="E8782" s="408">
        <v>12.705454545454545</v>
      </c>
      <c r="F8782" s="409">
        <v>45260.631111111114</v>
      </c>
      <c r="G8782" s="408">
        <v>85</v>
      </c>
    </row>
    <row r="8783" spans="1:7" ht="15" x14ac:dyDescent="0.2">
      <c r="A8783" s="407" t="s">
        <v>14102</v>
      </c>
      <c r="B8783" s="407" t="s">
        <v>14103</v>
      </c>
      <c r="C8783" s="408">
        <v>0</v>
      </c>
      <c r="D8783" s="408">
        <v>233.74</v>
      </c>
      <c r="E8783" s="408">
        <v>233.74</v>
      </c>
      <c r="F8783" s="409">
        <v>45260.606087962966</v>
      </c>
      <c r="G8783" s="408">
        <v>0</v>
      </c>
    </row>
    <row r="8784" spans="1:7" ht="15" x14ac:dyDescent="0.2">
      <c r="A8784" s="407" t="s">
        <v>14104</v>
      </c>
      <c r="B8784" s="407" t="s">
        <v>14105</v>
      </c>
      <c r="C8784" s="408">
        <v>0</v>
      </c>
      <c r="D8784" s="408">
        <v>270.32</v>
      </c>
      <c r="E8784" s="408">
        <v>270.32</v>
      </c>
      <c r="F8784" s="409">
        <v>45260.60633101852</v>
      </c>
      <c r="G8784" s="408">
        <v>0</v>
      </c>
    </row>
    <row r="8785" spans="1:7" ht="15" x14ac:dyDescent="0.2">
      <c r="A8785" s="407" t="s">
        <v>14106</v>
      </c>
      <c r="B8785" s="407" t="s">
        <v>14107</v>
      </c>
      <c r="C8785" s="408">
        <v>0</v>
      </c>
      <c r="D8785" s="408">
        <v>270.32</v>
      </c>
      <c r="E8785" s="408">
        <v>270.32</v>
      </c>
      <c r="F8785" s="409">
        <v>45260.606516203705</v>
      </c>
      <c r="G8785" s="408">
        <v>0</v>
      </c>
    </row>
    <row r="8786" spans="1:7" ht="15" x14ac:dyDescent="0.25">
      <c r="A8786" s="407" t="s">
        <v>14108</v>
      </c>
      <c r="B8786" s="407" t="s">
        <v>14109</v>
      </c>
      <c r="C8786" s="406"/>
      <c r="D8786" s="408">
        <v>230.02</v>
      </c>
      <c r="E8786" s="408">
        <v>230.02</v>
      </c>
      <c r="F8786" s="409">
        <v>45260.60664351852</v>
      </c>
      <c r="G8786" s="408">
        <v>0</v>
      </c>
    </row>
    <row r="8787" spans="1:7" ht="15" x14ac:dyDescent="0.2">
      <c r="A8787" s="407" t="s">
        <v>14110</v>
      </c>
      <c r="B8787" s="407" t="s">
        <v>14111</v>
      </c>
      <c r="C8787" s="408">
        <v>0</v>
      </c>
      <c r="D8787" s="408">
        <v>0.51300000000000001</v>
      </c>
      <c r="E8787" s="408">
        <v>0.51300000000000001</v>
      </c>
      <c r="F8787" s="409">
        <v>45932.577708333331</v>
      </c>
      <c r="G8787" s="408">
        <v>0</v>
      </c>
    </row>
    <row r="8788" spans="1:7" ht="15" x14ac:dyDescent="0.25">
      <c r="A8788" s="407" t="s">
        <v>14112</v>
      </c>
      <c r="B8788" s="407" t="s">
        <v>14113</v>
      </c>
      <c r="C8788" s="406"/>
      <c r="D8788" s="408">
        <v>0.05</v>
      </c>
      <c r="E8788" s="408">
        <v>0.05</v>
      </c>
      <c r="F8788" s="409">
        <v>45057.394513888888</v>
      </c>
      <c r="G8788" s="408">
        <v>0</v>
      </c>
    </row>
    <row r="8789" spans="1:7" ht="15" x14ac:dyDescent="0.2">
      <c r="A8789" s="407" t="s">
        <v>14114</v>
      </c>
      <c r="B8789" s="407" t="s">
        <v>14115</v>
      </c>
      <c r="C8789" s="408">
        <v>0</v>
      </c>
      <c r="D8789" s="408">
        <v>15.19</v>
      </c>
      <c r="E8789" s="408">
        <v>15.19</v>
      </c>
      <c r="F8789" s="409">
        <v>44683.621979166666</v>
      </c>
      <c r="G8789" s="408">
        <v>37</v>
      </c>
    </row>
    <row r="8790" spans="1:7" ht="15" x14ac:dyDescent="0.2">
      <c r="A8790" s="407" t="s">
        <v>36182</v>
      </c>
      <c r="B8790" s="407" t="s">
        <v>36183</v>
      </c>
      <c r="C8790" s="408">
        <v>0</v>
      </c>
      <c r="D8790" s="408">
        <v>31</v>
      </c>
      <c r="E8790" s="408">
        <v>31</v>
      </c>
      <c r="F8790" s="409">
        <v>44859.451516203706</v>
      </c>
      <c r="G8790" s="408">
        <v>0</v>
      </c>
    </row>
    <row r="8791" spans="1:7" ht="15" x14ac:dyDescent="0.2">
      <c r="A8791" s="407" t="s">
        <v>14116</v>
      </c>
      <c r="B8791" s="407" t="s">
        <v>14117</v>
      </c>
      <c r="C8791" s="408">
        <v>3.5</v>
      </c>
      <c r="D8791" s="408">
        <v>31.18900305569068</v>
      </c>
      <c r="E8791" s="408">
        <v>39.689003055690684</v>
      </c>
      <c r="F8791" s="409">
        <v>43060.578402777777</v>
      </c>
      <c r="G8791" s="408">
        <v>0</v>
      </c>
    </row>
    <row r="8792" spans="1:7" ht="15" x14ac:dyDescent="0.2">
      <c r="A8792" s="407" t="s">
        <v>14118</v>
      </c>
      <c r="B8792" s="407" t="s">
        <v>14119</v>
      </c>
      <c r="C8792" s="408">
        <v>3.5</v>
      </c>
      <c r="D8792" s="408">
        <v>31</v>
      </c>
      <c r="E8792" s="408">
        <v>39.5</v>
      </c>
      <c r="F8792" s="409">
        <v>44859.42050925926</v>
      </c>
      <c r="G8792" s="408">
        <v>0</v>
      </c>
    </row>
    <row r="8793" spans="1:7" ht="15" x14ac:dyDescent="0.25">
      <c r="A8793" s="407" t="s">
        <v>14120</v>
      </c>
      <c r="B8793" s="407" t="s">
        <v>14121</v>
      </c>
      <c r="C8793" s="406"/>
      <c r="D8793" s="408">
        <v>31</v>
      </c>
      <c r="E8793" s="408">
        <v>31</v>
      </c>
      <c r="F8793" s="409">
        <v>43875.526828703703</v>
      </c>
      <c r="G8793" s="408">
        <v>0</v>
      </c>
    </row>
    <row r="8794" spans="1:7" ht="15" x14ac:dyDescent="0.2">
      <c r="A8794" s="407" t="s">
        <v>14122</v>
      </c>
      <c r="B8794" s="407" t="s">
        <v>14123</v>
      </c>
      <c r="C8794" s="408">
        <v>0</v>
      </c>
      <c r="D8794" s="408">
        <v>20.89</v>
      </c>
      <c r="E8794" s="408">
        <v>20.89</v>
      </c>
      <c r="F8794" s="409">
        <v>44992.572118055556</v>
      </c>
      <c r="G8794" s="408">
        <v>0</v>
      </c>
    </row>
    <row r="8795" spans="1:7" ht="15" x14ac:dyDescent="0.2">
      <c r="A8795" s="407" t="s">
        <v>14124</v>
      </c>
      <c r="B8795" s="407" t="s">
        <v>33052</v>
      </c>
      <c r="C8795" s="408">
        <v>0</v>
      </c>
      <c r="D8795" s="408">
        <v>11.81</v>
      </c>
      <c r="E8795" s="408">
        <v>11.81</v>
      </c>
      <c r="F8795" s="409">
        <v>45258.40488425926</v>
      </c>
      <c r="G8795" s="408">
        <v>0</v>
      </c>
    </row>
    <row r="8796" spans="1:7" ht="15" x14ac:dyDescent="0.2">
      <c r="A8796" s="407" t="s">
        <v>14125</v>
      </c>
      <c r="B8796" s="407" t="s">
        <v>33053</v>
      </c>
      <c r="C8796" s="408">
        <v>0</v>
      </c>
      <c r="D8796" s="408">
        <v>14.62</v>
      </c>
      <c r="E8796" s="408">
        <v>14.62</v>
      </c>
      <c r="F8796" s="409">
        <v>45258.404814814814</v>
      </c>
      <c r="G8796" s="408">
        <v>0</v>
      </c>
    </row>
    <row r="8797" spans="1:7" ht="15" x14ac:dyDescent="0.2">
      <c r="A8797" s="407" t="s">
        <v>14126</v>
      </c>
      <c r="B8797" s="407" t="s">
        <v>33054</v>
      </c>
      <c r="C8797" s="408">
        <v>0</v>
      </c>
      <c r="D8797" s="408">
        <v>21.87</v>
      </c>
      <c r="E8797" s="408">
        <v>21.87</v>
      </c>
      <c r="F8797" s="409">
        <v>45258.404768518521</v>
      </c>
      <c r="G8797" s="408">
        <v>0</v>
      </c>
    </row>
    <row r="8798" spans="1:7" ht="15" x14ac:dyDescent="0.25">
      <c r="A8798" s="407" t="s">
        <v>14127</v>
      </c>
      <c r="B8798" s="407" t="s">
        <v>33055</v>
      </c>
      <c r="C8798" s="406"/>
      <c r="D8798" s="408">
        <v>29.14</v>
      </c>
      <c r="E8798" s="408">
        <v>29.14</v>
      </c>
      <c r="F8798" s="409">
        <v>45258.404687499999</v>
      </c>
      <c r="G8798" s="408">
        <v>0</v>
      </c>
    </row>
    <row r="8799" spans="1:7" ht="15" x14ac:dyDescent="0.2">
      <c r="A8799" s="407" t="s">
        <v>14128</v>
      </c>
      <c r="B8799" s="407" t="s">
        <v>33056</v>
      </c>
      <c r="C8799" s="408">
        <v>0</v>
      </c>
      <c r="D8799" s="408">
        <v>36.4</v>
      </c>
      <c r="E8799" s="408">
        <v>36.4</v>
      </c>
      <c r="F8799" s="409">
        <v>45258.404629629629</v>
      </c>
      <c r="G8799" s="408">
        <v>0</v>
      </c>
    </row>
    <row r="8800" spans="1:7" ht="15" x14ac:dyDescent="0.2">
      <c r="A8800" s="407" t="s">
        <v>14129</v>
      </c>
      <c r="B8800" s="407" t="s">
        <v>33057</v>
      </c>
      <c r="C8800" s="408">
        <v>0</v>
      </c>
      <c r="D8800" s="408">
        <v>56</v>
      </c>
      <c r="E8800" s="408">
        <v>56</v>
      </c>
      <c r="F8800" s="409">
        <v>45258.403969907406</v>
      </c>
      <c r="G8800" s="408">
        <v>0</v>
      </c>
    </row>
    <row r="8801" spans="1:7" ht="15" x14ac:dyDescent="0.2">
      <c r="A8801" s="407" t="s">
        <v>14130</v>
      </c>
      <c r="B8801" s="407" t="s">
        <v>33058</v>
      </c>
      <c r="C8801" s="408">
        <v>0</v>
      </c>
      <c r="D8801" s="408">
        <v>16.329999999999998</v>
      </c>
      <c r="E8801" s="408">
        <v>16.329999999999998</v>
      </c>
      <c r="F8801" s="409">
        <v>45260.563993055555</v>
      </c>
      <c r="G8801" s="408">
        <v>0</v>
      </c>
    </row>
    <row r="8802" spans="1:7" ht="15" x14ac:dyDescent="0.2">
      <c r="A8802" s="407" t="s">
        <v>14131</v>
      </c>
      <c r="B8802" s="407" t="s">
        <v>33059</v>
      </c>
      <c r="C8802" s="408">
        <v>0</v>
      </c>
      <c r="D8802" s="408">
        <v>20.315000000000001</v>
      </c>
      <c r="E8802" s="408">
        <v>20.315000000000001</v>
      </c>
      <c r="F8802" s="409">
        <v>45260.563645833332</v>
      </c>
      <c r="G8802" s="408">
        <v>0</v>
      </c>
    </row>
    <row r="8803" spans="1:7" ht="15" x14ac:dyDescent="0.2">
      <c r="A8803" s="407" t="s">
        <v>14132</v>
      </c>
      <c r="B8803" s="407" t="s">
        <v>33060</v>
      </c>
      <c r="C8803" s="408">
        <v>0</v>
      </c>
      <c r="D8803" s="408">
        <v>26.23</v>
      </c>
      <c r="E8803" s="408">
        <v>26.23</v>
      </c>
      <c r="F8803" s="409">
        <v>45260.564826388887</v>
      </c>
      <c r="G8803" s="408">
        <v>0</v>
      </c>
    </row>
    <row r="8804" spans="1:7" ht="15" x14ac:dyDescent="0.2">
      <c r="A8804" s="407" t="s">
        <v>14133</v>
      </c>
      <c r="B8804" s="407" t="s">
        <v>33061</v>
      </c>
      <c r="C8804" s="408">
        <v>0</v>
      </c>
      <c r="D8804" s="408">
        <v>37.156666666666666</v>
      </c>
      <c r="E8804" s="408">
        <v>37.156666666666666</v>
      </c>
      <c r="F8804" s="409">
        <v>45260.564872685187</v>
      </c>
      <c r="G8804" s="408">
        <v>0</v>
      </c>
    </row>
    <row r="8805" spans="1:7" ht="15" x14ac:dyDescent="0.2">
      <c r="A8805" s="407" t="s">
        <v>14134</v>
      </c>
      <c r="B8805" s="407" t="s">
        <v>33062</v>
      </c>
      <c r="C8805" s="408">
        <v>0</v>
      </c>
      <c r="D8805" s="408">
        <v>45.155000000000001</v>
      </c>
      <c r="E8805" s="408">
        <v>45.155000000000001</v>
      </c>
      <c r="F8805" s="409">
        <v>45260.566817129627</v>
      </c>
      <c r="G8805" s="408">
        <v>0</v>
      </c>
    </row>
    <row r="8806" spans="1:7" ht="15" x14ac:dyDescent="0.2">
      <c r="A8806" s="407" t="s">
        <v>14135</v>
      </c>
      <c r="B8806" s="407" t="s">
        <v>33063</v>
      </c>
      <c r="C8806" s="408">
        <v>0</v>
      </c>
      <c r="D8806" s="408">
        <v>60.32</v>
      </c>
      <c r="E8806" s="408">
        <v>60.32</v>
      </c>
      <c r="F8806" s="409">
        <v>45260.568599537037</v>
      </c>
      <c r="G8806" s="408">
        <v>102</v>
      </c>
    </row>
    <row r="8807" spans="1:7" ht="15" x14ac:dyDescent="0.2">
      <c r="A8807" s="407" t="s">
        <v>14136</v>
      </c>
      <c r="B8807" s="407" t="s">
        <v>33361</v>
      </c>
      <c r="C8807" s="408">
        <v>0</v>
      </c>
      <c r="D8807" s="408">
        <v>47.22</v>
      </c>
      <c r="E8807" s="408">
        <v>47.22</v>
      </c>
      <c r="F8807" s="409">
        <v>45531.548842592594</v>
      </c>
      <c r="G8807" s="408">
        <v>0</v>
      </c>
    </row>
    <row r="8808" spans="1:7" ht="15" x14ac:dyDescent="0.2">
      <c r="A8808" s="407" t="s">
        <v>14137</v>
      </c>
      <c r="B8808" s="407" t="s">
        <v>33064</v>
      </c>
      <c r="C8808" s="408">
        <v>0</v>
      </c>
      <c r="D8808" s="408">
        <v>11.477499999999999</v>
      </c>
      <c r="E8808" s="408">
        <v>11.477499999999999</v>
      </c>
      <c r="F8808" s="409">
        <v>45260.557569444441</v>
      </c>
      <c r="G8808" s="408">
        <v>9</v>
      </c>
    </row>
    <row r="8809" spans="1:7" ht="15" x14ac:dyDescent="0.2">
      <c r="A8809" s="407" t="s">
        <v>14138</v>
      </c>
      <c r="B8809" s="407" t="s">
        <v>33065</v>
      </c>
      <c r="C8809" s="408">
        <v>0</v>
      </c>
      <c r="D8809" s="408">
        <v>13.82</v>
      </c>
      <c r="E8809" s="408">
        <v>13.82</v>
      </c>
      <c r="F8809" s="409">
        <v>45260.557650462964</v>
      </c>
      <c r="G8809" s="408">
        <v>2</v>
      </c>
    </row>
    <row r="8810" spans="1:7" ht="15" x14ac:dyDescent="0.2">
      <c r="A8810" s="407" t="s">
        <v>14139</v>
      </c>
      <c r="B8810" s="407" t="s">
        <v>33066</v>
      </c>
      <c r="C8810" s="408">
        <v>0</v>
      </c>
      <c r="D8810" s="408">
        <v>25.074999999999999</v>
      </c>
      <c r="E8810" s="408">
        <v>25.074999999999999</v>
      </c>
      <c r="F8810" s="409">
        <v>45796.635972222219</v>
      </c>
      <c r="G8810" s="408">
        <v>0</v>
      </c>
    </row>
    <row r="8811" spans="1:7" ht="15" x14ac:dyDescent="0.2">
      <c r="A8811" s="407" t="s">
        <v>14140</v>
      </c>
      <c r="B8811" s="407" t="s">
        <v>33067</v>
      </c>
      <c r="C8811" s="408">
        <v>0</v>
      </c>
      <c r="D8811" s="408">
        <v>32.452500000000001</v>
      </c>
      <c r="E8811" s="408">
        <v>32.452500000000001</v>
      </c>
      <c r="F8811" s="409">
        <v>45796.636342592596</v>
      </c>
      <c r="G8811" s="408">
        <v>0</v>
      </c>
    </row>
    <row r="8812" spans="1:7" ht="15" x14ac:dyDescent="0.2">
      <c r="A8812" s="407" t="s">
        <v>14141</v>
      </c>
      <c r="B8812" s="407" t="s">
        <v>33068</v>
      </c>
      <c r="C8812" s="408">
        <v>0</v>
      </c>
      <c r="D8812" s="408">
        <v>39.869999999999997</v>
      </c>
      <c r="E8812" s="408">
        <v>39.869999999999997</v>
      </c>
      <c r="F8812" s="409">
        <v>45796.639548611114</v>
      </c>
      <c r="G8812" s="408">
        <v>0</v>
      </c>
    </row>
    <row r="8813" spans="1:7" ht="15" x14ac:dyDescent="0.2">
      <c r="A8813" s="407" t="s">
        <v>14142</v>
      </c>
      <c r="B8813" s="407" t="s">
        <v>33069</v>
      </c>
      <c r="C8813" s="408">
        <v>0</v>
      </c>
      <c r="D8813" s="408">
        <v>60.405000000000001</v>
      </c>
      <c r="E8813" s="408">
        <v>60.405000000000001</v>
      </c>
      <c r="F8813" s="409">
        <v>45260.557881944442</v>
      </c>
      <c r="G8813" s="408">
        <v>1</v>
      </c>
    </row>
    <row r="8814" spans="1:7" ht="15" x14ac:dyDescent="0.2">
      <c r="A8814" s="407" t="s">
        <v>14143</v>
      </c>
      <c r="B8814" s="407" t="s">
        <v>14144</v>
      </c>
      <c r="C8814" s="408">
        <v>0</v>
      </c>
      <c r="D8814" s="408">
        <v>13.5</v>
      </c>
      <c r="E8814" s="408">
        <v>13.5</v>
      </c>
      <c r="F8814" s="409">
        <v>45260.582002314812</v>
      </c>
      <c r="G8814" s="408">
        <v>0</v>
      </c>
    </row>
    <row r="8815" spans="1:7" ht="15" x14ac:dyDescent="0.25">
      <c r="A8815" s="407" t="s">
        <v>14145</v>
      </c>
      <c r="B8815" s="407" t="s">
        <v>14146</v>
      </c>
      <c r="C8815" s="406"/>
      <c r="D8815" s="408">
        <v>14.42</v>
      </c>
      <c r="E8815" s="408">
        <v>14.42</v>
      </c>
      <c r="F8815" s="409">
        <v>45260.583634259259</v>
      </c>
      <c r="G8815" s="408">
        <v>0</v>
      </c>
    </row>
    <row r="8816" spans="1:7" ht="15" x14ac:dyDescent="0.2">
      <c r="A8816" s="407" t="s">
        <v>14147</v>
      </c>
      <c r="B8816" s="407" t="s">
        <v>14148</v>
      </c>
      <c r="C8816" s="408">
        <v>0</v>
      </c>
      <c r="D8816" s="408">
        <v>17.12</v>
      </c>
      <c r="E8816" s="408">
        <v>17.12</v>
      </c>
      <c r="F8816" s="409">
        <v>45260.588009259256</v>
      </c>
      <c r="G8816" s="408">
        <v>0</v>
      </c>
    </row>
    <row r="8817" spans="1:7" ht="15" x14ac:dyDescent="0.25">
      <c r="A8817" s="407" t="s">
        <v>14149</v>
      </c>
      <c r="B8817" s="407" t="s">
        <v>14150</v>
      </c>
      <c r="C8817" s="406"/>
      <c r="D8817" s="408">
        <v>20.72</v>
      </c>
      <c r="E8817" s="408">
        <v>20.72</v>
      </c>
      <c r="F8817" s="409">
        <v>45260.589270833334</v>
      </c>
      <c r="G8817" s="408">
        <v>0</v>
      </c>
    </row>
    <row r="8818" spans="1:7" ht="15" x14ac:dyDescent="0.2">
      <c r="A8818" s="407" t="s">
        <v>14151</v>
      </c>
      <c r="B8818" s="407" t="s">
        <v>14152</v>
      </c>
      <c r="C8818" s="408">
        <v>0</v>
      </c>
      <c r="D8818" s="408">
        <v>105.7</v>
      </c>
      <c r="E8818" s="408">
        <v>105.7</v>
      </c>
      <c r="F8818" s="409">
        <v>45260.603182870371</v>
      </c>
      <c r="G8818" s="408">
        <v>0</v>
      </c>
    </row>
    <row r="8819" spans="1:7" ht="15" x14ac:dyDescent="0.2">
      <c r="A8819" s="407" t="s">
        <v>14153</v>
      </c>
      <c r="B8819" s="407" t="s">
        <v>14154</v>
      </c>
      <c r="C8819" s="408">
        <v>0</v>
      </c>
      <c r="D8819" s="408">
        <v>92.12</v>
      </c>
      <c r="E8819" s="408">
        <v>92.12</v>
      </c>
      <c r="F8819" s="409">
        <v>45260.603437500002</v>
      </c>
      <c r="G8819" s="408">
        <v>0</v>
      </c>
    </row>
    <row r="8820" spans="1:7" ht="15" x14ac:dyDescent="0.2">
      <c r="A8820" s="407" t="s">
        <v>14155</v>
      </c>
      <c r="B8820" s="407" t="s">
        <v>14156</v>
      </c>
      <c r="C8820" s="408">
        <v>0</v>
      </c>
      <c r="D8820" s="408">
        <v>87.85</v>
      </c>
      <c r="E8820" s="408">
        <v>87.85</v>
      </c>
      <c r="F8820" s="409">
        <v>45260.603622685187</v>
      </c>
      <c r="G8820" s="408">
        <v>11</v>
      </c>
    </row>
    <row r="8821" spans="1:7" ht="15" x14ac:dyDescent="0.2">
      <c r="A8821" s="407" t="s">
        <v>14157</v>
      </c>
      <c r="B8821" s="407" t="s">
        <v>14158</v>
      </c>
      <c r="C8821" s="408">
        <v>0</v>
      </c>
      <c r="D8821" s="408">
        <v>98.56</v>
      </c>
      <c r="E8821" s="408">
        <v>98.56</v>
      </c>
      <c r="F8821" s="409">
        <v>45260.603773148148</v>
      </c>
      <c r="G8821" s="408">
        <v>15</v>
      </c>
    </row>
    <row r="8822" spans="1:7" ht="15" x14ac:dyDescent="0.2">
      <c r="A8822" s="407" t="s">
        <v>14159</v>
      </c>
      <c r="B8822" s="407" t="s">
        <v>14160</v>
      </c>
      <c r="C8822" s="408">
        <v>0</v>
      </c>
      <c r="D8822" s="408">
        <v>137.21</v>
      </c>
      <c r="E8822" s="408">
        <v>137.21</v>
      </c>
      <c r="F8822" s="409">
        <v>44848.454768518517</v>
      </c>
      <c r="G8822" s="408">
        <v>0</v>
      </c>
    </row>
    <row r="8823" spans="1:7" ht="15" x14ac:dyDescent="0.2">
      <c r="A8823" s="407" t="s">
        <v>14161</v>
      </c>
      <c r="B8823" s="407" t="s">
        <v>14162</v>
      </c>
      <c r="C8823" s="408">
        <v>0</v>
      </c>
      <c r="D8823" s="408">
        <v>108.35</v>
      </c>
      <c r="E8823" s="408">
        <v>108.35</v>
      </c>
      <c r="F8823" s="409">
        <v>45260.602500000001</v>
      </c>
      <c r="G8823" s="408">
        <v>0</v>
      </c>
    </row>
    <row r="8824" spans="1:7" ht="15" x14ac:dyDescent="0.2">
      <c r="A8824" s="407" t="s">
        <v>14163</v>
      </c>
      <c r="B8824" s="407" t="s">
        <v>14164</v>
      </c>
      <c r="C8824" s="408">
        <v>0</v>
      </c>
      <c r="D8824" s="408">
        <v>231.07</v>
      </c>
      <c r="E8824" s="408">
        <v>231.07</v>
      </c>
      <c r="F8824" s="409">
        <v>45574.40315972222</v>
      </c>
      <c r="G8824" s="408">
        <v>0</v>
      </c>
    </row>
    <row r="8825" spans="1:7" ht="15" x14ac:dyDescent="0.2">
      <c r="A8825" s="407" t="s">
        <v>14165</v>
      </c>
      <c r="B8825" s="407" t="s">
        <v>14166</v>
      </c>
      <c r="C8825" s="408">
        <v>0</v>
      </c>
      <c r="D8825" s="408">
        <v>171.36</v>
      </c>
      <c r="E8825" s="408">
        <v>171.36</v>
      </c>
      <c r="F8825" s="409">
        <v>45260.599652777775</v>
      </c>
      <c r="G8825" s="408">
        <v>2</v>
      </c>
    </row>
    <row r="8826" spans="1:7" ht="15" x14ac:dyDescent="0.2">
      <c r="A8826" s="407" t="s">
        <v>14167</v>
      </c>
      <c r="B8826" s="407" t="s">
        <v>14168</v>
      </c>
      <c r="C8826" s="408">
        <v>0</v>
      </c>
      <c r="D8826" s="408">
        <v>429.29</v>
      </c>
      <c r="E8826" s="408">
        <v>429.29</v>
      </c>
      <c r="F8826" s="409">
        <v>45260.595185185186</v>
      </c>
      <c r="G8826" s="408">
        <v>0</v>
      </c>
    </row>
    <row r="8827" spans="1:7" ht="15" x14ac:dyDescent="0.2">
      <c r="A8827" s="407" t="s">
        <v>14169</v>
      </c>
      <c r="B8827" s="407" t="s">
        <v>14170</v>
      </c>
      <c r="C8827" s="408">
        <v>0</v>
      </c>
      <c r="D8827" s="408">
        <v>259.22379999999998</v>
      </c>
      <c r="E8827" s="408">
        <v>259.22379999999998</v>
      </c>
      <c r="F8827" s="409">
        <v>45350.468819444446</v>
      </c>
      <c r="G8827" s="408">
        <v>84</v>
      </c>
    </row>
    <row r="8828" spans="1:7" ht="15" x14ac:dyDescent="0.2">
      <c r="A8828" s="407" t="s">
        <v>14171</v>
      </c>
      <c r="B8828" s="407" t="s">
        <v>14172</v>
      </c>
      <c r="C8828" s="408">
        <v>0</v>
      </c>
      <c r="D8828" s="408">
        <v>334.72</v>
      </c>
      <c r="E8828" s="408">
        <v>334.72</v>
      </c>
      <c r="F8828" s="409">
        <v>45021.595613425925</v>
      </c>
      <c r="G8828" s="408">
        <v>0</v>
      </c>
    </row>
    <row r="8829" spans="1:7" ht="15" x14ac:dyDescent="0.25">
      <c r="A8829" s="407" t="s">
        <v>36184</v>
      </c>
      <c r="B8829" s="407" t="s">
        <v>36185</v>
      </c>
      <c r="C8829" s="406"/>
      <c r="D8829" s="408">
        <v>454.44</v>
      </c>
      <c r="E8829" s="408">
        <v>454.44</v>
      </c>
      <c r="F8829" s="409">
        <v>43075.686840277776</v>
      </c>
      <c r="G8829" s="408">
        <v>0</v>
      </c>
    </row>
    <row r="8830" spans="1:7" ht="15" x14ac:dyDescent="0.2">
      <c r="A8830" s="407" t="s">
        <v>14173</v>
      </c>
      <c r="B8830" s="407" t="s">
        <v>14174</v>
      </c>
      <c r="C8830" s="408">
        <v>0</v>
      </c>
      <c r="D8830" s="408">
        <v>412.28</v>
      </c>
      <c r="E8830" s="408">
        <v>412.28</v>
      </c>
      <c r="F8830" s="409">
        <v>45509.597962962966</v>
      </c>
      <c r="G8830" s="408">
        <v>0</v>
      </c>
    </row>
    <row r="8831" spans="1:7" ht="15" x14ac:dyDescent="0.25">
      <c r="A8831" s="407" t="s">
        <v>14175</v>
      </c>
      <c r="B8831" s="407" t="s">
        <v>14176</v>
      </c>
      <c r="C8831" s="406"/>
      <c r="D8831" s="408">
        <v>405</v>
      </c>
      <c r="E8831" s="408">
        <v>405</v>
      </c>
      <c r="F8831" s="409">
        <v>45509.598437499997</v>
      </c>
      <c r="G8831" s="408">
        <v>0</v>
      </c>
    </row>
    <row r="8832" spans="1:7" ht="15" x14ac:dyDescent="0.25">
      <c r="A8832" s="407" t="s">
        <v>14177</v>
      </c>
      <c r="B8832" s="407" t="s">
        <v>14178</v>
      </c>
      <c r="C8832" s="406"/>
      <c r="D8832" s="408">
        <v>250.75</v>
      </c>
      <c r="E8832" s="408">
        <v>250.75</v>
      </c>
      <c r="F8832" s="409">
        <v>44517.345300925925</v>
      </c>
      <c r="G8832" s="408">
        <v>0</v>
      </c>
    </row>
    <row r="8833" spans="1:7" ht="15" x14ac:dyDescent="0.25">
      <c r="A8833" s="407" t="s">
        <v>14179</v>
      </c>
      <c r="B8833" s="407" t="s">
        <v>14180</v>
      </c>
      <c r="C8833" s="406"/>
      <c r="D8833" s="408">
        <v>585.62</v>
      </c>
      <c r="E8833" s="408">
        <v>585.62</v>
      </c>
      <c r="F8833" s="409">
        <v>44763.545937499999</v>
      </c>
      <c r="G8833" s="408">
        <v>0</v>
      </c>
    </row>
    <row r="8834" spans="1:7" ht="15" x14ac:dyDescent="0.25">
      <c r="A8834" s="407" t="s">
        <v>14181</v>
      </c>
      <c r="B8834" s="407" t="s">
        <v>14182</v>
      </c>
      <c r="C8834" s="406"/>
      <c r="D8834" s="408">
        <v>4.7300000000000004</v>
      </c>
      <c r="E8834" s="408">
        <v>4.7300000000000004</v>
      </c>
      <c r="F8834" s="409">
        <v>44881.286643518521</v>
      </c>
      <c r="G8834" s="408">
        <v>0</v>
      </c>
    </row>
    <row r="8835" spans="1:7" ht="15" x14ac:dyDescent="0.25">
      <c r="A8835" s="407" t="s">
        <v>14183</v>
      </c>
      <c r="B8835" s="407" t="s">
        <v>14184</v>
      </c>
      <c r="C8835" s="406"/>
      <c r="D8835" s="408">
        <v>866.72</v>
      </c>
      <c r="E8835" s="408">
        <v>866.72</v>
      </c>
      <c r="F8835" s="409">
        <v>44763.548067129632</v>
      </c>
      <c r="G8835" s="408">
        <v>0</v>
      </c>
    </row>
    <row r="8836" spans="1:7" ht="15" x14ac:dyDescent="0.25">
      <c r="A8836" s="407" t="s">
        <v>14185</v>
      </c>
      <c r="B8836" s="407" t="s">
        <v>14186</v>
      </c>
      <c r="C8836" s="406"/>
      <c r="D8836" s="408">
        <v>293.25</v>
      </c>
      <c r="E8836" s="408">
        <v>293.25</v>
      </c>
      <c r="F8836" s="409">
        <v>44517.437650462962</v>
      </c>
      <c r="G8836" s="408">
        <v>0</v>
      </c>
    </row>
    <row r="8837" spans="1:7" ht="15" x14ac:dyDescent="0.25">
      <c r="A8837" s="407" t="s">
        <v>14187</v>
      </c>
      <c r="B8837" s="407" t="s">
        <v>14188</v>
      </c>
      <c r="C8837" s="406"/>
      <c r="D8837" s="408">
        <v>5.05</v>
      </c>
      <c r="E8837" s="408">
        <v>5.05</v>
      </c>
      <c r="F8837" s="409">
        <v>44881.286793981482</v>
      </c>
      <c r="G8837" s="408">
        <v>0</v>
      </c>
    </row>
    <row r="8838" spans="1:7" ht="15" x14ac:dyDescent="0.25">
      <c r="A8838" s="407" t="s">
        <v>14189</v>
      </c>
      <c r="B8838" s="407" t="s">
        <v>14190</v>
      </c>
      <c r="C8838" s="406"/>
      <c r="D8838" s="408">
        <v>644.23</v>
      </c>
      <c r="E8838" s="408">
        <v>644.23</v>
      </c>
      <c r="F8838" s="409">
        <v>44511.613483796296</v>
      </c>
      <c r="G8838" s="408">
        <v>0</v>
      </c>
    </row>
    <row r="8839" spans="1:7" ht="15" x14ac:dyDescent="0.25">
      <c r="A8839" s="407" t="s">
        <v>14191</v>
      </c>
      <c r="B8839" s="407" t="s">
        <v>14192</v>
      </c>
      <c r="C8839" s="406"/>
      <c r="D8839" s="408">
        <v>212.6</v>
      </c>
      <c r="E8839" s="408">
        <v>212.6</v>
      </c>
      <c r="F8839" s="409">
        <v>44525.34275462963</v>
      </c>
      <c r="G8839" s="408">
        <v>0</v>
      </c>
    </row>
    <row r="8840" spans="1:7" ht="15" x14ac:dyDescent="0.25">
      <c r="A8840" s="407" t="s">
        <v>14193</v>
      </c>
      <c r="B8840" s="407" t="s">
        <v>14194</v>
      </c>
      <c r="C8840" s="406"/>
      <c r="D8840" s="408">
        <v>244.81</v>
      </c>
      <c r="E8840" s="408">
        <v>244.81</v>
      </c>
      <c r="F8840" s="409">
        <v>44525.342499999999</v>
      </c>
      <c r="G8840" s="408">
        <v>0</v>
      </c>
    </row>
    <row r="8841" spans="1:7" ht="15" x14ac:dyDescent="0.25">
      <c r="A8841" s="407" t="s">
        <v>14195</v>
      </c>
      <c r="B8841" s="407" t="s">
        <v>14196</v>
      </c>
      <c r="C8841" s="406"/>
      <c r="D8841" s="408">
        <v>82.57</v>
      </c>
      <c r="E8841" s="408">
        <v>82.57</v>
      </c>
      <c r="F8841" s="409">
        <v>45509.59915509259</v>
      </c>
      <c r="G8841" s="408">
        <v>0</v>
      </c>
    </row>
    <row r="8842" spans="1:7" ht="15" x14ac:dyDescent="0.25">
      <c r="A8842" s="407" t="s">
        <v>14197</v>
      </c>
      <c r="B8842" s="407" t="s">
        <v>14198</v>
      </c>
      <c r="C8842" s="406"/>
      <c r="D8842" s="408">
        <v>225.48</v>
      </c>
      <c r="E8842" s="408">
        <v>225.48</v>
      </c>
      <c r="F8842" s="409">
        <v>43076.411469907405</v>
      </c>
      <c r="G8842" s="408">
        <v>0</v>
      </c>
    </row>
    <row r="8843" spans="1:7" ht="15" x14ac:dyDescent="0.25">
      <c r="A8843" s="407" t="s">
        <v>36186</v>
      </c>
      <c r="B8843" s="407" t="s">
        <v>36187</v>
      </c>
      <c r="C8843" s="406"/>
      <c r="D8843" s="408">
        <v>298.92</v>
      </c>
      <c r="E8843" s="408">
        <v>298.92</v>
      </c>
      <c r="F8843" s="409">
        <v>43075.696145833332</v>
      </c>
      <c r="G8843" s="408">
        <v>0</v>
      </c>
    </row>
    <row r="8844" spans="1:7" ht="15" x14ac:dyDescent="0.25">
      <c r="A8844" s="407" t="s">
        <v>14199</v>
      </c>
      <c r="B8844" s="407" t="s">
        <v>14200</v>
      </c>
      <c r="C8844" s="406"/>
      <c r="D8844" s="408">
        <v>236.22</v>
      </c>
      <c r="E8844" s="408">
        <v>236.22</v>
      </c>
      <c r="F8844" s="409">
        <v>45509.60119212963</v>
      </c>
      <c r="G8844" s="408">
        <v>0</v>
      </c>
    </row>
    <row r="8845" spans="1:7" ht="15" x14ac:dyDescent="0.25">
      <c r="A8845" s="407" t="s">
        <v>14201</v>
      </c>
      <c r="B8845" s="407" t="s">
        <v>14202</v>
      </c>
      <c r="C8845" s="406"/>
      <c r="D8845" s="408">
        <v>156.46</v>
      </c>
      <c r="E8845" s="408">
        <v>156.46</v>
      </c>
      <c r="F8845" s="409">
        <v>45509.60428240741</v>
      </c>
      <c r="G8845" s="408">
        <v>0</v>
      </c>
    </row>
    <row r="8846" spans="1:7" ht="15" x14ac:dyDescent="0.25">
      <c r="A8846" s="407" t="s">
        <v>14203</v>
      </c>
      <c r="B8846" s="407" t="s">
        <v>14204</v>
      </c>
      <c r="C8846" s="406"/>
      <c r="D8846" s="408">
        <v>212.6</v>
      </c>
      <c r="E8846" s="408">
        <v>212.6</v>
      </c>
      <c r="F8846" s="409">
        <v>43144.496331018519</v>
      </c>
      <c r="G8846" s="408">
        <v>0</v>
      </c>
    </row>
    <row r="8847" spans="1:7" ht="15" x14ac:dyDescent="0.25">
      <c r="A8847" s="407" t="s">
        <v>36188</v>
      </c>
      <c r="B8847" s="407" t="s">
        <v>36189</v>
      </c>
      <c r="C8847" s="406"/>
      <c r="D8847" s="408">
        <v>262.29000000000002</v>
      </c>
      <c r="E8847" s="408">
        <v>262.29000000000002</v>
      </c>
      <c r="F8847" s="409">
        <v>43076.415625000001</v>
      </c>
      <c r="G8847" s="408">
        <v>0</v>
      </c>
    </row>
    <row r="8848" spans="1:7" ht="15" x14ac:dyDescent="0.25">
      <c r="A8848" s="407" t="s">
        <v>36190</v>
      </c>
      <c r="B8848" s="407" t="s">
        <v>36191</v>
      </c>
      <c r="C8848" s="406"/>
      <c r="D8848" s="408">
        <v>79.05</v>
      </c>
      <c r="E8848" s="408">
        <v>79.05</v>
      </c>
      <c r="F8848" s="409">
        <v>43076.417928240742</v>
      </c>
      <c r="G8848" s="408">
        <v>0</v>
      </c>
    </row>
    <row r="8849" spans="1:7" ht="15" x14ac:dyDescent="0.25">
      <c r="A8849" s="407" t="s">
        <v>36192</v>
      </c>
      <c r="B8849" s="407" t="s">
        <v>36193</v>
      </c>
      <c r="C8849" s="406"/>
      <c r="D8849" s="408">
        <v>227.14</v>
      </c>
      <c r="E8849" s="408">
        <v>227.14</v>
      </c>
      <c r="F8849" s="409">
        <v>43076.420706018522</v>
      </c>
      <c r="G8849" s="408">
        <v>0</v>
      </c>
    </row>
    <row r="8850" spans="1:7" ht="15" x14ac:dyDescent="0.25">
      <c r="A8850" s="407" t="s">
        <v>36194</v>
      </c>
      <c r="B8850" s="407" t="s">
        <v>36195</v>
      </c>
      <c r="C8850" s="406"/>
      <c r="D8850" s="408">
        <v>119.25</v>
      </c>
      <c r="E8850" s="408">
        <v>119.25</v>
      </c>
      <c r="F8850" s="406"/>
      <c r="G8850" s="408">
        <v>0</v>
      </c>
    </row>
    <row r="8851" spans="1:7" ht="15" x14ac:dyDescent="0.2">
      <c r="A8851" s="407" t="s">
        <v>36196</v>
      </c>
      <c r="B8851" s="407" t="s">
        <v>36197</v>
      </c>
      <c r="C8851" s="408">
        <v>0</v>
      </c>
      <c r="D8851" s="408">
        <v>0</v>
      </c>
      <c r="E8851" s="408">
        <v>0</v>
      </c>
      <c r="F8851" s="409">
        <v>43006.351412037038</v>
      </c>
      <c r="G8851" s="408">
        <v>0</v>
      </c>
    </row>
    <row r="8852" spans="1:7" ht="15" x14ac:dyDescent="0.25">
      <c r="A8852" s="407" t="s">
        <v>14205</v>
      </c>
      <c r="B8852" s="407" t="s">
        <v>14206</v>
      </c>
      <c r="C8852" s="406"/>
      <c r="D8852" s="408">
        <v>31.5</v>
      </c>
      <c r="E8852" s="408">
        <v>31.5</v>
      </c>
      <c r="F8852" s="409">
        <v>45509.606435185182</v>
      </c>
      <c r="G8852" s="408">
        <v>0</v>
      </c>
    </row>
    <row r="8853" spans="1:7" ht="15" x14ac:dyDescent="0.2">
      <c r="A8853" s="407" t="s">
        <v>14207</v>
      </c>
      <c r="B8853" s="407" t="s">
        <v>14208</v>
      </c>
      <c r="C8853" s="408">
        <v>0</v>
      </c>
      <c r="D8853" s="408">
        <v>1.92</v>
      </c>
      <c r="E8853" s="408">
        <v>1.92</v>
      </c>
      <c r="F8853" s="409">
        <v>44763.559872685182</v>
      </c>
      <c r="G8853" s="408">
        <v>0</v>
      </c>
    </row>
    <row r="8854" spans="1:7" ht="15" x14ac:dyDescent="0.25">
      <c r="A8854" s="407" t="s">
        <v>36198</v>
      </c>
      <c r="B8854" s="407" t="s">
        <v>36199</v>
      </c>
      <c r="C8854" s="406"/>
      <c r="D8854" s="406"/>
      <c r="E8854" s="406"/>
      <c r="F8854" s="409">
        <v>43006.351712962962</v>
      </c>
      <c r="G8854" s="408">
        <v>0</v>
      </c>
    </row>
    <row r="8855" spans="1:7" ht="15" x14ac:dyDescent="0.2">
      <c r="A8855" s="407" t="s">
        <v>36200</v>
      </c>
      <c r="B8855" s="407" t="s">
        <v>36201</v>
      </c>
      <c r="C8855" s="408">
        <v>0</v>
      </c>
      <c r="D8855" s="408">
        <v>0</v>
      </c>
      <c r="E8855" s="408">
        <v>0</v>
      </c>
      <c r="F8855" s="409">
        <v>43006.351979166669</v>
      </c>
      <c r="G8855" s="408">
        <v>0</v>
      </c>
    </row>
    <row r="8856" spans="1:7" ht="15" x14ac:dyDescent="0.25">
      <c r="A8856" s="407" t="s">
        <v>14209</v>
      </c>
      <c r="B8856" s="407" t="s">
        <v>14210</v>
      </c>
      <c r="C8856" s="406"/>
      <c r="D8856" s="408">
        <v>56.22</v>
      </c>
      <c r="E8856" s="408">
        <v>56.22</v>
      </c>
      <c r="F8856" s="409">
        <v>45068.371562499997</v>
      </c>
      <c r="G8856" s="408">
        <v>0</v>
      </c>
    </row>
    <row r="8857" spans="1:7" ht="15" x14ac:dyDescent="0.25">
      <c r="A8857" s="407" t="s">
        <v>36202</v>
      </c>
      <c r="B8857" s="407" t="s">
        <v>36203</v>
      </c>
      <c r="C8857" s="406"/>
      <c r="D8857" s="406"/>
      <c r="E8857" s="406"/>
      <c r="F8857" s="409">
        <v>43006.352175925924</v>
      </c>
      <c r="G8857" s="408">
        <v>0</v>
      </c>
    </row>
    <row r="8858" spans="1:7" ht="15" x14ac:dyDescent="0.2">
      <c r="A8858" s="407" t="s">
        <v>36204</v>
      </c>
      <c r="B8858" s="407" t="s">
        <v>36205</v>
      </c>
      <c r="C8858" s="408">
        <v>0</v>
      </c>
      <c r="D8858" s="408">
        <v>0</v>
      </c>
      <c r="E8858" s="408">
        <v>0</v>
      </c>
      <c r="F8858" s="409">
        <v>43010.607245370367</v>
      </c>
      <c r="G8858" s="408">
        <v>0</v>
      </c>
    </row>
    <row r="8859" spans="1:7" ht="15" x14ac:dyDescent="0.25">
      <c r="A8859" s="407" t="s">
        <v>36206</v>
      </c>
      <c r="B8859" s="407" t="s">
        <v>36207</v>
      </c>
      <c r="C8859" s="406"/>
      <c r="D8859" s="406"/>
      <c r="E8859" s="406"/>
      <c r="F8859" s="409">
        <v>43010.60732638889</v>
      </c>
      <c r="G8859" s="408">
        <v>0</v>
      </c>
    </row>
    <row r="8860" spans="1:7" ht="15" x14ac:dyDescent="0.2">
      <c r="A8860" s="407" t="s">
        <v>36208</v>
      </c>
      <c r="B8860" s="407" t="s">
        <v>36209</v>
      </c>
      <c r="C8860" s="408">
        <v>0</v>
      </c>
      <c r="D8860" s="408">
        <v>64.430000000000007</v>
      </c>
      <c r="E8860" s="408">
        <v>64.430000000000007</v>
      </c>
      <c r="F8860" s="409">
        <v>43006.352986111109</v>
      </c>
      <c r="G8860" s="408">
        <v>0</v>
      </c>
    </row>
    <row r="8861" spans="1:7" ht="15" x14ac:dyDescent="0.25">
      <c r="A8861" s="407" t="s">
        <v>14211</v>
      </c>
      <c r="B8861" s="407" t="s">
        <v>14212</v>
      </c>
      <c r="C8861" s="406"/>
      <c r="D8861" s="408">
        <v>20.2</v>
      </c>
      <c r="E8861" s="408">
        <v>20.2</v>
      </c>
      <c r="F8861" s="409">
        <v>45509.612662037034</v>
      </c>
      <c r="G8861" s="408">
        <v>0</v>
      </c>
    </row>
    <row r="8862" spans="1:7" ht="15" x14ac:dyDescent="0.2">
      <c r="A8862" s="407" t="s">
        <v>14213</v>
      </c>
      <c r="B8862" s="407" t="s">
        <v>14214</v>
      </c>
      <c r="C8862" s="408">
        <v>0</v>
      </c>
      <c r="D8862" s="408">
        <v>27.4</v>
      </c>
      <c r="E8862" s="408">
        <v>27.4</v>
      </c>
      <c r="F8862" s="409">
        <v>45509.613506944443</v>
      </c>
      <c r="G8862" s="408">
        <v>0</v>
      </c>
    </row>
    <row r="8863" spans="1:7" ht="15" x14ac:dyDescent="0.25">
      <c r="A8863" s="407" t="s">
        <v>14215</v>
      </c>
      <c r="B8863" s="407" t="s">
        <v>14216</v>
      </c>
      <c r="C8863" s="406"/>
      <c r="D8863" s="408">
        <v>11.34</v>
      </c>
      <c r="E8863" s="408">
        <v>11.34</v>
      </c>
      <c r="F8863" s="409">
        <v>44525.341921296298</v>
      </c>
      <c r="G8863" s="408">
        <v>0</v>
      </c>
    </row>
    <row r="8864" spans="1:7" ht="15" x14ac:dyDescent="0.2">
      <c r="A8864" s="407" t="s">
        <v>14217</v>
      </c>
      <c r="B8864" s="407" t="s">
        <v>14218</v>
      </c>
      <c r="C8864" s="408">
        <v>0</v>
      </c>
      <c r="D8864" s="408">
        <v>224.88</v>
      </c>
      <c r="E8864" s="408">
        <v>224.88</v>
      </c>
      <c r="F8864" s="409">
        <v>44763.564016203702</v>
      </c>
      <c r="G8864" s="408">
        <v>0</v>
      </c>
    </row>
    <row r="8865" spans="1:7" ht="15" x14ac:dyDescent="0.2">
      <c r="A8865" s="407" t="s">
        <v>36210</v>
      </c>
      <c r="B8865" s="407" t="s">
        <v>36211</v>
      </c>
      <c r="C8865" s="408">
        <v>0</v>
      </c>
      <c r="D8865" s="408">
        <v>373</v>
      </c>
      <c r="E8865" s="408">
        <v>373</v>
      </c>
      <c r="F8865" s="409">
        <v>45071.408101851855</v>
      </c>
      <c r="G8865" s="408">
        <v>0</v>
      </c>
    </row>
    <row r="8866" spans="1:7" ht="15" x14ac:dyDescent="0.2">
      <c r="A8866" s="407" t="s">
        <v>14219</v>
      </c>
      <c r="B8866" s="407" t="s">
        <v>14220</v>
      </c>
      <c r="C8866" s="408">
        <v>0</v>
      </c>
      <c r="D8866" s="408">
        <v>20.38</v>
      </c>
      <c r="E8866" s="408">
        <v>20.38</v>
      </c>
      <c r="F8866" s="409">
        <v>45068.374722222223</v>
      </c>
      <c r="G8866" s="408">
        <v>0</v>
      </c>
    </row>
    <row r="8867" spans="1:7" ht="15" x14ac:dyDescent="0.2">
      <c r="A8867" s="407" t="s">
        <v>14221</v>
      </c>
      <c r="B8867" s="407" t="s">
        <v>14222</v>
      </c>
      <c r="C8867" s="408">
        <v>0</v>
      </c>
      <c r="D8867" s="408">
        <v>47.5</v>
      </c>
      <c r="E8867" s="408">
        <v>47.5</v>
      </c>
      <c r="F8867" s="409">
        <v>44763.566064814811</v>
      </c>
      <c r="G8867" s="408">
        <v>0</v>
      </c>
    </row>
    <row r="8868" spans="1:7" ht="15" x14ac:dyDescent="0.2">
      <c r="A8868" s="407" t="s">
        <v>14223</v>
      </c>
      <c r="B8868" s="407" t="s">
        <v>14224</v>
      </c>
      <c r="C8868" s="408">
        <v>0</v>
      </c>
      <c r="D8868" s="408">
        <v>72</v>
      </c>
      <c r="E8868" s="408">
        <v>72</v>
      </c>
      <c r="F8868" s="409">
        <v>44525.339259259257</v>
      </c>
      <c r="G8868" s="408">
        <v>0</v>
      </c>
    </row>
    <row r="8869" spans="1:7" ht="15" x14ac:dyDescent="0.2">
      <c r="A8869" s="407" t="s">
        <v>14225</v>
      </c>
      <c r="B8869" s="407" t="s">
        <v>14226</v>
      </c>
      <c r="C8869" s="408">
        <v>0</v>
      </c>
      <c r="D8869" s="408">
        <v>124.62</v>
      </c>
      <c r="E8869" s="408">
        <v>124.62</v>
      </c>
      <c r="F8869" s="409">
        <v>44525.338449074072</v>
      </c>
      <c r="G8869" s="408">
        <v>0</v>
      </c>
    </row>
    <row r="8870" spans="1:7" ht="15" x14ac:dyDescent="0.2">
      <c r="A8870" s="407" t="s">
        <v>14227</v>
      </c>
      <c r="B8870" s="407" t="s">
        <v>14228</v>
      </c>
      <c r="C8870" s="408">
        <v>0</v>
      </c>
      <c r="D8870" s="408">
        <v>39.35</v>
      </c>
      <c r="E8870" s="408">
        <v>39.35</v>
      </c>
      <c r="F8870" s="409">
        <v>44763.568530092591</v>
      </c>
      <c r="G8870" s="408">
        <v>0</v>
      </c>
    </row>
    <row r="8871" spans="1:7" ht="15" x14ac:dyDescent="0.2">
      <c r="A8871" s="407" t="s">
        <v>14229</v>
      </c>
      <c r="B8871" s="407" t="s">
        <v>14230</v>
      </c>
      <c r="C8871" s="408">
        <v>0</v>
      </c>
      <c r="D8871" s="408">
        <v>59.5</v>
      </c>
      <c r="E8871" s="408">
        <v>59.5</v>
      </c>
      <c r="F8871" s="409">
        <v>44763.569710648146</v>
      </c>
      <c r="G8871" s="408">
        <v>0</v>
      </c>
    </row>
    <row r="8872" spans="1:7" ht="15" x14ac:dyDescent="0.2">
      <c r="A8872" s="407" t="s">
        <v>14231</v>
      </c>
      <c r="B8872" s="407" t="s">
        <v>14232</v>
      </c>
      <c r="C8872" s="408">
        <v>0</v>
      </c>
      <c r="D8872" s="408">
        <v>120</v>
      </c>
      <c r="E8872" s="408">
        <v>120</v>
      </c>
      <c r="F8872" s="409">
        <v>44763.570219907408</v>
      </c>
      <c r="G8872" s="408">
        <v>0</v>
      </c>
    </row>
    <row r="8873" spans="1:7" ht="15" x14ac:dyDescent="0.2">
      <c r="A8873" s="407" t="s">
        <v>14233</v>
      </c>
      <c r="B8873" s="407" t="s">
        <v>14234</v>
      </c>
      <c r="C8873" s="408">
        <v>0</v>
      </c>
      <c r="D8873" s="408">
        <v>173.34</v>
      </c>
      <c r="E8873" s="408">
        <v>173.34</v>
      </c>
      <c r="F8873" s="409">
        <v>44763.571388888886</v>
      </c>
      <c r="G8873" s="408">
        <v>0</v>
      </c>
    </row>
    <row r="8874" spans="1:7" ht="15" x14ac:dyDescent="0.2">
      <c r="A8874" s="407" t="s">
        <v>14235</v>
      </c>
      <c r="B8874" s="407" t="s">
        <v>14236</v>
      </c>
      <c r="C8874" s="408">
        <v>0</v>
      </c>
      <c r="D8874" s="408">
        <v>28.17</v>
      </c>
      <c r="E8874" s="408">
        <v>28.17</v>
      </c>
      <c r="F8874" s="409">
        <v>44763.572175925925</v>
      </c>
      <c r="G8874" s="408">
        <v>0</v>
      </c>
    </row>
    <row r="8875" spans="1:7" ht="15" x14ac:dyDescent="0.2">
      <c r="A8875" s="407" t="s">
        <v>14237</v>
      </c>
      <c r="B8875" s="407" t="s">
        <v>14238</v>
      </c>
      <c r="C8875" s="408">
        <v>0</v>
      </c>
      <c r="D8875" s="408">
        <v>28.17</v>
      </c>
      <c r="E8875" s="408">
        <v>28.17</v>
      </c>
      <c r="F8875" s="409">
        <v>44763.57603009259</v>
      </c>
      <c r="G8875" s="408">
        <v>0</v>
      </c>
    </row>
    <row r="8876" spans="1:7" ht="15" x14ac:dyDescent="0.2">
      <c r="A8876" s="407" t="s">
        <v>36212</v>
      </c>
      <c r="B8876" s="407" t="s">
        <v>36213</v>
      </c>
      <c r="C8876" s="408">
        <v>0</v>
      </c>
      <c r="D8876" s="408">
        <v>155.62</v>
      </c>
      <c r="E8876" s="408">
        <v>155.62</v>
      </c>
      <c r="F8876" s="409">
        <v>43012.636134259257</v>
      </c>
      <c r="G8876" s="408">
        <v>0</v>
      </c>
    </row>
    <row r="8877" spans="1:7" ht="15" x14ac:dyDescent="0.25">
      <c r="A8877" s="407" t="s">
        <v>14239</v>
      </c>
      <c r="B8877" s="407" t="s">
        <v>14240</v>
      </c>
      <c r="C8877" s="406"/>
      <c r="D8877" s="408">
        <v>26.32</v>
      </c>
      <c r="E8877" s="408">
        <v>26.32</v>
      </c>
      <c r="F8877" s="409">
        <v>43976.475844907407</v>
      </c>
      <c r="G8877" s="408">
        <v>0</v>
      </c>
    </row>
    <row r="8878" spans="1:7" ht="15" x14ac:dyDescent="0.2">
      <c r="A8878" s="407" t="s">
        <v>14241</v>
      </c>
      <c r="B8878" s="407" t="s">
        <v>14242</v>
      </c>
      <c r="C8878" s="408">
        <v>0</v>
      </c>
      <c r="D8878" s="408">
        <v>307.5</v>
      </c>
      <c r="E8878" s="408">
        <v>307.5</v>
      </c>
      <c r="F8878" s="409">
        <v>44509.61824074074</v>
      </c>
      <c r="G8878" s="408">
        <v>0</v>
      </c>
    </row>
    <row r="8879" spans="1:7" ht="15" x14ac:dyDescent="0.25">
      <c r="A8879" s="407" t="s">
        <v>14243</v>
      </c>
      <c r="B8879" s="407" t="s">
        <v>14244</v>
      </c>
      <c r="C8879" s="406"/>
      <c r="D8879" s="408">
        <v>204.56</v>
      </c>
      <c r="E8879" s="408">
        <v>204.56</v>
      </c>
      <c r="F8879" s="409">
        <v>44525.343946759262</v>
      </c>
      <c r="G8879" s="408">
        <v>0</v>
      </c>
    </row>
    <row r="8880" spans="1:7" ht="15" x14ac:dyDescent="0.2">
      <c r="A8880" s="407" t="s">
        <v>36214</v>
      </c>
      <c r="B8880" s="407" t="s">
        <v>36215</v>
      </c>
      <c r="C8880" s="408">
        <v>0</v>
      </c>
      <c r="D8880" s="408">
        <v>284.89999999999998</v>
      </c>
      <c r="E8880" s="408">
        <v>284.89999999999998</v>
      </c>
      <c r="F8880" s="409">
        <v>43076.541087962964</v>
      </c>
      <c r="G8880" s="408">
        <v>0</v>
      </c>
    </row>
    <row r="8881" spans="1:7" ht="15" x14ac:dyDescent="0.2">
      <c r="A8881" s="407" t="s">
        <v>14245</v>
      </c>
      <c r="B8881" s="407" t="s">
        <v>14246</v>
      </c>
      <c r="C8881" s="408">
        <v>0</v>
      </c>
      <c r="D8881" s="408">
        <v>317.2</v>
      </c>
      <c r="E8881" s="408">
        <v>317.2</v>
      </c>
      <c r="F8881" s="409">
        <v>44517.647337962961</v>
      </c>
      <c r="G8881" s="408">
        <v>0</v>
      </c>
    </row>
    <row r="8882" spans="1:7" ht="15" x14ac:dyDescent="0.25">
      <c r="A8882" s="407" t="s">
        <v>14247</v>
      </c>
      <c r="B8882" s="407" t="s">
        <v>14248</v>
      </c>
      <c r="C8882" s="406"/>
      <c r="D8882" s="408">
        <v>64.09</v>
      </c>
      <c r="E8882" s="408">
        <v>64.09</v>
      </c>
      <c r="F8882" s="409">
        <v>44512.356145833335</v>
      </c>
      <c r="G8882" s="408">
        <v>0</v>
      </c>
    </row>
    <row r="8883" spans="1:7" ht="15" x14ac:dyDescent="0.2">
      <c r="A8883" s="407" t="s">
        <v>14249</v>
      </c>
      <c r="B8883" s="407" t="s">
        <v>14250</v>
      </c>
      <c r="C8883" s="408">
        <v>0</v>
      </c>
      <c r="D8883" s="408">
        <v>73.61</v>
      </c>
      <c r="E8883" s="408">
        <v>73.61</v>
      </c>
      <c r="F8883" s="409">
        <v>44512.356562499997</v>
      </c>
      <c r="G8883" s="408">
        <v>0</v>
      </c>
    </row>
    <row r="8884" spans="1:7" ht="15" x14ac:dyDescent="0.2">
      <c r="A8884" s="407" t="s">
        <v>14251</v>
      </c>
      <c r="B8884" s="407" t="s">
        <v>14252</v>
      </c>
      <c r="C8884" s="408">
        <v>0</v>
      </c>
      <c r="D8884" s="408">
        <v>137.21</v>
      </c>
      <c r="E8884" s="408">
        <v>137.21</v>
      </c>
      <c r="F8884" s="409">
        <v>44512.355868055558</v>
      </c>
      <c r="G8884" s="408">
        <v>0</v>
      </c>
    </row>
    <row r="8885" spans="1:7" ht="15" x14ac:dyDescent="0.25">
      <c r="A8885" s="407" t="s">
        <v>14253</v>
      </c>
      <c r="B8885" s="407" t="s">
        <v>14254</v>
      </c>
      <c r="C8885" s="406"/>
      <c r="D8885" s="408">
        <v>70.8</v>
      </c>
      <c r="E8885" s="408">
        <v>70.8</v>
      </c>
      <c r="F8885" s="409">
        <v>45628.581608796296</v>
      </c>
      <c r="G8885" s="408">
        <v>0</v>
      </c>
    </row>
    <row r="8886" spans="1:7" ht="15" x14ac:dyDescent="0.2">
      <c r="A8886" s="407" t="s">
        <v>14255</v>
      </c>
      <c r="B8886" s="407" t="s">
        <v>14256</v>
      </c>
      <c r="C8886" s="408">
        <v>0</v>
      </c>
      <c r="D8886" s="408">
        <v>3.85</v>
      </c>
      <c r="E8886" s="408">
        <v>3.85</v>
      </c>
      <c r="F8886" s="409">
        <v>45701.670636574076</v>
      </c>
      <c r="G8886" s="408">
        <v>0</v>
      </c>
    </row>
    <row r="8887" spans="1:7" ht="15" x14ac:dyDescent="0.2">
      <c r="A8887" s="407" t="s">
        <v>14257</v>
      </c>
      <c r="B8887" s="407" t="s">
        <v>40584</v>
      </c>
      <c r="C8887" s="408">
        <v>0</v>
      </c>
      <c r="D8887" s="408">
        <v>1.3625</v>
      </c>
      <c r="E8887" s="408">
        <v>1.3625</v>
      </c>
      <c r="F8887" s="409">
        <v>45946.368043981478</v>
      </c>
      <c r="G8887" s="408">
        <v>47</v>
      </c>
    </row>
    <row r="8888" spans="1:7" ht="15" x14ac:dyDescent="0.25">
      <c r="A8888" s="407" t="s">
        <v>14258</v>
      </c>
      <c r="B8888" s="407" t="s">
        <v>14259</v>
      </c>
      <c r="C8888" s="406"/>
      <c r="D8888" s="408">
        <v>49.3</v>
      </c>
      <c r="E8888" s="408">
        <v>49.3</v>
      </c>
      <c r="F8888" s="409">
        <v>44512.450300925928</v>
      </c>
      <c r="G8888" s="408">
        <v>0</v>
      </c>
    </row>
    <row r="8889" spans="1:7" ht="15" x14ac:dyDescent="0.25">
      <c r="A8889" s="407" t="s">
        <v>14260</v>
      </c>
      <c r="B8889" s="407" t="s">
        <v>14261</v>
      </c>
      <c r="C8889" s="406"/>
      <c r="D8889" s="408">
        <v>34.159999999999997</v>
      </c>
      <c r="E8889" s="408">
        <v>34.159999999999997</v>
      </c>
      <c r="F8889" s="409">
        <v>44763.584155092591</v>
      </c>
      <c r="G8889" s="408">
        <v>0</v>
      </c>
    </row>
    <row r="8890" spans="1:7" ht="15" x14ac:dyDescent="0.25">
      <c r="A8890" s="407" t="s">
        <v>14262</v>
      </c>
      <c r="B8890" s="407" t="s">
        <v>14263</v>
      </c>
      <c r="C8890" s="406"/>
      <c r="D8890" s="408">
        <v>34.159999999999997</v>
      </c>
      <c r="E8890" s="408">
        <v>34.159999999999997</v>
      </c>
      <c r="F8890" s="409">
        <v>44763.585092592592</v>
      </c>
      <c r="G8890" s="408">
        <v>0</v>
      </c>
    </row>
    <row r="8891" spans="1:7" ht="15" x14ac:dyDescent="0.2">
      <c r="A8891" s="407" t="s">
        <v>14264</v>
      </c>
      <c r="B8891" s="407" t="s">
        <v>14265</v>
      </c>
      <c r="C8891" s="408">
        <v>0</v>
      </c>
      <c r="D8891" s="408">
        <v>183.6</v>
      </c>
      <c r="E8891" s="408">
        <v>183.6</v>
      </c>
      <c r="F8891" s="409">
        <v>45947.352546296293</v>
      </c>
      <c r="G8891" s="408">
        <v>0</v>
      </c>
    </row>
    <row r="8892" spans="1:7" ht="15" x14ac:dyDescent="0.2">
      <c r="A8892" s="407" t="s">
        <v>14266</v>
      </c>
      <c r="B8892" s="407" t="s">
        <v>14267</v>
      </c>
      <c r="C8892" s="408">
        <v>0</v>
      </c>
      <c r="D8892" s="408">
        <v>268.64999999999998</v>
      </c>
      <c r="E8892" s="408">
        <v>268.64999999999998</v>
      </c>
      <c r="F8892" s="409">
        <v>45947.351967592593</v>
      </c>
      <c r="G8892" s="408">
        <v>0</v>
      </c>
    </row>
    <row r="8893" spans="1:7" ht="15" x14ac:dyDescent="0.2">
      <c r="A8893" s="407" t="s">
        <v>14268</v>
      </c>
      <c r="B8893" s="407" t="s">
        <v>14269</v>
      </c>
      <c r="C8893" s="408">
        <v>0</v>
      </c>
      <c r="D8893" s="408">
        <v>468</v>
      </c>
      <c r="E8893" s="408">
        <v>468</v>
      </c>
      <c r="F8893" s="409">
        <v>45947.351620370369</v>
      </c>
      <c r="G8893" s="408">
        <v>0</v>
      </c>
    </row>
    <row r="8894" spans="1:7" ht="15" x14ac:dyDescent="0.2">
      <c r="A8894" s="407" t="s">
        <v>14270</v>
      </c>
      <c r="B8894" s="407" t="s">
        <v>14271</v>
      </c>
      <c r="C8894" s="408">
        <v>0</v>
      </c>
      <c r="D8894" s="408">
        <v>369</v>
      </c>
      <c r="E8894" s="408">
        <v>369</v>
      </c>
      <c r="F8894" s="409">
        <v>45947.350925925923</v>
      </c>
      <c r="G8894" s="408">
        <v>0</v>
      </c>
    </row>
    <row r="8895" spans="1:7" ht="15" x14ac:dyDescent="0.25">
      <c r="A8895" s="407" t="s">
        <v>14272</v>
      </c>
      <c r="B8895" s="407" t="s">
        <v>14273</v>
      </c>
      <c r="C8895" s="406"/>
      <c r="D8895" s="408">
        <v>44.64</v>
      </c>
      <c r="E8895" s="408">
        <v>44.64</v>
      </c>
      <c r="F8895" s="409">
        <v>44512.35396990741</v>
      </c>
      <c r="G8895" s="408">
        <v>0</v>
      </c>
    </row>
    <row r="8896" spans="1:7" ht="15" x14ac:dyDescent="0.2">
      <c r="A8896" s="407" t="s">
        <v>14274</v>
      </c>
      <c r="B8896" s="407" t="s">
        <v>14275</v>
      </c>
      <c r="C8896" s="408">
        <v>0</v>
      </c>
      <c r="D8896" s="408">
        <v>118.35</v>
      </c>
      <c r="E8896" s="408">
        <v>118.35</v>
      </c>
      <c r="F8896" s="409">
        <v>44763.586712962962</v>
      </c>
      <c r="G8896" s="408">
        <v>0</v>
      </c>
    </row>
    <row r="8897" spans="1:7" ht="15" x14ac:dyDescent="0.25">
      <c r="A8897" s="407" t="s">
        <v>14276</v>
      </c>
      <c r="B8897" s="407" t="s">
        <v>14277</v>
      </c>
      <c r="C8897" s="406"/>
      <c r="D8897" s="408">
        <v>80.099999999999994</v>
      </c>
      <c r="E8897" s="408">
        <v>80.099999999999994</v>
      </c>
      <c r="F8897" s="409">
        <v>44763.587546296294</v>
      </c>
      <c r="G8897" s="408">
        <v>0</v>
      </c>
    </row>
    <row r="8898" spans="1:7" ht="15" x14ac:dyDescent="0.25">
      <c r="A8898" s="407" t="s">
        <v>14278</v>
      </c>
      <c r="B8898" s="407" t="s">
        <v>14279</v>
      </c>
      <c r="C8898" s="406"/>
      <c r="D8898" s="408">
        <v>131.85</v>
      </c>
      <c r="E8898" s="408">
        <v>131.85</v>
      </c>
      <c r="F8898" s="409">
        <v>44517.598067129627</v>
      </c>
      <c r="G8898" s="408">
        <v>0</v>
      </c>
    </row>
    <row r="8899" spans="1:7" ht="15" x14ac:dyDescent="0.2">
      <c r="A8899" s="407" t="s">
        <v>14280</v>
      </c>
      <c r="B8899" s="407" t="s">
        <v>14281</v>
      </c>
      <c r="C8899" s="408">
        <v>0</v>
      </c>
      <c r="D8899" s="408">
        <v>74.7</v>
      </c>
      <c r="E8899" s="408">
        <v>74.7</v>
      </c>
      <c r="F8899" s="409">
        <v>45947.356759259259</v>
      </c>
      <c r="G8899" s="408">
        <v>0</v>
      </c>
    </row>
    <row r="8900" spans="1:7" ht="15" x14ac:dyDescent="0.2">
      <c r="A8900" s="407" t="s">
        <v>14282</v>
      </c>
      <c r="B8900" s="407" t="s">
        <v>14283</v>
      </c>
      <c r="C8900" s="408">
        <v>0</v>
      </c>
      <c r="D8900" s="408">
        <v>7.42</v>
      </c>
      <c r="E8900" s="408">
        <v>7.42</v>
      </c>
      <c r="F8900" s="409">
        <v>45947.356435185182</v>
      </c>
      <c r="G8900" s="408">
        <v>0</v>
      </c>
    </row>
    <row r="8901" spans="1:7" ht="15" x14ac:dyDescent="0.2">
      <c r="A8901" s="407" t="s">
        <v>14284</v>
      </c>
      <c r="B8901" s="407" t="s">
        <v>40583</v>
      </c>
      <c r="C8901" s="408">
        <v>0</v>
      </c>
      <c r="D8901" s="408">
        <v>0.54900000000000004</v>
      </c>
      <c r="E8901" s="408">
        <v>0.54900000000000004</v>
      </c>
      <c r="F8901" s="409">
        <v>45946.374456018515</v>
      </c>
      <c r="G8901" s="408">
        <v>272</v>
      </c>
    </row>
    <row r="8902" spans="1:7" ht="15" x14ac:dyDescent="0.2">
      <c r="A8902" s="407" t="s">
        <v>14285</v>
      </c>
      <c r="B8902" s="407" t="s">
        <v>14286</v>
      </c>
      <c r="C8902" s="408">
        <v>0</v>
      </c>
      <c r="D8902" s="408">
        <v>38.200000000000003</v>
      </c>
      <c r="E8902" s="408">
        <v>38.200000000000003</v>
      </c>
      <c r="F8902" s="409">
        <v>45931.318553240744</v>
      </c>
      <c r="G8902" s="408">
        <v>0</v>
      </c>
    </row>
    <row r="8903" spans="1:7" ht="15" x14ac:dyDescent="0.2">
      <c r="A8903" s="407" t="s">
        <v>14287</v>
      </c>
      <c r="B8903" s="407" t="s">
        <v>14288</v>
      </c>
      <c r="C8903" s="408">
        <v>0</v>
      </c>
      <c r="D8903" s="408">
        <v>5.88</v>
      </c>
      <c r="E8903" s="408">
        <v>5.88</v>
      </c>
      <c r="F8903" s="409">
        <v>45947.350439814814</v>
      </c>
      <c r="G8903" s="408">
        <v>0</v>
      </c>
    </row>
    <row r="8904" spans="1:7" ht="15" x14ac:dyDescent="0.2">
      <c r="A8904" s="407" t="s">
        <v>14289</v>
      </c>
      <c r="B8904" s="407" t="s">
        <v>14290</v>
      </c>
      <c r="C8904" s="408">
        <v>0</v>
      </c>
      <c r="D8904" s="408">
        <v>7.72</v>
      </c>
      <c r="E8904" s="408">
        <v>7.72</v>
      </c>
      <c r="F8904" s="409">
        <v>44881.287141203706</v>
      </c>
      <c r="G8904" s="408">
        <v>37</v>
      </c>
    </row>
    <row r="8905" spans="1:7" ht="15" x14ac:dyDescent="0.2">
      <c r="A8905" s="407" t="s">
        <v>14291</v>
      </c>
      <c r="B8905" s="407" t="s">
        <v>14292</v>
      </c>
      <c r="C8905" s="408">
        <v>0</v>
      </c>
      <c r="D8905" s="408">
        <v>16.72</v>
      </c>
      <c r="E8905" s="408">
        <v>16.72</v>
      </c>
      <c r="F8905" s="409">
        <v>45890.288414351853</v>
      </c>
      <c r="G8905" s="408">
        <v>0</v>
      </c>
    </row>
    <row r="8906" spans="1:7" ht="15" x14ac:dyDescent="0.2">
      <c r="A8906" s="407" t="s">
        <v>14293</v>
      </c>
      <c r="B8906" s="407" t="s">
        <v>14294</v>
      </c>
      <c r="C8906" s="408">
        <v>0</v>
      </c>
      <c r="D8906" s="408">
        <v>18.3</v>
      </c>
      <c r="E8906" s="408">
        <v>18.3</v>
      </c>
      <c r="F8906" s="409">
        <v>44880.601261574076</v>
      </c>
      <c r="G8906" s="408">
        <v>0</v>
      </c>
    </row>
    <row r="8907" spans="1:7" ht="15" x14ac:dyDescent="0.2">
      <c r="A8907" s="407" t="s">
        <v>14295</v>
      </c>
      <c r="B8907" s="407" t="s">
        <v>14296</v>
      </c>
      <c r="C8907" s="408">
        <v>0</v>
      </c>
      <c r="D8907" s="408">
        <v>12.81</v>
      </c>
      <c r="E8907" s="408">
        <v>12.81</v>
      </c>
      <c r="F8907" s="409">
        <v>45947.349907407406</v>
      </c>
      <c r="G8907" s="408">
        <v>0</v>
      </c>
    </row>
    <row r="8908" spans="1:7" ht="15" x14ac:dyDescent="0.2">
      <c r="A8908" s="407" t="s">
        <v>14297</v>
      </c>
      <c r="B8908" s="407" t="s">
        <v>14298</v>
      </c>
      <c r="C8908" s="408">
        <v>0</v>
      </c>
      <c r="D8908" s="408">
        <v>101.97</v>
      </c>
      <c r="E8908" s="408">
        <v>101.97</v>
      </c>
      <c r="F8908" s="409">
        <v>45947.355092592596</v>
      </c>
      <c r="G8908" s="408">
        <v>0</v>
      </c>
    </row>
    <row r="8909" spans="1:7" ht="15" x14ac:dyDescent="0.2">
      <c r="A8909" s="407" t="s">
        <v>14299</v>
      </c>
      <c r="B8909" s="407" t="s">
        <v>14300</v>
      </c>
      <c r="C8909" s="408">
        <v>0</v>
      </c>
      <c r="D8909" s="408">
        <v>183</v>
      </c>
      <c r="E8909" s="408">
        <v>183</v>
      </c>
      <c r="F8909" s="409">
        <v>44512.351168981484</v>
      </c>
      <c r="G8909" s="408">
        <v>0</v>
      </c>
    </row>
    <row r="8910" spans="1:7" ht="15" x14ac:dyDescent="0.2">
      <c r="A8910" s="407" t="s">
        <v>14301</v>
      </c>
      <c r="B8910" s="407" t="s">
        <v>14302</v>
      </c>
      <c r="C8910" s="408">
        <v>0</v>
      </c>
      <c r="D8910" s="408">
        <v>12</v>
      </c>
      <c r="E8910" s="408">
        <v>12</v>
      </c>
      <c r="F8910" s="409">
        <v>44512.358472222222</v>
      </c>
      <c r="G8910" s="408">
        <v>0</v>
      </c>
    </row>
    <row r="8911" spans="1:7" ht="15" x14ac:dyDescent="0.2">
      <c r="A8911" s="407" t="s">
        <v>14303</v>
      </c>
      <c r="B8911" s="407" t="s">
        <v>14304</v>
      </c>
      <c r="C8911" s="408">
        <v>0</v>
      </c>
      <c r="D8911" s="408">
        <v>72.900000000000006</v>
      </c>
      <c r="E8911" s="408">
        <v>72.900000000000006</v>
      </c>
      <c r="F8911" s="409">
        <v>45947.354710648149</v>
      </c>
      <c r="G8911" s="408">
        <v>0</v>
      </c>
    </row>
    <row r="8912" spans="1:7" ht="15" x14ac:dyDescent="0.2">
      <c r="A8912" s="407" t="s">
        <v>14305</v>
      </c>
      <c r="B8912" s="407" t="s">
        <v>14306</v>
      </c>
      <c r="C8912" s="408">
        <v>0</v>
      </c>
      <c r="D8912" s="408">
        <v>78.3</v>
      </c>
      <c r="E8912" s="408">
        <v>78.3</v>
      </c>
      <c r="F8912" s="409">
        <v>44512.359166666669</v>
      </c>
      <c r="G8912" s="408">
        <v>0</v>
      </c>
    </row>
    <row r="8913" spans="1:7" ht="15" x14ac:dyDescent="0.2">
      <c r="A8913" s="407" t="s">
        <v>14307</v>
      </c>
      <c r="B8913" s="407" t="s">
        <v>14308</v>
      </c>
      <c r="C8913" s="408">
        <v>0</v>
      </c>
      <c r="D8913" s="408">
        <v>160.19999999999999</v>
      </c>
      <c r="E8913" s="408">
        <v>160.19999999999999</v>
      </c>
      <c r="F8913" s="409">
        <v>44512.358865740738</v>
      </c>
      <c r="G8913" s="408">
        <v>0</v>
      </c>
    </row>
    <row r="8914" spans="1:7" ht="15" x14ac:dyDescent="0.25">
      <c r="A8914" s="407" t="s">
        <v>14309</v>
      </c>
      <c r="B8914" s="407" t="s">
        <v>14310</v>
      </c>
      <c r="C8914" s="406"/>
      <c r="D8914" s="408">
        <v>102.3</v>
      </c>
      <c r="E8914" s="408">
        <v>102.3</v>
      </c>
      <c r="F8914" s="409">
        <v>45628.582025462965</v>
      </c>
      <c r="G8914" s="408">
        <v>0</v>
      </c>
    </row>
    <row r="8915" spans="1:7" ht="15" x14ac:dyDescent="0.2">
      <c r="A8915" s="407" t="s">
        <v>36216</v>
      </c>
      <c r="B8915" s="407" t="s">
        <v>36217</v>
      </c>
      <c r="C8915" s="408">
        <v>0</v>
      </c>
      <c r="D8915" s="408">
        <v>113.46</v>
      </c>
      <c r="E8915" s="408">
        <v>113.46</v>
      </c>
      <c r="F8915" s="409">
        <v>43776.599895833337</v>
      </c>
      <c r="G8915" s="408">
        <v>0</v>
      </c>
    </row>
    <row r="8916" spans="1:7" ht="15" x14ac:dyDescent="0.2">
      <c r="A8916" s="407" t="s">
        <v>14311</v>
      </c>
      <c r="B8916" s="407" t="s">
        <v>14312</v>
      </c>
      <c r="C8916" s="408">
        <v>0</v>
      </c>
      <c r="D8916" s="408">
        <v>369</v>
      </c>
      <c r="E8916" s="408">
        <v>369</v>
      </c>
      <c r="F8916" s="409">
        <v>45947.349432870367</v>
      </c>
      <c r="G8916" s="408">
        <v>0</v>
      </c>
    </row>
    <row r="8917" spans="1:7" ht="15" x14ac:dyDescent="0.2">
      <c r="A8917" s="407" t="s">
        <v>14313</v>
      </c>
      <c r="B8917" s="407" t="s">
        <v>14314</v>
      </c>
      <c r="C8917" s="408">
        <v>0</v>
      </c>
      <c r="D8917" s="408">
        <v>487.2</v>
      </c>
      <c r="E8917" s="408">
        <v>487.2</v>
      </c>
      <c r="F8917" s="409">
        <v>44517.647013888891</v>
      </c>
      <c r="G8917" s="408">
        <v>0</v>
      </c>
    </row>
    <row r="8918" spans="1:7" ht="15" x14ac:dyDescent="0.2">
      <c r="A8918" s="407" t="s">
        <v>14315</v>
      </c>
      <c r="B8918" s="407" t="s">
        <v>14316</v>
      </c>
      <c r="C8918" s="408">
        <v>0</v>
      </c>
      <c r="D8918" s="408">
        <v>632</v>
      </c>
      <c r="E8918" s="408">
        <v>632</v>
      </c>
      <c r="F8918" s="409">
        <v>44880.601875</v>
      </c>
      <c r="G8918" s="408">
        <v>0</v>
      </c>
    </row>
    <row r="8919" spans="1:7" ht="15" x14ac:dyDescent="0.2">
      <c r="A8919" s="407" t="s">
        <v>14317</v>
      </c>
      <c r="B8919" s="407" t="s">
        <v>14318</v>
      </c>
      <c r="C8919" s="408">
        <v>0</v>
      </c>
      <c r="D8919" s="408">
        <v>260</v>
      </c>
      <c r="E8919" s="408">
        <v>260</v>
      </c>
      <c r="F8919" s="409">
        <v>45068.559351851851</v>
      </c>
      <c r="G8919" s="408">
        <v>0</v>
      </c>
    </row>
    <row r="8920" spans="1:7" ht="15" x14ac:dyDescent="0.2">
      <c r="A8920" s="407" t="s">
        <v>14319</v>
      </c>
      <c r="B8920" s="407" t="s">
        <v>14320</v>
      </c>
      <c r="C8920" s="408">
        <v>0</v>
      </c>
      <c r="D8920" s="408">
        <v>80.099999999999994</v>
      </c>
      <c r="E8920" s="408">
        <v>80.099999999999994</v>
      </c>
      <c r="F8920" s="409">
        <v>45947.35434027778</v>
      </c>
      <c r="G8920" s="408">
        <v>0</v>
      </c>
    </row>
    <row r="8921" spans="1:7" ht="15" x14ac:dyDescent="0.2">
      <c r="A8921" s="407" t="s">
        <v>36218</v>
      </c>
      <c r="B8921" s="407" t="s">
        <v>36219</v>
      </c>
      <c r="C8921" s="408">
        <v>0</v>
      </c>
      <c r="D8921" s="408">
        <v>743</v>
      </c>
      <c r="E8921" s="408">
        <v>743</v>
      </c>
      <c r="F8921" s="409">
        <v>45335.402337962965</v>
      </c>
      <c r="G8921" s="408">
        <v>0</v>
      </c>
    </row>
    <row r="8922" spans="1:7" ht="15" x14ac:dyDescent="0.25">
      <c r="A8922" s="407" t="s">
        <v>36220</v>
      </c>
      <c r="B8922" s="407" t="s">
        <v>36221</v>
      </c>
      <c r="C8922" s="406"/>
      <c r="D8922" s="408">
        <v>20.45</v>
      </c>
      <c r="E8922" s="408">
        <v>20.45</v>
      </c>
      <c r="F8922" s="409">
        <v>45335.402245370373</v>
      </c>
      <c r="G8922" s="408">
        <v>0</v>
      </c>
    </row>
    <row r="8923" spans="1:7" ht="15" x14ac:dyDescent="0.25">
      <c r="A8923" s="407" t="s">
        <v>36222</v>
      </c>
      <c r="B8923" s="407" t="s">
        <v>36223</v>
      </c>
      <c r="C8923" s="406"/>
      <c r="D8923" s="408">
        <v>434.6</v>
      </c>
      <c r="E8923" s="408">
        <v>434.6</v>
      </c>
      <c r="F8923" s="409">
        <v>45335.402106481481</v>
      </c>
      <c r="G8923" s="408">
        <v>0</v>
      </c>
    </row>
    <row r="8924" spans="1:7" ht="15" x14ac:dyDescent="0.25">
      <c r="A8924" s="407" t="s">
        <v>36224</v>
      </c>
      <c r="B8924" s="407" t="s">
        <v>36225</v>
      </c>
      <c r="C8924" s="406"/>
      <c r="D8924" s="408">
        <v>1380.1</v>
      </c>
      <c r="E8924" s="408">
        <v>1380.1</v>
      </c>
      <c r="F8924" s="409">
        <v>45335.401944444442</v>
      </c>
      <c r="G8924" s="408">
        <v>0</v>
      </c>
    </row>
    <row r="8925" spans="1:7" ht="15" x14ac:dyDescent="0.25">
      <c r="A8925" s="407" t="s">
        <v>36226</v>
      </c>
      <c r="B8925" s="407" t="s">
        <v>36227</v>
      </c>
      <c r="C8925" s="406"/>
      <c r="D8925" s="408">
        <v>27.6</v>
      </c>
      <c r="E8925" s="408">
        <v>27.6</v>
      </c>
      <c r="F8925" s="409">
        <v>45335.401469907411</v>
      </c>
      <c r="G8925" s="408">
        <v>0</v>
      </c>
    </row>
    <row r="8926" spans="1:7" ht="15" x14ac:dyDescent="0.2">
      <c r="A8926" s="407" t="s">
        <v>36228</v>
      </c>
      <c r="B8926" s="407" t="s">
        <v>36229</v>
      </c>
      <c r="C8926" s="408">
        <v>0</v>
      </c>
      <c r="D8926" s="408">
        <v>1342.5</v>
      </c>
      <c r="E8926" s="408">
        <v>1342.5</v>
      </c>
      <c r="F8926" s="409">
        <v>45335.402800925927</v>
      </c>
      <c r="G8926" s="408">
        <v>0</v>
      </c>
    </row>
    <row r="8927" spans="1:7" ht="15" x14ac:dyDescent="0.25">
      <c r="A8927" s="407" t="s">
        <v>14321</v>
      </c>
      <c r="B8927" s="407" t="s">
        <v>14322</v>
      </c>
      <c r="C8927" s="406"/>
      <c r="D8927" s="408">
        <v>24</v>
      </c>
      <c r="E8927" s="408">
        <v>24</v>
      </c>
      <c r="F8927" s="409">
        <v>45335.386782407404</v>
      </c>
      <c r="G8927" s="408">
        <v>0</v>
      </c>
    </row>
    <row r="8928" spans="1:7" ht="15" x14ac:dyDescent="0.25">
      <c r="A8928" s="407" t="s">
        <v>36230</v>
      </c>
      <c r="B8928" s="407" t="s">
        <v>36231</v>
      </c>
      <c r="C8928" s="406"/>
      <c r="D8928" s="408">
        <v>840</v>
      </c>
      <c r="E8928" s="408">
        <v>840</v>
      </c>
      <c r="F8928" s="409">
        <v>45335.384791666664</v>
      </c>
      <c r="G8928" s="408">
        <v>0</v>
      </c>
    </row>
    <row r="8929" spans="1:7" ht="15" x14ac:dyDescent="0.2">
      <c r="A8929" s="407" t="s">
        <v>36232</v>
      </c>
      <c r="B8929" s="407" t="s">
        <v>36233</v>
      </c>
      <c r="C8929" s="408">
        <v>0</v>
      </c>
      <c r="D8929" s="408">
        <v>450</v>
      </c>
      <c r="E8929" s="408">
        <v>450</v>
      </c>
      <c r="F8929" s="409">
        <v>45335.387071759258</v>
      </c>
      <c r="G8929" s="408">
        <v>0</v>
      </c>
    </row>
    <row r="8930" spans="1:7" ht="15" x14ac:dyDescent="0.2">
      <c r="A8930" s="407" t="s">
        <v>36234</v>
      </c>
      <c r="B8930" s="407" t="s">
        <v>36235</v>
      </c>
      <c r="C8930" s="408">
        <v>0</v>
      </c>
      <c r="D8930" s="408">
        <v>450</v>
      </c>
      <c r="E8930" s="408">
        <v>450</v>
      </c>
      <c r="F8930" s="409">
        <v>45335.387314814812</v>
      </c>
      <c r="G8930" s="408">
        <v>0</v>
      </c>
    </row>
    <row r="8931" spans="1:7" ht="15" x14ac:dyDescent="0.2">
      <c r="A8931" s="407" t="s">
        <v>36236</v>
      </c>
      <c r="B8931" s="407" t="s">
        <v>36237</v>
      </c>
      <c r="C8931" s="408">
        <v>0</v>
      </c>
      <c r="D8931" s="408">
        <v>1035</v>
      </c>
      <c r="E8931" s="408">
        <v>1035</v>
      </c>
      <c r="F8931" s="409">
        <v>45335.384513888886</v>
      </c>
      <c r="G8931" s="408">
        <v>0</v>
      </c>
    </row>
    <row r="8932" spans="1:7" ht="15" x14ac:dyDescent="0.25">
      <c r="A8932" s="407" t="s">
        <v>36238</v>
      </c>
      <c r="B8932" s="407" t="s">
        <v>36239</v>
      </c>
      <c r="C8932" s="406"/>
      <c r="D8932" s="408">
        <v>2092.5</v>
      </c>
      <c r="E8932" s="408">
        <v>2092.5</v>
      </c>
      <c r="F8932" s="409">
        <v>45335.387523148151</v>
      </c>
      <c r="G8932" s="408">
        <v>0</v>
      </c>
    </row>
    <row r="8933" spans="1:7" ht="15" x14ac:dyDescent="0.25">
      <c r="A8933" s="407" t="s">
        <v>36240</v>
      </c>
      <c r="B8933" s="407" t="s">
        <v>36241</v>
      </c>
      <c r="C8933" s="406"/>
      <c r="D8933" s="408">
        <v>1035</v>
      </c>
      <c r="E8933" s="408">
        <v>1035</v>
      </c>
      <c r="F8933" s="409">
        <v>45335.388182870367</v>
      </c>
      <c r="G8933" s="408">
        <v>0</v>
      </c>
    </row>
    <row r="8934" spans="1:7" ht="15" x14ac:dyDescent="0.2">
      <c r="A8934" s="407" t="s">
        <v>36242</v>
      </c>
      <c r="B8934" s="407" t="s">
        <v>36243</v>
      </c>
      <c r="C8934" s="408">
        <v>0</v>
      </c>
      <c r="D8934" s="408">
        <v>69</v>
      </c>
      <c r="E8934" s="408">
        <v>69</v>
      </c>
      <c r="F8934" s="409">
        <v>45335.389745370368</v>
      </c>
      <c r="G8934" s="408">
        <v>0</v>
      </c>
    </row>
    <row r="8935" spans="1:7" ht="15" x14ac:dyDescent="0.2">
      <c r="A8935" s="407" t="s">
        <v>36244</v>
      </c>
      <c r="B8935" s="407" t="s">
        <v>36245</v>
      </c>
      <c r="C8935" s="408">
        <v>0</v>
      </c>
      <c r="D8935" s="408">
        <v>59</v>
      </c>
      <c r="E8935" s="408">
        <v>59</v>
      </c>
      <c r="F8935" s="409">
        <v>45335.389953703707</v>
      </c>
      <c r="G8935" s="408">
        <v>0</v>
      </c>
    </row>
    <row r="8936" spans="1:7" ht="15" x14ac:dyDescent="0.2">
      <c r="A8936" s="407" t="s">
        <v>36246</v>
      </c>
      <c r="B8936" s="407" t="s">
        <v>36247</v>
      </c>
      <c r="C8936" s="408">
        <v>0</v>
      </c>
      <c r="D8936" s="408">
        <v>13.5</v>
      </c>
      <c r="E8936" s="408">
        <v>13.5</v>
      </c>
      <c r="F8936" s="409">
        <v>45335.3903587963</v>
      </c>
      <c r="G8936" s="408">
        <v>0</v>
      </c>
    </row>
    <row r="8937" spans="1:7" ht="15" x14ac:dyDescent="0.25">
      <c r="A8937" s="407" t="s">
        <v>14323</v>
      </c>
      <c r="B8937" s="407" t="s">
        <v>14324</v>
      </c>
      <c r="C8937" s="406"/>
      <c r="D8937" s="408">
        <v>237.04</v>
      </c>
      <c r="E8937" s="408">
        <v>237.04</v>
      </c>
      <c r="F8937" s="409">
        <v>45335.391215277778</v>
      </c>
      <c r="G8937" s="408">
        <v>0</v>
      </c>
    </row>
    <row r="8938" spans="1:7" ht="15" x14ac:dyDescent="0.2">
      <c r="A8938" s="407" t="s">
        <v>14325</v>
      </c>
      <c r="B8938" s="407" t="s">
        <v>14326</v>
      </c>
      <c r="C8938" s="408">
        <v>0</v>
      </c>
      <c r="D8938" s="408">
        <v>652.37</v>
      </c>
      <c r="E8938" s="408">
        <v>652.37</v>
      </c>
      <c r="F8938" s="409">
        <v>45335.392500000002</v>
      </c>
      <c r="G8938" s="408">
        <v>0</v>
      </c>
    </row>
    <row r="8939" spans="1:7" ht="15" x14ac:dyDescent="0.25">
      <c r="A8939" s="407" t="s">
        <v>14327</v>
      </c>
      <c r="B8939" s="407" t="s">
        <v>14328</v>
      </c>
      <c r="C8939" s="406"/>
      <c r="D8939" s="408">
        <v>260.55</v>
      </c>
      <c r="E8939" s="408">
        <v>260.55</v>
      </c>
      <c r="F8939" s="409">
        <v>45335.404583333337</v>
      </c>
      <c r="G8939" s="408">
        <v>0</v>
      </c>
    </row>
    <row r="8940" spans="1:7" ht="15" x14ac:dyDescent="0.2">
      <c r="A8940" s="407" t="s">
        <v>14329</v>
      </c>
      <c r="B8940" s="407" t="s">
        <v>14330</v>
      </c>
      <c r="C8940" s="408">
        <v>0</v>
      </c>
      <c r="D8940" s="408">
        <v>106.66</v>
      </c>
      <c r="E8940" s="408">
        <v>106.66</v>
      </c>
      <c r="F8940" s="409">
        <v>45335.404930555553</v>
      </c>
      <c r="G8940" s="408">
        <v>0</v>
      </c>
    </row>
    <row r="8941" spans="1:7" ht="15" x14ac:dyDescent="0.2">
      <c r="A8941" s="407" t="s">
        <v>36248</v>
      </c>
      <c r="B8941" s="407" t="s">
        <v>36249</v>
      </c>
      <c r="C8941" s="408">
        <v>0</v>
      </c>
      <c r="D8941" s="408">
        <v>129</v>
      </c>
      <c r="E8941" s="408">
        <v>129</v>
      </c>
      <c r="F8941" s="409">
        <v>45335.405682870369</v>
      </c>
      <c r="G8941" s="408">
        <v>0</v>
      </c>
    </row>
    <row r="8942" spans="1:7" ht="15" x14ac:dyDescent="0.2">
      <c r="A8942" s="407" t="s">
        <v>36250</v>
      </c>
      <c r="B8942" s="407" t="s">
        <v>36251</v>
      </c>
      <c r="C8942" s="408">
        <v>0</v>
      </c>
      <c r="D8942" s="408">
        <v>454.22</v>
      </c>
      <c r="E8942" s="408">
        <v>454.22</v>
      </c>
      <c r="F8942" s="409">
        <v>45335.394895833335</v>
      </c>
      <c r="G8942" s="408">
        <v>0</v>
      </c>
    </row>
    <row r="8943" spans="1:7" ht="15" x14ac:dyDescent="0.2">
      <c r="A8943" s="407" t="s">
        <v>14331</v>
      </c>
      <c r="B8943" s="407" t="s">
        <v>14332</v>
      </c>
      <c r="C8943" s="408">
        <v>0</v>
      </c>
      <c r="D8943" s="408">
        <v>710.8</v>
      </c>
      <c r="E8943" s="408">
        <v>710.8</v>
      </c>
      <c r="F8943" s="409">
        <v>45335.39508101852</v>
      </c>
      <c r="G8943" s="408">
        <v>0</v>
      </c>
    </row>
    <row r="8944" spans="1:7" ht="15" x14ac:dyDescent="0.2">
      <c r="A8944" s="407" t="s">
        <v>14333</v>
      </c>
      <c r="B8944" s="407" t="s">
        <v>14334</v>
      </c>
      <c r="C8944" s="408">
        <v>0</v>
      </c>
      <c r="D8944" s="408">
        <v>478.4</v>
      </c>
      <c r="E8944" s="408">
        <v>478.4</v>
      </c>
      <c r="F8944" s="409">
        <v>45335.395694444444</v>
      </c>
      <c r="G8944" s="408">
        <v>0</v>
      </c>
    </row>
    <row r="8945" spans="1:7" ht="15" x14ac:dyDescent="0.2">
      <c r="A8945" s="407" t="s">
        <v>14335</v>
      </c>
      <c r="B8945" s="407" t="s">
        <v>14336</v>
      </c>
      <c r="C8945" s="408">
        <v>0</v>
      </c>
      <c r="D8945" s="408">
        <v>511.8</v>
      </c>
      <c r="E8945" s="408">
        <v>511.8</v>
      </c>
      <c r="F8945" s="409">
        <v>46000.399363425924</v>
      </c>
      <c r="G8945" s="408">
        <v>0</v>
      </c>
    </row>
    <row r="8946" spans="1:7" ht="15" x14ac:dyDescent="0.2">
      <c r="A8946" s="407" t="s">
        <v>14337</v>
      </c>
      <c r="B8946" s="407" t="s">
        <v>14338</v>
      </c>
      <c r="C8946" s="408">
        <v>0</v>
      </c>
      <c r="D8946" s="408">
        <v>11.81</v>
      </c>
      <c r="E8946" s="408">
        <v>11.81</v>
      </c>
      <c r="F8946" s="409">
        <v>45964.473020833335</v>
      </c>
      <c r="G8946" s="408">
        <v>0</v>
      </c>
    </row>
    <row r="8947" spans="1:7" ht="15" x14ac:dyDescent="0.2">
      <c r="A8947" s="407" t="s">
        <v>14339</v>
      </c>
      <c r="B8947" s="407" t="s">
        <v>33362</v>
      </c>
      <c r="C8947" s="408">
        <v>0</v>
      </c>
      <c r="D8947" s="408">
        <v>16.895</v>
      </c>
      <c r="E8947" s="408">
        <v>16.895</v>
      </c>
      <c r="F8947" s="409">
        <v>45335.41783564815</v>
      </c>
      <c r="G8947" s="408">
        <v>0</v>
      </c>
    </row>
    <row r="8948" spans="1:7" ht="15" x14ac:dyDescent="0.2">
      <c r="A8948" s="407" t="s">
        <v>14340</v>
      </c>
      <c r="B8948" s="407" t="s">
        <v>14341</v>
      </c>
      <c r="C8948" s="408">
        <v>0</v>
      </c>
      <c r="D8948" s="408">
        <v>21.87</v>
      </c>
      <c r="E8948" s="408">
        <v>21.87</v>
      </c>
      <c r="F8948" s="409">
        <v>45335.419699074075</v>
      </c>
      <c r="G8948" s="408">
        <v>0</v>
      </c>
    </row>
    <row r="8949" spans="1:7" ht="15" x14ac:dyDescent="0.2">
      <c r="A8949" s="407" t="s">
        <v>14342</v>
      </c>
      <c r="B8949" s="407" t="s">
        <v>14343</v>
      </c>
      <c r="C8949" s="408">
        <v>0</v>
      </c>
      <c r="D8949" s="408">
        <v>39</v>
      </c>
      <c r="E8949" s="408">
        <v>39</v>
      </c>
      <c r="F8949" s="409">
        <v>45335.420300925929</v>
      </c>
      <c r="G8949" s="408">
        <v>0</v>
      </c>
    </row>
    <row r="8950" spans="1:7" ht="15" x14ac:dyDescent="0.2">
      <c r="A8950" s="407" t="s">
        <v>14344</v>
      </c>
      <c r="B8950" s="407" t="s">
        <v>14345</v>
      </c>
      <c r="C8950" s="408">
        <v>0</v>
      </c>
      <c r="D8950" s="408">
        <v>1537.5</v>
      </c>
      <c r="E8950" s="408">
        <v>1537.5</v>
      </c>
      <c r="F8950" s="409">
        <v>45335.420624999999</v>
      </c>
      <c r="G8950" s="408">
        <v>0</v>
      </c>
    </row>
    <row r="8951" spans="1:7" ht="15" x14ac:dyDescent="0.2">
      <c r="A8951" s="407" t="s">
        <v>14346</v>
      </c>
      <c r="B8951" s="407" t="s">
        <v>14347</v>
      </c>
      <c r="C8951" s="408">
        <v>0</v>
      </c>
      <c r="D8951" s="408">
        <v>1462.5</v>
      </c>
      <c r="E8951" s="408">
        <v>1462.5</v>
      </c>
      <c r="F8951" s="409">
        <v>45335.420856481483</v>
      </c>
      <c r="G8951" s="408">
        <v>0</v>
      </c>
    </row>
    <row r="8952" spans="1:7" ht="15" x14ac:dyDescent="0.2">
      <c r="A8952" s="407" t="s">
        <v>14348</v>
      </c>
      <c r="B8952" s="407" t="s">
        <v>14349</v>
      </c>
      <c r="C8952" s="408">
        <v>0</v>
      </c>
      <c r="D8952" s="408">
        <v>8.43</v>
      </c>
      <c r="E8952" s="408">
        <v>8.43</v>
      </c>
      <c r="F8952" s="409">
        <v>45335.421296296299</v>
      </c>
      <c r="G8952" s="408">
        <v>0</v>
      </c>
    </row>
    <row r="8953" spans="1:7" ht="15" x14ac:dyDescent="0.2">
      <c r="A8953" s="407" t="s">
        <v>14350</v>
      </c>
      <c r="B8953" s="407" t="s">
        <v>14351</v>
      </c>
      <c r="C8953" s="408">
        <v>0</v>
      </c>
      <c r="D8953" s="408">
        <v>70.650000000000006</v>
      </c>
      <c r="E8953" s="408">
        <v>70.650000000000006</v>
      </c>
      <c r="F8953" s="409">
        <v>45335.421620370369</v>
      </c>
      <c r="G8953" s="408">
        <v>0</v>
      </c>
    </row>
    <row r="8954" spans="1:7" ht="15" x14ac:dyDescent="0.2">
      <c r="A8954" s="407" t="s">
        <v>14352</v>
      </c>
      <c r="B8954" s="407" t="s">
        <v>14353</v>
      </c>
      <c r="C8954" s="408">
        <v>0</v>
      </c>
      <c r="D8954" s="408">
        <v>82.5</v>
      </c>
      <c r="E8954" s="408">
        <v>82.5</v>
      </c>
      <c r="F8954" s="409">
        <v>45335.422488425924</v>
      </c>
      <c r="G8954" s="408">
        <v>0</v>
      </c>
    </row>
    <row r="8955" spans="1:7" ht="15" x14ac:dyDescent="0.2">
      <c r="A8955" s="407" t="s">
        <v>36252</v>
      </c>
      <c r="B8955" s="407" t="s">
        <v>36253</v>
      </c>
      <c r="C8955" s="408">
        <v>0</v>
      </c>
      <c r="D8955" s="408">
        <v>48.32</v>
      </c>
      <c r="E8955" s="408">
        <v>48.32</v>
      </c>
      <c r="F8955" s="409">
        <v>45335.423587962963</v>
      </c>
      <c r="G8955" s="408">
        <v>0</v>
      </c>
    </row>
    <row r="8956" spans="1:7" ht="15" x14ac:dyDescent="0.2">
      <c r="A8956" s="407" t="s">
        <v>14354</v>
      </c>
      <c r="B8956" s="407" t="s">
        <v>14355</v>
      </c>
      <c r="C8956" s="408">
        <v>0</v>
      </c>
      <c r="D8956" s="408">
        <v>12.82</v>
      </c>
      <c r="E8956" s="408">
        <v>12.82</v>
      </c>
      <c r="F8956" s="409">
        <v>46000.367430555554</v>
      </c>
      <c r="G8956" s="408">
        <v>0</v>
      </c>
    </row>
    <row r="8957" spans="1:7" ht="15" x14ac:dyDescent="0.25">
      <c r="A8957" s="407" t="s">
        <v>36254</v>
      </c>
      <c r="B8957" s="407" t="s">
        <v>36255</v>
      </c>
      <c r="C8957" s="406"/>
      <c r="D8957" s="408">
        <v>157.5</v>
      </c>
      <c r="E8957" s="408">
        <v>157.5</v>
      </c>
      <c r="F8957" s="409">
        <v>45335.425358796296</v>
      </c>
      <c r="G8957" s="408">
        <v>0</v>
      </c>
    </row>
    <row r="8958" spans="1:7" ht="15" x14ac:dyDescent="0.25">
      <c r="A8958" s="407" t="s">
        <v>36256</v>
      </c>
      <c r="B8958" s="407" t="s">
        <v>36257</v>
      </c>
      <c r="C8958" s="406"/>
      <c r="D8958" s="408">
        <v>33.75</v>
      </c>
      <c r="E8958" s="408">
        <v>33.75</v>
      </c>
      <c r="F8958" s="409">
        <v>45335.426446759258</v>
      </c>
      <c r="G8958" s="408">
        <v>0</v>
      </c>
    </row>
    <row r="8959" spans="1:7" ht="15" x14ac:dyDescent="0.25">
      <c r="A8959" s="407" t="s">
        <v>36258</v>
      </c>
      <c r="B8959" s="407" t="s">
        <v>36259</v>
      </c>
      <c r="C8959" s="406"/>
      <c r="D8959" s="408">
        <v>1.65</v>
      </c>
      <c r="E8959" s="408">
        <v>1.65</v>
      </c>
      <c r="F8959" s="409">
        <v>45335.427233796298</v>
      </c>
      <c r="G8959" s="408">
        <v>0</v>
      </c>
    </row>
    <row r="8960" spans="1:7" ht="15" x14ac:dyDescent="0.25">
      <c r="A8960" s="407" t="s">
        <v>36260</v>
      </c>
      <c r="B8960" s="407" t="s">
        <v>36261</v>
      </c>
      <c r="C8960" s="406"/>
      <c r="D8960" s="408">
        <v>48</v>
      </c>
      <c r="E8960" s="408">
        <v>48</v>
      </c>
      <c r="F8960" s="409">
        <v>45335.428067129629</v>
      </c>
      <c r="G8960" s="408">
        <v>0</v>
      </c>
    </row>
    <row r="8961" spans="1:7" ht="15" x14ac:dyDescent="0.2">
      <c r="A8961" s="407" t="s">
        <v>14356</v>
      </c>
      <c r="B8961" s="407" t="s">
        <v>14357</v>
      </c>
      <c r="C8961" s="408">
        <v>0</v>
      </c>
      <c r="D8961" s="408">
        <v>71.86</v>
      </c>
      <c r="E8961" s="408">
        <v>71.86</v>
      </c>
      <c r="F8961" s="409">
        <v>45335.434259259258</v>
      </c>
      <c r="G8961" s="408">
        <v>0</v>
      </c>
    </row>
    <row r="8962" spans="1:7" ht="15" x14ac:dyDescent="0.2">
      <c r="A8962" s="407" t="s">
        <v>14358</v>
      </c>
      <c r="B8962" s="407" t="s">
        <v>14359</v>
      </c>
      <c r="C8962" s="408">
        <v>0</v>
      </c>
      <c r="D8962" s="408">
        <v>8.25</v>
      </c>
      <c r="E8962" s="408">
        <v>8.25</v>
      </c>
      <c r="F8962" s="409">
        <v>45335.434675925928</v>
      </c>
      <c r="G8962" s="408">
        <v>0</v>
      </c>
    </row>
    <row r="8963" spans="1:7" ht="15" x14ac:dyDescent="0.2">
      <c r="A8963" s="407" t="s">
        <v>14360</v>
      </c>
      <c r="B8963" s="407" t="s">
        <v>14361</v>
      </c>
      <c r="C8963" s="408">
        <v>0</v>
      </c>
      <c r="D8963" s="408">
        <v>828</v>
      </c>
      <c r="E8963" s="408">
        <v>828</v>
      </c>
      <c r="F8963" s="409">
        <v>45335.434988425928</v>
      </c>
      <c r="G8963" s="408">
        <v>0</v>
      </c>
    </row>
    <row r="8964" spans="1:7" ht="15" x14ac:dyDescent="0.2">
      <c r="A8964" s="407" t="s">
        <v>14362</v>
      </c>
      <c r="B8964" s="407" t="s">
        <v>14363</v>
      </c>
      <c r="C8964" s="408">
        <v>0</v>
      </c>
      <c r="D8964" s="408">
        <v>149.5</v>
      </c>
      <c r="E8964" s="408">
        <v>149.5</v>
      </c>
      <c r="F8964" s="409">
        <v>45335.437384259261</v>
      </c>
      <c r="G8964" s="408">
        <v>0</v>
      </c>
    </row>
    <row r="8965" spans="1:7" ht="15" x14ac:dyDescent="0.25">
      <c r="A8965" s="407" t="s">
        <v>14364</v>
      </c>
      <c r="B8965" s="407" t="s">
        <v>14365</v>
      </c>
      <c r="C8965" s="406"/>
      <c r="D8965" s="406"/>
      <c r="E8965" s="406"/>
      <c r="F8965" s="409">
        <v>45068.539189814815</v>
      </c>
      <c r="G8965" s="408">
        <v>0</v>
      </c>
    </row>
    <row r="8966" spans="1:7" ht="15" x14ac:dyDescent="0.25">
      <c r="A8966" s="407" t="s">
        <v>36262</v>
      </c>
      <c r="B8966" s="407" t="s">
        <v>36263</v>
      </c>
      <c r="C8966" s="406"/>
      <c r="D8966" s="408">
        <v>3262.5</v>
      </c>
      <c r="E8966" s="408">
        <v>3262.5</v>
      </c>
      <c r="F8966" s="409">
        <v>45335.439189814817</v>
      </c>
      <c r="G8966" s="408">
        <v>0</v>
      </c>
    </row>
    <row r="8967" spans="1:7" ht="15" x14ac:dyDescent="0.2">
      <c r="A8967" s="407" t="s">
        <v>36264</v>
      </c>
      <c r="B8967" s="407" t="s">
        <v>36265</v>
      </c>
      <c r="C8967" s="408">
        <v>0</v>
      </c>
      <c r="D8967" s="408">
        <v>3300</v>
      </c>
      <c r="E8967" s="408">
        <v>3300</v>
      </c>
      <c r="F8967" s="409">
        <v>45335.439722222225</v>
      </c>
      <c r="G8967" s="408">
        <v>0</v>
      </c>
    </row>
    <row r="8968" spans="1:7" ht="15" x14ac:dyDescent="0.25">
      <c r="A8968" s="407" t="s">
        <v>36266</v>
      </c>
      <c r="B8968" s="407" t="s">
        <v>36267</v>
      </c>
      <c r="C8968" s="406"/>
      <c r="D8968" s="408">
        <v>82.5</v>
      </c>
      <c r="E8968" s="408">
        <v>82.5</v>
      </c>
      <c r="F8968" s="409">
        <v>45335.439942129633</v>
      </c>
      <c r="G8968" s="408">
        <v>0</v>
      </c>
    </row>
    <row r="8969" spans="1:7" ht="15" x14ac:dyDescent="0.25">
      <c r="A8969" s="407" t="s">
        <v>36268</v>
      </c>
      <c r="B8969" s="407" t="s">
        <v>36269</v>
      </c>
      <c r="C8969" s="406"/>
      <c r="D8969" s="408">
        <v>255</v>
      </c>
      <c r="E8969" s="408">
        <v>255</v>
      </c>
      <c r="F8969" s="409">
        <v>45335.440358796295</v>
      </c>
      <c r="G8969" s="408">
        <v>0</v>
      </c>
    </row>
    <row r="8970" spans="1:7" ht="15" x14ac:dyDescent="0.2">
      <c r="A8970" s="407" t="s">
        <v>36270</v>
      </c>
      <c r="B8970" s="407" t="s">
        <v>36271</v>
      </c>
      <c r="C8970" s="408">
        <v>0</v>
      </c>
      <c r="D8970" s="408">
        <v>3190</v>
      </c>
      <c r="E8970" s="408">
        <v>3190</v>
      </c>
      <c r="F8970" s="409">
        <v>45335.445844907408</v>
      </c>
      <c r="G8970" s="408">
        <v>0</v>
      </c>
    </row>
    <row r="8971" spans="1:7" ht="15" x14ac:dyDescent="0.2">
      <c r="A8971" s="407" t="s">
        <v>36272</v>
      </c>
      <c r="B8971" s="407" t="s">
        <v>36273</v>
      </c>
      <c r="C8971" s="408">
        <v>0</v>
      </c>
      <c r="D8971" s="408">
        <v>136.5</v>
      </c>
      <c r="E8971" s="408">
        <v>136.5</v>
      </c>
      <c r="F8971" s="409">
        <v>45335.446180555555</v>
      </c>
      <c r="G8971" s="408">
        <v>0</v>
      </c>
    </row>
    <row r="8972" spans="1:7" ht="15" x14ac:dyDescent="0.2">
      <c r="A8972" s="407" t="s">
        <v>36274</v>
      </c>
      <c r="B8972" s="407" t="s">
        <v>36275</v>
      </c>
      <c r="C8972" s="408">
        <v>0</v>
      </c>
      <c r="D8972" s="408">
        <v>175</v>
      </c>
      <c r="E8972" s="408">
        <v>175</v>
      </c>
      <c r="F8972" s="409">
        <v>45335.446481481478</v>
      </c>
      <c r="G8972" s="408">
        <v>0</v>
      </c>
    </row>
    <row r="8973" spans="1:7" ht="15" x14ac:dyDescent="0.2">
      <c r="A8973" s="407" t="s">
        <v>36276</v>
      </c>
      <c r="B8973" s="407" t="s">
        <v>36277</v>
      </c>
      <c r="C8973" s="408">
        <v>0</v>
      </c>
      <c r="D8973" s="408">
        <v>63</v>
      </c>
      <c r="E8973" s="408">
        <v>63</v>
      </c>
      <c r="F8973" s="409">
        <v>45335.447141203702</v>
      </c>
      <c r="G8973" s="408">
        <v>0</v>
      </c>
    </row>
    <row r="8974" spans="1:7" ht="15" x14ac:dyDescent="0.2">
      <c r="A8974" s="407" t="s">
        <v>36278</v>
      </c>
      <c r="B8974" s="407" t="s">
        <v>36279</v>
      </c>
      <c r="C8974" s="408">
        <v>0</v>
      </c>
      <c r="D8974" s="408">
        <v>98</v>
      </c>
      <c r="E8974" s="408">
        <v>98</v>
      </c>
      <c r="F8974" s="409">
        <v>45335.447523148148</v>
      </c>
      <c r="G8974" s="408">
        <v>0</v>
      </c>
    </row>
    <row r="8975" spans="1:7" ht="15" x14ac:dyDescent="0.2">
      <c r="A8975" s="407" t="s">
        <v>14366</v>
      </c>
      <c r="B8975" s="407" t="s">
        <v>14367</v>
      </c>
      <c r="C8975" s="408">
        <v>0</v>
      </c>
      <c r="D8975" s="408">
        <v>10.423333333333334</v>
      </c>
      <c r="E8975" s="408">
        <v>10.423333333333334</v>
      </c>
      <c r="F8975" s="409">
        <v>46000.364351851851</v>
      </c>
      <c r="G8975" s="408">
        <v>0</v>
      </c>
    </row>
    <row r="8976" spans="1:7" ht="15" x14ac:dyDescent="0.2">
      <c r="A8976" s="407" t="s">
        <v>14368</v>
      </c>
      <c r="B8976" s="407" t="s">
        <v>14369</v>
      </c>
      <c r="C8976" s="408">
        <v>0</v>
      </c>
      <c r="D8976" s="408">
        <v>29.619</v>
      </c>
      <c r="E8976" s="408">
        <v>29.619</v>
      </c>
      <c r="F8976" s="409">
        <v>46000.366423611114</v>
      </c>
      <c r="G8976" s="408">
        <v>0</v>
      </c>
    </row>
    <row r="8977" spans="1:7" ht="15" x14ac:dyDescent="0.2">
      <c r="A8977" s="407" t="s">
        <v>36280</v>
      </c>
      <c r="B8977" s="407" t="s">
        <v>36281</v>
      </c>
      <c r="C8977" s="408">
        <v>0</v>
      </c>
      <c r="D8977" s="408">
        <v>350.35</v>
      </c>
      <c r="E8977" s="408">
        <v>350.35</v>
      </c>
      <c r="F8977" s="409">
        <v>45335.459687499999</v>
      </c>
      <c r="G8977" s="408">
        <v>0</v>
      </c>
    </row>
    <row r="8978" spans="1:7" ht="15" x14ac:dyDescent="0.2">
      <c r="A8978" s="407" t="s">
        <v>36282</v>
      </c>
      <c r="B8978" s="407" t="s">
        <v>36283</v>
      </c>
      <c r="C8978" s="408">
        <v>0</v>
      </c>
      <c r="D8978" s="408">
        <v>10.4</v>
      </c>
      <c r="E8978" s="408">
        <v>10.4</v>
      </c>
      <c r="F8978" s="409">
        <v>45335.450439814813</v>
      </c>
      <c r="G8978" s="408">
        <v>0</v>
      </c>
    </row>
    <row r="8979" spans="1:7" ht="15" x14ac:dyDescent="0.2">
      <c r="A8979" s="407" t="s">
        <v>36284</v>
      </c>
      <c r="B8979" s="407" t="s">
        <v>36285</v>
      </c>
      <c r="C8979" s="408">
        <v>0</v>
      </c>
      <c r="D8979" s="408">
        <v>4.55</v>
      </c>
      <c r="E8979" s="408">
        <v>4.55</v>
      </c>
      <c r="F8979" s="409">
        <v>45335.459479166668</v>
      </c>
      <c r="G8979" s="408">
        <v>0</v>
      </c>
    </row>
    <row r="8980" spans="1:7" ht="15" x14ac:dyDescent="0.2">
      <c r="A8980" s="407" t="s">
        <v>36286</v>
      </c>
      <c r="B8980" s="407" t="s">
        <v>36287</v>
      </c>
      <c r="C8980" s="408">
        <v>0</v>
      </c>
      <c r="D8980" s="408">
        <v>14.3</v>
      </c>
      <c r="E8980" s="408">
        <v>14.3</v>
      </c>
      <c r="F8980" s="409">
        <v>45335.459594907406</v>
      </c>
      <c r="G8980" s="408">
        <v>0</v>
      </c>
    </row>
    <row r="8981" spans="1:7" ht="15" x14ac:dyDescent="0.2">
      <c r="A8981" s="407" t="s">
        <v>36288</v>
      </c>
      <c r="B8981" s="407" t="s">
        <v>36289</v>
      </c>
      <c r="C8981" s="408">
        <v>0</v>
      </c>
      <c r="D8981" s="408">
        <v>115</v>
      </c>
      <c r="E8981" s="408">
        <v>115</v>
      </c>
      <c r="F8981" s="409">
        <v>45335.452465277776</v>
      </c>
      <c r="G8981" s="408">
        <v>0</v>
      </c>
    </row>
    <row r="8982" spans="1:7" ht="15" x14ac:dyDescent="0.2">
      <c r="A8982" s="407" t="s">
        <v>36290</v>
      </c>
      <c r="B8982" s="407" t="s">
        <v>36291</v>
      </c>
      <c r="C8982" s="408">
        <v>0</v>
      </c>
      <c r="D8982" s="408">
        <v>1195.0999999999999</v>
      </c>
      <c r="E8982" s="408">
        <v>1195.0999999999999</v>
      </c>
      <c r="F8982" s="409">
        <v>45335.455011574071</v>
      </c>
      <c r="G8982" s="408">
        <v>0</v>
      </c>
    </row>
    <row r="8983" spans="1:7" ht="15" x14ac:dyDescent="0.2">
      <c r="A8983" s="407" t="s">
        <v>36292</v>
      </c>
      <c r="B8983" s="407" t="s">
        <v>36293</v>
      </c>
      <c r="C8983" s="408">
        <v>0</v>
      </c>
      <c r="D8983" s="408">
        <v>58.9</v>
      </c>
      <c r="E8983" s="408">
        <v>58.9</v>
      </c>
      <c r="F8983" s="409">
        <v>45335.459351851852</v>
      </c>
      <c r="G8983" s="408">
        <v>0</v>
      </c>
    </row>
    <row r="8984" spans="1:7" ht="15" x14ac:dyDescent="0.2">
      <c r="A8984" s="407" t="s">
        <v>36294</v>
      </c>
      <c r="B8984" s="407" t="s">
        <v>36295</v>
      </c>
      <c r="C8984" s="408">
        <v>0</v>
      </c>
      <c r="D8984" s="408">
        <v>136.80000000000001</v>
      </c>
      <c r="E8984" s="408">
        <v>136.80000000000001</v>
      </c>
      <c r="F8984" s="409">
        <v>45335.459293981483</v>
      </c>
      <c r="G8984" s="408">
        <v>0</v>
      </c>
    </row>
    <row r="8985" spans="1:7" ht="15" x14ac:dyDescent="0.2">
      <c r="A8985" s="407" t="s">
        <v>36296</v>
      </c>
      <c r="B8985" s="407" t="s">
        <v>36297</v>
      </c>
      <c r="C8985" s="408">
        <v>0</v>
      </c>
      <c r="D8985" s="408">
        <v>14.25</v>
      </c>
      <c r="E8985" s="408">
        <v>14.25</v>
      </c>
      <c r="F8985" s="409">
        <v>45335.45921296296</v>
      </c>
      <c r="G8985" s="408">
        <v>0</v>
      </c>
    </row>
    <row r="8986" spans="1:7" ht="15" x14ac:dyDescent="0.2">
      <c r="A8986" s="407" t="s">
        <v>36298</v>
      </c>
      <c r="B8986" s="407" t="s">
        <v>36299</v>
      </c>
      <c r="C8986" s="408">
        <v>0</v>
      </c>
      <c r="D8986" s="408">
        <v>985.5</v>
      </c>
      <c r="E8986" s="408">
        <v>985.5</v>
      </c>
      <c r="F8986" s="409">
        <v>45335.459120370368</v>
      </c>
      <c r="G8986" s="408">
        <v>0</v>
      </c>
    </row>
    <row r="8987" spans="1:7" ht="15" x14ac:dyDescent="0.2">
      <c r="A8987" s="407" t="s">
        <v>36300</v>
      </c>
      <c r="B8987" s="407" t="s">
        <v>36301</v>
      </c>
      <c r="C8987" s="408">
        <v>0</v>
      </c>
      <c r="D8987" s="408">
        <v>112.5</v>
      </c>
      <c r="E8987" s="408">
        <v>112.5</v>
      </c>
      <c r="F8987" s="409">
        <v>45335.460312499999</v>
      </c>
      <c r="G8987" s="408">
        <v>0</v>
      </c>
    </row>
    <row r="8988" spans="1:7" ht="15" x14ac:dyDescent="0.2">
      <c r="A8988" s="407" t="s">
        <v>36302</v>
      </c>
      <c r="B8988" s="407" t="s">
        <v>36303</v>
      </c>
      <c r="C8988" s="408">
        <v>0</v>
      </c>
      <c r="D8988" s="408">
        <v>49.5</v>
      </c>
      <c r="E8988" s="408">
        <v>49.5</v>
      </c>
      <c r="F8988" s="409">
        <v>45335.460486111115</v>
      </c>
      <c r="G8988" s="408">
        <v>0</v>
      </c>
    </row>
    <row r="8989" spans="1:7" ht="15" x14ac:dyDescent="0.2">
      <c r="A8989" s="407" t="s">
        <v>36304</v>
      </c>
      <c r="B8989" s="407" t="s">
        <v>36305</v>
      </c>
      <c r="C8989" s="408">
        <v>0</v>
      </c>
      <c r="D8989" s="408">
        <v>4.5</v>
      </c>
      <c r="E8989" s="408">
        <v>4.5</v>
      </c>
      <c r="F8989" s="409">
        <v>45335.4606712963</v>
      </c>
      <c r="G8989" s="408">
        <v>0</v>
      </c>
    </row>
    <row r="8990" spans="1:7" ht="15" x14ac:dyDescent="0.2">
      <c r="A8990" s="407" t="s">
        <v>14370</v>
      </c>
      <c r="B8990" s="407" t="s">
        <v>14371</v>
      </c>
      <c r="C8990" s="408">
        <v>0</v>
      </c>
      <c r="D8990" s="408">
        <v>496.5</v>
      </c>
      <c r="E8990" s="408">
        <v>496.5</v>
      </c>
      <c r="F8990" s="409">
        <v>45335.460763888892</v>
      </c>
      <c r="G8990" s="408">
        <v>0</v>
      </c>
    </row>
    <row r="8991" spans="1:7" ht="15" x14ac:dyDescent="0.2">
      <c r="A8991" s="407" t="s">
        <v>14372</v>
      </c>
      <c r="B8991" s="407" t="s">
        <v>14373</v>
      </c>
      <c r="C8991" s="408">
        <v>0</v>
      </c>
      <c r="D8991" s="408">
        <v>245</v>
      </c>
      <c r="E8991" s="408">
        <v>245</v>
      </c>
      <c r="F8991" s="409">
        <v>45335.461226851854</v>
      </c>
      <c r="G8991" s="408">
        <v>0</v>
      </c>
    </row>
    <row r="8992" spans="1:7" ht="15" x14ac:dyDescent="0.2">
      <c r="A8992" s="407" t="s">
        <v>14374</v>
      </c>
      <c r="B8992" s="407" t="s">
        <v>14375</v>
      </c>
      <c r="C8992" s="408">
        <v>0</v>
      </c>
      <c r="D8992" s="408">
        <v>60</v>
      </c>
      <c r="E8992" s="408">
        <v>60</v>
      </c>
      <c r="F8992" s="409">
        <v>45335.461435185185</v>
      </c>
      <c r="G8992" s="408">
        <v>0</v>
      </c>
    </row>
    <row r="8993" spans="1:7" ht="15" x14ac:dyDescent="0.2">
      <c r="A8993" s="407" t="s">
        <v>14376</v>
      </c>
      <c r="B8993" s="407" t="s">
        <v>14377</v>
      </c>
      <c r="C8993" s="408">
        <v>0</v>
      </c>
      <c r="D8993" s="408">
        <v>37</v>
      </c>
      <c r="E8993" s="408">
        <v>37</v>
      </c>
      <c r="F8993" s="409">
        <v>45335.461527777778</v>
      </c>
      <c r="G8993" s="408">
        <v>0</v>
      </c>
    </row>
    <row r="8994" spans="1:7" ht="15" x14ac:dyDescent="0.2">
      <c r="A8994" s="407" t="s">
        <v>14378</v>
      </c>
      <c r="B8994" s="407" t="s">
        <v>14379</v>
      </c>
      <c r="C8994" s="408">
        <v>0</v>
      </c>
      <c r="D8994" s="408">
        <v>15</v>
      </c>
      <c r="E8994" s="408">
        <v>15</v>
      </c>
      <c r="F8994" s="409">
        <v>45335.461759259262</v>
      </c>
      <c r="G8994" s="408">
        <v>0</v>
      </c>
    </row>
    <row r="8995" spans="1:7" ht="15" x14ac:dyDescent="0.2">
      <c r="A8995" s="407" t="s">
        <v>14380</v>
      </c>
      <c r="B8995" s="407" t="s">
        <v>14381</v>
      </c>
      <c r="C8995" s="408">
        <v>0</v>
      </c>
      <c r="D8995" s="408">
        <v>3</v>
      </c>
      <c r="E8995" s="408">
        <v>3</v>
      </c>
      <c r="F8995" s="409">
        <v>45335.463206018518</v>
      </c>
      <c r="G8995" s="408">
        <v>0</v>
      </c>
    </row>
    <row r="8996" spans="1:7" ht="15" x14ac:dyDescent="0.25">
      <c r="A8996" s="407" t="s">
        <v>14382</v>
      </c>
      <c r="B8996" s="407" t="s">
        <v>14383</v>
      </c>
      <c r="C8996" s="406"/>
      <c r="D8996" s="408">
        <v>8.7799999999999994</v>
      </c>
      <c r="E8996" s="408">
        <v>8.7799999999999994</v>
      </c>
      <c r="F8996" s="409">
        <v>44530.528298611112</v>
      </c>
      <c r="G8996" s="408">
        <v>0</v>
      </c>
    </row>
    <row r="8997" spans="1:7" ht="15" x14ac:dyDescent="0.2">
      <c r="A8997" s="407" t="s">
        <v>36306</v>
      </c>
      <c r="B8997" s="407" t="s">
        <v>35191</v>
      </c>
      <c r="C8997" s="408">
        <v>0</v>
      </c>
      <c r="D8997" s="408">
        <v>458.75</v>
      </c>
      <c r="E8997" s="408">
        <v>458.75</v>
      </c>
      <c r="F8997" s="409">
        <v>45335.464317129627</v>
      </c>
      <c r="G8997" s="408">
        <v>0</v>
      </c>
    </row>
    <row r="8998" spans="1:7" ht="15" x14ac:dyDescent="0.2">
      <c r="A8998" s="407" t="s">
        <v>36307</v>
      </c>
      <c r="B8998" s="407" t="s">
        <v>36308</v>
      </c>
      <c r="C8998" s="408">
        <v>0</v>
      </c>
      <c r="D8998" s="408">
        <v>500</v>
      </c>
      <c r="E8998" s="408">
        <v>500</v>
      </c>
      <c r="F8998" s="409">
        <v>45925.470729166664</v>
      </c>
      <c r="G8998" s="408">
        <v>0</v>
      </c>
    </row>
    <row r="8999" spans="1:7" ht="15" x14ac:dyDescent="0.2">
      <c r="A8999" s="407" t="s">
        <v>33363</v>
      </c>
      <c r="B8999" s="407" t="s">
        <v>36309</v>
      </c>
      <c r="C8999" s="408">
        <v>0</v>
      </c>
      <c r="D8999" s="408">
        <v>500</v>
      </c>
      <c r="E8999" s="408">
        <v>500</v>
      </c>
      <c r="F8999" s="409">
        <v>45624.461099537039</v>
      </c>
      <c r="G8999" s="408">
        <v>0</v>
      </c>
    </row>
    <row r="9000" spans="1:7" ht="15" x14ac:dyDescent="0.2">
      <c r="A9000" s="407" t="s">
        <v>40345</v>
      </c>
      <c r="B9000" s="407" t="s">
        <v>40346</v>
      </c>
      <c r="C9000" s="408">
        <v>0</v>
      </c>
      <c r="D9000" s="408">
        <v>2700</v>
      </c>
      <c r="E9000" s="408">
        <v>2700</v>
      </c>
      <c r="F9000" s="409">
        <v>45770.342268518521</v>
      </c>
      <c r="G9000" s="408">
        <v>0</v>
      </c>
    </row>
    <row r="9001" spans="1:7" ht="15" x14ac:dyDescent="0.2">
      <c r="A9001" s="407" t="s">
        <v>14384</v>
      </c>
      <c r="B9001" s="407" t="s">
        <v>41363</v>
      </c>
      <c r="C9001" s="408">
        <v>0</v>
      </c>
      <c r="D9001" s="408">
        <v>5.8000000000000003E-2</v>
      </c>
      <c r="E9001" s="408">
        <v>5.8000000000000003E-2</v>
      </c>
      <c r="F9001" s="409">
        <v>46092.492604166669</v>
      </c>
      <c r="G9001" s="408">
        <v>0</v>
      </c>
    </row>
    <row r="9002" spans="1:7" ht="15" x14ac:dyDescent="0.25">
      <c r="A9002" s="407" t="s">
        <v>14385</v>
      </c>
      <c r="B9002" s="407" t="s">
        <v>14386</v>
      </c>
      <c r="C9002" s="406"/>
      <c r="D9002" s="408">
        <v>2.7</v>
      </c>
      <c r="E9002" s="408">
        <v>2.7</v>
      </c>
      <c r="F9002" s="406"/>
      <c r="G9002" s="408">
        <v>0</v>
      </c>
    </row>
    <row r="9003" spans="1:7" ht="15" x14ac:dyDescent="0.2">
      <c r="A9003" s="407" t="s">
        <v>14387</v>
      </c>
      <c r="B9003" s="407" t="s">
        <v>36310</v>
      </c>
      <c r="C9003" s="408">
        <v>0</v>
      </c>
      <c r="D9003" s="408">
        <v>5.8000000000000003E-2</v>
      </c>
      <c r="E9003" s="408">
        <v>5.8000000000000003E-2</v>
      </c>
      <c r="F9003" s="409">
        <v>46093.633657407408</v>
      </c>
      <c r="G9003" s="408">
        <v>0</v>
      </c>
    </row>
    <row r="9004" spans="1:7" ht="15" x14ac:dyDescent="0.2">
      <c r="A9004" s="407" t="s">
        <v>36311</v>
      </c>
      <c r="B9004" s="407" t="s">
        <v>36312</v>
      </c>
      <c r="C9004" s="408">
        <v>0</v>
      </c>
      <c r="D9004" s="408">
        <v>118</v>
      </c>
      <c r="E9004" s="408">
        <v>118</v>
      </c>
      <c r="F9004" s="409">
        <v>45335.465486111112</v>
      </c>
      <c r="G9004" s="408">
        <v>0</v>
      </c>
    </row>
    <row r="9005" spans="1:7" ht="15" x14ac:dyDescent="0.2">
      <c r="A9005" s="407" t="s">
        <v>14388</v>
      </c>
      <c r="B9005" s="407" t="s">
        <v>5997</v>
      </c>
      <c r="C9005" s="408">
        <v>0</v>
      </c>
      <c r="D9005" s="408">
        <v>4.9500000000000002E-2</v>
      </c>
      <c r="E9005" s="408">
        <v>4.9500000000000002E-2</v>
      </c>
      <c r="F9005" s="409">
        <v>45903.590069444443</v>
      </c>
      <c r="G9005" s="408">
        <v>0</v>
      </c>
    </row>
    <row r="9006" spans="1:7" ht="15" x14ac:dyDescent="0.2">
      <c r="A9006" s="407" t="s">
        <v>14389</v>
      </c>
      <c r="B9006" s="407" t="s">
        <v>14390</v>
      </c>
      <c r="C9006" s="408">
        <v>0</v>
      </c>
      <c r="D9006" s="408">
        <v>394.2</v>
      </c>
      <c r="E9006" s="408">
        <v>394.2</v>
      </c>
      <c r="F9006" s="409">
        <v>43423.394953703704</v>
      </c>
      <c r="G9006" s="408">
        <v>0</v>
      </c>
    </row>
    <row r="9007" spans="1:7" ht="15" x14ac:dyDescent="0.2">
      <c r="A9007" s="407" t="s">
        <v>14391</v>
      </c>
      <c r="B9007" s="407" t="s">
        <v>14392</v>
      </c>
      <c r="C9007" s="408">
        <v>0</v>
      </c>
      <c r="D9007" s="408">
        <v>0.08</v>
      </c>
      <c r="E9007" s="408">
        <v>0.08</v>
      </c>
      <c r="F9007" s="409">
        <v>46065.506597222222</v>
      </c>
      <c r="G9007" s="408">
        <v>0</v>
      </c>
    </row>
    <row r="9008" spans="1:7" ht="15" x14ac:dyDescent="0.2">
      <c r="A9008" s="407" t="s">
        <v>14393</v>
      </c>
      <c r="B9008" s="407" t="s">
        <v>40582</v>
      </c>
      <c r="C9008" s="408">
        <v>0</v>
      </c>
      <c r="D9008" s="408">
        <v>0.1</v>
      </c>
      <c r="E9008" s="408">
        <v>0.1</v>
      </c>
      <c r="F9008" s="409">
        <v>45903.695219907408</v>
      </c>
      <c r="G9008" s="408">
        <v>0</v>
      </c>
    </row>
    <row r="9009" spans="1:7" ht="15" x14ac:dyDescent="0.2">
      <c r="A9009" s="407" t="s">
        <v>14394</v>
      </c>
      <c r="B9009" s="407" t="s">
        <v>14395</v>
      </c>
      <c r="C9009" s="408">
        <v>0</v>
      </c>
      <c r="D9009" s="408">
        <v>4.5999999999999999E-2</v>
      </c>
      <c r="E9009" s="408">
        <v>4.5999999999999999E-2</v>
      </c>
      <c r="F9009" s="409">
        <v>45902.61173611111</v>
      </c>
      <c r="G9009" s="408">
        <v>0</v>
      </c>
    </row>
    <row r="9010" spans="1:7" ht="15" x14ac:dyDescent="0.2">
      <c r="A9010" s="407" t="s">
        <v>14396</v>
      </c>
      <c r="B9010" s="407" t="s">
        <v>14397</v>
      </c>
      <c r="C9010" s="408">
        <v>0</v>
      </c>
      <c r="D9010" s="408">
        <v>14.02</v>
      </c>
      <c r="E9010" s="408">
        <v>14.02</v>
      </c>
      <c r="F9010" s="409">
        <v>44763.62332175926</v>
      </c>
      <c r="G9010" s="408">
        <v>0</v>
      </c>
    </row>
    <row r="9011" spans="1:7" ht="15" x14ac:dyDescent="0.2">
      <c r="A9011" s="407" t="s">
        <v>14398</v>
      </c>
      <c r="B9011" s="407" t="s">
        <v>14399</v>
      </c>
      <c r="C9011" s="408">
        <v>0</v>
      </c>
      <c r="D9011" s="408">
        <v>6.0499999999999998E-2</v>
      </c>
      <c r="E9011" s="408">
        <v>6.0499999999999998E-2</v>
      </c>
      <c r="F9011" s="409">
        <v>44512.409444444442</v>
      </c>
      <c r="G9011" s="408">
        <v>0</v>
      </c>
    </row>
    <row r="9012" spans="1:7" ht="15" x14ac:dyDescent="0.2">
      <c r="A9012" s="407" t="s">
        <v>14400</v>
      </c>
      <c r="B9012" s="407" t="s">
        <v>14401</v>
      </c>
      <c r="C9012" s="408">
        <v>0</v>
      </c>
      <c r="D9012" s="408">
        <v>3.2500000000000001E-2</v>
      </c>
      <c r="E9012" s="408">
        <v>3.2500000000000001E-2</v>
      </c>
      <c r="F9012" s="409">
        <v>44512.412349537037</v>
      </c>
      <c r="G9012" s="408">
        <v>0</v>
      </c>
    </row>
    <row r="9013" spans="1:7" ht="15" x14ac:dyDescent="0.2">
      <c r="A9013" s="407" t="s">
        <v>14402</v>
      </c>
      <c r="B9013" s="407" t="s">
        <v>14403</v>
      </c>
      <c r="C9013" s="408">
        <v>0</v>
      </c>
      <c r="D9013" s="408">
        <v>8.1181818181818188E-2</v>
      </c>
      <c r="E9013" s="408">
        <v>8.1181818181818188E-2</v>
      </c>
      <c r="F9013" s="409">
        <v>45903.660914351851</v>
      </c>
      <c r="G9013" s="408">
        <v>0</v>
      </c>
    </row>
    <row r="9014" spans="1:7" ht="15" x14ac:dyDescent="0.2">
      <c r="A9014" s="407" t="s">
        <v>14404</v>
      </c>
      <c r="B9014" s="407" t="s">
        <v>33829</v>
      </c>
      <c r="C9014" s="408">
        <v>0</v>
      </c>
      <c r="D9014" s="408">
        <v>0.16</v>
      </c>
      <c r="E9014" s="408">
        <v>0.16</v>
      </c>
      <c r="F9014" s="409">
        <v>45903.555578703701</v>
      </c>
      <c r="G9014" s="408">
        <v>0</v>
      </c>
    </row>
    <row r="9015" spans="1:7" ht="15" x14ac:dyDescent="0.25">
      <c r="A9015" s="407" t="s">
        <v>14405</v>
      </c>
      <c r="B9015" s="407" t="s">
        <v>14406</v>
      </c>
      <c r="C9015" s="406"/>
      <c r="D9015" s="408">
        <v>0.1</v>
      </c>
      <c r="E9015" s="408">
        <v>0.1</v>
      </c>
      <c r="F9015" s="409">
        <v>45903.645752314813</v>
      </c>
      <c r="G9015" s="408">
        <v>0</v>
      </c>
    </row>
    <row r="9016" spans="1:7" ht="15" x14ac:dyDescent="0.2">
      <c r="A9016" s="407" t="s">
        <v>14407</v>
      </c>
      <c r="B9016" s="407" t="s">
        <v>40581</v>
      </c>
      <c r="C9016" s="408">
        <v>0</v>
      </c>
      <c r="D9016" s="408">
        <v>1.9429999999999999E-2</v>
      </c>
      <c r="E9016" s="408">
        <v>1.9429999999999999E-2</v>
      </c>
      <c r="F9016" s="409">
        <v>45902.612615740742</v>
      </c>
      <c r="G9016" s="408">
        <v>0</v>
      </c>
    </row>
    <row r="9017" spans="1:7" ht="15" x14ac:dyDescent="0.2">
      <c r="A9017" s="407" t="s">
        <v>14408</v>
      </c>
      <c r="B9017" s="407" t="s">
        <v>40580</v>
      </c>
      <c r="C9017" s="408">
        <v>0</v>
      </c>
      <c r="D9017" s="408">
        <v>0.25</v>
      </c>
      <c r="E9017" s="408">
        <v>0.25</v>
      </c>
      <c r="F9017" s="409">
        <v>45902.617442129631</v>
      </c>
      <c r="G9017" s="408">
        <v>0</v>
      </c>
    </row>
    <row r="9018" spans="1:7" ht="15" x14ac:dyDescent="0.2">
      <c r="A9018" s="407" t="s">
        <v>14409</v>
      </c>
      <c r="B9018" s="407" t="s">
        <v>14410</v>
      </c>
      <c r="C9018" s="408">
        <v>0</v>
      </c>
      <c r="D9018" s="408">
        <v>0.25</v>
      </c>
      <c r="E9018" s="408">
        <v>0.25</v>
      </c>
      <c r="F9018" s="409">
        <v>44067.576111111113</v>
      </c>
      <c r="G9018" s="408">
        <v>0</v>
      </c>
    </row>
    <row r="9019" spans="1:7" ht="15" x14ac:dyDescent="0.25">
      <c r="A9019" s="407" t="s">
        <v>36313</v>
      </c>
      <c r="B9019" s="407" t="s">
        <v>36314</v>
      </c>
      <c r="C9019" s="406"/>
      <c r="D9019" s="406"/>
      <c r="E9019" s="406"/>
      <c r="F9019" s="409">
        <v>45903.656238425923</v>
      </c>
      <c r="G9019" s="408">
        <v>0</v>
      </c>
    </row>
    <row r="9020" spans="1:7" ht="15" x14ac:dyDescent="0.25">
      <c r="A9020" s="407" t="s">
        <v>36315</v>
      </c>
      <c r="B9020" s="407" t="s">
        <v>36316</v>
      </c>
      <c r="C9020" s="406"/>
      <c r="D9020" s="406"/>
      <c r="E9020" s="406"/>
      <c r="F9020" s="409">
        <v>43650.63380787037</v>
      </c>
      <c r="G9020" s="408">
        <v>0</v>
      </c>
    </row>
    <row r="9021" spans="1:7" ht="15" x14ac:dyDescent="0.2">
      <c r="A9021" s="407" t="s">
        <v>14411</v>
      </c>
      <c r="B9021" s="407" t="s">
        <v>14412</v>
      </c>
      <c r="C9021" s="408">
        <v>0</v>
      </c>
      <c r="D9021" s="408">
        <v>0.1480263157894737</v>
      </c>
      <c r="E9021" s="408">
        <v>0.1480263157894737</v>
      </c>
      <c r="F9021" s="409">
        <v>43698.580763888887</v>
      </c>
      <c r="G9021" s="408">
        <v>0</v>
      </c>
    </row>
    <row r="9022" spans="1:7" ht="15" x14ac:dyDescent="0.2">
      <c r="A9022" s="407" t="s">
        <v>14413</v>
      </c>
      <c r="B9022" s="407" t="s">
        <v>14414</v>
      </c>
      <c r="C9022" s="408">
        <v>0</v>
      </c>
      <c r="D9022" s="408">
        <v>5.7500000000000002E-2</v>
      </c>
      <c r="E9022" s="408">
        <v>5.7500000000000002E-2</v>
      </c>
      <c r="F9022" s="409">
        <v>45915.385300925926</v>
      </c>
      <c r="G9022" s="408">
        <v>0</v>
      </c>
    </row>
    <row r="9023" spans="1:7" ht="15" x14ac:dyDescent="0.2">
      <c r="A9023" s="407" t="s">
        <v>14415</v>
      </c>
      <c r="B9023" s="407" t="s">
        <v>14416</v>
      </c>
      <c r="C9023" s="408">
        <v>0</v>
      </c>
      <c r="D9023" s="408">
        <v>0.7</v>
      </c>
      <c r="E9023" s="408">
        <v>0.7</v>
      </c>
      <c r="F9023" s="409">
        <v>45902.609803240739</v>
      </c>
      <c r="G9023" s="408">
        <v>0</v>
      </c>
    </row>
    <row r="9024" spans="1:7" ht="15" x14ac:dyDescent="0.2">
      <c r="A9024" s="407" t="s">
        <v>14417</v>
      </c>
      <c r="B9024" s="407" t="s">
        <v>14418</v>
      </c>
      <c r="C9024" s="408">
        <v>0</v>
      </c>
      <c r="D9024" s="408">
        <v>2.5</v>
      </c>
      <c r="E9024" s="408">
        <v>2.5</v>
      </c>
      <c r="F9024" s="409">
        <v>43423.394988425927</v>
      </c>
      <c r="G9024" s="408">
        <v>0</v>
      </c>
    </row>
    <row r="9025" spans="1:7" ht="15" x14ac:dyDescent="0.2">
      <c r="A9025" s="407" t="s">
        <v>14419</v>
      </c>
      <c r="B9025" s="407" t="s">
        <v>14420</v>
      </c>
      <c r="C9025" s="408">
        <v>0</v>
      </c>
      <c r="D9025" s="408">
        <v>210</v>
      </c>
      <c r="E9025" s="408">
        <v>210</v>
      </c>
      <c r="F9025" s="409">
        <v>45084.415416666663</v>
      </c>
      <c r="G9025" s="408">
        <v>0</v>
      </c>
    </row>
    <row r="9026" spans="1:7" ht="15" x14ac:dyDescent="0.2">
      <c r="A9026" s="407" t="s">
        <v>14421</v>
      </c>
      <c r="B9026" s="407" t="s">
        <v>14422</v>
      </c>
      <c r="C9026" s="408">
        <v>0</v>
      </c>
      <c r="D9026" s="408">
        <v>3500</v>
      </c>
      <c r="E9026" s="408">
        <v>3500</v>
      </c>
      <c r="F9026" s="409">
        <v>45084.415879629632</v>
      </c>
      <c r="G9026" s="408">
        <v>0</v>
      </c>
    </row>
    <row r="9027" spans="1:7" ht="15" x14ac:dyDescent="0.2">
      <c r="A9027" s="407" t="s">
        <v>14423</v>
      </c>
      <c r="B9027" s="407" t="s">
        <v>14424</v>
      </c>
      <c r="C9027" s="408">
        <v>0</v>
      </c>
      <c r="D9027" s="408">
        <v>309</v>
      </c>
      <c r="E9027" s="408">
        <v>309</v>
      </c>
      <c r="F9027" s="409">
        <v>43423.394999999997</v>
      </c>
      <c r="G9027" s="408">
        <v>0</v>
      </c>
    </row>
    <row r="9028" spans="1:7" ht="15" x14ac:dyDescent="0.2">
      <c r="A9028" s="407" t="s">
        <v>14425</v>
      </c>
      <c r="B9028" s="407" t="s">
        <v>14426</v>
      </c>
      <c r="C9028" s="408">
        <v>0</v>
      </c>
      <c r="D9028" s="408">
        <v>56</v>
      </c>
      <c r="E9028" s="408">
        <v>56</v>
      </c>
      <c r="F9028" s="409">
        <v>44530.632256944446</v>
      </c>
      <c r="G9028" s="408">
        <v>0</v>
      </c>
    </row>
    <row r="9029" spans="1:7" ht="15" x14ac:dyDescent="0.2">
      <c r="A9029" s="407" t="s">
        <v>14427</v>
      </c>
      <c r="B9029" s="407" t="s">
        <v>14428</v>
      </c>
      <c r="C9029" s="408">
        <v>0</v>
      </c>
      <c r="D9029" s="408">
        <v>55</v>
      </c>
      <c r="E9029" s="408">
        <v>55</v>
      </c>
      <c r="F9029" s="409">
        <v>44530.631898148145</v>
      </c>
      <c r="G9029" s="408">
        <v>0</v>
      </c>
    </row>
    <row r="9030" spans="1:7" ht="15" x14ac:dyDescent="0.2">
      <c r="A9030" s="407" t="s">
        <v>14429</v>
      </c>
      <c r="B9030" s="407" t="s">
        <v>14430</v>
      </c>
      <c r="C9030" s="408">
        <v>0</v>
      </c>
      <c r="D9030" s="408">
        <v>1075</v>
      </c>
      <c r="E9030" s="408">
        <v>1075</v>
      </c>
      <c r="F9030" s="409">
        <v>45195.275312500002</v>
      </c>
      <c r="G9030" s="408">
        <v>0</v>
      </c>
    </row>
    <row r="9031" spans="1:7" ht="15" x14ac:dyDescent="0.2">
      <c r="A9031" s="407" t="s">
        <v>14431</v>
      </c>
      <c r="B9031" s="407" t="s">
        <v>14432</v>
      </c>
      <c r="C9031" s="408">
        <v>0</v>
      </c>
      <c r="D9031" s="408">
        <v>19</v>
      </c>
      <c r="E9031" s="408">
        <v>19</v>
      </c>
      <c r="F9031" s="409">
        <v>45195.275567129633</v>
      </c>
      <c r="G9031" s="408">
        <v>0</v>
      </c>
    </row>
    <row r="9032" spans="1:7" ht="15" x14ac:dyDescent="0.2">
      <c r="A9032" s="407" t="s">
        <v>14433</v>
      </c>
      <c r="B9032" s="407" t="s">
        <v>14434</v>
      </c>
      <c r="C9032" s="408">
        <v>0</v>
      </c>
      <c r="D9032" s="408">
        <v>824.98</v>
      </c>
      <c r="E9032" s="408">
        <v>824.98</v>
      </c>
      <c r="F9032" s="409">
        <v>45628.582129629627</v>
      </c>
      <c r="G9032" s="408">
        <v>0</v>
      </c>
    </row>
    <row r="9033" spans="1:7" ht="15" x14ac:dyDescent="0.2">
      <c r="A9033" s="407" t="s">
        <v>14435</v>
      </c>
      <c r="B9033" s="407" t="s">
        <v>14436</v>
      </c>
      <c r="C9033" s="408">
        <v>0</v>
      </c>
      <c r="D9033" s="408">
        <v>10</v>
      </c>
      <c r="E9033" s="408">
        <v>10</v>
      </c>
      <c r="F9033" s="409">
        <v>45071.359849537039</v>
      </c>
      <c r="G9033" s="408">
        <v>0</v>
      </c>
    </row>
    <row r="9034" spans="1:7" ht="15" x14ac:dyDescent="0.25">
      <c r="A9034" s="407" t="s">
        <v>14437</v>
      </c>
      <c r="B9034" s="407" t="s">
        <v>14438</v>
      </c>
      <c r="C9034" s="406"/>
      <c r="D9034" s="406"/>
      <c r="E9034" s="406"/>
      <c r="F9034" s="409">
        <v>44911.358240740738</v>
      </c>
      <c r="G9034" s="408">
        <v>0</v>
      </c>
    </row>
    <row r="9035" spans="1:7" ht="15" x14ac:dyDescent="0.2">
      <c r="A9035" s="407" t="s">
        <v>14439</v>
      </c>
      <c r="B9035" s="407" t="s">
        <v>14440</v>
      </c>
      <c r="C9035" s="408">
        <v>0</v>
      </c>
      <c r="D9035" s="408">
        <v>160</v>
      </c>
      <c r="E9035" s="408">
        <v>160</v>
      </c>
      <c r="F9035" s="409">
        <v>45244.486458333333</v>
      </c>
      <c r="G9035" s="408">
        <v>0</v>
      </c>
    </row>
    <row r="9036" spans="1:7" ht="15" x14ac:dyDescent="0.25">
      <c r="A9036" s="407" t="s">
        <v>36317</v>
      </c>
      <c r="B9036" s="407" t="s">
        <v>36318</v>
      </c>
      <c r="C9036" s="406"/>
      <c r="D9036" s="408">
        <v>180</v>
      </c>
      <c r="E9036" s="408">
        <v>180</v>
      </c>
      <c r="F9036" s="409">
        <v>43210.458831018521</v>
      </c>
      <c r="G9036" s="408">
        <v>0</v>
      </c>
    </row>
    <row r="9037" spans="1:7" ht="15" x14ac:dyDescent="0.25">
      <c r="A9037" s="407" t="s">
        <v>36319</v>
      </c>
      <c r="B9037" s="407" t="s">
        <v>36320</v>
      </c>
      <c r="C9037" s="406"/>
      <c r="D9037" s="408">
        <v>297</v>
      </c>
      <c r="E9037" s="408">
        <v>297</v>
      </c>
      <c r="F9037" s="409">
        <v>45335.467465277776</v>
      </c>
      <c r="G9037" s="408">
        <v>0</v>
      </c>
    </row>
    <row r="9038" spans="1:7" ht="15" x14ac:dyDescent="0.2">
      <c r="A9038" s="407" t="s">
        <v>14441</v>
      </c>
      <c r="B9038" s="407" t="s">
        <v>14442</v>
      </c>
      <c r="C9038" s="408">
        <v>0</v>
      </c>
      <c r="D9038" s="408">
        <v>995</v>
      </c>
      <c r="E9038" s="408">
        <v>995</v>
      </c>
      <c r="F9038" s="409">
        <v>43151.348298611112</v>
      </c>
      <c r="G9038" s="408">
        <v>0</v>
      </c>
    </row>
    <row r="9039" spans="1:7" ht="15" x14ac:dyDescent="0.2">
      <c r="A9039" s="407" t="s">
        <v>14443</v>
      </c>
      <c r="B9039" s="407" t="s">
        <v>14444</v>
      </c>
      <c r="C9039" s="408">
        <v>0</v>
      </c>
      <c r="D9039" s="408">
        <v>20</v>
      </c>
      <c r="E9039" s="408">
        <v>20</v>
      </c>
      <c r="F9039" s="409">
        <v>45440.635115740741</v>
      </c>
      <c r="G9039" s="408">
        <v>0</v>
      </c>
    </row>
    <row r="9040" spans="1:7" ht="15" x14ac:dyDescent="0.2">
      <c r="A9040" s="407" t="s">
        <v>14445</v>
      </c>
      <c r="B9040" s="407" t="s">
        <v>14446</v>
      </c>
      <c r="C9040" s="408">
        <v>0</v>
      </c>
      <c r="D9040" s="408">
        <v>15</v>
      </c>
      <c r="E9040" s="408">
        <v>15</v>
      </c>
      <c r="F9040" s="409">
        <v>45440.63181712963</v>
      </c>
      <c r="G9040" s="408">
        <v>0</v>
      </c>
    </row>
    <row r="9041" spans="1:7" ht="15" x14ac:dyDescent="0.2">
      <c r="A9041" s="407" t="s">
        <v>14447</v>
      </c>
      <c r="B9041" s="407" t="s">
        <v>14448</v>
      </c>
      <c r="C9041" s="408">
        <v>0</v>
      </c>
      <c r="D9041" s="408">
        <v>464.55</v>
      </c>
      <c r="E9041" s="408">
        <v>464.55</v>
      </c>
      <c r="F9041" s="409">
        <v>44761.587754629632</v>
      </c>
      <c r="G9041" s="408">
        <v>0</v>
      </c>
    </row>
    <row r="9042" spans="1:7" ht="15" x14ac:dyDescent="0.2">
      <c r="A9042" s="407" t="s">
        <v>14449</v>
      </c>
      <c r="B9042" s="407" t="s">
        <v>14450</v>
      </c>
      <c r="C9042" s="408">
        <v>0</v>
      </c>
      <c r="D9042" s="408">
        <v>974</v>
      </c>
      <c r="E9042" s="408">
        <v>974</v>
      </c>
      <c r="F9042" s="409">
        <v>45615.553877314815</v>
      </c>
      <c r="G9042" s="408">
        <v>0</v>
      </c>
    </row>
    <row r="9043" spans="1:7" ht="15" x14ac:dyDescent="0.2">
      <c r="A9043" s="407" t="s">
        <v>14451</v>
      </c>
      <c r="B9043" s="407" t="s">
        <v>14452</v>
      </c>
      <c r="C9043" s="408">
        <v>0</v>
      </c>
      <c r="D9043" s="408">
        <v>137.53</v>
      </c>
      <c r="E9043" s="408">
        <v>137.53</v>
      </c>
      <c r="F9043" s="409">
        <v>44511.699930555558</v>
      </c>
      <c r="G9043" s="408">
        <v>1</v>
      </c>
    </row>
    <row r="9044" spans="1:7" ht="15" x14ac:dyDescent="0.2">
      <c r="A9044" s="407" t="s">
        <v>14453</v>
      </c>
      <c r="B9044" s="407" t="s">
        <v>14454</v>
      </c>
      <c r="C9044" s="408">
        <v>0</v>
      </c>
      <c r="D9044" s="408">
        <v>544.5</v>
      </c>
      <c r="E9044" s="408">
        <v>544.5</v>
      </c>
      <c r="F9044" s="409">
        <v>43423.395266203705</v>
      </c>
      <c r="G9044" s="408">
        <v>0</v>
      </c>
    </row>
    <row r="9045" spans="1:7" ht="15" x14ac:dyDescent="0.2">
      <c r="A9045" s="407" t="s">
        <v>36321</v>
      </c>
      <c r="B9045" s="407" t="s">
        <v>36322</v>
      </c>
      <c r="C9045" s="408">
        <v>0</v>
      </c>
      <c r="D9045" s="408">
        <v>1230</v>
      </c>
      <c r="E9045" s="408">
        <v>1230</v>
      </c>
      <c r="F9045" s="409">
        <v>43053.578067129631</v>
      </c>
      <c r="G9045" s="408">
        <v>0</v>
      </c>
    </row>
    <row r="9046" spans="1:7" ht="15" x14ac:dyDescent="0.2">
      <c r="A9046" s="407" t="s">
        <v>14455</v>
      </c>
      <c r="B9046" s="407" t="s">
        <v>14456</v>
      </c>
      <c r="C9046" s="408">
        <v>0</v>
      </c>
      <c r="D9046" s="408">
        <v>375</v>
      </c>
      <c r="E9046" s="408">
        <v>375</v>
      </c>
      <c r="F9046" s="409">
        <v>45335.589583333334</v>
      </c>
      <c r="G9046" s="408">
        <v>0</v>
      </c>
    </row>
    <row r="9047" spans="1:7" ht="15" x14ac:dyDescent="0.25">
      <c r="A9047" s="407" t="s">
        <v>14457</v>
      </c>
      <c r="B9047" s="407" t="s">
        <v>14458</v>
      </c>
      <c r="C9047" s="406"/>
      <c r="D9047" s="408">
        <v>327.2</v>
      </c>
      <c r="E9047" s="408">
        <v>327.2</v>
      </c>
      <c r="F9047" s="409">
        <v>43423.395312499997</v>
      </c>
      <c r="G9047" s="408">
        <v>0</v>
      </c>
    </row>
    <row r="9048" spans="1:7" ht="15" x14ac:dyDescent="0.2">
      <c r="A9048" s="407" t="s">
        <v>14459</v>
      </c>
      <c r="B9048" s="407" t="s">
        <v>14460</v>
      </c>
      <c r="C9048" s="408">
        <v>0</v>
      </c>
      <c r="D9048" s="408">
        <v>1400</v>
      </c>
      <c r="E9048" s="408">
        <v>1400</v>
      </c>
      <c r="F9048" s="409">
        <v>43151.348773148151</v>
      </c>
      <c r="G9048" s="408">
        <v>0</v>
      </c>
    </row>
    <row r="9049" spans="1:7" ht="15" x14ac:dyDescent="0.2">
      <c r="A9049" s="407" t="s">
        <v>14461</v>
      </c>
      <c r="B9049" s="407" t="s">
        <v>14462</v>
      </c>
      <c r="C9049" s="408">
        <v>0</v>
      </c>
      <c r="D9049" s="408">
        <v>108.75</v>
      </c>
      <c r="E9049" s="408">
        <v>108.75</v>
      </c>
      <c r="F9049" s="409">
        <v>44756.423344907409</v>
      </c>
      <c r="G9049" s="408">
        <v>0</v>
      </c>
    </row>
    <row r="9050" spans="1:7" ht="15" x14ac:dyDescent="0.2">
      <c r="A9050" s="407" t="s">
        <v>14463</v>
      </c>
      <c r="B9050" s="407" t="s">
        <v>14464</v>
      </c>
      <c r="C9050" s="408">
        <v>0</v>
      </c>
      <c r="D9050" s="408">
        <v>1770.55</v>
      </c>
      <c r="E9050" s="408">
        <v>1770.55</v>
      </c>
      <c r="F9050" s="409">
        <v>45135.439375000002</v>
      </c>
      <c r="G9050" s="408">
        <v>0</v>
      </c>
    </row>
    <row r="9051" spans="1:7" ht="15" x14ac:dyDescent="0.2">
      <c r="A9051" s="407" t="s">
        <v>36323</v>
      </c>
      <c r="B9051" s="407" t="s">
        <v>36324</v>
      </c>
      <c r="C9051" s="408">
        <v>0</v>
      </c>
      <c r="D9051" s="408">
        <v>502.5</v>
      </c>
      <c r="E9051" s="408">
        <v>502.5</v>
      </c>
      <c r="F9051" s="409">
        <v>45335.470763888887</v>
      </c>
      <c r="G9051" s="408">
        <v>0</v>
      </c>
    </row>
    <row r="9052" spans="1:7" ht="15" x14ac:dyDescent="0.2">
      <c r="A9052" s="407" t="s">
        <v>14465</v>
      </c>
      <c r="B9052" s="407" t="s">
        <v>14466</v>
      </c>
      <c r="C9052" s="408">
        <v>0</v>
      </c>
      <c r="D9052" s="408">
        <v>1897.5</v>
      </c>
      <c r="E9052" s="408">
        <v>1897.5</v>
      </c>
      <c r="F9052" s="409">
        <v>45335.471400462964</v>
      </c>
      <c r="G9052" s="408">
        <v>0</v>
      </c>
    </row>
    <row r="9053" spans="1:7" ht="15" x14ac:dyDescent="0.2">
      <c r="A9053" s="407" t="s">
        <v>14467</v>
      </c>
      <c r="B9053" s="407" t="s">
        <v>14468</v>
      </c>
      <c r="C9053" s="408">
        <v>0</v>
      </c>
      <c r="D9053" s="408">
        <v>231.75</v>
      </c>
      <c r="E9053" s="408">
        <v>231.75</v>
      </c>
      <c r="F9053" s="409">
        <v>45335.535405092596</v>
      </c>
      <c r="G9053" s="408">
        <v>0</v>
      </c>
    </row>
    <row r="9054" spans="1:7" ht="15" x14ac:dyDescent="0.2">
      <c r="A9054" s="407" t="s">
        <v>36325</v>
      </c>
      <c r="B9054" s="407" t="s">
        <v>36326</v>
      </c>
      <c r="C9054" s="408">
        <v>0</v>
      </c>
      <c r="D9054" s="408">
        <v>997.5</v>
      </c>
      <c r="E9054" s="408">
        <v>997.5</v>
      </c>
      <c r="F9054" s="409">
        <v>45335.536493055559</v>
      </c>
      <c r="G9054" s="408">
        <v>0</v>
      </c>
    </row>
    <row r="9055" spans="1:7" ht="15" x14ac:dyDescent="0.2">
      <c r="A9055" s="407" t="s">
        <v>33830</v>
      </c>
      <c r="B9055" s="407" t="s">
        <v>33831</v>
      </c>
      <c r="C9055" s="408">
        <v>0</v>
      </c>
      <c r="D9055" s="408">
        <v>568</v>
      </c>
      <c r="E9055" s="408">
        <v>568</v>
      </c>
      <c r="F9055" s="409">
        <v>45925.471701388888</v>
      </c>
      <c r="G9055" s="408">
        <v>0</v>
      </c>
    </row>
    <row r="9056" spans="1:7" ht="15" x14ac:dyDescent="0.2">
      <c r="A9056" s="407" t="s">
        <v>14469</v>
      </c>
      <c r="B9056" s="407" t="s">
        <v>14470</v>
      </c>
      <c r="C9056" s="408">
        <v>0</v>
      </c>
      <c r="D9056" s="408">
        <v>159</v>
      </c>
      <c r="E9056" s="408">
        <v>159</v>
      </c>
      <c r="F9056" s="409">
        <v>45335.582905092589</v>
      </c>
      <c r="G9056" s="408">
        <v>0</v>
      </c>
    </row>
    <row r="9057" spans="1:7" ht="15" x14ac:dyDescent="0.2">
      <c r="A9057" s="407" t="s">
        <v>14471</v>
      </c>
      <c r="B9057" s="407" t="s">
        <v>14472</v>
      </c>
      <c r="C9057" s="408">
        <v>0</v>
      </c>
      <c r="D9057" s="408">
        <v>13.23</v>
      </c>
      <c r="E9057" s="408">
        <v>13.23</v>
      </c>
      <c r="F9057" s="409">
        <v>45098.451331018521</v>
      </c>
      <c r="G9057" s="408">
        <v>0</v>
      </c>
    </row>
    <row r="9058" spans="1:7" ht="15" x14ac:dyDescent="0.2">
      <c r="A9058" s="407" t="s">
        <v>14473</v>
      </c>
      <c r="B9058" s="407" t="s">
        <v>14474</v>
      </c>
      <c r="C9058" s="408">
        <v>0</v>
      </c>
      <c r="D9058" s="408">
        <v>489</v>
      </c>
      <c r="E9058" s="408">
        <v>489</v>
      </c>
      <c r="F9058" s="409">
        <v>45335.582141203704</v>
      </c>
      <c r="G9058" s="408">
        <v>0</v>
      </c>
    </row>
    <row r="9059" spans="1:7" ht="15" x14ac:dyDescent="0.2">
      <c r="A9059" s="407" t="s">
        <v>14475</v>
      </c>
      <c r="B9059" s="407" t="s">
        <v>14476</v>
      </c>
      <c r="C9059" s="408">
        <v>0</v>
      </c>
      <c r="D9059" s="408">
        <v>208</v>
      </c>
      <c r="E9059" s="408">
        <v>208</v>
      </c>
      <c r="F9059" s="409">
        <v>45335.582256944443</v>
      </c>
      <c r="G9059" s="408">
        <v>0</v>
      </c>
    </row>
    <row r="9060" spans="1:7" ht="15" x14ac:dyDescent="0.2">
      <c r="A9060" s="407" t="s">
        <v>14477</v>
      </c>
      <c r="B9060" s="407" t="s">
        <v>14478</v>
      </c>
      <c r="C9060" s="408">
        <v>0</v>
      </c>
      <c r="D9060" s="408">
        <v>68</v>
      </c>
      <c r="E9060" s="408">
        <v>68</v>
      </c>
      <c r="F9060" s="409">
        <v>45335.582349537035</v>
      </c>
      <c r="G9060" s="408">
        <v>0</v>
      </c>
    </row>
    <row r="9061" spans="1:7" ht="15" x14ac:dyDescent="0.2">
      <c r="A9061" s="407" t="s">
        <v>14479</v>
      </c>
      <c r="B9061" s="407" t="s">
        <v>14480</v>
      </c>
      <c r="C9061" s="408">
        <v>0</v>
      </c>
      <c r="D9061" s="408">
        <v>144</v>
      </c>
      <c r="E9061" s="408">
        <v>144</v>
      </c>
      <c r="F9061" s="409">
        <v>45335.582476851851</v>
      </c>
      <c r="G9061" s="408">
        <v>0</v>
      </c>
    </row>
    <row r="9062" spans="1:7" ht="15" x14ac:dyDescent="0.2">
      <c r="A9062" s="407" t="s">
        <v>14481</v>
      </c>
      <c r="B9062" s="407" t="s">
        <v>14482</v>
      </c>
      <c r="C9062" s="408">
        <v>0</v>
      </c>
      <c r="D9062" s="408">
        <v>332.6</v>
      </c>
      <c r="E9062" s="408">
        <v>332.6</v>
      </c>
      <c r="F9062" s="409">
        <v>45335.582708333335</v>
      </c>
      <c r="G9062" s="408">
        <v>0</v>
      </c>
    </row>
    <row r="9063" spans="1:7" ht="15" x14ac:dyDescent="0.2">
      <c r="A9063" s="407" t="s">
        <v>14483</v>
      </c>
      <c r="B9063" s="407" t="s">
        <v>33364</v>
      </c>
      <c r="C9063" s="408">
        <v>0</v>
      </c>
      <c r="D9063" s="408">
        <v>236</v>
      </c>
      <c r="E9063" s="408">
        <v>236</v>
      </c>
      <c r="F9063" s="409">
        <v>45335.574155092596</v>
      </c>
      <c r="G9063" s="408">
        <v>0</v>
      </c>
    </row>
    <row r="9064" spans="1:7" ht="15" x14ac:dyDescent="0.2">
      <c r="A9064" s="407" t="s">
        <v>14484</v>
      </c>
      <c r="B9064" s="407" t="s">
        <v>33365</v>
      </c>
      <c r="C9064" s="408">
        <v>0</v>
      </c>
      <c r="D9064" s="408">
        <v>93.51</v>
      </c>
      <c r="E9064" s="408">
        <v>93.51</v>
      </c>
      <c r="F9064" s="409">
        <v>45335.570439814815</v>
      </c>
      <c r="G9064" s="408">
        <v>0</v>
      </c>
    </row>
    <row r="9065" spans="1:7" ht="15" x14ac:dyDescent="0.2">
      <c r="A9065" s="407" t="s">
        <v>14485</v>
      </c>
      <c r="B9065" s="407" t="s">
        <v>40347</v>
      </c>
      <c r="C9065" s="408">
        <v>0</v>
      </c>
      <c r="D9065" s="408">
        <v>232.5</v>
      </c>
      <c r="E9065" s="408">
        <v>232.5</v>
      </c>
      <c r="F9065" s="409">
        <v>45775.624085648145</v>
      </c>
      <c r="G9065" s="408">
        <v>1</v>
      </c>
    </row>
    <row r="9066" spans="1:7" ht="15" x14ac:dyDescent="0.2">
      <c r="A9066" s="407" t="s">
        <v>14486</v>
      </c>
      <c r="B9066" s="407" t="s">
        <v>14487</v>
      </c>
      <c r="C9066" s="408">
        <v>0</v>
      </c>
      <c r="D9066" s="408">
        <v>498.75</v>
      </c>
      <c r="E9066" s="408">
        <v>498.75</v>
      </c>
      <c r="F9066" s="409">
        <v>45813.562256944446</v>
      </c>
      <c r="G9066" s="408">
        <v>0</v>
      </c>
    </row>
    <row r="9067" spans="1:7" ht="15" x14ac:dyDescent="0.2">
      <c r="A9067" s="407" t="s">
        <v>36327</v>
      </c>
      <c r="B9067" s="407" t="s">
        <v>36328</v>
      </c>
      <c r="C9067" s="408">
        <v>0</v>
      </c>
      <c r="D9067" s="408">
        <v>726</v>
      </c>
      <c r="E9067" s="408">
        <v>726</v>
      </c>
      <c r="F9067" s="409">
        <v>45335.555381944447</v>
      </c>
      <c r="G9067" s="408">
        <v>0</v>
      </c>
    </row>
    <row r="9068" spans="1:7" ht="15" x14ac:dyDescent="0.2">
      <c r="A9068" s="407" t="s">
        <v>14488</v>
      </c>
      <c r="B9068" s="407" t="s">
        <v>14489</v>
      </c>
      <c r="C9068" s="408">
        <v>0</v>
      </c>
      <c r="D9068" s="408">
        <v>97.49560952380952</v>
      </c>
      <c r="E9068" s="408">
        <v>97.49560952380952</v>
      </c>
      <c r="F9068" s="409">
        <v>45335.554050925923</v>
      </c>
      <c r="G9068" s="408">
        <v>12</v>
      </c>
    </row>
    <row r="9069" spans="1:7" ht="15" x14ac:dyDescent="0.2">
      <c r="A9069" s="407" t="s">
        <v>36329</v>
      </c>
      <c r="B9069" s="407" t="s">
        <v>36330</v>
      </c>
      <c r="C9069" s="408">
        <v>0</v>
      </c>
      <c r="D9069" s="408">
        <v>79</v>
      </c>
      <c r="E9069" s="408">
        <v>79</v>
      </c>
      <c r="F9069" s="409">
        <v>45335.553935185184</v>
      </c>
      <c r="G9069" s="408">
        <v>0</v>
      </c>
    </row>
    <row r="9070" spans="1:7" ht="15" x14ac:dyDescent="0.2">
      <c r="A9070" s="407" t="s">
        <v>14490</v>
      </c>
      <c r="B9070" s="407" t="s">
        <v>14491</v>
      </c>
      <c r="C9070" s="408">
        <v>0</v>
      </c>
      <c r="D9070" s="408">
        <v>18.989999999999998</v>
      </c>
      <c r="E9070" s="408">
        <v>18.989999999999998</v>
      </c>
      <c r="F9070" s="409">
        <v>45335.552291666667</v>
      </c>
      <c r="G9070" s="408">
        <v>0</v>
      </c>
    </row>
    <row r="9071" spans="1:7" ht="15" x14ac:dyDescent="0.2">
      <c r="A9071" s="407" t="s">
        <v>14492</v>
      </c>
      <c r="B9071" s="407" t="s">
        <v>14493</v>
      </c>
      <c r="C9071" s="408">
        <v>0</v>
      </c>
      <c r="D9071" s="408">
        <v>42.9</v>
      </c>
      <c r="E9071" s="408">
        <v>42.9</v>
      </c>
      <c r="F9071" s="409">
        <v>45335.551296296297</v>
      </c>
      <c r="G9071" s="408">
        <v>0</v>
      </c>
    </row>
    <row r="9072" spans="1:7" ht="15" x14ac:dyDescent="0.25">
      <c r="A9072" s="407" t="s">
        <v>14494</v>
      </c>
      <c r="B9072" s="407" t="s">
        <v>14495</v>
      </c>
      <c r="C9072" s="406"/>
      <c r="D9072" s="408">
        <v>53.9</v>
      </c>
      <c r="E9072" s="408">
        <v>53.9</v>
      </c>
      <c r="F9072" s="409">
        <v>43423.395381944443</v>
      </c>
      <c r="G9072" s="408">
        <v>0</v>
      </c>
    </row>
    <row r="9073" spans="1:7" ht="15" x14ac:dyDescent="0.25">
      <c r="A9073" s="407" t="s">
        <v>14496</v>
      </c>
      <c r="B9073" s="407" t="s">
        <v>14497</v>
      </c>
      <c r="C9073" s="406"/>
      <c r="D9073" s="408">
        <v>59.9</v>
      </c>
      <c r="E9073" s="408">
        <v>59.9</v>
      </c>
      <c r="F9073" s="409">
        <v>43423.395405092589</v>
      </c>
      <c r="G9073" s="408">
        <v>0</v>
      </c>
    </row>
    <row r="9074" spans="1:7" ht="15" x14ac:dyDescent="0.2">
      <c r="A9074" s="407" t="s">
        <v>14498</v>
      </c>
      <c r="B9074" s="407" t="s">
        <v>14499</v>
      </c>
      <c r="C9074" s="408">
        <v>0</v>
      </c>
      <c r="D9074" s="408">
        <v>245</v>
      </c>
      <c r="E9074" s="408">
        <v>245</v>
      </c>
      <c r="F9074" s="409">
        <v>45335.537523148145</v>
      </c>
      <c r="G9074" s="408">
        <v>0</v>
      </c>
    </row>
    <row r="9075" spans="1:7" ht="15" x14ac:dyDescent="0.2">
      <c r="A9075" s="407" t="s">
        <v>14500</v>
      </c>
      <c r="B9075" s="407" t="s">
        <v>14501</v>
      </c>
      <c r="C9075" s="408">
        <v>0</v>
      </c>
      <c r="D9075" s="408">
        <v>26</v>
      </c>
      <c r="E9075" s="408">
        <v>26</v>
      </c>
      <c r="F9075" s="409">
        <v>45335.550509259258</v>
      </c>
      <c r="G9075" s="408">
        <v>0</v>
      </c>
    </row>
    <row r="9076" spans="1:7" ht="15" x14ac:dyDescent="0.2">
      <c r="A9076" s="407" t="s">
        <v>14502</v>
      </c>
      <c r="B9076" s="407" t="s">
        <v>14503</v>
      </c>
      <c r="C9076" s="408">
        <v>0</v>
      </c>
      <c r="D9076" s="408">
        <v>1065.49</v>
      </c>
      <c r="E9076" s="408">
        <v>1065.49</v>
      </c>
      <c r="F9076" s="409">
        <v>45803.286400462966</v>
      </c>
      <c r="G9076" s="408">
        <v>0</v>
      </c>
    </row>
    <row r="9077" spans="1:7" ht="15" x14ac:dyDescent="0.2">
      <c r="A9077" s="407" t="s">
        <v>14504</v>
      </c>
      <c r="B9077" s="407" t="s">
        <v>14505</v>
      </c>
      <c r="C9077" s="408">
        <v>0</v>
      </c>
      <c r="D9077" s="408">
        <v>581.16999999999996</v>
      </c>
      <c r="E9077" s="408">
        <v>581.16999999999996</v>
      </c>
      <c r="F9077" s="409">
        <v>45335.538194444445</v>
      </c>
      <c r="G9077" s="408">
        <v>8</v>
      </c>
    </row>
    <row r="9078" spans="1:7" ht="15" x14ac:dyDescent="0.2">
      <c r="A9078" s="407" t="s">
        <v>14506</v>
      </c>
      <c r="B9078" s="407" t="s">
        <v>14507</v>
      </c>
      <c r="C9078" s="408">
        <v>0</v>
      </c>
      <c r="D9078" s="408">
        <v>1527.75</v>
      </c>
      <c r="E9078" s="408">
        <v>1527.75</v>
      </c>
      <c r="F9078" s="409">
        <v>45335.538472222222</v>
      </c>
      <c r="G9078" s="408">
        <v>0</v>
      </c>
    </row>
    <row r="9079" spans="1:7" ht="15" x14ac:dyDescent="0.2">
      <c r="A9079" s="407" t="s">
        <v>14508</v>
      </c>
      <c r="B9079" s="407" t="s">
        <v>14509</v>
      </c>
      <c r="C9079" s="408">
        <v>0</v>
      </c>
      <c r="D9079" s="408">
        <v>817.5</v>
      </c>
      <c r="E9079" s="408">
        <v>817.5</v>
      </c>
      <c r="F9079" s="409">
        <v>45335.539201388892</v>
      </c>
      <c r="G9079" s="408">
        <v>0</v>
      </c>
    </row>
    <row r="9080" spans="1:7" ht="15" x14ac:dyDescent="0.2">
      <c r="A9080" s="407" t="s">
        <v>14510</v>
      </c>
      <c r="B9080" s="407" t="s">
        <v>14511</v>
      </c>
      <c r="C9080" s="408">
        <v>0</v>
      </c>
      <c r="D9080" s="408">
        <v>613</v>
      </c>
      <c r="E9080" s="408">
        <v>613</v>
      </c>
      <c r="F9080" s="409">
        <v>45628.582407407404</v>
      </c>
      <c r="G9080" s="408">
        <v>0</v>
      </c>
    </row>
    <row r="9081" spans="1:7" ht="15" x14ac:dyDescent="0.2">
      <c r="A9081" s="407" t="s">
        <v>14512</v>
      </c>
      <c r="B9081" s="407" t="s">
        <v>33366</v>
      </c>
      <c r="C9081" s="408">
        <v>0</v>
      </c>
      <c r="D9081" s="408">
        <v>510</v>
      </c>
      <c r="E9081" s="408">
        <v>510</v>
      </c>
      <c r="F9081" s="409">
        <v>45628.58253472222</v>
      </c>
      <c r="G9081" s="408">
        <v>0</v>
      </c>
    </row>
    <row r="9082" spans="1:7" ht="15" x14ac:dyDescent="0.2">
      <c r="A9082" s="407" t="s">
        <v>14513</v>
      </c>
      <c r="B9082" s="407" t="s">
        <v>14514</v>
      </c>
      <c r="C9082" s="408">
        <v>0</v>
      </c>
      <c r="D9082" s="408">
        <v>22</v>
      </c>
      <c r="E9082" s="408">
        <v>22</v>
      </c>
      <c r="F9082" s="409">
        <v>45335.544108796297</v>
      </c>
      <c r="G9082" s="408">
        <v>0</v>
      </c>
    </row>
    <row r="9083" spans="1:7" ht="15" x14ac:dyDescent="0.2">
      <c r="A9083" s="407" t="s">
        <v>14515</v>
      </c>
      <c r="B9083" s="407" t="s">
        <v>14516</v>
      </c>
      <c r="C9083" s="408">
        <v>0</v>
      </c>
      <c r="D9083" s="408">
        <v>450</v>
      </c>
      <c r="E9083" s="408">
        <v>450</v>
      </c>
      <c r="F9083" s="409">
        <v>45335.539768518516</v>
      </c>
      <c r="G9083" s="408">
        <v>0</v>
      </c>
    </row>
    <row r="9084" spans="1:7" ht="15" x14ac:dyDescent="0.2">
      <c r="A9084" s="407" t="s">
        <v>14517</v>
      </c>
      <c r="B9084" s="407" t="s">
        <v>14518</v>
      </c>
      <c r="C9084" s="408">
        <v>0</v>
      </c>
      <c r="D9084" s="408">
        <v>817.5</v>
      </c>
      <c r="E9084" s="408">
        <v>817.5</v>
      </c>
      <c r="F9084" s="409">
        <v>45335.540069444447</v>
      </c>
      <c r="G9084" s="408">
        <v>0</v>
      </c>
    </row>
    <row r="9085" spans="1:7" ht="15" x14ac:dyDescent="0.2">
      <c r="A9085" s="407" t="s">
        <v>14519</v>
      </c>
      <c r="B9085" s="407" t="s">
        <v>14520</v>
      </c>
      <c r="C9085" s="408">
        <v>0</v>
      </c>
      <c r="D9085" s="408">
        <v>772.5</v>
      </c>
      <c r="E9085" s="408">
        <v>772.5</v>
      </c>
      <c r="F9085" s="409">
        <v>45335.540509259263</v>
      </c>
      <c r="G9085" s="408">
        <v>1</v>
      </c>
    </row>
    <row r="9086" spans="1:7" ht="15" x14ac:dyDescent="0.2">
      <c r="A9086" s="407" t="s">
        <v>14521</v>
      </c>
      <c r="B9086" s="407" t="s">
        <v>14522</v>
      </c>
      <c r="C9086" s="408">
        <v>0</v>
      </c>
      <c r="D9086" s="408">
        <v>568</v>
      </c>
      <c r="E9086" s="408">
        <v>568</v>
      </c>
      <c r="F9086" s="409">
        <v>45335.543113425927</v>
      </c>
      <c r="G9086" s="408">
        <v>0</v>
      </c>
    </row>
    <row r="9087" spans="1:7" ht="15" x14ac:dyDescent="0.2">
      <c r="A9087" s="407" t="s">
        <v>36331</v>
      </c>
      <c r="B9087" s="407" t="s">
        <v>36332</v>
      </c>
      <c r="C9087" s="408">
        <v>0</v>
      </c>
      <c r="D9087" s="408">
        <v>85</v>
      </c>
      <c r="E9087" s="408">
        <v>85</v>
      </c>
      <c r="F9087" s="409">
        <v>45813.56181712963</v>
      </c>
      <c r="G9087" s="408">
        <v>0</v>
      </c>
    </row>
    <row r="9088" spans="1:7" ht="15" x14ac:dyDescent="0.2">
      <c r="A9088" s="407" t="s">
        <v>36333</v>
      </c>
      <c r="B9088" s="407" t="s">
        <v>36334</v>
      </c>
      <c r="C9088" s="408">
        <v>0</v>
      </c>
      <c r="D9088" s="408">
        <v>170</v>
      </c>
      <c r="E9088" s="408">
        <v>170</v>
      </c>
      <c r="F9088" s="409">
        <v>45813.56144675926</v>
      </c>
      <c r="G9088" s="408">
        <v>0</v>
      </c>
    </row>
    <row r="9089" spans="1:7" ht="15" x14ac:dyDescent="0.25">
      <c r="A9089" s="407" t="s">
        <v>40348</v>
      </c>
      <c r="B9089" s="407" t="s">
        <v>40349</v>
      </c>
      <c r="C9089" s="406"/>
      <c r="D9089" s="408">
        <v>303.39</v>
      </c>
      <c r="E9089" s="408">
        <v>303.39</v>
      </c>
      <c r="F9089" s="409">
        <v>45761.480185185188</v>
      </c>
      <c r="G9089" s="408">
        <v>0</v>
      </c>
    </row>
    <row r="9090" spans="1:7" ht="15" x14ac:dyDescent="0.2">
      <c r="A9090" s="407" t="s">
        <v>14523</v>
      </c>
      <c r="B9090" s="407" t="s">
        <v>14524</v>
      </c>
      <c r="C9090" s="408">
        <v>0</v>
      </c>
      <c r="D9090" s="408">
        <v>0</v>
      </c>
      <c r="E9090" s="408">
        <v>0</v>
      </c>
      <c r="F9090" s="409">
        <v>45215.57230324074</v>
      </c>
      <c r="G9090" s="408">
        <v>0</v>
      </c>
    </row>
    <row r="9091" spans="1:7" ht="15" x14ac:dyDescent="0.25">
      <c r="A9091" s="407" t="s">
        <v>14525</v>
      </c>
      <c r="B9091" s="407" t="s">
        <v>14526</v>
      </c>
      <c r="C9091" s="406"/>
      <c r="D9091" s="408">
        <v>235</v>
      </c>
      <c r="E9091" s="408">
        <v>235</v>
      </c>
      <c r="F9091" s="409">
        <v>44830.642523148148</v>
      </c>
      <c r="G9091" s="408">
        <v>0</v>
      </c>
    </row>
    <row r="9092" spans="1:7" ht="15" x14ac:dyDescent="0.2">
      <c r="A9092" s="407" t="s">
        <v>14527</v>
      </c>
      <c r="B9092" s="407" t="s">
        <v>14528</v>
      </c>
      <c r="C9092" s="408">
        <v>0</v>
      </c>
      <c r="D9092" s="408">
        <v>0.2984</v>
      </c>
      <c r="E9092" s="408">
        <v>0.2984</v>
      </c>
      <c r="F9092" s="409">
        <v>45764.365497685183</v>
      </c>
      <c r="G9092" s="408">
        <v>197</v>
      </c>
    </row>
    <row r="9093" spans="1:7" ht="15" x14ac:dyDescent="0.2">
      <c r="A9093" s="407" t="s">
        <v>14529</v>
      </c>
      <c r="B9093" s="407" t="s">
        <v>40579</v>
      </c>
      <c r="C9093" s="408">
        <v>0</v>
      </c>
      <c r="D9093" s="408">
        <v>0.2873</v>
      </c>
      <c r="E9093" s="408">
        <v>0.2873</v>
      </c>
      <c r="F9093" s="409">
        <v>45853.579826388886</v>
      </c>
      <c r="G9093" s="408">
        <v>0</v>
      </c>
    </row>
    <row r="9094" spans="1:7" ht="15" x14ac:dyDescent="0.2">
      <c r="A9094" s="407" t="s">
        <v>14530</v>
      </c>
      <c r="B9094" s="407" t="s">
        <v>14531</v>
      </c>
      <c r="C9094" s="408">
        <v>0</v>
      </c>
      <c r="D9094" s="408">
        <v>0.21</v>
      </c>
      <c r="E9094" s="408">
        <v>0.21</v>
      </c>
      <c r="F9094" s="409">
        <v>45084.534201388888</v>
      </c>
      <c r="G9094" s="408">
        <v>0</v>
      </c>
    </row>
    <row r="9095" spans="1:7" ht="15" x14ac:dyDescent="0.2">
      <c r="A9095" s="407" t="s">
        <v>14532</v>
      </c>
      <c r="B9095" s="407" t="s">
        <v>14533</v>
      </c>
      <c r="C9095" s="408">
        <v>0</v>
      </c>
      <c r="D9095" s="408">
        <v>0.2082</v>
      </c>
      <c r="E9095" s="408">
        <v>0.2082</v>
      </c>
      <c r="F9095" s="409">
        <v>45174.350092592591</v>
      </c>
      <c r="G9095" s="408">
        <v>0</v>
      </c>
    </row>
    <row r="9096" spans="1:7" ht="15" x14ac:dyDescent="0.2">
      <c r="A9096" s="407" t="s">
        <v>14534</v>
      </c>
      <c r="B9096" s="407" t="s">
        <v>14535</v>
      </c>
      <c r="C9096" s="408">
        <v>0</v>
      </c>
      <c r="D9096" s="408">
        <v>0.23219999999999999</v>
      </c>
      <c r="E9096" s="408">
        <v>0.23219999999999999</v>
      </c>
      <c r="F9096" s="409">
        <v>45890.289421296293</v>
      </c>
      <c r="G9096" s="408">
        <v>0</v>
      </c>
    </row>
    <row r="9097" spans="1:7" ht="15" x14ac:dyDescent="0.2">
      <c r="A9097" s="407" t="s">
        <v>14536</v>
      </c>
      <c r="B9097" s="407" t="s">
        <v>14537</v>
      </c>
      <c r="C9097" s="408">
        <v>0</v>
      </c>
      <c r="D9097" s="408">
        <v>0.2898</v>
      </c>
      <c r="E9097" s="408">
        <v>0.2898</v>
      </c>
      <c r="F9097" s="409">
        <v>45084.536944444444</v>
      </c>
      <c r="G9097" s="408">
        <v>0</v>
      </c>
    </row>
    <row r="9098" spans="1:7" ht="15" x14ac:dyDescent="0.2">
      <c r="A9098" s="407" t="s">
        <v>36335</v>
      </c>
      <c r="B9098" s="407" t="s">
        <v>36336</v>
      </c>
      <c r="C9098" s="408">
        <v>0</v>
      </c>
      <c r="D9098" s="408">
        <v>0</v>
      </c>
      <c r="E9098" s="408">
        <v>0</v>
      </c>
      <c r="F9098" s="409">
        <v>43019.425729166665</v>
      </c>
      <c r="G9098" s="408">
        <v>0</v>
      </c>
    </row>
    <row r="9099" spans="1:7" ht="15" x14ac:dyDescent="0.2">
      <c r="A9099" s="407" t="s">
        <v>14538</v>
      </c>
      <c r="B9099" s="407" t="s">
        <v>14539</v>
      </c>
      <c r="C9099" s="408">
        <v>0</v>
      </c>
      <c r="D9099" s="408">
        <v>0.44519999999999998</v>
      </c>
      <c r="E9099" s="408">
        <v>0.44519999999999998</v>
      </c>
      <c r="F9099" s="409">
        <v>45702.296111111114</v>
      </c>
      <c r="G9099" s="408">
        <v>57</v>
      </c>
    </row>
    <row r="9100" spans="1:7" ht="15" x14ac:dyDescent="0.2">
      <c r="A9100" s="407" t="s">
        <v>14540</v>
      </c>
      <c r="B9100" s="407" t="s">
        <v>14541</v>
      </c>
      <c r="C9100" s="408">
        <v>0</v>
      </c>
      <c r="D9100" s="408">
        <v>0.78610000000000002</v>
      </c>
      <c r="E9100" s="408">
        <v>0.78610000000000002</v>
      </c>
      <c r="F9100" s="409">
        <v>45139.572164351855</v>
      </c>
      <c r="G9100" s="408">
        <v>127</v>
      </c>
    </row>
    <row r="9101" spans="1:7" ht="15" x14ac:dyDescent="0.2">
      <c r="A9101" s="407" t="s">
        <v>14542</v>
      </c>
      <c r="B9101" s="407" t="s">
        <v>14543</v>
      </c>
      <c r="C9101" s="408">
        <v>0</v>
      </c>
      <c r="D9101" s="408">
        <v>0.80930000000000002</v>
      </c>
      <c r="E9101" s="408">
        <v>0.80930000000000002</v>
      </c>
      <c r="F9101" s="409">
        <v>45139.572870370372</v>
      </c>
      <c r="G9101" s="408">
        <v>94</v>
      </c>
    </row>
    <row r="9102" spans="1:7" ht="15" x14ac:dyDescent="0.2">
      <c r="A9102" s="407" t="s">
        <v>14544</v>
      </c>
      <c r="B9102" s="407" t="s">
        <v>14545</v>
      </c>
      <c r="C9102" s="408">
        <v>0</v>
      </c>
      <c r="D9102" s="408">
        <v>1.3888</v>
      </c>
      <c r="E9102" s="408">
        <v>1.3888</v>
      </c>
      <c r="F9102" s="409">
        <v>45390.498715277776</v>
      </c>
      <c r="G9102" s="408">
        <v>0</v>
      </c>
    </row>
    <row r="9103" spans="1:7" ht="15" x14ac:dyDescent="0.2">
      <c r="A9103" s="407" t="s">
        <v>14546</v>
      </c>
      <c r="B9103" s="407" t="s">
        <v>14547</v>
      </c>
      <c r="C9103" s="408">
        <v>0</v>
      </c>
      <c r="D9103" s="408">
        <v>1.9155</v>
      </c>
      <c r="E9103" s="408">
        <v>1.9155</v>
      </c>
      <c r="F9103" s="409">
        <v>45139.573240740741</v>
      </c>
      <c r="G9103" s="408">
        <v>34</v>
      </c>
    </row>
    <row r="9104" spans="1:7" ht="15" x14ac:dyDescent="0.25">
      <c r="A9104" s="407" t="s">
        <v>14548</v>
      </c>
      <c r="B9104" s="407" t="s">
        <v>14549</v>
      </c>
      <c r="C9104" s="406"/>
      <c r="D9104" s="408">
        <v>4.16</v>
      </c>
      <c r="E9104" s="408">
        <v>4.16</v>
      </c>
      <c r="F9104" s="409">
        <v>46058.534409722219</v>
      </c>
      <c r="G9104" s="408">
        <v>0</v>
      </c>
    </row>
    <row r="9105" spans="1:7" ht="15" x14ac:dyDescent="0.2">
      <c r="A9105" s="407" t="s">
        <v>14550</v>
      </c>
      <c r="B9105" s="407" t="s">
        <v>14551</v>
      </c>
      <c r="C9105" s="408">
        <v>0</v>
      </c>
      <c r="D9105" s="408">
        <v>17.007999999999999</v>
      </c>
      <c r="E9105" s="408">
        <v>17.007999999999999</v>
      </c>
      <c r="F9105" s="409">
        <v>45587.341932870368</v>
      </c>
      <c r="G9105" s="408">
        <v>0</v>
      </c>
    </row>
    <row r="9106" spans="1:7" ht="15" x14ac:dyDescent="0.2">
      <c r="A9106" s="407" t="s">
        <v>14552</v>
      </c>
      <c r="B9106" s="407" t="s">
        <v>14553</v>
      </c>
      <c r="C9106" s="408">
        <v>0</v>
      </c>
      <c r="D9106" s="408">
        <v>0.6875</v>
      </c>
      <c r="E9106" s="408">
        <v>0.6875</v>
      </c>
      <c r="F9106" s="409">
        <v>45139.573888888888</v>
      </c>
      <c r="G9106" s="408">
        <v>42</v>
      </c>
    </row>
    <row r="9107" spans="1:7" ht="15" x14ac:dyDescent="0.2">
      <c r="A9107" s="407" t="s">
        <v>14554</v>
      </c>
      <c r="B9107" s="407" t="s">
        <v>14555</v>
      </c>
      <c r="C9107" s="408">
        <v>0</v>
      </c>
      <c r="D9107" s="408">
        <v>0.47545415472779373</v>
      </c>
      <c r="E9107" s="408">
        <v>0.47545415472779373</v>
      </c>
      <c r="F9107" s="409">
        <v>45832.448344907411</v>
      </c>
      <c r="G9107" s="408">
        <v>112</v>
      </c>
    </row>
    <row r="9108" spans="1:7" ht="15" x14ac:dyDescent="0.2">
      <c r="A9108" s="407" t="s">
        <v>14556</v>
      </c>
      <c r="B9108" s="407" t="s">
        <v>14557</v>
      </c>
      <c r="C9108" s="408">
        <v>0</v>
      </c>
      <c r="D9108" s="408">
        <v>5.4399999999999997E-2</v>
      </c>
      <c r="E9108" s="408">
        <v>5.4399999999999997E-2</v>
      </c>
      <c r="F9108" s="409">
        <v>45084.543321759258</v>
      </c>
      <c r="G9108" s="408">
        <v>126</v>
      </c>
    </row>
    <row r="9109" spans="1:7" ht="15" x14ac:dyDescent="0.2">
      <c r="A9109" s="407" t="s">
        <v>14558</v>
      </c>
      <c r="B9109" s="407" t="s">
        <v>14559</v>
      </c>
      <c r="C9109" s="408">
        <v>0</v>
      </c>
      <c r="D9109" s="408">
        <v>6.8833944954128437E-2</v>
      </c>
      <c r="E9109" s="408">
        <v>6.8833944954128437E-2</v>
      </c>
      <c r="F9109" s="409">
        <v>45740.355231481481</v>
      </c>
      <c r="G9109" s="408">
        <v>159</v>
      </c>
    </row>
    <row r="9110" spans="1:7" ht="15" x14ac:dyDescent="0.2">
      <c r="A9110" s="407" t="s">
        <v>14560</v>
      </c>
      <c r="B9110" s="407" t="s">
        <v>14561</v>
      </c>
      <c r="C9110" s="408">
        <v>0</v>
      </c>
      <c r="D9110" s="408">
        <v>0.1031</v>
      </c>
      <c r="E9110" s="408">
        <v>0.1031</v>
      </c>
      <c r="F9110" s="409">
        <v>45084.552939814814</v>
      </c>
      <c r="G9110" s="408">
        <v>297</v>
      </c>
    </row>
    <row r="9111" spans="1:7" ht="15" x14ac:dyDescent="0.2">
      <c r="A9111" s="407" t="s">
        <v>14562</v>
      </c>
      <c r="B9111" s="407" t="s">
        <v>14563</v>
      </c>
      <c r="C9111" s="408">
        <v>0</v>
      </c>
      <c r="D9111" s="408">
        <v>0.23400000000000001</v>
      </c>
      <c r="E9111" s="408">
        <v>0.23400000000000001</v>
      </c>
      <c r="F9111" s="409">
        <v>45084.555254629631</v>
      </c>
      <c r="G9111" s="408">
        <v>176</v>
      </c>
    </row>
    <row r="9112" spans="1:7" ht="15" x14ac:dyDescent="0.2">
      <c r="A9112" s="407" t="s">
        <v>14564</v>
      </c>
      <c r="B9112" s="407" t="s">
        <v>14565</v>
      </c>
      <c r="C9112" s="408">
        <v>0</v>
      </c>
      <c r="D9112" s="408">
        <v>0.56610000000000005</v>
      </c>
      <c r="E9112" s="408">
        <v>0.56610000000000005</v>
      </c>
      <c r="F9112" s="409">
        <v>45084.558009259257</v>
      </c>
      <c r="G9112" s="408">
        <v>25</v>
      </c>
    </row>
    <row r="9113" spans="1:7" ht="15" x14ac:dyDescent="0.25">
      <c r="A9113" s="407" t="s">
        <v>14566</v>
      </c>
      <c r="B9113" s="407" t="s">
        <v>14567</v>
      </c>
      <c r="C9113" s="406"/>
      <c r="D9113" s="408">
        <v>1.33</v>
      </c>
      <c r="E9113" s="408">
        <v>1.33</v>
      </c>
      <c r="F9113" s="409">
        <v>45084.562951388885</v>
      </c>
      <c r="G9113" s="408">
        <v>0</v>
      </c>
    </row>
    <row r="9114" spans="1:7" ht="15" x14ac:dyDescent="0.2">
      <c r="A9114" s="407" t="s">
        <v>14568</v>
      </c>
      <c r="B9114" s="407" t="s">
        <v>14569</v>
      </c>
      <c r="C9114" s="408">
        <v>0</v>
      </c>
      <c r="D9114" s="408">
        <v>1.5808</v>
      </c>
      <c r="E9114" s="408">
        <v>1.5808</v>
      </c>
      <c r="F9114" s="409">
        <v>45084.565567129626</v>
      </c>
      <c r="G9114" s="408">
        <v>0</v>
      </c>
    </row>
    <row r="9115" spans="1:7" ht="15" x14ac:dyDescent="0.2">
      <c r="A9115" s="407" t="s">
        <v>14570</v>
      </c>
      <c r="B9115" s="407" t="s">
        <v>14571</v>
      </c>
      <c r="C9115" s="408">
        <v>0</v>
      </c>
      <c r="D9115" s="408">
        <v>3.1295000000000002</v>
      </c>
      <c r="E9115" s="408">
        <v>3.1295000000000002</v>
      </c>
      <c r="F9115" s="409">
        <v>45964.579942129632</v>
      </c>
      <c r="G9115" s="408">
        <v>0</v>
      </c>
    </row>
    <row r="9116" spans="1:7" ht="15" x14ac:dyDescent="0.2">
      <c r="A9116" s="407" t="s">
        <v>14572</v>
      </c>
      <c r="B9116" s="407" t="s">
        <v>14573</v>
      </c>
      <c r="C9116" s="408">
        <v>0</v>
      </c>
      <c r="D9116" s="408">
        <v>3.8624999999999998</v>
      </c>
      <c r="E9116" s="408">
        <v>3.8624999999999998</v>
      </c>
      <c r="F9116" s="409">
        <v>45265.304155092592</v>
      </c>
      <c r="G9116" s="408">
        <v>0</v>
      </c>
    </row>
    <row r="9117" spans="1:7" ht="15" x14ac:dyDescent="0.2">
      <c r="A9117" s="407" t="s">
        <v>14574</v>
      </c>
      <c r="B9117" s="407" t="s">
        <v>14575</v>
      </c>
      <c r="C9117" s="408">
        <v>0</v>
      </c>
      <c r="D9117" s="408">
        <v>2.68</v>
      </c>
      <c r="E9117" s="408">
        <v>2.68</v>
      </c>
      <c r="F9117" s="409">
        <v>45139.574479166666</v>
      </c>
      <c r="G9117" s="408">
        <v>0</v>
      </c>
    </row>
    <row r="9118" spans="1:7" ht="15" x14ac:dyDescent="0.2">
      <c r="A9118" s="407" t="s">
        <v>14576</v>
      </c>
      <c r="B9118" s="407" t="s">
        <v>14577</v>
      </c>
      <c r="C9118" s="408">
        <v>0</v>
      </c>
      <c r="D9118" s="408">
        <v>8.5800000000000001E-2</v>
      </c>
      <c r="E9118" s="408">
        <v>8.5800000000000001E-2</v>
      </c>
      <c r="F9118" s="409">
        <v>45084.579398148147</v>
      </c>
      <c r="G9118" s="408">
        <v>107</v>
      </c>
    </row>
    <row r="9119" spans="1:7" ht="15" x14ac:dyDescent="0.2">
      <c r="A9119" s="407" t="s">
        <v>14578</v>
      </c>
      <c r="B9119" s="407" t="s">
        <v>14579</v>
      </c>
      <c r="C9119" s="408">
        <v>0</v>
      </c>
      <c r="D9119" s="408">
        <v>0.14530000000000001</v>
      </c>
      <c r="E9119" s="408">
        <v>0.14530000000000001</v>
      </c>
      <c r="F9119" s="409">
        <v>45084.580578703702</v>
      </c>
      <c r="G9119" s="408">
        <v>269</v>
      </c>
    </row>
    <row r="9120" spans="1:7" ht="15" x14ac:dyDescent="0.2">
      <c r="A9120" s="407" t="s">
        <v>14580</v>
      </c>
      <c r="B9120" s="407" t="s">
        <v>14581</v>
      </c>
      <c r="C9120" s="408">
        <v>0</v>
      </c>
      <c r="D9120" s="408">
        <v>0.28100000000000003</v>
      </c>
      <c r="E9120" s="408">
        <v>0.28100000000000003</v>
      </c>
      <c r="F9120" s="409">
        <v>45084.58315972222</v>
      </c>
      <c r="G9120" s="408">
        <v>100</v>
      </c>
    </row>
    <row r="9121" spans="1:7" ht="15" x14ac:dyDescent="0.2">
      <c r="A9121" s="407" t="s">
        <v>14582</v>
      </c>
      <c r="B9121" s="407" t="s">
        <v>14583</v>
      </c>
      <c r="C9121" s="408">
        <v>0</v>
      </c>
      <c r="D9121" s="408">
        <v>0.114</v>
      </c>
      <c r="E9121" s="408">
        <v>0.114</v>
      </c>
      <c r="F9121" s="409">
        <v>45084.590081018519</v>
      </c>
      <c r="G9121" s="408">
        <v>0</v>
      </c>
    </row>
    <row r="9122" spans="1:7" ht="15" x14ac:dyDescent="0.2">
      <c r="A9122" s="407" t="s">
        <v>14584</v>
      </c>
      <c r="B9122" s="407" t="s">
        <v>14585</v>
      </c>
      <c r="C9122" s="408">
        <v>0</v>
      </c>
      <c r="D9122" s="408">
        <v>0.34</v>
      </c>
      <c r="E9122" s="408">
        <v>0.34</v>
      </c>
      <c r="F9122" s="409">
        <v>45084.592141203706</v>
      </c>
      <c r="G9122" s="408">
        <v>0</v>
      </c>
    </row>
    <row r="9123" spans="1:7" ht="15" x14ac:dyDescent="0.2">
      <c r="A9123" s="407" t="s">
        <v>36337</v>
      </c>
      <c r="B9123" s="407" t="s">
        <v>36338</v>
      </c>
      <c r="C9123" s="408">
        <v>0</v>
      </c>
      <c r="D9123" s="408">
        <v>84.397499999999994</v>
      </c>
      <c r="E9123" s="408">
        <v>84.397499999999994</v>
      </c>
      <c r="F9123" s="409">
        <v>45645.445208333331</v>
      </c>
      <c r="G9123" s="408">
        <v>0</v>
      </c>
    </row>
    <row r="9124" spans="1:7" ht="15" x14ac:dyDescent="0.2">
      <c r="A9124" s="407" t="s">
        <v>36339</v>
      </c>
      <c r="B9124" s="407" t="s">
        <v>36340</v>
      </c>
      <c r="C9124" s="408">
        <v>0</v>
      </c>
      <c r="D9124" s="408">
        <v>4.5027999999999997</v>
      </c>
      <c r="E9124" s="408">
        <v>4.5027999999999997</v>
      </c>
      <c r="F9124" s="409">
        <v>45645.630613425928</v>
      </c>
      <c r="G9124" s="408">
        <v>0</v>
      </c>
    </row>
    <row r="9125" spans="1:7" ht="15" x14ac:dyDescent="0.2">
      <c r="A9125" s="407" t="s">
        <v>14586</v>
      </c>
      <c r="B9125" s="407" t="s">
        <v>14587</v>
      </c>
      <c r="C9125" s="408">
        <v>0</v>
      </c>
      <c r="D9125" s="408">
        <v>0.16800000000000001</v>
      </c>
      <c r="E9125" s="408">
        <v>0.16800000000000001</v>
      </c>
      <c r="F9125" s="409">
        <v>45084.592175925929</v>
      </c>
      <c r="G9125" s="408">
        <v>0</v>
      </c>
    </row>
    <row r="9126" spans="1:7" ht="15" x14ac:dyDescent="0.2">
      <c r="A9126" s="407" t="s">
        <v>14588</v>
      </c>
      <c r="B9126" s="407" t="s">
        <v>14589</v>
      </c>
      <c r="C9126" s="408">
        <v>0</v>
      </c>
      <c r="D9126" s="408">
        <v>0.61850000000000005</v>
      </c>
      <c r="E9126" s="408">
        <v>0.61850000000000005</v>
      </c>
      <c r="F9126" s="409">
        <v>45610.301689814813</v>
      </c>
      <c r="G9126" s="408">
        <v>0</v>
      </c>
    </row>
    <row r="9127" spans="1:7" ht="15" x14ac:dyDescent="0.2">
      <c r="A9127" s="407" t="s">
        <v>14590</v>
      </c>
      <c r="B9127" s="407" t="s">
        <v>14591</v>
      </c>
      <c r="C9127" s="408">
        <v>0</v>
      </c>
      <c r="D9127" s="408">
        <v>0.34949999999999998</v>
      </c>
      <c r="E9127" s="408">
        <v>0.34949999999999998</v>
      </c>
      <c r="F9127" s="409">
        <v>45174.349849537037</v>
      </c>
      <c r="G9127" s="408">
        <v>0</v>
      </c>
    </row>
    <row r="9128" spans="1:7" ht="15" x14ac:dyDescent="0.2">
      <c r="A9128" s="407" t="s">
        <v>14592</v>
      </c>
      <c r="B9128" s="407" t="s">
        <v>14593</v>
      </c>
      <c r="C9128" s="408">
        <v>0</v>
      </c>
      <c r="D9128" s="408">
        <v>0.26329999999999998</v>
      </c>
      <c r="E9128" s="408">
        <v>0.26329999999999998</v>
      </c>
      <c r="F9128" s="409">
        <v>45084.602094907408</v>
      </c>
      <c r="G9128" s="408">
        <v>100</v>
      </c>
    </row>
    <row r="9129" spans="1:7" ht="15" x14ac:dyDescent="0.2">
      <c r="A9129" s="407" t="s">
        <v>14594</v>
      </c>
      <c r="B9129" s="407" t="s">
        <v>14595</v>
      </c>
      <c r="C9129" s="408">
        <v>0</v>
      </c>
      <c r="D9129" s="408">
        <v>0.25718801498127342</v>
      </c>
      <c r="E9129" s="408">
        <v>0.25718801498127342</v>
      </c>
      <c r="F9129" s="409">
        <v>45861.526458333334</v>
      </c>
      <c r="G9129" s="408">
        <v>17</v>
      </c>
    </row>
    <row r="9130" spans="1:7" ht="15" x14ac:dyDescent="0.2">
      <c r="A9130" s="407" t="s">
        <v>14596</v>
      </c>
      <c r="B9130" s="407" t="s">
        <v>14597</v>
      </c>
      <c r="C9130" s="408">
        <v>0</v>
      </c>
      <c r="D9130" s="408">
        <v>0.24540000000000001</v>
      </c>
      <c r="E9130" s="408">
        <v>0.24540000000000001</v>
      </c>
      <c r="F9130" s="409">
        <v>45084.603414351855</v>
      </c>
      <c r="G9130" s="408">
        <v>56</v>
      </c>
    </row>
    <row r="9131" spans="1:7" ht="15" x14ac:dyDescent="0.2">
      <c r="A9131" s="407" t="s">
        <v>14598</v>
      </c>
      <c r="B9131" s="407" t="s">
        <v>14599</v>
      </c>
      <c r="C9131" s="408">
        <v>0</v>
      </c>
      <c r="D9131" s="408">
        <v>0.33300000000000002</v>
      </c>
      <c r="E9131" s="408">
        <v>0.33300000000000002</v>
      </c>
      <c r="F9131" s="409">
        <v>45890.290312500001</v>
      </c>
      <c r="G9131" s="408">
        <v>0</v>
      </c>
    </row>
    <row r="9132" spans="1:7" ht="15" x14ac:dyDescent="0.2">
      <c r="A9132" s="407" t="s">
        <v>14600</v>
      </c>
      <c r="B9132" s="407" t="s">
        <v>14601</v>
      </c>
      <c r="C9132" s="408">
        <v>0</v>
      </c>
      <c r="D9132" s="408">
        <v>0.34</v>
      </c>
      <c r="E9132" s="408">
        <v>0.34</v>
      </c>
      <c r="F9132" s="409">
        <v>45084.615243055552</v>
      </c>
      <c r="G9132" s="408">
        <v>0</v>
      </c>
    </row>
    <row r="9133" spans="1:7" ht="15" x14ac:dyDescent="0.2">
      <c r="A9133" s="407" t="s">
        <v>14602</v>
      </c>
      <c r="B9133" s="407" t="s">
        <v>14603</v>
      </c>
      <c r="C9133" s="408">
        <v>0</v>
      </c>
      <c r="D9133" s="408">
        <v>0.42599999999999999</v>
      </c>
      <c r="E9133" s="408">
        <v>0.42599999999999999</v>
      </c>
      <c r="F9133" s="409">
        <v>45648.957731481481</v>
      </c>
      <c r="G9133" s="408">
        <v>50</v>
      </c>
    </row>
    <row r="9134" spans="1:7" ht="15" x14ac:dyDescent="0.2">
      <c r="A9134" s="407" t="s">
        <v>14604</v>
      </c>
      <c r="B9134" s="407" t="s">
        <v>14605</v>
      </c>
      <c r="C9134" s="408">
        <v>0</v>
      </c>
      <c r="D9134" s="408">
        <v>0.90569999999999995</v>
      </c>
      <c r="E9134" s="408">
        <v>0.90569999999999995</v>
      </c>
      <c r="F9134" s="409">
        <v>45084.621423611112</v>
      </c>
      <c r="G9134" s="408">
        <v>23</v>
      </c>
    </row>
    <row r="9135" spans="1:7" ht="15" x14ac:dyDescent="0.2">
      <c r="A9135" s="407" t="s">
        <v>14606</v>
      </c>
      <c r="B9135" s="407" t="s">
        <v>14607</v>
      </c>
      <c r="C9135" s="408">
        <v>0</v>
      </c>
      <c r="D9135" s="408">
        <v>0.51550273972602734</v>
      </c>
      <c r="E9135" s="408">
        <v>0.51550273972602734</v>
      </c>
      <c r="F9135" s="409">
        <v>45924.679398148146</v>
      </c>
      <c r="G9135" s="408">
        <v>0</v>
      </c>
    </row>
    <row r="9136" spans="1:7" ht="15" x14ac:dyDescent="0.2">
      <c r="A9136" s="407" t="s">
        <v>14608</v>
      </c>
      <c r="B9136" s="407" t="s">
        <v>14609</v>
      </c>
      <c r="C9136" s="408">
        <v>0</v>
      </c>
      <c r="D9136" s="408">
        <v>0.86670000000000003</v>
      </c>
      <c r="E9136" s="408">
        <v>0.86670000000000003</v>
      </c>
      <c r="F9136" s="409">
        <v>45084.632118055553</v>
      </c>
      <c r="G9136" s="408">
        <v>0</v>
      </c>
    </row>
    <row r="9137" spans="1:7" ht="15" x14ac:dyDescent="0.25">
      <c r="A9137" s="407" t="s">
        <v>14610</v>
      </c>
      <c r="B9137" s="407" t="s">
        <v>14611</v>
      </c>
      <c r="C9137" s="406"/>
      <c r="D9137" s="408">
        <v>0.15</v>
      </c>
      <c r="E9137" s="408">
        <v>0.15</v>
      </c>
      <c r="F9137" s="409">
        <v>45084.636134259257</v>
      </c>
      <c r="G9137" s="408">
        <v>0</v>
      </c>
    </row>
    <row r="9138" spans="1:7" ht="15" x14ac:dyDescent="0.25">
      <c r="A9138" s="407" t="s">
        <v>14612</v>
      </c>
      <c r="B9138" s="407" t="s">
        <v>14613</v>
      </c>
      <c r="C9138" s="406"/>
      <c r="D9138" s="408">
        <v>0.16</v>
      </c>
      <c r="E9138" s="408">
        <v>0.16</v>
      </c>
      <c r="F9138" s="409">
        <v>45084.636678240742</v>
      </c>
      <c r="G9138" s="408">
        <v>0</v>
      </c>
    </row>
    <row r="9139" spans="1:7" ht="15" x14ac:dyDescent="0.25">
      <c r="A9139" s="407" t="s">
        <v>14614</v>
      </c>
      <c r="B9139" s="407" t="s">
        <v>14615</v>
      </c>
      <c r="C9139" s="406"/>
      <c r="D9139" s="408">
        <v>0.17</v>
      </c>
      <c r="E9139" s="408">
        <v>0.17</v>
      </c>
      <c r="F9139" s="409">
        <v>45084.63962962963</v>
      </c>
      <c r="G9139" s="408">
        <v>0</v>
      </c>
    </row>
    <row r="9140" spans="1:7" ht="15" x14ac:dyDescent="0.25">
      <c r="A9140" s="407" t="s">
        <v>14616</v>
      </c>
      <c r="B9140" s="407" t="s">
        <v>14617</v>
      </c>
      <c r="C9140" s="406"/>
      <c r="D9140" s="408">
        <v>0.21</v>
      </c>
      <c r="E9140" s="408">
        <v>0.21</v>
      </c>
      <c r="F9140" s="409">
        <v>45084.640092592592</v>
      </c>
      <c r="G9140" s="408">
        <v>0</v>
      </c>
    </row>
    <row r="9141" spans="1:7" ht="15" x14ac:dyDescent="0.2">
      <c r="A9141" s="407" t="s">
        <v>14618</v>
      </c>
      <c r="B9141" s="407" t="s">
        <v>14619</v>
      </c>
      <c r="C9141" s="408">
        <v>0</v>
      </c>
      <c r="D9141" s="408">
        <v>0.39510000000000001</v>
      </c>
      <c r="E9141" s="408">
        <v>0.39510000000000001</v>
      </c>
      <c r="F9141" s="409">
        <v>45084.640706018516</v>
      </c>
      <c r="G9141" s="408">
        <v>0</v>
      </c>
    </row>
    <row r="9142" spans="1:7" ht="15" x14ac:dyDescent="0.2">
      <c r="A9142" s="407" t="s">
        <v>14620</v>
      </c>
      <c r="B9142" s="407" t="s">
        <v>14621</v>
      </c>
      <c r="C9142" s="408">
        <v>0</v>
      </c>
      <c r="D9142" s="408">
        <v>1.25</v>
      </c>
      <c r="E9142" s="408">
        <v>1.25</v>
      </c>
      <c r="F9142" s="409">
        <v>45084.645173611112</v>
      </c>
      <c r="G9142" s="408">
        <v>0</v>
      </c>
    </row>
    <row r="9143" spans="1:7" ht="15" x14ac:dyDescent="0.2">
      <c r="A9143" s="407" t="s">
        <v>14622</v>
      </c>
      <c r="B9143" s="407" t="s">
        <v>14623</v>
      </c>
      <c r="C9143" s="408">
        <v>0</v>
      </c>
      <c r="D9143" s="408">
        <v>11.88</v>
      </c>
      <c r="E9143" s="408">
        <v>11.88</v>
      </c>
      <c r="F9143" s="409">
        <v>45084.460636574076</v>
      </c>
      <c r="G9143" s="408">
        <v>0</v>
      </c>
    </row>
    <row r="9144" spans="1:7" ht="15" x14ac:dyDescent="0.2">
      <c r="A9144" s="407" t="s">
        <v>14624</v>
      </c>
      <c r="B9144" s="407" t="s">
        <v>14625</v>
      </c>
      <c r="C9144" s="408">
        <v>0</v>
      </c>
      <c r="D9144" s="408">
        <v>1.72</v>
      </c>
      <c r="E9144" s="408">
        <v>1.72</v>
      </c>
      <c r="F9144" s="409">
        <v>45084.646562499998</v>
      </c>
      <c r="G9144" s="408">
        <v>0</v>
      </c>
    </row>
    <row r="9145" spans="1:7" ht="15" x14ac:dyDescent="0.2">
      <c r="A9145" s="407" t="s">
        <v>14626</v>
      </c>
      <c r="B9145" s="407" t="s">
        <v>33832</v>
      </c>
      <c r="C9145" s="408">
        <v>0</v>
      </c>
      <c r="D9145" s="408">
        <v>5</v>
      </c>
      <c r="E9145" s="408">
        <v>5</v>
      </c>
      <c r="F9145" s="409">
        <v>45462.593865740739</v>
      </c>
      <c r="G9145" s="408">
        <v>0</v>
      </c>
    </row>
    <row r="9146" spans="1:7" ht="15" x14ac:dyDescent="0.2">
      <c r="A9146" s="407" t="s">
        <v>14627</v>
      </c>
      <c r="B9146" s="407" t="s">
        <v>33833</v>
      </c>
      <c r="C9146" s="408">
        <v>0</v>
      </c>
      <c r="D9146" s="408">
        <v>10.18</v>
      </c>
      <c r="E9146" s="408">
        <v>10.18</v>
      </c>
      <c r="F9146" s="409">
        <v>45462.594548611109</v>
      </c>
      <c r="G9146" s="408">
        <v>0</v>
      </c>
    </row>
    <row r="9147" spans="1:7" ht="15" x14ac:dyDescent="0.2">
      <c r="A9147" s="407" t="s">
        <v>14628</v>
      </c>
      <c r="B9147" s="407" t="s">
        <v>33834</v>
      </c>
      <c r="C9147" s="408">
        <v>0</v>
      </c>
      <c r="D9147" s="408">
        <v>4.8899999999999997</v>
      </c>
      <c r="E9147" s="408">
        <v>4.8899999999999997</v>
      </c>
      <c r="F9147" s="409">
        <v>45462.595636574071</v>
      </c>
      <c r="G9147" s="408">
        <v>10</v>
      </c>
    </row>
    <row r="9148" spans="1:7" ht="15" x14ac:dyDescent="0.2">
      <c r="A9148" s="407" t="s">
        <v>14629</v>
      </c>
      <c r="B9148" s="407" t="s">
        <v>33835</v>
      </c>
      <c r="C9148" s="408">
        <v>0</v>
      </c>
      <c r="D9148" s="408">
        <v>4.45</v>
      </c>
      <c r="E9148" s="408">
        <v>4.45</v>
      </c>
      <c r="F9148" s="409">
        <v>45447.431145833332</v>
      </c>
      <c r="G9148" s="408">
        <v>22</v>
      </c>
    </row>
    <row r="9149" spans="1:7" ht="15" x14ac:dyDescent="0.2">
      <c r="A9149" s="407" t="s">
        <v>14630</v>
      </c>
      <c r="B9149" s="407" t="s">
        <v>33836</v>
      </c>
      <c r="C9149" s="408">
        <v>0</v>
      </c>
      <c r="D9149" s="408">
        <v>5.35</v>
      </c>
      <c r="E9149" s="408">
        <v>5.35</v>
      </c>
      <c r="F9149" s="409">
        <v>45924.680185185185</v>
      </c>
      <c r="G9149" s="408">
        <v>0</v>
      </c>
    </row>
    <row r="9150" spans="1:7" ht="15" x14ac:dyDescent="0.2">
      <c r="A9150" s="407" t="s">
        <v>14631</v>
      </c>
      <c r="B9150" s="407" t="s">
        <v>33837</v>
      </c>
      <c r="C9150" s="408">
        <v>0</v>
      </c>
      <c r="D9150" s="408">
        <v>3.98</v>
      </c>
      <c r="E9150" s="408">
        <v>3.98</v>
      </c>
      <c r="F9150" s="409">
        <v>45447.431469907409</v>
      </c>
      <c r="G9150" s="408">
        <v>22</v>
      </c>
    </row>
    <row r="9151" spans="1:7" ht="15" x14ac:dyDescent="0.2">
      <c r="A9151" s="407" t="s">
        <v>14632</v>
      </c>
      <c r="B9151" s="407" t="s">
        <v>33838</v>
      </c>
      <c r="C9151" s="408">
        <v>0</v>
      </c>
      <c r="D9151" s="408">
        <v>3.18</v>
      </c>
      <c r="E9151" s="408">
        <v>3.18</v>
      </c>
      <c r="F9151" s="409">
        <v>45447.431608796294</v>
      </c>
      <c r="G9151" s="408">
        <v>90</v>
      </c>
    </row>
    <row r="9152" spans="1:7" ht="15" x14ac:dyDescent="0.2">
      <c r="A9152" s="407" t="s">
        <v>14633</v>
      </c>
      <c r="B9152" s="407" t="s">
        <v>33832</v>
      </c>
      <c r="C9152" s="408">
        <v>0</v>
      </c>
      <c r="D9152" s="408">
        <v>1.85</v>
      </c>
      <c r="E9152" s="408">
        <v>1.85</v>
      </c>
      <c r="F9152" s="409">
        <v>45468.601099537038</v>
      </c>
      <c r="G9152" s="408">
        <v>0</v>
      </c>
    </row>
    <row r="9153" spans="1:7" ht="15" x14ac:dyDescent="0.25">
      <c r="A9153" s="407" t="s">
        <v>33839</v>
      </c>
      <c r="B9153" s="407" t="s">
        <v>33840</v>
      </c>
      <c r="C9153" s="406"/>
      <c r="D9153" s="408">
        <v>5.39</v>
      </c>
      <c r="E9153" s="408">
        <v>5.39</v>
      </c>
      <c r="F9153" s="409">
        <v>45468.40519675926</v>
      </c>
      <c r="G9153" s="408">
        <v>0</v>
      </c>
    </row>
    <row r="9154" spans="1:7" ht="15" x14ac:dyDescent="0.25">
      <c r="A9154" s="407" t="s">
        <v>33841</v>
      </c>
      <c r="B9154" s="407" t="s">
        <v>33842</v>
      </c>
      <c r="C9154" s="406"/>
      <c r="D9154" s="408">
        <v>8.5299999999999994</v>
      </c>
      <c r="E9154" s="408">
        <v>8.5299999999999994</v>
      </c>
      <c r="F9154" s="409">
        <v>45468.600671296299</v>
      </c>
      <c r="G9154" s="408">
        <v>0</v>
      </c>
    </row>
    <row r="9155" spans="1:7" ht="15" x14ac:dyDescent="0.2">
      <c r="A9155" s="407" t="s">
        <v>33843</v>
      </c>
      <c r="B9155" s="407" t="s">
        <v>33844</v>
      </c>
      <c r="C9155" s="408">
        <v>0</v>
      </c>
      <c r="D9155" s="408">
        <v>8.9570830000000008</v>
      </c>
      <c r="E9155" s="408">
        <v>8.9570830000000008</v>
      </c>
      <c r="F9155" s="409">
        <v>45468.600439814814</v>
      </c>
      <c r="G9155" s="408">
        <v>0</v>
      </c>
    </row>
    <row r="9156" spans="1:7" ht="15" x14ac:dyDescent="0.2">
      <c r="A9156" s="407" t="s">
        <v>33845</v>
      </c>
      <c r="B9156" s="407" t="s">
        <v>33846</v>
      </c>
      <c r="C9156" s="408">
        <v>0</v>
      </c>
      <c r="D9156" s="408">
        <v>10.593999999999999</v>
      </c>
      <c r="E9156" s="408">
        <v>10.593999999999999</v>
      </c>
      <c r="F9156" s="409">
        <v>45468.600300925929</v>
      </c>
      <c r="G9156" s="408">
        <v>0</v>
      </c>
    </row>
    <row r="9157" spans="1:7" ht="15" x14ac:dyDescent="0.2">
      <c r="A9157" s="407" t="s">
        <v>33847</v>
      </c>
      <c r="B9157" s="407" t="s">
        <v>33848</v>
      </c>
      <c r="C9157" s="408">
        <v>0</v>
      </c>
      <c r="D9157" s="408">
        <v>14.813000000000001</v>
      </c>
      <c r="E9157" s="408">
        <v>14.813000000000001</v>
      </c>
      <c r="F9157" s="409">
        <v>45468.407893518517</v>
      </c>
      <c r="G9157" s="408">
        <v>0</v>
      </c>
    </row>
    <row r="9158" spans="1:7" ht="15" x14ac:dyDescent="0.2">
      <c r="A9158" s="407" t="s">
        <v>14634</v>
      </c>
      <c r="B9158" s="407" t="s">
        <v>14635</v>
      </c>
      <c r="C9158" s="408">
        <v>0</v>
      </c>
      <c r="D9158" s="408">
        <v>0.2258</v>
      </c>
      <c r="E9158" s="408">
        <v>0.2258</v>
      </c>
      <c r="F9158" s="409">
        <v>45068.334155092591</v>
      </c>
      <c r="G9158" s="408">
        <v>0</v>
      </c>
    </row>
    <row r="9159" spans="1:7" ht="15" x14ac:dyDescent="0.2">
      <c r="A9159" s="407" t="s">
        <v>14636</v>
      </c>
      <c r="B9159" s="407" t="s">
        <v>33849</v>
      </c>
      <c r="C9159" s="408">
        <v>0</v>
      </c>
      <c r="D9159" s="408">
        <v>4.58</v>
      </c>
      <c r="E9159" s="408">
        <v>4.58</v>
      </c>
      <c r="F9159" s="409">
        <v>45952.344131944446</v>
      </c>
      <c r="G9159" s="408">
        <v>0</v>
      </c>
    </row>
    <row r="9160" spans="1:7" ht="15" x14ac:dyDescent="0.2">
      <c r="A9160" s="407" t="s">
        <v>14637</v>
      </c>
      <c r="B9160" s="407" t="s">
        <v>33850</v>
      </c>
      <c r="C9160" s="408">
        <v>0</v>
      </c>
      <c r="D9160" s="408">
        <v>5.35</v>
      </c>
      <c r="E9160" s="408">
        <v>5.35</v>
      </c>
      <c r="F9160" s="409">
        <v>45447.443310185183</v>
      </c>
      <c r="G9160" s="408">
        <v>68</v>
      </c>
    </row>
    <row r="9161" spans="1:7" ht="15" x14ac:dyDescent="0.2">
      <c r="A9161" s="407" t="s">
        <v>14638</v>
      </c>
      <c r="B9161" s="407" t="s">
        <v>33851</v>
      </c>
      <c r="C9161" s="408">
        <v>0</v>
      </c>
      <c r="D9161" s="408">
        <v>5.95</v>
      </c>
      <c r="E9161" s="408">
        <v>5.95</v>
      </c>
      <c r="F9161" s="409">
        <v>45447.443449074075</v>
      </c>
      <c r="G9161" s="408">
        <v>70</v>
      </c>
    </row>
    <row r="9162" spans="1:7" ht="15" x14ac:dyDescent="0.2">
      <c r="A9162" s="407" t="s">
        <v>14639</v>
      </c>
      <c r="B9162" s="407" t="s">
        <v>33852</v>
      </c>
      <c r="C9162" s="408">
        <v>0</v>
      </c>
      <c r="D9162" s="408">
        <v>7.15</v>
      </c>
      <c r="E9162" s="408">
        <v>7.15</v>
      </c>
      <c r="F9162" s="409">
        <v>45447.443564814814</v>
      </c>
      <c r="G9162" s="408">
        <v>140</v>
      </c>
    </row>
    <row r="9163" spans="1:7" ht="15" x14ac:dyDescent="0.2">
      <c r="A9163" s="407" t="s">
        <v>14640</v>
      </c>
      <c r="B9163" s="407" t="s">
        <v>33853</v>
      </c>
      <c r="C9163" s="408">
        <v>0</v>
      </c>
      <c r="D9163" s="408">
        <v>9.0500000000000007</v>
      </c>
      <c r="E9163" s="408">
        <v>9.0500000000000007</v>
      </c>
      <c r="F9163" s="409">
        <v>45462.566192129627</v>
      </c>
      <c r="G9163" s="408">
        <v>16</v>
      </c>
    </row>
    <row r="9164" spans="1:7" ht="15" x14ac:dyDescent="0.2">
      <c r="A9164" s="407" t="s">
        <v>14641</v>
      </c>
      <c r="B9164" s="407" t="s">
        <v>33854</v>
      </c>
      <c r="C9164" s="408">
        <v>0</v>
      </c>
      <c r="D9164" s="408">
        <v>10.3</v>
      </c>
      <c r="E9164" s="408">
        <v>10.3</v>
      </c>
      <c r="F9164" s="409">
        <v>45447.443831018521</v>
      </c>
      <c r="G9164" s="408">
        <v>6</v>
      </c>
    </row>
    <row r="9165" spans="1:7" ht="15" x14ac:dyDescent="0.2">
      <c r="A9165" s="407" t="s">
        <v>33855</v>
      </c>
      <c r="B9165" s="407" t="s">
        <v>33856</v>
      </c>
      <c r="C9165" s="408">
        <v>0</v>
      </c>
      <c r="D9165" s="408">
        <v>11.099583333333333</v>
      </c>
      <c r="E9165" s="408">
        <v>11.099583333333333</v>
      </c>
      <c r="F9165" s="409">
        <v>45755.538564814815</v>
      </c>
      <c r="G9165" s="408">
        <v>54</v>
      </c>
    </row>
    <row r="9166" spans="1:7" ht="15" x14ac:dyDescent="0.2">
      <c r="A9166" s="407" t="s">
        <v>33857</v>
      </c>
      <c r="B9166" s="407" t="s">
        <v>33858</v>
      </c>
      <c r="C9166" s="408">
        <v>0</v>
      </c>
      <c r="D9166" s="408">
        <v>12.173333333333332</v>
      </c>
      <c r="E9166" s="408">
        <v>12.173333333333332</v>
      </c>
      <c r="F9166" s="409">
        <v>45755.538946759261</v>
      </c>
      <c r="G9166" s="408">
        <v>62</v>
      </c>
    </row>
    <row r="9167" spans="1:7" ht="15" x14ac:dyDescent="0.2">
      <c r="A9167" s="407" t="s">
        <v>33859</v>
      </c>
      <c r="B9167" s="407" t="s">
        <v>33860</v>
      </c>
      <c r="C9167" s="408">
        <v>0</v>
      </c>
      <c r="D9167" s="408">
        <v>13.016666666666666</v>
      </c>
      <c r="E9167" s="408">
        <v>13.016666666666666</v>
      </c>
      <c r="F9167" s="409">
        <v>45755.541331018518</v>
      </c>
      <c r="G9167" s="408">
        <v>0</v>
      </c>
    </row>
    <row r="9168" spans="1:7" ht="15" x14ac:dyDescent="0.2">
      <c r="A9168" s="407" t="s">
        <v>33861</v>
      </c>
      <c r="B9168" s="407" t="s">
        <v>33862</v>
      </c>
      <c r="C9168" s="408">
        <v>0</v>
      </c>
      <c r="D9168" s="408">
        <v>14.972916666666666</v>
      </c>
      <c r="E9168" s="408">
        <v>14.972916666666666</v>
      </c>
      <c r="F9168" s="409">
        <v>45531.259687500002</v>
      </c>
      <c r="G9168" s="408">
        <v>0</v>
      </c>
    </row>
    <row r="9169" spans="1:7" ht="15" x14ac:dyDescent="0.2">
      <c r="A9169" s="407" t="s">
        <v>33863</v>
      </c>
      <c r="B9169" s="407" t="s">
        <v>33864</v>
      </c>
      <c r="C9169" s="408">
        <v>0</v>
      </c>
      <c r="D9169" s="408">
        <v>20.361666666666668</v>
      </c>
      <c r="E9169" s="408">
        <v>20.361666666666668</v>
      </c>
      <c r="F9169" s="409">
        <v>45546.56758101852</v>
      </c>
      <c r="G9169" s="408">
        <v>10</v>
      </c>
    </row>
    <row r="9170" spans="1:7" ht="15" x14ac:dyDescent="0.2">
      <c r="A9170" s="407" t="s">
        <v>33865</v>
      </c>
      <c r="B9170" s="407" t="s">
        <v>33866</v>
      </c>
      <c r="C9170" s="408">
        <v>0</v>
      </c>
      <c r="D9170" s="408">
        <v>20.363166666666665</v>
      </c>
      <c r="E9170" s="408">
        <v>20.363166666666665</v>
      </c>
      <c r="F9170" s="409">
        <v>45470.587106481478</v>
      </c>
      <c r="G9170" s="408">
        <v>18</v>
      </c>
    </row>
    <row r="9171" spans="1:7" ht="15" x14ac:dyDescent="0.2">
      <c r="A9171" s="407" t="s">
        <v>33867</v>
      </c>
      <c r="B9171" s="407" t="s">
        <v>33868</v>
      </c>
      <c r="C9171" s="408">
        <v>0</v>
      </c>
      <c r="D9171" s="408">
        <v>0.63</v>
      </c>
      <c r="E9171" s="408">
        <v>0.63</v>
      </c>
      <c r="F9171" s="409">
        <v>45552.717546296299</v>
      </c>
      <c r="G9171" s="408">
        <v>0</v>
      </c>
    </row>
    <row r="9172" spans="1:7" ht="15" x14ac:dyDescent="0.2">
      <c r="A9172" s="407" t="s">
        <v>33869</v>
      </c>
      <c r="B9172" s="407" t="s">
        <v>33870</v>
      </c>
      <c r="C9172" s="408">
        <v>0</v>
      </c>
      <c r="D9172" s="408">
        <v>0.4041142857142857</v>
      </c>
      <c r="E9172" s="408">
        <v>0.4041142857142857</v>
      </c>
      <c r="F9172" s="409">
        <v>45581.548854166664</v>
      </c>
      <c r="G9172" s="408">
        <v>0</v>
      </c>
    </row>
    <row r="9173" spans="1:7" ht="15" x14ac:dyDescent="0.2">
      <c r="A9173" s="407" t="s">
        <v>14642</v>
      </c>
      <c r="B9173" s="407" t="s">
        <v>14643</v>
      </c>
      <c r="C9173" s="408">
        <v>0</v>
      </c>
      <c r="D9173" s="408">
        <v>1.7999998135407023</v>
      </c>
      <c r="E9173" s="408">
        <v>1.7999998135407023</v>
      </c>
      <c r="F9173" s="409">
        <v>45468.608206018522</v>
      </c>
      <c r="G9173" s="408">
        <v>166</v>
      </c>
    </row>
    <row r="9174" spans="1:7" ht="15" x14ac:dyDescent="0.2">
      <c r="A9174" s="407" t="s">
        <v>14644</v>
      </c>
      <c r="B9174" s="407" t="s">
        <v>14645</v>
      </c>
      <c r="C9174" s="408">
        <v>0</v>
      </c>
      <c r="D9174" s="408">
        <v>8.35</v>
      </c>
      <c r="E9174" s="408">
        <v>8.35</v>
      </c>
      <c r="F9174" s="409">
        <v>45462.592766203707</v>
      </c>
      <c r="G9174" s="408">
        <v>0</v>
      </c>
    </row>
    <row r="9175" spans="1:7" ht="15" x14ac:dyDescent="0.25">
      <c r="A9175" s="407" t="s">
        <v>14646</v>
      </c>
      <c r="B9175" s="407" t="s">
        <v>14647</v>
      </c>
      <c r="C9175" s="406"/>
      <c r="D9175" s="408">
        <v>1.72</v>
      </c>
      <c r="E9175" s="408">
        <v>1.72</v>
      </c>
      <c r="F9175" s="409">
        <v>43151.364895833336</v>
      </c>
      <c r="G9175" s="408">
        <v>0</v>
      </c>
    </row>
    <row r="9176" spans="1:7" ht="15" x14ac:dyDescent="0.2">
      <c r="A9176" s="407" t="s">
        <v>36341</v>
      </c>
      <c r="B9176" s="407" t="s">
        <v>36342</v>
      </c>
      <c r="C9176" s="408">
        <v>0</v>
      </c>
      <c r="D9176" s="408">
        <v>1.88</v>
      </c>
      <c r="E9176" s="408">
        <v>1.88</v>
      </c>
      <c r="F9176" s="409">
        <v>43378.414780092593</v>
      </c>
      <c r="G9176" s="408">
        <v>0</v>
      </c>
    </row>
    <row r="9177" spans="1:7" ht="15" x14ac:dyDescent="0.2">
      <c r="A9177" s="407" t="s">
        <v>14648</v>
      </c>
      <c r="B9177" s="407" t="s">
        <v>40578</v>
      </c>
      <c r="C9177" s="408">
        <v>0</v>
      </c>
      <c r="D9177" s="408">
        <v>2.83</v>
      </c>
      <c r="E9177" s="408">
        <v>2.83</v>
      </c>
      <c r="F9177" s="409">
        <v>45895.486458333333</v>
      </c>
      <c r="G9177" s="408">
        <v>0</v>
      </c>
    </row>
    <row r="9178" spans="1:7" ht="15" x14ac:dyDescent="0.2">
      <c r="A9178" s="407" t="s">
        <v>14649</v>
      </c>
      <c r="B9178" s="407" t="s">
        <v>14650</v>
      </c>
      <c r="C9178" s="408">
        <v>0</v>
      </c>
      <c r="D9178" s="408">
        <v>1.88</v>
      </c>
      <c r="E9178" s="408">
        <v>1.88</v>
      </c>
      <c r="F9178" s="409">
        <v>43151.365289351852</v>
      </c>
      <c r="G9178" s="408">
        <v>0</v>
      </c>
    </row>
    <row r="9179" spans="1:7" ht="15" x14ac:dyDescent="0.2">
      <c r="A9179" s="407" t="s">
        <v>14651</v>
      </c>
      <c r="B9179" s="407" t="s">
        <v>14652</v>
      </c>
      <c r="C9179" s="408">
        <v>0</v>
      </c>
      <c r="D9179" s="408">
        <v>2.0699999999999998</v>
      </c>
      <c r="E9179" s="408">
        <v>2.0699999999999998</v>
      </c>
      <c r="F9179" s="409">
        <v>44881.293993055559</v>
      </c>
      <c r="G9179" s="408">
        <v>0</v>
      </c>
    </row>
    <row r="9180" spans="1:7" ht="15" x14ac:dyDescent="0.25">
      <c r="A9180" s="407" t="s">
        <v>14653</v>
      </c>
      <c r="B9180" s="407" t="s">
        <v>14654</v>
      </c>
      <c r="C9180" s="406"/>
      <c r="D9180" s="408">
        <v>8</v>
      </c>
      <c r="E9180" s="408">
        <v>8</v>
      </c>
      <c r="F9180" s="409">
        <v>44881.294166666667</v>
      </c>
      <c r="G9180" s="408">
        <v>0</v>
      </c>
    </row>
    <row r="9181" spans="1:7" ht="15" x14ac:dyDescent="0.25">
      <c r="A9181" s="407" t="s">
        <v>14655</v>
      </c>
      <c r="B9181" s="407" t="s">
        <v>14656</v>
      </c>
      <c r="C9181" s="406"/>
      <c r="D9181" s="408">
        <v>0.6</v>
      </c>
      <c r="E9181" s="408">
        <v>0.6</v>
      </c>
      <c r="F9181" s="409">
        <v>44881.294293981482</v>
      </c>
      <c r="G9181" s="408">
        <v>0</v>
      </c>
    </row>
    <row r="9182" spans="1:7" ht="15" x14ac:dyDescent="0.25">
      <c r="A9182" s="407" t="s">
        <v>14657</v>
      </c>
      <c r="B9182" s="407" t="s">
        <v>14658</v>
      </c>
      <c r="C9182" s="406"/>
      <c r="D9182" s="408">
        <v>0.498</v>
      </c>
      <c r="E9182" s="408">
        <v>0.498</v>
      </c>
      <c r="F9182" s="409">
        <v>44512.449201388888</v>
      </c>
      <c r="G9182" s="408">
        <v>0</v>
      </c>
    </row>
    <row r="9183" spans="1:7" ht="15" x14ac:dyDescent="0.2">
      <c r="A9183" s="407" t="s">
        <v>14659</v>
      </c>
      <c r="B9183" s="407" t="s">
        <v>14660</v>
      </c>
      <c r="C9183" s="408">
        <v>0</v>
      </c>
      <c r="D9183" s="408">
        <v>16.207083333333333</v>
      </c>
      <c r="E9183" s="408">
        <v>16.207083333333333</v>
      </c>
      <c r="F9183" s="409">
        <v>45019.669247685182</v>
      </c>
      <c r="G9183" s="408">
        <v>21</v>
      </c>
    </row>
    <row r="9184" spans="1:7" ht="15" x14ac:dyDescent="0.2">
      <c r="A9184" s="407" t="s">
        <v>14661</v>
      </c>
      <c r="B9184" s="407" t="s">
        <v>14662</v>
      </c>
      <c r="C9184" s="408">
        <v>0</v>
      </c>
      <c r="D9184" s="408">
        <v>13.5</v>
      </c>
      <c r="E9184" s="408">
        <v>13.5</v>
      </c>
      <c r="F9184" s="409">
        <v>45019.669409722221</v>
      </c>
      <c r="G9184" s="408">
        <v>0</v>
      </c>
    </row>
    <row r="9185" spans="1:7" ht="15" x14ac:dyDescent="0.2">
      <c r="A9185" s="407" t="s">
        <v>14663</v>
      </c>
      <c r="B9185" s="407" t="s">
        <v>14664</v>
      </c>
      <c r="C9185" s="408">
        <v>0</v>
      </c>
      <c r="D9185" s="408">
        <v>15.27</v>
      </c>
      <c r="E9185" s="408">
        <v>15.27</v>
      </c>
      <c r="F9185" s="409">
        <v>45019.669479166667</v>
      </c>
      <c r="G9185" s="408">
        <v>0</v>
      </c>
    </row>
    <row r="9186" spans="1:7" ht="15" x14ac:dyDescent="0.2">
      <c r="A9186" s="407" t="s">
        <v>14665</v>
      </c>
      <c r="B9186" s="407" t="s">
        <v>14666</v>
      </c>
      <c r="C9186" s="408">
        <v>0</v>
      </c>
      <c r="D9186" s="408">
        <v>1.9</v>
      </c>
      <c r="E9186" s="408">
        <v>1.9</v>
      </c>
      <c r="F9186" s="409">
        <v>45910.358912037038</v>
      </c>
      <c r="G9186" s="408">
        <v>0</v>
      </c>
    </row>
    <row r="9187" spans="1:7" ht="15" x14ac:dyDescent="0.2">
      <c r="A9187" s="407" t="s">
        <v>14667</v>
      </c>
      <c r="B9187" s="407" t="s">
        <v>14668</v>
      </c>
      <c r="C9187" s="408">
        <v>0</v>
      </c>
      <c r="D9187" s="408">
        <v>2.4500000000000002</v>
      </c>
      <c r="E9187" s="408">
        <v>2.4500000000000002</v>
      </c>
      <c r="F9187" s="409">
        <v>45019.669606481482</v>
      </c>
      <c r="G9187" s="408">
        <v>0</v>
      </c>
    </row>
    <row r="9188" spans="1:7" ht="15" x14ac:dyDescent="0.2">
      <c r="A9188" s="407" t="s">
        <v>14669</v>
      </c>
      <c r="B9188" s="407" t="s">
        <v>14670</v>
      </c>
      <c r="C9188" s="408">
        <v>0</v>
      </c>
      <c r="D9188" s="408">
        <v>30.69</v>
      </c>
      <c r="E9188" s="408">
        <v>30.69</v>
      </c>
      <c r="F9188" s="409">
        <v>45019.669675925928</v>
      </c>
      <c r="G9188" s="408">
        <v>0</v>
      </c>
    </row>
    <row r="9189" spans="1:7" ht="15" x14ac:dyDescent="0.2">
      <c r="A9189" s="407" t="s">
        <v>14671</v>
      </c>
      <c r="B9189" s="407" t="s">
        <v>14672</v>
      </c>
      <c r="C9189" s="408">
        <v>0</v>
      </c>
      <c r="D9189" s="408">
        <v>22.59</v>
      </c>
      <c r="E9189" s="408">
        <v>22.59</v>
      </c>
      <c r="F9189" s="409">
        <v>45980.569733796299</v>
      </c>
      <c r="G9189" s="408">
        <v>0</v>
      </c>
    </row>
    <row r="9190" spans="1:7" ht="15" x14ac:dyDescent="0.25">
      <c r="A9190" s="407" t="s">
        <v>14673</v>
      </c>
      <c r="B9190" s="407" t="s">
        <v>14674</v>
      </c>
      <c r="C9190" s="406"/>
      <c r="D9190" s="408">
        <v>22.25</v>
      </c>
      <c r="E9190" s="408">
        <v>22.25</v>
      </c>
      <c r="F9190" s="409">
        <v>45019.66982638889</v>
      </c>
      <c r="G9190" s="408">
        <v>0</v>
      </c>
    </row>
    <row r="9191" spans="1:7" ht="15" x14ac:dyDescent="0.2">
      <c r="A9191" s="407" t="s">
        <v>14675</v>
      </c>
      <c r="B9191" s="407" t="s">
        <v>14676</v>
      </c>
      <c r="C9191" s="408">
        <v>0</v>
      </c>
      <c r="D9191" s="408">
        <v>21.72</v>
      </c>
      <c r="E9191" s="408">
        <v>21.72</v>
      </c>
      <c r="F9191" s="409">
        <v>45980.569560185184</v>
      </c>
      <c r="G9191" s="408">
        <v>0</v>
      </c>
    </row>
    <row r="9192" spans="1:7" ht="15" x14ac:dyDescent="0.2">
      <c r="A9192" s="407" t="s">
        <v>14677</v>
      </c>
      <c r="B9192" s="407" t="s">
        <v>14678</v>
      </c>
      <c r="C9192" s="408">
        <v>0</v>
      </c>
      <c r="D9192" s="408">
        <v>19.55</v>
      </c>
      <c r="E9192" s="408">
        <v>19.55</v>
      </c>
      <c r="F9192" s="409">
        <v>45019.669942129629</v>
      </c>
      <c r="G9192" s="408">
        <v>0</v>
      </c>
    </row>
    <row r="9193" spans="1:7" ht="15" x14ac:dyDescent="0.25">
      <c r="A9193" s="407" t="s">
        <v>14679</v>
      </c>
      <c r="B9193" s="407" t="s">
        <v>14680</v>
      </c>
      <c r="C9193" s="406"/>
      <c r="D9193" s="408">
        <v>19.8</v>
      </c>
      <c r="E9193" s="408">
        <v>19.8</v>
      </c>
      <c r="F9193" s="409">
        <v>45019.670011574075</v>
      </c>
      <c r="G9193" s="408">
        <v>0</v>
      </c>
    </row>
    <row r="9194" spans="1:7" ht="15" x14ac:dyDescent="0.2">
      <c r="A9194" s="407" t="s">
        <v>14681</v>
      </c>
      <c r="B9194" s="407" t="s">
        <v>14682</v>
      </c>
      <c r="C9194" s="408">
        <v>0</v>
      </c>
      <c r="D9194" s="408">
        <v>14.401983122362868</v>
      </c>
      <c r="E9194" s="408">
        <v>14.401983122362868</v>
      </c>
      <c r="F9194" s="409">
        <v>45019.670069444444</v>
      </c>
      <c r="G9194" s="408">
        <v>0</v>
      </c>
    </row>
    <row r="9195" spans="1:7" ht="15" x14ac:dyDescent="0.2">
      <c r="A9195" s="407" t="s">
        <v>14683</v>
      </c>
      <c r="B9195" s="407" t="s">
        <v>14684</v>
      </c>
      <c r="C9195" s="408">
        <v>0</v>
      </c>
      <c r="D9195" s="408">
        <v>15.68</v>
      </c>
      <c r="E9195" s="408">
        <v>15.68</v>
      </c>
      <c r="F9195" s="409">
        <v>45019.670138888891</v>
      </c>
      <c r="G9195" s="408">
        <v>0</v>
      </c>
    </row>
    <row r="9196" spans="1:7" ht="15" x14ac:dyDescent="0.2">
      <c r="A9196" s="407" t="s">
        <v>14685</v>
      </c>
      <c r="B9196" s="407" t="s">
        <v>14686</v>
      </c>
      <c r="C9196" s="408">
        <v>0</v>
      </c>
      <c r="D9196" s="408">
        <v>25.45</v>
      </c>
      <c r="E9196" s="408">
        <v>25.45</v>
      </c>
      <c r="F9196" s="409">
        <v>45019.670208333337</v>
      </c>
      <c r="G9196" s="408">
        <v>0</v>
      </c>
    </row>
    <row r="9197" spans="1:7" ht="15" x14ac:dyDescent="0.2">
      <c r="A9197" s="407" t="s">
        <v>14687</v>
      </c>
      <c r="B9197" s="407" t="s">
        <v>14688</v>
      </c>
      <c r="C9197" s="408">
        <v>0</v>
      </c>
      <c r="D9197" s="408">
        <v>11.4</v>
      </c>
      <c r="E9197" s="408">
        <v>11.4</v>
      </c>
      <c r="F9197" s="409">
        <v>45980.569374999999</v>
      </c>
      <c r="G9197" s="408">
        <v>0</v>
      </c>
    </row>
    <row r="9198" spans="1:7" ht="15" x14ac:dyDescent="0.25">
      <c r="A9198" s="407" t="s">
        <v>14689</v>
      </c>
      <c r="B9198" s="407" t="s">
        <v>14690</v>
      </c>
      <c r="C9198" s="406"/>
      <c r="D9198" s="408">
        <v>10.93</v>
      </c>
      <c r="E9198" s="408">
        <v>10.93</v>
      </c>
      <c r="F9198" s="409">
        <v>45019.670324074075</v>
      </c>
      <c r="G9198" s="408">
        <v>0</v>
      </c>
    </row>
    <row r="9199" spans="1:7" ht="15" x14ac:dyDescent="0.2">
      <c r="A9199" s="407" t="s">
        <v>14691</v>
      </c>
      <c r="B9199" s="407" t="s">
        <v>14692</v>
      </c>
      <c r="C9199" s="408">
        <v>0</v>
      </c>
      <c r="D9199" s="408">
        <v>0.13</v>
      </c>
      <c r="E9199" s="408">
        <v>0.13</v>
      </c>
      <c r="F9199" s="409">
        <v>45924.681192129632</v>
      </c>
      <c r="G9199" s="408">
        <v>1400</v>
      </c>
    </row>
    <row r="9200" spans="1:7" ht="15" x14ac:dyDescent="0.2">
      <c r="A9200" s="407" t="s">
        <v>14693</v>
      </c>
      <c r="B9200" s="407" t="s">
        <v>14694</v>
      </c>
      <c r="C9200" s="408">
        <v>0</v>
      </c>
      <c r="D9200" s="408">
        <v>5.34</v>
      </c>
      <c r="E9200" s="408">
        <v>5.34</v>
      </c>
      <c r="F9200" s="409">
        <v>45904.495219907411</v>
      </c>
      <c r="G9200" s="408">
        <v>86</v>
      </c>
    </row>
    <row r="9201" spans="1:7" ht="15" x14ac:dyDescent="0.2">
      <c r="A9201" s="407" t="s">
        <v>14695</v>
      </c>
      <c r="B9201" s="407" t="s">
        <v>14696</v>
      </c>
      <c r="C9201" s="408">
        <v>0</v>
      </c>
      <c r="D9201" s="408">
        <v>6.25</v>
      </c>
      <c r="E9201" s="408">
        <v>6.25</v>
      </c>
      <c r="F9201" s="409">
        <v>45019.670497685183</v>
      </c>
      <c r="G9201" s="408">
        <v>0</v>
      </c>
    </row>
    <row r="9202" spans="1:7" ht="15" x14ac:dyDescent="0.2">
      <c r="A9202" s="407" t="s">
        <v>14697</v>
      </c>
      <c r="B9202" s="407" t="s">
        <v>14698</v>
      </c>
      <c r="C9202" s="408">
        <v>0</v>
      </c>
      <c r="D9202" s="408">
        <v>6.4</v>
      </c>
      <c r="E9202" s="408">
        <v>6.4</v>
      </c>
      <c r="F9202" s="409">
        <v>45019.670543981483</v>
      </c>
      <c r="G9202" s="408">
        <v>0</v>
      </c>
    </row>
    <row r="9203" spans="1:7" ht="15" x14ac:dyDescent="0.2">
      <c r="A9203" s="407" t="s">
        <v>14699</v>
      </c>
      <c r="B9203" s="407" t="s">
        <v>14700</v>
      </c>
      <c r="C9203" s="408">
        <v>0</v>
      </c>
      <c r="D9203" s="408">
        <v>9.25</v>
      </c>
      <c r="E9203" s="408">
        <v>9.25</v>
      </c>
      <c r="F9203" s="409">
        <v>45019.670706018522</v>
      </c>
      <c r="G9203" s="408">
        <v>0</v>
      </c>
    </row>
    <row r="9204" spans="1:7" ht="15" x14ac:dyDescent="0.2">
      <c r="A9204" s="407" t="s">
        <v>14701</v>
      </c>
      <c r="B9204" s="407" t="s">
        <v>14702</v>
      </c>
      <c r="C9204" s="408">
        <v>0</v>
      </c>
      <c r="D9204" s="408">
        <v>6.17</v>
      </c>
      <c r="E9204" s="408">
        <v>6.17</v>
      </c>
      <c r="F9204" s="409">
        <v>45019.670752314814</v>
      </c>
      <c r="G9204" s="408">
        <v>0</v>
      </c>
    </row>
    <row r="9205" spans="1:7" ht="15" x14ac:dyDescent="0.2">
      <c r="A9205" s="407" t="s">
        <v>14703</v>
      </c>
      <c r="B9205" s="407" t="s">
        <v>14704</v>
      </c>
      <c r="C9205" s="408">
        <v>0</v>
      </c>
      <c r="D9205" s="408">
        <v>7.56</v>
      </c>
      <c r="E9205" s="408">
        <v>7.56</v>
      </c>
      <c r="F9205" s="409">
        <v>45019.670775462961</v>
      </c>
      <c r="G9205" s="408">
        <v>6</v>
      </c>
    </row>
    <row r="9206" spans="1:7" ht="15" x14ac:dyDescent="0.2">
      <c r="A9206" s="407" t="s">
        <v>14705</v>
      </c>
      <c r="B9206" s="407" t="s">
        <v>14706</v>
      </c>
      <c r="C9206" s="408">
        <v>0</v>
      </c>
      <c r="D9206" s="408">
        <v>5.5949999999999998</v>
      </c>
      <c r="E9206" s="408">
        <v>5.5949999999999998</v>
      </c>
      <c r="F9206" s="409">
        <v>45019.670844907407</v>
      </c>
      <c r="G9206" s="408">
        <v>0</v>
      </c>
    </row>
    <row r="9207" spans="1:7" ht="15" x14ac:dyDescent="0.2">
      <c r="A9207" s="407" t="s">
        <v>14707</v>
      </c>
      <c r="B9207" s="407" t="s">
        <v>14708</v>
      </c>
      <c r="C9207" s="408">
        <v>0</v>
      </c>
      <c r="D9207" s="408">
        <v>9.8699999999999992</v>
      </c>
      <c r="E9207" s="408">
        <v>9.8699999999999992</v>
      </c>
      <c r="F9207" s="409">
        <v>46066.347997685189</v>
      </c>
      <c r="G9207" s="408">
        <v>0</v>
      </c>
    </row>
    <row r="9208" spans="1:7" ht="15" x14ac:dyDescent="0.2">
      <c r="A9208" s="407" t="s">
        <v>14709</v>
      </c>
      <c r="B9208" s="407" t="s">
        <v>14710</v>
      </c>
      <c r="C9208" s="408">
        <v>0</v>
      </c>
      <c r="D9208" s="408">
        <v>15.797499999999999</v>
      </c>
      <c r="E9208" s="408">
        <v>15.797499999999999</v>
      </c>
      <c r="F9208" s="409">
        <v>45019.670960648145</v>
      </c>
      <c r="G9208" s="408">
        <v>0</v>
      </c>
    </row>
    <row r="9209" spans="1:7" ht="15" x14ac:dyDescent="0.2">
      <c r="A9209" s="407" t="s">
        <v>14711</v>
      </c>
      <c r="B9209" s="407" t="s">
        <v>14712</v>
      </c>
      <c r="C9209" s="408">
        <v>0</v>
      </c>
      <c r="D9209" s="408">
        <v>19.7</v>
      </c>
      <c r="E9209" s="408">
        <v>19.7</v>
      </c>
      <c r="F9209" s="409">
        <v>45019.670983796299</v>
      </c>
      <c r="G9209" s="408">
        <v>6</v>
      </c>
    </row>
    <row r="9210" spans="1:7" ht="15" x14ac:dyDescent="0.2">
      <c r="A9210" s="407" t="s">
        <v>14713</v>
      </c>
      <c r="B9210" s="407" t="s">
        <v>14714</v>
      </c>
      <c r="C9210" s="408">
        <v>0</v>
      </c>
      <c r="D9210" s="408">
        <v>12.46</v>
      </c>
      <c r="E9210" s="408">
        <v>12.46</v>
      </c>
      <c r="F9210" s="409">
        <v>45019.671087962961</v>
      </c>
      <c r="G9210" s="408">
        <v>0</v>
      </c>
    </row>
    <row r="9211" spans="1:7" ht="15" x14ac:dyDescent="0.25">
      <c r="A9211" s="407" t="s">
        <v>14715</v>
      </c>
      <c r="B9211" s="407" t="s">
        <v>14716</v>
      </c>
      <c r="C9211" s="406"/>
      <c r="D9211" s="408">
        <v>20.9</v>
      </c>
      <c r="E9211" s="408">
        <v>20.9</v>
      </c>
      <c r="F9211" s="409">
        <v>45019.671180555553</v>
      </c>
      <c r="G9211" s="408">
        <v>0</v>
      </c>
    </row>
    <row r="9212" spans="1:7" ht="15" x14ac:dyDescent="0.2">
      <c r="A9212" s="407" t="s">
        <v>14717</v>
      </c>
      <c r="B9212" s="407" t="s">
        <v>14718</v>
      </c>
      <c r="C9212" s="408">
        <v>0</v>
      </c>
      <c r="D9212" s="408">
        <v>6.88</v>
      </c>
      <c r="E9212" s="408">
        <v>6.88</v>
      </c>
      <c r="F9212" s="409">
        <v>45019.671215277776</v>
      </c>
      <c r="G9212" s="408">
        <v>0</v>
      </c>
    </row>
    <row r="9213" spans="1:7" ht="15" x14ac:dyDescent="0.25">
      <c r="A9213" s="407" t="s">
        <v>14719</v>
      </c>
      <c r="B9213" s="407" t="s">
        <v>14720</v>
      </c>
      <c r="C9213" s="406"/>
      <c r="D9213" s="408">
        <v>11.81</v>
      </c>
      <c r="E9213" s="408">
        <v>11.81</v>
      </c>
      <c r="F9213" s="409">
        <v>45019.671238425923</v>
      </c>
      <c r="G9213" s="408">
        <v>0</v>
      </c>
    </row>
    <row r="9214" spans="1:7" ht="15" x14ac:dyDescent="0.2">
      <c r="A9214" s="407" t="s">
        <v>14721</v>
      </c>
      <c r="B9214" s="407" t="s">
        <v>14722</v>
      </c>
      <c r="C9214" s="408">
        <v>0</v>
      </c>
      <c r="D9214" s="408">
        <v>2.6124999999999998</v>
      </c>
      <c r="E9214" s="408">
        <v>2.6124999999999998</v>
      </c>
      <c r="F9214" s="409">
        <v>45019.671273148146</v>
      </c>
      <c r="G9214" s="408">
        <v>177</v>
      </c>
    </row>
    <row r="9215" spans="1:7" ht="15" x14ac:dyDescent="0.25">
      <c r="A9215" s="407" t="s">
        <v>14723</v>
      </c>
      <c r="B9215" s="407" t="s">
        <v>14724</v>
      </c>
      <c r="C9215" s="406"/>
      <c r="D9215" s="408">
        <v>21.35</v>
      </c>
      <c r="E9215" s="408">
        <v>21.35</v>
      </c>
      <c r="F9215" s="409">
        <v>45019.671307870369</v>
      </c>
      <c r="G9215" s="408">
        <v>0</v>
      </c>
    </row>
    <row r="9216" spans="1:7" ht="15" x14ac:dyDescent="0.2">
      <c r="A9216" s="407" t="s">
        <v>14725</v>
      </c>
      <c r="B9216" s="407" t="s">
        <v>14726</v>
      </c>
      <c r="C9216" s="408">
        <v>0</v>
      </c>
      <c r="D9216" s="408">
        <v>0.89</v>
      </c>
      <c r="E9216" s="408">
        <v>0.89</v>
      </c>
      <c r="F9216" s="409">
        <v>45019.6715625</v>
      </c>
      <c r="G9216" s="408">
        <v>0</v>
      </c>
    </row>
    <row r="9217" spans="1:7" ht="15" x14ac:dyDescent="0.2">
      <c r="A9217" s="407" t="s">
        <v>14727</v>
      </c>
      <c r="B9217" s="407" t="s">
        <v>14728</v>
      </c>
      <c r="C9217" s="408">
        <v>0</v>
      </c>
      <c r="D9217" s="408">
        <v>2.0499999999999998</v>
      </c>
      <c r="E9217" s="408">
        <v>2.0499999999999998</v>
      </c>
      <c r="F9217" s="409">
        <v>45910.356261574074</v>
      </c>
      <c r="G9217" s="408">
        <v>0</v>
      </c>
    </row>
    <row r="9218" spans="1:7" ht="15" x14ac:dyDescent="0.2">
      <c r="A9218" s="407" t="s">
        <v>14729</v>
      </c>
      <c r="B9218" s="407" t="s">
        <v>14730</v>
      </c>
      <c r="C9218" s="408">
        <v>0</v>
      </c>
      <c r="D9218" s="408">
        <v>1.46</v>
      </c>
      <c r="E9218" s="408">
        <v>1.46</v>
      </c>
      <c r="F9218" s="409">
        <v>45910.356793981482</v>
      </c>
      <c r="G9218" s="408">
        <v>0</v>
      </c>
    </row>
    <row r="9219" spans="1:7" ht="15" x14ac:dyDescent="0.2">
      <c r="A9219" s="407" t="s">
        <v>14731</v>
      </c>
      <c r="B9219" s="407" t="s">
        <v>14732</v>
      </c>
      <c r="C9219" s="408">
        <v>0</v>
      </c>
      <c r="D9219" s="408">
        <v>18.382000000000001</v>
      </c>
      <c r="E9219" s="408">
        <v>18.382000000000001</v>
      </c>
      <c r="F9219" s="409">
        <v>45019.671701388892</v>
      </c>
      <c r="G9219" s="408">
        <v>0</v>
      </c>
    </row>
    <row r="9220" spans="1:7" ht="15" x14ac:dyDescent="0.2">
      <c r="A9220" s="407" t="s">
        <v>14733</v>
      </c>
      <c r="B9220" s="407" t="s">
        <v>14734</v>
      </c>
      <c r="C9220" s="408">
        <v>0</v>
      </c>
      <c r="D9220" s="408">
        <v>22.43</v>
      </c>
      <c r="E9220" s="408">
        <v>22.43</v>
      </c>
      <c r="F9220" s="409">
        <v>45019.671724537038</v>
      </c>
      <c r="G9220" s="408">
        <v>0</v>
      </c>
    </row>
    <row r="9221" spans="1:7" ht="15" x14ac:dyDescent="0.2">
      <c r="A9221" s="407" t="s">
        <v>14735</v>
      </c>
      <c r="B9221" s="407" t="s">
        <v>14736</v>
      </c>
      <c r="C9221" s="408">
        <v>0</v>
      </c>
      <c r="D9221" s="408">
        <v>21</v>
      </c>
      <c r="E9221" s="408">
        <v>21</v>
      </c>
      <c r="F9221" s="409">
        <v>45019.671759259261</v>
      </c>
      <c r="G9221" s="408">
        <v>0</v>
      </c>
    </row>
    <row r="9222" spans="1:7" ht="15" x14ac:dyDescent="0.2">
      <c r="A9222" s="407" t="s">
        <v>14737</v>
      </c>
      <c r="B9222" s="407" t="s">
        <v>14738</v>
      </c>
      <c r="C9222" s="408">
        <v>0</v>
      </c>
      <c r="D9222" s="408">
        <v>2.42</v>
      </c>
      <c r="E9222" s="408">
        <v>2.42</v>
      </c>
      <c r="F9222" s="409">
        <v>45057.567152777781</v>
      </c>
      <c r="G9222" s="408">
        <v>0</v>
      </c>
    </row>
    <row r="9223" spans="1:7" ht="15" x14ac:dyDescent="0.2">
      <c r="A9223" s="407" t="s">
        <v>14739</v>
      </c>
      <c r="B9223" s="407" t="s">
        <v>14740</v>
      </c>
      <c r="C9223" s="408">
        <v>0</v>
      </c>
      <c r="D9223" s="408">
        <v>1.95</v>
      </c>
      <c r="E9223" s="408">
        <v>1.95</v>
      </c>
      <c r="F9223" s="409">
        <v>45019.671805555554</v>
      </c>
      <c r="G9223" s="408">
        <v>0</v>
      </c>
    </row>
    <row r="9224" spans="1:7" ht="15" x14ac:dyDescent="0.25">
      <c r="A9224" s="407" t="s">
        <v>14741</v>
      </c>
      <c r="B9224" s="407" t="s">
        <v>14742</v>
      </c>
      <c r="C9224" s="406"/>
      <c r="D9224" s="408">
        <v>2.5</v>
      </c>
      <c r="E9224" s="408">
        <v>2.5</v>
      </c>
      <c r="F9224" s="409">
        <v>45019.671863425923</v>
      </c>
      <c r="G9224" s="408">
        <v>0</v>
      </c>
    </row>
    <row r="9225" spans="1:7" ht="15" x14ac:dyDescent="0.25">
      <c r="A9225" s="407" t="s">
        <v>14743</v>
      </c>
      <c r="B9225" s="407" t="s">
        <v>14744</v>
      </c>
      <c r="C9225" s="406"/>
      <c r="D9225" s="408">
        <v>11.8</v>
      </c>
      <c r="E9225" s="408">
        <v>11.8</v>
      </c>
      <c r="F9225" s="409">
        <v>45019.671886574077</v>
      </c>
      <c r="G9225" s="408">
        <v>0</v>
      </c>
    </row>
    <row r="9226" spans="1:7" ht="15" x14ac:dyDescent="0.2">
      <c r="A9226" s="407" t="s">
        <v>14745</v>
      </c>
      <c r="B9226" s="407" t="s">
        <v>14746</v>
      </c>
      <c r="C9226" s="408">
        <v>0</v>
      </c>
      <c r="D9226" s="408">
        <v>0.69730000000000003</v>
      </c>
      <c r="E9226" s="408">
        <v>0.69730000000000003</v>
      </c>
      <c r="F9226" s="409">
        <v>45019.671944444446</v>
      </c>
      <c r="G9226" s="408">
        <v>0</v>
      </c>
    </row>
    <row r="9227" spans="1:7" ht="15" x14ac:dyDescent="0.2">
      <c r="A9227" s="407" t="s">
        <v>33871</v>
      </c>
      <c r="B9227" s="407" t="s">
        <v>14748</v>
      </c>
      <c r="C9227" s="408">
        <v>0</v>
      </c>
      <c r="D9227" s="408">
        <v>4.3</v>
      </c>
      <c r="E9227" s="408">
        <v>4.3</v>
      </c>
      <c r="F9227" s="409">
        <v>45491.547777777778</v>
      </c>
      <c r="G9227" s="408">
        <v>0</v>
      </c>
    </row>
    <row r="9228" spans="1:7" ht="15" x14ac:dyDescent="0.2">
      <c r="A9228" s="407" t="s">
        <v>14747</v>
      </c>
      <c r="B9228" s="407" t="s">
        <v>14748</v>
      </c>
      <c r="C9228" s="408">
        <v>0</v>
      </c>
      <c r="D9228" s="408">
        <v>6.7176999999999998</v>
      </c>
      <c r="E9228" s="408">
        <v>6.7176999999999998</v>
      </c>
      <c r="F9228" s="409">
        <v>45019.672013888892</v>
      </c>
      <c r="G9228" s="408">
        <v>0</v>
      </c>
    </row>
    <row r="9229" spans="1:7" ht="15" x14ac:dyDescent="0.2">
      <c r="A9229" s="407" t="s">
        <v>14749</v>
      </c>
      <c r="B9229" s="407" t="s">
        <v>14750</v>
      </c>
      <c r="C9229" s="408">
        <v>0</v>
      </c>
      <c r="D9229" s="408">
        <v>7.36</v>
      </c>
      <c r="E9229" s="408">
        <v>7.36</v>
      </c>
      <c r="F9229" s="409">
        <v>45019.672037037039</v>
      </c>
      <c r="G9229" s="408">
        <v>0</v>
      </c>
    </row>
    <row r="9230" spans="1:7" ht="15" x14ac:dyDescent="0.2">
      <c r="A9230" s="407" t="s">
        <v>14751</v>
      </c>
      <c r="B9230" s="407" t="s">
        <v>14752</v>
      </c>
      <c r="C9230" s="408">
        <v>0</v>
      </c>
      <c r="D9230" s="408">
        <v>18.3</v>
      </c>
      <c r="E9230" s="408">
        <v>18.3</v>
      </c>
      <c r="F9230" s="409">
        <v>45019.672060185185</v>
      </c>
      <c r="G9230" s="408">
        <v>0</v>
      </c>
    </row>
    <row r="9231" spans="1:7" ht="15" x14ac:dyDescent="0.25">
      <c r="A9231" s="407" t="s">
        <v>14753</v>
      </c>
      <c r="B9231" s="407" t="s">
        <v>14754</v>
      </c>
      <c r="C9231" s="406"/>
      <c r="D9231" s="408">
        <v>6.44</v>
      </c>
      <c r="E9231" s="408">
        <v>6.44</v>
      </c>
      <c r="F9231" s="409">
        <v>45019.672106481485</v>
      </c>
      <c r="G9231" s="408">
        <v>0</v>
      </c>
    </row>
    <row r="9232" spans="1:7" ht="15" x14ac:dyDescent="0.2">
      <c r="A9232" s="407" t="s">
        <v>14755</v>
      </c>
      <c r="B9232" s="407" t="s">
        <v>14756</v>
      </c>
      <c r="C9232" s="408">
        <v>0</v>
      </c>
      <c r="D9232" s="408">
        <v>0.48670000000000002</v>
      </c>
      <c r="E9232" s="408">
        <v>0.48670000000000002</v>
      </c>
      <c r="F9232" s="409">
        <v>45019.6721412037</v>
      </c>
      <c r="G9232" s="408">
        <v>0</v>
      </c>
    </row>
    <row r="9233" spans="1:7" ht="15" x14ac:dyDescent="0.2">
      <c r="A9233" s="407" t="s">
        <v>14757</v>
      </c>
      <c r="B9233" s="407" t="s">
        <v>14758</v>
      </c>
      <c r="C9233" s="408">
        <v>0</v>
      </c>
      <c r="D9233" s="408">
        <v>0.93</v>
      </c>
      <c r="E9233" s="408">
        <v>0.93</v>
      </c>
      <c r="F9233" s="409">
        <v>45019.672175925924</v>
      </c>
      <c r="G9233" s="408">
        <v>0</v>
      </c>
    </row>
    <row r="9234" spans="1:7" ht="15" x14ac:dyDescent="0.2">
      <c r="A9234" s="407" t="s">
        <v>14759</v>
      </c>
      <c r="B9234" s="407" t="s">
        <v>14760</v>
      </c>
      <c r="C9234" s="408">
        <v>0</v>
      </c>
      <c r="D9234" s="408">
        <v>5.28</v>
      </c>
      <c r="E9234" s="408">
        <v>5.28</v>
      </c>
      <c r="F9234" s="409">
        <v>45576.269363425927</v>
      </c>
      <c r="G9234" s="408">
        <v>33</v>
      </c>
    </row>
    <row r="9235" spans="1:7" ht="15" x14ac:dyDescent="0.25">
      <c r="A9235" s="407" t="s">
        <v>14761</v>
      </c>
      <c r="B9235" s="407" t="s">
        <v>14762</v>
      </c>
      <c r="C9235" s="406"/>
      <c r="D9235" s="408">
        <v>2.2400000000000002</v>
      </c>
      <c r="E9235" s="408">
        <v>2.2400000000000002</v>
      </c>
      <c r="F9235" s="409">
        <v>45019.672233796293</v>
      </c>
      <c r="G9235" s="408">
        <v>0</v>
      </c>
    </row>
    <row r="9236" spans="1:7" ht="15" x14ac:dyDescent="0.2">
      <c r="A9236" s="407" t="s">
        <v>14763</v>
      </c>
      <c r="B9236" s="407" t="s">
        <v>14764</v>
      </c>
      <c r="C9236" s="408">
        <v>0</v>
      </c>
      <c r="D9236" s="408">
        <v>8.7899999999999991</v>
      </c>
      <c r="E9236" s="408">
        <v>8.7899999999999991</v>
      </c>
      <c r="F9236" s="409">
        <v>45019.672256944446</v>
      </c>
      <c r="G9236" s="408">
        <v>0</v>
      </c>
    </row>
    <row r="9237" spans="1:7" ht="15" x14ac:dyDescent="0.2">
      <c r="A9237" s="407" t="s">
        <v>14765</v>
      </c>
      <c r="B9237" s="407" t="s">
        <v>14766</v>
      </c>
      <c r="C9237" s="408">
        <v>0</v>
      </c>
      <c r="D9237" s="408">
        <v>10.17</v>
      </c>
      <c r="E9237" s="408">
        <v>10.17</v>
      </c>
      <c r="F9237" s="409">
        <v>45019.672291666669</v>
      </c>
      <c r="G9237" s="408">
        <v>0</v>
      </c>
    </row>
    <row r="9238" spans="1:7" ht="15" x14ac:dyDescent="0.25">
      <c r="A9238" s="407" t="s">
        <v>14767</v>
      </c>
      <c r="B9238" s="407" t="s">
        <v>14768</v>
      </c>
      <c r="C9238" s="406"/>
      <c r="D9238" s="408">
        <v>4.82</v>
      </c>
      <c r="E9238" s="408">
        <v>4.82</v>
      </c>
      <c r="F9238" s="409">
        <v>45019.672314814816</v>
      </c>
      <c r="G9238" s="408">
        <v>0</v>
      </c>
    </row>
    <row r="9239" spans="1:7" ht="15" x14ac:dyDescent="0.2">
      <c r="A9239" s="407" t="s">
        <v>14769</v>
      </c>
      <c r="B9239" s="407" t="s">
        <v>14770</v>
      </c>
      <c r="C9239" s="408">
        <v>0</v>
      </c>
      <c r="D9239" s="408">
        <v>8.5</v>
      </c>
      <c r="E9239" s="408">
        <v>8.5</v>
      </c>
      <c r="F9239" s="409">
        <v>45019.672349537039</v>
      </c>
      <c r="G9239" s="408">
        <v>0</v>
      </c>
    </row>
    <row r="9240" spans="1:7" ht="15" x14ac:dyDescent="0.2">
      <c r="A9240" s="407" t="s">
        <v>14771</v>
      </c>
      <c r="B9240" s="407" t="s">
        <v>14772</v>
      </c>
      <c r="C9240" s="408">
        <v>0</v>
      </c>
      <c r="D9240" s="408">
        <v>27.14</v>
      </c>
      <c r="E9240" s="408">
        <v>27.14</v>
      </c>
      <c r="F9240" s="409">
        <v>45954.324745370373</v>
      </c>
      <c r="G9240" s="408">
        <v>48</v>
      </c>
    </row>
    <row r="9241" spans="1:7" ht="15" x14ac:dyDescent="0.2">
      <c r="A9241" s="407" t="s">
        <v>14773</v>
      </c>
      <c r="B9241" s="407" t="s">
        <v>14774</v>
      </c>
      <c r="C9241" s="408">
        <v>0</v>
      </c>
      <c r="D9241" s="408">
        <v>28.37</v>
      </c>
      <c r="E9241" s="408">
        <v>28.37</v>
      </c>
      <c r="F9241" s="409">
        <v>45019.672395833331</v>
      </c>
      <c r="G9241" s="408">
        <v>7</v>
      </c>
    </row>
    <row r="9242" spans="1:7" ht="15" x14ac:dyDescent="0.2">
      <c r="A9242" s="407" t="s">
        <v>14775</v>
      </c>
      <c r="B9242" s="407" t="s">
        <v>14776</v>
      </c>
      <c r="C9242" s="408">
        <v>0</v>
      </c>
      <c r="D9242" s="408">
        <v>16.39</v>
      </c>
      <c r="E9242" s="408">
        <v>16.39</v>
      </c>
      <c r="F9242" s="409">
        <v>45910.357268518521</v>
      </c>
      <c r="G9242" s="408">
        <v>0</v>
      </c>
    </row>
    <row r="9243" spans="1:7" ht="15" x14ac:dyDescent="0.2">
      <c r="A9243" s="407" t="s">
        <v>14777</v>
      </c>
      <c r="B9243" s="407" t="s">
        <v>14778</v>
      </c>
      <c r="C9243" s="408">
        <v>0</v>
      </c>
      <c r="D9243" s="408">
        <v>20.66</v>
      </c>
      <c r="E9243" s="408">
        <v>20.66</v>
      </c>
      <c r="F9243" s="409">
        <v>45707.71533564815</v>
      </c>
      <c r="G9243" s="408">
        <v>24</v>
      </c>
    </row>
    <row r="9244" spans="1:7" ht="15" x14ac:dyDescent="0.2">
      <c r="A9244" s="407" t="s">
        <v>14779</v>
      </c>
      <c r="B9244" s="407" t="s">
        <v>14780</v>
      </c>
      <c r="C9244" s="408">
        <v>0</v>
      </c>
      <c r="D9244" s="408">
        <v>2.8025000000000002</v>
      </c>
      <c r="E9244" s="408">
        <v>2.8025000000000002</v>
      </c>
      <c r="F9244" s="409">
        <v>45764.363240740742</v>
      </c>
      <c r="G9244" s="408">
        <v>55</v>
      </c>
    </row>
    <row r="9245" spans="1:7" ht="15" x14ac:dyDescent="0.2">
      <c r="A9245" s="407" t="s">
        <v>14781</v>
      </c>
      <c r="B9245" s="407" t="s">
        <v>14782</v>
      </c>
      <c r="C9245" s="408">
        <v>0</v>
      </c>
      <c r="D9245" s="408">
        <v>25.71</v>
      </c>
      <c r="E9245" s="408">
        <v>25.71</v>
      </c>
      <c r="F9245" s="409">
        <v>45019.672581018516</v>
      </c>
      <c r="G9245" s="408">
        <v>0</v>
      </c>
    </row>
    <row r="9246" spans="1:7" ht="15" x14ac:dyDescent="0.2">
      <c r="A9246" s="407" t="s">
        <v>14783</v>
      </c>
      <c r="B9246" s="407" t="s">
        <v>14784</v>
      </c>
      <c r="C9246" s="408">
        <v>0</v>
      </c>
      <c r="D9246" s="408">
        <v>38.67</v>
      </c>
      <c r="E9246" s="408">
        <v>38.67</v>
      </c>
      <c r="F9246" s="409">
        <v>45019.67260416667</v>
      </c>
      <c r="G9246" s="408">
        <v>0</v>
      </c>
    </row>
    <row r="9247" spans="1:7" ht="15" x14ac:dyDescent="0.2">
      <c r="A9247" s="407" t="s">
        <v>14785</v>
      </c>
      <c r="B9247" s="407" t="s">
        <v>14786</v>
      </c>
      <c r="C9247" s="408">
        <v>0</v>
      </c>
      <c r="D9247" s="408">
        <v>0.42</v>
      </c>
      <c r="E9247" s="408">
        <v>0.42</v>
      </c>
      <c r="F9247" s="409">
        <v>45019.672627314816</v>
      </c>
      <c r="G9247" s="408">
        <v>0</v>
      </c>
    </row>
    <row r="9248" spans="1:7" ht="15" x14ac:dyDescent="0.2">
      <c r="A9248" s="407" t="s">
        <v>33872</v>
      </c>
      <c r="B9248" s="407" t="s">
        <v>33873</v>
      </c>
      <c r="C9248" s="408">
        <v>0</v>
      </c>
      <c r="D9248" s="408">
        <v>14.72</v>
      </c>
      <c r="E9248" s="408">
        <v>14.72</v>
      </c>
      <c r="F9248" s="409">
        <v>45504.545740740738</v>
      </c>
      <c r="G9248" s="408">
        <v>0</v>
      </c>
    </row>
    <row r="9249" spans="1:7" ht="15" x14ac:dyDescent="0.25">
      <c r="A9249" s="407" t="s">
        <v>14787</v>
      </c>
      <c r="B9249" s="407" t="s">
        <v>14788</v>
      </c>
      <c r="C9249" s="406"/>
      <c r="D9249" s="408">
        <v>26.3</v>
      </c>
      <c r="E9249" s="408">
        <v>26.3</v>
      </c>
      <c r="F9249" s="409">
        <v>45019.672685185185</v>
      </c>
      <c r="G9249" s="408">
        <v>0</v>
      </c>
    </row>
    <row r="9250" spans="1:7" ht="15" x14ac:dyDescent="0.2">
      <c r="A9250" s="407" t="s">
        <v>33874</v>
      </c>
      <c r="B9250" s="407" t="s">
        <v>41185</v>
      </c>
      <c r="C9250" s="408">
        <v>0</v>
      </c>
      <c r="D9250" s="408">
        <v>10.15</v>
      </c>
      <c r="E9250" s="408">
        <v>10.15</v>
      </c>
      <c r="F9250" s="409">
        <v>45978.474745370368</v>
      </c>
      <c r="G9250" s="408">
        <v>0</v>
      </c>
    </row>
    <row r="9251" spans="1:7" ht="15" x14ac:dyDescent="0.2">
      <c r="A9251" s="407" t="s">
        <v>14789</v>
      </c>
      <c r="B9251" s="407" t="s">
        <v>14790</v>
      </c>
      <c r="C9251" s="408">
        <v>0</v>
      </c>
      <c r="D9251" s="408">
        <v>1.33</v>
      </c>
      <c r="E9251" s="408">
        <v>1.33</v>
      </c>
      <c r="F9251" s="409">
        <v>45019.672719907408</v>
      </c>
      <c r="G9251" s="408">
        <v>0</v>
      </c>
    </row>
    <row r="9252" spans="1:7" ht="15" x14ac:dyDescent="0.2">
      <c r="A9252" s="407" t="s">
        <v>14791</v>
      </c>
      <c r="B9252" s="407" t="s">
        <v>14792</v>
      </c>
      <c r="C9252" s="408">
        <v>0</v>
      </c>
      <c r="D9252" s="408">
        <v>10.220000000000001</v>
      </c>
      <c r="E9252" s="408">
        <v>10.220000000000001</v>
      </c>
      <c r="F9252" s="409">
        <v>45764.361770833333</v>
      </c>
      <c r="G9252" s="408">
        <v>32</v>
      </c>
    </row>
    <row r="9253" spans="1:7" ht="15" x14ac:dyDescent="0.2">
      <c r="A9253" s="407" t="s">
        <v>14793</v>
      </c>
      <c r="B9253" s="407" t="s">
        <v>14794</v>
      </c>
      <c r="C9253" s="408">
        <v>0</v>
      </c>
      <c r="D9253" s="408">
        <v>0.59850000000000003</v>
      </c>
      <c r="E9253" s="408">
        <v>0.59850000000000003</v>
      </c>
      <c r="F9253" s="409">
        <v>45019.672800925924</v>
      </c>
      <c r="G9253" s="408">
        <v>0</v>
      </c>
    </row>
    <row r="9254" spans="1:7" ht="15" x14ac:dyDescent="0.2">
      <c r="A9254" s="407" t="s">
        <v>14795</v>
      </c>
      <c r="B9254" s="407" t="s">
        <v>14796</v>
      </c>
      <c r="C9254" s="408">
        <v>0</v>
      </c>
      <c r="D9254" s="408">
        <v>13.212857142857143</v>
      </c>
      <c r="E9254" s="408">
        <v>13.212857142857143</v>
      </c>
      <c r="F9254" s="409">
        <v>45019.672824074078</v>
      </c>
      <c r="G9254" s="408">
        <v>0</v>
      </c>
    </row>
    <row r="9255" spans="1:7" ht="15" x14ac:dyDescent="0.2">
      <c r="A9255" s="407" t="s">
        <v>33875</v>
      </c>
      <c r="B9255" s="407" t="s">
        <v>33876</v>
      </c>
      <c r="C9255" s="408">
        <v>0</v>
      </c>
      <c r="D9255" s="408">
        <v>3.1110000000000002</v>
      </c>
      <c r="E9255" s="408">
        <v>3.1110000000000002</v>
      </c>
      <c r="F9255" s="409">
        <v>45491.635138888887</v>
      </c>
      <c r="G9255" s="408">
        <v>0</v>
      </c>
    </row>
    <row r="9256" spans="1:7" ht="15" x14ac:dyDescent="0.2">
      <c r="A9256" s="407" t="s">
        <v>14797</v>
      </c>
      <c r="B9256" s="407" t="s">
        <v>14798</v>
      </c>
      <c r="C9256" s="408">
        <v>0</v>
      </c>
      <c r="D9256" s="408">
        <v>16.239999999999998</v>
      </c>
      <c r="E9256" s="408">
        <v>16.239999999999998</v>
      </c>
      <c r="F9256" s="409">
        <v>45019.672847222224</v>
      </c>
      <c r="G9256" s="408">
        <v>0</v>
      </c>
    </row>
    <row r="9257" spans="1:7" ht="15" x14ac:dyDescent="0.2">
      <c r="A9257" s="407" t="s">
        <v>33877</v>
      </c>
      <c r="B9257" s="407" t="s">
        <v>33878</v>
      </c>
      <c r="C9257" s="408">
        <v>0</v>
      </c>
      <c r="D9257" s="408">
        <v>9.16</v>
      </c>
      <c r="E9257" s="408">
        <v>9.16</v>
      </c>
      <c r="F9257" s="409">
        <v>45499.458043981482</v>
      </c>
      <c r="G9257" s="408">
        <v>0</v>
      </c>
    </row>
    <row r="9258" spans="1:7" ht="15" x14ac:dyDescent="0.2">
      <c r="A9258" s="407" t="s">
        <v>14799</v>
      </c>
      <c r="B9258" s="407" t="s">
        <v>14800</v>
      </c>
      <c r="C9258" s="408">
        <v>0</v>
      </c>
      <c r="D9258" s="408">
        <v>1.92</v>
      </c>
      <c r="E9258" s="408">
        <v>1.92</v>
      </c>
      <c r="F9258" s="409">
        <v>45763.453773148147</v>
      </c>
      <c r="G9258" s="408">
        <v>143</v>
      </c>
    </row>
    <row r="9259" spans="1:7" ht="15" x14ac:dyDescent="0.2">
      <c r="A9259" s="407" t="s">
        <v>14801</v>
      </c>
      <c r="B9259" s="407" t="s">
        <v>14802</v>
      </c>
      <c r="C9259" s="408">
        <v>0</v>
      </c>
      <c r="D9259" s="408">
        <v>2.23</v>
      </c>
      <c r="E9259" s="408">
        <v>2.23</v>
      </c>
      <c r="F9259" s="409">
        <v>45019.67291666667</v>
      </c>
      <c r="G9259" s="408">
        <v>0</v>
      </c>
    </row>
    <row r="9260" spans="1:7" ht="15" x14ac:dyDescent="0.2">
      <c r="A9260" s="407" t="s">
        <v>14803</v>
      </c>
      <c r="B9260" s="407" t="s">
        <v>14804</v>
      </c>
      <c r="C9260" s="408">
        <v>0</v>
      </c>
      <c r="D9260" s="408">
        <v>2.64</v>
      </c>
      <c r="E9260" s="408">
        <v>2.64</v>
      </c>
      <c r="F9260" s="409">
        <v>45764.364108796297</v>
      </c>
      <c r="G9260" s="408">
        <v>150</v>
      </c>
    </row>
    <row r="9261" spans="1:7" ht="15" x14ac:dyDescent="0.2">
      <c r="A9261" s="407" t="s">
        <v>14805</v>
      </c>
      <c r="B9261" s="407" t="s">
        <v>14806</v>
      </c>
      <c r="C9261" s="408">
        <v>0</v>
      </c>
      <c r="D9261" s="408">
        <v>1.71</v>
      </c>
      <c r="E9261" s="408">
        <v>1.71</v>
      </c>
      <c r="F9261" s="409">
        <v>45019.673055555555</v>
      </c>
      <c r="G9261" s="408">
        <v>0</v>
      </c>
    </row>
    <row r="9262" spans="1:7" ht="15" x14ac:dyDescent="0.25">
      <c r="A9262" s="407" t="s">
        <v>36343</v>
      </c>
      <c r="B9262" s="407" t="s">
        <v>36344</v>
      </c>
      <c r="C9262" s="406"/>
      <c r="D9262" s="406"/>
      <c r="E9262" s="406"/>
      <c r="F9262" s="409">
        <v>43020.688101851854</v>
      </c>
      <c r="G9262" s="408">
        <v>0</v>
      </c>
    </row>
    <row r="9263" spans="1:7" ht="15" x14ac:dyDescent="0.2">
      <c r="A9263" s="407" t="s">
        <v>14807</v>
      </c>
      <c r="B9263" s="407" t="s">
        <v>14808</v>
      </c>
      <c r="C9263" s="408">
        <v>0</v>
      </c>
      <c r="D9263" s="408">
        <v>2.0099999999999998</v>
      </c>
      <c r="E9263" s="408">
        <v>2.0099999999999998</v>
      </c>
      <c r="F9263" s="409">
        <v>45257.622754629629</v>
      </c>
      <c r="G9263" s="408">
        <v>0</v>
      </c>
    </row>
    <row r="9264" spans="1:7" ht="15" x14ac:dyDescent="0.2">
      <c r="A9264" s="407" t="s">
        <v>14809</v>
      </c>
      <c r="B9264" s="407" t="s">
        <v>14810</v>
      </c>
      <c r="C9264" s="408">
        <v>0</v>
      </c>
      <c r="D9264" s="408">
        <v>13.4</v>
      </c>
      <c r="E9264" s="408">
        <v>13.4</v>
      </c>
      <c r="F9264" s="409">
        <v>45019.673275462963</v>
      </c>
      <c r="G9264" s="408">
        <v>0</v>
      </c>
    </row>
    <row r="9265" spans="1:7" ht="15" x14ac:dyDescent="0.2">
      <c r="A9265" s="407" t="s">
        <v>14811</v>
      </c>
      <c r="B9265" s="407" t="s">
        <v>14812</v>
      </c>
      <c r="C9265" s="408">
        <v>0</v>
      </c>
      <c r="D9265" s="408">
        <v>20.7</v>
      </c>
      <c r="E9265" s="408">
        <v>20.7</v>
      </c>
      <c r="F9265" s="409">
        <v>45019.673298611109</v>
      </c>
      <c r="G9265" s="408">
        <v>0</v>
      </c>
    </row>
    <row r="9266" spans="1:7" ht="15" x14ac:dyDescent="0.2">
      <c r="A9266" s="407" t="s">
        <v>14813</v>
      </c>
      <c r="B9266" s="407" t="s">
        <v>14814</v>
      </c>
      <c r="C9266" s="408">
        <v>0</v>
      </c>
      <c r="D9266" s="408">
        <v>31.431999999999999</v>
      </c>
      <c r="E9266" s="408">
        <v>31.431999999999999</v>
      </c>
      <c r="F9266" s="409">
        <v>45019.673449074071</v>
      </c>
      <c r="G9266" s="408">
        <v>0</v>
      </c>
    </row>
    <row r="9267" spans="1:7" ht="15" x14ac:dyDescent="0.2">
      <c r="A9267" s="407" t="s">
        <v>14815</v>
      </c>
      <c r="B9267" s="407" t="s">
        <v>14816</v>
      </c>
      <c r="C9267" s="408">
        <v>0</v>
      </c>
      <c r="D9267" s="408">
        <v>26.6</v>
      </c>
      <c r="E9267" s="408">
        <v>26.6</v>
      </c>
      <c r="F9267" s="409">
        <v>45019.673368055555</v>
      </c>
      <c r="G9267" s="408">
        <v>0</v>
      </c>
    </row>
    <row r="9268" spans="1:7" ht="15" x14ac:dyDescent="0.2">
      <c r="A9268" s="407" t="s">
        <v>14817</v>
      </c>
      <c r="B9268" s="407" t="s">
        <v>14818</v>
      </c>
      <c r="C9268" s="408">
        <v>0</v>
      </c>
      <c r="D9268" s="408">
        <v>4.54</v>
      </c>
      <c r="E9268" s="408">
        <v>4.54</v>
      </c>
      <c r="F9268" s="409">
        <v>45019.673506944448</v>
      </c>
      <c r="G9268" s="408">
        <v>0</v>
      </c>
    </row>
    <row r="9269" spans="1:7" ht="15" x14ac:dyDescent="0.25">
      <c r="A9269" s="407" t="s">
        <v>14819</v>
      </c>
      <c r="B9269" s="407" t="s">
        <v>14820</v>
      </c>
      <c r="C9269" s="406"/>
      <c r="D9269" s="408">
        <v>10.98</v>
      </c>
      <c r="E9269" s="408">
        <v>10.98</v>
      </c>
      <c r="F9269" s="409">
        <v>45019.673530092594</v>
      </c>
      <c r="G9269" s="408">
        <v>0</v>
      </c>
    </row>
    <row r="9270" spans="1:7" ht="15" x14ac:dyDescent="0.2">
      <c r="A9270" s="407" t="s">
        <v>14821</v>
      </c>
      <c r="B9270" s="407" t="s">
        <v>14822</v>
      </c>
      <c r="C9270" s="408">
        <v>0</v>
      </c>
      <c r="D9270" s="408">
        <v>14.68</v>
      </c>
      <c r="E9270" s="408">
        <v>14.68</v>
      </c>
      <c r="F9270" s="409">
        <v>45019.673564814817</v>
      </c>
      <c r="G9270" s="408">
        <v>0</v>
      </c>
    </row>
    <row r="9271" spans="1:7" ht="15" x14ac:dyDescent="0.2">
      <c r="A9271" s="407" t="s">
        <v>14823</v>
      </c>
      <c r="B9271" s="407" t="s">
        <v>14824</v>
      </c>
      <c r="C9271" s="408">
        <v>0</v>
      </c>
      <c r="D9271" s="408">
        <v>1.1599999999999999</v>
      </c>
      <c r="E9271" s="408">
        <v>1.1599999999999999</v>
      </c>
      <c r="F9271" s="409">
        <v>45019.673587962963</v>
      </c>
      <c r="G9271" s="408">
        <v>0</v>
      </c>
    </row>
    <row r="9272" spans="1:7" ht="15" x14ac:dyDescent="0.2">
      <c r="A9272" s="407" t="s">
        <v>14825</v>
      </c>
      <c r="B9272" s="407" t="s">
        <v>14826</v>
      </c>
      <c r="C9272" s="408">
        <v>0</v>
      </c>
      <c r="D9272" s="408">
        <v>22.86</v>
      </c>
      <c r="E9272" s="408">
        <v>22.86</v>
      </c>
      <c r="F9272" s="409">
        <v>45019.673634259256</v>
      </c>
      <c r="G9272" s="408">
        <v>0</v>
      </c>
    </row>
    <row r="9273" spans="1:7" ht="15" x14ac:dyDescent="0.2">
      <c r="A9273" s="407" t="s">
        <v>14827</v>
      </c>
      <c r="B9273" s="407" t="s">
        <v>14828</v>
      </c>
      <c r="C9273" s="408">
        <v>0</v>
      </c>
      <c r="D9273" s="408">
        <v>14.97</v>
      </c>
      <c r="E9273" s="408">
        <v>14.97</v>
      </c>
      <c r="F9273" s="409">
        <v>45019.673657407409</v>
      </c>
      <c r="G9273" s="408">
        <v>0</v>
      </c>
    </row>
    <row r="9274" spans="1:7" ht="15" x14ac:dyDescent="0.2">
      <c r="A9274" s="407" t="s">
        <v>14829</v>
      </c>
      <c r="B9274" s="407" t="s">
        <v>14830</v>
      </c>
      <c r="C9274" s="408">
        <v>0</v>
      </c>
      <c r="D9274" s="408">
        <v>18.895497076023393</v>
      </c>
      <c r="E9274" s="408">
        <v>18.895497076023393</v>
      </c>
      <c r="F9274" s="409">
        <v>45924.681956018518</v>
      </c>
      <c r="G9274" s="408">
        <v>71</v>
      </c>
    </row>
    <row r="9275" spans="1:7" ht="15" x14ac:dyDescent="0.2">
      <c r="A9275" s="407" t="s">
        <v>14831</v>
      </c>
      <c r="B9275" s="407" t="s">
        <v>14832</v>
      </c>
      <c r="C9275" s="408">
        <v>0</v>
      </c>
      <c r="D9275" s="408">
        <v>12.273968253968254</v>
      </c>
      <c r="E9275" s="408">
        <v>12.273968253968254</v>
      </c>
      <c r="F9275" s="409">
        <v>45019.673738425925</v>
      </c>
      <c r="G9275" s="408">
        <v>18</v>
      </c>
    </row>
    <row r="9276" spans="1:7" ht="15" x14ac:dyDescent="0.2">
      <c r="A9276" s="407" t="s">
        <v>14833</v>
      </c>
      <c r="B9276" s="407" t="s">
        <v>14834</v>
      </c>
      <c r="C9276" s="408">
        <v>0</v>
      </c>
      <c r="D9276" s="408">
        <v>16.97</v>
      </c>
      <c r="E9276" s="408">
        <v>16.97</v>
      </c>
      <c r="F9276" s="409">
        <v>45019.673773148148</v>
      </c>
      <c r="G9276" s="408">
        <v>36</v>
      </c>
    </row>
    <row r="9277" spans="1:7" ht="15" x14ac:dyDescent="0.2">
      <c r="A9277" s="407" t="s">
        <v>14835</v>
      </c>
      <c r="B9277" s="407" t="s">
        <v>14836</v>
      </c>
      <c r="C9277" s="408">
        <v>0</v>
      </c>
      <c r="D9277" s="408">
        <v>0.79</v>
      </c>
      <c r="E9277" s="408">
        <v>0.79</v>
      </c>
      <c r="F9277" s="409">
        <v>45833.644687499997</v>
      </c>
      <c r="G9277" s="408">
        <v>109</v>
      </c>
    </row>
    <row r="9278" spans="1:7" ht="15" x14ac:dyDescent="0.2">
      <c r="A9278" s="407" t="s">
        <v>14837</v>
      </c>
      <c r="B9278" s="407" t="s">
        <v>14838</v>
      </c>
      <c r="C9278" s="408">
        <v>0</v>
      </c>
      <c r="D9278" s="408">
        <v>0.79</v>
      </c>
      <c r="E9278" s="408">
        <v>0.79</v>
      </c>
      <c r="F9278" s="409">
        <v>45834.317858796298</v>
      </c>
      <c r="G9278" s="408">
        <v>156</v>
      </c>
    </row>
    <row r="9279" spans="1:7" ht="15" x14ac:dyDescent="0.2">
      <c r="A9279" s="407" t="s">
        <v>14839</v>
      </c>
      <c r="B9279" s="407" t="s">
        <v>14840</v>
      </c>
      <c r="C9279" s="408">
        <v>0</v>
      </c>
      <c r="D9279" s="408">
        <v>6.1</v>
      </c>
      <c r="E9279" s="408">
        <v>6.1</v>
      </c>
      <c r="F9279" s="409">
        <v>45019.673888888887</v>
      </c>
      <c r="G9279" s="408">
        <v>0</v>
      </c>
    </row>
    <row r="9280" spans="1:7" ht="15" x14ac:dyDescent="0.2">
      <c r="A9280" s="407" t="s">
        <v>14841</v>
      </c>
      <c r="B9280" s="407" t="s">
        <v>14842</v>
      </c>
      <c r="C9280" s="408">
        <v>0</v>
      </c>
      <c r="D9280" s="408">
        <v>5</v>
      </c>
      <c r="E9280" s="408">
        <v>5</v>
      </c>
      <c r="F9280" s="409">
        <v>45019.67392361111</v>
      </c>
      <c r="G9280" s="408">
        <v>0</v>
      </c>
    </row>
    <row r="9281" spans="1:7" ht="15" x14ac:dyDescent="0.2">
      <c r="A9281" s="407" t="s">
        <v>36345</v>
      </c>
      <c r="B9281" s="407" t="s">
        <v>36346</v>
      </c>
      <c r="C9281" s="408">
        <v>0</v>
      </c>
      <c r="D9281" s="408">
        <v>3.55</v>
      </c>
      <c r="E9281" s="408">
        <v>3.55</v>
      </c>
      <c r="F9281" s="409">
        <v>45019.674027777779</v>
      </c>
      <c r="G9281" s="408">
        <v>0</v>
      </c>
    </row>
    <row r="9282" spans="1:7" ht="15" x14ac:dyDescent="0.2">
      <c r="A9282" s="407" t="s">
        <v>14843</v>
      </c>
      <c r="B9282" s="407" t="s">
        <v>14844</v>
      </c>
      <c r="C9282" s="408">
        <v>0</v>
      </c>
      <c r="D9282" s="408">
        <v>8.86</v>
      </c>
      <c r="E9282" s="408">
        <v>8.86</v>
      </c>
      <c r="F9282" s="409">
        <v>45019.674108796295</v>
      </c>
      <c r="G9282" s="408">
        <v>0</v>
      </c>
    </row>
    <row r="9283" spans="1:7" ht="15" x14ac:dyDescent="0.2">
      <c r="A9283" s="407" t="s">
        <v>14845</v>
      </c>
      <c r="B9283" s="407" t="s">
        <v>14846</v>
      </c>
      <c r="C9283" s="408">
        <v>0</v>
      </c>
      <c r="D9283" s="408">
        <v>7.95</v>
      </c>
      <c r="E9283" s="408">
        <v>7.95</v>
      </c>
      <c r="F9283" s="409">
        <v>45019.674143518518</v>
      </c>
      <c r="G9283" s="408">
        <v>0</v>
      </c>
    </row>
    <row r="9284" spans="1:7" ht="15" x14ac:dyDescent="0.2">
      <c r="A9284" s="407" t="s">
        <v>14847</v>
      </c>
      <c r="B9284" s="407" t="s">
        <v>14848</v>
      </c>
      <c r="C9284" s="408">
        <v>0</v>
      </c>
      <c r="D9284" s="408">
        <v>5.09</v>
      </c>
      <c r="E9284" s="408">
        <v>5.09</v>
      </c>
      <c r="F9284" s="409">
        <v>45019.674212962964</v>
      </c>
      <c r="G9284" s="408">
        <v>0</v>
      </c>
    </row>
    <row r="9285" spans="1:7" ht="15" x14ac:dyDescent="0.2">
      <c r="A9285" s="407" t="s">
        <v>14849</v>
      </c>
      <c r="B9285" s="407" t="s">
        <v>14850</v>
      </c>
      <c r="C9285" s="408">
        <v>0</v>
      </c>
      <c r="D9285" s="408">
        <v>11.58</v>
      </c>
      <c r="E9285" s="408">
        <v>11.58</v>
      </c>
      <c r="F9285" s="409">
        <v>45019.674259259256</v>
      </c>
      <c r="G9285" s="408">
        <v>0</v>
      </c>
    </row>
    <row r="9286" spans="1:7" ht="15" x14ac:dyDescent="0.2">
      <c r="A9286" s="407" t="s">
        <v>14851</v>
      </c>
      <c r="B9286" s="407" t="s">
        <v>14852</v>
      </c>
      <c r="C9286" s="408">
        <v>0</v>
      </c>
      <c r="D9286" s="408">
        <v>7.26</v>
      </c>
      <c r="E9286" s="408">
        <v>7.26</v>
      </c>
      <c r="F9286" s="409">
        <v>45019.674305555556</v>
      </c>
      <c r="G9286" s="408">
        <v>0</v>
      </c>
    </row>
    <row r="9287" spans="1:7" ht="15" x14ac:dyDescent="0.2">
      <c r="A9287" s="407" t="s">
        <v>14853</v>
      </c>
      <c r="B9287" s="407" t="s">
        <v>14854</v>
      </c>
      <c r="C9287" s="408">
        <v>0</v>
      </c>
      <c r="D9287" s="408">
        <v>3.68</v>
      </c>
      <c r="E9287" s="408">
        <v>3.68</v>
      </c>
      <c r="F9287" s="409">
        <v>45019.674340277779</v>
      </c>
      <c r="G9287" s="408">
        <v>0</v>
      </c>
    </row>
    <row r="9288" spans="1:7" ht="15" x14ac:dyDescent="0.2">
      <c r="A9288" s="407" t="s">
        <v>14855</v>
      </c>
      <c r="B9288" s="407" t="s">
        <v>14856</v>
      </c>
      <c r="C9288" s="408">
        <v>0</v>
      </c>
      <c r="D9288" s="408">
        <v>8.08</v>
      </c>
      <c r="E9288" s="408">
        <v>8.08</v>
      </c>
      <c r="F9288" s="409">
        <v>45019.674363425926</v>
      </c>
      <c r="G9288" s="408">
        <v>0</v>
      </c>
    </row>
    <row r="9289" spans="1:7" ht="15" x14ac:dyDescent="0.2">
      <c r="A9289" s="407" t="s">
        <v>14857</v>
      </c>
      <c r="B9289" s="407" t="s">
        <v>14858</v>
      </c>
      <c r="C9289" s="408">
        <v>0</v>
      </c>
      <c r="D9289" s="408">
        <v>20.71</v>
      </c>
      <c r="E9289" s="408">
        <v>20.71</v>
      </c>
      <c r="F9289" s="409">
        <v>45958.476134259261</v>
      </c>
      <c r="G9289" s="408">
        <v>0</v>
      </c>
    </row>
    <row r="9290" spans="1:7" ht="15" x14ac:dyDescent="0.2">
      <c r="A9290" s="407" t="s">
        <v>14859</v>
      </c>
      <c r="B9290" s="407" t="s">
        <v>14860</v>
      </c>
      <c r="C9290" s="408">
        <v>0</v>
      </c>
      <c r="D9290" s="408">
        <v>6.76</v>
      </c>
      <c r="E9290" s="408">
        <v>6.76</v>
      </c>
      <c r="F9290" s="409">
        <v>45019.674421296295</v>
      </c>
      <c r="G9290" s="408">
        <v>0</v>
      </c>
    </row>
    <row r="9291" spans="1:7" ht="15" x14ac:dyDescent="0.2">
      <c r="A9291" s="407" t="s">
        <v>14861</v>
      </c>
      <c r="B9291" s="407" t="s">
        <v>14862</v>
      </c>
      <c r="C9291" s="408">
        <v>0</v>
      </c>
      <c r="D9291" s="408">
        <v>19.73</v>
      </c>
      <c r="E9291" s="408">
        <v>19.73</v>
      </c>
      <c r="F9291" s="409">
        <v>45580.42664351852</v>
      </c>
      <c r="G9291" s="408">
        <v>0</v>
      </c>
    </row>
    <row r="9292" spans="1:7" ht="15" x14ac:dyDescent="0.25">
      <c r="A9292" s="407" t="s">
        <v>14863</v>
      </c>
      <c r="B9292" s="407" t="s">
        <v>14864</v>
      </c>
      <c r="C9292" s="406"/>
      <c r="D9292" s="408">
        <v>7.22</v>
      </c>
      <c r="E9292" s="408">
        <v>7.22</v>
      </c>
      <c r="F9292" s="409">
        <v>45019.67454861111</v>
      </c>
      <c r="G9292" s="408">
        <v>0</v>
      </c>
    </row>
    <row r="9293" spans="1:7" ht="15" x14ac:dyDescent="0.2">
      <c r="A9293" s="407" t="s">
        <v>14865</v>
      </c>
      <c r="B9293" s="407" t="s">
        <v>14866</v>
      </c>
      <c r="C9293" s="408">
        <v>0</v>
      </c>
      <c r="D9293" s="408">
        <v>17.23</v>
      </c>
      <c r="E9293" s="408">
        <v>17.23</v>
      </c>
      <c r="F9293" s="409">
        <v>45019.67459490741</v>
      </c>
      <c r="G9293" s="408">
        <v>0</v>
      </c>
    </row>
    <row r="9294" spans="1:7" ht="15" x14ac:dyDescent="0.2">
      <c r="A9294" s="407" t="s">
        <v>14867</v>
      </c>
      <c r="B9294" s="407" t="s">
        <v>14868</v>
      </c>
      <c r="C9294" s="408">
        <v>0</v>
      </c>
      <c r="D9294" s="408">
        <v>9.9695</v>
      </c>
      <c r="E9294" s="408">
        <v>9.9695</v>
      </c>
      <c r="F9294" s="409">
        <v>45509.614965277775</v>
      </c>
      <c r="G9294" s="408">
        <v>102</v>
      </c>
    </row>
    <row r="9295" spans="1:7" ht="15" x14ac:dyDescent="0.2">
      <c r="A9295" s="407" t="s">
        <v>14869</v>
      </c>
      <c r="B9295" s="407" t="s">
        <v>14870</v>
      </c>
      <c r="C9295" s="408">
        <v>0</v>
      </c>
      <c r="D9295" s="408">
        <v>928</v>
      </c>
      <c r="E9295" s="408">
        <v>928</v>
      </c>
      <c r="F9295" s="409">
        <v>45057.568981481483</v>
      </c>
      <c r="G9295" s="408">
        <v>0</v>
      </c>
    </row>
    <row r="9296" spans="1:7" ht="15" x14ac:dyDescent="0.2">
      <c r="A9296" s="407" t="s">
        <v>14871</v>
      </c>
      <c r="B9296" s="407" t="s">
        <v>14872</v>
      </c>
      <c r="C9296" s="408">
        <v>0</v>
      </c>
      <c r="D9296" s="408">
        <v>4.84</v>
      </c>
      <c r="E9296" s="408">
        <v>4.84</v>
      </c>
      <c r="F9296" s="409">
        <v>45057.56858796296</v>
      </c>
      <c r="G9296" s="408">
        <v>0</v>
      </c>
    </row>
    <row r="9297" spans="1:7" ht="15" x14ac:dyDescent="0.2">
      <c r="A9297" s="407" t="s">
        <v>14873</v>
      </c>
      <c r="B9297" s="407" t="s">
        <v>14874</v>
      </c>
      <c r="C9297" s="408">
        <v>0</v>
      </c>
      <c r="D9297" s="408">
        <v>1.5</v>
      </c>
      <c r="E9297" s="408">
        <v>1.5</v>
      </c>
      <c r="F9297" s="409">
        <v>45890.289837962962</v>
      </c>
      <c r="G9297" s="408">
        <v>0</v>
      </c>
    </row>
    <row r="9298" spans="1:7" ht="15" x14ac:dyDescent="0.2">
      <c r="A9298" s="407" t="s">
        <v>14875</v>
      </c>
      <c r="B9298" s="407" t="s">
        <v>14876</v>
      </c>
      <c r="C9298" s="408">
        <v>0</v>
      </c>
      <c r="D9298" s="408">
        <v>67.069999999999993</v>
      </c>
      <c r="E9298" s="408">
        <v>67.069999999999993</v>
      </c>
      <c r="F9298" s="409">
        <v>44775.360150462962</v>
      </c>
      <c r="G9298" s="408">
        <v>0</v>
      </c>
    </row>
    <row r="9299" spans="1:7" ht="15" x14ac:dyDescent="0.2">
      <c r="A9299" s="407" t="s">
        <v>14877</v>
      </c>
      <c r="B9299" s="407" t="s">
        <v>14878</v>
      </c>
      <c r="C9299" s="408">
        <v>0</v>
      </c>
      <c r="D9299" s="408">
        <v>0.98040000000000005</v>
      </c>
      <c r="E9299" s="408">
        <v>0.98040000000000005</v>
      </c>
      <c r="F9299" s="409">
        <v>44881.296331018515</v>
      </c>
      <c r="G9299" s="408">
        <v>0</v>
      </c>
    </row>
    <row r="9300" spans="1:7" ht="15" x14ac:dyDescent="0.2">
      <c r="A9300" s="407" t="s">
        <v>14879</v>
      </c>
      <c r="B9300" s="407" t="s">
        <v>14880</v>
      </c>
      <c r="C9300" s="408">
        <v>0</v>
      </c>
      <c r="D9300" s="408">
        <v>0.5766</v>
      </c>
      <c r="E9300" s="408">
        <v>0.5766</v>
      </c>
      <c r="F9300" s="409">
        <v>44881.296481481484</v>
      </c>
      <c r="G9300" s="408">
        <v>0</v>
      </c>
    </row>
    <row r="9301" spans="1:7" ht="15" x14ac:dyDescent="0.2">
      <c r="A9301" s="407" t="s">
        <v>14881</v>
      </c>
      <c r="B9301" s="407" t="s">
        <v>14882</v>
      </c>
      <c r="C9301" s="408">
        <v>0</v>
      </c>
      <c r="D9301" s="408">
        <v>3.34</v>
      </c>
      <c r="E9301" s="408">
        <v>3.34</v>
      </c>
      <c r="F9301" s="409">
        <v>45280.573553240742</v>
      </c>
      <c r="G9301" s="408">
        <v>54</v>
      </c>
    </row>
    <row r="9302" spans="1:7" ht="15" x14ac:dyDescent="0.2">
      <c r="A9302" s="407" t="s">
        <v>14883</v>
      </c>
      <c r="B9302" s="407" t="s">
        <v>40577</v>
      </c>
      <c r="C9302" s="408">
        <v>0</v>
      </c>
      <c r="D9302" s="408">
        <v>0.45</v>
      </c>
      <c r="E9302" s="408">
        <v>0.45</v>
      </c>
      <c r="F9302" s="409">
        <v>45791.642858796295</v>
      </c>
      <c r="G9302" s="408">
        <v>81</v>
      </c>
    </row>
    <row r="9303" spans="1:7" ht="15" x14ac:dyDescent="0.2">
      <c r="A9303" s="407" t="s">
        <v>14884</v>
      </c>
      <c r="B9303" s="407" t="s">
        <v>40576</v>
      </c>
      <c r="C9303" s="408">
        <v>0</v>
      </c>
      <c r="D9303" s="408">
        <v>0.61078947368421055</v>
      </c>
      <c r="E9303" s="408">
        <v>0.61078947368421055</v>
      </c>
      <c r="F9303" s="409">
        <v>45791.643020833333</v>
      </c>
      <c r="G9303" s="408">
        <v>80</v>
      </c>
    </row>
    <row r="9304" spans="1:7" ht="15" x14ac:dyDescent="0.2">
      <c r="A9304" s="407" t="s">
        <v>14885</v>
      </c>
      <c r="B9304" s="407" t="s">
        <v>36347</v>
      </c>
      <c r="C9304" s="408">
        <v>0</v>
      </c>
      <c r="D9304" s="408">
        <v>1.3352347952186596</v>
      </c>
      <c r="E9304" s="408">
        <v>1.3352347952186596</v>
      </c>
      <c r="F9304" s="409">
        <v>45679.663495370369</v>
      </c>
      <c r="G9304" s="408">
        <v>51</v>
      </c>
    </row>
    <row r="9305" spans="1:7" ht="15" x14ac:dyDescent="0.2">
      <c r="A9305" s="407" t="s">
        <v>14886</v>
      </c>
      <c r="B9305" s="407" t="s">
        <v>40575</v>
      </c>
      <c r="C9305" s="408">
        <v>0</v>
      </c>
      <c r="D9305" s="408">
        <v>7.5700000000000003E-2</v>
      </c>
      <c r="E9305" s="408">
        <v>7.5700000000000003E-2</v>
      </c>
      <c r="F9305" s="409">
        <v>45791.643784722219</v>
      </c>
      <c r="G9305" s="408">
        <v>126</v>
      </c>
    </row>
    <row r="9306" spans="1:7" ht="15" x14ac:dyDescent="0.2">
      <c r="A9306" s="407" t="s">
        <v>14887</v>
      </c>
      <c r="B9306" s="407" t="s">
        <v>40574</v>
      </c>
      <c r="C9306" s="408">
        <v>0</v>
      </c>
      <c r="D9306" s="408">
        <v>9.6501919495202565E-2</v>
      </c>
      <c r="E9306" s="408">
        <v>9.6501919495202565E-2</v>
      </c>
      <c r="F9306" s="409">
        <v>45882.435567129629</v>
      </c>
      <c r="G9306" s="408">
        <v>24</v>
      </c>
    </row>
    <row r="9307" spans="1:7" ht="15" x14ac:dyDescent="0.2">
      <c r="A9307" s="407" t="s">
        <v>14888</v>
      </c>
      <c r="B9307" s="407" t="s">
        <v>40573</v>
      </c>
      <c r="C9307" s="408">
        <v>0</v>
      </c>
      <c r="D9307" s="408">
        <v>0.14359418466387663</v>
      </c>
      <c r="E9307" s="408">
        <v>0.14359418466387663</v>
      </c>
      <c r="F9307" s="409">
        <v>45894.54042824074</v>
      </c>
      <c r="G9307" s="408">
        <v>26</v>
      </c>
    </row>
    <row r="9308" spans="1:7" ht="15" x14ac:dyDescent="0.2">
      <c r="A9308" s="407" t="s">
        <v>14889</v>
      </c>
      <c r="B9308" s="407" t="s">
        <v>40572</v>
      </c>
      <c r="C9308" s="408">
        <v>0</v>
      </c>
      <c r="D9308" s="408">
        <v>0.59967200586454095</v>
      </c>
      <c r="E9308" s="408">
        <v>0.59967200586454095</v>
      </c>
      <c r="F9308" s="409">
        <v>45791.644826388889</v>
      </c>
      <c r="G9308" s="408">
        <v>13</v>
      </c>
    </row>
    <row r="9309" spans="1:7" ht="15" x14ac:dyDescent="0.2">
      <c r="A9309" s="407" t="s">
        <v>14890</v>
      </c>
      <c r="B9309" s="407" t="s">
        <v>40571</v>
      </c>
      <c r="C9309" s="408">
        <v>0</v>
      </c>
      <c r="D9309" s="408">
        <v>6.38</v>
      </c>
      <c r="E9309" s="408">
        <v>6.38</v>
      </c>
      <c r="F9309" s="409">
        <v>45791.64508101852</v>
      </c>
      <c r="G9309" s="408">
        <v>0</v>
      </c>
    </row>
    <row r="9310" spans="1:7" ht="15" x14ac:dyDescent="0.2">
      <c r="A9310" s="407" t="s">
        <v>14891</v>
      </c>
      <c r="B9310" s="407" t="s">
        <v>41186</v>
      </c>
      <c r="C9310" s="408">
        <v>0</v>
      </c>
      <c r="D9310" s="408">
        <v>2.3536111111111109</v>
      </c>
      <c r="E9310" s="408">
        <v>2.3536111111111109</v>
      </c>
      <c r="F9310" s="409">
        <v>45973.481388888889</v>
      </c>
      <c r="G9310" s="408">
        <v>0</v>
      </c>
    </row>
    <row r="9311" spans="1:7" ht="15" x14ac:dyDescent="0.2">
      <c r="A9311" s="407" t="s">
        <v>14892</v>
      </c>
      <c r="B9311" s="407" t="s">
        <v>14893</v>
      </c>
      <c r="C9311" s="408">
        <v>0</v>
      </c>
      <c r="D9311" s="408">
        <v>2.0630000000000002</v>
      </c>
      <c r="E9311" s="408">
        <v>2.0630000000000002</v>
      </c>
      <c r="F9311" s="409">
        <v>45890.656180555554</v>
      </c>
      <c r="G9311" s="408">
        <v>0</v>
      </c>
    </row>
    <row r="9312" spans="1:7" ht="15" x14ac:dyDescent="0.2">
      <c r="A9312" s="407" t="s">
        <v>14894</v>
      </c>
      <c r="B9312" s="407" t="s">
        <v>40570</v>
      </c>
      <c r="C9312" s="408">
        <v>0</v>
      </c>
      <c r="D9312" s="408">
        <v>0.42509999999999998</v>
      </c>
      <c r="E9312" s="408">
        <v>0.42509999999999998</v>
      </c>
      <c r="F9312" s="409">
        <v>45911.44358796296</v>
      </c>
      <c r="G9312" s="408">
        <v>0</v>
      </c>
    </row>
    <row r="9313" spans="1:7" ht="15" x14ac:dyDescent="0.2">
      <c r="A9313" s="407" t="s">
        <v>14895</v>
      </c>
      <c r="B9313" s="407" t="s">
        <v>40569</v>
      </c>
      <c r="C9313" s="408">
        <v>0</v>
      </c>
      <c r="D9313" s="408">
        <v>0.64090000000000003</v>
      </c>
      <c r="E9313" s="408">
        <v>0.64090000000000003</v>
      </c>
      <c r="F9313" s="409">
        <v>45911.444108796299</v>
      </c>
      <c r="G9313" s="408">
        <v>0</v>
      </c>
    </row>
    <row r="9314" spans="1:7" ht="15" x14ac:dyDescent="0.25">
      <c r="A9314" s="407" t="s">
        <v>14896</v>
      </c>
      <c r="B9314" s="407" t="s">
        <v>14897</v>
      </c>
      <c r="C9314" s="406"/>
      <c r="D9314" s="408">
        <v>0.32</v>
      </c>
      <c r="E9314" s="408">
        <v>0.32</v>
      </c>
      <c r="F9314" s="409">
        <v>45092.573981481481</v>
      </c>
      <c r="G9314" s="408">
        <v>0</v>
      </c>
    </row>
    <row r="9315" spans="1:7" ht="15" x14ac:dyDescent="0.2">
      <c r="A9315" s="407" t="s">
        <v>14898</v>
      </c>
      <c r="B9315" s="407" t="s">
        <v>14899</v>
      </c>
      <c r="C9315" s="408">
        <v>0</v>
      </c>
      <c r="D9315" s="408">
        <v>1.1282000000000001</v>
      </c>
      <c r="E9315" s="408">
        <v>1.1282000000000001</v>
      </c>
      <c r="F9315" s="409">
        <v>45092.555995370371</v>
      </c>
      <c r="G9315" s="408">
        <v>93</v>
      </c>
    </row>
    <row r="9316" spans="1:7" ht="15" x14ac:dyDescent="0.2">
      <c r="A9316" s="407" t="s">
        <v>14900</v>
      </c>
      <c r="B9316" s="407" t="s">
        <v>14901</v>
      </c>
      <c r="C9316" s="408">
        <v>0</v>
      </c>
      <c r="D9316" s="408">
        <v>0.52</v>
      </c>
      <c r="E9316" s="408">
        <v>0.52</v>
      </c>
      <c r="F9316" s="409">
        <v>45772.645358796297</v>
      </c>
      <c r="G9316" s="408">
        <v>190</v>
      </c>
    </row>
    <row r="9317" spans="1:7" ht="15" x14ac:dyDescent="0.2">
      <c r="A9317" s="407" t="s">
        <v>14902</v>
      </c>
      <c r="B9317" s="407" t="s">
        <v>14903</v>
      </c>
      <c r="C9317" s="408">
        <v>0</v>
      </c>
      <c r="D9317" s="408">
        <v>1.6225000000000001</v>
      </c>
      <c r="E9317" s="408">
        <v>1.6225000000000001</v>
      </c>
      <c r="F9317" s="409">
        <v>45092.55909722222</v>
      </c>
      <c r="G9317" s="408">
        <v>0</v>
      </c>
    </row>
    <row r="9318" spans="1:7" ht="15" x14ac:dyDescent="0.2">
      <c r="A9318" s="407" t="s">
        <v>14904</v>
      </c>
      <c r="B9318" s="407" t="s">
        <v>40568</v>
      </c>
      <c r="C9318" s="408">
        <v>0</v>
      </c>
      <c r="D9318" s="408">
        <v>2.23</v>
      </c>
      <c r="E9318" s="408">
        <v>2.23</v>
      </c>
      <c r="F9318" s="409">
        <v>45950.471736111111</v>
      </c>
      <c r="G9318" s="408">
        <v>11</v>
      </c>
    </row>
    <row r="9319" spans="1:7" ht="15" x14ac:dyDescent="0.2">
      <c r="A9319" s="407" t="s">
        <v>14905</v>
      </c>
      <c r="B9319" s="407" t="s">
        <v>14906</v>
      </c>
      <c r="C9319" s="408">
        <v>0</v>
      </c>
      <c r="D9319" s="408">
        <v>0.43980000000000002</v>
      </c>
      <c r="E9319" s="408">
        <v>0.43980000000000002</v>
      </c>
      <c r="F9319" s="409">
        <v>45092.562430555554</v>
      </c>
      <c r="G9319" s="408">
        <v>0</v>
      </c>
    </row>
    <row r="9320" spans="1:7" ht="15" x14ac:dyDescent="0.2">
      <c r="A9320" s="407" t="s">
        <v>40566</v>
      </c>
      <c r="B9320" s="407" t="s">
        <v>40567</v>
      </c>
      <c r="C9320" s="408">
        <v>0</v>
      </c>
      <c r="D9320" s="408">
        <v>6.85</v>
      </c>
      <c r="E9320" s="408">
        <v>6.85</v>
      </c>
      <c r="F9320" s="409">
        <v>45831.459710648145</v>
      </c>
      <c r="G9320" s="408">
        <v>0</v>
      </c>
    </row>
    <row r="9321" spans="1:7" ht="15" x14ac:dyDescent="0.25">
      <c r="A9321" s="407" t="s">
        <v>14907</v>
      </c>
      <c r="B9321" s="407" t="s">
        <v>14908</v>
      </c>
      <c r="C9321" s="406"/>
      <c r="D9321" s="408">
        <v>9.34</v>
      </c>
      <c r="E9321" s="408">
        <v>9.34</v>
      </c>
      <c r="F9321" s="409">
        <v>45092.563807870371</v>
      </c>
      <c r="G9321" s="408">
        <v>0</v>
      </c>
    </row>
    <row r="9322" spans="1:7" ht="15" x14ac:dyDescent="0.25">
      <c r="A9322" s="407" t="s">
        <v>14909</v>
      </c>
      <c r="B9322" s="407" t="s">
        <v>14910</v>
      </c>
      <c r="C9322" s="406"/>
      <c r="D9322" s="408">
        <v>14.1</v>
      </c>
      <c r="E9322" s="408">
        <v>14.1</v>
      </c>
      <c r="F9322" s="409">
        <v>45092.563854166663</v>
      </c>
      <c r="G9322" s="408">
        <v>0</v>
      </c>
    </row>
    <row r="9323" spans="1:7" ht="15" x14ac:dyDescent="0.2">
      <c r="A9323" s="407" t="s">
        <v>40564</v>
      </c>
      <c r="B9323" s="407" t="s">
        <v>40565</v>
      </c>
      <c r="C9323" s="408">
        <v>0</v>
      </c>
      <c r="D9323" s="408">
        <v>0.2412</v>
      </c>
      <c r="E9323" s="408">
        <v>0.2412</v>
      </c>
      <c r="F9323" s="409">
        <v>45847.698622685188</v>
      </c>
      <c r="G9323" s="408">
        <v>0</v>
      </c>
    </row>
    <row r="9324" spans="1:7" ht="15" x14ac:dyDescent="0.2">
      <c r="A9324" s="407" t="s">
        <v>14911</v>
      </c>
      <c r="B9324" s="407" t="s">
        <v>14912</v>
      </c>
      <c r="C9324" s="408">
        <v>0</v>
      </c>
      <c r="D9324" s="408">
        <v>0.80020000000000002</v>
      </c>
      <c r="E9324" s="408">
        <v>0.80020000000000002</v>
      </c>
      <c r="F9324" s="409">
        <v>45912.409895833334</v>
      </c>
      <c r="G9324" s="408">
        <v>0</v>
      </c>
    </row>
    <row r="9325" spans="1:7" ht="15" x14ac:dyDescent="0.2">
      <c r="A9325" s="407" t="s">
        <v>14913</v>
      </c>
      <c r="B9325" s="407" t="s">
        <v>14914</v>
      </c>
      <c r="C9325" s="408">
        <v>0</v>
      </c>
      <c r="D9325" s="408">
        <v>0.98</v>
      </c>
      <c r="E9325" s="408">
        <v>0.98</v>
      </c>
      <c r="F9325" s="409">
        <v>44637.668136574073</v>
      </c>
      <c r="G9325" s="408">
        <v>0</v>
      </c>
    </row>
    <row r="9326" spans="1:7" ht="15" x14ac:dyDescent="0.25">
      <c r="A9326" s="407" t="s">
        <v>14915</v>
      </c>
      <c r="B9326" s="407" t="s">
        <v>14916</v>
      </c>
      <c r="C9326" s="406"/>
      <c r="D9326" s="408">
        <v>1.08</v>
      </c>
      <c r="E9326" s="408">
        <v>1.08</v>
      </c>
      <c r="F9326" s="409">
        <v>44637.669108796297</v>
      </c>
      <c r="G9326" s="408">
        <v>0</v>
      </c>
    </row>
    <row r="9327" spans="1:7" ht="15" x14ac:dyDescent="0.2">
      <c r="A9327" s="407" t="s">
        <v>14917</v>
      </c>
      <c r="B9327" s="407" t="s">
        <v>14918</v>
      </c>
      <c r="C9327" s="408">
        <v>0</v>
      </c>
      <c r="D9327" s="408">
        <v>2.8</v>
      </c>
      <c r="E9327" s="408">
        <v>2.8</v>
      </c>
      <c r="F9327" s="409">
        <v>44880.602870370371</v>
      </c>
      <c r="G9327" s="408">
        <v>0</v>
      </c>
    </row>
    <row r="9328" spans="1:7" ht="15" x14ac:dyDescent="0.2">
      <c r="A9328" s="407" t="s">
        <v>14919</v>
      </c>
      <c r="B9328" s="407" t="s">
        <v>14920</v>
      </c>
      <c r="C9328" s="408">
        <v>0</v>
      </c>
      <c r="D9328" s="408">
        <v>2.12</v>
      </c>
      <c r="E9328" s="408">
        <v>2.12</v>
      </c>
      <c r="F9328" s="409">
        <v>44637.672083333331</v>
      </c>
      <c r="G9328" s="408">
        <v>0</v>
      </c>
    </row>
    <row r="9329" spans="1:7" ht="15" x14ac:dyDescent="0.2">
      <c r="A9329" s="407" t="s">
        <v>14921</v>
      </c>
      <c r="B9329" s="407" t="s">
        <v>14922</v>
      </c>
      <c r="C9329" s="408">
        <v>0</v>
      </c>
      <c r="D9329" s="408">
        <v>2.9754</v>
      </c>
      <c r="E9329" s="408">
        <v>2.9754</v>
      </c>
      <c r="F9329" s="409">
        <v>45733.668692129628</v>
      </c>
      <c r="G9329" s="408">
        <v>0</v>
      </c>
    </row>
    <row r="9330" spans="1:7" ht="15" x14ac:dyDescent="0.2">
      <c r="A9330" s="407" t="s">
        <v>14923</v>
      </c>
      <c r="B9330" s="407" t="s">
        <v>14924</v>
      </c>
      <c r="C9330" s="408">
        <v>0</v>
      </c>
      <c r="D9330" s="408">
        <v>0.41089999999999999</v>
      </c>
      <c r="E9330" s="408">
        <v>0.41089999999999999</v>
      </c>
      <c r="F9330" s="409">
        <v>45912.410358796296</v>
      </c>
      <c r="G9330" s="408">
        <v>0</v>
      </c>
    </row>
    <row r="9331" spans="1:7" ht="15" x14ac:dyDescent="0.25">
      <c r="A9331" s="407" t="s">
        <v>14925</v>
      </c>
      <c r="B9331" s="407" t="s">
        <v>14926</v>
      </c>
      <c r="C9331" s="406"/>
      <c r="D9331" s="408">
        <v>0.38</v>
      </c>
      <c r="E9331" s="408">
        <v>0.38</v>
      </c>
      <c r="F9331" s="409">
        <v>44854.388518518521</v>
      </c>
      <c r="G9331" s="408">
        <v>0</v>
      </c>
    </row>
    <row r="9332" spans="1:7" ht="15" x14ac:dyDescent="0.2">
      <c r="A9332" s="407" t="s">
        <v>14927</v>
      </c>
      <c r="B9332" s="407" t="s">
        <v>14928</v>
      </c>
      <c r="C9332" s="408">
        <v>0</v>
      </c>
      <c r="D9332" s="408">
        <v>0.53</v>
      </c>
      <c r="E9332" s="408">
        <v>0.53</v>
      </c>
      <c r="F9332" s="409">
        <v>45733.662962962961</v>
      </c>
      <c r="G9332" s="408">
        <v>0</v>
      </c>
    </row>
    <row r="9333" spans="1:7" ht="15" x14ac:dyDescent="0.25">
      <c r="A9333" s="407" t="s">
        <v>14929</v>
      </c>
      <c r="B9333" s="407" t="s">
        <v>14930</v>
      </c>
      <c r="C9333" s="406"/>
      <c r="D9333" s="408">
        <v>2.41</v>
      </c>
      <c r="E9333" s="408">
        <v>2.41</v>
      </c>
      <c r="F9333" s="409">
        <v>44641.463310185187</v>
      </c>
      <c r="G9333" s="408">
        <v>0</v>
      </c>
    </row>
    <row r="9334" spans="1:7" ht="15" x14ac:dyDescent="0.25">
      <c r="A9334" s="407" t="s">
        <v>14931</v>
      </c>
      <c r="B9334" s="407" t="s">
        <v>14932</v>
      </c>
      <c r="C9334" s="406"/>
      <c r="D9334" s="408">
        <v>0.2</v>
      </c>
      <c r="E9334" s="408">
        <v>0.2</v>
      </c>
      <c r="F9334" s="409">
        <v>44517.543761574074</v>
      </c>
      <c r="G9334" s="408">
        <v>0</v>
      </c>
    </row>
    <row r="9335" spans="1:7" ht="15" x14ac:dyDescent="0.25">
      <c r="A9335" s="407" t="s">
        <v>14933</v>
      </c>
      <c r="B9335" s="407" t="s">
        <v>14934</v>
      </c>
      <c r="C9335" s="406"/>
      <c r="D9335" s="408">
        <v>0.3</v>
      </c>
      <c r="E9335" s="408">
        <v>0.3</v>
      </c>
      <c r="F9335" s="409">
        <v>44512.441921296297</v>
      </c>
      <c r="G9335" s="408">
        <v>0</v>
      </c>
    </row>
    <row r="9336" spans="1:7" ht="15" x14ac:dyDescent="0.2">
      <c r="A9336" s="407" t="s">
        <v>14935</v>
      </c>
      <c r="B9336" s="407" t="s">
        <v>14936</v>
      </c>
      <c r="C9336" s="408">
        <v>0</v>
      </c>
      <c r="D9336" s="408">
        <v>1.54</v>
      </c>
      <c r="E9336" s="408">
        <v>1.54</v>
      </c>
      <c r="F9336" s="409">
        <v>44641.475416666668</v>
      </c>
      <c r="G9336" s="408">
        <v>0</v>
      </c>
    </row>
    <row r="9337" spans="1:7" ht="15" x14ac:dyDescent="0.2">
      <c r="A9337" s="407" t="s">
        <v>14937</v>
      </c>
      <c r="B9337" s="407" t="s">
        <v>14938</v>
      </c>
      <c r="C9337" s="408">
        <v>0</v>
      </c>
      <c r="D9337" s="408">
        <v>15.81</v>
      </c>
      <c r="E9337" s="408">
        <v>15.81</v>
      </c>
      <c r="F9337" s="409">
        <v>45509.643877314818</v>
      </c>
      <c r="G9337" s="408">
        <v>0</v>
      </c>
    </row>
    <row r="9338" spans="1:7" ht="15" x14ac:dyDescent="0.2">
      <c r="A9338" s="407" t="s">
        <v>14939</v>
      </c>
      <c r="B9338" s="407" t="s">
        <v>14940</v>
      </c>
      <c r="C9338" s="408">
        <v>0</v>
      </c>
      <c r="D9338" s="408">
        <v>2.4289999999999998</v>
      </c>
      <c r="E9338" s="408">
        <v>2.4289999999999998</v>
      </c>
      <c r="F9338" s="409">
        <v>44637.606226851851</v>
      </c>
      <c r="G9338" s="408">
        <v>0</v>
      </c>
    </row>
    <row r="9339" spans="1:7" ht="15" x14ac:dyDescent="0.2">
      <c r="A9339" s="407" t="s">
        <v>14941</v>
      </c>
      <c r="B9339" s="407" t="s">
        <v>14942</v>
      </c>
      <c r="C9339" s="408">
        <v>0</v>
      </c>
      <c r="D9339" s="408">
        <v>1.99</v>
      </c>
      <c r="E9339" s="408">
        <v>1.99</v>
      </c>
      <c r="F9339" s="409">
        <v>44637.605914351851</v>
      </c>
      <c r="G9339" s="408">
        <v>0</v>
      </c>
    </row>
    <row r="9340" spans="1:7" ht="15" x14ac:dyDescent="0.2">
      <c r="A9340" s="407" t="s">
        <v>14943</v>
      </c>
      <c r="B9340" s="407" t="s">
        <v>14944</v>
      </c>
      <c r="C9340" s="408">
        <v>0</v>
      </c>
      <c r="D9340" s="408">
        <v>5.9640000000000004</v>
      </c>
      <c r="E9340" s="408">
        <v>5.9640000000000004</v>
      </c>
      <c r="F9340" s="409">
        <v>44517.590370370373</v>
      </c>
      <c r="G9340" s="408">
        <v>0</v>
      </c>
    </row>
    <row r="9341" spans="1:7" ht="15" x14ac:dyDescent="0.25">
      <c r="A9341" s="407" t="s">
        <v>14945</v>
      </c>
      <c r="B9341" s="407" t="s">
        <v>14946</v>
      </c>
      <c r="C9341" s="406"/>
      <c r="D9341" s="408">
        <v>4.24</v>
      </c>
      <c r="E9341" s="408">
        <v>4.24</v>
      </c>
      <c r="F9341" s="409">
        <v>45139.579768518517</v>
      </c>
      <c r="G9341" s="408">
        <v>0</v>
      </c>
    </row>
    <row r="9342" spans="1:7" ht="15" x14ac:dyDescent="0.2">
      <c r="A9342" s="407" t="s">
        <v>14947</v>
      </c>
      <c r="B9342" s="407" t="s">
        <v>14948</v>
      </c>
      <c r="C9342" s="408">
        <v>0</v>
      </c>
      <c r="D9342" s="408">
        <v>3.0662799999999999</v>
      </c>
      <c r="E9342" s="408">
        <v>3.0662799999999999</v>
      </c>
      <c r="F9342" s="409">
        <v>44517.590740740743</v>
      </c>
      <c r="G9342" s="408">
        <v>0</v>
      </c>
    </row>
    <row r="9343" spans="1:7" ht="15" x14ac:dyDescent="0.25">
      <c r="A9343" s="407" t="s">
        <v>14949</v>
      </c>
      <c r="B9343" s="407" t="s">
        <v>14950</v>
      </c>
      <c r="C9343" s="406"/>
      <c r="D9343" s="408">
        <v>10.54</v>
      </c>
      <c r="E9343" s="408">
        <v>10.54</v>
      </c>
      <c r="F9343" s="409">
        <v>44517.586296296293</v>
      </c>
      <c r="G9343" s="408">
        <v>0</v>
      </c>
    </row>
    <row r="9344" spans="1:7" ht="15" x14ac:dyDescent="0.25">
      <c r="A9344" s="407" t="s">
        <v>14951</v>
      </c>
      <c r="B9344" s="407" t="s">
        <v>14952</v>
      </c>
      <c r="C9344" s="406"/>
      <c r="D9344" s="408">
        <v>7.15</v>
      </c>
      <c r="E9344" s="408">
        <v>7.15</v>
      </c>
      <c r="F9344" s="409">
        <v>45084.467037037037</v>
      </c>
      <c r="G9344" s="408">
        <v>0</v>
      </c>
    </row>
    <row r="9345" spans="1:7" ht="15" x14ac:dyDescent="0.2">
      <c r="A9345" s="407" t="s">
        <v>14953</v>
      </c>
      <c r="B9345" s="407" t="s">
        <v>14954</v>
      </c>
      <c r="C9345" s="408">
        <v>0</v>
      </c>
      <c r="D9345" s="408">
        <v>15.48</v>
      </c>
      <c r="E9345" s="408">
        <v>15.48</v>
      </c>
      <c r="F9345" s="409">
        <v>45084.468275462961</v>
      </c>
      <c r="G9345" s="408">
        <v>0</v>
      </c>
    </row>
    <row r="9346" spans="1:7" ht="15" x14ac:dyDescent="0.2">
      <c r="A9346" s="407" t="s">
        <v>14955</v>
      </c>
      <c r="B9346" s="407" t="s">
        <v>14956</v>
      </c>
      <c r="C9346" s="408">
        <v>0</v>
      </c>
      <c r="D9346" s="408">
        <v>6.2869000000000002</v>
      </c>
      <c r="E9346" s="408">
        <v>6.2869000000000002</v>
      </c>
      <c r="F9346" s="409">
        <v>45084.468460648146</v>
      </c>
      <c r="G9346" s="408">
        <v>0</v>
      </c>
    </row>
    <row r="9347" spans="1:7" ht="15" x14ac:dyDescent="0.2">
      <c r="A9347" s="407" t="s">
        <v>14957</v>
      </c>
      <c r="B9347" s="407" t="s">
        <v>14958</v>
      </c>
      <c r="C9347" s="408">
        <v>0</v>
      </c>
      <c r="D9347" s="408">
        <v>0.96</v>
      </c>
      <c r="E9347" s="408">
        <v>0.96</v>
      </c>
      <c r="F9347" s="409">
        <v>44881.29824074074</v>
      </c>
      <c r="G9347" s="408">
        <v>0</v>
      </c>
    </row>
    <row r="9348" spans="1:7" ht="15" x14ac:dyDescent="0.2">
      <c r="A9348" s="407" t="s">
        <v>14959</v>
      </c>
      <c r="B9348" s="407" t="s">
        <v>14960</v>
      </c>
      <c r="C9348" s="408">
        <v>0</v>
      </c>
      <c r="D9348" s="408">
        <v>10.2095</v>
      </c>
      <c r="E9348" s="408">
        <v>10.2095</v>
      </c>
      <c r="F9348" s="409">
        <v>45070.584178240744</v>
      </c>
      <c r="G9348" s="408">
        <v>0</v>
      </c>
    </row>
    <row r="9349" spans="1:7" ht="15" x14ac:dyDescent="0.25">
      <c r="A9349" s="407" t="s">
        <v>14961</v>
      </c>
      <c r="B9349" s="407" t="s">
        <v>14962</v>
      </c>
      <c r="C9349" s="406"/>
      <c r="D9349" s="408">
        <v>10.533099999999999</v>
      </c>
      <c r="E9349" s="408">
        <v>10.533099999999999</v>
      </c>
      <c r="F9349" s="409">
        <v>44881.298518518517</v>
      </c>
      <c r="G9349" s="408">
        <v>0</v>
      </c>
    </row>
    <row r="9350" spans="1:7" ht="15" x14ac:dyDescent="0.2">
      <c r="A9350" s="407" t="s">
        <v>14963</v>
      </c>
      <c r="B9350" s="407" t="s">
        <v>14964</v>
      </c>
      <c r="C9350" s="408">
        <v>0</v>
      </c>
      <c r="D9350" s="408">
        <v>15.5465</v>
      </c>
      <c r="E9350" s="408">
        <v>15.5465</v>
      </c>
      <c r="F9350" s="409">
        <v>44881.298634259256</v>
      </c>
      <c r="G9350" s="408">
        <v>0</v>
      </c>
    </row>
    <row r="9351" spans="1:7" ht="15" x14ac:dyDescent="0.25">
      <c r="A9351" s="407" t="s">
        <v>14965</v>
      </c>
      <c r="B9351" s="407" t="s">
        <v>14966</v>
      </c>
      <c r="C9351" s="406"/>
      <c r="D9351" s="408">
        <v>24.46</v>
      </c>
      <c r="E9351" s="408">
        <v>24.46</v>
      </c>
      <c r="F9351" s="409">
        <v>44881.298773148148</v>
      </c>
      <c r="G9351" s="408">
        <v>0</v>
      </c>
    </row>
    <row r="9352" spans="1:7" ht="15" x14ac:dyDescent="0.2">
      <c r="A9352" s="407" t="s">
        <v>14967</v>
      </c>
      <c r="B9352" s="407" t="s">
        <v>14968</v>
      </c>
      <c r="C9352" s="408">
        <v>0</v>
      </c>
      <c r="D9352" s="408">
        <v>6.13</v>
      </c>
      <c r="E9352" s="408">
        <v>6.13</v>
      </c>
      <c r="F9352" s="409">
        <v>45924.682905092595</v>
      </c>
      <c r="G9352" s="408">
        <v>0</v>
      </c>
    </row>
    <row r="9353" spans="1:7" ht="15" x14ac:dyDescent="0.25">
      <c r="A9353" s="407" t="s">
        <v>14969</v>
      </c>
      <c r="B9353" s="407" t="s">
        <v>14970</v>
      </c>
      <c r="C9353" s="406"/>
      <c r="D9353" s="408">
        <v>8.32</v>
      </c>
      <c r="E9353" s="408">
        <v>8.32</v>
      </c>
      <c r="F9353" s="409">
        <v>44881.299097222225</v>
      </c>
      <c r="G9353" s="408">
        <v>0</v>
      </c>
    </row>
    <row r="9354" spans="1:7" ht="15" x14ac:dyDescent="0.2">
      <c r="A9354" s="407" t="s">
        <v>14971</v>
      </c>
      <c r="B9354" s="407" t="s">
        <v>14972</v>
      </c>
      <c r="C9354" s="408">
        <v>0</v>
      </c>
      <c r="D9354" s="408">
        <v>10.965299999999999</v>
      </c>
      <c r="E9354" s="408">
        <v>10.965299999999999</v>
      </c>
      <c r="F9354" s="409">
        <v>44881.299224537041</v>
      </c>
      <c r="G9354" s="408">
        <v>0</v>
      </c>
    </row>
    <row r="9355" spans="1:7" ht="15" x14ac:dyDescent="0.25">
      <c r="A9355" s="407" t="s">
        <v>14973</v>
      </c>
      <c r="B9355" s="407" t="s">
        <v>14974</v>
      </c>
      <c r="C9355" s="406"/>
      <c r="D9355" s="408">
        <v>19.45</v>
      </c>
      <c r="E9355" s="408">
        <v>19.45</v>
      </c>
      <c r="F9355" s="409">
        <v>44881.299363425926</v>
      </c>
      <c r="G9355" s="408">
        <v>0</v>
      </c>
    </row>
    <row r="9356" spans="1:7" ht="15" x14ac:dyDescent="0.2">
      <c r="A9356" s="407" t="s">
        <v>14975</v>
      </c>
      <c r="B9356" s="407" t="s">
        <v>14976</v>
      </c>
      <c r="C9356" s="408">
        <v>0</v>
      </c>
      <c r="D9356" s="408">
        <v>3.8813</v>
      </c>
      <c r="E9356" s="408">
        <v>3.8813</v>
      </c>
      <c r="F9356" s="409">
        <v>44881.299502314818</v>
      </c>
      <c r="G9356" s="408">
        <v>0</v>
      </c>
    </row>
    <row r="9357" spans="1:7" ht="15" x14ac:dyDescent="0.2">
      <c r="A9357" s="407" t="s">
        <v>14977</v>
      </c>
      <c r="B9357" s="407" t="s">
        <v>14978</v>
      </c>
      <c r="C9357" s="408">
        <v>0</v>
      </c>
      <c r="D9357" s="408">
        <v>4.0327999999999999</v>
      </c>
      <c r="E9357" s="408">
        <v>4.0327999999999999</v>
      </c>
      <c r="F9357" s="409">
        <v>44881.299699074072</v>
      </c>
      <c r="G9357" s="408">
        <v>0</v>
      </c>
    </row>
    <row r="9358" spans="1:7" ht="15" x14ac:dyDescent="0.25">
      <c r="A9358" s="407" t="s">
        <v>14979</v>
      </c>
      <c r="B9358" s="407" t="s">
        <v>14980</v>
      </c>
      <c r="C9358" s="406"/>
      <c r="D9358" s="408">
        <v>4.3468</v>
      </c>
      <c r="E9358" s="408">
        <v>4.3468</v>
      </c>
      <c r="F9358" s="409">
        <v>44881.299814814818</v>
      </c>
      <c r="G9358" s="408">
        <v>0</v>
      </c>
    </row>
    <row r="9359" spans="1:7" ht="15" x14ac:dyDescent="0.2">
      <c r="A9359" s="407" t="s">
        <v>14981</v>
      </c>
      <c r="B9359" s="407" t="s">
        <v>14982</v>
      </c>
      <c r="C9359" s="408">
        <v>0</v>
      </c>
      <c r="D9359" s="408">
        <v>1.9206000000000001</v>
      </c>
      <c r="E9359" s="408">
        <v>1.9206000000000001</v>
      </c>
      <c r="F9359" s="409">
        <v>45139.584340277775</v>
      </c>
      <c r="G9359" s="408">
        <v>0</v>
      </c>
    </row>
    <row r="9360" spans="1:7" ht="15" x14ac:dyDescent="0.2">
      <c r="A9360" s="407" t="s">
        <v>14983</v>
      </c>
      <c r="B9360" s="407" t="s">
        <v>14984</v>
      </c>
      <c r="C9360" s="408">
        <v>0</v>
      </c>
      <c r="D9360" s="408">
        <v>2.1257999999999999</v>
      </c>
      <c r="E9360" s="408">
        <v>2.1257999999999999</v>
      </c>
      <c r="F9360" s="409">
        <v>44881.300138888888</v>
      </c>
      <c r="G9360" s="408">
        <v>0</v>
      </c>
    </row>
    <row r="9361" spans="1:7" ht="15" x14ac:dyDescent="0.2">
      <c r="A9361" s="407" t="s">
        <v>14985</v>
      </c>
      <c r="B9361" s="407" t="s">
        <v>14986</v>
      </c>
      <c r="C9361" s="408">
        <v>0</v>
      </c>
      <c r="D9361" s="408">
        <v>2.1073</v>
      </c>
      <c r="E9361" s="408">
        <v>2.1073</v>
      </c>
      <c r="F9361" s="409">
        <v>44881.300266203703</v>
      </c>
      <c r="G9361" s="408">
        <v>0</v>
      </c>
    </row>
    <row r="9362" spans="1:7" ht="15" x14ac:dyDescent="0.25">
      <c r="A9362" s="407" t="s">
        <v>14987</v>
      </c>
      <c r="B9362" s="407" t="s">
        <v>14988</v>
      </c>
      <c r="C9362" s="406"/>
      <c r="D9362" s="408">
        <v>2.3892000000000002</v>
      </c>
      <c r="E9362" s="408">
        <v>2.3892000000000002</v>
      </c>
      <c r="F9362" s="409">
        <v>44881.300405092596</v>
      </c>
      <c r="G9362" s="408">
        <v>0</v>
      </c>
    </row>
    <row r="9363" spans="1:7" ht="15" x14ac:dyDescent="0.2">
      <c r="A9363" s="407" t="s">
        <v>14989</v>
      </c>
      <c r="B9363" s="407" t="s">
        <v>14990</v>
      </c>
      <c r="C9363" s="408">
        <v>0</v>
      </c>
      <c r="D9363" s="408">
        <v>40</v>
      </c>
      <c r="E9363" s="408">
        <v>40</v>
      </c>
      <c r="F9363" s="409">
        <v>45197.557916666665</v>
      </c>
      <c r="G9363" s="408">
        <v>0</v>
      </c>
    </row>
    <row r="9364" spans="1:7" ht="15" x14ac:dyDescent="0.2">
      <c r="A9364" s="407" t="s">
        <v>14991</v>
      </c>
      <c r="B9364" s="407" t="s">
        <v>14992</v>
      </c>
      <c r="C9364" s="408">
        <v>0</v>
      </c>
      <c r="D9364" s="408">
        <v>9.85</v>
      </c>
      <c r="E9364" s="408">
        <v>9.85</v>
      </c>
      <c r="F9364" s="409">
        <v>45197.558761574073</v>
      </c>
      <c r="G9364" s="408">
        <v>0</v>
      </c>
    </row>
    <row r="9365" spans="1:7" ht="15" x14ac:dyDescent="0.2">
      <c r="A9365" s="407" t="s">
        <v>36348</v>
      </c>
      <c r="B9365" s="407" t="s">
        <v>36349</v>
      </c>
      <c r="C9365" s="408">
        <v>0</v>
      </c>
      <c r="D9365" s="408">
        <v>247.48</v>
      </c>
      <c r="E9365" s="408">
        <v>247.48</v>
      </c>
      <c r="F9365" s="409">
        <v>45706.373391203706</v>
      </c>
      <c r="G9365" s="408">
        <v>0</v>
      </c>
    </row>
    <row r="9366" spans="1:7" ht="15" x14ac:dyDescent="0.2">
      <c r="A9366" s="407" t="s">
        <v>36350</v>
      </c>
      <c r="B9366" s="407" t="s">
        <v>36351</v>
      </c>
      <c r="C9366" s="408">
        <v>0</v>
      </c>
      <c r="D9366" s="408">
        <v>61.69</v>
      </c>
      <c r="E9366" s="408">
        <v>61.69</v>
      </c>
      <c r="F9366" s="409">
        <v>45706.398981481485</v>
      </c>
      <c r="G9366" s="408">
        <v>0</v>
      </c>
    </row>
    <row r="9367" spans="1:7" ht="15" x14ac:dyDescent="0.2">
      <c r="A9367" s="407" t="s">
        <v>14993</v>
      </c>
      <c r="B9367" s="407" t="s">
        <v>40563</v>
      </c>
      <c r="C9367" s="408">
        <v>0</v>
      </c>
      <c r="D9367" s="408">
        <v>45.3</v>
      </c>
      <c r="E9367" s="408">
        <v>45.3</v>
      </c>
      <c r="F9367" s="409">
        <v>45910.371493055558</v>
      </c>
      <c r="G9367" s="408">
        <v>6</v>
      </c>
    </row>
    <row r="9368" spans="1:7" ht="15" x14ac:dyDescent="0.2">
      <c r="A9368" s="407" t="s">
        <v>14994</v>
      </c>
      <c r="B9368" s="407" t="s">
        <v>14995</v>
      </c>
      <c r="C9368" s="408">
        <v>0</v>
      </c>
      <c r="D9368" s="408">
        <v>19.63</v>
      </c>
      <c r="E9368" s="408">
        <v>19.63</v>
      </c>
      <c r="F9368" s="409">
        <v>43018.897129629629</v>
      </c>
      <c r="G9368" s="408">
        <v>0</v>
      </c>
    </row>
    <row r="9369" spans="1:7" ht="15" x14ac:dyDescent="0.25">
      <c r="A9369" s="407" t="s">
        <v>14996</v>
      </c>
      <c r="B9369" s="407" t="s">
        <v>14997</v>
      </c>
      <c r="C9369" s="406"/>
      <c r="D9369" s="408">
        <v>20.405000000000001</v>
      </c>
      <c r="E9369" s="408">
        <v>20.405000000000001</v>
      </c>
      <c r="F9369" s="409">
        <v>44096.496967592589</v>
      </c>
      <c r="G9369" s="408">
        <v>0</v>
      </c>
    </row>
    <row r="9370" spans="1:7" ht="15" x14ac:dyDescent="0.25">
      <c r="A9370" s="407" t="s">
        <v>14998</v>
      </c>
      <c r="B9370" s="407" t="s">
        <v>14999</v>
      </c>
      <c r="C9370" s="406"/>
      <c r="D9370" s="408">
        <v>2.1800000000000002</v>
      </c>
      <c r="E9370" s="408">
        <v>2.1800000000000002</v>
      </c>
      <c r="F9370" s="409">
        <v>44512.476388888892</v>
      </c>
      <c r="G9370" s="408">
        <v>0</v>
      </c>
    </row>
    <row r="9371" spans="1:7" ht="15" x14ac:dyDescent="0.2">
      <c r="A9371" s="407" t="s">
        <v>15000</v>
      </c>
      <c r="B9371" s="407" t="s">
        <v>15001</v>
      </c>
      <c r="C9371" s="408">
        <v>0</v>
      </c>
      <c r="D9371" s="408">
        <v>1.88</v>
      </c>
      <c r="E9371" s="408">
        <v>1.88</v>
      </c>
      <c r="F9371" s="409">
        <v>43151.484675925924</v>
      </c>
      <c r="G9371" s="408">
        <v>0</v>
      </c>
    </row>
    <row r="9372" spans="1:7" ht="15" x14ac:dyDescent="0.25">
      <c r="A9372" s="407" t="s">
        <v>15002</v>
      </c>
      <c r="B9372" s="407" t="s">
        <v>15003</v>
      </c>
      <c r="C9372" s="406"/>
      <c r="D9372" s="408">
        <v>75.06</v>
      </c>
      <c r="E9372" s="408">
        <v>75.06</v>
      </c>
      <c r="F9372" s="409">
        <v>43151.484837962962</v>
      </c>
      <c r="G9372" s="408">
        <v>0</v>
      </c>
    </row>
    <row r="9373" spans="1:7" ht="15" x14ac:dyDescent="0.25">
      <c r="A9373" s="407" t="s">
        <v>15004</v>
      </c>
      <c r="B9373" s="407" t="s">
        <v>15005</v>
      </c>
      <c r="C9373" s="406"/>
      <c r="D9373" s="408">
        <v>64.58</v>
      </c>
      <c r="E9373" s="408">
        <v>64.58</v>
      </c>
      <c r="F9373" s="409">
        <v>43151.484988425924</v>
      </c>
      <c r="G9373" s="408">
        <v>0</v>
      </c>
    </row>
    <row r="9374" spans="1:7" ht="15" x14ac:dyDescent="0.2">
      <c r="A9374" s="407" t="s">
        <v>15006</v>
      </c>
      <c r="B9374" s="407" t="s">
        <v>15007</v>
      </c>
      <c r="C9374" s="408">
        <v>0</v>
      </c>
      <c r="D9374" s="408">
        <v>55.25</v>
      </c>
      <c r="E9374" s="408">
        <v>55.25</v>
      </c>
      <c r="F9374" s="409">
        <v>45630.295798611114</v>
      </c>
      <c r="G9374" s="408">
        <v>0</v>
      </c>
    </row>
    <row r="9375" spans="1:7" ht="15" x14ac:dyDescent="0.2">
      <c r="A9375" s="407" t="s">
        <v>15008</v>
      </c>
      <c r="B9375" s="407" t="s">
        <v>15009</v>
      </c>
      <c r="C9375" s="408">
        <v>0</v>
      </c>
      <c r="D9375" s="408">
        <v>14.2</v>
      </c>
      <c r="E9375" s="408">
        <v>14.2</v>
      </c>
      <c r="F9375" s="409">
        <v>43151.485289351855</v>
      </c>
      <c r="G9375" s="408">
        <v>0</v>
      </c>
    </row>
    <row r="9376" spans="1:7" ht="15" x14ac:dyDescent="0.25">
      <c r="A9376" s="407" t="s">
        <v>15010</v>
      </c>
      <c r="B9376" s="407" t="s">
        <v>15011</v>
      </c>
      <c r="C9376" s="406"/>
      <c r="D9376" s="408">
        <v>8.4</v>
      </c>
      <c r="E9376" s="408">
        <v>8.4</v>
      </c>
      <c r="F9376" s="409">
        <v>43151.48542824074</v>
      </c>
      <c r="G9376" s="408">
        <v>0</v>
      </c>
    </row>
    <row r="9377" spans="1:7" ht="15" x14ac:dyDescent="0.2">
      <c r="A9377" s="407" t="s">
        <v>15012</v>
      </c>
      <c r="B9377" s="407" t="s">
        <v>15013</v>
      </c>
      <c r="C9377" s="408">
        <v>0</v>
      </c>
      <c r="D9377" s="408">
        <v>1.2374193548387096</v>
      </c>
      <c r="E9377" s="408">
        <v>1.2374193548387096</v>
      </c>
      <c r="F9377" s="409">
        <v>43969.358460648145</v>
      </c>
      <c r="G9377" s="408">
        <v>0</v>
      </c>
    </row>
    <row r="9378" spans="1:7" ht="15" x14ac:dyDescent="0.2">
      <c r="A9378" s="407" t="s">
        <v>36352</v>
      </c>
      <c r="B9378" s="407" t="s">
        <v>36353</v>
      </c>
      <c r="C9378" s="408">
        <v>0</v>
      </c>
      <c r="D9378" s="408">
        <v>22.19</v>
      </c>
      <c r="E9378" s="408">
        <v>22.19</v>
      </c>
      <c r="F9378" s="409">
        <v>44873.305138888885</v>
      </c>
      <c r="G9378" s="408">
        <v>0</v>
      </c>
    </row>
    <row r="9379" spans="1:7" ht="15" x14ac:dyDescent="0.2">
      <c r="A9379" s="407" t="s">
        <v>15014</v>
      </c>
      <c r="B9379" s="407" t="s">
        <v>15015</v>
      </c>
      <c r="C9379" s="408">
        <v>0</v>
      </c>
      <c r="D9379" s="408">
        <v>103.85</v>
      </c>
      <c r="E9379" s="408">
        <v>103.85</v>
      </c>
      <c r="F9379" s="409">
        <v>43451.584849537037</v>
      </c>
      <c r="G9379" s="408">
        <v>0</v>
      </c>
    </row>
    <row r="9380" spans="1:7" ht="15" x14ac:dyDescent="0.2">
      <c r="A9380" s="407" t="s">
        <v>15016</v>
      </c>
      <c r="B9380" s="407" t="s">
        <v>15017</v>
      </c>
      <c r="C9380" s="408">
        <v>0</v>
      </c>
      <c r="D9380" s="408">
        <v>38.9</v>
      </c>
      <c r="E9380" s="408">
        <v>38.9</v>
      </c>
      <c r="F9380" s="409">
        <v>44524.56009259259</v>
      </c>
      <c r="G9380" s="408">
        <v>0</v>
      </c>
    </row>
    <row r="9381" spans="1:7" ht="15" x14ac:dyDescent="0.2">
      <c r="A9381" s="407" t="s">
        <v>15018</v>
      </c>
      <c r="B9381" s="407" t="s">
        <v>15019</v>
      </c>
      <c r="C9381" s="408">
        <v>0</v>
      </c>
      <c r="D9381" s="408">
        <v>7.35</v>
      </c>
      <c r="E9381" s="408">
        <v>7.35</v>
      </c>
      <c r="F9381" s="409">
        <v>43151.485949074071</v>
      </c>
      <c r="G9381" s="408">
        <v>0</v>
      </c>
    </row>
    <row r="9382" spans="1:7" ht="15" x14ac:dyDescent="0.25">
      <c r="A9382" s="407" t="s">
        <v>15020</v>
      </c>
      <c r="B9382" s="407" t="s">
        <v>15021</v>
      </c>
      <c r="C9382" s="406"/>
      <c r="D9382" s="408">
        <v>30.35</v>
      </c>
      <c r="E9382" s="408">
        <v>30.35</v>
      </c>
      <c r="F9382" s="409">
        <v>42989.560601851852</v>
      </c>
      <c r="G9382" s="408">
        <v>0</v>
      </c>
    </row>
    <row r="9383" spans="1:7" ht="15" x14ac:dyDescent="0.2">
      <c r="A9383" s="407" t="s">
        <v>15022</v>
      </c>
      <c r="B9383" s="407" t="s">
        <v>15023</v>
      </c>
      <c r="C9383" s="408">
        <v>0</v>
      </c>
      <c r="D9383" s="408">
        <v>19.93</v>
      </c>
      <c r="E9383" s="408">
        <v>19.93</v>
      </c>
      <c r="F9383" s="409">
        <v>43208.408009259256</v>
      </c>
      <c r="G9383" s="408">
        <v>0</v>
      </c>
    </row>
    <row r="9384" spans="1:7" ht="15" x14ac:dyDescent="0.2">
      <c r="A9384" s="407" t="s">
        <v>15024</v>
      </c>
      <c r="B9384" s="407" t="s">
        <v>15025</v>
      </c>
      <c r="C9384" s="408">
        <v>0</v>
      </c>
      <c r="D9384" s="408">
        <v>46.55</v>
      </c>
      <c r="E9384" s="408">
        <v>46.55</v>
      </c>
      <c r="F9384" s="409">
        <v>43423.395601851851</v>
      </c>
      <c r="G9384" s="408">
        <v>0</v>
      </c>
    </row>
    <row r="9385" spans="1:7" ht="15" x14ac:dyDescent="0.2">
      <c r="A9385" s="407" t="s">
        <v>15026</v>
      </c>
      <c r="B9385" s="407" t="s">
        <v>15027</v>
      </c>
      <c r="C9385" s="408">
        <v>0</v>
      </c>
      <c r="D9385" s="408">
        <v>4.8499999999999996</v>
      </c>
      <c r="E9385" s="408">
        <v>4.8499999999999996</v>
      </c>
      <c r="F9385" s="409">
        <v>43468.34238425926</v>
      </c>
      <c r="G9385" s="408">
        <v>0</v>
      </c>
    </row>
    <row r="9386" spans="1:7" ht="15" x14ac:dyDescent="0.2">
      <c r="A9386" s="407" t="s">
        <v>15028</v>
      </c>
      <c r="B9386" s="407" t="s">
        <v>15029</v>
      </c>
      <c r="C9386" s="408">
        <v>0</v>
      </c>
      <c r="D9386" s="408">
        <v>49.59</v>
      </c>
      <c r="E9386" s="408">
        <v>49.59</v>
      </c>
      <c r="F9386" s="409">
        <v>43468.342870370368</v>
      </c>
      <c r="G9386" s="408">
        <v>0</v>
      </c>
    </row>
    <row r="9387" spans="1:7" ht="15" x14ac:dyDescent="0.2">
      <c r="A9387" s="407" t="s">
        <v>15030</v>
      </c>
      <c r="B9387" s="407" t="s">
        <v>15031</v>
      </c>
      <c r="C9387" s="408">
        <v>0</v>
      </c>
      <c r="D9387" s="408">
        <v>22.19</v>
      </c>
      <c r="E9387" s="408">
        <v>22.19</v>
      </c>
      <c r="F9387" s="409">
        <v>44096.509988425925</v>
      </c>
      <c r="G9387" s="408">
        <v>2</v>
      </c>
    </row>
    <row r="9388" spans="1:7" ht="15" x14ac:dyDescent="0.2">
      <c r="A9388" s="407" t="s">
        <v>15032</v>
      </c>
      <c r="B9388" s="407" t="s">
        <v>15033</v>
      </c>
      <c r="C9388" s="408">
        <v>0</v>
      </c>
      <c r="D9388" s="408">
        <v>140</v>
      </c>
      <c r="E9388" s="408">
        <v>140</v>
      </c>
      <c r="F9388" s="409">
        <v>43227.379502314812</v>
      </c>
      <c r="G9388" s="408">
        <v>0</v>
      </c>
    </row>
    <row r="9389" spans="1:7" ht="15" x14ac:dyDescent="0.25">
      <c r="A9389" s="407" t="s">
        <v>15034</v>
      </c>
      <c r="B9389" s="407" t="s">
        <v>15035</v>
      </c>
      <c r="C9389" s="406"/>
      <c r="D9389" s="408">
        <v>164.15</v>
      </c>
      <c r="E9389" s="408">
        <v>164.15</v>
      </c>
      <c r="F9389" s="409">
        <v>43048.58017361111</v>
      </c>
      <c r="G9389" s="408">
        <v>0</v>
      </c>
    </row>
    <row r="9390" spans="1:7" ht="15" x14ac:dyDescent="0.25">
      <c r="A9390" s="407" t="s">
        <v>15036</v>
      </c>
      <c r="B9390" s="407" t="s">
        <v>15037</v>
      </c>
      <c r="C9390" s="406"/>
      <c r="D9390" s="408">
        <v>88</v>
      </c>
      <c r="E9390" s="408">
        <v>88</v>
      </c>
      <c r="F9390" s="409">
        <v>43080.399143518516</v>
      </c>
      <c r="G9390" s="408">
        <v>0</v>
      </c>
    </row>
    <row r="9391" spans="1:7" ht="15" x14ac:dyDescent="0.2">
      <c r="A9391" s="407" t="s">
        <v>15038</v>
      </c>
      <c r="B9391" s="407" t="s">
        <v>15039</v>
      </c>
      <c r="C9391" s="408">
        <v>0</v>
      </c>
      <c r="D9391" s="408">
        <v>3.35</v>
      </c>
      <c r="E9391" s="408">
        <v>3.35</v>
      </c>
      <c r="F9391" s="409">
        <v>43080.401967592596</v>
      </c>
      <c r="G9391" s="408">
        <v>0</v>
      </c>
    </row>
    <row r="9392" spans="1:7" ht="15" x14ac:dyDescent="0.25">
      <c r="A9392" s="407" t="s">
        <v>15040</v>
      </c>
      <c r="B9392" s="407" t="s">
        <v>15041</v>
      </c>
      <c r="C9392" s="406"/>
      <c r="D9392" s="408">
        <v>63</v>
      </c>
      <c r="E9392" s="408">
        <v>63</v>
      </c>
      <c r="F9392" s="409">
        <v>43010.625509259262</v>
      </c>
      <c r="G9392" s="408">
        <v>0</v>
      </c>
    </row>
    <row r="9393" spans="1:7" ht="15" x14ac:dyDescent="0.25">
      <c r="A9393" s="407" t="s">
        <v>15042</v>
      </c>
      <c r="B9393" s="407" t="s">
        <v>15043</v>
      </c>
      <c r="C9393" s="406"/>
      <c r="D9393" s="408">
        <v>9.9499999999999993</v>
      </c>
      <c r="E9393" s="408">
        <v>9.9499999999999993</v>
      </c>
      <c r="F9393" s="409">
        <v>43151.486400462964</v>
      </c>
      <c r="G9393" s="408">
        <v>0</v>
      </c>
    </row>
    <row r="9394" spans="1:7" ht="15" x14ac:dyDescent="0.2">
      <c r="A9394" s="407" t="s">
        <v>15044</v>
      </c>
      <c r="B9394" s="407" t="s">
        <v>15033</v>
      </c>
      <c r="C9394" s="408">
        <v>0</v>
      </c>
      <c r="D9394" s="408">
        <v>140</v>
      </c>
      <c r="E9394" s="408">
        <v>140</v>
      </c>
      <c r="F9394" s="409">
        <v>43584.372199074074</v>
      </c>
      <c r="G9394" s="408">
        <v>0</v>
      </c>
    </row>
    <row r="9395" spans="1:7" ht="15" x14ac:dyDescent="0.25">
      <c r="A9395" s="407" t="s">
        <v>15045</v>
      </c>
      <c r="B9395" s="407" t="s">
        <v>15046</v>
      </c>
      <c r="C9395" s="406"/>
      <c r="D9395" s="408">
        <v>0.23899999999999999</v>
      </c>
      <c r="E9395" s="408">
        <v>0.23899999999999999</v>
      </c>
      <c r="F9395" s="409">
        <v>43922.533599537041</v>
      </c>
      <c r="G9395" s="408">
        <v>0</v>
      </c>
    </row>
    <row r="9396" spans="1:7" ht="15" x14ac:dyDescent="0.2">
      <c r="A9396" s="407" t="s">
        <v>15047</v>
      </c>
      <c r="B9396" s="407" t="s">
        <v>15048</v>
      </c>
      <c r="C9396" s="408">
        <v>0</v>
      </c>
      <c r="D9396" s="408">
        <v>0.44</v>
      </c>
      <c r="E9396" s="408">
        <v>0.44</v>
      </c>
      <c r="F9396" s="409">
        <v>44881.300520833334</v>
      </c>
      <c r="G9396" s="408">
        <v>0</v>
      </c>
    </row>
    <row r="9397" spans="1:7" ht="15" x14ac:dyDescent="0.2">
      <c r="A9397" s="407" t="s">
        <v>15049</v>
      </c>
      <c r="B9397" s="407" t="s">
        <v>15050</v>
      </c>
      <c r="C9397" s="408">
        <v>0</v>
      </c>
      <c r="D9397" s="408">
        <v>39.549999999999997</v>
      </c>
      <c r="E9397" s="408">
        <v>39.549999999999997</v>
      </c>
      <c r="F9397" s="409">
        <v>43668.665370370371</v>
      </c>
      <c r="G9397" s="408">
        <v>0</v>
      </c>
    </row>
    <row r="9398" spans="1:7" ht="15" x14ac:dyDescent="0.2">
      <c r="A9398" s="407" t="s">
        <v>15051</v>
      </c>
      <c r="B9398" s="407" t="s">
        <v>15052</v>
      </c>
      <c r="C9398" s="408">
        <v>0</v>
      </c>
      <c r="D9398" s="408">
        <v>78.784999999999997</v>
      </c>
      <c r="E9398" s="408">
        <v>78.784999999999997</v>
      </c>
      <c r="F9398" s="409">
        <v>43921.557986111111</v>
      </c>
      <c r="G9398" s="408">
        <v>0</v>
      </c>
    </row>
    <row r="9399" spans="1:7" ht="15" x14ac:dyDescent="0.2">
      <c r="A9399" s="407" t="s">
        <v>15053</v>
      </c>
      <c r="B9399" s="407" t="s">
        <v>15054</v>
      </c>
      <c r="C9399" s="408">
        <v>0</v>
      </c>
      <c r="D9399" s="408">
        <v>94.837540983606559</v>
      </c>
      <c r="E9399" s="408">
        <v>94.837540983606559</v>
      </c>
      <c r="F9399" s="409">
        <v>45175.40320601852</v>
      </c>
      <c r="G9399" s="408">
        <v>0</v>
      </c>
    </row>
    <row r="9400" spans="1:7" ht="15" x14ac:dyDescent="0.2">
      <c r="A9400" s="407" t="s">
        <v>15055</v>
      </c>
      <c r="B9400" s="407" t="s">
        <v>15056</v>
      </c>
      <c r="C9400" s="408">
        <v>0</v>
      </c>
      <c r="D9400" s="408">
        <v>27.562419354838706</v>
      </c>
      <c r="E9400" s="408">
        <v>27.562419354838706</v>
      </c>
      <c r="F9400" s="409">
        <v>44881.300694444442</v>
      </c>
      <c r="G9400" s="408">
        <v>0</v>
      </c>
    </row>
    <row r="9401" spans="1:7" ht="15" x14ac:dyDescent="0.25">
      <c r="A9401" s="407" t="s">
        <v>15057</v>
      </c>
      <c r="B9401" s="407" t="s">
        <v>15058</v>
      </c>
      <c r="C9401" s="406"/>
      <c r="D9401" s="406"/>
      <c r="E9401" s="406"/>
      <c r="F9401" s="409">
        <v>43607.348379629628</v>
      </c>
      <c r="G9401" s="408">
        <v>0</v>
      </c>
    </row>
    <row r="9402" spans="1:7" ht="15" x14ac:dyDescent="0.25">
      <c r="A9402" s="407" t="s">
        <v>15059</v>
      </c>
      <c r="B9402" s="407" t="s">
        <v>15060</v>
      </c>
      <c r="C9402" s="406"/>
      <c r="D9402" s="406"/>
      <c r="E9402" s="406"/>
      <c r="F9402" s="409">
        <v>43607.346504629626</v>
      </c>
      <c r="G9402" s="408">
        <v>0</v>
      </c>
    </row>
    <row r="9403" spans="1:7" ht="15" x14ac:dyDescent="0.2">
      <c r="A9403" s="407" t="s">
        <v>15061</v>
      </c>
      <c r="B9403" s="407" t="s">
        <v>15062</v>
      </c>
      <c r="C9403" s="408">
        <v>0</v>
      </c>
      <c r="D9403" s="408">
        <v>307.39999999999998</v>
      </c>
      <c r="E9403" s="408">
        <v>307.39999999999998</v>
      </c>
      <c r="F9403" s="409">
        <v>43607.353425925925</v>
      </c>
      <c r="G9403" s="408">
        <v>0</v>
      </c>
    </row>
    <row r="9404" spans="1:7" ht="15" x14ac:dyDescent="0.25">
      <c r="A9404" s="407" t="s">
        <v>36354</v>
      </c>
      <c r="B9404" s="407" t="s">
        <v>36355</v>
      </c>
      <c r="C9404" s="408">
        <v>0</v>
      </c>
      <c r="D9404" s="408">
        <v>5.9</v>
      </c>
      <c r="E9404" s="408">
        <v>5.9</v>
      </c>
      <c r="F9404" s="406"/>
      <c r="G9404" s="408">
        <v>0</v>
      </c>
    </row>
    <row r="9405" spans="1:7" ht="15" x14ac:dyDescent="0.25">
      <c r="A9405" s="407" t="s">
        <v>36356</v>
      </c>
      <c r="B9405" s="407" t="s">
        <v>36357</v>
      </c>
      <c r="C9405" s="408">
        <v>0</v>
      </c>
      <c r="D9405" s="408">
        <v>9.9577000000000009</v>
      </c>
      <c r="E9405" s="408">
        <v>9.9577000000000009</v>
      </c>
      <c r="F9405" s="406"/>
      <c r="G9405" s="408">
        <v>0</v>
      </c>
    </row>
    <row r="9406" spans="1:7" ht="15" x14ac:dyDescent="0.2">
      <c r="A9406" s="407" t="s">
        <v>15063</v>
      </c>
      <c r="B9406" s="407" t="s">
        <v>15064</v>
      </c>
      <c r="C9406" s="408">
        <v>0</v>
      </c>
      <c r="D9406" s="408">
        <v>56.7</v>
      </c>
      <c r="E9406" s="408">
        <v>56.7</v>
      </c>
      <c r="F9406" s="409">
        <v>45162.615925925929</v>
      </c>
      <c r="G9406" s="408">
        <v>0</v>
      </c>
    </row>
    <row r="9407" spans="1:7" ht="15" x14ac:dyDescent="0.2">
      <c r="A9407" s="407" t="s">
        <v>15065</v>
      </c>
      <c r="B9407" s="407" t="s">
        <v>15066</v>
      </c>
      <c r="C9407" s="408">
        <v>0</v>
      </c>
      <c r="D9407" s="408">
        <v>41.61</v>
      </c>
      <c r="E9407" s="408">
        <v>41.61</v>
      </c>
      <c r="F9407" s="409">
        <v>45369.420949074076</v>
      </c>
      <c r="G9407" s="408">
        <v>0</v>
      </c>
    </row>
    <row r="9408" spans="1:7" ht="15" x14ac:dyDescent="0.25">
      <c r="A9408" s="407" t="s">
        <v>15067</v>
      </c>
      <c r="B9408" s="407" t="s">
        <v>15068</v>
      </c>
      <c r="C9408" s="406"/>
      <c r="D9408" s="408">
        <v>53.2</v>
      </c>
      <c r="E9408" s="408">
        <v>53.2</v>
      </c>
      <c r="F9408" s="409">
        <v>45140.506863425922</v>
      </c>
      <c r="G9408" s="408">
        <v>0</v>
      </c>
    </row>
    <row r="9409" spans="1:7" ht="15" x14ac:dyDescent="0.2">
      <c r="A9409" s="407" t="s">
        <v>15069</v>
      </c>
      <c r="B9409" s="407" t="s">
        <v>15070</v>
      </c>
      <c r="C9409" s="408">
        <v>0</v>
      </c>
      <c r="D9409" s="408">
        <v>47.29</v>
      </c>
      <c r="E9409" s="408">
        <v>47.29</v>
      </c>
      <c r="F9409" s="409">
        <v>45140.50508101852</v>
      </c>
      <c r="G9409" s="408">
        <v>0</v>
      </c>
    </row>
    <row r="9410" spans="1:7" ht="15" x14ac:dyDescent="0.2">
      <c r="A9410" s="407" t="s">
        <v>15071</v>
      </c>
      <c r="B9410" s="407" t="s">
        <v>40562</v>
      </c>
      <c r="C9410" s="408">
        <v>0</v>
      </c>
      <c r="D9410" s="408">
        <v>66.06</v>
      </c>
      <c r="E9410" s="408">
        <v>66.06</v>
      </c>
      <c r="F9410" s="409">
        <v>45824.68408564815</v>
      </c>
      <c r="G9410" s="408">
        <v>38</v>
      </c>
    </row>
    <row r="9411" spans="1:7" ht="15" x14ac:dyDescent="0.2">
      <c r="A9411" s="407" t="s">
        <v>15072</v>
      </c>
      <c r="B9411" s="407" t="s">
        <v>4568</v>
      </c>
      <c r="C9411" s="408">
        <v>0</v>
      </c>
      <c r="D9411" s="408">
        <v>11.294</v>
      </c>
      <c r="E9411" s="408">
        <v>11.294</v>
      </c>
      <c r="F9411" s="409">
        <v>46086.437395833331</v>
      </c>
      <c r="G9411" s="408">
        <v>3</v>
      </c>
    </row>
    <row r="9412" spans="1:7" ht="15" x14ac:dyDescent="0.2">
      <c r="A9412" s="407" t="s">
        <v>15073</v>
      </c>
      <c r="B9412" s="407" t="s">
        <v>15074</v>
      </c>
      <c r="C9412" s="408">
        <v>0</v>
      </c>
      <c r="D9412" s="408">
        <v>45.76</v>
      </c>
      <c r="E9412" s="408">
        <v>45.76</v>
      </c>
      <c r="F9412" s="409">
        <v>45140.508946759262</v>
      </c>
      <c r="G9412" s="408">
        <v>0</v>
      </c>
    </row>
    <row r="9413" spans="1:7" ht="15" x14ac:dyDescent="0.2">
      <c r="A9413" s="407" t="s">
        <v>15075</v>
      </c>
      <c r="B9413" s="407" t="s">
        <v>15076</v>
      </c>
      <c r="C9413" s="408">
        <v>0</v>
      </c>
      <c r="D9413" s="408">
        <v>19.12</v>
      </c>
      <c r="E9413" s="408">
        <v>19.12</v>
      </c>
      <c r="F9413" s="409">
        <v>45958.630011574074</v>
      </c>
      <c r="G9413" s="408">
        <v>2</v>
      </c>
    </row>
    <row r="9414" spans="1:7" ht="15" x14ac:dyDescent="0.2">
      <c r="A9414" s="407" t="s">
        <v>15077</v>
      </c>
      <c r="B9414" s="407" t="s">
        <v>15078</v>
      </c>
      <c r="C9414" s="408">
        <v>0</v>
      </c>
      <c r="D9414" s="408">
        <v>60</v>
      </c>
      <c r="E9414" s="408">
        <v>60</v>
      </c>
      <c r="F9414" s="409">
        <v>45140.501932870371</v>
      </c>
      <c r="G9414" s="408">
        <v>0</v>
      </c>
    </row>
    <row r="9415" spans="1:7" ht="15" x14ac:dyDescent="0.2">
      <c r="A9415" s="407" t="s">
        <v>15079</v>
      </c>
      <c r="B9415" s="407" t="s">
        <v>15080</v>
      </c>
      <c r="C9415" s="408">
        <v>0</v>
      </c>
      <c r="D9415" s="408">
        <v>24.975000000000001</v>
      </c>
      <c r="E9415" s="408">
        <v>24.975000000000001</v>
      </c>
      <c r="F9415" s="409">
        <v>45140.502881944441</v>
      </c>
      <c r="G9415" s="408">
        <v>0</v>
      </c>
    </row>
    <row r="9416" spans="1:7" ht="15" x14ac:dyDescent="0.2">
      <c r="A9416" s="407" t="s">
        <v>15081</v>
      </c>
      <c r="B9416" s="407" t="s">
        <v>15082</v>
      </c>
      <c r="C9416" s="408">
        <v>0</v>
      </c>
      <c r="D9416" s="408">
        <v>68.5</v>
      </c>
      <c r="E9416" s="408">
        <v>68.5</v>
      </c>
      <c r="F9416" s="409">
        <v>45369.437731481485</v>
      </c>
      <c r="G9416" s="408">
        <v>0</v>
      </c>
    </row>
    <row r="9417" spans="1:7" ht="15" x14ac:dyDescent="0.2">
      <c r="A9417" s="407" t="s">
        <v>15083</v>
      </c>
      <c r="B9417" s="407" t="s">
        <v>15084</v>
      </c>
      <c r="C9417" s="408">
        <v>0</v>
      </c>
      <c r="D9417" s="408">
        <v>9.9</v>
      </c>
      <c r="E9417" s="408">
        <v>9.9</v>
      </c>
      <c r="F9417" s="409">
        <v>45141.376006944447</v>
      </c>
      <c r="G9417" s="408">
        <v>11</v>
      </c>
    </row>
    <row r="9418" spans="1:7" ht="15" x14ac:dyDescent="0.2">
      <c r="A9418" s="407" t="s">
        <v>15085</v>
      </c>
      <c r="B9418" s="407" t="s">
        <v>15086</v>
      </c>
      <c r="C9418" s="408">
        <v>0</v>
      </c>
      <c r="D9418" s="408">
        <v>11.3</v>
      </c>
      <c r="E9418" s="408">
        <v>11.3</v>
      </c>
      <c r="F9418" s="409">
        <v>45911.441550925927</v>
      </c>
      <c r="G9418" s="408">
        <v>0</v>
      </c>
    </row>
    <row r="9419" spans="1:7" ht="15" x14ac:dyDescent="0.2">
      <c r="A9419" s="407" t="s">
        <v>15087</v>
      </c>
      <c r="B9419" s="407" t="s">
        <v>15088</v>
      </c>
      <c r="C9419" s="408">
        <v>0</v>
      </c>
      <c r="D9419" s="408">
        <v>36.674999999999997</v>
      </c>
      <c r="E9419" s="408">
        <v>36.674999999999997</v>
      </c>
      <c r="F9419" s="409">
        <v>45141.407175925924</v>
      </c>
      <c r="G9419" s="408">
        <v>4</v>
      </c>
    </row>
    <row r="9420" spans="1:7" ht="15" x14ac:dyDescent="0.2">
      <c r="A9420" s="407" t="s">
        <v>15089</v>
      </c>
      <c r="B9420" s="407" t="s">
        <v>15090</v>
      </c>
      <c r="C9420" s="408">
        <v>0</v>
      </c>
      <c r="D9420" s="408">
        <v>14.73</v>
      </c>
      <c r="E9420" s="408">
        <v>14.73</v>
      </c>
      <c r="F9420" s="409">
        <v>45019.690717592595</v>
      </c>
      <c r="G9420" s="408">
        <v>0</v>
      </c>
    </row>
    <row r="9421" spans="1:7" ht="15" x14ac:dyDescent="0.2">
      <c r="A9421" s="407" t="s">
        <v>15091</v>
      </c>
      <c r="B9421" s="407" t="s">
        <v>15092</v>
      </c>
      <c r="C9421" s="408">
        <v>0</v>
      </c>
      <c r="D9421" s="408">
        <v>13.4</v>
      </c>
      <c r="E9421" s="408">
        <v>13.4</v>
      </c>
      <c r="F9421" s="409">
        <v>45019.691203703704</v>
      </c>
      <c r="G9421" s="408">
        <v>54</v>
      </c>
    </row>
    <row r="9422" spans="1:7" ht="15" x14ac:dyDescent="0.2">
      <c r="A9422" s="407" t="s">
        <v>15093</v>
      </c>
      <c r="B9422" s="407" t="s">
        <v>15094</v>
      </c>
      <c r="C9422" s="408">
        <v>0</v>
      </c>
      <c r="D9422" s="408">
        <v>4.9400000000000004</v>
      </c>
      <c r="E9422" s="408">
        <v>4.9400000000000004</v>
      </c>
      <c r="F9422" s="409">
        <v>45019.691620370373</v>
      </c>
      <c r="G9422" s="408">
        <v>0</v>
      </c>
    </row>
    <row r="9423" spans="1:7" ht="15" x14ac:dyDescent="0.2">
      <c r="A9423" s="407" t="s">
        <v>15095</v>
      </c>
      <c r="B9423" s="407" t="s">
        <v>15096</v>
      </c>
      <c r="C9423" s="408">
        <v>0</v>
      </c>
      <c r="D9423" s="408">
        <v>31.07</v>
      </c>
      <c r="E9423" s="408">
        <v>31.07</v>
      </c>
      <c r="F9423" s="409">
        <v>45019.692546296297</v>
      </c>
      <c r="G9423" s="408">
        <v>14</v>
      </c>
    </row>
    <row r="9424" spans="1:7" ht="15" x14ac:dyDescent="0.2">
      <c r="A9424" s="407" t="s">
        <v>15097</v>
      </c>
      <c r="B9424" s="407" t="s">
        <v>15098</v>
      </c>
      <c r="C9424" s="408">
        <v>0</v>
      </c>
      <c r="D9424" s="408">
        <v>5.38</v>
      </c>
      <c r="E9424" s="408">
        <v>5.38</v>
      </c>
      <c r="F9424" s="409">
        <v>45019.692650462966</v>
      </c>
      <c r="G9424" s="408">
        <v>56</v>
      </c>
    </row>
    <row r="9425" spans="1:7" ht="15" x14ac:dyDescent="0.2">
      <c r="A9425" s="407" t="s">
        <v>15099</v>
      </c>
      <c r="B9425" s="407" t="s">
        <v>15100</v>
      </c>
      <c r="C9425" s="408">
        <v>0</v>
      </c>
      <c r="D9425" s="408">
        <v>6.36</v>
      </c>
      <c r="E9425" s="408">
        <v>6.36</v>
      </c>
      <c r="F9425" s="409">
        <v>45019.692754629628</v>
      </c>
      <c r="G9425" s="408">
        <v>0</v>
      </c>
    </row>
    <row r="9426" spans="1:7" ht="15" x14ac:dyDescent="0.2">
      <c r="A9426" s="407" t="s">
        <v>15101</v>
      </c>
      <c r="B9426" s="407" t="s">
        <v>15102</v>
      </c>
      <c r="C9426" s="408">
        <v>0</v>
      </c>
      <c r="D9426" s="408">
        <v>539.20000000000005</v>
      </c>
      <c r="E9426" s="408">
        <v>539.20000000000005</v>
      </c>
      <c r="F9426" s="409">
        <v>44516.660798611112</v>
      </c>
      <c r="G9426" s="408">
        <v>0</v>
      </c>
    </row>
    <row r="9427" spans="1:7" ht="15" x14ac:dyDescent="0.25">
      <c r="A9427" s="407" t="s">
        <v>15103</v>
      </c>
      <c r="B9427" s="407" t="s">
        <v>15104</v>
      </c>
      <c r="C9427" s="406"/>
      <c r="D9427" s="408">
        <v>1.8</v>
      </c>
      <c r="E9427" s="408">
        <v>1.8</v>
      </c>
      <c r="F9427" s="409">
        <v>44512.436041666668</v>
      </c>
      <c r="G9427" s="408">
        <v>0</v>
      </c>
    </row>
    <row r="9428" spans="1:7" ht="15" x14ac:dyDescent="0.2">
      <c r="A9428" s="407" t="s">
        <v>15105</v>
      </c>
      <c r="B9428" s="407" t="s">
        <v>15106</v>
      </c>
      <c r="C9428" s="408">
        <v>0</v>
      </c>
      <c r="D9428" s="408">
        <v>11.7</v>
      </c>
      <c r="E9428" s="408">
        <v>11.7</v>
      </c>
      <c r="F9428" s="409">
        <v>45141.385636574072</v>
      </c>
      <c r="G9428" s="408">
        <v>0</v>
      </c>
    </row>
    <row r="9429" spans="1:7" ht="15" x14ac:dyDescent="0.2">
      <c r="A9429" s="407" t="s">
        <v>15107</v>
      </c>
      <c r="B9429" s="407" t="s">
        <v>15108</v>
      </c>
      <c r="C9429" s="408">
        <v>0</v>
      </c>
      <c r="D9429" s="408">
        <v>9.7557948949539934</v>
      </c>
      <c r="E9429" s="408">
        <v>9.7557948949539934</v>
      </c>
      <c r="F9429" s="409">
        <v>45755.495949074073</v>
      </c>
      <c r="G9429" s="408">
        <v>42</v>
      </c>
    </row>
    <row r="9430" spans="1:7" ht="15" x14ac:dyDescent="0.2">
      <c r="A9430" s="407" t="s">
        <v>15109</v>
      </c>
      <c r="B9430" s="407" t="s">
        <v>40561</v>
      </c>
      <c r="C9430" s="408">
        <v>0</v>
      </c>
      <c r="D9430" s="408">
        <v>20.7</v>
      </c>
      <c r="E9430" s="408">
        <v>20.7</v>
      </c>
      <c r="F9430" s="409">
        <v>45896.458877314813</v>
      </c>
      <c r="G9430" s="408">
        <v>12</v>
      </c>
    </row>
    <row r="9431" spans="1:7" ht="15" x14ac:dyDescent="0.2">
      <c r="A9431" s="407" t="s">
        <v>15110</v>
      </c>
      <c r="B9431" s="407" t="s">
        <v>15111</v>
      </c>
      <c r="C9431" s="408">
        <v>0</v>
      </c>
      <c r="D9431" s="408">
        <v>30.97</v>
      </c>
      <c r="E9431" s="408">
        <v>30.97</v>
      </c>
      <c r="F9431" s="409">
        <v>45925.629328703704</v>
      </c>
      <c r="G9431" s="408">
        <v>0</v>
      </c>
    </row>
    <row r="9432" spans="1:7" ht="15" x14ac:dyDescent="0.2">
      <c r="A9432" s="407" t="s">
        <v>15112</v>
      </c>
      <c r="B9432" s="407" t="s">
        <v>15113</v>
      </c>
      <c r="C9432" s="408">
        <v>0</v>
      </c>
      <c r="D9432" s="408">
        <v>9.9</v>
      </c>
      <c r="E9432" s="408">
        <v>9.9</v>
      </c>
      <c r="F9432" s="409">
        <v>45141.387083333335</v>
      </c>
      <c r="G9432" s="408">
        <v>0</v>
      </c>
    </row>
    <row r="9433" spans="1:7" ht="15" x14ac:dyDescent="0.2">
      <c r="A9433" s="407" t="s">
        <v>15114</v>
      </c>
      <c r="B9433" s="407" t="s">
        <v>15115</v>
      </c>
      <c r="C9433" s="408">
        <v>0</v>
      </c>
      <c r="D9433" s="408">
        <v>34.373962441510692</v>
      </c>
      <c r="E9433" s="408">
        <v>34.373962441510692</v>
      </c>
      <c r="F9433" s="409">
        <v>45441.429293981484</v>
      </c>
      <c r="G9433" s="408">
        <v>6</v>
      </c>
    </row>
    <row r="9434" spans="1:7" ht="15" x14ac:dyDescent="0.25">
      <c r="A9434" s="407" t="s">
        <v>15116</v>
      </c>
      <c r="B9434" s="407" t="s">
        <v>15117</v>
      </c>
      <c r="C9434" s="406"/>
      <c r="D9434" s="408">
        <v>30.16</v>
      </c>
      <c r="E9434" s="408">
        <v>30.16</v>
      </c>
      <c r="F9434" s="409">
        <v>45141.391111111108</v>
      </c>
      <c r="G9434" s="408">
        <v>0</v>
      </c>
    </row>
    <row r="9435" spans="1:7" ht="15" x14ac:dyDescent="0.2">
      <c r="A9435" s="407" t="s">
        <v>15118</v>
      </c>
      <c r="B9435" s="407" t="s">
        <v>15119</v>
      </c>
      <c r="C9435" s="408">
        <v>0</v>
      </c>
      <c r="D9435" s="408">
        <v>45</v>
      </c>
      <c r="E9435" s="408">
        <v>45</v>
      </c>
      <c r="F9435" s="409">
        <v>45019.696666666663</v>
      </c>
      <c r="G9435" s="408">
        <v>0</v>
      </c>
    </row>
    <row r="9436" spans="1:7" ht="15" x14ac:dyDescent="0.2">
      <c r="A9436" s="407" t="s">
        <v>15120</v>
      </c>
      <c r="B9436" s="407" t="s">
        <v>15121</v>
      </c>
      <c r="C9436" s="408">
        <v>0</v>
      </c>
      <c r="D9436" s="408">
        <v>22.274999999999999</v>
      </c>
      <c r="E9436" s="408">
        <v>22.274999999999999</v>
      </c>
      <c r="F9436" s="409">
        <v>45215.308865740742</v>
      </c>
      <c r="G9436" s="408">
        <v>0</v>
      </c>
    </row>
    <row r="9437" spans="1:7" ht="15" x14ac:dyDescent="0.2">
      <c r="A9437" s="407" t="s">
        <v>15122</v>
      </c>
      <c r="B9437" s="407" t="s">
        <v>15123</v>
      </c>
      <c r="C9437" s="408">
        <v>0</v>
      </c>
      <c r="D9437" s="408">
        <v>9.9</v>
      </c>
      <c r="E9437" s="408">
        <v>9.9</v>
      </c>
      <c r="F9437" s="409">
        <v>45141.414120370369</v>
      </c>
      <c r="G9437" s="408">
        <v>89</v>
      </c>
    </row>
    <row r="9438" spans="1:7" ht="15" x14ac:dyDescent="0.2">
      <c r="A9438" s="407" t="s">
        <v>15124</v>
      </c>
      <c r="B9438" s="407" t="s">
        <v>40350</v>
      </c>
      <c r="C9438" s="408">
        <v>0</v>
      </c>
      <c r="D9438" s="408">
        <v>17.03</v>
      </c>
      <c r="E9438" s="408">
        <v>17.03</v>
      </c>
      <c r="F9438" s="409">
        <v>45740.538275462961</v>
      </c>
      <c r="G9438" s="408">
        <v>4</v>
      </c>
    </row>
    <row r="9439" spans="1:7" ht="15" x14ac:dyDescent="0.2">
      <c r="A9439" s="407" t="s">
        <v>15125</v>
      </c>
      <c r="B9439" s="407" t="s">
        <v>15126</v>
      </c>
      <c r="C9439" s="408">
        <v>0</v>
      </c>
      <c r="D9439" s="408">
        <v>57.37</v>
      </c>
      <c r="E9439" s="408">
        <v>57.36</v>
      </c>
      <c r="F9439" s="409">
        <v>45925.631747685184</v>
      </c>
      <c r="G9439" s="408">
        <v>0</v>
      </c>
    </row>
    <row r="9440" spans="1:7" ht="15" x14ac:dyDescent="0.2">
      <c r="A9440" s="407" t="s">
        <v>15127</v>
      </c>
      <c r="B9440" s="407" t="s">
        <v>15128</v>
      </c>
      <c r="C9440" s="408">
        <v>0</v>
      </c>
      <c r="D9440" s="408">
        <v>11.16</v>
      </c>
      <c r="E9440" s="408">
        <v>11.16</v>
      </c>
      <c r="F9440" s="409">
        <v>45701.571099537039</v>
      </c>
      <c r="G9440" s="408">
        <v>0</v>
      </c>
    </row>
    <row r="9441" spans="1:7" ht="15" x14ac:dyDescent="0.2">
      <c r="A9441" s="407" t="s">
        <v>15129</v>
      </c>
      <c r="B9441" s="407" t="s">
        <v>15130</v>
      </c>
      <c r="C9441" s="408">
        <v>0</v>
      </c>
      <c r="D9441" s="408">
        <v>51.5</v>
      </c>
      <c r="E9441" s="408">
        <v>51.5</v>
      </c>
      <c r="F9441" s="409">
        <v>45141.417581018519</v>
      </c>
      <c r="G9441" s="408">
        <v>0</v>
      </c>
    </row>
    <row r="9442" spans="1:7" ht="15" x14ac:dyDescent="0.2">
      <c r="A9442" s="407" t="s">
        <v>15131</v>
      </c>
      <c r="B9442" s="407" t="s">
        <v>15132</v>
      </c>
      <c r="C9442" s="408">
        <v>0</v>
      </c>
      <c r="D9442" s="408">
        <v>67.400000000000006</v>
      </c>
      <c r="E9442" s="408">
        <v>67.400000000000006</v>
      </c>
      <c r="F9442" s="409">
        <v>45019.697129629632</v>
      </c>
      <c r="G9442" s="408">
        <v>0</v>
      </c>
    </row>
    <row r="9443" spans="1:7" ht="15" x14ac:dyDescent="0.2">
      <c r="A9443" s="407" t="s">
        <v>15133</v>
      </c>
      <c r="B9443" s="407" t="s">
        <v>15134</v>
      </c>
      <c r="C9443" s="408">
        <v>0</v>
      </c>
      <c r="D9443" s="408">
        <v>11.2</v>
      </c>
      <c r="E9443" s="408">
        <v>11.2</v>
      </c>
      <c r="F9443" s="409">
        <v>45019.697175925925</v>
      </c>
      <c r="G9443" s="408">
        <v>0</v>
      </c>
    </row>
    <row r="9444" spans="1:7" ht="15" x14ac:dyDescent="0.2">
      <c r="A9444" s="407" t="s">
        <v>33879</v>
      </c>
      <c r="B9444" s="407" t="s">
        <v>40560</v>
      </c>
      <c r="C9444" s="408">
        <v>0</v>
      </c>
      <c r="D9444" s="408">
        <v>35.9</v>
      </c>
      <c r="E9444" s="408">
        <v>35.9</v>
      </c>
      <c r="F9444" s="409">
        <v>46101.443958333337</v>
      </c>
      <c r="G9444" s="408">
        <v>0</v>
      </c>
    </row>
    <row r="9445" spans="1:7" ht="15" x14ac:dyDescent="0.2">
      <c r="A9445" s="407" t="s">
        <v>33880</v>
      </c>
      <c r="B9445" s="407" t="s">
        <v>33881</v>
      </c>
      <c r="C9445" s="408">
        <v>0</v>
      </c>
      <c r="D9445" s="408">
        <v>30.1</v>
      </c>
      <c r="E9445" s="408">
        <v>30.1</v>
      </c>
      <c r="F9445" s="409">
        <v>45819.276087962964</v>
      </c>
      <c r="G9445" s="408">
        <v>0</v>
      </c>
    </row>
    <row r="9446" spans="1:7" ht="15" x14ac:dyDescent="0.2">
      <c r="A9446" s="407" t="s">
        <v>40558</v>
      </c>
      <c r="B9446" s="407" t="s">
        <v>40559</v>
      </c>
      <c r="C9446" s="408">
        <v>0</v>
      </c>
      <c r="D9446" s="408">
        <v>0</v>
      </c>
      <c r="E9446" s="408">
        <v>0</v>
      </c>
      <c r="F9446" s="409">
        <v>45944.475162037037</v>
      </c>
      <c r="G9446" s="408">
        <v>0</v>
      </c>
    </row>
    <row r="9447" spans="1:7" ht="15" x14ac:dyDescent="0.2">
      <c r="A9447" s="407" t="s">
        <v>41187</v>
      </c>
      <c r="B9447" s="407" t="s">
        <v>41188</v>
      </c>
      <c r="C9447" s="408">
        <v>0</v>
      </c>
      <c r="D9447" s="408">
        <v>64.5</v>
      </c>
      <c r="E9447" s="408">
        <v>64.5</v>
      </c>
      <c r="F9447" s="409">
        <v>45996.552430555559</v>
      </c>
      <c r="G9447" s="408">
        <v>0</v>
      </c>
    </row>
    <row r="9448" spans="1:7" ht="15" x14ac:dyDescent="0.25">
      <c r="A9448" s="407" t="s">
        <v>15135</v>
      </c>
      <c r="B9448" s="407" t="s">
        <v>15136</v>
      </c>
      <c r="C9448" s="406"/>
      <c r="D9448" s="408">
        <v>121.21</v>
      </c>
      <c r="E9448" s="408">
        <v>121.21</v>
      </c>
      <c r="F9448" s="409">
        <v>43151.489606481482</v>
      </c>
      <c r="G9448" s="408">
        <v>0</v>
      </c>
    </row>
    <row r="9449" spans="1:7" ht="15" x14ac:dyDescent="0.25">
      <c r="A9449" s="407" t="s">
        <v>15137</v>
      </c>
      <c r="B9449" s="407" t="s">
        <v>15138</v>
      </c>
      <c r="C9449" s="406"/>
      <c r="D9449" s="408">
        <v>91.52</v>
      </c>
      <c r="E9449" s="408">
        <v>91.52</v>
      </c>
      <c r="F9449" s="409">
        <v>45019.699733796297</v>
      </c>
      <c r="G9449" s="408">
        <v>0</v>
      </c>
    </row>
    <row r="9450" spans="1:7" ht="15" x14ac:dyDescent="0.25">
      <c r="A9450" s="407" t="s">
        <v>15139</v>
      </c>
      <c r="B9450" s="407" t="s">
        <v>15138</v>
      </c>
      <c r="C9450" s="406"/>
      <c r="D9450" s="408">
        <v>69</v>
      </c>
      <c r="E9450" s="408">
        <v>69</v>
      </c>
      <c r="F9450" s="409">
        <v>45019.699895833335</v>
      </c>
      <c r="G9450" s="408">
        <v>0</v>
      </c>
    </row>
    <row r="9451" spans="1:7" ht="15" x14ac:dyDescent="0.25">
      <c r="A9451" s="407" t="s">
        <v>15140</v>
      </c>
      <c r="B9451" s="407" t="s">
        <v>15141</v>
      </c>
      <c r="C9451" s="406"/>
      <c r="D9451" s="408">
        <v>1513</v>
      </c>
      <c r="E9451" s="408">
        <v>1513</v>
      </c>
      <c r="F9451" s="406"/>
      <c r="G9451" s="408">
        <v>0</v>
      </c>
    </row>
    <row r="9452" spans="1:7" ht="15" x14ac:dyDescent="0.25">
      <c r="A9452" s="407" t="s">
        <v>15142</v>
      </c>
      <c r="B9452" s="407" t="s">
        <v>15143</v>
      </c>
      <c r="C9452" s="406"/>
      <c r="D9452" s="408">
        <v>136</v>
      </c>
      <c r="E9452" s="408">
        <v>136</v>
      </c>
      <c r="F9452" s="409">
        <v>45019.707175925927</v>
      </c>
      <c r="G9452" s="408">
        <v>0</v>
      </c>
    </row>
    <row r="9453" spans="1:7" ht="15" x14ac:dyDescent="0.25">
      <c r="A9453" s="407" t="s">
        <v>15144</v>
      </c>
      <c r="B9453" s="407" t="s">
        <v>15145</v>
      </c>
      <c r="C9453" s="406"/>
      <c r="D9453" s="408">
        <v>306</v>
      </c>
      <c r="E9453" s="408">
        <v>306</v>
      </c>
      <c r="F9453" s="409">
        <v>45019.707453703704</v>
      </c>
      <c r="G9453" s="408">
        <v>0</v>
      </c>
    </row>
    <row r="9454" spans="1:7" ht="15" x14ac:dyDescent="0.25">
      <c r="A9454" s="407" t="s">
        <v>15146</v>
      </c>
      <c r="B9454" s="407" t="s">
        <v>15147</v>
      </c>
      <c r="C9454" s="406"/>
      <c r="D9454" s="408">
        <v>27.2</v>
      </c>
      <c r="E9454" s="408">
        <v>27.2</v>
      </c>
      <c r="F9454" s="409">
        <v>45019.708043981482</v>
      </c>
      <c r="G9454" s="408">
        <v>0</v>
      </c>
    </row>
    <row r="9455" spans="1:7" ht="15" x14ac:dyDescent="0.2">
      <c r="A9455" s="407" t="s">
        <v>15148</v>
      </c>
      <c r="B9455" s="407" t="s">
        <v>15149</v>
      </c>
      <c r="C9455" s="408">
        <v>0</v>
      </c>
      <c r="D9455" s="408">
        <v>60.85</v>
      </c>
      <c r="E9455" s="408">
        <v>60.85</v>
      </c>
      <c r="F9455" s="409">
        <v>44530.365324074075</v>
      </c>
      <c r="G9455" s="408">
        <v>0</v>
      </c>
    </row>
    <row r="9456" spans="1:7" ht="15" x14ac:dyDescent="0.2">
      <c r="A9456" s="407" t="s">
        <v>15150</v>
      </c>
      <c r="B9456" s="407" t="s">
        <v>15151</v>
      </c>
      <c r="C9456" s="408">
        <v>0</v>
      </c>
      <c r="D9456" s="408">
        <v>165.75</v>
      </c>
      <c r="E9456" s="408">
        <v>165.75</v>
      </c>
      <c r="F9456" s="409">
        <v>46098.383090277777</v>
      </c>
      <c r="G9456" s="408">
        <v>0</v>
      </c>
    </row>
    <row r="9457" spans="1:7" ht="15" x14ac:dyDescent="0.2">
      <c r="A9457" s="407" t="s">
        <v>15152</v>
      </c>
      <c r="B9457" s="407" t="s">
        <v>15153</v>
      </c>
      <c r="C9457" s="408">
        <v>0</v>
      </c>
      <c r="D9457" s="408">
        <v>335.45</v>
      </c>
      <c r="E9457" s="408">
        <v>335.45</v>
      </c>
      <c r="F9457" s="409">
        <v>45265.387708333335</v>
      </c>
      <c r="G9457" s="408">
        <v>0</v>
      </c>
    </row>
    <row r="9458" spans="1:7" ht="15" x14ac:dyDescent="0.2">
      <c r="A9458" s="407" t="s">
        <v>15154</v>
      </c>
      <c r="B9458" s="407" t="s">
        <v>15155</v>
      </c>
      <c r="C9458" s="408">
        <v>0</v>
      </c>
      <c r="D9458" s="408">
        <v>71</v>
      </c>
      <c r="E9458" s="408">
        <v>71</v>
      </c>
      <c r="F9458" s="409">
        <v>44525.362766203703</v>
      </c>
      <c r="G9458" s="408">
        <v>0</v>
      </c>
    </row>
    <row r="9459" spans="1:7" ht="15" x14ac:dyDescent="0.2">
      <c r="A9459" s="407" t="s">
        <v>15156</v>
      </c>
      <c r="B9459" s="407" t="s">
        <v>15157</v>
      </c>
      <c r="C9459" s="408">
        <v>0</v>
      </c>
      <c r="D9459" s="408">
        <v>57.8</v>
      </c>
      <c r="E9459" s="408">
        <v>57.8</v>
      </c>
      <c r="F9459" s="409">
        <v>45068.446481481478</v>
      </c>
      <c r="G9459" s="408">
        <v>0</v>
      </c>
    </row>
    <row r="9460" spans="1:7" ht="15" x14ac:dyDescent="0.2">
      <c r="A9460" s="407" t="s">
        <v>15158</v>
      </c>
      <c r="B9460" s="407" t="s">
        <v>15159</v>
      </c>
      <c r="C9460" s="408">
        <v>0</v>
      </c>
      <c r="D9460" s="408">
        <v>61.1</v>
      </c>
      <c r="E9460" s="408">
        <v>61.1</v>
      </c>
      <c r="F9460" s="409">
        <v>44516.395821759259</v>
      </c>
      <c r="G9460" s="408">
        <v>0</v>
      </c>
    </row>
    <row r="9461" spans="1:7" ht="15" x14ac:dyDescent="0.2">
      <c r="A9461" s="407" t="s">
        <v>15160</v>
      </c>
      <c r="B9461" s="407" t="s">
        <v>15161</v>
      </c>
      <c r="C9461" s="408">
        <v>0</v>
      </c>
      <c r="D9461" s="408">
        <v>250</v>
      </c>
      <c r="E9461" s="408">
        <v>250</v>
      </c>
      <c r="F9461" s="409">
        <v>44525.366446759261</v>
      </c>
      <c r="G9461" s="408">
        <v>0</v>
      </c>
    </row>
    <row r="9462" spans="1:7" ht="15" x14ac:dyDescent="0.2">
      <c r="A9462" s="407" t="s">
        <v>15162</v>
      </c>
      <c r="B9462" s="407" t="s">
        <v>15163</v>
      </c>
      <c r="C9462" s="408">
        <v>0</v>
      </c>
      <c r="D9462" s="408">
        <v>280</v>
      </c>
      <c r="E9462" s="408">
        <v>280</v>
      </c>
      <c r="F9462" s="409">
        <v>44525.366793981484</v>
      </c>
      <c r="G9462" s="408">
        <v>0</v>
      </c>
    </row>
    <row r="9463" spans="1:7" ht="15" x14ac:dyDescent="0.2">
      <c r="A9463" s="407" t="s">
        <v>36358</v>
      </c>
      <c r="B9463" s="407" t="s">
        <v>36359</v>
      </c>
      <c r="C9463" s="408">
        <v>0</v>
      </c>
      <c r="D9463" s="408">
        <v>28</v>
      </c>
      <c r="E9463" s="408">
        <v>28</v>
      </c>
      <c r="F9463" s="409">
        <v>43222.662268518521</v>
      </c>
      <c r="G9463" s="408">
        <v>0</v>
      </c>
    </row>
    <row r="9464" spans="1:7" ht="15" x14ac:dyDescent="0.25">
      <c r="A9464" s="407" t="s">
        <v>15164</v>
      </c>
      <c r="B9464" s="407" t="s">
        <v>15165</v>
      </c>
      <c r="C9464" s="406"/>
      <c r="D9464" s="408">
        <v>162.5</v>
      </c>
      <c r="E9464" s="408">
        <v>162.5</v>
      </c>
      <c r="F9464" s="409">
        <v>44525.367175925923</v>
      </c>
      <c r="G9464" s="408">
        <v>0</v>
      </c>
    </row>
    <row r="9465" spans="1:7" ht="15" x14ac:dyDescent="0.2">
      <c r="A9465" s="407" t="s">
        <v>36360</v>
      </c>
      <c r="B9465" s="407" t="s">
        <v>36361</v>
      </c>
      <c r="C9465" s="408">
        <v>0</v>
      </c>
      <c r="D9465" s="408">
        <v>45</v>
      </c>
      <c r="E9465" s="408">
        <v>45</v>
      </c>
      <c r="F9465" s="409">
        <v>44881.300821759258</v>
      </c>
      <c r="G9465" s="408">
        <v>0</v>
      </c>
    </row>
    <row r="9466" spans="1:7" ht="15" x14ac:dyDescent="0.25">
      <c r="A9466" s="407" t="s">
        <v>36362</v>
      </c>
      <c r="B9466" s="407" t="s">
        <v>36363</v>
      </c>
      <c r="C9466" s="408">
        <v>0</v>
      </c>
      <c r="D9466" s="408">
        <v>1.56</v>
      </c>
      <c r="E9466" s="408">
        <v>1.56</v>
      </c>
      <c r="F9466" s="406"/>
      <c r="G9466" s="408">
        <v>0</v>
      </c>
    </row>
    <row r="9467" spans="1:7" ht="15" x14ac:dyDescent="0.2">
      <c r="A9467" s="407" t="s">
        <v>36364</v>
      </c>
      <c r="B9467" s="407" t="s">
        <v>36365</v>
      </c>
      <c r="C9467" s="408">
        <v>0</v>
      </c>
      <c r="D9467" s="408">
        <v>26</v>
      </c>
      <c r="E9467" s="408">
        <v>26</v>
      </c>
      <c r="F9467" s="409">
        <v>44013.608368055553</v>
      </c>
      <c r="G9467" s="408">
        <v>0</v>
      </c>
    </row>
    <row r="9468" spans="1:7" ht="15" x14ac:dyDescent="0.2">
      <c r="A9468" s="407" t="s">
        <v>15166</v>
      </c>
      <c r="B9468" s="407" t="s">
        <v>15167</v>
      </c>
      <c r="C9468" s="408">
        <v>0</v>
      </c>
      <c r="D9468" s="408">
        <v>1.56</v>
      </c>
      <c r="E9468" s="408">
        <v>1.56</v>
      </c>
      <c r="F9468" s="409">
        <v>44873.452546296299</v>
      </c>
      <c r="G9468" s="408">
        <v>0</v>
      </c>
    </row>
    <row r="9469" spans="1:7" ht="15" x14ac:dyDescent="0.2">
      <c r="A9469" s="407" t="s">
        <v>15168</v>
      </c>
      <c r="B9469" s="407" t="s">
        <v>15169</v>
      </c>
      <c r="C9469" s="408">
        <v>0</v>
      </c>
      <c r="D9469" s="408">
        <v>1.83</v>
      </c>
      <c r="E9469" s="408">
        <v>1.83</v>
      </c>
      <c r="F9469" s="409">
        <v>44873.44127314815</v>
      </c>
      <c r="G9469" s="408">
        <v>0</v>
      </c>
    </row>
    <row r="9470" spans="1:7" ht="15" x14ac:dyDescent="0.2">
      <c r="A9470" s="407" t="s">
        <v>36366</v>
      </c>
      <c r="B9470" s="407" t="s">
        <v>36367</v>
      </c>
      <c r="C9470" s="408">
        <v>0</v>
      </c>
      <c r="D9470" s="408">
        <v>49</v>
      </c>
      <c r="E9470" s="408">
        <v>49</v>
      </c>
      <c r="F9470" s="409">
        <v>45162.616157407407</v>
      </c>
      <c r="G9470" s="408">
        <v>0</v>
      </c>
    </row>
    <row r="9471" spans="1:7" ht="15" x14ac:dyDescent="0.2">
      <c r="A9471" s="407" t="s">
        <v>15170</v>
      </c>
      <c r="B9471" s="407" t="s">
        <v>15171</v>
      </c>
      <c r="C9471" s="408">
        <v>0</v>
      </c>
      <c r="D9471" s="408">
        <v>0.93</v>
      </c>
      <c r="E9471" s="408">
        <v>0.93</v>
      </c>
      <c r="F9471" s="409">
        <v>45911.442766203705</v>
      </c>
      <c r="G9471" s="408">
        <v>0</v>
      </c>
    </row>
    <row r="9472" spans="1:7" ht="15" x14ac:dyDescent="0.2">
      <c r="A9472" s="407" t="s">
        <v>15172</v>
      </c>
      <c r="B9472" s="407" t="s">
        <v>15173</v>
      </c>
      <c r="C9472" s="408">
        <v>0</v>
      </c>
      <c r="D9472" s="408">
        <v>62.1</v>
      </c>
      <c r="E9472" s="408">
        <v>62.1</v>
      </c>
      <c r="F9472" s="409">
        <v>44530.364652777775</v>
      </c>
      <c r="G9472" s="408">
        <v>0</v>
      </c>
    </row>
    <row r="9473" spans="1:7" ht="15" x14ac:dyDescent="0.2">
      <c r="A9473" s="407" t="s">
        <v>15174</v>
      </c>
      <c r="B9473" s="407" t="s">
        <v>15175</v>
      </c>
      <c r="C9473" s="408">
        <v>0</v>
      </c>
      <c r="D9473" s="408">
        <v>50</v>
      </c>
      <c r="E9473" s="408">
        <v>50</v>
      </c>
      <c r="F9473" s="409">
        <v>44873.335717592592</v>
      </c>
      <c r="G9473" s="408">
        <v>0</v>
      </c>
    </row>
    <row r="9474" spans="1:7" ht="15" x14ac:dyDescent="0.2">
      <c r="A9474" s="407" t="s">
        <v>36368</v>
      </c>
      <c r="B9474" s="407" t="s">
        <v>36369</v>
      </c>
      <c r="C9474" s="408">
        <v>0</v>
      </c>
      <c r="D9474" s="408">
        <v>39.5</v>
      </c>
      <c r="E9474" s="408">
        <v>39.5</v>
      </c>
      <c r="F9474" s="409">
        <v>45804.394270833334</v>
      </c>
      <c r="G9474" s="408">
        <v>0</v>
      </c>
    </row>
    <row r="9475" spans="1:7" ht="15" x14ac:dyDescent="0.25">
      <c r="A9475" s="407" t="s">
        <v>36370</v>
      </c>
      <c r="B9475" s="407" t="s">
        <v>36371</v>
      </c>
      <c r="C9475" s="406"/>
      <c r="D9475" s="408">
        <v>81</v>
      </c>
      <c r="E9475" s="408">
        <v>81</v>
      </c>
      <c r="F9475" s="409">
        <v>45280.358148148145</v>
      </c>
      <c r="G9475" s="408">
        <v>0</v>
      </c>
    </row>
    <row r="9476" spans="1:7" ht="15" x14ac:dyDescent="0.2">
      <c r="A9476" s="407" t="s">
        <v>15176</v>
      </c>
      <c r="B9476" s="407" t="s">
        <v>15177</v>
      </c>
      <c r="C9476" s="408">
        <v>0</v>
      </c>
      <c r="D9476" s="408">
        <v>362.5</v>
      </c>
      <c r="E9476" s="408">
        <v>362.5</v>
      </c>
      <c r="F9476" s="409">
        <v>45911.4375</v>
      </c>
      <c r="G9476" s="408">
        <v>0</v>
      </c>
    </row>
    <row r="9477" spans="1:7" ht="15" x14ac:dyDescent="0.25">
      <c r="A9477" s="407" t="s">
        <v>15178</v>
      </c>
      <c r="B9477" s="407" t="s">
        <v>15179</v>
      </c>
      <c r="C9477" s="406"/>
      <c r="D9477" s="408">
        <v>351</v>
      </c>
      <c r="E9477" s="408">
        <v>351</v>
      </c>
      <c r="F9477" s="409">
        <v>45068.449606481481</v>
      </c>
      <c r="G9477" s="408">
        <v>0</v>
      </c>
    </row>
    <row r="9478" spans="1:7" ht="15" x14ac:dyDescent="0.2">
      <c r="A9478" s="407" t="s">
        <v>15180</v>
      </c>
      <c r="B9478" s="407" t="s">
        <v>15181</v>
      </c>
      <c r="C9478" s="408">
        <v>0</v>
      </c>
      <c r="D9478" s="408">
        <v>33.9</v>
      </c>
      <c r="E9478" s="408">
        <v>33.9</v>
      </c>
      <c r="F9478" s="409">
        <v>44014.622881944444</v>
      </c>
      <c r="G9478" s="408">
        <v>0</v>
      </c>
    </row>
    <row r="9479" spans="1:7" ht="15" x14ac:dyDescent="0.2">
      <c r="A9479" s="407" t="s">
        <v>15182</v>
      </c>
      <c r="B9479" s="407" t="s">
        <v>15183</v>
      </c>
      <c r="C9479" s="408">
        <v>0</v>
      </c>
      <c r="D9479" s="408">
        <v>54.2</v>
      </c>
      <c r="E9479" s="408">
        <v>54.2</v>
      </c>
      <c r="F9479" s="409">
        <v>45503.412152777775</v>
      </c>
      <c r="G9479" s="408">
        <v>22</v>
      </c>
    </row>
    <row r="9480" spans="1:7" ht="15" x14ac:dyDescent="0.2">
      <c r="A9480" s="407" t="s">
        <v>15184</v>
      </c>
      <c r="B9480" s="407" t="s">
        <v>15185</v>
      </c>
      <c r="C9480" s="408">
        <v>0</v>
      </c>
      <c r="D9480" s="408">
        <v>66.53</v>
      </c>
      <c r="E9480" s="408">
        <v>66.53</v>
      </c>
      <c r="F9480" s="409">
        <v>45280.355312500003</v>
      </c>
      <c r="G9480" s="408">
        <v>0</v>
      </c>
    </row>
    <row r="9481" spans="1:7" ht="15" x14ac:dyDescent="0.2">
      <c r="A9481" s="407" t="s">
        <v>36372</v>
      </c>
      <c r="B9481" s="407" t="s">
        <v>36373</v>
      </c>
      <c r="C9481" s="408">
        <v>0</v>
      </c>
      <c r="D9481" s="408">
        <v>25</v>
      </c>
      <c r="E9481" s="408">
        <v>25</v>
      </c>
      <c r="F9481" s="409">
        <v>43748.477488425924</v>
      </c>
      <c r="G9481" s="408">
        <v>0</v>
      </c>
    </row>
    <row r="9482" spans="1:7" ht="15" x14ac:dyDescent="0.2">
      <c r="A9482" s="407" t="s">
        <v>36374</v>
      </c>
      <c r="B9482" s="407" t="s">
        <v>36375</v>
      </c>
      <c r="C9482" s="408">
        <v>0</v>
      </c>
      <c r="D9482" s="408">
        <v>53.62</v>
      </c>
      <c r="E9482" s="408">
        <v>53.62</v>
      </c>
      <c r="F9482" s="409">
        <v>43416.481886574074</v>
      </c>
      <c r="G9482" s="408">
        <v>0</v>
      </c>
    </row>
    <row r="9483" spans="1:7" ht="15" x14ac:dyDescent="0.2">
      <c r="A9483" s="407" t="s">
        <v>15186</v>
      </c>
      <c r="B9483" s="407" t="s">
        <v>15187</v>
      </c>
      <c r="C9483" s="408">
        <v>0</v>
      </c>
      <c r="D9483" s="408">
        <v>47.95</v>
      </c>
      <c r="E9483" s="408">
        <v>47.95</v>
      </c>
      <c r="F9483" s="409">
        <v>46037.39403935185</v>
      </c>
      <c r="G9483" s="408">
        <v>0</v>
      </c>
    </row>
    <row r="9484" spans="1:7" ht="15" x14ac:dyDescent="0.2">
      <c r="A9484" s="407" t="s">
        <v>15188</v>
      </c>
      <c r="B9484" s="407" t="s">
        <v>15189</v>
      </c>
      <c r="C9484" s="408">
        <v>0</v>
      </c>
      <c r="D9484" s="408">
        <v>67.5</v>
      </c>
      <c r="E9484" s="408">
        <v>67.5</v>
      </c>
      <c r="F9484" s="409">
        <v>44014.626689814817</v>
      </c>
      <c r="G9484" s="408">
        <v>0</v>
      </c>
    </row>
    <row r="9485" spans="1:7" ht="15" x14ac:dyDescent="0.2">
      <c r="A9485" s="407" t="s">
        <v>15190</v>
      </c>
      <c r="B9485" s="407" t="s">
        <v>15191</v>
      </c>
      <c r="C9485" s="408">
        <v>0</v>
      </c>
      <c r="D9485" s="408">
        <v>8.25</v>
      </c>
      <c r="E9485" s="408">
        <v>8.25</v>
      </c>
      <c r="F9485" s="409">
        <v>45174.349409722221</v>
      </c>
      <c r="G9485" s="408">
        <v>0</v>
      </c>
    </row>
    <row r="9486" spans="1:7" ht="15" x14ac:dyDescent="0.2">
      <c r="A9486" s="407" t="s">
        <v>15192</v>
      </c>
      <c r="B9486" s="407" t="s">
        <v>15193</v>
      </c>
      <c r="C9486" s="408">
        <v>0</v>
      </c>
      <c r="D9486" s="408">
        <v>102.6</v>
      </c>
      <c r="E9486" s="408">
        <v>102.6</v>
      </c>
      <c r="F9486" s="409">
        <v>44683.662361111114</v>
      </c>
      <c r="G9486" s="408">
        <v>1</v>
      </c>
    </row>
    <row r="9487" spans="1:7" ht="15" x14ac:dyDescent="0.2">
      <c r="A9487" s="407" t="s">
        <v>15194</v>
      </c>
      <c r="B9487" s="407" t="s">
        <v>15195</v>
      </c>
      <c r="C9487" s="408">
        <v>0</v>
      </c>
      <c r="D9487" s="408">
        <v>19.8</v>
      </c>
      <c r="E9487" s="408">
        <v>19.8</v>
      </c>
      <c r="F9487" s="409">
        <v>44881.30097222222</v>
      </c>
      <c r="G9487" s="408">
        <v>83</v>
      </c>
    </row>
    <row r="9488" spans="1:7" ht="15" x14ac:dyDescent="0.2">
      <c r="A9488" s="407" t="s">
        <v>15196</v>
      </c>
      <c r="B9488" s="407" t="s">
        <v>15197</v>
      </c>
      <c r="C9488" s="408">
        <v>0</v>
      </c>
      <c r="D9488" s="408">
        <v>29.5</v>
      </c>
      <c r="E9488" s="408">
        <v>29.5</v>
      </c>
      <c r="F9488" s="409">
        <v>44263.355983796297</v>
      </c>
      <c r="G9488" s="408">
        <v>0</v>
      </c>
    </row>
    <row r="9489" spans="1:7" ht="15" x14ac:dyDescent="0.2">
      <c r="A9489" s="407" t="s">
        <v>15198</v>
      </c>
      <c r="B9489" s="407" t="s">
        <v>15199</v>
      </c>
      <c r="C9489" s="408">
        <v>0</v>
      </c>
      <c r="D9489" s="408">
        <v>36.229999999999997</v>
      </c>
      <c r="E9489" s="408">
        <v>36.229999999999997</v>
      </c>
      <c r="F9489" s="409">
        <v>44014.630567129629</v>
      </c>
      <c r="G9489" s="408">
        <v>0</v>
      </c>
    </row>
    <row r="9490" spans="1:7" ht="15" x14ac:dyDescent="0.2">
      <c r="A9490" s="407" t="s">
        <v>15200</v>
      </c>
      <c r="B9490" s="407" t="s">
        <v>15201</v>
      </c>
      <c r="C9490" s="408">
        <v>0</v>
      </c>
      <c r="D9490" s="408">
        <v>2.06</v>
      </c>
      <c r="E9490" s="408">
        <v>2.06</v>
      </c>
      <c r="F9490" s="409">
        <v>43468.343611111108</v>
      </c>
      <c r="G9490" s="408">
        <v>0</v>
      </c>
    </row>
    <row r="9491" spans="1:7" ht="15" x14ac:dyDescent="0.2">
      <c r="A9491" s="407" t="s">
        <v>15202</v>
      </c>
      <c r="B9491" s="407" t="s">
        <v>40557</v>
      </c>
      <c r="C9491" s="408">
        <v>0</v>
      </c>
      <c r="D9491" s="408">
        <v>227.25</v>
      </c>
      <c r="E9491" s="408">
        <v>227.25</v>
      </c>
      <c r="F9491" s="409">
        <v>45951.422013888892</v>
      </c>
      <c r="G9491" s="408">
        <v>0</v>
      </c>
    </row>
    <row r="9492" spans="1:7" ht="15" x14ac:dyDescent="0.2">
      <c r="A9492" s="407" t="s">
        <v>15203</v>
      </c>
      <c r="B9492" s="407" t="s">
        <v>15204</v>
      </c>
      <c r="C9492" s="408">
        <v>0</v>
      </c>
      <c r="D9492" s="408">
        <v>11.47</v>
      </c>
      <c r="E9492" s="408">
        <v>11.47</v>
      </c>
      <c r="F9492" s="409">
        <v>43794.62400462963</v>
      </c>
      <c r="G9492" s="408">
        <v>0</v>
      </c>
    </row>
    <row r="9493" spans="1:7" ht="15" x14ac:dyDescent="0.2">
      <c r="A9493" s="407" t="s">
        <v>15205</v>
      </c>
      <c r="B9493" s="407" t="s">
        <v>15206</v>
      </c>
      <c r="C9493" s="408">
        <v>0</v>
      </c>
      <c r="D9493" s="408">
        <v>209.25</v>
      </c>
      <c r="E9493" s="408">
        <v>209.25</v>
      </c>
      <c r="F9493" s="409">
        <v>44683.662511574075</v>
      </c>
      <c r="G9493" s="408">
        <v>1</v>
      </c>
    </row>
    <row r="9494" spans="1:7" ht="15" x14ac:dyDescent="0.2">
      <c r="A9494" s="407" t="s">
        <v>15207</v>
      </c>
      <c r="B9494" s="407" t="s">
        <v>40351</v>
      </c>
      <c r="C9494" s="408">
        <v>0</v>
      </c>
      <c r="D9494" s="408">
        <v>400</v>
      </c>
      <c r="E9494" s="408">
        <v>400</v>
      </c>
      <c r="F9494" s="409">
        <v>45756.57167824074</v>
      </c>
      <c r="G9494" s="408">
        <v>2</v>
      </c>
    </row>
    <row r="9495" spans="1:7" ht="15" x14ac:dyDescent="0.2">
      <c r="A9495" s="407" t="s">
        <v>15208</v>
      </c>
      <c r="B9495" s="407" t="s">
        <v>33367</v>
      </c>
      <c r="C9495" s="408">
        <v>0</v>
      </c>
      <c r="D9495" s="408">
        <v>54.3</v>
      </c>
      <c r="E9495" s="408">
        <v>54.3</v>
      </c>
      <c r="F9495" s="409">
        <v>45441.343599537038</v>
      </c>
      <c r="G9495" s="408">
        <v>14</v>
      </c>
    </row>
    <row r="9496" spans="1:7" ht="15" x14ac:dyDescent="0.2">
      <c r="A9496" s="407" t="s">
        <v>15209</v>
      </c>
      <c r="B9496" s="407" t="s">
        <v>33368</v>
      </c>
      <c r="C9496" s="408">
        <v>0</v>
      </c>
      <c r="D9496" s="408">
        <v>345</v>
      </c>
      <c r="E9496" s="408">
        <v>345</v>
      </c>
      <c r="F9496" s="409">
        <v>46098.383842592593</v>
      </c>
      <c r="G9496" s="408">
        <v>0</v>
      </c>
    </row>
    <row r="9497" spans="1:7" ht="15" x14ac:dyDescent="0.2">
      <c r="A9497" s="407" t="s">
        <v>15210</v>
      </c>
      <c r="B9497" s="407" t="s">
        <v>15211</v>
      </c>
      <c r="C9497" s="408">
        <v>0</v>
      </c>
      <c r="D9497" s="408">
        <v>0</v>
      </c>
      <c r="E9497" s="408">
        <v>0</v>
      </c>
      <c r="F9497" s="409">
        <v>45770.410590277781</v>
      </c>
      <c r="G9497" s="408">
        <v>0</v>
      </c>
    </row>
    <row r="9498" spans="1:7" ht="15" x14ac:dyDescent="0.2">
      <c r="A9498" s="407" t="s">
        <v>15212</v>
      </c>
      <c r="B9498" s="407" t="s">
        <v>15213</v>
      </c>
      <c r="C9498" s="408">
        <v>0</v>
      </c>
      <c r="D9498" s="408">
        <v>48.374782608695654</v>
      </c>
      <c r="E9498" s="408">
        <v>48.374782608695654</v>
      </c>
      <c r="F9498" s="409">
        <v>44791.492326388892</v>
      </c>
      <c r="G9498" s="408">
        <v>0</v>
      </c>
    </row>
    <row r="9499" spans="1:7" ht="15" x14ac:dyDescent="0.2">
      <c r="A9499" s="407" t="s">
        <v>15214</v>
      </c>
      <c r="B9499" s="407" t="s">
        <v>40352</v>
      </c>
      <c r="C9499" s="408">
        <v>0</v>
      </c>
      <c r="D9499" s="408">
        <v>44.52</v>
      </c>
      <c r="E9499" s="408">
        <v>44.52</v>
      </c>
      <c r="F9499" s="409">
        <v>45953.580231481479</v>
      </c>
      <c r="G9499" s="408">
        <v>9</v>
      </c>
    </row>
    <row r="9500" spans="1:7" ht="15" x14ac:dyDescent="0.2">
      <c r="A9500" s="407" t="s">
        <v>33369</v>
      </c>
      <c r="B9500" s="407" t="s">
        <v>40556</v>
      </c>
      <c r="C9500" s="408">
        <v>0</v>
      </c>
      <c r="D9500" s="408">
        <v>43.5</v>
      </c>
      <c r="E9500" s="408">
        <v>43.5</v>
      </c>
      <c r="F9500" s="409">
        <v>45803.555949074071</v>
      </c>
      <c r="G9500" s="408">
        <v>0</v>
      </c>
    </row>
    <row r="9501" spans="1:7" ht="15" x14ac:dyDescent="0.2">
      <c r="A9501" s="407" t="s">
        <v>40353</v>
      </c>
      <c r="B9501" s="407" t="s">
        <v>40354</v>
      </c>
      <c r="C9501" s="408">
        <v>0</v>
      </c>
      <c r="D9501" s="408">
        <v>462.68</v>
      </c>
      <c r="E9501" s="408">
        <v>462.68</v>
      </c>
      <c r="F9501" s="409">
        <v>45712.468425925923</v>
      </c>
      <c r="G9501" s="408">
        <v>0</v>
      </c>
    </row>
    <row r="9502" spans="1:7" ht="15" x14ac:dyDescent="0.2">
      <c r="A9502" s="407" t="s">
        <v>36376</v>
      </c>
      <c r="B9502" s="407" t="s">
        <v>36377</v>
      </c>
      <c r="C9502" s="408">
        <v>0</v>
      </c>
      <c r="D9502" s="408">
        <v>89.51</v>
      </c>
      <c r="E9502" s="408">
        <v>89.51</v>
      </c>
      <c r="F9502" s="409">
        <v>43852.343321759261</v>
      </c>
      <c r="G9502" s="408">
        <v>0</v>
      </c>
    </row>
    <row r="9503" spans="1:7" ht="15" x14ac:dyDescent="0.2">
      <c r="A9503" s="407" t="s">
        <v>15215</v>
      </c>
      <c r="B9503" s="407" t="s">
        <v>33370</v>
      </c>
      <c r="C9503" s="408">
        <v>0</v>
      </c>
      <c r="D9503" s="408">
        <v>45.75</v>
      </c>
      <c r="E9503" s="408">
        <v>45.75</v>
      </c>
      <c r="F9503" s="409">
        <v>46080.504189814812</v>
      </c>
      <c r="G9503" s="408">
        <v>0</v>
      </c>
    </row>
    <row r="9504" spans="1:7" ht="15" x14ac:dyDescent="0.2">
      <c r="A9504" s="407" t="s">
        <v>15216</v>
      </c>
      <c r="B9504" s="407" t="s">
        <v>33371</v>
      </c>
      <c r="C9504" s="408">
        <v>0</v>
      </c>
      <c r="D9504" s="408">
        <v>17.64</v>
      </c>
      <c r="E9504" s="408">
        <v>17.64</v>
      </c>
      <c r="F9504" s="409">
        <v>45407.477256944447</v>
      </c>
      <c r="G9504" s="408">
        <v>7</v>
      </c>
    </row>
    <row r="9505" spans="1:7" ht="15" x14ac:dyDescent="0.25">
      <c r="A9505" s="407" t="s">
        <v>15217</v>
      </c>
      <c r="B9505" s="407" t="s">
        <v>33372</v>
      </c>
      <c r="C9505" s="406"/>
      <c r="D9505" s="408">
        <v>94.33</v>
      </c>
      <c r="E9505" s="408">
        <v>94.33</v>
      </c>
      <c r="F9505" s="409">
        <v>45407.480034722219</v>
      </c>
      <c r="G9505" s="408">
        <v>0</v>
      </c>
    </row>
    <row r="9506" spans="1:7" ht="15" x14ac:dyDescent="0.2">
      <c r="A9506" s="407" t="s">
        <v>36378</v>
      </c>
      <c r="B9506" s="407" t="s">
        <v>36379</v>
      </c>
      <c r="C9506" s="408">
        <v>0</v>
      </c>
      <c r="D9506" s="408">
        <v>92.25</v>
      </c>
      <c r="E9506" s="408">
        <v>92.25</v>
      </c>
      <c r="F9506" s="409">
        <v>45160.451921296299</v>
      </c>
      <c r="G9506" s="408">
        <v>0</v>
      </c>
    </row>
    <row r="9507" spans="1:7" ht="15" x14ac:dyDescent="0.2">
      <c r="A9507" s="407" t="s">
        <v>15218</v>
      </c>
      <c r="B9507" s="407" t="s">
        <v>41189</v>
      </c>
      <c r="C9507" s="408">
        <v>0</v>
      </c>
      <c r="D9507" s="408">
        <v>14.92</v>
      </c>
      <c r="E9507" s="408">
        <v>14.92</v>
      </c>
      <c r="F9507" s="409">
        <v>45957.423796296294</v>
      </c>
      <c r="G9507" s="408">
        <v>0</v>
      </c>
    </row>
    <row r="9508" spans="1:7" ht="15" x14ac:dyDescent="0.2">
      <c r="A9508" s="407" t="s">
        <v>15219</v>
      </c>
      <c r="B9508" s="407" t="s">
        <v>33373</v>
      </c>
      <c r="C9508" s="408">
        <v>0</v>
      </c>
      <c r="D9508" s="408">
        <v>47</v>
      </c>
      <c r="E9508" s="408">
        <v>47</v>
      </c>
      <c r="F9508" s="409">
        <v>45407.477048611108</v>
      </c>
      <c r="G9508" s="408">
        <v>0</v>
      </c>
    </row>
    <row r="9509" spans="1:7" ht="15" x14ac:dyDescent="0.2">
      <c r="A9509" s="407" t="s">
        <v>15220</v>
      </c>
      <c r="B9509" s="407" t="s">
        <v>33374</v>
      </c>
      <c r="C9509" s="408">
        <v>0</v>
      </c>
      <c r="D9509" s="408">
        <v>48.19</v>
      </c>
      <c r="E9509" s="408">
        <v>48.19</v>
      </c>
      <c r="F9509" s="409">
        <v>45407.476967592593</v>
      </c>
      <c r="G9509" s="408">
        <v>0</v>
      </c>
    </row>
    <row r="9510" spans="1:7" ht="15" x14ac:dyDescent="0.2">
      <c r="A9510" s="407" t="s">
        <v>15221</v>
      </c>
      <c r="B9510" s="407" t="s">
        <v>40555</v>
      </c>
      <c r="C9510" s="408">
        <v>0</v>
      </c>
      <c r="D9510" s="408">
        <v>23</v>
      </c>
      <c r="E9510" s="408">
        <v>23</v>
      </c>
      <c r="F9510" s="409">
        <v>45951.424178240741</v>
      </c>
      <c r="G9510" s="408">
        <v>0</v>
      </c>
    </row>
    <row r="9511" spans="1:7" ht="15" x14ac:dyDescent="0.2">
      <c r="A9511" s="407" t="s">
        <v>36380</v>
      </c>
      <c r="B9511" s="407" t="s">
        <v>36381</v>
      </c>
      <c r="C9511" s="408">
        <v>0</v>
      </c>
      <c r="D9511" s="408">
        <v>35.619999999999997</v>
      </c>
      <c r="E9511" s="408">
        <v>35.619999999999997</v>
      </c>
      <c r="F9511" s="409">
        <v>46062.347337962965</v>
      </c>
      <c r="G9511" s="408">
        <v>0</v>
      </c>
    </row>
    <row r="9512" spans="1:7" ht="15" x14ac:dyDescent="0.2">
      <c r="A9512" s="407" t="s">
        <v>15222</v>
      </c>
      <c r="B9512" s="407" t="s">
        <v>33375</v>
      </c>
      <c r="C9512" s="408">
        <v>0</v>
      </c>
      <c r="D9512" s="408">
        <v>40.700000000000003</v>
      </c>
      <c r="E9512" s="408">
        <v>40.700000000000003</v>
      </c>
      <c r="F9512" s="409">
        <v>45911.433518518519</v>
      </c>
      <c r="G9512" s="408">
        <v>0</v>
      </c>
    </row>
    <row r="9513" spans="1:7" ht="15" x14ac:dyDescent="0.2">
      <c r="A9513" s="407" t="s">
        <v>15223</v>
      </c>
      <c r="B9513" s="407" t="s">
        <v>33376</v>
      </c>
      <c r="C9513" s="408">
        <v>0</v>
      </c>
      <c r="D9513" s="408">
        <v>9.3000000000000007</v>
      </c>
      <c r="E9513" s="408">
        <v>9.3000000000000007</v>
      </c>
      <c r="F9513" s="409">
        <v>45407.478622685187</v>
      </c>
      <c r="G9513" s="408">
        <v>129</v>
      </c>
    </row>
    <row r="9514" spans="1:7" ht="15" x14ac:dyDescent="0.2">
      <c r="A9514" s="407" t="s">
        <v>15224</v>
      </c>
      <c r="B9514" s="407" t="s">
        <v>33377</v>
      </c>
      <c r="C9514" s="408">
        <v>0</v>
      </c>
      <c r="D9514" s="408">
        <v>4</v>
      </c>
      <c r="E9514" s="408">
        <v>4</v>
      </c>
      <c r="F9514" s="409">
        <v>45407.478692129633</v>
      </c>
      <c r="G9514" s="408">
        <v>0</v>
      </c>
    </row>
    <row r="9515" spans="1:7" ht="15" x14ac:dyDescent="0.2">
      <c r="A9515" s="407" t="s">
        <v>15225</v>
      </c>
      <c r="B9515" s="407" t="s">
        <v>33378</v>
      </c>
      <c r="C9515" s="408">
        <v>0</v>
      </c>
      <c r="D9515" s="408">
        <v>5.65</v>
      </c>
      <c r="E9515" s="408">
        <v>5.65</v>
      </c>
      <c r="F9515" s="409">
        <v>45407.479131944441</v>
      </c>
      <c r="G9515" s="408">
        <v>0</v>
      </c>
    </row>
    <row r="9516" spans="1:7" ht="15" x14ac:dyDescent="0.2">
      <c r="A9516" s="407" t="s">
        <v>33379</v>
      </c>
      <c r="B9516" s="407" t="s">
        <v>33380</v>
      </c>
      <c r="C9516" s="408">
        <v>0</v>
      </c>
      <c r="D9516" s="408">
        <v>17</v>
      </c>
      <c r="E9516" s="408">
        <v>17</v>
      </c>
      <c r="F9516" s="409">
        <v>45467.372094907405</v>
      </c>
      <c r="G9516" s="408">
        <v>0</v>
      </c>
    </row>
    <row r="9517" spans="1:7" ht="15" x14ac:dyDescent="0.2">
      <c r="A9517" s="407" t="s">
        <v>33381</v>
      </c>
      <c r="B9517" s="407" t="s">
        <v>33382</v>
      </c>
      <c r="C9517" s="408">
        <v>0</v>
      </c>
      <c r="D9517" s="408">
        <v>4.82</v>
      </c>
      <c r="E9517" s="408">
        <v>4.82</v>
      </c>
      <c r="F9517" s="409">
        <v>45467.37228009259</v>
      </c>
      <c r="G9517" s="408">
        <v>0</v>
      </c>
    </row>
    <row r="9518" spans="1:7" ht="15" x14ac:dyDescent="0.2">
      <c r="A9518" s="407" t="s">
        <v>33882</v>
      </c>
      <c r="B9518" s="407" t="s">
        <v>33883</v>
      </c>
      <c r="C9518" s="408">
        <v>0</v>
      </c>
      <c r="D9518" s="408">
        <v>5.9</v>
      </c>
      <c r="E9518" s="408">
        <v>5.9</v>
      </c>
      <c r="F9518" s="409">
        <v>45574.429386574076</v>
      </c>
      <c r="G9518" s="408">
        <v>0</v>
      </c>
    </row>
    <row r="9519" spans="1:7" ht="15" x14ac:dyDescent="0.2">
      <c r="A9519" s="407" t="s">
        <v>36382</v>
      </c>
      <c r="B9519" s="407" t="s">
        <v>36383</v>
      </c>
      <c r="C9519" s="408">
        <v>0</v>
      </c>
      <c r="D9519" s="408">
        <v>30.37</v>
      </c>
      <c r="E9519" s="408">
        <v>30.37</v>
      </c>
      <c r="F9519" s="409">
        <v>43360.581504629627</v>
      </c>
      <c r="G9519" s="408">
        <v>0</v>
      </c>
    </row>
    <row r="9520" spans="1:7" ht="15" x14ac:dyDescent="0.2">
      <c r="A9520" s="407" t="s">
        <v>15226</v>
      </c>
      <c r="B9520" s="407" t="s">
        <v>15227</v>
      </c>
      <c r="C9520" s="408">
        <v>0</v>
      </c>
      <c r="D9520" s="408">
        <v>47.625</v>
      </c>
      <c r="E9520" s="408">
        <v>47.625</v>
      </c>
      <c r="F9520" s="409">
        <v>45160.453275462962</v>
      </c>
      <c r="G9520" s="408">
        <v>0</v>
      </c>
    </row>
    <row r="9521" spans="1:7" ht="15" x14ac:dyDescent="0.2">
      <c r="A9521" s="407" t="s">
        <v>15228</v>
      </c>
      <c r="B9521" s="407" t="s">
        <v>15229</v>
      </c>
      <c r="C9521" s="408">
        <v>0</v>
      </c>
      <c r="D9521" s="408">
        <v>33.700000000000003</v>
      </c>
      <c r="E9521" s="408">
        <v>33.700000000000003</v>
      </c>
      <c r="F9521" s="409">
        <v>45160.450752314813</v>
      </c>
      <c r="G9521" s="408">
        <v>136</v>
      </c>
    </row>
    <row r="9522" spans="1:7" ht="15" x14ac:dyDescent="0.2">
      <c r="A9522" s="407" t="s">
        <v>15230</v>
      </c>
      <c r="B9522" s="407" t="s">
        <v>41190</v>
      </c>
      <c r="C9522" s="408">
        <v>0</v>
      </c>
      <c r="D9522" s="408">
        <v>8.85</v>
      </c>
      <c r="E9522" s="408">
        <v>8.85</v>
      </c>
      <c r="F9522" s="409">
        <v>45957.425763888888</v>
      </c>
      <c r="G9522" s="408">
        <v>0</v>
      </c>
    </row>
    <row r="9523" spans="1:7" ht="15" x14ac:dyDescent="0.2">
      <c r="A9523" s="407" t="s">
        <v>15231</v>
      </c>
      <c r="B9523" s="407" t="s">
        <v>15232</v>
      </c>
      <c r="C9523" s="408">
        <v>0</v>
      </c>
      <c r="D9523" s="408">
        <v>0.10481293947715116</v>
      </c>
      <c r="E9523" s="408">
        <v>0.10481293947715116</v>
      </c>
      <c r="F9523" s="409">
        <v>45160.453506944446</v>
      </c>
      <c r="G9523" s="408">
        <v>0</v>
      </c>
    </row>
    <row r="9524" spans="1:7" ht="15" x14ac:dyDescent="0.2">
      <c r="A9524" s="407" t="s">
        <v>15233</v>
      </c>
      <c r="B9524" s="407" t="s">
        <v>41191</v>
      </c>
      <c r="C9524" s="408">
        <v>0</v>
      </c>
      <c r="D9524" s="408">
        <v>8.33</v>
      </c>
      <c r="E9524" s="408">
        <v>8.33</v>
      </c>
      <c r="F9524" s="409">
        <v>45957.426018518519</v>
      </c>
      <c r="G9524" s="408">
        <v>0</v>
      </c>
    </row>
    <row r="9525" spans="1:7" ht="15" x14ac:dyDescent="0.2">
      <c r="A9525" s="407" t="s">
        <v>15234</v>
      </c>
      <c r="B9525" s="407" t="s">
        <v>15235</v>
      </c>
      <c r="C9525" s="408">
        <v>0</v>
      </c>
      <c r="D9525" s="408">
        <v>399.36</v>
      </c>
      <c r="E9525" s="408">
        <v>399.36</v>
      </c>
      <c r="F9525" s="409">
        <v>45083.499386574076</v>
      </c>
      <c r="G9525" s="408">
        <v>0</v>
      </c>
    </row>
    <row r="9526" spans="1:7" ht="15" x14ac:dyDescent="0.2">
      <c r="A9526" s="407" t="s">
        <v>15236</v>
      </c>
      <c r="B9526" s="407" t="s">
        <v>15237</v>
      </c>
      <c r="C9526" s="408">
        <v>0</v>
      </c>
      <c r="D9526" s="408">
        <v>12.48</v>
      </c>
      <c r="E9526" s="408">
        <v>12.48</v>
      </c>
      <c r="F9526" s="409">
        <v>45160.453831018516</v>
      </c>
      <c r="G9526" s="408">
        <v>0</v>
      </c>
    </row>
    <row r="9527" spans="1:7" ht="15" x14ac:dyDescent="0.25">
      <c r="A9527" s="407" t="s">
        <v>15238</v>
      </c>
      <c r="B9527" s="407" t="s">
        <v>15239</v>
      </c>
      <c r="C9527" s="406"/>
      <c r="D9527" s="408">
        <v>220.5</v>
      </c>
      <c r="E9527" s="408">
        <v>220.5</v>
      </c>
      <c r="F9527" s="409">
        <v>45068.481006944443</v>
      </c>
      <c r="G9527" s="408">
        <v>0</v>
      </c>
    </row>
    <row r="9528" spans="1:7" ht="15" x14ac:dyDescent="0.25">
      <c r="A9528" s="407" t="s">
        <v>15240</v>
      </c>
      <c r="B9528" s="407" t="s">
        <v>15241</v>
      </c>
      <c r="C9528" s="406"/>
      <c r="D9528" s="408">
        <v>118.8</v>
      </c>
      <c r="E9528" s="408">
        <v>118.8</v>
      </c>
      <c r="F9528" s="409">
        <v>45068.484479166669</v>
      </c>
      <c r="G9528" s="408">
        <v>0</v>
      </c>
    </row>
    <row r="9529" spans="1:7" ht="15" x14ac:dyDescent="0.2">
      <c r="A9529" s="407" t="s">
        <v>15242</v>
      </c>
      <c r="B9529" s="407" t="s">
        <v>15243</v>
      </c>
      <c r="C9529" s="408">
        <v>0</v>
      </c>
      <c r="D9529" s="408">
        <v>233.09</v>
      </c>
      <c r="E9529" s="408">
        <v>233.09</v>
      </c>
      <c r="F9529" s="409">
        <v>45068.487951388888</v>
      </c>
      <c r="G9529" s="408">
        <v>0</v>
      </c>
    </row>
    <row r="9530" spans="1:7" ht="15" x14ac:dyDescent="0.2">
      <c r="A9530" s="407" t="s">
        <v>40355</v>
      </c>
      <c r="B9530" s="407" t="s">
        <v>40356</v>
      </c>
      <c r="C9530" s="408">
        <v>0</v>
      </c>
      <c r="D9530" s="408">
        <v>304.16000000000003</v>
      </c>
      <c r="E9530" s="408">
        <v>304.16000000000003</v>
      </c>
      <c r="F9530" s="409">
        <v>45813.403333333335</v>
      </c>
      <c r="G9530" s="408">
        <v>0</v>
      </c>
    </row>
    <row r="9531" spans="1:7" ht="15" x14ac:dyDescent="0.2">
      <c r="A9531" s="407" t="s">
        <v>15244</v>
      </c>
      <c r="B9531" s="407" t="s">
        <v>41192</v>
      </c>
      <c r="C9531" s="408">
        <v>0</v>
      </c>
      <c r="D9531" s="408">
        <v>262.39999999999998</v>
      </c>
      <c r="E9531" s="408">
        <v>262.39999999999998</v>
      </c>
      <c r="F9531" s="409">
        <v>45957.428668981483</v>
      </c>
      <c r="G9531" s="408">
        <v>0</v>
      </c>
    </row>
    <row r="9532" spans="1:7" ht="15" x14ac:dyDescent="0.2">
      <c r="A9532" s="407" t="s">
        <v>15245</v>
      </c>
      <c r="B9532" s="407" t="s">
        <v>15246</v>
      </c>
      <c r="C9532" s="408">
        <v>0</v>
      </c>
      <c r="D9532" s="408">
        <v>60</v>
      </c>
      <c r="E9532" s="408">
        <v>60</v>
      </c>
      <c r="F9532" s="409">
        <v>44530.360462962963</v>
      </c>
      <c r="G9532" s="408">
        <v>0</v>
      </c>
    </row>
    <row r="9533" spans="1:7" ht="15" x14ac:dyDescent="0.2">
      <c r="A9533" s="407" t="s">
        <v>15247</v>
      </c>
      <c r="B9533" s="407" t="s">
        <v>15248</v>
      </c>
      <c r="C9533" s="408">
        <v>0</v>
      </c>
      <c r="D9533" s="408">
        <v>220</v>
      </c>
      <c r="E9533" s="408">
        <v>220</v>
      </c>
      <c r="F9533" s="409">
        <v>44525.680393518516</v>
      </c>
      <c r="G9533" s="408">
        <v>0</v>
      </c>
    </row>
    <row r="9534" spans="1:7" ht="15" x14ac:dyDescent="0.2">
      <c r="A9534" s="407" t="s">
        <v>15249</v>
      </c>
      <c r="B9534" s="407" t="s">
        <v>15250</v>
      </c>
      <c r="C9534" s="408">
        <v>0</v>
      </c>
      <c r="D9534" s="408">
        <v>55.22</v>
      </c>
      <c r="E9534" s="408">
        <v>55.22</v>
      </c>
      <c r="F9534" s="409">
        <v>44525.68173611111</v>
      </c>
      <c r="G9534" s="408">
        <v>0</v>
      </c>
    </row>
    <row r="9535" spans="1:7" ht="15" x14ac:dyDescent="0.25">
      <c r="A9535" s="407" t="s">
        <v>15251</v>
      </c>
      <c r="B9535" s="407" t="s">
        <v>15252</v>
      </c>
      <c r="C9535" s="406"/>
      <c r="D9535" s="408">
        <v>450</v>
      </c>
      <c r="E9535" s="408">
        <v>450</v>
      </c>
      <c r="F9535" s="409">
        <v>44525.680995370371</v>
      </c>
      <c r="G9535" s="408">
        <v>0</v>
      </c>
    </row>
    <row r="9536" spans="1:7" ht="15" x14ac:dyDescent="0.25">
      <c r="A9536" s="407" t="s">
        <v>15253</v>
      </c>
      <c r="B9536" s="407" t="s">
        <v>15254</v>
      </c>
      <c r="C9536" s="406"/>
      <c r="D9536" s="408">
        <v>288</v>
      </c>
      <c r="E9536" s="408">
        <v>288</v>
      </c>
      <c r="F9536" s="409">
        <v>45083.497060185182</v>
      </c>
      <c r="G9536" s="408">
        <v>0</v>
      </c>
    </row>
    <row r="9537" spans="1:7" ht="15" x14ac:dyDescent="0.2">
      <c r="A9537" s="407" t="s">
        <v>15255</v>
      </c>
      <c r="B9537" s="407" t="s">
        <v>41193</v>
      </c>
      <c r="C9537" s="408">
        <v>0</v>
      </c>
      <c r="D9537" s="408">
        <v>141.75</v>
      </c>
      <c r="E9537" s="408">
        <v>141.75</v>
      </c>
      <c r="F9537" s="409">
        <v>45957.438622685186</v>
      </c>
      <c r="G9537" s="408">
        <v>0</v>
      </c>
    </row>
    <row r="9538" spans="1:7" ht="15" x14ac:dyDescent="0.2">
      <c r="A9538" s="407" t="s">
        <v>15256</v>
      </c>
      <c r="B9538" s="407" t="s">
        <v>41194</v>
      </c>
      <c r="C9538" s="408">
        <v>0</v>
      </c>
      <c r="D9538" s="408">
        <v>141.75</v>
      </c>
      <c r="E9538" s="408">
        <v>141.75</v>
      </c>
      <c r="F9538" s="409">
        <v>45957.440682870372</v>
      </c>
      <c r="G9538" s="408">
        <v>0</v>
      </c>
    </row>
    <row r="9539" spans="1:7" ht="15" x14ac:dyDescent="0.2">
      <c r="A9539" s="407" t="s">
        <v>15257</v>
      </c>
      <c r="B9539" s="407" t="s">
        <v>41195</v>
      </c>
      <c r="C9539" s="408">
        <v>0</v>
      </c>
      <c r="D9539" s="408">
        <v>38.083822222222217</v>
      </c>
      <c r="E9539" s="408">
        <v>38.083822222222217</v>
      </c>
      <c r="F9539" s="409">
        <v>45951.427187499998</v>
      </c>
      <c r="G9539" s="408">
        <v>1</v>
      </c>
    </row>
    <row r="9540" spans="1:7" ht="15" x14ac:dyDescent="0.2">
      <c r="A9540" s="407" t="s">
        <v>15258</v>
      </c>
      <c r="B9540" s="407" t="s">
        <v>41196</v>
      </c>
      <c r="C9540" s="408">
        <v>0</v>
      </c>
      <c r="D9540" s="408">
        <v>36.823333333333331</v>
      </c>
      <c r="E9540" s="408">
        <v>36.823333333333331</v>
      </c>
      <c r="F9540" s="409">
        <v>45957.44258101852</v>
      </c>
      <c r="G9540" s="408">
        <v>1</v>
      </c>
    </row>
    <row r="9541" spans="1:7" ht="15" x14ac:dyDescent="0.25">
      <c r="A9541" s="407" t="s">
        <v>15259</v>
      </c>
      <c r="B9541" s="407" t="s">
        <v>15260</v>
      </c>
      <c r="C9541" s="406"/>
      <c r="D9541" s="408">
        <v>49.88</v>
      </c>
      <c r="E9541" s="408">
        <v>49.88</v>
      </c>
      <c r="F9541" s="409">
        <v>44516.573634259257</v>
      </c>
      <c r="G9541" s="408">
        <v>0</v>
      </c>
    </row>
    <row r="9542" spans="1:7" ht="15" x14ac:dyDescent="0.2">
      <c r="A9542" s="407" t="s">
        <v>15261</v>
      </c>
      <c r="B9542" s="407" t="s">
        <v>15262</v>
      </c>
      <c r="C9542" s="408">
        <v>0</v>
      </c>
      <c r="D9542" s="408">
        <v>84.2</v>
      </c>
      <c r="E9542" s="408">
        <v>84.2</v>
      </c>
      <c r="F9542" s="409">
        <v>44516.574004629627</v>
      </c>
      <c r="G9542" s="408">
        <v>0</v>
      </c>
    </row>
    <row r="9543" spans="1:7" ht="15" x14ac:dyDescent="0.2">
      <c r="A9543" s="407" t="s">
        <v>15263</v>
      </c>
      <c r="B9543" s="407" t="s">
        <v>15264</v>
      </c>
      <c r="C9543" s="408">
        <v>0</v>
      </c>
      <c r="D9543" s="408">
        <v>86.4</v>
      </c>
      <c r="E9543" s="408">
        <v>86.4</v>
      </c>
      <c r="F9543" s="409">
        <v>44525.364999999998</v>
      </c>
      <c r="G9543" s="408">
        <v>0</v>
      </c>
    </row>
    <row r="9544" spans="1:7" ht="15" x14ac:dyDescent="0.2">
      <c r="A9544" s="407" t="s">
        <v>15265</v>
      </c>
      <c r="B9544" s="407" t="s">
        <v>15266</v>
      </c>
      <c r="C9544" s="408">
        <v>0</v>
      </c>
      <c r="D9544" s="408">
        <v>70.125</v>
      </c>
      <c r="E9544" s="408">
        <v>70.125</v>
      </c>
      <c r="F9544" s="409">
        <v>46098.383472222224</v>
      </c>
      <c r="G9544" s="408">
        <v>0</v>
      </c>
    </row>
    <row r="9545" spans="1:7" ht="15" x14ac:dyDescent="0.25">
      <c r="A9545" s="407" t="s">
        <v>15267</v>
      </c>
      <c r="B9545" s="407" t="s">
        <v>15268</v>
      </c>
      <c r="C9545" s="406"/>
      <c r="D9545" s="408">
        <v>10.5</v>
      </c>
      <c r="E9545" s="408">
        <v>10.5</v>
      </c>
      <c r="F9545" s="409">
        <v>44014.401250000003</v>
      </c>
      <c r="G9545" s="408">
        <v>0</v>
      </c>
    </row>
    <row r="9546" spans="1:7" ht="15" x14ac:dyDescent="0.25">
      <c r="A9546" s="407" t="s">
        <v>15269</v>
      </c>
      <c r="B9546" s="407" t="s">
        <v>15270</v>
      </c>
      <c r="C9546" s="406"/>
      <c r="D9546" s="408">
        <v>86.4</v>
      </c>
      <c r="E9546" s="408">
        <v>86.4</v>
      </c>
      <c r="F9546" s="409">
        <v>44525.364560185182</v>
      </c>
      <c r="G9546" s="408">
        <v>0</v>
      </c>
    </row>
    <row r="9547" spans="1:7" ht="15" x14ac:dyDescent="0.2">
      <c r="A9547" s="407" t="s">
        <v>15271</v>
      </c>
      <c r="B9547" s="407" t="s">
        <v>15272</v>
      </c>
      <c r="C9547" s="408">
        <v>0</v>
      </c>
      <c r="D9547" s="408">
        <v>158.4</v>
      </c>
      <c r="E9547" s="408">
        <v>158.4</v>
      </c>
      <c r="F9547" s="409">
        <v>44530.525821759256</v>
      </c>
      <c r="G9547" s="408">
        <v>0</v>
      </c>
    </row>
    <row r="9548" spans="1:7" ht="15" x14ac:dyDescent="0.2">
      <c r="A9548" s="407" t="s">
        <v>15273</v>
      </c>
      <c r="B9548" s="407" t="s">
        <v>15274</v>
      </c>
      <c r="C9548" s="408">
        <v>0</v>
      </c>
      <c r="D9548" s="408">
        <v>13.42</v>
      </c>
      <c r="E9548" s="408">
        <v>13.42</v>
      </c>
      <c r="F9548" s="409">
        <v>44530.337152777778</v>
      </c>
      <c r="G9548" s="408">
        <v>0</v>
      </c>
    </row>
    <row r="9549" spans="1:7" ht="15" x14ac:dyDescent="0.25">
      <c r="A9549" s="407" t="s">
        <v>15275</v>
      </c>
      <c r="B9549" s="407" t="s">
        <v>15276</v>
      </c>
      <c r="C9549" s="406"/>
      <c r="D9549" s="408">
        <v>158.4</v>
      </c>
      <c r="E9549" s="408">
        <v>158.4</v>
      </c>
      <c r="F9549" s="409">
        <v>44530.352685185186</v>
      </c>
      <c r="G9549" s="408">
        <v>0</v>
      </c>
    </row>
    <row r="9550" spans="1:7" ht="15" x14ac:dyDescent="0.2">
      <c r="A9550" s="407" t="s">
        <v>15277</v>
      </c>
      <c r="B9550" s="407" t="s">
        <v>15278</v>
      </c>
      <c r="C9550" s="408">
        <v>0</v>
      </c>
      <c r="D9550" s="408">
        <v>46.67</v>
      </c>
      <c r="E9550" s="408">
        <v>46.67</v>
      </c>
      <c r="F9550" s="409">
        <v>44523.354432870372</v>
      </c>
      <c r="G9550" s="408">
        <v>0</v>
      </c>
    </row>
    <row r="9551" spans="1:7" ht="15" x14ac:dyDescent="0.25">
      <c r="A9551" s="407" t="s">
        <v>15279</v>
      </c>
      <c r="B9551" s="407" t="s">
        <v>15280</v>
      </c>
      <c r="C9551" s="406"/>
      <c r="D9551" s="408">
        <v>86.4</v>
      </c>
      <c r="E9551" s="408">
        <v>86.4</v>
      </c>
      <c r="F9551" s="409">
        <v>44525.365405092591</v>
      </c>
      <c r="G9551" s="408">
        <v>0</v>
      </c>
    </row>
    <row r="9552" spans="1:7" ht="15" x14ac:dyDescent="0.2">
      <c r="A9552" s="407" t="s">
        <v>15281</v>
      </c>
      <c r="B9552" s="407" t="s">
        <v>15282</v>
      </c>
      <c r="C9552" s="408">
        <v>0</v>
      </c>
      <c r="D9552" s="408">
        <v>168.7</v>
      </c>
      <c r="E9552" s="408">
        <v>168.7</v>
      </c>
      <c r="F9552" s="409">
        <v>44525.365798611114</v>
      </c>
      <c r="G9552" s="408">
        <v>0</v>
      </c>
    </row>
    <row r="9553" spans="1:7" ht="15" x14ac:dyDescent="0.2">
      <c r="A9553" s="407" t="s">
        <v>15283</v>
      </c>
      <c r="B9553" s="407" t="s">
        <v>15284</v>
      </c>
      <c r="C9553" s="408">
        <v>0</v>
      </c>
      <c r="D9553" s="408">
        <v>164.5</v>
      </c>
      <c r="E9553" s="408">
        <v>164.5</v>
      </c>
      <c r="F9553" s="409">
        <v>44014.428437499999</v>
      </c>
      <c r="G9553" s="408">
        <v>0</v>
      </c>
    </row>
    <row r="9554" spans="1:7" ht="15" x14ac:dyDescent="0.2">
      <c r="A9554" s="407" t="s">
        <v>15285</v>
      </c>
      <c r="B9554" s="407" t="s">
        <v>41197</v>
      </c>
      <c r="C9554" s="408">
        <v>0</v>
      </c>
      <c r="D9554" s="408">
        <v>18.18</v>
      </c>
      <c r="E9554" s="408">
        <v>18.18</v>
      </c>
      <c r="F9554" s="409">
        <v>45957.474537037036</v>
      </c>
      <c r="G9554" s="408">
        <v>0</v>
      </c>
    </row>
    <row r="9555" spans="1:7" ht="15" x14ac:dyDescent="0.2">
      <c r="A9555" s="407" t="s">
        <v>15286</v>
      </c>
      <c r="B9555" s="407" t="s">
        <v>41198</v>
      </c>
      <c r="C9555" s="408">
        <v>0</v>
      </c>
      <c r="D9555" s="408">
        <v>23.77</v>
      </c>
      <c r="E9555" s="408">
        <v>23.77</v>
      </c>
      <c r="F9555" s="409">
        <v>45957.475729166668</v>
      </c>
      <c r="G9555" s="408">
        <v>0</v>
      </c>
    </row>
    <row r="9556" spans="1:7" ht="15" x14ac:dyDescent="0.2">
      <c r="A9556" s="407" t="s">
        <v>15287</v>
      </c>
      <c r="B9556" s="407" t="s">
        <v>41199</v>
      </c>
      <c r="C9556" s="408">
        <v>0</v>
      </c>
      <c r="D9556" s="408">
        <v>35</v>
      </c>
      <c r="E9556" s="408">
        <v>35</v>
      </c>
      <c r="F9556" s="409">
        <v>45957.469131944446</v>
      </c>
      <c r="G9556" s="408">
        <v>0</v>
      </c>
    </row>
    <row r="9557" spans="1:7" ht="15" x14ac:dyDescent="0.2">
      <c r="A9557" s="407" t="s">
        <v>15288</v>
      </c>
      <c r="B9557" s="407" t="s">
        <v>41200</v>
      </c>
      <c r="C9557" s="408">
        <v>0</v>
      </c>
      <c r="D9557" s="408">
        <v>8.2799999999999994</v>
      </c>
      <c r="E9557" s="408">
        <v>8.2799999999999994</v>
      </c>
      <c r="F9557" s="409">
        <v>45957.476921296293</v>
      </c>
      <c r="G9557" s="408">
        <v>0</v>
      </c>
    </row>
    <row r="9558" spans="1:7" ht="15" x14ac:dyDescent="0.2">
      <c r="A9558" s="407" t="s">
        <v>15289</v>
      </c>
      <c r="B9558" s="407" t="s">
        <v>15290</v>
      </c>
      <c r="C9558" s="408">
        <v>0</v>
      </c>
      <c r="D9558" s="408">
        <v>24.4</v>
      </c>
      <c r="E9558" s="408">
        <v>24.4</v>
      </c>
      <c r="F9558" s="409">
        <v>44516.666180555556</v>
      </c>
      <c r="G9558" s="408">
        <v>0</v>
      </c>
    </row>
    <row r="9559" spans="1:7" ht="15" x14ac:dyDescent="0.2">
      <c r="A9559" s="407" t="s">
        <v>15291</v>
      </c>
      <c r="B9559" s="407" t="s">
        <v>15292</v>
      </c>
      <c r="C9559" s="408">
        <v>0</v>
      </c>
      <c r="D9559" s="408">
        <v>2146.5</v>
      </c>
      <c r="E9559" s="408">
        <v>2146.5</v>
      </c>
      <c r="F9559" s="409">
        <v>45068.542488425926</v>
      </c>
      <c r="G9559" s="408">
        <v>0</v>
      </c>
    </row>
    <row r="9560" spans="1:7" ht="15" x14ac:dyDescent="0.2">
      <c r="A9560" s="407" t="s">
        <v>15293</v>
      </c>
      <c r="B9560" s="407" t="s">
        <v>15294</v>
      </c>
      <c r="C9560" s="408">
        <v>0</v>
      </c>
      <c r="D9560" s="408">
        <v>82.5</v>
      </c>
      <c r="E9560" s="408">
        <v>82.5</v>
      </c>
      <c r="F9560" s="409">
        <v>44014.436597222222</v>
      </c>
      <c r="G9560" s="408">
        <v>0</v>
      </c>
    </row>
    <row r="9561" spans="1:7" ht="15" x14ac:dyDescent="0.2">
      <c r="A9561" s="407" t="s">
        <v>15295</v>
      </c>
      <c r="B9561" s="407" t="s">
        <v>15296</v>
      </c>
      <c r="C9561" s="408">
        <v>0</v>
      </c>
      <c r="D9561" s="408">
        <v>25.2</v>
      </c>
      <c r="E9561" s="408">
        <v>25.2</v>
      </c>
      <c r="F9561" s="409">
        <v>44524.493379629632</v>
      </c>
      <c r="G9561" s="408">
        <v>0</v>
      </c>
    </row>
    <row r="9562" spans="1:7" ht="15" x14ac:dyDescent="0.2">
      <c r="A9562" s="407" t="s">
        <v>15297</v>
      </c>
      <c r="B9562" s="407" t="s">
        <v>15298</v>
      </c>
      <c r="C9562" s="408">
        <v>0</v>
      </c>
      <c r="D9562" s="408">
        <v>39.380000000000003</v>
      </c>
      <c r="E9562" s="408">
        <v>39.380000000000003</v>
      </c>
      <c r="F9562" s="409">
        <v>44014.442164351851</v>
      </c>
      <c r="G9562" s="408">
        <v>0</v>
      </c>
    </row>
    <row r="9563" spans="1:7" ht="15" x14ac:dyDescent="0.2">
      <c r="A9563" s="407" t="s">
        <v>15299</v>
      </c>
      <c r="B9563" s="407" t="s">
        <v>15300</v>
      </c>
      <c r="C9563" s="408">
        <v>0</v>
      </c>
      <c r="D9563" s="408">
        <v>104.25</v>
      </c>
      <c r="E9563" s="408">
        <v>104.25</v>
      </c>
      <c r="F9563" s="409">
        <v>44018.380648148152</v>
      </c>
      <c r="G9563" s="408">
        <v>0</v>
      </c>
    </row>
    <row r="9564" spans="1:7" ht="15" x14ac:dyDescent="0.2">
      <c r="A9564" s="407" t="s">
        <v>36384</v>
      </c>
      <c r="B9564" s="407" t="s">
        <v>36385</v>
      </c>
      <c r="C9564" s="408">
        <v>0</v>
      </c>
      <c r="D9564" s="408">
        <v>5.93</v>
      </c>
      <c r="E9564" s="408">
        <v>5.93</v>
      </c>
      <c r="F9564" s="409">
        <v>43215.607847222222</v>
      </c>
      <c r="G9564" s="408">
        <v>0</v>
      </c>
    </row>
    <row r="9565" spans="1:7" ht="15" x14ac:dyDescent="0.2">
      <c r="A9565" s="407" t="s">
        <v>15301</v>
      </c>
      <c r="B9565" s="407" t="s">
        <v>15302</v>
      </c>
      <c r="C9565" s="408">
        <v>0</v>
      </c>
      <c r="D9565" s="408">
        <v>6.47</v>
      </c>
      <c r="E9565" s="408">
        <v>6.47</v>
      </c>
      <c r="F9565" s="409">
        <v>44152.569502314815</v>
      </c>
      <c r="G9565" s="408">
        <v>0</v>
      </c>
    </row>
    <row r="9566" spans="1:7" ht="15" x14ac:dyDescent="0.2">
      <c r="A9566" s="407" t="s">
        <v>36386</v>
      </c>
      <c r="B9566" s="407" t="s">
        <v>36387</v>
      </c>
      <c r="C9566" s="408">
        <v>0</v>
      </c>
      <c r="D9566" s="408">
        <v>8.74</v>
      </c>
      <c r="E9566" s="408">
        <v>8.74</v>
      </c>
      <c r="F9566" s="409">
        <v>45257.620520833334</v>
      </c>
      <c r="G9566" s="408">
        <v>0</v>
      </c>
    </row>
    <row r="9567" spans="1:7" ht="15" x14ac:dyDescent="0.2">
      <c r="A9567" s="407" t="s">
        <v>15303</v>
      </c>
      <c r="B9567" s="407" t="s">
        <v>15304</v>
      </c>
      <c r="C9567" s="408">
        <v>0</v>
      </c>
      <c r="D9567" s="408">
        <v>0.11</v>
      </c>
      <c r="E9567" s="408">
        <v>0.11</v>
      </c>
      <c r="F9567" s="409">
        <v>45265.683761574073</v>
      </c>
      <c r="G9567" s="408">
        <v>0</v>
      </c>
    </row>
    <row r="9568" spans="1:7" ht="15" x14ac:dyDescent="0.2">
      <c r="A9568" s="407" t="s">
        <v>15305</v>
      </c>
      <c r="B9568" s="407" t="s">
        <v>15306</v>
      </c>
      <c r="C9568" s="408">
        <v>0</v>
      </c>
      <c r="D9568" s="408">
        <v>0.3</v>
      </c>
      <c r="E9568" s="408">
        <v>0.3</v>
      </c>
      <c r="F9568" s="409">
        <v>45265.684004629627</v>
      </c>
      <c r="G9568" s="408">
        <v>0</v>
      </c>
    </row>
    <row r="9569" spans="1:7" ht="15" x14ac:dyDescent="0.2">
      <c r="A9569" s="407" t="s">
        <v>36388</v>
      </c>
      <c r="B9569" s="407" t="s">
        <v>36389</v>
      </c>
      <c r="C9569" s="408">
        <v>0</v>
      </c>
      <c r="D9569" s="408">
        <v>21.393333333333331</v>
      </c>
      <c r="E9569" s="408">
        <v>21.393333333333331</v>
      </c>
      <c r="F9569" s="409">
        <v>46036.438159722224</v>
      </c>
      <c r="G9569" s="408">
        <v>0</v>
      </c>
    </row>
    <row r="9570" spans="1:7" ht="15" x14ac:dyDescent="0.2">
      <c r="A9570" s="407" t="s">
        <v>15307</v>
      </c>
      <c r="B9570" s="407" t="s">
        <v>15308</v>
      </c>
      <c r="C9570" s="408">
        <v>0</v>
      </c>
      <c r="D9570" s="408">
        <v>6.91</v>
      </c>
      <c r="E9570" s="408">
        <v>6.91</v>
      </c>
      <c r="F9570" s="409">
        <v>45628.582673611112</v>
      </c>
      <c r="G9570" s="408">
        <v>0</v>
      </c>
    </row>
    <row r="9571" spans="1:7" ht="15" x14ac:dyDescent="0.2">
      <c r="A9571" s="407" t="s">
        <v>15309</v>
      </c>
      <c r="B9571" s="407" t="s">
        <v>41201</v>
      </c>
      <c r="C9571" s="408">
        <v>0</v>
      </c>
      <c r="D9571" s="408">
        <v>4.75</v>
      </c>
      <c r="E9571" s="408">
        <v>4.75</v>
      </c>
      <c r="F9571" s="409">
        <v>45974.634722222225</v>
      </c>
      <c r="G9571" s="408">
        <v>0</v>
      </c>
    </row>
    <row r="9572" spans="1:7" ht="15" x14ac:dyDescent="0.2">
      <c r="A9572" s="407" t="s">
        <v>15310</v>
      </c>
      <c r="B9572" s="407" t="s">
        <v>41202</v>
      </c>
      <c r="C9572" s="408">
        <v>0</v>
      </c>
      <c r="D9572" s="408">
        <v>6.91</v>
      </c>
      <c r="E9572" s="408">
        <v>6.91</v>
      </c>
      <c r="F9572" s="409">
        <v>45974.63480324074</v>
      </c>
      <c r="G9572" s="408">
        <v>0</v>
      </c>
    </row>
    <row r="9573" spans="1:7" ht="15" x14ac:dyDescent="0.2">
      <c r="A9573" s="407" t="s">
        <v>15311</v>
      </c>
      <c r="B9573" s="407" t="s">
        <v>41203</v>
      </c>
      <c r="C9573" s="408">
        <v>0</v>
      </c>
      <c r="D9573" s="408">
        <v>10.39</v>
      </c>
      <c r="E9573" s="408">
        <v>10.39</v>
      </c>
      <c r="F9573" s="409">
        <v>45978.406493055554</v>
      </c>
      <c r="G9573" s="408">
        <v>0</v>
      </c>
    </row>
    <row r="9574" spans="1:7" ht="15" x14ac:dyDescent="0.2">
      <c r="A9574" s="407" t="s">
        <v>15312</v>
      </c>
      <c r="B9574" s="407" t="s">
        <v>41204</v>
      </c>
      <c r="C9574" s="408">
        <v>0</v>
      </c>
      <c r="D9574" s="408">
        <v>8.67</v>
      </c>
      <c r="E9574" s="408">
        <v>8.67</v>
      </c>
      <c r="F9574" s="409">
        <v>45978.406574074077</v>
      </c>
      <c r="G9574" s="408">
        <v>407</v>
      </c>
    </row>
    <row r="9575" spans="1:7" ht="15" x14ac:dyDescent="0.2">
      <c r="A9575" s="407" t="s">
        <v>15313</v>
      </c>
      <c r="B9575" s="407" t="s">
        <v>41205</v>
      </c>
      <c r="C9575" s="408">
        <v>0</v>
      </c>
      <c r="D9575" s="408">
        <v>12.6</v>
      </c>
      <c r="E9575" s="408">
        <v>12.6</v>
      </c>
      <c r="F9575" s="409">
        <v>45978.406631944446</v>
      </c>
      <c r="G9575" s="408">
        <v>0</v>
      </c>
    </row>
    <row r="9576" spans="1:7" ht="15" x14ac:dyDescent="0.2">
      <c r="A9576" s="407" t="s">
        <v>15314</v>
      </c>
      <c r="B9576" s="407" t="s">
        <v>41206</v>
      </c>
      <c r="C9576" s="408">
        <v>0</v>
      </c>
      <c r="D9576" s="408">
        <v>4.4800000000000004</v>
      </c>
      <c r="E9576" s="408">
        <v>4.4800000000000004</v>
      </c>
      <c r="F9576" s="409">
        <v>45978.406689814816</v>
      </c>
      <c r="G9576" s="408">
        <v>0</v>
      </c>
    </row>
    <row r="9577" spans="1:7" ht="15" x14ac:dyDescent="0.2">
      <c r="A9577" s="407" t="s">
        <v>15315</v>
      </c>
      <c r="B9577" s="407" t="s">
        <v>41207</v>
      </c>
      <c r="C9577" s="408">
        <v>0</v>
      </c>
      <c r="D9577" s="408">
        <v>7.55</v>
      </c>
      <c r="E9577" s="408">
        <v>7.55</v>
      </c>
      <c r="F9577" s="409">
        <v>45978.406770833331</v>
      </c>
      <c r="G9577" s="408">
        <v>14</v>
      </c>
    </row>
    <row r="9578" spans="1:7" ht="15" x14ac:dyDescent="0.2">
      <c r="A9578" s="407" t="s">
        <v>15316</v>
      </c>
      <c r="B9578" s="407" t="s">
        <v>41208</v>
      </c>
      <c r="C9578" s="408">
        <v>0</v>
      </c>
      <c r="D9578" s="408">
        <v>29.771899999999999</v>
      </c>
      <c r="E9578" s="408">
        <v>29.771899999999999</v>
      </c>
      <c r="F9578" s="409">
        <v>45978.406909722224</v>
      </c>
      <c r="G9578" s="408">
        <v>0</v>
      </c>
    </row>
    <row r="9579" spans="1:7" ht="15" x14ac:dyDescent="0.2">
      <c r="A9579" s="407" t="s">
        <v>15317</v>
      </c>
      <c r="B9579" s="407" t="s">
        <v>41209</v>
      </c>
      <c r="C9579" s="408">
        <v>0</v>
      </c>
      <c r="D9579" s="408">
        <v>21.01</v>
      </c>
      <c r="E9579" s="408">
        <v>21.01</v>
      </c>
      <c r="F9579" s="409">
        <v>45978.40697916667</v>
      </c>
      <c r="G9579" s="408">
        <v>0</v>
      </c>
    </row>
    <row r="9580" spans="1:7" ht="15" x14ac:dyDescent="0.2">
      <c r="A9580" s="407" t="s">
        <v>15318</v>
      </c>
      <c r="B9580" s="407" t="s">
        <v>41210</v>
      </c>
      <c r="C9580" s="408">
        <v>0</v>
      </c>
      <c r="D9580" s="408">
        <v>9.34</v>
      </c>
      <c r="E9580" s="408">
        <v>9.34</v>
      </c>
      <c r="F9580" s="409">
        <v>45978.407048611109</v>
      </c>
      <c r="G9580" s="408">
        <v>0</v>
      </c>
    </row>
    <row r="9581" spans="1:7" ht="15" x14ac:dyDescent="0.2">
      <c r="A9581" s="407" t="s">
        <v>15319</v>
      </c>
      <c r="B9581" s="407" t="s">
        <v>41211</v>
      </c>
      <c r="C9581" s="408">
        <v>0</v>
      </c>
      <c r="D9581" s="408">
        <v>11.5</v>
      </c>
      <c r="E9581" s="408">
        <v>11.5</v>
      </c>
      <c r="F9581" s="409">
        <v>45978.409351851849</v>
      </c>
      <c r="G9581" s="408">
        <v>0</v>
      </c>
    </row>
    <row r="9582" spans="1:7" ht="15" x14ac:dyDescent="0.2">
      <c r="A9582" s="407" t="s">
        <v>15320</v>
      </c>
      <c r="B9582" s="407" t="s">
        <v>41212</v>
      </c>
      <c r="C9582" s="408">
        <v>0</v>
      </c>
      <c r="D9582" s="408">
        <v>12.46</v>
      </c>
      <c r="E9582" s="408">
        <v>12.46</v>
      </c>
      <c r="F9582" s="409">
        <v>45978.407175925924</v>
      </c>
      <c r="G9582" s="408">
        <v>395</v>
      </c>
    </row>
    <row r="9583" spans="1:7" ht="15" x14ac:dyDescent="0.2">
      <c r="A9583" s="407" t="s">
        <v>15321</v>
      </c>
      <c r="B9583" s="407" t="s">
        <v>41213</v>
      </c>
      <c r="C9583" s="408">
        <v>0</v>
      </c>
      <c r="D9583" s="408">
        <v>18.797999999999998</v>
      </c>
      <c r="E9583" s="408">
        <v>18.797999999999998</v>
      </c>
      <c r="F9583" s="409">
        <v>45978.40724537037</v>
      </c>
      <c r="G9583" s="408">
        <v>0</v>
      </c>
    </row>
    <row r="9584" spans="1:7" ht="15" x14ac:dyDescent="0.2">
      <c r="A9584" s="407" t="s">
        <v>15322</v>
      </c>
      <c r="B9584" s="407" t="s">
        <v>41214</v>
      </c>
      <c r="C9584" s="408">
        <v>0</v>
      </c>
      <c r="D9584" s="408">
        <v>22.737400000000001</v>
      </c>
      <c r="E9584" s="408">
        <v>22.737400000000001</v>
      </c>
      <c r="F9584" s="409">
        <v>45978.407326388886</v>
      </c>
      <c r="G9584" s="408">
        <v>85</v>
      </c>
    </row>
    <row r="9585" spans="1:7" ht="15" x14ac:dyDescent="0.2">
      <c r="A9585" s="407" t="s">
        <v>15323</v>
      </c>
      <c r="B9585" s="407" t="s">
        <v>41215</v>
      </c>
      <c r="C9585" s="408">
        <v>0</v>
      </c>
      <c r="D9585" s="408">
        <v>4.03</v>
      </c>
      <c r="E9585" s="408">
        <v>4.03</v>
      </c>
      <c r="F9585" s="409">
        <v>45978.407442129632</v>
      </c>
      <c r="G9585" s="408">
        <v>0</v>
      </c>
    </row>
    <row r="9586" spans="1:7" ht="15" x14ac:dyDescent="0.2">
      <c r="A9586" s="407" t="s">
        <v>15324</v>
      </c>
      <c r="B9586" s="407" t="s">
        <v>41216</v>
      </c>
      <c r="C9586" s="408">
        <v>0</v>
      </c>
      <c r="D9586" s="408">
        <v>5.2</v>
      </c>
      <c r="E9586" s="408">
        <v>5.2</v>
      </c>
      <c r="F9586" s="409">
        <v>45978.407534722224</v>
      </c>
      <c r="G9586" s="408">
        <v>0</v>
      </c>
    </row>
    <row r="9587" spans="1:7" ht="15" x14ac:dyDescent="0.2">
      <c r="A9587" s="407" t="s">
        <v>15325</v>
      </c>
      <c r="B9587" s="407" t="s">
        <v>41217</v>
      </c>
      <c r="C9587" s="408">
        <v>0</v>
      </c>
      <c r="D9587" s="408">
        <v>7.56</v>
      </c>
      <c r="E9587" s="408">
        <v>7.56</v>
      </c>
      <c r="F9587" s="409">
        <v>45978.407592592594</v>
      </c>
      <c r="G9587" s="408">
        <v>0</v>
      </c>
    </row>
    <row r="9588" spans="1:7" ht="15" x14ac:dyDescent="0.2">
      <c r="A9588" s="407" t="s">
        <v>15326</v>
      </c>
      <c r="B9588" s="407" t="s">
        <v>41218</v>
      </c>
      <c r="C9588" s="408">
        <v>0</v>
      </c>
      <c r="D9588" s="408">
        <v>12.44</v>
      </c>
      <c r="E9588" s="408">
        <v>12.44</v>
      </c>
      <c r="F9588" s="409">
        <v>45978.40766203704</v>
      </c>
      <c r="G9588" s="408">
        <v>0</v>
      </c>
    </row>
    <row r="9589" spans="1:7" ht="15" x14ac:dyDescent="0.2">
      <c r="A9589" s="407" t="s">
        <v>15327</v>
      </c>
      <c r="B9589" s="407" t="s">
        <v>41219</v>
      </c>
      <c r="C9589" s="408">
        <v>0</v>
      </c>
      <c r="D9589" s="408">
        <v>3.67</v>
      </c>
      <c r="E9589" s="408">
        <v>3.67</v>
      </c>
      <c r="F9589" s="409">
        <v>45978.407743055555</v>
      </c>
      <c r="G9589" s="408">
        <v>33</v>
      </c>
    </row>
    <row r="9590" spans="1:7" ht="15" x14ac:dyDescent="0.2">
      <c r="A9590" s="407" t="s">
        <v>15328</v>
      </c>
      <c r="B9590" s="407" t="s">
        <v>41220</v>
      </c>
      <c r="C9590" s="408">
        <v>0</v>
      </c>
      <c r="D9590" s="408">
        <v>4.7699999999999996</v>
      </c>
      <c r="E9590" s="408">
        <v>4.7699999999999996</v>
      </c>
      <c r="F9590" s="409">
        <v>45978.407812500001</v>
      </c>
      <c r="G9590" s="408">
        <v>0</v>
      </c>
    </row>
    <row r="9591" spans="1:7" ht="15" x14ac:dyDescent="0.2">
      <c r="A9591" s="407" t="s">
        <v>15329</v>
      </c>
      <c r="B9591" s="407" t="s">
        <v>41221</v>
      </c>
      <c r="C9591" s="408">
        <v>0</v>
      </c>
      <c r="D9591" s="408">
        <v>7</v>
      </c>
      <c r="E9591" s="408">
        <v>7</v>
      </c>
      <c r="F9591" s="409">
        <v>45978.407881944448</v>
      </c>
      <c r="G9591" s="408">
        <v>619</v>
      </c>
    </row>
    <row r="9592" spans="1:7" ht="15" x14ac:dyDescent="0.2">
      <c r="A9592" s="407" t="s">
        <v>15330</v>
      </c>
      <c r="B9592" s="407" t="s">
        <v>41222</v>
      </c>
      <c r="C9592" s="408">
        <v>0</v>
      </c>
      <c r="D9592" s="408">
        <v>10.17</v>
      </c>
      <c r="E9592" s="408">
        <v>10.17</v>
      </c>
      <c r="F9592" s="409">
        <v>45978.40792824074</v>
      </c>
      <c r="G9592" s="408">
        <v>0</v>
      </c>
    </row>
    <row r="9593" spans="1:7" ht="15" x14ac:dyDescent="0.2">
      <c r="A9593" s="407" t="s">
        <v>15331</v>
      </c>
      <c r="B9593" s="407" t="s">
        <v>41223</v>
      </c>
      <c r="C9593" s="408">
        <v>0</v>
      </c>
      <c r="D9593" s="408">
        <v>12.58</v>
      </c>
      <c r="E9593" s="408">
        <v>12.58</v>
      </c>
      <c r="F9593" s="409">
        <v>45978.407997685186</v>
      </c>
      <c r="G9593" s="408">
        <v>32</v>
      </c>
    </row>
    <row r="9594" spans="1:7" ht="15" x14ac:dyDescent="0.2">
      <c r="A9594" s="407" t="s">
        <v>15332</v>
      </c>
      <c r="B9594" s="407" t="s">
        <v>41224</v>
      </c>
      <c r="C9594" s="408">
        <v>0</v>
      </c>
      <c r="D9594" s="408">
        <v>15.75</v>
      </c>
      <c r="E9594" s="408">
        <v>15.75</v>
      </c>
      <c r="F9594" s="409">
        <v>45978.408043981479</v>
      </c>
      <c r="G9594" s="408">
        <v>325</v>
      </c>
    </row>
    <row r="9595" spans="1:7" ht="15" x14ac:dyDescent="0.2">
      <c r="A9595" s="407" t="s">
        <v>36390</v>
      </c>
      <c r="B9595" s="407" t="s">
        <v>41364</v>
      </c>
      <c r="C9595" s="408">
        <v>0</v>
      </c>
      <c r="D9595" s="408">
        <v>5.3</v>
      </c>
      <c r="E9595" s="408">
        <v>5.3</v>
      </c>
      <c r="F9595" s="409">
        <v>46100.532465277778</v>
      </c>
      <c r="G9595" s="408">
        <v>0</v>
      </c>
    </row>
    <row r="9596" spans="1:7" ht="15" x14ac:dyDescent="0.2">
      <c r="A9596" s="407" t="s">
        <v>15333</v>
      </c>
      <c r="B9596" s="407" t="s">
        <v>41225</v>
      </c>
      <c r="C9596" s="408">
        <v>0</v>
      </c>
      <c r="D9596" s="408">
        <v>22.634</v>
      </c>
      <c r="E9596" s="408">
        <v>22.634</v>
      </c>
      <c r="F9596" s="409">
        <v>45978.408136574071</v>
      </c>
      <c r="G9596" s="408">
        <v>0</v>
      </c>
    </row>
    <row r="9597" spans="1:7" ht="15" x14ac:dyDescent="0.2">
      <c r="A9597" s="407" t="s">
        <v>15334</v>
      </c>
      <c r="B9597" s="407" t="s">
        <v>41226</v>
      </c>
      <c r="C9597" s="408">
        <v>0</v>
      </c>
      <c r="D9597" s="408">
        <v>7.12</v>
      </c>
      <c r="E9597" s="408">
        <v>7.12</v>
      </c>
      <c r="F9597" s="409">
        <v>45978.408206018517</v>
      </c>
      <c r="G9597" s="408">
        <v>0</v>
      </c>
    </row>
    <row r="9598" spans="1:7" ht="15" x14ac:dyDescent="0.2">
      <c r="A9598" s="407" t="s">
        <v>15335</v>
      </c>
      <c r="B9598" s="407" t="s">
        <v>41227</v>
      </c>
      <c r="C9598" s="408">
        <v>0</v>
      </c>
      <c r="D9598" s="408">
        <v>9.7899999999999991</v>
      </c>
      <c r="E9598" s="408">
        <v>9.7899999999999991</v>
      </c>
      <c r="F9598" s="409">
        <v>45978.408275462964</v>
      </c>
      <c r="G9598" s="408">
        <v>0</v>
      </c>
    </row>
    <row r="9599" spans="1:7" ht="15" x14ac:dyDescent="0.2">
      <c r="A9599" s="407" t="s">
        <v>15336</v>
      </c>
      <c r="B9599" s="407" t="s">
        <v>41228</v>
      </c>
      <c r="C9599" s="408">
        <v>0</v>
      </c>
      <c r="D9599" s="408">
        <v>4.2966666666666669</v>
      </c>
      <c r="E9599" s="408">
        <v>4.2966666666666669</v>
      </c>
      <c r="F9599" s="409">
        <v>45978.408379629633</v>
      </c>
      <c r="G9599" s="408">
        <v>0</v>
      </c>
    </row>
    <row r="9600" spans="1:7" ht="15" x14ac:dyDescent="0.2">
      <c r="A9600" s="407" t="s">
        <v>15337</v>
      </c>
      <c r="B9600" s="407" t="s">
        <v>41229</v>
      </c>
      <c r="C9600" s="408">
        <v>0</v>
      </c>
      <c r="D9600" s="408">
        <v>4.6100000000000003</v>
      </c>
      <c r="E9600" s="408">
        <v>4.6100000000000003</v>
      </c>
      <c r="F9600" s="409">
        <v>45978.410428240742</v>
      </c>
      <c r="G9600" s="408">
        <v>0</v>
      </c>
    </row>
    <row r="9601" spans="1:7" ht="15" x14ac:dyDescent="0.2">
      <c r="A9601" s="407" t="s">
        <v>15338</v>
      </c>
      <c r="B9601" s="407" t="s">
        <v>41230</v>
      </c>
      <c r="C9601" s="408">
        <v>0</v>
      </c>
      <c r="D9601" s="408">
        <v>5.89</v>
      </c>
      <c r="E9601" s="408">
        <v>5.89</v>
      </c>
      <c r="F9601" s="409">
        <v>45978.408437500002</v>
      </c>
      <c r="G9601" s="408">
        <v>0</v>
      </c>
    </row>
    <row r="9602" spans="1:7" ht="15" x14ac:dyDescent="0.2">
      <c r="A9602" s="407" t="s">
        <v>15339</v>
      </c>
      <c r="B9602" s="407" t="s">
        <v>41231</v>
      </c>
      <c r="C9602" s="408">
        <v>0</v>
      </c>
      <c r="D9602" s="408">
        <v>7.11</v>
      </c>
      <c r="E9602" s="408">
        <v>7.11</v>
      </c>
      <c r="F9602" s="409">
        <v>45978.408483796295</v>
      </c>
      <c r="G9602" s="408">
        <v>0</v>
      </c>
    </row>
    <row r="9603" spans="1:7" ht="15" x14ac:dyDescent="0.25">
      <c r="A9603" s="407" t="s">
        <v>15340</v>
      </c>
      <c r="B9603" s="407" t="s">
        <v>15341</v>
      </c>
      <c r="C9603" s="406"/>
      <c r="D9603" s="408">
        <v>6.39</v>
      </c>
      <c r="E9603" s="408">
        <v>6.39</v>
      </c>
      <c r="F9603" s="409">
        <v>45244.374363425923</v>
      </c>
      <c r="G9603" s="408">
        <v>0</v>
      </c>
    </row>
    <row r="9604" spans="1:7" ht="15" x14ac:dyDescent="0.25">
      <c r="A9604" s="407" t="s">
        <v>15342</v>
      </c>
      <c r="B9604" s="407" t="s">
        <v>15343</v>
      </c>
      <c r="C9604" s="406"/>
      <c r="D9604" s="408">
        <v>7</v>
      </c>
      <c r="E9604" s="408">
        <v>7</v>
      </c>
      <c r="F9604" s="409">
        <v>45244.374814814815</v>
      </c>
      <c r="G9604" s="408">
        <v>0</v>
      </c>
    </row>
    <row r="9605" spans="1:7" ht="15" x14ac:dyDescent="0.25">
      <c r="A9605" s="407" t="s">
        <v>15344</v>
      </c>
      <c r="B9605" s="407" t="s">
        <v>15345</v>
      </c>
      <c r="C9605" s="406"/>
      <c r="D9605" s="408">
        <v>7.69</v>
      </c>
      <c r="E9605" s="408">
        <v>7.69</v>
      </c>
      <c r="F9605" s="409">
        <v>45244.3905787037</v>
      </c>
      <c r="G9605" s="408">
        <v>0</v>
      </c>
    </row>
    <row r="9606" spans="1:7" ht="15" x14ac:dyDescent="0.2">
      <c r="A9606" s="407" t="s">
        <v>15346</v>
      </c>
      <c r="B9606" s="407" t="s">
        <v>41232</v>
      </c>
      <c r="C9606" s="408">
        <v>0</v>
      </c>
      <c r="D9606" s="408">
        <v>7.04</v>
      </c>
      <c r="E9606" s="408">
        <v>7.04</v>
      </c>
      <c r="F9606" s="409">
        <v>45978.435810185183</v>
      </c>
      <c r="G9606" s="408">
        <v>0</v>
      </c>
    </row>
    <row r="9607" spans="1:7" ht="15" x14ac:dyDescent="0.2">
      <c r="A9607" s="407" t="s">
        <v>15347</v>
      </c>
      <c r="B9607" s="407" t="s">
        <v>41233</v>
      </c>
      <c r="C9607" s="408">
        <v>0</v>
      </c>
      <c r="D9607" s="408">
        <v>8.1914285714285722</v>
      </c>
      <c r="E9607" s="408">
        <v>8.1914285714285722</v>
      </c>
      <c r="F9607" s="409">
        <v>45978.418483796297</v>
      </c>
      <c r="G9607" s="408">
        <v>0</v>
      </c>
    </row>
    <row r="9608" spans="1:7" ht="15" x14ac:dyDescent="0.2">
      <c r="A9608" s="407" t="s">
        <v>15348</v>
      </c>
      <c r="B9608" s="407" t="s">
        <v>41234</v>
      </c>
      <c r="C9608" s="408">
        <v>0</v>
      </c>
      <c r="D9608" s="408">
        <v>9.9190000000000005</v>
      </c>
      <c r="E9608" s="408">
        <v>9.9190000000000005</v>
      </c>
      <c r="F9608" s="409">
        <v>45978.418692129628</v>
      </c>
      <c r="G9608" s="408">
        <v>0</v>
      </c>
    </row>
    <row r="9609" spans="1:7" ht="15" x14ac:dyDescent="0.25">
      <c r="A9609" s="407" t="s">
        <v>15349</v>
      </c>
      <c r="B9609" s="407" t="s">
        <v>15350</v>
      </c>
      <c r="C9609" s="406"/>
      <c r="D9609" s="408">
        <v>7.22</v>
      </c>
      <c r="E9609" s="408">
        <v>7.22</v>
      </c>
      <c r="F9609" s="409">
        <v>45244.391168981485</v>
      </c>
      <c r="G9609" s="408">
        <v>0</v>
      </c>
    </row>
    <row r="9610" spans="1:7" ht="15" x14ac:dyDescent="0.25">
      <c r="A9610" s="407" t="s">
        <v>15351</v>
      </c>
      <c r="B9610" s="407" t="s">
        <v>15352</v>
      </c>
      <c r="C9610" s="406"/>
      <c r="D9610" s="408">
        <v>10.55</v>
      </c>
      <c r="E9610" s="408">
        <v>10.55</v>
      </c>
      <c r="F9610" s="409">
        <v>45244.391238425924</v>
      </c>
      <c r="G9610" s="408">
        <v>0</v>
      </c>
    </row>
    <row r="9611" spans="1:7" ht="15" x14ac:dyDescent="0.25">
      <c r="A9611" s="407" t="s">
        <v>15353</v>
      </c>
      <c r="B9611" s="407" t="s">
        <v>15354</v>
      </c>
      <c r="C9611" s="406"/>
      <c r="D9611" s="408">
        <v>11.97</v>
      </c>
      <c r="E9611" s="408">
        <v>11.97</v>
      </c>
      <c r="F9611" s="409">
        <v>45244.391319444447</v>
      </c>
      <c r="G9611" s="408">
        <v>0</v>
      </c>
    </row>
    <row r="9612" spans="1:7" ht="15" x14ac:dyDescent="0.25">
      <c r="A9612" s="407" t="s">
        <v>15355</v>
      </c>
      <c r="B9612" s="407" t="s">
        <v>15356</v>
      </c>
      <c r="C9612" s="406"/>
      <c r="D9612" s="408">
        <v>6.95</v>
      </c>
      <c r="E9612" s="408">
        <v>6.95</v>
      </c>
      <c r="F9612" s="409">
        <v>45628.582835648151</v>
      </c>
      <c r="G9612" s="408">
        <v>0</v>
      </c>
    </row>
    <row r="9613" spans="1:7" ht="15" x14ac:dyDescent="0.25">
      <c r="A9613" s="407" t="s">
        <v>15357</v>
      </c>
      <c r="B9613" s="407" t="s">
        <v>15358</v>
      </c>
      <c r="C9613" s="406"/>
      <c r="D9613" s="408">
        <v>8.2100000000000009</v>
      </c>
      <c r="E9613" s="408">
        <v>8.2100000000000009</v>
      </c>
      <c r="F9613" s="409">
        <v>45628.582962962966</v>
      </c>
      <c r="G9613" s="408">
        <v>0</v>
      </c>
    </row>
    <row r="9614" spans="1:7" ht="15" x14ac:dyDescent="0.25">
      <c r="A9614" s="407" t="s">
        <v>15359</v>
      </c>
      <c r="B9614" s="407" t="s">
        <v>15360</v>
      </c>
      <c r="C9614" s="406"/>
      <c r="D9614" s="408">
        <v>11.27</v>
      </c>
      <c r="E9614" s="408">
        <v>11.27</v>
      </c>
      <c r="F9614" s="409">
        <v>45628.583078703705</v>
      </c>
      <c r="G9614" s="408">
        <v>0</v>
      </c>
    </row>
    <row r="9615" spans="1:7" ht="15" x14ac:dyDescent="0.25">
      <c r="A9615" s="407" t="s">
        <v>15361</v>
      </c>
      <c r="B9615" s="407" t="s">
        <v>15362</v>
      </c>
      <c r="C9615" s="406"/>
      <c r="D9615" s="408">
        <v>9.07</v>
      </c>
      <c r="E9615" s="408">
        <v>9.07</v>
      </c>
      <c r="F9615" s="409">
        <v>45238.394930555558</v>
      </c>
      <c r="G9615" s="408">
        <v>0</v>
      </c>
    </row>
    <row r="9616" spans="1:7" ht="15" x14ac:dyDescent="0.25">
      <c r="A9616" s="407" t="s">
        <v>15363</v>
      </c>
      <c r="B9616" s="407" t="s">
        <v>15364</v>
      </c>
      <c r="C9616" s="406"/>
      <c r="D9616" s="408">
        <v>10.3</v>
      </c>
      <c r="E9616" s="408">
        <v>10.3</v>
      </c>
      <c r="F9616" s="409">
        <v>45238.394756944443</v>
      </c>
      <c r="G9616" s="408">
        <v>0</v>
      </c>
    </row>
    <row r="9617" spans="1:7" ht="15" x14ac:dyDescent="0.25">
      <c r="A9617" s="407" t="s">
        <v>15365</v>
      </c>
      <c r="B9617" s="407" t="s">
        <v>15366</v>
      </c>
      <c r="C9617" s="406"/>
      <c r="D9617" s="408">
        <v>13.5</v>
      </c>
      <c r="E9617" s="408">
        <v>13.5</v>
      </c>
      <c r="F9617" s="409">
        <v>45238.394699074073</v>
      </c>
      <c r="G9617" s="408">
        <v>0</v>
      </c>
    </row>
    <row r="9618" spans="1:7" ht="15" x14ac:dyDescent="0.25">
      <c r="A9618" s="407" t="s">
        <v>15367</v>
      </c>
      <c r="B9618" s="407" t="s">
        <v>15368</v>
      </c>
      <c r="C9618" s="406"/>
      <c r="D9618" s="408">
        <v>9.74</v>
      </c>
      <c r="E9618" s="408">
        <v>9.74</v>
      </c>
      <c r="F9618" s="409">
        <v>45238.394606481481</v>
      </c>
      <c r="G9618" s="408">
        <v>0</v>
      </c>
    </row>
    <row r="9619" spans="1:7" ht="15" x14ac:dyDescent="0.2">
      <c r="A9619" s="407" t="s">
        <v>36391</v>
      </c>
      <c r="B9619" s="407" t="s">
        <v>36392</v>
      </c>
      <c r="C9619" s="408">
        <v>0</v>
      </c>
      <c r="D9619" s="408">
        <v>10.98</v>
      </c>
      <c r="E9619" s="408">
        <v>10.98</v>
      </c>
      <c r="F9619" s="409">
        <v>45257.618923611109</v>
      </c>
      <c r="G9619" s="408">
        <v>0</v>
      </c>
    </row>
    <row r="9620" spans="1:7" ht="15" x14ac:dyDescent="0.25">
      <c r="A9620" s="407" t="s">
        <v>15369</v>
      </c>
      <c r="B9620" s="407" t="s">
        <v>15370</v>
      </c>
      <c r="C9620" s="406"/>
      <c r="D9620" s="408">
        <v>14.17</v>
      </c>
      <c r="E9620" s="408">
        <v>14.17</v>
      </c>
      <c r="F9620" s="409">
        <v>45238.390324074076</v>
      </c>
      <c r="G9620" s="408">
        <v>0</v>
      </c>
    </row>
    <row r="9621" spans="1:7" ht="15" x14ac:dyDescent="0.2">
      <c r="A9621" s="407" t="s">
        <v>15371</v>
      </c>
      <c r="B9621" s="407" t="s">
        <v>41235</v>
      </c>
      <c r="C9621" s="408">
        <v>0</v>
      </c>
      <c r="D9621" s="408">
        <v>6.69</v>
      </c>
      <c r="E9621" s="408">
        <v>6.69</v>
      </c>
      <c r="F9621" s="409">
        <v>45978.410092592596</v>
      </c>
      <c r="G9621" s="408">
        <v>0</v>
      </c>
    </row>
    <row r="9622" spans="1:7" ht="15" x14ac:dyDescent="0.25">
      <c r="A9622" s="407" t="s">
        <v>15372</v>
      </c>
      <c r="B9622" s="407" t="s">
        <v>15373</v>
      </c>
      <c r="C9622" s="406"/>
      <c r="D9622" s="408">
        <v>9.4499999999999993</v>
      </c>
      <c r="E9622" s="408">
        <v>9.4499999999999993</v>
      </c>
      <c r="F9622" s="409">
        <v>45238.404444444444</v>
      </c>
      <c r="G9622" s="408">
        <v>0</v>
      </c>
    </row>
    <row r="9623" spans="1:7" ht="15" x14ac:dyDescent="0.2">
      <c r="A9623" s="407" t="s">
        <v>36393</v>
      </c>
      <c r="B9623" s="407" t="s">
        <v>36394</v>
      </c>
      <c r="C9623" s="408">
        <v>0</v>
      </c>
      <c r="D9623" s="408">
        <v>8.7100000000000009</v>
      </c>
      <c r="E9623" s="408">
        <v>8.7100000000000009</v>
      </c>
      <c r="F9623" s="409">
        <v>45257.620821759258</v>
      </c>
      <c r="G9623" s="408">
        <v>0</v>
      </c>
    </row>
    <row r="9624" spans="1:7" ht="15" x14ac:dyDescent="0.2">
      <c r="A9624" s="407" t="s">
        <v>36395</v>
      </c>
      <c r="B9624" s="407" t="s">
        <v>36396</v>
      </c>
      <c r="C9624" s="408">
        <v>0</v>
      </c>
      <c r="D9624" s="408">
        <v>9.07</v>
      </c>
      <c r="E9624" s="408">
        <v>9.07</v>
      </c>
      <c r="F9624" s="409">
        <v>45257.622256944444</v>
      </c>
      <c r="G9624" s="408">
        <v>0</v>
      </c>
    </row>
    <row r="9625" spans="1:7" ht="15" x14ac:dyDescent="0.2">
      <c r="A9625" s="407" t="s">
        <v>36397</v>
      </c>
      <c r="B9625" s="407" t="s">
        <v>36398</v>
      </c>
      <c r="C9625" s="408">
        <v>0</v>
      </c>
      <c r="D9625" s="408">
        <v>9.92</v>
      </c>
      <c r="E9625" s="408">
        <v>9.92</v>
      </c>
      <c r="F9625" s="409">
        <v>45257.622303240743</v>
      </c>
      <c r="G9625" s="408">
        <v>0</v>
      </c>
    </row>
    <row r="9626" spans="1:7" ht="15" x14ac:dyDescent="0.2">
      <c r="A9626" s="407" t="s">
        <v>36399</v>
      </c>
      <c r="B9626" s="407" t="s">
        <v>36400</v>
      </c>
      <c r="C9626" s="408">
        <v>0</v>
      </c>
      <c r="D9626" s="408">
        <v>11.65</v>
      </c>
      <c r="E9626" s="408">
        <v>11.65</v>
      </c>
      <c r="F9626" s="409">
        <v>45257.62091435185</v>
      </c>
      <c r="G9626" s="408">
        <v>0</v>
      </c>
    </row>
    <row r="9627" spans="1:7" ht="15" x14ac:dyDescent="0.2">
      <c r="A9627" s="407" t="s">
        <v>36401</v>
      </c>
      <c r="B9627" s="407" t="s">
        <v>36402</v>
      </c>
      <c r="C9627" s="408">
        <v>0</v>
      </c>
      <c r="D9627" s="408">
        <v>16</v>
      </c>
      <c r="E9627" s="408">
        <v>16</v>
      </c>
      <c r="F9627" s="409">
        <v>45257.618680555555</v>
      </c>
      <c r="G9627" s="408">
        <v>0</v>
      </c>
    </row>
    <row r="9628" spans="1:7" ht="15" x14ac:dyDescent="0.2">
      <c r="A9628" s="407" t="s">
        <v>36403</v>
      </c>
      <c r="B9628" s="407" t="s">
        <v>36404</v>
      </c>
      <c r="C9628" s="408">
        <v>0</v>
      </c>
      <c r="D9628" s="408">
        <v>22.48</v>
      </c>
      <c r="E9628" s="408">
        <v>22.48</v>
      </c>
      <c r="F9628" s="409">
        <v>45257.621099537035</v>
      </c>
      <c r="G9628" s="408">
        <v>0</v>
      </c>
    </row>
    <row r="9629" spans="1:7" ht="15" x14ac:dyDescent="0.2">
      <c r="A9629" s="407" t="s">
        <v>36405</v>
      </c>
      <c r="B9629" s="407" t="s">
        <v>36406</v>
      </c>
      <c r="C9629" s="408">
        <v>0</v>
      </c>
      <c r="D9629" s="408">
        <v>8.8000000000000007</v>
      </c>
      <c r="E9629" s="408">
        <v>8.8000000000000007</v>
      </c>
      <c r="F9629" s="409">
        <v>45257.620219907411</v>
      </c>
      <c r="G9629" s="408">
        <v>0</v>
      </c>
    </row>
    <row r="9630" spans="1:7" ht="15" x14ac:dyDescent="0.2">
      <c r="A9630" s="407" t="s">
        <v>15374</v>
      </c>
      <c r="B9630" s="407" t="s">
        <v>15375</v>
      </c>
      <c r="C9630" s="408">
        <v>0</v>
      </c>
      <c r="D9630" s="408">
        <v>9.2200000000000006</v>
      </c>
      <c r="E9630" s="408">
        <v>9.2200000000000006</v>
      </c>
      <c r="F9630" s="409">
        <v>45257.630543981482</v>
      </c>
      <c r="G9630" s="408">
        <v>0</v>
      </c>
    </row>
    <row r="9631" spans="1:7" ht="15" x14ac:dyDescent="0.2">
      <c r="A9631" s="407" t="s">
        <v>15376</v>
      </c>
      <c r="B9631" s="407" t="s">
        <v>15377</v>
      </c>
      <c r="C9631" s="408">
        <v>0</v>
      </c>
      <c r="D9631" s="408">
        <v>10.06</v>
      </c>
      <c r="E9631" s="408">
        <v>10.06</v>
      </c>
      <c r="F9631" s="409">
        <v>45238.454444444447</v>
      </c>
      <c r="G9631" s="408">
        <v>0</v>
      </c>
    </row>
    <row r="9632" spans="1:7" ht="15" x14ac:dyDescent="0.2">
      <c r="A9632" s="407" t="s">
        <v>36407</v>
      </c>
      <c r="B9632" s="407" t="s">
        <v>36408</v>
      </c>
      <c r="C9632" s="408">
        <v>0</v>
      </c>
      <c r="D9632" s="408">
        <v>11.81</v>
      </c>
      <c r="E9632" s="408">
        <v>11.81</v>
      </c>
      <c r="F9632" s="409">
        <v>45257.618530092594</v>
      </c>
      <c r="G9632" s="408">
        <v>0</v>
      </c>
    </row>
    <row r="9633" spans="1:7" ht="15" x14ac:dyDescent="0.2">
      <c r="A9633" s="407" t="s">
        <v>36409</v>
      </c>
      <c r="B9633" s="407" t="s">
        <v>36410</v>
      </c>
      <c r="C9633" s="408">
        <v>0</v>
      </c>
      <c r="D9633" s="408">
        <v>16.13</v>
      </c>
      <c r="E9633" s="408">
        <v>16.13</v>
      </c>
      <c r="F9633" s="409">
        <v>45257.618807870371</v>
      </c>
      <c r="G9633" s="408">
        <v>0</v>
      </c>
    </row>
    <row r="9634" spans="1:7" ht="15" x14ac:dyDescent="0.2">
      <c r="A9634" s="407" t="s">
        <v>36411</v>
      </c>
      <c r="B9634" s="407" t="s">
        <v>36412</v>
      </c>
      <c r="C9634" s="408">
        <v>0</v>
      </c>
      <c r="D9634" s="408">
        <v>6.95</v>
      </c>
      <c r="E9634" s="408">
        <v>6.95</v>
      </c>
      <c r="F9634" s="409">
        <v>45257.611319444448</v>
      </c>
      <c r="G9634" s="408">
        <v>0</v>
      </c>
    </row>
    <row r="9635" spans="1:7" ht="15" x14ac:dyDescent="0.2">
      <c r="A9635" s="407" t="s">
        <v>36413</v>
      </c>
      <c r="B9635" s="407" t="s">
        <v>36414</v>
      </c>
      <c r="C9635" s="408">
        <v>0</v>
      </c>
      <c r="D9635" s="408">
        <v>7.2</v>
      </c>
      <c r="E9635" s="408">
        <v>7.2</v>
      </c>
      <c r="F9635" s="409">
        <v>45257.630694444444</v>
      </c>
      <c r="G9635" s="408">
        <v>0</v>
      </c>
    </row>
    <row r="9636" spans="1:7" ht="15" x14ac:dyDescent="0.2">
      <c r="A9636" s="407" t="s">
        <v>36415</v>
      </c>
      <c r="B9636" s="407" t="s">
        <v>36416</v>
      </c>
      <c r="C9636" s="408">
        <v>0</v>
      </c>
      <c r="D9636" s="408">
        <v>7.9</v>
      </c>
      <c r="E9636" s="408">
        <v>7.9</v>
      </c>
      <c r="F9636" s="409">
        <v>45257.622476851851</v>
      </c>
      <c r="G9636" s="408">
        <v>0</v>
      </c>
    </row>
    <row r="9637" spans="1:7" ht="15" x14ac:dyDescent="0.2">
      <c r="A9637" s="407" t="s">
        <v>36417</v>
      </c>
      <c r="B9637" s="407" t="s">
        <v>36418</v>
      </c>
      <c r="C9637" s="408">
        <v>0</v>
      </c>
      <c r="D9637" s="408">
        <v>9.1999999999999993</v>
      </c>
      <c r="E9637" s="408">
        <v>9.1999999999999993</v>
      </c>
      <c r="F9637" s="409">
        <v>45257.62259259259</v>
      </c>
      <c r="G9637" s="408">
        <v>0</v>
      </c>
    </row>
    <row r="9638" spans="1:7" ht="15" x14ac:dyDescent="0.2">
      <c r="A9638" s="407" t="s">
        <v>36419</v>
      </c>
      <c r="B9638" s="407" t="s">
        <v>36420</v>
      </c>
      <c r="C9638" s="408">
        <v>0</v>
      </c>
      <c r="D9638" s="408">
        <v>12.46</v>
      </c>
      <c r="E9638" s="408">
        <v>12.46</v>
      </c>
      <c r="F9638" s="409">
        <v>45257.62122685185</v>
      </c>
      <c r="G9638" s="408">
        <v>0</v>
      </c>
    </row>
    <row r="9639" spans="1:7" ht="15" x14ac:dyDescent="0.2">
      <c r="A9639" s="407" t="s">
        <v>15378</v>
      </c>
      <c r="B9639" s="407" t="s">
        <v>15379</v>
      </c>
      <c r="C9639" s="408">
        <v>0</v>
      </c>
      <c r="D9639" s="408">
        <v>8.14</v>
      </c>
      <c r="E9639" s="408">
        <v>8.14</v>
      </c>
      <c r="F9639" s="409">
        <v>45238.546180555553</v>
      </c>
      <c r="G9639" s="408">
        <v>0</v>
      </c>
    </row>
    <row r="9640" spans="1:7" ht="15" x14ac:dyDescent="0.2">
      <c r="A9640" s="407" t="s">
        <v>36421</v>
      </c>
      <c r="B9640" s="407" t="s">
        <v>36422</v>
      </c>
      <c r="C9640" s="408">
        <v>0</v>
      </c>
      <c r="D9640" s="408">
        <v>8.5500000000000007</v>
      </c>
      <c r="E9640" s="408">
        <v>8.5500000000000007</v>
      </c>
      <c r="F9640" s="409">
        <v>45257.621331018519</v>
      </c>
      <c r="G9640" s="408">
        <v>0</v>
      </c>
    </row>
    <row r="9641" spans="1:7" ht="15" x14ac:dyDescent="0.2">
      <c r="A9641" s="407" t="s">
        <v>36423</v>
      </c>
      <c r="B9641" s="407" t="s">
        <v>36424</v>
      </c>
      <c r="C9641" s="408">
        <v>0</v>
      </c>
      <c r="D9641" s="408">
        <v>9.31</v>
      </c>
      <c r="E9641" s="408">
        <v>9.31</v>
      </c>
      <c r="F9641" s="409">
        <v>45257.621493055558</v>
      </c>
      <c r="G9641" s="408">
        <v>0</v>
      </c>
    </row>
    <row r="9642" spans="1:7" ht="15" x14ac:dyDescent="0.2">
      <c r="A9642" s="407" t="s">
        <v>36425</v>
      </c>
      <c r="B9642" s="407" t="s">
        <v>36426</v>
      </c>
      <c r="C9642" s="408">
        <v>0</v>
      </c>
      <c r="D9642" s="408">
        <v>10.89</v>
      </c>
      <c r="E9642" s="408">
        <v>10.89</v>
      </c>
      <c r="F9642" s="409">
        <v>45257.619305555556</v>
      </c>
      <c r="G9642" s="408">
        <v>0</v>
      </c>
    </row>
    <row r="9643" spans="1:7" ht="15" x14ac:dyDescent="0.2">
      <c r="A9643" s="407" t="s">
        <v>36427</v>
      </c>
      <c r="B9643" s="407" t="s">
        <v>36428</v>
      </c>
      <c r="C9643" s="408">
        <v>0</v>
      </c>
      <c r="D9643" s="408">
        <v>14.83</v>
      </c>
      <c r="E9643" s="408">
        <v>14.83</v>
      </c>
      <c r="F9643" s="409">
        <v>45257.621759259258</v>
      </c>
      <c r="G9643" s="408">
        <v>0</v>
      </c>
    </row>
    <row r="9644" spans="1:7" ht="15" x14ac:dyDescent="0.2">
      <c r="A9644" s="407" t="s">
        <v>36429</v>
      </c>
      <c r="B9644" s="407" t="s">
        <v>36430</v>
      </c>
      <c r="C9644" s="408">
        <v>0</v>
      </c>
      <c r="D9644" s="408">
        <v>22.68</v>
      </c>
      <c r="E9644" s="408">
        <v>22.68</v>
      </c>
      <c r="F9644" s="409">
        <v>45257.621863425928</v>
      </c>
      <c r="G9644" s="408">
        <v>0</v>
      </c>
    </row>
    <row r="9645" spans="1:7" ht="15" x14ac:dyDescent="0.2">
      <c r="A9645" s="407" t="s">
        <v>36431</v>
      </c>
      <c r="B9645" s="407" t="s">
        <v>36432</v>
      </c>
      <c r="C9645" s="408">
        <v>0</v>
      </c>
      <c r="D9645" s="408">
        <v>5.89</v>
      </c>
      <c r="E9645" s="408">
        <v>5.89</v>
      </c>
      <c r="F9645" s="409">
        <v>45257.621979166666</v>
      </c>
      <c r="G9645" s="408">
        <v>0</v>
      </c>
    </row>
    <row r="9646" spans="1:7" ht="15" x14ac:dyDescent="0.2">
      <c r="A9646" s="407" t="s">
        <v>36433</v>
      </c>
      <c r="B9646" s="407" t="s">
        <v>36434</v>
      </c>
      <c r="C9646" s="408">
        <v>0</v>
      </c>
      <c r="D9646" s="408">
        <v>7.2</v>
      </c>
      <c r="E9646" s="408">
        <v>7.2</v>
      </c>
      <c r="F9646" s="409">
        <v>45257.619733796295</v>
      </c>
      <c r="G9646" s="408">
        <v>0</v>
      </c>
    </row>
    <row r="9647" spans="1:7" ht="15" x14ac:dyDescent="0.2">
      <c r="A9647" s="407" t="s">
        <v>15380</v>
      </c>
      <c r="B9647" s="407" t="s">
        <v>15381</v>
      </c>
      <c r="C9647" s="408">
        <v>0</v>
      </c>
      <c r="D9647" s="408">
        <v>9.31</v>
      </c>
      <c r="E9647" s="408">
        <v>9.31</v>
      </c>
      <c r="F9647" s="409">
        <v>45628.583240740743</v>
      </c>
      <c r="G9647" s="408">
        <v>0</v>
      </c>
    </row>
    <row r="9648" spans="1:7" ht="15" x14ac:dyDescent="0.2">
      <c r="A9648" s="407" t="s">
        <v>15382</v>
      </c>
      <c r="B9648" s="407" t="s">
        <v>15383</v>
      </c>
      <c r="C9648" s="408">
        <v>0</v>
      </c>
      <c r="D9648" s="408">
        <v>17.93</v>
      </c>
      <c r="E9648" s="408">
        <v>17.93</v>
      </c>
      <c r="F9648" s="409">
        <v>45238.576550925929</v>
      </c>
      <c r="G9648" s="408">
        <v>0</v>
      </c>
    </row>
    <row r="9649" spans="1:7" ht="15" x14ac:dyDescent="0.2">
      <c r="A9649" s="407" t="s">
        <v>36435</v>
      </c>
      <c r="B9649" s="407" t="s">
        <v>36436</v>
      </c>
      <c r="C9649" s="408">
        <v>0</v>
      </c>
      <c r="D9649" s="408">
        <v>4.25</v>
      </c>
      <c r="E9649" s="408">
        <v>4.25</v>
      </c>
      <c r="F9649" s="409">
        <v>45257.628020833334</v>
      </c>
      <c r="G9649" s="408">
        <v>0</v>
      </c>
    </row>
    <row r="9650" spans="1:7" ht="15" x14ac:dyDescent="0.2">
      <c r="A9650" s="407" t="s">
        <v>36437</v>
      </c>
      <c r="B9650" s="407" t="s">
        <v>36438</v>
      </c>
      <c r="C9650" s="408">
        <v>0</v>
      </c>
      <c r="D9650" s="408">
        <v>5.22</v>
      </c>
      <c r="E9650" s="408">
        <v>5.22</v>
      </c>
      <c r="F9650" s="409">
        <v>45257.628379629627</v>
      </c>
      <c r="G9650" s="408">
        <v>0</v>
      </c>
    </row>
    <row r="9651" spans="1:7" ht="15" x14ac:dyDescent="0.2">
      <c r="A9651" s="407" t="s">
        <v>36439</v>
      </c>
      <c r="B9651" s="407" t="s">
        <v>36440</v>
      </c>
      <c r="C9651" s="408">
        <v>0</v>
      </c>
      <c r="D9651" s="408">
        <v>4.7</v>
      </c>
      <c r="E9651" s="408">
        <v>4.7</v>
      </c>
      <c r="F9651" s="409">
        <v>45257.628634259258</v>
      </c>
      <c r="G9651" s="408">
        <v>0</v>
      </c>
    </row>
    <row r="9652" spans="1:7" ht="15" x14ac:dyDescent="0.2">
      <c r="A9652" s="407" t="s">
        <v>36441</v>
      </c>
      <c r="B9652" s="407" t="s">
        <v>36442</v>
      </c>
      <c r="C9652" s="408">
        <v>0</v>
      </c>
      <c r="D9652" s="408">
        <v>5.89</v>
      </c>
      <c r="E9652" s="408">
        <v>5.89</v>
      </c>
      <c r="F9652" s="409">
        <v>45257.62872685185</v>
      </c>
      <c r="G9652" s="408">
        <v>0</v>
      </c>
    </row>
    <row r="9653" spans="1:7" ht="15" x14ac:dyDescent="0.2">
      <c r="A9653" s="407" t="s">
        <v>15384</v>
      </c>
      <c r="B9653" s="407" t="s">
        <v>15385</v>
      </c>
      <c r="C9653" s="408">
        <v>0</v>
      </c>
      <c r="D9653" s="408">
        <v>12.67</v>
      </c>
      <c r="E9653" s="408">
        <v>12.67</v>
      </c>
      <c r="F9653" s="409">
        <v>45238.592349537037</v>
      </c>
      <c r="G9653" s="408">
        <v>0</v>
      </c>
    </row>
    <row r="9654" spans="1:7" ht="15" x14ac:dyDescent="0.2">
      <c r="A9654" s="407" t="s">
        <v>36443</v>
      </c>
      <c r="B9654" s="407" t="s">
        <v>36444</v>
      </c>
      <c r="C9654" s="408">
        <v>0</v>
      </c>
      <c r="D9654" s="408">
        <v>8.39</v>
      </c>
      <c r="E9654" s="408">
        <v>8.39</v>
      </c>
      <c r="F9654" s="409">
        <v>45257.629236111112</v>
      </c>
      <c r="G9654" s="408">
        <v>0</v>
      </c>
    </row>
    <row r="9655" spans="1:7" ht="15" x14ac:dyDescent="0.2">
      <c r="A9655" s="407" t="s">
        <v>15386</v>
      </c>
      <c r="B9655" s="407" t="s">
        <v>15387</v>
      </c>
      <c r="C9655" s="408">
        <v>0</v>
      </c>
      <c r="D9655" s="408">
        <v>11.77</v>
      </c>
      <c r="E9655" s="408">
        <v>11.77</v>
      </c>
      <c r="F9655" s="409">
        <v>45238.608425925922</v>
      </c>
      <c r="G9655" s="408">
        <v>0</v>
      </c>
    </row>
    <row r="9656" spans="1:7" ht="15" x14ac:dyDescent="0.25">
      <c r="A9656" s="407" t="s">
        <v>15388</v>
      </c>
      <c r="B9656" s="407" t="s">
        <v>15389</v>
      </c>
      <c r="C9656" s="406"/>
      <c r="D9656" s="408">
        <v>7.47</v>
      </c>
      <c r="E9656" s="408">
        <v>7.47</v>
      </c>
      <c r="F9656" s="409">
        <v>45194.614374999997</v>
      </c>
      <c r="G9656" s="408">
        <v>0</v>
      </c>
    </row>
    <row r="9657" spans="1:7" ht="15" x14ac:dyDescent="0.2">
      <c r="A9657" s="407" t="s">
        <v>15390</v>
      </c>
      <c r="B9657" s="407" t="s">
        <v>41236</v>
      </c>
      <c r="C9657" s="408">
        <v>0</v>
      </c>
      <c r="D9657" s="408">
        <v>10.723333333333333</v>
      </c>
      <c r="E9657" s="408">
        <v>10.723333333333333</v>
      </c>
      <c r="F9657" s="409">
        <v>45978.419814814813</v>
      </c>
      <c r="G9657" s="408">
        <v>0</v>
      </c>
    </row>
    <row r="9658" spans="1:7" ht="15" x14ac:dyDescent="0.2">
      <c r="A9658" s="407" t="s">
        <v>15391</v>
      </c>
      <c r="B9658" s="407" t="s">
        <v>41237</v>
      </c>
      <c r="C9658" s="408">
        <v>0</v>
      </c>
      <c r="D9658" s="408">
        <v>11.34</v>
      </c>
      <c r="E9658" s="408">
        <v>11.34</v>
      </c>
      <c r="F9658" s="409">
        <v>45978.420208333337</v>
      </c>
      <c r="G9658" s="408">
        <v>0</v>
      </c>
    </row>
    <row r="9659" spans="1:7" ht="15" x14ac:dyDescent="0.2">
      <c r="A9659" s="407" t="s">
        <v>15392</v>
      </c>
      <c r="B9659" s="407" t="s">
        <v>41238</v>
      </c>
      <c r="C9659" s="408">
        <v>0</v>
      </c>
      <c r="D9659" s="408">
        <v>12.87</v>
      </c>
      <c r="E9659" s="408">
        <v>12.87</v>
      </c>
      <c r="F9659" s="409">
        <v>45978.420393518521</v>
      </c>
      <c r="G9659" s="408">
        <v>0</v>
      </c>
    </row>
    <row r="9660" spans="1:7" ht="15" x14ac:dyDescent="0.2">
      <c r="A9660" s="407" t="s">
        <v>15393</v>
      </c>
      <c r="B9660" s="407" t="s">
        <v>41239</v>
      </c>
      <c r="C9660" s="408">
        <v>0</v>
      </c>
      <c r="D9660" s="408">
        <v>17.59</v>
      </c>
      <c r="E9660" s="408">
        <v>17.59</v>
      </c>
      <c r="F9660" s="409">
        <v>45978.420648148145</v>
      </c>
      <c r="G9660" s="408">
        <v>0</v>
      </c>
    </row>
    <row r="9661" spans="1:7" ht="15" x14ac:dyDescent="0.2">
      <c r="A9661" s="407" t="s">
        <v>15394</v>
      </c>
      <c r="B9661" s="407" t="s">
        <v>41240</v>
      </c>
      <c r="C9661" s="408">
        <v>0</v>
      </c>
      <c r="D9661" s="408">
        <v>21.06</v>
      </c>
      <c r="E9661" s="408">
        <v>21.06</v>
      </c>
      <c r="F9661" s="409">
        <v>45978.42083333333</v>
      </c>
      <c r="G9661" s="408">
        <v>0</v>
      </c>
    </row>
    <row r="9662" spans="1:7" ht="15" x14ac:dyDescent="0.2">
      <c r="A9662" s="407" t="s">
        <v>15395</v>
      </c>
      <c r="B9662" s="407" t="s">
        <v>41241</v>
      </c>
      <c r="C9662" s="408">
        <v>0</v>
      </c>
      <c r="D9662" s="408">
        <v>5.65</v>
      </c>
      <c r="E9662" s="408">
        <v>5.71</v>
      </c>
      <c r="F9662" s="409">
        <v>45978.421018518522</v>
      </c>
      <c r="G9662" s="408">
        <v>0</v>
      </c>
    </row>
    <row r="9663" spans="1:7" ht="15" x14ac:dyDescent="0.2">
      <c r="A9663" s="407" t="s">
        <v>15396</v>
      </c>
      <c r="B9663" s="407" t="s">
        <v>41242</v>
      </c>
      <c r="C9663" s="408">
        <v>0</v>
      </c>
      <c r="D9663" s="408">
        <v>6.03</v>
      </c>
      <c r="E9663" s="408">
        <v>6.03</v>
      </c>
      <c r="F9663" s="409">
        <v>45978.421365740738</v>
      </c>
      <c r="G9663" s="408">
        <v>0</v>
      </c>
    </row>
    <row r="9664" spans="1:7" ht="15" x14ac:dyDescent="0.2">
      <c r="A9664" s="407" t="s">
        <v>15397</v>
      </c>
      <c r="B9664" s="407" t="s">
        <v>41243</v>
      </c>
      <c r="C9664" s="408">
        <v>0</v>
      </c>
      <c r="D9664" s="408">
        <v>6.351</v>
      </c>
      <c r="E9664" s="408">
        <v>6.351</v>
      </c>
      <c r="F9664" s="409">
        <v>45978.4215625</v>
      </c>
      <c r="G9664" s="408">
        <v>0</v>
      </c>
    </row>
    <row r="9665" spans="1:7" ht="15" x14ac:dyDescent="0.2">
      <c r="A9665" s="407" t="s">
        <v>15398</v>
      </c>
      <c r="B9665" s="407" t="s">
        <v>41244</v>
      </c>
      <c r="C9665" s="408">
        <v>0</v>
      </c>
      <c r="D9665" s="408">
        <v>7.1033333333333326</v>
      </c>
      <c r="E9665" s="408">
        <v>7.1033333333333326</v>
      </c>
      <c r="F9665" s="409">
        <v>45978.421736111108</v>
      </c>
      <c r="G9665" s="408">
        <v>0</v>
      </c>
    </row>
    <row r="9666" spans="1:7" ht="15" x14ac:dyDescent="0.2">
      <c r="A9666" s="407" t="s">
        <v>15399</v>
      </c>
      <c r="B9666" s="407" t="s">
        <v>41245</v>
      </c>
      <c r="C9666" s="408">
        <v>0</v>
      </c>
      <c r="D9666" s="408">
        <v>8.7083333333333321</v>
      </c>
      <c r="E9666" s="408">
        <v>8.7083333333333321</v>
      </c>
      <c r="F9666" s="409">
        <v>45978.421932870369</v>
      </c>
      <c r="G9666" s="408">
        <v>5</v>
      </c>
    </row>
    <row r="9667" spans="1:7" ht="15" x14ac:dyDescent="0.2">
      <c r="A9667" s="407" t="s">
        <v>15400</v>
      </c>
      <c r="B9667" s="407" t="s">
        <v>41237</v>
      </c>
      <c r="C9667" s="408">
        <v>0</v>
      </c>
      <c r="D9667" s="408">
        <v>10.442857142857141</v>
      </c>
      <c r="E9667" s="408">
        <v>10.442857142857141</v>
      </c>
      <c r="F9667" s="409">
        <v>45978.4221875</v>
      </c>
      <c r="G9667" s="408">
        <v>0</v>
      </c>
    </row>
    <row r="9668" spans="1:7" ht="15" x14ac:dyDescent="0.2">
      <c r="A9668" s="407" t="s">
        <v>15401</v>
      </c>
      <c r="B9668" s="407" t="s">
        <v>41238</v>
      </c>
      <c r="C9668" s="408">
        <v>0</v>
      </c>
      <c r="D9668" s="408">
        <v>12.424444444444443</v>
      </c>
      <c r="E9668" s="408">
        <v>12.424444444444443</v>
      </c>
      <c r="F9668" s="409">
        <v>45978.422500000001</v>
      </c>
      <c r="G9668" s="408">
        <v>0</v>
      </c>
    </row>
    <row r="9669" spans="1:7" ht="15" x14ac:dyDescent="0.2">
      <c r="A9669" s="407" t="s">
        <v>15402</v>
      </c>
      <c r="B9669" s="407" t="s">
        <v>40554</v>
      </c>
      <c r="C9669" s="408">
        <v>0</v>
      </c>
      <c r="D9669" s="408">
        <v>14.442</v>
      </c>
      <c r="E9669" s="408">
        <v>14.442</v>
      </c>
      <c r="F9669" s="409">
        <v>45978.409062500003</v>
      </c>
      <c r="G9669" s="408">
        <v>0</v>
      </c>
    </row>
    <row r="9670" spans="1:7" ht="15" x14ac:dyDescent="0.2">
      <c r="A9670" s="407" t="s">
        <v>15403</v>
      </c>
      <c r="B9670" s="407" t="s">
        <v>41246</v>
      </c>
      <c r="C9670" s="408">
        <v>0</v>
      </c>
      <c r="D9670" s="408">
        <v>7.5449999999999999</v>
      </c>
      <c r="E9670" s="408">
        <v>7.5449999999999999</v>
      </c>
      <c r="F9670" s="409">
        <v>45978.423854166664</v>
      </c>
      <c r="G9670" s="408">
        <v>0</v>
      </c>
    </row>
    <row r="9671" spans="1:7" ht="15" x14ac:dyDescent="0.2">
      <c r="A9671" s="407" t="s">
        <v>15404</v>
      </c>
      <c r="B9671" s="407" t="s">
        <v>41239</v>
      </c>
      <c r="C9671" s="408">
        <v>0</v>
      </c>
      <c r="D9671" s="408">
        <v>16.4236</v>
      </c>
      <c r="E9671" s="408">
        <v>16.4236</v>
      </c>
      <c r="F9671" s="409">
        <v>45978.424074074072</v>
      </c>
      <c r="G9671" s="408">
        <v>0</v>
      </c>
    </row>
    <row r="9672" spans="1:7" ht="15" x14ac:dyDescent="0.2">
      <c r="A9672" s="407" t="s">
        <v>15405</v>
      </c>
      <c r="B9672" s="407" t="s">
        <v>41247</v>
      </c>
      <c r="C9672" s="408">
        <v>0</v>
      </c>
      <c r="D9672" s="408">
        <v>19.576666666666664</v>
      </c>
      <c r="E9672" s="408">
        <v>19.576666666666664</v>
      </c>
      <c r="F9672" s="409">
        <v>45978.424814814818</v>
      </c>
      <c r="G9672" s="408">
        <v>0</v>
      </c>
    </row>
    <row r="9673" spans="1:7" ht="15" x14ac:dyDescent="0.2">
      <c r="A9673" s="407" t="s">
        <v>15406</v>
      </c>
      <c r="B9673" s="407" t="s">
        <v>41240</v>
      </c>
      <c r="C9673" s="408">
        <v>0</v>
      </c>
      <c r="D9673" s="408">
        <v>21.56</v>
      </c>
      <c r="E9673" s="408">
        <v>21.56</v>
      </c>
      <c r="F9673" s="409">
        <v>45978.425081018519</v>
      </c>
      <c r="G9673" s="408">
        <v>0</v>
      </c>
    </row>
    <row r="9674" spans="1:7" ht="15" x14ac:dyDescent="0.2">
      <c r="A9674" s="407" t="s">
        <v>15407</v>
      </c>
      <c r="B9674" s="407" t="s">
        <v>41248</v>
      </c>
      <c r="C9674" s="408">
        <v>0</v>
      </c>
      <c r="D9674" s="408">
        <v>25.274000000000001</v>
      </c>
      <c r="E9674" s="408">
        <v>25.274000000000001</v>
      </c>
      <c r="F9674" s="409">
        <v>45978.42528935185</v>
      </c>
      <c r="G9674" s="408">
        <v>0</v>
      </c>
    </row>
    <row r="9675" spans="1:7" ht="15" x14ac:dyDescent="0.25">
      <c r="A9675" s="407" t="s">
        <v>15408</v>
      </c>
      <c r="B9675" s="407" t="s">
        <v>15409</v>
      </c>
      <c r="C9675" s="406"/>
      <c r="D9675" s="408">
        <v>6.79</v>
      </c>
      <c r="E9675" s="408">
        <v>6.79</v>
      </c>
      <c r="F9675" s="409">
        <v>45194.615752314814</v>
      </c>
      <c r="G9675" s="408">
        <v>0</v>
      </c>
    </row>
    <row r="9676" spans="1:7" ht="15" x14ac:dyDescent="0.2">
      <c r="A9676" s="407" t="s">
        <v>15410</v>
      </c>
      <c r="B9676" s="407" t="s">
        <v>41249</v>
      </c>
      <c r="C9676" s="408">
        <v>0</v>
      </c>
      <c r="D9676" s="408">
        <v>7.02</v>
      </c>
      <c r="E9676" s="408">
        <v>7.02</v>
      </c>
      <c r="F9676" s="409">
        <v>45978.425520833334</v>
      </c>
      <c r="G9676" s="408">
        <v>0</v>
      </c>
    </row>
    <row r="9677" spans="1:7" ht="15" x14ac:dyDescent="0.2">
      <c r="A9677" s="407" t="s">
        <v>15411</v>
      </c>
      <c r="B9677" s="407" t="s">
        <v>41250</v>
      </c>
      <c r="C9677" s="408">
        <v>0</v>
      </c>
      <c r="D9677" s="408">
        <v>7.5549999999999997</v>
      </c>
      <c r="E9677" s="408">
        <v>7.5549999999999997</v>
      </c>
      <c r="F9677" s="409">
        <v>45978.425844907404</v>
      </c>
      <c r="G9677" s="408">
        <v>0</v>
      </c>
    </row>
    <row r="9678" spans="1:7" ht="15" x14ac:dyDescent="0.2">
      <c r="A9678" s="407" t="s">
        <v>15412</v>
      </c>
      <c r="B9678" s="407" t="s">
        <v>41251</v>
      </c>
      <c r="C9678" s="408">
        <v>0</v>
      </c>
      <c r="D9678" s="408">
        <v>8.2650000000000006</v>
      </c>
      <c r="E9678" s="408">
        <v>8.2650000000000006</v>
      </c>
      <c r="F9678" s="409">
        <v>45978.42690972222</v>
      </c>
      <c r="G9678" s="408">
        <v>0</v>
      </c>
    </row>
    <row r="9679" spans="1:7" ht="15" x14ac:dyDescent="0.2">
      <c r="A9679" s="407" t="s">
        <v>15413</v>
      </c>
      <c r="B9679" s="407" t="s">
        <v>41252</v>
      </c>
      <c r="C9679" s="408">
        <v>0</v>
      </c>
      <c r="D9679" s="408">
        <v>10.060625</v>
      </c>
      <c r="E9679" s="408">
        <v>10.060625</v>
      </c>
      <c r="F9679" s="409">
        <v>45978.427106481482</v>
      </c>
      <c r="G9679" s="408">
        <v>0</v>
      </c>
    </row>
    <row r="9680" spans="1:7" ht="15" x14ac:dyDescent="0.2">
      <c r="A9680" s="407" t="s">
        <v>15414</v>
      </c>
      <c r="B9680" s="407" t="s">
        <v>41253</v>
      </c>
      <c r="C9680" s="408">
        <v>0</v>
      </c>
      <c r="D9680" s="408">
        <v>11.867000000000001</v>
      </c>
      <c r="E9680" s="408">
        <v>11.867000000000001</v>
      </c>
      <c r="F9680" s="409">
        <v>45978.427303240744</v>
      </c>
      <c r="G9680" s="408">
        <v>0</v>
      </c>
    </row>
    <row r="9681" spans="1:7" ht="15" x14ac:dyDescent="0.2">
      <c r="A9681" s="407" t="s">
        <v>15415</v>
      </c>
      <c r="B9681" s="407" t="s">
        <v>41254</v>
      </c>
      <c r="C9681" s="408">
        <v>0</v>
      </c>
      <c r="D9681" s="408">
        <v>13.613333333333332</v>
      </c>
      <c r="E9681" s="408">
        <v>13.613333333333332</v>
      </c>
      <c r="F9681" s="409">
        <v>45978.432708333334</v>
      </c>
      <c r="G9681" s="408">
        <v>0</v>
      </c>
    </row>
    <row r="9682" spans="1:7" ht="15" x14ac:dyDescent="0.2">
      <c r="A9682" s="407" t="s">
        <v>15416</v>
      </c>
      <c r="B9682" s="407" t="s">
        <v>40553</v>
      </c>
      <c r="C9682" s="408">
        <v>0</v>
      </c>
      <c r="D9682" s="408">
        <v>15.55</v>
      </c>
      <c r="E9682" s="408">
        <v>15.55</v>
      </c>
      <c r="F9682" s="409">
        <v>45951.434120370373</v>
      </c>
      <c r="G9682" s="408">
        <v>1</v>
      </c>
    </row>
    <row r="9683" spans="1:7" ht="15" x14ac:dyDescent="0.2">
      <c r="A9683" s="407" t="s">
        <v>15417</v>
      </c>
      <c r="B9683" s="407" t="s">
        <v>15418</v>
      </c>
      <c r="C9683" s="408">
        <v>0</v>
      </c>
      <c r="D9683" s="408">
        <v>7.18</v>
      </c>
      <c r="E9683" s="408">
        <v>7.18</v>
      </c>
      <c r="F9683" s="409">
        <v>45238.683819444443</v>
      </c>
      <c r="G9683" s="408">
        <v>0</v>
      </c>
    </row>
    <row r="9684" spans="1:7" ht="15" x14ac:dyDescent="0.2">
      <c r="A9684" s="407" t="s">
        <v>15419</v>
      </c>
      <c r="B9684" s="407" t="s">
        <v>41255</v>
      </c>
      <c r="C9684" s="408">
        <v>0</v>
      </c>
      <c r="D9684" s="408">
        <v>19.003545052146492</v>
      </c>
      <c r="E9684" s="408">
        <v>19.003545052146492</v>
      </c>
      <c r="F9684" s="409">
        <v>45978.433171296296</v>
      </c>
      <c r="G9684" s="408">
        <v>12</v>
      </c>
    </row>
    <row r="9685" spans="1:7" ht="15" x14ac:dyDescent="0.2">
      <c r="A9685" s="407" t="s">
        <v>15420</v>
      </c>
      <c r="B9685" s="407" t="s">
        <v>41256</v>
      </c>
      <c r="C9685" s="408">
        <v>0</v>
      </c>
      <c r="D9685" s="408">
        <v>21.493749999999999</v>
      </c>
      <c r="E9685" s="408">
        <v>21.493749999999999</v>
      </c>
      <c r="F9685" s="409">
        <v>45978.433333333334</v>
      </c>
      <c r="G9685" s="408">
        <v>0</v>
      </c>
    </row>
    <row r="9686" spans="1:7" ht="15" x14ac:dyDescent="0.2">
      <c r="A9686" s="407" t="s">
        <v>15421</v>
      </c>
      <c r="B9686" s="407" t="s">
        <v>41257</v>
      </c>
      <c r="C9686" s="408">
        <v>0</v>
      </c>
      <c r="D9686" s="408">
        <v>23.193750000000001</v>
      </c>
      <c r="E9686" s="408">
        <v>23.193750000000001</v>
      </c>
      <c r="F9686" s="409">
        <v>45978.433530092596</v>
      </c>
      <c r="G9686" s="408">
        <v>0</v>
      </c>
    </row>
    <row r="9687" spans="1:7" ht="15" x14ac:dyDescent="0.2">
      <c r="A9687" s="407" t="s">
        <v>15422</v>
      </c>
      <c r="B9687" s="407" t="s">
        <v>41258</v>
      </c>
      <c r="C9687" s="408">
        <v>0</v>
      </c>
      <c r="D9687" s="408">
        <v>27.8</v>
      </c>
      <c r="E9687" s="408">
        <v>27.8</v>
      </c>
      <c r="F9687" s="409">
        <v>45978.433715277781</v>
      </c>
      <c r="G9687" s="408">
        <v>35</v>
      </c>
    </row>
    <row r="9688" spans="1:7" ht="15" x14ac:dyDescent="0.25">
      <c r="A9688" s="407" t="s">
        <v>15423</v>
      </c>
      <c r="B9688" s="407" t="s">
        <v>15424</v>
      </c>
      <c r="C9688" s="406"/>
      <c r="D9688" s="408">
        <v>5.04</v>
      </c>
      <c r="E9688" s="408">
        <v>5.04</v>
      </c>
      <c r="F9688" s="409">
        <v>45239.374571759261</v>
      </c>
      <c r="G9688" s="408">
        <v>0</v>
      </c>
    </row>
    <row r="9689" spans="1:7" ht="15" x14ac:dyDescent="0.2">
      <c r="A9689" s="407" t="s">
        <v>15425</v>
      </c>
      <c r="B9689" s="407" t="s">
        <v>15426</v>
      </c>
      <c r="C9689" s="408">
        <v>0</v>
      </c>
      <c r="D9689" s="408">
        <v>6.48</v>
      </c>
      <c r="E9689" s="408">
        <v>6.48</v>
      </c>
      <c r="F9689" s="409">
        <v>45239.38484953704</v>
      </c>
      <c r="G9689" s="408">
        <v>0</v>
      </c>
    </row>
    <row r="9690" spans="1:7" ht="15" x14ac:dyDescent="0.25">
      <c r="A9690" s="407" t="s">
        <v>15427</v>
      </c>
      <c r="B9690" s="407" t="s">
        <v>15428</v>
      </c>
      <c r="C9690" s="406"/>
      <c r="D9690" s="408">
        <v>7.92</v>
      </c>
      <c r="E9690" s="408">
        <v>7.92</v>
      </c>
      <c r="F9690" s="409">
        <v>45239.390324074076</v>
      </c>
      <c r="G9690" s="408">
        <v>0</v>
      </c>
    </row>
    <row r="9691" spans="1:7" ht="15" x14ac:dyDescent="0.25">
      <c r="A9691" s="407" t="s">
        <v>15429</v>
      </c>
      <c r="B9691" s="407" t="s">
        <v>15430</v>
      </c>
      <c r="C9691" s="406"/>
      <c r="D9691" s="408">
        <v>9.3800000000000008</v>
      </c>
      <c r="E9691" s="408">
        <v>9.3800000000000008</v>
      </c>
      <c r="F9691" s="409">
        <v>45239.39266203704</v>
      </c>
      <c r="G9691" s="408">
        <v>0</v>
      </c>
    </row>
    <row r="9692" spans="1:7" ht="15" x14ac:dyDescent="0.25">
      <c r="A9692" s="407" t="s">
        <v>15431</v>
      </c>
      <c r="B9692" s="407" t="s">
        <v>40552</v>
      </c>
      <c r="C9692" s="406"/>
      <c r="D9692" s="408">
        <v>9.65</v>
      </c>
      <c r="E9692" s="408">
        <v>9.65</v>
      </c>
      <c r="F9692" s="409">
        <v>45951.429606481484</v>
      </c>
      <c r="G9692" s="408">
        <v>0</v>
      </c>
    </row>
    <row r="9693" spans="1:7" ht="15" x14ac:dyDescent="0.2">
      <c r="A9693" s="407" t="s">
        <v>15432</v>
      </c>
      <c r="B9693" s="407" t="s">
        <v>41259</v>
      </c>
      <c r="C9693" s="408">
        <v>0</v>
      </c>
      <c r="D9693" s="408">
        <v>8.0472727272727269</v>
      </c>
      <c r="E9693" s="408">
        <v>8.0472727272727269</v>
      </c>
      <c r="F9693" s="409">
        <v>45978.412546296298</v>
      </c>
      <c r="G9693" s="408">
        <v>0</v>
      </c>
    </row>
    <row r="9694" spans="1:7" ht="15" x14ac:dyDescent="0.2">
      <c r="A9694" s="407" t="s">
        <v>15433</v>
      </c>
      <c r="B9694" s="407" t="s">
        <v>41260</v>
      </c>
      <c r="C9694" s="408">
        <v>0</v>
      </c>
      <c r="D9694" s="408">
        <v>8.3699999999999992</v>
      </c>
      <c r="E9694" s="408">
        <v>8.3699999999999992</v>
      </c>
      <c r="F9694" s="409">
        <v>45978.412662037037</v>
      </c>
      <c r="G9694" s="408">
        <v>0</v>
      </c>
    </row>
    <row r="9695" spans="1:7" ht="15" x14ac:dyDescent="0.2">
      <c r="A9695" s="407" t="s">
        <v>15434</v>
      </c>
      <c r="B9695" s="407" t="s">
        <v>41261</v>
      </c>
      <c r="C9695" s="408">
        <v>0</v>
      </c>
      <c r="D9695" s="408">
        <v>11.035</v>
      </c>
      <c r="E9695" s="408">
        <v>11.035</v>
      </c>
      <c r="F9695" s="409">
        <v>45978.412847222222</v>
      </c>
      <c r="G9695" s="408">
        <v>0</v>
      </c>
    </row>
    <row r="9696" spans="1:7" ht="15" x14ac:dyDescent="0.2">
      <c r="A9696" s="407" t="s">
        <v>15436</v>
      </c>
      <c r="B9696" s="407" t="s">
        <v>41262</v>
      </c>
      <c r="C9696" s="408">
        <v>0</v>
      </c>
      <c r="D9696" s="408">
        <v>11.54</v>
      </c>
      <c r="E9696" s="408">
        <v>11.54</v>
      </c>
      <c r="F9696" s="409">
        <v>45978.412951388891</v>
      </c>
      <c r="G9696" s="408">
        <v>0</v>
      </c>
    </row>
    <row r="9697" spans="1:7" ht="15" x14ac:dyDescent="0.2">
      <c r="A9697" s="407" t="s">
        <v>15437</v>
      </c>
      <c r="B9697" s="407" t="s">
        <v>41263</v>
      </c>
      <c r="C9697" s="408">
        <v>0</v>
      </c>
      <c r="D9697" s="408">
        <v>13.14</v>
      </c>
      <c r="E9697" s="408">
        <v>13.14</v>
      </c>
      <c r="F9697" s="409">
        <v>45978.413136574076</v>
      </c>
      <c r="G9697" s="408">
        <v>0</v>
      </c>
    </row>
    <row r="9698" spans="1:7" ht="15" x14ac:dyDescent="0.2">
      <c r="A9698" s="407" t="s">
        <v>15438</v>
      </c>
      <c r="B9698" s="407" t="s">
        <v>40551</v>
      </c>
      <c r="C9698" s="408">
        <v>0</v>
      </c>
      <c r="D9698" s="408">
        <v>17.98</v>
      </c>
      <c r="E9698" s="408">
        <v>17.98</v>
      </c>
      <c r="F9698" s="409">
        <v>45951.434745370374</v>
      </c>
      <c r="G9698" s="408">
        <v>0</v>
      </c>
    </row>
    <row r="9699" spans="1:7" ht="15" x14ac:dyDescent="0.25">
      <c r="A9699" s="407" t="s">
        <v>15439</v>
      </c>
      <c r="B9699" s="407" t="s">
        <v>15440</v>
      </c>
      <c r="C9699" s="406"/>
      <c r="D9699" s="408">
        <v>7.58</v>
      </c>
      <c r="E9699" s="408">
        <v>7.58</v>
      </c>
      <c r="F9699" s="409">
        <v>45239.419722222221</v>
      </c>
      <c r="G9699" s="408">
        <v>0</v>
      </c>
    </row>
    <row r="9700" spans="1:7" ht="15" x14ac:dyDescent="0.25">
      <c r="A9700" s="407" t="s">
        <v>15441</v>
      </c>
      <c r="B9700" s="407" t="s">
        <v>41264</v>
      </c>
      <c r="C9700" s="406"/>
      <c r="D9700" s="408">
        <v>21.46</v>
      </c>
      <c r="E9700" s="408">
        <v>21.46</v>
      </c>
      <c r="F9700" s="409">
        <v>45978.413310185184</v>
      </c>
      <c r="G9700" s="408">
        <v>0</v>
      </c>
    </row>
    <row r="9701" spans="1:7" ht="15" x14ac:dyDescent="0.25">
      <c r="A9701" s="407" t="s">
        <v>15442</v>
      </c>
      <c r="B9701" s="407" t="s">
        <v>15443</v>
      </c>
      <c r="C9701" s="406"/>
      <c r="D9701" s="408">
        <v>6.79</v>
      </c>
      <c r="E9701" s="408">
        <v>6.79</v>
      </c>
      <c r="F9701" s="409">
        <v>45239.423043981478</v>
      </c>
      <c r="G9701" s="408">
        <v>0</v>
      </c>
    </row>
    <row r="9702" spans="1:7" ht="15" x14ac:dyDescent="0.25">
      <c r="A9702" s="407" t="s">
        <v>15444</v>
      </c>
      <c r="B9702" s="407" t="s">
        <v>15445</v>
      </c>
      <c r="C9702" s="406"/>
      <c r="D9702" s="408">
        <v>6.34</v>
      </c>
      <c r="E9702" s="408">
        <v>6.34</v>
      </c>
      <c r="F9702" s="409">
        <v>44768.390775462962</v>
      </c>
      <c r="G9702" s="408">
        <v>0</v>
      </c>
    </row>
    <row r="9703" spans="1:7" ht="15" x14ac:dyDescent="0.2">
      <c r="A9703" s="407" t="s">
        <v>15446</v>
      </c>
      <c r="B9703" s="407" t="s">
        <v>15447</v>
      </c>
      <c r="C9703" s="408">
        <v>0</v>
      </c>
      <c r="D9703" s="408">
        <v>6.64</v>
      </c>
      <c r="E9703" s="408">
        <v>6.64</v>
      </c>
      <c r="F9703" s="409">
        <v>44768.391412037039</v>
      </c>
      <c r="G9703" s="408">
        <v>0</v>
      </c>
    </row>
    <row r="9704" spans="1:7" ht="15" x14ac:dyDescent="0.2">
      <c r="A9704" s="407" t="s">
        <v>15448</v>
      </c>
      <c r="B9704" s="407" t="s">
        <v>15449</v>
      </c>
      <c r="C9704" s="408">
        <v>0</v>
      </c>
      <c r="D9704" s="408">
        <v>7.13</v>
      </c>
      <c r="E9704" s="408">
        <v>7.13</v>
      </c>
      <c r="F9704" s="409">
        <v>44768.391921296294</v>
      </c>
      <c r="G9704" s="408">
        <v>0</v>
      </c>
    </row>
    <row r="9705" spans="1:7" ht="15" x14ac:dyDescent="0.2">
      <c r="A9705" s="407" t="s">
        <v>15450</v>
      </c>
      <c r="B9705" s="407" t="s">
        <v>15451</v>
      </c>
      <c r="C9705" s="408">
        <v>0</v>
      </c>
      <c r="D9705" s="408">
        <v>8.39</v>
      </c>
      <c r="E9705" s="408">
        <v>8.39</v>
      </c>
      <c r="F9705" s="409">
        <v>44768.392488425925</v>
      </c>
      <c r="G9705" s="408">
        <v>0</v>
      </c>
    </row>
    <row r="9706" spans="1:7" ht="15" x14ac:dyDescent="0.25">
      <c r="A9706" s="407" t="s">
        <v>15452</v>
      </c>
      <c r="B9706" s="407" t="s">
        <v>15453</v>
      </c>
      <c r="C9706" s="406"/>
      <c r="D9706" s="408">
        <v>9.6999999999999993</v>
      </c>
      <c r="E9706" s="408">
        <v>9.6999999999999993</v>
      </c>
      <c r="F9706" s="409">
        <v>44768.393692129626</v>
      </c>
      <c r="G9706" s="408">
        <v>0</v>
      </c>
    </row>
    <row r="9707" spans="1:7" ht="15" x14ac:dyDescent="0.2">
      <c r="A9707" s="407" t="s">
        <v>33884</v>
      </c>
      <c r="B9707" s="407" t="s">
        <v>33885</v>
      </c>
      <c r="C9707" s="408">
        <v>0</v>
      </c>
      <c r="D9707" s="408">
        <v>5.89</v>
      </c>
      <c r="E9707" s="408">
        <v>5.89</v>
      </c>
      <c r="F9707" s="409">
        <v>45729.400555555556</v>
      </c>
      <c r="G9707" s="408">
        <v>0</v>
      </c>
    </row>
    <row r="9708" spans="1:7" ht="15" x14ac:dyDescent="0.2">
      <c r="A9708" s="407" t="s">
        <v>33886</v>
      </c>
      <c r="B9708" s="407" t="s">
        <v>33887</v>
      </c>
      <c r="C9708" s="408">
        <v>0</v>
      </c>
      <c r="D9708" s="408">
        <v>6.57</v>
      </c>
      <c r="E9708" s="408">
        <v>6.57</v>
      </c>
      <c r="F9708" s="409">
        <v>45729.401041666664</v>
      </c>
      <c r="G9708" s="408">
        <v>0</v>
      </c>
    </row>
    <row r="9709" spans="1:7" ht="15" x14ac:dyDescent="0.2">
      <c r="A9709" s="407" t="s">
        <v>33888</v>
      </c>
      <c r="B9709" s="407" t="s">
        <v>33889</v>
      </c>
      <c r="C9709" s="408">
        <v>0</v>
      </c>
      <c r="D9709" s="408">
        <v>7.15</v>
      </c>
      <c r="E9709" s="408">
        <v>7.15</v>
      </c>
      <c r="F9709" s="409">
        <v>45729.401388888888</v>
      </c>
      <c r="G9709" s="408">
        <v>0</v>
      </c>
    </row>
    <row r="9710" spans="1:7" ht="15" x14ac:dyDescent="0.2">
      <c r="A9710" s="407" t="s">
        <v>33890</v>
      </c>
      <c r="B9710" s="407" t="s">
        <v>33891</v>
      </c>
      <c r="C9710" s="408">
        <v>0</v>
      </c>
      <c r="D9710" s="408">
        <v>7.2709999999999999</v>
      </c>
      <c r="E9710" s="408">
        <v>7.2709999999999999</v>
      </c>
      <c r="F9710" s="409">
        <v>45596.604039351849</v>
      </c>
      <c r="G9710" s="408">
        <v>0</v>
      </c>
    </row>
    <row r="9711" spans="1:7" ht="15" x14ac:dyDescent="0.2">
      <c r="A9711" s="407" t="s">
        <v>33892</v>
      </c>
      <c r="B9711" s="407" t="s">
        <v>33893</v>
      </c>
      <c r="C9711" s="408">
        <v>0</v>
      </c>
      <c r="D9711" s="408">
        <v>12.073</v>
      </c>
      <c r="E9711" s="408">
        <v>12.073</v>
      </c>
      <c r="F9711" s="409">
        <v>45729.407187500001</v>
      </c>
      <c r="G9711" s="408">
        <v>0</v>
      </c>
    </row>
    <row r="9712" spans="1:7" ht="15" x14ac:dyDescent="0.2">
      <c r="A9712" s="407" t="s">
        <v>33894</v>
      </c>
      <c r="B9712" s="407" t="s">
        <v>33895</v>
      </c>
      <c r="C9712" s="408">
        <v>0</v>
      </c>
      <c r="D9712" s="408">
        <v>15.568545454545452</v>
      </c>
      <c r="E9712" s="408">
        <v>15.568545454545452</v>
      </c>
      <c r="F9712" s="409">
        <v>45596.607291666667</v>
      </c>
      <c r="G9712" s="408">
        <v>0</v>
      </c>
    </row>
    <row r="9713" spans="1:7" ht="15" x14ac:dyDescent="0.2">
      <c r="A9713" s="407" t="s">
        <v>33896</v>
      </c>
      <c r="B9713" s="407" t="s">
        <v>33897</v>
      </c>
      <c r="C9713" s="408">
        <v>0</v>
      </c>
      <c r="D9713" s="408">
        <v>18.990869565217391</v>
      </c>
      <c r="E9713" s="408">
        <v>18.990869565217391</v>
      </c>
      <c r="F9713" s="409">
        <v>45596.606493055559</v>
      </c>
      <c r="G9713" s="408">
        <v>0</v>
      </c>
    </row>
    <row r="9714" spans="1:7" ht="15" x14ac:dyDescent="0.2">
      <c r="A9714" s="407" t="s">
        <v>33898</v>
      </c>
      <c r="B9714" s="407" t="s">
        <v>40550</v>
      </c>
      <c r="C9714" s="408">
        <v>0</v>
      </c>
      <c r="D9714" s="408">
        <v>22.501280000000001</v>
      </c>
      <c r="E9714" s="408">
        <v>22.501280000000001</v>
      </c>
      <c r="F9714" s="409">
        <v>45951.434282407405</v>
      </c>
      <c r="G9714" s="408">
        <v>0</v>
      </c>
    </row>
    <row r="9715" spans="1:7" ht="15" x14ac:dyDescent="0.2">
      <c r="A9715" s="407" t="s">
        <v>33899</v>
      </c>
      <c r="B9715" s="407" t="s">
        <v>33900</v>
      </c>
      <c r="C9715" s="408">
        <v>0</v>
      </c>
      <c r="D9715" s="408">
        <v>6.86</v>
      </c>
      <c r="E9715" s="408">
        <v>6.86</v>
      </c>
      <c r="F9715" s="409">
        <v>45447.605000000003</v>
      </c>
      <c r="G9715" s="408">
        <v>0</v>
      </c>
    </row>
    <row r="9716" spans="1:7" ht="15" x14ac:dyDescent="0.2">
      <c r="A9716" s="407" t="s">
        <v>33901</v>
      </c>
      <c r="B9716" s="407" t="s">
        <v>33902</v>
      </c>
      <c r="C9716" s="408">
        <v>0</v>
      </c>
      <c r="D9716" s="408">
        <v>28.255142857142854</v>
      </c>
      <c r="E9716" s="408">
        <v>28.255142857142854</v>
      </c>
      <c r="F9716" s="409">
        <v>45670.564618055556</v>
      </c>
      <c r="G9716" s="408">
        <v>0</v>
      </c>
    </row>
    <row r="9717" spans="1:7" ht="15" x14ac:dyDescent="0.2">
      <c r="A9717" s="407" t="s">
        <v>33903</v>
      </c>
      <c r="B9717" s="407" t="s">
        <v>33904</v>
      </c>
      <c r="C9717" s="408">
        <v>0</v>
      </c>
      <c r="D9717" s="408">
        <v>32.058666666666667</v>
      </c>
      <c r="E9717" s="408">
        <v>32.058666666666667</v>
      </c>
      <c r="F9717" s="409">
        <v>45820.691643518519</v>
      </c>
      <c r="G9717" s="408">
        <v>0</v>
      </c>
    </row>
    <row r="9718" spans="1:7" ht="15" x14ac:dyDescent="0.2">
      <c r="A9718" s="407" t="s">
        <v>33905</v>
      </c>
      <c r="B9718" s="407" t="s">
        <v>33906</v>
      </c>
      <c r="C9718" s="408">
        <v>0</v>
      </c>
      <c r="D9718" s="408">
        <v>37.03</v>
      </c>
      <c r="E9718" s="408">
        <v>37.03</v>
      </c>
      <c r="F9718" s="409">
        <v>45730.391388888886</v>
      </c>
      <c r="G9718" s="408">
        <v>0</v>
      </c>
    </row>
    <row r="9719" spans="1:7" ht="15" x14ac:dyDescent="0.2">
      <c r="A9719" s="407" t="s">
        <v>33907</v>
      </c>
      <c r="B9719" s="407" t="s">
        <v>33908</v>
      </c>
      <c r="C9719" s="408">
        <v>0</v>
      </c>
      <c r="D9719" s="408">
        <v>45.18</v>
      </c>
      <c r="E9719" s="408">
        <v>45.18</v>
      </c>
      <c r="F9719" s="409">
        <v>45820.692673611113</v>
      </c>
      <c r="G9719" s="408">
        <v>0</v>
      </c>
    </row>
    <row r="9720" spans="1:7" ht="15" x14ac:dyDescent="0.2">
      <c r="A9720" s="407" t="s">
        <v>33909</v>
      </c>
      <c r="B9720" s="407" t="s">
        <v>33910</v>
      </c>
      <c r="C9720" s="408">
        <v>0</v>
      </c>
      <c r="D9720" s="408">
        <v>7.06</v>
      </c>
      <c r="E9720" s="408">
        <v>7.06</v>
      </c>
      <c r="F9720" s="409">
        <v>45447.627442129633</v>
      </c>
      <c r="G9720" s="408">
        <v>0</v>
      </c>
    </row>
    <row r="9721" spans="1:7" ht="15" x14ac:dyDescent="0.2">
      <c r="A9721" s="407" t="s">
        <v>33911</v>
      </c>
      <c r="B9721" s="407" t="s">
        <v>33912</v>
      </c>
      <c r="C9721" s="408">
        <v>0</v>
      </c>
      <c r="D9721" s="408">
        <v>7.9</v>
      </c>
      <c r="E9721" s="408">
        <v>7.9</v>
      </c>
      <c r="F9721" s="409">
        <v>45448.37400462963</v>
      </c>
      <c r="G9721" s="408">
        <v>0</v>
      </c>
    </row>
    <row r="9722" spans="1:7" ht="15" x14ac:dyDescent="0.2">
      <c r="A9722" s="407" t="s">
        <v>33913</v>
      </c>
      <c r="B9722" s="407" t="s">
        <v>33914</v>
      </c>
      <c r="C9722" s="408">
        <v>0</v>
      </c>
      <c r="D9722" s="408">
        <v>7.5449905660377352</v>
      </c>
      <c r="E9722" s="408">
        <v>7.5449905660377352</v>
      </c>
      <c r="F9722" s="409">
        <v>45764.361319444448</v>
      </c>
      <c r="G9722" s="408">
        <v>93</v>
      </c>
    </row>
    <row r="9723" spans="1:7" ht="15" x14ac:dyDescent="0.2">
      <c r="A9723" s="407" t="s">
        <v>33915</v>
      </c>
      <c r="B9723" s="407" t="s">
        <v>33916</v>
      </c>
      <c r="C9723" s="408">
        <v>0</v>
      </c>
      <c r="D9723" s="408">
        <v>10.665454545454544</v>
      </c>
      <c r="E9723" s="408">
        <v>10.665454545454544</v>
      </c>
      <c r="F9723" s="409">
        <v>45757.695833333331</v>
      </c>
      <c r="G9723" s="408">
        <v>0</v>
      </c>
    </row>
    <row r="9724" spans="1:7" ht="15" x14ac:dyDescent="0.2">
      <c r="A9724" s="407" t="s">
        <v>33917</v>
      </c>
      <c r="B9724" s="407" t="s">
        <v>33918</v>
      </c>
      <c r="C9724" s="408">
        <v>0</v>
      </c>
      <c r="D9724" s="408">
        <v>14.9724</v>
      </c>
      <c r="E9724" s="408">
        <v>14.9724</v>
      </c>
      <c r="F9724" s="409">
        <v>45757.696203703701</v>
      </c>
      <c r="G9724" s="408">
        <v>0</v>
      </c>
    </row>
    <row r="9725" spans="1:7" ht="15" x14ac:dyDescent="0.2">
      <c r="A9725" s="407" t="s">
        <v>33919</v>
      </c>
      <c r="B9725" s="407" t="s">
        <v>33920</v>
      </c>
      <c r="C9725" s="408">
        <v>0</v>
      </c>
      <c r="D9725" s="408">
        <v>18.791933333333333</v>
      </c>
      <c r="E9725" s="408">
        <v>18.791933333333333</v>
      </c>
      <c r="F9725" s="409">
        <v>45757.696608796294</v>
      </c>
      <c r="G9725" s="408">
        <v>0</v>
      </c>
    </row>
    <row r="9726" spans="1:7" ht="15" x14ac:dyDescent="0.2">
      <c r="A9726" s="407" t="s">
        <v>33921</v>
      </c>
      <c r="B9726" s="407" t="s">
        <v>33922</v>
      </c>
      <c r="C9726" s="408">
        <v>0</v>
      </c>
      <c r="D9726" s="408">
        <v>23.604166666666664</v>
      </c>
      <c r="E9726" s="408">
        <v>23.604166666666664</v>
      </c>
      <c r="F9726" s="409">
        <v>45757.697048611109</v>
      </c>
      <c r="G9726" s="408">
        <v>0</v>
      </c>
    </row>
    <row r="9727" spans="1:7" ht="15" x14ac:dyDescent="0.2">
      <c r="A9727" s="407" t="s">
        <v>33923</v>
      </c>
      <c r="B9727" s="407" t="s">
        <v>40549</v>
      </c>
      <c r="C9727" s="408">
        <v>0</v>
      </c>
      <c r="D9727" s="408">
        <v>28.546666666666663</v>
      </c>
      <c r="E9727" s="408">
        <v>28.546666666666663</v>
      </c>
      <c r="F9727" s="409">
        <v>45951.434398148151</v>
      </c>
      <c r="G9727" s="408">
        <v>0</v>
      </c>
    </row>
    <row r="9728" spans="1:7" ht="15" x14ac:dyDescent="0.2">
      <c r="A9728" s="407" t="s">
        <v>33924</v>
      </c>
      <c r="B9728" s="407" t="s">
        <v>33925</v>
      </c>
      <c r="C9728" s="408">
        <v>0</v>
      </c>
      <c r="D9728" s="408">
        <v>8.2799999999999994</v>
      </c>
      <c r="E9728" s="408">
        <v>8.2799999999999994</v>
      </c>
      <c r="F9728" s="409">
        <v>45448.397118055553</v>
      </c>
      <c r="G9728" s="408">
        <v>0</v>
      </c>
    </row>
    <row r="9729" spans="1:7" ht="15" x14ac:dyDescent="0.2">
      <c r="A9729" s="407" t="s">
        <v>33926</v>
      </c>
      <c r="B9729" s="407" t="s">
        <v>33927</v>
      </c>
      <c r="C9729" s="408">
        <v>0</v>
      </c>
      <c r="D9729" s="408">
        <v>35.530833333333334</v>
      </c>
      <c r="E9729" s="408">
        <v>35.530833333333334</v>
      </c>
      <c r="F9729" s="409">
        <v>45447.640196759261</v>
      </c>
      <c r="G9729" s="408">
        <v>0</v>
      </c>
    </row>
    <row r="9730" spans="1:7" ht="15" x14ac:dyDescent="0.2">
      <c r="A9730" s="407" t="s">
        <v>33928</v>
      </c>
      <c r="B9730" s="407" t="s">
        <v>33929</v>
      </c>
      <c r="C9730" s="408">
        <v>0</v>
      </c>
      <c r="D9730" s="408">
        <v>40.03</v>
      </c>
      <c r="E9730" s="408">
        <v>40.03</v>
      </c>
      <c r="F9730" s="409">
        <v>45691.654317129629</v>
      </c>
      <c r="G9730" s="408">
        <v>0</v>
      </c>
    </row>
    <row r="9731" spans="1:7" ht="15" x14ac:dyDescent="0.2">
      <c r="A9731" s="407" t="s">
        <v>15454</v>
      </c>
      <c r="B9731" s="407" t="s">
        <v>33930</v>
      </c>
      <c r="C9731" s="408">
        <v>0</v>
      </c>
      <c r="D9731" s="408">
        <v>37.631999999999998</v>
      </c>
      <c r="E9731" s="408">
        <v>37.631999999999998</v>
      </c>
      <c r="F9731" s="409">
        <v>45448.403217592589</v>
      </c>
      <c r="G9731" s="408">
        <v>0</v>
      </c>
    </row>
    <row r="9732" spans="1:7" ht="15" x14ac:dyDescent="0.2">
      <c r="A9732" s="407" t="s">
        <v>33931</v>
      </c>
      <c r="B9732" s="407" t="s">
        <v>33932</v>
      </c>
      <c r="C9732" s="408">
        <v>0</v>
      </c>
      <c r="D9732" s="408">
        <v>54.906999999999996</v>
      </c>
      <c r="E9732" s="408">
        <v>54.906999999999996</v>
      </c>
      <c r="F9732" s="409">
        <v>45727.569247685184</v>
      </c>
      <c r="G9732" s="408">
        <v>0</v>
      </c>
    </row>
    <row r="9733" spans="1:7" ht="15" x14ac:dyDescent="0.2">
      <c r="A9733" s="407" t="s">
        <v>33933</v>
      </c>
      <c r="B9733" s="407" t="s">
        <v>33934</v>
      </c>
      <c r="C9733" s="408">
        <v>0</v>
      </c>
      <c r="D9733" s="408">
        <v>9.09</v>
      </c>
      <c r="E9733" s="408">
        <v>9.09</v>
      </c>
      <c r="F9733" s="409">
        <v>45448.406400462962</v>
      </c>
      <c r="G9733" s="408">
        <v>0</v>
      </c>
    </row>
    <row r="9734" spans="1:7" ht="15" x14ac:dyDescent="0.2">
      <c r="A9734" s="407" t="s">
        <v>33935</v>
      </c>
      <c r="B9734" s="407" t="s">
        <v>33936</v>
      </c>
      <c r="C9734" s="408">
        <v>0</v>
      </c>
      <c r="D9734" s="408">
        <v>9.4683333333333319</v>
      </c>
      <c r="E9734" s="408">
        <v>9.4683333333333319</v>
      </c>
      <c r="F9734" s="409">
        <v>45757.698425925926</v>
      </c>
      <c r="G9734" s="408">
        <v>0</v>
      </c>
    </row>
    <row r="9735" spans="1:7" ht="15" x14ac:dyDescent="0.2">
      <c r="A9735" s="407" t="s">
        <v>33937</v>
      </c>
      <c r="B9735" s="407" t="s">
        <v>33938</v>
      </c>
      <c r="C9735" s="408">
        <v>0</v>
      </c>
      <c r="D9735" s="408">
        <v>15.796250000000001</v>
      </c>
      <c r="E9735" s="408">
        <v>15.796250000000001</v>
      </c>
      <c r="F9735" s="409">
        <v>45757.698831018519</v>
      </c>
      <c r="G9735" s="408">
        <v>0</v>
      </c>
    </row>
    <row r="9736" spans="1:7" ht="15" x14ac:dyDescent="0.2">
      <c r="A9736" s="407" t="s">
        <v>33939</v>
      </c>
      <c r="B9736" s="407" t="s">
        <v>33940</v>
      </c>
      <c r="C9736" s="408">
        <v>0</v>
      </c>
      <c r="D9736" s="408">
        <v>17.52486</v>
      </c>
      <c r="E9736" s="408">
        <v>17.52486</v>
      </c>
      <c r="F9736" s="409">
        <v>45596.60328703704</v>
      </c>
      <c r="G9736" s="408">
        <v>0</v>
      </c>
    </row>
    <row r="9737" spans="1:7" ht="15" x14ac:dyDescent="0.2">
      <c r="A9737" s="407" t="s">
        <v>33941</v>
      </c>
      <c r="B9737" s="407" t="s">
        <v>33942</v>
      </c>
      <c r="C9737" s="408">
        <v>0</v>
      </c>
      <c r="D9737" s="408">
        <v>25.074200000000001</v>
      </c>
      <c r="E9737" s="408">
        <v>25.074200000000001</v>
      </c>
      <c r="F9737" s="409">
        <v>45448.416134259256</v>
      </c>
      <c r="G9737" s="408">
        <v>0</v>
      </c>
    </row>
    <row r="9738" spans="1:7" ht="15" x14ac:dyDescent="0.2">
      <c r="A9738" s="407" t="s">
        <v>33943</v>
      </c>
      <c r="B9738" s="407" t="s">
        <v>40548</v>
      </c>
      <c r="C9738" s="408">
        <v>0</v>
      </c>
      <c r="D9738" s="408">
        <v>38.798333333333332</v>
      </c>
      <c r="E9738" s="408">
        <v>38.798333333333332</v>
      </c>
      <c r="F9738" s="409">
        <v>45951.434479166666</v>
      </c>
      <c r="G9738" s="408">
        <v>0</v>
      </c>
    </row>
    <row r="9739" spans="1:7" ht="15" x14ac:dyDescent="0.2">
      <c r="A9739" s="407" t="s">
        <v>33944</v>
      </c>
      <c r="B9739" s="407" t="s">
        <v>33945</v>
      </c>
      <c r="C9739" s="408">
        <v>0</v>
      </c>
      <c r="D9739" s="408">
        <v>8.75</v>
      </c>
      <c r="E9739" s="408">
        <v>8.75</v>
      </c>
      <c r="F9739" s="409">
        <v>45447.669479166667</v>
      </c>
      <c r="G9739" s="408">
        <v>0</v>
      </c>
    </row>
    <row r="9740" spans="1:7" ht="15" x14ac:dyDescent="0.2">
      <c r="A9740" s="407" t="s">
        <v>33946</v>
      </c>
      <c r="B9740" s="407" t="s">
        <v>33947</v>
      </c>
      <c r="C9740" s="408">
        <v>0</v>
      </c>
      <c r="D9740" s="408">
        <v>44.82</v>
      </c>
      <c r="E9740" s="408">
        <v>44.82</v>
      </c>
      <c r="F9740" s="409">
        <v>45447.667708333334</v>
      </c>
      <c r="G9740" s="408">
        <v>0</v>
      </c>
    </row>
    <row r="9741" spans="1:7" ht="15" x14ac:dyDescent="0.2">
      <c r="A9741" s="407" t="s">
        <v>15455</v>
      </c>
      <c r="B9741" s="407" t="s">
        <v>41265</v>
      </c>
      <c r="C9741" s="408">
        <v>0</v>
      </c>
      <c r="D9741" s="408">
        <v>6.91</v>
      </c>
      <c r="E9741" s="408">
        <v>6.91</v>
      </c>
      <c r="F9741" s="409">
        <v>45978.413888888892</v>
      </c>
      <c r="G9741" s="408">
        <v>0</v>
      </c>
    </row>
    <row r="9742" spans="1:7" ht="15" x14ac:dyDescent="0.2">
      <c r="A9742" s="407" t="s">
        <v>15456</v>
      </c>
      <c r="B9742" s="407" t="s">
        <v>41266</v>
      </c>
      <c r="C9742" s="408">
        <v>0</v>
      </c>
      <c r="D9742" s="408">
        <v>7.63</v>
      </c>
      <c r="E9742" s="408">
        <v>7.63</v>
      </c>
      <c r="F9742" s="409">
        <v>45978.413981481484</v>
      </c>
      <c r="G9742" s="408">
        <v>33</v>
      </c>
    </row>
    <row r="9743" spans="1:7" ht="15" x14ac:dyDescent="0.2">
      <c r="A9743" s="407" t="s">
        <v>15457</v>
      </c>
      <c r="B9743" s="407" t="s">
        <v>41267</v>
      </c>
      <c r="C9743" s="408">
        <v>0</v>
      </c>
      <c r="D9743" s="408">
        <v>6.65</v>
      </c>
      <c r="E9743" s="408">
        <v>6.65</v>
      </c>
      <c r="F9743" s="409">
        <v>45978.4141087963</v>
      </c>
      <c r="G9743" s="408">
        <v>0</v>
      </c>
    </row>
    <row r="9744" spans="1:7" ht="15" x14ac:dyDescent="0.2">
      <c r="A9744" s="407" t="s">
        <v>15458</v>
      </c>
      <c r="B9744" s="407" t="s">
        <v>41268</v>
      </c>
      <c r="C9744" s="408">
        <v>0</v>
      </c>
      <c r="D9744" s="408">
        <v>9.5399999999999991</v>
      </c>
      <c r="E9744" s="408">
        <v>9.5399999999999991</v>
      </c>
      <c r="F9744" s="409">
        <v>45978.414201388892</v>
      </c>
      <c r="G9744" s="408">
        <v>0</v>
      </c>
    </row>
    <row r="9745" spans="1:7" ht="15" x14ac:dyDescent="0.2">
      <c r="A9745" s="407" t="s">
        <v>15459</v>
      </c>
      <c r="B9745" s="407" t="s">
        <v>41269</v>
      </c>
      <c r="C9745" s="408">
        <v>0</v>
      </c>
      <c r="D9745" s="408">
        <v>12.78</v>
      </c>
      <c r="E9745" s="408">
        <v>12.78</v>
      </c>
      <c r="F9745" s="409">
        <v>45978.414305555554</v>
      </c>
      <c r="G9745" s="408">
        <v>11</v>
      </c>
    </row>
    <row r="9746" spans="1:7" ht="15" x14ac:dyDescent="0.2">
      <c r="A9746" s="407" t="s">
        <v>15460</v>
      </c>
      <c r="B9746" s="407" t="s">
        <v>41270</v>
      </c>
      <c r="C9746" s="408">
        <v>0</v>
      </c>
      <c r="D9746" s="408">
        <v>16.13</v>
      </c>
      <c r="E9746" s="408">
        <v>16.13</v>
      </c>
      <c r="F9746" s="409">
        <v>45978.414398148147</v>
      </c>
      <c r="G9746" s="408">
        <v>0</v>
      </c>
    </row>
    <row r="9747" spans="1:7" ht="15" x14ac:dyDescent="0.25">
      <c r="A9747" s="407" t="s">
        <v>15461</v>
      </c>
      <c r="B9747" s="407" t="s">
        <v>15462</v>
      </c>
      <c r="C9747" s="406"/>
      <c r="D9747" s="408">
        <v>7.06</v>
      </c>
      <c r="E9747" s="408">
        <v>7.06</v>
      </c>
      <c r="F9747" s="409">
        <v>45243.628229166665</v>
      </c>
      <c r="G9747" s="408">
        <v>0</v>
      </c>
    </row>
    <row r="9748" spans="1:7" ht="15" x14ac:dyDescent="0.25">
      <c r="A9748" s="407" t="s">
        <v>15463</v>
      </c>
      <c r="B9748" s="407" t="s">
        <v>15464</v>
      </c>
      <c r="C9748" s="406"/>
      <c r="D9748" s="408">
        <v>7.78</v>
      </c>
      <c r="E9748" s="408">
        <v>7.78</v>
      </c>
      <c r="F9748" s="409">
        <v>45243.629907407405</v>
      </c>
      <c r="G9748" s="408">
        <v>0</v>
      </c>
    </row>
    <row r="9749" spans="1:7" ht="15" x14ac:dyDescent="0.25">
      <c r="A9749" s="407" t="s">
        <v>15465</v>
      </c>
      <c r="B9749" s="407" t="s">
        <v>15466</v>
      </c>
      <c r="C9749" s="406"/>
      <c r="D9749" s="408">
        <v>8.39</v>
      </c>
      <c r="E9749" s="408">
        <v>8.39</v>
      </c>
      <c r="F9749" s="409">
        <v>45243.632175925923</v>
      </c>
      <c r="G9749" s="408">
        <v>0</v>
      </c>
    </row>
    <row r="9750" spans="1:7" ht="15" x14ac:dyDescent="0.25">
      <c r="A9750" s="407" t="s">
        <v>15467</v>
      </c>
      <c r="B9750" s="407" t="s">
        <v>15468</v>
      </c>
      <c r="C9750" s="406"/>
      <c r="D9750" s="408">
        <v>9.74</v>
      </c>
      <c r="E9750" s="408">
        <v>9.74</v>
      </c>
      <c r="F9750" s="409">
        <v>45243.633240740739</v>
      </c>
      <c r="G9750" s="408">
        <v>0</v>
      </c>
    </row>
    <row r="9751" spans="1:7" ht="15" x14ac:dyDescent="0.2">
      <c r="A9751" s="407" t="s">
        <v>15469</v>
      </c>
      <c r="B9751" s="407" t="s">
        <v>41271</v>
      </c>
      <c r="C9751" s="408">
        <v>0</v>
      </c>
      <c r="D9751" s="408">
        <v>10.199999999999999</v>
      </c>
      <c r="E9751" s="408">
        <v>10.199999999999999</v>
      </c>
      <c r="F9751" s="409">
        <v>45978.414525462962</v>
      </c>
      <c r="G9751" s="408">
        <v>0</v>
      </c>
    </row>
    <row r="9752" spans="1:7" ht="15" x14ac:dyDescent="0.2">
      <c r="A9752" s="407" t="s">
        <v>15470</v>
      </c>
      <c r="B9752" s="407" t="s">
        <v>41272</v>
      </c>
      <c r="C9752" s="408">
        <v>0</v>
      </c>
      <c r="D9752" s="408">
        <v>7.94</v>
      </c>
      <c r="E9752" s="408">
        <v>7.94</v>
      </c>
      <c r="F9752" s="409">
        <v>45978.414618055554</v>
      </c>
      <c r="G9752" s="408">
        <v>4</v>
      </c>
    </row>
    <row r="9753" spans="1:7" ht="15" x14ac:dyDescent="0.2">
      <c r="A9753" s="407" t="s">
        <v>15471</v>
      </c>
      <c r="B9753" s="407" t="s">
        <v>41273</v>
      </c>
      <c r="C9753" s="408">
        <v>0</v>
      </c>
      <c r="D9753" s="408">
        <v>8.7100000000000009</v>
      </c>
      <c r="E9753" s="408">
        <v>8.7100000000000009</v>
      </c>
      <c r="F9753" s="409">
        <v>45978.414756944447</v>
      </c>
      <c r="G9753" s="408">
        <v>113</v>
      </c>
    </row>
    <row r="9754" spans="1:7" ht="15" x14ac:dyDescent="0.2">
      <c r="A9754" s="407" t="s">
        <v>15472</v>
      </c>
      <c r="B9754" s="407" t="s">
        <v>41274</v>
      </c>
      <c r="C9754" s="408">
        <v>0</v>
      </c>
      <c r="D9754" s="408">
        <v>9.2899999999999991</v>
      </c>
      <c r="E9754" s="408">
        <v>9.2899999999999991</v>
      </c>
      <c r="F9754" s="409">
        <v>45978.414849537039</v>
      </c>
      <c r="G9754" s="408">
        <v>171</v>
      </c>
    </row>
    <row r="9755" spans="1:7" ht="15" x14ac:dyDescent="0.2">
      <c r="A9755" s="407" t="s">
        <v>15473</v>
      </c>
      <c r="B9755" s="407" t="s">
        <v>41275</v>
      </c>
      <c r="C9755" s="408">
        <v>0</v>
      </c>
      <c r="D9755" s="408">
        <v>7.94</v>
      </c>
      <c r="E9755" s="408">
        <v>7.94</v>
      </c>
      <c r="F9755" s="409">
        <v>45978.414930555555</v>
      </c>
      <c r="G9755" s="408">
        <v>165</v>
      </c>
    </row>
    <row r="9756" spans="1:7" ht="15" x14ac:dyDescent="0.2">
      <c r="A9756" s="407" t="s">
        <v>15474</v>
      </c>
      <c r="B9756" s="407" t="s">
        <v>41276</v>
      </c>
      <c r="C9756" s="408">
        <v>0</v>
      </c>
      <c r="D9756" s="408">
        <v>13.88</v>
      </c>
      <c r="E9756" s="408">
        <v>13.88</v>
      </c>
      <c r="F9756" s="409">
        <v>45978.415011574078</v>
      </c>
      <c r="G9756" s="408">
        <v>13</v>
      </c>
    </row>
    <row r="9757" spans="1:7" ht="15" x14ac:dyDescent="0.2">
      <c r="A9757" s="407" t="s">
        <v>15475</v>
      </c>
      <c r="B9757" s="407" t="s">
        <v>41277</v>
      </c>
      <c r="C9757" s="408">
        <v>0</v>
      </c>
      <c r="D9757" s="408">
        <v>17.21</v>
      </c>
      <c r="E9757" s="408">
        <v>17.21</v>
      </c>
      <c r="F9757" s="409">
        <v>45978.41511574074</v>
      </c>
      <c r="G9757" s="408">
        <v>13</v>
      </c>
    </row>
    <row r="9758" spans="1:7" ht="15" x14ac:dyDescent="0.25">
      <c r="A9758" s="407" t="s">
        <v>15476</v>
      </c>
      <c r="B9758" s="407" t="s">
        <v>15477</v>
      </c>
      <c r="C9758" s="406"/>
      <c r="D9758" s="408">
        <v>8.32</v>
      </c>
      <c r="E9758" s="408">
        <v>8.32</v>
      </c>
      <c r="F9758" s="409">
        <v>45615.553252314814</v>
      </c>
      <c r="G9758" s="408">
        <v>0</v>
      </c>
    </row>
    <row r="9759" spans="1:7" ht="15" x14ac:dyDescent="0.2">
      <c r="A9759" s="407" t="s">
        <v>15478</v>
      </c>
      <c r="B9759" s="407" t="s">
        <v>41278</v>
      </c>
      <c r="C9759" s="408">
        <v>0</v>
      </c>
      <c r="D9759" s="408">
        <v>6.16</v>
      </c>
      <c r="E9759" s="408">
        <v>6.16</v>
      </c>
      <c r="F9759" s="409">
        <v>45978.415300925924</v>
      </c>
      <c r="G9759" s="408">
        <v>0</v>
      </c>
    </row>
    <row r="9760" spans="1:7" ht="15" x14ac:dyDescent="0.2">
      <c r="A9760" s="407" t="s">
        <v>15479</v>
      </c>
      <c r="B9760" s="407" t="s">
        <v>41279</v>
      </c>
      <c r="C9760" s="408">
        <v>0</v>
      </c>
      <c r="D9760" s="408">
        <v>10.3</v>
      </c>
      <c r="E9760" s="408">
        <v>10.3</v>
      </c>
      <c r="F9760" s="409">
        <v>45978.415451388886</v>
      </c>
      <c r="G9760" s="408">
        <v>0</v>
      </c>
    </row>
    <row r="9761" spans="1:7" ht="15" x14ac:dyDescent="0.2">
      <c r="A9761" s="407" t="s">
        <v>15480</v>
      </c>
      <c r="B9761" s="407" t="s">
        <v>41280</v>
      </c>
      <c r="C9761" s="408">
        <v>0</v>
      </c>
      <c r="D9761" s="408">
        <v>7.11</v>
      </c>
      <c r="E9761" s="408">
        <v>7.11</v>
      </c>
      <c r="F9761" s="409">
        <v>45978.415555555555</v>
      </c>
      <c r="G9761" s="408">
        <v>0</v>
      </c>
    </row>
    <row r="9762" spans="1:7" ht="15" x14ac:dyDescent="0.2">
      <c r="A9762" s="407" t="s">
        <v>15481</v>
      </c>
      <c r="B9762" s="407" t="s">
        <v>41281</v>
      </c>
      <c r="C9762" s="408">
        <v>0</v>
      </c>
      <c r="D9762" s="408">
        <v>8.16</v>
      </c>
      <c r="E9762" s="408">
        <v>8.16</v>
      </c>
      <c r="F9762" s="409">
        <v>45978.415659722225</v>
      </c>
      <c r="G9762" s="408">
        <v>0</v>
      </c>
    </row>
    <row r="9763" spans="1:7" ht="15" x14ac:dyDescent="0.25">
      <c r="A9763" s="407" t="s">
        <v>15482</v>
      </c>
      <c r="B9763" s="407" t="s">
        <v>41282</v>
      </c>
      <c r="C9763" s="406"/>
      <c r="D9763" s="408">
        <v>11.4</v>
      </c>
      <c r="E9763" s="408">
        <v>11.4</v>
      </c>
      <c r="F9763" s="409">
        <v>45978.415914351855</v>
      </c>
      <c r="G9763" s="408">
        <v>0</v>
      </c>
    </row>
    <row r="9764" spans="1:7" ht="15" x14ac:dyDescent="0.2">
      <c r="A9764" s="407" t="s">
        <v>15483</v>
      </c>
      <c r="B9764" s="407" t="s">
        <v>40547</v>
      </c>
      <c r="C9764" s="408">
        <v>0</v>
      </c>
      <c r="D9764" s="408">
        <v>13.19</v>
      </c>
      <c r="E9764" s="408">
        <v>13.19</v>
      </c>
      <c r="F9764" s="409">
        <v>45951.437303240738</v>
      </c>
      <c r="G9764" s="408">
        <v>0</v>
      </c>
    </row>
    <row r="9765" spans="1:7" ht="15" x14ac:dyDescent="0.2">
      <c r="A9765" s="407" t="s">
        <v>15484</v>
      </c>
      <c r="B9765" s="407" t="s">
        <v>41283</v>
      </c>
      <c r="C9765" s="408">
        <v>0</v>
      </c>
      <c r="D9765" s="408">
        <v>14.97</v>
      </c>
      <c r="E9765" s="408">
        <v>14.97</v>
      </c>
      <c r="F9765" s="409">
        <v>45978.416354166664</v>
      </c>
      <c r="G9765" s="408">
        <v>0</v>
      </c>
    </row>
    <row r="9766" spans="1:7" ht="15" x14ac:dyDescent="0.2">
      <c r="A9766" s="407" t="s">
        <v>36445</v>
      </c>
      <c r="B9766" s="407" t="s">
        <v>36446</v>
      </c>
      <c r="C9766" s="408">
        <v>0</v>
      </c>
      <c r="D9766" s="408">
        <v>3.97</v>
      </c>
      <c r="E9766" s="408">
        <v>3.97</v>
      </c>
      <c r="F9766" s="409">
        <v>43900.458032407405</v>
      </c>
      <c r="G9766" s="408">
        <v>0</v>
      </c>
    </row>
    <row r="9767" spans="1:7" ht="15" x14ac:dyDescent="0.2">
      <c r="A9767" s="407" t="s">
        <v>15485</v>
      </c>
      <c r="B9767" s="407" t="s">
        <v>33383</v>
      </c>
      <c r="C9767" s="408">
        <v>0</v>
      </c>
      <c r="D9767" s="408">
        <v>19.3</v>
      </c>
      <c r="E9767" s="408">
        <v>19.3</v>
      </c>
      <c r="F9767" s="409">
        <v>45925.472268518519</v>
      </c>
      <c r="G9767" s="408">
        <v>0</v>
      </c>
    </row>
    <row r="9768" spans="1:7" ht="15" x14ac:dyDescent="0.2">
      <c r="A9768" s="407" t="s">
        <v>33384</v>
      </c>
      <c r="B9768" s="407" t="s">
        <v>41284</v>
      </c>
      <c r="C9768" s="408">
        <v>0</v>
      </c>
      <c r="D9768" s="408">
        <v>27.410881870631041</v>
      </c>
      <c r="E9768" s="408">
        <v>27.410881870631041</v>
      </c>
      <c r="F9768" s="409">
        <v>45978.416944444441</v>
      </c>
      <c r="G9768" s="408">
        <v>1</v>
      </c>
    </row>
    <row r="9769" spans="1:7" ht="15" x14ac:dyDescent="0.2">
      <c r="A9769" s="407" t="s">
        <v>15486</v>
      </c>
      <c r="B9769" s="407" t="s">
        <v>15487</v>
      </c>
      <c r="C9769" s="408">
        <v>0</v>
      </c>
      <c r="D9769" s="408">
        <v>6.3979999999999997</v>
      </c>
      <c r="E9769" s="408">
        <v>6.3979999999999997</v>
      </c>
      <c r="F9769" s="409">
        <v>45729.390821759262</v>
      </c>
      <c r="G9769" s="408">
        <v>5</v>
      </c>
    </row>
    <row r="9770" spans="1:7" ht="15" x14ac:dyDescent="0.2">
      <c r="A9770" s="407" t="s">
        <v>15488</v>
      </c>
      <c r="B9770" s="407" t="s">
        <v>15489</v>
      </c>
      <c r="C9770" s="408">
        <v>0</v>
      </c>
      <c r="D9770" s="408">
        <v>6.9009999999999998</v>
      </c>
      <c r="E9770" s="408">
        <v>6.9009999999999998</v>
      </c>
      <c r="F9770" s="409">
        <v>45729.39130787037</v>
      </c>
      <c r="G9770" s="408">
        <v>0</v>
      </c>
    </row>
    <row r="9771" spans="1:7" ht="15" x14ac:dyDescent="0.2">
      <c r="A9771" s="407" t="s">
        <v>15490</v>
      </c>
      <c r="B9771" s="407" t="s">
        <v>15491</v>
      </c>
      <c r="C9771" s="408">
        <v>0</v>
      </c>
      <c r="D9771" s="408">
        <v>13.08</v>
      </c>
      <c r="E9771" s="408">
        <v>13.08</v>
      </c>
      <c r="F9771" s="409">
        <v>45729.391863425924</v>
      </c>
      <c r="G9771" s="408">
        <v>0</v>
      </c>
    </row>
    <row r="9772" spans="1:7" ht="15" x14ac:dyDescent="0.2">
      <c r="A9772" s="407" t="s">
        <v>15492</v>
      </c>
      <c r="B9772" s="407" t="s">
        <v>15493</v>
      </c>
      <c r="C9772" s="408">
        <v>0</v>
      </c>
      <c r="D9772" s="408">
        <v>5.58</v>
      </c>
      <c r="E9772" s="408">
        <v>5.58</v>
      </c>
      <c r="F9772" s="409">
        <v>45958.380023148151</v>
      </c>
      <c r="G9772" s="408">
        <v>0</v>
      </c>
    </row>
    <row r="9773" spans="1:7" ht="15" x14ac:dyDescent="0.2">
      <c r="A9773" s="407" t="s">
        <v>15494</v>
      </c>
      <c r="B9773" s="407" t="s">
        <v>40546</v>
      </c>
      <c r="C9773" s="408">
        <v>0</v>
      </c>
      <c r="D9773" s="408">
        <v>6.8</v>
      </c>
      <c r="E9773" s="408">
        <v>6.8</v>
      </c>
      <c r="F9773" s="409">
        <v>45951.444699074076</v>
      </c>
      <c r="G9773" s="408">
        <v>0</v>
      </c>
    </row>
    <row r="9774" spans="1:7" ht="15" x14ac:dyDescent="0.2">
      <c r="A9774" s="407" t="s">
        <v>15495</v>
      </c>
      <c r="B9774" s="407" t="s">
        <v>15496</v>
      </c>
      <c r="C9774" s="408">
        <v>0</v>
      </c>
      <c r="D9774" s="408">
        <v>4.7474999999999996</v>
      </c>
      <c r="E9774" s="408">
        <v>4.7474999999999996</v>
      </c>
      <c r="F9774" s="409">
        <v>45729.396099537036</v>
      </c>
      <c r="G9774" s="408">
        <v>15</v>
      </c>
    </row>
    <row r="9775" spans="1:7" ht="15" x14ac:dyDescent="0.2">
      <c r="A9775" s="407" t="s">
        <v>15497</v>
      </c>
      <c r="B9775" s="407" t="s">
        <v>15498</v>
      </c>
      <c r="C9775" s="408">
        <v>0</v>
      </c>
      <c r="D9775" s="408">
        <v>4.2074999999999996</v>
      </c>
      <c r="E9775" s="408">
        <v>4.2074999999999996</v>
      </c>
      <c r="F9775" s="409">
        <v>44881.307835648149</v>
      </c>
      <c r="G9775" s="408">
        <v>18</v>
      </c>
    </row>
    <row r="9776" spans="1:7" ht="15" x14ac:dyDescent="0.2">
      <c r="A9776" s="407" t="s">
        <v>15499</v>
      </c>
      <c r="B9776" s="407" t="s">
        <v>15500</v>
      </c>
      <c r="C9776" s="408">
        <v>0</v>
      </c>
      <c r="D9776" s="408">
        <v>5.7880000000000003</v>
      </c>
      <c r="E9776" s="408">
        <v>5.7880000000000003</v>
      </c>
      <c r="F9776" s="409">
        <v>44530.475393518522</v>
      </c>
      <c r="G9776" s="408">
        <v>16</v>
      </c>
    </row>
    <row r="9777" spans="1:7" ht="15" x14ac:dyDescent="0.2">
      <c r="A9777" s="407" t="s">
        <v>15501</v>
      </c>
      <c r="B9777" s="407" t="s">
        <v>15502</v>
      </c>
      <c r="C9777" s="408">
        <v>0</v>
      </c>
      <c r="D9777" s="408">
        <v>4.9539999999999997</v>
      </c>
      <c r="E9777" s="408">
        <v>4.9539999999999997</v>
      </c>
      <c r="F9777" s="409">
        <v>44530.467002314814</v>
      </c>
      <c r="G9777" s="408">
        <v>44</v>
      </c>
    </row>
    <row r="9778" spans="1:7" ht="15" x14ac:dyDescent="0.2">
      <c r="A9778" s="407" t="s">
        <v>15503</v>
      </c>
      <c r="B9778" s="407" t="s">
        <v>15504</v>
      </c>
      <c r="C9778" s="408">
        <v>0</v>
      </c>
      <c r="D9778" s="408">
        <v>4.8068749999999998</v>
      </c>
      <c r="E9778" s="408">
        <v>4.8068749999999998</v>
      </c>
      <c r="F9778" s="409">
        <v>44489.299942129626</v>
      </c>
      <c r="G9778" s="408">
        <v>33</v>
      </c>
    </row>
    <row r="9779" spans="1:7" ht="15" x14ac:dyDescent="0.2">
      <c r="A9779" s="407" t="s">
        <v>15505</v>
      </c>
      <c r="B9779" s="407" t="s">
        <v>15506</v>
      </c>
      <c r="C9779" s="408">
        <v>0</v>
      </c>
      <c r="D9779" s="408">
        <v>3.9820000000000002</v>
      </c>
      <c r="E9779" s="408">
        <v>3.9820000000000002</v>
      </c>
      <c r="F9779" s="409">
        <v>44530.471828703703</v>
      </c>
      <c r="G9779" s="408">
        <v>9</v>
      </c>
    </row>
    <row r="9780" spans="1:7" ht="15" x14ac:dyDescent="0.2">
      <c r="A9780" s="407" t="s">
        <v>15507</v>
      </c>
      <c r="B9780" s="407" t="s">
        <v>15508</v>
      </c>
      <c r="C9780" s="408">
        <v>0</v>
      </c>
      <c r="D9780" s="408">
        <v>4.2832999999999997</v>
      </c>
      <c r="E9780" s="408">
        <v>4.2832999999999997</v>
      </c>
      <c r="F9780" s="409">
        <v>45600.306574074071</v>
      </c>
      <c r="G9780" s="408">
        <v>0</v>
      </c>
    </row>
    <row r="9781" spans="1:7" ht="15" x14ac:dyDescent="0.2">
      <c r="A9781" s="407" t="s">
        <v>15509</v>
      </c>
      <c r="B9781" s="407" t="s">
        <v>15510</v>
      </c>
      <c r="C9781" s="408">
        <v>0</v>
      </c>
      <c r="D9781" s="408">
        <v>5.66</v>
      </c>
      <c r="E9781" s="408">
        <v>5.66</v>
      </c>
      <c r="F9781" s="409">
        <v>45931.318831018521</v>
      </c>
      <c r="G9781" s="408">
        <v>0</v>
      </c>
    </row>
    <row r="9782" spans="1:7" ht="15" x14ac:dyDescent="0.2">
      <c r="A9782" s="407" t="s">
        <v>15511</v>
      </c>
      <c r="B9782" s="407" t="s">
        <v>15512</v>
      </c>
      <c r="C9782" s="408">
        <v>0</v>
      </c>
      <c r="D9782" s="408">
        <v>4.3600000000000003</v>
      </c>
      <c r="E9782" s="408">
        <v>4.3600000000000003</v>
      </c>
      <c r="F9782" s="409">
        <v>44873.453020833331</v>
      </c>
      <c r="G9782" s="408">
        <v>0</v>
      </c>
    </row>
    <row r="9783" spans="1:7" ht="15" x14ac:dyDescent="0.2">
      <c r="A9783" s="407" t="s">
        <v>15513</v>
      </c>
      <c r="B9783" s="407" t="s">
        <v>15514</v>
      </c>
      <c r="C9783" s="408">
        <v>0</v>
      </c>
      <c r="D9783" s="408">
        <v>14.06</v>
      </c>
      <c r="E9783" s="408">
        <v>14.06</v>
      </c>
      <c r="F9783" s="409">
        <v>45911.432384259257</v>
      </c>
      <c r="G9783" s="408">
        <v>0</v>
      </c>
    </row>
    <row r="9784" spans="1:7" ht="15" x14ac:dyDescent="0.2">
      <c r="A9784" s="407" t="s">
        <v>15515</v>
      </c>
      <c r="B9784" s="407" t="s">
        <v>15516</v>
      </c>
      <c r="C9784" s="408">
        <v>0</v>
      </c>
      <c r="D9784" s="408">
        <v>13.67</v>
      </c>
      <c r="E9784" s="408">
        <v>13.67</v>
      </c>
      <c r="F9784" s="409">
        <v>44406.477256944447</v>
      </c>
      <c r="G9784" s="408">
        <v>0</v>
      </c>
    </row>
    <row r="9785" spans="1:7" ht="15" x14ac:dyDescent="0.2">
      <c r="A9785" s="407" t="s">
        <v>15517</v>
      </c>
      <c r="B9785" s="407" t="s">
        <v>15518</v>
      </c>
      <c r="C9785" s="408">
        <v>0</v>
      </c>
      <c r="D9785" s="408">
        <v>49.59</v>
      </c>
      <c r="E9785" s="408">
        <v>49.59</v>
      </c>
      <c r="F9785" s="409">
        <v>45890.290717592594</v>
      </c>
      <c r="G9785" s="408">
        <v>0</v>
      </c>
    </row>
    <row r="9786" spans="1:7" ht="15" x14ac:dyDescent="0.2">
      <c r="A9786" s="407" t="s">
        <v>36447</v>
      </c>
      <c r="B9786" s="407" t="s">
        <v>36448</v>
      </c>
      <c r="C9786" s="408">
        <v>0</v>
      </c>
      <c r="D9786" s="408">
        <v>5.21</v>
      </c>
      <c r="E9786" s="408">
        <v>5.21</v>
      </c>
      <c r="F9786" s="409">
        <v>43081.449247685188</v>
      </c>
      <c r="G9786" s="408">
        <v>0</v>
      </c>
    </row>
    <row r="9787" spans="1:7" ht="15" x14ac:dyDescent="0.2">
      <c r="A9787" s="407" t="s">
        <v>36449</v>
      </c>
      <c r="B9787" s="407" t="s">
        <v>36450</v>
      </c>
      <c r="C9787" s="408">
        <v>0</v>
      </c>
      <c r="D9787" s="408">
        <v>6.2</v>
      </c>
      <c r="E9787" s="408">
        <v>6.2</v>
      </c>
      <c r="F9787" s="409">
        <v>44013.557083333333</v>
      </c>
      <c r="G9787" s="408">
        <v>0</v>
      </c>
    </row>
    <row r="9788" spans="1:7" ht="15" x14ac:dyDescent="0.2">
      <c r="A9788" s="407" t="s">
        <v>15519</v>
      </c>
      <c r="B9788" s="407" t="s">
        <v>15520</v>
      </c>
      <c r="C9788" s="408">
        <v>0</v>
      </c>
      <c r="D9788" s="408">
        <v>0.39</v>
      </c>
      <c r="E9788" s="408">
        <v>0.39</v>
      </c>
      <c r="F9788" s="409">
        <v>44526.393379629626</v>
      </c>
      <c r="G9788" s="408">
        <v>0</v>
      </c>
    </row>
    <row r="9789" spans="1:7" ht="15" x14ac:dyDescent="0.2">
      <c r="A9789" s="407" t="s">
        <v>15521</v>
      </c>
      <c r="B9789" s="407" t="s">
        <v>15522</v>
      </c>
      <c r="C9789" s="408">
        <v>0</v>
      </c>
      <c r="D9789" s="408">
        <v>5.44</v>
      </c>
      <c r="E9789" s="408">
        <v>5.44</v>
      </c>
      <c r="F9789" s="409">
        <v>44517.340046296296</v>
      </c>
      <c r="G9789" s="408">
        <v>0</v>
      </c>
    </row>
    <row r="9790" spans="1:7" ht="15" x14ac:dyDescent="0.2">
      <c r="A9790" s="407" t="s">
        <v>15523</v>
      </c>
      <c r="B9790" s="407" t="s">
        <v>15524</v>
      </c>
      <c r="C9790" s="408">
        <v>0</v>
      </c>
      <c r="D9790" s="408">
        <v>4.125</v>
      </c>
      <c r="E9790" s="408">
        <v>4.125</v>
      </c>
      <c r="F9790" s="409">
        <v>44516.693483796298</v>
      </c>
      <c r="G9790" s="408">
        <v>0</v>
      </c>
    </row>
    <row r="9791" spans="1:7" ht="15" x14ac:dyDescent="0.2">
      <c r="A9791" s="407" t="s">
        <v>15525</v>
      </c>
      <c r="B9791" s="407" t="s">
        <v>15526</v>
      </c>
      <c r="C9791" s="408">
        <v>0</v>
      </c>
      <c r="D9791" s="408">
        <v>3.45</v>
      </c>
      <c r="E9791" s="408">
        <v>3.45</v>
      </c>
      <c r="F9791" s="409">
        <v>44516.696400462963</v>
      </c>
      <c r="G9791" s="408">
        <v>0</v>
      </c>
    </row>
    <row r="9792" spans="1:7" ht="15" x14ac:dyDescent="0.2">
      <c r="A9792" s="407" t="s">
        <v>15527</v>
      </c>
      <c r="B9792" s="407" t="s">
        <v>15528</v>
      </c>
      <c r="C9792" s="408">
        <v>0</v>
      </c>
      <c r="D9792" s="408">
        <v>0.55000000000000004</v>
      </c>
      <c r="E9792" s="408">
        <v>0.55000000000000004</v>
      </c>
      <c r="F9792" s="409">
        <v>45195.563067129631</v>
      </c>
      <c r="G9792" s="408">
        <v>0</v>
      </c>
    </row>
    <row r="9793" spans="1:7" ht="15" x14ac:dyDescent="0.2">
      <c r="A9793" s="407" t="s">
        <v>15529</v>
      </c>
      <c r="B9793" s="407" t="s">
        <v>15530</v>
      </c>
      <c r="C9793" s="408">
        <v>0</v>
      </c>
      <c r="D9793" s="408">
        <v>5.7149999999999999</v>
      </c>
      <c r="E9793" s="408">
        <v>5.7149999999999999</v>
      </c>
      <c r="F9793" s="409">
        <v>44530.467905092592</v>
      </c>
      <c r="G9793" s="408">
        <v>0</v>
      </c>
    </row>
    <row r="9794" spans="1:7" ht="15" x14ac:dyDescent="0.2">
      <c r="A9794" s="407" t="s">
        <v>15531</v>
      </c>
      <c r="B9794" s="407" t="s">
        <v>15532</v>
      </c>
      <c r="C9794" s="408">
        <v>0</v>
      </c>
      <c r="D9794" s="408">
        <v>7.62</v>
      </c>
      <c r="E9794" s="408">
        <v>7.62</v>
      </c>
      <c r="F9794" s="409">
        <v>45971.364131944443</v>
      </c>
      <c r="G9794" s="408">
        <v>4</v>
      </c>
    </row>
    <row r="9795" spans="1:7" ht="15" x14ac:dyDescent="0.2">
      <c r="A9795" s="407" t="s">
        <v>15533</v>
      </c>
      <c r="B9795" s="407" t="s">
        <v>33385</v>
      </c>
      <c r="C9795" s="408">
        <v>0</v>
      </c>
      <c r="D9795" s="408">
        <v>9.992632193981887</v>
      </c>
      <c r="E9795" s="408">
        <v>9.992632193981887</v>
      </c>
      <c r="F9795" s="409">
        <v>45755.528090277781</v>
      </c>
      <c r="G9795" s="408">
        <v>15</v>
      </c>
    </row>
    <row r="9796" spans="1:7" ht="15" x14ac:dyDescent="0.2">
      <c r="A9796" s="407" t="s">
        <v>15534</v>
      </c>
      <c r="B9796" s="407" t="s">
        <v>15535</v>
      </c>
      <c r="C9796" s="408">
        <v>0</v>
      </c>
      <c r="D9796" s="408">
        <v>10.4</v>
      </c>
      <c r="E9796" s="408">
        <v>10.4</v>
      </c>
      <c r="F9796" s="409">
        <v>44785.304236111115</v>
      </c>
      <c r="G9796" s="408">
        <v>0</v>
      </c>
    </row>
    <row r="9797" spans="1:7" ht="15" x14ac:dyDescent="0.2">
      <c r="A9797" s="407" t="s">
        <v>15536</v>
      </c>
      <c r="B9797" s="407" t="s">
        <v>15537</v>
      </c>
      <c r="C9797" s="408">
        <v>0</v>
      </c>
      <c r="D9797" s="408">
        <v>6.21</v>
      </c>
      <c r="E9797" s="408">
        <v>6.21</v>
      </c>
      <c r="F9797" s="409">
        <v>45243.62840277778</v>
      </c>
      <c r="G9797" s="408">
        <v>16</v>
      </c>
    </row>
    <row r="9798" spans="1:7" ht="15" x14ac:dyDescent="0.2">
      <c r="A9798" s="407" t="s">
        <v>15538</v>
      </c>
      <c r="B9798" s="407" t="s">
        <v>15539</v>
      </c>
      <c r="C9798" s="408">
        <v>0</v>
      </c>
      <c r="D9798" s="408">
        <v>11.22</v>
      </c>
      <c r="E9798" s="408">
        <v>11.22</v>
      </c>
      <c r="F9798" s="409">
        <v>45243.628472222219</v>
      </c>
      <c r="G9798" s="408">
        <v>0</v>
      </c>
    </row>
    <row r="9799" spans="1:7" ht="15" x14ac:dyDescent="0.2">
      <c r="A9799" s="407" t="s">
        <v>15540</v>
      </c>
      <c r="B9799" s="407" t="s">
        <v>15541</v>
      </c>
      <c r="C9799" s="408">
        <v>0</v>
      </c>
      <c r="D9799" s="408">
        <v>5.26</v>
      </c>
      <c r="E9799" s="408">
        <v>5.26</v>
      </c>
      <c r="F9799" s="409">
        <v>45243.628541666665</v>
      </c>
      <c r="G9799" s="408">
        <v>0</v>
      </c>
    </row>
    <row r="9800" spans="1:7" ht="15" x14ac:dyDescent="0.2">
      <c r="A9800" s="407" t="s">
        <v>15542</v>
      </c>
      <c r="B9800" s="407" t="s">
        <v>15543</v>
      </c>
      <c r="C9800" s="408">
        <v>0</v>
      </c>
      <c r="D9800" s="408">
        <v>6.7275</v>
      </c>
      <c r="E9800" s="408">
        <v>6.7275</v>
      </c>
      <c r="F9800" s="409">
        <v>45243.628599537034</v>
      </c>
      <c r="G9800" s="408">
        <v>2</v>
      </c>
    </row>
    <row r="9801" spans="1:7" ht="15" x14ac:dyDescent="0.2">
      <c r="A9801" s="407" t="s">
        <v>15544</v>
      </c>
      <c r="B9801" s="407" t="s">
        <v>15545</v>
      </c>
      <c r="C9801" s="408">
        <v>0</v>
      </c>
      <c r="D9801" s="408">
        <v>9.0500000000000007</v>
      </c>
      <c r="E9801" s="408">
        <v>9.0500000000000007</v>
      </c>
      <c r="F9801" s="409">
        <v>43565.466296296298</v>
      </c>
      <c r="G9801" s="408">
        <v>0</v>
      </c>
    </row>
    <row r="9802" spans="1:7" ht="15" x14ac:dyDescent="0.2">
      <c r="A9802" s="407" t="s">
        <v>15546</v>
      </c>
      <c r="B9802" s="407" t="s">
        <v>15547</v>
      </c>
      <c r="C9802" s="408">
        <v>0</v>
      </c>
      <c r="D9802" s="408">
        <v>5.66</v>
      </c>
      <c r="E9802" s="408">
        <v>5.66</v>
      </c>
      <c r="F9802" s="409">
        <v>45174.34952546296</v>
      </c>
      <c r="G9802" s="408">
        <v>0</v>
      </c>
    </row>
    <row r="9803" spans="1:7" ht="15" x14ac:dyDescent="0.2">
      <c r="A9803" s="407" t="s">
        <v>15548</v>
      </c>
      <c r="B9803" s="407" t="s">
        <v>15549</v>
      </c>
      <c r="C9803" s="408">
        <v>0</v>
      </c>
      <c r="D9803" s="408">
        <v>6.57</v>
      </c>
      <c r="E9803" s="408">
        <v>6.57</v>
      </c>
      <c r="F9803" s="409">
        <v>44873.452777777777</v>
      </c>
      <c r="G9803" s="408">
        <v>0</v>
      </c>
    </row>
    <row r="9804" spans="1:7" ht="15" x14ac:dyDescent="0.2">
      <c r="A9804" s="407" t="s">
        <v>15550</v>
      </c>
      <c r="B9804" s="407" t="s">
        <v>15551</v>
      </c>
      <c r="C9804" s="408">
        <v>0</v>
      </c>
      <c r="D9804" s="408">
        <v>11.25</v>
      </c>
      <c r="E9804" s="408">
        <v>11.25</v>
      </c>
      <c r="F9804" s="409">
        <v>44833.305763888886</v>
      </c>
      <c r="G9804" s="408">
        <v>16</v>
      </c>
    </row>
    <row r="9805" spans="1:7" ht="15" x14ac:dyDescent="0.2">
      <c r="A9805" s="407" t="s">
        <v>15552</v>
      </c>
      <c r="B9805" s="407" t="s">
        <v>15553</v>
      </c>
      <c r="C9805" s="408">
        <v>0</v>
      </c>
      <c r="D9805" s="408">
        <v>8.01</v>
      </c>
      <c r="E9805" s="408">
        <v>8.01</v>
      </c>
      <c r="F9805" s="409">
        <v>44013.588217592594</v>
      </c>
      <c r="G9805" s="408">
        <v>0</v>
      </c>
    </row>
    <row r="9806" spans="1:7" ht="15" x14ac:dyDescent="0.2">
      <c r="A9806" s="407" t="s">
        <v>15554</v>
      </c>
      <c r="B9806" s="407" t="s">
        <v>15555</v>
      </c>
      <c r="C9806" s="408">
        <v>0</v>
      </c>
      <c r="D9806" s="408">
        <v>7.46</v>
      </c>
      <c r="E9806" s="408">
        <v>7.46</v>
      </c>
      <c r="F9806" s="409">
        <v>44881.309745370374</v>
      </c>
      <c r="G9806" s="408">
        <v>0</v>
      </c>
    </row>
    <row r="9807" spans="1:7" ht="15" x14ac:dyDescent="0.2">
      <c r="A9807" s="407" t="s">
        <v>15556</v>
      </c>
      <c r="B9807" s="407" t="s">
        <v>15557</v>
      </c>
      <c r="C9807" s="408">
        <v>0</v>
      </c>
      <c r="D9807" s="408">
        <v>7.3</v>
      </c>
      <c r="E9807" s="408">
        <v>7.3</v>
      </c>
      <c r="F9807" s="409">
        <v>44881.310787037037</v>
      </c>
      <c r="G9807" s="408">
        <v>0</v>
      </c>
    </row>
    <row r="9808" spans="1:7" ht="15" x14ac:dyDescent="0.2">
      <c r="A9808" s="407" t="s">
        <v>15558</v>
      </c>
      <c r="B9808" s="407" t="s">
        <v>15559</v>
      </c>
      <c r="C9808" s="408">
        <v>0</v>
      </c>
      <c r="D9808" s="408">
        <v>13.73</v>
      </c>
      <c r="E9808" s="408">
        <v>13.73</v>
      </c>
      <c r="F9808" s="409">
        <v>44881.311053240737</v>
      </c>
      <c r="G9808" s="408">
        <v>0</v>
      </c>
    </row>
    <row r="9809" spans="1:7" ht="15" x14ac:dyDescent="0.2">
      <c r="A9809" s="407" t="s">
        <v>15560</v>
      </c>
      <c r="B9809" s="407" t="s">
        <v>15561</v>
      </c>
      <c r="C9809" s="408">
        <v>0</v>
      </c>
      <c r="D9809" s="408">
        <v>6.07</v>
      </c>
      <c r="E9809" s="408">
        <v>6.07</v>
      </c>
      <c r="F9809" s="409">
        <v>45084.471087962964</v>
      </c>
      <c r="G9809" s="408">
        <v>0</v>
      </c>
    </row>
    <row r="9810" spans="1:7" ht="15" x14ac:dyDescent="0.2">
      <c r="A9810" s="407" t="s">
        <v>15562</v>
      </c>
      <c r="B9810" s="407" t="s">
        <v>15563</v>
      </c>
      <c r="C9810" s="408">
        <v>0</v>
      </c>
      <c r="D9810" s="408">
        <v>12.43</v>
      </c>
      <c r="E9810" s="408">
        <v>12.43</v>
      </c>
      <c r="F9810" s="409">
        <v>45195.490405092591</v>
      </c>
      <c r="G9810" s="408">
        <v>0</v>
      </c>
    </row>
    <row r="9811" spans="1:7" ht="15" x14ac:dyDescent="0.2">
      <c r="A9811" s="407" t="s">
        <v>15564</v>
      </c>
      <c r="B9811" s="407" t="s">
        <v>15565</v>
      </c>
      <c r="C9811" s="408">
        <v>0</v>
      </c>
      <c r="D9811" s="408">
        <v>16.395</v>
      </c>
      <c r="E9811" s="408">
        <v>16.395</v>
      </c>
      <c r="F9811" s="409">
        <v>45195.491446759261</v>
      </c>
      <c r="G9811" s="408">
        <v>0</v>
      </c>
    </row>
    <row r="9812" spans="1:7" ht="15" x14ac:dyDescent="0.2">
      <c r="A9812" s="407" t="s">
        <v>15566</v>
      </c>
      <c r="B9812" s="407" t="s">
        <v>15567</v>
      </c>
      <c r="C9812" s="408">
        <v>0</v>
      </c>
      <c r="D9812" s="408">
        <v>9.9024999999999999</v>
      </c>
      <c r="E9812" s="408">
        <v>9.9024999999999999</v>
      </c>
      <c r="F9812" s="409">
        <v>44881.315393518518</v>
      </c>
      <c r="G9812" s="408">
        <v>0</v>
      </c>
    </row>
    <row r="9813" spans="1:7" ht="15" x14ac:dyDescent="0.2">
      <c r="A9813" s="407" t="s">
        <v>15568</v>
      </c>
      <c r="B9813" s="407" t="s">
        <v>15569</v>
      </c>
      <c r="C9813" s="408">
        <v>0</v>
      </c>
      <c r="D9813" s="408">
        <v>25.87</v>
      </c>
      <c r="E9813" s="408">
        <v>25.87</v>
      </c>
      <c r="F9813" s="409">
        <v>43560.404930555553</v>
      </c>
      <c r="G9813" s="408">
        <v>0</v>
      </c>
    </row>
    <row r="9814" spans="1:7" ht="15" x14ac:dyDescent="0.2">
      <c r="A9814" s="407" t="s">
        <v>15570</v>
      </c>
      <c r="B9814" s="407" t="s">
        <v>33948</v>
      </c>
      <c r="C9814" s="408">
        <v>0</v>
      </c>
      <c r="D9814" s="408">
        <v>31.2</v>
      </c>
      <c r="E9814" s="408">
        <v>31.2</v>
      </c>
      <c r="F9814" s="409">
        <v>45763.491655092592</v>
      </c>
      <c r="G9814" s="408">
        <v>58</v>
      </c>
    </row>
    <row r="9815" spans="1:7" ht="15" x14ac:dyDescent="0.2">
      <c r="A9815" s="407" t="s">
        <v>15571</v>
      </c>
      <c r="B9815" s="407" t="s">
        <v>15572</v>
      </c>
      <c r="C9815" s="408">
        <v>0</v>
      </c>
      <c r="D9815" s="408">
        <v>58.504418604651157</v>
      </c>
      <c r="E9815" s="408">
        <v>58.504418604651157</v>
      </c>
      <c r="F9815" s="409">
        <v>45258.442418981482</v>
      </c>
      <c r="G9815" s="408">
        <v>16</v>
      </c>
    </row>
    <row r="9816" spans="1:7" ht="15" x14ac:dyDescent="0.25">
      <c r="A9816" s="407" t="s">
        <v>15573</v>
      </c>
      <c r="B9816" s="407" t="s">
        <v>15574</v>
      </c>
      <c r="C9816" s="406"/>
      <c r="D9816" s="408">
        <v>25.85</v>
      </c>
      <c r="E9816" s="408">
        <v>25.85</v>
      </c>
      <c r="F9816" s="409">
        <v>45203.379317129627</v>
      </c>
      <c r="G9816" s="408">
        <v>0</v>
      </c>
    </row>
    <row r="9817" spans="1:7" ht="15" x14ac:dyDescent="0.25">
      <c r="A9817" s="407" t="s">
        <v>15575</v>
      </c>
      <c r="B9817" s="407" t="s">
        <v>15576</v>
      </c>
      <c r="C9817" s="406"/>
      <c r="D9817" s="408">
        <v>29.47</v>
      </c>
      <c r="E9817" s="408">
        <v>29.47</v>
      </c>
      <c r="F9817" s="409">
        <v>45203.378576388888</v>
      </c>
      <c r="G9817" s="408">
        <v>0</v>
      </c>
    </row>
    <row r="9818" spans="1:7" ht="15" x14ac:dyDescent="0.2">
      <c r="A9818" s="407" t="s">
        <v>15577</v>
      </c>
      <c r="B9818" s="407" t="s">
        <v>15578</v>
      </c>
      <c r="C9818" s="408">
        <v>0</v>
      </c>
      <c r="D9818" s="408">
        <v>35.65</v>
      </c>
      <c r="E9818" s="408">
        <v>35.65</v>
      </c>
      <c r="F9818" s="409">
        <v>45203.377893518518</v>
      </c>
      <c r="G9818" s="408">
        <v>0</v>
      </c>
    </row>
    <row r="9819" spans="1:7" ht="15" x14ac:dyDescent="0.2">
      <c r="A9819" s="407" t="s">
        <v>15579</v>
      </c>
      <c r="B9819" s="407" t="s">
        <v>15580</v>
      </c>
      <c r="C9819" s="408">
        <v>0</v>
      </c>
      <c r="D9819" s="408">
        <v>47.232727272727267</v>
      </c>
      <c r="E9819" s="408">
        <v>47.232727272727267</v>
      </c>
      <c r="F9819" s="409">
        <v>45203.377256944441</v>
      </c>
      <c r="G9819" s="408">
        <v>0</v>
      </c>
    </row>
    <row r="9820" spans="1:7" ht="15" x14ac:dyDescent="0.2">
      <c r="A9820" s="407" t="s">
        <v>15581</v>
      </c>
      <c r="B9820" s="407" t="s">
        <v>15582</v>
      </c>
      <c r="C9820" s="408">
        <v>0</v>
      </c>
      <c r="D9820" s="408">
        <v>58.863333333333337</v>
      </c>
      <c r="E9820" s="408">
        <v>58.863333333333337</v>
      </c>
      <c r="F9820" s="409">
        <v>45203.375810185185</v>
      </c>
      <c r="G9820" s="408">
        <v>0</v>
      </c>
    </row>
    <row r="9821" spans="1:7" ht="15" x14ac:dyDescent="0.2">
      <c r="A9821" s="407" t="s">
        <v>15583</v>
      </c>
      <c r="B9821" s="407" t="s">
        <v>15584</v>
      </c>
      <c r="C9821" s="408">
        <v>0</v>
      </c>
      <c r="D9821" s="408">
        <v>70.56</v>
      </c>
      <c r="E9821" s="408">
        <v>70.56</v>
      </c>
      <c r="F9821" s="409">
        <v>45203.372731481482</v>
      </c>
      <c r="G9821" s="408">
        <v>0</v>
      </c>
    </row>
    <row r="9822" spans="1:7" ht="15" x14ac:dyDescent="0.2">
      <c r="A9822" s="407" t="s">
        <v>15585</v>
      </c>
      <c r="B9822" s="407" t="s">
        <v>15586</v>
      </c>
      <c r="C9822" s="408">
        <v>0</v>
      </c>
      <c r="D9822" s="408">
        <v>100.03</v>
      </c>
      <c r="E9822" s="408">
        <v>100.03</v>
      </c>
      <c r="F9822" s="409">
        <v>45203.372141203705</v>
      </c>
      <c r="G9822" s="408">
        <v>93</v>
      </c>
    </row>
    <row r="9823" spans="1:7" ht="15" x14ac:dyDescent="0.2">
      <c r="A9823" s="407" t="s">
        <v>15587</v>
      </c>
      <c r="B9823" s="407" t="s">
        <v>15588</v>
      </c>
      <c r="C9823" s="408">
        <v>0</v>
      </c>
      <c r="D9823" s="408">
        <v>0.67784525916905514</v>
      </c>
      <c r="E9823" s="408">
        <v>0.67784525916905514</v>
      </c>
      <c r="F9823" s="409">
        <v>45555.428483796299</v>
      </c>
      <c r="G9823" s="408">
        <v>228</v>
      </c>
    </row>
    <row r="9824" spans="1:7" ht="15" x14ac:dyDescent="0.2">
      <c r="A9824" s="407" t="s">
        <v>15589</v>
      </c>
      <c r="B9824" s="407" t="s">
        <v>15590</v>
      </c>
      <c r="C9824" s="408">
        <v>0</v>
      </c>
      <c r="D9824" s="408">
        <v>0.97668181818181821</v>
      </c>
      <c r="E9824" s="408">
        <v>0.97668181818181821</v>
      </c>
      <c r="F9824" s="409">
        <v>45555.430590277778</v>
      </c>
      <c r="G9824" s="408">
        <v>120</v>
      </c>
    </row>
    <row r="9825" spans="1:7" ht="15" x14ac:dyDescent="0.2">
      <c r="A9825" s="407" t="s">
        <v>15591</v>
      </c>
      <c r="B9825" s="407" t="s">
        <v>15592</v>
      </c>
      <c r="C9825" s="408">
        <v>0</v>
      </c>
      <c r="D9825" s="408">
        <v>0.10489999999999999</v>
      </c>
      <c r="E9825" s="408">
        <v>0.10489999999999999</v>
      </c>
      <c r="F9825" s="409">
        <v>45595.467418981483</v>
      </c>
      <c r="G9825" s="408">
        <v>175</v>
      </c>
    </row>
    <row r="9826" spans="1:7" ht="15" x14ac:dyDescent="0.2">
      <c r="A9826" s="407" t="s">
        <v>15593</v>
      </c>
      <c r="B9826" s="407" t="s">
        <v>15594</v>
      </c>
      <c r="C9826" s="408">
        <v>0</v>
      </c>
      <c r="D9826" s="408">
        <v>0.1045</v>
      </c>
      <c r="E9826" s="408">
        <v>0.1045</v>
      </c>
      <c r="F9826" s="409">
        <v>45595.467835648145</v>
      </c>
      <c r="G9826" s="408">
        <v>200</v>
      </c>
    </row>
    <row r="9827" spans="1:7" ht="15" x14ac:dyDescent="0.2">
      <c r="A9827" s="407" t="s">
        <v>15595</v>
      </c>
      <c r="B9827" s="407" t="s">
        <v>15596</v>
      </c>
      <c r="C9827" s="408">
        <v>0</v>
      </c>
      <c r="D9827" s="408">
        <v>0.1749</v>
      </c>
      <c r="E9827" s="408">
        <v>0.1749</v>
      </c>
      <c r="F9827" s="409">
        <v>45595.468391203707</v>
      </c>
      <c r="G9827" s="408">
        <v>297</v>
      </c>
    </row>
    <row r="9828" spans="1:7" ht="15" x14ac:dyDescent="0.2">
      <c r="A9828" s="407" t="s">
        <v>15597</v>
      </c>
      <c r="B9828" s="407" t="s">
        <v>15598</v>
      </c>
      <c r="C9828" s="408">
        <v>0</v>
      </c>
      <c r="D9828" s="408">
        <v>0.1139</v>
      </c>
      <c r="E9828" s="408">
        <v>0.1139</v>
      </c>
      <c r="F9828" s="409">
        <v>45595.468877314815</v>
      </c>
      <c r="G9828" s="408">
        <v>95</v>
      </c>
    </row>
    <row r="9829" spans="1:7" ht="15" x14ac:dyDescent="0.2">
      <c r="A9829" s="407" t="s">
        <v>15599</v>
      </c>
      <c r="B9829" s="407" t="s">
        <v>15600</v>
      </c>
      <c r="C9829" s="408">
        <v>0</v>
      </c>
      <c r="D9829" s="408">
        <v>0.16978333333333334</v>
      </c>
      <c r="E9829" s="408">
        <v>0.16978333333333334</v>
      </c>
      <c r="F9829" s="409">
        <v>45595.469236111108</v>
      </c>
      <c r="G9829" s="408">
        <v>280</v>
      </c>
    </row>
    <row r="9830" spans="1:7" ht="15" x14ac:dyDescent="0.2">
      <c r="A9830" s="407" t="s">
        <v>15601</v>
      </c>
      <c r="B9830" s="407" t="s">
        <v>40545</v>
      </c>
      <c r="C9830" s="408">
        <v>0</v>
      </c>
      <c r="D9830" s="408">
        <v>0.26540000000000002</v>
      </c>
      <c r="E9830" s="408">
        <v>0.26540000000000002</v>
      </c>
      <c r="F9830" s="409">
        <v>45951.456736111111</v>
      </c>
      <c r="G9830" s="408">
        <v>0</v>
      </c>
    </row>
    <row r="9831" spans="1:7" ht="15" x14ac:dyDescent="0.2">
      <c r="A9831" s="407" t="s">
        <v>15602</v>
      </c>
      <c r="B9831" s="407" t="s">
        <v>15603</v>
      </c>
      <c r="C9831" s="408">
        <v>0</v>
      </c>
      <c r="D9831" s="408">
        <v>0.11</v>
      </c>
      <c r="E9831" s="408">
        <v>0.11</v>
      </c>
      <c r="F9831" s="409">
        <v>45595.469872685186</v>
      </c>
      <c r="G9831" s="408">
        <v>0</v>
      </c>
    </row>
    <row r="9832" spans="1:7" ht="15" x14ac:dyDescent="0.2">
      <c r="A9832" s="407" t="s">
        <v>15604</v>
      </c>
      <c r="B9832" s="407" t="s">
        <v>15605</v>
      </c>
      <c r="C9832" s="408">
        <v>0</v>
      </c>
      <c r="D9832" s="408">
        <v>0.25045000000000001</v>
      </c>
      <c r="E9832" s="408">
        <v>0.25045000000000001</v>
      </c>
      <c r="F9832" s="409">
        <v>45595.470486111109</v>
      </c>
      <c r="G9832" s="408">
        <v>490</v>
      </c>
    </row>
    <row r="9833" spans="1:7" ht="15" x14ac:dyDescent="0.2">
      <c r="A9833" s="407" t="s">
        <v>15606</v>
      </c>
      <c r="B9833" s="407" t="s">
        <v>15607</v>
      </c>
      <c r="C9833" s="408">
        <v>0</v>
      </c>
      <c r="D9833" s="408">
        <v>0.44719999999999999</v>
      </c>
      <c r="E9833" s="408">
        <v>0.44719999999999999</v>
      </c>
      <c r="F9833" s="409">
        <v>45595.470682870371</v>
      </c>
      <c r="G9833" s="408">
        <v>197</v>
      </c>
    </row>
    <row r="9834" spans="1:7" ht="15" x14ac:dyDescent="0.2">
      <c r="A9834" s="407" t="s">
        <v>15608</v>
      </c>
      <c r="B9834" s="407" t="s">
        <v>15609</v>
      </c>
      <c r="C9834" s="408">
        <v>0</v>
      </c>
      <c r="D9834" s="408">
        <v>0.73250000000000004</v>
      </c>
      <c r="E9834" s="408">
        <v>0.73250000000000004</v>
      </c>
      <c r="F9834" s="409">
        <v>45595.471053240741</v>
      </c>
      <c r="G9834" s="408">
        <v>0</v>
      </c>
    </row>
    <row r="9835" spans="1:7" ht="15" x14ac:dyDescent="0.2">
      <c r="A9835" s="407" t="s">
        <v>15610</v>
      </c>
      <c r="B9835" s="407" t="s">
        <v>15611</v>
      </c>
      <c r="C9835" s="408">
        <v>0</v>
      </c>
      <c r="D9835" s="408">
        <v>0.61699999999999999</v>
      </c>
      <c r="E9835" s="408">
        <v>0.61699999999999999</v>
      </c>
      <c r="F9835" s="409">
        <v>45595.471354166664</v>
      </c>
      <c r="G9835" s="408">
        <v>0</v>
      </c>
    </row>
    <row r="9836" spans="1:7" ht="15" x14ac:dyDescent="0.2">
      <c r="A9836" s="407" t="s">
        <v>15612</v>
      </c>
      <c r="B9836" s="407" t="s">
        <v>15613</v>
      </c>
      <c r="C9836" s="408">
        <v>0</v>
      </c>
      <c r="D9836" s="408">
        <v>0.6724</v>
      </c>
      <c r="E9836" s="408">
        <v>0.6724</v>
      </c>
      <c r="F9836" s="409">
        <v>45595.471631944441</v>
      </c>
      <c r="G9836" s="408">
        <v>0</v>
      </c>
    </row>
    <row r="9837" spans="1:7" ht="15" x14ac:dyDescent="0.2">
      <c r="A9837" s="407" t="s">
        <v>15614</v>
      </c>
      <c r="B9837" s="407" t="s">
        <v>15615</v>
      </c>
      <c r="C9837" s="408">
        <v>0</v>
      </c>
      <c r="D9837" s="408">
        <v>1.14585</v>
      </c>
      <c r="E9837" s="408">
        <v>1.14585</v>
      </c>
      <c r="F9837" s="409">
        <v>45595.471863425926</v>
      </c>
      <c r="G9837" s="408">
        <v>100</v>
      </c>
    </row>
    <row r="9838" spans="1:7" ht="15" x14ac:dyDescent="0.2">
      <c r="A9838" s="407" t="s">
        <v>15616</v>
      </c>
      <c r="B9838" s="407" t="s">
        <v>15617</v>
      </c>
      <c r="C9838" s="408">
        <v>0</v>
      </c>
      <c r="D9838" s="408">
        <v>1.1620999999999999</v>
      </c>
      <c r="E9838" s="408">
        <v>1.1620999999999999</v>
      </c>
      <c r="F9838" s="409">
        <v>45595.47210648148</v>
      </c>
      <c r="G9838" s="408">
        <v>0</v>
      </c>
    </row>
    <row r="9839" spans="1:7" ht="15" x14ac:dyDescent="0.2">
      <c r="A9839" s="407" t="s">
        <v>15618</v>
      </c>
      <c r="B9839" s="407" t="s">
        <v>15619</v>
      </c>
      <c r="C9839" s="408">
        <v>0</v>
      </c>
      <c r="D9839" s="408">
        <v>1.0833999999999999</v>
      </c>
      <c r="E9839" s="408">
        <v>1.0833999999999999</v>
      </c>
      <c r="F9839" s="409">
        <v>45595.472511574073</v>
      </c>
      <c r="G9839" s="408">
        <v>0</v>
      </c>
    </row>
    <row r="9840" spans="1:7" ht="15" x14ac:dyDescent="0.2">
      <c r="A9840" s="407" t="s">
        <v>15620</v>
      </c>
      <c r="B9840" s="407" t="s">
        <v>40544</v>
      </c>
      <c r="C9840" s="408">
        <v>0</v>
      </c>
      <c r="D9840" s="408">
        <v>0.45190000000000002</v>
      </c>
      <c r="E9840" s="408">
        <v>0.45190000000000002</v>
      </c>
      <c r="F9840" s="409">
        <v>45951.457962962966</v>
      </c>
      <c r="G9840" s="408">
        <v>1300</v>
      </c>
    </row>
    <row r="9841" spans="1:7" ht="15" x14ac:dyDescent="0.2">
      <c r="A9841" s="407" t="s">
        <v>15621</v>
      </c>
      <c r="B9841" s="407" t="s">
        <v>15622</v>
      </c>
      <c r="C9841" s="408">
        <v>0</v>
      </c>
      <c r="D9841" s="408">
        <v>0.41694999999999999</v>
      </c>
      <c r="E9841" s="408">
        <v>0.41694999999999999</v>
      </c>
      <c r="F9841" s="409">
        <v>45595.473113425927</v>
      </c>
      <c r="G9841" s="408">
        <v>400</v>
      </c>
    </row>
    <row r="9842" spans="1:7" ht="15" x14ac:dyDescent="0.2">
      <c r="A9842" s="407" t="s">
        <v>15623</v>
      </c>
      <c r="B9842" s="407" t="s">
        <v>15624</v>
      </c>
      <c r="C9842" s="408">
        <v>0</v>
      </c>
      <c r="D9842" s="408">
        <v>0.3533</v>
      </c>
      <c r="E9842" s="408">
        <v>0.3533</v>
      </c>
      <c r="F9842" s="409">
        <v>45595.473425925928</v>
      </c>
      <c r="G9842" s="408">
        <v>500</v>
      </c>
    </row>
    <row r="9843" spans="1:7" ht="15" x14ac:dyDescent="0.2">
      <c r="A9843" s="407" t="s">
        <v>15625</v>
      </c>
      <c r="B9843" s="407" t="s">
        <v>15626</v>
      </c>
      <c r="C9843" s="408">
        <v>0</v>
      </c>
      <c r="D9843" s="408">
        <v>9.923333333333334E-2</v>
      </c>
      <c r="E9843" s="408">
        <v>9.923333333333334E-2</v>
      </c>
      <c r="F9843" s="409">
        <v>45595.473703703705</v>
      </c>
      <c r="G9843" s="408">
        <v>100</v>
      </c>
    </row>
    <row r="9844" spans="1:7" ht="15" x14ac:dyDescent="0.2">
      <c r="A9844" s="407" t="s">
        <v>15627</v>
      </c>
      <c r="B9844" s="407" t="s">
        <v>15628</v>
      </c>
      <c r="C9844" s="408">
        <v>0</v>
      </c>
      <c r="D9844" s="408">
        <v>0.16525000000000001</v>
      </c>
      <c r="E9844" s="408">
        <v>0.16525000000000001</v>
      </c>
      <c r="F9844" s="409">
        <v>45595.473923611113</v>
      </c>
      <c r="G9844" s="408">
        <v>199</v>
      </c>
    </row>
    <row r="9845" spans="1:7" ht="15" x14ac:dyDescent="0.2">
      <c r="A9845" s="407" t="s">
        <v>15629</v>
      </c>
      <c r="B9845" s="407" t="s">
        <v>15630</v>
      </c>
      <c r="C9845" s="408">
        <v>0</v>
      </c>
      <c r="D9845" s="408">
        <v>1.6872</v>
      </c>
      <c r="E9845" s="408">
        <v>1.6872</v>
      </c>
      <c r="F9845" s="409">
        <v>45595.474999999999</v>
      </c>
      <c r="G9845" s="408">
        <v>90</v>
      </c>
    </row>
    <row r="9846" spans="1:7" ht="15" x14ac:dyDescent="0.2">
      <c r="A9846" s="407" t="s">
        <v>15631</v>
      </c>
      <c r="B9846" s="407" t="s">
        <v>15632</v>
      </c>
      <c r="C9846" s="408">
        <v>0</v>
      </c>
      <c r="D9846" s="408">
        <v>1.7564</v>
      </c>
      <c r="E9846" s="408">
        <v>1.7564</v>
      </c>
      <c r="F9846" s="409">
        <v>45595.475949074076</v>
      </c>
      <c r="G9846" s="408">
        <v>0</v>
      </c>
    </row>
    <row r="9847" spans="1:7" ht="15" x14ac:dyDescent="0.2">
      <c r="A9847" s="407" t="s">
        <v>15633</v>
      </c>
      <c r="B9847" s="407" t="s">
        <v>15634</v>
      </c>
      <c r="C9847" s="408">
        <v>0</v>
      </c>
      <c r="D9847" s="408">
        <v>3.2109999999999999</v>
      </c>
      <c r="E9847" s="408">
        <v>3.2109999999999999</v>
      </c>
      <c r="F9847" s="409">
        <v>45595.476273148146</v>
      </c>
      <c r="G9847" s="408">
        <v>0</v>
      </c>
    </row>
    <row r="9848" spans="1:7" ht="15" x14ac:dyDescent="0.2">
      <c r="A9848" s="407" t="s">
        <v>15635</v>
      </c>
      <c r="B9848" s="407" t="s">
        <v>15636</v>
      </c>
      <c r="C9848" s="408">
        <v>0</v>
      </c>
      <c r="D9848" s="408">
        <v>8.9314000000000004E-2</v>
      </c>
      <c r="E9848" s="408">
        <v>8.9314000000000004E-2</v>
      </c>
      <c r="F9848" s="409">
        <v>45595.4768287037</v>
      </c>
      <c r="G9848" s="408">
        <v>700</v>
      </c>
    </row>
    <row r="9849" spans="1:7" ht="15" x14ac:dyDescent="0.2">
      <c r="A9849" s="407" t="s">
        <v>15637</v>
      </c>
      <c r="B9849" s="407" t="s">
        <v>15638</v>
      </c>
      <c r="C9849" s="408">
        <v>0</v>
      </c>
      <c r="D9849" s="408">
        <v>0.19</v>
      </c>
      <c r="E9849" s="408">
        <v>0.19</v>
      </c>
      <c r="F9849" s="409">
        <v>45595.477175925924</v>
      </c>
      <c r="G9849" s="408">
        <v>0</v>
      </c>
    </row>
    <row r="9850" spans="1:7" ht="15" x14ac:dyDescent="0.2">
      <c r="A9850" s="407" t="s">
        <v>15639</v>
      </c>
      <c r="B9850" s="407" t="s">
        <v>40543</v>
      </c>
      <c r="C9850" s="408">
        <v>0</v>
      </c>
      <c r="D9850" s="408">
        <v>0.1106</v>
      </c>
      <c r="E9850" s="408">
        <v>0.1106</v>
      </c>
      <c r="F9850" s="409">
        <v>45951.458113425928</v>
      </c>
      <c r="G9850" s="408">
        <v>0</v>
      </c>
    </row>
    <row r="9851" spans="1:7" ht="15" x14ac:dyDescent="0.2">
      <c r="A9851" s="407" t="s">
        <v>15640</v>
      </c>
      <c r="B9851" s="407" t="s">
        <v>15641</v>
      </c>
      <c r="C9851" s="408">
        <v>0</v>
      </c>
      <c r="D9851" s="408">
        <v>3.6987999999999999</v>
      </c>
      <c r="E9851" s="408">
        <v>3.6987999999999999</v>
      </c>
      <c r="F9851" s="409">
        <v>45595.47760416667</v>
      </c>
      <c r="G9851" s="408">
        <v>0</v>
      </c>
    </row>
    <row r="9852" spans="1:7" ht="15" x14ac:dyDescent="0.2">
      <c r="A9852" s="407" t="s">
        <v>15642</v>
      </c>
      <c r="B9852" s="407" t="s">
        <v>15643</v>
      </c>
      <c r="C9852" s="408">
        <v>0</v>
      </c>
      <c r="D9852" s="408">
        <v>2.8681999999999999</v>
      </c>
      <c r="E9852" s="408">
        <v>2.8681999999999999</v>
      </c>
      <c r="F9852" s="409">
        <v>45595.477916666663</v>
      </c>
      <c r="G9852" s="408">
        <v>0</v>
      </c>
    </row>
    <row r="9853" spans="1:7" ht="15" x14ac:dyDescent="0.2">
      <c r="A9853" s="407" t="s">
        <v>15644</v>
      </c>
      <c r="B9853" s="407" t="s">
        <v>15645</v>
      </c>
      <c r="C9853" s="408">
        <v>0</v>
      </c>
      <c r="D9853" s="408">
        <v>2.9805999999999999</v>
      </c>
      <c r="E9853" s="408">
        <v>2.9805999999999999</v>
      </c>
      <c r="F9853" s="409">
        <v>45595.478136574071</v>
      </c>
      <c r="G9853" s="408">
        <v>0</v>
      </c>
    </row>
    <row r="9854" spans="1:7" ht="15" x14ac:dyDescent="0.2">
      <c r="A9854" s="407" t="s">
        <v>15646</v>
      </c>
      <c r="B9854" s="407" t="s">
        <v>15647</v>
      </c>
      <c r="C9854" s="408">
        <v>0</v>
      </c>
      <c r="D9854" s="408">
        <v>2.121</v>
      </c>
      <c r="E9854" s="408">
        <v>2.121</v>
      </c>
      <c r="F9854" s="409">
        <v>45595.478356481479</v>
      </c>
      <c r="G9854" s="408">
        <v>0</v>
      </c>
    </row>
    <row r="9855" spans="1:7" ht="15" x14ac:dyDescent="0.2">
      <c r="A9855" s="407" t="s">
        <v>15648</v>
      </c>
      <c r="B9855" s="407" t="s">
        <v>15649</v>
      </c>
      <c r="C9855" s="408">
        <v>0</v>
      </c>
      <c r="D9855" s="408">
        <v>2.8681999999999999</v>
      </c>
      <c r="E9855" s="408">
        <v>2.8681999999999999</v>
      </c>
      <c r="F9855" s="409">
        <v>45595.512870370374</v>
      </c>
      <c r="G9855" s="408">
        <v>0</v>
      </c>
    </row>
    <row r="9856" spans="1:7" ht="15" x14ac:dyDescent="0.2">
      <c r="A9856" s="407" t="s">
        <v>15650</v>
      </c>
      <c r="B9856" s="407" t="s">
        <v>15651</v>
      </c>
      <c r="C9856" s="408">
        <v>0</v>
      </c>
      <c r="D9856" s="408">
        <v>5.6218000000000004</v>
      </c>
      <c r="E9856" s="408">
        <v>5.6218000000000004</v>
      </c>
      <c r="F9856" s="409">
        <v>45595.513159722221</v>
      </c>
      <c r="G9856" s="408">
        <v>0</v>
      </c>
    </row>
    <row r="9857" spans="1:7" ht="15" x14ac:dyDescent="0.2">
      <c r="A9857" s="407" t="s">
        <v>15652</v>
      </c>
      <c r="B9857" s="407" t="s">
        <v>15653</v>
      </c>
      <c r="C9857" s="408">
        <v>0</v>
      </c>
      <c r="D9857" s="408">
        <v>5.1787999999999998</v>
      </c>
      <c r="E9857" s="408">
        <v>5.1787999999999998</v>
      </c>
      <c r="F9857" s="409">
        <v>45595.513773148145</v>
      </c>
      <c r="G9857" s="408">
        <v>0</v>
      </c>
    </row>
    <row r="9858" spans="1:7" ht="15" x14ac:dyDescent="0.2">
      <c r="A9858" s="407" t="s">
        <v>15654</v>
      </c>
      <c r="B9858" s="407" t="s">
        <v>15655</v>
      </c>
      <c r="C9858" s="408">
        <v>0</v>
      </c>
      <c r="D9858" s="408">
        <v>3.6480000000000001</v>
      </c>
      <c r="E9858" s="408">
        <v>3.6480000000000001</v>
      </c>
      <c r="F9858" s="409">
        <v>45595.514004629629</v>
      </c>
      <c r="G9858" s="408">
        <v>0</v>
      </c>
    </row>
    <row r="9859" spans="1:7" ht="15" x14ac:dyDescent="0.25">
      <c r="A9859" s="407" t="s">
        <v>15656</v>
      </c>
      <c r="B9859" s="407" t="s">
        <v>15657</v>
      </c>
      <c r="C9859" s="406"/>
      <c r="D9859" s="408">
        <v>1.61</v>
      </c>
      <c r="E9859" s="408">
        <v>1.61</v>
      </c>
      <c r="F9859" s="409">
        <v>45595.51421296296</v>
      </c>
      <c r="G9859" s="408">
        <v>0</v>
      </c>
    </row>
    <row r="9860" spans="1:7" ht="15" x14ac:dyDescent="0.25">
      <c r="A9860" s="407" t="s">
        <v>15658</v>
      </c>
      <c r="B9860" s="407" t="s">
        <v>15659</v>
      </c>
      <c r="C9860" s="406"/>
      <c r="D9860" s="408">
        <v>2.84</v>
      </c>
      <c r="E9860" s="408">
        <v>2.84</v>
      </c>
      <c r="F9860" s="409">
        <v>45595.514432870368</v>
      </c>
      <c r="G9860" s="408">
        <v>0</v>
      </c>
    </row>
    <row r="9861" spans="1:7" ht="15" x14ac:dyDescent="0.25">
      <c r="A9861" s="407" t="s">
        <v>15660</v>
      </c>
      <c r="B9861" s="407" t="s">
        <v>15661</v>
      </c>
      <c r="C9861" s="406"/>
      <c r="D9861" s="408">
        <v>2.84</v>
      </c>
      <c r="E9861" s="408">
        <v>2.84</v>
      </c>
      <c r="F9861" s="409">
        <v>45595.514618055553</v>
      </c>
      <c r="G9861" s="408">
        <v>0</v>
      </c>
    </row>
    <row r="9862" spans="1:7" ht="15" x14ac:dyDescent="0.2">
      <c r="A9862" s="407" t="s">
        <v>15662</v>
      </c>
      <c r="B9862" s="407" t="s">
        <v>15663</v>
      </c>
      <c r="C9862" s="408">
        <v>0</v>
      </c>
      <c r="D9862" s="408">
        <v>0.33179999999999998</v>
      </c>
      <c r="E9862" s="408">
        <v>0.33179999999999998</v>
      </c>
      <c r="F9862" s="409">
        <v>45595.514872685184</v>
      </c>
      <c r="G9862" s="408">
        <v>0</v>
      </c>
    </row>
    <row r="9863" spans="1:7" ht="15" x14ac:dyDescent="0.2">
      <c r="A9863" s="407" t="s">
        <v>15664</v>
      </c>
      <c r="B9863" s="407" t="s">
        <v>15665</v>
      </c>
      <c r="C9863" s="408">
        <v>0</v>
      </c>
      <c r="D9863" s="408">
        <v>1.0881000000000001</v>
      </c>
      <c r="E9863" s="408">
        <v>1.0881000000000001</v>
      </c>
      <c r="F9863" s="409">
        <v>45595.515173611115</v>
      </c>
      <c r="G9863" s="408">
        <v>0</v>
      </c>
    </row>
    <row r="9864" spans="1:7" ht="15" x14ac:dyDescent="0.2">
      <c r="A9864" s="407" t="s">
        <v>15666</v>
      </c>
      <c r="B9864" s="407" t="s">
        <v>15667</v>
      </c>
      <c r="C9864" s="408">
        <v>0</v>
      </c>
      <c r="D9864" s="408">
        <v>1.0994999999999999</v>
      </c>
      <c r="E9864" s="408">
        <v>1.0994999999999999</v>
      </c>
      <c r="F9864" s="409">
        <v>45595.515486111108</v>
      </c>
      <c r="G9864" s="408">
        <v>0</v>
      </c>
    </row>
    <row r="9865" spans="1:7" ht="15" x14ac:dyDescent="0.2">
      <c r="A9865" s="407" t="s">
        <v>15668</v>
      </c>
      <c r="B9865" s="407" t="s">
        <v>15669</v>
      </c>
      <c r="C9865" s="408">
        <v>0</v>
      </c>
      <c r="D9865" s="408">
        <v>0.1706</v>
      </c>
      <c r="E9865" s="408">
        <v>0.1706</v>
      </c>
      <c r="F9865" s="409">
        <v>45595.515694444446</v>
      </c>
      <c r="G9865" s="408">
        <v>0</v>
      </c>
    </row>
    <row r="9866" spans="1:7" ht="15" x14ac:dyDescent="0.2">
      <c r="A9866" s="407" t="s">
        <v>15670</v>
      </c>
      <c r="B9866" s="407" t="s">
        <v>15671</v>
      </c>
      <c r="C9866" s="408">
        <v>0</v>
      </c>
      <c r="D9866" s="408">
        <v>0.36063333333333331</v>
      </c>
      <c r="E9866" s="408">
        <v>0.36063333333333331</v>
      </c>
      <c r="F9866" s="409">
        <v>45595.515983796293</v>
      </c>
      <c r="G9866" s="408">
        <v>0</v>
      </c>
    </row>
    <row r="9867" spans="1:7" ht="15" x14ac:dyDescent="0.2">
      <c r="A9867" s="407" t="s">
        <v>15672</v>
      </c>
      <c r="B9867" s="407" t="s">
        <v>15673</v>
      </c>
      <c r="C9867" s="408">
        <v>0</v>
      </c>
      <c r="D9867" s="408">
        <v>0.23</v>
      </c>
      <c r="E9867" s="408">
        <v>0.23</v>
      </c>
      <c r="F9867" s="409">
        <v>45595.517442129632</v>
      </c>
      <c r="G9867" s="408">
        <v>0</v>
      </c>
    </row>
    <row r="9868" spans="1:7" ht="15" x14ac:dyDescent="0.2">
      <c r="A9868" s="407" t="s">
        <v>15674</v>
      </c>
      <c r="B9868" s="407" t="s">
        <v>4332</v>
      </c>
      <c r="C9868" s="408">
        <v>0</v>
      </c>
      <c r="D9868" s="408">
        <v>0.47549999999999998</v>
      </c>
      <c r="E9868" s="408">
        <v>0.47549999999999998</v>
      </c>
      <c r="F9868" s="409">
        <v>45595.517858796295</v>
      </c>
      <c r="G9868" s="408">
        <v>0</v>
      </c>
    </row>
    <row r="9869" spans="1:7" ht="15" x14ac:dyDescent="0.2">
      <c r="A9869" s="407" t="s">
        <v>15675</v>
      </c>
      <c r="B9869" s="407" t="s">
        <v>15676</v>
      </c>
      <c r="C9869" s="408">
        <v>0</v>
      </c>
      <c r="D9869" s="408">
        <v>4.5308000000000002</v>
      </c>
      <c r="E9869" s="408">
        <v>4.5308000000000002</v>
      </c>
      <c r="F9869" s="409">
        <v>45595.518425925926</v>
      </c>
      <c r="G9869" s="408">
        <v>0</v>
      </c>
    </row>
    <row r="9870" spans="1:7" ht="15" x14ac:dyDescent="0.2">
      <c r="A9870" s="407" t="s">
        <v>15677</v>
      </c>
      <c r="B9870" s="407" t="s">
        <v>15678</v>
      </c>
      <c r="C9870" s="408">
        <v>0</v>
      </c>
      <c r="D9870" s="408">
        <v>2.4807999999999999</v>
      </c>
      <c r="E9870" s="408">
        <v>2.4807999999999999</v>
      </c>
      <c r="F9870" s="409">
        <v>45595.518645833334</v>
      </c>
      <c r="G9870" s="408">
        <v>0</v>
      </c>
    </row>
    <row r="9871" spans="1:7" ht="15" x14ac:dyDescent="0.25">
      <c r="A9871" s="407" t="s">
        <v>15679</v>
      </c>
      <c r="B9871" s="407" t="s">
        <v>15680</v>
      </c>
      <c r="C9871" s="406"/>
      <c r="D9871" s="408">
        <v>1.8360000000000001</v>
      </c>
      <c r="E9871" s="408">
        <v>1.8360000000000001</v>
      </c>
      <c r="F9871" s="409">
        <v>45595.518993055557</v>
      </c>
      <c r="G9871" s="408">
        <v>0</v>
      </c>
    </row>
    <row r="9872" spans="1:7" ht="15" x14ac:dyDescent="0.2">
      <c r="A9872" s="407" t="s">
        <v>15681</v>
      </c>
      <c r="B9872" s="407" t="s">
        <v>15682</v>
      </c>
      <c r="C9872" s="408">
        <v>0</v>
      </c>
      <c r="D9872" s="408">
        <v>0</v>
      </c>
      <c r="E9872" s="408">
        <v>0</v>
      </c>
      <c r="F9872" s="409">
        <v>45595.519270833334</v>
      </c>
      <c r="G9872" s="408">
        <v>0</v>
      </c>
    </row>
    <row r="9873" spans="1:7" ht="15" x14ac:dyDescent="0.2">
      <c r="A9873" s="407" t="s">
        <v>15683</v>
      </c>
      <c r="B9873" s="407" t="s">
        <v>15684</v>
      </c>
      <c r="C9873" s="408">
        <v>0</v>
      </c>
      <c r="D9873" s="408">
        <v>0</v>
      </c>
      <c r="E9873" s="408">
        <v>0</v>
      </c>
      <c r="F9873" s="409">
        <v>45595.519641203704</v>
      </c>
      <c r="G9873" s="408">
        <v>0</v>
      </c>
    </row>
    <row r="9874" spans="1:7" ht="15" x14ac:dyDescent="0.2">
      <c r="A9874" s="407" t="s">
        <v>15685</v>
      </c>
      <c r="B9874" s="407" t="s">
        <v>15686</v>
      </c>
      <c r="C9874" s="408">
        <v>0</v>
      </c>
      <c r="D9874" s="408">
        <v>11.922499999999999</v>
      </c>
      <c r="E9874" s="408">
        <v>11.922499999999999</v>
      </c>
      <c r="F9874" s="409">
        <v>45595.519884259258</v>
      </c>
      <c r="G9874" s="408">
        <v>0</v>
      </c>
    </row>
    <row r="9875" spans="1:7" ht="15" x14ac:dyDescent="0.2">
      <c r="A9875" s="407" t="s">
        <v>15687</v>
      </c>
      <c r="B9875" s="407" t="s">
        <v>15688</v>
      </c>
      <c r="C9875" s="408">
        <v>0</v>
      </c>
      <c r="D9875" s="408">
        <v>1.0595000000000001</v>
      </c>
      <c r="E9875" s="408">
        <v>1.0595000000000001</v>
      </c>
      <c r="F9875" s="409">
        <v>45595.520162037035</v>
      </c>
      <c r="G9875" s="408">
        <v>0</v>
      </c>
    </row>
    <row r="9876" spans="1:7" ht="15" x14ac:dyDescent="0.2">
      <c r="A9876" s="407" t="s">
        <v>15689</v>
      </c>
      <c r="B9876" s="407" t="s">
        <v>15690</v>
      </c>
      <c r="C9876" s="408">
        <v>0</v>
      </c>
      <c r="D9876" s="408">
        <v>0.20635999999999999</v>
      </c>
      <c r="E9876" s="408">
        <v>0.20635999999999999</v>
      </c>
      <c r="F9876" s="409">
        <v>45595.545405092591</v>
      </c>
      <c r="G9876" s="408">
        <v>600</v>
      </c>
    </row>
    <row r="9877" spans="1:7" ht="15" x14ac:dyDescent="0.2">
      <c r="A9877" s="407" t="s">
        <v>15691</v>
      </c>
      <c r="B9877" s="407" t="s">
        <v>15692</v>
      </c>
      <c r="C9877" s="408">
        <v>0</v>
      </c>
      <c r="D9877" s="408">
        <v>0.18379999999999999</v>
      </c>
      <c r="E9877" s="408">
        <v>0.18379999999999999</v>
      </c>
      <c r="F9877" s="409">
        <v>45595.545972222222</v>
      </c>
      <c r="G9877" s="408">
        <v>0</v>
      </c>
    </row>
    <row r="9878" spans="1:7" ht="15" x14ac:dyDescent="0.2">
      <c r="A9878" s="407" t="s">
        <v>15693</v>
      </c>
      <c r="B9878" s="407" t="s">
        <v>15694</v>
      </c>
      <c r="C9878" s="408">
        <v>0</v>
      </c>
      <c r="D9878" s="408">
        <v>0.64780000000000004</v>
      </c>
      <c r="E9878" s="408">
        <v>0.64780000000000004</v>
      </c>
      <c r="F9878" s="409">
        <v>45595.546226851853</v>
      </c>
      <c r="G9878" s="408">
        <v>499</v>
      </c>
    </row>
    <row r="9879" spans="1:7" ht="15" x14ac:dyDescent="0.2">
      <c r="A9879" s="407" t="s">
        <v>15695</v>
      </c>
      <c r="B9879" s="407" t="s">
        <v>15696</v>
      </c>
      <c r="C9879" s="408">
        <v>0</v>
      </c>
      <c r="D9879" s="408">
        <v>7.3749999999999996E-2</v>
      </c>
      <c r="E9879" s="408">
        <v>7.3749999999999996E-2</v>
      </c>
      <c r="F9879" s="409">
        <v>45595.546539351853</v>
      </c>
      <c r="G9879" s="408">
        <v>500</v>
      </c>
    </row>
    <row r="9880" spans="1:7" ht="15" x14ac:dyDescent="0.2">
      <c r="A9880" s="407" t="s">
        <v>15697</v>
      </c>
      <c r="B9880" s="407" t="s">
        <v>40542</v>
      </c>
      <c r="C9880" s="408">
        <v>0</v>
      </c>
      <c r="D9880" s="408">
        <v>0.9536</v>
      </c>
      <c r="E9880" s="408">
        <v>0.9536</v>
      </c>
      <c r="F9880" s="409">
        <v>45951.460810185185</v>
      </c>
      <c r="G9880" s="408">
        <v>0</v>
      </c>
    </row>
    <row r="9881" spans="1:7" ht="15" x14ac:dyDescent="0.2">
      <c r="A9881" s="407" t="s">
        <v>15698</v>
      </c>
      <c r="B9881" s="407" t="s">
        <v>15699</v>
      </c>
      <c r="C9881" s="408">
        <v>0</v>
      </c>
      <c r="D9881" s="408">
        <v>22.509</v>
      </c>
      <c r="E9881" s="408">
        <v>22.509</v>
      </c>
      <c r="F9881" s="409">
        <v>45595.547291666669</v>
      </c>
      <c r="G9881" s="408">
        <v>0</v>
      </c>
    </row>
    <row r="9882" spans="1:7" ht="15" x14ac:dyDescent="0.2">
      <c r="A9882" s="407" t="s">
        <v>15700</v>
      </c>
      <c r="B9882" s="407" t="s">
        <v>15701</v>
      </c>
      <c r="C9882" s="408">
        <v>0</v>
      </c>
      <c r="D9882" s="408">
        <v>0</v>
      </c>
      <c r="E9882" s="408">
        <v>0</v>
      </c>
      <c r="F9882" s="409">
        <v>45488.582152777781</v>
      </c>
      <c r="G9882" s="408">
        <v>0</v>
      </c>
    </row>
    <row r="9883" spans="1:7" ht="15" x14ac:dyDescent="0.2">
      <c r="A9883" s="407" t="s">
        <v>33949</v>
      </c>
      <c r="B9883" s="407" t="s">
        <v>33950</v>
      </c>
      <c r="C9883" s="408">
        <v>0</v>
      </c>
      <c r="D9883" s="408">
        <v>8.48E-2</v>
      </c>
      <c r="E9883" s="408">
        <v>8.48E-2</v>
      </c>
      <c r="F9883" s="409">
        <v>45595.54891203704</v>
      </c>
      <c r="G9883" s="408">
        <v>300</v>
      </c>
    </row>
    <row r="9884" spans="1:7" ht="15" x14ac:dyDescent="0.2">
      <c r="A9884" s="407" t="s">
        <v>33951</v>
      </c>
      <c r="B9884" s="407" t="s">
        <v>33952</v>
      </c>
      <c r="C9884" s="408">
        <v>0</v>
      </c>
      <c r="D9884" s="408">
        <v>0.10289240114353647</v>
      </c>
      <c r="E9884" s="408">
        <v>0.10289240114353647</v>
      </c>
      <c r="F9884" s="409">
        <v>45595.549201388887</v>
      </c>
      <c r="G9884" s="408">
        <v>2500</v>
      </c>
    </row>
    <row r="9885" spans="1:7" ht="15" x14ac:dyDescent="0.2">
      <c r="A9885" s="407" t="s">
        <v>33953</v>
      </c>
      <c r="B9885" s="407" t="s">
        <v>33954</v>
      </c>
      <c r="C9885" s="408">
        <v>0</v>
      </c>
      <c r="D9885" s="408">
        <v>8.48E-2</v>
      </c>
      <c r="E9885" s="408">
        <v>8.48E-2</v>
      </c>
      <c r="F9885" s="409">
        <v>45595.549583333333</v>
      </c>
      <c r="G9885" s="408">
        <v>700</v>
      </c>
    </row>
    <row r="9886" spans="1:7" ht="15" x14ac:dyDescent="0.2">
      <c r="A9886" s="407" t="s">
        <v>33955</v>
      </c>
      <c r="B9886" s="407" t="s">
        <v>33956</v>
      </c>
      <c r="C9886" s="408">
        <v>0</v>
      </c>
      <c r="D9886" s="408">
        <v>0.1225468253968254</v>
      </c>
      <c r="E9886" s="408">
        <v>0.1225468253968254</v>
      </c>
      <c r="F9886" s="409">
        <v>45773.33148148148</v>
      </c>
      <c r="G9886" s="408">
        <v>700</v>
      </c>
    </row>
    <row r="9887" spans="1:7" ht="15" x14ac:dyDescent="0.2">
      <c r="A9887" s="407" t="s">
        <v>33957</v>
      </c>
      <c r="B9887" s="407" t="s">
        <v>33958</v>
      </c>
      <c r="C9887" s="408">
        <v>0</v>
      </c>
      <c r="D9887" s="408">
        <v>0.14555000000000001</v>
      </c>
      <c r="E9887" s="408">
        <v>0.14555000000000001</v>
      </c>
      <c r="F9887" s="409">
        <v>45595.550937499997</v>
      </c>
      <c r="G9887" s="408">
        <v>700</v>
      </c>
    </row>
    <row r="9888" spans="1:7" ht="15" x14ac:dyDescent="0.2">
      <c r="A9888" s="407" t="s">
        <v>33959</v>
      </c>
      <c r="B9888" s="407" t="s">
        <v>33960</v>
      </c>
      <c r="C9888" s="408">
        <v>0</v>
      </c>
      <c r="D9888" s="408">
        <v>0.1527</v>
      </c>
      <c r="E9888" s="408">
        <v>0.1527</v>
      </c>
      <c r="F9888" s="409">
        <v>45595.551296296297</v>
      </c>
      <c r="G9888" s="408">
        <v>0</v>
      </c>
    </row>
    <row r="9889" spans="1:7" ht="15" x14ac:dyDescent="0.2">
      <c r="A9889" s="407" t="s">
        <v>33961</v>
      </c>
      <c r="B9889" s="407" t="s">
        <v>33962</v>
      </c>
      <c r="C9889" s="408">
        <v>0</v>
      </c>
      <c r="D9889" s="408">
        <v>0.14549999999999999</v>
      </c>
      <c r="E9889" s="408">
        <v>0.14549999999999999</v>
      </c>
      <c r="F9889" s="409">
        <v>45595.551585648151</v>
      </c>
      <c r="G9889" s="408">
        <v>500</v>
      </c>
    </row>
    <row r="9890" spans="1:7" ht="15" x14ac:dyDescent="0.2">
      <c r="A9890" s="407" t="s">
        <v>33963</v>
      </c>
      <c r="B9890" s="407" t="s">
        <v>33964</v>
      </c>
      <c r="C9890" s="408">
        <v>0</v>
      </c>
      <c r="D9890" s="408">
        <v>0.19384999999999999</v>
      </c>
      <c r="E9890" s="408">
        <v>0.19384999999999999</v>
      </c>
      <c r="F9890" s="409">
        <v>45595.552002314813</v>
      </c>
      <c r="G9890" s="408">
        <v>100</v>
      </c>
    </row>
    <row r="9891" spans="1:7" ht="15" x14ac:dyDescent="0.2">
      <c r="A9891" s="407" t="s">
        <v>33965</v>
      </c>
      <c r="B9891" s="407" t="s">
        <v>33966</v>
      </c>
      <c r="C9891" s="408">
        <v>0</v>
      </c>
      <c r="D9891" s="408">
        <v>0.18866666666666665</v>
      </c>
      <c r="E9891" s="408">
        <v>0.18866666666666665</v>
      </c>
      <c r="F9891" s="409">
        <v>45773.332094907404</v>
      </c>
      <c r="G9891" s="408">
        <v>0</v>
      </c>
    </row>
    <row r="9892" spans="1:7" ht="15" x14ac:dyDescent="0.2">
      <c r="A9892" s="407" t="s">
        <v>33967</v>
      </c>
      <c r="B9892" s="407" t="s">
        <v>33968</v>
      </c>
      <c r="C9892" s="408">
        <v>0</v>
      </c>
      <c r="D9892" s="408">
        <v>0.18866666666666665</v>
      </c>
      <c r="E9892" s="408">
        <v>0.18866666666666665</v>
      </c>
      <c r="F9892" s="409">
        <v>45595.553611111114</v>
      </c>
      <c r="G9892" s="408">
        <v>100</v>
      </c>
    </row>
    <row r="9893" spans="1:7" ht="15" x14ac:dyDescent="0.2">
      <c r="A9893" s="407" t="s">
        <v>33969</v>
      </c>
      <c r="B9893" s="407" t="s">
        <v>33970</v>
      </c>
      <c r="C9893" s="408">
        <v>0</v>
      </c>
      <c r="D9893" s="408">
        <v>0.59989999999999999</v>
      </c>
      <c r="E9893" s="408">
        <v>0.59989999999999999</v>
      </c>
      <c r="F9893" s="409">
        <v>45595.553877314815</v>
      </c>
      <c r="G9893" s="408">
        <v>0</v>
      </c>
    </row>
    <row r="9894" spans="1:7" ht="15" x14ac:dyDescent="0.2">
      <c r="A9894" s="407" t="s">
        <v>33971</v>
      </c>
      <c r="B9894" s="407" t="s">
        <v>33972</v>
      </c>
      <c r="C9894" s="408">
        <v>0</v>
      </c>
      <c r="D9894" s="408">
        <v>0.21990000000000001</v>
      </c>
      <c r="E9894" s="408">
        <v>0.21990000000000001</v>
      </c>
      <c r="F9894" s="409">
        <v>45595.554722222223</v>
      </c>
      <c r="G9894" s="408">
        <v>100</v>
      </c>
    </row>
    <row r="9895" spans="1:7" ht="15" x14ac:dyDescent="0.2">
      <c r="A9895" s="407" t="s">
        <v>33973</v>
      </c>
      <c r="B9895" s="407" t="s">
        <v>33974</v>
      </c>
      <c r="C9895" s="408">
        <v>0</v>
      </c>
      <c r="D9895" s="408">
        <v>0.19350000000000001</v>
      </c>
      <c r="E9895" s="408">
        <v>0.19350000000000001</v>
      </c>
      <c r="F9895" s="409">
        <v>45595.555821759262</v>
      </c>
      <c r="G9895" s="408">
        <v>0</v>
      </c>
    </row>
    <row r="9896" spans="1:7" ht="15" x14ac:dyDescent="0.2">
      <c r="A9896" s="407" t="s">
        <v>33975</v>
      </c>
      <c r="B9896" s="407" t="s">
        <v>33976</v>
      </c>
      <c r="C9896" s="408">
        <v>0</v>
      </c>
      <c r="D9896" s="408">
        <v>0</v>
      </c>
      <c r="E9896" s="408">
        <v>0</v>
      </c>
      <c r="F9896" s="409">
        <v>45595.556111111109</v>
      </c>
      <c r="G9896" s="408">
        <v>0</v>
      </c>
    </row>
    <row r="9897" spans="1:7" ht="15" x14ac:dyDescent="0.2">
      <c r="A9897" s="407" t="s">
        <v>33977</v>
      </c>
      <c r="B9897" s="407" t="s">
        <v>33978</v>
      </c>
      <c r="C9897" s="408">
        <v>0</v>
      </c>
      <c r="D9897" s="408">
        <v>0.30276666666666663</v>
      </c>
      <c r="E9897" s="408">
        <v>0.30276666666666663</v>
      </c>
      <c r="F9897" s="409">
        <v>45595.556342592594</v>
      </c>
      <c r="G9897" s="408">
        <v>100</v>
      </c>
    </row>
    <row r="9898" spans="1:7" ht="15" x14ac:dyDescent="0.2">
      <c r="A9898" s="407" t="s">
        <v>33979</v>
      </c>
      <c r="B9898" s="407" t="s">
        <v>33980</v>
      </c>
      <c r="C9898" s="408">
        <v>0</v>
      </c>
      <c r="D9898" s="408">
        <v>0.30276666666666663</v>
      </c>
      <c r="E9898" s="408">
        <v>0.30276666666666663</v>
      </c>
      <c r="F9898" s="409">
        <v>45595.55672453704</v>
      </c>
      <c r="G9898" s="408">
        <v>200</v>
      </c>
    </row>
    <row r="9899" spans="1:7" ht="15" x14ac:dyDescent="0.2">
      <c r="A9899" s="407" t="s">
        <v>33981</v>
      </c>
      <c r="B9899" s="407" t="s">
        <v>33982</v>
      </c>
      <c r="C9899" s="408">
        <v>0</v>
      </c>
      <c r="D9899" s="408">
        <v>0.30275000000000002</v>
      </c>
      <c r="E9899" s="408">
        <v>0.30275000000000002</v>
      </c>
      <c r="F9899" s="409">
        <v>45595.556921296295</v>
      </c>
      <c r="G9899" s="408">
        <v>0</v>
      </c>
    </row>
    <row r="9900" spans="1:7" ht="15" x14ac:dyDescent="0.2">
      <c r="A9900" s="407" t="s">
        <v>33983</v>
      </c>
      <c r="B9900" s="407" t="s">
        <v>33984</v>
      </c>
      <c r="C9900" s="408">
        <v>0</v>
      </c>
      <c r="D9900" s="408">
        <v>0.30159999999999998</v>
      </c>
      <c r="E9900" s="408">
        <v>0.30159999999999998</v>
      </c>
      <c r="F9900" s="409">
        <v>45595.557187500002</v>
      </c>
      <c r="G9900" s="408">
        <v>200</v>
      </c>
    </row>
    <row r="9901" spans="1:7" ht="15" x14ac:dyDescent="0.2">
      <c r="A9901" s="407" t="s">
        <v>33985</v>
      </c>
      <c r="B9901" s="407" t="s">
        <v>33986</v>
      </c>
      <c r="C9901" s="408">
        <v>0</v>
      </c>
      <c r="D9901" s="408">
        <v>0.31140000000000001</v>
      </c>
      <c r="E9901" s="408">
        <v>0.31140000000000001</v>
      </c>
      <c r="F9901" s="409">
        <v>45595.557662037034</v>
      </c>
      <c r="G9901" s="408">
        <v>100</v>
      </c>
    </row>
    <row r="9902" spans="1:7" ht="15" x14ac:dyDescent="0.2">
      <c r="A9902" s="407" t="s">
        <v>33987</v>
      </c>
      <c r="B9902" s="407" t="s">
        <v>33988</v>
      </c>
      <c r="C9902" s="408">
        <v>0</v>
      </c>
      <c r="D9902" s="408">
        <v>0</v>
      </c>
      <c r="E9902" s="408">
        <v>0</v>
      </c>
      <c r="F9902" s="409">
        <v>45595.557986111111</v>
      </c>
      <c r="G9902" s="408">
        <v>0</v>
      </c>
    </row>
    <row r="9903" spans="1:7" ht="15" x14ac:dyDescent="0.2">
      <c r="A9903" s="407" t="s">
        <v>33989</v>
      </c>
      <c r="B9903" s="407" t="s">
        <v>33990</v>
      </c>
      <c r="C9903" s="408">
        <v>0</v>
      </c>
      <c r="D9903" s="408">
        <v>0</v>
      </c>
      <c r="E9903" s="408">
        <v>0</v>
      </c>
      <c r="F9903" s="409">
        <v>45595.55840277778</v>
      </c>
      <c r="G9903" s="408">
        <v>0</v>
      </c>
    </row>
    <row r="9904" spans="1:7" ht="15" x14ac:dyDescent="0.2">
      <c r="A9904" s="407" t="s">
        <v>33991</v>
      </c>
      <c r="B9904" s="407" t="s">
        <v>33992</v>
      </c>
      <c r="C9904" s="408">
        <v>0</v>
      </c>
      <c r="D9904" s="408">
        <v>0.46560000000000001</v>
      </c>
      <c r="E9904" s="408">
        <v>0.46560000000000001</v>
      </c>
      <c r="F9904" s="409">
        <v>45595.558935185189</v>
      </c>
      <c r="G9904" s="408">
        <v>100</v>
      </c>
    </row>
    <row r="9905" spans="1:7" ht="15" x14ac:dyDescent="0.2">
      <c r="A9905" s="407" t="s">
        <v>33993</v>
      </c>
      <c r="B9905" s="407" t="s">
        <v>33994</v>
      </c>
      <c r="C9905" s="408">
        <v>0</v>
      </c>
      <c r="D9905" s="408">
        <v>0.46560000000000001</v>
      </c>
      <c r="E9905" s="408">
        <v>0.46560000000000001</v>
      </c>
      <c r="F9905" s="409">
        <v>45595.559293981481</v>
      </c>
      <c r="G9905" s="408">
        <v>100</v>
      </c>
    </row>
    <row r="9906" spans="1:7" ht="15" x14ac:dyDescent="0.2">
      <c r="A9906" s="407" t="s">
        <v>33995</v>
      </c>
      <c r="B9906" s="407" t="s">
        <v>33996</v>
      </c>
      <c r="C9906" s="408">
        <v>0</v>
      </c>
      <c r="D9906" s="408">
        <v>0.44864545454545457</v>
      </c>
      <c r="E9906" s="408">
        <v>0.44864545454545457</v>
      </c>
      <c r="F9906" s="409">
        <v>45595.559467592589</v>
      </c>
      <c r="G9906" s="408">
        <v>0</v>
      </c>
    </row>
    <row r="9907" spans="1:7" ht="15" x14ac:dyDescent="0.2">
      <c r="A9907" s="407" t="s">
        <v>33997</v>
      </c>
      <c r="B9907" s="407" t="s">
        <v>33998</v>
      </c>
      <c r="C9907" s="408">
        <v>0</v>
      </c>
      <c r="D9907" s="408">
        <v>0.48370000000000002</v>
      </c>
      <c r="E9907" s="408">
        <v>0.48370000000000002</v>
      </c>
      <c r="F9907" s="409">
        <v>45595.559641203705</v>
      </c>
      <c r="G9907" s="408">
        <v>0</v>
      </c>
    </row>
    <row r="9908" spans="1:7" ht="15" x14ac:dyDescent="0.2">
      <c r="A9908" s="407" t="s">
        <v>33999</v>
      </c>
      <c r="B9908" s="407" t="s">
        <v>34000</v>
      </c>
      <c r="C9908" s="408">
        <v>0</v>
      </c>
      <c r="D9908" s="408">
        <v>0.5444</v>
      </c>
      <c r="E9908" s="408">
        <v>0.5444</v>
      </c>
      <c r="F9908" s="409">
        <v>45595.560034722221</v>
      </c>
      <c r="G9908" s="408">
        <v>0</v>
      </c>
    </row>
    <row r="9909" spans="1:7" ht="15" x14ac:dyDescent="0.2">
      <c r="A9909" s="407" t="s">
        <v>34001</v>
      </c>
      <c r="B9909" s="407" t="s">
        <v>34002</v>
      </c>
      <c r="C9909" s="408">
        <v>0</v>
      </c>
      <c r="D9909" s="408">
        <v>0.66879999999999995</v>
      </c>
      <c r="E9909" s="408">
        <v>0.66879999999999995</v>
      </c>
      <c r="F9909" s="409">
        <v>45595.560289351852</v>
      </c>
      <c r="G9909" s="408">
        <v>200</v>
      </c>
    </row>
    <row r="9910" spans="1:7" ht="15" x14ac:dyDescent="0.2">
      <c r="A9910" s="407" t="s">
        <v>34003</v>
      </c>
      <c r="B9910" s="407" t="s">
        <v>34004</v>
      </c>
      <c r="C9910" s="408">
        <v>0</v>
      </c>
      <c r="D9910" s="408">
        <v>0.66539999999999999</v>
      </c>
      <c r="E9910" s="408">
        <v>0.66539999999999999</v>
      </c>
      <c r="F9910" s="409">
        <v>45595.560613425929</v>
      </c>
      <c r="G9910" s="408">
        <v>100</v>
      </c>
    </row>
    <row r="9911" spans="1:7" ht="15" x14ac:dyDescent="0.2">
      <c r="A9911" s="407" t="s">
        <v>34005</v>
      </c>
      <c r="B9911" s="407" t="s">
        <v>34006</v>
      </c>
      <c r="C9911" s="408">
        <v>0</v>
      </c>
      <c r="D9911" s="408">
        <v>0.67418</v>
      </c>
      <c r="E9911" s="408">
        <v>0.67418</v>
      </c>
      <c r="F9911" s="409">
        <v>45595.560856481483</v>
      </c>
      <c r="G9911" s="408">
        <v>100</v>
      </c>
    </row>
    <row r="9912" spans="1:7" ht="15" x14ac:dyDescent="0.2">
      <c r="A9912" s="407" t="s">
        <v>34007</v>
      </c>
      <c r="B9912" s="407" t="s">
        <v>34008</v>
      </c>
      <c r="C9912" s="408">
        <v>0</v>
      </c>
      <c r="D9912" s="408">
        <v>0.81510000000000005</v>
      </c>
      <c r="E9912" s="408">
        <v>0.81510000000000005</v>
      </c>
      <c r="F9912" s="409">
        <v>45595.56108796296</v>
      </c>
      <c r="G9912" s="408">
        <v>0</v>
      </c>
    </row>
    <row r="9913" spans="1:7" ht="15" x14ac:dyDescent="0.2">
      <c r="A9913" s="407" t="s">
        <v>34009</v>
      </c>
      <c r="B9913" s="407" t="s">
        <v>34010</v>
      </c>
      <c r="C9913" s="408">
        <v>0</v>
      </c>
      <c r="D9913" s="408">
        <v>0.78410000000000002</v>
      </c>
      <c r="E9913" s="408">
        <v>0.78410000000000002</v>
      </c>
      <c r="F9913" s="409">
        <v>45595.561365740738</v>
      </c>
      <c r="G9913" s="408">
        <v>0</v>
      </c>
    </row>
    <row r="9914" spans="1:7" ht="15" x14ac:dyDescent="0.2">
      <c r="A9914" s="407" t="s">
        <v>34011</v>
      </c>
      <c r="B9914" s="407" t="s">
        <v>34012</v>
      </c>
      <c r="C9914" s="408">
        <v>0</v>
      </c>
      <c r="D9914" s="408">
        <v>0.66539999999999999</v>
      </c>
      <c r="E9914" s="408">
        <v>0.66539999999999999</v>
      </c>
      <c r="F9914" s="409">
        <v>45595.561585648145</v>
      </c>
      <c r="G9914" s="408">
        <v>0</v>
      </c>
    </row>
    <row r="9915" spans="1:7" ht="15" x14ac:dyDescent="0.2">
      <c r="A9915" s="407" t="s">
        <v>34013</v>
      </c>
      <c r="B9915" s="407" t="s">
        <v>34014</v>
      </c>
      <c r="C9915" s="408">
        <v>0</v>
      </c>
      <c r="D9915" s="408">
        <v>1.1560999999999999</v>
      </c>
      <c r="E9915" s="408">
        <v>1.1560999999999999</v>
      </c>
      <c r="F9915" s="409">
        <v>45595.56177083333</v>
      </c>
      <c r="G9915" s="408">
        <v>100</v>
      </c>
    </row>
    <row r="9916" spans="1:7" ht="15" x14ac:dyDescent="0.2">
      <c r="A9916" s="407" t="s">
        <v>34015</v>
      </c>
      <c r="B9916" s="407" t="s">
        <v>34016</v>
      </c>
      <c r="C9916" s="408">
        <v>0</v>
      </c>
      <c r="D9916" s="408">
        <v>1.1560999999999999</v>
      </c>
      <c r="E9916" s="408">
        <v>1.1560999999999999</v>
      </c>
      <c r="F9916" s="409">
        <v>45595.561967592592</v>
      </c>
      <c r="G9916" s="408">
        <v>100</v>
      </c>
    </row>
    <row r="9917" spans="1:7" ht="15" x14ac:dyDescent="0.2">
      <c r="A9917" s="407" t="s">
        <v>34017</v>
      </c>
      <c r="B9917" s="407" t="s">
        <v>34018</v>
      </c>
      <c r="C9917" s="408">
        <v>0</v>
      </c>
      <c r="D9917" s="408">
        <v>0</v>
      </c>
      <c r="E9917" s="408">
        <v>0</v>
      </c>
      <c r="F9917" s="409">
        <v>45595.5621875</v>
      </c>
      <c r="G9917" s="408">
        <v>0</v>
      </c>
    </row>
    <row r="9918" spans="1:7" ht="15" x14ac:dyDescent="0.2">
      <c r="A9918" s="407" t="s">
        <v>34019</v>
      </c>
      <c r="B9918" s="407" t="s">
        <v>34020</v>
      </c>
      <c r="C9918" s="408">
        <v>0</v>
      </c>
      <c r="D9918" s="408">
        <v>0</v>
      </c>
      <c r="E9918" s="408">
        <v>0</v>
      </c>
      <c r="F9918" s="409">
        <v>45595.562465277777</v>
      </c>
      <c r="G9918" s="408">
        <v>0</v>
      </c>
    </row>
    <row r="9919" spans="1:7" ht="15" x14ac:dyDescent="0.2">
      <c r="A9919" s="407" t="s">
        <v>34021</v>
      </c>
      <c r="B9919" s="407" t="s">
        <v>34022</v>
      </c>
      <c r="C9919" s="408">
        <v>0</v>
      </c>
      <c r="D9919" s="408">
        <v>1.7454000000000001</v>
      </c>
      <c r="E9919" s="408">
        <v>1.7454000000000001</v>
      </c>
      <c r="F9919" s="409">
        <v>45595.562650462962</v>
      </c>
      <c r="G9919" s="408">
        <v>100</v>
      </c>
    </row>
    <row r="9920" spans="1:7" ht="15" x14ac:dyDescent="0.2">
      <c r="A9920" s="407" t="s">
        <v>34023</v>
      </c>
      <c r="B9920" s="407" t="s">
        <v>34024</v>
      </c>
      <c r="C9920" s="408">
        <v>0</v>
      </c>
      <c r="D9920" s="408">
        <v>1.7363999999999999</v>
      </c>
      <c r="E9920" s="408">
        <v>1.7363999999999999</v>
      </c>
      <c r="F9920" s="409">
        <v>45595.562881944446</v>
      </c>
      <c r="G9920" s="408">
        <v>100</v>
      </c>
    </row>
    <row r="9921" spans="1:7" ht="15" x14ac:dyDescent="0.2">
      <c r="A9921" s="407" t="s">
        <v>34025</v>
      </c>
      <c r="B9921" s="407" t="s">
        <v>34026</v>
      </c>
      <c r="C9921" s="408">
        <v>0</v>
      </c>
      <c r="D9921" s="408">
        <v>0</v>
      </c>
      <c r="E9921" s="408">
        <v>0</v>
      </c>
      <c r="F9921" s="409">
        <v>45595.563171296293</v>
      </c>
      <c r="G9921" s="408">
        <v>0</v>
      </c>
    </row>
    <row r="9922" spans="1:7" ht="15" x14ac:dyDescent="0.2">
      <c r="A9922" s="407" t="s">
        <v>34027</v>
      </c>
      <c r="B9922" s="407" t="s">
        <v>34028</v>
      </c>
      <c r="C9922" s="408">
        <v>0</v>
      </c>
      <c r="D9922" s="408">
        <v>2.2315</v>
      </c>
      <c r="E9922" s="408">
        <v>2.2315</v>
      </c>
      <c r="F9922" s="409">
        <v>45595.563368055555</v>
      </c>
      <c r="G9922" s="408">
        <v>0</v>
      </c>
    </row>
    <row r="9923" spans="1:7" ht="15" x14ac:dyDescent="0.2">
      <c r="A9923" s="407" t="s">
        <v>34029</v>
      </c>
      <c r="B9923" s="407" t="s">
        <v>34030</v>
      </c>
      <c r="C9923" s="408">
        <v>0</v>
      </c>
      <c r="D9923" s="408">
        <v>0</v>
      </c>
      <c r="E9923" s="408">
        <v>0</v>
      </c>
      <c r="F9923" s="409">
        <v>45595.563576388886</v>
      </c>
      <c r="G9923" s="408">
        <v>0</v>
      </c>
    </row>
    <row r="9924" spans="1:7" ht="15" x14ac:dyDescent="0.2">
      <c r="A9924" s="407" t="s">
        <v>34031</v>
      </c>
      <c r="B9924" s="407" t="s">
        <v>34032</v>
      </c>
      <c r="C9924" s="408">
        <v>0</v>
      </c>
      <c r="D9924" s="408">
        <v>0</v>
      </c>
      <c r="E9924" s="408">
        <v>0</v>
      </c>
      <c r="F9924" s="409">
        <v>45595.564270833333</v>
      </c>
      <c r="G9924" s="408">
        <v>0</v>
      </c>
    </row>
    <row r="9925" spans="1:7" ht="15" x14ac:dyDescent="0.2">
      <c r="A9925" s="407" t="s">
        <v>34033</v>
      </c>
      <c r="B9925" s="407" t="s">
        <v>34034</v>
      </c>
      <c r="C9925" s="408">
        <v>0</v>
      </c>
      <c r="D9925" s="408">
        <v>0</v>
      </c>
      <c r="E9925" s="408">
        <v>0</v>
      </c>
      <c r="F9925" s="409">
        <v>45595.564675925925</v>
      </c>
      <c r="G9925" s="408">
        <v>0</v>
      </c>
    </row>
    <row r="9926" spans="1:7" ht="15" x14ac:dyDescent="0.2">
      <c r="A9926" s="407" t="s">
        <v>34035</v>
      </c>
      <c r="B9926" s="407" t="s">
        <v>34036</v>
      </c>
      <c r="C9926" s="408">
        <v>0</v>
      </c>
      <c r="D9926" s="408">
        <v>0</v>
      </c>
      <c r="E9926" s="408">
        <v>0</v>
      </c>
      <c r="F9926" s="409">
        <v>45595.564872685187</v>
      </c>
      <c r="G9926" s="408">
        <v>0</v>
      </c>
    </row>
    <row r="9927" spans="1:7" ht="15" x14ac:dyDescent="0.2">
      <c r="A9927" s="407" t="s">
        <v>34037</v>
      </c>
      <c r="B9927" s="407" t="s">
        <v>34038</v>
      </c>
      <c r="C9927" s="408">
        <v>0</v>
      </c>
      <c r="D9927" s="408">
        <v>4.0162500000000003</v>
      </c>
      <c r="E9927" s="408">
        <v>4.0162500000000003</v>
      </c>
      <c r="F9927" s="409">
        <v>45595.565081018518</v>
      </c>
      <c r="G9927" s="408">
        <v>20</v>
      </c>
    </row>
    <row r="9928" spans="1:7" ht="15" x14ac:dyDescent="0.2">
      <c r="A9928" s="407" t="s">
        <v>34039</v>
      </c>
      <c r="B9928" s="407" t="s">
        <v>34040</v>
      </c>
      <c r="C9928" s="408">
        <v>0</v>
      </c>
      <c r="D9928" s="408">
        <v>4.4359999999999999</v>
      </c>
      <c r="E9928" s="408">
        <v>4.4359999999999999</v>
      </c>
      <c r="F9928" s="409">
        <v>45595.565266203703</v>
      </c>
      <c r="G9928" s="408">
        <v>0</v>
      </c>
    </row>
    <row r="9929" spans="1:7" ht="15" x14ac:dyDescent="0.2">
      <c r="A9929" s="407" t="s">
        <v>34041</v>
      </c>
      <c r="B9929" s="407" t="s">
        <v>34042</v>
      </c>
      <c r="C9929" s="408">
        <v>0</v>
      </c>
      <c r="D9929" s="408">
        <v>4.399</v>
      </c>
      <c r="E9929" s="408">
        <v>4.399</v>
      </c>
      <c r="F9929" s="409">
        <v>45925.473113425927</v>
      </c>
      <c r="G9929" s="408">
        <v>0</v>
      </c>
    </row>
    <row r="9930" spans="1:7" ht="15" x14ac:dyDescent="0.2">
      <c r="A9930" s="407" t="s">
        <v>34043</v>
      </c>
      <c r="B9930" s="407" t="s">
        <v>34042</v>
      </c>
      <c r="C9930" s="408">
        <v>0</v>
      </c>
      <c r="D9930" s="408">
        <v>0</v>
      </c>
      <c r="E9930" s="408">
        <v>0</v>
      </c>
      <c r="F9930" s="409">
        <v>45595.566701388889</v>
      </c>
      <c r="G9930" s="408">
        <v>0</v>
      </c>
    </row>
    <row r="9931" spans="1:7" ht="15" x14ac:dyDescent="0.25">
      <c r="A9931" s="407" t="s">
        <v>34044</v>
      </c>
      <c r="B9931" s="407" t="s">
        <v>34045</v>
      </c>
      <c r="C9931" s="406"/>
      <c r="D9931" s="408">
        <v>1.61</v>
      </c>
      <c r="E9931" s="408">
        <v>1.61</v>
      </c>
      <c r="F9931" s="409">
        <v>45555.46334490741</v>
      </c>
      <c r="G9931" s="408">
        <v>0</v>
      </c>
    </row>
    <row r="9932" spans="1:7" ht="15" x14ac:dyDescent="0.2">
      <c r="A9932" s="407" t="s">
        <v>34046</v>
      </c>
      <c r="B9932" s="407" t="s">
        <v>34047</v>
      </c>
      <c r="C9932" s="408">
        <v>0</v>
      </c>
      <c r="D9932" s="408">
        <v>2.026153846153846</v>
      </c>
      <c r="E9932" s="408">
        <v>2.026153846153846</v>
      </c>
      <c r="F9932" s="409">
        <v>45555.464756944442</v>
      </c>
      <c r="G9932" s="408">
        <v>0</v>
      </c>
    </row>
    <row r="9933" spans="1:7" ht="15" x14ac:dyDescent="0.2">
      <c r="A9933" s="407" t="s">
        <v>34048</v>
      </c>
      <c r="B9933" s="407" t="s">
        <v>34049</v>
      </c>
      <c r="C9933" s="408">
        <v>0</v>
      </c>
      <c r="D9933" s="408">
        <v>2.8967346938775509</v>
      </c>
      <c r="E9933" s="408">
        <v>2.8967346938775509</v>
      </c>
      <c r="F9933" s="409">
        <v>45560.576296296298</v>
      </c>
      <c r="G9933" s="408">
        <v>0</v>
      </c>
    </row>
    <row r="9934" spans="1:7" ht="15" x14ac:dyDescent="0.2">
      <c r="A9934" s="407" t="s">
        <v>15702</v>
      </c>
      <c r="B9934" s="407" t="s">
        <v>15703</v>
      </c>
      <c r="C9934" s="408">
        <v>0</v>
      </c>
      <c r="D9934" s="408">
        <v>0.60060000000000002</v>
      </c>
      <c r="E9934" s="408">
        <v>0.60060000000000002</v>
      </c>
      <c r="F9934" s="409">
        <v>45595.567777777775</v>
      </c>
      <c r="G9934" s="408">
        <v>0</v>
      </c>
    </row>
    <row r="9935" spans="1:7" ht="15" x14ac:dyDescent="0.2">
      <c r="A9935" s="407" t="s">
        <v>15704</v>
      </c>
      <c r="B9935" s="407" t="s">
        <v>15705</v>
      </c>
      <c r="C9935" s="408">
        <v>0</v>
      </c>
      <c r="D9935" s="408">
        <v>0.78100000000000003</v>
      </c>
      <c r="E9935" s="408">
        <v>0.78100000000000003</v>
      </c>
      <c r="F9935" s="409">
        <v>45595.568078703705</v>
      </c>
      <c r="G9935" s="408">
        <v>0</v>
      </c>
    </row>
    <row r="9936" spans="1:7" ht="15" x14ac:dyDescent="0.2">
      <c r="A9936" s="407" t="s">
        <v>15706</v>
      </c>
      <c r="B9936" s="407" t="s">
        <v>36451</v>
      </c>
      <c r="C9936" s="408">
        <v>0</v>
      </c>
      <c r="D9936" s="408">
        <v>1.0852999999999999</v>
      </c>
      <c r="E9936" s="408">
        <v>1.0852999999999999</v>
      </c>
      <c r="F9936" s="409">
        <v>45595.568495370368</v>
      </c>
      <c r="G9936" s="408">
        <v>0</v>
      </c>
    </row>
    <row r="9937" spans="1:7" ht="15" x14ac:dyDescent="0.25">
      <c r="A9937" s="407" t="s">
        <v>15707</v>
      </c>
      <c r="B9937" s="407" t="s">
        <v>15708</v>
      </c>
      <c r="C9937" s="406"/>
      <c r="D9937" s="408">
        <v>2.0699999999999998</v>
      </c>
      <c r="E9937" s="408">
        <v>2.0699999999999998</v>
      </c>
      <c r="F9937" s="409">
        <v>45595.568703703706</v>
      </c>
      <c r="G9937" s="408">
        <v>0</v>
      </c>
    </row>
    <row r="9938" spans="1:7" ht="15" x14ac:dyDescent="0.25">
      <c r="A9938" s="407" t="s">
        <v>15709</v>
      </c>
      <c r="B9938" s="407" t="s">
        <v>15710</v>
      </c>
      <c r="C9938" s="406"/>
      <c r="D9938" s="408">
        <v>2.95</v>
      </c>
      <c r="E9938" s="408">
        <v>2.95</v>
      </c>
      <c r="F9938" s="409">
        <v>45595.568912037037</v>
      </c>
      <c r="G9938" s="408">
        <v>0</v>
      </c>
    </row>
    <row r="9939" spans="1:7" ht="15" x14ac:dyDescent="0.2">
      <c r="A9939" s="407" t="s">
        <v>15711</v>
      </c>
      <c r="B9939" s="407" t="s">
        <v>15712</v>
      </c>
      <c r="C9939" s="408">
        <v>0</v>
      </c>
      <c r="D9939" s="408">
        <v>2.96</v>
      </c>
      <c r="E9939" s="408">
        <v>2.96</v>
      </c>
      <c r="F9939" s="409">
        <v>45595.569085648145</v>
      </c>
      <c r="G9939" s="408">
        <v>0</v>
      </c>
    </row>
    <row r="9940" spans="1:7" ht="15" x14ac:dyDescent="0.2">
      <c r="A9940" s="407" t="s">
        <v>15713</v>
      </c>
      <c r="B9940" s="407" t="s">
        <v>15714</v>
      </c>
      <c r="C9940" s="408">
        <v>0</v>
      </c>
      <c r="D9940" s="408">
        <v>0.58930000000000005</v>
      </c>
      <c r="E9940" s="408">
        <v>0.58930000000000005</v>
      </c>
      <c r="F9940" s="409">
        <v>45951.475243055553</v>
      </c>
      <c r="G9940" s="408">
        <v>0</v>
      </c>
    </row>
    <row r="9941" spans="1:7" ht="15" x14ac:dyDescent="0.2">
      <c r="A9941" s="407" t="s">
        <v>36452</v>
      </c>
      <c r="B9941" s="407" t="s">
        <v>36453</v>
      </c>
      <c r="C9941" s="408">
        <v>0</v>
      </c>
      <c r="D9941" s="408">
        <v>0.20305000000000001</v>
      </c>
      <c r="E9941" s="408">
        <v>0.20305000000000001</v>
      </c>
      <c r="F9941" s="409">
        <v>45773.333055555559</v>
      </c>
      <c r="G9941" s="408">
        <v>0</v>
      </c>
    </row>
    <row r="9942" spans="1:7" ht="15" x14ac:dyDescent="0.2">
      <c r="A9942" s="407" t="s">
        <v>15715</v>
      </c>
      <c r="B9942" s="407" t="s">
        <v>15716</v>
      </c>
      <c r="C9942" s="408">
        <v>0</v>
      </c>
      <c r="D9942" s="408">
        <v>0.53774999999999995</v>
      </c>
      <c r="E9942" s="408">
        <v>0.53774999999999995</v>
      </c>
      <c r="F9942" s="409">
        <v>45595.569571759261</v>
      </c>
      <c r="G9942" s="408">
        <v>600</v>
      </c>
    </row>
    <row r="9943" spans="1:7" ht="15" x14ac:dyDescent="0.2">
      <c r="A9943" s="407" t="s">
        <v>15717</v>
      </c>
      <c r="B9943" s="407" t="s">
        <v>15718</v>
      </c>
      <c r="C9943" s="408">
        <v>0</v>
      </c>
      <c r="D9943" s="408">
        <v>0.6341</v>
      </c>
      <c r="E9943" s="408">
        <v>0.6341</v>
      </c>
      <c r="F9943" s="409">
        <v>45617.565833333334</v>
      </c>
      <c r="G9943" s="408">
        <v>0</v>
      </c>
    </row>
    <row r="9944" spans="1:7" ht="15" x14ac:dyDescent="0.2">
      <c r="A9944" s="407" t="s">
        <v>15719</v>
      </c>
      <c r="B9944" s="407" t="s">
        <v>15720</v>
      </c>
      <c r="C9944" s="408">
        <v>0</v>
      </c>
      <c r="D9944" s="408">
        <v>1.0852999999999999</v>
      </c>
      <c r="E9944" s="408">
        <v>1.0852999999999999</v>
      </c>
      <c r="F9944" s="409">
        <v>45595.57</v>
      </c>
      <c r="G9944" s="408">
        <v>0</v>
      </c>
    </row>
    <row r="9945" spans="1:7" ht="15" x14ac:dyDescent="0.25">
      <c r="A9945" s="407" t="s">
        <v>15721</v>
      </c>
      <c r="B9945" s="407" t="s">
        <v>15722</v>
      </c>
      <c r="C9945" s="406"/>
      <c r="D9945" s="408">
        <v>2.0699999999999998</v>
      </c>
      <c r="E9945" s="408">
        <v>2.0699999999999998</v>
      </c>
      <c r="F9945" s="409">
        <v>45595.570185185185</v>
      </c>
      <c r="G9945" s="408">
        <v>0</v>
      </c>
    </row>
    <row r="9946" spans="1:7" ht="15" x14ac:dyDescent="0.25">
      <c r="A9946" s="407" t="s">
        <v>15723</v>
      </c>
      <c r="B9946" s="407" t="s">
        <v>15724</v>
      </c>
      <c r="C9946" s="406"/>
      <c r="D9946" s="408">
        <v>2.95</v>
      </c>
      <c r="E9946" s="408">
        <v>2.95</v>
      </c>
      <c r="F9946" s="409">
        <v>45595.570416666669</v>
      </c>
      <c r="G9946" s="408">
        <v>0</v>
      </c>
    </row>
    <row r="9947" spans="1:7" ht="15" x14ac:dyDescent="0.25">
      <c r="A9947" s="407" t="s">
        <v>15725</v>
      </c>
      <c r="B9947" s="407" t="s">
        <v>15726</v>
      </c>
      <c r="C9947" s="406"/>
      <c r="D9947" s="408">
        <v>3.7</v>
      </c>
      <c r="E9947" s="408">
        <v>3.7</v>
      </c>
      <c r="F9947" s="409">
        <v>45595.570636574077</v>
      </c>
      <c r="G9947" s="408">
        <v>0</v>
      </c>
    </row>
    <row r="9948" spans="1:7" ht="15" x14ac:dyDescent="0.2">
      <c r="A9948" s="407" t="s">
        <v>15727</v>
      </c>
      <c r="B9948" s="407" t="s">
        <v>15728</v>
      </c>
      <c r="C9948" s="408">
        <v>0</v>
      </c>
      <c r="D9948" s="408">
        <v>0.96040000000000003</v>
      </c>
      <c r="E9948" s="408">
        <v>0.96040000000000003</v>
      </c>
      <c r="F9948" s="409">
        <v>45617.566296296296</v>
      </c>
      <c r="G9948" s="408">
        <v>0</v>
      </c>
    </row>
    <row r="9949" spans="1:7" ht="15" x14ac:dyDescent="0.25">
      <c r="A9949" s="407" t="s">
        <v>15729</v>
      </c>
      <c r="B9949" s="407" t="s">
        <v>15730</v>
      </c>
      <c r="C9949" s="406"/>
      <c r="D9949" s="408">
        <v>0.34</v>
      </c>
      <c r="E9949" s="408">
        <v>0.34</v>
      </c>
      <c r="F9949" s="409">
        <v>45595.571099537039</v>
      </c>
      <c r="G9949" s="408">
        <v>0</v>
      </c>
    </row>
    <row r="9950" spans="1:7" ht="15" x14ac:dyDescent="0.25">
      <c r="A9950" s="407" t="s">
        <v>15731</v>
      </c>
      <c r="B9950" s="407" t="s">
        <v>15732</v>
      </c>
      <c r="C9950" s="406"/>
      <c r="D9950" s="408">
        <v>0.47060000000000002</v>
      </c>
      <c r="E9950" s="408">
        <v>0.47060000000000002</v>
      </c>
      <c r="F9950" s="409">
        <v>45595.57130787037</v>
      </c>
      <c r="G9950" s="408">
        <v>0</v>
      </c>
    </row>
    <row r="9951" spans="1:7" ht="15" x14ac:dyDescent="0.25">
      <c r="A9951" s="407" t="s">
        <v>15733</v>
      </c>
      <c r="B9951" s="407" t="s">
        <v>15734</v>
      </c>
      <c r="C9951" s="406"/>
      <c r="D9951" s="408">
        <v>1.1200000000000001</v>
      </c>
      <c r="E9951" s="408">
        <v>1.1200000000000001</v>
      </c>
      <c r="F9951" s="409">
        <v>45595.571574074071</v>
      </c>
      <c r="G9951" s="408">
        <v>0</v>
      </c>
    </row>
    <row r="9952" spans="1:7" ht="15" x14ac:dyDescent="0.2">
      <c r="A9952" s="407" t="s">
        <v>15735</v>
      </c>
      <c r="B9952" s="407" t="s">
        <v>15736</v>
      </c>
      <c r="C9952" s="408">
        <v>0</v>
      </c>
      <c r="D9952" s="408">
        <v>1.8309</v>
      </c>
      <c r="E9952" s="408">
        <v>1.8309</v>
      </c>
      <c r="F9952" s="409">
        <v>45595.571782407409</v>
      </c>
      <c r="G9952" s="408">
        <v>0</v>
      </c>
    </row>
    <row r="9953" spans="1:7" ht="15" x14ac:dyDescent="0.2">
      <c r="A9953" s="407" t="s">
        <v>15737</v>
      </c>
      <c r="B9953" s="407" t="s">
        <v>15738</v>
      </c>
      <c r="C9953" s="408">
        <v>0</v>
      </c>
      <c r="D9953" s="408">
        <v>1.0536669999999999</v>
      </c>
      <c r="E9953" s="408">
        <v>1.0536669999999999</v>
      </c>
      <c r="F9953" s="409">
        <v>45595.571967592594</v>
      </c>
      <c r="G9953" s="408">
        <v>0</v>
      </c>
    </row>
    <row r="9954" spans="1:7" ht="15" x14ac:dyDescent="0.2">
      <c r="A9954" s="407" t="s">
        <v>15739</v>
      </c>
      <c r="B9954" s="407" t="s">
        <v>15740</v>
      </c>
      <c r="C9954" s="408">
        <v>0</v>
      </c>
      <c r="D9954" s="408">
        <v>0.32625999999999999</v>
      </c>
      <c r="E9954" s="408">
        <v>0.32625999999999999</v>
      </c>
      <c r="F9954" s="409">
        <v>45773.331736111111</v>
      </c>
      <c r="G9954" s="408">
        <v>0</v>
      </c>
    </row>
    <row r="9955" spans="1:7" ht="15" x14ac:dyDescent="0.2">
      <c r="A9955" s="407" t="s">
        <v>15741</v>
      </c>
      <c r="B9955" s="407" t="s">
        <v>15742</v>
      </c>
      <c r="C9955" s="408">
        <v>0</v>
      </c>
      <c r="D9955" s="408">
        <v>0.40450000000000003</v>
      </c>
      <c r="E9955" s="408">
        <v>0.40450000000000003</v>
      </c>
      <c r="F9955" s="409">
        <v>45773.33189814815</v>
      </c>
      <c r="G9955" s="408">
        <v>0</v>
      </c>
    </row>
    <row r="9956" spans="1:7" ht="15" x14ac:dyDescent="0.25">
      <c r="A9956" s="407" t="s">
        <v>15743</v>
      </c>
      <c r="B9956" s="407" t="s">
        <v>15744</v>
      </c>
      <c r="C9956" s="406"/>
      <c r="D9956" s="408">
        <v>0.34</v>
      </c>
      <c r="E9956" s="408">
        <v>0.34</v>
      </c>
      <c r="F9956" s="409">
        <v>45595.572557870371</v>
      </c>
      <c r="G9956" s="408">
        <v>0</v>
      </c>
    </row>
    <row r="9957" spans="1:7" ht="15" x14ac:dyDescent="0.2">
      <c r="A9957" s="407" t="s">
        <v>15745</v>
      </c>
      <c r="B9957" s="407" t="s">
        <v>15746</v>
      </c>
      <c r="C9957" s="408">
        <v>0</v>
      </c>
      <c r="D9957" s="408">
        <v>0.46700000000000003</v>
      </c>
      <c r="E9957" s="408">
        <v>0.46700000000000003</v>
      </c>
      <c r="F9957" s="409">
        <v>45595.572835648149</v>
      </c>
      <c r="G9957" s="408">
        <v>0</v>
      </c>
    </row>
    <row r="9958" spans="1:7" ht="15" x14ac:dyDescent="0.25">
      <c r="A9958" s="407" t="s">
        <v>15747</v>
      </c>
      <c r="B9958" s="407" t="s">
        <v>15748</v>
      </c>
      <c r="C9958" s="406"/>
      <c r="D9958" s="408">
        <v>0.69</v>
      </c>
      <c r="E9958" s="408">
        <v>0.69</v>
      </c>
      <c r="F9958" s="409">
        <v>45595.573101851849</v>
      </c>
      <c r="G9958" s="408">
        <v>0</v>
      </c>
    </row>
    <row r="9959" spans="1:7" ht="15" x14ac:dyDescent="0.25">
      <c r="A9959" s="407" t="s">
        <v>15749</v>
      </c>
      <c r="B9959" s="407" t="s">
        <v>15750</v>
      </c>
      <c r="C9959" s="406"/>
      <c r="D9959" s="408">
        <v>1.1200000000000001</v>
      </c>
      <c r="E9959" s="408">
        <v>1.1200000000000001</v>
      </c>
      <c r="F9959" s="409">
        <v>45595.445196759261</v>
      </c>
      <c r="G9959" s="408">
        <v>0</v>
      </c>
    </row>
    <row r="9960" spans="1:7" ht="15" x14ac:dyDescent="0.2">
      <c r="A9960" s="407" t="s">
        <v>36454</v>
      </c>
      <c r="B9960" s="407" t="s">
        <v>36455</v>
      </c>
      <c r="C9960" s="408">
        <v>0</v>
      </c>
      <c r="D9960" s="408">
        <v>0.21987333333333337</v>
      </c>
      <c r="E9960" s="408">
        <v>0.21987333333333337</v>
      </c>
      <c r="F9960" s="409">
        <v>45595.461493055554</v>
      </c>
      <c r="G9960" s="408">
        <v>0</v>
      </c>
    </row>
    <row r="9961" spans="1:7" ht="15" x14ac:dyDescent="0.25">
      <c r="A9961" s="407" t="s">
        <v>15751</v>
      </c>
      <c r="B9961" s="407" t="s">
        <v>15752</v>
      </c>
      <c r="C9961" s="406"/>
      <c r="D9961" s="408">
        <v>0.19</v>
      </c>
      <c r="E9961" s="408">
        <v>0.19</v>
      </c>
      <c r="F9961" s="409">
        <v>45595.573425925926</v>
      </c>
      <c r="G9961" s="408">
        <v>0</v>
      </c>
    </row>
    <row r="9962" spans="1:7" ht="15" x14ac:dyDescent="0.2">
      <c r="A9962" s="407" t="s">
        <v>15753</v>
      </c>
      <c r="B9962" s="407" t="s">
        <v>15754</v>
      </c>
      <c r="C9962" s="408">
        <v>0</v>
      </c>
      <c r="D9962" s="408">
        <v>0.58169999999999999</v>
      </c>
      <c r="E9962" s="408">
        <v>0.58169999999999999</v>
      </c>
      <c r="F9962" s="409">
        <v>45595.573587962965</v>
      </c>
      <c r="G9962" s="408">
        <v>0</v>
      </c>
    </row>
    <row r="9963" spans="1:7" ht="15" x14ac:dyDescent="0.2">
      <c r="A9963" s="407" t="s">
        <v>15755</v>
      </c>
      <c r="B9963" s="407" t="s">
        <v>15756</v>
      </c>
      <c r="C9963" s="408">
        <v>0</v>
      </c>
      <c r="D9963" s="408">
        <v>0.28770000000000001</v>
      </c>
      <c r="E9963" s="408">
        <v>0.28770000000000001</v>
      </c>
      <c r="F9963" s="409">
        <v>45595.43173611111</v>
      </c>
      <c r="G9963" s="408">
        <v>0</v>
      </c>
    </row>
    <row r="9964" spans="1:7" ht="15" x14ac:dyDescent="0.2">
      <c r="A9964" s="407" t="s">
        <v>15757</v>
      </c>
      <c r="B9964" s="407" t="s">
        <v>15758</v>
      </c>
      <c r="C9964" s="408">
        <v>0</v>
      </c>
      <c r="D9964" s="408">
        <v>0.59960000000000002</v>
      </c>
      <c r="E9964" s="408">
        <v>0.59960000000000002</v>
      </c>
      <c r="F9964" s="409">
        <v>45595.443692129629</v>
      </c>
      <c r="G9964" s="408">
        <v>0</v>
      </c>
    </row>
    <row r="9965" spans="1:7" ht="15" x14ac:dyDescent="0.2">
      <c r="A9965" s="407" t="s">
        <v>15759</v>
      </c>
      <c r="B9965" s="407" t="s">
        <v>15760</v>
      </c>
      <c r="C9965" s="408">
        <v>0</v>
      </c>
      <c r="D9965" s="408">
        <v>0.27560000000000001</v>
      </c>
      <c r="E9965" s="408">
        <v>0.27560000000000001</v>
      </c>
      <c r="F9965" s="409">
        <v>45773.332685185182</v>
      </c>
      <c r="G9965" s="408">
        <v>0</v>
      </c>
    </row>
    <row r="9966" spans="1:7" ht="15" x14ac:dyDescent="0.2">
      <c r="A9966" s="407" t="s">
        <v>15761</v>
      </c>
      <c r="B9966" s="407" t="s">
        <v>15762</v>
      </c>
      <c r="C9966" s="408">
        <v>0</v>
      </c>
      <c r="D9966" s="408">
        <v>0.3009</v>
      </c>
      <c r="E9966" s="408">
        <v>0.3009</v>
      </c>
      <c r="F9966" s="409">
        <v>45773.332835648151</v>
      </c>
      <c r="G9966" s="408">
        <v>0</v>
      </c>
    </row>
    <row r="9967" spans="1:7" ht="15" x14ac:dyDescent="0.2">
      <c r="A9967" s="407" t="s">
        <v>15763</v>
      </c>
      <c r="B9967" s="407" t="s">
        <v>15764</v>
      </c>
      <c r="C9967" s="408">
        <v>0</v>
      </c>
      <c r="D9967" s="408">
        <v>0.79335</v>
      </c>
      <c r="E9967" s="408">
        <v>0.79335</v>
      </c>
      <c r="F9967" s="409">
        <v>45595.444976851853</v>
      </c>
      <c r="G9967" s="408">
        <v>200</v>
      </c>
    </row>
    <row r="9968" spans="1:7" ht="15" x14ac:dyDescent="0.25">
      <c r="A9968" s="407" t="s">
        <v>36456</v>
      </c>
      <c r="B9968" s="407" t="s">
        <v>15638</v>
      </c>
      <c r="C9968" s="406"/>
      <c r="D9968" s="408">
        <v>0.19</v>
      </c>
      <c r="E9968" s="408">
        <v>0.19</v>
      </c>
      <c r="F9968" s="409">
        <v>45041.393888888888</v>
      </c>
      <c r="G9968" s="408">
        <v>0</v>
      </c>
    </row>
    <row r="9969" spans="1:7" ht="15" x14ac:dyDescent="0.2">
      <c r="A9969" s="407" t="s">
        <v>15765</v>
      </c>
      <c r="B9969" s="407" t="s">
        <v>15766</v>
      </c>
      <c r="C9969" s="408">
        <v>0</v>
      </c>
      <c r="D9969" s="408">
        <v>1.38E-2</v>
      </c>
      <c r="E9969" s="408">
        <v>1.38E-2</v>
      </c>
      <c r="F9969" s="409">
        <v>45760.320613425924</v>
      </c>
      <c r="G9969" s="408">
        <v>283</v>
      </c>
    </row>
    <row r="9970" spans="1:7" ht="15" x14ac:dyDescent="0.2">
      <c r="A9970" s="407" t="s">
        <v>15767</v>
      </c>
      <c r="B9970" s="407" t="s">
        <v>15768</v>
      </c>
      <c r="C9970" s="408">
        <v>0</v>
      </c>
      <c r="D9970" s="408">
        <v>3.7051051883122917E-2</v>
      </c>
      <c r="E9970" s="408">
        <v>3.7051051883122917E-2</v>
      </c>
      <c r="F9970" s="409">
        <v>44713.469872685186</v>
      </c>
      <c r="G9970" s="408">
        <v>792</v>
      </c>
    </row>
    <row r="9971" spans="1:7" ht="15" x14ac:dyDescent="0.2">
      <c r="A9971" s="407" t="s">
        <v>15769</v>
      </c>
      <c r="B9971" s="407" t="s">
        <v>15770</v>
      </c>
      <c r="C9971" s="408">
        <v>0</v>
      </c>
      <c r="D9971" s="408">
        <v>2.450849478390462E-2</v>
      </c>
      <c r="E9971" s="408">
        <v>2.450849478390462E-2</v>
      </c>
      <c r="F9971" s="409">
        <v>45760.321666666663</v>
      </c>
      <c r="G9971" s="408">
        <v>471</v>
      </c>
    </row>
    <row r="9972" spans="1:7" ht="15" x14ac:dyDescent="0.2">
      <c r="A9972" s="407" t="s">
        <v>15771</v>
      </c>
      <c r="B9972" s="407" t="s">
        <v>15772</v>
      </c>
      <c r="C9972" s="408">
        <v>0</v>
      </c>
      <c r="D9972" s="408">
        <v>3.4000000000000002E-2</v>
      </c>
      <c r="E9972" s="408">
        <v>3.4000000000000002E-2</v>
      </c>
      <c r="F9972" s="409">
        <v>45771.462222222224</v>
      </c>
      <c r="G9972" s="408">
        <v>2448</v>
      </c>
    </row>
    <row r="9973" spans="1:7" ht="15" x14ac:dyDescent="0.2">
      <c r="A9973" s="407" t="s">
        <v>15773</v>
      </c>
      <c r="B9973" s="407" t="s">
        <v>15774</v>
      </c>
      <c r="C9973" s="408">
        <v>0</v>
      </c>
      <c r="D9973" s="408">
        <v>0.1542</v>
      </c>
      <c r="E9973" s="408">
        <v>0.1542</v>
      </c>
      <c r="F9973" s="409">
        <v>45358.490567129629</v>
      </c>
      <c r="G9973" s="408">
        <v>122</v>
      </c>
    </row>
    <row r="9974" spans="1:7" ht="15" x14ac:dyDescent="0.2">
      <c r="A9974" s="407" t="s">
        <v>15775</v>
      </c>
      <c r="B9974" s="407" t="s">
        <v>15776</v>
      </c>
      <c r="C9974" s="408">
        <v>0</v>
      </c>
      <c r="D9974" s="408">
        <v>0.38</v>
      </c>
      <c r="E9974" s="408">
        <v>0.38</v>
      </c>
      <c r="F9974" s="409">
        <v>44894.555069444446</v>
      </c>
      <c r="G9974" s="408">
        <v>0</v>
      </c>
    </row>
    <row r="9975" spans="1:7" ht="15" x14ac:dyDescent="0.2">
      <c r="A9975" s="407" t="s">
        <v>15777</v>
      </c>
      <c r="B9975" s="407" t="s">
        <v>40541</v>
      </c>
      <c r="C9975" s="408">
        <v>0</v>
      </c>
      <c r="D9975" s="408">
        <v>1.4294527959475606E-2</v>
      </c>
      <c r="E9975" s="408">
        <v>1.4294527959475606E-2</v>
      </c>
      <c r="F9975" s="409">
        <v>45951.47828703704</v>
      </c>
      <c r="G9975" s="408">
        <v>178</v>
      </c>
    </row>
    <row r="9976" spans="1:7" ht="15" x14ac:dyDescent="0.2">
      <c r="A9976" s="407" t="s">
        <v>15778</v>
      </c>
      <c r="B9976" s="407" t="s">
        <v>34050</v>
      </c>
      <c r="C9976" s="408">
        <v>0</v>
      </c>
      <c r="D9976" s="408">
        <v>7.8899999999999998E-2</v>
      </c>
      <c r="E9976" s="408">
        <v>7.8899999999999998E-2</v>
      </c>
      <c r="F9976" s="409">
        <v>45505.966504629629</v>
      </c>
      <c r="G9976" s="408">
        <v>0</v>
      </c>
    </row>
    <row r="9977" spans="1:7" ht="15" x14ac:dyDescent="0.2">
      <c r="A9977" s="407" t="s">
        <v>15779</v>
      </c>
      <c r="B9977" s="407" t="s">
        <v>15780</v>
      </c>
      <c r="C9977" s="408">
        <v>0</v>
      </c>
      <c r="D9977" s="408">
        <v>1.1225000000000001</v>
      </c>
      <c r="E9977" s="408">
        <v>1.1225000000000001</v>
      </c>
      <c r="F9977" s="409">
        <v>45911.431550925925</v>
      </c>
      <c r="G9977" s="408">
        <v>0</v>
      </c>
    </row>
    <row r="9978" spans="1:7" ht="15" x14ac:dyDescent="0.2">
      <c r="A9978" s="407" t="s">
        <v>15781</v>
      </c>
      <c r="B9978" s="407" t="s">
        <v>15782</v>
      </c>
      <c r="C9978" s="408">
        <v>0</v>
      </c>
      <c r="D9978" s="408">
        <v>0.54374999999999996</v>
      </c>
      <c r="E9978" s="408">
        <v>0.54374999999999996</v>
      </c>
      <c r="F9978" s="409">
        <v>44881.32980324074</v>
      </c>
      <c r="G9978" s="408">
        <v>17</v>
      </c>
    </row>
    <row r="9979" spans="1:7" ht="15" x14ac:dyDescent="0.2">
      <c r="A9979" s="407" t="s">
        <v>15783</v>
      </c>
      <c r="B9979" s="407" t="s">
        <v>40540</v>
      </c>
      <c r="C9979" s="408">
        <v>0</v>
      </c>
      <c r="D9979" s="408">
        <v>2.5614050116550118</v>
      </c>
      <c r="E9979" s="408">
        <v>2.5614050116550118</v>
      </c>
      <c r="F9979" s="409">
        <v>45925.397118055553</v>
      </c>
      <c r="G9979" s="408">
        <v>6</v>
      </c>
    </row>
    <row r="9980" spans="1:7" ht="15" x14ac:dyDescent="0.2">
      <c r="A9980" s="407" t="s">
        <v>15784</v>
      </c>
      <c r="B9980" s="407" t="s">
        <v>15785</v>
      </c>
      <c r="C9980" s="408">
        <v>0</v>
      </c>
      <c r="D9980" s="408">
        <v>0.4</v>
      </c>
      <c r="E9980" s="408">
        <v>0.4</v>
      </c>
      <c r="F9980" s="409">
        <v>44525.39099537037</v>
      </c>
      <c r="G9980" s="408">
        <v>0</v>
      </c>
    </row>
    <row r="9981" spans="1:7" ht="15" x14ac:dyDescent="0.2">
      <c r="A9981" s="407" t="s">
        <v>15786</v>
      </c>
      <c r="B9981" s="407" t="s">
        <v>15787</v>
      </c>
      <c r="C9981" s="408">
        <v>0</v>
      </c>
      <c r="D9981" s="408">
        <v>0.41</v>
      </c>
      <c r="E9981" s="408">
        <v>0.41</v>
      </c>
      <c r="F9981" s="409">
        <v>44525.391331018516</v>
      </c>
      <c r="G9981" s="408">
        <v>22</v>
      </c>
    </row>
    <row r="9982" spans="1:7" ht="15" x14ac:dyDescent="0.2">
      <c r="A9982" s="407" t="s">
        <v>15788</v>
      </c>
      <c r="B9982" s="407" t="s">
        <v>36457</v>
      </c>
      <c r="C9982" s="408">
        <v>0</v>
      </c>
      <c r="D9982" s="408">
        <v>1.9702857142857142</v>
      </c>
      <c r="E9982" s="408">
        <v>1.9702857142857142</v>
      </c>
      <c r="F9982" s="409">
        <v>45589.415914351855</v>
      </c>
      <c r="G9982" s="408">
        <v>0</v>
      </c>
    </row>
    <row r="9983" spans="1:7" ht="15" x14ac:dyDescent="0.2">
      <c r="A9983" s="407" t="s">
        <v>15789</v>
      </c>
      <c r="B9983" s="407" t="s">
        <v>15790</v>
      </c>
      <c r="C9983" s="408">
        <v>0</v>
      </c>
      <c r="D9983" s="408">
        <v>1.4415</v>
      </c>
      <c r="E9983" s="408">
        <v>1.4415</v>
      </c>
      <c r="F9983" s="409">
        <v>45527.417731481481</v>
      </c>
      <c r="G9983" s="408">
        <v>0</v>
      </c>
    </row>
    <row r="9984" spans="1:7" ht="15" x14ac:dyDescent="0.2">
      <c r="A9984" s="407" t="s">
        <v>15791</v>
      </c>
      <c r="B9984" s="407" t="s">
        <v>15792</v>
      </c>
      <c r="C9984" s="408">
        <v>0</v>
      </c>
      <c r="D9984" s="408">
        <v>1.8620833333333331</v>
      </c>
      <c r="E9984" s="408">
        <v>1.8620833333333331</v>
      </c>
      <c r="F9984" s="409">
        <v>45527.418449074074</v>
      </c>
      <c r="G9984" s="408">
        <v>0</v>
      </c>
    </row>
    <row r="9985" spans="1:7" ht="15" x14ac:dyDescent="0.2">
      <c r="A9985" s="407" t="s">
        <v>15793</v>
      </c>
      <c r="B9985" s="407" t="s">
        <v>15794</v>
      </c>
      <c r="C9985" s="408">
        <v>0</v>
      </c>
      <c r="D9985" s="408">
        <v>2.3902005556241508</v>
      </c>
      <c r="E9985" s="408">
        <v>2.3902005556241508</v>
      </c>
      <c r="F9985" s="409">
        <v>45527.439803240741</v>
      </c>
      <c r="G9985" s="408">
        <v>25</v>
      </c>
    </row>
    <row r="9986" spans="1:7" ht="15" x14ac:dyDescent="0.2">
      <c r="A9986" s="407" t="s">
        <v>15795</v>
      </c>
      <c r="B9986" s="407" t="s">
        <v>15796</v>
      </c>
      <c r="C9986" s="408">
        <v>0</v>
      </c>
      <c r="D9986" s="408">
        <v>2.1313333333333331</v>
      </c>
      <c r="E9986" s="408">
        <v>2.1313333333333331</v>
      </c>
      <c r="F9986" s="409">
        <v>45527.440868055557</v>
      </c>
      <c r="G9986" s="408">
        <v>0</v>
      </c>
    </row>
    <row r="9987" spans="1:7" ht="15" x14ac:dyDescent="0.2">
      <c r="A9987" s="407" t="s">
        <v>15797</v>
      </c>
      <c r="B9987" s="407" t="s">
        <v>40539</v>
      </c>
      <c r="C9987" s="408">
        <v>0</v>
      </c>
      <c r="D9987" s="408">
        <v>2.2564215686274509</v>
      </c>
      <c r="E9987" s="408">
        <v>2.2564215686274509</v>
      </c>
      <c r="F9987" s="409">
        <v>45951.465381944443</v>
      </c>
      <c r="G9987" s="408">
        <v>0</v>
      </c>
    </row>
    <row r="9988" spans="1:7" ht="15" x14ac:dyDescent="0.2">
      <c r="A9988" s="407" t="s">
        <v>15798</v>
      </c>
      <c r="B9988" s="407" t="s">
        <v>15799</v>
      </c>
      <c r="C9988" s="408">
        <v>0</v>
      </c>
      <c r="D9988" s="408">
        <v>3.4876999999999998</v>
      </c>
      <c r="E9988" s="408">
        <v>3.4876999999999998</v>
      </c>
      <c r="F9988" s="409">
        <v>45527.441863425927</v>
      </c>
      <c r="G9988" s="408">
        <v>265</v>
      </c>
    </row>
    <row r="9989" spans="1:7" ht="15" x14ac:dyDescent="0.2">
      <c r="A9989" s="407" t="s">
        <v>15800</v>
      </c>
      <c r="B9989" s="407" t="s">
        <v>15801</v>
      </c>
      <c r="C9989" s="408">
        <v>0</v>
      </c>
      <c r="D9989" s="408">
        <v>3.48</v>
      </c>
      <c r="E9989" s="408">
        <v>3.48</v>
      </c>
      <c r="F9989" s="409">
        <v>45527.442337962966</v>
      </c>
      <c r="G9989" s="408">
        <v>0</v>
      </c>
    </row>
    <row r="9990" spans="1:7" ht="15" x14ac:dyDescent="0.2">
      <c r="A9990" s="407" t="s">
        <v>15802</v>
      </c>
      <c r="B9990" s="407" t="s">
        <v>15803</v>
      </c>
      <c r="C9990" s="408">
        <v>0</v>
      </c>
      <c r="D9990" s="408">
        <v>0.11799999999999999</v>
      </c>
      <c r="E9990" s="408">
        <v>0.11799999999999999</v>
      </c>
      <c r="F9990" s="409">
        <v>45931.481921296298</v>
      </c>
      <c r="G9990" s="408">
        <v>0</v>
      </c>
    </row>
    <row r="9991" spans="1:7" ht="15" x14ac:dyDescent="0.2">
      <c r="A9991" s="407" t="s">
        <v>15804</v>
      </c>
      <c r="B9991" s="407" t="s">
        <v>40538</v>
      </c>
      <c r="C9991" s="408">
        <v>0</v>
      </c>
      <c r="D9991" s="408">
        <v>0.42315789473684212</v>
      </c>
      <c r="E9991" s="408">
        <v>0.42315789473684212</v>
      </c>
      <c r="F9991" s="409">
        <v>45895.475636574076</v>
      </c>
      <c r="G9991" s="408">
        <v>0</v>
      </c>
    </row>
    <row r="9992" spans="1:7" ht="15" x14ac:dyDescent="0.2">
      <c r="A9992" s="407" t="s">
        <v>15805</v>
      </c>
      <c r="B9992" s="407" t="s">
        <v>15806</v>
      </c>
      <c r="C9992" s="408">
        <v>0</v>
      </c>
      <c r="D9992" s="408">
        <v>0.85</v>
      </c>
      <c r="E9992" s="408">
        <v>0.85</v>
      </c>
      <c r="F9992" s="409">
        <v>45527.443773148145</v>
      </c>
      <c r="G9992" s="408">
        <v>0</v>
      </c>
    </row>
    <row r="9993" spans="1:7" ht="15" x14ac:dyDescent="0.2">
      <c r="A9993" s="407" t="s">
        <v>15807</v>
      </c>
      <c r="B9993" s="407" t="s">
        <v>15808</v>
      </c>
      <c r="C9993" s="408">
        <v>0</v>
      </c>
      <c r="D9993" s="408">
        <v>0.35612359550561801</v>
      </c>
      <c r="E9993" s="408">
        <v>0.35612359550561801</v>
      </c>
      <c r="F9993" s="409">
        <v>45527.444143518522</v>
      </c>
      <c r="G9993" s="408">
        <v>0</v>
      </c>
    </row>
    <row r="9994" spans="1:7" ht="15" x14ac:dyDescent="0.2">
      <c r="A9994" s="407" t="s">
        <v>15809</v>
      </c>
      <c r="B9994" s="407" t="s">
        <v>36458</v>
      </c>
      <c r="C9994" s="408">
        <v>0</v>
      </c>
      <c r="D9994" s="408">
        <v>1.7423999999999999</v>
      </c>
      <c r="E9994" s="408">
        <v>1.7423999999999999</v>
      </c>
      <c r="F9994" s="409">
        <v>45589.415763888886</v>
      </c>
      <c r="G9994" s="408">
        <v>100</v>
      </c>
    </row>
    <row r="9995" spans="1:7" ht="15" x14ac:dyDescent="0.2">
      <c r="A9995" s="407" t="s">
        <v>15810</v>
      </c>
      <c r="B9995" s="407" t="s">
        <v>15811</v>
      </c>
      <c r="C9995" s="408">
        <v>0</v>
      </c>
      <c r="D9995" s="408">
        <v>0.90616666666666679</v>
      </c>
      <c r="E9995" s="408">
        <v>0.90616666666666679</v>
      </c>
      <c r="F9995" s="409">
        <v>45527.445115740738</v>
      </c>
      <c r="G9995" s="408">
        <v>240</v>
      </c>
    </row>
    <row r="9996" spans="1:7" ht="15" x14ac:dyDescent="0.2">
      <c r="A9996" s="407" t="s">
        <v>15812</v>
      </c>
      <c r="B9996" s="407" t="s">
        <v>40537</v>
      </c>
      <c r="C9996" s="408">
        <v>0</v>
      </c>
      <c r="D9996" s="408">
        <v>0.98901960784313736</v>
      </c>
      <c r="E9996" s="408">
        <v>0.98901960784313736</v>
      </c>
      <c r="F9996" s="409">
        <v>45951.46429398148</v>
      </c>
      <c r="G9996" s="408">
        <v>0</v>
      </c>
    </row>
    <row r="9997" spans="1:7" ht="15" x14ac:dyDescent="0.2">
      <c r="A9997" s="407" t="s">
        <v>15813</v>
      </c>
      <c r="B9997" s="407" t="s">
        <v>15814</v>
      </c>
      <c r="C9997" s="408">
        <v>0</v>
      </c>
      <c r="D9997" s="408">
        <v>17.212</v>
      </c>
      <c r="E9997" s="408">
        <v>17.212</v>
      </c>
      <c r="F9997" s="409">
        <v>45527.446006944447</v>
      </c>
      <c r="G9997" s="408">
        <v>0</v>
      </c>
    </row>
    <row r="9998" spans="1:7" ht="15" x14ac:dyDescent="0.2">
      <c r="A9998" s="407" t="s">
        <v>15815</v>
      </c>
      <c r="B9998" s="407" t="s">
        <v>33386</v>
      </c>
      <c r="C9998" s="408">
        <v>0</v>
      </c>
      <c r="D9998" s="408">
        <v>1.0619791666666665</v>
      </c>
      <c r="E9998" s="408">
        <v>1.0619791666666665</v>
      </c>
      <c r="F9998" s="409">
        <v>45527.446539351855</v>
      </c>
      <c r="G9998" s="408">
        <v>0</v>
      </c>
    </row>
    <row r="9999" spans="1:7" ht="15" x14ac:dyDescent="0.2">
      <c r="A9999" s="407" t="s">
        <v>15816</v>
      </c>
      <c r="B9999" s="407" t="s">
        <v>15817</v>
      </c>
      <c r="C9999" s="408">
        <v>0</v>
      </c>
      <c r="D9999" s="408">
        <v>1.07</v>
      </c>
      <c r="E9999" s="408">
        <v>1.07</v>
      </c>
      <c r="F9999" s="409">
        <v>45527.447071759256</v>
      </c>
      <c r="G9999" s="408">
        <v>420</v>
      </c>
    </row>
    <row r="10000" spans="1:7" ht="15" x14ac:dyDescent="0.25">
      <c r="A10000" s="407" t="s">
        <v>15818</v>
      </c>
      <c r="B10000" s="407" t="s">
        <v>15819</v>
      </c>
      <c r="C10000" s="406"/>
      <c r="D10000" s="408">
        <v>0.69699999999999995</v>
      </c>
      <c r="E10000" s="408">
        <v>0.69699999999999995</v>
      </c>
      <c r="F10000" s="409">
        <v>45527.447465277779</v>
      </c>
      <c r="G10000" s="408">
        <v>0</v>
      </c>
    </row>
    <row r="10001" spans="1:7" ht="15" x14ac:dyDescent="0.2">
      <c r="A10001" s="407" t="s">
        <v>15820</v>
      </c>
      <c r="B10001" s="407" t="s">
        <v>40536</v>
      </c>
      <c r="C10001" s="408">
        <v>0</v>
      </c>
      <c r="D10001" s="408">
        <v>4.8966000000000003</v>
      </c>
      <c r="E10001" s="408">
        <v>4.8966000000000003</v>
      </c>
      <c r="F10001" s="409">
        <v>45951.468611111108</v>
      </c>
      <c r="G10001" s="408">
        <v>255</v>
      </c>
    </row>
    <row r="10002" spans="1:7" ht="15" x14ac:dyDescent="0.2">
      <c r="A10002" s="407" t="s">
        <v>15821</v>
      </c>
      <c r="B10002" s="407" t="s">
        <v>15822</v>
      </c>
      <c r="C10002" s="408">
        <v>0</v>
      </c>
      <c r="D10002" s="408">
        <v>4.1726000000000001</v>
      </c>
      <c r="E10002" s="408">
        <v>4.1726000000000001</v>
      </c>
      <c r="F10002" s="409">
        <v>45541.588067129633</v>
      </c>
      <c r="G10002" s="408">
        <v>138</v>
      </c>
    </row>
    <row r="10003" spans="1:7" ht="15" x14ac:dyDescent="0.25">
      <c r="A10003" s="407" t="s">
        <v>15823</v>
      </c>
      <c r="B10003" s="407" t="s">
        <v>15824</v>
      </c>
      <c r="C10003" s="406"/>
      <c r="D10003" s="408">
        <v>0.13200000000000001</v>
      </c>
      <c r="E10003" s="408">
        <v>0.13200000000000001</v>
      </c>
      <c r="F10003" s="409">
        <v>45527.448865740742</v>
      </c>
      <c r="G10003" s="408">
        <v>0</v>
      </c>
    </row>
    <row r="10004" spans="1:7" ht="15" x14ac:dyDescent="0.2">
      <c r="A10004" s="407" t="s">
        <v>15825</v>
      </c>
      <c r="B10004" s="407" t="s">
        <v>15826</v>
      </c>
      <c r="C10004" s="408">
        <v>0</v>
      </c>
      <c r="D10004" s="408">
        <v>0.64976666666666671</v>
      </c>
      <c r="E10004" s="408">
        <v>0.64976666666666671</v>
      </c>
      <c r="F10004" s="409">
        <v>45527.449340277781</v>
      </c>
      <c r="G10004" s="408">
        <v>200</v>
      </c>
    </row>
    <row r="10005" spans="1:7" ht="15" x14ac:dyDescent="0.2">
      <c r="A10005" s="407" t="s">
        <v>15827</v>
      </c>
      <c r="B10005" s="407" t="s">
        <v>15826</v>
      </c>
      <c r="C10005" s="408">
        <v>0</v>
      </c>
      <c r="D10005" s="408">
        <v>1.5934999999999999</v>
      </c>
      <c r="E10005" s="408">
        <v>1.5934999999999999</v>
      </c>
      <c r="F10005" s="409">
        <v>45527.451203703706</v>
      </c>
      <c r="G10005" s="408">
        <v>0</v>
      </c>
    </row>
    <row r="10006" spans="1:7" ht="15" x14ac:dyDescent="0.2">
      <c r="A10006" s="407" t="s">
        <v>15828</v>
      </c>
      <c r="B10006" s="407" t="s">
        <v>40535</v>
      </c>
      <c r="C10006" s="408">
        <v>0</v>
      </c>
      <c r="D10006" s="408">
        <v>1.1665000000000001</v>
      </c>
      <c r="E10006" s="408">
        <v>1.1665000000000001</v>
      </c>
      <c r="F10006" s="409">
        <v>45951.469155092593</v>
      </c>
      <c r="G10006" s="408">
        <v>0</v>
      </c>
    </row>
    <row r="10007" spans="1:7" ht="15" x14ac:dyDescent="0.2">
      <c r="A10007" s="407" t="s">
        <v>15829</v>
      </c>
      <c r="B10007" s="407" t="s">
        <v>40534</v>
      </c>
      <c r="C10007" s="408">
        <v>0</v>
      </c>
      <c r="D10007" s="408">
        <v>0.41825623885918006</v>
      </c>
      <c r="E10007" s="408">
        <v>0.41825623885918006</v>
      </c>
      <c r="F10007" s="409">
        <v>45895.478564814817</v>
      </c>
      <c r="G10007" s="408">
        <v>0</v>
      </c>
    </row>
    <row r="10008" spans="1:7" ht="15" x14ac:dyDescent="0.2">
      <c r="A10008" s="407" t="s">
        <v>15830</v>
      </c>
      <c r="B10008" s="407" t="s">
        <v>15831</v>
      </c>
      <c r="C10008" s="408">
        <v>0</v>
      </c>
      <c r="D10008" s="408">
        <v>1.3542000000000001</v>
      </c>
      <c r="E10008" s="408">
        <v>1.3542000000000001</v>
      </c>
      <c r="F10008" s="409">
        <v>45527.455983796295</v>
      </c>
      <c r="G10008" s="408">
        <v>100</v>
      </c>
    </row>
    <row r="10009" spans="1:7" ht="15" x14ac:dyDescent="0.25">
      <c r="A10009" s="407" t="s">
        <v>15832</v>
      </c>
      <c r="B10009" s="407" t="s">
        <v>15833</v>
      </c>
      <c r="C10009" s="406"/>
      <c r="D10009" s="406"/>
      <c r="E10009" s="406"/>
      <c r="F10009" s="409">
        <v>45527.456388888888</v>
      </c>
      <c r="G10009" s="408">
        <v>0</v>
      </c>
    </row>
    <row r="10010" spans="1:7" ht="15" x14ac:dyDescent="0.2">
      <c r="A10010" s="407" t="s">
        <v>15834</v>
      </c>
      <c r="B10010" s="407" t="s">
        <v>15835</v>
      </c>
      <c r="C10010" s="408">
        <v>0</v>
      </c>
      <c r="D10010" s="408">
        <v>0.56856666666666666</v>
      </c>
      <c r="E10010" s="408">
        <v>0.56856666666666666</v>
      </c>
      <c r="F10010" s="409">
        <v>45527.456701388888</v>
      </c>
      <c r="G10010" s="408">
        <v>62</v>
      </c>
    </row>
    <row r="10011" spans="1:7" ht="15" x14ac:dyDescent="0.2">
      <c r="A10011" s="407" t="s">
        <v>15836</v>
      </c>
      <c r="B10011" s="407" t="s">
        <v>15837</v>
      </c>
      <c r="C10011" s="408">
        <v>0</v>
      </c>
      <c r="D10011" s="408">
        <v>1.2104027803888981</v>
      </c>
      <c r="E10011" s="408">
        <v>1.2104027803888981</v>
      </c>
      <c r="F10011" s="409">
        <v>45527.457060185188</v>
      </c>
      <c r="G10011" s="408">
        <v>0</v>
      </c>
    </row>
    <row r="10012" spans="1:7" ht="15" x14ac:dyDescent="0.2">
      <c r="A10012" s="407" t="s">
        <v>15838</v>
      </c>
      <c r="B10012" s="407" t="s">
        <v>40533</v>
      </c>
      <c r="C10012" s="408">
        <v>0</v>
      </c>
      <c r="D10012" s="408">
        <v>1.4157999999999999</v>
      </c>
      <c r="E10012" s="408">
        <v>1.4157999999999999</v>
      </c>
      <c r="F10012" s="409">
        <v>45951.469490740739</v>
      </c>
      <c r="G10012" s="408">
        <v>0</v>
      </c>
    </row>
    <row r="10013" spans="1:7" ht="15" x14ac:dyDescent="0.2">
      <c r="A10013" s="407" t="s">
        <v>15839</v>
      </c>
      <c r="B10013" s="407" t="s">
        <v>15840</v>
      </c>
      <c r="C10013" s="408">
        <v>0</v>
      </c>
      <c r="D10013" s="408">
        <v>2.2629999999999999</v>
      </c>
      <c r="E10013" s="408">
        <v>2.2629999999999999</v>
      </c>
      <c r="F10013" s="409">
        <v>45527.460138888891</v>
      </c>
      <c r="G10013" s="408">
        <v>100</v>
      </c>
    </row>
    <row r="10014" spans="1:7" ht="15" x14ac:dyDescent="0.2">
      <c r="A10014" s="407" t="s">
        <v>15841</v>
      </c>
      <c r="B10014" s="407" t="s">
        <v>15842</v>
      </c>
      <c r="C10014" s="408">
        <v>0</v>
      </c>
      <c r="D10014" s="408">
        <v>3.3933</v>
      </c>
      <c r="E10014" s="408">
        <v>3.3933</v>
      </c>
      <c r="F10014" s="409">
        <v>45527.460555555554</v>
      </c>
      <c r="G10014" s="408">
        <v>0</v>
      </c>
    </row>
    <row r="10015" spans="1:7" ht="15" x14ac:dyDescent="0.2">
      <c r="A10015" s="407" t="s">
        <v>15843</v>
      </c>
      <c r="B10015" s="407" t="s">
        <v>15844</v>
      </c>
      <c r="C10015" s="408">
        <v>0</v>
      </c>
      <c r="D10015" s="408">
        <v>1.7425999999999999</v>
      </c>
      <c r="E10015" s="408">
        <v>1.7425999999999999</v>
      </c>
      <c r="F10015" s="409">
        <v>45527.465266203704</v>
      </c>
      <c r="G10015" s="408">
        <v>0</v>
      </c>
    </row>
    <row r="10016" spans="1:7" ht="15" x14ac:dyDescent="0.2">
      <c r="A10016" s="407" t="s">
        <v>15845</v>
      </c>
      <c r="B10016" s="407" t="s">
        <v>15846</v>
      </c>
      <c r="C10016" s="408">
        <v>0</v>
      </c>
      <c r="D10016" s="408">
        <v>1.5358181818181817</v>
      </c>
      <c r="E10016" s="408">
        <v>1.5358181818181817</v>
      </c>
      <c r="F10016" s="409">
        <v>45527.465694444443</v>
      </c>
      <c r="G10016" s="408">
        <v>0</v>
      </c>
    </row>
    <row r="10017" spans="1:7" ht="15" x14ac:dyDescent="0.2">
      <c r="A10017" s="407" t="s">
        <v>15847</v>
      </c>
      <c r="B10017" s="407" t="s">
        <v>15848</v>
      </c>
      <c r="C10017" s="408">
        <v>0</v>
      </c>
      <c r="D10017" s="408">
        <v>2.9702500000000001</v>
      </c>
      <c r="E10017" s="408">
        <v>2.9702500000000001</v>
      </c>
      <c r="F10017" s="409">
        <v>45527.466203703705</v>
      </c>
      <c r="G10017" s="408">
        <v>43</v>
      </c>
    </row>
    <row r="10018" spans="1:7" ht="15" x14ac:dyDescent="0.2">
      <c r="A10018" s="407" t="s">
        <v>15849</v>
      </c>
      <c r="B10018" s="407" t="s">
        <v>15850</v>
      </c>
      <c r="C10018" s="408">
        <v>0</v>
      </c>
      <c r="D10018" s="408">
        <v>3.9295714285714287</v>
      </c>
      <c r="E10018" s="408">
        <v>3.9295714285714287</v>
      </c>
      <c r="F10018" s="409">
        <v>45527.466736111113</v>
      </c>
      <c r="G10018" s="408">
        <v>20</v>
      </c>
    </row>
    <row r="10019" spans="1:7" ht="15" x14ac:dyDescent="0.2">
      <c r="A10019" s="407" t="s">
        <v>15851</v>
      </c>
      <c r="B10019" s="407" t="s">
        <v>15852</v>
      </c>
      <c r="C10019" s="408">
        <v>0</v>
      </c>
      <c r="D10019" s="408">
        <v>1.45</v>
      </c>
      <c r="E10019" s="408">
        <v>1.45</v>
      </c>
      <c r="F10019" s="409">
        <v>45527.467604166668</v>
      </c>
      <c r="G10019" s="408">
        <v>0</v>
      </c>
    </row>
    <row r="10020" spans="1:7" ht="15" x14ac:dyDescent="0.2">
      <c r="A10020" s="407" t="s">
        <v>15853</v>
      </c>
      <c r="B10020" s="407" t="s">
        <v>15854</v>
      </c>
      <c r="C10020" s="408">
        <v>0</v>
      </c>
      <c r="D10020" s="408">
        <v>0.11899999999999999</v>
      </c>
      <c r="E10020" s="408">
        <v>0.11899999999999999</v>
      </c>
      <c r="F10020" s="409">
        <v>45527.468136574076</v>
      </c>
      <c r="G10020" s="408">
        <v>0</v>
      </c>
    </row>
    <row r="10021" spans="1:7" ht="15" x14ac:dyDescent="0.2">
      <c r="A10021" s="407" t="s">
        <v>15855</v>
      </c>
      <c r="B10021" s="407" t="s">
        <v>15856</v>
      </c>
      <c r="C10021" s="408">
        <v>0</v>
      </c>
      <c r="D10021" s="408">
        <v>1.8732666666666666</v>
      </c>
      <c r="E10021" s="408">
        <v>1.8732666666666666</v>
      </c>
      <c r="F10021" s="409">
        <v>45527.468564814815</v>
      </c>
      <c r="G10021" s="408">
        <v>475</v>
      </c>
    </row>
    <row r="10022" spans="1:7" ht="15" x14ac:dyDescent="0.2">
      <c r="A10022" s="407" t="s">
        <v>15857</v>
      </c>
      <c r="B10022" s="407" t="s">
        <v>40532</v>
      </c>
      <c r="C10022" s="408">
        <v>0</v>
      </c>
      <c r="D10022" s="408">
        <v>5.5291499999999996</v>
      </c>
      <c r="E10022" s="408">
        <v>5.5291499999999996</v>
      </c>
      <c r="F10022" s="409">
        <v>45951.469583333332</v>
      </c>
      <c r="G10022" s="408">
        <v>0</v>
      </c>
    </row>
    <row r="10023" spans="1:7" ht="15" x14ac:dyDescent="0.2">
      <c r="A10023" s="407" t="s">
        <v>15858</v>
      </c>
      <c r="B10023" s="407" t="s">
        <v>15859</v>
      </c>
      <c r="C10023" s="408">
        <v>0</v>
      </c>
      <c r="D10023" s="408">
        <v>1.7904</v>
      </c>
      <c r="E10023" s="408">
        <v>1.7904</v>
      </c>
      <c r="F10023" s="409">
        <v>45527.470648148148</v>
      </c>
      <c r="G10023" s="408">
        <v>0</v>
      </c>
    </row>
    <row r="10024" spans="1:7" ht="15" x14ac:dyDescent="0.2">
      <c r="A10024" s="407" t="s">
        <v>15860</v>
      </c>
      <c r="B10024" s="407" t="s">
        <v>15861</v>
      </c>
      <c r="C10024" s="408">
        <v>0</v>
      </c>
      <c r="D10024" s="408">
        <v>1.98848</v>
      </c>
      <c r="E10024" s="408">
        <v>1.98848</v>
      </c>
      <c r="F10024" s="409">
        <v>45527.471122685187</v>
      </c>
      <c r="G10024" s="408">
        <v>0</v>
      </c>
    </row>
    <row r="10025" spans="1:7" ht="15" x14ac:dyDescent="0.2">
      <c r="A10025" s="407" t="s">
        <v>15862</v>
      </c>
      <c r="B10025" s="407" t="s">
        <v>15863</v>
      </c>
      <c r="C10025" s="408">
        <v>0</v>
      </c>
      <c r="D10025" s="408">
        <v>0.94599999999999995</v>
      </c>
      <c r="E10025" s="408">
        <v>0.94599999999999995</v>
      </c>
      <c r="F10025" s="409">
        <v>45527.472962962966</v>
      </c>
      <c r="G10025" s="408">
        <v>0</v>
      </c>
    </row>
    <row r="10026" spans="1:7" ht="15" x14ac:dyDescent="0.25">
      <c r="A10026" s="407" t="s">
        <v>34051</v>
      </c>
      <c r="B10026" s="407" t="s">
        <v>34052</v>
      </c>
      <c r="C10026" s="406"/>
      <c r="D10026" s="406"/>
      <c r="E10026" s="406"/>
      <c r="F10026" s="409">
        <v>45527.414988425924</v>
      </c>
      <c r="G10026" s="408">
        <v>0</v>
      </c>
    </row>
    <row r="10027" spans="1:7" ht="15" x14ac:dyDescent="0.2">
      <c r="A10027" s="407" t="s">
        <v>34053</v>
      </c>
      <c r="B10027" s="407" t="s">
        <v>34054</v>
      </c>
      <c r="C10027" s="408">
        <v>0</v>
      </c>
      <c r="D10027" s="408">
        <v>0.85677083333333337</v>
      </c>
      <c r="E10027" s="408">
        <v>0.85677083333333337</v>
      </c>
      <c r="F10027" s="409">
        <v>45527.411099537036</v>
      </c>
      <c r="G10027" s="408">
        <v>0</v>
      </c>
    </row>
    <row r="10028" spans="1:7" ht="15" x14ac:dyDescent="0.2">
      <c r="A10028" s="407" t="s">
        <v>34055</v>
      </c>
      <c r="B10028" s="407" t="s">
        <v>34056</v>
      </c>
      <c r="C10028" s="408">
        <v>0</v>
      </c>
      <c r="D10028" s="408">
        <v>1.1576</v>
      </c>
      <c r="E10028" s="408">
        <v>1.1576</v>
      </c>
      <c r="F10028" s="409">
        <v>45680.659120370372</v>
      </c>
      <c r="G10028" s="408">
        <v>0</v>
      </c>
    </row>
    <row r="10029" spans="1:7" ht="15" x14ac:dyDescent="0.2">
      <c r="A10029" s="407" t="s">
        <v>34057</v>
      </c>
      <c r="B10029" s="407" t="s">
        <v>34058</v>
      </c>
      <c r="C10029" s="408">
        <v>0</v>
      </c>
      <c r="D10029" s="408">
        <v>1.4502105263157894</v>
      </c>
      <c r="E10029" s="408">
        <v>1.4502105263157894</v>
      </c>
      <c r="F10029" s="409">
        <v>45527.413356481484</v>
      </c>
      <c r="G10029" s="408">
        <v>0</v>
      </c>
    </row>
    <row r="10030" spans="1:7" ht="15" x14ac:dyDescent="0.2">
      <c r="A10030" s="407" t="s">
        <v>34059</v>
      </c>
      <c r="B10030" s="407" t="s">
        <v>40531</v>
      </c>
      <c r="C10030" s="408">
        <v>0</v>
      </c>
      <c r="D10030" s="408">
        <v>1.9082600000000001</v>
      </c>
      <c r="E10030" s="408">
        <v>1.9082600000000001</v>
      </c>
      <c r="F10030" s="409">
        <v>45951.469675925924</v>
      </c>
      <c r="G10030" s="408">
        <v>0</v>
      </c>
    </row>
    <row r="10031" spans="1:7" ht="15" x14ac:dyDescent="0.2">
      <c r="A10031" s="407" t="s">
        <v>34060</v>
      </c>
      <c r="B10031" s="407" t="s">
        <v>34061</v>
      </c>
      <c r="C10031" s="408">
        <v>0</v>
      </c>
      <c r="D10031" s="408">
        <v>0</v>
      </c>
      <c r="E10031" s="408">
        <v>0</v>
      </c>
      <c r="F10031" s="409">
        <v>45901.41609953704</v>
      </c>
      <c r="G10031" s="408">
        <v>0</v>
      </c>
    </row>
    <row r="10032" spans="1:7" ht="15" x14ac:dyDescent="0.2">
      <c r="A10032" s="407" t="s">
        <v>34062</v>
      </c>
      <c r="B10032" s="407" t="s">
        <v>34063</v>
      </c>
      <c r="C10032" s="408">
        <v>0</v>
      </c>
      <c r="D10032" s="408">
        <v>0</v>
      </c>
      <c r="E10032" s="408">
        <v>0</v>
      </c>
      <c r="F10032" s="409">
        <v>45527.398564814815</v>
      </c>
      <c r="G10032" s="408">
        <v>0</v>
      </c>
    </row>
    <row r="10033" spans="1:7" ht="15" x14ac:dyDescent="0.2">
      <c r="A10033" s="407" t="s">
        <v>36459</v>
      </c>
      <c r="B10033" s="407" t="s">
        <v>36460</v>
      </c>
      <c r="C10033" s="408">
        <v>0</v>
      </c>
      <c r="D10033" s="408">
        <v>0.7379</v>
      </c>
      <c r="E10033" s="408">
        <v>0.7379</v>
      </c>
      <c r="F10033" s="409">
        <v>45708.597673611112</v>
      </c>
      <c r="G10033" s="408">
        <v>0</v>
      </c>
    </row>
    <row r="10034" spans="1:7" ht="15" x14ac:dyDescent="0.2">
      <c r="A10034" s="407" t="s">
        <v>34064</v>
      </c>
      <c r="B10034" s="407" t="s">
        <v>34065</v>
      </c>
      <c r="C10034" s="408">
        <v>0</v>
      </c>
      <c r="D10034" s="408">
        <v>0.91091999999999995</v>
      </c>
      <c r="E10034" s="408">
        <v>0.91091999999999995</v>
      </c>
      <c r="F10034" s="409">
        <v>45527.407638888886</v>
      </c>
      <c r="G10034" s="408">
        <v>0</v>
      </c>
    </row>
    <row r="10035" spans="1:7" ht="15" x14ac:dyDescent="0.2">
      <c r="A10035" s="407" t="s">
        <v>34066</v>
      </c>
      <c r="B10035" s="407" t="s">
        <v>34067</v>
      </c>
      <c r="C10035" s="408">
        <v>0</v>
      </c>
      <c r="D10035" s="408">
        <v>1.5300800000000001</v>
      </c>
      <c r="E10035" s="408">
        <v>1.5300800000000001</v>
      </c>
      <c r="F10035" s="409">
        <v>45527.433981481481</v>
      </c>
      <c r="G10035" s="408">
        <v>0</v>
      </c>
    </row>
    <row r="10036" spans="1:7" ht="15" x14ac:dyDescent="0.2">
      <c r="A10036" s="407" t="s">
        <v>34068</v>
      </c>
      <c r="B10036" s="407" t="s">
        <v>34069</v>
      </c>
      <c r="C10036" s="408">
        <v>0</v>
      </c>
      <c r="D10036" s="408">
        <v>2.5788500000000001</v>
      </c>
      <c r="E10036" s="408">
        <v>2.5788500000000001</v>
      </c>
      <c r="F10036" s="409">
        <v>45755.635833333334</v>
      </c>
      <c r="G10036" s="408">
        <v>0</v>
      </c>
    </row>
    <row r="10037" spans="1:7" ht="15" x14ac:dyDescent="0.2">
      <c r="A10037" s="407" t="s">
        <v>34070</v>
      </c>
      <c r="B10037" s="407" t="s">
        <v>34071</v>
      </c>
      <c r="C10037" s="408">
        <v>0</v>
      </c>
      <c r="D10037" s="408">
        <v>1.928019801980198</v>
      </c>
      <c r="E10037" s="408">
        <v>1.928019801980198</v>
      </c>
      <c r="F10037" s="409">
        <v>45527.409143518518</v>
      </c>
      <c r="G10037" s="408">
        <v>0</v>
      </c>
    </row>
    <row r="10038" spans="1:7" ht="15" x14ac:dyDescent="0.2">
      <c r="A10038" s="407" t="s">
        <v>34072</v>
      </c>
      <c r="B10038" s="407" t="s">
        <v>34073</v>
      </c>
      <c r="C10038" s="408">
        <v>0</v>
      </c>
      <c r="D10038" s="408">
        <v>2.4187850000000002</v>
      </c>
      <c r="E10038" s="408">
        <v>2.4187850000000002</v>
      </c>
      <c r="F10038" s="409">
        <v>45527.414560185185</v>
      </c>
      <c r="G10038" s="408">
        <v>0</v>
      </c>
    </row>
    <row r="10039" spans="1:7" ht="15" x14ac:dyDescent="0.2">
      <c r="A10039" s="407" t="s">
        <v>40357</v>
      </c>
      <c r="B10039" s="407" t="s">
        <v>40530</v>
      </c>
      <c r="C10039" s="408">
        <v>0</v>
      </c>
      <c r="D10039" s="408">
        <v>4.0923333333333325</v>
      </c>
      <c r="E10039" s="408">
        <v>4.0923333333333325</v>
      </c>
      <c r="F10039" s="409">
        <v>45951.469872685186</v>
      </c>
      <c r="G10039" s="408">
        <v>90</v>
      </c>
    </row>
    <row r="10040" spans="1:7" ht="15" x14ac:dyDescent="0.2">
      <c r="A10040" s="407" t="s">
        <v>34074</v>
      </c>
      <c r="B10040" s="407" t="s">
        <v>34075</v>
      </c>
      <c r="C10040" s="408">
        <v>0</v>
      </c>
      <c r="D10040" s="408">
        <v>0</v>
      </c>
      <c r="E10040" s="408">
        <v>0</v>
      </c>
      <c r="F10040" s="409">
        <v>45527.404953703706</v>
      </c>
      <c r="G10040" s="408">
        <v>0</v>
      </c>
    </row>
    <row r="10041" spans="1:7" ht="15" x14ac:dyDescent="0.2">
      <c r="A10041" s="407" t="s">
        <v>34076</v>
      </c>
      <c r="B10041" s="407" t="s">
        <v>34077</v>
      </c>
      <c r="C10041" s="408">
        <v>0</v>
      </c>
      <c r="D10041" s="408">
        <v>0</v>
      </c>
      <c r="E10041" s="408">
        <v>0</v>
      </c>
      <c r="F10041" s="409">
        <v>45527.401238425926</v>
      </c>
      <c r="G10041" s="408">
        <v>0</v>
      </c>
    </row>
    <row r="10042" spans="1:7" ht="15" x14ac:dyDescent="0.2">
      <c r="A10042" s="407" t="s">
        <v>34078</v>
      </c>
      <c r="B10042" s="407" t="s">
        <v>34079</v>
      </c>
      <c r="C10042" s="408">
        <v>0</v>
      </c>
      <c r="D10042" s="408">
        <v>4.1791299999999998</v>
      </c>
      <c r="E10042" s="408">
        <v>4.1791299999999998</v>
      </c>
      <c r="F10042" s="409">
        <v>45527.399710648147</v>
      </c>
      <c r="G10042" s="408">
        <v>0</v>
      </c>
    </row>
    <row r="10043" spans="1:7" ht="15" x14ac:dyDescent="0.2">
      <c r="A10043" s="407" t="s">
        <v>34080</v>
      </c>
      <c r="B10043" s="407" t="s">
        <v>34081</v>
      </c>
      <c r="C10043" s="408">
        <v>0</v>
      </c>
      <c r="D10043" s="408">
        <v>0</v>
      </c>
      <c r="E10043" s="408">
        <v>0</v>
      </c>
      <c r="F10043" s="409">
        <v>45527.403078703705</v>
      </c>
      <c r="G10043" s="408">
        <v>0</v>
      </c>
    </row>
    <row r="10044" spans="1:7" ht="15" x14ac:dyDescent="0.25">
      <c r="A10044" s="407" t="s">
        <v>34082</v>
      </c>
      <c r="B10044" s="407" t="s">
        <v>36461</v>
      </c>
      <c r="C10044" s="406"/>
      <c r="D10044" s="406"/>
      <c r="E10044" s="406"/>
      <c r="F10044" s="409">
        <v>45701.332557870373</v>
      </c>
      <c r="G10044" s="408">
        <v>0</v>
      </c>
    </row>
    <row r="10045" spans="1:7" ht="15" x14ac:dyDescent="0.25">
      <c r="A10045" s="407" t="s">
        <v>34083</v>
      </c>
      <c r="B10045" s="407" t="s">
        <v>34084</v>
      </c>
      <c r="C10045" s="406"/>
      <c r="D10045" s="406"/>
      <c r="E10045" s="406"/>
      <c r="F10045" s="409">
        <v>45527.501064814816</v>
      </c>
      <c r="G10045" s="408">
        <v>0</v>
      </c>
    </row>
    <row r="10046" spans="1:7" ht="15" x14ac:dyDescent="0.25">
      <c r="A10046" s="407" t="s">
        <v>36462</v>
      </c>
      <c r="B10046" s="407" t="s">
        <v>36463</v>
      </c>
      <c r="C10046" s="406"/>
      <c r="D10046" s="406"/>
      <c r="E10046" s="406"/>
      <c r="F10046" s="406"/>
      <c r="G10046" s="408">
        <v>0</v>
      </c>
    </row>
    <row r="10047" spans="1:7" ht="15" x14ac:dyDescent="0.2">
      <c r="A10047" s="407" t="s">
        <v>15864</v>
      </c>
      <c r="B10047" s="407" t="s">
        <v>15865</v>
      </c>
      <c r="C10047" s="408">
        <v>0</v>
      </c>
      <c r="D10047" s="408">
        <v>0.61009999999999998</v>
      </c>
      <c r="E10047" s="408">
        <v>0.61009999999999998</v>
      </c>
      <c r="F10047" s="409">
        <v>45056.435763888891</v>
      </c>
      <c r="G10047" s="408">
        <v>0</v>
      </c>
    </row>
    <row r="10048" spans="1:7" ht="15" x14ac:dyDescent="0.2">
      <c r="A10048" s="407" t="s">
        <v>15866</v>
      </c>
      <c r="B10048" s="407" t="s">
        <v>15867</v>
      </c>
      <c r="C10048" s="408">
        <v>0</v>
      </c>
      <c r="D10048" s="408">
        <v>1.5427999999999999</v>
      </c>
      <c r="E10048" s="408">
        <v>1.5427999999999999</v>
      </c>
      <c r="F10048" s="409">
        <v>45056.43582175926</v>
      </c>
      <c r="G10048" s="408">
        <v>0</v>
      </c>
    </row>
    <row r="10049" spans="1:7" ht="15" x14ac:dyDescent="0.25">
      <c r="A10049" s="407" t="s">
        <v>15868</v>
      </c>
      <c r="B10049" s="407" t="s">
        <v>15869</v>
      </c>
      <c r="C10049" s="406"/>
      <c r="D10049" s="408">
        <v>2.5</v>
      </c>
      <c r="E10049" s="408">
        <v>2.5</v>
      </c>
      <c r="F10049" s="409">
        <v>45056.435879629629</v>
      </c>
      <c r="G10049" s="408">
        <v>0</v>
      </c>
    </row>
    <row r="10050" spans="1:7" ht="15" x14ac:dyDescent="0.2">
      <c r="A10050" s="407" t="s">
        <v>15870</v>
      </c>
      <c r="B10050" s="407" t="s">
        <v>15871</v>
      </c>
      <c r="C10050" s="408">
        <v>0</v>
      </c>
      <c r="D10050" s="408">
        <v>3.4548000000000001</v>
      </c>
      <c r="E10050" s="408">
        <v>3.4548000000000001</v>
      </c>
      <c r="F10050" s="409">
        <v>45056.435937499999</v>
      </c>
      <c r="G10050" s="408">
        <v>0</v>
      </c>
    </row>
    <row r="10051" spans="1:7" ht="15" x14ac:dyDescent="0.2">
      <c r="A10051" s="407" t="s">
        <v>15872</v>
      </c>
      <c r="B10051" s="407" t="s">
        <v>15873</v>
      </c>
      <c r="C10051" s="408">
        <v>0</v>
      </c>
      <c r="D10051" s="408">
        <v>0.34279999999999999</v>
      </c>
      <c r="E10051" s="408">
        <v>0.34279999999999999</v>
      </c>
      <c r="F10051" s="409">
        <v>45056.435995370368</v>
      </c>
      <c r="G10051" s="408">
        <v>0</v>
      </c>
    </row>
    <row r="10052" spans="1:7" ht="15" x14ac:dyDescent="0.2">
      <c r="A10052" s="407" t="s">
        <v>15874</v>
      </c>
      <c r="B10052" s="407" t="s">
        <v>15875</v>
      </c>
      <c r="C10052" s="408">
        <v>0</v>
      </c>
      <c r="D10052" s="408">
        <v>6.8562000000000003</v>
      </c>
      <c r="E10052" s="408">
        <v>6.8562000000000003</v>
      </c>
      <c r="F10052" s="409">
        <v>45582.441793981481</v>
      </c>
      <c r="G10052" s="408">
        <v>0</v>
      </c>
    </row>
    <row r="10053" spans="1:7" ht="15" x14ac:dyDescent="0.25">
      <c r="A10053" s="407" t="s">
        <v>15876</v>
      </c>
      <c r="B10053" s="407" t="s">
        <v>15877</v>
      </c>
      <c r="C10053" s="406"/>
      <c r="D10053" s="408">
        <v>4.51</v>
      </c>
      <c r="E10053" s="408">
        <v>4.51</v>
      </c>
      <c r="F10053" s="409">
        <v>45056.436469907407</v>
      </c>
      <c r="G10053" s="408">
        <v>0</v>
      </c>
    </row>
    <row r="10054" spans="1:7" ht="15" x14ac:dyDescent="0.2">
      <c r="A10054" s="407" t="s">
        <v>15878</v>
      </c>
      <c r="B10054" s="407" t="s">
        <v>15879</v>
      </c>
      <c r="C10054" s="408">
        <v>0</v>
      </c>
      <c r="D10054" s="408">
        <v>1.0426666666666666</v>
      </c>
      <c r="E10054" s="408">
        <v>1.0426666666666666</v>
      </c>
      <c r="F10054" s="409">
        <v>45506.348298611112</v>
      </c>
      <c r="G10054" s="408">
        <v>0</v>
      </c>
    </row>
    <row r="10055" spans="1:7" ht="15" x14ac:dyDescent="0.2">
      <c r="A10055" s="407" t="s">
        <v>15880</v>
      </c>
      <c r="B10055" s="407" t="s">
        <v>40529</v>
      </c>
      <c r="C10055" s="408">
        <v>0</v>
      </c>
      <c r="D10055" s="408">
        <v>0.33289999999999997</v>
      </c>
      <c r="E10055" s="408">
        <v>0.33289999999999997</v>
      </c>
      <c r="F10055" s="409">
        <v>45951.470150462963</v>
      </c>
      <c r="G10055" s="408">
        <v>200</v>
      </c>
    </row>
    <row r="10056" spans="1:7" ht="15" x14ac:dyDescent="0.2">
      <c r="A10056" s="407" t="s">
        <v>36464</v>
      </c>
      <c r="B10056" s="407" t="s">
        <v>36465</v>
      </c>
      <c r="C10056" s="408">
        <v>0</v>
      </c>
      <c r="D10056" s="408">
        <v>1.4453849999999999</v>
      </c>
      <c r="E10056" s="408">
        <v>1.4453849999999999</v>
      </c>
      <c r="F10056" s="409">
        <v>45617.433495370373</v>
      </c>
      <c r="G10056" s="408">
        <v>0</v>
      </c>
    </row>
    <row r="10057" spans="1:7" ht="15" x14ac:dyDescent="0.2">
      <c r="A10057" s="407" t="s">
        <v>34085</v>
      </c>
      <c r="B10057" s="407" t="s">
        <v>34086</v>
      </c>
      <c r="C10057" s="408">
        <v>0</v>
      </c>
      <c r="D10057" s="408">
        <v>3.1144587628865978</v>
      </c>
      <c r="E10057" s="408">
        <v>3.1144587628865978</v>
      </c>
      <c r="F10057" s="409">
        <v>45582.442175925928</v>
      </c>
      <c r="G10057" s="408">
        <v>0</v>
      </c>
    </row>
    <row r="10058" spans="1:7" ht="15" x14ac:dyDescent="0.2">
      <c r="A10058" s="407" t="s">
        <v>34087</v>
      </c>
      <c r="B10058" s="407" t="s">
        <v>40528</v>
      </c>
      <c r="C10058" s="408">
        <v>0</v>
      </c>
      <c r="D10058" s="408">
        <v>1.6156600000000001</v>
      </c>
      <c r="E10058" s="408">
        <v>1.6156600000000001</v>
      </c>
      <c r="F10058" s="409">
        <v>45951.470405092594</v>
      </c>
      <c r="G10058" s="408">
        <v>0</v>
      </c>
    </row>
    <row r="10059" spans="1:7" ht="15" x14ac:dyDescent="0.2">
      <c r="A10059" s="407" t="s">
        <v>34088</v>
      </c>
      <c r="B10059" s="407" t="s">
        <v>34089</v>
      </c>
      <c r="C10059" s="408">
        <v>0</v>
      </c>
      <c r="D10059" s="408">
        <v>2.2608090000000001</v>
      </c>
      <c r="E10059" s="408">
        <v>2.2608090000000001</v>
      </c>
      <c r="F10059" s="409">
        <v>45582.442349537036</v>
      </c>
      <c r="G10059" s="408">
        <v>0</v>
      </c>
    </row>
    <row r="10060" spans="1:7" ht="15" x14ac:dyDescent="0.2">
      <c r="A10060" s="407" t="s">
        <v>15881</v>
      </c>
      <c r="B10060" s="407" t="s">
        <v>15882</v>
      </c>
      <c r="C10060" s="408">
        <v>0</v>
      </c>
      <c r="D10060" s="408">
        <v>1.39045</v>
      </c>
      <c r="E10060" s="408">
        <v>1.39045</v>
      </c>
      <c r="F10060" s="409">
        <v>45582.442418981482</v>
      </c>
      <c r="G10060" s="408">
        <v>0</v>
      </c>
    </row>
    <row r="10061" spans="1:7" ht="15" x14ac:dyDescent="0.2">
      <c r="A10061" s="407" t="s">
        <v>15883</v>
      </c>
      <c r="B10061" s="407" t="s">
        <v>15884</v>
      </c>
      <c r="C10061" s="408">
        <v>0</v>
      </c>
      <c r="D10061" s="408">
        <v>0.98382000000000003</v>
      </c>
      <c r="E10061" s="408">
        <v>0.98382000000000003</v>
      </c>
      <c r="F10061" s="409">
        <v>45582.442465277774</v>
      </c>
      <c r="G10061" s="408">
        <v>0</v>
      </c>
    </row>
    <row r="10062" spans="1:7" ht="15" x14ac:dyDescent="0.2">
      <c r="A10062" s="407" t="s">
        <v>15885</v>
      </c>
      <c r="B10062" s="407" t="s">
        <v>15886</v>
      </c>
      <c r="C10062" s="408">
        <v>0</v>
      </c>
      <c r="D10062" s="408">
        <v>0.42599999999999999</v>
      </c>
      <c r="E10062" s="408">
        <v>0.42599999999999999</v>
      </c>
      <c r="F10062" s="409">
        <v>45582.44263888889</v>
      </c>
      <c r="G10062" s="408">
        <v>0</v>
      </c>
    </row>
    <row r="10063" spans="1:7" ht="15" x14ac:dyDescent="0.2">
      <c r="A10063" s="407" t="s">
        <v>15887</v>
      </c>
      <c r="B10063" s="407" t="s">
        <v>15888</v>
      </c>
      <c r="C10063" s="408">
        <v>0</v>
      </c>
      <c r="D10063" s="408">
        <v>0.71609999999999996</v>
      </c>
      <c r="E10063" s="408">
        <v>0.71609999999999996</v>
      </c>
      <c r="F10063" s="409">
        <v>45582.442743055559</v>
      </c>
      <c r="G10063" s="408">
        <v>0</v>
      </c>
    </row>
    <row r="10064" spans="1:7" ht="15" x14ac:dyDescent="0.2">
      <c r="A10064" s="407" t="s">
        <v>15889</v>
      </c>
      <c r="B10064" s="407" t="s">
        <v>15890</v>
      </c>
      <c r="C10064" s="408">
        <v>0</v>
      </c>
      <c r="D10064" s="408">
        <v>1.7194888888888888</v>
      </c>
      <c r="E10064" s="408">
        <v>1.7194888888888888</v>
      </c>
      <c r="F10064" s="409">
        <v>45911.680949074071</v>
      </c>
      <c r="G10064" s="408">
        <v>0</v>
      </c>
    </row>
    <row r="10065" spans="1:7" ht="15" x14ac:dyDescent="0.2">
      <c r="A10065" s="407" t="s">
        <v>15891</v>
      </c>
      <c r="B10065" s="407" t="s">
        <v>15892</v>
      </c>
      <c r="C10065" s="408">
        <v>0</v>
      </c>
      <c r="D10065" s="408">
        <v>2.5964999999999998</v>
      </c>
      <c r="E10065" s="408">
        <v>2.5964999999999998</v>
      </c>
      <c r="F10065" s="409">
        <v>45582.442928240744</v>
      </c>
      <c r="G10065" s="408">
        <v>0</v>
      </c>
    </row>
    <row r="10066" spans="1:7" ht="15" x14ac:dyDescent="0.2">
      <c r="A10066" s="407" t="s">
        <v>15893</v>
      </c>
      <c r="B10066" s="407" t="s">
        <v>15894</v>
      </c>
      <c r="C10066" s="408">
        <v>0</v>
      </c>
      <c r="D10066" s="408">
        <v>0.74019999999999997</v>
      </c>
      <c r="E10066" s="408">
        <v>0.74019999999999997</v>
      </c>
      <c r="F10066" s="409">
        <v>45582.443043981482</v>
      </c>
      <c r="G10066" s="408">
        <v>0</v>
      </c>
    </row>
    <row r="10067" spans="1:7" ht="15" x14ac:dyDescent="0.25">
      <c r="A10067" s="407" t="s">
        <v>15895</v>
      </c>
      <c r="B10067" s="407" t="s">
        <v>15896</v>
      </c>
      <c r="C10067" s="406"/>
      <c r="D10067" s="408">
        <v>2.7385000000000002</v>
      </c>
      <c r="E10067" s="408">
        <v>2.7385000000000002</v>
      </c>
      <c r="F10067" s="409">
        <v>45582.443124999998</v>
      </c>
      <c r="G10067" s="408">
        <v>0</v>
      </c>
    </row>
    <row r="10068" spans="1:7" ht="15" x14ac:dyDescent="0.2">
      <c r="A10068" s="407" t="s">
        <v>15897</v>
      </c>
      <c r="B10068" s="407" t="s">
        <v>15898</v>
      </c>
      <c r="C10068" s="408">
        <v>0</v>
      </c>
      <c r="D10068" s="408">
        <v>2.2332999999999998</v>
      </c>
      <c r="E10068" s="408">
        <v>2.2332999999999998</v>
      </c>
      <c r="F10068" s="409">
        <v>45582.443206018521</v>
      </c>
      <c r="G10068" s="408">
        <v>0</v>
      </c>
    </row>
    <row r="10069" spans="1:7" ht="15" x14ac:dyDescent="0.2">
      <c r="A10069" s="407" t="s">
        <v>15899</v>
      </c>
      <c r="B10069" s="407" t="s">
        <v>15900</v>
      </c>
      <c r="C10069" s="408">
        <v>0</v>
      </c>
      <c r="D10069" s="408">
        <v>43.843000000000004</v>
      </c>
      <c r="E10069" s="408">
        <v>43.843000000000004</v>
      </c>
      <c r="F10069" s="409">
        <v>46056.500891203701</v>
      </c>
      <c r="G10069" s="408">
        <v>1</v>
      </c>
    </row>
    <row r="10070" spans="1:7" ht="15" x14ac:dyDescent="0.2">
      <c r="A10070" s="407" t="s">
        <v>15901</v>
      </c>
      <c r="B10070" s="407" t="s">
        <v>15902</v>
      </c>
      <c r="C10070" s="408">
        <v>0</v>
      </c>
      <c r="D10070" s="408">
        <v>6.1044444444444439</v>
      </c>
      <c r="E10070" s="408">
        <v>6.1044444444444439</v>
      </c>
      <c r="F10070" s="409">
        <v>45582.443414351852</v>
      </c>
      <c r="G10070" s="408">
        <v>0</v>
      </c>
    </row>
    <row r="10071" spans="1:7" ht="15" x14ac:dyDescent="0.2">
      <c r="A10071" s="407" t="s">
        <v>34090</v>
      </c>
      <c r="B10071" s="407" t="s">
        <v>34091</v>
      </c>
      <c r="C10071" s="408">
        <v>0</v>
      </c>
      <c r="D10071" s="408">
        <v>1.2727999999999999</v>
      </c>
      <c r="E10071" s="408">
        <v>1.2727999999999999</v>
      </c>
      <c r="F10071" s="409">
        <v>45582.443645833337</v>
      </c>
      <c r="G10071" s="408">
        <v>0</v>
      </c>
    </row>
    <row r="10072" spans="1:7" ht="15" x14ac:dyDescent="0.2">
      <c r="A10072" s="407" t="s">
        <v>15903</v>
      </c>
      <c r="B10072" s="407" t="s">
        <v>15904</v>
      </c>
      <c r="C10072" s="408">
        <v>0</v>
      </c>
      <c r="D10072" s="408">
        <v>1.8382000000000001</v>
      </c>
      <c r="E10072" s="408">
        <v>1.8382000000000001</v>
      </c>
      <c r="F10072" s="409">
        <v>45582.443796296298</v>
      </c>
      <c r="G10072" s="408">
        <v>0</v>
      </c>
    </row>
    <row r="10073" spans="1:7" ht="15" x14ac:dyDescent="0.2">
      <c r="A10073" s="407" t="s">
        <v>15905</v>
      </c>
      <c r="B10073" s="407" t="s">
        <v>15906</v>
      </c>
      <c r="C10073" s="408">
        <v>0</v>
      </c>
      <c r="D10073" s="408">
        <v>0.95525000000000004</v>
      </c>
      <c r="E10073" s="408">
        <v>0.95525000000000004</v>
      </c>
      <c r="F10073" s="409">
        <v>45056.439340277779</v>
      </c>
      <c r="G10073" s="408">
        <v>0</v>
      </c>
    </row>
    <row r="10074" spans="1:7" ht="15" x14ac:dyDescent="0.2">
      <c r="A10074" s="407" t="s">
        <v>15907</v>
      </c>
      <c r="B10074" s="407" t="s">
        <v>15908</v>
      </c>
      <c r="C10074" s="408">
        <v>0</v>
      </c>
      <c r="D10074" s="408">
        <v>1.821</v>
      </c>
      <c r="E10074" s="408">
        <v>1.821</v>
      </c>
      <c r="F10074" s="409">
        <v>45701.300717592596</v>
      </c>
      <c r="G10074" s="408">
        <v>0</v>
      </c>
    </row>
    <row r="10075" spans="1:7" ht="15" x14ac:dyDescent="0.2">
      <c r="A10075" s="407" t="s">
        <v>15909</v>
      </c>
      <c r="B10075" s="407" t="s">
        <v>15910</v>
      </c>
      <c r="C10075" s="408">
        <v>0</v>
      </c>
      <c r="D10075" s="408">
        <v>3.39</v>
      </c>
      <c r="E10075" s="408">
        <v>3.39</v>
      </c>
      <c r="F10075" s="409">
        <v>45574.384780092594</v>
      </c>
      <c r="G10075" s="408">
        <v>0</v>
      </c>
    </row>
    <row r="10076" spans="1:7" ht="15" x14ac:dyDescent="0.2">
      <c r="A10076" s="407" t="s">
        <v>15911</v>
      </c>
      <c r="B10076" s="407" t="s">
        <v>15912</v>
      </c>
      <c r="C10076" s="408">
        <v>0</v>
      </c>
      <c r="D10076" s="408">
        <v>2.3111000000000002</v>
      </c>
      <c r="E10076" s="408">
        <v>2.3111000000000002</v>
      </c>
      <c r="F10076" s="409">
        <v>45056.439502314817</v>
      </c>
      <c r="G10076" s="408">
        <v>0</v>
      </c>
    </row>
    <row r="10077" spans="1:7" ht="15" x14ac:dyDescent="0.2">
      <c r="A10077" s="407" t="s">
        <v>15913</v>
      </c>
      <c r="B10077" s="407" t="s">
        <v>15914</v>
      </c>
      <c r="C10077" s="408">
        <v>0</v>
      </c>
      <c r="D10077" s="408">
        <v>2.4666999999999999</v>
      </c>
      <c r="E10077" s="408">
        <v>2.4666999999999999</v>
      </c>
      <c r="F10077" s="409">
        <v>45056.439583333333</v>
      </c>
      <c r="G10077" s="408">
        <v>0</v>
      </c>
    </row>
    <row r="10078" spans="1:7" ht="15" x14ac:dyDescent="0.2">
      <c r="A10078" s="407" t="s">
        <v>15915</v>
      </c>
      <c r="B10078" s="407" t="s">
        <v>15916</v>
      </c>
      <c r="C10078" s="408">
        <v>0</v>
      </c>
      <c r="D10078" s="408">
        <v>1.3351</v>
      </c>
      <c r="E10078" s="408">
        <v>1.3351</v>
      </c>
      <c r="F10078" s="409">
        <v>44510.564687500002</v>
      </c>
      <c r="G10078" s="408">
        <v>0</v>
      </c>
    </row>
    <row r="10079" spans="1:7" ht="15" x14ac:dyDescent="0.2">
      <c r="A10079" s="407" t="s">
        <v>15917</v>
      </c>
      <c r="B10079" s="407" t="s">
        <v>15918</v>
      </c>
      <c r="C10079" s="408">
        <v>0</v>
      </c>
      <c r="D10079" s="408">
        <v>0.15759999999999999</v>
      </c>
      <c r="E10079" s="408">
        <v>0.15759999999999999</v>
      </c>
      <c r="F10079" s="409">
        <v>44510.5000462963</v>
      </c>
      <c r="G10079" s="408">
        <v>100</v>
      </c>
    </row>
    <row r="10080" spans="1:7" ht="15" x14ac:dyDescent="0.2">
      <c r="A10080" s="407" t="s">
        <v>15919</v>
      </c>
      <c r="B10080" s="407" t="s">
        <v>15920</v>
      </c>
      <c r="C10080" s="408">
        <v>0</v>
      </c>
      <c r="D10080" s="408">
        <v>0.222</v>
      </c>
      <c r="E10080" s="408">
        <v>0.222</v>
      </c>
      <c r="F10080" s="409">
        <v>44510.500671296293</v>
      </c>
      <c r="G10080" s="408">
        <v>0</v>
      </c>
    </row>
    <row r="10081" spans="1:7" ht="15" x14ac:dyDescent="0.2">
      <c r="A10081" s="407" t="s">
        <v>15921</v>
      </c>
      <c r="B10081" s="407" t="s">
        <v>15922</v>
      </c>
      <c r="C10081" s="408">
        <v>0</v>
      </c>
      <c r="D10081" s="408">
        <v>1.0828888888888888</v>
      </c>
      <c r="E10081" s="408">
        <v>1.0828888888888888</v>
      </c>
      <c r="F10081" s="409">
        <v>44701.474479166667</v>
      </c>
      <c r="G10081" s="408">
        <v>100</v>
      </c>
    </row>
    <row r="10082" spans="1:7" ht="15" x14ac:dyDescent="0.2">
      <c r="A10082" s="407" t="s">
        <v>15923</v>
      </c>
      <c r="B10082" s="407" t="s">
        <v>40527</v>
      </c>
      <c r="C10082" s="408">
        <v>0</v>
      </c>
      <c r="D10082" s="408">
        <v>0.62280000000000002</v>
      </c>
      <c r="E10082" s="408">
        <v>0.62280000000000002</v>
      </c>
      <c r="F10082" s="409">
        <v>45951.471412037034</v>
      </c>
      <c r="G10082" s="408">
        <v>0</v>
      </c>
    </row>
    <row r="10083" spans="1:7" ht="15" x14ac:dyDescent="0.2">
      <c r="A10083" s="407" t="s">
        <v>15924</v>
      </c>
      <c r="B10083" s="407" t="s">
        <v>15925</v>
      </c>
      <c r="C10083" s="408">
        <v>0</v>
      </c>
      <c r="D10083" s="408">
        <v>2.141</v>
      </c>
      <c r="E10083" s="408">
        <v>2.141</v>
      </c>
      <c r="F10083" s="409">
        <v>45947.354004629633</v>
      </c>
      <c r="G10083" s="408">
        <v>0</v>
      </c>
    </row>
    <row r="10084" spans="1:7" ht="15" x14ac:dyDescent="0.2">
      <c r="A10084" s="407" t="s">
        <v>15926</v>
      </c>
      <c r="B10084" s="407" t="s">
        <v>15927</v>
      </c>
      <c r="C10084" s="408">
        <v>0</v>
      </c>
      <c r="D10084" s="408">
        <v>1.4056521739130434</v>
      </c>
      <c r="E10084" s="408">
        <v>1.4056521739130434</v>
      </c>
      <c r="F10084" s="409">
        <v>45947.353634259256</v>
      </c>
      <c r="G10084" s="408">
        <v>0</v>
      </c>
    </row>
    <row r="10085" spans="1:7" ht="15" x14ac:dyDescent="0.2">
      <c r="A10085" s="407" t="s">
        <v>15928</v>
      </c>
      <c r="B10085" s="407" t="s">
        <v>15929</v>
      </c>
      <c r="C10085" s="408">
        <v>0</v>
      </c>
      <c r="D10085" s="408">
        <v>1.31</v>
      </c>
      <c r="E10085" s="408">
        <v>1.31</v>
      </c>
      <c r="F10085" s="409">
        <v>44510.476134259261</v>
      </c>
      <c r="G10085" s="408">
        <v>0</v>
      </c>
    </row>
    <row r="10086" spans="1:7" ht="15" x14ac:dyDescent="0.25">
      <c r="A10086" s="407" t="s">
        <v>15930</v>
      </c>
      <c r="B10086" s="407" t="s">
        <v>15931</v>
      </c>
      <c r="C10086" s="406"/>
      <c r="D10086" s="408">
        <v>0.41599999999999998</v>
      </c>
      <c r="E10086" s="408">
        <v>0.41599999999999998</v>
      </c>
      <c r="F10086" s="409">
        <v>44510.477546296293</v>
      </c>
      <c r="G10086" s="408">
        <v>0</v>
      </c>
    </row>
    <row r="10087" spans="1:7" ht="15" x14ac:dyDescent="0.2">
      <c r="A10087" s="407" t="s">
        <v>15932</v>
      </c>
      <c r="B10087" s="407" t="s">
        <v>15933</v>
      </c>
      <c r="C10087" s="408">
        <v>0</v>
      </c>
      <c r="D10087" s="408">
        <v>1.26065</v>
      </c>
      <c r="E10087" s="408">
        <v>1.26065</v>
      </c>
      <c r="F10087" s="409">
        <v>44607.386793981481</v>
      </c>
      <c r="G10087" s="408">
        <v>230</v>
      </c>
    </row>
    <row r="10088" spans="1:7" ht="15" x14ac:dyDescent="0.2">
      <c r="A10088" s="407" t="s">
        <v>15934</v>
      </c>
      <c r="B10088" s="407" t="s">
        <v>15935</v>
      </c>
      <c r="C10088" s="408">
        <v>0</v>
      </c>
      <c r="D10088" s="408">
        <v>0.75590000000000002</v>
      </c>
      <c r="E10088" s="408">
        <v>0.75590000000000002</v>
      </c>
      <c r="F10088" s="409">
        <v>45097.296550925923</v>
      </c>
      <c r="G10088" s="408">
        <v>100</v>
      </c>
    </row>
    <row r="10089" spans="1:7" ht="15" x14ac:dyDescent="0.25">
      <c r="A10089" s="407" t="s">
        <v>15936</v>
      </c>
      <c r="B10089" s="407" t="s">
        <v>15937</v>
      </c>
      <c r="C10089" s="406"/>
      <c r="D10089" s="408">
        <v>1.2</v>
      </c>
      <c r="E10089" s="408">
        <v>1.2</v>
      </c>
      <c r="F10089" s="409">
        <v>43157.408541666664</v>
      </c>
      <c r="G10089" s="408">
        <v>0</v>
      </c>
    </row>
    <row r="10090" spans="1:7" ht="15" x14ac:dyDescent="0.2">
      <c r="A10090" s="407" t="s">
        <v>15938</v>
      </c>
      <c r="B10090" s="407" t="s">
        <v>15939</v>
      </c>
      <c r="C10090" s="408">
        <v>0</v>
      </c>
      <c r="D10090" s="408">
        <v>1.78</v>
      </c>
      <c r="E10090" s="408">
        <v>1.78</v>
      </c>
      <c r="F10090" s="409">
        <v>45527.531747685185</v>
      </c>
      <c r="G10090" s="408">
        <v>0</v>
      </c>
    </row>
    <row r="10091" spans="1:7" ht="15" x14ac:dyDescent="0.2">
      <c r="A10091" s="407" t="s">
        <v>15940</v>
      </c>
      <c r="B10091" s="407" t="s">
        <v>15941</v>
      </c>
      <c r="C10091" s="408">
        <v>0</v>
      </c>
      <c r="D10091" s="408">
        <v>2.1426666666666665</v>
      </c>
      <c r="E10091" s="408">
        <v>2.1426666666666665</v>
      </c>
      <c r="F10091" s="409">
        <v>45582.685474537036</v>
      </c>
      <c r="G10091" s="408">
        <v>0</v>
      </c>
    </row>
    <row r="10092" spans="1:7" ht="15" x14ac:dyDescent="0.2">
      <c r="A10092" s="407" t="s">
        <v>15942</v>
      </c>
      <c r="B10092" s="407" t="s">
        <v>40526</v>
      </c>
      <c r="C10092" s="408">
        <v>0</v>
      </c>
      <c r="D10092" s="408">
        <v>50.85</v>
      </c>
      <c r="E10092" s="408">
        <v>50.85</v>
      </c>
      <c r="F10092" s="409">
        <v>45951.472673611112</v>
      </c>
      <c r="G10092" s="408">
        <v>0</v>
      </c>
    </row>
    <row r="10093" spans="1:7" ht="15" x14ac:dyDescent="0.2">
      <c r="A10093" s="407" t="s">
        <v>15943</v>
      </c>
      <c r="B10093" s="407" t="s">
        <v>15944</v>
      </c>
      <c r="C10093" s="408">
        <v>0</v>
      </c>
      <c r="D10093" s="408">
        <v>11.92</v>
      </c>
      <c r="E10093" s="408">
        <v>11.92</v>
      </c>
      <c r="F10093" s="409">
        <v>44474.634953703702</v>
      </c>
      <c r="G10093" s="408">
        <v>0</v>
      </c>
    </row>
    <row r="10094" spans="1:7" ht="15" x14ac:dyDescent="0.2">
      <c r="A10094" s="407" t="s">
        <v>15945</v>
      </c>
      <c r="B10094" s="407" t="s">
        <v>15946</v>
      </c>
      <c r="C10094" s="408">
        <v>0</v>
      </c>
      <c r="D10094" s="408">
        <v>45.9</v>
      </c>
      <c r="E10094" s="408">
        <v>45.9</v>
      </c>
      <c r="F10094" s="409">
        <v>43423.398518518516</v>
      </c>
      <c r="G10094" s="408">
        <v>0</v>
      </c>
    </row>
    <row r="10095" spans="1:7" ht="15" x14ac:dyDescent="0.2">
      <c r="A10095" s="407" t="s">
        <v>15947</v>
      </c>
      <c r="B10095" s="407" t="s">
        <v>15948</v>
      </c>
      <c r="C10095" s="408">
        <v>0</v>
      </c>
      <c r="D10095" s="408">
        <v>14.02</v>
      </c>
      <c r="E10095" s="408">
        <v>14.02</v>
      </c>
      <c r="F10095" s="409">
        <v>44756.444143518522</v>
      </c>
      <c r="G10095" s="408">
        <v>0</v>
      </c>
    </row>
    <row r="10096" spans="1:7" ht="15" x14ac:dyDescent="0.2">
      <c r="A10096" s="407" t="s">
        <v>15949</v>
      </c>
      <c r="B10096" s="407" t="s">
        <v>15950</v>
      </c>
      <c r="C10096" s="408">
        <v>0</v>
      </c>
      <c r="D10096" s="408">
        <v>989.4</v>
      </c>
      <c r="E10096" s="408">
        <v>989.4</v>
      </c>
      <c r="F10096" s="409">
        <v>44858.640636574077</v>
      </c>
      <c r="G10096" s="408">
        <v>1</v>
      </c>
    </row>
    <row r="10097" spans="1:7" ht="15" x14ac:dyDescent="0.25">
      <c r="A10097" s="407" t="s">
        <v>15951</v>
      </c>
      <c r="B10097" s="407" t="s">
        <v>15952</v>
      </c>
      <c r="C10097" s="406"/>
      <c r="D10097" s="406"/>
      <c r="E10097" s="406"/>
      <c r="F10097" s="409">
        <v>45947.349050925928</v>
      </c>
      <c r="G10097" s="408">
        <v>0</v>
      </c>
    </row>
    <row r="10098" spans="1:7" ht="15" x14ac:dyDescent="0.25">
      <c r="A10098" s="407" t="s">
        <v>15953</v>
      </c>
      <c r="B10098" s="407" t="s">
        <v>15954</v>
      </c>
      <c r="C10098" s="406"/>
      <c r="D10098" s="406"/>
      <c r="E10098" s="406"/>
      <c r="F10098" s="409">
        <v>45947.348553240743</v>
      </c>
      <c r="G10098" s="408">
        <v>0</v>
      </c>
    </row>
    <row r="10099" spans="1:7" ht="15" x14ac:dyDescent="0.2">
      <c r="A10099" s="407" t="s">
        <v>15955</v>
      </c>
      <c r="B10099" s="407" t="s">
        <v>15933</v>
      </c>
      <c r="C10099" s="408">
        <v>0</v>
      </c>
      <c r="D10099" s="408">
        <v>0.64934000000000003</v>
      </c>
      <c r="E10099" s="408">
        <v>0.64934000000000003</v>
      </c>
      <c r="F10099" s="409">
        <v>44579.331064814818</v>
      </c>
      <c r="G10099" s="408">
        <v>0</v>
      </c>
    </row>
    <row r="10100" spans="1:7" ht="15" x14ac:dyDescent="0.2">
      <c r="A10100" s="407" t="s">
        <v>15956</v>
      </c>
      <c r="B10100" s="407" t="s">
        <v>36466</v>
      </c>
      <c r="C10100" s="408">
        <v>0</v>
      </c>
      <c r="D10100" s="408">
        <v>3.2238815789473683</v>
      </c>
      <c r="E10100" s="408">
        <v>3.2238815789473683</v>
      </c>
      <c r="F10100" s="409">
        <v>45596.444016203706</v>
      </c>
      <c r="G10100" s="408">
        <v>8</v>
      </c>
    </row>
    <row r="10101" spans="1:7" ht="15" x14ac:dyDescent="0.2">
      <c r="A10101" s="407" t="s">
        <v>15957</v>
      </c>
      <c r="B10101" s="407" t="s">
        <v>36467</v>
      </c>
      <c r="C10101" s="408">
        <v>0</v>
      </c>
      <c r="D10101" s="408">
        <v>5.88</v>
      </c>
      <c r="E10101" s="408">
        <v>5.88</v>
      </c>
      <c r="F10101" s="409">
        <v>45686.294849537036</v>
      </c>
      <c r="G10101" s="408">
        <v>0</v>
      </c>
    </row>
    <row r="10102" spans="1:7" ht="15" x14ac:dyDescent="0.2">
      <c r="A10102" s="407" t="s">
        <v>15958</v>
      </c>
      <c r="B10102" s="407" t="s">
        <v>36468</v>
      </c>
      <c r="C10102" s="408">
        <v>0</v>
      </c>
      <c r="D10102" s="408">
        <v>7.87</v>
      </c>
      <c r="E10102" s="408">
        <v>7.87</v>
      </c>
      <c r="F10102" s="409">
        <v>45635.278240740743</v>
      </c>
      <c r="G10102" s="408">
        <v>4</v>
      </c>
    </row>
    <row r="10103" spans="1:7" ht="15" x14ac:dyDescent="0.2">
      <c r="A10103" s="407" t="s">
        <v>15959</v>
      </c>
      <c r="B10103" s="407" t="s">
        <v>36469</v>
      </c>
      <c r="C10103" s="408">
        <v>0</v>
      </c>
      <c r="D10103" s="408">
        <v>12.87</v>
      </c>
      <c r="E10103" s="408">
        <v>12.87</v>
      </c>
      <c r="F10103" s="409">
        <v>45596.44458333333</v>
      </c>
      <c r="G10103" s="408">
        <v>8</v>
      </c>
    </row>
    <row r="10104" spans="1:7" ht="15" x14ac:dyDescent="0.2">
      <c r="A10104" s="407" t="s">
        <v>15960</v>
      </c>
      <c r="B10104" s="407" t="s">
        <v>36470</v>
      </c>
      <c r="C10104" s="408">
        <v>0</v>
      </c>
      <c r="D10104" s="408">
        <v>18.43</v>
      </c>
      <c r="E10104" s="408">
        <v>18.43</v>
      </c>
      <c r="F10104" s="409">
        <v>45596.444745370369</v>
      </c>
      <c r="G10104" s="408">
        <v>0</v>
      </c>
    </row>
    <row r="10105" spans="1:7" ht="15" x14ac:dyDescent="0.2">
      <c r="A10105" s="407" t="s">
        <v>15961</v>
      </c>
      <c r="B10105" s="407" t="s">
        <v>36471</v>
      </c>
      <c r="C10105" s="408">
        <v>0</v>
      </c>
      <c r="D10105" s="408">
        <v>23.61</v>
      </c>
      <c r="E10105" s="408">
        <v>23.61</v>
      </c>
      <c r="F10105" s="409">
        <v>45596.444907407407</v>
      </c>
      <c r="G10105" s="408">
        <v>0</v>
      </c>
    </row>
    <row r="10106" spans="1:7" ht="15" x14ac:dyDescent="0.25">
      <c r="A10106" s="407" t="s">
        <v>15962</v>
      </c>
      <c r="B10106" s="407" t="s">
        <v>36472</v>
      </c>
      <c r="C10106" s="406"/>
      <c r="D10106" s="408">
        <v>28.81</v>
      </c>
      <c r="E10106" s="408">
        <v>28.81</v>
      </c>
      <c r="F10106" s="409">
        <v>45596.445057870369</v>
      </c>
      <c r="G10106" s="408">
        <v>0</v>
      </c>
    </row>
    <row r="10107" spans="1:7" ht="15" x14ac:dyDescent="0.2">
      <c r="A10107" s="407" t="s">
        <v>15963</v>
      </c>
      <c r="B10107" s="407" t="s">
        <v>36473</v>
      </c>
      <c r="C10107" s="408">
        <v>0</v>
      </c>
      <c r="D10107" s="408">
        <v>3.86</v>
      </c>
      <c r="E10107" s="408">
        <v>3.86</v>
      </c>
      <c r="F10107" s="409">
        <v>45686.294999999998</v>
      </c>
      <c r="G10107" s="408">
        <v>1</v>
      </c>
    </row>
    <row r="10108" spans="1:7" ht="15" x14ac:dyDescent="0.2">
      <c r="A10108" s="407" t="s">
        <v>15964</v>
      </c>
      <c r="B10108" s="407" t="s">
        <v>36474</v>
      </c>
      <c r="C10108" s="408">
        <v>0</v>
      </c>
      <c r="D10108" s="408">
        <v>10.36</v>
      </c>
      <c r="E10108" s="408">
        <v>10.36</v>
      </c>
      <c r="F10108" s="409">
        <v>45596.445868055554</v>
      </c>
      <c r="G10108" s="408">
        <v>14</v>
      </c>
    </row>
    <row r="10109" spans="1:7" ht="15" x14ac:dyDescent="0.2">
      <c r="A10109" s="407" t="s">
        <v>15965</v>
      </c>
      <c r="B10109" s="407" t="s">
        <v>36475</v>
      </c>
      <c r="C10109" s="408">
        <v>0</v>
      </c>
      <c r="D10109" s="408">
        <v>4.8499999999999996</v>
      </c>
      <c r="E10109" s="408">
        <v>4.8499999999999996</v>
      </c>
      <c r="F10109" s="409">
        <v>45596.447175925925</v>
      </c>
      <c r="G10109" s="408">
        <v>0</v>
      </c>
    </row>
    <row r="10110" spans="1:7" ht="15" x14ac:dyDescent="0.2">
      <c r="A10110" s="407" t="s">
        <v>15966</v>
      </c>
      <c r="B10110" s="407" t="s">
        <v>36476</v>
      </c>
      <c r="C10110" s="408">
        <v>0</v>
      </c>
      <c r="D10110" s="408">
        <v>3.63</v>
      </c>
      <c r="E10110" s="408">
        <v>3.63</v>
      </c>
      <c r="F10110" s="409">
        <v>45596.447280092594</v>
      </c>
      <c r="G10110" s="408">
        <v>0</v>
      </c>
    </row>
    <row r="10111" spans="1:7" ht="15" x14ac:dyDescent="0.2">
      <c r="A10111" s="407" t="s">
        <v>15967</v>
      </c>
      <c r="B10111" s="407" t="s">
        <v>36477</v>
      </c>
      <c r="C10111" s="408">
        <v>0</v>
      </c>
      <c r="D10111" s="408">
        <v>3.4872727272727269</v>
      </c>
      <c r="E10111" s="408">
        <v>3.4872727272727269</v>
      </c>
      <c r="F10111" s="409">
        <v>45610.330509259256</v>
      </c>
      <c r="G10111" s="408">
        <v>1</v>
      </c>
    </row>
    <row r="10112" spans="1:7" ht="15" x14ac:dyDescent="0.2">
      <c r="A10112" s="407" t="s">
        <v>15968</v>
      </c>
      <c r="B10112" s="407" t="s">
        <v>36478</v>
      </c>
      <c r="C10112" s="408">
        <v>0</v>
      </c>
      <c r="D10112" s="408">
        <v>3.86</v>
      </c>
      <c r="E10112" s="408">
        <v>3.86</v>
      </c>
      <c r="F10112" s="409">
        <v>45610.332870370374</v>
      </c>
      <c r="G10112" s="408">
        <v>0</v>
      </c>
    </row>
    <row r="10113" spans="1:7" ht="15" x14ac:dyDescent="0.2">
      <c r="A10113" s="407" t="s">
        <v>15969</v>
      </c>
      <c r="B10113" s="407" t="s">
        <v>36479</v>
      </c>
      <c r="C10113" s="408">
        <v>0</v>
      </c>
      <c r="D10113" s="408">
        <v>4.74</v>
      </c>
      <c r="E10113" s="408">
        <v>4.74</v>
      </c>
      <c r="F10113" s="409">
        <v>45610.333113425928</v>
      </c>
      <c r="G10113" s="408">
        <v>4</v>
      </c>
    </row>
    <row r="10114" spans="1:7" ht="15" x14ac:dyDescent="0.2">
      <c r="A10114" s="407" t="s">
        <v>15970</v>
      </c>
      <c r="B10114" s="407" t="s">
        <v>36480</v>
      </c>
      <c r="C10114" s="408">
        <v>0</v>
      </c>
      <c r="D10114" s="408">
        <v>5.24</v>
      </c>
      <c r="E10114" s="408">
        <v>5.24</v>
      </c>
      <c r="F10114" s="409">
        <v>45610.333449074074</v>
      </c>
      <c r="G10114" s="408">
        <v>4</v>
      </c>
    </row>
    <row r="10115" spans="1:7" ht="15" x14ac:dyDescent="0.2">
      <c r="A10115" s="407" t="s">
        <v>15971</v>
      </c>
      <c r="B10115" s="407" t="s">
        <v>36481</v>
      </c>
      <c r="C10115" s="408">
        <v>0</v>
      </c>
      <c r="D10115" s="408">
        <v>5.7575000000000003</v>
      </c>
      <c r="E10115" s="408">
        <v>5.7575000000000003</v>
      </c>
      <c r="F10115" s="409">
        <v>45610.310173611113</v>
      </c>
      <c r="G10115" s="408">
        <v>0</v>
      </c>
    </row>
    <row r="10116" spans="1:7" ht="15" x14ac:dyDescent="0.2">
      <c r="A10116" s="407" t="s">
        <v>15972</v>
      </c>
      <c r="B10116" s="407" t="s">
        <v>36482</v>
      </c>
      <c r="C10116" s="408">
        <v>0</v>
      </c>
      <c r="D10116" s="408">
        <v>7.87</v>
      </c>
      <c r="E10116" s="408">
        <v>7.87</v>
      </c>
      <c r="F10116" s="409">
        <v>45610.334745370368</v>
      </c>
      <c r="G10116" s="408">
        <v>0</v>
      </c>
    </row>
    <row r="10117" spans="1:7" ht="15" x14ac:dyDescent="0.2">
      <c r="A10117" s="407" t="s">
        <v>15973</v>
      </c>
      <c r="B10117" s="407" t="s">
        <v>36483</v>
      </c>
      <c r="C10117" s="408">
        <v>0</v>
      </c>
      <c r="D10117" s="408">
        <v>16.87</v>
      </c>
      <c r="E10117" s="408">
        <v>16.87</v>
      </c>
      <c r="F10117" s="409">
        <v>45610.335821759261</v>
      </c>
      <c r="G10117" s="408">
        <v>0</v>
      </c>
    </row>
    <row r="10118" spans="1:7" ht="15" x14ac:dyDescent="0.2">
      <c r="A10118" s="407" t="s">
        <v>15974</v>
      </c>
      <c r="B10118" s="407" t="s">
        <v>36484</v>
      </c>
      <c r="C10118" s="408">
        <v>0</v>
      </c>
      <c r="D10118" s="408">
        <v>15.577400000000001</v>
      </c>
      <c r="E10118" s="408">
        <v>15.577400000000001</v>
      </c>
      <c r="F10118" s="409">
        <v>45596.448587962965</v>
      </c>
      <c r="G10118" s="408">
        <v>0</v>
      </c>
    </row>
    <row r="10119" spans="1:7" ht="15" x14ac:dyDescent="0.2">
      <c r="A10119" s="407" t="s">
        <v>15975</v>
      </c>
      <c r="B10119" s="407" t="s">
        <v>36485</v>
      </c>
      <c r="C10119" s="408">
        <v>0</v>
      </c>
      <c r="D10119" s="408">
        <v>23.08</v>
      </c>
      <c r="E10119" s="408">
        <v>23.08</v>
      </c>
      <c r="F10119" s="409">
        <v>45596.448761574073</v>
      </c>
      <c r="G10119" s="408">
        <v>0</v>
      </c>
    </row>
    <row r="10120" spans="1:7" ht="15" x14ac:dyDescent="0.2">
      <c r="A10120" s="407" t="s">
        <v>15976</v>
      </c>
      <c r="B10120" s="407" t="s">
        <v>36486</v>
      </c>
      <c r="C10120" s="408">
        <v>0</v>
      </c>
      <c r="D10120" s="408">
        <v>24.952000000000002</v>
      </c>
      <c r="E10120" s="408">
        <v>24.952000000000002</v>
      </c>
      <c r="F10120" s="409">
        <v>45596.448865740742</v>
      </c>
      <c r="G10120" s="408">
        <v>0</v>
      </c>
    </row>
    <row r="10121" spans="1:7" ht="15" x14ac:dyDescent="0.2">
      <c r="A10121" s="407" t="s">
        <v>15977</v>
      </c>
      <c r="B10121" s="407" t="s">
        <v>36487</v>
      </c>
      <c r="C10121" s="408">
        <v>0</v>
      </c>
      <c r="D10121" s="408">
        <v>37.562800000000003</v>
      </c>
      <c r="E10121" s="408">
        <v>37.562800000000003</v>
      </c>
      <c r="F10121" s="409">
        <v>45596.448969907404</v>
      </c>
      <c r="G10121" s="408">
        <v>0</v>
      </c>
    </row>
    <row r="10122" spans="1:7" ht="15" x14ac:dyDescent="0.2">
      <c r="A10122" s="407" t="s">
        <v>15978</v>
      </c>
      <c r="B10122" s="407" t="s">
        <v>36488</v>
      </c>
      <c r="C10122" s="408">
        <v>0</v>
      </c>
      <c r="D10122" s="408">
        <v>39.747999999999998</v>
      </c>
      <c r="E10122" s="408">
        <v>39.747999999999998</v>
      </c>
      <c r="F10122" s="409">
        <v>45596.449074074073</v>
      </c>
      <c r="G10122" s="408">
        <v>0</v>
      </c>
    </row>
    <row r="10123" spans="1:7" ht="15" x14ac:dyDescent="0.2">
      <c r="A10123" s="407" t="s">
        <v>15979</v>
      </c>
      <c r="B10123" s="407" t="s">
        <v>36489</v>
      </c>
      <c r="C10123" s="408">
        <v>0</v>
      </c>
      <c r="D10123" s="408">
        <v>43.896000000000001</v>
      </c>
      <c r="E10123" s="408">
        <v>43.896000000000001</v>
      </c>
      <c r="F10123" s="409">
        <v>45686.564652777779</v>
      </c>
      <c r="G10123" s="408">
        <v>0</v>
      </c>
    </row>
    <row r="10124" spans="1:7" ht="15" x14ac:dyDescent="0.2">
      <c r="A10124" s="407" t="s">
        <v>15980</v>
      </c>
      <c r="B10124" s="407" t="s">
        <v>36490</v>
      </c>
      <c r="C10124" s="408">
        <v>0</v>
      </c>
      <c r="D10124" s="408">
        <v>48.062399999999997</v>
      </c>
      <c r="E10124" s="408">
        <v>48.062399999999997</v>
      </c>
      <c r="F10124" s="409">
        <v>45596.449236111112</v>
      </c>
      <c r="G10124" s="408">
        <v>0</v>
      </c>
    </row>
    <row r="10125" spans="1:7" ht="15" x14ac:dyDescent="0.2">
      <c r="A10125" s="407" t="s">
        <v>15981</v>
      </c>
      <c r="B10125" s="407" t="s">
        <v>36491</v>
      </c>
      <c r="C10125" s="408">
        <v>0</v>
      </c>
      <c r="D10125" s="408">
        <v>51.99</v>
      </c>
      <c r="E10125" s="408">
        <v>51.99</v>
      </c>
      <c r="F10125" s="409">
        <v>45596.449305555558</v>
      </c>
      <c r="G10125" s="408">
        <v>4</v>
      </c>
    </row>
    <row r="10126" spans="1:7" ht="15" x14ac:dyDescent="0.2">
      <c r="A10126" s="407" t="s">
        <v>15982</v>
      </c>
      <c r="B10126" s="407" t="s">
        <v>36492</v>
      </c>
      <c r="C10126" s="408">
        <v>0</v>
      </c>
      <c r="D10126" s="408">
        <v>56.386000000000003</v>
      </c>
      <c r="E10126" s="408">
        <v>56.386000000000003</v>
      </c>
      <c r="F10126" s="409">
        <v>45596.44939814815</v>
      </c>
      <c r="G10126" s="408">
        <v>0</v>
      </c>
    </row>
    <row r="10127" spans="1:7" ht="15" x14ac:dyDescent="0.2">
      <c r="A10127" s="407" t="s">
        <v>15983</v>
      </c>
      <c r="B10127" s="407" t="s">
        <v>36493</v>
      </c>
      <c r="C10127" s="408">
        <v>0</v>
      </c>
      <c r="D10127" s="408">
        <v>60.542666666666662</v>
      </c>
      <c r="E10127" s="408">
        <v>60.542666666666662</v>
      </c>
      <c r="F10127" s="409">
        <v>45596.449479166666</v>
      </c>
      <c r="G10127" s="408">
        <v>0</v>
      </c>
    </row>
    <row r="10128" spans="1:7" ht="15" x14ac:dyDescent="0.2">
      <c r="A10128" s="407" t="s">
        <v>15984</v>
      </c>
      <c r="B10128" s="407" t="s">
        <v>36494</v>
      </c>
      <c r="C10128" s="408">
        <v>0</v>
      </c>
      <c r="D10128" s="408">
        <v>64.709333333333319</v>
      </c>
      <c r="E10128" s="408">
        <v>64.709333333333319</v>
      </c>
      <c r="F10128" s="409">
        <v>45596.449583333335</v>
      </c>
      <c r="G10128" s="408">
        <v>0</v>
      </c>
    </row>
    <row r="10129" spans="1:7" ht="15" x14ac:dyDescent="0.2">
      <c r="A10129" s="407" t="s">
        <v>15985</v>
      </c>
      <c r="B10129" s="407" t="s">
        <v>36495</v>
      </c>
      <c r="C10129" s="408">
        <v>0</v>
      </c>
      <c r="D10129" s="408">
        <v>81.346666666666664</v>
      </c>
      <c r="E10129" s="408">
        <v>81.346666666666664</v>
      </c>
      <c r="F10129" s="409">
        <v>45596.449953703705</v>
      </c>
      <c r="G10129" s="408">
        <v>0</v>
      </c>
    </row>
    <row r="10130" spans="1:7" ht="15" x14ac:dyDescent="0.2">
      <c r="A10130" s="407" t="s">
        <v>34092</v>
      </c>
      <c r="B10130" s="407" t="s">
        <v>36496</v>
      </c>
      <c r="C10130" s="408">
        <v>0</v>
      </c>
      <c r="D10130" s="408">
        <v>101.04</v>
      </c>
      <c r="E10130" s="408">
        <v>101.04</v>
      </c>
      <c r="F10130" s="409">
        <v>45596.45008101852</v>
      </c>
      <c r="G10130" s="408">
        <v>0</v>
      </c>
    </row>
    <row r="10131" spans="1:7" ht="15" x14ac:dyDescent="0.2">
      <c r="A10131" s="407" t="s">
        <v>40358</v>
      </c>
      <c r="B10131" s="407" t="s">
        <v>40359</v>
      </c>
      <c r="C10131" s="408">
        <v>0</v>
      </c>
      <c r="D10131" s="408">
        <v>1.34</v>
      </c>
      <c r="E10131" s="408">
        <v>1.34</v>
      </c>
      <c r="F10131" s="409">
        <v>45715.673125000001</v>
      </c>
      <c r="G10131" s="408">
        <v>0</v>
      </c>
    </row>
    <row r="10132" spans="1:7" ht="15" x14ac:dyDescent="0.25">
      <c r="A10132" s="407" t="s">
        <v>15986</v>
      </c>
      <c r="B10132" s="407" t="s">
        <v>15987</v>
      </c>
      <c r="C10132" s="406"/>
      <c r="D10132" s="408">
        <v>5.99</v>
      </c>
      <c r="E10132" s="408">
        <v>5.99</v>
      </c>
      <c r="F10132" s="409">
        <v>45215.573460648149</v>
      </c>
      <c r="G10132" s="408">
        <v>0</v>
      </c>
    </row>
    <row r="10133" spans="1:7" ht="15" x14ac:dyDescent="0.25">
      <c r="A10133" s="407" t="s">
        <v>15988</v>
      </c>
      <c r="B10133" s="407" t="s">
        <v>15989</v>
      </c>
      <c r="C10133" s="406"/>
      <c r="D10133" s="408">
        <v>24.76</v>
      </c>
      <c r="E10133" s="408">
        <v>24.76</v>
      </c>
      <c r="F10133" s="409">
        <v>45628.583483796298</v>
      </c>
      <c r="G10133" s="408">
        <v>0</v>
      </c>
    </row>
    <row r="10134" spans="1:7" ht="15" x14ac:dyDescent="0.2">
      <c r="A10134" s="407" t="s">
        <v>15990</v>
      </c>
      <c r="B10134" s="407" t="s">
        <v>15991</v>
      </c>
      <c r="C10134" s="408">
        <v>0</v>
      </c>
      <c r="D10134" s="408">
        <v>52.44</v>
      </c>
      <c r="E10134" s="408">
        <v>52.44</v>
      </c>
      <c r="F10134" s="409">
        <v>45104.438634259262</v>
      </c>
      <c r="G10134" s="408">
        <v>0</v>
      </c>
    </row>
    <row r="10135" spans="1:7" ht="15" x14ac:dyDescent="0.2">
      <c r="A10135" s="407" t="s">
        <v>15992</v>
      </c>
      <c r="B10135" s="407" t="s">
        <v>15993</v>
      </c>
      <c r="C10135" s="408">
        <v>0</v>
      </c>
      <c r="D10135" s="408">
        <v>6.31</v>
      </c>
      <c r="E10135" s="408">
        <v>6.31</v>
      </c>
      <c r="F10135" s="409">
        <v>45174.349641203706</v>
      </c>
      <c r="G10135" s="408">
        <v>0</v>
      </c>
    </row>
    <row r="10136" spans="1:7" ht="15" x14ac:dyDescent="0.2">
      <c r="A10136" s="407" t="s">
        <v>15994</v>
      </c>
      <c r="B10136" s="407" t="s">
        <v>15995</v>
      </c>
      <c r="C10136" s="408">
        <v>0</v>
      </c>
      <c r="D10136" s="408">
        <v>5.61</v>
      </c>
      <c r="E10136" s="408">
        <v>5.61</v>
      </c>
      <c r="F10136" s="409">
        <v>45092.587627314817</v>
      </c>
      <c r="G10136" s="408">
        <v>0</v>
      </c>
    </row>
    <row r="10137" spans="1:7" ht="15" x14ac:dyDescent="0.25">
      <c r="A10137" s="407" t="s">
        <v>15996</v>
      </c>
      <c r="B10137" s="407" t="s">
        <v>15997</v>
      </c>
      <c r="C10137" s="406"/>
      <c r="D10137" s="408">
        <v>146.02000000000001</v>
      </c>
      <c r="E10137" s="408">
        <v>146.02000000000001</v>
      </c>
      <c r="F10137" s="409">
        <v>45600.418217592596</v>
      </c>
      <c r="G10137" s="408">
        <v>0</v>
      </c>
    </row>
    <row r="10138" spans="1:7" ht="15" x14ac:dyDescent="0.2">
      <c r="A10138" s="407" t="s">
        <v>36497</v>
      </c>
      <c r="B10138" s="407" t="s">
        <v>40525</v>
      </c>
      <c r="C10138" s="408">
        <v>0</v>
      </c>
      <c r="D10138" s="408">
        <v>90.13</v>
      </c>
      <c r="E10138" s="408">
        <v>90.13</v>
      </c>
      <c r="F10138" s="409">
        <v>45600.416990740741</v>
      </c>
      <c r="G10138" s="408">
        <v>0</v>
      </c>
    </row>
    <row r="10139" spans="1:7" ht="15" x14ac:dyDescent="0.2">
      <c r="A10139" s="407" t="s">
        <v>36498</v>
      </c>
      <c r="B10139" s="407" t="s">
        <v>36499</v>
      </c>
      <c r="C10139" s="408">
        <v>0</v>
      </c>
      <c r="D10139" s="408">
        <v>12.76</v>
      </c>
      <c r="E10139" s="408">
        <v>12.76</v>
      </c>
      <c r="F10139" s="409">
        <v>45602.446805555555</v>
      </c>
      <c r="G10139" s="408">
        <v>0</v>
      </c>
    </row>
    <row r="10140" spans="1:7" ht="15" x14ac:dyDescent="0.2">
      <c r="A10140" s="407" t="s">
        <v>15998</v>
      </c>
      <c r="B10140" s="407" t="s">
        <v>15999</v>
      </c>
      <c r="C10140" s="408">
        <v>0</v>
      </c>
      <c r="D10140" s="408">
        <v>96.1</v>
      </c>
      <c r="E10140" s="408">
        <v>96.1</v>
      </c>
      <c r="F10140" s="409">
        <v>45104.433333333334</v>
      </c>
      <c r="G10140" s="408">
        <v>0</v>
      </c>
    </row>
    <row r="10141" spans="1:7" ht="15" x14ac:dyDescent="0.2">
      <c r="A10141" s="407" t="s">
        <v>16000</v>
      </c>
      <c r="B10141" s="407" t="s">
        <v>16001</v>
      </c>
      <c r="C10141" s="408">
        <v>0</v>
      </c>
      <c r="D10141" s="408">
        <v>81.459999999999994</v>
      </c>
      <c r="E10141" s="408">
        <v>81.459999999999994</v>
      </c>
      <c r="F10141" s="409">
        <v>45628.583634259259</v>
      </c>
      <c r="G10141" s="408">
        <v>0</v>
      </c>
    </row>
    <row r="10142" spans="1:7" ht="15" x14ac:dyDescent="0.2">
      <c r="A10142" s="407" t="s">
        <v>36500</v>
      </c>
      <c r="B10142" s="407" t="s">
        <v>36501</v>
      </c>
      <c r="C10142" s="408">
        <v>0</v>
      </c>
      <c r="D10142" s="408">
        <v>28.48</v>
      </c>
      <c r="E10142" s="408">
        <v>28.48</v>
      </c>
      <c r="F10142" s="409">
        <v>43378.414583333331</v>
      </c>
      <c r="G10142" s="408">
        <v>0</v>
      </c>
    </row>
    <row r="10143" spans="1:7" ht="15" x14ac:dyDescent="0.25">
      <c r="A10143" s="407" t="s">
        <v>16002</v>
      </c>
      <c r="B10143" s="407" t="s">
        <v>16003</v>
      </c>
      <c r="C10143" s="406"/>
      <c r="D10143" s="408">
        <v>36.86</v>
      </c>
      <c r="E10143" s="408">
        <v>36.86</v>
      </c>
      <c r="F10143" s="409">
        <v>45103.415960648148</v>
      </c>
      <c r="G10143" s="408">
        <v>0</v>
      </c>
    </row>
    <row r="10144" spans="1:7" ht="15" x14ac:dyDescent="0.2">
      <c r="A10144" s="407" t="s">
        <v>16004</v>
      </c>
      <c r="B10144" s="407" t="s">
        <v>16005</v>
      </c>
      <c r="C10144" s="408">
        <v>0</v>
      </c>
      <c r="D10144" s="408">
        <v>103.09</v>
      </c>
      <c r="E10144" s="408">
        <v>103.09</v>
      </c>
      <c r="F10144" s="409">
        <v>45092.597534722219</v>
      </c>
      <c r="G10144" s="408">
        <v>0</v>
      </c>
    </row>
    <row r="10145" spans="1:7" ht="15" x14ac:dyDescent="0.25">
      <c r="A10145" s="407" t="s">
        <v>16006</v>
      </c>
      <c r="B10145" s="407" t="s">
        <v>16007</v>
      </c>
      <c r="C10145" s="406"/>
      <c r="D10145" s="408">
        <v>99.93</v>
      </c>
      <c r="E10145" s="408">
        <v>99.93</v>
      </c>
      <c r="F10145" s="409">
        <v>45092.604861111111</v>
      </c>
      <c r="G10145" s="408">
        <v>0</v>
      </c>
    </row>
    <row r="10146" spans="1:7" ht="15" x14ac:dyDescent="0.2">
      <c r="A10146" s="407" t="s">
        <v>16008</v>
      </c>
      <c r="B10146" s="407" t="s">
        <v>16009</v>
      </c>
      <c r="C10146" s="408">
        <v>0</v>
      </c>
      <c r="D10146" s="408">
        <v>9.66</v>
      </c>
      <c r="E10146" s="408">
        <v>9.66</v>
      </c>
      <c r="F10146" s="409">
        <v>45174.349745370368</v>
      </c>
      <c r="G10146" s="408">
        <v>0</v>
      </c>
    </row>
    <row r="10147" spans="1:7" ht="15" x14ac:dyDescent="0.2">
      <c r="A10147" s="407" t="s">
        <v>36502</v>
      </c>
      <c r="B10147" s="407" t="s">
        <v>36503</v>
      </c>
      <c r="C10147" s="408">
        <v>0</v>
      </c>
      <c r="D10147" s="408">
        <v>4.53</v>
      </c>
      <c r="E10147" s="408">
        <v>4.53</v>
      </c>
      <c r="F10147" s="409">
        <v>43347.492939814816</v>
      </c>
      <c r="G10147" s="408">
        <v>0</v>
      </c>
    </row>
    <row r="10148" spans="1:7" ht="15" x14ac:dyDescent="0.25">
      <c r="A10148" s="407" t="s">
        <v>16010</v>
      </c>
      <c r="B10148" s="407" t="s">
        <v>16011</v>
      </c>
      <c r="C10148" s="406"/>
      <c r="D10148" s="408">
        <v>7</v>
      </c>
      <c r="E10148" s="408">
        <v>7</v>
      </c>
      <c r="F10148" s="409">
        <v>44523.676712962966</v>
      </c>
      <c r="G10148" s="408">
        <v>0</v>
      </c>
    </row>
    <row r="10149" spans="1:7" ht="15" x14ac:dyDescent="0.25">
      <c r="A10149" s="407" t="s">
        <v>16012</v>
      </c>
      <c r="B10149" s="407" t="s">
        <v>16013</v>
      </c>
      <c r="C10149" s="406"/>
      <c r="D10149" s="408">
        <v>3.73</v>
      </c>
      <c r="E10149" s="408">
        <v>3.73</v>
      </c>
      <c r="F10149" s="409">
        <v>44530.679571759261</v>
      </c>
      <c r="G10149" s="408">
        <v>0</v>
      </c>
    </row>
    <row r="10150" spans="1:7" ht="15" x14ac:dyDescent="0.2">
      <c r="A10150" s="407" t="s">
        <v>36504</v>
      </c>
      <c r="B10150" s="407" t="s">
        <v>36505</v>
      </c>
      <c r="C10150" s="408">
        <v>0</v>
      </c>
      <c r="D10150" s="408">
        <v>55.41</v>
      </c>
      <c r="E10150" s="408">
        <v>55.41</v>
      </c>
      <c r="F10150" s="409">
        <v>45826.548657407409</v>
      </c>
      <c r="G10150" s="408">
        <v>0</v>
      </c>
    </row>
    <row r="10151" spans="1:7" ht="15" x14ac:dyDescent="0.2">
      <c r="A10151" s="407" t="s">
        <v>16014</v>
      </c>
      <c r="B10151" s="407" t="s">
        <v>16015</v>
      </c>
      <c r="C10151" s="408">
        <v>0</v>
      </c>
      <c r="D10151" s="408">
        <v>19.90219632767781</v>
      </c>
      <c r="E10151" s="408">
        <v>19.90219632767781</v>
      </c>
      <c r="F10151" s="409">
        <v>45925.398379629631</v>
      </c>
      <c r="G10151" s="408">
        <v>14</v>
      </c>
    </row>
    <row r="10152" spans="1:7" ht="15" x14ac:dyDescent="0.2">
      <c r="A10152" s="407" t="s">
        <v>16016</v>
      </c>
      <c r="B10152" s="407" t="s">
        <v>16017</v>
      </c>
      <c r="C10152" s="408">
        <v>0</v>
      </c>
      <c r="D10152" s="408">
        <v>110.55</v>
      </c>
      <c r="E10152" s="408">
        <v>110.55</v>
      </c>
      <c r="F10152" s="409">
        <v>45299.425937499997</v>
      </c>
      <c r="G10152" s="408">
        <v>0</v>
      </c>
    </row>
    <row r="10153" spans="1:7" ht="15" x14ac:dyDescent="0.2">
      <c r="A10153" s="407" t="s">
        <v>16018</v>
      </c>
      <c r="B10153" s="407" t="s">
        <v>16019</v>
      </c>
      <c r="C10153" s="408">
        <v>0</v>
      </c>
      <c r="D10153" s="408">
        <v>34.808629146500444</v>
      </c>
      <c r="E10153" s="408">
        <v>34.808629146500444</v>
      </c>
      <c r="F10153" s="409">
        <v>44768.528287037036</v>
      </c>
      <c r="G10153" s="408">
        <v>14</v>
      </c>
    </row>
    <row r="10154" spans="1:7" ht="15" x14ac:dyDescent="0.2">
      <c r="A10154" s="407" t="s">
        <v>16020</v>
      </c>
      <c r="B10154" s="407" t="s">
        <v>16021</v>
      </c>
      <c r="C10154" s="408">
        <v>0</v>
      </c>
      <c r="D10154" s="408">
        <v>52.91</v>
      </c>
      <c r="E10154" s="408">
        <v>52.91</v>
      </c>
      <c r="F10154" s="409">
        <v>44768.530381944445</v>
      </c>
      <c r="G10154" s="408">
        <v>0</v>
      </c>
    </row>
    <row r="10155" spans="1:7" ht="15" x14ac:dyDescent="0.2">
      <c r="A10155" s="407" t="s">
        <v>16022</v>
      </c>
      <c r="B10155" s="407" t="s">
        <v>16023</v>
      </c>
      <c r="C10155" s="408">
        <v>0</v>
      </c>
      <c r="D10155" s="408">
        <v>52.91</v>
      </c>
      <c r="E10155" s="408">
        <v>52.91</v>
      </c>
      <c r="F10155" s="409">
        <v>44768.530972222223</v>
      </c>
      <c r="G10155" s="408">
        <v>0</v>
      </c>
    </row>
    <row r="10156" spans="1:7" ht="15" x14ac:dyDescent="0.2">
      <c r="A10156" s="407" t="s">
        <v>16024</v>
      </c>
      <c r="B10156" s="407" t="s">
        <v>16025</v>
      </c>
      <c r="C10156" s="408">
        <v>0</v>
      </c>
      <c r="D10156" s="408">
        <v>33.51</v>
      </c>
      <c r="E10156" s="408">
        <v>33.51</v>
      </c>
      <c r="F10156" s="409">
        <v>44768.531585648147</v>
      </c>
      <c r="G10156" s="408">
        <v>0</v>
      </c>
    </row>
    <row r="10157" spans="1:7" ht="15" x14ac:dyDescent="0.2">
      <c r="A10157" s="407" t="s">
        <v>16026</v>
      </c>
      <c r="B10157" s="407" t="s">
        <v>16027</v>
      </c>
      <c r="C10157" s="408">
        <v>0</v>
      </c>
      <c r="D10157" s="408">
        <v>33.51</v>
      </c>
      <c r="E10157" s="408">
        <v>33.51</v>
      </c>
      <c r="F10157" s="409">
        <v>43522.457094907404</v>
      </c>
      <c r="G10157" s="408">
        <v>0</v>
      </c>
    </row>
    <row r="10158" spans="1:7" ht="15" x14ac:dyDescent="0.2">
      <c r="A10158" s="407" t="s">
        <v>16028</v>
      </c>
      <c r="B10158" s="407" t="s">
        <v>40524</v>
      </c>
      <c r="C10158" s="408">
        <v>0</v>
      </c>
      <c r="D10158" s="408">
        <v>35.299999999999997</v>
      </c>
      <c r="E10158" s="408">
        <v>35.299999999999997</v>
      </c>
      <c r="F10158" s="409">
        <v>45950.475312499999</v>
      </c>
      <c r="G10158" s="408">
        <v>0</v>
      </c>
    </row>
    <row r="10159" spans="1:7" ht="15" x14ac:dyDescent="0.2">
      <c r="A10159" s="407" t="s">
        <v>16029</v>
      </c>
      <c r="B10159" s="407" t="s">
        <v>40360</v>
      </c>
      <c r="C10159" s="408">
        <v>0</v>
      </c>
      <c r="D10159" s="408">
        <v>16.79067882954395</v>
      </c>
      <c r="E10159" s="408">
        <v>16.79067882954395</v>
      </c>
      <c r="F10159" s="409">
        <v>45734.503923611112</v>
      </c>
      <c r="G10159" s="408">
        <v>7</v>
      </c>
    </row>
    <row r="10160" spans="1:7" ht="15" x14ac:dyDescent="0.2">
      <c r="A10160" s="407" t="s">
        <v>16030</v>
      </c>
      <c r="B10160" s="407" t="s">
        <v>16031</v>
      </c>
      <c r="C10160" s="408">
        <v>0</v>
      </c>
      <c r="D10160" s="408">
        <v>9.9499999999999993</v>
      </c>
      <c r="E10160" s="408">
        <v>9.9499999999999993</v>
      </c>
      <c r="F10160" s="409">
        <v>44768.535243055558</v>
      </c>
      <c r="G10160" s="408">
        <v>0</v>
      </c>
    </row>
    <row r="10161" spans="1:7" ht="15" x14ac:dyDescent="0.2">
      <c r="A10161" s="407" t="s">
        <v>16032</v>
      </c>
      <c r="B10161" s="407" t="s">
        <v>16033</v>
      </c>
      <c r="C10161" s="408">
        <v>0</v>
      </c>
      <c r="D10161" s="408">
        <v>19.239999999999998</v>
      </c>
      <c r="E10161" s="408">
        <v>19.239999999999998</v>
      </c>
      <c r="F10161" s="409">
        <v>44768.53634259259</v>
      </c>
      <c r="G10161" s="408">
        <v>0</v>
      </c>
    </row>
    <row r="10162" spans="1:7" ht="15" x14ac:dyDescent="0.2">
      <c r="A10162" s="407" t="s">
        <v>40361</v>
      </c>
      <c r="B10162" s="407" t="s">
        <v>40362</v>
      </c>
      <c r="C10162" s="408">
        <v>0</v>
      </c>
      <c r="D10162" s="408">
        <v>0</v>
      </c>
      <c r="E10162" s="408">
        <v>0</v>
      </c>
      <c r="F10162" s="409">
        <v>45713.557442129626</v>
      </c>
      <c r="G10162" s="408">
        <v>0</v>
      </c>
    </row>
    <row r="10163" spans="1:7" ht="15" x14ac:dyDescent="0.2">
      <c r="A10163" s="407" t="s">
        <v>40363</v>
      </c>
      <c r="B10163" s="407" t="s">
        <v>40364</v>
      </c>
      <c r="C10163" s="408">
        <v>0</v>
      </c>
      <c r="D10163" s="408">
        <v>31.46</v>
      </c>
      <c r="E10163" s="408">
        <v>31.46</v>
      </c>
      <c r="F10163" s="409">
        <v>45713.64335648148</v>
      </c>
      <c r="G10163" s="408">
        <v>0</v>
      </c>
    </row>
    <row r="10164" spans="1:7" ht="15" x14ac:dyDescent="0.2">
      <c r="A10164" s="407" t="s">
        <v>40365</v>
      </c>
      <c r="B10164" s="407" t="s">
        <v>40366</v>
      </c>
      <c r="C10164" s="408">
        <v>0</v>
      </c>
      <c r="D10164" s="408">
        <v>31.46</v>
      </c>
      <c r="E10164" s="408">
        <v>31.46</v>
      </c>
      <c r="F10164" s="409">
        <v>45713.584930555553</v>
      </c>
      <c r="G10164" s="408">
        <v>0</v>
      </c>
    </row>
    <row r="10165" spans="1:7" ht="15" x14ac:dyDescent="0.2">
      <c r="A10165" s="407" t="s">
        <v>40367</v>
      </c>
      <c r="B10165" s="407" t="s">
        <v>40368</v>
      </c>
      <c r="C10165" s="408">
        <v>0</v>
      </c>
      <c r="D10165" s="408">
        <v>31.46</v>
      </c>
      <c r="E10165" s="408">
        <v>31.46</v>
      </c>
      <c r="F10165" s="409">
        <v>45713.584374999999</v>
      </c>
      <c r="G10165" s="408">
        <v>0</v>
      </c>
    </row>
    <row r="10166" spans="1:7" ht="15" x14ac:dyDescent="0.2">
      <c r="A10166" s="407" t="s">
        <v>40369</v>
      </c>
      <c r="B10166" s="407" t="s">
        <v>40370</v>
      </c>
      <c r="C10166" s="408">
        <v>0</v>
      </c>
      <c r="D10166" s="408">
        <v>31.46</v>
      </c>
      <c r="E10166" s="408">
        <v>31.46</v>
      </c>
      <c r="F10166" s="409">
        <v>45713.592499999999</v>
      </c>
      <c r="G10166" s="408">
        <v>0</v>
      </c>
    </row>
    <row r="10167" spans="1:7" ht="15" x14ac:dyDescent="0.2">
      <c r="A10167" s="407" t="s">
        <v>40371</v>
      </c>
      <c r="B10167" s="407" t="s">
        <v>40372</v>
      </c>
      <c r="C10167" s="408">
        <v>0</v>
      </c>
      <c r="D10167" s="408">
        <v>35.15</v>
      </c>
      <c r="E10167" s="408">
        <v>35.15</v>
      </c>
      <c r="F10167" s="409">
        <v>45714.411770833336</v>
      </c>
      <c r="G10167" s="408">
        <v>0</v>
      </c>
    </row>
    <row r="10168" spans="1:7" ht="15" x14ac:dyDescent="0.2">
      <c r="A10168" s="407" t="s">
        <v>40373</v>
      </c>
      <c r="B10168" s="407" t="s">
        <v>40374</v>
      </c>
      <c r="C10168" s="408">
        <v>0</v>
      </c>
      <c r="D10168" s="408">
        <v>18.350000000000001</v>
      </c>
      <c r="E10168" s="408">
        <v>18.350000000000001</v>
      </c>
      <c r="F10168" s="409">
        <v>45714.415277777778</v>
      </c>
      <c r="G10168" s="408">
        <v>0</v>
      </c>
    </row>
    <row r="10169" spans="1:7" ht="15" x14ac:dyDescent="0.2">
      <c r="A10169" s="407" t="s">
        <v>40375</v>
      </c>
      <c r="B10169" s="407" t="s">
        <v>40376</v>
      </c>
      <c r="C10169" s="408">
        <v>0</v>
      </c>
      <c r="D10169" s="408">
        <v>44.29</v>
      </c>
      <c r="E10169" s="408">
        <v>44.29</v>
      </c>
      <c r="F10169" s="409">
        <v>45713.682951388888</v>
      </c>
      <c r="G10169" s="408">
        <v>0</v>
      </c>
    </row>
    <row r="10170" spans="1:7" ht="15" x14ac:dyDescent="0.2">
      <c r="A10170" s="407" t="s">
        <v>16034</v>
      </c>
      <c r="B10170" s="407" t="s">
        <v>16035</v>
      </c>
      <c r="C10170" s="408">
        <v>0</v>
      </c>
      <c r="D10170" s="408">
        <v>29.47</v>
      </c>
      <c r="E10170" s="408">
        <v>29.47</v>
      </c>
      <c r="F10170" s="409">
        <v>44768.537314814814</v>
      </c>
      <c r="G10170" s="408">
        <v>0</v>
      </c>
    </row>
    <row r="10171" spans="1:7" ht="15" x14ac:dyDescent="0.2">
      <c r="A10171" s="407" t="s">
        <v>16036</v>
      </c>
      <c r="B10171" s="407" t="s">
        <v>16037</v>
      </c>
      <c r="C10171" s="408">
        <v>0</v>
      </c>
      <c r="D10171" s="408">
        <v>26.14</v>
      </c>
      <c r="E10171" s="408">
        <v>26.14</v>
      </c>
      <c r="F10171" s="409">
        <v>44768.538240740738</v>
      </c>
      <c r="G10171" s="408">
        <v>0</v>
      </c>
    </row>
    <row r="10172" spans="1:7" ht="15" x14ac:dyDescent="0.2">
      <c r="A10172" s="407" t="s">
        <v>16038</v>
      </c>
      <c r="B10172" s="407" t="s">
        <v>16039</v>
      </c>
      <c r="C10172" s="408">
        <v>0</v>
      </c>
      <c r="D10172" s="408">
        <v>29.02</v>
      </c>
      <c r="E10172" s="408">
        <v>29.02</v>
      </c>
      <c r="F10172" s="409">
        <v>44768.538634259261</v>
      </c>
      <c r="G10172" s="408">
        <v>0</v>
      </c>
    </row>
    <row r="10173" spans="1:7" ht="15" x14ac:dyDescent="0.2">
      <c r="A10173" s="407" t="s">
        <v>16040</v>
      </c>
      <c r="B10173" s="407" t="s">
        <v>16041</v>
      </c>
      <c r="C10173" s="408">
        <v>0</v>
      </c>
      <c r="D10173" s="408">
        <v>12.6</v>
      </c>
      <c r="E10173" s="408">
        <v>12.6</v>
      </c>
      <c r="F10173" s="409">
        <v>44768.5390162037</v>
      </c>
      <c r="G10173" s="408">
        <v>0</v>
      </c>
    </row>
    <row r="10174" spans="1:7" ht="15" x14ac:dyDescent="0.2">
      <c r="A10174" s="407" t="s">
        <v>16042</v>
      </c>
      <c r="B10174" s="407" t="s">
        <v>16043</v>
      </c>
      <c r="C10174" s="408">
        <v>0</v>
      </c>
      <c r="D10174" s="408">
        <v>50.87</v>
      </c>
      <c r="E10174" s="408">
        <v>50.87</v>
      </c>
      <c r="F10174" s="409">
        <v>44516.420439814814</v>
      </c>
      <c r="G10174" s="408">
        <v>0</v>
      </c>
    </row>
    <row r="10175" spans="1:7" ht="15" x14ac:dyDescent="0.2">
      <c r="A10175" s="407" t="s">
        <v>16044</v>
      </c>
      <c r="B10175" s="407" t="s">
        <v>16045</v>
      </c>
      <c r="C10175" s="408">
        <v>0</v>
      </c>
      <c r="D10175" s="408">
        <v>49.95</v>
      </c>
      <c r="E10175" s="408">
        <v>49.95</v>
      </c>
      <c r="F10175" s="409">
        <v>44768.542766203704</v>
      </c>
      <c r="G10175" s="408">
        <v>0</v>
      </c>
    </row>
    <row r="10176" spans="1:7" ht="15" x14ac:dyDescent="0.2">
      <c r="A10176" s="407" t="s">
        <v>16046</v>
      </c>
      <c r="B10176" s="407" t="s">
        <v>16047</v>
      </c>
      <c r="C10176" s="408">
        <v>0</v>
      </c>
      <c r="D10176" s="408">
        <v>49.95</v>
      </c>
      <c r="E10176" s="408">
        <v>49.95</v>
      </c>
      <c r="F10176" s="409">
        <v>44768.543599537035</v>
      </c>
      <c r="G10176" s="408">
        <v>0</v>
      </c>
    </row>
    <row r="10177" spans="1:7" ht="15" x14ac:dyDescent="0.2">
      <c r="A10177" s="407" t="s">
        <v>16048</v>
      </c>
      <c r="B10177" s="407" t="s">
        <v>16049</v>
      </c>
      <c r="C10177" s="408">
        <v>0</v>
      </c>
      <c r="D10177" s="408">
        <v>53.55</v>
      </c>
      <c r="E10177" s="408">
        <v>53.55</v>
      </c>
      <c r="F10177" s="409">
        <v>44768.544490740744</v>
      </c>
      <c r="G10177" s="408">
        <v>0</v>
      </c>
    </row>
    <row r="10178" spans="1:7" ht="15" x14ac:dyDescent="0.2">
      <c r="A10178" s="407" t="s">
        <v>16050</v>
      </c>
      <c r="B10178" s="407" t="s">
        <v>16051</v>
      </c>
      <c r="C10178" s="408">
        <v>0</v>
      </c>
      <c r="D10178" s="408">
        <v>72.45</v>
      </c>
      <c r="E10178" s="408">
        <v>72.45</v>
      </c>
      <c r="F10178" s="409">
        <v>44768.628263888888</v>
      </c>
      <c r="G10178" s="408">
        <v>0</v>
      </c>
    </row>
    <row r="10179" spans="1:7" ht="15" x14ac:dyDescent="0.2">
      <c r="A10179" s="407" t="s">
        <v>16052</v>
      </c>
      <c r="B10179" s="407" t="s">
        <v>16053</v>
      </c>
      <c r="C10179" s="408">
        <v>0</v>
      </c>
      <c r="D10179" s="408">
        <v>50.67</v>
      </c>
      <c r="E10179" s="408">
        <v>50.67</v>
      </c>
      <c r="F10179" s="409">
        <v>45092.620219907411</v>
      </c>
      <c r="G10179" s="408">
        <v>0</v>
      </c>
    </row>
    <row r="10180" spans="1:7" ht="15" x14ac:dyDescent="0.2">
      <c r="A10180" s="407" t="s">
        <v>16054</v>
      </c>
      <c r="B10180" s="407" t="s">
        <v>16055</v>
      </c>
      <c r="C10180" s="408">
        <v>0</v>
      </c>
      <c r="D10180" s="408">
        <v>75.739999999999995</v>
      </c>
      <c r="E10180" s="408">
        <v>75.739999999999995</v>
      </c>
      <c r="F10180" s="409">
        <v>44280.605787037035</v>
      </c>
      <c r="G10180" s="408">
        <v>0</v>
      </c>
    </row>
    <row r="10181" spans="1:7" ht="15" x14ac:dyDescent="0.2">
      <c r="A10181" s="407" t="s">
        <v>16056</v>
      </c>
      <c r="B10181" s="407" t="s">
        <v>16057</v>
      </c>
      <c r="C10181" s="408">
        <v>0</v>
      </c>
      <c r="D10181" s="408">
        <v>50.67</v>
      </c>
      <c r="E10181" s="408">
        <v>50.67</v>
      </c>
      <c r="F10181" s="409">
        <v>45092.623171296298</v>
      </c>
      <c r="G10181" s="408">
        <v>0</v>
      </c>
    </row>
    <row r="10182" spans="1:7" ht="15" x14ac:dyDescent="0.2">
      <c r="A10182" s="407" t="s">
        <v>16058</v>
      </c>
      <c r="B10182" s="407" t="s">
        <v>16059</v>
      </c>
      <c r="C10182" s="408">
        <v>0</v>
      </c>
      <c r="D10182" s="408">
        <v>116.32</v>
      </c>
      <c r="E10182" s="408">
        <v>116.32</v>
      </c>
      <c r="F10182" s="409">
        <v>44264.479768518519</v>
      </c>
      <c r="G10182" s="408">
        <v>0</v>
      </c>
    </row>
    <row r="10183" spans="1:7" ht="15" x14ac:dyDescent="0.2">
      <c r="A10183" s="407" t="s">
        <v>16060</v>
      </c>
      <c r="B10183" s="407" t="s">
        <v>16061</v>
      </c>
      <c r="C10183" s="408">
        <v>0</v>
      </c>
      <c r="D10183" s="408">
        <v>101.24</v>
      </c>
      <c r="E10183" s="408">
        <v>101.24</v>
      </c>
      <c r="F10183" s="409">
        <v>45348.553113425929</v>
      </c>
      <c r="G10183" s="408">
        <v>0</v>
      </c>
    </row>
    <row r="10184" spans="1:7" ht="15" x14ac:dyDescent="0.2">
      <c r="A10184" s="407" t="s">
        <v>16062</v>
      </c>
      <c r="B10184" s="407" t="s">
        <v>16063</v>
      </c>
      <c r="C10184" s="408">
        <v>0</v>
      </c>
      <c r="D10184" s="408">
        <v>30.66</v>
      </c>
      <c r="E10184" s="408">
        <v>30.66</v>
      </c>
      <c r="F10184" s="409">
        <v>44264.479398148149</v>
      </c>
      <c r="G10184" s="408">
        <v>0</v>
      </c>
    </row>
    <row r="10185" spans="1:7" ht="15" x14ac:dyDescent="0.2">
      <c r="A10185" s="407" t="s">
        <v>16064</v>
      </c>
      <c r="B10185" s="407" t="s">
        <v>16065</v>
      </c>
      <c r="C10185" s="408">
        <v>0</v>
      </c>
      <c r="D10185" s="408">
        <v>21.67</v>
      </c>
      <c r="E10185" s="408">
        <v>21.67</v>
      </c>
      <c r="F10185" s="409">
        <v>44284.379548611112</v>
      </c>
      <c r="G10185" s="408">
        <v>0</v>
      </c>
    </row>
    <row r="10186" spans="1:7" ht="15" x14ac:dyDescent="0.2">
      <c r="A10186" s="407" t="s">
        <v>16066</v>
      </c>
      <c r="B10186" s="407" t="s">
        <v>16067</v>
      </c>
      <c r="C10186" s="408">
        <v>0</v>
      </c>
      <c r="D10186" s="408">
        <v>44.68</v>
      </c>
      <c r="E10186" s="408">
        <v>44.68</v>
      </c>
      <c r="F10186" s="409">
        <v>43592.350370370368</v>
      </c>
      <c r="G10186" s="408">
        <v>0</v>
      </c>
    </row>
    <row r="10187" spans="1:7" ht="15" x14ac:dyDescent="0.2">
      <c r="A10187" s="407" t="s">
        <v>16068</v>
      </c>
      <c r="B10187" s="407" t="s">
        <v>16069</v>
      </c>
      <c r="C10187" s="408">
        <v>0</v>
      </c>
      <c r="D10187" s="408">
        <v>71.040000000000006</v>
      </c>
      <c r="E10187" s="408">
        <v>71.040000000000006</v>
      </c>
      <c r="F10187" s="409">
        <v>45092.628217592595</v>
      </c>
      <c r="G10187" s="408">
        <v>0</v>
      </c>
    </row>
    <row r="10188" spans="1:7" ht="15" x14ac:dyDescent="0.25">
      <c r="A10188" s="407" t="s">
        <v>16070</v>
      </c>
      <c r="B10188" s="407" t="s">
        <v>16071</v>
      </c>
      <c r="C10188" s="406"/>
      <c r="D10188" s="408">
        <v>3.73</v>
      </c>
      <c r="E10188" s="408">
        <v>3.73</v>
      </c>
      <c r="F10188" s="409">
        <v>44530.548391203702</v>
      </c>
      <c r="G10188" s="408">
        <v>0</v>
      </c>
    </row>
    <row r="10189" spans="1:7" ht="15" x14ac:dyDescent="0.25">
      <c r="A10189" s="407" t="s">
        <v>16072</v>
      </c>
      <c r="B10189" s="407" t="s">
        <v>16073</v>
      </c>
      <c r="C10189" s="406"/>
      <c r="D10189" s="408">
        <v>0.92</v>
      </c>
      <c r="E10189" s="408">
        <v>0.92</v>
      </c>
      <c r="F10189" s="409">
        <v>43157.414513888885</v>
      </c>
      <c r="G10189" s="408">
        <v>0</v>
      </c>
    </row>
    <row r="10190" spans="1:7" ht="15" x14ac:dyDescent="0.25">
      <c r="A10190" s="407" t="s">
        <v>16074</v>
      </c>
      <c r="B10190" s="407" t="s">
        <v>16075</v>
      </c>
      <c r="C10190" s="406"/>
      <c r="D10190" s="408">
        <v>0.2</v>
      </c>
      <c r="E10190" s="408">
        <v>0.2</v>
      </c>
      <c r="F10190" s="409">
        <v>43157.414641203701</v>
      </c>
      <c r="G10190" s="408">
        <v>0</v>
      </c>
    </row>
    <row r="10191" spans="1:7" ht="15" x14ac:dyDescent="0.25">
      <c r="A10191" s="407" t="s">
        <v>16076</v>
      </c>
      <c r="B10191" s="407" t="s">
        <v>16077</v>
      </c>
      <c r="C10191" s="406"/>
      <c r="D10191" s="408">
        <v>0.2</v>
      </c>
      <c r="E10191" s="408">
        <v>0.2</v>
      </c>
      <c r="F10191" s="409">
        <v>43157.414884259262</v>
      </c>
      <c r="G10191" s="408">
        <v>0</v>
      </c>
    </row>
    <row r="10192" spans="1:7" ht="15" x14ac:dyDescent="0.25">
      <c r="A10192" s="407" t="s">
        <v>16078</v>
      </c>
      <c r="B10192" s="407" t="s">
        <v>16079</v>
      </c>
      <c r="C10192" s="406"/>
      <c r="D10192" s="408">
        <v>0.31</v>
      </c>
      <c r="E10192" s="408">
        <v>0.31</v>
      </c>
      <c r="F10192" s="409">
        <v>43157.415439814817</v>
      </c>
      <c r="G10192" s="408">
        <v>0</v>
      </c>
    </row>
    <row r="10193" spans="1:7" ht="15" x14ac:dyDescent="0.2">
      <c r="A10193" s="407" t="s">
        <v>16080</v>
      </c>
      <c r="B10193" s="407" t="s">
        <v>16081</v>
      </c>
      <c r="C10193" s="408">
        <v>0</v>
      </c>
      <c r="D10193" s="408">
        <v>2.23</v>
      </c>
      <c r="E10193" s="408">
        <v>2.23</v>
      </c>
      <c r="F10193" s="409">
        <v>43423.398935185185</v>
      </c>
      <c r="G10193" s="408">
        <v>0</v>
      </c>
    </row>
    <row r="10194" spans="1:7" ht="15" x14ac:dyDescent="0.2">
      <c r="A10194" s="407" t="s">
        <v>16082</v>
      </c>
      <c r="B10194" s="407" t="s">
        <v>16083</v>
      </c>
      <c r="C10194" s="408">
        <v>0</v>
      </c>
      <c r="D10194" s="408">
        <v>1.96</v>
      </c>
      <c r="E10194" s="408">
        <v>1.96</v>
      </c>
      <c r="F10194" s="409">
        <v>44523.375567129631</v>
      </c>
      <c r="G10194" s="408">
        <v>0</v>
      </c>
    </row>
    <row r="10195" spans="1:7" ht="15" x14ac:dyDescent="0.2">
      <c r="A10195" s="407" t="s">
        <v>16084</v>
      </c>
      <c r="B10195" s="407" t="s">
        <v>16085</v>
      </c>
      <c r="C10195" s="408">
        <v>0</v>
      </c>
      <c r="D10195" s="408">
        <v>19.68</v>
      </c>
      <c r="E10195" s="408">
        <v>19.68</v>
      </c>
      <c r="F10195" s="409">
        <v>45996.346631944441</v>
      </c>
      <c r="G10195" s="408">
        <v>0</v>
      </c>
    </row>
    <row r="10196" spans="1:7" ht="15" x14ac:dyDescent="0.2">
      <c r="A10196" s="407" t="s">
        <v>16086</v>
      </c>
      <c r="B10196" s="407" t="s">
        <v>16087</v>
      </c>
      <c r="C10196" s="408">
        <v>0</v>
      </c>
      <c r="D10196" s="408">
        <v>3.87</v>
      </c>
      <c r="E10196" s="408">
        <v>3.87</v>
      </c>
      <c r="F10196" s="409">
        <v>45299.567442129628</v>
      </c>
      <c r="G10196" s="408">
        <v>14</v>
      </c>
    </row>
    <row r="10197" spans="1:7" ht="15" x14ac:dyDescent="0.2">
      <c r="A10197" s="407" t="s">
        <v>16088</v>
      </c>
      <c r="B10197" s="407" t="s">
        <v>16089</v>
      </c>
      <c r="C10197" s="408">
        <v>0</v>
      </c>
      <c r="D10197" s="408">
        <v>12.43</v>
      </c>
      <c r="E10197" s="408">
        <v>12.43</v>
      </c>
      <c r="F10197" s="409">
        <v>44966.691967592589</v>
      </c>
      <c r="G10197" s="408">
        <v>0</v>
      </c>
    </row>
    <row r="10198" spans="1:7" ht="15" x14ac:dyDescent="0.2">
      <c r="A10198" s="407" t="s">
        <v>16090</v>
      </c>
      <c r="B10198" s="407" t="s">
        <v>16091</v>
      </c>
      <c r="C10198" s="408">
        <v>0</v>
      </c>
      <c r="D10198" s="408">
        <v>3.93</v>
      </c>
      <c r="E10198" s="408">
        <v>3.93</v>
      </c>
      <c r="F10198" s="409">
        <v>44516.387256944443</v>
      </c>
      <c r="G10198" s="408">
        <v>0</v>
      </c>
    </row>
    <row r="10199" spans="1:7" ht="15" x14ac:dyDescent="0.25">
      <c r="A10199" s="407" t="s">
        <v>16092</v>
      </c>
      <c r="B10199" s="407" t="s">
        <v>16093</v>
      </c>
      <c r="C10199" s="406"/>
      <c r="D10199" s="408">
        <v>3.46</v>
      </c>
      <c r="E10199" s="408">
        <v>3.46</v>
      </c>
      <c r="F10199" s="409">
        <v>44516.386296296296</v>
      </c>
      <c r="G10199" s="408">
        <v>0</v>
      </c>
    </row>
    <row r="10200" spans="1:7" ht="15" x14ac:dyDescent="0.2">
      <c r="A10200" s="407" t="s">
        <v>16094</v>
      </c>
      <c r="B10200" s="407" t="s">
        <v>16095</v>
      </c>
      <c r="C10200" s="408">
        <v>0</v>
      </c>
      <c r="D10200" s="408">
        <v>5.75</v>
      </c>
      <c r="E10200" s="408">
        <v>5.75</v>
      </c>
      <c r="F10200" s="409">
        <v>44516.387499999997</v>
      </c>
      <c r="G10200" s="408">
        <v>0</v>
      </c>
    </row>
    <row r="10201" spans="1:7" ht="15" x14ac:dyDescent="0.2">
      <c r="A10201" s="407" t="s">
        <v>16096</v>
      </c>
      <c r="B10201" s="407" t="s">
        <v>16097</v>
      </c>
      <c r="C10201" s="408">
        <v>0</v>
      </c>
      <c r="D10201" s="408">
        <v>6.95</v>
      </c>
      <c r="E10201" s="408">
        <v>6.95</v>
      </c>
      <c r="F10201" s="409">
        <v>44516.386689814812</v>
      </c>
      <c r="G10201" s="408">
        <v>0</v>
      </c>
    </row>
    <row r="10202" spans="1:7" ht="15" x14ac:dyDescent="0.2">
      <c r="A10202" s="407" t="s">
        <v>16098</v>
      </c>
      <c r="B10202" s="407" t="s">
        <v>16099</v>
      </c>
      <c r="C10202" s="408">
        <v>0</v>
      </c>
      <c r="D10202" s="408">
        <v>1.81</v>
      </c>
      <c r="E10202" s="408">
        <v>1.81</v>
      </c>
      <c r="F10202" s="409">
        <v>43010.639618055553</v>
      </c>
      <c r="G10202" s="408">
        <v>0</v>
      </c>
    </row>
    <row r="10203" spans="1:7" ht="15" x14ac:dyDescent="0.25">
      <c r="A10203" s="407" t="s">
        <v>16100</v>
      </c>
      <c r="B10203" s="407" t="s">
        <v>16101</v>
      </c>
      <c r="C10203" s="406"/>
      <c r="D10203" s="408">
        <v>2.89</v>
      </c>
      <c r="E10203" s="408">
        <v>2.89</v>
      </c>
      <c r="F10203" s="409">
        <v>43010.640092592592</v>
      </c>
      <c r="G10203" s="408">
        <v>0</v>
      </c>
    </row>
    <row r="10204" spans="1:7" ht="15" x14ac:dyDescent="0.25">
      <c r="A10204" s="407" t="s">
        <v>16102</v>
      </c>
      <c r="B10204" s="407" t="s">
        <v>16103</v>
      </c>
      <c r="C10204" s="406"/>
      <c r="D10204" s="408">
        <v>2.89</v>
      </c>
      <c r="E10204" s="408">
        <v>2.89</v>
      </c>
      <c r="F10204" s="409">
        <v>44530.499259259261</v>
      </c>
      <c r="G10204" s="408">
        <v>0</v>
      </c>
    </row>
    <row r="10205" spans="1:7" ht="15" x14ac:dyDescent="0.25">
      <c r="A10205" s="407" t="s">
        <v>16104</v>
      </c>
      <c r="B10205" s="407" t="s">
        <v>16105</v>
      </c>
      <c r="C10205" s="406"/>
      <c r="D10205" s="408">
        <v>4.6100000000000003</v>
      </c>
      <c r="E10205" s="408">
        <v>4.6100000000000003</v>
      </c>
      <c r="F10205" s="409">
        <v>44530.499675925923</v>
      </c>
      <c r="G10205" s="408">
        <v>0</v>
      </c>
    </row>
    <row r="10206" spans="1:7" ht="15" x14ac:dyDescent="0.25">
      <c r="A10206" s="407" t="s">
        <v>16106</v>
      </c>
      <c r="B10206" s="407" t="s">
        <v>16107</v>
      </c>
      <c r="C10206" s="406"/>
      <c r="D10206" s="408">
        <v>56.87</v>
      </c>
      <c r="E10206" s="408">
        <v>56.87</v>
      </c>
      <c r="F10206" s="409">
        <v>45096.332766203705</v>
      </c>
      <c r="G10206" s="408">
        <v>0</v>
      </c>
    </row>
    <row r="10207" spans="1:7" ht="15" x14ac:dyDescent="0.2">
      <c r="A10207" s="407" t="s">
        <v>16108</v>
      </c>
      <c r="B10207" s="407" t="s">
        <v>16109</v>
      </c>
      <c r="C10207" s="408">
        <v>0</v>
      </c>
      <c r="D10207" s="408">
        <v>46.34</v>
      </c>
      <c r="E10207" s="408">
        <v>46.34</v>
      </c>
      <c r="F10207" s="409">
        <v>45096.334675925929</v>
      </c>
      <c r="G10207" s="408">
        <v>0</v>
      </c>
    </row>
    <row r="10208" spans="1:7" ht="15" x14ac:dyDescent="0.2">
      <c r="A10208" s="407" t="s">
        <v>16110</v>
      </c>
      <c r="B10208" s="407" t="s">
        <v>16111</v>
      </c>
      <c r="C10208" s="408">
        <v>0</v>
      </c>
      <c r="D10208" s="408">
        <v>23.13</v>
      </c>
      <c r="E10208" s="408">
        <v>23.13</v>
      </c>
      <c r="F10208" s="409">
        <v>45321.317025462966</v>
      </c>
      <c r="G10208" s="408">
        <v>0</v>
      </c>
    </row>
    <row r="10209" spans="1:7" ht="15" x14ac:dyDescent="0.25">
      <c r="A10209" s="407" t="s">
        <v>16112</v>
      </c>
      <c r="B10209" s="407" t="s">
        <v>16113</v>
      </c>
      <c r="C10209" s="406"/>
      <c r="D10209" s="408">
        <v>1.3427</v>
      </c>
      <c r="E10209" s="408">
        <v>1.3427</v>
      </c>
      <c r="F10209" s="409">
        <v>43088.58666666667</v>
      </c>
      <c r="G10209" s="408">
        <v>0</v>
      </c>
    </row>
    <row r="10210" spans="1:7" ht="15" x14ac:dyDescent="0.2">
      <c r="A10210" s="407" t="s">
        <v>36506</v>
      </c>
      <c r="B10210" s="407" t="s">
        <v>36507</v>
      </c>
      <c r="C10210" s="408">
        <v>0</v>
      </c>
      <c r="D10210" s="408">
        <v>2.3149999999999999</v>
      </c>
      <c r="E10210" s="408">
        <v>2.3149999999999999</v>
      </c>
      <c r="F10210" s="409">
        <v>43343.573275462964</v>
      </c>
      <c r="G10210" s="408">
        <v>0</v>
      </c>
    </row>
    <row r="10211" spans="1:7" ht="15" x14ac:dyDescent="0.2">
      <c r="A10211" s="407" t="s">
        <v>16114</v>
      </c>
      <c r="B10211" s="407" t="s">
        <v>16115</v>
      </c>
      <c r="C10211" s="408">
        <v>0</v>
      </c>
      <c r="D10211" s="408">
        <v>15.05</v>
      </c>
      <c r="E10211" s="408">
        <v>15.05</v>
      </c>
      <c r="F10211" s="409">
        <v>43423.399178240739</v>
      </c>
      <c r="G10211" s="408">
        <v>0</v>
      </c>
    </row>
    <row r="10212" spans="1:7" ht="15" x14ac:dyDescent="0.25">
      <c r="A10212" s="407" t="s">
        <v>16116</v>
      </c>
      <c r="B10212" s="407" t="s">
        <v>16117</v>
      </c>
      <c r="C10212" s="406"/>
      <c r="D10212" s="408">
        <v>15.7</v>
      </c>
      <c r="E10212" s="408">
        <v>15.7</v>
      </c>
      <c r="F10212" s="409">
        <v>43423.399212962962</v>
      </c>
      <c r="G10212" s="408">
        <v>0</v>
      </c>
    </row>
    <row r="10213" spans="1:7" ht="15" x14ac:dyDescent="0.2">
      <c r="A10213" s="407" t="s">
        <v>16118</v>
      </c>
      <c r="B10213" s="407" t="s">
        <v>16119</v>
      </c>
      <c r="C10213" s="408">
        <v>0</v>
      </c>
      <c r="D10213" s="408">
        <v>1.091</v>
      </c>
      <c r="E10213" s="408">
        <v>1.091</v>
      </c>
      <c r="F10213" s="409">
        <v>45912.411840277775</v>
      </c>
      <c r="G10213" s="408">
        <v>0</v>
      </c>
    </row>
    <row r="10214" spans="1:7" ht="15" x14ac:dyDescent="0.2">
      <c r="A10214" s="407" t="s">
        <v>16120</v>
      </c>
      <c r="B10214" s="407" t="s">
        <v>16121</v>
      </c>
      <c r="C10214" s="408">
        <v>0</v>
      </c>
      <c r="D10214" s="408">
        <v>0.499</v>
      </c>
      <c r="E10214" s="408">
        <v>0.499</v>
      </c>
      <c r="F10214" s="409">
        <v>44118.427523148152</v>
      </c>
      <c r="G10214" s="408">
        <v>20</v>
      </c>
    </row>
    <row r="10215" spans="1:7" ht="15" x14ac:dyDescent="0.2">
      <c r="A10215" s="407" t="s">
        <v>16122</v>
      </c>
      <c r="B10215" s="407" t="s">
        <v>40523</v>
      </c>
      <c r="C10215" s="408">
        <v>0</v>
      </c>
      <c r="D10215" s="408">
        <v>22.86</v>
      </c>
      <c r="E10215" s="408">
        <v>22.86</v>
      </c>
      <c r="F10215" s="409">
        <v>45951.483541666668</v>
      </c>
      <c r="G10215" s="408">
        <v>0</v>
      </c>
    </row>
    <row r="10216" spans="1:7" ht="15" x14ac:dyDescent="0.2">
      <c r="A10216" s="407" t="s">
        <v>16123</v>
      </c>
      <c r="B10216" s="407" t="s">
        <v>16124</v>
      </c>
      <c r="C10216" s="408">
        <v>0</v>
      </c>
      <c r="D10216" s="408">
        <v>283.5</v>
      </c>
      <c r="E10216" s="408">
        <v>283.5</v>
      </c>
      <c r="F10216" s="409">
        <v>43789.493935185186</v>
      </c>
      <c r="G10216" s="408">
        <v>0</v>
      </c>
    </row>
    <row r="10217" spans="1:7" ht="15" x14ac:dyDescent="0.2">
      <c r="A10217" s="407" t="s">
        <v>16125</v>
      </c>
      <c r="B10217" s="407" t="s">
        <v>16126</v>
      </c>
      <c r="C10217" s="408">
        <v>0</v>
      </c>
      <c r="D10217" s="408">
        <v>121</v>
      </c>
      <c r="E10217" s="408">
        <v>121</v>
      </c>
      <c r="F10217" s="409">
        <v>43815.688090277778</v>
      </c>
      <c r="G10217" s="408">
        <v>0</v>
      </c>
    </row>
    <row r="10218" spans="1:7" ht="15" x14ac:dyDescent="0.2">
      <c r="A10218" s="407" t="s">
        <v>16127</v>
      </c>
      <c r="B10218" s="407" t="s">
        <v>16128</v>
      </c>
      <c r="C10218" s="408">
        <v>21</v>
      </c>
      <c r="D10218" s="408">
        <v>84.484627104540664</v>
      </c>
      <c r="E10218" s="408">
        <v>105.48462710454068</v>
      </c>
      <c r="F10218" s="409">
        <v>45947.35328703704</v>
      </c>
      <c r="G10218" s="408">
        <v>0</v>
      </c>
    </row>
    <row r="10219" spans="1:7" ht="15" x14ac:dyDescent="0.2">
      <c r="A10219" s="407" t="s">
        <v>16129</v>
      </c>
      <c r="B10219" s="407" t="s">
        <v>16130</v>
      </c>
      <c r="C10219" s="408">
        <v>9</v>
      </c>
      <c r="D10219" s="408">
        <v>108.04625752728896</v>
      </c>
      <c r="E10219" s="408">
        <v>117.04625752728896</v>
      </c>
      <c r="F10219" s="409">
        <v>44512.355370370373</v>
      </c>
      <c r="G10219" s="408">
        <v>0</v>
      </c>
    </row>
    <row r="10220" spans="1:7" ht="15" x14ac:dyDescent="0.2">
      <c r="A10220" s="407" t="s">
        <v>36508</v>
      </c>
      <c r="B10220" s="407" t="s">
        <v>36509</v>
      </c>
      <c r="C10220" s="408">
        <v>15</v>
      </c>
      <c r="D10220" s="408">
        <v>168.71305366074415</v>
      </c>
      <c r="E10220" s="408">
        <v>183.71305366074415</v>
      </c>
      <c r="F10220" s="409">
        <v>43776.599953703706</v>
      </c>
      <c r="G10220" s="408">
        <v>0</v>
      </c>
    </row>
    <row r="10221" spans="1:7" ht="15" x14ac:dyDescent="0.2">
      <c r="A10221" s="407" t="s">
        <v>16131</v>
      </c>
      <c r="B10221" s="407" t="s">
        <v>16132</v>
      </c>
      <c r="C10221" s="408">
        <v>23</v>
      </c>
      <c r="D10221" s="408">
        <v>73.569999999999993</v>
      </c>
      <c r="E10221" s="408">
        <v>96.57</v>
      </c>
      <c r="F10221" s="409">
        <v>43776.522465277776</v>
      </c>
      <c r="G10221" s="408">
        <v>0</v>
      </c>
    </row>
    <row r="10222" spans="1:7" ht="15" x14ac:dyDescent="0.2">
      <c r="A10222" s="407" t="s">
        <v>16133</v>
      </c>
      <c r="B10222" s="407" t="s">
        <v>16134</v>
      </c>
      <c r="C10222" s="408">
        <v>11.5</v>
      </c>
      <c r="D10222" s="408">
        <v>32.700000000000003</v>
      </c>
      <c r="E10222" s="408">
        <v>46.7</v>
      </c>
      <c r="F10222" s="409">
        <v>43776.539629629631</v>
      </c>
      <c r="G10222" s="408">
        <v>0</v>
      </c>
    </row>
    <row r="10223" spans="1:7" ht="15" x14ac:dyDescent="0.2">
      <c r="A10223" s="407" t="s">
        <v>16135</v>
      </c>
      <c r="B10223" s="407" t="s">
        <v>16136</v>
      </c>
      <c r="C10223" s="408">
        <v>7.83</v>
      </c>
      <c r="D10223" s="408">
        <v>68.400000000000006</v>
      </c>
      <c r="E10223" s="408">
        <v>91.73</v>
      </c>
      <c r="F10223" s="409">
        <v>45238.336145833331</v>
      </c>
      <c r="G10223" s="408">
        <v>0</v>
      </c>
    </row>
    <row r="10224" spans="1:7" ht="15" x14ac:dyDescent="0.2">
      <c r="A10224" s="407" t="s">
        <v>16137</v>
      </c>
      <c r="B10224" s="407" t="s">
        <v>16138</v>
      </c>
      <c r="C10224" s="408">
        <v>18.5</v>
      </c>
      <c r="D10224" s="408">
        <v>59.18</v>
      </c>
      <c r="E10224" s="408">
        <v>77.680000000000007</v>
      </c>
      <c r="F10224" s="409">
        <v>45057.500763888886</v>
      </c>
      <c r="G10224" s="408">
        <v>0</v>
      </c>
    </row>
    <row r="10225" spans="1:7" ht="15" x14ac:dyDescent="0.2">
      <c r="A10225" s="407" t="s">
        <v>16139</v>
      </c>
      <c r="B10225" s="407" t="s">
        <v>16140</v>
      </c>
      <c r="C10225" s="408">
        <v>47.5</v>
      </c>
      <c r="D10225" s="408">
        <v>159.62</v>
      </c>
      <c r="E10225" s="408">
        <v>207.12</v>
      </c>
      <c r="F10225" s="409">
        <v>44512.359537037039</v>
      </c>
      <c r="G10225" s="408">
        <v>0</v>
      </c>
    </row>
    <row r="10226" spans="1:7" ht="15" x14ac:dyDescent="0.2">
      <c r="A10226" s="407" t="s">
        <v>16141</v>
      </c>
      <c r="B10226" s="407" t="s">
        <v>40377</v>
      </c>
      <c r="C10226" s="408">
        <v>7.5</v>
      </c>
      <c r="D10226" s="408">
        <v>150.71114070078909</v>
      </c>
      <c r="E10226" s="408">
        <v>158.21114070078906</v>
      </c>
      <c r="F10226" s="409">
        <v>45713.678518518522</v>
      </c>
      <c r="G10226" s="408">
        <v>0</v>
      </c>
    </row>
    <row r="10227" spans="1:7" ht="15" x14ac:dyDescent="0.2">
      <c r="A10227" s="407" t="s">
        <v>16142</v>
      </c>
      <c r="B10227" s="407" t="s">
        <v>16143</v>
      </c>
      <c r="C10227" s="408">
        <v>7.83</v>
      </c>
      <c r="D10227" s="408">
        <v>209.28</v>
      </c>
      <c r="E10227" s="408">
        <v>217.11</v>
      </c>
      <c r="F10227" s="409">
        <v>43423.399560185186</v>
      </c>
      <c r="G10227" s="408">
        <v>0</v>
      </c>
    </row>
    <row r="10228" spans="1:7" ht="15" x14ac:dyDescent="0.2">
      <c r="A10228" s="407" t="s">
        <v>16144</v>
      </c>
      <c r="B10228" s="407" t="s">
        <v>16145</v>
      </c>
      <c r="C10228" s="408">
        <v>10</v>
      </c>
      <c r="D10228" s="408">
        <v>204.01</v>
      </c>
      <c r="E10228" s="408">
        <v>214.01000000000002</v>
      </c>
      <c r="F10228" s="409">
        <v>43423.399583333332</v>
      </c>
      <c r="G10228" s="408">
        <v>0</v>
      </c>
    </row>
    <row r="10229" spans="1:7" ht="15" x14ac:dyDescent="0.2">
      <c r="A10229" s="407" t="s">
        <v>16146</v>
      </c>
      <c r="B10229" s="407" t="s">
        <v>16147</v>
      </c>
      <c r="C10229" s="408">
        <v>10</v>
      </c>
      <c r="D10229" s="408">
        <v>106.64319999999999</v>
      </c>
      <c r="E10229" s="408">
        <v>116.64319999999999</v>
      </c>
      <c r="F10229" s="409">
        <v>43425.40824074074</v>
      </c>
      <c r="G10229" s="408">
        <v>0</v>
      </c>
    </row>
    <row r="10230" spans="1:7" ht="15" x14ac:dyDescent="0.2">
      <c r="A10230" s="407" t="s">
        <v>16148</v>
      </c>
      <c r="B10230" s="407" t="s">
        <v>16149</v>
      </c>
      <c r="C10230" s="408">
        <v>7.5</v>
      </c>
      <c r="D10230" s="408">
        <v>0</v>
      </c>
      <c r="E10230" s="408">
        <v>7.5</v>
      </c>
      <c r="F10230" s="409">
        <v>43423.399629629632</v>
      </c>
      <c r="G10230" s="408">
        <v>0</v>
      </c>
    </row>
    <row r="10231" spans="1:7" ht="15" x14ac:dyDescent="0.2">
      <c r="A10231" s="407" t="s">
        <v>16150</v>
      </c>
      <c r="B10231" s="407" t="s">
        <v>16151</v>
      </c>
      <c r="C10231" s="408">
        <v>7.83</v>
      </c>
      <c r="D10231" s="408">
        <v>425.3</v>
      </c>
      <c r="E10231" s="408">
        <v>433.13</v>
      </c>
      <c r="F10231" s="409">
        <v>43423.399652777778</v>
      </c>
      <c r="G10231" s="408">
        <v>0</v>
      </c>
    </row>
    <row r="10232" spans="1:7" ht="15" x14ac:dyDescent="0.25">
      <c r="A10232" s="407" t="s">
        <v>16152</v>
      </c>
      <c r="B10232" s="407" t="s">
        <v>16153</v>
      </c>
      <c r="C10232" s="408">
        <v>10</v>
      </c>
      <c r="D10232" s="408">
        <v>121.43</v>
      </c>
      <c r="E10232" s="408">
        <v>131.43</v>
      </c>
      <c r="F10232" s="406"/>
      <c r="G10232" s="408">
        <v>0</v>
      </c>
    </row>
    <row r="10233" spans="1:7" ht="15" x14ac:dyDescent="0.2">
      <c r="A10233" s="407" t="s">
        <v>40378</v>
      </c>
      <c r="B10233" s="407" t="s">
        <v>40379</v>
      </c>
      <c r="C10233" s="408">
        <v>7.833333333333333</v>
      </c>
      <c r="D10233" s="408">
        <v>163.52385835307507</v>
      </c>
      <c r="E10233" s="408">
        <v>171.35719168640838</v>
      </c>
      <c r="F10233" s="409">
        <v>45867.412141203706</v>
      </c>
      <c r="G10233" s="408">
        <v>0</v>
      </c>
    </row>
    <row r="10234" spans="1:7" ht="15" x14ac:dyDescent="0.2">
      <c r="A10234" s="407" t="s">
        <v>40380</v>
      </c>
      <c r="B10234" s="407" t="s">
        <v>40381</v>
      </c>
      <c r="C10234" s="408">
        <v>36.75</v>
      </c>
      <c r="D10234" s="408">
        <v>65.53</v>
      </c>
      <c r="E10234" s="408">
        <v>102.28</v>
      </c>
      <c r="F10234" s="409">
        <v>45791.28125</v>
      </c>
      <c r="G10234" s="408">
        <v>0</v>
      </c>
    </row>
    <row r="10235" spans="1:7" ht="15" x14ac:dyDescent="0.2">
      <c r="A10235" s="407" t="s">
        <v>16154</v>
      </c>
      <c r="B10235" s="407" t="s">
        <v>16155</v>
      </c>
      <c r="C10235" s="408">
        <v>0</v>
      </c>
      <c r="D10235" s="408">
        <v>80.989999999999995</v>
      </c>
      <c r="E10235" s="408">
        <v>80.989999999999995</v>
      </c>
      <c r="F10235" s="409">
        <v>45876.335555555554</v>
      </c>
      <c r="G10235" s="408">
        <v>23</v>
      </c>
    </row>
    <row r="10236" spans="1:7" ht="15" x14ac:dyDescent="0.2">
      <c r="A10236" s="407" t="s">
        <v>16156</v>
      </c>
      <c r="B10236" s="407" t="s">
        <v>16157</v>
      </c>
      <c r="C10236" s="408">
        <v>0</v>
      </c>
      <c r="D10236" s="408">
        <v>41.91</v>
      </c>
      <c r="E10236" s="408">
        <v>41.91</v>
      </c>
      <c r="F10236" s="409">
        <v>45740.648541666669</v>
      </c>
      <c r="G10236" s="408">
        <v>22</v>
      </c>
    </row>
    <row r="10237" spans="1:7" ht="15" x14ac:dyDescent="0.2">
      <c r="A10237" s="407" t="s">
        <v>16158</v>
      </c>
      <c r="B10237" s="407" t="s">
        <v>16159</v>
      </c>
      <c r="C10237" s="408">
        <v>18.5</v>
      </c>
      <c r="D10237" s="408">
        <v>60.82</v>
      </c>
      <c r="E10237" s="408">
        <v>79.319999999999993</v>
      </c>
      <c r="F10237" s="409">
        <v>43776.692731481482</v>
      </c>
      <c r="G10237" s="408">
        <v>0</v>
      </c>
    </row>
    <row r="10238" spans="1:7" ht="15" x14ac:dyDescent="0.2">
      <c r="A10238" s="407" t="s">
        <v>16160</v>
      </c>
      <c r="B10238" s="407" t="s">
        <v>16161</v>
      </c>
      <c r="C10238" s="408">
        <v>7.5</v>
      </c>
      <c r="D10238" s="408">
        <v>17.73</v>
      </c>
      <c r="E10238" s="408">
        <v>26.23</v>
      </c>
      <c r="F10238" s="409">
        <v>45818.384293981479</v>
      </c>
      <c r="G10238" s="408">
        <v>0</v>
      </c>
    </row>
    <row r="10239" spans="1:7" ht="15" x14ac:dyDescent="0.2">
      <c r="A10239" s="407" t="s">
        <v>16162</v>
      </c>
      <c r="B10239" s="407" t="s">
        <v>16163</v>
      </c>
      <c r="C10239" s="408">
        <v>0</v>
      </c>
      <c r="D10239" s="408">
        <v>41.66</v>
      </c>
      <c r="E10239" s="408">
        <v>41.66</v>
      </c>
      <c r="F10239" s="409">
        <v>45740.648379629631</v>
      </c>
      <c r="G10239" s="408">
        <v>0</v>
      </c>
    </row>
    <row r="10240" spans="1:7" ht="15" x14ac:dyDescent="0.2">
      <c r="A10240" s="407" t="s">
        <v>16164</v>
      </c>
      <c r="B10240" s="407" t="s">
        <v>16165</v>
      </c>
      <c r="C10240" s="408">
        <v>16</v>
      </c>
      <c r="D10240" s="408">
        <v>60.09</v>
      </c>
      <c r="E10240" s="408">
        <v>76.09</v>
      </c>
      <c r="F10240" s="409">
        <v>43776.707199074073</v>
      </c>
      <c r="G10240" s="408">
        <v>0</v>
      </c>
    </row>
    <row r="10241" spans="1:7" ht="15" x14ac:dyDescent="0.2">
      <c r="A10241" s="407" t="s">
        <v>16166</v>
      </c>
      <c r="B10241" s="407" t="s">
        <v>16167</v>
      </c>
      <c r="C10241" s="408">
        <v>0</v>
      </c>
      <c r="D10241" s="408">
        <v>22.84</v>
      </c>
      <c r="E10241" s="408">
        <v>22.84</v>
      </c>
      <c r="F10241" s="409">
        <v>44756.452233796299</v>
      </c>
      <c r="G10241" s="408">
        <v>0</v>
      </c>
    </row>
    <row r="10242" spans="1:7" ht="15" x14ac:dyDescent="0.2">
      <c r="A10242" s="407" t="s">
        <v>16168</v>
      </c>
      <c r="B10242" s="407" t="s">
        <v>40522</v>
      </c>
      <c r="C10242" s="408">
        <v>23.499999999999996</v>
      </c>
      <c r="D10242" s="408">
        <v>85.856748923945247</v>
      </c>
      <c r="E10242" s="408">
        <v>109.35674892394525</v>
      </c>
      <c r="F10242" s="409">
        <v>45951.484155092592</v>
      </c>
      <c r="G10242" s="408">
        <v>0</v>
      </c>
    </row>
    <row r="10243" spans="1:7" ht="15" x14ac:dyDescent="0.2">
      <c r="A10243" s="407" t="s">
        <v>16169</v>
      </c>
      <c r="B10243" s="407" t="s">
        <v>36510</v>
      </c>
      <c r="C10243" s="408">
        <v>165</v>
      </c>
      <c r="D10243" s="408">
        <v>217.29</v>
      </c>
      <c r="E10243" s="408">
        <v>382.29</v>
      </c>
      <c r="F10243" s="409">
        <v>45603.388182870367</v>
      </c>
      <c r="G10243" s="408">
        <v>0</v>
      </c>
    </row>
    <row r="10244" spans="1:7" ht="15" x14ac:dyDescent="0.2">
      <c r="A10244" s="407" t="s">
        <v>36511</v>
      </c>
      <c r="B10244" s="407" t="s">
        <v>36512</v>
      </c>
      <c r="C10244" s="408">
        <v>32.5</v>
      </c>
      <c r="D10244" s="408">
        <v>65.617403909897973</v>
      </c>
      <c r="E10244" s="408">
        <v>98.117403909897973</v>
      </c>
      <c r="F10244" s="409">
        <v>43777.38082175926</v>
      </c>
      <c r="G10244" s="408">
        <v>0</v>
      </c>
    </row>
    <row r="10245" spans="1:7" ht="15" x14ac:dyDescent="0.2">
      <c r="A10245" s="407" t="s">
        <v>16170</v>
      </c>
      <c r="B10245" s="407" t="s">
        <v>16171</v>
      </c>
      <c r="C10245" s="408">
        <v>17.5</v>
      </c>
      <c r="D10245" s="408">
        <v>91.44256482669573</v>
      </c>
      <c r="E10245" s="408">
        <v>108.94256482669574</v>
      </c>
      <c r="F10245" s="409">
        <v>45847.557638888888</v>
      </c>
      <c r="G10245" s="408">
        <v>0</v>
      </c>
    </row>
    <row r="10246" spans="1:7" ht="15" x14ac:dyDescent="0.2">
      <c r="A10246" s="407" t="s">
        <v>16172</v>
      </c>
      <c r="B10246" s="407" t="s">
        <v>16173</v>
      </c>
      <c r="C10246" s="408">
        <v>17.5</v>
      </c>
      <c r="D10246" s="408">
        <v>35.584760203139425</v>
      </c>
      <c r="E10246" s="408">
        <v>53.084760203139425</v>
      </c>
      <c r="F10246" s="409">
        <v>44880.603472222225</v>
      </c>
      <c r="G10246" s="408">
        <v>0</v>
      </c>
    </row>
    <row r="10247" spans="1:7" ht="15" x14ac:dyDescent="0.2">
      <c r="A10247" s="407" t="s">
        <v>16174</v>
      </c>
      <c r="B10247" s="407" t="s">
        <v>16175</v>
      </c>
      <c r="C10247" s="408">
        <v>15</v>
      </c>
      <c r="D10247" s="408">
        <v>60.095100000000002</v>
      </c>
      <c r="E10247" s="408">
        <v>75.095100000000002</v>
      </c>
      <c r="F10247" s="409">
        <v>43423.399895833332</v>
      </c>
      <c r="G10247" s="408">
        <v>0</v>
      </c>
    </row>
    <row r="10248" spans="1:7" ht="15" x14ac:dyDescent="0.2">
      <c r="A10248" s="407" t="s">
        <v>16176</v>
      </c>
      <c r="B10248" s="407" t="s">
        <v>16177</v>
      </c>
      <c r="C10248" s="408">
        <v>0</v>
      </c>
      <c r="D10248" s="408">
        <v>91.33</v>
      </c>
      <c r="E10248" s="408">
        <v>91.33</v>
      </c>
      <c r="F10248" s="409">
        <v>43875.531863425924</v>
      </c>
      <c r="G10248" s="408">
        <v>0</v>
      </c>
    </row>
    <row r="10249" spans="1:7" ht="15" x14ac:dyDescent="0.25">
      <c r="A10249" s="407" t="s">
        <v>16178</v>
      </c>
      <c r="B10249" s="407" t="s">
        <v>16179</v>
      </c>
      <c r="C10249" s="406"/>
      <c r="D10249" s="408">
        <v>63.05</v>
      </c>
      <c r="E10249" s="408">
        <v>63.05</v>
      </c>
      <c r="F10249" s="409">
        <v>44425.525960648149</v>
      </c>
      <c r="G10249" s="408">
        <v>0</v>
      </c>
    </row>
    <row r="10250" spans="1:7" ht="15" x14ac:dyDescent="0.2">
      <c r="A10250" s="407" t="s">
        <v>16180</v>
      </c>
      <c r="B10250" s="407" t="s">
        <v>16181</v>
      </c>
      <c r="C10250" s="408">
        <v>0</v>
      </c>
      <c r="D10250" s="408">
        <v>37.28</v>
      </c>
      <c r="E10250" s="408">
        <v>37.28</v>
      </c>
      <c r="F10250" s="409">
        <v>43875.532106481478</v>
      </c>
      <c r="G10250" s="408">
        <v>0</v>
      </c>
    </row>
    <row r="10251" spans="1:7" ht="15" x14ac:dyDescent="0.2">
      <c r="A10251" s="407" t="s">
        <v>16182</v>
      </c>
      <c r="B10251" s="407" t="s">
        <v>16183</v>
      </c>
      <c r="C10251" s="408">
        <v>0</v>
      </c>
      <c r="D10251" s="408">
        <v>36.29</v>
      </c>
      <c r="E10251" s="408">
        <v>36.29</v>
      </c>
      <c r="F10251" s="409">
        <v>44683.671354166669</v>
      </c>
      <c r="G10251" s="408">
        <v>4</v>
      </c>
    </row>
    <row r="10252" spans="1:7" ht="15" x14ac:dyDescent="0.2">
      <c r="A10252" s="407" t="s">
        <v>16184</v>
      </c>
      <c r="B10252" s="407" t="s">
        <v>40521</v>
      </c>
      <c r="C10252" s="408">
        <v>0</v>
      </c>
      <c r="D10252" s="408">
        <v>148.38999999999999</v>
      </c>
      <c r="E10252" s="408">
        <v>148.38999999999999</v>
      </c>
      <c r="F10252" s="409">
        <v>45951.485277777778</v>
      </c>
      <c r="G10252" s="408">
        <v>0</v>
      </c>
    </row>
    <row r="10253" spans="1:7" ht="15" x14ac:dyDescent="0.2">
      <c r="A10253" s="407" t="s">
        <v>16185</v>
      </c>
      <c r="B10253" s="407" t="s">
        <v>16186</v>
      </c>
      <c r="C10253" s="408">
        <v>0</v>
      </c>
      <c r="D10253" s="408">
        <v>32.25</v>
      </c>
      <c r="E10253" s="408">
        <v>32.25</v>
      </c>
      <c r="F10253" s="409">
        <v>43875.532465277778</v>
      </c>
      <c r="G10253" s="408">
        <v>0</v>
      </c>
    </row>
    <row r="10254" spans="1:7" ht="15" x14ac:dyDescent="0.2">
      <c r="A10254" s="407" t="s">
        <v>16187</v>
      </c>
      <c r="B10254" s="407" t="s">
        <v>16188</v>
      </c>
      <c r="C10254" s="408">
        <v>0</v>
      </c>
      <c r="D10254" s="408">
        <v>74.591248759182051</v>
      </c>
      <c r="E10254" s="408">
        <v>74.591248759182051</v>
      </c>
      <c r="F10254" s="409">
        <v>45796.520624999997</v>
      </c>
      <c r="G10254" s="408">
        <v>0</v>
      </c>
    </row>
    <row r="10255" spans="1:7" ht="15" x14ac:dyDescent="0.2">
      <c r="A10255" s="407" t="s">
        <v>16189</v>
      </c>
      <c r="B10255" s="407" t="s">
        <v>16190</v>
      </c>
      <c r="C10255" s="408">
        <v>0</v>
      </c>
      <c r="D10255" s="408">
        <v>105.56399999999999</v>
      </c>
      <c r="E10255" s="408">
        <v>105.56399999999999</v>
      </c>
      <c r="F10255" s="409">
        <v>45804.3122337963</v>
      </c>
      <c r="G10255" s="408">
        <v>0</v>
      </c>
    </row>
    <row r="10256" spans="1:7" ht="15" x14ac:dyDescent="0.2">
      <c r="A10256" s="407" t="s">
        <v>16191</v>
      </c>
      <c r="B10256" s="407" t="s">
        <v>16192</v>
      </c>
      <c r="C10256" s="408">
        <v>0</v>
      </c>
      <c r="D10256" s="408">
        <v>116.32</v>
      </c>
      <c r="E10256" s="408">
        <v>116.32</v>
      </c>
      <c r="F10256" s="409">
        <v>44778.497719907406</v>
      </c>
      <c r="G10256" s="408">
        <v>0</v>
      </c>
    </row>
    <row r="10257" spans="1:7" ht="15" x14ac:dyDescent="0.2">
      <c r="A10257" s="407" t="s">
        <v>16193</v>
      </c>
      <c r="B10257" s="407" t="s">
        <v>16194</v>
      </c>
      <c r="C10257" s="408">
        <v>0</v>
      </c>
      <c r="D10257" s="408">
        <v>148.69999999999999</v>
      </c>
      <c r="E10257" s="408">
        <v>148.69999999999999</v>
      </c>
      <c r="F10257" s="409">
        <v>45029.669351851851</v>
      </c>
      <c r="G10257" s="408">
        <v>0</v>
      </c>
    </row>
    <row r="10258" spans="1:7" ht="15" x14ac:dyDescent="0.2">
      <c r="A10258" s="407" t="s">
        <v>16195</v>
      </c>
      <c r="B10258" s="407" t="s">
        <v>16196</v>
      </c>
      <c r="C10258" s="408">
        <v>0</v>
      </c>
      <c r="D10258" s="408">
        <v>31.64</v>
      </c>
      <c r="E10258" s="408">
        <v>31.64</v>
      </c>
      <c r="F10258" s="409">
        <v>43875.533472222225</v>
      </c>
      <c r="G10258" s="408">
        <v>0</v>
      </c>
    </row>
    <row r="10259" spans="1:7" ht="15" x14ac:dyDescent="0.2">
      <c r="A10259" s="407" t="s">
        <v>16197</v>
      </c>
      <c r="B10259" s="407" t="s">
        <v>16198</v>
      </c>
      <c r="C10259" s="408">
        <v>0</v>
      </c>
      <c r="D10259" s="408">
        <v>140.83000000000001</v>
      </c>
      <c r="E10259" s="408">
        <v>140.83000000000001</v>
      </c>
      <c r="F10259" s="409">
        <v>45267.636574074073</v>
      </c>
      <c r="G10259" s="408">
        <v>0</v>
      </c>
    </row>
    <row r="10260" spans="1:7" ht="15" x14ac:dyDescent="0.2">
      <c r="A10260" s="407" t="s">
        <v>16199</v>
      </c>
      <c r="B10260" s="407" t="s">
        <v>16200</v>
      </c>
      <c r="C10260" s="408">
        <v>0</v>
      </c>
      <c r="D10260" s="408">
        <v>111.55</v>
      </c>
      <c r="E10260" s="408">
        <v>111.55</v>
      </c>
      <c r="F10260" s="409">
        <v>46086.464502314811</v>
      </c>
      <c r="G10260" s="408">
        <v>5</v>
      </c>
    </row>
    <row r="10261" spans="1:7" ht="15" x14ac:dyDescent="0.25">
      <c r="A10261" s="407" t="s">
        <v>16201</v>
      </c>
      <c r="B10261" s="407" t="s">
        <v>16202</v>
      </c>
      <c r="C10261" s="406"/>
      <c r="D10261" s="408">
        <v>148.69999999999999</v>
      </c>
      <c r="E10261" s="408">
        <v>148.69999999999999</v>
      </c>
      <c r="F10261" s="409">
        <v>45134.467499999999</v>
      </c>
      <c r="G10261" s="408">
        <v>0</v>
      </c>
    </row>
    <row r="10262" spans="1:7" ht="15" x14ac:dyDescent="0.2">
      <c r="A10262" s="407" t="s">
        <v>16203</v>
      </c>
      <c r="B10262" s="407" t="s">
        <v>40520</v>
      </c>
      <c r="C10262" s="408">
        <v>0</v>
      </c>
      <c r="D10262" s="408">
        <v>135.41999999999999</v>
      </c>
      <c r="E10262" s="408">
        <v>135.41999999999999</v>
      </c>
      <c r="F10262" s="409">
        <v>45951.485474537039</v>
      </c>
      <c r="G10262" s="408">
        <v>0</v>
      </c>
    </row>
    <row r="10263" spans="1:7" ht="15" x14ac:dyDescent="0.2">
      <c r="A10263" s="407" t="s">
        <v>16204</v>
      </c>
      <c r="B10263" s="407" t="s">
        <v>16205</v>
      </c>
      <c r="C10263" s="408">
        <v>0</v>
      </c>
      <c r="D10263" s="408">
        <v>129.44</v>
      </c>
      <c r="E10263" s="408">
        <v>129.44</v>
      </c>
      <c r="F10263" s="409">
        <v>45029.661550925928</v>
      </c>
      <c r="G10263" s="408">
        <v>0</v>
      </c>
    </row>
    <row r="10264" spans="1:7" ht="15" x14ac:dyDescent="0.2">
      <c r="A10264" s="407" t="s">
        <v>16206</v>
      </c>
      <c r="B10264" s="407" t="s">
        <v>16207</v>
      </c>
      <c r="C10264" s="408">
        <v>30</v>
      </c>
      <c r="D10264" s="408">
        <v>174</v>
      </c>
      <c r="E10264" s="408">
        <v>204</v>
      </c>
      <c r="F10264" s="409">
        <v>45847.56653935185</v>
      </c>
      <c r="G10264" s="408">
        <v>0</v>
      </c>
    </row>
    <row r="10265" spans="1:7" ht="15" x14ac:dyDescent="0.2">
      <c r="A10265" s="407" t="s">
        <v>16208</v>
      </c>
      <c r="B10265" s="407" t="s">
        <v>16186</v>
      </c>
      <c r="C10265" s="408">
        <v>10</v>
      </c>
      <c r="D10265" s="408">
        <v>24.32</v>
      </c>
      <c r="E10265" s="408">
        <v>34.32</v>
      </c>
      <c r="F10265" s="409">
        <v>43777.428298611114</v>
      </c>
      <c r="G10265" s="408">
        <v>0</v>
      </c>
    </row>
    <row r="10266" spans="1:7" ht="15" x14ac:dyDescent="0.2">
      <c r="A10266" s="407" t="s">
        <v>16209</v>
      </c>
      <c r="B10266" s="407" t="s">
        <v>16210</v>
      </c>
      <c r="C10266" s="408">
        <v>0</v>
      </c>
      <c r="D10266" s="408">
        <v>67.709999999999994</v>
      </c>
      <c r="E10266" s="408">
        <v>67.709999999999994</v>
      </c>
      <c r="F10266" s="409">
        <v>45601.648668981485</v>
      </c>
      <c r="G10266" s="408">
        <v>0</v>
      </c>
    </row>
    <row r="10267" spans="1:7" ht="15" x14ac:dyDescent="0.2">
      <c r="A10267" s="407" t="s">
        <v>16211</v>
      </c>
      <c r="B10267" s="407" t="s">
        <v>16212</v>
      </c>
      <c r="C10267" s="408">
        <v>0</v>
      </c>
      <c r="D10267" s="408">
        <v>58.32</v>
      </c>
      <c r="E10267" s="408">
        <v>58.32</v>
      </c>
      <c r="F10267" s="409">
        <v>45743.600659722222</v>
      </c>
      <c r="G10267" s="408">
        <v>0</v>
      </c>
    </row>
    <row r="10268" spans="1:7" ht="15" x14ac:dyDescent="0.25">
      <c r="A10268" s="407" t="s">
        <v>16213</v>
      </c>
      <c r="B10268" s="407" t="s">
        <v>16214</v>
      </c>
      <c r="C10268" s="406"/>
      <c r="D10268" s="408">
        <v>156.41</v>
      </c>
      <c r="E10268" s="408">
        <v>156.41</v>
      </c>
      <c r="F10268" s="409">
        <v>45601.649282407408</v>
      </c>
      <c r="G10268" s="408">
        <v>0</v>
      </c>
    </row>
    <row r="10269" spans="1:7" ht="15" x14ac:dyDescent="0.25">
      <c r="A10269" s="407" t="s">
        <v>16215</v>
      </c>
      <c r="B10269" s="407" t="s">
        <v>16216</v>
      </c>
      <c r="C10269" s="406"/>
      <c r="D10269" s="408">
        <v>13.92</v>
      </c>
      <c r="E10269" s="408">
        <v>13.92</v>
      </c>
      <c r="F10269" s="409">
        <v>43682.433715277781</v>
      </c>
      <c r="G10269" s="408">
        <v>0</v>
      </c>
    </row>
    <row r="10270" spans="1:7" ht="15" x14ac:dyDescent="0.25">
      <c r="A10270" s="407" t="s">
        <v>16217</v>
      </c>
      <c r="B10270" s="407" t="s">
        <v>16218</v>
      </c>
      <c r="C10270" s="406"/>
      <c r="D10270" s="408">
        <v>35.4</v>
      </c>
      <c r="E10270" s="408">
        <v>34.4</v>
      </c>
      <c r="F10270" s="409">
        <v>44488.564016203702</v>
      </c>
      <c r="G10270" s="408">
        <v>0</v>
      </c>
    </row>
    <row r="10271" spans="1:7" ht="15" x14ac:dyDescent="0.25">
      <c r="A10271" s="407" t="s">
        <v>33142</v>
      </c>
      <c r="B10271" s="407" t="s">
        <v>33387</v>
      </c>
      <c r="C10271" s="406"/>
      <c r="D10271" s="408">
        <v>126.48</v>
      </c>
      <c r="E10271" s="408">
        <v>126.48</v>
      </c>
      <c r="F10271" s="409">
        <v>45629.667013888888</v>
      </c>
      <c r="G10271" s="408">
        <v>0</v>
      </c>
    </row>
    <row r="10272" spans="1:7" ht="15" x14ac:dyDescent="0.2">
      <c r="A10272" s="407" t="s">
        <v>34093</v>
      </c>
      <c r="B10272" s="407" t="s">
        <v>40519</v>
      </c>
      <c r="C10272" s="408">
        <v>0</v>
      </c>
      <c r="D10272" s="408">
        <v>121.26880434782609</v>
      </c>
      <c r="E10272" s="408">
        <v>121.26880434782609</v>
      </c>
      <c r="F10272" s="409">
        <v>45951.485543981478</v>
      </c>
      <c r="G10272" s="408">
        <v>0</v>
      </c>
    </row>
    <row r="10273" spans="1:7" ht="15" x14ac:dyDescent="0.2">
      <c r="A10273" s="407" t="s">
        <v>34094</v>
      </c>
      <c r="B10273" s="407" t="s">
        <v>34095</v>
      </c>
      <c r="C10273" s="408">
        <v>0</v>
      </c>
      <c r="D10273" s="408">
        <v>94.92</v>
      </c>
      <c r="E10273" s="408">
        <v>94.92</v>
      </c>
      <c r="F10273" s="409">
        <v>46055.549328703702</v>
      </c>
      <c r="G10273" s="408">
        <v>0</v>
      </c>
    </row>
    <row r="10274" spans="1:7" ht="15" x14ac:dyDescent="0.2">
      <c r="A10274" s="407" t="s">
        <v>34096</v>
      </c>
      <c r="B10274" s="407" t="s">
        <v>34097</v>
      </c>
      <c r="C10274" s="408">
        <v>0</v>
      </c>
      <c r="D10274" s="408">
        <v>26.86</v>
      </c>
      <c r="E10274" s="408">
        <v>26.86</v>
      </c>
      <c r="F10274" s="409">
        <v>45925.39916666667</v>
      </c>
      <c r="G10274" s="408">
        <v>0</v>
      </c>
    </row>
    <row r="10275" spans="1:7" ht="15" x14ac:dyDescent="0.2">
      <c r="A10275" s="407" t="s">
        <v>34098</v>
      </c>
      <c r="B10275" s="407" t="s">
        <v>40518</v>
      </c>
      <c r="C10275" s="408">
        <v>0</v>
      </c>
      <c r="D10275" s="408">
        <v>48.68</v>
      </c>
      <c r="E10275" s="408">
        <v>48.68</v>
      </c>
      <c r="F10275" s="409">
        <v>45601.648449074077</v>
      </c>
      <c r="G10275" s="408">
        <v>0</v>
      </c>
    </row>
    <row r="10276" spans="1:7" ht="15" x14ac:dyDescent="0.2">
      <c r="A10276" s="407" t="s">
        <v>36513</v>
      </c>
      <c r="B10276" s="407" t="s">
        <v>36514</v>
      </c>
      <c r="C10276" s="408">
        <v>0</v>
      </c>
      <c r="D10276" s="408">
        <v>90.81</v>
      </c>
      <c r="E10276" s="408">
        <v>90.81</v>
      </c>
      <c r="F10276" s="409">
        <v>45601.648287037038</v>
      </c>
      <c r="G10276" s="408">
        <v>6</v>
      </c>
    </row>
    <row r="10277" spans="1:7" ht="15" x14ac:dyDescent="0.2">
      <c r="A10277" s="407" t="s">
        <v>36515</v>
      </c>
      <c r="B10277" s="407" t="s">
        <v>40517</v>
      </c>
      <c r="C10277" s="408">
        <v>0</v>
      </c>
      <c r="D10277" s="408">
        <v>71.27</v>
      </c>
      <c r="E10277" s="408">
        <v>71.27</v>
      </c>
      <c r="F10277" s="409">
        <v>45812.501539351855</v>
      </c>
      <c r="G10277" s="408">
        <v>0</v>
      </c>
    </row>
    <row r="10278" spans="1:7" ht="15" x14ac:dyDescent="0.2">
      <c r="A10278" s="407" t="s">
        <v>36516</v>
      </c>
      <c r="B10278" s="407" t="s">
        <v>40516</v>
      </c>
      <c r="C10278" s="408">
        <v>0</v>
      </c>
      <c r="D10278" s="408">
        <v>33.19</v>
      </c>
      <c r="E10278" s="408">
        <v>33.19</v>
      </c>
      <c r="F10278" s="409">
        <v>45798.433912037035</v>
      </c>
      <c r="G10278" s="408">
        <v>0</v>
      </c>
    </row>
    <row r="10279" spans="1:7" ht="15" x14ac:dyDescent="0.25">
      <c r="A10279" s="407" t="s">
        <v>36517</v>
      </c>
      <c r="B10279" s="407" t="s">
        <v>40382</v>
      </c>
      <c r="C10279" s="406"/>
      <c r="D10279" s="408">
        <v>174.29</v>
      </c>
      <c r="E10279" s="408">
        <v>174.29</v>
      </c>
      <c r="F10279" s="409">
        <v>45715.569039351853</v>
      </c>
      <c r="G10279" s="408">
        <v>0</v>
      </c>
    </row>
    <row r="10280" spans="1:7" ht="15" x14ac:dyDescent="0.2">
      <c r="A10280" s="407" t="s">
        <v>36518</v>
      </c>
      <c r="B10280" s="407" t="s">
        <v>40383</v>
      </c>
      <c r="C10280" s="408">
        <v>5.33</v>
      </c>
      <c r="D10280" s="408">
        <v>19.21</v>
      </c>
      <c r="E10280" s="408">
        <v>24.55</v>
      </c>
      <c r="F10280" s="409">
        <v>45750.406388888892</v>
      </c>
      <c r="G10280" s="408">
        <v>0</v>
      </c>
    </row>
    <row r="10281" spans="1:7" ht="15" x14ac:dyDescent="0.25">
      <c r="A10281" s="407" t="s">
        <v>36519</v>
      </c>
      <c r="B10281" s="407" t="s">
        <v>36520</v>
      </c>
      <c r="C10281" s="406"/>
      <c r="D10281" s="408">
        <v>20.75</v>
      </c>
      <c r="E10281" s="408">
        <v>20.75</v>
      </c>
      <c r="F10281" s="409">
        <v>43777.410324074073</v>
      </c>
      <c r="G10281" s="408">
        <v>0</v>
      </c>
    </row>
    <row r="10282" spans="1:7" ht="15" x14ac:dyDescent="0.25">
      <c r="A10282" s="407" t="s">
        <v>36521</v>
      </c>
      <c r="B10282" s="407" t="s">
        <v>36522</v>
      </c>
      <c r="C10282" s="406"/>
      <c r="D10282" s="408">
        <v>23.9</v>
      </c>
      <c r="E10282" s="408">
        <v>23.9</v>
      </c>
      <c r="F10282" s="409">
        <v>43777.410393518519</v>
      </c>
      <c r="G10282" s="408">
        <v>0</v>
      </c>
    </row>
    <row r="10283" spans="1:7" ht="15" x14ac:dyDescent="0.25">
      <c r="A10283" s="407" t="s">
        <v>36523</v>
      </c>
      <c r="B10283" s="407" t="s">
        <v>36524</v>
      </c>
      <c r="C10283" s="406"/>
      <c r="D10283" s="408">
        <v>11.91</v>
      </c>
      <c r="E10283" s="408">
        <v>11.91</v>
      </c>
      <c r="F10283" s="409">
        <v>43777.410439814812</v>
      </c>
      <c r="G10283" s="408">
        <v>0</v>
      </c>
    </row>
    <row r="10284" spans="1:7" ht="15" x14ac:dyDescent="0.2">
      <c r="A10284" s="407" t="s">
        <v>36525</v>
      </c>
      <c r="B10284" s="407" t="s">
        <v>36526</v>
      </c>
      <c r="C10284" s="408">
        <v>0</v>
      </c>
      <c r="D10284" s="408">
        <v>8.7200000000000006</v>
      </c>
      <c r="E10284" s="408">
        <v>8.7200000000000006</v>
      </c>
      <c r="F10284" s="409">
        <v>43777.410497685189</v>
      </c>
      <c r="G10284" s="408">
        <v>0</v>
      </c>
    </row>
    <row r="10285" spans="1:7" ht="15" x14ac:dyDescent="0.25">
      <c r="A10285" s="407" t="s">
        <v>36527</v>
      </c>
      <c r="B10285" s="407" t="s">
        <v>36528</v>
      </c>
      <c r="C10285" s="406"/>
      <c r="D10285" s="408">
        <v>14.036</v>
      </c>
      <c r="E10285" s="408">
        <v>14.036</v>
      </c>
      <c r="F10285" s="409">
        <v>43777.410532407404</v>
      </c>
      <c r="G10285" s="408">
        <v>0</v>
      </c>
    </row>
    <row r="10286" spans="1:7" ht="15" x14ac:dyDescent="0.2">
      <c r="A10286" s="407" t="s">
        <v>36529</v>
      </c>
      <c r="B10286" s="407" t="s">
        <v>36530</v>
      </c>
      <c r="C10286" s="408">
        <v>0</v>
      </c>
      <c r="D10286" s="408">
        <v>15.127685589416277</v>
      </c>
      <c r="E10286" s="408">
        <v>15.127685589416277</v>
      </c>
      <c r="F10286" s="409">
        <v>43777.410578703704</v>
      </c>
      <c r="G10286" s="408">
        <v>0</v>
      </c>
    </row>
    <row r="10287" spans="1:7" ht="15" x14ac:dyDescent="0.2">
      <c r="A10287" s="407" t="s">
        <v>36531</v>
      </c>
      <c r="B10287" s="407" t="s">
        <v>36532</v>
      </c>
      <c r="C10287" s="408">
        <v>0</v>
      </c>
      <c r="D10287" s="408">
        <v>14.979202077549024</v>
      </c>
      <c r="E10287" s="408">
        <v>14.979202077549024</v>
      </c>
      <c r="F10287" s="409">
        <v>43777.411539351851</v>
      </c>
      <c r="G10287" s="408">
        <v>0</v>
      </c>
    </row>
    <row r="10288" spans="1:7" ht="15" x14ac:dyDescent="0.2">
      <c r="A10288" s="407" t="s">
        <v>36533</v>
      </c>
      <c r="B10288" s="407" t="s">
        <v>36534</v>
      </c>
      <c r="C10288" s="408">
        <v>0</v>
      </c>
      <c r="D10288" s="408">
        <v>14.858779015021815</v>
      </c>
      <c r="E10288" s="408">
        <v>14.858779015021815</v>
      </c>
      <c r="F10288" s="409">
        <v>43777.411724537036</v>
      </c>
      <c r="G10288" s="408">
        <v>0</v>
      </c>
    </row>
    <row r="10289" spans="1:7" ht="15" x14ac:dyDescent="0.25">
      <c r="A10289" s="407" t="s">
        <v>36535</v>
      </c>
      <c r="B10289" s="407" t="s">
        <v>36536</v>
      </c>
      <c r="C10289" s="406"/>
      <c r="D10289" s="408">
        <v>13.606</v>
      </c>
      <c r="E10289" s="408">
        <v>13.606</v>
      </c>
      <c r="F10289" s="409">
        <v>43777.411909722221</v>
      </c>
      <c r="G10289" s="408">
        <v>0</v>
      </c>
    </row>
    <row r="10290" spans="1:7" ht="15" x14ac:dyDescent="0.25">
      <c r="A10290" s="407" t="s">
        <v>36537</v>
      </c>
      <c r="B10290" s="407" t="s">
        <v>36538</v>
      </c>
      <c r="C10290" s="406"/>
      <c r="D10290" s="408">
        <v>23.216000000000001</v>
      </c>
      <c r="E10290" s="408">
        <v>23.216000000000001</v>
      </c>
      <c r="F10290" s="409">
        <v>43777.412187499998</v>
      </c>
      <c r="G10290" s="408">
        <v>0</v>
      </c>
    </row>
    <row r="10291" spans="1:7" ht="15" x14ac:dyDescent="0.2">
      <c r="A10291" s="407" t="s">
        <v>36539</v>
      </c>
      <c r="B10291" s="407" t="s">
        <v>36540</v>
      </c>
      <c r="C10291" s="408">
        <v>0</v>
      </c>
      <c r="D10291" s="408">
        <v>6.6943896909787792</v>
      </c>
      <c r="E10291" s="408">
        <v>6.6943896909787792</v>
      </c>
      <c r="F10291" s="409">
        <v>43777.412418981483</v>
      </c>
      <c r="G10291" s="408">
        <v>0</v>
      </c>
    </row>
    <row r="10292" spans="1:7" ht="15" x14ac:dyDescent="0.25">
      <c r="A10292" s="407" t="s">
        <v>36541</v>
      </c>
      <c r="B10292" s="407" t="s">
        <v>36542</v>
      </c>
      <c r="C10292" s="406"/>
      <c r="D10292" s="408">
        <v>6.5359999999999996</v>
      </c>
      <c r="E10292" s="408">
        <v>6.5359999999999996</v>
      </c>
      <c r="F10292" s="409">
        <v>43777.412743055553</v>
      </c>
      <c r="G10292" s="408">
        <v>0</v>
      </c>
    </row>
    <row r="10293" spans="1:7" ht="15" x14ac:dyDescent="0.2">
      <c r="A10293" s="407" t="s">
        <v>36543</v>
      </c>
      <c r="B10293" s="407" t="s">
        <v>36544</v>
      </c>
      <c r="C10293" s="408">
        <v>0</v>
      </c>
      <c r="D10293" s="408">
        <v>7.0440492257799159</v>
      </c>
      <c r="E10293" s="408">
        <v>7.0440492257799159</v>
      </c>
      <c r="F10293" s="409">
        <v>43777.412951388891</v>
      </c>
      <c r="G10293" s="408">
        <v>0</v>
      </c>
    </row>
    <row r="10294" spans="1:7" ht="15" x14ac:dyDescent="0.2">
      <c r="A10294" s="407" t="s">
        <v>36545</v>
      </c>
      <c r="B10294" s="407" t="s">
        <v>36546</v>
      </c>
      <c r="C10294" s="408">
        <v>0</v>
      </c>
      <c r="D10294" s="408">
        <v>7.0379633671940578</v>
      </c>
      <c r="E10294" s="408">
        <v>7.0379633671940578</v>
      </c>
      <c r="F10294" s="409">
        <v>43777.413124999999</v>
      </c>
      <c r="G10294" s="408">
        <v>0</v>
      </c>
    </row>
    <row r="10295" spans="1:7" ht="15" x14ac:dyDescent="0.2">
      <c r="A10295" s="407" t="s">
        <v>36547</v>
      </c>
      <c r="B10295" s="407" t="s">
        <v>36548</v>
      </c>
      <c r="C10295" s="408">
        <v>0</v>
      </c>
      <c r="D10295" s="408">
        <v>22.280112304687499</v>
      </c>
      <c r="E10295" s="408">
        <v>22.280112304687499</v>
      </c>
      <c r="F10295" s="409">
        <v>43777.413298611114</v>
      </c>
      <c r="G10295" s="408">
        <v>0</v>
      </c>
    </row>
    <row r="10296" spans="1:7" ht="15" x14ac:dyDescent="0.2">
      <c r="A10296" s="407" t="s">
        <v>36549</v>
      </c>
      <c r="B10296" s="407" t="s">
        <v>36550</v>
      </c>
      <c r="C10296" s="408">
        <v>0</v>
      </c>
      <c r="D10296" s="408">
        <v>10.842774346812728</v>
      </c>
      <c r="E10296" s="408">
        <v>10.842774346812728</v>
      </c>
      <c r="F10296" s="409">
        <v>43777.413483796299</v>
      </c>
      <c r="G10296" s="408">
        <v>0</v>
      </c>
    </row>
    <row r="10297" spans="1:7" ht="15" x14ac:dyDescent="0.2">
      <c r="A10297" s="407" t="s">
        <v>36551</v>
      </c>
      <c r="B10297" s="407" t="s">
        <v>36552</v>
      </c>
      <c r="C10297" s="408">
        <v>0</v>
      </c>
      <c r="D10297" s="408">
        <v>10.51768558941628</v>
      </c>
      <c r="E10297" s="408">
        <v>10.51768558941628</v>
      </c>
      <c r="F10297" s="409">
        <v>43777.413657407407</v>
      </c>
      <c r="G10297" s="408">
        <v>0</v>
      </c>
    </row>
    <row r="10298" spans="1:7" ht="15" x14ac:dyDescent="0.2">
      <c r="A10298" s="407" t="s">
        <v>36553</v>
      </c>
      <c r="B10298" s="407" t="s">
        <v>36554</v>
      </c>
      <c r="C10298" s="408">
        <v>0</v>
      </c>
      <c r="D10298" s="408">
        <v>10.635313188660136</v>
      </c>
      <c r="E10298" s="408">
        <v>10.635313188660136</v>
      </c>
      <c r="F10298" s="409">
        <v>43777.414270833331</v>
      </c>
      <c r="G10298" s="408">
        <v>0</v>
      </c>
    </row>
    <row r="10299" spans="1:7" ht="15" x14ac:dyDescent="0.25">
      <c r="A10299" s="407" t="s">
        <v>36555</v>
      </c>
      <c r="B10299" s="407" t="s">
        <v>36556</v>
      </c>
      <c r="C10299" s="406"/>
      <c r="D10299" s="406"/>
      <c r="E10299" s="406"/>
      <c r="F10299" s="409">
        <v>43777.414456018516</v>
      </c>
      <c r="G10299" s="408">
        <v>0</v>
      </c>
    </row>
    <row r="10300" spans="1:7" ht="15" x14ac:dyDescent="0.2">
      <c r="A10300" s="407" t="s">
        <v>16219</v>
      </c>
      <c r="B10300" s="407" t="s">
        <v>16220</v>
      </c>
      <c r="C10300" s="408">
        <v>0</v>
      </c>
      <c r="D10300" s="408">
        <v>18.297602944788181</v>
      </c>
      <c r="E10300" s="408">
        <v>18.297602944788181</v>
      </c>
      <c r="F10300" s="409">
        <v>44511.431666666664</v>
      </c>
      <c r="G10300" s="408">
        <v>0</v>
      </c>
    </row>
    <row r="10301" spans="1:7" ht="15" x14ac:dyDescent="0.2">
      <c r="A10301" s="407" t="s">
        <v>36557</v>
      </c>
      <c r="B10301" s="407" t="s">
        <v>36558</v>
      </c>
      <c r="C10301" s="408">
        <v>0</v>
      </c>
      <c r="D10301" s="408">
        <v>15.697685589416279</v>
      </c>
      <c r="E10301" s="408">
        <v>15.697685589416279</v>
      </c>
      <c r="F10301" s="409">
        <v>43777.415173611109</v>
      </c>
      <c r="G10301" s="408">
        <v>0</v>
      </c>
    </row>
    <row r="10302" spans="1:7" ht="15" x14ac:dyDescent="0.25">
      <c r="A10302" s="407" t="s">
        <v>36559</v>
      </c>
      <c r="B10302" s="407" t="s">
        <v>36560</v>
      </c>
      <c r="C10302" s="406"/>
      <c r="D10302" s="408">
        <v>8.516</v>
      </c>
      <c r="E10302" s="408">
        <v>8.516</v>
      </c>
      <c r="F10302" s="409">
        <v>43777.415902777779</v>
      </c>
      <c r="G10302" s="408">
        <v>0</v>
      </c>
    </row>
    <row r="10303" spans="1:7" ht="15" x14ac:dyDescent="0.25">
      <c r="A10303" s="407" t="s">
        <v>36561</v>
      </c>
      <c r="B10303" s="407" t="s">
        <v>36562</v>
      </c>
      <c r="C10303" s="406"/>
      <c r="D10303" s="408">
        <v>8.7360000000000007</v>
      </c>
      <c r="E10303" s="408">
        <v>8.7360000000000007</v>
      </c>
      <c r="F10303" s="409">
        <v>43777.416087962964</v>
      </c>
      <c r="G10303" s="408">
        <v>0</v>
      </c>
    </row>
    <row r="10304" spans="1:7" ht="15" x14ac:dyDescent="0.25">
      <c r="A10304" s="407" t="s">
        <v>36563</v>
      </c>
      <c r="B10304" s="407" t="s">
        <v>36564</v>
      </c>
      <c r="C10304" s="406"/>
      <c r="D10304" s="408">
        <v>9.6059999999999999</v>
      </c>
      <c r="E10304" s="408">
        <v>9.6059999999999999</v>
      </c>
      <c r="F10304" s="409">
        <v>43777.43241898148</v>
      </c>
      <c r="G10304" s="408">
        <v>0</v>
      </c>
    </row>
    <row r="10305" spans="1:7" ht="15" x14ac:dyDescent="0.2">
      <c r="A10305" s="407" t="s">
        <v>36565</v>
      </c>
      <c r="B10305" s="407" t="s">
        <v>36566</v>
      </c>
      <c r="C10305" s="408">
        <v>0</v>
      </c>
      <c r="D10305" s="408">
        <v>12.347685589416278</v>
      </c>
      <c r="E10305" s="408">
        <v>12.347685589416278</v>
      </c>
      <c r="F10305" s="409">
        <v>43777.416354166664</v>
      </c>
      <c r="G10305" s="408">
        <v>0</v>
      </c>
    </row>
    <row r="10306" spans="1:7" ht="15" x14ac:dyDescent="0.2">
      <c r="A10306" s="407" t="s">
        <v>36567</v>
      </c>
      <c r="B10306" s="407" t="s">
        <v>36568</v>
      </c>
      <c r="C10306" s="408">
        <v>212.5</v>
      </c>
      <c r="D10306" s="408">
        <v>751.05435651202708</v>
      </c>
      <c r="E10306" s="408">
        <v>963.55435651202708</v>
      </c>
      <c r="F10306" s="409">
        <v>44873.301539351851</v>
      </c>
      <c r="G10306" s="408">
        <v>0</v>
      </c>
    </row>
    <row r="10307" spans="1:7" ht="15" x14ac:dyDescent="0.2">
      <c r="A10307" s="407" t="s">
        <v>16221</v>
      </c>
      <c r="B10307" s="407" t="s">
        <v>16222</v>
      </c>
      <c r="C10307" s="408">
        <v>255</v>
      </c>
      <c r="D10307" s="408">
        <v>276.73130128253757</v>
      </c>
      <c r="E10307" s="408">
        <v>531.73130128253763</v>
      </c>
      <c r="F10307" s="409">
        <v>43423.401226851849</v>
      </c>
      <c r="G10307" s="408">
        <v>0</v>
      </c>
    </row>
    <row r="10308" spans="1:7" ht="15" x14ac:dyDescent="0.2">
      <c r="A10308" s="407" t="s">
        <v>16223</v>
      </c>
      <c r="B10308" s="407" t="s">
        <v>16224</v>
      </c>
      <c r="C10308" s="408">
        <v>180</v>
      </c>
      <c r="D10308" s="408">
        <v>273.18130128253756</v>
      </c>
      <c r="E10308" s="408">
        <v>453.1813012825375</v>
      </c>
      <c r="F10308" s="409">
        <v>43423.401192129626</v>
      </c>
      <c r="G10308" s="408">
        <v>0</v>
      </c>
    </row>
    <row r="10309" spans="1:7" ht="15" x14ac:dyDescent="0.2">
      <c r="A10309" s="407" t="s">
        <v>16225</v>
      </c>
      <c r="B10309" s="407" t="s">
        <v>40384</v>
      </c>
      <c r="C10309" s="408">
        <v>271</v>
      </c>
      <c r="D10309" s="408">
        <v>1024.3599999999999</v>
      </c>
      <c r="E10309" s="408">
        <v>1295.3599999999999</v>
      </c>
      <c r="F10309" s="409">
        <v>45761.447395833333</v>
      </c>
      <c r="G10309" s="408">
        <v>6</v>
      </c>
    </row>
    <row r="10310" spans="1:7" ht="15" x14ac:dyDescent="0.2">
      <c r="A10310" s="407" t="s">
        <v>16226</v>
      </c>
      <c r="B10310" s="407" t="s">
        <v>16227</v>
      </c>
      <c r="C10310" s="408">
        <v>451</v>
      </c>
      <c r="D10310" s="408">
        <v>730.75</v>
      </c>
      <c r="E10310" s="408">
        <v>1181.75</v>
      </c>
      <c r="F10310" s="409">
        <v>45398.445752314816</v>
      </c>
      <c r="G10310" s="408">
        <v>0</v>
      </c>
    </row>
    <row r="10311" spans="1:7" ht="15" x14ac:dyDescent="0.2">
      <c r="A10311" s="407" t="s">
        <v>16228</v>
      </c>
      <c r="B10311" s="407" t="s">
        <v>16229</v>
      </c>
      <c r="C10311" s="408">
        <v>829.08</v>
      </c>
      <c r="D10311" s="408">
        <v>2102.89</v>
      </c>
      <c r="E10311" s="408">
        <v>2931.97</v>
      </c>
      <c r="F10311" s="409">
        <v>45398.368518518517</v>
      </c>
      <c r="G10311" s="408">
        <v>0</v>
      </c>
    </row>
    <row r="10312" spans="1:7" ht="15" x14ac:dyDescent="0.2">
      <c r="A10312" s="407" t="s">
        <v>36569</v>
      </c>
      <c r="B10312" s="407" t="s">
        <v>36570</v>
      </c>
      <c r="C10312" s="408">
        <v>480</v>
      </c>
      <c r="D10312" s="408">
        <v>1073.1293334262432</v>
      </c>
      <c r="E10312" s="408">
        <v>1553.1293334262432</v>
      </c>
      <c r="F10312" s="409">
        <v>43777.434710648151</v>
      </c>
      <c r="G10312" s="408">
        <v>0</v>
      </c>
    </row>
    <row r="10313" spans="1:7" ht="15" x14ac:dyDescent="0.2">
      <c r="A10313" s="407" t="s">
        <v>36571</v>
      </c>
      <c r="B10313" s="407" t="s">
        <v>36572</v>
      </c>
      <c r="C10313" s="408">
        <v>150</v>
      </c>
      <c r="D10313" s="408">
        <v>1035.4902474122935</v>
      </c>
      <c r="E10313" s="408">
        <v>1185.4902474122935</v>
      </c>
      <c r="F10313" s="409">
        <v>43777.435150462959</v>
      </c>
      <c r="G10313" s="408">
        <v>0</v>
      </c>
    </row>
    <row r="10314" spans="1:7" ht="15" x14ac:dyDescent="0.2">
      <c r="A10314" s="407" t="s">
        <v>36573</v>
      </c>
      <c r="B10314" s="407" t="s">
        <v>36574</v>
      </c>
      <c r="C10314" s="408">
        <v>150</v>
      </c>
      <c r="D10314" s="408">
        <v>957.72149999999999</v>
      </c>
      <c r="E10314" s="408">
        <v>1107.7215000000001</v>
      </c>
      <c r="F10314" s="409">
        <v>43777.435358796298</v>
      </c>
      <c r="G10314" s="408">
        <v>0</v>
      </c>
    </row>
    <row r="10315" spans="1:7" ht="15" x14ac:dyDescent="0.2">
      <c r="A10315" s="407" t="s">
        <v>16230</v>
      </c>
      <c r="B10315" s="407" t="s">
        <v>40385</v>
      </c>
      <c r="C10315" s="408">
        <v>37.17</v>
      </c>
      <c r="D10315" s="408">
        <v>701.33</v>
      </c>
      <c r="E10315" s="408">
        <v>751.33</v>
      </c>
      <c r="F10315" s="409">
        <v>45775.651562500003</v>
      </c>
      <c r="G10315" s="408">
        <v>0</v>
      </c>
    </row>
    <row r="10316" spans="1:7" ht="15" x14ac:dyDescent="0.2">
      <c r="A10316" s="407" t="s">
        <v>16231</v>
      </c>
      <c r="B10316" s="407" t="s">
        <v>16232</v>
      </c>
      <c r="C10316" s="408">
        <v>335</v>
      </c>
      <c r="D10316" s="408">
        <v>1543.26</v>
      </c>
      <c r="E10316" s="408">
        <v>1878.26</v>
      </c>
      <c r="F10316" s="409">
        <v>45197.489930555559</v>
      </c>
      <c r="G10316" s="408">
        <v>0</v>
      </c>
    </row>
    <row r="10317" spans="1:7" ht="15" x14ac:dyDescent="0.2">
      <c r="A10317" s="407" t="s">
        <v>36575</v>
      </c>
      <c r="B10317" s="407" t="s">
        <v>36576</v>
      </c>
      <c r="C10317" s="408">
        <v>15</v>
      </c>
      <c r="D10317" s="408">
        <v>54.329063583204551</v>
      </c>
      <c r="E10317" s="408">
        <v>69.329063583204544</v>
      </c>
      <c r="F10317" s="409">
        <v>43777.437581018516</v>
      </c>
      <c r="G10317" s="408">
        <v>0</v>
      </c>
    </row>
    <row r="10318" spans="1:7" ht="15" x14ac:dyDescent="0.2">
      <c r="A10318" s="407" t="s">
        <v>36577</v>
      </c>
      <c r="B10318" s="407" t="s">
        <v>36578</v>
      </c>
      <c r="C10318" s="408">
        <v>15</v>
      </c>
      <c r="D10318" s="408">
        <v>57.561976902623726</v>
      </c>
      <c r="E10318" s="408">
        <v>72.561976902623726</v>
      </c>
      <c r="F10318" s="409">
        <v>43815.483217592591</v>
      </c>
      <c r="G10318" s="408">
        <v>0</v>
      </c>
    </row>
    <row r="10319" spans="1:7" ht="15" x14ac:dyDescent="0.2">
      <c r="A10319" s="407" t="s">
        <v>36579</v>
      </c>
      <c r="B10319" s="407" t="s">
        <v>36580</v>
      </c>
      <c r="C10319" s="408">
        <v>15</v>
      </c>
      <c r="D10319" s="408">
        <v>55.928340538987364</v>
      </c>
      <c r="E10319" s="408">
        <v>70.928340538987356</v>
      </c>
      <c r="F10319" s="409">
        <v>43815.482743055552</v>
      </c>
      <c r="G10319" s="408">
        <v>0</v>
      </c>
    </row>
    <row r="10320" spans="1:7" ht="15" x14ac:dyDescent="0.2">
      <c r="A10320" s="407" t="s">
        <v>36581</v>
      </c>
      <c r="B10320" s="407" t="s">
        <v>36582</v>
      </c>
      <c r="C10320" s="408">
        <v>12.5</v>
      </c>
      <c r="D10320" s="408">
        <v>33.528916416157173</v>
      </c>
      <c r="E10320" s="408">
        <v>46.02891641615718</v>
      </c>
      <c r="F10320" s="409">
        <v>43777.43818287037</v>
      </c>
      <c r="G10320" s="408">
        <v>0</v>
      </c>
    </row>
    <row r="10321" spans="1:7" ht="15" x14ac:dyDescent="0.25">
      <c r="A10321" s="407" t="s">
        <v>16233</v>
      </c>
      <c r="B10321" s="407" t="s">
        <v>16234</v>
      </c>
      <c r="C10321" s="406"/>
      <c r="D10321" s="406"/>
      <c r="E10321" s="406"/>
      <c r="F10321" s="409">
        <v>43423.401435185187</v>
      </c>
      <c r="G10321" s="408">
        <v>0</v>
      </c>
    </row>
    <row r="10322" spans="1:7" ht="15" x14ac:dyDescent="0.2">
      <c r="A10322" s="407" t="s">
        <v>16235</v>
      </c>
      <c r="B10322" s="407" t="s">
        <v>16236</v>
      </c>
      <c r="C10322" s="408">
        <v>540</v>
      </c>
      <c r="D10322" s="408">
        <v>558.76736652637351</v>
      </c>
      <c r="E10322" s="408">
        <v>1098.7673665263735</v>
      </c>
      <c r="F10322" s="409">
        <v>43423.401458333334</v>
      </c>
      <c r="G10322" s="408">
        <v>0</v>
      </c>
    </row>
    <row r="10323" spans="1:7" ht="15" x14ac:dyDescent="0.2">
      <c r="A10323" s="407" t="s">
        <v>36583</v>
      </c>
      <c r="B10323" s="407" t="s">
        <v>36584</v>
      </c>
      <c r="C10323" s="408">
        <v>540</v>
      </c>
      <c r="D10323" s="408">
        <v>658.71712578693223</v>
      </c>
      <c r="E10323" s="408">
        <v>1198.7171257869322</v>
      </c>
      <c r="F10323" s="409">
        <v>43777.440960648149</v>
      </c>
      <c r="G10323" s="408">
        <v>0</v>
      </c>
    </row>
    <row r="10324" spans="1:7" ht="15" x14ac:dyDescent="0.2">
      <c r="A10324" s="407" t="s">
        <v>36585</v>
      </c>
      <c r="B10324" s="407" t="s">
        <v>36586</v>
      </c>
      <c r="C10324" s="408">
        <v>250</v>
      </c>
      <c r="D10324" s="408">
        <v>824.56446886122399</v>
      </c>
      <c r="E10324" s="408">
        <v>1074.564468861224</v>
      </c>
      <c r="F10324" s="409">
        <v>43777.441400462965</v>
      </c>
      <c r="G10324" s="408">
        <v>0</v>
      </c>
    </row>
    <row r="10325" spans="1:7" ht="15" x14ac:dyDescent="0.2">
      <c r="A10325" s="407" t="s">
        <v>16237</v>
      </c>
      <c r="B10325" s="407" t="s">
        <v>16238</v>
      </c>
      <c r="C10325" s="408">
        <v>20</v>
      </c>
      <c r="D10325" s="408">
        <v>700.42</v>
      </c>
      <c r="E10325" s="408">
        <v>720.42</v>
      </c>
      <c r="F10325" s="409">
        <v>44512.352280092593</v>
      </c>
      <c r="G10325" s="408">
        <v>0</v>
      </c>
    </row>
    <row r="10326" spans="1:7" ht="15" x14ac:dyDescent="0.25">
      <c r="A10326" s="407" t="s">
        <v>16239</v>
      </c>
      <c r="B10326" s="407" t="s">
        <v>16240</v>
      </c>
      <c r="C10326" s="406"/>
      <c r="D10326" s="408">
        <v>579.16</v>
      </c>
      <c r="E10326" s="408">
        <v>579.16</v>
      </c>
      <c r="F10326" s="409">
        <v>44830.643483796295</v>
      </c>
      <c r="G10326" s="408">
        <v>0</v>
      </c>
    </row>
    <row r="10327" spans="1:7" ht="15" x14ac:dyDescent="0.25">
      <c r="A10327" s="407" t="s">
        <v>16241</v>
      </c>
      <c r="B10327" s="407" t="s">
        <v>16242</v>
      </c>
      <c r="C10327" s="406"/>
      <c r="D10327" s="408">
        <v>12.32</v>
      </c>
      <c r="E10327" s="408">
        <v>12.32</v>
      </c>
      <c r="F10327" s="409">
        <v>44517.475324074076</v>
      </c>
      <c r="G10327" s="408">
        <v>0</v>
      </c>
    </row>
    <row r="10328" spans="1:7" ht="15" x14ac:dyDescent="0.25">
      <c r="A10328" s="407" t="s">
        <v>16243</v>
      </c>
      <c r="B10328" s="407" t="s">
        <v>16244</v>
      </c>
      <c r="C10328" s="406"/>
      <c r="D10328" s="408">
        <v>20.812000000000001</v>
      </c>
      <c r="E10328" s="408">
        <v>20.812000000000001</v>
      </c>
      <c r="F10328" s="409">
        <v>44517.473981481482</v>
      </c>
      <c r="G10328" s="408">
        <v>0</v>
      </c>
    </row>
    <row r="10329" spans="1:7" ht="15" x14ac:dyDescent="0.25">
      <c r="A10329" s="407" t="s">
        <v>16245</v>
      </c>
      <c r="B10329" s="407" t="s">
        <v>16246</v>
      </c>
      <c r="C10329" s="406"/>
      <c r="D10329" s="408">
        <v>26.161999999999999</v>
      </c>
      <c r="E10329" s="408">
        <v>26.161999999999999</v>
      </c>
      <c r="F10329" s="409">
        <v>44517.473749999997</v>
      </c>
      <c r="G10329" s="408">
        <v>0</v>
      </c>
    </row>
    <row r="10330" spans="1:7" ht="15" x14ac:dyDescent="0.25">
      <c r="A10330" s="407" t="s">
        <v>16247</v>
      </c>
      <c r="B10330" s="407" t="s">
        <v>16248</v>
      </c>
      <c r="C10330" s="406"/>
      <c r="D10330" s="408">
        <v>124.372</v>
      </c>
      <c r="E10330" s="408">
        <v>124.372</v>
      </c>
      <c r="F10330" s="409">
        <v>44517.475810185184</v>
      </c>
      <c r="G10330" s="408">
        <v>0</v>
      </c>
    </row>
    <row r="10331" spans="1:7" ht="15" x14ac:dyDescent="0.2">
      <c r="A10331" s="407" t="s">
        <v>16249</v>
      </c>
      <c r="B10331" s="407" t="s">
        <v>16250</v>
      </c>
      <c r="C10331" s="408">
        <v>1740</v>
      </c>
      <c r="D10331" s="408">
        <v>1306.9085227077351</v>
      </c>
      <c r="E10331" s="408">
        <v>3046.9085227077353</v>
      </c>
      <c r="F10331" s="409">
        <v>43726.48159722222</v>
      </c>
      <c r="G10331" s="408">
        <v>0</v>
      </c>
    </row>
    <row r="10332" spans="1:7" ht="15" x14ac:dyDescent="0.25">
      <c r="A10332" s="407" t="s">
        <v>36587</v>
      </c>
      <c r="B10332" s="407" t="s">
        <v>36588</v>
      </c>
      <c r="C10332" s="406"/>
      <c r="D10332" s="408">
        <v>10.026</v>
      </c>
      <c r="E10332" s="408">
        <v>10.026</v>
      </c>
      <c r="F10332" s="409">
        <v>43777.416643518518</v>
      </c>
      <c r="G10332" s="408">
        <v>0</v>
      </c>
    </row>
    <row r="10333" spans="1:7" ht="15" x14ac:dyDescent="0.2">
      <c r="A10333" s="407" t="s">
        <v>16251</v>
      </c>
      <c r="B10333" s="407" t="s">
        <v>16252</v>
      </c>
      <c r="C10333" s="408">
        <v>1740</v>
      </c>
      <c r="D10333" s="408">
        <v>1006.0659193811466</v>
      </c>
      <c r="E10333" s="408">
        <v>2746.0659193811466</v>
      </c>
      <c r="F10333" s="409">
        <v>43706.582233796296</v>
      </c>
      <c r="G10333" s="408">
        <v>0</v>
      </c>
    </row>
    <row r="10334" spans="1:7" ht="15" x14ac:dyDescent="0.2">
      <c r="A10334" s="407" t="s">
        <v>16253</v>
      </c>
      <c r="B10334" s="407" t="s">
        <v>16254</v>
      </c>
      <c r="C10334" s="408">
        <v>24</v>
      </c>
      <c r="D10334" s="408">
        <v>156.96</v>
      </c>
      <c r="E10334" s="408">
        <v>180.96</v>
      </c>
      <c r="F10334" s="409">
        <v>44526.341967592591</v>
      </c>
      <c r="G10334" s="408">
        <v>0</v>
      </c>
    </row>
    <row r="10335" spans="1:7" ht="15" x14ac:dyDescent="0.2">
      <c r="A10335" s="407" t="s">
        <v>16255</v>
      </c>
      <c r="B10335" s="407" t="s">
        <v>16256</v>
      </c>
      <c r="C10335" s="408">
        <v>30</v>
      </c>
      <c r="D10335" s="408">
        <v>114.6709</v>
      </c>
      <c r="E10335" s="408">
        <v>144.67089999999999</v>
      </c>
      <c r="F10335" s="409">
        <v>45090.42796296296</v>
      </c>
      <c r="G10335" s="408">
        <v>0</v>
      </c>
    </row>
    <row r="10336" spans="1:7" ht="15" x14ac:dyDescent="0.2">
      <c r="A10336" s="407" t="s">
        <v>16257</v>
      </c>
      <c r="B10336" s="407" t="s">
        <v>16258</v>
      </c>
      <c r="C10336" s="408">
        <v>22.5</v>
      </c>
      <c r="D10336" s="408">
        <v>104.59145878954736</v>
      </c>
      <c r="E10336" s="408">
        <v>127.09145878954735</v>
      </c>
      <c r="F10336" s="409">
        <v>45084.471550925926</v>
      </c>
      <c r="G10336" s="408">
        <v>0</v>
      </c>
    </row>
    <row r="10337" spans="1:7" ht="15" x14ac:dyDescent="0.2">
      <c r="A10337" s="407" t="s">
        <v>16259</v>
      </c>
      <c r="B10337" s="407" t="s">
        <v>16260</v>
      </c>
      <c r="C10337" s="408">
        <v>21</v>
      </c>
      <c r="D10337" s="408">
        <v>93.67</v>
      </c>
      <c r="E10337" s="408">
        <v>114.67</v>
      </c>
      <c r="F10337" s="409">
        <v>45084.471724537034</v>
      </c>
      <c r="G10337" s="408">
        <v>0</v>
      </c>
    </row>
    <row r="10338" spans="1:7" ht="15" x14ac:dyDescent="0.2">
      <c r="A10338" s="407" t="s">
        <v>36589</v>
      </c>
      <c r="B10338" s="407" t="s">
        <v>36590</v>
      </c>
      <c r="C10338" s="408">
        <v>0</v>
      </c>
      <c r="D10338" s="408">
        <v>3951.91</v>
      </c>
      <c r="E10338" s="408">
        <v>3951.91</v>
      </c>
      <c r="F10338" s="409">
        <v>45061.628969907404</v>
      </c>
      <c r="G10338" s="408">
        <v>0</v>
      </c>
    </row>
    <row r="10339" spans="1:7" ht="15" x14ac:dyDescent="0.25">
      <c r="A10339" s="407" t="s">
        <v>16261</v>
      </c>
      <c r="B10339" s="407" t="s">
        <v>16262</v>
      </c>
      <c r="C10339" s="406"/>
      <c r="D10339" s="408">
        <v>1405.05</v>
      </c>
      <c r="E10339" s="408">
        <v>1405.05</v>
      </c>
      <c r="F10339" s="409">
        <v>43423.401886574073</v>
      </c>
      <c r="G10339" s="408">
        <v>0</v>
      </c>
    </row>
    <row r="10340" spans="1:7" ht="15" x14ac:dyDescent="0.25">
      <c r="A10340" s="407" t="s">
        <v>36591</v>
      </c>
      <c r="B10340" s="407" t="s">
        <v>36592</v>
      </c>
      <c r="C10340" s="406"/>
      <c r="D10340" s="408">
        <v>494.6</v>
      </c>
      <c r="E10340" s="408">
        <v>494.6</v>
      </c>
      <c r="F10340" s="409">
        <v>45335.45175925926</v>
      </c>
      <c r="G10340" s="408">
        <v>0</v>
      </c>
    </row>
    <row r="10341" spans="1:7" ht="15" x14ac:dyDescent="0.2">
      <c r="A10341" s="407" t="s">
        <v>33070</v>
      </c>
      <c r="B10341" s="407" t="s">
        <v>33071</v>
      </c>
      <c r="C10341" s="408">
        <v>125</v>
      </c>
      <c r="D10341" s="408">
        <v>2785.99</v>
      </c>
      <c r="E10341" s="408">
        <v>2910.99</v>
      </c>
      <c r="F10341" s="409">
        <v>45265.526956018519</v>
      </c>
      <c r="G10341" s="408">
        <v>0</v>
      </c>
    </row>
    <row r="10342" spans="1:7" ht="15" x14ac:dyDescent="0.2">
      <c r="A10342" s="407" t="s">
        <v>16263</v>
      </c>
      <c r="B10342" s="407" t="s">
        <v>33388</v>
      </c>
      <c r="C10342" s="408">
        <v>0</v>
      </c>
      <c r="D10342" s="408">
        <v>665.92417035039455</v>
      </c>
      <c r="E10342" s="408">
        <v>665.92417035039455</v>
      </c>
      <c r="F10342" s="409">
        <v>45352.494479166664</v>
      </c>
      <c r="G10342" s="408">
        <v>0</v>
      </c>
    </row>
    <row r="10343" spans="1:7" ht="15" x14ac:dyDescent="0.25">
      <c r="A10343" s="407" t="s">
        <v>16264</v>
      </c>
      <c r="B10343" s="407" t="s">
        <v>16265</v>
      </c>
      <c r="C10343" s="406"/>
      <c r="D10343" s="408">
        <v>1738.3643999999999</v>
      </c>
      <c r="E10343" s="408">
        <v>1738.3643999999999</v>
      </c>
      <c r="F10343" s="409">
        <v>45068.542986111112</v>
      </c>
      <c r="G10343" s="408">
        <v>0</v>
      </c>
    </row>
    <row r="10344" spans="1:7" ht="15" x14ac:dyDescent="0.25">
      <c r="A10344" s="407" t="s">
        <v>16266</v>
      </c>
      <c r="B10344" s="407" t="s">
        <v>16267</v>
      </c>
      <c r="C10344" s="406"/>
      <c r="D10344" s="408">
        <v>1621.8444</v>
      </c>
      <c r="E10344" s="408">
        <v>1621.8444</v>
      </c>
      <c r="F10344" s="409">
        <v>45068.543113425927</v>
      </c>
      <c r="G10344" s="408">
        <v>0</v>
      </c>
    </row>
    <row r="10345" spans="1:7" ht="15" x14ac:dyDescent="0.2">
      <c r="A10345" s="407" t="s">
        <v>16268</v>
      </c>
      <c r="B10345" s="407" t="s">
        <v>16269</v>
      </c>
      <c r="C10345" s="408">
        <v>0</v>
      </c>
      <c r="D10345" s="408">
        <v>701.27</v>
      </c>
      <c r="E10345" s="408">
        <v>701.27</v>
      </c>
      <c r="F10345" s="409">
        <v>45068.543194444443</v>
      </c>
      <c r="G10345" s="408">
        <v>0</v>
      </c>
    </row>
    <row r="10346" spans="1:7" ht="15" x14ac:dyDescent="0.25">
      <c r="A10346" s="407" t="s">
        <v>16270</v>
      </c>
      <c r="B10346" s="407" t="s">
        <v>16271</v>
      </c>
      <c r="C10346" s="406"/>
      <c r="D10346" s="408">
        <v>1513</v>
      </c>
      <c r="E10346" s="408">
        <v>1513</v>
      </c>
      <c r="F10346" s="409">
        <v>43157.418379629627</v>
      </c>
      <c r="G10346" s="408">
        <v>0</v>
      </c>
    </row>
    <row r="10347" spans="1:7" ht="15" x14ac:dyDescent="0.25">
      <c r="A10347" s="407" t="s">
        <v>16272</v>
      </c>
      <c r="B10347" s="407" t="s">
        <v>16273</v>
      </c>
      <c r="C10347" s="406"/>
      <c r="D10347" s="408">
        <v>315</v>
      </c>
      <c r="E10347" s="408">
        <v>315</v>
      </c>
      <c r="F10347" s="409">
        <v>45039.720532407409</v>
      </c>
      <c r="G10347" s="408">
        <v>0</v>
      </c>
    </row>
    <row r="10348" spans="1:7" ht="15" x14ac:dyDescent="0.2">
      <c r="A10348" s="407" t="s">
        <v>16274</v>
      </c>
      <c r="B10348" s="407" t="s">
        <v>40515</v>
      </c>
      <c r="C10348" s="408">
        <v>0</v>
      </c>
      <c r="D10348" s="408">
        <v>0.26179999999999998</v>
      </c>
      <c r="E10348" s="408">
        <v>0.26179999999999998</v>
      </c>
      <c r="F10348" s="409">
        <v>45804.583275462966</v>
      </c>
      <c r="G10348" s="408">
        <v>0</v>
      </c>
    </row>
    <row r="10349" spans="1:7" ht="15" x14ac:dyDescent="0.2">
      <c r="A10349" s="407" t="s">
        <v>16275</v>
      </c>
      <c r="B10349" s="407" t="s">
        <v>16276</v>
      </c>
      <c r="C10349" s="408">
        <v>22.333300000000001</v>
      </c>
      <c r="D10349" s="408">
        <v>127.471</v>
      </c>
      <c r="E10349" s="408">
        <v>149.80430000000001</v>
      </c>
      <c r="F10349" s="409">
        <v>45804.574374999997</v>
      </c>
      <c r="G10349" s="408">
        <v>0</v>
      </c>
    </row>
    <row r="10350" spans="1:7" ht="15" x14ac:dyDescent="0.2">
      <c r="A10350" s="407" t="s">
        <v>16277</v>
      </c>
      <c r="B10350" s="407" t="s">
        <v>16278</v>
      </c>
      <c r="C10350" s="408">
        <v>10.5</v>
      </c>
      <c r="D10350" s="408">
        <v>53.44</v>
      </c>
      <c r="E10350" s="408">
        <v>63.94</v>
      </c>
      <c r="F10350" s="409">
        <v>45056.457361111112</v>
      </c>
      <c r="G10350" s="408">
        <v>0</v>
      </c>
    </row>
    <row r="10351" spans="1:7" ht="15" x14ac:dyDescent="0.25">
      <c r="A10351" s="407" t="s">
        <v>16279</v>
      </c>
      <c r="B10351" s="407" t="s">
        <v>16278</v>
      </c>
      <c r="C10351" s="408">
        <v>15.83</v>
      </c>
      <c r="D10351" s="408">
        <v>38.520000000000003</v>
      </c>
      <c r="E10351" s="408">
        <v>54.35</v>
      </c>
      <c r="F10351" s="406"/>
      <c r="G10351" s="408">
        <v>0</v>
      </c>
    </row>
    <row r="10352" spans="1:7" ht="15" x14ac:dyDescent="0.2">
      <c r="A10352" s="407" t="s">
        <v>16280</v>
      </c>
      <c r="B10352" s="407" t="s">
        <v>16281</v>
      </c>
      <c r="C10352" s="408">
        <v>21</v>
      </c>
      <c r="D10352" s="408">
        <v>104.3</v>
      </c>
      <c r="E10352" s="408">
        <v>125.3</v>
      </c>
      <c r="F10352" s="409">
        <v>44300.698182870372</v>
      </c>
      <c r="G10352" s="408">
        <v>0</v>
      </c>
    </row>
    <row r="10353" spans="1:7" ht="15" x14ac:dyDescent="0.2">
      <c r="A10353" s="407" t="s">
        <v>16282</v>
      </c>
      <c r="B10353" s="407" t="s">
        <v>16283</v>
      </c>
      <c r="C10353" s="408">
        <v>69</v>
      </c>
      <c r="D10353" s="408">
        <v>96.23</v>
      </c>
      <c r="E10353" s="408">
        <v>165.23</v>
      </c>
      <c r="F10353" s="409">
        <v>44372.463136574072</v>
      </c>
      <c r="G10353" s="408">
        <v>0</v>
      </c>
    </row>
    <row r="10354" spans="1:7" ht="15" x14ac:dyDescent="0.2">
      <c r="A10354" s="407" t="s">
        <v>40514</v>
      </c>
      <c r="B10354" s="407" t="s">
        <v>41285</v>
      </c>
      <c r="C10354" s="408">
        <v>1.07</v>
      </c>
      <c r="D10354" s="408">
        <v>23.65</v>
      </c>
      <c r="E10354" s="408">
        <v>24.72</v>
      </c>
      <c r="F10354" s="409">
        <v>45967.551365740743</v>
      </c>
      <c r="G10354" s="408">
        <v>0</v>
      </c>
    </row>
    <row r="10355" spans="1:7" ht="15" x14ac:dyDescent="0.2">
      <c r="A10355" s="407" t="s">
        <v>41365</v>
      </c>
      <c r="B10355" s="407" t="s">
        <v>41366</v>
      </c>
      <c r="C10355" s="408">
        <v>8</v>
      </c>
      <c r="D10355" s="408">
        <v>81.47</v>
      </c>
      <c r="E10355" s="408">
        <v>89.47</v>
      </c>
      <c r="F10355" s="409">
        <v>46078.469976851855</v>
      </c>
      <c r="G10355" s="408">
        <v>0</v>
      </c>
    </row>
    <row r="10356" spans="1:7" ht="15" x14ac:dyDescent="0.25">
      <c r="A10356" s="407" t="s">
        <v>41286</v>
      </c>
      <c r="B10356" s="407" t="s">
        <v>41287</v>
      </c>
      <c r="C10356" s="406"/>
      <c r="D10356" s="406"/>
      <c r="E10356" s="406"/>
      <c r="F10356" s="409">
        <v>45980.454016203701</v>
      </c>
      <c r="G10356" s="408">
        <v>0</v>
      </c>
    </row>
    <row r="10357" spans="1:7" ht="15" x14ac:dyDescent="0.2">
      <c r="A10357" s="407" t="s">
        <v>40512</v>
      </c>
      <c r="B10357" s="407" t="s">
        <v>40513</v>
      </c>
      <c r="C10357" s="408">
        <v>8</v>
      </c>
      <c r="D10357" s="408">
        <v>110.72</v>
      </c>
      <c r="E10357" s="408">
        <v>118.72</v>
      </c>
      <c r="F10357" s="409">
        <v>45847.543773148151</v>
      </c>
      <c r="G10357" s="408">
        <v>0</v>
      </c>
    </row>
    <row r="10358" spans="1:7" ht="15" x14ac:dyDescent="0.2">
      <c r="A10358" s="407" t="s">
        <v>40386</v>
      </c>
      <c r="B10358" s="407" t="s">
        <v>40387</v>
      </c>
      <c r="C10358" s="408">
        <v>8</v>
      </c>
      <c r="D10358" s="408">
        <v>122.48</v>
      </c>
      <c r="E10358" s="408">
        <v>130.47999999999999</v>
      </c>
      <c r="F10358" s="409">
        <v>45735.708738425928</v>
      </c>
      <c r="G10358" s="408">
        <v>0</v>
      </c>
    </row>
    <row r="10359" spans="1:7" ht="15" x14ac:dyDescent="0.2">
      <c r="A10359" s="407" t="s">
        <v>40388</v>
      </c>
      <c r="B10359" s="407" t="s">
        <v>40389</v>
      </c>
      <c r="C10359" s="408">
        <v>8</v>
      </c>
      <c r="D10359" s="408">
        <v>95.88</v>
      </c>
      <c r="E10359" s="408">
        <v>103.88</v>
      </c>
      <c r="F10359" s="409">
        <v>45735.705405092594</v>
      </c>
      <c r="G10359" s="408">
        <v>0</v>
      </c>
    </row>
    <row r="10360" spans="1:7" ht="15" x14ac:dyDescent="0.2">
      <c r="A10360" s="407" t="s">
        <v>40390</v>
      </c>
      <c r="B10360" s="407" t="s">
        <v>40391</v>
      </c>
      <c r="C10360" s="408">
        <v>2.67</v>
      </c>
      <c r="D10360" s="408">
        <v>27.14</v>
      </c>
      <c r="E10360" s="408">
        <v>29.8</v>
      </c>
      <c r="F10360" s="409">
        <v>45736.548333333332</v>
      </c>
      <c r="G10360" s="408">
        <v>0</v>
      </c>
    </row>
    <row r="10361" spans="1:7" ht="15" x14ac:dyDescent="0.2">
      <c r="A10361" s="407" t="s">
        <v>40392</v>
      </c>
      <c r="B10361" s="407" t="s">
        <v>40387</v>
      </c>
      <c r="C10361" s="408">
        <v>8</v>
      </c>
      <c r="D10361" s="408">
        <v>91.68</v>
      </c>
      <c r="E10361" s="408">
        <v>99.68</v>
      </c>
      <c r="F10361" s="409">
        <v>45735.711168981485</v>
      </c>
      <c r="G10361" s="408">
        <v>0</v>
      </c>
    </row>
    <row r="10362" spans="1:7" ht="15" x14ac:dyDescent="0.2">
      <c r="A10362" s="407" t="s">
        <v>16284</v>
      </c>
      <c r="B10362" s="407" t="s">
        <v>16285</v>
      </c>
      <c r="C10362" s="408">
        <v>24</v>
      </c>
      <c r="D10362" s="408">
        <v>213.35</v>
      </c>
      <c r="E10362" s="408">
        <v>237.35</v>
      </c>
      <c r="F10362" s="409">
        <v>45412.473194444443</v>
      </c>
      <c r="G10362" s="408">
        <v>0</v>
      </c>
    </row>
    <row r="10363" spans="1:7" ht="15" x14ac:dyDescent="0.2">
      <c r="A10363" s="407" t="s">
        <v>16286</v>
      </c>
      <c r="B10363" s="407" t="s">
        <v>16287</v>
      </c>
      <c r="C10363" s="408">
        <v>24</v>
      </c>
      <c r="D10363" s="408">
        <v>207.99</v>
      </c>
      <c r="E10363" s="408">
        <v>231.99</v>
      </c>
      <c r="F10363" s="409">
        <v>45412.473460648151</v>
      </c>
      <c r="G10363" s="408">
        <v>0</v>
      </c>
    </row>
    <row r="10364" spans="1:7" ht="15" x14ac:dyDescent="0.2">
      <c r="A10364" s="407" t="s">
        <v>33389</v>
      </c>
      <c r="B10364" s="407" t="s">
        <v>33390</v>
      </c>
      <c r="C10364" s="408">
        <v>24</v>
      </c>
      <c r="D10364" s="408">
        <v>287.69</v>
      </c>
      <c r="E10364" s="408">
        <v>311.69</v>
      </c>
      <c r="F10364" s="409">
        <v>45412.473715277774</v>
      </c>
      <c r="G10364" s="408">
        <v>0</v>
      </c>
    </row>
    <row r="10365" spans="1:7" ht="15" x14ac:dyDescent="0.2">
      <c r="A10365" s="407" t="s">
        <v>33391</v>
      </c>
      <c r="B10365" s="407" t="s">
        <v>33392</v>
      </c>
      <c r="C10365" s="408">
        <v>24</v>
      </c>
      <c r="D10365" s="408">
        <v>289.08</v>
      </c>
      <c r="E10365" s="408">
        <v>313.08</v>
      </c>
      <c r="F10365" s="409">
        <v>45412.474097222221</v>
      </c>
      <c r="G10365" s="408">
        <v>0</v>
      </c>
    </row>
    <row r="10366" spans="1:7" ht="15" x14ac:dyDescent="0.25">
      <c r="A10366" s="407" t="s">
        <v>40510</v>
      </c>
      <c r="B10366" s="407" t="s">
        <v>40511</v>
      </c>
      <c r="C10366" s="406"/>
      <c r="D10366" s="406"/>
      <c r="E10366" s="406"/>
      <c r="F10366" s="409">
        <v>45895.469131944446</v>
      </c>
      <c r="G10366" s="408">
        <v>0</v>
      </c>
    </row>
    <row r="10367" spans="1:7" ht="15" x14ac:dyDescent="0.25">
      <c r="A10367" s="407" t="s">
        <v>40508</v>
      </c>
      <c r="B10367" s="407" t="s">
        <v>40509</v>
      </c>
      <c r="C10367" s="406"/>
      <c r="D10367" s="406"/>
      <c r="E10367" s="406"/>
      <c r="F10367" s="409">
        <v>45895.468784722223</v>
      </c>
      <c r="G10367" s="408">
        <v>0</v>
      </c>
    </row>
    <row r="10368" spans="1:7" ht="15" x14ac:dyDescent="0.2">
      <c r="A10368" s="407" t="s">
        <v>16288</v>
      </c>
      <c r="B10368" s="407" t="s">
        <v>16289</v>
      </c>
      <c r="C10368" s="408">
        <v>16</v>
      </c>
      <c r="D10368" s="408">
        <v>99.41</v>
      </c>
      <c r="E10368" s="408">
        <v>115.41</v>
      </c>
      <c r="F10368" s="409">
        <v>45021.382118055553</v>
      </c>
      <c r="G10368" s="408">
        <v>0</v>
      </c>
    </row>
    <row r="10369" spans="1:7" ht="15" x14ac:dyDescent="0.25">
      <c r="A10369" s="407" t="s">
        <v>16290</v>
      </c>
      <c r="B10369" s="407" t="s">
        <v>16291</v>
      </c>
      <c r="C10369" s="406"/>
      <c r="D10369" s="408">
        <v>32.299999999999997</v>
      </c>
      <c r="E10369" s="408">
        <v>32.299999999999997</v>
      </c>
      <c r="F10369" s="409">
        <v>44881.335428240738</v>
      </c>
      <c r="G10369" s="408">
        <v>0</v>
      </c>
    </row>
    <row r="10370" spans="1:7" ht="15" x14ac:dyDescent="0.2">
      <c r="A10370" s="407" t="s">
        <v>16292</v>
      </c>
      <c r="B10370" s="407" t="s">
        <v>16293</v>
      </c>
      <c r="C10370" s="408">
        <v>0</v>
      </c>
      <c r="D10370" s="408">
        <v>2228.56</v>
      </c>
      <c r="E10370" s="408">
        <v>2228.56</v>
      </c>
      <c r="F10370" s="409">
        <v>44105.59920138889</v>
      </c>
      <c r="G10370" s="408">
        <v>0</v>
      </c>
    </row>
    <row r="10371" spans="1:7" ht="15" x14ac:dyDescent="0.2">
      <c r="A10371" s="407" t="s">
        <v>16294</v>
      </c>
      <c r="B10371" s="407" t="s">
        <v>16295</v>
      </c>
      <c r="C10371" s="408">
        <v>0</v>
      </c>
      <c r="D10371" s="408">
        <v>4436.8999999999996</v>
      </c>
      <c r="E10371" s="408">
        <v>4436.8999999999996</v>
      </c>
      <c r="F10371" s="409">
        <v>45707.535312499997</v>
      </c>
      <c r="G10371" s="408">
        <v>0</v>
      </c>
    </row>
    <row r="10372" spans="1:7" ht="15" x14ac:dyDescent="0.2">
      <c r="A10372" s="407" t="s">
        <v>16296</v>
      </c>
      <c r="B10372" s="407" t="s">
        <v>16297</v>
      </c>
      <c r="C10372" s="408">
        <v>0</v>
      </c>
      <c r="D10372" s="408">
        <v>424.56</v>
      </c>
      <c r="E10372" s="408">
        <v>424.56</v>
      </c>
      <c r="F10372" s="409">
        <v>44938.409236111111</v>
      </c>
      <c r="G10372" s="408">
        <v>0</v>
      </c>
    </row>
    <row r="10373" spans="1:7" ht="15" x14ac:dyDescent="0.2">
      <c r="A10373" s="407" t="s">
        <v>16298</v>
      </c>
      <c r="B10373" s="407" t="s">
        <v>16299</v>
      </c>
      <c r="C10373" s="408">
        <v>0</v>
      </c>
      <c r="D10373" s="408">
        <v>774.23055032317632</v>
      </c>
      <c r="E10373" s="408">
        <v>774.23055032317632</v>
      </c>
      <c r="F10373" s="409">
        <v>44960.610162037039</v>
      </c>
      <c r="G10373" s="408">
        <v>0</v>
      </c>
    </row>
    <row r="10374" spans="1:7" ht="15" x14ac:dyDescent="0.25">
      <c r="A10374" s="407" t="s">
        <v>16300</v>
      </c>
      <c r="B10374" s="407" t="s">
        <v>16301</v>
      </c>
      <c r="C10374" s="406"/>
      <c r="D10374" s="406"/>
      <c r="E10374" s="406"/>
      <c r="F10374" s="409">
        <v>44830.643368055556</v>
      </c>
      <c r="G10374" s="408">
        <v>0</v>
      </c>
    </row>
    <row r="10375" spans="1:7" ht="15" x14ac:dyDescent="0.2">
      <c r="A10375" s="407" t="s">
        <v>16302</v>
      </c>
      <c r="B10375" s="407" t="s">
        <v>16303</v>
      </c>
      <c r="C10375" s="408">
        <v>0</v>
      </c>
      <c r="D10375" s="408">
        <v>383.49</v>
      </c>
      <c r="E10375" s="408">
        <v>383.49</v>
      </c>
      <c r="F10375" s="409">
        <v>44526.646157407406</v>
      </c>
      <c r="G10375" s="408">
        <v>0</v>
      </c>
    </row>
    <row r="10376" spans="1:7" ht="15" x14ac:dyDescent="0.2">
      <c r="A10376" s="407" t="s">
        <v>16304</v>
      </c>
      <c r="B10376" s="407" t="s">
        <v>16305</v>
      </c>
      <c r="C10376" s="408">
        <v>0</v>
      </c>
      <c r="D10376" s="408">
        <v>738.51</v>
      </c>
      <c r="E10376" s="408">
        <v>738.51</v>
      </c>
      <c r="F10376" s="409">
        <v>44593.675543981481</v>
      </c>
      <c r="G10376" s="408">
        <v>0</v>
      </c>
    </row>
    <row r="10377" spans="1:7" ht="15" x14ac:dyDescent="0.2">
      <c r="A10377" s="407" t="s">
        <v>16306</v>
      </c>
      <c r="B10377" s="407" t="s">
        <v>16307</v>
      </c>
      <c r="C10377" s="408">
        <v>0</v>
      </c>
      <c r="D10377" s="408">
        <v>520.74</v>
      </c>
      <c r="E10377" s="408">
        <v>520.74</v>
      </c>
      <c r="F10377" s="409">
        <v>44593.673541666663</v>
      </c>
      <c r="G10377" s="408">
        <v>0</v>
      </c>
    </row>
    <row r="10378" spans="1:7" ht="15" x14ac:dyDescent="0.2">
      <c r="A10378" s="407" t="s">
        <v>16308</v>
      </c>
      <c r="B10378" s="407" t="s">
        <v>16309</v>
      </c>
      <c r="C10378" s="408">
        <v>0</v>
      </c>
      <c r="D10378" s="408">
        <v>975.15</v>
      </c>
      <c r="E10378" s="408">
        <v>975.15</v>
      </c>
      <c r="F10378" s="409">
        <v>44526.667962962965</v>
      </c>
      <c r="G10378" s="408">
        <v>0</v>
      </c>
    </row>
    <row r="10379" spans="1:7" ht="15" x14ac:dyDescent="0.2">
      <c r="A10379" s="407" t="s">
        <v>16310</v>
      </c>
      <c r="B10379" s="407" t="s">
        <v>16311</v>
      </c>
      <c r="C10379" s="408">
        <v>0</v>
      </c>
      <c r="D10379" s="408">
        <v>69.12</v>
      </c>
      <c r="E10379" s="408">
        <v>69.12</v>
      </c>
      <c r="F10379" s="409">
        <v>44526.677499999998</v>
      </c>
      <c r="G10379" s="408">
        <v>0</v>
      </c>
    </row>
    <row r="10380" spans="1:7" ht="15" x14ac:dyDescent="0.2">
      <c r="A10380" s="407" t="s">
        <v>16312</v>
      </c>
      <c r="B10380" s="407" t="s">
        <v>16313</v>
      </c>
      <c r="C10380" s="408">
        <v>0</v>
      </c>
      <c r="D10380" s="408">
        <v>56.72</v>
      </c>
      <c r="E10380" s="408">
        <v>56.72</v>
      </c>
      <c r="F10380" s="409">
        <v>44526.678761574076</v>
      </c>
      <c r="G10380" s="408">
        <v>0</v>
      </c>
    </row>
    <row r="10381" spans="1:7" ht="15" x14ac:dyDescent="0.2">
      <c r="A10381" s="407" t="s">
        <v>16314</v>
      </c>
      <c r="B10381" s="407" t="s">
        <v>16315</v>
      </c>
      <c r="C10381" s="408">
        <v>480</v>
      </c>
      <c r="D10381" s="408">
        <v>1766.53</v>
      </c>
      <c r="E10381" s="408">
        <v>2246.5300000000002</v>
      </c>
      <c r="F10381" s="409">
        <v>44830.643680555557</v>
      </c>
      <c r="G10381" s="408">
        <v>0</v>
      </c>
    </row>
    <row r="10382" spans="1:7" ht="15" x14ac:dyDescent="0.2">
      <c r="A10382" s="407" t="s">
        <v>16316</v>
      </c>
      <c r="B10382" s="407" t="s">
        <v>16317</v>
      </c>
      <c r="C10382" s="408">
        <v>0</v>
      </c>
      <c r="D10382" s="408">
        <v>679.15</v>
      </c>
      <c r="E10382" s="408">
        <v>679.15</v>
      </c>
      <c r="F10382" s="409">
        <v>44763.460752314815</v>
      </c>
      <c r="G10382" s="408">
        <v>0</v>
      </c>
    </row>
    <row r="10383" spans="1:7" ht="15" x14ac:dyDescent="0.2">
      <c r="A10383" s="407" t="s">
        <v>16318</v>
      </c>
      <c r="B10383" s="407" t="s">
        <v>16319</v>
      </c>
      <c r="C10383" s="408">
        <v>0</v>
      </c>
      <c r="D10383" s="408">
        <v>481.98</v>
      </c>
      <c r="E10383" s="408">
        <v>481.98</v>
      </c>
      <c r="F10383" s="409">
        <v>44830.641250000001</v>
      </c>
      <c r="G10383" s="408">
        <v>0</v>
      </c>
    </row>
    <row r="10384" spans="1:7" ht="15" x14ac:dyDescent="0.2">
      <c r="A10384" s="407" t="s">
        <v>34099</v>
      </c>
      <c r="B10384" s="407" t="s">
        <v>34100</v>
      </c>
      <c r="C10384" s="408">
        <v>21.75</v>
      </c>
      <c r="D10384" s="408">
        <v>18.329999999999998</v>
      </c>
      <c r="E10384" s="408">
        <v>40.08</v>
      </c>
      <c r="F10384" s="409">
        <v>45504.651701388888</v>
      </c>
      <c r="G10384" s="408">
        <v>0</v>
      </c>
    </row>
    <row r="10385" spans="1:7" ht="15" x14ac:dyDescent="0.2">
      <c r="A10385" s="407" t="s">
        <v>34101</v>
      </c>
      <c r="B10385" s="407" t="s">
        <v>34102</v>
      </c>
      <c r="C10385" s="408">
        <v>13.25</v>
      </c>
      <c r="D10385" s="408">
        <v>0.22</v>
      </c>
      <c r="E10385" s="408">
        <v>20.97</v>
      </c>
      <c r="F10385" s="409">
        <v>45504.653055555558</v>
      </c>
      <c r="G10385" s="408">
        <v>0</v>
      </c>
    </row>
    <row r="10386" spans="1:7" ht="15" x14ac:dyDescent="0.2">
      <c r="A10386" s="407" t="s">
        <v>16320</v>
      </c>
      <c r="B10386" s="407" t="s">
        <v>16321</v>
      </c>
      <c r="C10386" s="408">
        <v>0</v>
      </c>
      <c r="D10386" s="408">
        <v>2.35</v>
      </c>
      <c r="E10386" s="408">
        <v>2.35</v>
      </c>
      <c r="F10386" s="409">
        <v>44881.335625</v>
      </c>
      <c r="G10386" s="408">
        <v>108</v>
      </c>
    </row>
    <row r="10387" spans="1:7" ht="15" x14ac:dyDescent="0.2">
      <c r="A10387" s="407" t="s">
        <v>16322</v>
      </c>
      <c r="B10387" s="407" t="s">
        <v>16323</v>
      </c>
      <c r="C10387" s="408">
        <v>0</v>
      </c>
      <c r="D10387" s="408">
        <v>0.48520000000000002</v>
      </c>
      <c r="E10387" s="408">
        <v>0.48520000000000002</v>
      </c>
      <c r="F10387" s="409">
        <v>43754.535729166666</v>
      </c>
      <c r="G10387" s="408">
        <v>0</v>
      </c>
    </row>
    <row r="10388" spans="1:7" ht="15" x14ac:dyDescent="0.2">
      <c r="A10388" s="407" t="s">
        <v>16324</v>
      </c>
      <c r="B10388" s="407" t="s">
        <v>34103</v>
      </c>
      <c r="C10388" s="408">
        <v>0</v>
      </c>
      <c r="D10388" s="408">
        <v>0.13719999999999999</v>
      </c>
      <c r="E10388" s="408">
        <v>0.13719999999999999</v>
      </c>
      <c r="F10388" s="409">
        <v>45511.680104166669</v>
      </c>
      <c r="G10388" s="408">
        <v>0</v>
      </c>
    </row>
    <row r="10389" spans="1:7" ht="15" x14ac:dyDescent="0.2">
      <c r="A10389" s="407" t="s">
        <v>16325</v>
      </c>
      <c r="B10389" s="407" t="s">
        <v>16326</v>
      </c>
      <c r="C10389" s="408">
        <v>0</v>
      </c>
      <c r="D10389" s="408">
        <v>54.661809374999997</v>
      </c>
      <c r="E10389" s="408">
        <v>54.661809374999997</v>
      </c>
      <c r="F10389" s="409">
        <v>44830.643819444442</v>
      </c>
      <c r="G10389" s="408">
        <v>0</v>
      </c>
    </row>
    <row r="10390" spans="1:7" ht="15" x14ac:dyDescent="0.2">
      <c r="A10390" s="407" t="s">
        <v>16327</v>
      </c>
      <c r="B10390" s="407" t="s">
        <v>34104</v>
      </c>
      <c r="C10390" s="408">
        <v>0</v>
      </c>
      <c r="D10390" s="408">
        <v>38.272104230104318</v>
      </c>
      <c r="E10390" s="408">
        <v>38.272104230104318</v>
      </c>
      <c r="F10390" s="409">
        <v>45511.389756944445</v>
      </c>
      <c r="G10390" s="408">
        <v>0</v>
      </c>
    </row>
    <row r="10391" spans="1:7" ht="15" x14ac:dyDescent="0.2">
      <c r="A10391" s="407" t="s">
        <v>16328</v>
      </c>
      <c r="B10391" s="407" t="s">
        <v>16329</v>
      </c>
      <c r="C10391" s="408">
        <v>0</v>
      </c>
      <c r="D10391" s="408">
        <v>1.66</v>
      </c>
      <c r="E10391" s="408">
        <v>1.66</v>
      </c>
      <c r="F10391" s="409">
        <v>44018.552303240744</v>
      </c>
      <c r="G10391" s="408">
        <v>0</v>
      </c>
    </row>
    <row r="10392" spans="1:7" ht="15" x14ac:dyDescent="0.2">
      <c r="A10392" s="407" t="s">
        <v>16330</v>
      </c>
      <c r="B10392" s="407" t="s">
        <v>40393</v>
      </c>
      <c r="C10392" s="408">
        <v>0</v>
      </c>
      <c r="D10392" s="408">
        <v>26.876076205764051</v>
      </c>
      <c r="E10392" s="408">
        <v>26.876076205764051</v>
      </c>
      <c r="F10392" s="409">
        <v>45735.279062499998</v>
      </c>
      <c r="G10392" s="408">
        <v>0</v>
      </c>
    </row>
    <row r="10393" spans="1:7" ht="15" x14ac:dyDescent="0.2">
      <c r="A10393" s="407" t="s">
        <v>16331</v>
      </c>
      <c r="B10393" s="407" t="s">
        <v>16332</v>
      </c>
      <c r="C10393" s="408">
        <v>0</v>
      </c>
      <c r="D10393" s="408">
        <v>22.22</v>
      </c>
      <c r="E10393" s="408">
        <v>22.22</v>
      </c>
      <c r="F10393" s="409">
        <v>45084.425300925926</v>
      </c>
      <c r="G10393" s="408">
        <v>0</v>
      </c>
    </row>
    <row r="10394" spans="1:7" ht="15" x14ac:dyDescent="0.2">
      <c r="A10394" s="407" t="s">
        <v>16333</v>
      </c>
      <c r="B10394" s="407" t="s">
        <v>16334</v>
      </c>
      <c r="C10394" s="408">
        <v>0</v>
      </c>
      <c r="D10394" s="408">
        <v>0.05</v>
      </c>
      <c r="E10394" s="408">
        <v>0.05</v>
      </c>
      <c r="F10394" s="409">
        <v>44019.638483796298</v>
      </c>
      <c r="G10394" s="408">
        <v>0</v>
      </c>
    </row>
    <row r="10395" spans="1:7" ht="15" x14ac:dyDescent="0.2">
      <c r="A10395" s="407" t="s">
        <v>16335</v>
      </c>
      <c r="B10395" s="407" t="s">
        <v>16336</v>
      </c>
      <c r="C10395" s="408">
        <v>0</v>
      </c>
      <c r="D10395" s="408">
        <v>211.52</v>
      </c>
      <c r="E10395" s="408">
        <v>211.52</v>
      </c>
      <c r="F10395" s="409">
        <v>44018.54724537037</v>
      </c>
      <c r="G10395" s="408">
        <v>0</v>
      </c>
    </row>
    <row r="10396" spans="1:7" ht="15" x14ac:dyDescent="0.2">
      <c r="A10396" s="407" t="s">
        <v>16337</v>
      </c>
      <c r="B10396" s="407" t="s">
        <v>16338</v>
      </c>
      <c r="C10396" s="408">
        <v>0.25</v>
      </c>
      <c r="D10396" s="408">
        <v>6.3E-2</v>
      </c>
      <c r="E10396" s="408">
        <v>0.313</v>
      </c>
      <c r="F10396" s="409">
        <v>43609.395949074074</v>
      </c>
      <c r="G10396" s="408">
        <v>0</v>
      </c>
    </row>
    <row r="10397" spans="1:7" ht="15" x14ac:dyDescent="0.2">
      <c r="A10397" s="407" t="s">
        <v>16339</v>
      </c>
      <c r="B10397" s="407" t="s">
        <v>16340</v>
      </c>
      <c r="C10397" s="408">
        <v>10.75</v>
      </c>
      <c r="D10397" s="408">
        <v>105.73</v>
      </c>
      <c r="E10397" s="408">
        <v>116.48</v>
      </c>
      <c r="F10397" s="409">
        <v>43602.598807870374</v>
      </c>
      <c r="G10397" s="408">
        <v>0</v>
      </c>
    </row>
    <row r="10398" spans="1:7" ht="15" x14ac:dyDescent="0.2">
      <c r="A10398" s="407" t="s">
        <v>16341</v>
      </c>
      <c r="B10398" s="407" t="s">
        <v>16342</v>
      </c>
      <c r="C10398" s="408">
        <v>8</v>
      </c>
      <c r="D10398" s="408">
        <v>92.15</v>
      </c>
      <c r="E10398" s="408">
        <v>100.15</v>
      </c>
      <c r="F10398" s="409">
        <v>45911.419525462959</v>
      </c>
      <c r="G10398" s="408">
        <v>0</v>
      </c>
    </row>
    <row r="10399" spans="1:7" ht="15" x14ac:dyDescent="0.2">
      <c r="A10399" s="407" t="s">
        <v>16343</v>
      </c>
      <c r="B10399" s="407" t="s">
        <v>33393</v>
      </c>
      <c r="C10399" s="408">
        <v>2.5</v>
      </c>
      <c r="D10399" s="408">
        <v>23.61</v>
      </c>
      <c r="E10399" s="408">
        <v>26.11</v>
      </c>
      <c r="F10399" s="409">
        <v>45352.345648148148</v>
      </c>
      <c r="G10399" s="408">
        <v>0</v>
      </c>
    </row>
    <row r="10400" spans="1:7" ht="15" x14ac:dyDescent="0.2">
      <c r="A10400" s="407" t="s">
        <v>16344</v>
      </c>
      <c r="B10400" s="407" t="s">
        <v>33394</v>
      </c>
      <c r="C10400" s="408">
        <v>66</v>
      </c>
      <c r="D10400" s="408">
        <v>74.180000000000007</v>
      </c>
      <c r="E10400" s="408">
        <v>148.18</v>
      </c>
      <c r="F10400" s="409">
        <v>45352.480729166666</v>
      </c>
      <c r="G10400" s="408">
        <v>0</v>
      </c>
    </row>
    <row r="10401" spans="1:7" ht="15" x14ac:dyDescent="0.2">
      <c r="A10401" s="407" t="s">
        <v>16345</v>
      </c>
      <c r="B10401" s="407" t="s">
        <v>16346</v>
      </c>
      <c r="C10401" s="408">
        <v>127.5</v>
      </c>
      <c r="D10401" s="408">
        <v>700.33</v>
      </c>
      <c r="E10401" s="408">
        <v>827.83</v>
      </c>
      <c r="F10401" s="409">
        <v>43777.44189814815</v>
      </c>
      <c r="G10401" s="408">
        <v>0</v>
      </c>
    </row>
    <row r="10402" spans="1:7" ht="15" x14ac:dyDescent="0.2">
      <c r="A10402" s="407" t="s">
        <v>16347</v>
      </c>
      <c r="B10402" s="407" t="s">
        <v>16348</v>
      </c>
      <c r="C10402" s="408">
        <v>127.5</v>
      </c>
      <c r="D10402" s="408">
        <v>866.59</v>
      </c>
      <c r="E10402" s="408">
        <v>994.09</v>
      </c>
      <c r="F10402" s="409">
        <v>43777.441932870373</v>
      </c>
      <c r="G10402" s="408">
        <v>0</v>
      </c>
    </row>
    <row r="10403" spans="1:7" ht="15" x14ac:dyDescent="0.2">
      <c r="A10403" s="407" t="s">
        <v>16349</v>
      </c>
      <c r="B10403" s="407" t="s">
        <v>16350</v>
      </c>
      <c r="C10403" s="408">
        <v>127.5</v>
      </c>
      <c r="D10403" s="408">
        <v>635.54999999999995</v>
      </c>
      <c r="E10403" s="408">
        <v>763.05</v>
      </c>
      <c r="F10403" s="409">
        <v>43731.695868055554</v>
      </c>
      <c r="G10403" s="408">
        <v>0</v>
      </c>
    </row>
    <row r="10404" spans="1:7" ht="15" x14ac:dyDescent="0.2">
      <c r="A10404" s="407" t="s">
        <v>16351</v>
      </c>
      <c r="B10404" s="407" t="s">
        <v>16352</v>
      </c>
      <c r="C10404" s="408">
        <v>135.5</v>
      </c>
      <c r="D10404" s="408">
        <v>816.17840381233555</v>
      </c>
      <c r="E10404" s="408">
        <v>951.67840381233555</v>
      </c>
      <c r="F10404" s="409">
        <v>43749.387002314812</v>
      </c>
      <c r="G10404" s="408">
        <v>0</v>
      </c>
    </row>
    <row r="10405" spans="1:7" ht="15" x14ac:dyDescent="0.2">
      <c r="A10405" s="407" t="s">
        <v>16353</v>
      </c>
      <c r="B10405" s="407" t="s">
        <v>16354</v>
      </c>
      <c r="C10405" s="408">
        <v>135.5</v>
      </c>
      <c r="D10405" s="408">
        <v>1060.4195888888889</v>
      </c>
      <c r="E10405" s="408">
        <v>1195.9195888888889</v>
      </c>
      <c r="F10405" s="409">
        <v>43777.44326388889</v>
      </c>
      <c r="G10405" s="408">
        <v>0</v>
      </c>
    </row>
    <row r="10406" spans="1:7" ht="15" x14ac:dyDescent="0.2">
      <c r="A10406" s="407" t="s">
        <v>16355</v>
      </c>
      <c r="B10406" s="407" t="s">
        <v>16356</v>
      </c>
      <c r="C10406" s="408">
        <v>135.5</v>
      </c>
      <c r="D10406" s="408">
        <v>934.07644700000003</v>
      </c>
      <c r="E10406" s="408">
        <v>1069.5764469999999</v>
      </c>
      <c r="F10406" s="409">
        <v>44369.349328703705</v>
      </c>
      <c r="G10406" s="408">
        <v>0</v>
      </c>
    </row>
    <row r="10407" spans="1:7" ht="15" x14ac:dyDescent="0.2">
      <c r="A10407" s="407" t="s">
        <v>16357</v>
      </c>
      <c r="B10407" s="407" t="s">
        <v>16358</v>
      </c>
      <c r="C10407" s="408">
        <v>127.5</v>
      </c>
      <c r="D10407" s="408">
        <v>963.37</v>
      </c>
      <c r="E10407" s="408">
        <v>1090.8699999999999</v>
      </c>
      <c r="F10407" s="409">
        <v>44369.349907407406</v>
      </c>
      <c r="G10407" s="408">
        <v>0</v>
      </c>
    </row>
    <row r="10408" spans="1:7" ht="15" x14ac:dyDescent="0.2">
      <c r="A10408" s="407" t="s">
        <v>16359</v>
      </c>
      <c r="B10408" s="407" t="s">
        <v>16360</v>
      </c>
      <c r="C10408" s="408">
        <v>135.5</v>
      </c>
      <c r="D10408" s="408">
        <v>720.57</v>
      </c>
      <c r="E10408" s="408">
        <v>856.07</v>
      </c>
      <c r="F10408" s="409">
        <v>44284.417974537035</v>
      </c>
      <c r="G10408" s="408">
        <v>0</v>
      </c>
    </row>
    <row r="10409" spans="1:7" ht="15" x14ac:dyDescent="0.2">
      <c r="A10409" s="407" t="s">
        <v>16361</v>
      </c>
      <c r="B10409" s="407" t="s">
        <v>16362</v>
      </c>
      <c r="C10409" s="408">
        <v>135.5</v>
      </c>
      <c r="D10409" s="408">
        <v>898.63</v>
      </c>
      <c r="E10409" s="408">
        <v>1034.1300000000001</v>
      </c>
      <c r="F10409" s="409">
        <v>43777.444490740738</v>
      </c>
      <c r="G10409" s="408">
        <v>0</v>
      </c>
    </row>
    <row r="10410" spans="1:7" ht="15" x14ac:dyDescent="0.2">
      <c r="A10410" s="407" t="s">
        <v>16363</v>
      </c>
      <c r="B10410" s="407" t="s">
        <v>16364</v>
      </c>
      <c r="C10410" s="408">
        <v>527</v>
      </c>
      <c r="D10410" s="408">
        <v>2097.1799999999998</v>
      </c>
      <c r="E10410" s="408">
        <v>2624.18</v>
      </c>
      <c r="F10410" s="409">
        <v>45025.451851851853</v>
      </c>
      <c r="G10410" s="408">
        <v>0</v>
      </c>
    </row>
    <row r="10411" spans="1:7" ht="15" x14ac:dyDescent="0.2">
      <c r="A10411" s="407" t="s">
        <v>16365</v>
      </c>
      <c r="B10411" s="407" t="s">
        <v>16366</v>
      </c>
      <c r="C10411" s="408">
        <v>335</v>
      </c>
      <c r="D10411" s="408">
        <v>1695.45</v>
      </c>
      <c r="E10411" s="408">
        <v>2030.45</v>
      </c>
      <c r="F10411" s="409">
        <v>45030.425671296296</v>
      </c>
      <c r="G10411" s="408">
        <v>0</v>
      </c>
    </row>
    <row r="10412" spans="1:7" ht="15" x14ac:dyDescent="0.2">
      <c r="A10412" s="407" t="s">
        <v>16367</v>
      </c>
      <c r="B10412" s="407" t="s">
        <v>16368</v>
      </c>
      <c r="C10412" s="408">
        <v>202</v>
      </c>
      <c r="D10412" s="408">
        <v>1752.81</v>
      </c>
      <c r="E10412" s="408">
        <v>1954.81</v>
      </c>
      <c r="F10412" s="409">
        <v>45030.425138888888</v>
      </c>
      <c r="G10412" s="408">
        <v>0</v>
      </c>
    </row>
    <row r="10413" spans="1:7" ht="15" x14ac:dyDescent="0.2">
      <c r="A10413" s="407" t="s">
        <v>16369</v>
      </c>
      <c r="B10413" s="407" t="s">
        <v>16370</v>
      </c>
      <c r="C10413" s="408">
        <v>207</v>
      </c>
      <c r="D10413" s="408">
        <v>850.92</v>
      </c>
      <c r="E10413" s="408">
        <v>1057.92</v>
      </c>
      <c r="F10413" s="409">
        <v>45033.559386574074</v>
      </c>
      <c r="G10413" s="408">
        <v>0</v>
      </c>
    </row>
    <row r="10414" spans="1:7" ht="15" x14ac:dyDescent="0.2">
      <c r="A10414" s="407" t="s">
        <v>16371</v>
      </c>
      <c r="B10414" s="407" t="s">
        <v>34105</v>
      </c>
      <c r="C10414" s="408">
        <v>1396</v>
      </c>
      <c r="D10414" s="408">
        <v>1526.02</v>
      </c>
      <c r="E10414" s="408">
        <v>2922.02</v>
      </c>
      <c r="F10414" s="409">
        <v>45490.311493055553</v>
      </c>
      <c r="G10414" s="408">
        <v>0</v>
      </c>
    </row>
    <row r="10415" spans="1:7" ht="15" x14ac:dyDescent="0.2">
      <c r="A10415" s="407" t="s">
        <v>34106</v>
      </c>
      <c r="B10415" s="407" t="s">
        <v>34107</v>
      </c>
      <c r="C10415" s="408">
        <v>657</v>
      </c>
      <c r="D10415" s="408">
        <v>1617.1607636656818</v>
      </c>
      <c r="E10415" s="408">
        <v>2274.1607636656818</v>
      </c>
      <c r="F10415" s="409">
        <v>45533.355891203704</v>
      </c>
      <c r="G10415" s="408">
        <v>0</v>
      </c>
    </row>
    <row r="10416" spans="1:7" ht="15" x14ac:dyDescent="0.2">
      <c r="A10416" s="407" t="s">
        <v>16372</v>
      </c>
      <c r="B10416" s="407" t="s">
        <v>16373</v>
      </c>
      <c r="C10416" s="408">
        <v>0</v>
      </c>
      <c r="D10416" s="408">
        <v>186.8</v>
      </c>
      <c r="E10416" s="408">
        <v>186.8</v>
      </c>
      <c r="F10416" s="409">
        <v>46037.621435185189</v>
      </c>
      <c r="G10416" s="408">
        <v>0</v>
      </c>
    </row>
    <row r="10417" spans="1:7" ht="15" x14ac:dyDescent="0.2">
      <c r="A10417" s="407" t="s">
        <v>16374</v>
      </c>
      <c r="B10417" s="407" t="s">
        <v>16375</v>
      </c>
      <c r="C10417" s="408">
        <v>0</v>
      </c>
      <c r="D10417" s="408">
        <v>197.7</v>
      </c>
      <c r="E10417" s="408">
        <v>197.7</v>
      </c>
      <c r="F10417" s="409">
        <v>44851.571851851855</v>
      </c>
      <c r="G10417" s="408">
        <v>3</v>
      </c>
    </row>
    <row r="10418" spans="1:7" ht="15" x14ac:dyDescent="0.2">
      <c r="A10418" s="407" t="s">
        <v>16376</v>
      </c>
      <c r="B10418" s="407" t="s">
        <v>16375</v>
      </c>
      <c r="C10418" s="408">
        <v>0</v>
      </c>
      <c r="D10418" s="408">
        <v>0</v>
      </c>
      <c r="E10418" s="408">
        <v>0</v>
      </c>
      <c r="F10418" s="409">
        <v>44610.537731481483</v>
      </c>
      <c r="G10418" s="408">
        <v>0</v>
      </c>
    </row>
    <row r="10419" spans="1:7" ht="15" x14ac:dyDescent="0.2">
      <c r="A10419" s="407" t="s">
        <v>16377</v>
      </c>
      <c r="B10419" s="407" t="s">
        <v>16378</v>
      </c>
      <c r="C10419" s="408">
        <v>0</v>
      </c>
      <c r="D10419" s="408">
        <v>299.89999999999998</v>
      </c>
      <c r="E10419" s="408">
        <v>299.89999999999998</v>
      </c>
      <c r="F10419" s="409">
        <v>45127.462280092594</v>
      </c>
      <c r="G10419" s="408">
        <v>2</v>
      </c>
    </row>
    <row r="10420" spans="1:7" ht="15" x14ac:dyDescent="0.2">
      <c r="A10420" s="407" t="s">
        <v>16379</v>
      </c>
      <c r="B10420" s="407" t="s">
        <v>16378</v>
      </c>
      <c r="C10420" s="408">
        <v>0</v>
      </c>
      <c r="D10420" s="408">
        <v>308.2</v>
      </c>
      <c r="E10420" s="408">
        <v>308.2</v>
      </c>
      <c r="F10420" s="409">
        <v>44488.389236111114</v>
      </c>
      <c r="G10420" s="408">
        <v>15</v>
      </c>
    </row>
    <row r="10421" spans="1:7" ht="15" x14ac:dyDescent="0.2">
      <c r="A10421" s="407" t="s">
        <v>34108</v>
      </c>
      <c r="B10421" s="407" t="s">
        <v>34109</v>
      </c>
      <c r="C10421" s="408">
        <v>0</v>
      </c>
      <c r="D10421" s="408">
        <v>349.78</v>
      </c>
      <c r="E10421" s="408">
        <v>349.78</v>
      </c>
      <c r="F10421" s="409">
        <v>45755.530578703707</v>
      </c>
      <c r="G10421" s="408">
        <v>0</v>
      </c>
    </row>
    <row r="10422" spans="1:7" ht="15" x14ac:dyDescent="0.2">
      <c r="A10422" s="407" t="s">
        <v>40506</v>
      </c>
      <c r="B10422" s="407" t="s">
        <v>40507</v>
      </c>
      <c r="C10422" s="408">
        <v>0</v>
      </c>
      <c r="D10422" s="408">
        <v>0</v>
      </c>
      <c r="E10422" s="408">
        <v>0</v>
      </c>
      <c r="F10422" s="409">
        <v>45826.559317129628</v>
      </c>
      <c r="G10422" s="408">
        <v>0</v>
      </c>
    </row>
    <row r="10423" spans="1:7" ht="15" x14ac:dyDescent="0.2">
      <c r="A10423" s="407" t="s">
        <v>16380</v>
      </c>
      <c r="B10423" s="407" t="s">
        <v>16381</v>
      </c>
      <c r="C10423" s="408">
        <v>223.33</v>
      </c>
      <c r="D10423" s="408">
        <v>543.88</v>
      </c>
      <c r="E10423" s="408">
        <v>767.21</v>
      </c>
      <c r="F10423" s="409">
        <v>44348.486990740741</v>
      </c>
      <c r="G10423" s="408">
        <v>0</v>
      </c>
    </row>
    <row r="10424" spans="1:7" ht="15" x14ac:dyDescent="0.2">
      <c r="A10424" s="407" t="s">
        <v>16382</v>
      </c>
      <c r="B10424" s="407" t="s">
        <v>16383</v>
      </c>
      <c r="C10424" s="408">
        <v>1171</v>
      </c>
      <c r="D10424" s="408">
        <v>1617.53</v>
      </c>
      <c r="E10424" s="408">
        <v>2788.53</v>
      </c>
      <c r="F10424" s="409">
        <v>44115.535115740742</v>
      </c>
      <c r="G10424" s="408">
        <v>0</v>
      </c>
    </row>
    <row r="10425" spans="1:7" ht="15" x14ac:dyDescent="0.2">
      <c r="A10425" s="407" t="s">
        <v>16384</v>
      </c>
      <c r="B10425" s="407" t="s">
        <v>16385</v>
      </c>
      <c r="C10425" s="408">
        <v>1290</v>
      </c>
      <c r="D10425" s="408">
        <v>1860.59</v>
      </c>
      <c r="E10425" s="408">
        <v>3150.59</v>
      </c>
      <c r="F10425" s="409">
        <v>43959.492361111108</v>
      </c>
      <c r="G10425" s="408">
        <v>0</v>
      </c>
    </row>
    <row r="10426" spans="1:7" ht="15" x14ac:dyDescent="0.2">
      <c r="A10426" s="407" t="s">
        <v>16386</v>
      </c>
      <c r="B10426" s="407" t="s">
        <v>16387</v>
      </c>
      <c r="C10426" s="408">
        <v>1065</v>
      </c>
      <c r="D10426" s="408">
        <v>1700.48</v>
      </c>
      <c r="E10426" s="408">
        <v>2765.48</v>
      </c>
      <c r="F10426" s="409">
        <v>44658.461446759262</v>
      </c>
      <c r="G10426" s="408">
        <v>0</v>
      </c>
    </row>
    <row r="10427" spans="1:7" ht="15" x14ac:dyDescent="0.2">
      <c r="A10427" s="407" t="s">
        <v>16388</v>
      </c>
      <c r="B10427" s="407" t="s">
        <v>16389</v>
      </c>
      <c r="C10427" s="408">
        <v>500</v>
      </c>
      <c r="D10427" s="408">
        <v>556.86</v>
      </c>
      <c r="E10427" s="408">
        <v>1056.8599999999999</v>
      </c>
      <c r="F10427" s="409">
        <v>45342.62060185185</v>
      </c>
      <c r="G10427" s="408">
        <v>0</v>
      </c>
    </row>
    <row r="10428" spans="1:7" ht="15" x14ac:dyDescent="0.2">
      <c r="A10428" s="407" t="s">
        <v>16390</v>
      </c>
      <c r="B10428" s="407" t="s">
        <v>16391</v>
      </c>
      <c r="C10428" s="408">
        <v>1278.5</v>
      </c>
      <c r="D10428" s="408">
        <v>1402.99</v>
      </c>
      <c r="E10428" s="408">
        <v>2681.49</v>
      </c>
      <c r="F10428" s="409">
        <v>44483.446238425924</v>
      </c>
      <c r="G10428" s="408">
        <v>0</v>
      </c>
    </row>
    <row r="10429" spans="1:7" ht="15" x14ac:dyDescent="0.2">
      <c r="A10429" s="407" t="s">
        <v>16392</v>
      </c>
      <c r="B10429" s="407" t="s">
        <v>16393</v>
      </c>
      <c r="C10429" s="408">
        <v>1737</v>
      </c>
      <c r="D10429" s="408">
        <v>1293.96</v>
      </c>
      <c r="E10429" s="408">
        <v>3030.96</v>
      </c>
      <c r="F10429" s="409">
        <v>44483.446805555555</v>
      </c>
      <c r="G10429" s="408">
        <v>0</v>
      </c>
    </row>
    <row r="10430" spans="1:7" ht="15" x14ac:dyDescent="0.2">
      <c r="A10430" s="407" t="s">
        <v>16394</v>
      </c>
      <c r="B10430" s="407" t="s">
        <v>16395</v>
      </c>
      <c r="C10430" s="408">
        <v>564</v>
      </c>
      <c r="D10430" s="408">
        <v>839.74</v>
      </c>
      <c r="E10430" s="408">
        <v>1403.74</v>
      </c>
      <c r="F10430" s="409">
        <v>44763.636793981481</v>
      </c>
      <c r="G10430" s="408">
        <v>0</v>
      </c>
    </row>
    <row r="10431" spans="1:7" ht="15" x14ac:dyDescent="0.2">
      <c r="A10431" s="407" t="s">
        <v>16396</v>
      </c>
      <c r="B10431" s="407" t="s">
        <v>16397</v>
      </c>
      <c r="C10431" s="408">
        <v>1267</v>
      </c>
      <c r="D10431" s="408">
        <v>2301.5700000000002</v>
      </c>
      <c r="E10431" s="408">
        <v>3568.57</v>
      </c>
      <c r="F10431" s="409">
        <v>44348.484791666669</v>
      </c>
      <c r="G10431" s="408">
        <v>0</v>
      </c>
    </row>
    <row r="10432" spans="1:7" ht="15" x14ac:dyDescent="0.2">
      <c r="A10432" s="407" t="s">
        <v>16398</v>
      </c>
      <c r="B10432" s="407" t="s">
        <v>16399</v>
      </c>
      <c r="C10432" s="408">
        <v>1286.5</v>
      </c>
      <c r="D10432" s="408">
        <v>1643.31</v>
      </c>
      <c r="E10432" s="408">
        <v>2929.81</v>
      </c>
      <c r="F10432" s="409">
        <v>44474.355891203704</v>
      </c>
      <c r="G10432" s="408">
        <v>0</v>
      </c>
    </row>
    <row r="10433" spans="1:7" ht="15" x14ac:dyDescent="0.25">
      <c r="A10433" s="407" t="s">
        <v>36593</v>
      </c>
      <c r="B10433" s="407" t="s">
        <v>16399</v>
      </c>
      <c r="C10433" s="408">
        <v>1297.5</v>
      </c>
      <c r="D10433" s="408">
        <v>2160.59</v>
      </c>
      <c r="E10433" s="408">
        <v>3458.09</v>
      </c>
      <c r="F10433" s="406"/>
      <c r="G10433" s="408">
        <v>0</v>
      </c>
    </row>
    <row r="10434" spans="1:7" ht="15" x14ac:dyDescent="0.2">
      <c r="A10434" s="407" t="s">
        <v>16400</v>
      </c>
      <c r="B10434" s="407" t="s">
        <v>16401</v>
      </c>
      <c r="C10434" s="408">
        <v>575.33000000000004</v>
      </c>
      <c r="D10434" s="408">
        <v>1736.77</v>
      </c>
      <c r="E10434" s="408">
        <v>2312.1</v>
      </c>
      <c r="F10434" s="409">
        <v>43959.372037037036</v>
      </c>
      <c r="G10434" s="408">
        <v>0</v>
      </c>
    </row>
    <row r="10435" spans="1:7" ht="15" x14ac:dyDescent="0.2">
      <c r="A10435" s="407" t="s">
        <v>16402</v>
      </c>
      <c r="B10435" s="407" t="s">
        <v>16401</v>
      </c>
      <c r="C10435" s="408">
        <v>2045.5</v>
      </c>
      <c r="D10435" s="408">
        <v>3059.28</v>
      </c>
      <c r="E10435" s="408">
        <v>5104.78</v>
      </c>
      <c r="F10435" s="409">
        <v>43959.615115740744</v>
      </c>
      <c r="G10435" s="408">
        <v>0</v>
      </c>
    </row>
    <row r="10436" spans="1:7" ht="15" x14ac:dyDescent="0.25">
      <c r="A10436" s="407" t="s">
        <v>16403</v>
      </c>
      <c r="B10436" s="407" t="s">
        <v>16404</v>
      </c>
      <c r="C10436" s="408">
        <v>1415</v>
      </c>
      <c r="D10436" s="408">
        <v>2208.69</v>
      </c>
      <c r="E10436" s="408">
        <v>3623.69</v>
      </c>
      <c r="F10436" s="406"/>
      <c r="G10436" s="408">
        <v>0</v>
      </c>
    </row>
    <row r="10437" spans="1:7" ht="15" x14ac:dyDescent="0.25">
      <c r="A10437" s="407" t="s">
        <v>16405</v>
      </c>
      <c r="B10437" s="407" t="s">
        <v>16406</v>
      </c>
      <c r="C10437" s="408">
        <v>1723</v>
      </c>
      <c r="D10437" s="408">
        <v>2348.33</v>
      </c>
      <c r="E10437" s="408">
        <v>4071.33</v>
      </c>
      <c r="F10437" s="406"/>
      <c r="G10437" s="408">
        <v>0</v>
      </c>
    </row>
    <row r="10438" spans="1:7" ht="15" x14ac:dyDescent="0.2">
      <c r="A10438" s="407" t="s">
        <v>16407</v>
      </c>
      <c r="B10438" s="407" t="s">
        <v>16408</v>
      </c>
      <c r="C10438" s="408">
        <v>340</v>
      </c>
      <c r="D10438" s="408">
        <v>774.14</v>
      </c>
      <c r="E10438" s="408">
        <v>1114.1400000000001</v>
      </c>
      <c r="F10438" s="409">
        <v>44853.494027777779</v>
      </c>
      <c r="G10438" s="408">
        <v>0</v>
      </c>
    </row>
    <row r="10439" spans="1:7" ht="15" x14ac:dyDescent="0.2">
      <c r="A10439" s="407" t="s">
        <v>16409</v>
      </c>
      <c r="B10439" s="407" t="s">
        <v>16410</v>
      </c>
      <c r="C10439" s="408">
        <v>1524</v>
      </c>
      <c r="D10439" s="408">
        <v>2322.27</v>
      </c>
      <c r="E10439" s="408">
        <v>3846.27</v>
      </c>
      <c r="F10439" s="409">
        <v>44504.499594907407</v>
      </c>
      <c r="G10439" s="408">
        <v>0</v>
      </c>
    </row>
    <row r="10440" spans="1:7" ht="15" x14ac:dyDescent="0.2">
      <c r="A10440" s="407" t="s">
        <v>16411</v>
      </c>
      <c r="B10440" s="407" t="s">
        <v>16412</v>
      </c>
      <c r="C10440" s="408">
        <v>1563.5</v>
      </c>
      <c r="D10440" s="408">
        <v>2158.4299999999998</v>
      </c>
      <c r="E10440" s="408">
        <v>3721.93</v>
      </c>
      <c r="F10440" s="409">
        <v>44483.636620370373</v>
      </c>
      <c r="G10440" s="408">
        <v>0</v>
      </c>
    </row>
    <row r="10441" spans="1:7" ht="15" x14ac:dyDescent="0.2">
      <c r="A10441" s="407" t="s">
        <v>16413</v>
      </c>
      <c r="B10441" s="407" t="s">
        <v>16414</v>
      </c>
      <c r="C10441" s="408">
        <v>1876</v>
      </c>
      <c r="D10441" s="408">
        <v>2180.42</v>
      </c>
      <c r="E10441" s="408">
        <v>4056.42</v>
      </c>
      <c r="F10441" s="409">
        <v>44665.475451388891</v>
      </c>
      <c r="G10441" s="408">
        <v>0</v>
      </c>
    </row>
    <row r="10442" spans="1:7" ht="15" x14ac:dyDescent="0.2">
      <c r="A10442" s="407" t="s">
        <v>16415</v>
      </c>
      <c r="B10442" s="407" t="s">
        <v>16416</v>
      </c>
      <c r="C10442" s="408">
        <v>1738</v>
      </c>
      <c r="D10442" s="408">
        <v>2823.77</v>
      </c>
      <c r="E10442" s="408">
        <v>4561.7700000000004</v>
      </c>
      <c r="F10442" s="409">
        <v>44658.480300925927</v>
      </c>
      <c r="G10442" s="408">
        <v>0</v>
      </c>
    </row>
    <row r="10443" spans="1:7" ht="15" x14ac:dyDescent="0.2">
      <c r="A10443" s="407" t="s">
        <v>16417</v>
      </c>
      <c r="B10443" s="407" t="s">
        <v>16418</v>
      </c>
      <c r="C10443" s="408">
        <v>4727</v>
      </c>
      <c r="D10443" s="408">
        <v>5999.39</v>
      </c>
      <c r="E10443" s="408">
        <v>10726.39</v>
      </c>
      <c r="F10443" s="409">
        <v>44358.561041666668</v>
      </c>
      <c r="G10443" s="408">
        <v>0</v>
      </c>
    </row>
    <row r="10444" spans="1:7" ht="15" x14ac:dyDescent="0.2">
      <c r="A10444" s="407" t="s">
        <v>16419</v>
      </c>
      <c r="B10444" s="407" t="s">
        <v>16420</v>
      </c>
      <c r="C10444" s="408">
        <v>6789</v>
      </c>
      <c r="D10444" s="408">
        <v>7577.72</v>
      </c>
      <c r="E10444" s="408">
        <v>14366.72</v>
      </c>
      <c r="F10444" s="409">
        <v>44363.517372685186</v>
      </c>
      <c r="G10444" s="408">
        <v>0</v>
      </c>
    </row>
    <row r="10445" spans="1:7" ht="15" x14ac:dyDescent="0.2">
      <c r="A10445" s="407" t="s">
        <v>16421</v>
      </c>
      <c r="B10445" s="407" t="s">
        <v>16422</v>
      </c>
      <c r="C10445" s="408">
        <v>7429</v>
      </c>
      <c r="D10445" s="408">
        <v>9125.58</v>
      </c>
      <c r="E10445" s="408">
        <v>16554.580000000002</v>
      </c>
      <c r="F10445" s="409">
        <v>44616.646226851852</v>
      </c>
      <c r="G10445" s="408">
        <v>0</v>
      </c>
    </row>
    <row r="10446" spans="1:7" ht="15" x14ac:dyDescent="0.2">
      <c r="A10446" s="407" t="s">
        <v>36594</v>
      </c>
      <c r="B10446" s="407" t="s">
        <v>36595</v>
      </c>
      <c r="C10446" s="408">
        <v>2662.5</v>
      </c>
      <c r="D10446" s="408">
        <v>3343.83</v>
      </c>
      <c r="E10446" s="408">
        <v>6006.33</v>
      </c>
      <c r="F10446" s="409">
        <v>44482.381203703706</v>
      </c>
      <c r="G10446" s="408">
        <v>0</v>
      </c>
    </row>
    <row r="10447" spans="1:7" ht="15" x14ac:dyDescent="0.2">
      <c r="A10447" s="407" t="s">
        <v>34110</v>
      </c>
      <c r="B10447" s="407" t="s">
        <v>34111</v>
      </c>
      <c r="C10447" s="408">
        <v>4053.5</v>
      </c>
      <c r="D10447" s="408">
        <v>5271.39</v>
      </c>
      <c r="E10447" s="408">
        <v>9324.89</v>
      </c>
      <c r="F10447" s="409">
        <v>45533.352083333331</v>
      </c>
      <c r="G10447" s="408">
        <v>0</v>
      </c>
    </row>
    <row r="10448" spans="1:7" ht="15" x14ac:dyDescent="0.2">
      <c r="A10448" s="407" t="s">
        <v>36596</v>
      </c>
      <c r="B10448" s="407" t="s">
        <v>16383</v>
      </c>
      <c r="C10448" s="408">
        <v>560</v>
      </c>
      <c r="D10448" s="408">
        <v>1383.97</v>
      </c>
      <c r="E10448" s="408">
        <v>1943.97</v>
      </c>
      <c r="F10448" s="409">
        <v>43959.444374999999</v>
      </c>
      <c r="G10448" s="408">
        <v>0</v>
      </c>
    </row>
    <row r="10449" spans="1:7" ht="15" x14ac:dyDescent="0.2">
      <c r="A10449" s="407" t="s">
        <v>16423</v>
      </c>
      <c r="B10449" s="407" t="s">
        <v>16424</v>
      </c>
      <c r="C10449" s="408">
        <v>2314</v>
      </c>
      <c r="D10449" s="408">
        <v>2980.52</v>
      </c>
      <c r="E10449" s="408">
        <v>5294.52</v>
      </c>
      <c r="F10449" s="409">
        <v>44817.409016203703</v>
      </c>
      <c r="G10449" s="408">
        <v>0</v>
      </c>
    </row>
    <row r="10450" spans="1:7" ht="15" x14ac:dyDescent="0.2">
      <c r="A10450" s="407" t="s">
        <v>16425</v>
      </c>
      <c r="B10450" s="407" t="s">
        <v>16426</v>
      </c>
      <c r="C10450" s="408">
        <v>4529.5</v>
      </c>
      <c r="D10450" s="408">
        <v>4871.3100000000004</v>
      </c>
      <c r="E10450" s="408">
        <v>9400.81</v>
      </c>
      <c r="F10450" s="409">
        <v>44817.409074074072</v>
      </c>
      <c r="G10450" s="408">
        <v>0</v>
      </c>
    </row>
    <row r="10451" spans="1:7" ht="15" x14ac:dyDescent="0.2">
      <c r="A10451" s="407" t="s">
        <v>16427</v>
      </c>
      <c r="B10451" s="407" t="s">
        <v>16428</v>
      </c>
      <c r="C10451" s="408">
        <v>5081</v>
      </c>
      <c r="D10451" s="408">
        <v>5946.51</v>
      </c>
      <c r="E10451" s="408">
        <v>11027.51</v>
      </c>
      <c r="F10451" s="409">
        <v>44817.409224537034</v>
      </c>
      <c r="G10451" s="408">
        <v>0</v>
      </c>
    </row>
    <row r="10452" spans="1:7" ht="15" x14ac:dyDescent="0.2">
      <c r="A10452" s="407" t="s">
        <v>16429</v>
      </c>
      <c r="B10452" s="407" t="s">
        <v>16430</v>
      </c>
      <c r="C10452" s="408">
        <v>5118</v>
      </c>
      <c r="D10452" s="408">
        <v>3997.92</v>
      </c>
      <c r="E10452" s="408">
        <v>9115.92</v>
      </c>
      <c r="F10452" s="409">
        <v>44817.410949074074</v>
      </c>
      <c r="G10452" s="408">
        <v>0</v>
      </c>
    </row>
    <row r="10453" spans="1:7" ht="15" x14ac:dyDescent="0.2">
      <c r="A10453" s="407" t="s">
        <v>16431</v>
      </c>
      <c r="B10453" s="407" t="s">
        <v>16432</v>
      </c>
      <c r="C10453" s="408">
        <v>5081</v>
      </c>
      <c r="D10453" s="408">
        <v>5923.96</v>
      </c>
      <c r="E10453" s="408">
        <v>11004.96</v>
      </c>
      <c r="F10453" s="409">
        <v>44817.411006944443</v>
      </c>
      <c r="G10453" s="408">
        <v>0</v>
      </c>
    </row>
    <row r="10454" spans="1:7" ht="15" x14ac:dyDescent="0.2">
      <c r="A10454" s="407" t="s">
        <v>16433</v>
      </c>
      <c r="B10454" s="407" t="s">
        <v>16434</v>
      </c>
      <c r="C10454" s="408">
        <v>1776.5</v>
      </c>
      <c r="D10454" s="408">
        <v>2644.69</v>
      </c>
      <c r="E10454" s="408">
        <v>4421.1899999999996</v>
      </c>
      <c r="F10454" s="409">
        <v>44817.411111111112</v>
      </c>
      <c r="G10454" s="408">
        <v>0</v>
      </c>
    </row>
    <row r="10455" spans="1:7" ht="15" x14ac:dyDescent="0.2">
      <c r="A10455" s="407" t="s">
        <v>34112</v>
      </c>
      <c r="B10455" s="407" t="s">
        <v>34113</v>
      </c>
      <c r="C10455" s="408">
        <v>7781</v>
      </c>
      <c r="D10455" s="408">
        <v>13153.46</v>
      </c>
      <c r="E10455" s="408">
        <v>20934.46</v>
      </c>
      <c r="F10455" s="409">
        <v>45517.357002314813</v>
      </c>
      <c r="G10455" s="408">
        <v>0</v>
      </c>
    </row>
    <row r="10456" spans="1:7" ht="15" x14ac:dyDescent="0.2">
      <c r="A10456" s="407" t="s">
        <v>34114</v>
      </c>
      <c r="B10456" s="407" t="s">
        <v>40505</v>
      </c>
      <c r="C10456" s="408">
        <v>7645.5</v>
      </c>
      <c r="D10456" s="408">
        <v>8155.48</v>
      </c>
      <c r="E10456" s="408">
        <v>15800.98</v>
      </c>
      <c r="F10456" s="409">
        <v>45869.373622685183</v>
      </c>
      <c r="G10456" s="408">
        <v>0</v>
      </c>
    </row>
    <row r="10457" spans="1:7" ht="15" x14ac:dyDescent="0.2">
      <c r="A10457" s="407" t="s">
        <v>16435</v>
      </c>
      <c r="B10457" s="407" t="s">
        <v>16436</v>
      </c>
      <c r="C10457" s="408">
        <v>1396.5</v>
      </c>
      <c r="D10457" s="408">
        <v>4120.17</v>
      </c>
      <c r="E10457" s="408">
        <v>5516.67</v>
      </c>
      <c r="F10457" s="409">
        <v>44817.415578703702</v>
      </c>
      <c r="G10457" s="408">
        <v>0</v>
      </c>
    </row>
    <row r="10458" spans="1:7" ht="15" x14ac:dyDescent="0.2">
      <c r="A10458" s="407" t="s">
        <v>16437</v>
      </c>
      <c r="B10458" s="407" t="s">
        <v>33395</v>
      </c>
      <c r="C10458" s="408">
        <v>259.5</v>
      </c>
      <c r="D10458" s="408">
        <v>378.38219655765295</v>
      </c>
      <c r="E10458" s="408">
        <v>637.88219655765306</v>
      </c>
      <c r="F10458" s="409">
        <v>45853.693854166668</v>
      </c>
      <c r="G10458" s="408">
        <v>5</v>
      </c>
    </row>
    <row r="10459" spans="1:7" ht="15" x14ac:dyDescent="0.2">
      <c r="A10459" s="407" t="s">
        <v>33143</v>
      </c>
      <c r="B10459" s="407" t="s">
        <v>33396</v>
      </c>
      <c r="C10459" s="408">
        <v>259.5</v>
      </c>
      <c r="D10459" s="408">
        <v>593.14</v>
      </c>
      <c r="E10459" s="408">
        <v>852.64</v>
      </c>
      <c r="F10459" s="409">
        <v>45398.478518518517</v>
      </c>
      <c r="G10459" s="408">
        <v>0</v>
      </c>
    </row>
    <row r="10460" spans="1:7" ht="15" x14ac:dyDescent="0.2">
      <c r="A10460" s="407" t="s">
        <v>40503</v>
      </c>
      <c r="B10460" s="407" t="s">
        <v>40504</v>
      </c>
      <c r="C10460" s="408">
        <v>325.5</v>
      </c>
      <c r="D10460" s="408">
        <v>1262.8599999999999</v>
      </c>
      <c r="E10460" s="408">
        <v>1588.36</v>
      </c>
      <c r="F10460" s="409">
        <v>45895.463148148148</v>
      </c>
      <c r="G10460" s="408">
        <v>0</v>
      </c>
    </row>
    <row r="10461" spans="1:7" ht="15" x14ac:dyDescent="0.2">
      <c r="A10461" s="407" t="s">
        <v>16438</v>
      </c>
      <c r="B10461" s="407" t="s">
        <v>33397</v>
      </c>
      <c r="C10461" s="408">
        <v>861.83</v>
      </c>
      <c r="D10461" s="408">
        <v>657.17</v>
      </c>
      <c r="E10461" s="408">
        <v>1547.34</v>
      </c>
      <c r="F10461" s="409">
        <v>45673.388993055552</v>
      </c>
      <c r="G10461" s="408">
        <v>0</v>
      </c>
    </row>
    <row r="10462" spans="1:7" ht="15" x14ac:dyDescent="0.2">
      <c r="A10462" s="407" t="s">
        <v>33144</v>
      </c>
      <c r="B10462" s="407" t="s">
        <v>40502</v>
      </c>
      <c r="C10462" s="408">
        <v>852.5</v>
      </c>
      <c r="D10462" s="408">
        <v>1583.42</v>
      </c>
      <c r="E10462" s="408">
        <v>2435.92</v>
      </c>
      <c r="F10462" s="409">
        <v>45910.382523148146</v>
      </c>
      <c r="G10462" s="408">
        <v>0</v>
      </c>
    </row>
    <row r="10463" spans="1:7" ht="15" x14ac:dyDescent="0.2">
      <c r="A10463" s="407" t="s">
        <v>33145</v>
      </c>
      <c r="B10463" s="407" t="s">
        <v>33398</v>
      </c>
      <c r="C10463" s="408">
        <v>1139.58</v>
      </c>
      <c r="D10463" s="408">
        <v>1801.23</v>
      </c>
      <c r="E10463" s="408">
        <v>2963.81</v>
      </c>
      <c r="F10463" s="409">
        <v>45323.632928240739</v>
      </c>
      <c r="G10463" s="408">
        <v>0</v>
      </c>
    </row>
    <row r="10464" spans="1:7" ht="15" x14ac:dyDescent="0.25">
      <c r="A10464" s="407" t="s">
        <v>36597</v>
      </c>
      <c r="B10464" s="407" t="s">
        <v>36598</v>
      </c>
      <c r="C10464" s="406"/>
      <c r="D10464" s="408">
        <v>1415.85</v>
      </c>
      <c r="E10464" s="408">
        <v>1415.85</v>
      </c>
      <c r="F10464" s="409">
        <v>45315.477071759262</v>
      </c>
      <c r="G10464" s="408">
        <v>0</v>
      </c>
    </row>
    <row r="10465" spans="1:7" ht="15" x14ac:dyDescent="0.25">
      <c r="A10465" s="407" t="s">
        <v>36599</v>
      </c>
      <c r="B10465" s="407" t="s">
        <v>36600</v>
      </c>
      <c r="C10465" s="406"/>
      <c r="D10465" s="408">
        <v>94.074200000000005</v>
      </c>
      <c r="E10465" s="408">
        <v>94.074200000000005</v>
      </c>
      <c r="F10465" s="409">
        <v>45315.462800925925</v>
      </c>
      <c r="G10465" s="408">
        <v>0</v>
      </c>
    </row>
    <row r="10466" spans="1:7" ht="15" x14ac:dyDescent="0.2">
      <c r="A10466" s="407" t="s">
        <v>16439</v>
      </c>
      <c r="B10466" s="407" t="s">
        <v>16440</v>
      </c>
      <c r="C10466" s="408">
        <v>0</v>
      </c>
      <c r="D10466" s="408">
        <v>79.816999999999993</v>
      </c>
      <c r="E10466" s="408">
        <v>79.816999999999993</v>
      </c>
      <c r="F10466" s="409">
        <v>44512.437731481485</v>
      </c>
      <c r="G10466" s="408">
        <v>0</v>
      </c>
    </row>
    <row r="10467" spans="1:7" ht="15" x14ac:dyDescent="0.2">
      <c r="A10467" s="407" t="s">
        <v>16441</v>
      </c>
      <c r="B10467" s="407" t="s">
        <v>16442</v>
      </c>
      <c r="C10467" s="408">
        <v>0</v>
      </c>
      <c r="D10467" s="408">
        <v>25.970829389103887</v>
      </c>
      <c r="E10467" s="408">
        <v>25.970829389103887</v>
      </c>
      <c r="F10467" s="409">
        <v>44512.436296296299</v>
      </c>
      <c r="G10467" s="408">
        <v>0</v>
      </c>
    </row>
    <row r="10468" spans="1:7" ht="15" x14ac:dyDescent="0.2">
      <c r="A10468" s="407" t="s">
        <v>16443</v>
      </c>
      <c r="B10468" s="407" t="s">
        <v>40394</v>
      </c>
      <c r="C10468" s="408">
        <v>0.5</v>
      </c>
      <c r="D10468" s="408">
        <v>2.6295786778295311</v>
      </c>
      <c r="E10468" s="408">
        <v>3.1295786778295307</v>
      </c>
      <c r="F10468" s="409">
        <v>45751.486643518518</v>
      </c>
      <c r="G10468" s="408">
        <v>0</v>
      </c>
    </row>
    <row r="10469" spans="1:7" ht="15" x14ac:dyDescent="0.25">
      <c r="A10469" s="407" t="s">
        <v>16444</v>
      </c>
      <c r="B10469" s="407" t="s">
        <v>40395</v>
      </c>
      <c r="C10469" s="406"/>
      <c r="D10469" s="408">
        <v>2.6610999999999998</v>
      </c>
      <c r="E10469" s="408">
        <v>2.6610999999999998</v>
      </c>
      <c r="F10469" s="409">
        <v>45751.562013888892</v>
      </c>
      <c r="G10469" s="408">
        <v>0</v>
      </c>
    </row>
    <row r="10470" spans="1:7" ht="15" x14ac:dyDescent="0.25">
      <c r="A10470" s="407" t="s">
        <v>33399</v>
      </c>
      <c r="B10470" s="407" t="s">
        <v>33400</v>
      </c>
      <c r="C10470" s="406"/>
      <c r="D10470" s="406"/>
      <c r="E10470" s="406"/>
      <c r="F10470" s="409">
        <v>45323.398287037038</v>
      </c>
      <c r="G10470" s="408">
        <v>0</v>
      </c>
    </row>
    <row r="10471" spans="1:7" ht="15" x14ac:dyDescent="0.2">
      <c r="A10471" s="407" t="s">
        <v>33401</v>
      </c>
      <c r="B10471" s="407" t="s">
        <v>33402</v>
      </c>
      <c r="C10471" s="408">
        <v>1120.08</v>
      </c>
      <c r="D10471" s="408">
        <v>1535.1</v>
      </c>
      <c r="E10471" s="408">
        <v>2678.18</v>
      </c>
      <c r="F10471" s="409">
        <v>45615.554583333331</v>
      </c>
      <c r="G10471" s="408">
        <v>0</v>
      </c>
    </row>
    <row r="10472" spans="1:7" ht="15" x14ac:dyDescent="0.2">
      <c r="A10472" s="407" t="s">
        <v>33403</v>
      </c>
      <c r="B10472" s="407" t="s">
        <v>33404</v>
      </c>
      <c r="C10472" s="408">
        <v>60</v>
      </c>
      <c r="D10472" s="408">
        <v>431.03</v>
      </c>
      <c r="E10472" s="408">
        <v>491.03</v>
      </c>
      <c r="F10472" s="409">
        <v>45385.463946759257</v>
      </c>
      <c r="G10472" s="408">
        <v>0</v>
      </c>
    </row>
    <row r="10473" spans="1:7" ht="15" x14ac:dyDescent="0.2">
      <c r="A10473" s="407" t="s">
        <v>33405</v>
      </c>
      <c r="B10473" s="407" t="s">
        <v>33406</v>
      </c>
      <c r="C10473" s="408">
        <v>37</v>
      </c>
      <c r="D10473" s="408">
        <v>17.72</v>
      </c>
      <c r="E10473" s="408">
        <v>54.72</v>
      </c>
      <c r="F10473" s="409">
        <v>45352.493530092594</v>
      </c>
      <c r="G10473" s="408">
        <v>0</v>
      </c>
    </row>
    <row r="10474" spans="1:7" ht="15" x14ac:dyDescent="0.2">
      <c r="A10474" s="407" t="s">
        <v>16445</v>
      </c>
      <c r="B10474" s="407" t="s">
        <v>16446</v>
      </c>
      <c r="C10474" s="408">
        <v>185</v>
      </c>
      <c r="D10474" s="408">
        <v>1386.42</v>
      </c>
      <c r="E10474" s="408">
        <v>1571.42</v>
      </c>
      <c r="F10474" s="409">
        <v>45019.668240740742</v>
      </c>
      <c r="G10474" s="408">
        <v>0</v>
      </c>
    </row>
    <row r="10475" spans="1:7" ht="15" x14ac:dyDescent="0.25">
      <c r="A10475" s="407" t="s">
        <v>16447</v>
      </c>
      <c r="B10475" s="407" t="s">
        <v>16448</v>
      </c>
      <c r="C10475" s="406"/>
      <c r="D10475" s="406"/>
      <c r="E10475" s="406"/>
      <c r="F10475" s="409">
        <v>45021.382418981484</v>
      </c>
      <c r="G10475" s="408">
        <v>0</v>
      </c>
    </row>
    <row r="10476" spans="1:7" ht="15" x14ac:dyDescent="0.2">
      <c r="A10476" s="407" t="s">
        <v>16449</v>
      </c>
      <c r="B10476" s="407" t="s">
        <v>16450</v>
      </c>
      <c r="C10476" s="408">
        <v>108</v>
      </c>
      <c r="D10476" s="408">
        <v>254.73</v>
      </c>
      <c r="E10476" s="408">
        <v>362.73</v>
      </c>
      <c r="F10476" s="409">
        <v>45021.382534722223</v>
      </c>
      <c r="G10476" s="408">
        <v>0</v>
      </c>
    </row>
    <row r="10477" spans="1:7" ht="15" x14ac:dyDescent="0.2">
      <c r="A10477" s="407" t="s">
        <v>16451</v>
      </c>
      <c r="B10477" s="407" t="s">
        <v>16452</v>
      </c>
      <c r="C10477" s="408">
        <v>111</v>
      </c>
      <c r="D10477" s="408">
        <v>635.67999999999995</v>
      </c>
      <c r="E10477" s="408">
        <v>746.68</v>
      </c>
      <c r="F10477" s="409">
        <v>45021.382708333331</v>
      </c>
      <c r="G10477" s="408">
        <v>0</v>
      </c>
    </row>
    <row r="10478" spans="1:7" ht="15" x14ac:dyDescent="0.2">
      <c r="A10478" s="407" t="s">
        <v>16453</v>
      </c>
      <c r="B10478" s="407" t="s">
        <v>16454</v>
      </c>
      <c r="C10478" s="408">
        <v>351.5</v>
      </c>
      <c r="D10478" s="408">
        <v>968.57</v>
      </c>
      <c r="E10478" s="408">
        <v>1320.07</v>
      </c>
      <c r="F10478" s="409">
        <v>45021.382916666669</v>
      </c>
      <c r="G10478" s="408">
        <v>0</v>
      </c>
    </row>
    <row r="10479" spans="1:7" ht="15" x14ac:dyDescent="0.2">
      <c r="A10479" s="407" t="s">
        <v>16455</v>
      </c>
      <c r="B10479" s="407" t="s">
        <v>16456</v>
      </c>
      <c r="C10479" s="408">
        <v>0</v>
      </c>
      <c r="D10479" s="408">
        <v>1387.03</v>
      </c>
      <c r="E10479" s="408">
        <v>1387.03</v>
      </c>
      <c r="F10479" s="409">
        <v>45021.389722222222</v>
      </c>
      <c r="G10479" s="408">
        <v>0</v>
      </c>
    </row>
    <row r="10480" spans="1:7" ht="15" x14ac:dyDescent="0.2">
      <c r="A10480" s="407" t="s">
        <v>16457</v>
      </c>
      <c r="B10480" s="407" t="s">
        <v>16458</v>
      </c>
      <c r="C10480" s="408">
        <v>55.5</v>
      </c>
      <c r="D10480" s="408">
        <v>85.99</v>
      </c>
      <c r="E10480" s="408">
        <v>141.49</v>
      </c>
      <c r="F10480" s="409">
        <v>45021.38318287037</v>
      </c>
      <c r="G10480" s="408">
        <v>0</v>
      </c>
    </row>
    <row r="10481" spans="1:7" ht="15" x14ac:dyDescent="0.2">
      <c r="A10481" s="407" t="s">
        <v>16459</v>
      </c>
      <c r="B10481" s="407" t="s">
        <v>16460</v>
      </c>
      <c r="C10481" s="408">
        <v>111</v>
      </c>
      <c r="D10481" s="408">
        <v>430.75</v>
      </c>
      <c r="E10481" s="408">
        <v>541.75</v>
      </c>
      <c r="F10481" s="409">
        <v>45021.383252314816</v>
      </c>
      <c r="G10481" s="408">
        <v>0</v>
      </c>
    </row>
    <row r="10482" spans="1:7" ht="15" x14ac:dyDescent="0.2">
      <c r="A10482" s="407" t="s">
        <v>16461</v>
      </c>
      <c r="B10482" s="407" t="s">
        <v>16462</v>
      </c>
      <c r="C10482" s="408">
        <v>148</v>
      </c>
      <c r="D10482" s="408">
        <v>451</v>
      </c>
      <c r="E10482" s="408">
        <v>599</v>
      </c>
      <c r="F10482" s="409">
        <v>45021.383321759262</v>
      </c>
      <c r="G10482" s="408">
        <v>0</v>
      </c>
    </row>
    <row r="10483" spans="1:7" ht="15" x14ac:dyDescent="0.2">
      <c r="A10483" s="407" t="s">
        <v>16463</v>
      </c>
      <c r="B10483" s="407" t="s">
        <v>16464</v>
      </c>
      <c r="C10483" s="408">
        <v>1692</v>
      </c>
      <c r="D10483" s="408">
        <v>3010.12</v>
      </c>
      <c r="E10483" s="408">
        <v>4702.12</v>
      </c>
      <c r="F10483" s="409">
        <v>45019.668773148151</v>
      </c>
      <c r="G10483" s="408">
        <v>0</v>
      </c>
    </row>
    <row r="10484" spans="1:7" ht="15" x14ac:dyDescent="0.2">
      <c r="A10484" s="407" t="s">
        <v>16465</v>
      </c>
      <c r="B10484" s="407" t="s">
        <v>16466</v>
      </c>
      <c r="C10484" s="408">
        <v>85.5</v>
      </c>
      <c r="D10484" s="408">
        <v>517.9</v>
      </c>
      <c r="E10484" s="408">
        <v>608.9</v>
      </c>
      <c r="F10484" s="409">
        <v>45021.384317129632</v>
      </c>
      <c r="G10484" s="408">
        <v>0</v>
      </c>
    </row>
    <row r="10485" spans="1:7" ht="15" x14ac:dyDescent="0.25">
      <c r="A10485" s="407" t="s">
        <v>16467</v>
      </c>
      <c r="B10485" s="407" t="s">
        <v>16468</v>
      </c>
      <c r="C10485" s="406"/>
      <c r="D10485" s="406"/>
      <c r="E10485" s="406"/>
      <c r="F10485" s="409">
        <v>45021.384525462963</v>
      </c>
      <c r="G10485" s="408">
        <v>0</v>
      </c>
    </row>
    <row r="10486" spans="1:7" ht="15" x14ac:dyDescent="0.2">
      <c r="A10486" s="407" t="s">
        <v>16469</v>
      </c>
      <c r="B10486" s="407" t="s">
        <v>16470</v>
      </c>
      <c r="C10486" s="408">
        <v>0</v>
      </c>
      <c r="D10486" s="408">
        <v>113.3</v>
      </c>
      <c r="E10486" s="408">
        <v>113.3</v>
      </c>
      <c r="F10486" s="409">
        <v>45021.390185185184</v>
      </c>
      <c r="G10486" s="408">
        <v>0</v>
      </c>
    </row>
    <row r="10487" spans="1:7" ht="15" x14ac:dyDescent="0.2">
      <c r="A10487" s="407" t="s">
        <v>16471</v>
      </c>
      <c r="B10487" s="407" t="s">
        <v>16472</v>
      </c>
      <c r="C10487" s="408">
        <v>85</v>
      </c>
      <c r="D10487" s="408">
        <v>388.57</v>
      </c>
      <c r="E10487" s="408">
        <v>473.57</v>
      </c>
      <c r="F10487" s="409">
        <v>45021.390266203707</v>
      </c>
      <c r="G10487" s="408">
        <v>0</v>
      </c>
    </row>
    <row r="10488" spans="1:7" ht="15" x14ac:dyDescent="0.2">
      <c r="A10488" s="407" t="s">
        <v>16473</v>
      </c>
      <c r="B10488" s="407" t="s">
        <v>16474</v>
      </c>
      <c r="C10488" s="408">
        <v>108</v>
      </c>
      <c r="D10488" s="408">
        <v>320.42</v>
      </c>
      <c r="E10488" s="408">
        <v>428.42</v>
      </c>
      <c r="F10488" s="409">
        <v>45021.384768518517</v>
      </c>
      <c r="G10488" s="408">
        <v>0</v>
      </c>
    </row>
    <row r="10489" spans="1:7" ht="15" x14ac:dyDescent="0.2">
      <c r="A10489" s="407" t="s">
        <v>16475</v>
      </c>
      <c r="B10489" s="407" t="s">
        <v>16476</v>
      </c>
      <c r="C10489" s="408">
        <v>0</v>
      </c>
      <c r="D10489" s="408">
        <v>135.96</v>
      </c>
      <c r="E10489" s="408">
        <v>135.96</v>
      </c>
      <c r="F10489" s="409">
        <v>45021.390567129631</v>
      </c>
      <c r="G10489" s="408">
        <v>0</v>
      </c>
    </row>
    <row r="10490" spans="1:7" ht="15" x14ac:dyDescent="0.2">
      <c r="A10490" s="407" t="s">
        <v>16477</v>
      </c>
      <c r="B10490" s="407" t="s">
        <v>16478</v>
      </c>
      <c r="C10490" s="408">
        <v>8.33</v>
      </c>
      <c r="D10490" s="408">
        <v>45.66</v>
      </c>
      <c r="E10490" s="408">
        <v>53.99</v>
      </c>
      <c r="F10490" s="409">
        <v>45021.385347222225</v>
      </c>
      <c r="G10490" s="408">
        <v>0</v>
      </c>
    </row>
    <row r="10491" spans="1:7" ht="15" x14ac:dyDescent="0.2">
      <c r="A10491" s="407" t="s">
        <v>16479</v>
      </c>
      <c r="B10491" s="407" t="s">
        <v>16480</v>
      </c>
      <c r="C10491" s="408">
        <v>11.67</v>
      </c>
      <c r="D10491" s="408">
        <v>47.3</v>
      </c>
      <c r="E10491" s="408">
        <v>58.97</v>
      </c>
      <c r="F10491" s="409">
        <v>45021.385451388887</v>
      </c>
      <c r="G10491" s="408">
        <v>0</v>
      </c>
    </row>
    <row r="10492" spans="1:7" ht="15" x14ac:dyDescent="0.2">
      <c r="A10492" s="407" t="s">
        <v>16481</v>
      </c>
      <c r="B10492" s="407" t="s">
        <v>16482</v>
      </c>
      <c r="C10492" s="408">
        <v>7</v>
      </c>
      <c r="D10492" s="408">
        <v>66.66</v>
      </c>
      <c r="E10492" s="408">
        <v>73.66</v>
      </c>
      <c r="F10492" s="409">
        <v>45049.623043981483</v>
      </c>
      <c r="G10492" s="408">
        <v>0</v>
      </c>
    </row>
    <row r="10493" spans="1:7" ht="15" x14ac:dyDescent="0.2">
      <c r="A10493" s="407" t="s">
        <v>16483</v>
      </c>
      <c r="B10493" s="407" t="s">
        <v>16484</v>
      </c>
      <c r="C10493" s="408">
        <v>11.67</v>
      </c>
      <c r="D10493" s="408">
        <v>48.64</v>
      </c>
      <c r="E10493" s="408">
        <v>60.31</v>
      </c>
      <c r="F10493" s="409">
        <v>45021.386099537034</v>
      </c>
      <c r="G10493" s="408">
        <v>0</v>
      </c>
    </row>
    <row r="10494" spans="1:7" ht="15" x14ac:dyDescent="0.2">
      <c r="A10494" s="407" t="s">
        <v>16485</v>
      </c>
      <c r="B10494" s="407" t="s">
        <v>16486</v>
      </c>
      <c r="C10494" s="408">
        <v>11.67</v>
      </c>
      <c r="D10494" s="408">
        <v>48.59</v>
      </c>
      <c r="E10494" s="408">
        <v>60.26</v>
      </c>
      <c r="F10494" s="409">
        <v>45049.622881944444</v>
      </c>
      <c r="G10494" s="408">
        <v>0</v>
      </c>
    </row>
    <row r="10495" spans="1:7" ht="15" x14ac:dyDescent="0.2">
      <c r="A10495" s="407" t="s">
        <v>16487</v>
      </c>
      <c r="B10495" s="407" t="s">
        <v>16488</v>
      </c>
      <c r="C10495" s="408">
        <v>108</v>
      </c>
      <c r="D10495" s="408">
        <v>222.83</v>
      </c>
      <c r="E10495" s="408">
        <v>330.83</v>
      </c>
      <c r="F10495" s="409">
        <v>45021.391087962962</v>
      </c>
      <c r="G10495" s="408">
        <v>0</v>
      </c>
    </row>
    <row r="10496" spans="1:7" ht="15" x14ac:dyDescent="0.2">
      <c r="A10496" s="407" t="s">
        <v>16489</v>
      </c>
      <c r="B10496" s="407" t="s">
        <v>16490</v>
      </c>
      <c r="C10496" s="408">
        <v>0</v>
      </c>
      <c r="D10496" s="408">
        <v>0</v>
      </c>
      <c r="E10496" s="408">
        <v>0</v>
      </c>
      <c r="F10496" s="409">
        <v>45021.391342592593</v>
      </c>
      <c r="G10496" s="408">
        <v>0</v>
      </c>
    </row>
    <row r="10497" spans="1:7" ht="15" x14ac:dyDescent="0.2">
      <c r="A10497" s="407" t="s">
        <v>16491</v>
      </c>
      <c r="B10497" s="407" t="s">
        <v>16490</v>
      </c>
      <c r="C10497" s="408">
        <v>0</v>
      </c>
      <c r="D10497" s="408">
        <v>0</v>
      </c>
      <c r="E10497" s="408">
        <v>0</v>
      </c>
      <c r="F10497" s="409">
        <v>45021.393020833333</v>
      </c>
      <c r="G10497" s="408">
        <v>0</v>
      </c>
    </row>
    <row r="10498" spans="1:7" ht="15" x14ac:dyDescent="0.2">
      <c r="A10498" s="407" t="s">
        <v>16492</v>
      </c>
      <c r="B10498" s="407" t="s">
        <v>16493</v>
      </c>
      <c r="C10498" s="408">
        <v>180</v>
      </c>
      <c r="D10498" s="408">
        <v>195.89</v>
      </c>
      <c r="E10498" s="408">
        <v>375.89</v>
      </c>
      <c r="F10498" s="409">
        <v>45021.392916666664</v>
      </c>
      <c r="G10498" s="408">
        <v>0</v>
      </c>
    </row>
    <row r="10499" spans="1:7" ht="15" x14ac:dyDescent="0.2">
      <c r="A10499" s="407" t="s">
        <v>16494</v>
      </c>
      <c r="B10499" s="407" t="s">
        <v>16495</v>
      </c>
      <c r="C10499" s="408">
        <v>108</v>
      </c>
      <c r="D10499" s="408">
        <v>244.16</v>
      </c>
      <c r="E10499" s="408">
        <v>352.16</v>
      </c>
      <c r="F10499" s="409">
        <v>45021.392881944441</v>
      </c>
      <c r="G10499" s="408">
        <v>0</v>
      </c>
    </row>
    <row r="10500" spans="1:7" ht="15" x14ac:dyDescent="0.2">
      <c r="A10500" s="407" t="s">
        <v>16496</v>
      </c>
      <c r="B10500" s="407" t="s">
        <v>16497</v>
      </c>
      <c r="C10500" s="408">
        <v>216</v>
      </c>
      <c r="D10500" s="408">
        <v>419.28</v>
      </c>
      <c r="E10500" s="408">
        <v>635.28</v>
      </c>
      <c r="F10500" s="409">
        <v>45021.395335648151</v>
      </c>
      <c r="G10500" s="408">
        <v>0</v>
      </c>
    </row>
    <row r="10501" spans="1:7" ht="15" x14ac:dyDescent="0.2">
      <c r="A10501" s="407" t="s">
        <v>16498</v>
      </c>
      <c r="B10501" s="407" t="s">
        <v>16499</v>
      </c>
      <c r="C10501" s="408">
        <v>108</v>
      </c>
      <c r="D10501" s="408">
        <v>115.24</v>
      </c>
      <c r="E10501" s="408">
        <v>223.24</v>
      </c>
      <c r="F10501" s="409">
        <v>45021.396412037036</v>
      </c>
      <c r="G10501" s="408">
        <v>0</v>
      </c>
    </row>
    <row r="10502" spans="1:7" ht="15" x14ac:dyDescent="0.2">
      <c r="A10502" s="407" t="s">
        <v>16500</v>
      </c>
      <c r="B10502" s="407" t="s">
        <v>16501</v>
      </c>
      <c r="C10502" s="408">
        <v>297</v>
      </c>
      <c r="D10502" s="408">
        <v>345.57</v>
      </c>
      <c r="E10502" s="408">
        <v>642.57000000000005</v>
      </c>
      <c r="F10502" s="409">
        <v>45021.39671296296</v>
      </c>
      <c r="G10502" s="408">
        <v>0</v>
      </c>
    </row>
    <row r="10503" spans="1:7" ht="15" x14ac:dyDescent="0.2">
      <c r="A10503" s="407" t="s">
        <v>16502</v>
      </c>
      <c r="B10503" s="407" t="s">
        <v>16503</v>
      </c>
      <c r="C10503" s="408">
        <v>54</v>
      </c>
      <c r="D10503" s="408">
        <v>86.83</v>
      </c>
      <c r="E10503" s="408">
        <v>140.83000000000001</v>
      </c>
      <c r="F10503" s="409">
        <v>45021.396898148145</v>
      </c>
      <c r="G10503" s="408">
        <v>0</v>
      </c>
    </row>
    <row r="10504" spans="1:7" ht="15" x14ac:dyDescent="0.2">
      <c r="A10504" s="407" t="s">
        <v>16504</v>
      </c>
      <c r="B10504" s="407" t="s">
        <v>16505</v>
      </c>
      <c r="C10504" s="408">
        <v>108</v>
      </c>
      <c r="D10504" s="408">
        <v>287.76</v>
      </c>
      <c r="E10504" s="408">
        <v>395.76</v>
      </c>
      <c r="F10504" s="409">
        <v>45021.397013888891</v>
      </c>
      <c r="G10504" s="408">
        <v>0</v>
      </c>
    </row>
    <row r="10505" spans="1:7" ht="15" x14ac:dyDescent="0.2">
      <c r="A10505" s="407" t="s">
        <v>16506</v>
      </c>
      <c r="B10505" s="407" t="s">
        <v>16507</v>
      </c>
      <c r="C10505" s="408">
        <v>216</v>
      </c>
      <c r="D10505" s="408">
        <v>512.71</v>
      </c>
      <c r="E10505" s="408">
        <v>728.71</v>
      </c>
      <c r="F10505" s="409">
        <v>45021.397152777776</v>
      </c>
      <c r="G10505" s="408">
        <v>0</v>
      </c>
    </row>
    <row r="10506" spans="1:7" ht="15" x14ac:dyDescent="0.2">
      <c r="A10506" s="407" t="s">
        <v>16508</v>
      </c>
      <c r="B10506" s="407" t="s">
        <v>16509</v>
      </c>
      <c r="C10506" s="408">
        <v>72</v>
      </c>
      <c r="D10506" s="408">
        <v>104.53</v>
      </c>
      <c r="E10506" s="408">
        <v>176.53</v>
      </c>
      <c r="F10506" s="409">
        <v>45021.397361111114</v>
      </c>
      <c r="G10506" s="408">
        <v>0</v>
      </c>
    </row>
    <row r="10507" spans="1:7" ht="15" x14ac:dyDescent="0.25">
      <c r="A10507" s="407" t="s">
        <v>16510</v>
      </c>
      <c r="B10507" s="407" t="s">
        <v>16511</v>
      </c>
      <c r="C10507" s="406"/>
      <c r="D10507" s="408">
        <v>0.43</v>
      </c>
      <c r="E10507" s="408">
        <v>0.43</v>
      </c>
      <c r="F10507" s="409">
        <v>44523.563900462963</v>
      </c>
      <c r="G10507" s="408">
        <v>0</v>
      </c>
    </row>
    <row r="10508" spans="1:7" ht="15" x14ac:dyDescent="0.25">
      <c r="A10508" s="407" t="s">
        <v>16512</v>
      </c>
      <c r="B10508" s="407" t="s">
        <v>16513</v>
      </c>
      <c r="C10508" s="406"/>
      <c r="D10508" s="408">
        <v>1.47</v>
      </c>
      <c r="E10508" s="408">
        <v>1.47</v>
      </c>
      <c r="F10508" s="409">
        <v>44525.417407407411</v>
      </c>
      <c r="G10508" s="408">
        <v>0</v>
      </c>
    </row>
    <row r="10509" spans="1:7" ht="15" x14ac:dyDescent="0.25">
      <c r="A10509" s="407" t="s">
        <v>16514</v>
      </c>
      <c r="B10509" s="407" t="s">
        <v>16515</v>
      </c>
      <c r="C10509" s="406"/>
      <c r="D10509" s="408">
        <v>5.62</v>
      </c>
      <c r="E10509" s="408">
        <v>5.62</v>
      </c>
      <c r="F10509" s="409">
        <v>44530.679918981485</v>
      </c>
      <c r="G10509" s="408">
        <v>0</v>
      </c>
    </row>
    <row r="10510" spans="1:7" ht="15" x14ac:dyDescent="0.25">
      <c r="A10510" s="407" t="s">
        <v>16516</v>
      </c>
      <c r="B10510" s="407" t="s">
        <v>16517</v>
      </c>
      <c r="C10510" s="406"/>
      <c r="D10510" s="408">
        <v>4.26</v>
      </c>
      <c r="E10510" s="408">
        <v>4.26</v>
      </c>
      <c r="F10510" s="409">
        <v>44530.678796296299</v>
      </c>
      <c r="G10510" s="408">
        <v>0</v>
      </c>
    </row>
    <row r="10511" spans="1:7" ht="15" x14ac:dyDescent="0.25">
      <c r="A10511" s="407" t="s">
        <v>36601</v>
      </c>
      <c r="B10511" s="407" t="s">
        <v>36602</v>
      </c>
      <c r="C10511" s="406"/>
      <c r="D10511" s="408">
        <v>13.15</v>
      </c>
      <c r="E10511" s="408">
        <v>13.15</v>
      </c>
      <c r="F10511" s="409">
        <v>43088.38858796296</v>
      </c>
      <c r="G10511" s="408">
        <v>0</v>
      </c>
    </row>
    <row r="10512" spans="1:7" ht="15" x14ac:dyDescent="0.25">
      <c r="A10512" s="407" t="s">
        <v>16518</v>
      </c>
      <c r="B10512" s="407" t="s">
        <v>16519</v>
      </c>
      <c r="C10512" s="406"/>
      <c r="D10512" s="408">
        <v>1.57</v>
      </c>
      <c r="E10512" s="408">
        <v>1.57</v>
      </c>
      <c r="F10512" s="409">
        <v>44530.355428240742</v>
      </c>
      <c r="G10512" s="408">
        <v>0</v>
      </c>
    </row>
    <row r="10513" spans="1:7" ht="15" x14ac:dyDescent="0.25">
      <c r="A10513" s="407" t="s">
        <v>16520</v>
      </c>
      <c r="B10513" s="407" t="s">
        <v>16521</v>
      </c>
      <c r="C10513" s="406"/>
      <c r="D10513" s="408">
        <v>8.14</v>
      </c>
      <c r="E10513" s="408">
        <v>8.14</v>
      </c>
      <c r="F10513" s="409">
        <v>44523.676990740743</v>
      </c>
      <c r="G10513" s="408">
        <v>0</v>
      </c>
    </row>
    <row r="10514" spans="1:7" ht="15" x14ac:dyDescent="0.25">
      <c r="A10514" s="407" t="s">
        <v>16522</v>
      </c>
      <c r="B10514" s="407" t="s">
        <v>16523</v>
      </c>
      <c r="C10514" s="406"/>
      <c r="D10514" s="408">
        <v>8.14</v>
      </c>
      <c r="E10514" s="408">
        <v>8.14</v>
      </c>
      <c r="F10514" s="409">
        <v>44523.677291666667</v>
      </c>
      <c r="G10514" s="408">
        <v>0</v>
      </c>
    </row>
    <row r="10515" spans="1:7" ht="15" x14ac:dyDescent="0.25">
      <c r="A10515" s="407" t="s">
        <v>16524</v>
      </c>
      <c r="B10515" s="407" t="s">
        <v>16525</v>
      </c>
      <c r="C10515" s="406"/>
      <c r="D10515" s="408">
        <v>5.56</v>
      </c>
      <c r="E10515" s="408">
        <v>5.56</v>
      </c>
      <c r="F10515" s="409">
        <v>44530.354120370372</v>
      </c>
      <c r="G10515" s="408">
        <v>0</v>
      </c>
    </row>
    <row r="10516" spans="1:7" ht="15" x14ac:dyDescent="0.25">
      <c r="A10516" s="407" t="s">
        <v>16526</v>
      </c>
      <c r="B10516" s="407" t="s">
        <v>16527</v>
      </c>
      <c r="C10516" s="406"/>
      <c r="D10516" s="408">
        <v>1.7</v>
      </c>
      <c r="E10516" s="408">
        <v>1.7</v>
      </c>
      <c r="F10516" s="409">
        <v>44530.354467592595</v>
      </c>
      <c r="G10516" s="408">
        <v>0</v>
      </c>
    </row>
    <row r="10517" spans="1:7" ht="15" x14ac:dyDescent="0.25">
      <c r="A10517" s="407" t="s">
        <v>16528</v>
      </c>
      <c r="B10517" s="407" t="s">
        <v>16529</v>
      </c>
      <c r="C10517" s="406"/>
      <c r="D10517" s="408">
        <v>7.74</v>
      </c>
      <c r="E10517" s="408">
        <v>7.74</v>
      </c>
      <c r="F10517" s="409">
        <v>44516.666979166665</v>
      </c>
      <c r="G10517" s="408">
        <v>0</v>
      </c>
    </row>
    <row r="10518" spans="1:7" ht="15" x14ac:dyDescent="0.25">
      <c r="A10518" s="407" t="s">
        <v>16530</v>
      </c>
      <c r="B10518" s="407" t="s">
        <v>16531</v>
      </c>
      <c r="C10518" s="406"/>
      <c r="D10518" s="408">
        <v>4.76</v>
      </c>
      <c r="E10518" s="408">
        <v>4.76</v>
      </c>
      <c r="F10518" s="409">
        <v>43157.419247685182</v>
      </c>
      <c r="G10518" s="408">
        <v>0</v>
      </c>
    </row>
    <row r="10519" spans="1:7" ht="15" x14ac:dyDescent="0.25">
      <c r="A10519" s="407" t="s">
        <v>16532</v>
      </c>
      <c r="B10519" s="407" t="s">
        <v>16533</v>
      </c>
      <c r="C10519" s="406"/>
      <c r="D10519" s="408">
        <v>0.38</v>
      </c>
      <c r="E10519" s="408">
        <v>0.38</v>
      </c>
      <c r="F10519" s="409">
        <v>44530.679039351853</v>
      </c>
      <c r="G10519" s="408">
        <v>0</v>
      </c>
    </row>
    <row r="10520" spans="1:7" ht="15" x14ac:dyDescent="0.25">
      <c r="A10520" s="407" t="s">
        <v>16534</v>
      </c>
      <c r="B10520" s="407" t="s">
        <v>16535</v>
      </c>
      <c r="C10520" s="406"/>
      <c r="D10520" s="408">
        <v>0.51</v>
      </c>
      <c r="E10520" s="408">
        <v>0.51</v>
      </c>
      <c r="F10520" s="409">
        <v>44530.679293981484</v>
      </c>
      <c r="G10520" s="408">
        <v>0</v>
      </c>
    </row>
    <row r="10521" spans="1:7" ht="15" x14ac:dyDescent="0.25">
      <c r="A10521" s="407" t="s">
        <v>16536</v>
      </c>
      <c r="B10521" s="407" t="s">
        <v>16537</v>
      </c>
      <c r="C10521" s="406"/>
      <c r="D10521" s="408">
        <v>2.02</v>
      </c>
      <c r="E10521" s="408">
        <v>2.02</v>
      </c>
      <c r="F10521" s="409">
        <v>45096.36347222222</v>
      </c>
      <c r="G10521" s="408">
        <v>0</v>
      </c>
    </row>
    <row r="10522" spans="1:7" ht="15" x14ac:dyDescent="0.25">
      <c r="A10522" s="407" t="s">
        <v>16538</v>
      </c>
      <c r="B10522" s="407" t="s">
        <v>16539</v>
      </c>
      <c r="C10522" s="406"/>
      <c r="D10522" s="408">
        <v>5.42</v>
      </c>
      <c r="E10522" s="408">
        <v>5.42</v>
      </c>
      <c r="F10522" s="409">
        <v>43964.338634259257</v>
      </c>
      <c r="G10522" s="408">
        <v>0</v>
      </c>
    </row>
    <row r="10523" spans="1:7" ht="15" x14ac:dyDescent="0.25">
      <c r="A10523" s="407" t="s">
        <v>16540</v>
      </c>
      <c r="B10523" s="407" t="s">
        <v>16541</v>
      </c>
      <c r="C10523" s="406"/>
      <c r="D10523" s="408">
        <v>3.82</v>
      </c>
      <c r="E10523" s="408">
        <v>3.82</v>
      </c>
      <c r="F10523" s="409">
        <v>45096.36619212963</v>
      </c>
      <c r="G10523" s="408">
        <v>0</v>
      </c>
    </row>
    <row r="10524" spans="1:7" ht="15" x14ac:dyDescent="0.25">
      <c r="A10524" s="407" t="s">
        <v>16542</v>
      </c>
      <c r="B10524" s="407" t="s">
        <v>16543</v>
      </c>
      <c r="C10524" s="406"/>
      <c r="D10524" s="408">
        <v>1.24</v>
      </c>
      <c r="E10524" s="408">
        <v>1.24</v>
      </c>
      <c r="F10524" s="409">
        <v>44512.405277777776</v>
      </c>
      <c r="G10524" s="408">
        <v>0</v>
      </c>
    </row>
    <row r="10525" spans="1:7" ht="15" x14ac:dyDescent="0.25">
      <c r="A10525" s="407" t="s">
        <v>16544</v>
      </c>
      <c r="B10525" s="407" t="s">
        <v>16545</v>
      </c>
      <c r="C10525" s="406"/>
      <c r="D10525" s="408">
        <v>1.24</v>
      </c>
      <c r="E10525" s="408">
        <v>1.24</v>
      </c>
      <c r="F10525" s="409">
        <v>44512.405601851853</v>
      </c>
      <c r="G10525" s="408">
        <v>0</v>
      </c>
    </row>
    <row r="10526" spans="1:7" ht="15" x14ac:dyDescent="0.2">
      <c r="A10526" s="407" t="s">
        <v>36603</v>
      </c>
      <c r="B10526" s="407" t="s">
        <v>36604</v>
      </c>
      <c r="C10526" s="408">
        <v>0</v>
      </c>
      <c r="D10526" s="408">
        <v>2.2200000000000002</v>
      </c>
      <c r="E10526" s="408">
        <v>2.2200000000000002</v>
      </c>
      <c r="F10526" s="409">
        <v>45096.369872685187</v>
      </c>
      <c r="G10526" s="408">
        <v>0</v>
      </c>
    </row>
    <row r="10527" spans="1:7" ht="15" x14ac:dyDescent="0.25">
      <c r="A10527" s="407" t="s">
        <v>16546</v>
      </c>
      <c r="B10527" s="407" t="s">
        <v>16547</v>
      </c>
      <c r="C10527" s="406"/>
      <c r="D10527" s="408">
        <v>3.14</v>
      </c>
      <c r="E10527" s="408">
        <v>3.14</v>
      </c>
      <c r="F10527" s="409">
        <v>44525.400266203702</v>
      </c>
      <c r="G10527" s="408">
        <v>0</v>
      </c>
    </row>
    <row r="10528" spans="1:7" ht="15" x14ac:dyDescent="0.25">
      <c r="A10528" s="407" t="s">
        <v>16548</v>
      </c>
      <c r="B10528" s="407" t="s">
        <v>16549</v>
      </c>
      <c r="C10528" s="406"/>
      <c r="D10528" s="408">
        <v>3.55</v>
      </c>
      <c r="E10528" s="408">
        <v>3.55</v>
      </c>
      <c r="F10528" s="409">
        <v>44525.399930555555</v>
      </c>
      <c r="G10528" s="408">
        <v>0</v>
      </c>
    </row>
    <row r="10529" spans="1:7" ht="15" x14ac:dyDescent="0.25">
      <c r="A10529" s="407" t="s">
        <v>16550</v>
      </c>
      <c r="B10529" s="407" t="s">
        <v>16551</v>
      </c>
      <c r="C10529" s="406"/>
      <c r="D10529" s="408">
        <v>9.64</v>
      </c>
      <c r="E10529" s="408">
        <v>9.64</v>
      </c>
      <c r="F10529" s="409">
        <v>44525.397557870368</v>
      </c>
      <c r="G10529" s="408">
        <v>0</v>
      </c>
    </row>
    <row r="10530" spans="1:7" ht="15" x14ac:dyDescent="0.2">
      <c r="A10530" s="407" t="s">
        <v>16552</v>
      </c>
      <c r="B10530" s="407" t="s">
        <v>16553</v>
      </c>
      <c r="C10530" s="408">
        <v>0</v>
      </c>
      <c r="D10530" s="408">
        <v>8.32</v>
      </c>
      <c r="E10530" s="408">
        <v>8.32</v>
      </c>
      <c r="F10530" s="409">
        <v>44525.400671296295</v>
      </c>
      <c r="G10530" s="408">
        <v>0</v>
      </c>
    </row>
    <row r="10531" spans="1:7" ht="15" x14ac:dyDescent="0.2">
      <c r="A10531" s="407" t="s">
        <v>16554</v>
      </c>
      <c r="B10531" s="407" t="s">
        <v>16555</v>
      </c>
      <c r="C10531" s="408">
        <v>0</v>
      </c>
      <c r="D10531" s="408">
        <v>24.27</v>
      </c>
      <c r="E10531" s="408">
        <v>24.27</v>
      </c>
      <c r="F10531" s="409">
        <v>45096.370925925927</v>
      </c>
      <c r="G10531" s="408">
        <v>0</v>
      </c>
    </row>
    <row r="10532" spans="1:7" ht="15" x14ac:dyDescent="0.2">
      <c r="A10532" s="407" t="s">
        <v>16556</v>
      </c>
      <c r="B10532" s="407" t="s">
        <v>16557</v>
      </c>
      <c r="C10532" s="408">
        <v>0</v>
      </c>
      <c r="D10532" s="408">
        <v>2.57</v>
      </c>
      <c r="E10532" s="408">
        <v>2.57</v>
      </c>
      <c r="F10532" s="409">
        <v>45084.475555555553</v>
      </c>
      <c r="G10532" s="408">
        <v>0</v>
      </c>
    </row>
    <row r="10533" spans="1:7" ht="15" x14ac:dyDescent="0.25">
      <c r="A10533" s="407" t="s">
        <v>16558</v>
      </c>
      <c r="B10533" s="407" t="s">
        <v>16559</v>
      </c>
      <c r="C10533" s="406"/>
      <c r="D10533" s="408">
        <v>2.75</v>
      </c>
      <c r="E10533" s="408">
        <v>2.75</v>
      </c>
      <c r="F10533" s="409">
        <v>44525.401585648149</v>
      </c>
      <c r="G10533" s="408">
        <v>0</v>
      </c>
    </row>
    <row r="10534" spans="1:7" ht="15" x14ac:dyDescent="0.25">
      <c r="A10534" s="407" t="s">
        <v>16560</v>
      </c>
      <c r="B10534" s="407" t="s">
        <v>16561</v>
      </c>
      <c r="C10534" s="406"/>
      <c r="D10534" s="408">
        <v>3.79</v>
      </c>
      <c r="E10534" s="408">
        <v>3.79</v>
      </c>
      <c r="F10534" s="409">
        <v>44525.40115740741</v>
      </c>
      <c r="G10534" s="408">
        <v>0</v>
      </c>
    </row>
    <row r="10535" spans="1:7" ht="15" x14ac:dyDescent="0.25">
      <c r="A10535" s="407" t="s">
        <v>16562</v>
      </c>
      <c r="B10535" s="407" t="s">
        <v>16563</v>
      </c>
      <c r="C10535" s="406"/>
      <c r="D10535" s="408">
        <v>2.0499999999999998</v>
      </c>
      <c r="E10535" s="408">
        <v>2.0499999999999998</v>
      </c>
      <c r="F10535" s="409">
        <v>44525.398530092592</v>
      </c>
      <c r="G10535" s="408">
        <v>0</v>
      </c>
    </row>
    <row r="10536" spans="1:7" ht="15" x14ac:dyDescent="0.25">
      <c r="A10536" s="407" t="s">
        <v>16564</v>
      </c>
      <c r="B10536" s="407" t="s">
        <v>16565</v>
      </c>
      <c r="C10536" s="406"/>
      <c r="D10536" s="408">
        <v>3.35</v>
      </c>
      <c r="E10536" s="408">
        <v>3.35</v>
      </c>
      <c r="F10536" s="409">
        <v>44525.398865740739</v>
      </c>
      <c r="G10536" s="408">
        <v>0</v>
      </c>
    </row>
    <row r="10537" spans="1:7" ht="15" x14ac:dyDescent="0.25">
      <c r="A10537" s="407" t="s">
        <v>16566</v>
      </c>
      <c r="B10537" s="407" t="s">
        <v>16567</v>
      </c>
      <c r="C10537" s="406"/>
      <c r="D10537" s="408">
        <v>4.3499999999999996</v>
      </c>
      <c r="E10537" s="408">
        <v>4.3499999999999996</v>
      </c>
      <c r="F10537" s="409">
        <v>44525.399571759262</v>
      </c>
      <c r="G10537" s="408">
        <v>0</v>
      </c>
    </row>
    <row r="10538" spans="1:7" ht="15" x14ac:dyDescent="0.2">
      <c r="A10538" s="407" t="s">
        <v>16568</v>
      </c>
      <c r="B10538" s="407" t="s">
        <v>16569</v>
      </c>
      <c r="C10538" s="408">
        <v>0</v>
      </c>
      <c r="D10538" s="408">
        <v>1.5329999999999999</v>
      </c>
      <c r="E10538" s="408">
        <v>1.5329999999999999</v>
      </c>
      <c r="F10538" s="409">
        <v>44524.671493055554</v>
      </c>
      <c r="G10538" s="408">
        <v>0</v>
      </c>
    </row>
    <row r="10539" spans="1:7" ht="15" x14ac:dyDescent="0.2">
      <c r="A10539" s="407" t="s">
        <v>16570</v>
      </c>
      <c r="B10539" s="407" t="s">
        <v>16571</v>
      </c>
      <c r="C10539" s="408">
        <v>0</v>
      </c>
      <c r="D10539" s="408">
        <v>6.72</v>
      </c>
      <c r="E10539" s="408">
        <v>6.72</v>
      </c>
      <c r="F10539" s="409">
        <v>45701.655601851853</v>
      </c>
      <c r="G10539" s="408">
        <v>0</v>
      </c>
    </row>
    <row r="10540" spans="1:7" ht="15" x14ac:dyDescent="0.25">
      <c r="A10540" s="407" t="s">
        <v>16572</v>
      </c>
      <c r="B10540" s="407" t="s">
        <v>16573</v>
      </c>
      <c r="C10540" s="406"/>
      <c r="D10540" s="408">
        <v>12.73</v>
      </c>
      <c r="E10540" s="408">
        <v>12.73</v>
      </c>
      <c r="F10540" s="409">
        <v>44512.402314814812</v>
      </c>
      <c r="G10540" s="408">
        <v>0</v>
      </c>
    </row>
    <row r="10541" spans="1:7" ht="15" x14ac:dyDescent="0.25">
      <c r="A10541" s="407" t="s">
        <v>16574</v>
      </c>
      <c r="B10541" s="407" t="s">
        <v>16575</v>
      </c>
      <c r="C10541" s="406"/>
      <c r="D10541" s="408">
        <v>43.55</v>
      </c>
      <c r="E10541" s="408">
        <v>43.55</v>
      </c>
      <c r="F10541" s="409">
        <v>44516.53634259259</v>
      </c>
      <c r="G10541" s="408">
        <v>0</v>
      </c>
    </row>
    <row r="10542" spans="1:7" ht="15" x14ac:dyDescent="0.2">
      <c r="A10542" s="407" t="s">
        <v>16576</v>
      </c>
      <c r="B10542" s="407" t="s">
        <v>16577</v>
      </c>
      <c r="C10542" s="408">
        <v>0</v>
      </c>
      <c r="D10542" s="408">
        <v>0.38605882352941179</v>
      </c>
      <c r="E10542" s="408">
        <v>0.38605882352941179</v>
      </c>
      <c r="F10542" s="409">
        <v>44894.500787037039</v>
      </c>
      <c r="G10542" s="408">
        <v>0</v>
      </c>
    </row>
    <row r="10543" spans="1:7" ht="15" x14ac:dyDescent="0.25">
      <c r="A10543" s="407" t="s">
        <v>16578</v>
      </c>
      <c r="B10543" s="407" t="s">
        <v>16579</v>
      </c>
      <c r="C10543" s="406"/>
      <c r="D10543" s="408">
        <v>77.099999999999994</v>
      </c>
      <c r="E10543" s="408">
        <v>77.099999999999994</v>
      </c>
      <c r="F10543" s="409">
        <v>44511.363645833335</v>
      </c>
      <c r="G10543" s="408">
        <v>0</v>
      </c>
    </row>
    <row r="10544" spans="1:7" ht="15" x14ac:dyDescent="0.25">
      <c r="A10544" s="407" t="s">
        <v>16580</v>
      </c>
      <c r="B10544" s="407" t="s">
        <v>16581</v>
      </c>
      <c r="C10544" s="406"/>
      <c r="D10544" s="408">
        <v>39.880000000000003</v>
      </c>
      <c r="E10544" s="408">
        <v>39.880000000000003</v>
      </c>
      <c r="F10544" s="409">
        <v>44512.401944444442</v>
      </c>
      <c r="G10544" s="408">
        <v>0</v>
      </c>
    </row>
    <row r="10545" spans="1:7" ht="15" x14ac:dyDescent="0.2">
      <c r="A10545" s="407" t="s">
        <v>16582</v>
      </c>
      <c r="B10545" s="407" t="s">
        <v>33407</v>
      </c>
      <c r="C10545" s="408">
        <v>0</v>
      </c>
      <c r="D10545" s="408">
        <v>12.59</v>
      </c>
      <c r="E10545" s="408">
        <v>12.59</v>
      </c>
      <c r="F10545" s="409">
        <v>45385.474189814813</v>
      </c>
      <c r="G10545" s="408">
        <v>0</v>
      </c>
    </row>
    <row r="10546" spans="1:7" ht="15" x14ac:dyDescent="0.2">
      <c r="A10546" s="407" t="s">
        <v>16583</v>
      </c>
      <c r="B10546" s="407" t="s">
        <v>33146</v>
      </c>
      <c r="C10546" s="408">
        <v>0</v>
      </c>
      <c r="D10546" s="408">
        <v>113</v>
      </c>
      <c r="E10546" s="408">
        <v>113</v>
      </c>
      <c r="F10546" s="409">
        <v>45267.722754629627</v>
      </c>
      <c r="G10546" s="408">
        <v>0</v>
      </c>
    </row>
    <row r="10547" spans="1:7" ht="15" x14ac:dyDescent="0.25">
      <c r="A10547" s="407" t="s">
        <v>16584</v>
      </c>
      <c r="B10547" s="407" t="s">
        <v>16585</v>
      </c>
      <c r="C10547" s="406"/>
      <c r="D10547" s="408">
        <v>22.1</v>
      </c>
      <c r="E10547" s="408">
        <v>22.1</v>
      </c>
      <c r="F10547" s="409">
        <v>44525.702407407407</v>
      </c>
      <c r="G10547" s="408">
        <v>0</v>
      </c>
    </row>
    <row r="10548" spans="1:7" ht="15" x14ac:dyDescent="0.25">
      <c r="A10548" s="407" t="s">
        <v>16586</v>
      </c>
      <c r="B10548" s="407" t="s">
        <v>16587</v>
      </c>
      <c r="C10548" s="406"/>
      <c r="D10548" s="408">
        <v>25.4</v>
      </c>
      <c r="E10548" s="408">
        <v>25.4</v>
      </c>
      <c r="F10548" s="409">
        <v>43157.422986111109</v>
      </c>
      <c r="G10548" s="408">
        <v>0</v>
      </c>
    </row>
    <row r="10549" spans="1:7" ht="15" x14ac:dyDescent="0.25">
      <c r="A10549" s="407" t="s">
        <v>16588</v>
      </c>
      <c r="B10549" s="407" t="s">
        <v>16589</v>
      </c>
      <c r="C10549" s="406"/>
      <c r="D10549" s="408">
        <v>5.75</v>
      </c>
      <c r="E10549" s="408">
        <v>5.75</v>
      </c>
      <c r="F10549" s="409">
        <v>44526.360648148147</v>
      </c>
      <c r="G10549" s="408">
        <v>0</v>
      </c>
    </row>
    <row r="10550" spans="1:7" ht="15" x14ac:dyDescent="0.2">
      <c r="A10550" s="407" t="s">
        <v>16590</v>
      </c>
      <c r="B10550" s="407" t="s">
        <v>16591</v>
      </c>
      <c r="C10550" s="408">
        <v>0</v>
      </c>
      <c r="D10550" s="408">
        <v>4.8499999999999996</v>
      </c>
      <c r="E10550" s="408">
        <v>4.8499999999999996</v>
      </c>
      <c r="F10550" s="409">
        <v>43157.423321759263</v>
      </c>
      <c r="G10550" s="408">
        <v>0</v>
      </c>
    </row>
    <row r="10551" spans="1:7" ht="15" x14ac:dyDescent="0.2">
      <c r="A10551" s="407" t="s">
        <v>16592</v>
      </c>
      <c r="B10551" s="407" t="s">
        <v>16593</v>
      </c>
      <c r="C10551" s="408">
        <v>0</v>
      </c>
      <c r="D10551" s="408">
        <v>3.02</v>
      </c>
      <c r="E10551" s="408">
        <v>3.02</v>
      </c>
      <c r="F10551" s="409">
        <v>45385.629918981482</v>
      </c>
      <c r="G10551" s="408">
        <v>0</v>
      </c>
    </row>
    <row r="10552" spans="1:7" ht="15" x14ac:dyDescent="0.2">
      <c r="A10552" s="407" t="s">
        <v>16594</v>
      </c>
      <c r="B10552" s="407" t="s">
        <v>16595</v>
      </c>
      <c r="C10552" s="408">
        <v>0</v>
      </c>
      <c r="D10552" s="408">
        <v>693.88</v>
      </c>
      <c r="E10552" s="408">
        <v>693.88</v>
      </c>
      <c r="F10552" s="409">
        <v>43270.442870370367</v>
      </c>
      <c r="G10552" s="408">
        <v>0</v>
      </c>
    </row>
    <row r="10553" spans="1:7" ht="15" x14ac:dyDescent="0.2">
      <c r="A10553" s="407" t="s">
        <v>16596</v>
      </c>
      <c r="B10553" s="407" t="s">
        <v>16597</v>
      </c>
      <c r="C10553" s="408">
        <v>0</v>
      </c>
      <c r="D10553" s="408">
        <v>11.85</v>
      </c>
      <c r="E10553" s="408">
        <v>11.85</v>
      </c>
      <c r="F10553" s="409">
        <v>44524.534212962964</v>
      </c>
      <c r="G10553" s="408">
        <v>0</v>
      </c>
    </row>
    <row r="10554" spans="1:7" ht="15" x14ac:dyDescent="0.2">
      <c r="A10554" s="407" t="s">
        <v>16598</v>
      </c>
      <c r="B10554" s="407" t="s">
        <v>16599</v>
      </c>
      <c r="C10554" s="408">
        <v>0</v>
      </c>
      <c r="D10554" s="408">
        <v>7.27</v>
      </c>
      <c r="E10554" s="408">
        <v>7.27</v>
      </c>
      <c r="F10554" s="409">
        <v>44530.489537037036</v>
      </c>
      <c r="G10554" s="408">
        <v>0</v>
      </c>
    </row>
    <row r="10555" spans="1:7" ht="15" x14ac:dyDescent="0.2">
      <c r="A10555" s="407" t="s">
        <v>16600</v>
      </c>
      <c r="B10555" s="407" t="s">
        <v>16601</v>
      </c>
      <c r="C10555" s="408">
        <v>0</v>
      </c>
      <c r="D10555" s="408">
        <v>7.65</v>
      </c>
      <c r="E10555" s="408">
        <v>7.65</v>
      </c>
      <c r="F10555" s="409">
        <v>44530.488645833335</v>
      </c>
      <c r="G10555" s="408">
        <v>0</v>
      </c>
    </row>
    <row r="10556" spans="1:7" ht="15" x14ac:dyDescent="0.2">
      <c r="A10556" s="407" t="s">
        <v>16602</v>
      </c>
      <c r="B10556" s="407" t="s">
        <v>16603</v>
      </c>
      <c r="C10556" s="408">
        <v>0</v>
      </c>
      <c r="D10556" s="408">
        <v>5.75</v>
      </c>
      <c r="E10556" s="408">
        <v>5.75</v>
      </c>
      <c r="F10556" s="409">
        <v>44530.488946759258</v>
      </c>
      <c r="G10556" s="408">
        <v>0</v>
      </c>
    </row>
    <row r="10557" spans="1:7" ht="15" x14ac:dyDescent="0.2">
      <c r="A10557" s="407" t="s">
        <v>16604</v>
      </c>
      <c r="B10557" s="407" t="s">
        <v>16605</v>
      </c>
      <c r="C10557" s="408">
        <v>0</v>
      </c>
      <c r="D10557" s="408">
        <v>10.35</v>
      </c>
      <c r="E10557" s="408">
        <v>10.35</v>
      </c>
      <c r="F10557" s="409">
        <v>44530.489259259259</v>
      </c>
      <c r="G10557" s="408">
        <v>0</v>
      </c>
    </row>
    <row r="10558" spans="1:7" ht="15" x14ac:dyDescent="0.2">
      <c r="A10558" s="407" t="s">
        <v>16606</v>
      </c>
      <c r="B10558" s="407" t="s">
        <v>16607</v>
      </c>
      <c r="C10558" s="408">
        <v>0</v>
      </c>
      <c r="D10558" s="408">
        <v>1.87</v>
      </c>
      <c r="E10558" s="408">
        <v>1.87</v>
      </c>
      <c r="F10558" s="409">
        <v>43270.467523148145</v>
      </c>
      <c r="G10558" s="408">
        <v>0</v>
      </c>
    </row>
    <row r="10559" spans="1:7" ht="15" x14ac:dyDescent="0.2">
      <c r="A10559" s="407" t="s">
        <v>16608</v>
      </c>
      <c r="B10559" s="407" t="s">
        <v>16609</v>
      </c>
      <c r="C10559" s="408">
        <v>0</v>
      </c>
      <c r="D10559" s="408">
        <v>1.85</v>
      </c>
      <c r="E10559" s="408">
        <v>1.85</v>
      </c>
      <c r="F10559" s="409">
        <v>43270.44840277778</v>
      </c>
      <c r="G10559" s="408">
        <v>0</v>
      </c>
    </row>
    <row r="10560" spans="1:7" ht="15" x14ac:dyDescent="0.2">
      <c r="A10560" s="407" t="s">
        <v>16610</v>
      </c>
      <c r="B10560" s="407" t="s">
        <v>16611</v>
      </c>
      <c r="C10560" s="408">
        <v>0</v>
      </c>
      <c r="D10560" s="408">
        <v>2</v>
      </c>
      <c r="E10560" s="408">
        <v>2</v>
      </c>
      <c r="F10560" s="409">
        <v>43270.450937499998</v>
      </c>
      <c r="G10560" s="408">
        <v>0</v>
      </c>
    </row>
    <row r="10561" spans="1:7" ht="15" x14ac:dyDescent="0.2">
      <c r="A10561" s="407" t="s">
        <v>16612</v>
      </c>
      <c r="B10561" s="407" t="s">
        <v>16613</v>
      </c>
      <c r="C10561" s="408">
        <v>0</v>
      </c>
      <c r="D10561" s="408">
        <v>2.61</v>
      </c>
      <c r="E10561" s="408">
        <v>2.61</v>
      </c>
      <c r="F10561" s="409">
        <v>43270.453668981485</v>
      </c>
      <c r="G10561" s="408">
        <v>0</v>
      </c>
    </row>
    <row r="10562" spans="1:7" ht="15" x14ac:dyDescent="0.2">
      <c r="A10562" s="407" t="s">
        <v>16614</v>
      </c>
      <c r="B10562" s="407" t="s">
        <v>16615</v>
      </c>
      <c r="C10562" s="408">
        <v>0</v>
      </c>
      <c r="D10562" s="408">
        <v>3.11</v>
      </c>
      <c r="E10562" s="408">
        <v>3.11</v>
      </c>
      <c r="F10562" s="409">
        <v>43270.45548611111</v>
      </c>
      <c r="G10562" s="408">
        <v>0</v>
      </c>
    </row>
    <row r="10563" spans="1:7" ht="15" x14ac:dyDescent="0.2">
      <c r="A10563" s="407" t="s">
        <v>16616</v>
      </c>
      <c r="B10563" s="407" t="s">
        <v>16617</v>
      </c>
      <c r="C10563" s="408">
        <v>0</v>
      </c>
      <c r="D10563" s="408">
        <v>3.31</v>
      </c>
      <c r="E10563" s="408">
        <v>3.31</v>
      </c>
      <c r="F10563" s="409">
        <v>43270.462280092594</v>
      </c>
      <c r="G10563" s="408">
        <v>0</v>
      </c>
    </row>
    <row r="10564" spans="1:7" ht="15" x14ac:dyDescent="0.2">
      <c r="A10564" s="407" t="s">
        <v>16618</v>
      </c>
      <c r="B10564" s="407" t="s">
        <v>16619</v>
      </c>
      <c r="C10564" s="408">
        <v>0</v>
      </c>
      <c r="D10564" s="408">
        <v>3.68</v>
      </c>
      <c r="E10564" s="408">
        <v>3.68</v>
      </c>
      <c r="F10564" s="409">
        <v>43270.465243055558</v>
      </c>
      <c r="G10564" s="408">
        <v>0</v>
      </c>
    </row>
    <row r="10565" spans="1:7" ht="15" x14ac:dyDescent="0.2">
      <c r="A10565" s="407" t="s">
        <v>16620</v>
      </c>
      <c r="B10565" s="407" t="s">
        <v>16621</v>
      </c>
      <c r="C10565" s="408">
        <v>0</v>
      </c>
      <c r="D10565" s="408">
        <v>131.86000000000001</v>
      </c>
      <c r="E10565" s="408">
        <v>131.86000000000001</v>
      </c>
      <c r="F10565" s="409">
        <v>44524.535324074073</v>
      </c>
      <c r="G10565" s="408">
        <v>0</v>
      </c>
    </row>
    <row r="10566" spans="1:7" ht="15" x14ac:dyDescent="0.2">
      <c r="A10566" s="407" t="s">
        <v>16622</v>
      </c>
      <c r="B10566" s="407" t="s">
        <v>16623</v>
      </c>
      <c r="C10566" s="408">
        <v>0</v>
      </c>
      <c r="D10566" s="408">
        <v>51.98</v>
      </c>
      <c r="E10566" s="408">
        <v>51.98</v>
      </c>
      <c r="F10566" s="409">
        <v>44524.535092592596</v>
      </c>
      <c r="G10566" s="408">
        <v>0</v>
      </c>
    </row>
    <row r="10567" spans="1:7" ht="15" x14ac:dyDescent="0.2">
      <c r="A10567" s="407" t="s">
        <v>16624</v>
      </c>
      <c r="B10567" s="407" t="s">
        <v>16625</v>
      </c>
      <c r="C10567" s="408">
        <v>0</v>
      </c>
      <c r="D10567" s="408">
        <v>40.28</v>
      </c>
      <c r="E10567" s="408">
        <v>40.28</v>
      </c>
      <c r="F10567" s="409">
        <v>44524.533958333333</v>
      </c>
      <c r="G10567" s="408">
        <v>0</v>
      </c>
    </row>
    <row r="10568" spans="1:7" ht="15" x14ac:dyDescent="0.2">
      <c r="A10568" s="407" t="s">
        <v>16626</v>
      </c>
      <c r="B10568" s="407" t="s">
        <v>16627</v>
      </c>
      <c r="C10568" s="408">
        <v>0</v>
      </c>
      <c r="D10568" s="408">
        <v>11.85</v>
      </c>
      <c r="E10568" s="408">
        <v>11.85</v>
      </c>
      <c r="F10568" s="409">
        <v>44524.534479166665</v>
      </c>
      <c r="G10568" s="408">
        <v>0</v>
      </c>
    </row>
    <row r="10569" spans="1:7" ht="15" x14ac:dyDescent="0.2">
      <c r="A10569" s="407" t="s">
        <v>16628</v>
      </c>
      <c r="B10569" s="407" t="s">
        <v>16629</v>
      </c>
      <c r="C10569" s="408">
        <v>0</v>
      </c>
      <c r="D10569" s="408">
        <v>8.2100000000000009</v>
      </c>
      <c r="E10569" s="408">
        <v>8.2100000000000009</v>
      </c>
      <c r="F10569" s="409">
        <v>44517.390497685185</v>
      </c>
      <c r="G10569" s="408">
        <v>0</v>
      </c>
    </row>
    <row r="10570" spans="1:7" ht="15" x14ac:dyDescent="0.2">
      <c r="A10570" s="407" t="s">
        <v>16630</v>
      </c>
      <c r="B10570" s="407" t="s">
        <v>16631</v>
      </c>
      <c r="C10570" s="408">
        <v>0</v>
      </c>
      <c r="D10570" s="408">
        <v>24.62</v>
      </c>
      <c r="E10570" s="408">
        <v>24.62</v>
      </c>
      <c r="F10570" s="409">
        <v>44517.393449074072</v>
      </c>
      <c r="G10570" s="408">
        <v>0</v>
      </c>
    </row>
    <row r="10571" spans="1:7" ht="15" x14ac:dyDescent="0.2">
      <c r="A10571" s="407" t="s">
        <v>16632</v>
      </c>
      <c r="B10571" s="407" t="s">
        <v>16633</v>
      </c>
      <c r="C10571" s="408">
        <v>0</v>
      </c>
      <c r="D10571" s="408">
        <v>17.78</v>
      </c>
      <c r="E10571" s="408">
        <v>17.78</v>
      </c>
      <c r="F10571" s="409">
        <v>43270.561585648145</v>
      </c>
      <c r="G10571" s="408">
        <v>0</v>
      </c>
    </row>
    <row r="10572" spans="1:7" ht="15" x14ac:dyDescent="0.2">
      <c r="A10572" s="407" t="s">
        <v>16634</v>
      </c>
      <c r="B10572" s="407" t="s">
        <v>16635</v>
      </c>
      <c r="C10572" s="408">
        <v>0</v>
      </c>
      <c r="D10572" s="408">
        <v>4.03</v>
      </c>
      <c r="E10572" s="408">
        <v>4.03</v>
      </c>
      <c r="F10572" s="409">
        <v>43271.420335648145</v>
      </c>
      <c r="G10572" s="408">
        <v>0</v>
      </c>
    </row>
    <row r="10573" spans="1:7" ht="15" x14ac:dyDescent="0.2">
      <c r="A10573" s="407" t="s">
        <v>16636</v>
      </c>
      <c r="B10573" s="407" t="s">
        <v>16637</v>
      </c>
      <c r="C10573" s="408">
        <v>0</v>
      </c>
      <c r="D10573" s="408">
        <v>8.51</v>
      </c>
      <c r="E10573" s="408">
        <v>8.51</v>
      </c>
      <c r="F10573" s="409">
        <v>44517.390092592592</v>
      </c>
      <c r="G10573" s="408">
        <v>0</v>
      </c>
    </row>
    <row r="10574" spans="1:7" ht="15" x14ac:dyDescent="0.2">
      <c r="A10574" s="407" t="s">
        <v>16638</v>
      </c>
      <c r="B10574" s="407" t="s">
        <v>16639</v>
      </c>
      <c r="C10574" s="408">
        <v>0</v>
      </c>
      <c r="D10574" s="408">
        <v>10.52</v>
      </c>
      <c r="E10574" s="408">
        <v>10.52</v>
      </c>
      <c r="F10574" s="409">
        <v>44524.532233796293</v>
      </c>
      <c r="G10574" s="408">
        <v>0</v>
      </c>
    </row>
    <row r="10575" spans="1:7" ht="15" x14ac:dyDescent="0.2">
      <c r="A10575" s="407" t="s">
        <v>16640</v>
      </c>
      <c r="B10575" s="407" t="s">
        <v>16641</v>
      </c>
      <c r="C10575" s="408">
        <v>0</v>
      </c>
      <c r="D10575" s="408">
        <v>81.7</v>
      </c>
      <c r="E10575" s="408">
        <v>81.7</v>
      </c>
      <c r="F10575" s="409">
        <v>44524.532812500001</v>
      </c>
      <c r="G10575" s="408">
        <v>0</v>
      </c>
    </row>
    <row r="10576" spans="1:7" ht="15" x14ac:dyDescent="0.2">
      <c r="A10576" s="407" t="s">
        <v>16642</v>
      </c>
      <c r="B10576" s="407" t="s">
        <v>16643</v>
      </c>
      <c r="C10576" s="408">
        <v>0</v>
      </c>
      <c r="D10576" s="408">
        <v>10.52</v>
      </c>
      <c r="E10576" s="408">
        <v>10.52</v>
      </c>
      <c r="F10576" s="409">
        <v>44524.536099537036</v>
      </c>
      <c r="G10576" s="408">
        <v>0</v>
      </c>
    </row>
    <row r="10577" spans="1:7" ht="15" x14ac:dyDescent="0.2">
      <c r="A10577" s="407" t="s">
        <v>16644</v>
      </c>
      <c r="B10577" s="407" t="s">
        <v>16645</v>
      </c>
      <c r="C10577" s="408">
        <v>0</v>
      </c>
      <c r="D10577" s="408">
        <v>52.5</v>
      </c>
      <c r="E10577" s="408">
        <v>52.5</v>
      </c>
      <c r="F10577" s="409">
        <v>45559.436759259261</v>
      </c>
      <c r="G10577" s="408">
        <v>0</v>
      </c>
    </row>
    <row r="10578" spans="1:7" ht="15" x14ac:dyDescent="0.2">
      <c r="A10578" s="407" t="s">
        <v>16646</v>
      </c>
      <c r="B10578" s="407" t="s">
        <v>16647</v>
      </c>
      <c r="C10578" s="408">
        <v>0</v>
      </c>
      <c r="D10578" s="408">
        <v>14.17</v>
      </c>
      <c r="E10578" s="408">
        <v>14.17</v>
      </c>
      <c r="F10578" s="409">
        <v>43270.547858796293</v>
      </c>
      <c r="G10578" s="408">
        <v>0</v>
      </c>
    </row>
    <row r="10579" spans="1:7" ht="15" x14ac:dyDescent="0.2">
      <c r="A10579" s="407" t="s">
        <v>16648</v>
      </c>
      <c r="B10579" s="407" t="s">
        <v>16649</v>
      </c>
      <c r="C10579" s="408">
        <v>0</v>
      </c>
      <c r="D10579" s="408">
        <v>18.760000000000002</v>
      </c>
      <c r="E10579" s="408">
        <v>18.760000000000002</v>
      </c>
      <c r="F10579" s="409">
        <v>43270.637337962966</v>
      </c>
      <c r="G10579" s="408">
        <v>0</v>
      </c>
    </row>
    <row r="10580" spans="1:7" ht="15" x14ac:dyDescent="0.2">
      <c r="A10580" s="407" t="s">
        <v>16650</v>
      </c>
      <c r="B10580" s="407" t="s">
        <v>16651</v>
      </c>
      <c r="C10580" s="408">
        <v>0</v>
      </c>
      <c r="D10580" s="408">
        <v>16.8</v>
      </c>
      <c r="E10580" s="408">
        <v>16.8</v>
      </c>
      <c r="F10580" s="409">
        <v>44517.57644675926</v>
      </c>
      <c r="G10580" s="408">
        <v>0</v>
      </c>
    </row>
    <row r="10581" spans="1:7" ht="15" x14ac:dyDescent="0.2">
      <c r="A10581" s="407" t="s">
        <v>16652</v>
      </c>
      <c r="B10581" s="407" t="s">
        <v>16653</v>
      </c>
      <c r="C10581" s="408">
        <v>0</v>
      </c>
      <c r="D10581" s="408">
        <v>13.29</v>
      </c>
      <c r="E10581" s="408">
        <v>13.29</v>
      </c>
      <c r="F10581" s="409">
        <v>44526.377997685187</v>
      </c>
      <c r="G10581" s="408">
        <v>0</v>
      </c>
    </row>
    <row r="10582" spans="1:7" ht="15" x14ac:dyDescent="0.2">
      <c r="A10582" s="407" t="s">
        <v>16654</v>
      </c>
      <c r="B10582" s="407" t="s">
        <v>16655</v>
      </c>
      <c r="C10582" s="408">
        <v>0</v>
      </c>
      <c r="D10582" s="408">
        <v>28.73</v>
      </c>
      <c r="E10582" s="408">
        <v>28.73</v>
      </c>
      <c r="F10582" s="409">
        <v>44530.494131944448</v>
      </c>
      <c r="G10582" s="408">
        <v>0</v>
      </c>
    </row>
    <row r="10583" spans="1:7" ht="15" x14ac:dyDescent="0.2">
      <c r="A10583" s="407" t="s">
        <v>16656</v>
      </c>
      <c r="B10583" s="407" t="s">
        <v>16657</v>
      </c>
      <c r="C10583" s="408">
        <v>0</v>
      </c>
      <c r="D10583" s="408">
        <v>42.77</v>
      </c>
      <c r="E10583" s="408">
        <v>42.77</v>
      </c>
      <c r="F10583" s="409">
        <v>44511.432152777779</v>
      </c>
      <c r="G10583" s="408">
        <v>0</v>
      </c>
    </row>
    <row r="10584" spans="1:7" ht="15" x14ac:dyDescent="0.2">
      <c r="A10584" s="407" t="s">
        <v>16658</v>
      </c>
      <c r="B10584" s="407" t="s">
        <v>16659</v>
      </c>
      <c r="C10584" s="408">
        <v>0</v>
      </c>
      <c r="D10584" s="408">
        <v>38.229999999999997</v>
      </c>
      <c r="E10584" s="408">
        <v>38.229999999999997</v>
      </c>
      <c r="F10584" s="409">
        <v>44517.39539351852</v>
      </c>
      <c r="G10584" s="408">
        <v>0</v>
      </c>
    </row>
    <row r="10585" spans="1:7" ht="15" x14ac:dyDescent="0.2">
      <c r="A10585" s="407" t="s">
        <v>16660</v>
      </c>
      <c r="B10585" s="407" t="s">
        <v>16661</v>
      </c>
      <c r="C10585" s="408">
        <v>0</v>
      </c>
      <c r="D10585" s="408">
        <v>12.96</v>
      </c>
      <c r="E10585" s="408">
        <v>12.96</v>
      </c>
      <c r="F10585" s="409">
        <v>44517.395069444443</v>
      </c>
      <c r="G10585" s="408">
        <v>0</v>
      </c>
    </row>
    <row r="10586" spans="1:7" ht="15" x14ac:dyDescent="0.2">
      <c r="A10586" s="407" t="s">
        <v>16662</v>
      </c>
      <c r="B10586" s="407" t="s">
        <v>16663</v>
      </c>
      <c r="C10586" s="408">
        <v>0</v>
      </c>
      <c r="D10586" s="408">
        <v>123.12</v>
      </c>
      <c r="E10586" s="408">
        <v>123.12</v>
      </c>
      <c r="F10586" s="409">
        <v>44516.414155092592</v>
      </c>
      <c r="G10586" s="408">
        <v>0</v>
      </c>
    </row>
    <row r="10587" spans="1:7" ht="15" x14ac:dyDescent="0.2">
      <c r="A10587" s="407" t="s">
        <v>16664</v>
      </c>
      <c r="B10587" s="407" t="s">
        <v>16665</v>
      </c>
      <c r="C10587" s="408">
        <v>0</v>
      </c>
      <c r="D10587" s="408">
        <v>126.96</v>
      </c>
      <c r="E10587" s="408">
        <v>126.96</v>
      </c>
      <c r="F10587" s="409">
        <v>44516.413923611108</v>
      </c>
      <c r="G10587" s="408">
        <v>0</v>
      </c>
    </row>
    <row r="10588" spans="1:7" ht="15" x14ac:dyDescent="0.2">
      <c r="A10588" s="407" t="s">
        <v>16666</v>
      </c>
      <c r="B10588" s="407" t="s">
        <v>16667</v>
      </c>
      <c r="C10588" s="408">
        <v>0</v>
      </c>
      <c r="D10588" s="408">
        <v>8.2799999999999994</v>
      </c>
      <c r="E10588" s="408">
        <v>8.2799999999999994</v>
      </c>
      <c r="F10588" s="409">
        <v>43270.659212962964</v>
      </c>
      <c r="G10588" s="408">
        <v>0</v>
      </c>
    </row>
    <row r="10589" spans="1:7" ht="15" x14ac:dyDescent="0.2">
      <c r="A10589" s="407" t="s">
        <v>16668</v>
      </c>
      <c r="B10589" s="407" t="s">
        <v>16669</v>
      </c>
      <c r="C10589" s="408">
        <v>0</v>
      </c>
      <c r="D10589" s="408">
        <v>12.84</v>
      </c>
      <c r="E10589" s="408">
        <v>12.84</v>
      </c>
      <c r="F10589" s="409">
        <v>43270.663622685184</v>
      </c>
      <c r="G10589" s="408">
        <v>0</v>
      </c>
    </row>
    <row r="10590" spans="1:7" ht="15" x14ac:dyDescent="0.2">
      <c r="A10590" s="407" t="s">
        <v>16670</v>
      </c>
      <c r="B10590" s="407" t="s">
        <v>16671</v>
      </c>
      <c r="C10590" s="408">
        <v>0</v>
      </c>
      <c r="D10590" s="408">
        <v>11.22</v>
      </c>
      <c r="E10590" s="408">
        <v>11.22</v>
      </c>
      <c r="F10590" s="409">
        <v>45069.575972222221</v>
      </c>
      <c r="G10590" s="408">
        <v>0</v>
      </c>
    </row>
    <row r="10591" spans="1:7" ht="15" x14ac:dyDescent="0.2">
      <c r="A10591" s="407" t="s">
        <v>16672</v>
      </c>
      <c r="B10591" s="407" t="s">
        <v>16673</v>
      </c>
      <c r="C10591" s="408">
        <v>0</v>
      </c>
      <c r="D10591" s="408">
        <v>14.95</v>
      </c>
      <c r="E10591" s="408">
        <v>14.95</v>
      </c>
      <c r="F10591" s="409">
        <v>44510.568391203706</v>
      </c>
      <c r="G10591" s="408">
        <v>0</v>
      </c>
    </row>
    <row r="10592" spans="1:7" ht="15" x14ac:dyDescent="0.2">
      <c r="A10592" s="407" t="s">
        <v>16674</v>
      </c>
      <c r="B10592" s="407" t="s">
        <v>16675</v>
      </c>
      <c r="C10592" s="408">
        <v>0</v>
      </c>
      <c r="D10592" s="408">
        <v>16.11</v>
      </c>
      <c r="E10592" s="408">
        <v>16.11</v>
      </c>
      <c r="F10592" s="409">
        <v>44524.499965277777</v>
      </c>
      <c r="G10592" s="408">
        <v>0</v>
      </c>
    </row>
    <row r="10593" spans="1:7" ht="15" x14ac:dyDescent="0.2">
      <c r="A10593" s="407" t="s">
        <v>16676</v>
      </c>
      <c r="B10593" s="407" t="s">
        <v>16677</v>
      </c>
      <c r="C10593" s="408">
        <v>0</v>
      </c>
      <c r="D10593" s="408">
        <v>10.210000000000001</v>
      </c>
      <c r="E10593" s="408">
        <v>10.210000000000001</v>
      </c>
      <c r="F10593" s="409">
        <v>44851.480405092596</v>
      </c>
      <c r="G10593" s="408">
        <v>0</v>
      </c>
    </row>
    <row r="10594" spans="1:7" ht="15" x14ac:dyDescent="0.2">
      <c r="A10594" s="407" t="s">
        <v>16678</v>
      </c>
      <c r="B10594" s="407" t="s">
        <v>16679</v>
      </c>
      <c r="C10594" s="408">
        <v>0</v>
      </c>
      <c r="D10594" s="408">
        <v>111.89</v>
      </c>
      <c r="E10594" s="408">
        <v>111.89</v>
      </c>
      <c r="F10594" s="409">
        <v>44516.670613425929</v>
      </c>
      <c r="G10594" s="408">
        <v>0</v>
      </c>
    </row>
    <row r="10595" spans="1:7" ht="15" x14ac:dyDescent="0.2">
      <c r="A10595" s="407" t="s">
        <v>16680</v>
      </c>
      <c r="B10595" s="407" t="s">
        <v>16681</v>
      </c>
      <c r="C10595" s="408">
        <v>0</v>
      </c>
      <c r="D10595" s="408">
        <v>12.2</v>
      </c>
      <c r="E10595" s="408">
        <v>12.2</v>
      </c>
      <c r="F10595" s="409">
        <v>44524.533414351848</v>
      </c>
      <c r="G10595" s="408">
        <v>0</v>
      </c>
    </row>
    <row r="10596" spans="1:7" ht="15" x14ac:dyDescent="0.2">
      <c r="A10596" s="407" t="s">
        <v>16682</v>
      </c>
      <c r="B10596" s="407" t="s">
        <v>16683</v>
      </c>
      <c r="C10596" s="408">
        <v>0</v>
      </c>
      <c r="D10596" s="408">
        <v>22.68</v>
      </c>
      <c r="E10596" s="408">
        <v>22.68</v>
      </c>
      <c r="F10596" s="409">
        <v>44530.526134259257</v>
      </c>
      <c r="G10596" s="408">
        <v>0</v>
      </c>
    </row>
    <row r="10597" spans="1:7" ht="15" x14ac:dyDescent="0.2">
      <c r="A10597" s="407" t="s">
        <v>16684</v>
      </c>
      <c r="B10597" s="407" t="s">
        <v>16685</v>
      </c>
      <c r="C10597" s="408">
        <v>0</v>
      </c>
      <c r="D10597" s="408">
        <v>16.32</v>
      </c>
      <c r="E10597" s="408">
        <v>16.32</v>
      </c>
      <c r="F10597" s="409">
        <v>44511.624861111108</v>
      </c>
      <c r="G10597" s="408">
        <v>0</v>
      </c>
    </row>
    <row r="10598" spans="1:7" ht="15" x14ac:dyDescent="0.2">
      <c r="A10598" s="407" t="s">
        <v>16686</v>
      </c>
      <c r="B10598" s="407" t="s">
        <v>16687</v>
      </c>
      <c r="C10598" s="408">
        <v>0</v>
      </c>
      <c r="D10598" s="408">
        <v>2.68</v>
      </c>
      <c r="E10598" s="408">
        <v>2.68</v>
      </c>
      <c r="F10598" s="409">
        <v>44523.398136574076</v>
      </c>
      <c r="G10598" s="408">
        <v>0</v>
      </c>
    </row>
    <row r="10599" spans="1:7" ht="15" x14ac:dyDescent="0.2">
      <c r="A10599" s="407" t="s">
        <v>16688</v>
      </c>
      <c r="B10599" s="407" t="s">
        <v>16689</v>
      </c>
      <c r="C10599" s="408">
        <v>0</v>
      </c>
      <c r="D10599" s="408">
        <v>38.61</v>
      </c>
      <c r="E10599" s="408">
        <v>38.61</v>
      </c>
      <c r="F10599" s="409">
        <v>44524.535856481481</v>
      </c>
      <c r="G10599" s="408">
        <v>0</v>
      </c>
    </row>
    <row r="10600" spans="1:7" ht="15" x14ac:dyDescent="0.2">
      <c r="A10600" s="407" t="s">
        <v>16690</v>
      </c>
      <c r="B10600" s="407" t="s">
        <v>16691</v>
      </c>
      <c r="C10600" s="408">
        <v>0</v>
      </c>
      <c r="D10600" s="408">
        <v>9.8800000000000008</v>
      </c>
      <c r="E10600" s="408">
        <v>9.8800000000000008</v>
      </c>
      <c r="F10600" s="409">
        <v>44524.533067129632</v>
      </c>
      <c r="G10600" s="408">
        <v>0</v>
      </c>
    </row>
    <row r="10601" spans="1:7" ht="15" x14ac:dyDescent="0.2">
      <c r="A10601" s="407" t="s">
        <v>16692</v>
      </c>
      <c r="B10601" s="407" t="s">
        <v>16693</v>
      </c>
      <c r="C10601" s="408">
        <v>0</v>
      </c>
      <c r="D10601" s="408">
        <v>6.78</v>
      </c>
      <c r="E10601" s="408">
        <v>6.78</v>
      </c>
      <c r="F10601" s="409">
        <v>43271.376770833333</v>
      </c>
      <c r="G10601" s="408">
        <v>0</v>
      </c>
    </row>
    <row r="10602" spans="1:7" ht="15" x14ac:dyDescent="0.2">
      <c r="A10602" s="407" t="s">
        <v>16694</v>
      </c>
      <c r="B10602" s="407" t="s">
        <v>16695</v>
      </c>
      <c r="C10602" s="408">
        <v>0</v>
      </c>
      <c r="D10602" s="408">
        <v>4.0599999999999996</v>
      </c>
      <c r="E10602" s="408">
        <v>4.0599999999999996</v>
      </c>
      <c r="F10602" s="409">
        <v>43271.379293981481</v>
      </c>
      <c r="G10602" s="408">
        <v>0</v>
      </c>
    </row>
    <row r="10603" spans="1:7" ht="15" x14ac:dyDescent="0.2">
      <c r="A10603" s="407" t="s">
        <v>16696</v>
      </c>
      <c r="B10603" s="407" t="s">
        <v>16697</v>
      </c>
      <c r="C10603" s="408">
        <v>0</v>
      </c>
      <c r="D10603" s="408">
        <v>8.6</v>
      </c>
      <c r="E10603" s="408">
        <v>8.6</v>
      </c>
      <c r="F10603" s="409">
        <v>44510.664247685185</v>
      </c>
      <c r="G10603" s="408">
        <v>0</v>
      </c>
    </row>
    <row r="10604" spans="1:7" ht="15" x14ac:dyDescent="0.2">
      <c r="A10604" s="407" t="s">
        <v>16698</v>
      </c>
      <c r="B10604" s="407" t="s">
        <v>16699</v>
      </c>
      <c r="C10604" s="408">
        <v>0</v>
      </c>
      <c r="D10604" s="408">
        <v>31.77</v>
      </c>
      <c r="E10604" s="408">
        <v>31.77</v>
      </c>
      <c r="F10604" s="409">
        <v>44512.480497685188</v>
      </c>
      <c r="G10604" s="408">
        <v>0</v>
      </c>
    </row>
    <row r="10605" spans="1:7" ht="15" x14ac:dyDescent="0.2">
      <c r="A10605" s="407" t="s">
        <v>16700</v>
      </c>
      <c r="B10605" s="407" t="s">
        <v>16701</v>
      </c>
      <c r="C10605" s="408">
        <v>0</v>
      </c>
      <c r="D10605" s="408">
        <v>8.19</v>
      </c>
      <c r="E10605" s="408">
        <v>8.19</v>
      </c>
      <c r="F10605" s="409">
        <v>43271.417303240742</v>
      </c>
      <c r="G10605" s="408">
        <v>0</v>
      </c>
    </row>
    <row r="10606" spans="1:7" ht="15" x14ac:dyDescent="0.2">
      <c r="A10606" s="407" t="s">
        <v>16702</v>
      </c>
      <c r="B10606" s="407" t="s">
        <v>16703</v>
      </c>
      <c r="C10606" s="408">
        <v>0</v>
      </c>
      <c r="D10606" s="408">
        <v>19.8</v>
      </c>
      <c r="E10606" s="408">
        <v>19.8</v>
      </c>
      <c r="F10606" s="409">
        <v>44526.481539351851</v>
      </c>
      <c r="G10606" s="408">
        <v>0</v>
      </c>
    </row>
    <row r="10607" spans="1:7" ht="15" x14ac:dyDescent="0.2">
      <c r="A10607" s="407" t="s">
        <v>16704</v>
      </c>
      <c r="B10607" s="407" t="s">
        <v>16705</v>
      </c>
      <c r="C10607" s="408">
        <v>0</v>
      </c>
      <c r="D10607" s="408">
        <v>6.44</v>
      </c>
      <c r="E10607" s="408">
        <v>6.44</v>
      </c>
      <c r="F10607" s="409">
        <v>44516.595555555556</v>
      </c>
      <c r="G10607" s="408">
        <v>0</v>
      </c>
    </row>
    <row r="10608" spans="1:7" ht="15" x14ac:dyDescent="0.2">
      <c r="A10608" s="407" t="s">
        <v>16706</v>
      </c>
      <c r="B10608" s="407" t="s">
        <v>16705</v>
      </c>
      <c r="C10608" s="408">
        <v>0</v>
      </c>
      <c r="D10608" s="408">
        <v>6.44</v>
      </c>
      <c r="E10608" s="408">
        <v>6.44</v>
      </c>
      <c r="F10608" s="409">
        <v>44881.336053240739</v>
      </c>
      <c r="G10608" s="408">
        <v>0</v>
      </c>
    </row>
    <row r="10609" spans="1:7" ht="15" x14ac:dyDescent="0.2">
      <c r="A10609" s="407" t="s">
        <v>16707</v>
      </c>
      <c r="B10609" s="407" t="s">
        <v>16708</v>
      </c>
      <c r="C10609" s="408">
        <v>0</v>
      </c>
      <c r="D10609" s="408">
        <v>24.8</v>
      </c>
      <c r="E10609" s="408">
        <v>24.8</v>
      </c>
      <c r="F10609" s="409">
        <v>44525.361030092594</v>
      </c>
      <c r="G10609" s="408">
        <v>0</v>
      </c>
    </row>
    <row r="10610" spans="1:7" ht="15" x14ac:dyDescent="0.2">
      <c r="A10610" s="407" t="s">
        <v>16709</v>
      </c>
      <c r="B10610" s="407" t="s">
        <v>16710</v>
      </c>
      <c r="C10610" s="408">
        <v>0</v>
      </c>
      <c r="D10610" s="408">
        <v>2.46</v>
      </c>
      <c r="E10610" s="408">
        <v>2.46</v>
      </c>
      <c r="F10610" s="409">
        <v>43271.47451388889</v>
      </c>
      <c r="G10610" s="408">
        <v>0</v>
      </c>
    </row>
    <row r="10611" spans="1:7" ht="15" x14ac:dyDescent="0.2">
      <c r="A10611" s="407" t="s">
        <v>16711</v>
      </c>
      <c r="B10611" s="407" t="s">
        <v>16712</v>
      </c>
      <c r="C10611" s="408">
        <v>0</v>
      </c>
      <c r="D10611" s="408">
        <v>6.38</v>
      </c>
      <c r="E10611" s="408">
        <v>6.38</v>
      </c>
      <c r="F10611" s="409">
        <v>44526.515752314815</v>
      </c>
      <c r="G10611" s="408">
        <v>0</v>
      </c>
    </row>
    <row r="10612" spans="1:7" ht="15" x14ac:dyDescent="0.2">
      <c r="A10612" s="407" t="s">
        <v>16713</v>
      </c>
      <c r="B10612" s="407" t="s">
        <v>16714</v>
      </c>
      <c r="C10612" s="408">
        <v>0</v>
      </c>
      <c r="D10612" s="408">
        <v>10.53</v>
      </c>
      <c r="E10612" s="408">
        <v>10.53</v>
      </c>
      <c r="F10612" s="409">
        <v>44525.704270833332</v>
      </c>
      <c r="G10612" s="408">
        <v>0</v>
      </c>
    </row>
    <row r="10613" spans="1:7" ht="15" x14ac:dyDescent="0.2">
      <c r="A10613" s="407" t="s">
        <v>16715</v>
      </c>
      <c r="B10613" s="407" t="s">
        <v>16716</v>
      </c>
      <c r="C10613" s="408">
        <v>0</v>
      </c>
      <c r="D10613" s="408">
        <v>3.12</v>
      </c>
      <c r="E10613" s="408">
        <v>3.12</v>
      </c>
      <c r="F10613" s="409">
        <v>43271.429699074077</v>
      </c>
      <c r="G10613" s="408">
        <v>0</v>
      </c>
    </row>
    <row r="10614" spans="1:7" ht="15" x14ac:dyDescent="0.2">
      <c r="A10614" s="407" t="s">
        <v>16717</v>
      </c>
      <c r="B10614" s="407" t="s">
        <v>16718</v>
      </c>
      <c r="C10614" s="408">
        <v>0</v>
      </c>
      <c r="D10614" s="408">
        <v>3.12</v>
      </c>
      <c r="E10614" s="408">
        <v>3.12</v>
      </c>
      <c r="F10614" s="409">
        <v>43271.432233796295</v>
      </c>
      <c r="G10614" s="408">
        <v>0</v>
      </c>
    </row>
    <row r="10615" spans="1:7" ht="15" x14ac:dyDescent="0.2">
      <c r="A10615" s="407" t="s">
        <v>16719</v>
      </c>
      <c r="B10615" s="407" t="s">
        <v>16720</v>
      </c>
      <c r="C10615" s="408">
        <v>0</v>
      </c>
      <c r="D10615" s="408">
        <v>3.12</v>
      </c>
      <c r="E10615" s="408">
        <v>3.12</v>
      </c>
      <c r="F10615" s="409">
        <v>43271.440625000003</v>
      </c>
      <c r="G10615" s="408">
        <v>0</v>
      </c>
    </row>
    <row r="10616" spans="1:7" ht="15" x14ac:dyDescent="0.2">
      <c r="A10616" s="407" t="s">
        <v>16721</v>
      </c>
      <c r="B10616" s="407" t="s">
        <v>16722</v>
      </c>
      <c r="C10616" s="408">
        <v>0</v>
      </c>
      <c r="D10616" s="408">
        <v>1.56</v>
      </c>
      <c r="E10616" s="408">
        <v>1.56</v>
      </c>
      <c r="F10616" s="409">
        <v>43271.443807870368</v>
      </c>
      <c r="G10616" s="408">
        <v>0</v>
      </c>
    </row>
    <row r="10617" spans="1:7" ht="15" x14ac:dyDescent="0.2">
      <c r="A10617" s="407" t="s">
        <v>16723</v>
      </c>
      <c r="B10617" s="407" t="s">
        <v>16724</v>
      </c>
      <c r="C10617" s="408">
        <v>0</v>
      </c>
      <c r="D10617" s="408">
        <v>7.04</v>
      </c>
      <c r="E10617" s="408">
        <v>7.04</v>
      </c>
      <c r="F10617" s="409">
        <v>43271.481851851851</v>
      </c>
      <c r="G10617" s="408">
        <v>0</v>
      </c>
    </row>
    <row r="10618" spans="1:7" ht="15" x14ac:dyDescent="0.2">
      <c r="A10618" s="407" t="s">
        <v>16725</v>
      </c>
      <c r="B10618" s="407" t="s">
        <v>16726</v>
      </c>
      <c r="C10618" s="408">
        <v>0</v>
      </c>
      <c r="D10618" s="408">
        <v>0.87</v>
      </c>
      <c r="E10618" s="408">
        <v>0.87</v>
      </c>
      <c r="F10618" s="409">
        <v>44881.336238425924</v>
      </c>
      <c r="G10618" s="408">
        <v>10</v>
      </c>
    </row>
    <row r="10619" spans="1:7" ht="15" x14ac:dyDescent="0.2">
      <c r="A10619" s="407" t="s">
        <v>16727</v>
      </c>
      <c r="B10619" s="407" t="s">
        <v>16728</v>
      </c>
      <c r="C10619" s="408">
        <v>0</v>
      </c>
      <c r="D10619" s="408">
        <v>2.2400000000000002</v>
      </c>
      <c r="E10619" s="408">
        <v>2.2400000000000002</v>
      </c>
      <c r="F10619" s="409">
        <v>44881.336388888885</v>
      </c>
      <c r="G10619" s="408">
        <v>0</v>
      </c>
    </row>
    <row r="10620" spans="1:7" ht="15" x14ac:dyDescent="0.2">
      <c r="A10620" s="407" t="s">
        <v>16729</v>
      </c>
      <c r="B10620" s="407" t="s">
        <v>16730</v>
      </c>
      <c r="C10620" s="408">
        <v>0</v>
      </c>
      <c r="D10620" s="408">
        <v>90.9</v>
      </c>
      <c r="E10620" s="408">
        <v>90.9</v>
      </c>
      <c r="F10620" s="409">
        <v>44530.626944444448</v>
      </c>
      <c r="G10620" s="408">
        <v>0</v>
      </c>
    </row>
    <row r="10621" spans="1:7" ht="15" x14ac:dyDescent="0.2">
      <c r="A10621" s="407" t="s">
        <v>16731</v>
      </c>
      <c r="B10621" s="407" t="s">
        <v>16732</v>
      </c>
      <c r="C10621" s="408">
        <v>0</v>
      </c>
      <c r="D10621" s="408">
        <v>83.07</v>
      </c>
      <c r="E10621" s="408">
        <v>83.07</v>
      </c>
      <c r="F10621" s="409">
        <v>43271.449525462966</v>
      </c>
      <c r="G10621" s="408">
        <v>0</v>
      </c>
    </row>
    <row r="10622" spans="1:7" ht="15" x14ac:dyDescent="0.2">
      <c r="A10622" s="407" t="s">
        <v>16733</v>
      </c>
      <c r="B10622" s="407" t="s">
        <v>16734</v>
      </c>
      <c r="C10622" s="408">
        <v>0</v>
      </c>
      <c r="D10622" s="408">
        <v>46.2</v>
      </c>
      <c r="E10622" s="408">
        <v>46.2</v>
      </c>
      <c r="F10622" s="409">
        <v>43271.452997685185</v>
      </c>
      <c r="G10622" s="408">
        <v>0</v>
      </c>
    </row>
    <row r="10623" spans="1:7" ht="15" x14ac:dyDescent="0.2">
      <c r="A10623" s="407" t="s">
        <v>16735</v>
      </c>
      <c r="B10623" s="407" t="s">
        <v>16736</v>
      </c>
      <c r="C10623" s="408">
        <v>0</v>
      </c>
      <c r="D10623" s="408">
        <v>141.96</v>
      </c>
      <c r="E10623" s="408">
        <v>141.96</v>
      </c>
      <c r="F10623" s="409">
        <v>44511.429675925923</v>
      </c>
      <c r="G10623" s="408">
        <v>0</v>
      </c>
    </row>
    <row r="10624" spans="1:7" ht="15" x14ac:dyDescent="0.2">
      <c r="A10624" s="407" t="s">
        <v>16737</v>
      </c>
      <c r="B10624" s="407" t="s">
        <v>16738</v>
      </c>
      <c r="C10624" s="408">
        <v>0</v>
      </c>
      <c r="D10624" s="408">
        <v>106.45</v>
      </c>
      <c r="E10624" s="408">
        <v>106.45</v>
      </c>
      <c r="F10624" s="409">
        <v>44372.347951388889</v>
      </c>
      <c r="G10624" s="408">
        <v>0</v>
      </c>
    </row>
    <row r="10625" spans="1:7" ht="15" x14ac:dyDescent="0.2">
      <c r="A10625" s="407" t="s">
        <v>16739</v>
      </c>
      <c r="B10625" s="407" t="s">
        <v>16740</v>
      </c>
      <c r="C10625" s="408">
        <v>0</v>
      </c>
      <c r="D10625" s="408">
        <v>112.8</v>
      </c>
      <c r="E10625" s="408">
        <v>112.8</v>
      </c>
      <c r="F10625" s="409">
        <v>43754.593298611115</v>
      </c>
      <c r="G10625" s="408">
        <v>0</v>
      </c>
    </row>
    <row r="10626" spans="1:7" ht="15" x14ac:dyDescent="0.2">
      <c r="A10626" s="407" t="s">
        <v>16741</v>
      </c>
      <c r="B10626" s="407" t="s">
        <v>16742</v>
      </c>
      <c r="C10626" s="408">
        <v>0</v>
      </c>
      <c r="D10626" s="408">
        <v>0</v>
      </c>
      <c r="E10626" s="408">
        <v>0</v>
      </c>
      <c r="F10626" s="409">
        <v>44629.559259259258</v>
      </c>
      <c r="G10626" s="408">
        <v>0</v>
      </c>
    </row>
    <row r="10627" spans="1:7" ht="15" x14ac:dyDescent="0.2">
      <c r="A10627" s="407" t="s">
        <v>16743</v>
      </c>
      <c r="B10627" s="407" t="s">
        <v>16744</v>
      </c>
      <c r="C10627" s="408">
        <v>0</v>
      </c>
      <c r="D10627" s="408">
        <v>53.72</v>
      </c>
      <c r="E10627" s="408">
        <v>53.72</v>
      </c>
      <c r="F10627" s="409">
        <v>44629.590682870374</v>
      </c>
      <c r="G10627" s="408">
        <v>0</v>
      </c>
    </row>
    <row r="10628" spans="1:7" ht="15" x14ac:dyDescent="0.2">
      <c r="A10628" s="407" t="s">
        <v>16745</v>
      </c>
      <c r="B10628" s="407" t="s">
        <v>16746</v>
      </c>
      <c r="C10628" s="408">
        <v>0</v>
      </c>
      <c r="D10628" s="408">
        <v>0</v>
      </c>
      <c r="E10628" s="408">
        <v>0</v>
      </c>
      <c r="F10628" s="409">
        <v>44629.589756944442</v>
      </c>
      <c r="G10628" s="408">
        <v>0</v>
      </c>
    </row>
    <row r="10629" spans="1:7" ht="15" x14ac:dyDescent="0.2">
      <c r="A10629" s="407" t="s">
        <v>16747</v>
      </c>
      <c r="B10629" s="407" t="s">
        <v>16748</v>
      </c>
      <c r="C10629" s="408">
        <v>0</v>
      </c>
      <c r="D10629" s="408">
        <v>50.59</v>
      </c>
      <c r="E10629" s="408">
        <v>50.59</v>
      </c>
      <c r="F10629" s="409">
        <v>44629.590092592596</v>
      </c>
      <c r="G10629" s="408">
        <v>0</v>
      </c>
    </row>
    <row r="10630" spans="1:7" ht="15" x14ac:dyDescent="0.2">
      <c r="A10630" s="407" t="s">
        <v>16749</v>
      </c>
      <c r="B10630" s="407" t="s">
        <v>16750</v>
      </c>
      <c r="C10630" s="408">
        <v>0</v>
      </c>
      <c r="D10630" s="408">
        <v>0</v>
      </c>
      <c r="E10630" s="408">
        <v>0</v>
      </c>
      <c r="F10630" s="409">
        <v>44629.5546875</v>
      </c>
      <c r="G10630" s="408">
        <v>0</v>
      </c>
    </row>
    <row r="10631" spans="1:7" ht="15" x14ac:dyDescent="0.2">
      <c r="A10631" s="407" t="s">
        <v>16751</v>
      </c>
      <c r="B10631" s="407" t="s">
        <v>16752</v>
      </c>
      <c r="C10631" s="408">
        <v>0</v>
      </c>
      <c r="D10631" s="408">
        <v>29.23</v>
      </c>
      <c r="E10631" s="408">
        <v>29.23</v>
      </c>
      <c r="F10631" s="409">
        <v>44629.583148148151</v>
      </c>
      <c r="G10631" s="408">
        <v>0</v>
      </c>
    </row>
    <row r="10632" spans="1:7" ht="15" x14ac:dyDescent="0.2">
      <c r="A10632" s="407" t="s">
        <v>16753</v>
      </c>
      <c r="B10632" s="407" t="s">
        <v>16754</v>
      </c>
      <c r="C10632" s="408">
        <v>0</v>
      </c>
      <c r="D10632" s="408">
        <v>9.83</v>
      </c>
      <c r="E10632" s="408">
        <v>9.83</v>
      </c>
      <c r="F10632" s="409">
        <v>44629.581388888888</v>
      </c>
      <c r="G10632" s="408">
        <v>0</v>
      </c>
    </row>
    <row r="10633" spans="1:7" ht="15" x14ac:dyDescent="0.2">
      <c r="A10633" s="407" t="s">
        <v>16755</v>
      </c>
      <c r="B10633" s="407" t="s">
        <v>16756</v>
      </c>
      <c r="C10633" s="408">
        <v>0</v>
      </c>
      <c r="D10633" s="408">
        <v>15.4</v>
      </c>
      <c r="E10633" s="408">
        <v>15.4</v>
      </c>
      <c r="F10633" s="409">
        <v>44629.574340277781</v>
      </c>
      <c r="G10633" s="408">
        <v>0</v>
      </c>
    </row>
    <row r="10634" spans="1:7" ht="15" x14ac:dyDescent="0.25">
      <c r="A10634" s="407" t="s">
        <v>16757</v>
      </c>
      <c r="B10634" s="407" t="s">
        <v>16758</v>
      </c>
      <c r="C10634" s="406"/>
      <c r="D10634" s="408">
        <v>1500</v>
      </c>
      <c r="E10634" s="408">
        <v>1500</v>
      </c>
      <c r="F10634" s="409">
        <v>44530.607777777775</v>
      </c>
      <c r="G10634" s="408">
        <v>0</v>
      </c>
    </row>
    <row r="10635" spans="1:7" ht="15" x14ac:dyDescent="0.25">
      <c r="A10635" s="407" t="s">
        <v>16759</v>
      </c>
      <c r="B10635" s="407" t="s">
        <v>16760</v>
      </c>
      <c r="C10635" s="406"/>
      <c r="D10635" s="408">
        <v>80.3</v>
      </c>
      <c r="E10635" s="408">
        <v>80.3</v>
      </c>
      <c r="F10635" s="409">
        <v>44516.393587962964</v>
      </c>
      <c r="G10635" s="408">
        <v>0</v>
      </c>
    </row>
    <row r="10636" spans="1:7" ht="15" x14ac:dyDescent="0.25">
      <c r="A10636" s="407" t="s">
        <v>16761</v>
      </c>
      <c r="B10636" s="407" t="s">
        <v>16762</v>
      </c>
      <c r="C10636" s="406"/>
      <c r="D10636" s="408">
        <v>97.15</v>
      </c>
      <c r="E10636" s="408">
        <v>97.15</v>
      </c>
      <c r="F10636" s="406"/>
      <c r="G10636" s="408">
        <v>0</v>
      </c>
    </row>
    <row r="10637" spans="1:7" ht="15" x14ac:dyDescent="0.25">
      <c r="A10637" s="407" t="s">
        <v>16763</v>
      </c>
      <c r="B10637" s="407" t="s">
        <v>16764</v>
      </c>
      <c r="C10637" s="406"/>
      <c r="D10637" s="408">
        <v>2910</v>
      </c>
      <c r="E10637" s="408">
        <v>2910</v>
      </c>
      <c r="F10637" s="406"/>
      <c r="G10637" s="408">
        <v>0</v>
      </c>
    </row>
    <row r="10638" spans="1:7" ht="15" x14ac:dyDescent="0.2">
      <c r="A10638" s="407" t="s">
        <v>16765</v>
      </c>
      <c r="B10638" s="407" t="s">
        <v>16766</v>
      </c>
      <c r="C10638" s="408">
        <v>0</v>
      </c>
      <c r="D10638" s="408">
        <v>1E-3</v>
      </c>
      <c r="E10638" s="408">
        <v>1E-3</v>
      </c>
      <c r="F10638" s="409">
        <v>44516.673472222225</v>
      </c>
      <c r="G10638" s="408">
        <v>0</v>
      </c>
    </row>
    <row r="10639" spans="1:7" ht="15" x14ac:dyDescent="0.2">
      <c r="A10639" s="407" t="s">
        <v>36605</v>
      </c>
      <c r="B10639" s="407" t="s">
        <v>36606</v>
      </c>
      <c r="C10639" s="408">
        <v>0</v>
      </c>
      <c r="D10639" s="408">
        <v>16.320494569835066</v>
      </c>
      <c r="E10639" s="408">
        <v>16.320494569835066</v>
      </c>
      <c r="F10639" s="409">
        <v>43116.457939814813</v>
      </c>
      <c r="G10639" s="408">
        <v>0</v>
      </c>
    </row>
    <row r="10640" spans="1:7" ht="15" x14ac:dyDescent="0.25">
      <c r="A10640" s="407" t="s">
        <v>36607</v>
      </c>
      <c r="B10640" s="407" t="s">
        <v>36608</v>
      </c>
      <c r="C10640" s="406"/>
      <c r="D10640" s="408">
        <v>16.713200000000001</v>
      </c>
      <c r="E10640" s="408">
        <v>16.713200000000001</v>
      </c>
      <c r="F10640" s="409">
        <v>43010.648877314816</v>
      </c>
      <c r="G10640" s="408">
        <v>0</v>
      </c>
    </row>
    <row r="10641" spans="1:7" ht="15" x14ac:dyDescent="0.2">
      <c r="A10641" s="407" t="s">
        <v>36609</v>
      </c>
      <c r="B10641" s="407" t="s">
        <v>36610</v>
      </c>
      <c r="C10641" s="408">
        <v>0</v>
      </c>
      <c r="D10641" s="408">
        <v>8.9</v>
      </c>
      <c r="E10641" s="408">
        <v>8.9</v>
      </c>
      <c r="F10641" s="409">
        <v>43621.725636574076</v>
      </c>
      <c r="G10641" s="408">
        <v>0</v>
      </c>
    </row>
    <row r="10642" spans="1:7" ht="15" x14ac:dyDescent="0.25">
      <c r="A10642" s="407" t="s">
        <v>36611</v>
      </c>
      <c r="B10642" s="407" t="s">
        <v>36612</v>
      </c>
      <c r="C10642" s="406"/>
      <c r="D10642" s="408">
        <v>71.409599999999998</v>
      </c>
      <c r="E10642" s="408">
        <v>71.409599999999998</v>
      </c>
      <c r="F10642" s="409">
        <v>43116.459201388891</v>
      </c>
      <c r="G10642" s="408">
        <v>0</v>
      </c>
    </row>
    <row r="10643" spans="1:7" ht="15" x14ac:dyDescent="0.2">
      <c r="A10643" s="407" t="s">
        <v>36613</v>
      </c>
      <c r="B10643" s="407" t="s">
        <v>36614</v>
      </c>
      <c r="C10643" s="408">
        <v>0</v>
      </c>
      <c r="D10643" s="408">
        <v>63.463684652173619</v>
      </c>
      <c r="E10643" s="408">
        <v>63.463684652173619</v>
      </c>
      <c r="F10643" s="409">
        <v>43116.459305555552</v>
      </c>
      <c r="G10643" s="408">
        <v>0</v>
      </c>
    </row>
    <row r="10644" spans="1:7" ht="15" x14ac:dyDescent="0.2">
      <c r="A10644" s="407" t="s">
        <v>36615</v>
      </c>
      <c r="B10644" s="407" t="s">
        <v>36616</v>
      </c>
      <c r="C10644" s="408">
        <v>0</v>
      </c>
      <c r="D10644" s="408">
        <v>52.763684652173609</v>
      </c>
      <c r="E10644" s="408">
        <v>52.763684652173609</v>
      </c>
      <c r="F10644" s="409">
        <v>43116.459548611114</v>
      </c>
      <c r="G10644" s="408">
        <v>0</v>
      </c>
    </row>
    <row r="10645" spans="1:7" ht="15" x14ac:dyDescent="0.25">
      <c r="A10645" s="407" t="s">
        <v>36617</v>
      </c>
      <c r="B10645" s="407" t="s">
        <v>36618</v>
      </c>
      <c r="C10645" s="406"/>
      <c r="D10645" s="408">
        <v>67.1096</v>
      </c>
      <c r="E10645" s="408">
        <v>67.1096</v>
      </c>
      <c r="F10645" s="409">
        <v>43361.655671296299</v>
      </c>
      <c r="G10645" s="408">
        <v>0</v>
      </c>
    </row>
    <row r="10646" spans="1:7" ht="15" x14ac:dyDescent="0.2">
      <c r="A10646" s="407" t="s">
        <v>16767</v>
      </c>
      <c r="B10646" s="407" t="s">
        <v>16768</v>
      </c>
      <c r="C10646" s="408">
        <v>0</v>
      </c>
      <c r="D10646" s="408">
        <v>2.8700210974862048</v>
      </c>
      <c r="E10646" s="408">
        <v>2.8700210974862048</v>
      </c>
      <c r="F10646" s="409">
        <v>45007.481435185182</v>
      </c>
      <c r="G10646" s="408">
        <v>0</v>
      </c>
    </row>
    <row r="10647" spans="1:7" ht="15" x14ac:dyDescent="0.25">
      <c r="A10647" s="407" t="s">
        <v>36619</v>
      </c>
      <c r="B10647" s="407" t="s">
        <v>36620</v>
      </c>
      <c r="C10647" s="408">
        <v>0</v>
      </c>
      <c r="D10647" s="408">
        <v>8</v>
      </c>
      <c r="E10647" s="408">
        <v>8</v>
      </c>
      <c r="F10647" s="406"/>
      <c r="G10647" s="408">
        <v>0</v>
      </c>
    </row>
    <row r="10648" spans="1:7" ht="15" x14ac:dyDescent="0.25">
      <c r="A10648" s="407" t="s">
        <v>36621</v>
      </c>
      <c r="B10648" s="407" t="s">
        <v>36622</v>
      </c>
      <c r="C10648" s="406"/>
      <c r="D10648" s="408">
        <v>8</v>
      </c>
      <c r="E10648" s="408">
        <v>8</v>
      </c>
      <c r="F10648" s="406"/>
      <c r="G10648" s="408">
        <v>0</v>
      </c>
    </row>
    <row r="10649" spans="1:7" ht="15" x14ac:dyDescent="0.2">
      <c r="A10649" s="407" t="s">
        <v>16769</v>
      </c>
      <c r="B10649" s="407" t="s">
        <v>16770</v>
      </c>
      <c r="C10649" s="408">
        <v>0</v>
      </c>
      <c r="D10649" s="408">
        <v>5.3848000000000003</v>
      </c>
      <c r="E10649" s="408">
        <v>5.3848000000000003</v>
      </c>
      <c r="F10649" s="409">
        <v>45007.479386574072</v>
      </c>
      <c r="G10649" s="408">
        <v>0</v>
      </c>
    </row>
    <row r="10650" spans="1:7" ht="15" x14ac:dyDescent="0.2">
      <c r="A10650" s="407" t="s">
        <v>16771</v>
      </c>
      <c r="B10650" s="407" t="s">
        <v>16772</v>
      </c>
      <c r="C10650" s="408">
        <v>0</v>
      </c>
      <c r="D10650" s="408">
        <v>33.978985714285713</v>
      </c>
      <c r="E10650" s="408">
        <v>33.978985714285713</v>
      </c>
      <c r="F10650" s="409">
        <v>44523.681203703702</v>
      </c>
      <c r="G10650" s="408">
        <v>0</v>
      </c>
    </row>
    <row r="10651" spans="1:7" ht="15" x14ac:dyDescent="0.2">
      <c r="A10651" s="407" t="s">
        <v>16773</v>
      </c>
      <c r="B10651" s="407" t="s">
        <v>16774</v>
      </c>
      <c r="C10651" s="408">
        <v>0</v>
      </c>
      <c r="D10651" s="408">
        <v>25.728400000000001</v>
      </c>
      <c r="E10651" s="408">
        <v>25.728400000000001</v>
      </c>
      <c r="F10651" s="409">
        <v>44523.682245370372</v>
      </c>
      <c r="G10651" s="408">
        <v>0</v>
      </c>
    </row>
    <row r="10652" spans="1:7" ht="15" x14ac:dyDescent="0.2">
      <c r="A10652" s="407" t="s">
        <v>16775</v>
      </c>
      <c r="B10652" s="407" t="s">
        <v>16776</v>
      </c>
      <c r="C10652" s="408">
        <v>0</v>
      </c>
      <c r="D10652" s="408">
        <v>31.328399999999998</v>
      </c>
      <c r="E10652" s="408">
        <v>31.328399999999998</v>
      </c>
      <c r="F10652" s="409">
        <v>44523.683194444442</v>
      </c>
      <c r="G10652" s="408">
        <v>0</v>
      </c>
    </row>
    <row r="10653" spans="1:7" ht="15" x14ac:dyDescent="0.2">
      <c r="A10653" s="407" t="s">
        <v>16777</v>
      </c>
      <c r="B10653" s="407" t="s">
        <v>16778</v>
      </c>
      <c r="C10653" s="408">
        <v>0</v>
      </c>
      <c r="D10653" s="408">
        <v>65.1297</v>
      </c>
      <c r="E10653" s="408">
        <v>65.1297</v>
      </c>
      <c r="F10653" s="409">
        <v>44523.682638888888</v>
      </c>
      <c r="G10653" s="408">
        <v>0</v>
      </c>
    </row>
    <row r="10654" spans="1:7" ht="15" x14ac:dyDescent="0.2">
      <c r="A10654" s="407" t="s">
        <v>16779</v>
      </c>
      <c r="B10654" s="407" t="s">
        <v>16780</v>
      </c>
      <c r="C10654" s="408">
        <v>0</v>
      </c>
      <c r="D10654" s="408">
        <v>2.0085172501091226</v>
      </c>
      <c r="E10654" s="408">
        <v>2.0085172501091226</v>
      </c>
      <c r="F10654" s="409">
        <v>45007.48170138889</v>
      </c>
      <c r="G10654" s="408">
        <v>0</v>
      </c>
    </row>
    <row r="10655" spans="1:7" ht="15" x14ac:dyDescent="0.25">
      <c r="A10655" s="407" t="s">
        <v>16781</v>
      </c>
      <c r="B10655" s="407" t="s">
        <v>16782</v>
      </c>
      <c r="C10655" s="406"/>
      <c r="D10655" s="408">
        <v>1.3998999999999999</v>
      </c>
      <c r="E10655" s="408">
        <v>1.3998999999999999</v>
      </c>
      <c r="F10655" s="409">
        <v>45007.481828703705</v>
      </c>
      <c r="G10655" s="408">
        <v>0</v>
      </c>
    </row>
    <row r="10656" spans="1:7" ht="15" x14ac:dyDescent="0.25">
      <c r="A10656" s="407" t="s">
        <v>16783</v>
      </c>
      <c r="B10656" s="407" t="s">
        <v>16784</v>
      </c>
      <c r="C10656" s="406"/>
      <c r="D10656" s="408">
        <v>1.3998999999999999</v>
      </c>
      <c r="E10656" s="408">
        <v>1.3998999999999999</v>
      </c>
      <c r="F10656" s="409">
        <v>45007.481979166667</v>
      </c>
      <c r="G10656" s="408">
        <v>0</v>
      </c>
    </row>
    <row r="10657" spans="1:7" ht="15" x14ac:dyDescent="0.2">
      <c r="A10657" s="407" t="s">
        <v>36623</v>
      </c>
      <c r="B10657" s="407" t="s">
        <v>36624</v>
      </c>
      <c r="C10657" s="408">
        <v>0</v>
      </c>
      <c r="D10657" s="408">
        <v>28.3</v>
      </c>
      <c r="E10657" s="408">
        <v>28.3</v>
      </c>
      <c r="F10657" s="409">
        <v>43013.842997685184</v>
      </c>
      <c r="G10657" s="408">
        <v>0</v>
      </c>
    </row>
    <row r="10658" spans="1:7" ht="15" x14ac:dyDescent="0.2">
      <c r="A10658" s="407" t="s">
        <v>16785</v>
      </c>
      <c r="B10658" s="407" t="s">
        <v>16786</v>
      </c>
      <c r="C10658" s="408">
        <v>0</v>
      </c>
      <c r="D10658" s="408">
        <v>4.3099999999999996</v>
      </c>
      <c r="E10658" s="408">
        <v>4.3099999999999996</v>
      </c>
      <c r="F10658" s="409">
        <v>44966.378923611112</v>
      </c>
      <c r="G10658" s="408">
        <v>0</v>
      </c>
    </row>
    <row r="10659" spans="1:7" ht="15" x14ac:dyDescent="0.2">
      <c r="A10659" s="407" t="s">
        <v>16787</v>
      </c>
      <c r="B10659" s="407" t="s">
        <v>16788</v>
      </c>
      <c r="C10659" s="408">
        <v>2.7500000000000004</v>
      </c>
      <c r="D10659" s="408">
        <v>1.61</v>
      </c>
      <c r="E10659" s="408">
        <v>4.3600000000000003</v>
      </c>
      <c r="F10659" s="409">
        <v>44512.364699074074</v>
      </c>
      <c r="G10659" s="408">
        <v>0</v>
      </c>
    </row>
    <row r="10660" spans="1:7" ht="15" x14ac:dyDescent="0.2">
      <c r="A10660" s="407" t="s">
        <v>16789</v>
      </c>
      <c r="B10660" s="407" t="s">
        <v>16790</v>
      </c>
      <c r="C10660" s="408">
        <v>0</v>
      </c>
      <c r="D10660" s="408">
        <v>1.3277000000000001</v>
      </c>
      <c r="E10660" s="408">
        <v>1.3277000000000001</v>
      </c>
      <c r="F10660" s="409">
        <v>45007.481249999997</v>
      </c>
      <c r="G10660" s="408">
        <v>0</v>
      </c>
    </row>
    <row r="10661" spans="1:7" ht="15" x14ac:dyDescent="0.25">
      <c r="A10661" s="407" t="s">
        <v>36625</v>
      </c>
      <c r="B10661" s="407" t="s">
        <v>36626</v>
      </c>
      <c r="C10661" s="406"/>
      <c r="D10661" s="406"/>
      <c r="E10661" s="406"/>
      <c r="F10661" s="409">
        <v>43010.675439814811</v>
      </c>
      <c r="G10661" s="408">
        <v>0</v>
      </c>
    </row>
    <row r="10662" spans="1:7" ht="15" x14ac:dyDescent="0.2">
      <c r="A10662" s="407" t="s">
        <v>36627</v>
      </c>
      <c r="B10662" s="407" t="s">
        <v>36628</v>
      </c>
      <c r="C10662" s="408">
        <v>0</v>
      </c>
      <c r="D10662" s="408">
        <v>48.4</v>
      </c>
      <c r="E10662" s="408">
        <v>48.4</v>
      </c>
      <c r="F10662" s="409">
        <v>43007.410636574074</v>
      </c>
      <c r="G10662" s="408">
        <v>0</v>
      </c>
    </row>
    <row r="10663" spans="1:7" ht="15" x14ac:dyDescent="0.2">
      <c r="A10663" s="407" t="s">
        <v>36629</v>
      </c>
      <c r="B10663" s="407" t="s">
        <v>36630</v>
      </c>
      <c r="C10663" s="408">
        <v>0</v>
      </c>
      <c r="D10663" s="408">
        <v>45.6</v>
      </c>
      <c r="E10663" s="408">
        <v>45.6</v>
      </c>
      <c r="F10663" s="409">
        <v>43007.411307870374</v>
      </c>
      <c r="G10663" s="408">
        <v>0</v>
      </c>
    </row>
    <row r="10664" spans="1:7" ht="15" x14ac:dyDescent="0.2">
      <c r="A10664" s="407" t="s">
        <v>36631</v>
      </c>
      <c r="B10664" s="407" t="s">
        <v>36628</v>
      </c>
      <c r="C10664" s="408">
        <v>0</v>
      </c>
      <c r="D10664" s="408">
        <v>59.1</v>
      </c>
      <c r="E10664" s="408">
        <v>59.1</v>
      </c>
      <c r="F10664" s="409">
        <v>43007.412141203706</v>
      </c>
      <c r="G10664" s="408">
        <v>0</v>
      </c>
    </row>
    <row r="10665" spans="1:7" ht="15" x14ac:dyDescent="0.25">
      <c r="A10665" s="407" t="s">
        <v>36632</v>
      </c>
      <c r="B10665" s="407" t="s">
        <v>36628</v>
      </c>
      <c r="C10665" s="406"/>
      <c r="D10665" s="408">
        <v>67.5</v>
      </c>
      <c r="E10665" s="408">
        <v>67.5</v>
      </c>
      <c r="F10665" s="409">
        <v>43007.41265046296</v>
      </c>
      <c r="G10665" s="408">
        <v>0</v>
      </c>
    </row>
    <row r="10666" spans="1:7" ht="15" x14ac:dyDescent="0.2">
      <c r="A10666" s="407" t="s">
        <v>16791</v>
      </c>
      <c r="B10666" s="407" t="s">
        <v>16792</v>
      </c>
      <c r="C10666" s="408">
        <v>0</v>
      </c>
      <c r="D10666" s="408">
        <v>2.2285172501091224</v>
      </c>
      <c r="E10666" s="408">
        <v>2.2285172501091224</v>
      </c>
      <c r="F10666" s="409">
        <v>45007.482418981483</v>
      </c>
      <c r="G10666" s="408">
        <v>0</v>
      </c>
    </row>
    <row r="10667" spans="1:7" ht="15" x14ac:dyDescent="0.25">
      <c r="A10667" s="407" t="s">
        <v>16793</v>
      </c>
      <c r="B10667" s="407" t="s">
        <v>16794</v>
      </c>
      <c r="C10667" s="406"/>
      <c r="D10667" s="408">
        <v>260.16609999999997</v>
      </c>
      <c r="E10667" s="408">
        <v>260.16609999999997</v>
      </c>
      <c r="F10667" s="409">
        <v>45007.484606481485</v>
      </c>
      <c r="G10667" s="408">
        <v>0</v>
      </c>
    </row>
    <row r="10668" spans="1:7" ht="15" x14ac:dyDescent="0.25">
      <c r="A10668" s="407" t="s">
        <v>16795</v>
      </c>
      <c r="B10668" s="407" t="s">
        <v>16796</v>
      </c>
      <c r="C10668" s="406"/>
      <c r="D10668" s="408">
        <v>3.4661</v>
      </c>
      <c r="E10668" s="408">
        <v>3.4661</v>
      </c>
      <c r="F10668" s="409">
        <v>45007.484768518516</v>
      </c>
      <c r="G10668" s="408">
        <v>0</v>
      </c>
    </row>
    <row r="10669" spans="1:7" ht="15" x14ac:dyDescent="0.25">
      <c r="A10669" s="407" t="s">
        <v>16797</v>
      </c>
      <c r="B10669" s="407" t="s">
        <v>16798</v>
      </c>
      <c r="C10669" s="406"/>
      <c r="D10669" s="408">
        <v>260.14190000000002</v>
      </c>
      <c r="E10669" s="408">
        <v>260.14190000000002</v>
      </c>
      <c r="F10669" s="409">
        <v>45007.484953703701</v>
      </c>
      <c r="G10669" s="408">
        <v>0</v>
      </c>
    </row>
    <row r="10670" spans="1:7" ht="15" x14ac:dyDescent="0.25">
      <c r="A10670" s="407" t="s">
        <v>16799</v>
      </c>
      <c r="B10670" s="407" t="s">
        <v>16800</v>
      </c>
      <c r="C10670" s="406"/>
      <c r="D10670" s="408">
        <v>260.34089999999998</v>
      </c>
      <c r="E10670" s="408">
        <v>260.34089999999998</v>
      </c>
      <c r="F10670" s="409">
        <v>45007.485115740739</v>
      </c>
      <c r="G10670" s="408">
        <v>0</v>
      </c>
    </row>
    <row r="10671" spans="1:7" ht="15" x14ac:dyDescent="0.25">
      <c r="A10671" s="407" t="s">
        <v>16801</v>
      </c>
      <c r="B10671" s="407" t="s">
        <v>16802</v>
      </c>
      <c r="C10671" s="406"/>
      <c r="D10671" s="408">
        <v>260.1771</v>
      </c>
      <c r="E10671" s="408">
        <v>260.1771</v>
      </c>
      <c r="F10671" s="409">
        <v>45007.485243055555</v>
      </c>
      <c r="G10671" s="408">
        <v>0</v>
      </c>
    </row>
    <row r="10672" spans="1:7" ht="15" x14ac:dyDescent="0.25">
      <c r="A10672" s="407" t="s">
        <v>16803</v>
      </c>
      <c r="B10672" s="407" t="s">
        <v>16804</v>
      </c>
      <c r="C10672" s="406"/>
      <c r="D10672" s="408">
        <v>3.4419</v>
      </c>
      <c r="E10672" s="408">
        <v>3.4419</v>
      </c>
      <c r="F10672" s="409">
        <v>45007.485474537039</v>
      </c>
      <c r="G10672" s="408">
        <v>0</v>
      </c>
    </row>
    <row r="10673" spans="1:7" ht="15" x14ac:dyDescent="0.25">
      <c r="A10673" s="407" t="s">
        <v>16805</v>
      </c>
      <c r="B10673" s="407" t="s">
        <v>16806</v>
      </c>
      <c r="C10673" s="406"/>
      <c r="D10673" s="408">
        <v>260.14190000000002</v>
      </c>
      <c r="E10673" s="408">
        <v>260.14190000000002</v>
      </c>
      <c r="F10673" s="409">
        <v>45007.485625000001</v>
      </c>
      <c r="G10673" s="408">
        <v>0</v>
      </c>
    </row>
    <row r="10674" spans="1:7" ht="15" x14ac:dyDescent="0.25">
      <c r="A10674" s="407" t="s">
        <v>16807</v>
      </c>
      <c r="B10674" s="407" t="s">
        <v>16808</v>
      </c>
      <c r="C10674" s="406"/>
      <c r="D10674" s="408">
        <v>260.16609999999997</v>
      </c>
      <c r="E10674" s="408">
        <v>260.16609999999997</v>
      </c>
      <c r="F10674" s="409">
        <v>45007.485752314817</v>
      </c>
      <c r="G10674" s="408">
        <v>0</v>
      </c>
    </row>
    <row r="10675" spans="1:7" ht="15" x14ac:dyDescent="0.25">
      <c r="A10675" s="407" t="s">
        <v>16809</v>
      </c>
      <c r="B10675" s="407" t="s">
        <v>16810</v>
      </c>
      <c r="C10675" s="406"/>
      <c r="D10675" s="408">
        <v>260.34089999999998</v>
      </c>
      <c r="E10675" s="408">
        <v>260.34089999999998</v>
      </c>
      <c r="F10675" s="409">
        <v>45007.485891203702</v>
      </c>
      <c r="G10675" s="408">
        <v>0</v>
      </c>
    </row>
    <row r="10676" spans="1:7" ht="15" x14ac:dyDescent="0.25">
      <c r="A10676" s="407" t="s">
        <v>16811</v>
      </c>
      <c r="B10676" s="407" t="s">
        <v>16812</v>
      </c>
      <c r="C10676" s="406"/>
      <c r="D10676" s="408">
        <v>260.14190000000002</v>
      </c>
      <c r="E10676" s="408">
        <v>260.14190000000002</v>
      </c>
      <c r="F10676" s="409">
        <v>45007.48605324074</v>
      </c>
      <c r="G10676" s="408">
        <v>0</v>
      </c>
    </row>
    <row r="10677" spans="1:7" ht="15" x14ac:dyDescent="0.25">
      <c r="A10677" s="407" t="s">
        <v>16813</v>
      </c>
      <c r="B10677" s="407" t="s">
        <v>16814</v>
      </c>
      <c r="C10677" s="406"/>
      <c r="D10677" s="408">
        <v>260.16609999999997</v>
      </c>
      <c r="E10677" s="408">
        <v>260.16609999999997</v>
      </c>
      <c r="F10677" s="409">
        <v>45007.486192129632</v>
      </c>
      <c r="G10677" s="408">
        <v>0</v>
      </c>
    </row>
    <row r="10678" spans="1:7" ht="15" x14ac:dyDescent="0.25">
      <c r="A10678" s="407" t="s">
        <v>16815</v>
      </c>
      <c r="B10678" s="407" t="s">
        <v>16816</v>
      </c>
      <c r="C10678" s="406"/>
      <c r="D10678" s="408">
        <v>15</v>
      </c>
      <c r="E10678" s="408">
        <v>15</v>
      </c>
      <c r="F10678" s="409">
        <v>44510.628136574072</v>
      </c>
      <c r="G10678" s="408">
        <v>0</v>
      </c>
    </row>
    <row r="10679" spans="1:7" ht="15" x14ac:dyDescent="0.25">
      <c r="A10679" s="407" t="s">
        <v>16817</v>
      </c>
      <c r="B10679" s="407" t="s">
        <v>16818</v>
      </c>
      <c r="C10679" s="406"/>
      <c r="D10679" s="408">
        <v>12</v>
      </c>
      <c r="E10679" s="408">
        <v>12</v>
      </c>
      <c r="F10679" s="409">
        <v>44510.629120370373</v>
      </c>
      <c r="G10679" s="408">
        <v>0</v>
      </c>
    </row>
    <row r="10680" spans="1:7" ht="15" x14ac:dyDescent="0.25">
      <c r="A10680" s="407" t="s">
        <v>16819</v>
      </c>
      <c r="B10680" s="407" t="s">
        <v>16820</v>
      </c>
      <c r="C10680" s="406"/>
      <c r="D10680" s="408">
        <v>14</v>
      </c>
      <c r="E10680" s="408">
        <v>14</v>
      </c>
      <c r="F10680" s="409">
        <v>44517.385393518518</v>
      </c>
      <c r="G10680" s="408">
        <v>0</v>
      </c>
    </row>
    <row r="10681" spans="1:7" ht="15" x14ac:dyDescent="0.25">
      <c r="A10681" s="407" t="s">
        <v>16821</v>
      </c>
      <c r="B10681" s="407" t="s">
        <v>16822</v>
      </c>
      <c r="C10681" s="406"/>
      <c r="D10681" s="408">
        <v>12</v>
      </c>
      <c r="E10681" s="408">
        <v>12</v>
      </c>
      <c r="F10681" s="409">
        <v>43013.844907407409</v>
      </c>
      <c r="G10681" s="408">
        <v>0</v>
      </c>
    </row>
    <row r="10682" spans="1:7" ht="15" x14ac:dyDescent="0.2">
      <c r="A10682" s="407" t="s">
        <v>36633</v>
      </c>
      <c r="B10682" s="407" t="s">
        <v>36628</v>
      </c>
      <c r="C10682" s="408">
        <v>0</v>
      </c>
      <c r="D10682" s="408">
        <v>63.2</v>
      </c>
      <c r="E10682" s="408">
        <v>63.2</v>
      </c>
      <c r="F10682" s="409">
        <v>43007.413414351853</v>
      </c>
      <c r="G10682" s="408">
        <v>0</v>
      </c>
    </row>
    <row r="10683" spans="1:7" ht="15" x14ac:dyDescent="0.2">
      <c r="A10683" s="407" t="s">
        <v>16823</v>
      </c>
      <c r="B10683" s="407" t="s">
        <v>16824</v>
      </c>
      <c r="C10683" s="408">
        <v>0</v>
      </c>
      <c r="D10683" s="408">
        <v>8.8755000000000006</v>
      </c>
      <c r="E10683" s="408">
        <v>8.8755000000000006</v>
      </c>
      <c r="F10683" s="409">
        <v>44882.366354166668</v>
      </c>
      <c r="G10683" s="408">
        <v>0</v>
      </c>
    </row>
    <row r="10684" spans="1:7" ht="15" x14ac:dyDescent="0.25">
      <c r="A10684" s="407" t="s">
        <v>16825</v>
      </c>
      <c r="B10684" s="407" t="s">
        <v>16826</v>
      </c>
      <c r="C10684" s="406"/>
      <c r="D10684" s="406"/>
      <c r="E10684" s="406"/>
      <c r="F10684" s="409">
        <v>45946.669444444444</v>
      </c>
      <c r="G10684" s="408">
        <v>0</v>
      </c>
    </row>
    <row r="10685" spans="1:7" ht="15" x14ac:dyDescent="0.2">
      <c r="A10685" s="407" t="s">
        <v>16827</v>
      </c>
      <c r="B10685" s="407" t="s">
        <v>16828</v>
      </c>
      <c r="C10685" s="408">
        <v>0</v>
      </c>
      <c r="D10685" s="408">
        <v>7.0107999999999997</v>
      </c>
      <c r="E10685" s="408">
        <v>7.0107999999999997</v>
      </c>
      <c r="F10685" s="409">
        <v>44882.368483796294</v>
      </c>
      <c r="G10685" s="408">
        <v>0</v>
      </c>
    </row>
    <row r="10686" spans="1:7" ht="15" x14ac:dyDescent="0.25">
      <c r="A10686" s="407" t="s">
        <v>16829</v>
      </c>
      <c r="B10686" s="407" t="s">
        <v>16830</v>
      </c>
      <c r="C10686" s="406"/>
      <c r="D10686" s="406"/>
      <c r="E10686" s="406"/>
      <c r="F10686" s="409">
        <v>45946.669641203705</v>
      </c>
      <c r="G10686" s="408">
        <v>0</v>
      </c>
    </row>
    <row r="10687" spans="1:7" ht="15" x14ac:dyDescent="0.2">
      <c r="A10687" s="407" t="s">
        <v>16831</v>
      </c>
      <c r="B10687" s="407" t="s">
        <v>16832</v>
      </c>
      <c r="C10687" s="408">
        <v>0</v>
      </c>
      <c r="D10687" s="408">
        <v>0.22166</v>
      </c>
      <c r="E10687" s="408">
        <v>0.22166</v>
      </c>
      <c r="F10687" s="409">
        <v>44882.369016203702</v>
      </c>
      <c r="G10687" s="408">
        <v>0</v>
      </c>
    </row>
    <row r="10688" spans="1:7" ht="15" x14ac:dyDescent="0.25">
      <c r="A10688" s="407" t="s">
        <v>16833</v>
      </c>
      <c r="B10688" s="407" t="s">
        <v>16834</v>
      </c>
      <c r="C10688" s="406"/>
      <c r="D10688" s="406"/>
      <c r="E10688" s="406"/>
      <c r="F10688" s="409">
        <v>45946.66978009259</v>
      </c>
      <c r="G10688" s="408">
        <v>0</v>
      </c>
    </row>
    <row r="10689" spans="1:7" ht="15" x14ac:dyDescent="0.2">
      <c r="A10689" s="407" t="s">
        <v>16835</v>
      </c>
      <c r="B10689" s="407" t="s">
        <v>16836</v>
      </c>
      <c r="C10689" s="408">
        <v>0</v>
      </c>
      <c r="D10689" s="408">
        <v>0.27255000000000001</v>
      </c>
      <c r="E10689" s="408">
        <v>0.27255000000000001</v>
      </c>
      <c r="F10689" s="409">
        <v>45946.666701388887</v>
      </c>
      <c r="G10689" s="408">
        <v>0</v>
      </c>
    </row>
    <row r="10690" spans="1:7" ht="15" x14ac:dyDescent="0.2">
      <c r="A10690" s="407" t="s">
        <v>16837</v>
      </c>
      <c r="B10690" s="407" t="s">
        <v>16838</v>
      </c>
      <c r="C10690" s="408">
        <v>0</v>
      </c>
      <c r="D10690" s="408">
        <v>9.3800000000000008</v>
      </c>
      <c r="E10690" s="408">
        <v>9.3800000000000008</v>
      </c>
      <c r="F10690" s="409">
        <v>44882.369803240741</v>
      </c>
      <c r="G10690" s="408">
        <v>0</v>
      </c>
    </row>
    <row r="10691" spans="1:7" ht="15" x14ac:dyDescent="0.2">
      <c r="A10691" s="407" t="s">
        <v>16839</v>
      </c>
      <c r="B10691" s="407" t="s">
        <v>16840</v>
      </c>
      <c r="C10691" s="408">
        <v>0</v>
      </c>
      <c r="D10691" s="408">
        <v>0.16172</v>
      </c>
      <c r="E10691" s="408">
        <v>0.16172</v>
      </c>
      <c r="F10691" s="409">
        <v>45946.66810185185</v>
      </c>
      <c r="G10691" s="408">
        <v>0</v>
      </c>
    </row>
    <row r="10692" spans="1:7" ht="15" x14ac:dyDescent="0.25">
      <c r="A10692" s="407" t="s">
        <v>16841</v>
      </c>
      <c r="B10692" s="407" t="s">
        <v>16842</v>
      </c>
      <c r="C10692" s="406"/>
      <c r="D10692" s="406"/>
      <c r="E10692" s="406"/>
      <c r="F10692" s="409">
        <v>45946.667928240742</v>
      </c>
      <c r="G10692" s="408">
        <v>0</v>
      </c>
    </row>
    <row r="10693" spans="1:7" ht="15" x14ac:dyDescent="0.2">
      <c r="A10693" s="407" t="s">
        <v>16843</v>
      </c>
      <c r="B10693" s="407" t="s">
        <v>16844</v>
      </c>
      <c r="C10693" s="408">
        <v>0</v>
      </c>
      <c r="D10693" s="408">
        <v>2.2400000000000002</v>
      </c>
      <c r="E10693" s="408">
        <v>2.2400000000000002</v>
      </c>
      <c r="F10693" s="409">
        <v>45415.301562499997</v>
      </c>
      <c r="G10693" s="408">
        <v>468</v>
      </c>
    </row>
    <row r="10694" spans="1:7" ht="15" x14ac:dyDescent="0.25">
      <c r="A10694" s="407" t="s">
        <v>36634</v>
      </c>
      <c r="B10694" s="407" t="s">
        <v>36635</v>
      </c>
      <c r="C10694" s="406"/>
      <c r="D10694" s="406"/>
      <c r="E10694" s="406"/>
      <c r="F10694" s="409">
        <v>43013.84547453704</v>
      </c>
      <c r="G10694" s="408">
        <v>0</v>
      </c>
    </row>
    <row r="10695" spans="1:7" ht="15" x14ac:dyDescent="0.2">
      <c r="A10695" s="407" t="s">
        <v>36636</v>
      </c>
      <c r="B10695" s="407" t="s">
        <v>36637</v>
      </c>
      <c r="C10695" s="408">
        <v>0</v>
      </c>
      <c r="D10695" s="408">
        <v>1.6</v>
      </c>
      <c r="E10695" s="408">
        <v>1.6</v>
      </c>
      <c r="F10695" s="409">
        <v>43013.845578703702</v>
      </c>
      <c r="G10695" s="408">
        <v>0</v>
      </c>
    </row>
    <row r="10696" spans="1:7" ht="15" x14ac:dyDescent="0.2">
      <c r="A10696" s="407" t="s">
        <v>36638</v>
      </c>
      <c r="B10696" s="407" t="s">
        <v>36639</v>
      </c>
      <c r="C10696" s="408">
        <v>0</v>
      </c>
      <c r="D10696" s="408">
        <v>1.06</v>
      </c>
      <c r="E10696" s="408">
        <v>1.06</v>
      </c>
      <c r="F10696" s="409">
        <v>43787.508136574077</v>
      </c>
      <c r="G10696" s="408">
        <v>0</v>
      </c>
    </row>
    <row r="10697" spans="1:7" ht="15" x14ac:dyDescent="0.2">
      <c r="A10697" s="407" t="s">
        <v>36640</v>
      </c>
      <c r="B10697" s="407" t="s">
        <v>36641</v>
      </c>
      <c r="C10697" s="408">
        <v>0</v>
      </c>
      <c r="D10697" s="408">
        <v>3.7</v>
      </c>
      <c r="E10697" s="408">
        <v>3.7</v>
      </c>
      <c r="F10697" s="409">
        <v>43116.448217592595</v>
      </c>
      <c r="G10697" s="408">
        <v>0</v>
      </c>
    </row>
    <row r="10698" spans="1:7" ht="15" x14ac:dyDescent="0.2">
      <c r="A10698" s="407" t="s">
        <v>36642</v>
      </c>
      <c r="B10698" s="407" t="s">
        <v>36643</v>
      </c>
      <c r="C10698" s="408">
        <v>0</v>
      </c>
      <c r="D10698" s="408">
        <v>6.8</v>
      </c>
      <c r="E10698" s="408">
        <v>6.8</v>
      </c>
      <c r="F10698" s="409">
        <v>43116.448541666665</v>
      </c>
      <c r="G10698" s="408">
        <v>0</v>
      </c>
    </row>
    <row r="10699" spans="1:7" ht="15" x14ac:dyDescent="0.2">
      <c r="A10699" s="407" t="s">
        <v>36644</v>
      </c>
      <c r="B10699" s="407" t="s">
        <v>36645</v>
      </c>
      <c r="C10699" s="408">
        <v>0</v>
      </c>
      <c r="D10699" s="408">
        <v>3</v>
      </c>
      <c r="E10699" s="408">
        <v>3</v>
      </c>
      <c r="F10699" s="409">
        <v>43007.414039351854</v>
      </c>
      <c r="G10699" s="408">
        <v>0</v>
      </c>
    </row>
    <row r="10700" spans="1:7" ht="15" x14ac:dyDescent="0.2">
      <c r="A10700" s="407" t="s">
        <v>16845</v>
      </c>
      <c r="B10700" s="407" t="s">
        <v>16846</v>
      </c>
      <c r="C10700" s="408">
        <v>0</v>
      </c>
      <c r="D10700" s="408">
        <v>2.71</v>
      </c>
      <c r="E10700" s="408">
        <v>2.71</v>
      </c>
      <c r="F10700" s="409">
        <v>43013.845995370371</v>
      </c>
      <c r="G10700" s="408">
        <v>0</v>
      </c>
    </row>
    <row r="10701" spans="1:7" ht="15" x14ac:dyDescent="0.2">
      <c r="A10701" s="407" t="s">
        <v>36646</v>
      </c>
      <c r="B10701" s="407" t="s">
        <v>36647</v>
      </c>
      <c r="C10701" s="408">
        <v>0</v>
      </c>
      <c r="D10701" s="408">
        <v>3.7</v>
      </c>
      <c r="E10701" s="408">
        <v>3.7</v>
      </c>
      <c r="F10701" s="409">
        <v>43621.735300925924</v>
      </c>
      <c r="G10701" s="408">
        <v>0</v>
      </c>
    </row>
    <row r="10702" spans="1:7" ht="15" x14ac:dyDescent="0.2">
      <c r="A10702" s="407" t="s">
        <v>16847</v>
      </c>
      <c r="B10702" s="407" t="s">
        <v>16848</v>
      </c>
      <c r="C10702" s="408">
        <v>0</v>
      </c>
      <c r="D10702" s="408">
        <v>6.02</v>
      </c>
      <c r="E10702" s="408">
        <v>6.02</v>
      </c>
      <c r="F10702" s="409">
        <v>44523.673125000001</v>
      </c>
      <c r="G10702" s="408">
        <v>0</v>
      </c>
    </row>
    <row r="10703" spans="1:7" ht="15" x14ac:dyDescent="0.2">
      <c r="A10703" s="407" t="s">
        <v>16849</v>
      </c>
      <c r="B10703" s="407" t="s">
        <v>16850</v>
      </c>
      <c r="C10703" s="408">
        <v>0</v>
      </c>
      <c r="D10703" s="408">
        <v>17.95</v>
      </c>
      <c r="E10703" s="408">
        <v>17.95</v>
      </c>
      <c r="F10703" s="409">
        <v>44517.383969907409</v>
      </c>
      <c r="G10703" s="408">
        <v>0</v>
      </c>
    </row>
    <row r="10704" spans="1:7" ht="15" x14ac:dyDescent="0.2">
      <c r="A10704" s="407" t="s">
        <v>36648</v>
      </c>
      <c r="B10704" s="407" t="s">
        <v>36649</v>
      </c>
      <c r="C10704" s="408">
        <v>0</v>
      </c>
      <c r="D10704" s="408">
        <v>8.4499999999999993</v>
      </c>
      <c r="E10704" s="408">
        <v>8.4499999999999993</v>
      </c>
      <c r="F10704" s="409">
        <v>43116.449849537035</v>
      </c>
      <c r="G10704" s="408">
        <v>0</v>
      </c>
    </row>
    <row r="10705" spans="1:7" ht="15" x14ac:dyDescent="0.2">
      <c r="A10705" s="407" t="s">
        <v>36650</v>
      </c>
      <c r="B10705" s="407" t="s">
        <v>36651</v>
      </c>
      <c r="C10705" s="408">
        <v>0</v>
      </c>
      <c r="D10705" s="408">
        <v>49.963684652173619</v>
      </c>
      <c r="E10705" s="408">
        <v>49.963684652173619</v>
      </c>
      <c r="F10705" s="409">
        <v>43116.458738425928</v>
      </c>
      <c r="G10705" s="408">
        <v>0</v>
      </c>
    </row>
    <row r="10706" spans="1:7" ht="15" x14ac:dyDescent="0.2">
      <c r="A10706" s="407" t="s">
        <v>16851</v>
      </c>
      <c r="B10706" s="407" t="s">
        <v>16852</v>
      </c>
      <c r="C10706" s="408">
        <v>0</v>
      </c>
      <c r="D10706" s="408">
        <v>19.7</v>
      </c>
      <c r="E10706" s="408">
        <v>19.7</v>
      </c>
      <c r="F10706" s="409">
        <v>44512.550081018519</v>
      </c>
      <c r="G10706" s="408">
        <v>0</v>
      </c>
    </row>
    <row r="10707" spans="1:7" ht="15" x14ac:dyDescent="0.2">
      <c r="A10707" s="407" t="s">
        <v>16853</v>
      </c>
      <c r="B10707" s="407" t="s">
        <v>16854</v>
      </c>
      <c r="C10707" s="408">
        <v>0</v>
      </c>
      <c r="D10707" s="408">
        <v>46.96</v>
      </c>
      <c r="E10707" s="408">
        <v>46.96</v>
      </c>
      <c r="F10707" s="409">
        <v>44896.466365740744</v>
      </c>
      <c r="G10707" s="408">
        <v>0</v>
      </c>
    </row>
    <row r="10708" spans="1:7" ht="15" x14ac:dyDescent="0.2">
      <c r="A10708" s="407" t="s">
        <v>16855</v>
      </c>
      <c r="B10708" s="407" t="s">
        <v>16856</v>
      </c>
      <c r="C10708" s="408">
        <v>0</v>
      </c>
      <c r="D10708" s="408">
        <v>5.9</v>
      </c>
      <c r="E10708" s="408">
        <v>5.9</v>
      </c>
      <c r="F10708" s="409">
        <v>45719.672013888892</v>
      </c>
      <c r="G10708" s="408">
        <v>0</v>
      </c>
    </row>
    <row r="10709" spans="1:7" ht="15" x14ac:dyDescent="0.2">
      <c r="A10709" s="407" t="s">
        <v>36652</v>
      </c>
      <c r="B10709" s="407" t="s">
        <v>36653</v>
      </c>
      <c r="C10709" s="408">
        <v>0</v>
      </c>
      <c r="D10709" s="408">
        <v>9.6</v>
      </c>
      <c r="E10709" s="408">
        <v>9.6</v>
      </c>
      <c r="F10709" s="409">
        <v>43621.724421296298</v>
      </c>
      <c r="G10709" s="408">
        <v>0</v>
      </c>
    </row>
    <row r="10710" spans="1:7" ht="15" x14ac:dyDescent="0.2">
      <c r="A10710" s="407" t="s">
        <v>16857</v>
      </c>
      <c r="B10710" s="407" t="s">
        <v>16858</v>
      </c>
      <c r="C10710" s="408">
        <v>0</v>
      </c>
      <c r="D10710" s="408">
        <v>8.6</v>
      </c>
      <c r="E10710" s="408">
        <v>8.6</v>
      </c>
      <c r="F10710" s="409">
        <v>44971.506712962961</v>
      </c>
      <c r="G10710" s="408">
        <v>0</v>
      </c>
    </row>
    <row r="10711" spans="1:7" ht="15" x14ac:dyDescent="0.2">
      <c r="A10711" s="407" t="s">
        <v>16859</v>
      </c>
      <c r="B10711" s="407" t="s">
        <v>16860</v>
      </c>
      <c r="C10711" s="408">
        <v>0</v>
      </c>
      <c r="D10711" s="408">
        <v>2.4149110974862045</v>
      </c>
      <c r="E10711" s="408">
        <v>2.4149110974862045</v>
      </c>
      <c r="F10711" s="409">
        <v>44777.549930555557</v>
      </c>
      <c r="G10711" s="408">
        <v>1280</v>
      </c>
    </row>
    <row r="10712" spans="1:7" ht="15" x14ac:dyDescent="0.2">
      <c r="A10712" s="407" t="s">
        <v>16861</v>
      </c>
      <c r="B10712" s="407" t="s">
        <v>41288</v>
      </c>
      <c r="C10712" s="408">
        <v>0</v>
      </c>
      <c r="D10712" s="408">
        <v>5.95</v>
      </c>
      <c r="E10712" s="408">
        <v>5.95</v>
      </c>
      <c r="F10712" s="409">
        <v>45467.579212962963</v>
      </c>
      <c r="G10712" s="408">
        <v>80</v>
      </c>
    </row>
    <row r="10713" spans="1:7" ht="15" x14ac:dyDescent="0.25">
      <c r="A10713" s="407" t="s">
        <v>16862</v>
      </c>
      <c r="B10713" s="407" t="s">
        <v>16863</v>
      </c>
      <c r="C10713" s="406"/>
      <c r="D10713" s="408">
        <v>2.2000000000000002</v>
      </c>
      <c r="E10713" s="408">
        <v>2.2000000000000002</v>
      </c>
      <c r="F10713" s="409">
        <v>45461.709247685183</v>
      </c>
      <c r="G10713" s="408">
        <v>0</v>
      </c>
    </row>
    <row r="10714" spans="1:7" ht="15" x14ac:dyDescent="0.2">
      <c r="A10714" s="407" t="s">
        <v>16864</v>
      </c>
      <c r="B10714" s="407" t="s">
        <v>16865</v>
      </c>
      <c r="C10714" s="408">
        <v>0</v>
      </c>
      <c r="D10714" s="408">
        <v>6.82</v>
      </c>
      <c r="E10714" s="408">
        <v>6.82</v>
      </c>
      <c r="F10714" s="409">
        <v>45468.569849537038</v>
      </c>
      <c r="G10714" s="408">
        <v>0</v>
      </c>
    </row>
    <row r="10715" spans="1:7" ht="15" x14ac:dyDescent="0.2">
      <c r="A10715" s="407" t="s">
        <v>16866</v>
      </c>
      <c r="B10715" s="407" t="s">
        <v>16867</v>
      </c>
      <c r="C10715" s="408">
        <v>0</v>
      </c>
      <c r="D10715" s="408">
        <v>6.13</v>
      </c>
      <c r="E10715" s="408">
        <v>6.13</v>
      </c>
      <c r="F10715" s="409">
        <v>45418.640844907408</v>
      </c>
      <c r="G10715" s="408">
        <v>0</v>
      </c>
    </row>
    <row r="10716" spans="1:7" ht="15" x14ac:dyDescent="0.2">
      <c r="A10716" s="407" t="s">
        <v>16868</v>
      </c>
      <c r="B10716" s="407" t="s">
        <v>16869</v>
      </c>
      <c r="C10716" s="408">
        <v>0</v>
      </c>
      <c r="D10716" s="408">
        <v>32.333744221879812</v>
      </c>
      <c r="E10716" s="408">
        <v>32.333744221879812</v>
      </c>
      <c r="F10716" s="409">
        <v>45736.652881944443</v>
      </c>
      <c r="G10716" s="408">
        <v>0</v>
      </c>
    </row>
    <row r="10717" spans="1:7" ht="15" x14ac:dyDescent="0.2">
      <c r="A10717" s="407" t="s">
        <v>36654</v>
      </c>
      <c r="B10717" s="407" t="s">
        <v>36655</v>
      </c>
      <c r="C10717" s="408">
        <v>0</v>
      </c>
      <c r="D10717" s="408">
        <v>3.2</v>
      </c>
      <c r="E10717" s="408">
        <v>3.2</v>
      </c>
      <c r="F10717" s="409">
        <v>43007.41511574074</v>
      </c>
      <c r="G10717" s="408">
        <v>0</v>
      </c>
    </row>
    <row r="10718" spans="1:7" ht="15" x14ac:dyDescent="0.25">
      <c r="A10718" s="407" t="s">
        <v>16870</v>
      </c>
      <c r="B10718" s="407" t="s">
        <v>16871</v>
      </c>
      <c r="C10718" s="408">
        <v>0</v>
      </c>
      <c r="D10718" s="408">
        <v>1.3</v>
      </c>
      <c r="E10718" s="408">
        <v>1.3</v>
      </c>
      <c r="F10718" s="406"/>
      <c r="G10718" s="408">
        <v>0</v>
      </c>
    </row>
    <row r="10719" spans="1:7" ht="15" x14ac:dyDescent="0.2">
      <c r="A10719" s="407" t="s">
        <v>36656</v>
      </c>
      <c r="B10719" s="407" t="s">
        <v>36657</v>
      </c>
      <c r="C10719" s="408">
        <v>0</v>
      </c>
      <c r="D10719" s="408">
        <v>3.2</v>
      </c>
      <c r="E10719" s="408">
        <v>3.2</v>
      </c>
      <c r="F10719" s="409">
        <v>43007.416365740741</v>
      </c>
      <c r="G10719" s="408">
        <v>0</v>
      </c>
    </row>
    <row r="10720" spans="1:7" ht="15" x14ac:dyDescent="0.2">
      <c r="A10720" s="407" t="s">
        <v>36658</v>
      </c>
      <c r="B10720" s="407" t="s">
        <v>36659</v>
      </c>
      <c r="C10720" s="408">
        <v>0</v>
      </c>
      <c r="D10720" s="408">
        <v>1.7</v>
      </c>
      <c r="E10720" s="408">
        <v>1.7</v>
      </c>
      <c r="F10720" s="409">
        <v>44375.53633101852</v>
      </c>
      <c r="G10720" s="408">
        <v>0</v>
      </c>
    </row>
    <row r="10721" spans="1:7" ht="15" x14ac:dyDescent="0.2">
      <c r="A10721" s="407" t="s">
        <v>36660</v>
      </c>
      <c r="B10721" s="407" t="s">
        <v>36661</v>
      </c>
      <c r="C10721" s="408">
        <v>0</v>
      </c>
      <c r="D10721" s="408">
        <v>10.5</v>
      </c>
      <c r="E10721" s="408">
        <v>10.5</v>
      </c>
      <c r="F10721" s="409">
        <v>44873.299432870372</v>
      </c>
      <c r="G10721" s="408">
        <v>0</v>
      </c>
    </row>
    <row r="10722" spans="1:7" ht="15" x14ac:dyDescent="0.2">
      <c r="A10722" s="407" t="s">
        <v>16872</v>
      </c>
      <c r="B10722" s="407" t="s">
        <v>40396</v>
      </c>
      <c r="C10722" s="408">
        <v>0</v>
      </c>
      <c r="D10722" s="408">
        <v>1.9</v>
      </c>
      <c r="E10722" s="408">
        <v>1.9</v>
      </c>
      <c r="F10722" s="409">
        <v>45819.264664351853</v>
      </c>
      <c r="G10722" s="408">
        <v>233</v>
      </c>
    </row>
    <row r="10723" spans="1:7" ht="15" x14ac:dyDescent="0.2">
      <c r="A10723" s="407" t="s">
        <v>16873</v>
      </c>
      <c r="B10723" s="407" t="s">
        <v>16874</v>
      </c>
      <c r="C10723" s="408">
        <v>0</v>
      </c>
      <c r="D10723" s="408">
        <v>26.9</v>
      </c>
      <c r="E10723" s="408">
        <v>26.9</v>
      </c>
      <c r="F10723" s="409">
        <v>45181.409050925926</v>
      </c>
      <c r="G10723" s="408">
        <v>152</v>
      </c>
    </row>
    <row r="10724" spans="1:7" ht="15" x14ac:dyDescent="0.25">
      <c r="A10724" s="407" t="s">
        <v>16875</v>
      </c>
      <c r="B10724" s="407" t="s">
        <v>16876</v>
      </c>
      <c r="C10724" s="406"/>
      <c r="D10724" s="406"/>
      <c r="E10724" s="406"/>
      <c r="F10724" s="409">
        <v>44882.37228009259</v>
      </c>
      <c r="G10724" s="408">
        <v>0</v>
      </c>
    </row>
    <row r="10725" spans="1:7" ht="15" x14ac:dyDescent="0.2">
      <c r="A10725" s="407" t="s">
        <v>16877</v>
      </c>
      <c r="B10725" s="407" t="s">
        <v>16878</v>
      </c>
      <c r="C10725" s="408">
        <v>0</v>
      </c>
      <c r="D10725" s="408">
        <v>0</v>
      </c>
      <c r="E10725" s="408">
        <v>0</v>
      </c>
      <c r="F10725" s="409">
        <v>44882.372499999998</v>
      </c>
      <c r="G10725" s="408">
        <v>0</v>
      </c>
    </row>
    <row r="10726" spans="1:7" ht="15" x14ac:dyDescent="0.25">
      <c r="A10726" s="407" t="s">
        <v>16879</v>
      </c>
      <c r="B10726" s="407" t="s">
        <v>16880</v>
      </c>
      <c r="C10726" s="406"/>
      <c r="D10726" s="406"/>
      <c r="E10726" s="406"/>
      <c r="F10726" s="409">
        <v>44882.372673611113</v>
      </c>
      <c r="G10726" s="408">
        <v>0</v>
      </c>
    </row>
    <row r="10727" spans="1:7" ht="15" x14ac:dyDescent="0.25">
      <c r="A10727" s="407" t="s">
        <v>36662</v>
      </c>
      <c r="B10727" s="407" t="s">
        <v>36663</v>
      </c>
      <c r="C10727" s="406"/>
      <c r="D10727" s="408">
        <v>13.6</v>
      </c>
      <c r="E10727" s="408">
        <v>13.6</v>
      </c>
      <c r="F10727" s="409">
        <v>43116.338807870372</v>
      </c>
      <c r="G10727" s="408">
        <v>0</v>
      </c>
    </row>
    <row r="10728" spans="1:7" ht="15" x14ac:dyDescent="0.2">
      <c r="A10728" s="407" t="s">
        <v>16881</v>
      </c>
      <c r="B10728" s="407" t="s">
        <v>16882</v>
      </c>
      <c r="C10728" s="408">
        <v>0</v>
      </c>
      <c r="D10728" s="408">
        <v>25.5</v>
      </c>
      <c r="E10728" s="408">
        <v>25.5</v>
      </c>
      <c r="F10728" s="409">
        <v>45586.463703703703</v>
      </c>
      <c r="G10728" s="408">
        <v>0</v>
      </c>
    </row>
    <row r="10729" spans="1:7" ht="15" x14ac:dyDescent="0.2">
      <c r="A10729" s="407" t="s">
        <v>16883</v>
      </c>
      <c r="B10729" s="407" t="s">
        <v>16884</v>
      </c>
      <c r="C10729" s="408">
        <v>0</v>
      </c>
      <c r="D10729" s="408">
        <v>1.34</v>
      </c>
      <c r="E10729" s="408">
        <v>1.34</v>
      </c>
      <c r="F10729" s="409">
        <v>44656.427094907405</v>
      </c>
      <c r="G10729" s="408">
        <v>4779</v>
      </c>
    </row>
    <row r="10730" spans="1:7" ht="15" x14ac:dyDescent="0.2">
      <c r="A10730" s="407" t="s">
        <v>16885</v>
      </c>
      <c r="B10730" s="407" t="s">
        <v>16886</v>
      </c>
      <c r="C10730" s="408">
        <v>0</v>
      </c>
      <c r="D10730" s="408">
        <v>1.17</v>
      </c>
      <c r="E10730" s="408">
        <v>1.17</v>
      </c>
      <c r="F10730" s="409">
        <v>43844.444490740738</v>
      </c>
      <c r="G10730" s="408">
        <v>0</v>
      </c>
    </row>
    <row r="10731" spans="1:7" ht="15" x14ac:dyDescent="0.2">
      <c r="A10731" s="407" t="s">
        <v>16887</v>
      </c>
      <c r="B10731" s="407" t="s">
        <v>16888</v>
      </c>
      <c r="C10731" s="408">
        <v>0</v>
      </c>
      <c r="D10731" s="408">
        <v>1.17</v>
      </c>
      <c r="E10731" s="408">
        <v>1.17</v>
      </c>
      <c r="F10731" s="409">
        <v>43844.453449074077</v>
      </c>
      <c r="G10731" s="408">
        <v>0</v>
      </c>
    </row>
    <row r="10732" spans="1:7" ht="15" x14ac:dyDescent="0.2">
      <c r="A10732" s="407" t="s">
        <v>16889</v>
      </c>
      <c r="B10732" s="407" t="s">
        <v>5092</v>
      </c>
      <c r="C10732" s="408">
        <v>0</v>
      </c>
      <c r="D10732" s="408">
        <v>33</v>
      </c>
      <c r="E10732" s="408">
        <v>33</v>
      </c>
      <c r="F10732" s="409">
        <v>44523.681759259256</v>
      </c>
      <c r="G10732" s="408">
        <v>0</v>
      </c>
    </row>
    <row r="10733" spans="1:7" ht="15" x14ac:dyDescent="0.2">
      <c r="A10733" s="407" t="s">
        <v>16890</v>
      </c>
      <c r="B10733" s="407" t="s">
        <v>16891</v>
      </c>
      <c r="C10733" s="408">
        <v>0</v>
      </c>
      <c r="D10733" s="408">
        <v>58.1</v>
      </c>
      <c r="E10733" s="408">
        <v>58.1</v>
      </c>
      <c r="F10733" s="409">
        <v>44881.336793981478</v>
      </c>
      <c r="G10733" s="408">
        <v>0</v>
      </c>
    </row>
    <row r="10734" spans="1:7" ht="15" x14ac:dyDescent="0.2">
      <c r="A10734" s="407" t="s">
        <v>16892</v>
      </c>
      <c r="B10734" s="407" t="s">
        <v>16893</v>
      </c>
      <c r="C10734" s="408">
        <v>0</v>
      </c>
      <c r="D10734" s="408">
        <v>85.73</v>
      </c>
      <c r="E10734" s="408">
        <v>85.73</v>
      </c>
      <c r="F10734" s="409">
        <v>44523.682893518519</v>
      </c>
      <c r="G10734" s="408">
        <v>0</v>
      </c>
    </row>
    <row r="10735" spans="1:7" ht="15" x14ac:dyDescent="0.2">
      <c r="A10735" s="407" t="s">
        <v>16894</v>
      </c>
      <c r="B10735" s="407" t="s">
        <v>16895</v>
      </c>
      <c r="C10735" s="408">
        <v>0</v>
      </c>
      <c r="D10735" s="408">
        <v>64.95</v>
      </c>
      <c r="E10735" s="408">
        <v>64.95</v>
      </c>
      <c r="F10735" s="409">
        <v>44523.683506944442</v>
      </c>
      <c r="G10735" s="408">
        <v>0</v>
      </c>
    </row>
    <row r="10736" spans="1:7" ht="15" x14ac:dyDescent="0.2">
      <c r="A10736" s="407" t="s">
        <v>16896</v>
      </c>
      <c r="B10736" s="407" t="s">
        <v>16897</v>
      </c>
      <c r="C10736" s="408">
        <v>0</v>
      </c>
      <c r="D10736" s="408">
        <v>1.255040698848586</v>
      </c>
      <c r="E10736" s="408">
        <v>1.255040698848586</v>
      </c>
      <c r="F10736" s="409">
        <v>45576.27412037037</v>
      </c>
      <c r="G10736" s="408">
        <v>276</v>
      </c>
    </row>
    <row r="10737" spans="1:7" ht="15" x14ac:dyDescent="0.2">
      <c r="A10737" s="407" t="s">
        <v>16898</v>
      </c>
      <c r="B10737" s="407" t="s">
        <v>16899</v>
      </c>
      <c r="C10737" s="408">
        <v>0</v>
      </c>
      <c r="D10737" s="408">
        <v>1.5</v>
      </c>
      <c r="E10737" s="408">
        <v>1.5</v>
      </c>
      <c r="F10737" s="409">
        <v>44169.369652777779</v>
      </c>
      <c r="G10737" s="408">
        <v>0</v>
      </c>
    </row>
    <row r="10738" spans="1:7" ht="15" x14ac:dyDescent="0.25">
      <c r="A10738" s="407" t="s">
        <v>16900</v>
      </c>
      <c r="B10738" s="407" t="s">
        <v>16901</v>
      </c>
      <c r="C10738" s="406"/>
      <c r="D10738" s="406"/>
      <c r="E10738" s="406"/>
      <c r="F10738" s="409">
        <v>43013.850428240738</v>
      </c>
      <c r="G10738" s="408">
        <v>0</v>
      </c>
    </row>
    <row r="10739" spans="1:7" ht="15" x14ac:dyDescent="0.25">
      <c r="A10739" s="407" t="s">
        <v>36664</v>
      </c>
      <c r="B10739" s="407" t="s">
        <v>36665</v>
      </c>
      <c r="C10739" s="406"/>
      <c r="D10739" s="408">
        <v>0.01</v>
      </c>
      <c r="E10739" s="408">
        <v>0.01</v>
      </c>
      <c r="F10739" s="409">
        <v>43116.447592592594</v>
      </c>
      <c r="G10739" s="408">
        <v>0</v>
      </c>
    </row>
    <row r="10740" spans="1:7" ht="15" x14ac:dyDescent="0.25">
      <c r="A10740" s="407" t="s">
        <v>16902</v>
      </c>
      <c r="B10740" s="407" t="s">
        <v>16903</v>
      </c>
      <c r="C10740" s="406"/>
      <c r="D10740" s="408">
        <v>21</v>
      </c>
      <c r="E10740" s="408">
        <v>21</v>
      </c>
      <c r="F10740" s="409">
        <v>43717.628703703704</v>
      </c>
      <c r="G10740" s="408">
        <v>0</v>
      </c>
    </row>
    <row r="10741" spans="1:7" ht="15" x14ac:dyDescent="0.2">
      <c r="A10741" s="407" t="s">
        <v>16904</v>
      </c>
      <c r="B10741" s="407" t="s">
        <v>16905</v>
      </c>
      <c r="C10741" s="408">
        <v>0</v>
      </c>
      <c r="D10741" s="408">
        <v>1.56</v>
      </c>
      <c r="E10741" s="408">
        <v>1.56</v>
      </c>
      <c r="F10741" s="409">
        <v>44881.337083333332</v>
      </c>
      <c r="G10741" s="408">
        <v>352</v>
      </c>
    </row>
    <row r="10742" spans="1:7" ht="15" x14ac:dyDescent="0.25">
      <c r="A10742" s="407" t="s">
        <v>16906</v>
      </c>
      <c r="B10742" s="407" t="s">
        <v>16907</v>
      </c>
      <c r="C10742" s="406"/>
      <c r="D10742" s="408">
        <v>130</v>
      </c>
      <c r="E10742" s="408">
        <v>130</v>
      </c>
      <c r="F10742" s="409">
        <v>44512.391319444447</v>
      </c>
      <c r="G10742" s="408">
        <v>0</v>
      </c>
    </row>
    <row r="10743" spans="1:7" ht="15" x14ac:dyDescent="0.2">
      <c r="A10743" s="407" t="s">
        <v>16908</v>
      </c>
      <c r="B10743" s="407" t="s">
        <v>16909</v>
      </c>
      <c r="C10743" s="408">
        <v>0</v>
      </c>
      <c r="D10743" s="408">
        <v>1.75</v>
      </c>
      <c r="E10743" s="408">
        <v>1.75</v>
      </c>
      <c r="F10743" s="409">
        <v>44881.337280092594</v>
      </c>
      <c r="G10743" s="408">
        <v>0</v>
      </c>
    </row>
    <row r="10744" spans="1:7" ht="15" x14ac:dyDescent="0.25">
      <c r="A10744" s="407" t="s">
        <v>16910</v>
      </c>
      <c r="B10744" s="407" t="s">
        <v>16911</v>
      </c>
      <c r="C10744" s="406"/>
      <c r="D10744" s="408">
        <v>130</v>
      </c>
      <c r="E10744" s="408">
        <v>130</v>
      </c>
      <c r="F10744" s="409">
        <v>44525.372615740744</v>
      </c>
      <c r="G10744" s="408">
        <v>0</v>
      </c>
    </row>
    <row r="10745" spans="1:7" ht="15" x14ac:dyDescent="0.25">
      <c r="A10745" s="407" t="s">
        <v>16912</v>
      </c>
      <c r="B10745" s="407" t="s">
        <v>16913</v>
      </c>
      <c r="C10745" s="406"/>
      <c r="D10745" s="408">
        <v>130</v>
      </c>
      <c r="E10745" s="408">
        <v>130</v>
      </c>
      <c r="F10745" s="409">
        <v>44525.372233796297</v>
      </c>
      <c r="G10745" s="408">
        <v>0</v>
      </c>
    </row>
    <row r="10746" spans="1:7" ht="15" x14ac:dyDescent="0.25">
      <c r="A10746" s="407" t="s">
        <v>16914</v>
      </c>
      <c r="B10746" s="407" t="s">
        <v>16915</v>
      </c>
      <c r="C10746" s="406"/>
      <c r="D10746" s="408">
        <v>130</v>
      </c>
      <c r="E10746" s="408">
        <v>130</v>
      </c>
      <c r="F10746" s="409">
        <v>44512.390902777777</v>
      </c>
      <c r="G10746" s="408">
        <v>0</v>
      </c>
    </row>
    <row r="10747" spans="1:7" ht="15" x14ac:dyDescent="0.2">
      <c r="A10747" s="407" t="s">
        <v>16916</v>
      </c>
      <c r="B10747" s="407" t="s">
        <v>16917</v>
      </c>
      <c r="C10747" s="408">
        <v>0</v>
      </c>
      <c r="D10747" s="408">
        <v>1.55</v>
      </c>
      <c r="E10747" s="408">
        <v>1.55</v>
      </c>
      <c r="F10747" s="409">
        <v>44881.337442129632</v>
      </c>
      <c r="G10747" s="408">
        <v>0</v>
      </c>
    </row>
    <row r="10748" spans="1:7" ht="15" x14ac:dyDescent="0.25">
      <c r="A10748" s="407" t="s">
        <v>16918</v>
      </c>
      <c r="B10748" s="407" t="s">
        <v>16919</v>
      </c>
      <c r="C10748" s="406"/>
      <c r="D10748" s="408">
        <v>130</v>
      </c>
      <c r="E10748" s="408">
        <v>130</v>
      </c>
      <c r="F10748" s="409">
        <v>44525.373194444444</v>
      </c>
      <c r="G10748" s="408">
        <v>0</v>
      </c>
    </row>
    <row r="10749" spans="1:7" ht="15" x14ac:dyDescent="0.25">
      <c r="A10749" s="407" t="s">
        <v>16920</v>
      </c>
      <c r="B10749" s="407" t="s">
        <v>16921</v>
      </c>
      <c r="C10749" s="406"/>
      <c r="D10749" s="408">
        <v>130</v>
      </c>
      <c r="E10749" s="408">
        <v>130</v>
      </c>
      <c r="F10749" s="409">
        <v>44512.391736111109</v>
      </c>
      <c r="G10749" s="408">
        <v>0</v>
      </c>
    </row>
    <row r="10750" spans="1:7" ht="15" x14ac:dyDescent="0.2">
      <c r="A10750" s="407" t="s">
        <v>16922</v>
      </c>
      <c r="B10750" s="407" t="s">
        <v>16923</v>
      </c>
      <c r="C10750" s="408">
        <v>0</v>
      </c>
      <c r="D10750" s="408">
        <v>15</v>
      </c>
      <c r="E10750" s="408">
        <v>15</v>
      </c>
      <c r="F10750" s="409">
        <v>44525.698622685188</v>
      </c>
      <c r="G10750" s="408">
        <v>0</v>
      </c>
    </row>
    <row r="10751" spans="1:7" ht="15" x14ac:dyDescent="0.2">
      <c r="A10751" s="407" t="s">
        <v>16924</v>
      </c>
      <c r="B10751" s="407" t="s">
        <v>16925</v>
      </c>
      <c r="C10751" s="408">
        <v>0</v>
      </c>
      <c r="D10751" s="408">
        <v>7.84</v>
      </c>
      <c r="E10751" s="408">
        <v>7.84</v>
      </c>
      <c r="F10751" s="409">
        <v>44882.372870370367</v>
      </c>
      <c r="G10751" s="408">
        <v>0</v>
      </c>
    </row>
    <row r="10752" spans="1:7" ht="15" x14ac:dyDescent="0.2">
      <c r="A10752" s="407" t="s">
        <v>16926</v>
      </c>
      <c r="B10752" s="407" t="s">
        <v>16927</v>
      </c>
      <c r="C10752" s="408">
        <v>0</v>
      </c>
      <c r="D10752" s="408">
        <v>9.0515000000000008</v>
      </c>
      <c r="E10752" s="408">
        <v>9.0515000000000008</v>
      </c>
      <c r="F10752" s="409">
        <v>44303.56417824074</v>
      </c>
      <c r="G10752" s="408">
        <v>0</v>
      </c>
    </row>
    <row r="10753" spans="1:7" ht="15" x14ac:dyDescent="0.2">
      <c r="A10753" s="407" t="s">
        <v>16928</v>
      </c>
      <c r="B10753" s="407" t="s">
        <v>6654</v>
      </c>
      <c r="C10753" s="408">
        <v>1</v>
      </c>
      <c r="D10753" s="408">
        <v>15.150454084</v>
      </c>
      <c r="E10753" s="408">
        <v>17.650454084</v>
      </c>
      <c r="F10753" s="409">
        <v>45819.441493055558</v>
      </c>
      <c r="G10753" s="408">
        <v>0</v>
      </c>
    </row>
    <row r="10754" spans="1:7" ht="15" x14ac:dyDescent="0.2">
      <c r="A10754" s="407" t="s">
        <v>16929</v>
      </c>
      <c r="B10754" s="407" t="s">
        <v>16930</v>
      </c>
      <c r="C10754" s="408">
        <v>16.5</v>
      </c>
      <c r="D10754" s="408">
        <v>173.85480000000001</v>
      </c>
      <c r="E10754" s="408">
        <v>190.35480000000001</v>
      </c>
      <c r="F10754" s="409">
        <v>43014.341458333336</v>
      </c>
      <c r="G10754" s="408">
        <v>0</v>
      </c>
    </row>
    <row r="10755" spans="1:7" ht="15" x14ac:dyDescent="0.2">
      <c r="A10755" s="407" t="s">
        <v>16931</v>
      </c>
      <c r="B10755" s="407" t="s">
        <v>16932</v>
      </c>
      <c r="C10755" s="408">
        <v>2</v>
      </c>
      <c r="D10755" s="408">
        <v>20.9116</v>
      </c>
      <c r="E10755" s="408">
        <v>22.9116</v>
      </c>
      <c r="F10755" s="409">
        <v>45495.611284722225</v>
      </c>
      <c r="G10755" s="408">
        <v>32</v>
      </c>
    </row>
    <row r="10756" spans="1:7" ht="15" x14ac:dyDescent="0.25">
      <c r="A10756" s="407" t="s">
        <v>16933</v>
      </c>
      <c r="B10756" s="407" t="s">
        <v>16934</v>
      </c>
      <c r="C10756" s="406"/>
      <c r="D10756" s="406"/>
      <c r="E10756" s="406"/>
      <c r="F10756" s="409">
        <v>44511.61614583333</v>
      </c>
      <c r="G10756" s="408">
        <v>0</v>
      </c>
    </row>
    <row r="10757" spans="1:7" ht="15" x14ac:dyDescent="0.2">
      <c r="A10757" s="407" t="s">
        <v>16935</v>
      </c>
      <c r="B10757" s="407" t="s">
        <v>16936</v>
      </c>
      <c r="C10757" s="408">
        <v>0</v>
      </c>
      <c r="D10757" s="408">
        <v>1</v>
      </c>
      <c r="E10757" s="408">
        <v>1</v>
      </c>
      <c r="F10757" s="409">
        <v>43847.417372685188</v>
      </c>
      <c r="G10757" s="408">
        <v>197</v>
      </c>
    </row>
    <row r="10758" spans="1:7" ht="15" x14ac:dyDescent="0.2">
      <c r="A10758" s="407" t="s">
        <v>16937</v>
      </c>
      <c r="B10758" s="407" t="s">
        <v>16938</v>
      </c>
      <c r="C10758" s="408">
        <v>0</v>
      </c>
      <c r="D10758" s="408">
        <v>2.5299999999999998</v>
      </c>
      <c r="E10758" s="408">
        <v>2.5299999999999998</v>
      </c>
      <c r="F10758" s="409">
        <v>43014.341678240744</v>
      </c>
      <c r="G10758" s="408">
        <v>102</v>
      </c>
    </row>
    <row r="10759" spans="1:7" ht="15" x14ac:dyDescent="0.2">
      <c r="A10759" s="407" t="s">
        <v>16939</v>
      </c>
      <c r="B10759" s="407" t="s">
        <v>16940</v>
      </c>
      <c r="C10759" s="408">
        <v>0</v>
      </c>
      <c r="D10759" s="408">
        <v>5.5</v>
      </c>
      <c r="E10759" s="408">
        <v>5.5</v>
      </c>
      <c r="F10759" s="409">
        <v>45736.635601851849</v>
      </c>
      <c r="G10759" s="408">
        <v>8</v>
      </c>
    </row>
    <row r="10760" spans="1:7" ht="15" x14ac:dyDescent="0.2">
      <c r="A10760" s="407" t="s">
        <v>16941</v>
      </c>
      <c r="B10760" s="407" t="s">
        <v>16942</v>
      </c>
      <c r="C10760" s="408">
        <v>0</v>
      </c>
      <c r="D10760" s="408">
        <v>5.03</v>
      </c>
      <c r="E10760" s="408">
        <v>5.03</v>
      </c>
      <c r="F10760" s="409">
        <v>45398.716319444444</v>
      </c>
      <c r="G10760" s="408">
        <v>69</v>
      </c>
    </row>
    <row r="10761" spans="1:7" ht="15" x14ac:dyDescent="0.2">
      <c r="A10761" s="407" t="s">
        <v>16943</v>
      </c>
      <c r="B10761" s="407" t="s">
        <v>16944</v>
      </c>
      <c r="C10761" s="408">
        <v>0</v>
      </c>
      <c r="D10761" s="408">
        <v>7.15</v>
      </c>
      <c r="E10761" s="408">
        <v>7.15</v>
      </c>
      <c r="F10761" s="409">
        <v>45763.517928240741</v>
      </c>
      <c r="G10761" s="408">
        <v>44</v>
      </c>
    </row>
    <row r="10762" spans="1:7" ht="15" x14ac:dyDescent="0.2">
      <c r="A10762" s="407" t="s">
        <v>16945</v>
      </c>
      <c r="B10762" s="407" t="s">
        <v>16946</v>
      </c>
      <c r="C10762" s="408">
        <v>0</v>
      </c>
      <c r="D10762" s="408">
        <v>12.2</v>
      </c>
      <c r="E10762" s="408">
        <v>12.2</v>
      </c>
      <c r="F10762" s="409">
        <v>43014.341828703706</v>
      </c>
      <c r="G10762" s="408">
        <v>0</v>
      </c>
    </row>
    <row r="10763" spans="1:7" ht="15" x14ac:dyDescent="0.2">
      <c r="A10763" s="407" t="s">
        <v>16947</v>
      </c>
      <c r="B10763" s="407" t="s">
        <v>16948</v>
      </c>
      <c r="C10763" s="408">
        <v>0</v>
      </c>
      <c r="D10763" s="408">
        <v>17.97</v>
      </c>
      <c r="E10763" s="408">
        <v>17.97</v>
      </c>
      <c r="F10763" s="409">
        <v>43014.341863425929</v>
      </c>
      <c r="G10763" s="408">
        <v>0</v>
      </c>
    </row>
    <row r="10764" spans="1:7" ht="15" x14ac:dyDescent="0.2">
      <c r="A10764" s="407" t="s">
        <v>16949</v>
      </c>
      <c r="B10764" s="407" t="s">
        <v>16950</v>
      </c>
      <c r="C10764" s="408">
        <v>0</v>
      </c>
      <c r="D10764" s="408">
        <v>6.87</v>
      </c>
      <c r="E10764" s="408">
        <v>6.87</v>
      </c>
      <c r="F10764" s="409">
        <v>43014.341909722221</v>
      </c>
      <c r="G10764" s="408">
        <v>0</v>
      </c>
    </row>
    <row r="10765" spans="1:7" ht="15" x14ac:dyDescent="0.2">
      <c r="A10765" s="407" t="s">
        <v>16951</v>
      </c>
      <c r="B10765" s="407" t="s">
        <v>16952</v>
      </c>
      <c r="C10765" s="408">
        <v>0</v>
      </c>
      <c r="D10765" s="408">
        <v>4</v>
      </c>
      <c r="E10765" s="408">
        <v>4</v>
      </c>
      <c r="F10765" s="409">
        <v>43014.341967592591</v>
      </c>
      <c r="G10765" s="408">
        <v>0</v>
      </c>
    </row>
    <row r="10766" spans="1:7" ht="15" x14ac:dyDescent="0.2">
      <c r="A10766" s="407" t="s">
        <v>16953</v>
      </c>
      <c r="B10766" s="407" t="s">
        <v>16954</v>
      </c>
      <c r="C10766" s="408">
        <v>1</v>
      </c>
      <c r="D10766" s="408">
        <v>4.8032336593198073</v>
      </c>
      <c r="E10766" s="408">
        <v>7.3032336593198073</v>
      </c>
      <c r="F10766" s="409">
        <v>46071.621180555558</v>
      </c>
      <c r="G10766" s="408">
        <v>0</v>
      </c>
    </row>
    <row r="10767" spans="1:7" ht="15" x14ac:dyDescent="0.2">
      <c r="A10767" s="407" t="s">
        <v>16955</v>
      </c>
      <c r="B10767" s="407" t="s">
        <v>16956</v>
      </c>
      <c r="C10767" s="408">
        <v>0</v>
      </c>
      <c r="D10767" s="408">
        <v>7.5</v>
      </c>
      <c r="E10767" s="408">
        <v>7.5</v>
      </c>
      <c r="F10767" s="409">
        <v>43014.341990740744</v>
      </c>
      <c r="G10767" s="408">
        <v>30</v>
      </c>
    </row>
    <row r="10768" spans="1:7" ht="15" x14ac:dyDescent="0.2">
      <c r="A10768" s="407" t="s">
        <v>16957</v>
      </c>
      <c r="B10768" s="407" t="s">
        <v>16958</v>
      </c>
      <c r="C10768" s="408">
        <v>0</v>
      </c>
      <c r="D10768" s="408">
        <v>6</v>
      </c>
      <c r="E10768" s="408">
        <v>6</v>
      </c>
      <c r="F10768" s="409">
        <v>44777.55128472222</v>
      </c>
      <c r="G10768" s="408">
        <v>0</v>
      </c>
    </row>
    <row r="10769" spans="1:7" ht="15" x14ac:dyDescent="0.2">
      <c r="A10769" s="407" t="s">
        <v>16959</v>
      </c>
      <c r="B10769" s="407" t="s">
        <v>16960</v>
      </c>
      <c r="C10769" s="408">
        <v>0</v>
      </c>
      <c r="D10769" s="408">
        <v>6</v>
      </c>
      <c r="E10769" s="408">
        <v>6</v>
      </c>
      <c r="F10769" s="409">
        <v>43014.342372685183</v>
      </c>
      <c r="G10769" s="408">
        <v>30</v>
      </c>
    </row>
    <row r="10770" spans="1:7" ht="15" x14ac:dyDescent="0.2">
      <c r="A10770" s="407" t="s">
        <v>16961</v>
      </c>
      <c r="B10770" s="407" t="s">
        <v>16962</v>
      </c>
      <c r="C10770" s="408">
        <v>0</v>
      </c>
      <c r="D10770" s="408">
        <v>5.25</v>
      </c>
      <c r="E10770" s="408">
        <v>5.25</v>
      </c>
      <c r="F10770" s="409">
        <v>43244.399097222224</v>
      </c>
      <c r="G10770" s="408">
        <v>0</v>
      </c>
    </row>
    <row r="10771" spans="1:7" ht="15" x14ac:dyDescent="0.2">
      <c r="A10771" s="407" t="s">
        <v>16963</v>
      </c>
      <c r="B10771" s="407" t="s">
        <v>16964</v>
      </c>
      <c r="C10771" s="408">
        <v>0</v>
      </c>
      <c r="D10771" s="408">
        <v>45</v>
      </c>
      <c r="E10771" s="408">
        <v>45</v>
      </c>
      <c r="F10771" s="409">
        <v>44882.373310185183</v>
      </c>
      <c r="G10771" s="408">
        <v>0</v>
      </c>
    </row>
    <row r="10772" spans="1:7" ht="15" x14ac:dyDescent="0.25">
      <c r="A10772" s="407" t="s">
        <v>16965</v>
      </c>
      <c r="B10772" s="407" t="s">
        <v>16966</v>
      </c>
      <c r="C10772" s="406"/>
      <c r="D10772" s="406"/>
      <c r="E10772" s="406"/>
      <c r="F10772" s="409">
        <v>45625.571793981479</v>
      </c>
      <c r="G10772" s="408">
        <v>0</v>
      </c>
    </row>
    <row r="10773" spans="1:7" ht="15" x14ac:dyDescent="0.2">
      <c r="A10773" s="407" t="s">
        <v>36666</v>
      </c>
      <c r="B10773" s="407" t="s">
        <v>36667</v>
      </c>
      <c r="C10773" s="408">
        <v>0</v>
      </c>
      <c r="D10773" s="408">
        <v>7.5</v>
      </c>
      <c r="E10773" s="408">
        <v>7.5</v>
      </c>
      <c r="F10773" s="409">
        <v>43501.591666666667</v>
      </c>
      <c r="G10773" s="408">
        <v>0</v>
      </c>
    </row>
    <row r="10774" spans="1:7" ht="15" x14ac:dyDescent="0.25">
      <c r="A10774" s="407" t="s">
        <v>16967</v>
      </c>
      <c r="B10774" s="407" t="s">
        <v>16968</v>
      </c>
      <c r="C10774" s="406"/>
      <c r="D10774" s="406"/>
      <c r="E10774" s="406"/>
      <c r="F10774" s="409">
        <v>45625.575185185182</v>
      </c>
      <c r="G10774" s="408">
        <v>0</v>
      </c>
    </row>
    <row r="10775" spans="1:7" ht="15" x14ac:dyDescent="0.25">
      <c r="A10775" s="407" t="s">
        <v>16969</v>
      </c>
      <c r="B10775" s="407" t="s">
        <v>16970</v>
      </c>
      <c r="C10775" s="408">
        <v>0</v>
      </c>
      <c r="D10775" s="408">
        <v>1</v>
      </c>
      <c r="E10775" s="408">
        <v>1</v>
      </c>
      <c r="F10775" s="406"/>
      <c r="G10775" s="408">
        <v>0</v>
      </c>
    </row>
    <row r="10776" spans="1:7" ht="15" x14ac:dyDescent="0.2">
      <c r="A10776" s="407" t="s">
        <v>36668</v>
      </c>
      <c r="B10776" s="407" t="s">
        <v>36669</v>
      </c>
      <c r="C10776" s="408">
        <v>0</v>
      </c>
      <c r="D10776" s="408">
        <v>14.95</v>
      </c>
      <c r="E10776" s="408">
        <v>14.95</v>
      </c>
      <c r="F10776" s="409">
        <v>43116.567731481482</v>
      </c>
      <c r="G10776" s="408">
        <v>0</v>
      </c>
    </row>
    <row r="10777" spans="1:7" ht="15" x14ac:dyDescent="0.2">
      <c r="A10777" s="407" t="s">
        <v>36670</v>
      </c>
      <c r="B10777" s="407" t="s">
        <v>36671</v>
      </c>
      <c r="C10777" s="408">
        <v>0</v>
      </c>
      <c r="D10777" s="408">
        <v>22.45</v>
      </c>
      <c r="E10777" s="408">
        <v>22.45</v>
      </c>
      <c r="F10777" s="409">
        <v>43116.567893518521</v>
      </c>
      <c r="G10777" s="408">
        <v>0</v>
      </c>
    </row>
    <row r="10778" spans="1:7" ht="15" x14ac:dyDescent="0.25">
      <c r="A10778" s="407" t="s">
        <v>16971</v>
      </c>
      <c r="B10778" s="407" t="s">
        <v>16972</v>
      </c>
      <c r="C10778" s="408">
        <v>0</v>
      </c>
      <c r="D10778" s="408">
        <v>9.75</v>
      </c>
      <c r="E10778" s="408">
        <v>9.75</v>
      </c>
      <c r="F10778" s="406"/>
      <c r="G10778" s="408">
        <v>0</v>
      </c>
    </row>
    <row r="10779" spans="1:7" ht="15" x14ac:dyDescent="0.2">
      <c r="A10779" s="407" t="s">
        <v>36672</v>
      </c>
      <c r="B10779" s="407" t="s">
        <v>36673</v>
      </c>
      <c r="C10779" s="408">
        <v>0</v>
      </c>
      <c r="D10779" s="408">
        <v>29.9</v>
      </c>
      <c r="E10779" s="408">
        <v>29.9</v>
      </c>
      <c r="F10779" s="409">
        <v>43116.568136574075</v>
      </c>
      <c r="G10779" s="408">
        <v>0</v>
      </c>
    </row>
    <row r="10780" spans="1:7" ht="15" x14ac:dyDescent="0.25">
      <c r="A10780" s="407" t="s">
        <v>16973</v>
      </c>
      <c r="B10780" s="407" t="s">
        <v>16974</v>
      </c>
      <c r="C10780" s="408">
        <v>0</v>
      </c>
      <c r="D10780" s="408">
        <v>12</v>
      </c>
      <c r="E10780" s="408">
        <v>12</v>
      </c>
      <c r="F10780" s="406"/>
      <c r="G10780" s="408">
        <v>0</v>
      </c>
    </row>
    <row r="10781" spans="1:7" ht="15" x14ac:dyDescent="0.2">
      <c r="A10781" s="407" t="s">
        <v>36674</v>
      </c>
      <c r="B10781" s="407" t="s">
        <v>36675</v>
      </c>
      <c r="C10781" s="408">
        <v>0</v>
      </c>
      <c r="D10781" s="408">
        <v>37.4</v>
      </c>
      <c r="E10781" s="408">
        <v>37.4</v>
      </c>
      <c r="F10781" s="409">
        <v>43116.568333333336</v>
      </c>
      <c r="G10781" s="408">
        <v>0</v>
      </c>
    </row>
    <row r="10782" spans="1:7" ht="15" x14ac:dyDescent="0.25">
      <c r="A10782" s="407" t="s">
        <v>16975</v>
      </c>
      <c r="B10782" s="407" t="s">
        <v>16976</v>
      </c>
      <c r="C10782" s="408">
        <v>0</v>
      </c>
      <c r="D10782" s="408">
        <v>15</v>
      </c>
      <c r="E10782" s="408">
        <v>15</v>
      </c>
      <c r="F10782" s="406"/>
      <c r="G10782" s="408">
        <v>0</v>
      </c>
    </row>
    <row r="10783" spans="1:7" ht="15" x14ac:dyDescent="0.2">
      <c r="A10783" s="407" t="s">
        <v>36676</v>
      </c>
      <c r="B10783" s="407" t="s">
        <v>36677</v>
      </c>
      <c r="C10783" s="408">
        <v>0</v>
      </c>
      <c r="D10783" s="408">
        <v>44.85</v>
      </c>
      <c r="E10783" s="408">
        <v>44.85</v>
      </c>
      <c r="F10783" s="409">
        <v>43116.56863425926</v>
      </c>
      <c r="G10783" s="408">
        <v>0</v>
      </c>
    </row>
    <row r="10784" spans="1:7" ht="15" x14ac:dyDescent="0.25">
      <c r="A10784" s="407" t="s">
        <v>16977</v>
      </c>
      <c r="B10784" s="407" t="s">
        <v>16978</v>
      </c>
      <c r="C10784" s="408">
        <v>0</v>
      </c>
      <c r="D10784" s="408">
        <v>20</v>
      </c>
      <c r="E10784" s="408">
        <v>20</v>
      </c>
      <c r="F10784" s="406"/>
      <c r="G10784" s="408">
        <v>0</v>
      </c>
    </row>
    <row r="10785" spans="1:7" ht="15" x14ac:dyDescent="0.25">
      <c r="A10785" s="407" t="s">
        <v>16979</v>
      </c>
      <c r="B10785" s="407" t="s">
        <v>16978</v>
      </c>
      <c r="C10785" s="408">
        <v>0</v>
      </c>
      <c r="D10785" s="408">
        <v>20</v>
      </c>
      <c r="E10785" s="408">
        <v>20</v>
      </c>
      <c r="F10785" s="406"/>
      <c r="G10785" s="408">
        <v>0</v>
      </c>
    </row>
    <row r="10786" spans="1:7" ht="15" x14ac:dyDescent="0.25">
      <c r="A10786" s="407" t="s">
        <v>16980</v>
      </c>
      <c r="B10786" s="407" t="s">
        <v>16981</v>
      </c>
      <c r="C10786" s="406"/>
      <c r="D10786" s="408">
        <v>7.45</v>
      </c>
      <c r="E10786" s="408">
        <v>7.45</v>
      </c>
      <c r="F10786" s="409">
        <v>44882.373935185184</v>
      </c>
      <c r="G10786" s="408">
        <v>0</v>
      </c>
    </row>
    <row r="10787" spans="1:7" ht="15" x14ac:dyDescent="0.2">
      <c r="A10787" s="407" t="s">
        <v>16982</v>
      </c>
      <c r="B10787" s="407" t="s">
        <v>16983</v>
      </c>
      <c r="C10787" s="408">
        <v>0</v>
      </c>
      <c r="D10787" s="408">
        <v>28.3</v>
      </c>
      <c r="E10787" s="408">
        <v>28.3</v>
      </c>
      <c r="F10787" s="409">
        <v>43116.569074074076</v>
      </c>
      <c r="G10787" s="408">
        <v>0</v>
      </c>
    </row>
    <row r="10788" spans="1:7" ht="15" x14ac:dyDescent="0.2">
      <c r="A10788" s="407" t="s">
        <v>16984</v>
      </c>
      <c r="B10788" s="407" t="s">
        <v>16985</v>
      </c>
      <c r="C10788" s="408">
        <v>0</v>
      </c>
      <c r="D10788" s="408">
        <v>28.3</v>
      </c>
      <c r="E10788" s="408">
        <v>28.3</v>
      </c>
      <c r="F10788" s="409">
        <v>43116.56927083333</v>
      </c>
      <c r="G10788" s="408">
        <v>0</v>
      </c>
    </row>
    <row r="10789" spans="1:7" ht="15" x14ac:dyDescent="0.2">
      <c r="A10789" s="407" t="s">
        <v>16986</v>
      </c>
      <c r="B10789" s="407" t="s">
        <v>16987</v>
      </c>
      <c r="C10789" s="408">
        <v>0</v>
      </c>
      <c r="D10789" s="408">
        <v>23.4</v>
      </c>
      <c r="E10789" s="408">
        <v>23.4</v>
      </c>
      <c r="F10789" s="409">
        <v>43116.569421296299</v>
      </c>
      <c r="G10789" s="408">
        <v>0</v>
      </c>
    </row>
    <row r="10790" spans="1:7" ht="15" x14ac:dyDescent="0.2">
      <c r="A10790" s="407" t="s">
        <v>16988</v>
      </c>
      <c r="B10790" s="407" t="s">
        <v>16989</v>
      </c>
      <c r="C10790" s="408">
        <v>0</v>
      </c>
      <c r="D10790" s="408">
        <v>86</v>
      </c>
      <c r="E10790" s="408">
        <v>86</v>
      </c>
      <c r="F10790" s="409">
        <v>43423.402314814812</v>
      </c>
      <c r="G10790" s="408">
        <v>0</v>
      </c>
    </row>
    <row r="10791" spans="1:7" ht="15" x14ac:dyDescent="0.2">
      <c r="A10791" s="407" t="s">
        <v>16990</v>
      </c>
      <c r="B10791" s="407" t="s">
        <v>16991</v>
      </c>
      <c r="C10791" s="408">
        <v>0</v>
      </c>
      <c r="D10791" s="408">
        <v>56.5</v>
      </c>
      <c r="E10791" s="408">
        <v>56.5</v>
      </c>
      <c r="F10791" s="409">
        <v>43116.569849537038</v>
      </c>
      <c r="G10791" s="408">
        <v>0</v>
      </c>
    </row>
    <row r="10792" spans="1:7" ht="15" x14ac:dyDescent="0.2">
      <c r="A10792" s="407" t="s">
        <v>16992</v>
      </c>
      <c r="B10792" s="407" t="s">
        <v>16993</v>
      </c>
      <c r="C10792" s="408">
        <v>0</v>
      </c>
      <c r="D10792" s="408">
        <v>56.5</v>
      </c>
      <c r="E10792" s="408">
        <v>56.5</v>
      </c>
      <c r="F10792" s="409">
        <v>43116.5700462963</v>
      </c>
      <c r="G10792" s="408">
        <v>0</v>
      </c>
    </row>
    <row r="10793" spans="1:7" ht="15" x14ac:dyDescent="0.2">
      <c r="A10793" s="407" t="s">
        <v>16994</v>
      </c>
      <c r="B10793" s="407" t="s">
        <v>16995</v>
      </c>
      <c r="C10793" s="408">
        <v>0</v>
      </c>
      <c r="D10793" s="408">
        <v>56.5</v>
      </c>
      <c r="E10793" s="408">
        <v>56.5</v>
      </c>
      <c r="F10793" s="409">
        <v>43116.570185185185</v>
      </c>
      <c r="G10793" s="408">
        <v>0</v>
      </c>
    </row>
    <row r="10794" spans="1:7" ht="15" x14ac:dyDescent="0.2">
      <c r="A10794" s="407" t="s">
        <v>16996</v>
      </c>
      <c r="B10794" s="407" t="s">
        <v>16997</v>
      </c>
      <c r="C10794" s="408">
        <v>0</v>
      </c>
      <c r="D10794" s="408">
        <v>13.2</v>
      </c>
      <c r="E10794" s="408">
        <v>13.2</v>
      </c>
      <c r="F10794" s="409">
        <v>44882.374490740738</v>
      </c>
      <c r="G10794" s="408">
        <v>0</v>
      </c>
    </row>
    <row r="10795" spans="1:7" ht="15" x14ac:dyDescent="0.2">
      <c r="A10795" s="407" t="s">
        <v>36678</v>
      </c>
      <c r="B10795" s="407" t="s">
        <v>36679</v>
      </c>
      <c r="C10795" s="408">
        <v>0</v>
      </c>
      <c r="D10795" s="408">
        <v>8.8000000000000007</v>
      </c>
      <c r="E10795" s="408">
        <v>8.8000000000000007</v>
      </c>
      <c r="F10795" s="409">
        <v>43116.570625</v>
      </c>
      <c r="G10795" s="408">
        <v>0</v>
      </c>
    </row>
    <row r="10796" spans="1:7" ht="15" x14ac:dyDescent="0.2">
      <c r="A10796" s="407" t="s">
        <v>36680</v>
      </c>
      <c r="B10796" s="407" t="s">
        <v>36681</v>
      </c>
      <c r="C10796" s="408">
        <v>0</v>
      </c>
      <c r="D10796" s="408">
        <v>17.600000000000001</v>
      </c>
      <c r="E10796" s="408">
        <v>17.600000000000001</v>
      </c>
      <c r="F10796" s="409">
        <v>43116.570787037039</v>
      </c>
      <c r="G10796" s="408">
        <v>0</v>
      </c>
    </row>
    <row r="10797" spans="1:7" ht="15" x14ac:dyDescent="0.2">
      <c r="A10797" s="407" t="s">
        <v>36682</v>
      </c>
      <c r="B10797" s="407" t="s">
        <v>36683</v>
      </c>
      <c r="C10797" s="408">
        <v>0</v>
      </c>
      <c r="D10797" s="408">
        <v>26.4</v>
      </c>
      <c r="E10797" s="408">
        <v>26.4</v>
      </c>
      <c r="F10797" s="409">
        <v>43116.570914351854</v>
      </c>
      <c r="G10797" s="408">
        <v>0</v>
      </c>
    </row>
    <row r="10798" spans="1:7" ht="15" x14ac:dyDescent="0.2">
      <c r="A10798" s="407" t="s">
        <v>36684</v>
      </c>
      <c r="B10798" s="407" t="s">
        <v>36685</v>
      </c>
      <c r="C10798" s="408">
        <v>0</v>
      </c>
      <c r="D10798" s="408">
        <v>35.200000000000003</v>
      </c>
      <c r="E10798" s="408">
        <v>35.200000000000003</v>
      </c>
      <c r="F10798" s="409">
        <v>43116.571064814816</v>
      </c>
      <c r="G10798" s="408">
        <v>0</v>
      </c>
    </row>
    <row r="10799" spans="1:7" ht="15" x14ac:dyDescent="0.2">
      <c r="A10799" s="407" t="s">
        <v>36686</v>
      </c>
      <c r="B10799" s="407" t="s">
        <v>16999</v>
      </c>
      <c r="C10799" s="408">
        <v>0</v>
      </c>
      <c r="D10799" s="408">
        <v>44</v>
      </c>
      <c r="E10799" s="408">
        <v>44</v>
      </c>
      <c r="F10799" s="409">
        <v>43116.571192129632</v>
      </c>
      <c r="G10799" s="408">
        <v>0</v>
      </c>
    </row>
    <row r="10800" spans="1:7" ht="15" x14ac:dyDescent="0.25">
      <c r="A10800" s="407" t="s">
        <v>16998</v>
      </c>
      <c r="B10800" s="407" t="s">
        <v>16999</v>
      </c>
      <c r="C10800" s="408">
        <v>0</v>
      </c>
      <c r="D10800" s="408">
        <v>38.25</v>
      </c>
      <c r="E10800" s="408">
        <v>38.25</v>
      </c>
      <c r="F10800" s="406"/>
      <c r="G10800" s="408">
        <v>0</v>
      </c>
    </row>
    <row r="10801" spans="1:7" ht="15" x14ac:dyDescent="0.25">
      <c r="A10801" s="407" t="s">
        <v>17000</v>
      </c>
      <c r="B10801" s="407" t="s">
        <v>16999</v>
      </c>
      <c r="C10801" s="408">
        <v>0</v>
      </c>
      <c r="D10801" s="408">
        <v>38.25</v>
      </c>
      <c r="E10801" s="408">
        <v>38.25</v>
      </c>
      <c r="F10801" s="406"/>
      <c r="G10801" s="408">
        <v>0</v>
      </c>
    </row>
    <row r="10802" spans="1:7" ht="15" x14ac:dyDescent="0.2">
      <c r="A10802" s="407" t="s">
        <v>36687</v>
      </c>
      <c r="B10802" s="407" t="s">
        <v>17002</v>
      </c>
      <c r="C10802" s="408">
        <v>0</v>
      </c>
      <c r="D10802" s="408">
        <v>52.8</v>
      </c>
      <c r="E10802" s="408">
        <v>52.8</v>
      </c>
      <c r="F10802" s="409">
        <v>43116.571423611109</v>
      </c>
      <c r="G10802" s="408">
        <v>0</v>
      </c>
    </row>
    <row r="10803" spans="1:7" ht="15" x14ac:dyDescent="0.25">
      <c r="A10803" s="407" t="s">
        <v>17001</v>
      </c>
      <c r="B10803" s="407" t="s">
        <v>17002</v>
      </c>
      <c r="C10803" s="408">
        <v>0</v>
      </c>
      <c r="D10803" s="408">
        <v>22.95</v>
      </c>
      <c r="E10803" s="408">
        <v>22.95</v>
      </c>
      <c r="F10803" s="406"/>
      <c r="G10803" s="408">
        <v>0</v>
      </c>
    </row>
    <row r="10804" spans="1:7" ht="15" x14ac:dyDescent="0.25">
      <c r="A10804" s="407" t="s">
        <v>17003</v>
      </c>
      <c r="B10804" s="407" t="s">
        <v>17002</v>
      </c>
      <c r="C10804" s="408">
        <v>0</v>
      </c>
      <c r="D10804" s="408">
        <v>22.95</v>
      </c>
      <c r="E10804" s="408">
        <v>22.95</v>
      </c>
      <c r="F10804" s="406"/>
      <c r="G10804" s="408">
        <v>0</v>
      </c>
    </row>
    <row r="10805" spans="1:7" ht="15" x14ac:dyDescent="0.25">
      <c r="A10805" s="407" t="s">
        <v>17004</v>
      </c>
      <c r="B10805" s="407" t="s">
        <v>17005</v>
      </c>
      <c r="C10805" s="406"/>
      <c r="D10805" s="408">
        <v>8.8000000000000007</v>
      </c>
      <c r="E10805" s="408">
        <v>8.8000000000000007</v>
      </c>
      <c r="F10805" s="409">
        <v>44882.375034722223</v>
      </c>
      <c r="G10805" s="408">
        <v>0</v>
      </c>
    </row>
    <row r="10806" spans="1:7" ht="15" x14ac:dyDescent="0.2">
      <c r="A10806" s="407" t="s">
        <v>17006</v>
      </c>
      <c r="B10806" s="407" t="s">
        <v>17007</v>
      </c>
      <c r="C10806" s="408">
        <v>0</v>
      </c>
      <c r="D10806" s="408">
        <v>5.5289999999999999</v>
      </c>
      <c r="E10806" s="408">
        <v>5.5289999999999999</v>
      </c>
      <c r="F10806" s="409">
        <v>44965.616597222222</v>
      </c>
      <c r="G10806" s="408">
        <v>0</v>
      </c>
    </row>
    <row r="10807" spans="1:7" ht="15" x14ac:dyDescent="0.2">
      <c r="A10807" s="407" t="s">
        <v>17008</v>
      </c>
      <c r="B10807" s="407" t="s">
        <v>17009</v>
      </c>
      <c r="C10807" s="408">
        <v>0</v>
      </c>
      <c r="D10807" s="408">
        <v>38.4</v>
      </c>
      <c r="E10807" s="408">
        <v>38.4</v>
      </c>
      <c r="F10807" s="409">
        <v>43116.571851851855</v>
      </c>
      <c r="G10807" s="408">
        <v>0</v>
      </c>
    </row>
    <row r="10808" spans="1:7" ht="15" x14ac:dyDescent="0.2">
      <c r="A10808" s="407" t="s">
        <v>17010</v>
      </c>
      <c r="B10808" s="407" t="s">
        <v>17009</v>
      </c>
      <c r="C10808" s="408">
        <v>0</v>
      </c>
      <c r="D10808" s="408">
        <v>38.4</v>
      </c>
      <c r="E10808" s="408">
        <v>38.4</v>
      </c>
      <c r="F10808" s="409">
        <v>43116.572048611109</v>
      </c>
      <c r="G10808" s="408">
        <v>0</v>
      </c>
    </row>
    <row r="10809" spans="1:7" ht="15" x14ac:dyDescent="0.2">
      <c r="A10809" s="407" t="s">
        <v>17011</v>
      </c>
      <c r="B10809" s="407" t="s">
        <v>17012</v>
      </c>
      <c r="C10809" s="408">
        <v>0</v>
      </c>
      <c r="D10809" s="408">
        <v>38.4</v>
      </c>
      <c r="E10809" s="408">
        <v>38.4</v>
      </c>
      <c r="F10809" s="409">
        <v>43116.572199074071</v>
      </c>
      <c r="G10809" s="408">
        <v>0</v>
      </c>
    </row>
    <row r="10810" spans="1:7" ht="15" x14ac:dyDescent="0.25">
      <c r="A10810" s="407" t="s">
        <v>17013</v>
      </c>
      <c r="B10810" s="407" t="s">
        <v>17012</v>
      </c>
      <c r="C10810" s="408">
        <v>0</v>
      </c>
      <c r="D10810" s="408">
        <v>15</v>
      </c>
      <c r="E10810" s="408">
        <v>15</v>
      </c>
      <c r="F10810" s="406"/>
      <c r="G10810" s="408">
        <v>0</v>
      </c>
    </row>
    <row r="10811" spans="1:7" ht="15" x14ac:dyDescent="0.2">
      <c r="A10811" s="407" t="s">
        <v>17014</v>
      </c>
      <c r="B10811" s="407" t="s">
        <v>17015</v>
      </c>
      <c r="C10811" s="408">
        <v>0</v>
      </c>
      <c r="D10811" s="408">
        <v>46.2</v>
      </c>
      <c r="E10811" s="408">
        <v>46.2</v>
      </c>
      <c r="F10811" s="409">
        <v>43367.668333333335</v>
      </c>
      <c r="G10811" s="408">
        <v>0</v>
      </c>
    </row>
    <row r="10812" spans="1:7" ht="15" x14ac:dyDescent="0.25">
      <c r="A10812" s="407" t="s">
        <v>17016</v>
      </c>
      <c r="B10812" s="407" t="s">
        <v>17015</v>
      </c>
      <c r="C10812" s="408">
        <v>0</v>
      </c>
      <c r="D10812" s="408">
        <v>11</v>
      </c>
      <c r="E10812" s="408">
        <v>11</v>
      </c>
      <c r="F10812" s="406"/>
      <c r="G10812" s="408">
        <v>0</v>
      </c>
    </row>
    <row r="10813" spans="1:7" ht="15" x14ac:dyDescent="0.25">
      <c r="A10813" s="407" t="s">
        <v>17017</v>
      </c>
      <c r="B10813" s="407" t="s">
        <v>17015</v>
      </c>
      <c r="C10813" s="408">
        <v>0</v>
      </c>
      <c r="D10813" s="408">
        <v>11</v>
      </c>
      <c r="E10813" s="408">
        <v>11</v>
      </c>
      <c r="F10813" s="406"/>
      <c r="G10813" s="408">
        <v>0</v>
      </c>
    </row>
    <row r="10814" spans="1:7" ht="15" x14ac:dyDescent="0.2">
      <c r="A10814" s="407" t="s">
        <v>17018</v>
      </c>
      <c r="B10814" s="407" t="s">
        <v>17019</v>
      </c>
      <c r="C10814" s="408">
        <v>0</v>
      </c>
      <c r="D10814" s="408">
        <v>37.799999999999997</v>
      </c>
      <c r="E10814" s="408">
        <v>37.799999999999997</v>
      </c>
      <c r="F10814" s="409">
        <v>44631.422893518517</v>
      </c>
      <c r="G10814" s="408">
        <v>0</v>
      </c>
    </row>
    <row r="10815" spans="1:7" ht="15" x14ac:dyDescent="0.25">
      <c r="A10815" s="407" t="s">
        <v>17020</v>
      </c>
      <c r="B10815" s="407" t="s">
        <v>17021</v>
      </c>
      <c r="C10815" s="408">
        <v>0</v>
      </c>
      <c r="D10815" s="408">
        <v>11</v>
      </c>
      <c r="E10815" s="408">
        <v>11</v>
      </c>
      <c r="F10815" s="406"/>
      <c r="G10815" s="408">
        <v>0</v>
      </c>
    </row>
    <row r="10816" spans="1:7" ht="15" x14ac:dyDescent="0.25">
      <c r="A10816" s="407" t="s">
        <v>17022</v>
      </c>
      <c r="B10816" s="407" t="s">
        <v>17021</v>
      </c>
      <c r="C10816" s="408">
        <v>0</v>
      </c>
      <c r="D10816" s="408">
        <v>11</v>
      </c>
      <c r="E10816" s="408">
        <v>11</v>
      </c>
      <c r="F10816" s="406"/>
      <c r="G10816" s="408">
        <v>0</v>
      </c>
    </row>
    <row r="10817" spans="1:7" ht="15" x14ac:dyDescent="0.2">
      <c r="A10817" s="407" t="s">
        <v>17023</v>
      </c>
      <c r="B10817" s="407" t="s">
        <v>17019</v>
      </c>
      <c r="C10817" s="408">
        <v>0</v>
      </c>
      <c r="D10817" s="408">
        <v>37.799999999999997</v>
      </c>
      <c r="E10817" s="408">
        <v>37.799999999999997</v>
      </c>
      <c r="F10817" s="409">
        <v>44631.423368055555</v>
      </c>
      <c r="G10817" s="408">
        <v>0</v>
      </c>
    </row>
    <row r="10818" spans="1:7" ht="15" x14ac:dyDescent="0.25">
      <c r="A10818" s="407" t="s">
        <v>17024</v>
      </c>
      <c r="B10818" s="407" t="s">
        <v>17019</v>
      </c>
      <c r="C10818" s="408">
        <v>0</v>
      </c>
      <c r="D10818" s="408">
        <v>11</v>
      </c>
      <c r="E10818" s="408">
        <v>11</v>
      </c>
      <c r="F10818" s="406"/>
      <c r="G10818" s="408">
        <v>0</v>
      </c>
    </row>
    <row r="10819" spans="1:7" ht="15" x14ac:dyDescent="0.2">
      <c r="A10819" s="407" t="s">
        <v>36688</v>
      </c>
      <c r="B10819" s="407" t="s">
        <v>36689</v>
      </c>
      <c r="C10819" s="408">
        <v>0</v>
      </c>
      <c r="D10819" s="408">
        <v>11.088607594936708</v>
      </c>
      <c r="E10819" s="408">
        <v>11.088607594936708</v>
      </c>
      <c r="F10819" s="409">
        <v>43007.427199074074</v>
      </c>
      <c r="G10819" s="408">
        <v>0</v>
      </c>
    </row>
    <row r="10820" spans="1:7" ht="15" x14ac:dyDescent="0.2">
      <c r="A10820" s="407" t="s">
        <v>17025</v>
      </c>
      <c r="B10820" s="407" t="s">
        <v>17026</v>
      </c>
      <c r="C10820" s="408">
        <v>0</v>
      </c>
      <c r="D10820" s="408">
        <v>118.5</v>
      </c>
      <c r="E10820" s="408">
        <v>118.5</v>
      </c>
      <c r="F10820" s="409">
        <v>43600.598229166666</v>
      </c>
      <c r="G10820" s="408">
        <v>0</v>
      </c>
    </row>
    <row r="10821" spans="1:7" ht="15" x14ac:dyDescent="0.2">
      <c r="A10821" s="407" t="s">
        <v>17027</v>
      </c>
      <c r="B10821" s="407" t="s">
        <v>17028</v>
      </c>
      <c r="C10821" s="408">
        <v>0</v>
      </c>
      <c r="D10821" s="408">
        <v>58.5</v>
      </c>
      <c r="E10821" s="408">
        <v>58.5</v>
      </c>
      <c r="F10821" s="409">
        <v>43600.600289351853</v>
      </c>
      <c r="G10821" s="408">
        <v>0</v>
      </c>
    </row>
    <row r="10822" spans="1:7" ht="15" x14ac:dyDescent="0.2">
      <c r="A10822" s="407" t="s">
        <v>17029</v>
      </c>
      <c r="B10822" s="407" t="s">
        <v>17030</v>
      </c>
      <c r="C10822" s="408">
        <v>0</v>
      </c>
      <c r="D10822" s="408">
        <v>141.4</v>
      </c>
      <c r="E10822" s="408">
        <v>141.4</v>
      </c>
      <c r="F10822" s="409">
        <v>45580.633900462963</v>
      </c>
      <c r="G10822" s="408">
        <v>0</v>
      </c>
    </row>
    <row r="10823" spans="1:7" ht="15" x14ac:dyDescent="0.25">
      <c r="A10823" s="407" t="s">
        <v>17031</v>
      </c>
      <c r="B10823" s="407" t="s">
        <v>17032</v>
      </c>
      <c r="C10823" s="406"/>
      <c r="D10823" s="406"/>
      <c r="E10823" s="406"/>
      <c r="F10823" s="409">
        <v>45629.591099537036</v>
      </c>
      <c r="G10823" s="408">
        <v>0</v>
      </c>
    </row>
    <row r="10824" spans="1:7" ht="15" x14ac:dyDescent="0.2">
      <c r="A10824" s="407" t="s">
        <v>17033</v>
      </c>
      <c r="B10824" s="407" t="s">
        <v>17034</v>
      </c>
      <c r="C10824" s="408">
        <v>0</v>
      </c>
      <c r="D10824" s="408">
        <v>62.300861843823455</v>
      </c>
      <c r="E10824" s="408">
        <v>62.300861843823455</v>
      </c>
      <c r="F10824" s="409">
        <v>45343.460057870368</v>
      </c>
      <c r="G10824" s="408">
        <v>0</v>
      </c>
    </row>
    <row r="10825" spans="1:7" ht="15" x14ac:dyDescent="0.2">
      <c r="A10825" s="407" t="s">
        <v>17035</v>
      </c>
      <c r="B10825" s="407" t="s">
        <v>17036</v>
      </c>
      <c r="C10825" s="408">
        <v>0</v>
      </c>
      <c r="D10825" s="408">
        <v>6.4601354872329333E-2</v>
      </c>
      <c r="E10825" s="408">
        <v>6.4601354872329333E-2</v>
      </c>
      <c r="F10825" s="409">
        <v>45625.572777777779</v>
      </c>
      <c r="G10825" s="408">
        <v>0</v>
      </c>
    </row>
    <row r="10826" spans="1:7" ht="15" x14ac:dyDescent="0.25">
      <c r="A10826" s="407" t="s">
        <v>36690</v>
      </c>
      <c r="B10826" s="407" t="s">
        <v>36691</v>
      </c>
      <c r="C10826" s="406"/>
      <c r="D10826" s="406"/>
      <c r="E10826" s="406"/>
      <c r="F10826" s="409">
        <v>43007.427893518521</v>
      </c>
      <c r="G10826" s="408">
        <v>0</v>
      </c>
    </row>
    <row r="10827" spans="1:7" ht="15" x14ac:dyDescent="0.25">
      <c r="A10827" s="407" t="s">
        <v>17037</v>
      </c>
      <c r="B10827" s="407" t="s">
        <v>17038</v>
      </c>
      <c r="C10827" s="408">
        <v>0</v>
      </c>
      <c r="D10827" s="408">
        <v>0.08</v>
      </c>
      <c r="E10827" s="408">
        <v>0.08</v>
      </c>
      <c r="F10827" s="406"/>
      <c r="G10827" s="408">
        <v>0</v>
      </c>
    </row>
    <row r="10828" spans="1:7" ht="15" x14ac:dyDescent="0.25">
      <c r="A10828" s="407" t="s">
        <v>17039</v>
      </c>
      <c r="B10828" s="407" t="s">
        <v>17040</v>
      </c>
      <c r="C10828" s="406"/>
      <c r="D10828" s="406"/>
      <c r="E10828" s="406"/>
      <c r="F10828" s="409">
        <v>45125.611087962963</v>
      </c>
      <c r="G10828" s="408">
        <v>0</v>
      </c>
    </row>
    <row r="10829" spans="1:7" ht="15" x14ac:dyDescent="0.2">
      <c r="A10829" s="407" t="s">
        <v>17041</v>
      </c>
      <c r="B10829" s="407" t="s">
        <v>17042</v>
      </c>
      <c r="C10829" s="408">
        <v>0</v>
      </c>
      <c r="D10829" s="408">
        <v>5.5</v>
      </c>
      <c r="E10829" s="408">
        <v>5.5</v>
      </c>
      <c r="F10829" s="409">
        <v>45128.482673611114</v>
      </c>
      <c r="G10829" s="408">
        <v>45</v>
      </c>
    </row>
    <row r="10830" spans="1:7" ht="15" x14ac:dyDescent="0.25">
      <c r="A10830" s="407" t="s">
        <v>17043</v>
      </c>
      <c r="B10830" s="407" t="s">
        <v>17044</v>
      </c>
      <c r="C10830" s="406"/>
      <c r="D10830" s="406"/>
      <c r="E10830" s="406"/>
      <c r="F10830" s="409">
        <v>45125.614803240744</v>
      </c>
      <c r="G10830" s="408">
        <v>0</v>
      </c>
    </row>
    <row r="10831" spans="1:7" ht="15" x14ac:dyDescent="0.2">
      <c r="A10831" s="407" t="s">
        <v>36692</v>
      </c>
      <c r="B10831" s="407" t="s">
        <v>36693</v>
      </c>
      <c r="C10831" s="408">
        <v>0</v>
      </c>
      <c r="D10831" s="408">
        <v>73.3</v>
      </c>
      <c r="E10831" s="408">
        <v>73.3</v>
      </c>
      <c r="F10831" s="409">
        <v>43137.471250000002</v>
      </c>
      <c r="G10831" s="408">
        <v>0</v>
      </c>
    </row>
    <row r="10832" spans="1:7" ht="15" x14ac:dyDescent="0.2">
      <c r="A10832" s="407" t="s">
        <v>36694</v>
      </c>
      <c r="B10832" s="407" t="s">
        <v>17034</v>
      </c>
      <c r="C10832" s="408">
        <v>0</v>
      </c>
      <c r="D10832" s="408">
        <v>84.3</v>
      </c>
      <c r="E10832" s="408">
        <v>84.3</v>
      </c>
      <c r="F10832" s="409">
        <v>43137.472256944442</v>
      </c>
      <c r="G10832" s="408">
        <v>0</v>
      </c>
    </row>
    <row r="10833" spans="1:7" ht="15" x14ac:dyDescent="0.2">
      <c r="A10833" s="407" t="s">
        <v>17045</v>
      </c>
      <c r="B10833" s="407" t="s">
        <v>17046</v>
      </c>
      <c r="C10833" s="408">
        <v>0</v>
      </c>
      <c r="D10833" s="408">
        <v>96.333749999999995</v>
      </c>
      <c r="E10833" s="408">
        <v>96.333749999999995</v>
      </c>
      <c r="F10833" s="409">
        <v>44511.421076388891</v>
      </c>
      <c r="G10833" s="408">
        <v>0</v>
      </c>
    </row>
    <row r="10834" spans="1:7" ht="15" x14ac:dyDescent="0.2">
      <c r="A10834" s="407" t="s">
        <v>36695</v>
      </c>
      <c r="B10834" s="407" t="s">
        <v>36696</v>
      </c>
      <c r="C10834" s="408">
        <v>0</v>
      </c>
      <c r="D10834" s="408">
        <v>0</v>
      </c>
      <c r="E10834" s="408">
        <v>0</v>
      </c>
      <c r="F10834" s="409">
        <v>43482.429942129631</v>
      </c>
      <c r="G10834" s="408">
        <v>0</v>
      </c>
    </row>
    <row r="10835" spans="1:7" ht="15" x14ac:dyDescent="0.25">
      <c r="A10835" s="407" t="s">
        <v>36697</v>
      </c>
      <c r="B10835" s="407" t="s">
        <v>36698</v>
      </c>
      <c r="C10835" s="406"/>
      <c r="D10835" s="406"/>
      <c r="E10835" s="406"/>
      <c r="F10835" s="409">
        <v>43522.417164351849</v>
      </c>
      <c r="G10835" s="408">
        <v>0</v>
      </c>
    </row>
    <row r="10836" spans="1:7" ht="15" x14ac:dyDescent="0.2">
      <c r="A10836" s="407" t="s">
        <v>36699</v>
      </c>
      <c r="B10836" s="407" t="s">
        <v>36700</v>
      </c>
      <c r="C10836" s="408">
        <v>0</v>
      </c>
      <c r="D10836" s="408">
        <v>0</v>
      </c>
      <c r="E10836" s="408">
        <v>0</v>
      </c>
      <c r="F10836" s="409">
        <v>43787.50885416667</v>
      </c>
      <c r="G10836" s="408">
        <v>0</v>
      </c>
    </row>
    <row r="10837" spans="1:7" ht="15" x14ac:dyDescent="0.25">
      <c r="A10837" s="407" t="s">
        <v>36701</v>
      </c>
      <c r="B10837" s="407" t="s">
        <v>36702</v>
      </c>
      <c r="C10837" s="406"/>
      <c r="D10837" s="406"/>
      <c r="E10837" s="406"/>
      <c r="F10837" s="409">
        <v>43787.512175925927</v>
      </c>
      <c r="G10837" s="408">
        <v>0</v>
      </c>
    </row>
    <row r="10838" spans="1:7" ht="15" x14ac:dyDescent="0.25">
      <c r="A10838" s="407" t="s">
        <v>36703</v>
      </c>
      <c r="B10838" s="407" t="s">
        <v>36704</v>
      </c>
      <c r="C10838" s="406"/>
      <c r="D10838" s="406"/>
      <c r="E10838" s="406"/>
      <c r="F10838" s="409">
        <v>43787.512557870374</v>
      </c>
      <c r="G10838" s="408">
        <v>0</v>
      </c>
    </row>
    <row r="10839" spans="1:7" ht="15" x14ac:dyDescent="0.25">
      <c r="A10839" s="407" t="s">
        <v>36705</v>
      </c>
      <c r="B10839" s="407" t="s">
        <v>36706</v>
      </c>
      <c r="C10839" s="406"/>
      <c r="D10839" s="406"/>
      <c r="E10839" s="406"/>
      <c r="F10839" s="409">
        <v>43787.512939814813</v>
      </c>
      <c r="G10839" s="408">
        <v>0</v>
      </c>
    </row>
    <row r="10840" spans="1:7" ht="15" x14ac:dyDescent="0.2">
      <c r="A10840" s="407" t="s">
        <v>17047</v>
      </c>
      <c r="B10840" s="407" t="s">
        <v>17048</v>
      </c>
      <c r="C10840" s="408">
        <v>2.5</v>
      </c>
      <c r="D10840" s="408">
        <v>0.44479999999999997</v>
      </c>
      <c r="E10840" s="408">
        <v>2.9447999999999999</v>
      </c>
      <c r="F10840" s="409">
        <v>43013.866354166668</v>
      </c>
      <c r="G10840" s="408">
        <v>0</v>
      </c>
    </row>
    <row r="10841" spans="1:7" ht="15" x14ac:dyDescent="0.2">
      <c r="A10841" s="407" t="s">
        <v>17049</v>
      </c>
      <c r="B10841" s="407" t="s">
        <v>17050</v>
      </c>
      <c r="C10841" s="408">
        <v>2.5</v>
      </c>
      <c r="D10841" s="408">
        <v>9.9359999999999999</v>
      </c>
      <c r="E10841" s="408">
        <v>22.435999999999996</v>
      </c>
      <c r="F10841" s="409">
        <v>44972.497812499998</v>
      </c>
      <c r="G10841" s="408">
        <v>0</v>
      </c>
    </row>
    <row r="10842" spans="1:7" ht="15" x14ac:dyDescent="0.2">
      <c r="A10842" s="407" t="s">
        <v>17051</v>
      </c>
      <c r="B10842" s="407" t="s">
        <v>17052</v>
      </c>
      <c r="C10842" s="408">
        <v>2.5</v>
      </c>
      <c r="D10842" s="408">
        <v>7.476</v>
      </c>
      <c r="E10842" s="408">
        <v>19.976000000000003</v>
      </c>
      <c r="F10842" s="409">
        <v>44511.486030092594</v>
      </c>
      <c r="G10842" s="408">
        <v>0</v>
      </c>
    </row>
    <row r="10843" spans="1:7" ht="15" x14ac:dyDescent="0.2">
      <c r="A10843" s="407" t="s">
        <v>17053</v>
      </c>
      <c r="B10843" s="407" t="s">
        <v>17054</v>
      </c>
      <c r="C10843" s="408">
        <v>2.5</v>
      </c>
      <c r="D10843" s="408">
        <v>14.49</v>
      </c>
      <c r="E10843" s="408">
        <v>26.99</v>
      </c>
      <c r="F10843" s="409">
        <v>45832.454953703702</v>
      </c>
      <c r="G10843" s="408">
        <v>21</v>
      </c>
    </row>
    <row r="10844" spans="1:7" ht="15" x14ac:dyDescent="0.2">
      <c r="A10844" s="407" t="s">
        <v>17055</v>
      </c>
      <c r="B10844" s="407" t="s">
        <v>17056</v>
      </c>
      <c r="C10844" s="408">
        <v>0</v>
      </c>
      <c r="D10844" s="408">
        <v>8.2799999999999994</v>
      </c>
      <c r="E10844" s="408">
        <v>8.2799999999999994</v>
      </c>
      <c r="F10844" s="409">
        <v>46000.582627314812</v>
      </c>
      <c r="G10844" s="408">
        <v>672</v>
      </c>
    </row>
    <row r="10845" spans="1:7" ht="15" x14ac:dyDescent="0.2">
      <c r="A10845" s="407" t="s">
        <v>17057</v>
      </c>
      <c r="B10845" s="407" t="s">
        <v>17058</v>
      </c>
      <c r="C10845" s="408">
        <v>1.5</v>
      </c>
      <c r="D10845" s="408">
        <v>1.50766</v>
      </c>
      <c r="E10845" s="408">
        <v>5.5076599999999996</v>
      </c>
      <c r="F10845" s="409">
        <v>43013.866388888891</v>
      </c>
      <c r="G10845" s="408">
        <v>0</v>
      </c>
    </row>
    <row r="10846" spans="1:7" ht="15" x14ac:dyDescent="0.2">
      <c r="A10846" s="407" t="s">
        <v>17059</v>
      </c>
      <c r="B10846" s="407" t="s">
        <v>17060</v>
      </c>
      <c r="C10846" s="408">
        <v>5</v>
      </c>
      <c r="D10846" s="408">
        <v>1.6777200000000001</v>
      </c>
      <c r="E10846" s="408">
        <v>6.6777200000000008</v>
      </c>
      <c r="F10846" s="409">
        <v>44882.376087962963</v>
      </c>
      <c r="G10846" s="408">
        <v>0</v>
      </c>
    </row>
    <row r="10847" spans="1:7" ht="15" x14ac:dyDescent="0.2">
      <c r="A10847" s="407" t="s">
        <v>17061</v>
      </c>
      <c r="B10847" s="407" t="s">
        <v>17062</v>
      </c>
      <c r="C10847" s="408">
        <v>16</v>
      </c>
      <c r="D10847" s="408">
        <v>2.8204471818229342</v>
      </c>
      <c r="E10847" s="408">
        <v>19.820447181822932</v>
      </c>
      <c r="F10847" s="409">
        <v>44972.49359953704</v>
      </c>
      <c r="G10847" s="408">
        <v>1</v>
      </c>
    </row>
    <row r="10848" spans="1:7" ht="15" x14ac:dyDescent="0.2">
      <c r="A10848" s="407" t="s">
        <v>17063</v>
      </c>
      <c r="B10848" s="407" t="s">
        <v>17060</v>
      </c>
      <c r="C10848" s="408">
        <v>3</v>
      </c>
      <c r="D10848" s="408">
        <v>3.9159999999999999</v>
      </c>
      <c r="E10848" s="408">
        <v>6.9160000000000004</v>
      </c>
      <c r="F10848" s="409">
        <v>44882.376261574071</v>
      </c>
      <c r="G10848" s="408">
        <v>0</v>
      </c>
    </row>
    <row r="10849" spans="1:7" ht="15" x14ac:dyDescent="0.2">
      <c r="A10849" s="407" t="s">
        <v>17064</v>
      </c>
      <c r="B10849" s="407" t="s">
        <v>33147</v>
      </c>
      <c r="C10849" s="408">
        <v>18</v>
      </c>
      <c r="D10849" s="408">
        <v>13.165550100000001</v>
      </c>
      <c r="E10849" s="408">
        <v>31.165550099999997</v>
      </c>
      <c r="F10849" s="409">
        <v>45309.436319444445</v>
      </c>
      <c r="G10849" s="408">
        <v>10</v>
      </c>
    </row>
    <row r="10850" spans="1:7" ht="15" x14ac:dyDescent="0.2">
      <c r="A10850" s="407" t="s">
        <v>17065</v>
      </c>
      <c r="B10850" s="407" t="s">
        <v>17066</v>
      </c>
      <c r="C10850" s="408">
        <v>2.5</v>
      </c>
      <c r="D10850" s="408">
        <v>9.7899999999999991</v>
      </c>
      <c r="E10850" s="408">
        <v>22.290000000000003</v>
      </c>
      <c r="F10850" s="409">
        <v>44972.405486111114</v>
      </c>
      <c r="G10850" s="408">
        <v>0</v>
      </c>
    </row>
    <row r="10851" spans="1:7" ht="15" x14ac:dyDescent="0.2">
      <c r="A10851" s="407" t="s">
        <v>17067</v>
      </c>
      <c r="B10851" s="407" t="s">
        <v>17068</v>
      </c>
      <c r="C10851" s="408">
        <v>2.5</v>
      </c>
      <c r="D10851" s="408">
        <v>11.747999999999999</v>
      </c>
      <c r="E10851" s="408">
        <v>24.248000000000001</v>
      </c>
      <c r="F10851" s="409">
        <v>46051.550995370373</v>
      </c>
      <c r="G10851" s="408">
        <v>0</v>
      </c>
    </row>
    <row r="10852" spans="1:7" ht="15" x14ac:dyDescent="0.2">
      <c r="A10852" s="407" t="s">
        <v>17069</v>
      </c>
      <c r="B10852" s="407" t="s">
        <v>17070</v>
      </c>
      <c r="C10852" s="408">
        <v>2.5</v>
      </c>
      <c r="D10852" s="408">
        <v>6.7489999999999997</v>
      </c>
      <c r="E10852" s="408">
        <v>19.248999999999999</v>
      </c>
      <c r="F10852" s="409">
        <v>44972.449861111112</v>
      </c>
      <c r="G10852" s="408">
        <v>0</v>
      </c>
    </row>
    <row r="10853" spans="1:7" ht="15" x14ac:dyDescent="0.2">
      <c r="A10853" s="407" t="s">
        <v>17071</v>
      </c>
      <c r="B10853" s="407" t="s">
        <v>17072</v>
      </c>
      <c r="C10853" s="408">
        <v>2.5</v>
      </c>
      <c r="D10853" s="408">
        <v>7.3425000000000002</v>
      </c>
      <c r="E10853" s="408">
        <v>9.8424999999999994</v>
      </c>
      <c r="F10853" s="409">
        <v>45951.259930555556</v>
      </c>
      <c r="G10853" s="408">
        <v>0</v>
      </c>
    </row>
    <row r="10854" spans="1:7" ht="15" x14ac:dyDescent="0.2">
      <c r="A10854" s="407" t="s">
        <v>17073</v>
      </c>
      <c r="B10854" s="407" t="s">
        <v>17074</v>
      </c>
      <c r="C10854" s="408">
        <v>2</v>
      </c>
      <c r="D10854" s="408">
        <v>7.8036690000000002</v>
      </c>
      <c r="E10854" s="408">
        <v>9.8036690000000011</v>
      </c>
      <c r="F10854" s="409">
        <v>46051.548576388886</v>
      </c>
      <c r="G10854" s="408">
        <v>0</v>
      </c>
    </row>
    <row r="10855" spans="1:7" ht="15" x14ac:dyDescent="0.2">
      <c r="A10855" s="407" t="s">
        <v>17075</v>
      </c>
      <c r="B10855" s="407" t="s">
        <v>17076</v>
      </c>
      <c r="C10855" s="408">
        <v>2.5</v>
      </c>
      <c r="D10855" s="408">
        <v>10.065</v>
      </c>
      <c r="E10855" s="408">
        <v>22.564999999999998</v>
      </c>
      <c r="F10855" s="409">
        <v>45906.31585648148</v>
      </c>
      <c r="G10855" s="408">
        <v>6</v>
      </c>
    </row>
    <row r="10856" spans="1:7" ht="15" x14ac:dyDescent="0.2">
      <c r="A10856" s="407" t="s">
        <v>17077</v>
      </c>
      <c r="B10856" s="407" t="s">
        <v>17078</v>
      </c>
      <c r="C10856" s="408">
        <v>2.5</v>
      </c>
      <c r="D10856" s="408">
        <v>10.23</v>
      </c>
      <c r="E10856" s="408">
        <v>22.73</v>
      </c>
      <c r="F10856" s="409">
        <v>44972.465891203705</v>
      </c>
      <c r="G10856" s="408">
        <v>0</v>
      </c>
    </row>
    <row r="10857" spans="1:7" ht="15" x14ac:dyDescent="0.2">
      <c r="A10857" s="407" t="s">
        <v>17079</v>
      </c>
      <c r="B10857" s="407" t="s">
        <v>17080</v>
      </c>
      <c r="C10857" s="408">
        <v>2.5</v>
      </c>
      <c r="D10857" s="408">
        <v>7.94</v>
      </c>
      <c r="E10857" s="408">
        <v>20.439999999999998</v>
      </c>
      <c r="F10857" s="409">
        <v>44972.465150462966</v>
      </c>
      <c r="G10857" s="408">
        <v>0</v>
      </c>
    </row>
    <row r="10858" spans="1:7" ht="15" x14ac:dyDescent="0.2">
      <c r="A10858" s="407" t="s">
        <v>17081</v>
      </c>
      <c r="B10858" s="407" t="s">
        <v>17082</v>
      </c>
      <c r="C10858" s="408">
        <v>2.5</v>
      </c>
      <c r="D10858" s="408">
        <v>9.5280000000000005</v>
      </c>
      <c r="E10858" s="408">
        <v>22.028000000000002</v>
      </c>
      <c r="F10858" s="409">
        <v>44972.466886574075</v>
      </c>
      <c r="G10858" s="408">
        <v>0</v>
      </c>
    </row>
    <row r="10859" spans="1:7" ht="15" x14ac:dyDescent="0.2">
      <c r="A10859" s="407" t="s">
        <v>17083</v>
      </c>
      <c r="B10859" s="407" t="s">
        <v>17084</v>
      </c>
      <c r="C10859" s="408">
        <v>2.5</v>
      </c>
      <c r="D10859" s="408">
        <v>10.98</v>
      </c>
      <c r="E10859" s="408">
        <v>23.48</v>
      </c>
      <c r="F10859" s="409">
        <v>44972.467233796298</v>
      </c>
      <c r="G10859" s="408">
        <v>115</v>
      </c>
    </row>
    <row r="10860" spans="1:7" ht="15" x14ac:dyDescent="0.2">
      <c r="A10860" s="407" t="s">
        <v>17085</v>
      </c>
      <c r="B10860" s="407" t="s">
        <v>17086</v>
      </c>
      <c r="C10860" s="408">
        <v>2.5</v>
      </c>
      <c r="D10860" s="408">
        <v>14.69</v>
      </c>
      <c r="E10860" s="408">
        <v>27.18</v>
      </c>
      <c r="F10860" s="409">
        <v>44972.468391203707</v>
      </c>
      <c r="G10860" s="408">
        <v>11</v>
      </c>
    </row>
    <row r="10861" spans="1:7" ht="15" x14ac:dyDescent="0.2">
      <c r="A10861" s="407" t="s">
        <v>17087</v>
      </c>
      <c r="B10861" s="407" t="s">
        <v>17088</v>
      </c>
      <c r="C10861" s="408">
        <v>2.5</v>
      </c>
      <c r="D10861" s="408">
        <v>19.579999999999998</v>
      </c>
      <c r="E10861" s="408">
        <v>32.08</v>
      </c>
      <c r="F10861" s="409">
        <v>44956.639328703706</v>
      </c>
      <c r="G10861" s="408">
        <v>0</v>
      </c>
    </row>
    <row r="10862" spans="1:7" ht="15" x14ac:dyDescent="0.2">
      <c r="A10862" s="407" t="s">
        <v>17089</v>
      </c>
      <c r="B10862" s="407" t="s">
        <v>17090</v>
      </c>
      <c r="C10862" s="408">
        <v>2.5</v>
      </c>
      <c r="D10862" s="408">
        <v>16.367999999999999</v>
      </c>
      <c r="E10862" s="408">
        <v>28.867999999999999</v>
      </c>
      <c r="F10862" s="409">
        <v>44972.475162037037</v>
      </c>
      <c r="G10862" s="408">
        <v>0</v>
      </c>
    </row>
    <row r="10863" spans="1:7" ht="15" x14ac:dyDescent="0.2">
      <c r="A10863" s="407" t="s">
        <v>17091</v>
      </c>
      <c r="B10863" s="407" t="s">
        <v>17092</v>
      </c>
      <c r="C10863" s="408">
        <v>2.5</v>
      </c>
      <c r="D10863" s="408">
        <v>12.704000000000001</v>
      </c>
      <c r="E10863" s="408">
        <v>25.204000000000001</v>
      </c>
      <c r="F10863" s="409">
        <v>44882.376539351855</v>
      </c>
      <c r="G10863" s="408">
        <v>0</v>
      </c>
    </row>
    <row r="10864" spans="1:7" ht="15" x14ac:dyDescent="0.2">
      <c r="A10864" s="407" t="s">
        <v>17093</v>
      </c>
      <c r="B10864" s="407" t="s">
        <v>17094</v>
      </c>
      <c r="C10864" s="408">
        <v>2.5</v>
      </c>
      <c r="D10864" s="408">
        <v>7.8319999999999999</v>
      </c>
      <c r="E10864" s="408">
        <v>20.331999999999997</v>
      </c>
      <c r="F10864" s="409">
        <v>44972.464722222219</v>
      </c>
      <c r="G10864" s="408">
        <v>0</v>
      </c>
    </row>
    <row r="10865" spans="1:7" ht="15" x14ac:dyDescent="0.2">
      <c r="A10865" s="407" t="s">
        <v>17095</v>
      </c>
      <c r="B10865" s="407" t="s">
        <v>17096</v>
      </c>
      <c r="C10865" s="408">
        <v>1.75</v>
      </c>
      <c r="D10865" s="408">
        <v>6.8624999999999998</v>
      </c>
      <c r="E10865" s="408">
        <v>8.6125000000000007</v>
      </c>
      <c r="F10865" s="409">
        <v>45925.402291666665</v>
      </c>
      <c r="G10865" s="408">
        <v>82</v>
      </c>
    </row>
    <row r="10866" spans="1:7" ht="15" x14ac:dyDescent="0.2">
      <c r="A10866" s="407" t="s">
        <v>17097</v>
      </c>
      <c r="B10866" s="407" t="s">
        <v>17098</v>
      </c>
      <c r="C10866" s="408">
        <v>2.5</v>
      </c>
      <c r="D10866" s="408">
        <v>7.8428584499999996</v>
      </c>
      <c r="E10866" s="408">
        <v>20.342858450000001</v>
      </c>
      <c r="F10866" s="409">
        <v>44972.529861111114</v>
      </c>
      <c r="G10866" s="408">
        <v>25</v>
      </c>
    </row>
    <row r="10867" spans="1:7" ht="15" x14ac:dyDescent="0.2">
      <c r="A10867" s="407" t="s">
        <v>17099</v>
      </c>
      <c r="B10867" s="407" t="s">
        <v>17100</v>
      </c>
      <c r="C10867" s="408">
        <v>2.5</v>
      </c>
      <c r="D10867" s="408">
        <v>12.227600000000001</v>
      </c>
      <c r="E10867" s="408">
        <v>24.727599999999999</v>
      </c>
      <c r="F10867" s="409">
        <v>44511.471666666665</v>
      </c>
      <c r="G10867" s="408">
        <v>0</v>
      </c>
    </row>
    <row r="10868" spans="1:7" ht="15" x14ac:dyDescent="0.2">
      <c r="A10868" s="407" t="s">
        <v>17101</v>
      </c>
      <c r="B10868" s="407" t="s">
        <v>17102</v>
      </c>
      <c r="C10868" s="408">
        <v>2.5</v>
      </c>
      <c r="D10868" s="408">
        <v>13.706</v>
      </c>
      <c r="E10868" s="408">
        <v>26.206</v>
      </c>
      <c r="F10868" s="409">
        <v>45880.458379629628</v>
      </c>
      <c r="G10868" s="408">
        <v>0</v>
      </c>
    </row>
    <row r="10869" spans="1:7" ht="15" x14ac:dyDescent="0.2">
      <c r="A10869" s="407" t="s">
        <v>17103</v>
      </c>
      <c r="B10869" s="407" t="s">
        <v>17104</v>
      </c>
      <c r="C10869" s="408">
        <v>2.5</v>
      </c>
      <c r="D10869" s="408">
        <v>15.88</v>
      </c>
      <c r="E10869" s="408">
        <v>28.38</v>
      </c>
      <c r="F10869" s="409">
        <v>44511.467638888891</v>
      </c>
      <c r="G10869" s="408">
        <v>0</v>
      </c>
    </row>
    <row r="10870" spans="1:7" ht="15" x14ac:dyDescent="0.2">
      <c r="A10870" s="407" t="s">
        <v>17105</v>
      </c>
      <c r="B10870" s="407" t="s">
        <v>17106</v>
      </c>
      <c r="C10870" s="408">
        <v>2.5</v>
      </c>
      <c r="D10870" s="408">
        <v>26.433</v>
      </c>
      <c r="E10870" s="408">
        <v>38.933</v>
      </c>
      <c r="F10870" s="409">
        <v>44972.478981481479</v>
      </c>
      <c r="G10870" s="408">
        <v>0</v>
      </c>
    </row>
    <row r="10871" spans="1:7" ht="15" x14ac:dyDescent="0.2">
      <c r="A10871" s="407" t="s">
        <v>36707</v>
      </c>
      <c r="B10871" s="407" t="s">
        <v>36708</v>
      </c>
      <c r="C10871" s="408">
        <v>6</v>
      </c>
      <c r="D10871" s="408">
        <v>0.85199999999999998</v>
      </c>
      <c r="E10871" s="408">
        <v>6.8520000000000003</v>
      </c>
      <c r="F10871" s="409">
        <v>43013.866412037038</v>
      </c>
      <c r="G10871" s="408">
        <v>0</v>
      </c>
    </row>
    <row r="10872" spans="1:7" ht="15" x14ac:dyDescent="0.2">
      <c r="A10872" s="407" t="s">
        <v>17107</v>
      </c>
      <c r="B10872" s="407" t="s">
        <v>17108</v>
      </c>
      <c r="C10872" s="408">
        <v>6</v>
      </c>
      <c r="D10872" s="408">
        <v>0.28399999999999997</v>
      </c>
      <c r="E10872" s="408">
        <v>6.2839999999999998</v>
      </c>
      <c r="F10872" s="409">
        <v>43654.55914351852</v>
      </c>
      <c r="G10872" s="408">
        <v>0</v>
      </c>
    </row>
    <row r="10873" spans="1:7" ht="15" x14ac:dyDescent="0.2">
      <c r="A10873" s="407" t="s">
        <v>36709</v>
      </c>
      <c r="B10873" s="407" t="s">
        <v>36710</v>
      </c>
      <c r="C10873" s="408">
        <v>6</v>
      </c>
      <c r="D10873" s="408">
        <v>0.497</v>
      </c>
      <c r="E10873" s="408">
        <v>6.4969999999999999</v>
      </c>
      <c r="F10873" s="409">
        <v>43014.342951388891</v>
      </c>
      <c r="G10873" s="408">
        <v>0</v>
      </c>
    </row>
    <row r="10874" spans="1:7" ht="15" x14ac:dyDescent="0.2">
      <c r="A10874" s="407" t="s">
        <v>36711</v>
      </c>
      <c r="B10874" s="407" t="s">
        <v>36712</v>
      </c>
      <c r="C10874" s="408">
        <v>1</v>
      </c>
      <c r="D10874" s="408">
        <v>7.1459999999999999</v>
      </c>
      <c r="E10874" s="408">
        <v>13.146000000000001</v>
      </c>
      <c r="F10874" s="409">
        <v>43014.342974537038</v>
      </c>
      <c r="G10874" s="408">
        <v>0</v>
      </c>
    </row>
    <row r="10875" spans="1:7" ht="15" x14ac:dyDescent="0.2">
      <c r="A10875" s="407" t="s">
        <v>17109</v>
      </c>
      <c r="B10875" s="407" t="s">
        <v>17110</v>
      </c>
      <c r="C10875" s="408">
        <v>1</v>
      </c>
      <c r="D10875" s="408">
        <v>6.2220000000000004</v>
      </c>
      <c r="E10875" s="408">
        <v>12.222</v>
      </c>
      <c r="F10875" s="409">
        <v>43655.43509259259</v>
      </c>
      <c r="G10875" s="408">
        <v>0</v>
      </c>
    </row>
    <row r="10876" spans="1:7" ht="15" x14ac:dyDescent="0.2">
      <c r="A10876" s="407" t="s">
        <v>36713</v>
      </c>
      <c r="B10876" s="407" t="s">
        <v>36714</v>
      </c>
      <c r="C10876" s="408">
        <v>6</v>
      </c>
      <c r="D10876" s="408">
        <v>6.2480000000000002</v>
      </c>
      <c r="E10876" s="408">
        <v>12.247999999999999</v>
      </c>
      <c r="F10876" s="409">
        <v>43014.34306712963</v>
      </c>
      <c r="G10876" s="408">
        <v>0</v>
      </c>
    </row>
    <row r="10877" spans="1:7" ht="15" x14ac:dyDescent="0.2">
      <c r="A10877" s="407" t="s">
        <v>36715</v>
      </c>
      <c r="B10877" s="407" t="s">
        <v>36716</v>
      </c>
      <c r="C10877" s="408">
        <v>6</v>
      </c>
      <c r="D10877" s="408">
        <v>2.556</v>
      </c>
      <c r="E10877" s="408">
        <v>8.5559999999999992</v>
      </c>
      <c r="F10877" s="409">
        <v>43014.343113425923</v>
      </c>
      <c r="G10877" s="408">
        <v>0</v>
      </c>
    </row>
    <row r="10878" spans="1:7" ht="15" x14ac:dyDescent="0.2">
      <c r="A10878" s="407" t="s">
        <v>17111</v>
      </c>
      <c r="B10878" s="407" t="s">
        <v>17112</v>
      </c>
      <c r="C10878" s="408">
        <v>2.5</v>
      </c>
      <c r="D10878" s="408">
        <v>10.769</v>
      </c>
      <c r="E10878" s="408">
        <v>23.269000000000002</v>
      </c>
      <c r="F10878" s="409">
        <v>45880.45888888889</v>
      </c>
      <c r="G10878" s="408">
        <v>0</v>
      </c>
    </row>
    <row r="10879" spans="1:7" ht="15" x14ac:dyDescent="0.2">
      <c r="A10879" s="407" t="s">
        <v>17113</v>
      </c>
      <c r="B10879" s="407" t="s">
        <v>17114</v>
      </c>
      <c r="C10879" s="408">
        <v>2.5</v>
      </c>
      <c r="D10879" s="408">
        <v>14.685</v>
      </c>
      <c r="E10879" s="408">
        <v>27.185000000000002</v>
      </c>
      <c r="F10879" s="409">
        <v>45028.480324074073</v>
      </c>
      <c r="G10879" s="408">
        <v>0</v>
      </c>
    </row>
    <row r="10880" spans="1:7" ht="15" x14ac:dyDescent="0.2">
      <c r="A10880" s="407" t="s">
        <v>36717</v>
      </c>
      <c r="B10880" s="407" t="s">
        <v>36718</v>
      </c>
      <c r="C10880" s="408">
        <v>17.5</v>
      </c>
      <c r="D10880" s="408">
        <v>14.342000000000001</v>
      </c>
      <c r="E10880" s="408">
        <v>31.841999999999999</v>
      </c>
      <c r="F10880" s="409">
        <v>44076.746898148151</v>
      </c>
      <c r="G10880" s="408">
        <v>0</v>
      </c>
    </row>
    <row r="10881" spans="1:7" ht="15" x14ac:dyDescent="0.25">
      <c r="A10881" s="407" t="s">
        <v>17115</v>
      </c>
      <c r="B10881" s="407" t="s">
        <v>17116</v>
      </c>
      <c r="C10881" s="408">
        <v>2.5</v>
      </c>
      <c r="D10881" s="408">
        <v>16.277000000000001</v>
      </c>
      <c r="E10881" s="408">
        <v>28.777000000000001</v>
      </c>
      <c r="F10881" s="406"/>
      <c r="G10881" s="408">
        <v>0</v>
      </c>
    </row>
    <row r="10882" spans="1:7" ht="15" x14ac:dyDescent="0.2">
      <c r="A10882" s="407" t="s">
        <v>36719</v>
      </c>
      <c r="B10882" s="407" t="s">
        <v>36720</v>
      </c>
      <c r="C10882" s="408">
        <v>17.5</v>
      </c>
      <c r="D10882" s="408">
        <v>12.954800000000001</v>
      </c>
      <c r="E10882" s="408">
        <v>30.454799999999999</v>
      </c>
      <c r="F10882" s="409">
        <v>44076.747893518521</v>
      </c>
      <c r="G10882" s="408">
        <v>0</v>
      </c>
    </row>
    <row r="10883" spans="1:7" ht="15" x14ac:dyDescent="0.2">
      <c r="A10883" s="407" t="s">
        <v>17117</v>
      </c>
      <c r="B10883" s="407" t="s">
        <v>17118</v>
      </c>
      <c r="C10883" s="408">
        <v>2.5</v>
      </c>
      <c r="D10883" s="408">
        <v>7.5430000000000001</v>
      </c>
      <c r="E10883" s="408">
        <v>20.042999999999999</v>
      </c>
      <c r="F10883" s="409">
        <v>44511.460347222222</v>
      </c>
      <c r="G10883" s="408">
        <v>0</v>
      </c>
    </row>
    <row r="10884" spans="1:7" ht="15" x14ac:dyDescent="0.2">
      <c r="A10884" s="407" t="s">
        <v>17119</v>
      </c>
      <c r="B10884" s="407" t="s">
        <v>17120</v>
      </c>
      <c r="C10884" s="408">
        <v>17.5</v>
      </c>
      <c r="D10884" s="408">
        <v>9.23</v>
      </c>
      <c r="E10884" s="408">
        <v>26.73</v>
      </c>
      <c r="F10884" s="409">
        <v>44511.463449074072</v>
      </c>
      <c r="G10884" s="408">
        <v>0</v>
      </c>
    </row>
    <row r="10885" spans="1:7" ht="15" x14ac:dyDescent="0.2">
      <c r="A10885" s="407" t="s">
        <v>17121</v>
      </c>
      <c r="B10885" s="407" t="s">
        <v>17122</v>
      </c>
      <c r="C10885" s="408">
        <v>17.5</v>
      </c>
      <c r="D10885" s="408">
        <v>10.65</v>
      </c>
      <c r="E10885" s="408">
        <v>28.15</v>
      </c>
      <c r="F10885" s="409">
        <v>44511.463009259256</v>
      </c>
      <c r="G10885" s="408">
        <v>0</v>
      </c>
    </row>
    <row r="10886" spans="1:7" ht="15" x14ac:dyDescent="0.2">
      <c r="A10886" s="407" t="s">
        <v>17123</v>
      </c>
      <c r="B10886" s="407" t="s">
        <v>17124</v>
      </c>
      <c r="C10886" s="408">
        <v>17.5</v>
      </c>
      <c r="D10886" s="408">
        <v>14.2</v>
      </c>
      <c r="E10886" s="408">
        <v>31.7</v>
      </c>
      <c r="F10886" s="409">
        <v>44511.466249999998</v>
      </c>
      <c r="G10886" s="408">
        <v>0</v>
      </c>
    </row>
    <row r="10887" spans="1:7" ht="15" x14ac:dyDescent="0.2">
      <c r="A10887" s="407" t="s">
        <v>17125</v>
      </c>
      <c r="B10887" s="407" t="s">
        <v>17126</v>
      </c>
      <c r="C10887" s="408">
        <v>17.5</v>
      </c>
      <c r="D10887" s="408">
        <v>7.81</v>
      </c>
      <c r="E10887" s="408">
        <v>25.31</v>
      </c>
      <c r="F10887" s="409">
        <v>44511.460752314815</v>
      </c>
      <c r="G10887" s="408">
        <v>0</v>
      </c>
    </row>
    <row r="10888" spans="1:7" ht="15" x14ac:dyDescent="0.2">
      <c r="A10888" s="407" t="s">
        <v>17127</v>
      </c>
      <c r="B10888" s="407" t="s">
        <v>17128</v>
      </c>
      <c r="C10888" s="408">
        <v>17.5</v>
      </c>
      <c r="D10888" s="408">
        <v>9.23</v>
      </c>
      <c r="E10888" s="408">
        <v>26.73</v>
      </c>
      <c r="F10888" s="409">
        <v>44511.462465277778</v>
      </c>
      <c r="G10888" s="408">
        <v>0</v>
      </c>
    </row>
    <row r="10889" spans="1:7" ht="15" x14ac:dyDescent="0.2">
      <c r="A10889" s="407" t="s">
        <v>17129</v>
      </c>
      <c r="B10889" s="407" t="s">
        <v>17130</v>
      </c>
      <c r="C10889" s="408">
        <v>17.5</v>
      </c>
      <c r="D10889" s="408">
        <v>14.2</v>
      </c>
      <c r="E10889" s="408">
        <v>31.7</v>
      </c>
      <c r="F10889" s="409">
        <v>44511.466689814813</v>
      </c>
      <c r="G10889" s="408">
        <v>0</v>
      </c>
    </row>
    <row r="10890" spans="1:7" ht="15" x14ac:dyDescent="0.2">
      <c r="A10890" s="407" t="s">
        <v>36721</v>
      </c>
      <c r="B10890" s="407" t="s">
        <v>36722</v>
      </c>
      <c r="C10890" s="408">
        <v>17.5</v>
      </c>
      <c r="D10890" s="408">
        <v>14.2</v>
      </c>
      <c r="E10890" s="408">
        <v>31.7</v>
      </c>
      <c r="F10890" s="409">
        <v>43482.508032407408</v>
      </c>
      <c r="G10890" s="408">
        <v>0</v>
      </c>
    </row>
    <row r="10891" spans="1:7" ht="15" x14ac:dyDescent="0.2">
      <c r="A10891" s="407" t="s">
        <v>17131</v>
      </c>
      <c r="B10891" s="407" t="s">
        <v>17132</v>
      </c>
      <c r="C10891" s="408">
        <v>2.5</v>
      </c>
      <c r="D10891" s="408">
        <v>11.91</v>
      </c>
      <c r="E10891" s="408">
        <v>24.41</v>
      </c>
      <c r="F10891" s="409">
        <v>44882.376747685186</v>
      </c>
      <c r="G10891" s="408">
        <v>0</v>
      </c>
    </row>
    <row r="10892" spans="1:7" ht="15" x14ac:dyDescent="0.2">
      <c r="A10892" s="407" t="s">
        <v>17133</v>
      </c>
      <c r="B10892" s="407" t="s">
        <v>17134</v>
      </c>
      <c r="C10892" s="408">
        <v>0</v>
      </c>
      <c r="D10892" s="408">
        <v>9.7899999999999991</v>
      </c>
      <c r="E10892" s="408">
        <v>9.7899999999999991</v>
      </c>
      <c r="F10892" s="409">
        <v>46036.627881944441</v>
      </c>
      <c r="G10892" s="408">
        <v>2928.82</v>
      </c>
    </row>
    <row r="10893" spans="1:7" ht="15" x14ac:dyDescent="0.25">
      <c r="A10893" s="407" t="s">
        <v>36723</v>
      </c>
      <c r="B10893" s="407" t="s">
        <v>36724</v>
      </c>
      <c r="C10893" s="408">
        <v>0</v>
      </c>
      <c r="D10893" s="408">
        <v>6.62</v>
      </c>
      <c r="E10893" s="408">
        <v>6.62</v>
      </c>
      <c r="F10893" s="406"/>
      <c r="G10893" s="408">
        <v>0</v>
      </c>
    </row>
    <row r="10894" spans="1:7" ht="15" x14ac:dyDescent="0.2">
      <c r="A10894" s="407" t="s">
        <v>17135</v>
      </c>
      <c r="B10894" s="407" t="s">
        <v>17136</v>
      </c>
      <c r="C10894" s="408">
        <v>0</v>
      </c>
      <c r="D10894" s="408">
        <v>10.06</v>
      </c>
      <c r="E10894" s="408">
        <v>10.06</v>
      </c>
      <c r="F10894" s="409">
        <v>45792.448078703703</v>
      </c>
      <c r="G10894" s="408">
        <v>973.1</v>
      </c>
    </row>
    <row r="10895" spans="1:7" ht="15" x14ac:dyDescent="0.2">
      <c r="A10895" s="407" t="s">
        <v>36725</v>
      </c>
      <c r="B10895" s="407" t="s">
        <v>36726</v>
      </c>
      <c r="C10895" s="408">
        <v>0</v>
      </c>
      <c r="D10895" s="408">
        <v>10.72</v>
      </c>
      <c r="E10895" s="408">
        <v>10.72</v>
      </c>
      <c r="F10895" s="409">
        <v>44956.614004629628</v>
      </c>
      <c r="G10895" s="408">
        <v>9.18</v>
      </c>
    </row>
    <row r="10896" spans="1:7" ht="15" x14ac:dyDescent="0.2">
      <c r="A10896" s="407" t="s">
        <v>36727</v>
      </c>
      <c r="B10896" s="407" t="s">
        <v>36728</v>
      </c>
      <c r="C10896" s="408">
        <v>0</v>
      </c>
      <c r="D10896" s="408">
        <v>10.72</v>
      </c>
      <c r="E10896" s="408">
        <v>10.72</v>
      </c>
      <c r="F10896" s="409">
        <v>44726.522592592592</v>
      </c>
      <c r="G10896" s="408">
        <v>78.66</v>
      </c>
    </row>
    <row r="10897" spans="1:7" ht="15" x14ac:dyDescent="0.2">
      <c r="A10897" s="407" t="s">
        <v>17137</v>
      </c>
      <c r="B10897" s="407" t="s">
        <v>17138</v>
      </c>
      <c r="C10897" s="408">
        <v>0</v>
      </c>
      <c r="D10897" s="408">
        <v>1.1060800799999999</v>
      </c>
      <c r="E10897" s="408">
        <v>1.1060800799999999</v>
      </c>
      <c r="F10897" s="409">
        <v>45210.482581018521</v>
      </c>
      <c r="G10897" s="408">
        <v>0</v>
      </c>
    </row>
    <row r="10898" spans="1:7" ht="15" x14ac:dyDescent="0.2">
      <c r="A10898" s="407" t="s">
        <v>17139</v>
      </c>
      <c r="B10898" s="407" t="s">
        <v>17140</v>
      </c>
      <c r="C10898" s="408">
        <v>0</v>
      </c>
      <c r="D10898" s="408">
        <v>0.95979999999999999</v>
      </c>
      <c r="E10898" s="408">
        <v>0.95979999999999999</v>
      </c>
      <c r="F10898" s="409">
        <v>46058.578275462962</v>
      </c>
      <c r="G10898" s="408">
        <v>0</v>
      </c>
    </row>
    <row r="10899" spans="1:7" ht="15" x14ac:dyDescent="0.2">
      <c r="A10899" s="407" t="s">
        <v>17141</v>
      </c>
      <c r="B10899" s="407" t="s">
        <v>17142</v>
      </c>
      <c r="C10899" s="408">
        <v>0</v>
      </c>
      <c r="D10899" s="408">
        <v>0.97477504999999998</v>
      </c>
      <c r="E10899" s="408">
        <v>0.97477504999999998</v>
      </c>
      <c r="F10899" s="409">
        <v>45670.554745370369</v>
      </c>
      <c r="G10899" s="408">
        <v>0</v>
      </c>
    </row>
    <row r="10900" spans="1:7" ht="15" x14ac:dyDescent="0.2">
      <c r="A10900" s="407" t="s">
        <v>17143</v>
      </c>
      <c r="B10900" s="407" t="s">
        <v>17144</v>
      </c>
      <c r="C10900" s="408">
        <v>11.999999999999998</v>
      </c>
      <c r="D10900" s="408">
        <v>5.2274801599999998</v>
      </c>
      <c r="E10900" s="408">
        <v>34.727480159999999</v>
      </c>
      <c r="F10900" s="409">
        <v>44965.606712962966</v>
      </c>
      <c r="G10900" s="408">
        <v>0</v>
      </c>
    </row>
    <row r="10901" spans="1:7" ht="15" x14ac:dyDescent="0.2">
      <c r="A10901" s="407" t="s">
        <v>17145</v>
      </c>
      <c r="B10901" s="407" t="s">
        <v>17146</v>
      </c>
      <c r="C10901" s="408">
        <v>0</v>
      </c>
      <c r="D10901" s="408">
        <v>1.06</v>
      </c>
      <c r="E10901" s="408">
        <v>1.06</v>
      </c>
      <c r="F10901" s="409">
        <v>45329.361631944441</v>
      </c>
      <c r="G10901" s="408">
        <v>0</v>
      </c>
    </row>
    <row r="10902" spans="1:7" ht="15" x14ac:dyDescent="0.2">
      <c r="A10902" s="407" t="s">
        <v>17147</v>
      </c>
      <c r="B10902" s="407" t="s">
        <v>17148</v>
      </c>
      <c r="C10902" s="408">
        <v>0</v>
      </c>
      <c r="D10902" s="408">
        <v>1.06</v>
      </c>
      <c r="E10902" s="408">
        <v>1.06</v>
      </c>
      <c r="F10902" s="409">
        <v>45910.284756944442</v>
      </c>
      <c r="G10902" s="408">
        <v>0</v>
      </c>
    </row>
    <row r="10903" spans="1:7" ht="15" x14ac:dyDescent="0.2">
      <c r="A10903" s="407" t="s">
        <v>17149</v>
      </c>
      <c r="B10903" s="407" t="s">
        <v>17150</v>
      </c>
      <c r="C10903" s="408">
        <v>0</v>
      </c>
      <c r="D10903" s="408">
        <v>1.3154266666666665</v>
      </c>
      <c r="E10903" s="408">
        <v>1.3154266666666665</v>
      </c>
      <c r="F10903" s="409">
        <v>45959.696122685185</v>
      </c>
      <c r="G10903" s="408">
        <v>1420</v>
      </c>
    </row>
    <row r="10904" spans="1:7" ht="15" x14ac:dyDescent="0.2">
      <c r="A10904" s="407" t="s">
        <v>17151</v>
      </c>
      <c r="B10904" s="407" t="s">
        <v>17152</v>
      </c>
      <c r="C10904" s="408">
        <v>0</v>
      </c>
      <c r="D10904" s="408">
        <v>4.2660800800000001</v>
      </c>
      <c r="E10904" s="408">
        <v>4.2660800800000001</v>
      </c>
      <c r="F10904" s="409">
        <v>45674.39025462963</v>
      </c>
      <c r="G10904" s="408">
        <v>0</v>
      </c>
    </row>
    <row r="10905" spans="1:7" ht="15" x14ac:dyDescent="0.2">
      <c r="A10905" s="407" t="s">
        <v>17153</v>
      </c>
      <c r="B10905" s="407" t="s">
        <v>17154</v>
      </c>
      <c r="C10905" s="408">
        <v>1.25</v>
      </c>
      <c r="D10905" s="408">
        <v>1.2616183333333333</v>
      </c>
      <c r="E10905" s="408">
        <v>2.5116183333333333</v>
      </c>
      <c r="F10905" s="409">
        <v>46058.59065972222</v>
      </c>
      <c r="G10905" s="408">
        <v>70</v>
      </c>
    </row>
    <row r="10906" spans="1:7" ht="15" x14ac:dyDescent="0.2">
      <c r="A10906" s="407" t="s">
        <v>17155</v>
      </c>
      <c r="B10906" s="407" t="s">
        <v>17156</v>
      </c>
      <c r="C10906" s="408">
        <v>0</v>
      </c>
      <c r="D10906" s="408">
        <v>3.6805381394862042</v>
      </c>
      <c r="E10906" s="408">
        <v>3.6805381394862042</v>
      </c>
      <c r="F10906" s="409">
        <v>45007.559733796297</v>
      </c>
      <c r="G10906" s="408">
        <v>0</v>
      </c>
    </row>
    <row r="10907" spans="1:7" ht="15" x14ac:dyDescent="0.2">
      <c r="A10907" s="407" t="s">
        <v>17157</v>
      </c>
      <c r="B10907" s="407" t="s">
        <v>17158</v>
      </c>
      <c r="C10907" s="408">
        <v>0</v>
      </c>
      <c r="D10907" s="408">
        <v>7.3182402399999997</v>
      </c>
      <c r="E10907" s="408">
        <v>7.3182402399999997</v>
      </c>
      <c r="F10907" s="409">
        <v>44965.605798611112</v>
      </c>
      <c r="G10907" s="408">
        <v>0</v>
      </c>
    </row>
    <row r="10908" spans="1:7" ht="15" x14ac:dyDescent="0.25">
      <c r="A10908" s="407" t="s">
        <v>17159</v>
      </c>
      <c r="B10908" s="407" t="s">
        <v>17160</v>
      </c>
      <c r="C10908" s="406"/>
      <c r="D10908" s="408">
        <v>4.4631999999999996</v>
      </c>
      <c r="E10908" s="408">
        <v>4.4631999999999996</v>
      </c>
      <c r="F10908" s="409">
        <v>44965.60533564815</v>
      </c>
      <c r="G10908" s="408">
        <v>0</v>
      </c>
    </row>
    <row r="10909" spans="1:7" ht="15" x14ac:dyDescent="0.2">
      <c r="A10909" s="407" t="s">
        <v>17161</v>
      </c>
      <c r="B10909" s="407" t="s">
        <v>17162</v>
      </c>
      <c r="C10909" s="408">
        <v>0</v>
      </c>
      <c r="D10909" s="408">
        <v>3.9583601599999998</v>
      </c>
      <c r="E10909" s="408">
        <v>3.9583601599999998</v>
      </c>
      <c r="F10909" s="409">
        <v>45566.426030092596</v>
      </c>
      <c r="G10909" s="408">
        <v>0</v>
      </c>
    </row>
    <row r="10910" spans="1:7" ht="15" x14ac:dyDescent="0.2">
      <c r="A10910" s="407" t="s">
        <v>17163</v>
      </c>
      <c r="B10910" s="407" t="s">
        <v>17164</v>
      </c>
      <c r="C10910" s="408">
        <v>0</v>
      </c>
      <c r="D10910" s="408">
        <v>2.4352270420000002</v>
      </c>
      <c r="E10910" s="408">
        <v>2.4352270420000002</v>
      </c>
      <c r="F10910" s="409">
        <v>45007.559201388889</v>
      </c>
      <c r="G10910" s="408">
        <v>0</v>
      </c>
    </row>
    <row r="10911" spans="1:7" ht="15" x14ac:dyDescent="0.2">
      <c r="A10911" s="407" t="s">
        <v>17165</v>
      </c>
      <c r="B10911" s="407" t="s">
        <v>17166</v>
      </c>
      <c r="C10911" s="408">
        <v>0</v>
      </c>
      <c r="D10911" s="408">
        <v>4.3334540840000004</v>
      </c>
      <c r="E10911" s="408">
        <v>4.3334540840000004</v>
      </c>
      <c r="F10911" s="409">
        <v>45461.489490740743</v>
      </c>
      <c r="G10911" s="408">
        <v>0</v>
      </c>
    </row>
    <row r="10912" spans="1:7" ht="15" x14ac:dyDescent="0.2">
      <c r="A10912" s="407" t="s">
        <v>17167</v>
      </c>
      <c r="B10912" s="407" t="s">
        <v>17168</v>
      </c>
      <c r="C10912" s="408">
        <v>0</v>
      </c>
      <c r="D10912" s="408">
        <v>0.81</v>
      </c>
      <c r="E10912" s="408">
        <v>0.81</v>
      </c>
      <c r="F10912" s="409">
        <v>45007.563298611109</v>
      </c>
      <c r="G10912" s="408">
        <v>0</v>
      </c>
    </row>
    <row r="10913" spans="1:7" ht="15" x14ac:dyDescent="0.2">
      <c r="A10913" s="407" t="s">
        <v>17169</v>
      </c>
      <c r="B10913" s="407" t="s">
        <v>17170</v>
      </c>
      <c r="C10913" s="408">
        <v>0</v>
      </c>
      <c r="D10913" s="408">
        <v>0.97542666666666678</v>
      </c>
      <c r="E10913" s="408">
        <v>0.97542666666666678</v>
      </c>
      <c r="F10913" s="409">
        <v>45461.485034722224</v>
      </c>
      <c r="G10913" s="408">
        <v>2681</v>
      </c>
    </row>
    <row r="10914" spans="1:7" ht="15" x14ac:dyDescent="0.2">
      <c r="A10914" s="407" t="s">
        <v>17171</v>
      </c>
      <c r="B10914" s="407" t="s">
        <v>17172</v>
      </c>
      <c r="C10914" s="408">
        <v>0</v>
      </c>
      <c r="D10914" s="408">
        <v>16.264154084000001</v>
      </c>
      <c r="E10914" s="408">
        <v>16.264154084000001</v>
      </c>
      <c r="F10914" s="409">
        <v>45007.558854166666</v>
      </c>
      <c r="G10914" s="408">
        <v>0</v>
      </c>
    </row>
    <row r="10915" spans="1:7" ht="15" x14ac:dyDescent="0.2">
      <c r="A10915" s="407" t="s">
        <v>17173</v>
      </c>
      <c r="B10915" s="407" t="s">
        <v>17174</v>
      </c>
      <c r="C10915" s="408">
        <v>0</v>
      </c>
      <c r="D10915" s="408">
        <v>2.9767270419999998</v>
      </c>
      <c r="E10915" s="408">
        <v>2.9767270419999998</v>
      </c>
      <c r="F10915" s="409">
        <v>45007.558680555558</v>
      </c>
      <c r="G10915" s="408">
        <v>0</v>
      </c>
    </row>
    <row r="10916" spans="1:7" ht="15" x14ac:dyDescent="0.2">
      <c r="A10916" s="407" t="s">
        <v>17175</v>
      </c>
      <c r="B10916" s="407" t="s">
        <v>17176</v>
      </c>
      <c r="C10916" s="408">
        <v>0</v>
      </c>
      <c r="D10916" s="408">
        <v>2.6441180279999998</v>
      </c>
      <c r="E10916" s="408">
        <v>2.6441180279999998</v>
      </c>
      <c r="F10916" s="409">
        <v>45007.558518518519</v>
      </c>
      <c r="G10916" s="408">
        <v>0</v>
      </c>
    </row>
    <row r="10917" spans="1:7" ht="15" x14ac:dyDescent="0.2">
      <c r="A10917" s="407" t="s">
        <v>17177</v>
      </c>
      <c r="B10917" s="407" t="s">
        <v>17178</v>
      </c>
      <c r="C10917" s="408">
        <v>0</v>
      </c>
      <c r="D10917" s="408">
        <v>14</v>
      </c>
      <c r="E10917" s="408">
        <v>14</v>
      </c>
      <c r="F10917" s="409">
        <v>45895.452337962961</v>
      </c>
      <c r="G10917" s="408">
        <v>50</v>
      </c>
    </row>
    <row r="10918" spans="1:7" ht="15" x14ac:dyDescent="0.2">
      <c r="A10918" s="407" t="s">
        <v>17179</v>
      </c>
      <c r="B10918" s="407" t="s">
        <v>17180</v>
      </c>
      <c r="C10918" s="408">
        <v>31.5</v>
      </c>
      <c r="D10918" s="408">
        <v>2.968</v>
      </c>
      <c r="E10918" s="408">
        <v>34.468000000000004</v>
      </c>
      <c r="F10918" s="409">
        <v>44965.607534722221</v>
      </c>
      <c r="G10918" s="408">
        <v>0</v>
      </c>
    </row>
    <row r="10919" spans="1:7" ht="15" x14ac:dyDescent="0.2">
      <c r="A10919" s="407" t="s">
        <v>36729</v>
      </c>
      <c r="B10919" s="407" t="s">
        <v>36730</v>
      </c>
      <c r="C10919" s="408">
        <v>0</v>
      </c>
      <c r="D10919" s="408">
        <v>1.7999999999999999E-2</v>
      </c>
      <c r="E10919" s="408">
        <v>1.7999999999999999E-2</v>
      </c>
      <c r="F10919" s="409">
        <v>43014.344618055555</v>
      </c>
      <c r="G10919" s="408">
        <v>0</v>
      </c>
    </row>
    <row r="10920" spans="1:7" ht="15" x14ac:dyDescent="0.2">
      <c r="A10920" s="407" t="s">
        <v>17181</v>
      </c>
      <c r="B10920" s="407" t="s">
        <v>17182</v>
      </c>
      <c r="C10920" s="408">
        <v>0</v>
      </c>
      <c r="D10920" s="408">
        <v>2.4352270420000002</v>
      </c>
      <c r="E10920" s="408">
        <v>2.4352270420000002</v>
      </c>
      <c r="F10920" s="409">
        <v>45007.558229166665</v>
      </c>
      <c r="G10920" s="408">
        <v>0</v>
      </c>
    </row>
    <row r="10921" spans="1:7" ht="15" x14ac:dyDescent="0.2">
      <c r="A10921" s="407" t="s">
        <v>17183</v>
      </c>
      <c r="B10921" s="407" t="s">
        <v>17184</v>
      </c>
      <c r="C10921" s="408">
        <v>0</v>
      </c>
      <c r="D10921" s="408">
        <v>0.96199999999999997</v>
      </c>
      <c r="E10921" s="408">
        <v>0.96199999999999997</v>
      </c>
      <c r="F10921" s="409">
        <v>43014.344722222224</v>
      </c>
      <c r="G10921" s="408">
        <v>0</v>
      </c>
    </row>
    <row r="10922" spans="1:7" ht="15" x14ac:dyDescent="0.2">
      <c r="A10922" s="407" t="s">
        <v>17185</v>
      </c>
      <c r="B10922" s="407" t="s">
        <v>17186</v>
      </c>
      <c r="C10922" s="408">
        <v>0</v>
      </c>
      <c r="D10922" s="408">
        <v>1.1326000000000001</v>
      </c>
      <c r="E10922" s="408">
        <v>1.1326000000000001</v>
      </c>
      <c r="F10922" s="409">
        <v>43014.344768518517</v>
      </c>
      <c r="G10922" s="408">
        <v>0</v>
      </c>
    </row>
    <row r="10923" spans="1:7" ht="15" x14ac:dyDescent="0.2">
      <c r="A10923" s="407" t="s">
        <v>17187</v>
      </c>
      <c r="B10923" s="407" t="s">
        <v>17188</v>
      </c>
      <c r="C10923" s="408">
        <v>0</v>
      </c>
      <c r="D10923" s="408">
        <v>1.088988048</v>
      </c>
      <c r="E10923" s="408">
        <v>1.088988048</v>
      </c>
      <c r="F10923" s="409">
        <v>43014.34480324074</v>
      </c>
      <c r="G10923" s="408">
        <v>0</v>
      </c>
    </row>
    <row r="10924" spans="1:7" ht="15" x14ac:dyDescent="0.2">
      <c r="A10924" s="407" t="s">
        <v>17189</v>
      </c>
      <c r="B10924" s="407" t="s">
        <v>17190</v>
      </c>
      <c r="C10924" s="408">
        <v>0</v>
      </c>
      <c r="D10924" s="408">
        <v>1.6879999999999999</v>
      </c>
      <c r="E10924" s="408">
        <v>1.6879999999999999</v>
      </c>
      <c r="F10924" s="409">
        <v>44302.96234953704</v>
      </c>
      <c r="G10924" s="408">
        <v>0</v>
      </c>
    </row>
    <row r="10925" spans="1:7" ht="15" x14ac:dyDescent="0.2">
      <c r="A10925" s="407" t="s">
        <v>17191</v>
      </c>
      <c r="B10925" s="407" t="s">
        <v>17192</v>
      </c>
      <c r="C10925" s="408">
        <v>0</v>
      </c>
      <c r="D10925" s="408">
        <v>1.5354266666666665</v>
      </c>
      <c r="E10925" s="408">
        <v>1.5354266666666665</v>
      </c>
      <c r="F10925" s="409">
        <v>45959.694120370368</v>
      </c>
      <c r="G10925" s="408">
        <v>70</v>
      </c>
    </row>
    <row r="10926" spans="1:7" ht="15" x14ac:dyDescent="0.2">
      <c r="A10926" s="407" t="s">
        <v>17193</v>
      </c>
      <c r="B10926" s="407" t="s">
        <v>17194</v>
      </c>
      <c r="C10926" s="408">
        <v>0</v>
      </c>
      <c r="D10926" s="408">
        <v>1.1254266666666666</v>
      </c>
      <c r="E10926" s="408">
        <v>1.1254266666666666</v>
      </c>
      <c r="F10926" s="409">
        <v>45391.709340277775</v>
      </c>
      <c r="G10926" s="408">
        <v>243</v>
      </c>
    </row>
    <row r="10927" spans="1:7" ht="15" x14ac:dyDescent="0.2">
      <c r="A10927" s="407" t="s">
        <v>17195</v>
      </c>
      <c r="B10927" s="407" t="s">
        <v>17196</v>
      </c>
      <c r="C10927" s="408">
        <v>0</v>
      </c>
      <c r="D10927" s="408">
        <v>2.0583999999999998</v>
      </c>
      <c r="E10927" s="408">
        <v>2.0583999999999998</v>
      </c>
      <c r="F10927" s="409">
        <v>43014.345104166663</v>
      </c>
      <c r="G10927" s="408">
        <v>0</v>
      </c>
    </row>
    <row r="10928" spans="1:7" ht="15" x14ac:dyDescent="0.2">
      <c r="A10928" s="407" t="s">
        <v>17197</v>
      </c>
      <c r="B10928" s="407" t="s">
        <v>17198</v>
      </c>
      <c r="C10928" s="408">
        <v>0</v>
      </c>
      <c r="D10928" s="408">
        <v>7.0891999999999999</v>
      </c>
      <c r="E10928" s="408">
        <v>7.0891999999999999</v>
      </c>
      <c r="F10928" s="409">
        <v>43014.345173611109</v>
      </c>
      <c r="G10928" s="408">
        <v>0</v>
      </c>
    </row>
    <row r="10929" spans="1:7" ht="15" x14ac:dyDescent="0.2">
      <c r="A10929" s="407" t="s">
        <v>17199</v>
      </c>
      <c r="B10929" s="407" t="s">
        <v>17200</v>
      </c>
      <c r="C10929" s="408">
        <v>0</v>
      </c>
      <c r="D10929" s="408">
        <v>1.974779116414932</v>
      </c>
      <c r="E10929" s="408">
        <v>1.974779116414932</v>
      </c>
      <c r="F10929" s="409">
        <v>45007.570763888885</v>
      </c>
      <c r="G10929" s="408">
        <v>0</v>
      </c>
    </row>
    <row r="10930" spans="1:7" ht="15" x14ac:dyDescent="0.2">
      <c r="A10930" s="407" t="s">
        <v>17201</v>
      </c>
      <c r="B10930" s="407" t="s">
        <v>17202</v>
      </c>
      <c r="C10930" s="408">
        <v>0</v>
      </c>
      <c r="D10930" s="408">
        <v>5.45</v>
      </c>
      <c r="E10930" s="408">
        <v>5.45</v>
      </c>
      <c r="F10930" s="409">
        <v>45834.661064814813</v>
      </c>
      <c r="G10930" s="408">
        <v>0</v>
      </c>
    </row>
    <row r="10931" spans="1:7" ht="15" x14ac:dyDescent="0.2">
      <c r="A10931" s="407" t="s">
        <v>17203</v>
      </c>
      <c r="B10931" s="407" t="s">
        <v>17204</v>
      </c>
      <c r="C10931" s="408">
        <v>0</v>
      </c>
      <c r="D10931" s="408">
        <v>0</v>
      </c>
      <c r="E10931" s="408">
        <v>0</v>
      </c>
      <c r="F10931" s="409">
        <v>43014.345266203702</v>
      </c>
      <c r="G10931" s="408">
        <v>0</v>
      </c>
    </row>
    <row r="10932" spans="1:7" ht="15" x14ac:dyDescent="0.2">
      <c r="A10932" s="407" t="s">
        <v>17205</v>
      </c>
      <c r="B10932" s="407" t="s">
        <v>40501</v>
      </c>
      <c r="C10932" s="408">
        <v>0</v>
      </c>
      <c r="D10932" s="408">
        <v>0.127827042</v>
      </c>
      <c r="E10932" s="408">
        <v>0.127827042</v>
      </c>
      <c r="F10932" s="409">
        <v>45938.475543981483</v>
      </c>
      <c r="G10932" s="408">
        <v>0</v>
      </c>
    </row>
    <row r="10933" spans="1:7" ht="15" x14ac:dyDescent="0.25">
      <c r="A10933" s="407" t="s">
        <v>17206</v>
      </c>
      <c r="B10933" s="407" t="s">
        <v>17207</v>
      </c>
      <c r="C10933" s="408">
        <v>0</v>
      </c>
      <c r="D10933" s="408">
        <v>6.1833</v>
      </c>
      <c r="E10933" s="408">
        <v>6.1833</v>
      </c>
      <c r="F10933" s="406"/>
      <c r="G10933" s="408">
        <v>0</v>
      </c>
    </row>
    <row r="10934" spans="1:7" ht="15" x14ac:dyDescent="0.2">
      <c r="A10934" s="407" t="s">
        <v>17208</v>
      </c>
      <c r="B10934" s="407" t="s">
        <v>17209</v>
      </c>
      <c r="C10934" s="408">
        <v>0</v>
      </c>
      <c r="D10934" s="408">
        <v>1.83</v>
      </c>
      <c r="E10934" s="408">
        <v>1.83</v>
      </c>
      <c r="F10934" s="409">
        <v>45743.464328703703</v>
      </c>
      <c r="G10934" s="408">
        <v>319</v>
      </c>
    </row>
    <row r="10935" spans="1:7" ht="15" x14ac:dyDescent="0.2">
      <c r="A10935" s="407" t="s">
        <v>17210</v>
      </c>
      <c r="B10935" s="407" t="s">
        <v>17211</v>
      </c>
      <c r="C10935" s="408">
        <v>11.999999999999998</v>
      </c>
      <c r="D10935" s="408">
        <v>2.9123199999999998</v>
      </c>
      <c r="E10935" s="408">
        <v>32.412320000000001</v>
      </c>
      <c r="F10935" s="409">
        <v>44965.607731481483</v>
      </c>
      <c r="G10935" s="408">
        <v>0</v>
      </c>
    </row>
    <row r="10936" spans="1:7" ht="15" x14ac:dyDescent="0.2">
      <c r="A10936" s="407" t="s">
        <v>17212</v>
      </c>
      <c r="B10936" s="407" t="s">
        <v>17213</v>
      </c>
      <c r="C10936" s="408">
        <v>0</v>
      </c>
      <c r="D10936" s="408">
        <v>2.636727042</v>
      </c>
      <c r="E10936" s="408">
        <v>2.636727042</v>
      </c>
      <c r="F10936" s="409">
        <v>45007.557372685187</v>
      </c>
      <c r="G10936" s="408">
        <v>0</v>
      </c>
    </row>
    <row r="10937" spans="1:7" ht="15" x14ac:dyDescent="0.2">
      <c r="A10937" s="407" t="s">
        <v>17214</v>
      </c>
      <c r="B10937" s="407" t="s">
        <v>17215</v>
      </c>
      <c r="C10937" s="408">
        <v>0</v>
      </c>
      <c r="D10937" s="408">
        <v>0.98152975266430198</v>
      </c>
      <c r="E10937" s="408">
        <v>0.98152975266430198</v>
      </c>
      <c r="F10937" s="409">
        <v>45007.561493055553</v>
      </c>
      <c r="G10937" s="408">
        <v>821</v>
      </c>
    </row>
    <row r="10938" spans="1:7" ht="15" x14ac:dyDescent="0.25">
      <c r="A10938" s="407" t="s">
        <v>17216</v>
      </c>
      <c r="B10938" s="407" t="s">
        <v>17217</v>
      </c>
      <c r="C10938" s="406"/>
      <c r="D10938" s="408">
        <v>1.131</v>
      </c>
      <c r="E10938" s="408">
        <v>1.131</v>
      </c>
      <c r="F10938" s="409">
        <v>45007.561307870368</v>
      </c>
      <c r="G10938" s="408">
        <v>0</v>
      </c>
    </row>
    <row r="10939" spans="1:7" ht="15" x14ac:dyDescent="0.25">
      <c r="A10939" s="407" t="s">
        <v>17218</v>
      </c>
      <c r="B10939" s="407" t="s">
        <v>17219</v>
      </c>
      <c r="C10939" s="406"/>
      <c r="D10939" s="408">
        <v>2.3191999999999999</v>
      </c>
      <c r="E10939" s="408">
        <v>2.3191999999999999</v>
      </c>
      <c r="F10939" s="409">
        <v>45007.561111111114</v>
      </c>
      <c r="G10939" s="408">
        <v>0</v>
      </c>
    </row>
    <row r="10940" spans="1:7" ht="15" x14ac:dyDescent="0.2">
      <c r="A10940" s="407" t="s">
        <v>17220</v>
      </c>
      <c r="B10940" s="407" t="s">
        <v>17221</v>
      </c>
      <c r="C10940" s="408">
        <v>1.5</v>
      </c>
      <c r="D10940" s="408">
        <v>2.8521999999999998</v>
      </c>
      <c r="E10940" s="408">
        <v>4.3521999999999998</v>
      </c>
      <c r="F10940" s="409">
        <v>43150.660497685189</v>
      </c>
      <c r="G10940" s="408">
        <v>0</v>
      </c>
    </row>
    <row r="10941" spans="1:7" ht="15" x14ac:dyDescent="0.2">
      <c r="A10941" s="407" t="s">
        <v>17222</v>
      </c>
      <c r="B10941" s="407" t="s">
        <v>17223</v>
      </c>
      <c r="C10941" s="408">
        <v>0</v>
      </c>
      <c r="D10941" s="408">
        <v>19.026727042000001</v>
      </c>
      <c r="E10941" s="408">
        <v>19.026727042000001</v>
      </c>
      <c r="F10941" s="409">
        <v>45007.556828703702</v>
      </c>
      <c r="G10941" s="408">
        <v>0</v>
      </c>
    </row>
    <row r="10942" spans="1:7" ht="15" x14ac:dyDescent="0.2">
      <c r="A10942" s="407" t="s">
        <v>17224</v>
      </c>
      <c r="B10942" s="407" t="s">
        <v>17225</v>
      </c>
      <c r="C10942" s="408">
        <v>0</v>
      </c>
      <c r="D10942" s="408">
        <v>26.809280000000001</v>
      </c>
      <c r="E10942" s="408">
        <v>26.809280000000001</v>
      </c>
      <c r="F10942" s="409">
        <v>45007.52553240741</v>
      </c>
      <c r="G10942" s="408">
        <v>0</v>
      </c>
    </row>
    <row r="10943" spans="1:7" ht="15" x14ac:dyDescent="0.2">
      <c r="A10943" s="407" t="s">
        <v>17226</v>
      </c>
      <c r="B10943" s="407" t="s">
        <v>17227</v>
      </c>
      <c r="C10943" s="408">
        <v>0</v>
      </c>
      <c r="D10943" s="408">
        <v>1.07</v>
      </c>
      <c r="E10943" s="408">
        <v>1.07</v>
      </c>
      <c r="F10943" s="409">
        <v>45202.050370370373</v>
      </c>
      <c r="G10943" s="408">
        <v>3246</v>
      </c>
    </row>
    <row r="10944" spans="1:7" ht="15" x14ac:dyDescent="0.2">
      <c r="A10944" s="407" t="s">
        <v>17228</v>
      </c>
      <c r="B10944" s="407" t="s">
        <v>17229</v>
      </c>
      <c r="C10944" s="408">
        <v>0</v>
      </c>
      <c r="D10944" s="408">
        <v>0.9512222222222223</v>
      </c>
      <c r="E10944" s="408">
        <v>0.9512222222222223</v>
      </c>
      <c r="F10944" s="409">
        <v>45202.086053240739</v>
      </c>
      <c r="G10944" s="408">
        <v>63</v>
      </c>
    </row>
    <row r="10945" spans="1:7" ht="15" x14ac:dyDescent="0.2">
      <c r="A10945" s="407" t="s">
        <v>17230</v>
      </c>
      <c r="B10945" s="407" t="s">
        <v>17231</v>
      </c>
      <c r="C10945" s="408">
        <v>2.5</v>
      </c>
      <c r="D10945" s="408">
        <v>1.1100000000000001</v>
      </c>
      <c r="E10945" s="408">
        <v>3.61</v>
      </c>
      <c r="F10945" s="409">
        <v>44896.290625000001</v>
      </c>
      <c r="G10945" s="408">
        <v>0</v>
      </c>
    </row>
    <row r="10946" spans="1:7" ht="15" x14ac:dyDescent="0.2">
      <c r="A10946" s="407" t="s">
        <v>17232</v>
      </c>
      <c r="B10946" s="407" t="s">
        <v>2788</v>
      </c>
      <c r="C10946" s="408">
        <v>2.5</v>
      </c>
      <c r="D10946" s="408">
        <v>1.0734800799999999</v>
      </c>
      <c r="E10946" s="408">
        <v>8.5734800799999995</v>
      </c>
      <c r="F10946" s="409">
        <v>43014.345902777779</v>
      </c>
      <c r="G10946" s="408">
        <v>0</v>
      </c>
    </row>
    <row r="10947" spans="1:7" ht="15" x14ac:dyDescent="0.2">
      <c r="A10947" s="407" t="s">
        <v>17233</v>
      </c>
      <c r="B10947" s="407" t="s">
        <v>2790</v>
      </c>
      <c r="C10947" s="408">
        <v>2.5</v>
      </c>
      <c r="D10947" s="408">
        <v>1.0734800799999999</v>
      </c>
      <c r="E10947" s="408">
        <v>8.5734800799999995</v>
      </c>
      <c r="F10947" s="409">
        <v>43014.345925925925</v>
      </c>
      <c r="G10947" s="408">
        <v>0</v>
      </c>
    </row>
    <row r="10948" spans="1:7" ht="15" x14ac:dyDescent="0.2">
      <c r="A10948" s="407" t="s">
        <v>17234</v>
      </c>
      <c r="B10948" s="407" t="s">
        <v>17235</v>
      </c>
      <c r="C10948" s="408">
        <v>0</v>
      </c>
      <c r="D10948" s="408">
        <v>1.45</v>
      </c>
      <c r="E10948" s="408">
        <v>1.45</v>
      </c>
      <c r="F10948" s="409">
        <v>45329.361747685187</v>
      </c>
      <c r="G10948" s="408">
        <v>0</v>
      </c>
    </row>
    <row r="10949" spans="1:7" ht="15" x14ac:dyDescent="0.2">
      <c r="A10949" s="407" t="s">
        <v>17236</v>
      </c>
      <c r="B10949" s="407" t="s">
        <v>17237</v>
      </c>
      <c r="C10949" s="408">
        <v>0</v>
      </c>
      <c r="D10949" s="408">
        <v>6.45</v>
      </c>
      <c r="E10949" s="408">
        <v>6.45</v>
      </c>
      <c r="F10949" s="409">
        <v>44530.560937499999</v>
      </c>
      <c r="G10949" s="408">
        <v>0</v>
      </c>
    </row>
    <row r="10950" spans="1:7" ht="15" x14ac:dyDescent="0.2">
      <c r="A10950" s="407" t="s">
        <v>17238</v>
      </c>
      <c r="B10950" s="407" t="s">
        <v>17239</v>
      </c>
      <c r="C10950" s="408">
        <v>0</v>
      </c>
      <c r="D10950" s="408">
        <v>4.2479555555555555</v>
      </c>
      <c r="E10950" s="408">
        <v>4.2479555555555555</v>
      </c>
      <c r="F10950" s="409">
        <v>45674.379930555559</v>
      </c>
      <c r="G10950" s="408">
        <v>119</v>
      </c>
    </row>
    <row r="10951" spans="1:7" ht="15" x14ac:dyDescent="0.2">
      <c r="A10951" s="407" t="s">
        <v>17240</v>
      </c>
      <c r="B10951" s="407" t="s">
        <v>17241</v>
      </c>
      <c r="C10951" s="408">
        <v>0</v>
      </c>
      <c r="D10951" s="408">
        <v>0.81</v>
      </c>
      <c r="E10951" s="408">
        <v>0.81</v>
      </c>
      <c r="F10951" s="409">
        <v>46098.557268518518</v>
      </c>
      <c r="G10951" s="408">
        <v>5541</v>
      </c>
    </row>
    <row r="10952" spans="1:7" ht="15" x14ac:dyDescent="0.2">
      <c r="A10952" s="407" t="s">
        <v>17242</v>
      </c>
      <c r="B10952" s="407" t="s">
        <v>17243</v>
      </c>
      <c r="C10952" s="408">
        <v>0</v>
      </c>
      <c r="D10952" s="408">
        <v>0.49</v>
      </c>
      <c r="E10952" s="408">
        <v>0.49</v>
      </c>
      <c r="F10952" s="409">
        <v>44881.339722222219</v>
      </c>
      <c r="G10952" s="408">
        <v>65</v>
      </c>
    </row>
    <row r="10953" spans="1:7" ht="15" x14ac:dyDescent="0.2">
      <c r="A10953" s="407" t="s">
        <v>17244</v>
      </c>
      <c r="B10953" s="407" t="s">
        <v>17245</v>
      </c>
      <c r="C10953" s="408">
        <v>0</v>
      </c>
      <c r="D10953" s="408">
        <v>1.05</v>
      </c>
      <c r="E10953" s="408">
        <v>1.05</v>
      </c>
      <c r="F10953" s="409">
        <v>45665.537118055552</v>
      </c>
      <c r="G10953" s="408">
        <v>0</v>
      </c>
    </row>
    <row r="10954" spans="1:7" ht="15" x14ac:dyDescent="0.25">
      <c r="A10954" s="407" t="s">
        <v>17246</v>
      </c>
      <c r="B10954" s="407" t="s">
        <v>17243</v>
      </c>
      <c r="C10954" s="406"/>
      <c r="D10954" s="406"/>
      <c r="E10954" s="406"/>
      <c r="F10954" s="409">
        <v>45007.568518518521</v>
      </c>
      <c r="G10954" s="408">
        <v>0</v>
      </c>
    </row>
    <row r="10955" spans="1:7" ht="15" x14ac:dyDescent="0.2">
      <c r="A10955" s="407" t="s">
        <v>17247</v>
      </c>
      <c r="B10955" s="407" t="s">
        <v>17221</v>
      </c>
      <c r="C10955" s="408">
        <v>0</v>
      </c>
      <c r="D10955" s="408">
        <v>6.1830271580817247</v>
      </c>
      <c r="E10955" s="408">
        <v>6.1830271580817247</v>
      </c>
      <c r="F10955" s="409">
        <v>45884.641689814816</v>
      </c>
      <c r="G10955" s="408">
        <v>195</v>
      </c>
    </row>
    <row r="10956" spans="1:7" ht="15" x14ac:dyDescent="0.2">
      <c r="A10956" s="407" t="s">
        <v>17248</v>
      </c>
      <c r="B10956" s="407" t="s">
        <v>17249</v>
      </c>
      <c r="C10956" s="408">
        <v>0</v>
      </c>
      <c r="D10956" s="408">
        <v>3.1</v>
      </c>
      <c r="E10956" s="408">
        <v>3.1</v>
      </c>
      <c r="F10956" s="409">
        <v>45329.359837962962</v>
      </c>
      <c r="G10956" s="408">
        <v>0</v>
      </c>
    </row>
    <row r="10957" spans="1:7" ht="15" x14ac:dyDescent="0.2">
      <c r="A10957" s="407" t="s">
        <v>17250</v>
      </c>
      <c r="B10957" s="407" t="s">
        <v>17251</v>
      </c>
      <c r="C10957" s="408">
        <v>0</v>
      </c>
      <c r="D10957" s="408">
        <v>2.7615135790408623</v>
      </c>
      <c r="E10957" s="408">
        <v>2.7615135790408623</v>
      </c>
      <c r="F10957" s="409">
        <v>45884.642777777779</v>
      </c>
      <c r="G10957" s="408">
        <v>30</v>
      </c>
    </row>
    <row r="10958" spans="1:7" ht="15" x14ac:dyDescent="0.2">
      <c r="A10958" s="407" t="s">
        <v>17252</v>
      </c>
      <c r="B10958" s="407" t="s">
        <v>17253</v>
      </c>
      <c r="C10958" s="408">
        <v>0</v>
      </c>
      <c r="D10958" s="408">
        <v>1.1000000000000001</v>
      </c>
      <c r="E10958" s="408">
        <v>1.1000000000000001</v>
      </c>
      <c r="F10958" s="409">
        <v>45456.61347222222</v>
      </c>
      <c r="G10958" s="408">
        <v>1032</v>
      </c>
    </row>
    <row r="10959" spans="1:7" ht="15" x14ac:dyDescent="0.2">
      <c r="A10959" s="407" t="s">
        <v>17254</v>
      </c>
      <c r="B10959" s="407" t="s">
        <v>17255</v>
      </c>
      <c r="C10959" s="408">
        <v>0</v>
      </c>
      <c r="D10959" s="408">
        <v>0.24348007999999999</v>
      </c>
      <c r="E10959" s="408">
        <v>0.24348007999999999</v>
      </c>
      <c r="F10959" s="409">
        <v>45665.631249999999</v>
      </c>
      <c r="G10959" s="408">
        <v>0</v>
      </c>
    </row>
    <row r="10960" spans="1:7" ht="15" x14ac:dyDescent="0.2">
      <c r="A10960" s="407" t="s">
        <v>17256</v>
      </c>
      <c r="B10960" s="407" t="s">
        <v>17257</v>
      </c>
      <c r="C10960" s="408">
        <v>0</v>
      </c>
      <c r="D10960" s="408">
        <v>1.1000000000000001</v>
      </c>
      <c r="E10960" s="408">
        <v>1.1000000000000001</v>
      </c>
      <c r="F10960" s="409">
        <v>44881.340775462966</v>
      </c>
      <c r="G10960" s="408">
        <v>1138</v>
      </c>
    </row>
    <row r="10961" spans="1:7" ht="15" x14ac:dyDescent="0.2">
      <c r="A10961" s="407" t="s">
        <v>17258</v>
      </c>
      <c r="B10961" s="407" t="s">
        <v>17259</v>
      </c>
      <c r="C10961" s="408">
        <v>0</v>
      </c>
      <c r="D10961" s="408">
        <v>0.91477333333333344</v>
      </c>
      <c r="E10961" s="408">
        <v>0.91477333333333344</v>
      </c>
      <c r="F10961" s="409">
        <v>44777.555405092593</v>
      </c>
      <c r="G10961" s="408">
        <v>309</v>
      </c>
    </row>
    <row r="10962" spans="1:7" ht="15" x14ac:dyDescent="0.2">
      <c r="A10962" s="407" t="s">
        <v>17260</v>
      </c>
      <c r="B10962" s="407" t="s">
        <v>17261</v>
      </c>
      <c r="C10962" s="408">
        <v>0</v>
      </c>
      <c r="D10962" s="408">
        <v>0.92477333333333345</v>
      </c>
      <c r="E10962" s="408">
        <v>0.92477333333333345</v>
      </c>
      <c r="F10962" s="409">
        <v>43869.378819444442</v>
      </c>
      <c r="G10962" s="408">
        <v>490</v>
      </c>
    </row>
    <row r="10963" spans="1:7" ht="15" x14ac:dyDescent="0.2">
      <c r="A10963" s="407" t="s">
        <v>17262</v>
      </c>
      <c r="B10963" s="407" t="s">
        <v>17263</v>
      </c>
      <c r="C10963" s="408">
        <v>0</v>
      </c>
      <c r="D10963" s="408">
        <v>1.3138000000000001</v>
      </c>
      <c r="E10963" s="408">
        <v>1.3138000000000001</v>
      </c>
      <c r="F10963" s="409">
        <v>45412.615578703706</v>
      </c>
      <c r="G10963" s="408">
        <v>0</v>
      </c>
    </row>
    <row r="10964" spans="1:7" ht="15" x14ac:dyDescent="0.2">
      <c r="A10964" s="407" t="s">
        <v>17264</v>
      </c>
      <c r="B10964" s="407" t="s">
        <v>17265</v>
      </c>
      <c r="C10964" s="408">
        <v>0</v>
      </c>
      <c r="D10964" s="408">
        <v>1.6</v>
      </c>
      <c r="E10964" s="408">
        <v>1.6</v>
      </c>
      <c r="F10964" s="409">
        <v>45205.327627314815</v>
      </c>
      <c r="G10964" s="408">
        <v>788</v>
      </c>
    </row>
    <row r="10965" spans="1:7" ht="15" x14ac:dyDescent="0.25">
      <c r="A10965" s="407" t="s">
        <v>17266</v>
      </c>
      <c r="B10965" s="407" t="s">
        <v>17267</v>
      </c>
      <c r="C10965" s="406"/>
      <c r="D10965" s="408">
        <v>20.25</v>
      </c>
      <c r="E10965" s="408">
        <v>20.25</v>
      </c>
      <c r="F10965" s="409">
        <v>44971.5080787037</v>
      </c>
      <c r="G10965" s="408">
        <v>0</v>
      </c>
    </row>
    <row r="10966" spans="1:7" ht="15" x14ac:dyDescent="0.2">
      <c r="A10966" s="407" t="s">
        <v>17268</v>
      </c>
      <c r="B10966" s="407" t="s">
        <v>17269</v>
      </c>
      <c r="C10966" s="408">
        <v>0</v>
      </c>
      <c r="D10966" s="408">
        <v>30.7</v>
      </c>
      <c r="E10966" s="408">
        <v>30.7</v>
      </c>
      <c r="F10966" s="409">
        <v>44971.508506944447</v>
      </c>
      <c r="G10966" s="408">
        <v>0</v>
      </c>
    </row>
    <row r="10967" spans="1:7" ht="15" x14ac:dyDescent="0.2">
      <c r="A10967" s="407" t="s">
        <v>17270</v>
      </c>
      <c r="B10967" s="407" t="s">
        <v>17271</v>
      </c>
      <c r="C10967" s="408">
        <v>0</v>
      </c>
      <c r="D10967" s="408">
        <v>2.3849999999999998</v>
      </c>
      <c r="E10967" s="408">
        <v>2.3849999999999998</v>
      </c>
      <c r="F10967" s="409">
        <v>45208.284247685187</v>
      </c>
      <c r="G10967" s="408">
        <v>33</v>
      </c>
    </row>
    <row r="10968" spans="1:7" ht="15" x14ac:dyDescent="0.2">
      <c r="A10968" s="407" t="s">
        <v>17272</v>
      </c>
      <c r="B10968" s="407" t="s">
        <v>17273</v>
      </c>
      <c r="C10968" s="408">
        <v>0</v>
      </c>
      <c r="D10968" s="408">
        <v>3.19</v>
      </c>
      <c r="E10968" s="408">
        <v>3.19</v>
      </c>
      <c r="F10968" s="409">
        <v>45049.30572916667</v>
      </c>
      <c r="G10968" s="408">
        <v>0</v>
      </c>
    </row>
    <row r="10969" spans="1:7" ht="15" x14ac:dyDescent="0.2">
      <c r="A10969" s="407" t="s">
        <v>17274</v>
      </c>
      <c r="B10969" s="407" t="s">
        <v>17275</v>
      </c>
      <c r="C10969" s="408">
        <v>0</v>
      </c>
      <c r="D10969" s="408">
        <v>3.8</v>
      </c>
      <c r="E10969" s="408">
        <v>3.8</v>
      </c>
      <c r="F10969" s="409">
        <v>45329.359907407408</v>
      </c>
      <c r="G10969" s="408">
        <v>0</v>
      </c>
    </row>
    <row r="10970" spans="1:7" ht="15" x14ac:dyDescent="0.25">
      <c r="A10970" s="407" t="s">
        <v>36731</v>
      </c>
      <c r="B10970" s="407" t="s">
        <v>36732</v>
      </c>
      <c r="C10970" s="406"/>
      <c r="D10970" s="408">
        <v>0</v>
      </c>
      <c r="E10970" s="408">
        <v>0</v>
      </c>
      <c r="F10970" s="409">
        <v>45846.45616898148</v>
      </c>
      <c r="G10970" s="408">
        <v>0</v>
      </c>
    </row>
    <row r="10971" spans="1:7" ht="15" x14ac:dyDescent="0.2">
      <c r="A10971" s="407" t="s">
        <v>36733</v>
      </c>
      <c r="B10971" s="407" t="s">
        <v>36734</v>
      </c>
      <c r="C10971" s="408">
        <v>0</v>
      </c>
      <c r="D10971" s="408">
        <v>0.99</v>
      </c>
      <c r="E10971" s="408">
        <v>0.99</v>
      </c>
      <c r="F10971" s="409">
        <v>45846.456273148149</v>
      </c>
      <c r="G10971" s="408">
        <v>0</v>
      </c>
    </row>
    <row r="10972" spans="1:7" ht="15" x14ac:dyDescent="0.2">
      <c r="A10972" s="407" t="s">
        <v>17276</v>
      </c>
      <c r="B10972" s="407" t="s">
        <v>17277</v>
      </c>
      <c r="C10972" s="408">
        <v>0</v>
      </c>
      <c r="D10972" s="408">
        <v>1</v>
      </c>
      <c r="E10972" s="408">
        <v>1</v>
      </c>
      <c r="F10972" s="409">
        <v>45832.688680555555</v>
      </c>
      <c r="G10972" s="408">
        <v>0</v>
      </c>
    </row>
    <row r="10973" spans="1:7" ht="15" x14ac:dyDescent="0.25">
      <c r="A10973" s="407" t="s">
        <v>17278</v>
      </c>
      <c r="B10973" s="407" t="s">
        <v>17279</v>
      </c>
      <c r="C10973" s="406"/>
      <c r="D10973" s="406"/>
      <c r="E10973" s="406"/>
      <c r="F10973" s="409">
        <v>43014.347118055557</v>
      </c>
      <c r="G10973" s="408">
        <v>0</v>
      </c>
    </row>
    <row r="10974" spans="1:7" ht="15" x14ac:dyDescent="0.2">
      <c r="A10974" s="407" t="s">
        <v>17280</v>
      </c>
      <c r="B10974" s="407" t="s">
        <v>17281</v>
      </c>
      <c r="C10974" s="408">
        <v>0</v>
      </c>
      <c r="D10974" s="408">
        <v>0.127827042</v>
      </c>
      <c r="E10974" s="408">
        <v>0.127827042</v>
      </c>
      <c r="F10974" s="409">
        <v>45211.666041666664</v>
      </c>
      <c r="G10974" s="408">
        <v>0</v>
      </c>
    </row>
    <row r="10975" spans="1:7" ht="15" x14ac:dyDescent="0.25">
      <c r="A10975" s="407" t="s">
        <v>17282</v>
      </c>
      <c r="B10975" s="407" t="s">
        <v>17283</v>
      </c>
      <c r="C10975" s="406"/>
      <c r="D10975" s="406"/>
      <c r="E10975" s="406"/>
      <c r="F10975" s="409">
        <v>43014.347199074073</v>
      </c>
      <c r="G10975" s="408">
        <v>0</v>
      </c>
    </row>
    <row r="10976" spans="1:7" ht="15" x14ac:dyDescent="0.25">
      <c r="A10976" s="407" t="s">
        <v>17284</v>
      </c>
      <c r="B10976" s="407" t="s">
        <v>17285</v>
      </c>
      <c r="C10976" s="406"/>
      <c r="D10976" s="406"/>
      <c r="E10976" s="406"/>
      <c r="F10976" s="409">
        <v>43014.347222222219</v>
      </c>
      <c r="G10976" s="408">
        <v>0</v>
      </c>
    </row>
    <row r="10977" spans="1:7" ht="15" x14ac:dyDescent="0.25">
      <c r="A10977" s="407" t="s">
        <v>36735</v>
      </c>
      <c r="B10977" s="407" t="s">
        <v>36736</v>
      </c>
      <c r="C10977" s="406"/>
      <c r="D10977" s="406"/>
      <c r="E10977" s="406"/>
      <c r="F10977" s="409">
        <v>43864.46125</v>
      </c>
      <c r="G10977" s="408">
        <v>0</v>
      </c>
    </row>
    <row r="10978" spans="1:7" ht="15" x14ac:dyDescent="0.2">
      <c r="A10978" s="407" t="s">
        <v>17286</v>
      </c>
      <c r="B10978" s="407" t="s">
        <v>17287</v>
      </c>
      <c r="C10978" s="408">
        <v>1.5</v>
      </c>
      <c r="D10978" s="408">
        <v>1.7469430051813473</v>
      </c>
      <c r="E10978" s="408">
        <v>8.2469430051813468</v>
      </c>
      <c r="F10978" s="409">
        <v>45112.346296296295</v>
      </c>
      <c r="G10978" s="408">
        <v>0</v>
      </c>
    </row>
    <row r="10979" spans="1:7" ht="15" x14ac:dyDescent="0.2">
      <c r="A10979" s="407" t="s">
        <v>33408</v>
      </c>
      <c r="B10979" s="407" t="s">
        <v>33409</v>
      </c>
      <c r="C10979" s="408">
        <v>0</v>
      </c>
      <c r="D10979" s="408">
        <v>0</v>
      </c>
      <c r="E10979" s="408">
        <v>0</v>
      </c>
      <c r="F10979" s="409">
        <v>45505.660636574074</v>
      </c>
      <c r="G10979" s="408">
        <v>0</v>
      </c>
    </row>
    <row r="10980" spans="1:7" ht="15" x14ac:dyDescent="0.25">
      <c r="A10980" s="407" t="s">
        <v>33410</v>
      </c>
      <c r="B10980" s="407" t="s">
        <v>33411</v>
      </c>
      <c r="C10980" s="406"/>
      <c r="D10980" s="406"/>
      <c r="E10980" s="406"/>
      <c r="F10980" s="406"/>
      <c r="G10980" s="408">
        <v>0</v>
      </c>
    </row>
    <row r="10981" spans="1:7" ht="15" x14ac:dyDescent="0.2">
      <c r="A10981" s="407" t="s">
        <v>17288</v>
      </c>
      <c r="B10981" s="407" t="s">
        <v>17289</v>
      </c>
      <c r="C10981" s="408">
        <v>0</v>
      </c>
      <c r="D10981" s="408">
        <v>4.380568888888889</v>
      </c>
      <c r="E10981" s="408">
        <v>4.380568888888889</v>
      </c>
      <c r="F10981" s="409">
        <v>45394.491284722222</v>
      </c>
      <c r="G10981" s="408">
        <v>0</v>
      </c>
    </row>
    <row r="10982" spans="1:7" ht="15" x14ac:dyDescent="0.2">
      <c r="A10982" s="407" t="s">
        <v>17290</v>
      </c>
      <c r="B10982" s="407" t="s">
        <v>17291</v>
      </c>
      <c r="C10982" s="408">
        <v>0</v>
      </c>
      <c r="D10982" s="408">
        <v>1.6205688888888887</v>
      </c>
      <c r="E10982" s="408">
        <v>1.6205688888888887</v>
      </c>
      <c r="F10982" s="409">
        <v>45462.508645833332</v>
      </c>
      <c r="G10982" s="408">
        <v>175</v>
      </c>
    </row>
    <row r="10983" spans="1:7" ht="15" x14ac:dyDescent="0.25">
      <c r="A10983" s="407" t="s">
        <v>17292</v>
      </c>
      <c r="B10983" s="407" t="s">
        <v>17293</v>
      </c>
      <c r="C10983" s="406"/>
      <c r="D10983" s="406"/>
      <c r="E10983" s="406"/>
      <c r="F10983" s="409">
        <v>45743.455706018518</v>
      </c>
      <c r="G10983" s="408">
        <v>0</v>
      </c>
    </row>
    <row r="10984" spans="1:7" ht="15" x14ac:dyDescent="0.2">
      <c r="A10984" s="407" t="s">
        <v>17294</v>
      </c>
      <c r="B10984" s="407" t="s">
        <v>17295</v>
      </c>
      <c r="C10984" s="408">
        <v>0</v>
      </c>
      <c r="D10984" s="408">
        <v>1.5</v>
      </c>
      <c r="E10984" s="408">
        <v>1.5</v>
      </c>
      <c r="F10984" s="409">
        <v>43388.316030092596</v>
      </c>
      <c r="G10984" s="408">
        <v>0</v>
      </c>
    </row>
    <row r="10985" spans="1:7" ht="15" x14ac:dyDescent="0.2">
      <c r="A10985" s="407" t="s">
        <v>17296</v>
      </c>
      <c r="B10985" s="407" t="s">
        <v>17297</v>
      </c>
      <c r="C10985" s="408">
        <v>2.5</v>
      </c>
      <c r="D10985" s="408">
        <v>0.76</v>
      </c>
      <c r="E10985" s="408">
        <v>8.26</v>
      </c>
      <c r="F10985" s="409">
        <v>43014.347430555557</v>
      </c>
      <c r="G10985" s="408">
        <v>0</v>
      </c>
    </row>
    <row r="10986" spans="1:7" ht="15" x14ac:dyDescent="0.2">
      <c r="A10986" s="407" t="s">
        <v>17298</v>
      </c>
      <c r="B10986" s="407" t="s">
        <v>17299</v>
      </c>
      <c r="C10986" s="408">
        <v>2.5</v>
      </c>
      <c r="D10986" s="408">
        <v>0.76</v>
      </c>
      <c r="E10986" s="408">
        <v>8.26</v>
      </c>
      <c r="F10986" s="409">
        <v>43014.347453703704</v>
      </c>
      <c r="G10986" s="408">
        <v>0</v>
      </c>
    </row>
    <row r="10987" spans="1:7" ht="15" x14ac:dyDescent="0.2">
      <c r="A10987" s="407" t="s">
        <v>17300</v>
      </c>
      <c r="B10987" s="407" t="s">
        <v>17301</v>
      </c>
      <c r="C10987" s="408">
        <v>1.5</v>
      </c>
      <c r="D10987" s="408">
        <v>0.66696</v>
      </c>
      <c r="E10987" s="408">
        <v>4.6669599999999996</v>
      </c>
      <c r="F10987" s="409">
        <v>43014.34752314815</v>
      </c>
      <c r="G10987" s="408">
        <v>0</v>
      </c>
    </row>
    <row r="10988" spans="1:7" ht="15" x14ac:dyDescent="0.25">
      <c r="A10988" s="407" t="s">
        <v>17302</v>
      </c>
      <c r="B10988" s="407" t="s">
        <v>17303</v>
      </c>
      <c r="C10988" s="406"/>
      <c r="D10988" s="408">
        <v>15</v>
      </c>
      <c r="E10988" s="408">
        <v>15</v>
      </c>
      <c r="F10988" s="409">
        <v>44965.610833333332</v>
      </c>
      <c r="G10988" s="408">
        <v>0</v>
      </c>
    </row>
    <row r="10989" spans="1:7" ht="15" x14ac:dyDescent="0.25">
      <c r="A10989" s="407" t="s">
        <v>17304</v>
      </c>
      <c r="B10989" s="407" t="s">
        <v>17305</v>
      </c>
      <c r="C10989" s="406"/>
      <c r="D10989" s="408">
        <v>15</v>
      </c>
      <c r="E10989" s="408">
        <v>15</v>
      </c>
      <c r="F10989" s="409">
        <v>44965.61105324074</v>
      </c>
      <c r="G10989" s="408">
        <v>0</v>
      </c>
    </row>
    <row r="10990" spans="1:7" ht="15" x14ac:dyDescent="0.2">
      <c r="A10990" s="407" t="s">
        <v>17306</v>
      </c>
      <c r="B10990" s="407" t="s">
        <v>17307</v>
      </c>
      <c r="C10990" s="408">
        <v>0</v>
      </c>
      <c r="D10990" s="408">
        <v>0.06</v>
      </c>
      <c r="E10990" s="408">
        <v>0.06</v>
      </c>
      <c r="F10990" s="409">
        <v>44013.507511574076</v>
      </c>
      <c r="G10990" s="408">
        <v>0</v>
      </c>
    </row>
    <row r="10991" spans="1:7" ht="15" x14ac:dyDescent="0.2">
      <c r="A10991" s="407" t="s">
        <v>17308</v>
      </c>
      <c r="B10991" s="407" t="s">
        <v>17309</v>
      </c>
      <c r="C10991" s="408">
        <v>0</v>
      </c>
      <c r="D10991" s="408">
        <v>0.95</v>
      </c>
      <c r="E10991" s="408">
        <v>0.95</v>
      </c>
      <c r="F10991" s="409">
        <v>43014.347592592596</v>
      </c>
      <c r="G10991" s="408">
        <v>0</v>
      </c>
    </row>
    <row r="10992" spans="1:7" ht="15" x14ac:dyDescent="0.2">
      <c r="A10992" s="407" t="s">
        <v>17310</v>
      </c>
      <c r="B10992" s="407" t="s">
        <v>17311</v>
      </c>
      <c r="C10992" s="408">
        <v>1</v>
      </c>
      <c r="D10992" s="408">
        <v>1.37</v>
      </c>
      <c r="E10992" s="408">
        <v>4.87</v>
      </c>
      <c r="F10992" s="409">
        <v>44512.570787037039</v>
      </c>
      <c r="G10992" s="408">
        <v>0</v>
      </c>
    </row>
    <row r="10993" spans="1:7" ht="15" x14ac:dyDescent="0.25">
      <c r="A10993" s="407" t="s">
        <v>36737</v>
      </c>
      <c r="B10993" s="407" t="s">
        <v>36738</v>
      </c>
      <c r="C10993" s="406"/>
      <c r="D10993" s="408">
        <v>2.2000000000000002</v>
      </c>
      <c r="E10993" s="408">
        <v>2.2000000000000002</v>
      </c>
      <c r="F10993" s="409">
        <v>44881.340949074074</v>
      </c>
      <c r="G10993" s="408">
        <v>0</v>
      </c>
    </row>
    <row r="10994" spans="1:7" ht="15" x14ac:dyDescent="0.2">
      <c r="A10994" s="407" t="s">
        <v>17312</v>
      </c>
      <c r="B10994" s="407" t="s">
        <v>17313</v>
      </c>
      <c r="C10994" s="408">
        <v>0.5</v>
      </c>
      <c r="D10994" s="408">
        <v>1.01</v>
      </c>
      <c r="E10994" s="408">
        <v>1.51</v>
      </c>
      <c r="F10994" s="409">
        <v>43014.347731481481</v>
      </c>
      <c r="G10994" s="408">
        <v>0</v>
      </c>
    </row>
    <row r="10995" spans="1:7" ht="15" x14ac:dyDescent="0.25">
      <c r="A10995" s="407" t="s">
        <v>17314</v>
      </c>
      <c r="B10995" s="407" t="s">
        <v>17315</v>
      </c>
      <c r="C10995" s="406"/>
      <c r="D10995" s="408">
        <v>1.9</v>
      </c>
      <c r="E10995" s="408">
        <v>1.9</v>
      </c>
      <c r="F10995" s="409">
        <v>45111.643090277779</v>
      </c>
      <c r="G10995" s="408">
        <v>0</v>
      </c>
    </row>
    <row r="10996" spans="1:7" ht="15" x14ac:dyDescent="0.2">
      <c r="A10996" s="407" t="s">
        <v>17316</v>
      </c>
      <c r="B10996" s="407" t="s">
        <v>17317</v>
      </c>
      <c r="C10996" s="408">
        <v>0.5</v>
      </c>
      <c r="D10996" s="408">
        <v>1.01</v>
      </c>
      <c r="E10996" s="408">
        <v>1.51</v>
      </c>
      <c r="F10996" s="409">
        <v>43014.347824074073</v>
      </c>
      <c r="G10996" s="408">
        <v>0</v>
      </c>
    </row>
    <row r="10997" spans="1:7" ht="15" x14ac:dyDescent="0.2">
      <c r="A10997" s="407" t="s">
        <v>17318</v>
      </c>
      <c r="B10997" s="407" t="s">
        <v>17319</v>
      </c>
      <c r="C10997" s="408">
        <v>0</v>
      </c>
      <c r="D10997" s="408">
        <v>2.663400756143667</v>
      </c>
      <c r="E10997" s="408">
        <v>2.663400756143667</v>
      </c>
      <c r="F10997" s="409">
        <v>45992.565925925926</v>
      </c>
      <c r="G10997" s="408">
        <v>228</v>
      </c>
    </row>
    <row r="10998" spans="1:7" ht="15" x14ac:dyDescent="0.2">
      <c r="A10998" s="407" t="s">
        <v>17320</v>
      </c>
      <c r="B10998" s="407" t="s">
        <v>17321</v>
      </c>
      <c r="C10998" s="408">
        <v>2</v>
      </c>
      <c r="D10998" s="408">
        <v>1.1006303637551731</v>
      </c>
      <c r="E10998" s="408">
        <v>3.1006303637551733</v>
      </c>
      <c r="F10998" s="409">
        <v>44812.473310185182</v>
      </c>
      <c r="G10998" s="408">
        <v>0</v>
      </c>
    </row>
    <row r="10999" spans="1:7" ht="15" x14ac:dyDescent="0.2">
      <c r="A10999" s="407" t="s">
        <v>17322</v>
      </c>
      <c r="B10999" s="407" t="s">
        <v>17323</v>
      </c>
      <c r="C10999" s="408">
        <v>0</v>
      </c>
      <c r="D10999" s="408">
        <v>17.649999999999999</v>
      </c>
      <c r="E10999" s="408">
        <v>17.649999999999999</v>
      </c>
      <c r="F10999" s="409">
        <v>45873.50072916667</v>
      </c>
      <c r="G10999" s="408">
        <v>159</v>
      </c>
    </row>
    <row r="11000" spans="1:7" ht="15" x14ac:dyDescent="0.2">
      <c r="A11000" s="407" t="s">
        <v>17324</v>
      </c>
      <c r="B11000" s="407" t="s">
        <v>17325</v>
      </c>
      <c r="C11000" s="408">
        <v>0</v>
      </c>
      <c r="D11000" s="408">
        <v>4.5921750499999998</v>
      </c>
      <c r="E11000" s="408">
        <v>4.5921750499999998</v>
      </c>
      <c r="F11000" s="409">
        <v>44881.986909722225</v>
      </c>
      <c r="G11000" s="408">
        <v>2</v>
      </c>
    </row>
    <row r="11001" spans="1:7" ht="15" x14ac:dyDescent="0.2">
      <c r="A11001" s="407" t="s">
        <v>17326</v>
      </c>
      <c r="B11001" s="407" t="s">
        <v>17327</v>
      </c>
      <c r="C11001" s="408">
        <v>0</v>
      </c>
      <c r="D11001" s="408">
        <v>7.52</v>
      </c>
      <c r="E11001" s="408">
        <v>7.52</v>
      </c>
      <c r="F11001" s="409">
        <v>43014.347997685189</v>
      </c>
      <c r="G11001" s="408">
        <v>0</v>
      </c>
    </row>
    <row r="11002" spans="1:7" ht="15" x14ac:dyDescent="0.2">
      <c r="A11002" s="407" t="s">
        <v>17328</v>
      </c>
      <c r="B11002" s="407" t="s">
        <v>17329</v>
      </c>
      <c r="C11002" s="408">
        <v>0</v>
      </c>
      <c r="D11002" s="408">
        <v>20.63</v>
      </c>
      <c r="E11002" s="408">
        <v>20.63</v>
      </c>
      <c r="F11002" s="409">
        <v>46031.496979166666</v>
      </c>
      <c r="G11002" s="408">
        <v>0</v>
      </c>
    </row>
    <row r="11003" spans="1:7" ht="15" x14ac:dyDescent="0.2">
      <c r="A11003" s="407" t="s">
        <v>17330</v>
      </c>
      <c r="B11003" s="407" t="s">
        <v>17331</v>
      </c>
      <c r="C11003" s="408">
        <v>2.5</v>
      </c>
      <c r="D11003" s="408">
        <v>36.299999999999997</v>
      </c>
      <c r="E11003" s="408">
        <v>43.8</v>
      </c>
      <c r="F11003" s="409">
        <v>45959.429479166669</v>
      </c>
      <c r="G11003" s="408">
        <v>0</v>
      </c>
    </row>
    <row r="11004" spans="1:7" ht="15" x14ac:dyDescent="0.25">
      <c r="A11004" s="407" t="s">
        <v>17332</v>
      </c>
      <c r="B11004" s="407" t="s">
        <v>17333</v>
      </c>
      <c r="C11004" s="406"/>
      <c r="D11004" s="408">
        <v>25.6965</v>
      </c>
      <c r="E11004" s="408">
        <v>25.6965</v>
      </c>
      <c r="F11004" s="409">
        <v>44523.342662037037</v>
      </c>
      <c r="G11004" s="408">
        <v>0</v>
      </c>
    </row>
    <row r="11005" spans="1:7" ht="15" x14ac:dyDescent="0.25">
      <c r="A11005" s="407" t="s">
        <v>17334</v>
      </c>
      <c r="B11005" s="407" t="s">
        <v>17335</v>
      </c>
      <c r="C11005" s="406"/>
      <c r="D11005" s="408">
        <v>26.398</v>
      </c>
      <c r="E11005" s="408">
        <v>26.398</v>
      </c>
      <c r="F11005" s="409">
        <v>44517.702708333331</v>
      </c>
      <c r="G11005" s="408">
        <v>0</v>
      </c>
    </row>
    <row r="11006" spans="1:7" ht="15" x14ac:dyDescent="0.2">
      <c r="A11006" s="407" t="s">
        <v>17336</v>
      </c>
      <c r="B11006" s="407" t="s">
        <v>17337</v>
      </c>
      <c r="C11006" s="408">
        <v>0</v>
      </c>
      <c r="D11006" s="408">
        <v>8.9450000000000003</v>
      </c>
      <c r="E11006" s="408">
        <v>8.9450000000000003</v>
      </c>
      <c r="F11006" s="409">
        <v>44517.702175925922</v>
      </c>
      <c r="G11006" s="408">
        <v>0</v>
      </c>
    </row>
    <row r="11007" spans="1:7" ht="15" x14ac:dyDescent="0.2">
      <c r="A11007" s="407" t="s">
        <v>17338</v>
      </c>
      <c r="B11007" s="407" t="s">
        <v>17339</v>
      </c>
      <c r="C11007" s="408">
        <v>0</v>
      </c>
      <c r="D11007" s="408">
        <v>37.961003566818178</v>
      </c>
      <c r="E11007" s="408">
        <v>37.961003566818178</v>
      </c>
      <c r="F11007" s="409">
        <v>44517.654386574075</v>
      </c>
      <c r="G11007" s="408">
        <v>0</v>
      </c>
    </row>
    <row r="11008" spans="1:7" ht="15" x14ac:dyDescent="0.25">
      <c r="A11008" s="407" t="s">
        <v>17340</v>
      </c>
      <c r="B11008" s="407" t="s">
        <v>17341</v>
      </c>
      <c r="C11008" s="406"/>
      <c r="D11008" s="408">
        <v>31.586500000000001</v>
      </c>
      <c r="E11008" s="408">
        <v>31.586500000000001</v>
      </c>
      <c r="F11008" s="409">
        <v>44517.703067129631</v>
      </c>
      <c r="G11008" s="408">
        <v>0</v>
      </c>
    </row>
    <row r="11009" spans="1:7" ht="15" x14ac:dyDescent="0.25">
      <c r="A11009" s="407" t="s">
        <v>17342</v>
      </c>
      <c r="B11009" s="407" t="s">
        <v>17343</v>
      </c>
      <c r="C11009" s="406"/>
      <c r="D11009" s="408">
        <v>31.586500000000001</v>
      </c>
      <c r="E11009" s="408">
        <v>31.586500000000001</v>
      </c>
      <c r="F11009" s="409">
        <v>44517.654722222222</v>
      </c>
      <c r="G11009" s="408">
        <v>0</v>
      </c>
    </row>
    <row r="11010" spans="1:7" ht="15" x14ac:dyDescent="0.2">
      <c r="A11010" s="407" t="s">
        <v>36739</v>
      </c>
      <c r="B11010" s="407" t="s">
        <v>36740</v>
      </c>
      <c r="C11010" s="408">
        <v>0.75</v>
      </c>
      <c r="D11010" s="408">
        <v>2.6362000000000001</v>
      </c>
      <c r="E11010" s="408">
        <v>3.3862000000000001</v>
      </c>
      <c r="F11010" s="409">
        <v>45721.448171296295</v>
      </c>
      <c r="G11010" s="408">
        <v>0</v>
      </c>
    </row>
    <row r="11011" spans="1:7" ht="15" x14ac:dyDescent="0.25">
      <c r="A11011" s="407" t="s">
        <v>17344</v>
      </c>
      <c r="B11011" s="407" t="s">
        <v>3362</v>
      </c>
      <c r="C11011" s="406"/>
      <c r="D11011" s="408">
        <v>27.8505</v>
      </c>
      <c r="E11011" s="408">
        <v>27.8505</v>
      </c>
      <c r="F11011" s="409">
        <v>44517.649988425925</v>
      </c>
      <c r="G11011" s="408">
        <v>0</v>
      </c>
    </row>
    <row r="11012" spans="1:7" ht="15" x14ac:dyDescent="0.25">
      <c r="A11012" s="407" t="s">
        <v>17345</v>
      </c>
      <c r="B11012" s="407" t="s">
        <v>3364</v>
      </c>
      <c r="C11012" s="406"/>
      <c r="D11012" s="408">
        <v>23.248999999999999</v>
      </c>
      <c r="E11012" s="408">
        <v>23.248999999999999</v>
      </c>
      <c r="F11012" s="409">
        <v>44517.648726851854</v>
      </c>
      <c r="G11012" s="408">
        <v>0</v>
      </c>
    </row>
    <row r="11013" spans="1:7" ht="15" x14ac:dyDescent="0.25">
      <c r="A11013" s="407" t="s">
        <v>17346</v>
      </c>
      <c r="B11013" s="407" t="s">
        <v>17347</v>
      </c>
      <c r="C11013" s="406"/>
      <c r="D11013" s="408">
        <v>22.548999999999999</v>
      </c>
      <c r="E11013" s="408">
        <v>22.548999999999999</v>
      </c>
      <c r="F11013" s="409">
        <v>44517.650543981479</v>
      </c>
      <c r="G11013" s="408">
        <v>0</v>
      </c>
    </row>
    <row r="11014" spans="1:7" ht="15" x14ac:dyDescent="0.25">
      <c r="A11014" s="407" t="s">
        <v>17348</v>
      </c>
      <c r="B11014" s="407" t="s">
        <v>17349</v>
      </c>
      <c r="C11014" s="406"/>
      <c r="D11014" s="408">
        <v>24.400500000000001</v>
      </c>
      <c r="E11014" s="408">
        <v>24.400500000000001</v>
      </c>
      <c r="F11014" s="409">
        <v>44517.651087962964</v>
      </c>
      <c r="G11014" s="408">
        <v>0</v>
      </c>
    </row>
    <row r="11015" spans="1:7" ht="15" x14ac:dyDescent="0.2">
      <c r="A11015" s="407" t="s">
        <v>17350</v>
      </c>
      <c r="B11015" s="407" t="s">
        <v>17351</v>
      </c>
      <c r="C11015" s="408">
        <v>0</v>
      </c>
      <c r="D11015" s="408">
        <v>13.20037915257411</v>
      </c>
      <c r="E11015" s="408">
        <v>13.20037915257411</v>
      </c>
      <c r="F11015" s="409">
        <v>44523.35019675926</v>
      </c>
      <c r="G11015" s="408">
        <v>0</v>
      </c>
    </row>
    <row r="11016" spans="1:7" ht="15" x14ac:dyDescent="0.25">
      <c r="A11016" s="407" t="s">
        <v>17352</v>
      </c>
      <c r="B11016" s="407" t="s">
        <v>17353</v>
      </c>
      <c r="C11016" s="406"/>
      <c r="D11016" s="408">
        <v>9.0129999999999999</v>
      </c>
      <c r="E11016" s="408">
        <v>9.0129999999999999</v>
      </c>
      <c r="F11016" s="409">
        <v>44523.350624999999</v>
      </c>
      <c r="G11016" s="408">
        <v>0</v>
      </c>
    </row>
    <row r="11017" spans="1:7" ht="15" x14ac:dyDescent="0.2">
      <c r="A11017" s="407" t="s">
        <v>17354</v>
      </c>
      <c r="B11017" s="407" t="s">
        <v>17355</v>
      </c>
      <c r="C11017" s="408">
        <v>0</v>
      </c>
      <c r="D11017" s="408">
        <v>26.68287915257411</v>
      </c>
      <c r="E11017" s="408">
        <v>26.68287915257411</v>
      </c>
      <c r="F11017" s="409">
        <v>44385.298981481479</v>
      </c>
      <c r="G11017" s="408">
        <v>0</v>
      </c>
    </row>
    <row r="11018" spans="1:7" ht="15" x14ac:dyDescent="0.2">
      <c r="A11018" s="407" t="s">
        <v>17356</v>
      </c>
      <c r="B11018" s="407" t="s">
        <v>17357</v>
      </c>
      <c r="C11018" s="408">
        <v>0</v>
      </c>
      <c r="D11018" s="408">
        <v>21.14376</v>
      </c>
      <c r="E11018" s="408">
        <v>21.14376</v>
      </c>
      <c r="F11018" s="409">
        <v>44974.52784722222</v>
      </c>
      <c r="G11018" s="408">
        <v>0</v>
      </c>
    </row>
    <row r="11019" spans="1:7" ht="15" x14ac:dyDescent="0.2">
      <c r="A11019" s="407" t="s">
        <v>17358</v>
      </c>
      <c r="B11019" s="407" t="s">
        <v>17359</v>
      </c>
      <c r="C11019" s="408">
        <v>0</v>
      </c>
      <c r="D11019" s="408">
        <v>20.512</v>
      </c>
      <c r="E11019" s="408">
        <v>20.512</v>
      </c>
      <c r="F11019" s="409">
        <v>44974.527916666666</v>
      </c>
      <c r="G11019" s="408">
        <v>0</v>
      </c>
    </row>
    <row r="11020" spans="1:7" ht="15" x14ac:dyDescent="0.25">
      <c r="A11020" s="407" t="s">
        <v>36741</v>
      </c>
      <c r="B11020" s="407" t="s">
        <v>17361</v>
      </c>
      <c r="C11020" s="406"/>
      <c r="D11020" s="408">
        <v>10.591100000000001</v>
      </c>
      <c r="E11020" s="408">
        <v>10.591100000000001</v>
      </c>
      <c r="F11020" s="409">
        <v>44385.299363425926</v>
      </c>
      <c r="G11020" s="408">
        <v>0</v>
      </c>
    </row>
    <row r="11021" spans="1:7" ht="15" x14ac:dyDescent="0.25">
      <c r="A11021" s="407" t="s">
        <v>17360</v>
      </c>
      <c r="B11021" s="407" t="s">
        <v>17361</v>
      </c>
      <c r="C11021" s="406"/>
      <c r="D11021" s="408">
        <v>10.0215</v>
      </c>
      <c r="E11021" s="408">
        <v>10.0215</v>
      </c>
      <c r="F11021" s="409">
        <v>44974.528020833335</v>
      </c>
      <c r="G11021" s="408">
        <v>0</v>
      </c>
    </row>
    <row r="11022" spans="1:7" ht="15" x14ac:dyDescent="0.2">
      <c r="A11022" s="407" t="s">
        <v>17362</v>
      </c>
      <c r="B11022" s="407" t="s">
        <v>17363</v>
      </c>
      <c r="C11022" s="408">
        <v>0</v>
      </c>
      <c r="D11022" s="408">
        <v>9.74</v>
      </c>
      <c r="E11022" s="408">
        <v>9.74</v>
      </c>
      <c r="F11022" s="409">
        <v>44882.377465277779</v>
      </c>
      <c r="G11022" s="408">
        <v>0</v>
      </c>
    </row>
    <row r="11023" spans="1:7" ht="15" x14ac:dyDescent="0.2">
      <c r="A11023" s="407" t="s">
        <v>17364</v>
      </c>
      <c r="B11023" s="407" t="s">
        <v>17365</v>
      </c>
      <c r="C11023" s="408">
        <v>0</v>
      </c>
      <c r="D11023" s="408">
        <v>9.9499999999999993</v>
      </c>
      <c r="E11023" s="408">
        <v>9.9499999999999993</v>
      </c>
      <c r="F11023" s="409">
        <v>44882.37767361111</v>
      </c>
      <c r="G11023" s="408">
        <v>0</v>
      </c>
    </row>
    <row r="11024" spans="1:7" ht="15" x14ac:dyDescent="0.2">
      <c r="A11024" s="407" t="s">
        <v>17366</v>
      </c>
      <c r="B11024" s="407" t="s">
        <v>17367</v>
      </c>
      <c r="C11024" s="408">
        <v>0</v>
      </c>
      <c r="D11024" s="408">
        <v>9.64</v>
      </c>
      <c r="E11024" s="408">
        <v>9.64</v>
      </c>
      <c r="F11024" s="409">
        <v>44882.377916666665</v>
      </c>
      <c r="G11024" s="408">
        <v>0</v>
      </c>
    </row>
    <row r="11025" spans="1:7" ht="15" x14ac:dyDescent="0.25">
      <c r="A11025" s="407" t="s">
        <v>17368</v>
      </c>
      <c r="B11025" s="407" t="s">
        <v>17369</v>
      </c>
      <c r="C11025" s="406"/>
      <c r="D11025" s="406"/>
      <c r="E11025" s="406"/>
      <c r="F11025" s="409">
        <v>44882.37809027778</v>
      </c>
      <c r="G11025" s="408">
        <v>0</v>
      </c>
    </row>
    <row r="11026" spans="1:7" ht="15" x14ac:dyDescent="0.2">
      <c r="A11026" s="407" t="s">
        <v>17370</v>
      </c>
      <c r="B11026" s="407" t="s">
        <v>17371</v>
      </c>
      <c r="C11026" s="408">
        <v>0</v>
      </c>
      <c r="D11026" s="408">
        <v>23</v>
      </c>
      <c r="E11026" s="408">
        <v>23</v>
      </c>
      <c r="F11026" s="409">
        <v>44526.489537037036</v>
      </c>
      <c r="G11026" s="408">
        <v>0</v>
      </c>
    </row>
    <row r="11027" spans="1:7" ht="15" x14ac:dyDescent="0.2">
      <c r="A11027" s="407" t="s">
        <v>17372</v>
      </c>
      <c r="B11027" s="407" t="s">
        <v>17373</v>
      </c>
      <c r="C11027" s="408">
        <v>4.9166666666666661</v>
      </c>
      <c r="D11027" s="408">
        <v>8.1000000000000003E-2</v>
      </c>
      <c r="E11027" s="408">
        <v>12.914333333333333</v>
      </c>
      <c r="F11027" s="409">
        <v>45111.690775462965</v>
      </c>
      <c r="G11027" s="408">
        <v>0</v>
      </c>
    </row>
    <row r="11028" spans="1:7" ht="15" x14ac:dyDescent="0.2">
      <c r="A11028" s="407" t="s">
        <v>17374</v>
      </c>
      <c r="B11028" s="407" t="s">
        <v>17375</v>
      </c>
      <c r="C11028" s="408">
        <v>6.666666666666667</v>
      </c>
      <c r="D11028" s="408">
        <v>0.24299999999999999</v>
      </c>
      <c r="E11028" s="408">
        <v>14.826333333333334</v>
      </c>
      <c r="F11028" s="409">
        <v>45111.690891203703</v>
      </c>
      <c r="G11028" s="408">
        <v>0</v>
      </c>
    </row>
    <row r="11029" spans="1:7" ht="15" x14ac:dyDescent="0.2">
      <c r="A11029" s="407" t="s">
        <v>17376</v>
      </c>
      <c r="B11029" s="407" t="s">
        <v>17377</v>
      </c>
      <c r="C11029" s="408">
        <v>0</v>
      </c>
      <c r="D11029" s="408">
        <v>21.89</v>
      </c>
      <c r="E11029" s="408">
        <v>21.89</v>
      </c>
      <c r="F11029" s="409">
        <v>45329.360578703701</v>
      </c>
      <c r="G11029" s="408">
        <v>0</v>
      </c>
    </row>
    <row r="11030" spans="1:7" ht="15" x14ac:dyDescent="0.2">
      <c r="A11030" s="407" t="s">
        <v>17378</v>
      </c>
      <c r="B11030" s="407" t="s">
        <v>17379</v>
      </c>
      <c r="C11030" s="408">
        <v>0</v>
      </c>
      <c r="D11030" s="408">
        <v>23.2</v>
      </c>
      <c r="E11030" s="408">
        <v>23.2</v>
      </c>
      <c r="F11030" s="409">
        <v>44517.701458333337</v>
      </c>
      <c r="G11030" s="408">
        <v>0</v>
      </c>
    </row>
    <row r="11031" spans="1:7" ht="15" x14ac:dyDescent="0.2">
      <c r="A11031" s="407" t="s">
        <v>17380</v>
      </c>
      <c r="B11031" s="407" t="s">
        <v>17381</v>
      </c>
      <c r="C11031" s="408">
        <v>0</v>
      </c>
      <c r="D11031" s="408">
        <v>23.3</v>
      </c>
      <c r="E11031" s="408">
        <v>23.3</v>
      </c>
      <c r="F11031" s="409">
        <v>44523.343611111108</v>
      </c>
      <c r="G11031" s="408">
        <v>0</v>
      </c>
    </row>
    <row r="11032" spans="1:7" ht="15" x14ac:dyDescent="0.2">
      <c r="A11032" s="407" t="s">
        <v>17382</v>
      </c>
      <c r="B11032" s="407" t="s">
        <v>17383</v>
      </c>
      <c r="C11032" s="408">
        <v>0</v>
      </c>
      <c r="D11032" s="408">
        <v>7.81</v>
      </c>
      <c r="E11032" s="408">
        <v>7.81</v>
      </c>
      <c r="F11032" s="409">
        <v>44523.34337962963</v>
      </c>
      <c r="G11032" s="408">
        <v>0</v>
      </c>
    </row>
    <row r="11033" spans="1:7" ht="15" x14ac:dyDescent="0.2">
      <c r="A11033" s="407" t="s">
        <v>17384</v>
      </c>
      <c r="B11033" s="407" t="s">
        <v>17385</v>
      </c>
      <c r="C11033" s="408">
        <v>0</v>
      </c>
      <c r="D11033" s="408">
        <v>4.7</v>
      </c>
      <c r="E11033" s="408">
        <v>4.7</v>
      </c>
      <c r="F11033" s="409">
        <v>44881.341446759259</v>
      </c>
      <c r="G11033" s="408">
        <v>10</v>
      </c>
    </row>
    <row r="11034" spans="1:7" ht="15" x14ac:dyDescent="0.25">
      <c r="A11034" s="407" t="s">
        <v>17386</v>
      </c>
      <c r="B11034" s="407" t="s">
        <v>17387</v>
      </c>
      <c r="C11034" s="406"/>
      <c r="D11034" s="408">
        <v>25.3</v>
      </c>
      <c r="E11034" s="408">
        <v>25.3</v>
      </c>
      <c r="F11034" s="409">
        <v>44881.341643518521</v>
      </c>
      <c r="G11034" s="408">
        <v>0</v>
      </c>
    </row>
    <row r="11035" spans="1:7" ht="15" x14ac:dyDescent="0.25">
      <c r="A11035" s="407" t="s">
        <v>36742</v>
      </c>
      <c r="B11035" s="407" t="s">
        <v>36743</v>
      </c>
      <c r="C11035" s="406"/>
      <c r="D11035" s="406"/>
      <c r="E11035" s="406"/>
      <c r="F11035" s="409">
        <v>44385.300381944442</v>
      </c>
      <c r="G11035" s="408">
        <v>0</v>
      </c>
    </row>
    <row r="11036" spans="1:7" ht="15" x14ac:dyDescent="0.25">
      <c r="A11036" s="407" t="s">
        <v>17388</v>
      </c>
      <c r="B11036" s="407" t="s">
        <v>17389</v>
      </c>
      <c r="C11036" s="406"/>
      <c r="D11036" s="408">
        <v>25.3</v>
      </c>
      <c r="E11036" s="408">
        <v>25.3</v>
      </c>
      <c r="F11036" s="409">
        <v>44385.300462962965</v>
      </c>
      <c r="G11036" s="408">
        <v>0</v>
      </c>
    </row>
    <row r="11037" spans="1:7" ht="15" x14ac:dyDescent="0.25">
      <c r="A11037" s="407" t="s">
        <v>17390</v>
      </c>
      <c r="B11037" s="407" t="s">
        <v>17391</v>
      </c>
      <c r="C11037" s="408">
        <v>0</v>
      </c>
      <c r="D11037" s="408">
        <v>0.43</v>
      </c>
      <c r="E11037" s="408">
        <v>0.43</v>
      </c>
      <c r="F11037" s="406"/>
      <c r="G11037" s="408">
        <v>0</v>
      </c>
    </row>
    <row r="11038" spans="1:7" ht="15" x14ac:dyDescent="0.25">
      <c r="A11038" s="407" t="s">
        <v>17392</v>
      </c>
      <c r="B11038" s="407" t="s">
        <v>17393</v>
      </c>
      <c r="C11038" s="408">
        <v>0.58330000000000004</v>
      </c>
      <c r="D11038" s="408">
        <v>0.32540000000000002</v>
      </c>
      <c r="E11038" s="408">
        <v>0.90869999999999995</v>
      </c>
      <c r="F11038" s="406"/>
      <c r="G11038" s="408">
        <v>0</v>
      </c>
    </row>
    <row r="11039" spans="1:7" ht="15" x14ac:dyDescent="0.25">
      <c r="A11039" s="407" t="s">
        <v>17394</v>
      </c>
      <c r="B11039" s="407" t="s">
        <v>17395</v>
      </c>
      <c r="C11039" s="406"/>
      <c r="D11039" s="408">
        <v>23.2</v>
      </c>
      <c r="E11039" s="408">
        <v>23.2</v>
      </c>
      <c r="F11039" s="409">
        <v>44523.351817129631</v>
      </c>
      <c r="G11039" s="408">
        <v>0</v>
      </c>
    </row>
    <row r="11040" spans="1:7" ht="15" x14ac:dyDescent="0.25">
      <c r="A11040" s="407" t="s">
        <v>17396</v>
      </c>
      <c r="B11040" s="407" t="s">
        <v>3362</v>
      </c>
      <c r="C11040" s="406"/>
      <c r="D11040" s="408">
        <v>25.7</v>
      </c>
      <c r="E11040" s="408">
        <v>25.7</v>
      </c>
      <c r="F11040" s="409">
        <v>44881.341817129629</v>
      </c>
      <c r="G11040" s="408">
        <v>0</v>
      </c>
    </row>
    <row r="11041" spans="1:7" ht="15" x14ac:dyDescent="0.25">
      <c r="A11041" s="407" t="s">
        <v>17397</v>
      </c>
      <c r="B11041" s="407" t="s">
        <v>3364</v>
      </c>
      <c r="C11041" s="406"/>
      <c r="D11041" s="408">
        <v>21.7</v>
      </c>
      <c r="E11041" s="408">
        <v>21.7</v>
      </c>
      <c r="F11041" s="409">
        <v>44881.341956018521</v>
      </c>
      <c r="G11041" s="408">
        <v>0</v>
      </c>
    </row>
    <row r="11042" spans="1:7" ht="15" x14ac:dyDescent="0.2">
      <c r="A11042" s="407" t="s">
        <v>17398</v>
      </c>
      <c r="B11042" s="407" t="s">
        <v>17347</v>
      </c>
      <c r="C11042" s="408">
        <v>0</v>
      </c>
      <c r="D11042" s="408">
        <v>21</v>
      </c>
      <c r="E11042" s="408">
        <v>21</v>
      </c>
      <c r="F11042" s="409">
        <v>44881.342106481483</v>
      </c>
      <c r="G11042" s="408">
        <v>0</v>
      </c>
    </row>
    <row r="11043" spans="1:7" ht="15" x14ac:dyDescent="0.25">
      <c r="A11043" s="407" t="s">
        <v>17399</v>
      </c>
      <c r="B11043" s="407" t="s">
        <v>17349</v>
      </c>
      <c r="C11043" s="406"/>
      <c r="D11043" s="408">
        <v>16.3</v>
      </c>
      <c r="E11043" s="408">
        <v>16.3</v>
      </c>
      <c r="F11043" s="409">
        <v>44881.342280092591</v>
      </c>
      <c r="G11043" s="408">
        <v>0</v>
      </c>
    </row>
    <row r="11044" spans="1:7" ht="15" x14ac:dyDescent="0.2">
      <c r="A11044" s="407" t="s">
        <v>17400</v>
      </c>
      <c r="B11044" s="407" t="s">
        <v>17401</v>
      </c>
      <c r="C11044" s="408">
        <v>0</v>
      </c>
      <c r="D11044" s="408">
        <v>10.45</v>
      </c>
      <c r="E11044" s="408">
        <v>10.45</v>
      </c>
      <c r="F11044" s="409">
        <v>44523.35083333333</v>
      </c>
      <c r="G11044" s="408">
        <v>0</v>
      </c>
    </row>
    <row r="11045" spans="1:7" ht="15" x14ac:dyDescent="0.25">
      <c r="A11045" s="407" t="s">
        <v>17402</v>
      </c>
      <c r="B11045" s="407" t="s">
        <v>17403</v>
      </c>
      <c r="C11045" s="406"/>
      <c r="D11045" s="408">
        <v>7.81</v>
      </c>
      <c r="E11045" s="408">
        <v>7.81</v>
      </c>
      <c r="F11045" s="409">
        <v>44523.350405092591</v>
      </c>
      <c r="G11045" s="408">
        <v>0</v>
      </c>
    </row>
    <row r="11046" spans="1:7" ht="15" x14ac:dyDescent="0.2">
      <c r="A11046" s="407" t="s">
        <v>17404</v>
      </c>
      <c r="B11046" s="407" t="s">
        <v>17405</v>
      </c>
      <c r="C11046" s="408">
        <v>0</v>
      </c>
      <c r="D11046" s="408">
        <v>24.5</v>
      </c>
      <c r="E11046" s="408">
        <v>24.5</v>
      </c>
      <c r="F11046" s="409">
        <v>44523.343148148146</v>
      </c>
      <c r="G11046" s="408">
        <v>0</v>
      </c>
    </row>
    <row r="11047" spans="1:7" ht="15" x14ac:dyDescent="0.25">
      <c r="A11047" s="407" t="s">
        <v>17406</v>
      </c>
      <c r="B11047" s="407" t="s">
        <v>17407</v>
      </c>
      <c r="C11047" s="406"/>
      <c r="D11047" s="408">
        <v>6.8</v>
      </c>
      <c r="E11047" s="408">
        <v>6.8</v>
      </c>
      <c r="F11047" s="409">
        <v>44881.342465277776</v>
      </c>
      <c r="G11047" s="408">
        <v>0</v>
      </c>
    </row>
    <row r="11048" spans="1:7" ht="15" x14ac:dyDescent="0.2">
      <c r="A11048" s="407" t="s">
        <v>17408</v>
      </c>
      <c r="B11048" s="407" t="s">
        <v>17409</v>
      </c>
      <c r="C11048" s="408">
        <v>0</v>
      </c>
      <c r="D11048" s="408">
        <v>12.62</v>
      </c>
      <c r="E11048" s="408">
        <v>12.62</v>
      </c>
      <c r="F11048" s="409">
        <v>45628.583761574075</v>
      </c>
      <c r="G11048" s="408">
        <v>0</v>
      </c>
    </row>
    <row r="11049" spans="1:7" ht="15" x14ac:dyDescent="0.2">
      <c r="A11049" s="407" t="s">
        <v>17410</v>
      </c>
      <c r="B11049" s="407" t="s">
        <v>17411</v>
      </c>
      <c r="C11049" s="408">
        <v>0</v>
      </c>
      <c r="D11049" s="408">
        <v>12.46</v>
      </c>
      <c r="E11049" s="408">
        <v>12.46</v>
      </c>
      <c r="F11049" s="409">
        <v>45628.584004629629</v>
      </c>
      <c r="G11049" s="408">
        <v>0</v>
      </c>
    </row>
    <row r="11050" spans="1:7" ht="15" x14ac:dyDescent="0.2">
      <c r="A11050" s="407" t="s">
        <v>17412</v>
      </c>
      <c r="B11050" s="407" t="s">
        <v>17413</v>
      </c>
      <c r="C11050" s="408">
        <v>0</v>
      </c>
      <c r="D11050" s="408">
        <v>40.659999999999997</v>
      </c>
      <c r="E11050" s="408">
        <v>40.659999999999997</v>
      </c>
      <c r="F11050" s="409">
        <v>44881.343298611115</v>
      </c>
      <c r="G11050" s="408">
        <v>257</v>
      </c>
    </row>
    <row r="11051" spans="1:7" ht="15" x14ac:dyDescent="0.2">
      <c r="A11051" s="407" t="s">
        <v>17414</v>
      </c>
      <c r="B11051" s="407" t="s">
        <v>17415</v>
      </c>
      <c r="C11051" s="408">
        <v>0</v>
      </c>
      <c r="D11051" s="408">
        <v>29.27</v>
      </c>
      <c r="E11051" s="408">
        <v>29.27</v>
      </c>
      <c r="F11051" s="409">
        <v>45029.604398148149</v>
      </c>
      <c r="G11051" s="408">
        <v>11</v>
      </c>
    </row>
    <row r="11052" spans="1:7" ht="15" x14ac:dyDescent="0.2">
      <c r="A11052" s="407" t="s">
        <v>17416</v>
      </c>
      <c r="B11052" s="407" t="s">
        <v>17417</v>
      </c>
      <c r="C11052" s="408">
        <v>0</v>
      </c>
      <c r="D11052" s="408">
        <v>8.31</v>
      </c>
      <c r="E11052" s="408">
        <v>8.31</v>
      </c>
      <c r="F11052" s="409">
        <v>44881.343495370369</v>
      </c>
      <c r="G11052" s="408">
        <v>0</v>
      </c>
    </row>
    <row r="11053" spans="1:7" ht="15" x14ac:dyDescent="0.2">
      <c r="A11053" s="407" t="s">
        <v>17418</v>
      </c>
      <c r="B11053" s="407" t="s">
        <v>17419</v>
      </c>
      <c r="C11053" s="408">
        <v>0</v>
      </c>
      <c r="D11053" s="408">
        <v>8.61</v>
      </c>
      <c r="E11053" s="408">
        <v>8.61</v>
      </c>
      <c r="F11053" s="409">
        <v>44881.343900462962</v>
      </c>
      <c r="G11053" s="408">
        <v>0</v>
      </c>
    </row>
    <row r="11054" spans="1:7" ht="15" x14ac:dyDescent="0.2">
      <c r="A11054" s="407" t="s">
        <v>17420</v>
      </c>
      <c r="B11054" s="407" t="s">
        <v>17421</v>
      </c>
      <c r="C11054" s="408">
        <v>0</v>
      </c>
      <c r="D11054" s="408">
        <v>8.61</v>
      </c>
      <c r="E11054" s="408">
        <v>8.61</v>
      </c>
      <c r="F11054" s="409">
        <v>44881.3440625</v>
      </c>
      <c r="G11054" s="408">
        <v>0</v>
      </c>
    </row>
    <row r="11055" spans="1:7" ht="15" x14ac:dyDescent="0.2">
      <c r="A11055" s="407" t="s">
        <v>17422</v>
      </c>
      <c r="B11055" s="407" t="s">
        <v>17423</v>
      </c>
      <c r="C11055" s="408">
        <v>0</v>
      </c>
      <c r="D11055" s="408">
        <v>19.600000000000001</v>
      </c>
      <c r="E11055" s="408">
        <v>19.600000000000001</v>
      </c>
      <c r="F11055" s="409">
        <v>44992.447326388887</v>
      </c>
      <c r="G11055" s="408">
        <v>0</v>
      </c>
    </row>
    <row r="11056" spans="1:7" ht="15" x14ac:dyDescent="0.2">
      <c r="A11056" s="407" t="s">
        <v>17424</v>
      </c>
      <c r="B11056" s="407" t="s">
        <v>17425</v>
      </c>
      <c r="C11056" s="408">
        <v>19</v>
      </c>
      <c r="D11056" s="408">
        <v>8.4440000000000008</v>
      </c>
      <c r="E11056" s="408">
        <v>44.944000000000003</v>
      </c>
      <c r="F11056" s="409">
        <v>44974.517233796294</v>
      </c>
      <c r="G11056" s="408">
        <v>0</v>
      </c>
    </row>
    <row r="11057" spans="1:7" ht="15" x14ac:dyDescent="0.2">
      <c r="A11057" s="407" t="s">
        <v>17426</v>
      </c>
      <c r="B11057" s="407" t="s">
        <v>17427</v>
      </c>
      <c r="C11057" s="408">
        <v>12.5</v>
      </c>
      <c r="D11057" s="408">
        <v>3.3359999999999999</v>
      </c>
      <c r="E11057" s="408">
        <v>15.836</v>
      </c>
      <c r="F11057" s="409">
        <v>44511.69091435185</v>
      </c>
      <c r="G11057" s="408">
        <v>0</v>
      </c>
    </row>
    <row r="11058" spans="1:7" ht="15" x14ac:dyDescent="0.25">
      <c r="A11058" s="407" t="s">
        <v>17428</v>
      </c>
      <c r="B11058" s="407" t="s">
        <v>17429</v>
      </c>
      <c r="C11058" s="406"/>
      <c r="D11058" s="406"/>
      <c r="E11058" s="406"/>
      <c r="F11058" s="409">
        <v>44510.390763888892</v>
      </c>
      <c r="G11058" s="408">
        <v>0</v>
      </c>
    </row>
    <row r="11059" spans="1:7" ht="15" x14ac:dyDescent="0.25">
      <c r="A11059" s="407" t="s">
        <v>17430</v>
      </c>
      <c r="B11059" s="407" t="s">
        <v>17431</v>
      </c>
      <c r="C11059" s="406"/>
      <c r="D11059" s="408">
        <v>2</v>
      </c>
      <c r="E11059" s="408">
        <v>2</v>
      </c>
      <c r="F11059" s="409">
        <v>45111.643206018518</v>
      </c>
      <c r="G11059" s="408">
        <v>0</v>
      </c>
    </row>
    <row r="11060" spans="1:7" ht="15" x14ac:dyDescent="0.25">
      <c r="A11060" s="407" t="s">
        <v>17432</v>
      </c>
      <c r="B11060" s="407" t="s">
        <v>17433</v>
      </c>
      <c r="C11060" s="406"/>
      <c r="D11060" s="408">
        <v>7.5</v>
      </c>
      <c r="E11060" s="408">
        <v>7.5</v>
      </c>
      <c r="F11060" s="409">
        <v>45111.643321759257</v>
      </c>
      <c r="G11060" s="408">
        <v>0</v>
      </c>
    </row>
    <row r="11061" spans="1:7" ht="15" x14ac:dyDescent="0.2">
      <c r="A11061" s="407" t="s">
        <v>17434</v>
      </c>
      <c r="B11061" s="407" t="s">
        <v>17435</v>
      </c>
      <c r="C11061" s="408">
        <v>48.75</v>
      </c>
      <c r="D11061" s="408">
        <v>54.727600000000002</v>
      </c>
      <c r="E11061" s="408">
        <v>103.4776</v>
      </c>
      <c r="F11061" s="409">
        <v>44967.471446759257</v>
      </c>
      <c r="G11061" s="408">
        <v>0</v>
      </c>
    </row>
    <row r="11062" spans="1:7" ht="15" x14ac:dyDescent="0.2">
      <c r="A11062" s="407" t="s">
        <v>17436</v>
      </c>
      <c r="B11062" s="407" t="s">
        <v>17437</v>
      </c>
      <c r="C11062" s="408">
        <v>39.25</v>
      </c>
      <c r="D11062" s="408">
        <v>120.56547666666667</v>
      </c>
      <c r="E11062" s="408">
        <v>169.81547666666668</v>
      </c>
      <c r="F11062" s="409">
        <v>44967.475752314815</v>
      </c>
      <c r="G11062" s="408">
        <v>0</v>
      </c>
    </row>
    <row r="11063" spans="1:7" ht="15" x14ac:dyDescent="0.2">
      <c r="A11063" s="407" t="s">
        <v>17438</v>
      </c>
      <c r="B11063" s="407" t="s">
        <v>17439</v>
      </c>
      <c r="C11063" s="408">
        <v>42.5</v>
      </c>
      <c r="D11063" s="408">
        <v>83.207440000000005</v>
      </c>
      <c r="E11063" s="408">
        <v>133.20743999999999</v>
      </c>
      <c r="F11063" s="409">
        <v>44967.476134259261</v>
      </c>
      <c r="G11063" s="408">
        <v>0</v>
      </c>
    </row>
    <row r="11064" spans="1:7" ht="15" x14ac:dyDescent="0.2">
      <c r="A11064" s="407" t="s">
        <v>17440</v>
      </c>
      <c r="B11064" s="407" t="s">
        <v>17441</v>
      </c>
      <c r="C11064" s="408">
        <v>8.5</v>
      </c>
      <c r="D11064" s="408">
        <v>76.557093333333327</v>
      </c>
      <c r="E11064" s="408">
        <v>90.057093333333327</v>
      </c>
      <c r="F11064" s="409">
        <v>44517.360497685186</v>
      </c>
      <c r="G11064" s="408">
        <v>0</v>
      </c>
    </row>
    <row r="11065" spans="1:7" ht="15" x14ac:dyDescent="0.2">
      <c r="A11065" s="407" t="s">
        <v>17442</v>
      </c>
      <c r="B11065" s="407" t="s">
        <v>17443</v>
      </c>
      <c r="C11065" s="408">
        <v>10</v>
      </c>
      <c r="D11065" s="408">
        <v>16.218119999999999</v>
      </c>
      <c r="E11065" s="408">
        <v>31.218120000000003</v>
      </c>
      <c r="F11065" s="409">
        <v>44967.4765162037</v>
      </c>
      <c r="G11065" s="408">
        <v>0</v>
      </c>
    </row>
    <row r="11066" spans="1:7" ht="15" x14ac:dyDescent="0.2">
      <c r="A11066" s="407" t="s">
        <v>17444</v>
      </c>
      <c r="B11066" s="407" t="s">
        <v>17441</v>
      </c>
      <c r="C11066" s="408">
        <v>9</v>
      </c>
      <c r="D11066" s="408">
        <v>23.186</v>
      </c>
      <c r="E11066" s="408">
        <v>32.186</v>
      </c>
      <c r="F11066" s="409">
        <v>44517.360856481479</v>
      </c>
      <c r="G11066" s="408">
        <v>0</v>
      </c>
    </row>
    <row r="11067" spans="1:7" ht="15" x14ac:dyDescent="0.2">
      <c r="A11067" s="407" t="s">
        <v>17445</v>
      </c>
      <c r="B11067" s="407" t="s">
        <v>17446</v>
      </c>
      <c r="C11067" s="408">
        <v>0</v>
      </c>
      <c r="D11067" s="408">
        <v>23.45</v>
      </c>
      <c r="E11067" s="408">
        <v>23.45</v>
      </c>
      <c r="F11067" s="409">
        <v>44881.344247685185</v>
      </c>
      <c r="G11067" s="408">
        <v>16</v>
      </c>
    </row>
    <row r="11068" spans="1:7" ht="15" x14ac:dyDescent="0.2">
      <c r="A11068" s="407" t="s">
        <v>17447</v>
      </c>
      <c r="B11068" s="407" t="s">
        <v>17448</v>
      </c>
      <c r="C11068" s="408">
        <v>5</v>
      </c>
      <c r="D11068" s="408">
        <v>16.419920000000001</v>
      </c>
      <c r="E11068" s="408">
        <v>26.419920000000001</v>
      </c>
      <c r="F11068" s="409">
        <v>44517.356365740743</v>
      </c>
      <c r="G11068" s="408">
        <v>0</v>
      </c>
    </row>
    <row r="11069" spans="1:7" ht="15" x14ac:dyDescent="0.2">
      <c r="A11069" s="407" t="s">
        <v>17449</v>
      </c>
      <c r="B11069" s="407" t="s">
        <v>17450</v>
      </c>
      <c r="C11069" s="408">
        <v>2.5</v>
      </c>
      <c r="D11069" s="408">
        <v>1.57542</v>
      </c>
      <c r="E11069" s="408">
        <v>9.0754199999999994</v>
      </c>
      <c r="F11069" s="409">
        <v>45677.464166666665</v>
      </c>
      <c r="G11069" s="408">
        <v>0</v>
      </c>
    </row>
    <row r="11070" spans="1:7" ht="15" x14ac:dyDescent="0.2">
      <c r="A11070" s="407" t="s">
        <v>17451</v>
      </c>
      <c r="B11070" s="407" t="s">
        <v>17452</v>
      </c>
      <c r="C11070" s="408">
        <v>0</v>
      </c>
      <c r="D11070" s="408">
        <v>36.26</v>
      </c>
      <c r="E11070" s="408">
        <v>36.26</v>
      </c>
      <c r="F11070" s="409">
        <v>45196.385891203703</v>
      </c>
      <c r="G11070" s="408">
        <v>2</v>
      </c>
    </row>
    <row r="11071" spans="1:7" ht="15" x14ac:dyDescent="0.2">
      <c r="A11071" s="407" t="s">
        <v>17453</v>
      </c>
      <c r="B11071" s="407" t="s">
        <v>17454</v>
      </c>
      <c r="C11071" s="408">
        <v>0</v>
      </c>
      <c r="D11071" s="408">
        <v>36.26</v>
      </c>
      <c r="E11071" s="408">
        <v>36.26</v>
      </c>
      <c r="F11071" s="409">
        <v>45196.386076388888</v>
      </c>
      <c r="G11071" s="408">
        <v>2</v>
      </c>
    </row>
    <row r="11072" spans="1:7" ht="15" x14ac:dyDescent="0.2">
      <c r="A11072" s="407" t="s">
        <v>17455</v>
      </c>
      <c r="B11072" s="407" t="s">
        <v>17456</v>
      </c>
      <c r="C11072" s="408">
        <v>0</v>
      </c>
      <c r="D11072" s="408">
        <v>4.5</v>
      </c>
      <c r="E11072" s="408">
        <v>4.5</v>
      </c>
      <c r="F11072" s="409">
        <v>44881.344733796293</v>
      </c>
      <c r="G11072" s="408">
        <v>3</v>
      </c>
    </row>
    <row r="11073" spans="1:7" ht="15" x14ac:dyDescent="0.2">
      <c r="A11073" s="407" t="s">
        <v>17457</v>
      </c>
      <c r="B11073" s="407" t="s">
        <v>17458</v>
      </c>
      <c r="C11073" s="408">
        <v>1.5</v>
      </c>
      <c r="D11073" s="408">
        <v>1.57542</v>
      </c>
      <c r="E11073" s="408">
        <v>8.0754199999999994</v>
      </c>
      <c r="F11073" s="409">
        <v>45677.465682870374</v>
      </c>
      <c r="G11073" s="408">
        <v>0</v>
      </c>
    </row>
    <row r="11074" spans="1:7" ht="15" x14ac:dyDescent="0.2">
      <c r="A11074" s="407" t="s">
        <v>17459</v>
      </c>
      <c r="B11074" s="407" t="s">
        <v>17460</v>
      </c>
      <c r="C11074" s="408">
        <v>4.5</v>
      </c>
      <c r="D11074" s="408">
        <v>23.89</v>
      </c>
      <c r="E11074" s="408">
        <v>30.89</v>
      </c>
      <c r="F11074" s="409">
        <v>44523.658495370371</v>
      </c>
      <c r="G11074" s="408">
        <v>0</v>
      </c>
    </row>
    <row r="11075" spans="1:7" ht="15" x14ac:dyDescent="0.2">
      <c r="A11075" s="407" t="s">
        <v>17461</v>
      </c>
      <c r="B11075" s="407" t="s">
        <v>17462</v>
      </c>
      <c r="C11075" s="408">
        <v>3.25</v>
      </c>
      <c r="D11075" s="408">
        <v>1.0900000000000001</v>
      </c>
      <c r="E11075" s="408">
        <v>6.84</v>
      </c>
      <c r="F11075" s="409">
        <v>44517.358506944445</v>
      </c>
      <c r="G11075" s="408">
        <v>0</v>
      </c>
    </row>
    <row r="11076" spans="1:7" ht="15" x14ac:dyDescent="0.2">
      <c r="A11076" s="407" t="s">
        <v>17463</v>
      </c>
      <c r="B11076" s="407" t="s">
        <v>17464</v>
      </c>
      <c r="C11076" s="408">
        <v>4</v>
      </c>
      <c r="D11076" s="408">
        <v>10.92564</v>
      </c>
      <c r="E11076" s="408">
        <v>19.925639999999998</v>
      </c>
      <c r="F11076" s="409">
        <v>44517.356770833336</v>
      </c>
      <c r="G11076" s="408">
        <v>0</v>
      </c>
    </row>
    <row r="11077" spans="1:7" ht="15" x14ac:dyDescent="0.2">
      <c r="A11077" s="407" t="s">
        <v>17465</v>
      </c>
      <c r="B11077" s="407" t="s">
        <v>17466</v>
      </c>
      <c r="C11077" s="408">
        <v>6.5</v>
      </c>
      <c r="D11077" s="408">
        <v>3.55</v>
      </c>
      <c r="E11077" s="408">
        <v>10.050000000000001</v>
      </c>
      <c r="F11077" s="409">
        <v>44517.357118055559</v>
      </c>
      <c r="G11077" s="408">
        <v>0</v>
      </c>
    </row>
    <row r="11078" spans="1:7" ht="15" x14ac:dyDescent="0.2">
      <c r="A11078" s="407" t="s">
        <v>17467</v>
      </c>
      <c r="B11078" s="407" t="s">
        <v>17481</v>
      </c>
      <c r="C11078" s="408">
        <v>4.5</v>
      </c>
      <c r="D11078" s="408">
        <v>2.4632000000000001</v>
      </c>
      <c r="E11078" s="408">
        <v>6.9631999999999996</v>
      </c>
      <c r="F11078" s="409">
        <v>46101.298530092594</v>
      </c>
      <c r="G11078" s="408">
        <v>1</v>
      </c>
    </row>
    <row r="11079" spans="1:7" ht="15" x14ac:dyDescent="0.25">
      <c r="A11079" s="407" t="s">
        <v>17468</v>
      </c>
      <c r="B11079" s="407" t="s">
        <v>17469</v>
      </c>
      <c r="C11079" s="408">
        <v>6.8333000000000004</v>
      </c>
      <c r="D11079" s="408">
        <v>5.3520000000000003</v>
      </c>
      <c r="E11079" s="408">
        <v>12.1853</v>
      </c>
      <c r="F11079" s="406"/>
      <c r="G11079" s="408">
        <v>0</v>
      </c>
    </row>
    <row r="11080" spans="1:7" ht="15" x14ac:dyDescent="0.2">
      <c r="A11080" s="407" t="s">
        <v>17470</v>
      </c>
      <c r="B11080" s="407" t="s">
        <v>17471</v>
      </c>
      <c r="C11080" s="408">
        <v>5</v>
      </c>
      <c r="D11080" s="408">
        <v>5.4294000000000002</v>
      </c>
      <c r="E11080" s="408">
        <v>15.429399999999999</v>
      </c>
      <c r="F11080" s="409">
        <v>44544.368541666663</v>
      </c>
      <c r="G11080" s="408">
        <v>0</v>
      </c>
    </row>
    <row r="11081" spans="1:7" ht="15" x14ac:dyDescent="0.2">
      <c r="A11081" s="407" t="s">
        <v>17472</v>
      </c>
      <c r="B11081" s="407" t="s">
        <v>40397</v>
      </c>
      <c r="C11081" s="408">
        <v>2.5</v>
      </c>
      <c r="D11081" s="408">
        <v>2.2679</v>
      </c>
      <c r="E11081" s="408">
        <v>9.7678999999999991</v>
      </c>
      <c r="F11081" s="409">
        <v>45406.456608796296</v>
      </c>
      <c r="G11081" s="408">
        <v>0</v>
      </c>
    </row>
    <row r="11082" spans="1:7" ht="15" x14ac:dyDescent="0.2">
      <c r="A11082" s="407" t="s">
        <v>17474</v>
      </c>
      <c r="B11082" s="407" t="s">
        <v>17475</v>
      </c>
      <c r="C11082" s="408">
        <v>3.625</v>
      </c>
      <c r="D11082" s="408">
        <v>3.0928</v>
      </c>
      <c r="E11082" s="408">
        <v>6.7178000000000004</v>
      </c>
      <c r="F11082" s="409">
        <v>42941.452210648145</v>
      </c>
      <c r="G11082" s="408">
        <v>0</v>
      </c>
    </row>
    <row r="11083" spans="1:7" ht="15" x14ac:dyDescent="0.2">
      <c r="A11083" s="407" t="s">
        <v>36744</v>
      </c>
      <c r="B11083" s="407" t="s">
        <v>36745</v>
      </c>
      <c r="C11083" s="408">
        <v>0</v>
      </c>
      <c r="D11083" s="408">
        <v>20.28</v>
      </c>
      <c r="E11083" s="408">
        <v>20.28</v>
      </c>
      <c r="F11083" s="409">
        <v>44130.341539351852</v>
      </c>
      <c r="G11083" s="408">
        <v>0</v>
      </c>
    </row>
    <row r="11084" spans="1:7" ht="15" x14ac:dyDescent="0.25">
      <c r="A11084" s="407" t="s">
        <v>17476</v>
      </c>
      <c r="B11084" s="407" t="s">
        <v>17477</v>
      </c>
      <c r="C11084" s="406"/>
      <c r="D11084" s="406"/>
      <c r="E11084" s="406"/>
      <c r="F11084" s="409">
        <v>44524.580879629626</v>
      </c>
      <c r="G11084" s="408">
        <v>0</v>
      </c>
    </row>
    <row r="11085" spans="1:7" ht="15" x14ac:dyDescent="0.2">
      <c r="A11085" s="407" t="s">
        <v>17478</v>
      </c>
      <c r="B11085" s="407" t="s">
        <v>17479</v>
      </c>
      <c r="C11085" s="408">
        <v>0</v>
      </c>
      <c r="D11085" s="408">
        <v>7.92</v>
      </c>
      <c r="E11085" s="408">
        <v>7.92</v>
      </c>
      <c r="F11085" s="409">
        <v>45222.68173611111</v>
      </c>
      <c r="G11085" s="408">
        <v>39.4</v>
      </c>
    </row>
    <row r="11086" spans="1:7" ht="15" x14ac:dyDescent="0.2">
      <c r="A11086" s="407" t="s">
        <v>17480</v>
      </c>
      <c r="B11086" s="407" t="s">
        <v>17481</v>
      </c>
      <c r="C11086" s="408">
        <v>4.5</v>
      </c>
      <c r="D11086" s="408">
        <v>0.35639999999999999</v>
      </c>
      <c r="E11086" s="408">
        <v>4.8564000000000007</v>
      </c>
      <c r="F11086" s="409">
        <v>45266.494710648149</v>
      </c>
      <c r="G11086" s="408">
        <v>101</v>
      </c>
    </row>
    <row r="11087" spans="1:7" ht="15" x14ac:dyDescent="0.2">
      <c r="A11087" s="407" t="s">
        <v>17482</v>
      </c>
      <c r="B11087" s="407" t="s">
        <v>17483</v>
      </c>
      <c r="C11087" s="408">
        <v>1</v>
      </c>
      <c r="D11087" s="408">
        <v>9.1267999999999994</v>
      </c>
      <c r="E11087" s="408">
        <v>12.626799999999999</v>
      </c>
      <c r="F11087" s="409">
        <v>46101.300173611111</v>
      </c>
      <c r="G11087" s="408">
        <v>105</v>
      </c>
    </row>
    <row r="11088" spans="1:7" ht="15" x14ac:dyDescent="0.2">
      <c r="A11088" s="407" t="s">
        <v>17484</v>
      </c>
      <c r="B11088" s="407" t="s">
        <v>17485</v>
      </c>
      <c r="C11088" s="408">
        <v>0</v>
      </c>
      <c r="D11088" s="408">
        <v>7.98</v>
      </c>
      <c r="E11088" s="408">
        <v>7.98</v>
      </c>
      <c r="F11088" s="409">
        <v>45265.629131944443</v>
      </c>
      <c r="G11088" s="408">
        <v>132</v>
      </c>
    </row>
    <row r="11089" spans="1:7" ht="15" x14ac:dyDescent="0.2">
      <c r="A11089" s="407" t="s">
        <v>17486</v>
      </c>
      <c r="B11089" s="407" t="s">
        <v>17487</v>
      </c>
      <c r="C11089" s="408">
        <v>5</v>
      </c>
      <c r="D11089" s="408">
        <v>2.3142</v>
      </c>
      <c r="E11089" s="408">
        <v>12.3142</v>
      </c>
      <c r="F11089" s="409">
        <v>45328.445648148147</v>
      </c>
      <c r="G11089" s="408">
        <v>0</v>
      </c>
    </row>
    <row r="11090" spans="1:7" ht="15" x14ac:dyDescent="0.2">
      <c r="A11090" s="407" t="s">
        <v>17488</v>
      </c>
      <c r="B11090" s="407" t="s">
        <v>17489</v>
      </c>
      <c r="C11090" s="408">
        <v>6.5</v>
      </c>
      <c r="D11090" s="408">
        <v>0.35639999999999999</v>
      </c>
      <c r="E11090" s="408">
        <v>9.3564000000000007</v>
      </c>
      <c r="F11090" s="409">
        <v>45377.674201388887</v>
      </c>
      <c r="G11090" s="408">
        <v>66</v>
      </c>
    </row>
    <row r="11091" spans="1:7" ht="15" x14ac:dyDescent="0.2">
      <c r="A11091" s="407" t="s">
        <v>17490</v>
      </c>
      <c r="B11091" s="407" t="s">
        <v>17473</v>
      </c>
      <c r="C11091" s="408">
        <v>2.5</v>
      </c>
      <c r="D11091" s="408">
        <v>0.35909999999999997</v>
      </c>
      <c r="E11091" s="408">
        <v>7.8590999999999998</v>
      </c>
      <c r="F11091" s="409">
        <v>45363.545185185183</v>
      </c>
      <c r="G11091" s="408">
        <v>67</v>
      </c>
    </row>
    <row r="11092" spans="1:7" ht="15" x14ac:dyDescent="0.2">
      <c r="A11092" s="407" t="s">
        <v>17491</v>
      </c>
      <c r="B11092" s="407" t="s">
        <v>17492</v>
      </c>
      <c r="C11092" s="408">
        <v>0</v>
      </c>
      <c r="D11092" s="408">
        <v>1.2554038461538461</v>
      </c>
      <c r="E11092" s="408">
        <v>1.2554038461538461</v>
      </c>
      <c r="F11092" s="409">
        <v>45769.409097222226</v>
      </c>
      <c r="G11092" s="408">
        <v>223</v>
      </c>
    </row>
    <row r="11093" spans="1:7" ht="15" x14ac:dyDescent="0.25">
      <c r="A11093" s="407" t="s">
        <v>17493</v>
      </c>
      <c r="B11093" s="407" t="s">
        <v>17494</v>
      </c>
      <c r="C11093" s="408">
        <v>23.333333333333332</v>
      </c>
      <c r="D11093" s="408">
        <v>276.25214432350168</v>
      </c>
      <c r="E11093" s="408">
        <v>325.00214432350162</v>
      </c>
      <c r="F11093" s="406"/>
      <c r="G11093" s="408">
        <v>0</v>
      </c>
    </row>
    <row r="11094" spans="1:7" ht="15" x14ac:dyDescent="0.25">
      <c r="A11094" s="407" t="s">
        <v>17495</v>
      </c>
      <c r="B11094" s="407" t="s">
        <v>17496</v>
      </c>
      <c r="C11094" s="408">
        <v>50.666666666666671</v>
      </c>
      <c r="D11094" s="408">
        <v>717.90777064246561</v>
      </c>
      <c r="E11094" s="408">
        <v>793.99110397579886</v>
      </c>
      <c r="F11094" s="406"/>
      <c r="G11094" s="408">
        <v>0</v>
      </c>
    </row>
    <row r="11095" spans="1:7" ht="15" x14ac:dyDescent="0.25">
      <c r="A11095" s="407" t="s">
        <v>17497</v>
      </c>
      <c r="B11095" s="407" t="s">
        <v>17498</v>
      </c>
      <c r="C11095" s="408">
        <v>29.333333333333336</v>
      </c>
      <c r="D11095" s="408">
        <v>210.41388532123278</v>
      </c>
      <c r="E11095" s="408">
        <v>265.16388532123278</v>
      </c>
      <c r="F11095" s="406"/>
      <c r="G11095" s="408">
        <v>0</v>
      </c>
    </row>
    <row r="11096" spans="1:7" ht="15" x14ac:dyDescent="0.2">
      <c r="A11096" s="407" t="s">
        <v>17499</v>
      </c>
      <c r="B11096" s="407" t="s">
        <v>17500</v>
      </c>
      <c r="C11096" s="408">
        <v>18.666666666666664</v>
      </c>
      <c r="D11096" s="408">
        <v>182.59467710253992</v>
      </c>
      <c r="E11096" s="408">
        <v>226.6780104358732</v>
      </c>
      <c r="F11096" s="409">
        <v>42941.449976851851</v>
      </c>
      <c r="G11096" s="408">
        <v>0</v>
      </c>
    </row>
    <row r="11097" spans="1:7" ht="15" x14ac:dyDescent="0.2">
      <c r="A11097" s="407" t="s">
        <v>17501</v>
      </c>
      <c r="B11097" s="407" t="s">
        <v>17502</v>
      </c>
      <c r="C11097" s="408">
        <v>3.8333333333333335</v>
      </c>
      <c r="D11097" s="408">
        <v>2.361050831442622</v>
      </c>
      <c r="E11097" s="408">
        <v>14.11105083144262</v>
      </c>
      <c r="F11097" s="409">
        <v>44530.548668981479</v>
      </c>
      <c r="G11097" s="408">
        <v>0</v>
      </c>
    </row>
    <row r="11098" spans="1:7" ht="15" x14ac:dyDescent="0.25">
      <c r="A11098" s="407" t="s">
        <v>17503</v>
      </c>
      <c r="B11098" s="407" t="s">
        <v>17504</v>
      </c>
      <c r="C11098" s="406"/>
      <c r="D11098" s="408">
        <v>14.759600000000001</v>
      </c>
      <c r="E11098" s="408">
        <v>14.759600000000001</v>
      </c>
      <c r="F11098" s="409">
        <v>42961.593530092592</v>
      </c>
      <c r="G11098" s="408">
        <v>0</v>
      </c>
    </row>
    <row r="11099" spans="1:7" ht="15" x14ac:dyDescent="0.25">
      <c r="A11099" s="407" t="s">
        <v>17505</v>
      </c>
      <c r="B11099" s="407" t="s">
        <v>17506</v>
      </c>
      <c r="C11099" s="406"/>
      <c r="D11099" s="408">
        <v>6.0476000000000001</v>
      </c>
      <c r="E11099" s="408">
        <v>6.0476000000000001</v>
      </c>
      <c r="F11099" s="409">
        <v>44511.596701388888</v>
      </c>
      <c r="G11099" s="408">
        <v>0</v>
      </c>
    </row>
    <row r="11100" spans="1:7" ht="15" x14ac:dyDescent="0.25">
      <c r="A11100" s="407" t="s">
        <v>17507</v>
      </c>
      <c r="B11100" s="407" t="s">
        <v>17508</v>
      </c>
      <c r="C11100" s="406"/>
      <c r="D11100" s="406"/>
      <c r="E11100" s="406"/>
      <c r="F11100" s="409">
        <v>44524.584861111114</v>
      </c>
      <c r="G11100" s="408">
        <v>0</v>
      </c>
    </row>
    <row r="11101" spans="1:7" ht="15" x14ac:dyDescent="0.2">
      <c r="A11101" s="407" t="s">
        <v>17509</v>
      </c>
      <c r="B11101" s="407" t="s">
        <v>17510</v>
      </c>
      <c r="C11101" s="408">
        <v>0</v>
      </c>
      <c r="D11101" s="408">
        <v>6.3</v>
      </c>
      <c r="E11101" s="408">
        <v>6.3</v>
      </c>
      <c r="F11101" s="409">
        <v>45329.361122685186</v>
      </c>
      <c r="G11101" s="408">
        <v>0</v>
      </c>
    </row>
    <row r="11102" spans="1:7" ht="15" x14ac:dyDescent="0.2">
      <c r="A11102" s="407" t="s">
        <v>17511</v>
      </c>
      <c r="B11102" s="407" t="s">
        <v>17512</v>
      </c>
      <c r="C11102" s="408">
        <v>0</v>
      </c>
      <c r="D11102" s="408">
        <v>4.1399999999999997</v>
      </c>
      <c r="E11102" s="408">
        <v>4.1399999999999997</v>
      </c>
      <c r="F11102" s="409">
        <v>44524.583506944444</v>
      </c>
      <c r="G11102" s="408">
        <v>0</v>
      </c>
    </row>
    <row r="11103" spans="1:7" ht="15" x14ac:dyDescent="0.2">
      <c r="A11103" s="407" t="s">
        <v>17513</v>
      </c>
      <c r="B11103" s="407" t="s">
        <v>17514</v>
      </c>
      <c r="C11103" s="408">
        <v>0</v>
      </c>
      <c r="D11103" s="408">
        <v>0.78</v>
      </c>
      <c r="E11103" s="408">
        <v>0.78</v>
      </c>
      <c r="F11103" s="409">
        <v>46100.352476851855</v>
      </c>
      <c r="G11103" s="408">
        <v>3634.92</v>
      </c>
    </row>
    <row r="11104" spans="1:7" ht="15" x14ac:dyDescent="0.2">
      <c r="A11104" s="407" t="s">
        <v>17515</v>
      </c>
      <c r="B11104" s="407" t="s">
        <v>17516</v>
      </c>
      <c r="C11104" s="408">
        <v>0</v>
      </c>
      <c r="D11104" s="408">
        <v>8.2200000000000006</v>
      </c>
      <c r="E11104" s="408">
        <v>8.2200000000000006</v>
      </c>
      <c r="F11104" s="409">
        <v>45267.449143518519</v>
      </c>
      <c r="G11104" s="408">
        <v>0</v>
      </c>
    </row>
    <row r="11105" spans="1:7" ht="15" x14ac:dyDescent="0.2">
      <c r="A11105" s="407" t="s">
        <v>17517</v>
      </c>
      <c r="B11105" s="407" t="s">
        <v>17518</v>
      </c>
      <c r="C11105" s="408">
        <v>0</v>
      </c>
      <c r="D11105" s="408">
        <v>125</v>
      </c>
      <c r="E11105" s="408">
        <v>125</v>
      </c>
      <c r="F11105" s="409">
        <v>44782.339583333334</v>
      </c>
      <c r="G11105" s="408">
        <v>0</v>
      </c>
    </row>
    <row r="11106" spans="1:7" ht="15" x14ac:dyDescent="0.2">
      <c r="A11106" s="407" t="s">
        <v>17519</v>
      </c>
      <c r="B11106" s="407" t="s">
        <v>17520</v>
      </c>
      <c r="C11106" s="408">
        <v>0</v>
      </c>
      <c r="D11106" s="408">
        <v>48.75</v>
      </c>
      <c r="E11106" s="408">
        <v>48.75</v>
      </c>
      <c r="F11106" s="409">
        <v>44524.58253472222</v>
      </c>
      <c r="G11106" s="408">
        <v>0</v>
      </c>
    </row>
    <row r="11107" spans="1:7" ht="15" x14ac:dyDescent="0.2">
      <c r="A11107" s="407" t="s">
        <v>17521</v>
      </c>
      <c r="B11107" s="407" t="s">
        <v>17522</v>
      </c>
      <c r="C11107" s="408">
        <v>0</v>
      </c>
      <c r="D11107" s="408">
        <v>0</v>
      </c>
      <c r="E11107" s="408">
        <v>0</v>
      </c>
      <c r="F11107" s="409">
        <v>45580.624166666668</v>
      </c>
      <c r="G11107" s="408">
        <v>0</v>
      </c>
    </row>
    <row r="11108" spans="1:7" ht="15" x14ac:dyDescent="0.2">
      <c r="A11108" s="407" t="s">
        <v>17523</v>
      </c>
      <c r="B11108" s="407" t="s">
        <v>17524</v>
      </c>
      <c r="C11108" s="408">
        <v>0</v>
      </c>
      <c r="D11108" s="408">
        <v>9.34</v>
      </c>
      <c r="E11108" s="408">
        <v>9.34</v>
      </c>
      <c r="F11108" s="409">
        <v>44524.606805555559</v>
      </c>
      <c r="G11108" s="408">
        <v>0</v>
      </c>
    </row>
    <row r="11109" spans="1:7" ht="15" x14ac:dyDescent="0.2">
      <c r="A11109" s="407" t="s">
        <v>17525</v>
      </c>
      <c r="B11109" s="407" t="s">
        <v>17526</v>
      </c>
      <c r="C11109" s="408">
        <v>0</v>
      </c>
      <c r="D11109" s="408">
        <v>0</v>
      </c>
      <c r="E11109" s="408">
        <v>0</v>
      </c>
      <c r="F11109" s="409">
        <v>45580.623668981483</v>
      </c>
      <c r="G11109" s="408">
        <v>0</v>
      </c>
    </row>
    <row r="11110" spans="1:7" ht="15" x14ac:dyDescent="0.2">
      <c r="A11110" s="407" t="s">
        <v>17527</v>
      </c>
      <c r="B11110" s="407" t="s">
        <v>17528</v>
      </c>
      <c r="C11110" s="408">
        <v>0</v>
      </c>
      <c r="D11110" s="408">
        <v>475</v>
      </c>
      <c r="E11110" s="408">
        <v>475</v>
      </c>
      <c r="F11110" s="409">
        <v>42922.364282407405</v>
      </c>
      <c r="G11110" s="408">
        <v>0</v>
      </c>
    </row>
    <row r="11111" spans="1:7" ht="15" x14ac:dyDescent="0.2">
      <c r="A11111" s="407" t="s">
        <v>17529</v>
      </c>
      <c r="B11111" s="407" t="s">
        <v>17530</v>
      </c>
      <c r="C11111" s="408">
        <v>0</v>
      </c>
      <c r="D11111" s="408">
        <v>127.7</v>
      </c>
      <c r="E11111" s="408">
        <v>127.7</v>
      </c>
      <c r="F11111" s="409">
        <v>44511.683368055557</v>
      </c>
      <c r="G11111" s="408">
        <v>0</v>
      </c>
    </row>
    <row r="11112" spans="1:7" ht="15" x14ac:dyDescent="0.2">
      <c r="A11112" s="407" t="s">
        <v>17531</v>
      </c>
      <c r="B11112" s="407" t="s">
        <v>17532</v>
      </c>
      <c r="C11112" s="408">
        <v>0</v>
      </c>
      <c r="D11112" s="408">
        <v>16</v>
      </c>
      <c r="E11112" s="408">
        <v>16</v>
      </c>
      <c r="F11112" s="409">
        <v>44516.567997685182</v>
      </c>
      <c r="G11112" s="408">
        <v>0</v>
      </c>
    </row>
    <row r="11113" spans="1:7" ht="15" x14ac:dyDescent="0.2">
      <c r="A11113" s="407" t="s">
        <v>17533</v>
      </c>
      <c r="B11113" s="407" t="s">
        <v>17534</v>
      </c>
      <c r="C11113" s="408">
        <v>0</v>
      </c>
      <c r="D11113" s="408">
        <v>10.4</v>
      </c>
      <c r="E11113" s="408">
        <v>10.4</v>
      </c>
      <c r="F11113" s="409">
        <v>44530.666481481479</v>
      </c>
      <c r="G11113" s="408">
        <v>0</v>
      </c>
    </row>
    <row r="11114" spans="1:7" ht="15" x14ac:dyDescent="0.25">
      <c r="A11114" s="407" t="s">
        <v>17535</v>
      </c>
      <c r="B11114" s="407" t="s">
        <v>17536</v>
      </c>
      <c r="C11114" s="408">
        <v>0</v>
      </c>
      <c r="D11114" s="408">
        <v>197</v>
      </c>
      <c r="E11114" s="408">
        <v>197</v>
      </c>
      <c r="F11114" s="406"/>
      <c r="G11114" s="408">
        <v>0</v>
      </c>
    </row>
    <row r="11115" spans="1:7" ht="15" x14ac:dyDescent="0.25">
      <c r="A11115" s="407" t="s">
        <v>17537</v>
      </c>
      <c r="B11115" s="407" t="s">
        <v>17538</v>
      </c>
      <c r="C11115" s="406"/>
      <c r="D11115" s="406"/>
      <c r="E11115" s="406"/>
      <c r="F11115" s="409">
        <v>44524.647152777776</v>
      </c>
      <c r="G11115" s="408">
        <v>0</v>
      </c>
    </row>
    <row r="11116" spans="1:7" ht="15" x14ac:dyDescent="0.2">
      <c r="A11116" s="407" t="s">
        <v>17539</v>
      </c>
      <c r="B11116" s="407" t="s">
        <v>17540</v>
      </c>
      <c r="C11116" s="408">
        <v>0</v>
      </c>
      <c r="D11116" s="408">
        <v>32.299999999999997</v>
      </c>
      <c r="E11116" s="408">
        <v>32.299999999999997</v>
      </c>
      <c r="F11116" s="409">
        <v>44526.514120370368</v>
      </c>
      <c r="G11116" s="408">
        <v>0</v>
      </c>
    </row>
    <row r="11117" spans="1:7" ht="15" x14ac:dyDescent="0.2">
      <c r="A11117" s="407" t="s">
        <v>17541</v>
      </c>
      <c r="B11117" s="407" t="s">
        <v>17542</v>
      </c>
      <c r="C11117" s="408">
        <v>0</v>
      </c>
      <c r="D11117" s="408">
        <v>25.66</v>
      </c>
      <c r="E11117" s="408">
        <v>25.66</v>
      </c>
      <c r="F11117" s="409">
        <v>44861.637939814813</v>
      </c>
      <c r="G11117" s="408">
        <v>0</v>
      </c>
    </row>
    <row r="11118" spans="1:7" ht="15" x14ac:dyDescent="0.2">
      <c r="A11118" s="407" t="s">
        <v>17543</v>
      </c>
      <c r="B11118" s="407" t="s">
        <v>17544</v>
      </c>
      <c r="C11118" s="408">
        <v>0</v>
      </c>
      <c r="D11118" s="408">
        <v>33.450000000000003</v>
      </c>
      <c r="E11118" s="408">
        <v>33.450000000000003</v>
      </c>
      <c r="F11118" s="409">
        <v>44523.696388888886</v>
      </c>
      <c r="G11118" s="408">
        <v>0</v>
      </c>
    </row>
    <row r="11119" spans="1:7" ht="15" x14ac:dyDescent="0.2">
      <c r="A11119" s="407" t="s">
        <v>17545</v>
      </c>
      <c r="B11119" s="407" t="s">
        <v>17546</v>
      </c>
      <c r="C11119" s="408">
        <v>0</v>
      </c>
      <c r="D11119" s="408">
        <v>78</v>
      </c>
      <c r="E11119" s="408">
        <v>78</v>
      </c>
      <c r="F11119" s="409">
        <v>44861.63658564815</v>
      </c>
      <c r="G11119" s="408">
        <v>0</v>
      </c>
    </row>
    <row r="11120" spans="1:7" ht="15" x14ac:dyDescent="0.2">
      <c r="A11120" s="407" t="s">
        <v>17547</v>
      </c>
      <c r="B11120" s="407" t="s">
        <v>17548</v>
      </c>
      <c r="C11120" s="408">
        <v>0</v>
      </c>
      <c r="D11120" s="408">
        <v>58.5</v>
      </c>
      <c r="E11120" s="408">
        <v>58.5</v>
      </c>
      <c r="F11120" s="409">
        <v>44867.367743055554</v>
      </c>
      <c r="G11120" s="408">
        <v>0</v>
      </c>
    </row>
    <row r="11121" spans="1:7" ht="15" x14ac:dyDescent="0.2">
      <c r="A11121" s="407" t="s">
        <v>17549</v>
      </c>
      <c r="B11121" s="407" t="s">
        <v>17550</v>
      </c>
      <c r="C11121" s="408">
        <v>0</v>
      </c>
      <c r="D11121" s="408">
        <v>5.0999999999999996</v>
      </c>
      <c r="E11121" s="408">
        <v>5.0999999999999996</v>
      </c>
      <c r="F11121" s="409">
        <v>44873.440185185187</v>
      </c>
      <c r="G11121" s="408">
        <v>0</v>
      </c>
    </row>
    <row r="11122" spans="1:7" ht="15" x14ac:dyDescent="0.2">
      <c r="A11122" s="407" t="s">
        <v>17551</v>
      </c>
      <c r="B11122" s="407" t="s">
        <v>17552</v>
      </c>
      <c r="C11122" s="408">
        <v>0</v>
      </c>
      <c r="D11122" s="408">
        <v>65</v>
      </c>
      <c r="E11122" s="408">
        <v>65</v>
      </c>
      <c r="F11122" s="409">
        <v>44523.357835648145</v>
      </c>
      <c r="G11122" s="408">
        <v>0</v>
      </c>
    </row>
    <row r="11123" spans="1:7" ht="15" x14ac:dyDescent="0.2">
      <c r="A11123" s="407" t="s">
        <v>17553</v>
      </c>
      <c r="B11123" s="407" t="s">
        <v>17554</v>
      </c>
      <c r="C11123" s="408">
        <v>0</v>
      </c>
      <c r="D11123" s="408">
        <v>13</v>
      </c>
      <c r="E11123" s="408">
        <v>13</v>
      </c>
      <c r="F11123" s="409">
        <v>44524.595046296294</v>
      </c>
      <c r="G11123" s="408">
        <v>0</v>
      </c>
    </row>
    <row r="11124" spans="1:7" ht="15" x14ac:dyDescent="0.2">
      <c r="A11124" s="407" t="s">
        <v>17555</v>
      </c>
      <c r="B11124" s="407" t="s">
        <v>17556</v>
      </c>
      <c r="C11124" s="408">
        <v>0</v>
      </c>
      <c r="D11124" s="408">
        <v>492.1</v>
      </c>
      <c r="E11124" s="408">
        <v>492.1</v>
      </c>
      <c r="F11124" s="409">
        <v>42941.644490740742</v>
      </c>
      <c r="G11124" s="408">
        <v>0</v>
      </c>
    </row>
    <row r="11125" spans="1:7" ht="15" x14ac:dyDescent="0.2">
      <c r="A11125" s="407" t="s">
        <v>17557</v>
      </c>
      <c r="B11125" s="407" t="s">
        <v>17558</v>
      </c>
      <c r="C11125" s="408">
        <v>0</v>
      </c>
      <c r="D11125" s="408">
        <v>3.79</v>
      </c>
      <c r="E11125" s="408">
        <v>3.79</v>
      </c>
      <c r="F11125" s="409">
        <v>45719.463877314818</v>
      </c>
      <c r="G11125" s="408">
        <v>21</v>
      </c>
    </row>
    <row r="11126" spans="1:7" ht="15" x14ac:dyDescent="0.2">
      <c r="A11126" s="407" t="s">
        <v>17559</v>
      </c>
      <c r="B11126" s="407" t="s">
        <v>17560</v>
      </c>
      <c r="C11126" s="408">
        <v>6</v>
      </c>
      <c r="D11126" s="408">
        <v>11.433675439654643</v>
      </c>
      <c r="E11126" s="408">
        <v>32.433675439654643</v>
      </c>
      <c r="F11126" s="409">
        <v>44880.603912037041</v>
      </c>
      <c r="G11126" s="408">
        <v>0</v>
      </c>
    </row>
    <row r="11127" spans="1:7" ht="15" x14ac:dyDescent="0.2">
      <c r="A11127" s="407" t="s">
        <v>17561</v>
      </c>
      <c r="B11127" s="407" t="s">
        <v>17562</v>
      </c>
      <c r="C11127" s="408">
        <v>6</v>
      </c>
      <c r="D11127" s="408">
        <v>88.705609881578141</v>
      </c>
      <c r="E11127" s="408">
        <v>109.70560988157814</v>
      </c>
      <c r="F11127" s="409">
        <v>44152.600405092591</v>
      </c>
      <c r="G11127" s="408">
        <v>0</v>
      </c>
    </row>
    <row r="11128" spans="1:7" ht="15" x14ac:dyDescent="0.2">
      <c r="A11128" s="407" t="s">
        <v>17563</v>
      </c>
      <c r="B11128" s="407" t="s">
        <v>17564</v>
      </c>
      <c r="C11128" s="408">
        <v>6</v>
      </c>
      <c r="D11128" s="408">
        <v>88.705609881578141</v>
      </c>
      <c r="E11128" s="408">
        <v>109.70560988157814</v>
      </c>
      <c r="F11128" s="409">
        <v>44152.60052083333</v>
      </c>
      <c r="G11128" s="408">
        <v>0</v>
      </c>
    </row>
    <row r="11129" spans="1:7" ht="15" x14ac:dyDescent="0.2">
      <c r="A11129" s="407" t="s">
        <v>17565</v>
      </c>
      <c r="B11129" s="407" t="s">
        <v>17566</v>
      </c>
      <c r="C11129" s="408">
        <v>6</v>
      </c>
      <c r="D11129" s="408">
        <v>85.703675439654631</v>
      </c>
      <c r="E11129" s="408">
        <v>106.70367543965465</v>
      </c>
      <c r="F11129" s="409">
        <v>44880.604189814818</v>
      </c>
      <c r="G11129" s="408">
        <v>0</v>
      </c>
    </row>
    <row r="11130" spans="1:7" ht="15" x14ac:dyDescent="0.2">
      <c r="A11130" s="407" t="s">
        <v>17567</v>
      </c>
      <c r="B11130" s="407" t="s">
        <v>17568</v>
      </c>
      <c r="C11130" s="408">
        <v>0</v>
      </c>
      <c r="D11130" s="408">
        <v>4.5</v>
      </c>
      <c r="E11130" s="408">
        <v>4.5</v>
      </c>
      <c r="F11130" s="409">
        <v>45111.643599537034</v>
      </c>
      <c r="G11130" s="408">
        <v>0</v>
      </c>
    </row>
    <row r="11131" spans="1:7" ht="15" x14ac:dyDescent="0.2">
      <c r="A11131" s="407" t="s">
        <v>17569</v>
      </c>
      <c r="B11131" s="407" t="s">
        <v>17570</v>
      </c>
      <c r="C11131" s="408">
        <v>0</v>
      </c>
      <c r="D11131" s="408">
        <v>9.5</v>
      </c>
      <c r="E11131" s="408">
        <v>9.5</v>
      </c>
      <c r="F11131" s="409">
        <v>44524.442893518521</v>
      </c>
      <c r="G11131" s="408">
        <v>0</v>
      </c>
    </row>
    <row r="11132" spans="1:7" ht="15" x14ac:dyDescent="0.2">
      <c r="A11132" s="407" t="s">
        <v>17571</v>
      </c>
      <c r="B11132" s="407" t="s">
        <v>17572</v>
      </c>
      <c r="C11132" s="408">
        <v>3.8333333333333335</v>
      </c>
      <c r="D11132" s="408">
        <v>2.251450831442622</v>
      </c>
      <c r="E11132" s="408">
        <v>14.00145083144262</v>
      </c>
      <c r="F11132" s="409">
        <v>45111.643738425926</v>
      </c>
      <c r="G11132" s="408">
        <v>0</v>
      </c>
    </row>
    <row r="11133" spans="1:7" ht="15" x14ac:dyDescent="0.2">
      <c r="A11133" s="407" t="s">
        <v>17573</v>
      </c>
      <c r="B11133" s="407" t="s">
        <v>17574</v>
      </c>
      <c r="C11133" s="408">
        <v>0</v>
      </c>
      <c r="D11133" s="408">
        <v>7.25</v>
      </c>
      <c r="E11133" s="408">
        <v>7.25</v>
      </c>
      <c r="F11133" s="409">
        <v>45678.411493055559</v>
      </c>
      <c r="G11133" s="408">
        <v>0</v>
      </c>
    </row>
    <row r="11134" spans="1:7" ht="15" x14ac:dyDescent="0.2">
      <c r="A11134" s="407" t="s">
        <v>17575</v>
      </c>
      <c r="B11134" s="407" t="s">
        <v>17576</v>
      </c>
      <c r="C11134" s="408">
        <v>0</v>
      </c>
      <c r="D11134" s="408">
        <v>7.25</v>
      </c>
      <c r="E11134" s="408">
        <v>7.25</v>
      </c>
      <c r="F11134" s="409">
        <v>45678.410486111112</v>
      </c>
      <c r="G11134" s="408">
        <v>0</v>
      </c>
    </row>
    <row r="11135" spans="1:7" ht="15" x14ac:dyDescent="0.2">
      <c r="A11135" s="407" t="s">
        <v>17577</v>
      </c>
      <c r="B11135" s="407" t="s">
        <v>17578</v>
      </c>
      <c r="C11135" s="408">
        <v>10.75</v>
      </c>
      <c r="D11135" s="408">
        <v>3.1288999999999998</v>
      </c>
      <c r="E11135" s="408">
        <v>21.795566666666666</v>
      </c>
      <c r="F11135" s="409">
        <v>44526.529027777775</v>
      </c>
      <c r="G11135" s="408">
        <v>0</v>
      </c>
    </row>
    <row r="11136" spans="1:7" ht="15" x14ac:dyDescent="0.2">
      <c r="A11136" s="407" t="s">
        <v>17579</v>
      </c>
      <c r="B11136" s="407" t="s">
        <v>17580</v>
      </c>
      <c r="C11136" s="408">
        <v>10.75</v>
      </c>
      <c r="D11136" s="408">
        <v>3.1288999999999998</v>
      </c>
      <c r="E11136" s="408">
        <v>21.795566666666666</v>
      </c>
      <c r="F11136" s="409">
        <v>44526.528807870367</v>
      </c>
      <c r="G11136" s="408">
        <v>0</v>
      </c>
    </row>
    <row r="11137" spans="1:7" ht="15" x14ac:dyDescent="0.2">
      <c r="A11137" s="407" t="s">
        <v>17581</v>
      </c>
      <c r="B11137" s="407" t="s">
        <v>17582</v>
      </c>
      <c r="C11137" s="408">
        <v>0</v>
      </c>
      <c r="D11137" s="408">
        <v>6.35</v>
      </c>
      <c r="E11137" s="408">
        <v>6.35</v>
      </c>
      <c r="F11137" s="409">
        <v>46036.500856481478</v>
      </c>
      <c r="G11137" s="408">
        <v>0</v>
      </c>
    </row>
    <row r="11138" spans="1:7" ht="15" x14ac:dyDescent="0.25">
      <c r="A11138" s="407" t="s">
        <v>17583</v>
      </c>
      <c r="B11138" s="407" t="s">
        <v>17584</v>
      </c>
      <c r="C11138" s="406"/>
      <c r="D11138" s="408">
        <v>9.7100000000000009</v>
      </c>
      <c r="E11138" s="408">
        <v>9.7100000000000009</v>
      </c>
      <c r="F11138" s="409">
        <v>44530.666203703702</v>
      </c>
      <c r="G11138" s="408">
        <v>0</v>
      </c>
    </row>
    <row r="11139" spans="1:7" ht="15" x14ac:dyDescent="0.2">
      <c r="A11139" s="407" t="s">
        <v>17585</v>
      </c>
      <c r="B11139" s="407" t="s">
        <v>17586</v>
      </c>
      <c r="C11139" s="408">
        <v>0</v>
      </c>
      <c r="D11139" s="408">
        <v>9</v>
      </c>
      <c r="E11139" s="408">
        <v>9</v>
      </c>
      <c r="F11139" s="409">
        <v>44867.364421296297</v>
      </c>
      <c r="G11139" s="408">
        <v>0</v>
      </c>
    </row>
    <row r="11140" spans="1:7" ht="15" x14ac:dyDescent="0.2">
      <c r="A11140" s="407" t="s">
        <v>17587</v>
      </c>
      <c r="B11140" s="407" t="s">
        <v>17588</v>
      </c>
      <c r="C11140" s="408">
        <v>0.5</v>
      </c>
      <c r="D11140" s="408">
        <v>0.47520000000000001</v>
      </c>
      <c r="E11140" s="408">
        <v>3.4752000000000005</v>
      </c>
      <c r="F11140" s="409">
        <v>44523.474444444444</v>
      </c>
      <c r="G11140" s="408">
        <v>0</v>
      </c>
    </row>
    <row r="11141" spans="1:7" ht="15" x14ac:dyDescent="0.2">
      <c r="A11141" s="407" t="s">
        <v>17589</v>
      </c>
      <c r="B11141" s="407" t="s">
        <v>17590</v>
      </c>
      <c r="C11141" s="408">
        <v>1</v>
      </c>
      <c r="D11141" s="408">
        <v>0.2772</v>
      </c>
      <c r="E11141" s="408">
        <v>3.7772000000000001</v>
      </c>
      <c r="F11141" s="409">
        <v>44523.474120370367</v>
      </c>
      <c r="G11141" s="408">
        <v>0</v>
      </c>
    </row>
    <row r="11142" spans="1:7" ht="15" x14ac:dyDescent="0.2">
      <c r="A11142" s="407" t="s">
        <v>17591</v>
      </c>
      <c r="B11142" s="407" t="s">
        <v>17592</v>
      </c>
      <c r="C11142" s="408">
        <v>0</v>
      </c>
      <c r="D11142" s="408">
        <v>235.9</v>
      </c>
      <c r="E11142" s="408">
        <v>235.9</v>
      </c>
      <c r="F11142" s="409">
        <v>43297.64880787037</v>
      </c>
      <c r="G11142" s="408">
        <v>0</v>
      </c>
    </row>
    <row r="11143" spans="1:7" ht="15" x14ac:dyDescent="0.25">
      <c r="A11143" s="407" t="s">
        <v>17593</v>
      </c>
      <c r="B11143" s="407" t="s">
        <v>17594</v>
      </c>
      <c r="C11143" s="406"/>
      <c r="D11143" s="408">
        <v>218.8</v>
      </c>
      <c r="E11143" s="408">
        <v>218.8</v>
      </c>
      <c r="F11143" s="406"/>
      <c r="G11143" s="408">
        <v>0</v>
      </c>
    </row>
    <row r="11144" spans="1:7" ht="15" x14ac:dyDescent="0.25">
      <c r="A11144" s="407" t="s">
        <v>17595</v>
      </c>
      <c r="B11144" s="407" t="s">
        <v>17596</v>
      </c>
      <c r="C11144" s="406"/>
      <c r="D11144" s="406"/>
      <c r="E11144" s="406"/>
      <c r="F11144" s="409">
        <v>44524.575439814813</v>
      </c>
      <c r="G11144" s="408">
        <v>0</v>
      </c>
    </row>
    <row r="11145" spans="1:7" ht="15" x14ac:dyDescent="0.25">
      <c r="A11145" s="407" t="s">
        <v>17597</v>
      </c>
      <c r="B11145" s="407" t="s">
        <v>17598</v>
      </c>
      <c r="C11145" s="406"/>
      <c r="D11145" s="406"/>
      <c r="E11145" s="406"/>
      <c r="F11145" s="409">
        <v>44524.577743055554</v>
      </c>
      <c r="G11145" s="408">
        <v>0</v>
      </c>
    </row>
    <row r="11146" spans="1:7" ht="15" x14ac:dyDescent="0.2">
      <c r="A11146" s="407" t="s">
        <v>17599</v>
      </c>
      <c r="B11146" s="407" t="s">
        <v>17600</v>
      </c>
      <c r="C11146" s="408">
        <v>170.5</v>
      </c>
      <c r="D11146" s="408">
        <v>1484.8319564020264</v>
      </c>
      <c r="E11146" s="408">
        <v>1663.2486230686927</v>
      </c>
      <c r="F11146" s="409">
        <v>44524.5784375</v>
      </c>
      <c r="G11146" s="408">
        <v>0</v>
      </c>
    </row>
    <row r="11147" spans="1:7" ht="15" x14ac:dyDescent="0.2">
      <c r="A11147" s="407" t="s">
        <v>17601</v>
      </c>
      <c r="B11147" s="407" t="s">
        <v>17602</v>
      </c>
      <c r="C11147" s="408">
        <v>170.5</v>
      </c>
      <c r="D11147" s="408">
        <v>1405.4051564020263</v>
      </c>
      <c r="E11147" s="408">
        <v>1583.8218230686928</v>
      </c>
      <c r="F11147" s="409">
        <v>44524.578067129631</v>
      </c>
      <c r="G11147" s="408">
        <v>0</v>
      </c>
    </row>
    <row r="11148" spans="1:7" ht="15" x14ac:dyDescent="0.2">
      <c r="A11148" s="407" t="s">
        <v>17603</v>
      </c>
      <c r="B11148" s="407" t="s">
        <v>17604</v>
      </c>
      <c r="C11148" s="408">
        <v>0</v>
      </c>
      <c r="D11148" s="408">
        <v>42.37</v>
      </c>
      <c r="E11148" s="408">
        <v>42.37</v>
      </c>
      <c r="F11148" s="409">
        <v>44524.574907407405</v>
      </c>
      <c r="G11148" s="408">
        <v>0</v>
      </c>
    </row>
    <row r="11149" spans="1:7" ht="15" x14ac:dyDescent="0.2">
      <c r="A11149" s="407" t="s">
        <v>17605</v>
      </c>
      <c r="B11149" s="407" t="s">
        <v>17606</v>
      </c>
      <c r="C11149" s="408">
        <v>0</v>
      </c>
      <c r="D11149" s="408">
        <v>3.5</v>
      </c>
      <c r="E11149" s="408">
        <v>3.5</v>
      </c>
      <c r="F11149" s="409">
        <v>44175.546168981484</v>
      </c>
      <c r="G11149" s="408">
        <v>0</v>
      </c>
    </row>
    <row r="11150" spans="1:7" ht="15" x14ac:dyDescent="0.2">
      <c r="A11150" s="407" t="s">
        <v>17607</v>
      </c>
      <c r="B11150" s="407" t="s">
        <v>17608</v>
      </c>
      <c r="C11150" s="408">
        <v>0</v>
      </c>
      <c r="D11150" s="408">
        <v>143.75</v>
      </c>
      <c r="E11150" s="408">
        <v>143.75</v>
      </c>
      <c r="F11150" s="409">
        <v>44524.589305555557</v>
      </c>
      <c r="G11150" s="408">
        <v>0</v>
      </c>
    </row>
    <row r="11151" spans="1:7" ht="15" x14ac:dyDescent="0.25">
      <c r="A11151" s="407" t="s">
        <v>17609</v>
      </c>
      <c r="B11151" s="407" t="s">
        <v>17610</v>
      </c>
      <c r="C11151" s="406"/>
      <c r="D11151" s="406"/>
      <c r="E11151" s="406"/>
      <c r="F11151" s="409">
        <v>44524.588425925926</v>
      </c>
      <c r="G11151" s="408">
        <v>0</v>
      </c>
    </row>
    <row r="11152" spans="1:7" ht="15" x14ac:dyDescent="0.2">
      <c r="A11152" s="407" t="s">
        <v>17611</v>
      </c>
      <c r="B11152" s="407" t="s">
        <v>17612</v>
      </c>
      <c r="C11152" s="408">
        <v>0</v>
      </c>
      <c r="D11152" s="408">
        <v>6.7</v>
      </c>
      <c r="E11152" s="408">
        <v>6.7</v>
      </c>
      <c r="F11152" s="409">
        <v>45203.279131944444</v>
      </c>
      <c r="G11152" s="408">
        <v>684</v>
      </c>
    </row>
    <row r="11153" spans="1:7" ht="15" x14ac:dyDescent="0.2">
      <c r="A11153" s="407" t="s">
        <v>17613</v>
      </c>
      <c r="B11153" s="407" t="s">
        <v>17614</v>
      </c>
      <c r="C11153" s="408">
        <v>0</v>
      </c>
      <c r="D11153" s="408">
        <v>6.7</v>
      </c>
      <c r="E11153" s="408">
        <v>19.348990000000001</v>
      </c>
      <c r="F11153" s="409">
        <v>43077.526400462964</v>
      </c>
      <c r="G11153" s="408">
        <v>0</v>
      </c>
    </row>
    <row r="11154" spans="1:7" ht="15" x14ac:dyDescent="0.2">
      <c r="A11154" s="407" t="s">
        <v>17615</v>
      </c>
      <c r="B11154" s="407" t="s">
        <v>17616</v>
      </c>
      <c r="C11154" s="408">
        <v>1.5</v>
      </c>
      <c r="D11154" s="408">
        <v>2.79</v>
      </c>
      <c r="E11154" s="408">
        <v>6.79</v>
      </c>
      <c r="F11154" s="409">
        <v>45174.354710648149</v>
      </c>
      <c r="G11154" s="408">
        <v>0</v>
      </c>
    </row>
    <row r="11155" spans="1:7" ht="15" x14ac:dyDescent="0.2">
      <c r="A11155" s="407" t="s">
        <v>17617</v>
      </c>
      <c r="B11155" s="407" t="s">
        <v>17618</v>
      </c>
      <c r="C11155" s="408">
        <v>1</v>
      </c>
      <c r="D11155" s="408">
        <v>3.5</v>
      </c>
      <c r="E11155" s="408">
        <v>7</v>
      </c>
      <c r="F11155" s="409">
        <v>45646.307442129626</v>
      </c>
      <c r="G11155" s="408">
        <v>0</v>
      </c>
    </row>
    <row r="11156" spans="1:7" ht="15" x14ac:dyDescent="0.2">
      <c r="A11156" s="407" t="s">
        <v>17619</v>
      </c>
      <c r="B11156" s="407" t="s">
        <v>17620</v>
      </c>
      <c r="C11156" s="408">
        <v>0</v>
      </c>
      <c r="D11156" s="408">
        <v>61.36</v>
      </c>
      <c r="E11156" s="408">
        <v>61.36</v>
      </c>
      <c r="F11156" s="409">
        <v>44524.58284722222</v>
      </c>
      <c r="G11156" s="408">
        <v>0</v>
      </c>
    </row>
    <row r="11157" spans="1:7" ht="15" x14ac:dyDescent="0.2">
      <c r="A11157" s="407" t="s">
        <v>17621</v>
      </c>
      <c r="B11157" s="407" t="s">
        <v>17622</v>
      </c>
      <c r="C11157" s="408">
        <v>0</v>
      </c>
      <c r="D11157" s="408">
        <v>5.55</v>
      </c>
      <c r="E11157" s="408">
        <v>5.55</v>
      </c>
      <c r="F11157" s="409">
        <v>44524.643958333334</v>
      </c>
      <c r="G11157" s="408">
        <v>0</v>
      </c>
    </row>
    <row r="11158" spans="1:7" ht="15" x14ac:dyDescent="0.2">
      <c r="A11158" s="407" t="s">
        <v>17623</v>
      </c>
      <c r="B11158" s="407" t="s">
        <v>17624</v>
      </c>
      <c r="C11158" s="408">
        <v>0</v>
      </c>
      <c r="D11158" s="408">
        <v>250</v>
      </c>
      <c r="E11158" s="408">
        <v>250</v>
      </c>
      <c r="F11158" s="409">
        <v>44524.648101851853</v>
      </c>
      <c r="G11158" s="408">
        <v>0</v>
      </c>
    </row>
    <row r="11159" spans="1:7" ht="15" x14ac:dyDescent="0.2">
      <c r="A11159" s="407" t="s">
        <v>17625</v>
      </c>
      <c r="B11159" s="407" t="s">
        <v>17626</v>
      </c>
      <c r="C11159" s="408">
        <v>0</v>
      </c>
      <c r="D11159" s="408">
        <v>358</v>
      </c>
      <c r="E11159" s="408">
        <v>358</v>
      </c>
      <c r="F11159" s="409">
        <v>44524.588993055557</v>
      </c>
      <c r="G11159" s="408">
        <v>0</v>
      </c>
    </row>
    <row r="11160" spans="1:7" ht="15" x14ac:dyDescent="0.2">
      <c r="A11160" s="407" t="s">
        <v>17627</v>
      </c>
      <c r="B11160" s="407" t="s">
        <v>17628</v>
      </c>
      <c r="C11160" s="408">
        <v>0</v>
      </c>
      <c r="D11160" s="408">
        <v>115</v>
      </c>
      <c r="E11160" s="408">
        <v>115</v>
      </c>
      <c r="F11160" s="409">
        <v>44524.588692129626</v>
      </c>
      <c r="G11160" s="408">
        <v>0</v>
      </c>
    </row>
    <row r="11161" spans="1:7" ht="15" x14ac:dyDescent="0.2">
      <c r="A11161" s="407" t="s">
        <v>17629</v>
      </c>
      <c r="B11161" s="407" t="s">
        <v>17630</v>
      </c>
      <c r="C11161" s="408">
        <v>0</v>
      </c>
      <c r="D11161" s="408">
        <v>38.5</v>
      </c>
      <c r="E11161" s="408">
        <v>38.5</v>
      </c>
      <c r="F11161" s="409">
        <v>44524.64570601852</v>
      </c>
      <c r="G11161" s="408">
        <v>0</v>
      </c>
    </row>
    <row r="11162" spans="1:7" ht="15" x14ac:dyDescent="0.2">
      <c r="A11162" s="407" t="s">
        <v>17631</v>
      </c>
      <c r="B11162" s="407" t="s">
        <v>17632</v>
      </c>
      <c r="C11162" s="408">
        <v>0</v>
      </c>
      <c r="D11162" s="408">
        <v>2.4300000000000002</v>
      </c>
      <c r="E11162" s="408">
        <v>2.4300000000000002</v>
      </c>
      <c r="F11162" s="409">
        <v>44524.65824074074</v>
      </c>
      <c r="G11162" s="408">
        <v>0</v>
      </c>
    </row>
    <row r="11163" spans="1:7" ht="15" x14ac:dyDescent="0.25">
      <c r="A11163" s="407" t="s">
        <v>17633</v>
      </c>
      <c r="B11163" s="407" t="s">
        <v>17634</v>
      </c>
      <c r="C11163" s="406"/>
      <c r="D11163" s="406"/>
      <c r="E11163" s="406"/>
      <c r="F11163" s="409">
        <v>44524.642326388886</v>
      </c>
      <c r="G11163" s="408">
        <v>0</v>
      </c>
    </row>
    <row r="11164" spans="1:7" ht="15" x14ac:dyDescent="0.2">
      <c r="A11164" s="407" t="s">
        <v>17635</v>
      </c>
      <c r="B11164" s="407" t="s">
        <v>17636</v>
      </c>
      <c r="C11164" s="408">
        <v>12.291700000000001</v>
      </c>
      <c r="D11164" s="408">
        <v>155.00129999999999</v>
      </c>
      <c r="E11164" s="408">
        <v>167.29300000000001</v>
      </c>
      <c r="F11164" s="409">
        <v>44524.651030092595</v>
      </c>
      <c r="G11164" s="408">
        <v>0</v>
      </c>
    </row>
    <row r="11165" spans="1:7" ht="15" x14ac:dyDescent="0.2">
      <c r="A11165" s="407" t="s">
        <v>17637</v>
      </c>
      <c r="B11165" s="407" t="s">
        <v>17638</v>
      </c>
      <c r="C11165" s="408">
        <v>12.291700000000001</v>
      </c>
      <c r="D11165" s="408">
        <v>155.2013</v>
      </c>
      <c r="E11165" s="408">
        <v>167.49299999999999</v>
      </c>
      <c r="F11165" s="409">
        <v>44524.65042824074</v>
      </c>
      <c r="G11165" s="408">
        <v>0</v>
      </c>
    </row>
    <row r="11166" spans="1:7" ht="15" x14ac:dyDescent="0.25">
      <c r="A11166" s="407" t="s">
        <v>17639</v>
      </c>
      <c r="B11166" s="407" t="s">
        <v>17638</v>
      </c>
      <c r="C11166" s="406"/>
      <c r="D11166" s="406"/>
      <c r="E11166" s="406"/>
      <c r="F11166" s="409">
        <v>44524.650717592594</v>
      </c>
      <c r="G11166" s="408">
        <v>0</v>
      </c>
    </row>
    <row r="11167" spans="1:7" ht="15" x14ac:dyDescent="0.25">
      <c r="A11167" s="407" t="s">
        <v>17640</v>
      </c>
      <c r="B11167" s="407" t="s">
        <v>17641</v>
      </c>
      <c r="C11167" s="406"/>
      <c r="D11167" s="406"/>
      <c r="E11167" s="406"/>
      <c r="F11167" s="409">
        <v>44524.653391203705</v>
      </c>
      <c r="G11167" s="408">
        <v>0</v>
      </c>
    </row>
    <row r="11168" spans="1:7" ht="15" x14ac:dyDescent="0.25">
      <c r="A11168" s="407" t="s">
        <v>17642</v>
      </c>
      <c r="B11168" s="407" t="s">
        <v>17643</v>
      </c>
      <c r="C11168" s="406"/>
      <c r="D11168" s="406"/>
      <c r="E11168" s="406"/>
      <c r="F11168" s="409">
        <v>44882.37835648148</v>
      </c>
      <c r="G11168" s="408">
        <v>0</v>
      </c>
    </row>
    <row r="11169" spans="1:7" ht="15" x14ac:dyDescent="0.25">
      <c r="A11169" s="407" t="s">
        <v>17644</v>
      </c>
      <c r="B11169" s="407" t="s">
        <v>17645</v>
      </c>
      <c r="C11169" s="406"/>
      <c r="D11169" s="406"/>
      <c r="E11169" s="406"/>
      <c r="F11169" s="409">
        <v>44524.653784722221</v>
      </c>
      <c r="G11169" s="408">
        <v>0</v>
      </c>
    </row>
    <row r="11170" spans="1:7" ht="15" x14ac:dyDescent="0.25">
      <c r="A11170" s="407" t="s">
        <v>17646</v>
      </c>
      <c r="B11170" s="407" t="s">
        <v>17647</v>
      </c>
      <c r="C11170" s="406"/>
      <c r="D11170" s="406"/>
      <c r="E11170" s="406"/>
      <c r="F11170" s="409">
        <v>44524.653055555558</v>
      </c>
      <c r="G11170" s="408">
        <v>0</v>
      </c>
    </row>
    <row r="11171" spans="1:7" ht="15" x14ac:dyDescent="0.25">
      <c r="A11171" s="407" t="s">
        <v>17648</v>
      </c>
      <c r="B11171" s="407" t="s">
        <v>17649</v>
      </c>
      <c r="C11171" s="406"/>
      <c r="D11171" s="406"/>
      <c r="E11171" s="406"/>
      <c r="F11171" s="409">
        <v>44524.586608796293</v>
      </c>
      <c r="G11171" s="408">
        <v>0</v>
      </c>
    </row>
    <row r="11172" spans="1:7" ht="15" x14ac:dyDescent="0.25">
      <c r="A11172" s="407" t="s">
        <v>17650</v>
      </c>
      <c r="B11172" s="407" t="s">
        <v>17651</v>
      </c>
      <c r="C11172" s="406"/>
      <c r="D11172" s="406"/>
      <c r="E11172" s="406"/>
      <c r="F11172" s="409">
        <v>44524.587500000001</v>
      </c>
      <c r="G11172" s="408">
        <v>0</v>
      </c>
    </row>
    <row r="11173" spans="1:7" ht="15" x14ac:dyDescent="0.25">
      <c r="A11173" s="407" t="s">
        <v>17652</v>
      </c>
      <c r="B11173" s="407" t="s">
        <v>17653</v>
      </c>
      <c r="C11173" s="406"/>
      <c r="D11173" s="406"/>
      <c r="E11173" s="406"/>
      <c r="F11173" s="409">
        <v>44524.586909722224</v>
      </c>
      <c r="G11173" s="408">
        <v>0</v>
      </c>
    </row>
    <row r="11174" spans="1:7" ht="15" x14ac:dyDescent="0.25">
      <c r="A11174" s="407" t="s">
        <v>17654</v>
      </c>
      <c r="B11174" s="407" t="s">
        <v>17655</v>
      </c>
      <c r="C11174" s="406"/>
      <c r="D11174" s="406"/>
      <c r="E11174" s="406"/>
      <c r="F11174" s="409">
        <v>44524.587881944448</v>
      </c>
      <c r="G11174" s="408">
        <v>0</v>
      </c>
    </row>
    <row r="11175" spans="1:7" ht="15" x14ac:dyDescent="0.2">
      <c r="A11175" s="407" t="s">
        <v>17656</v>
      </c>
      <c r="B11175" s="407" t="s">
        <v>17657</v>
      </c>
      <c r="C11175" s="408">
        <v>12</v>
      </c>
      <c r="D11175" s="408">
        <v>96.248800000000003</v>
      </c>
      <c r="E11175" s="408">
        <v>108.2488</v>
      </c>
      <c r="F11175" s="409">
        <v>44524.650092592594</v>
      </c>
      <c r="G11175" s="408">
        <v>0</v>
      </c>
    </row>
    <row r="11176" spans="1:7" ht="15" x14ac:dyDescent="0.2">
      <c r="A11176" s="407" t="s">
        <v>17658</v>
      </c>
      <c r="B11176" s="407" t="s">
        <v>17659</v>
      </c>
      <c r="C11176" s="408">
        <v>12.5</v>
      </c>
      <c r="D11176" s="408">
        <v>2.4500000000000002</v>
      </c>
      <c r="E11176" s="408">
        <v>14.95</v>
      </c>
      <c r="F11176" s="409">
        <v>44882.378518518519</v>
      </c>
      <c r="G11176" s="408">
        <v>0</v>
      </c>
    </row>
    <row r="11177" spans="1:7" ht="15" x14ac:dyDescent="0.25">
      <c r="A11177" s="407" t="s">
        <v>17660</v>
      </c>
      <c r="B11177" s="407" t="s">
        <v>17661</v>
      </c>
      <c r="C11177" s="408">
        <v>0</v>
      </c>
      <c r="D11177" s="408">
        <v>465</v>
      </c>
      <c r="E11177" s="408">
        <v>465</v>
      </c>
      <c r="F11177" s="406"/>
      <c r="G11177" s="408">
        <v>0</v>
      </c>
    </row>
    <row r="11178" spans="1:7" ht="15" x14ac:dyDescent="0.25">
      <c r="A11178" s="407" t="s">
        <v>17662</v>
      </c>
      <c r="B11178" s="407" t="s">
        <v>17663</v>
      </c>
      <c r="C11178" s="406"/>
      <c r="D11178" s="408">
        <v>75.900000000000006</v>
      </c>
      <c r="E11178" s="408">
        <v>75.900000000000006</v>
      </c>
      <c r="F11178" s="406"/>
      <c r="G11178" s="408">
        <v>0</v>
      </c>
    </row>
    <row r="11179" spans="1:7" ht="15" x14ac:dyDescent="0.25">
      <c r="A11179" s="407" t="s">
        <v>17664</v>
      </c>
      <c r="B11179" s="407" t="s">
        <v>17665</v>
      </c>
      <c r="C11179" s="406"/>
      <c r="D11179" s="406"/>
      <c r="E11179" s="406"/>
      <c r="F11179" s="409">
        <v>44130.469212962962</v>
      </c>
      <c r="G11179" s="408">
        <v>0</v>
      </c>
    </row>
    <row r="11180" spans="1:7" ht="15" x14ac:dyDescent="0.25">
      <c r="A11180" s="407" t="s">
        <v>17666</v>
      </c>
      <c r="B11180" s="407" t="s">
        <v>17667</v>
      </c>
      <c r="C11180" s="406"/>
      <c r="D11180" s="408">
        <v>165</v>
      </c>
      <c r="E11180" s="408">
        <v>165</v>
      </c>
      <c r="F11180" s="409">
        <v>44882.378668981481</v>
      </c>
      <c r="G11180" s="408">
        <v>0</v>
      </c>
    </row>
    <row r="11181" spans="1:7" ht="15" x14ac:dyDescent="0.25">
      <c r="A11181" s="407" t="s">
        <v>17668</v>
      </c>
      <c r="B11181" s="407" t="s">
        <v>17669</v>
      </c>
      <c r="C11181" s="406"/>
      <c r="D11181" s="408">
        <v>15</v>
      </c>
      <c r="E11181" s="408">
        <v>15</v>
      </c>
      <c r="F11181" s="409">
        <v>44882.378842592596</v>
      </c>
      <c r="G11181" s="408">
        <v>0</v>
      </c>
    </row>
    <row r="11182" spans="1:7" ht="15" x14ac:dyDescent="0.25">
      <c r="A11182" s="407" t="s">
        <v>17670</v>
      </c>
      <c r="B11182" s="407" t="s">
        <v>17671</v>
      </c>
      <c r="C11182" s="406"/>
      <c r="D11182" s="408">
        <v>15</v>
      </c>
      <c r="E11182" s="408">
        <v>15</v>
      </c>
      <c r="F11182" s="409">
        <v>44882.379004629627</v>
      </c>
      <c r="G11182" s="408">
        <v>0</v>
      </c>
    </row>
    <row r="11183" spans="1:7" ht="15" x14ac:dyDescent="0.25">
      <c r="A11183" s="407" t="s">
        <v>17672</v>
      </c>
      <c r="B11183" s="407" t="s">
        <v>17673</v>
      </c>
      <c r="C11183" s="406"/>
      <c r="D11183" s="408">
        <v>96.15</v>
      </c>
      <c r="E11183" s="406"/>
      <c r="F11183" s="409">
        <v>44882.379212962966</v>
      </c>
      <c r="G11183" s="408">
        <v>0</v>
      </c>
    </row>
    <row r="11184" spans="1:7" ht="15" x14ac:dyDescent="0.2">
      <c r="A11184" s="407" t="s">
        <v>17674</v>
      </c>
      <c r="B11184" s="407" t="s">
        <v>17675</v>
      </c>
      <c r="C11184" s="408">
        <v>0</v>
      </c>
      <c r="D11184" s="408">
        <v>2.79</v>
      </c>
      <c r="E11184" s="408">
        <v>2.79</v>
      </c>
      <c r="F11184" s="409">
        <v>45646.30672453704</v>
      </c>
      <c r="G11184" s="408">
        <v>0</v>
      </c>
    </row>
    <row r="11185" spans="1:7" ht="15" x14ac:dyDescent="0.2">
      <c r="A11185" s="407" t="s">
        <v>17676</v>
      </c>
      <c r="B11185" s="407" t="s">
        <v>17677</v>
      </c>
      <c r="C11185" s="408">
        <v>0</v>
      </c>
      <c r="D11185" s="408">
        <v>1.48</v>
      </c>
      <c r="E11185" s="408">
        <v>1.48</v>
      </c>
      <c r="F11185" s="409">
        <v>45203.681504629632</v>
      </c>
      <c r="G11185" s="408">
        <v>2</v>
      </c>
    </row>
    <row r="11186" spans="1:7" ht="15" x14ac:dyDescent="0.25">
      <c r="A11186" s="407" t="s">
        <v>17678</v>
      </c>
      <c r="B11186" s="407" t="s">
        <v>17679</v>
      </c>
      <c r="C11186" s="406"/>
      <c r="D11186" s="406"/>
      <c r="E11186" s="406"/>
      <c r="F11186" s="409">
        <v>44882.37939814815</v>
      </c>
      <c r="G11186" s="408">
        <v>0</v>
      </c>
    </row>
    <row r="11187" spans="1:7" ht="15" x14ac:dyDescent="0.2">
      <c r="A11187" s="407" t="s">
        <v>17680</v>
      </c>
      <c r="B11187" s="407" t="s">
        <v>17681</v>
      </c>
      <c r="C11187" s="408">
        <v>0</v>
      </c>
      <c r="D11187" s="408">
        <v>11.36</v>
      </c>
      <c r="E11187" s="408">
        <v>0</v>
      </c>
      <c r="F11187" s="409">
        <v>44524.642002314817</v>
      </c>
      <c r="G11187" s="408">
        <v>0</v>
      </c>
    </row>
    <row r="11188" spans="1:7" ht="15" x14ac:dyDescent="0.2">
      <c r="A11188" s="407" t="s">
        <v>17682</v>
      </c>
      <c r="B11188" s="407" t="s">
        <v>17683</v>
      </c>
      <c r="C11188" s="408">
        <v>0</v>
      </c>
      <c r="D11188" s="408">
        <v>10</v>
      </c>
      <c r="E11188" s="408">
        <v>10</v>
      </c>
      <c r="F11188" s="409">
        <v>44524.649733796294</v>
      </c>
      <c r="G11188" s="408">
        <v>0</v>
      </c>
    </row>
    <row r="11189" spans="1:7" ht="15" x14ac:dyDescent="0.2">
      <c r="A11189" s="407" t="s">
        <v>17684</v>
      </c>
      <c r="B11189" s="407" t="s">
        <v>17685</v>
      </c>
      <c r="C11189" s="408">
        <v>0</v>
      </c>
      <c r="D11189" s="408">
        <v>0.05</v>
      </c>
      <c r="E11189" s="408">
        <v>0.05</v>
      </c>
      <c r="F11189" s="409">
        <v>44985.407141203701</v>
      </c>
      <c r="G11189" s="408">
        <v>500</v>
      </c>
    </row>
    <row r="11190" spans="1:7" ht="15" x14ac:dyDescent="0.2">
      <c r="A11190" s="407" t="s">
        <v>17686</v>
      </c>
      <c r="B11190" s="407" t="s">
        <v>17687</v>
      </c>
      <c r="C11190" s="408">
        <v>0</v>
      </c>
      <c r="D11190" s="408">
        <v>17.86</v>
      </c>
      <c r="E11190" s="408">
        <v>0</v>
      </c>
      <c r="F11190" s="409">
        <v>44524.646053240744</v>
      </c>
      <c r="G11190" s="408">
        <v>0</v>
      </c>
    </row>
    <row r="11191" spans="1:7" ht="15" x14ac:dyDescent="0.2">
      <c r="A11191" s="407" t="s">
        <v>17688</v>
      </c>
      <c r="B11191" s="407" t="s">
        <v>17689</v>
      </c>
      <c r="C11191" s="408">
        <v>0</v>
      </c>
      <c r="D11191" s="408">
        <v>68.400000000000006</v>
      </c>
      <c r="E11191" s="408">
        <v>68.400000000000006</v>
      </c>
      <c r="F11191" s="409">
        <v>44524.643657407411</v>
      </c>
      <c r="G11191" s="408">
        <v>0</v>
      </c>
    </row>
    <row r="11192" spans="1:7" ht="15" x14ac:dyDescent="0.2">
      <c r="A11192" s="407" t="s">
        <v>17690</v>
      </c>
      <c r="B11192" s="407" t="s">
        <v>17691</v>
      </c>
      <c r="C11192" s="408">
        <v>0</v>
      </c>
      <c r="D11192" s="408">
        <v>10</v>
      </c>
      <c r="E11192" s="408">
        <v>10</v>
      </c>
      <c r="F11192" s="409">
        <v>45678.369641203702</v>
      </c>
      <c r="G11192" s="408">
        <v>0</v>
      </c>
    </row>
    <row r="11193" spans="1:7" ht="15" x14ac:dyDescent="0.2">
      <c r="A11193" s="407" t="s">
        <v>17692</v>
      </c>
      <c r="B11193" s="407" t="s">
        <v>17693</v>
      </c>
      <c r="C11193" s="408">
        <v>0</v>
      </c>
      <c r="D11193" s="408">
        <v>0.01</v>
      </c>
      <c r="E11193" s="408">
        <v>0.01</v>
      </c>
      <c r="F11193" s="409">
        <v>46042.64340277778</v>
      </c>
      <c r="G11193" s="408">
        <v>0</v>
      </c>
    </row>
    <row r="11194" spans="1:7" ht="15" x14ac:dyDescent="0.25">
      <c r="A11194" s="407" t="s">
        <v>17694</v>
      </c>
      <c r="B11194" s="407" t="s">
        <v>17695</v>
      </c>
      <c r="C11194" s="408">
        <v>1</v>
      </c>
      <c r="D11194" s="408">
        <v>0</v>
      </c>
      <c r="E11194" s="408">
        <v>3.5</v>
      </c>
      <c r="F11194" s="406"/>
      <c r="G11194" s="408">
        <v>0</v>
      </c>
    </row>
    <row r="11195" spans="1:7" ht="15" x14ac:dyDescent="0.2">
      <c r="A11195" s="407" t="s">
        <v>17696</v>
      </c>
      <c r="B11195" s="407" t="s">
        <v>17697</v>
      </c>
      <c r="C11195" s="408">
        <v>0</v>
      </c>
      <c r="D11195" s="408">
        <v>8.65</v>
      </c>
      <c r="E11195" s="408">
        <v>8.65</v>
      </c>
      <c r="F11195" s="409">
        <v>44777.560081018521</v>
      </c>
      <c r="G11195" s="408">
        <v>2</v>
      </c>
    </row>
    <row r="11196" spans="1:7" ht="15" x14ac:dyDescent="0.25">
      <c r="A11196" s="407" t="s">
        <v>17698</v>
      </c>
      <c r="B11196" s="407" t="s">
        <v>17699</v>
      </c>
      <c r="C11196" s="406"/>
      <c r="D11196" s="408">
        <v>5.8</v>
      </c>
      <c r="E11196" s="408">
        <v>5.8</v>
      </c>
      <c r="F11196" s="409">
        <v>44524.656307870369</v>
      </c>
      <c r="G11196" s="408">
        <v>0</v>
      </c>
    </row>
    <row r="11197" spans="1:7" ht="15" x14ac:dyDescent="0.25">
      <c r="A11197" s="407" t="s">
        <v>17700</v>
      </c>
      <c r="B11197" s="407" t="s">
        <v>17701</v>
      </c>
      <c r="C11197" s="406"/>
      <c r="D11197" s="408">
        <v>4.9000000000000004</v>
      </c>
      <c r="E11197" s="408">
        <v>4.9000000000000004</v>
      </c>
      <c r="F11197" s="409">
        <v>44524.658587962964</v>
      </c>
      <c r="G11197" s="408">
        <v>0</v>
      </c>
    </row>
    <row r="11198" spans="1:7" ht="15" x14ac:dyDescent="0.2">
      <c r="A11198" s="407" t="s">
        <v>17702</v>
      </c>
      <c r="B11198" s="407" t="s">
        <v>17703</v>
      </c>
      <c r="C11198" s="408">
        <v>0</v>
      </c>
      <c r="D11198" s="408">
        <v>3.4</v>
      </c>
      <c r="E11198" s="408">
        <v>3.4</v>
      </c>
      <c r="F11198" s="409">
        <v>45678.368773148148</v>
      </c>
      <c r="G11198" s="408">
        <v>0</v>
      </c>
    </row>
    <row r="11199" spans="1:7" ht="15" x14ac:dyDescent="0.25">
      <c r="A11199" s="407" t="s">
        <v>17704</v>
      </c>
      <c r="B11199" s="407" t="s">
        <v>17705</v>
      </c>
      <c r="C11199" s="406"/>
      <c r="D11199" s="408">
        <v>3.7</v>
      </c>
      <c r="E11199" s="408">
        <v>3.7</v>
      </c>
      <c r="F11199" s="409">
        <v>44524.573680555557</v>
      </c>
      <c r="G11199" s="408">
        <v>0</v>
      </c>
    </row>
    <row r="11200" spans="1:7" ht="15" x14ac:dyDescent="0.25">
      <c r="A11200" s="407" t="s">
        <v>17706</v>
      </c>
      <c r="B11200" s="407" t="s">
        <v>17707</v>
      </c>
      <c r="C11200" s="406"/>
      <c r="D11200" s="408">
        <v>10</v>
      </c>
      <c r="E11200" s="408">
        <v>10</v>
      </c>
      <c r="F11200" s="409">
        <v>44524.573078703703</v>
      </c>
      <c r="G11200" s="408">
        <v>0</v>
      </c>
    </row>
    <row r="11201" spans="1:7" ht="15" x14ac:dyDescent="0.25">
      <c r="A11201" s="407" t="s">
        <v>17708</v>
      </c>
      <c r="B11201" s="407" t="s">
        <v>17709</v>
      </c>
      <c r="C11201" s="406"/>
      <c r="D11201" s="408">
        <v>13</v>
      </c>
      <c r="E11201" s="408">
        <v>13</v>
      </c>
      <c r="F11201" s="409">
        <v>44524.655914351853</v>
      </c>
      <c r="G11201" s="408">
        <v>0</v>
      </c>
    </row>
    <row r="11202" spans="1:7" ht="15" x14ac:dyDescent="0.2">
      <c r="A11202" s="407" t="s">
        <v>17710</v>
      </c>
      <c r="B11202" s="407" t="s">
        <v>17711</v>
      </c>
      <c r="C11202" s="408">
        <v>10.25</v>
      </c>
      <c r="D11202" s="408">
        <v>2.4</v>
      </c>
      <c r="E11202" s="408">
        <v>16.150000000000002</v>
      </c>
      <c r="F11202" s="409">
        <v>44524.651666666665</v>
      </c>
      <c r="G11202" s="408">
        <v>12</v>
      </c>
    </row>
    <row r="11203" spans="1:7" ht="15" x14ac:dyDescent="0.2">
      <c r="A11203" s="407" t="s">
        <v>17712</v>
      </c>
      <c r="B11203" s="407" t="s">
        <v>17713</v>
      </c>
      <c r="C11203" s="408">
        <v>0</v>
      </c>
      <c r="D11203" s="408">
        <v>5.5</v>
      </c>
      <c r="E11203" s="408">
        <v>5.5</v>
      </c>
      <c r="F11203" s="409">
        <v>44524.580428240741</v>
      </c>
      <c r="G11203" s="408">
        <v>0</v>
      </c>
    </row>
    <row r="11204" spans="1:7" ht="15" x14ac:dyDescent="0.25">
      <c r="A11204" s="407" t="s">
        <v>17714</v>
      </c>
      <c r="B11204" s="407" t="s">
        <v>17715</v>
      </c>
      <c r="C11204" s="406"/>
      <c r="D11204" s="406"/>
      <c r="E11204" s="406"/>
      <c r="F11204" s="409">
        <v>44524.652060185188</v>
      </c>
      <c r="G11204" s="408">
        <v>0</v>
      </c>
    </row>
    <row r="11205" spans="1:7" ht="15" x14ac:dyDescent="0.2">
      <c r="A11205" s="407" t="s">
        <v>17716</v>
      </c>
      <c r="B11205" s="407" t="s">
        <v>17717</v>
      </c>
      <c r="C11205" s="408">
        <v>12.499999999999998</v>
      </c>
      <c r="D11205" s="408">
        <v>2.4</v>
      </c>
      <c r="E11205" s="408">
        <v>18.899999999999999</v>
      </c>
      <c r="F11205" s="409">
        <v>44524.651377314818</v>
      </c>
      <c r="G11205" s="408">
        <v>0</v>
      </c>
    </row>
    <row r="11206" spans="1:7" ht="15" x14ac:dyDescent="0.2">
      <c r="A11206" s="407" t="s">
        <v>17718</v>
      </c>
      <c r="B11206" s="407" t="s">
        <v>17719</v>
      </c>
      <c r="C11206" s="408">
        <v>16</v>
      </c>
      <c r="D11206" s="408">
        <v>3.44</v>
      </c>
      <c r="E11206" s="408">
        <v>25.44</v>
      </c>
      <c r="F11206" s="409">
        <v>44524.652384259258</v>
      </c>
      <c r="G11206" s="408">
        <v>0</v>
      </c>
    </row>
    <row r="11207" spans="1:7" ht="15" x14ac:dyDescent="0.2">
      <c r="A11207" s="407" t="s">
        <v>17720</v>
      </c>
      <c r="B11207" s="407" t="s">
        <v>17721</v>
      </c>
      <c r="C11207" s="408">
        <v>16</v>
      </c>
      <c r="D11207" s="408">
        <v>5.843366355173778</v>
      </c>
      <c r="E11207" s="408">
        <v>27.843366355173778</v>
      </c>
      <c r="F11207" s="409">
        <v>44524.579270833332</v>
      </c>
      <c r="G11207" s="408">
        <v>0</v>
      </c>
    </row>
    <row r="11208" spans="1:7" ht="15" x14ac:dyDescent="0.25">
      <c r="A11208" s="407" t="s">
        <v>17722</v>
      </c>
      <c r="B11208" s="407" t="s">
        <v>17723</v>
      </c>
      <c r="C11208" s="406"/>
      <c r="D11208" s="408">
        <v>20</v>
      </c>
      <c r="E11208" s="408">
        <v>20</v>
      </c>
      <c r="F11208" s="409">
        <v>44882.379560185182</v>
      </c>
      <c r="G11208" s="408">
        <v>0</v>
      </c>
    </row>
    <row r="11209" spans="1:7" ht="15" x14ac:dyDescent="0.2">
      <c r="A11209" s="407" t="s">
        <v>17724</v>
      </c>
      <c r="B11209" s="407" t="s">
        <v>17725</v>
      </c>
      <c r="C11209" s="408">
        <v>0.5</v>
      </c>
      <c r="D11209" s="408">
        <v>12</v>
      </c>
      <c r="E11209" s="408">
        <v>12.5</v>
      </c>
      <c r="F11209" s="409">
        <v>44524.657534722224</v>
      </c>
      <c r="G11209" s="408">
        <v>0</v>
      </c>
    </row>
    <row r="11210" spans="1:7" ht="15" x14ac:dyDescent="0.2">
      <c r="A11210" s="407" t="s">
        <v>17726</v>
      </c>
      <c r="B11210" s="407" t="s">
        <v>17727</v>
      </c>
      <c r="C11210" s="408">
        <v>0</v>
      </c>
      <c r="D11210" s="408">
        <v>6.5</v>
      </c>
      <c r="E11210" s="408">
        <v>6.5</v>
      </c>
      <c r="F11210" s="409">
        <v>45328.489386574074</v>
      </c>
      <c r="G11210" s="408">
        <v>0</v>
      </c>
    </row>
    <row r="11211" spans="1:7" ht="15" x14ac:dyDescent="0.25">
      <c r="A11211" s="407" t="s">
        <v>17728</v>
      </c>
      <c r="B11211" s="407" t="s">
        <v>17729</v>
      </c>
      <c r="C11211" s="406"/>
      <c r="D11211" s="406"/>
      <c r="E11211" s="406"/>
      <c r="F11211" s="409">
        <v>44524.585381944446</v>
      </c>
      <c r="G11211" s="408">
        <v>0</v>
      </c>
    </row>
    <row r="11212" spans="1:7" ht="15" x14ac:dyDescent="0.25">
      <c r="A11212" s="407" t="s">
        <v>17730</v>
      </c>
      <c r="B11212" s="407" t="s">
        <v>17731</v>
      </c>
      <c r="C11212" s="406"/>
      <c r="D11212" s="406"/>
      <c r="E11212" s="406"/>
      <c r="F11212" s="409">
        <v>44524.582256944443</v>
      </c>
      <c r="G11212" s="408">
        <v>0</v>
      </c>
    </row>
    <row r="11213" spans="1:7" ht="15" x14ac:dyDescent="0.2">
      <c r="A11213" s="407" t="s">
        <v>17732</v>
      </c>
      <c r="B11213" s="407" t="s">
        <v>17733</v>
      </c>
      <c r="C11213" s="408">
        <v>0</v>
      </c>
      <c r="D11213" s="408">
        <v>0</v>
      </c>
      <c r="E11213" s="408">
        <v>0</v>
      </c>
      <c r="F11213" s="409">
        <v>44524.585092592592</v>
      </c>
      <c r="G11213" s="408">
        <v>0</v>
      </c>
    </row>
    <row r="11214" spans="1:7" ht="15" x14ac:dyDescent="0.2">
      <c r="A11214" s="407" t="s">
        <v>17734</v>
      </c>
      <c r="B11214" s="407" t="s">
        <v>17735</v>
      </c>
      <c r="C11214" s="408">
        <v>4</v>
      </c>
      <c r="D11214" s="408">
        <v>2.06</v>
      </c>
      <c r="E11214" s="408">
        <v>11.06</v>
      </c>
      <c r="F11214" s="409">
        <v>44524.581689814811</v>
      </c>
      <c r="G11214" s="408">
        <v>0</v>
      </c>
    </row>
    <row r="11215" spans="1:7" ht="15" x14ac:dyDescent="0.25">
      <c r="A11215" s="407" t="s">
        <v>17736</v>
      </c>
      <c r="B11215" s="407" t="s">
        <v>17737</v>
      </c>
      <c r="C11215" s="406"/>
      <c r="D11215" s="406"/>
      <c r="E11215" s="406"/>
      <c r="F11215" s="409">
        <v>44524.587164351855</v>
      </c>
      <c r="G11215" s="408">
        <v>0</v>
      </c>
    </row>
    <row r="11216" spans="1:7" ht="15" x14ac:dyDescent="0.25">
      <c r="A11216" s="407" t="s">
        <v>17738</v>
      </c>
      <c r="B11216" s="407" t="s">
        <v>17739</v>
      </c>
      <c r="C11216" s="406"/>
      <c r="D11216" s="406"/>
      <c r="E11216" s="406"/>
      <c r="F11216" s="409">
        <v>44524.586365740739</v>
      </c>
      <c r="G11216" s="408">
        <v>0</v>
      </c>
    </row>
    <row r="11217" spans="1:7" ht="15" x14ac:dyDescent="0.2">
      <c r="A11217" s="407" t="s">
        <v>17740</v>
      </c>
      <c r="B11217" s="407" t="s">
        <v>17741</v>
      </c>
      <c r="C11217" s="408">
        <v>0</v>
      </c>
      <c r="D11217" s="408">
        <v>70</v>
      </c>
      <c r="E11217" s="408">
        <v>70</v>
      </c>
      <c r="F11217" s="409">
        <v>44524.649317129632</v>
      </c>
      <c r="G11217" s="408">
        <v>0</v>
      </c>
    </row>
    <row r="11218" spans="1:7" ht="15" x14ac:dyDescent="0.25">
      <c r="A11218" s="407" t="s">
        <v>17742</v>
      </c>
      <c r="B11218" s="407" t="s">
        <v>17743</v>
      </c>
      <c r="C11218" s="406"/>
      <c r="D11218" s="406"/>
      <c r="E11218" s="406"/>
      <c r="F11218" s="409">
        <v>44524.588148148148</v>
      </c>
      <c r="G11218" s="408">
        <v>0</v>
      </c>
    </row>
    <row r="11219" spans="1:7" ht="15" x14ac:dyDescent="0.25">
      <c r="A11219" s="407" t="s">
        <v>17744</v>
      </c>
      <c r="B11219" s="407" t="s">
        <v>17745</v>
      </c>
      <c r="C11219" s="406"/>
      <c r="D11219" s="406"/>
      <c r="E11219" s="406"/>
      <c r="F11219" s="409">
        <v>44524.413344907407</v>
      </c>
      <c r="G11219" s="408">
        <v>0</v>
      </c>
    </row>
    <row r="11220" spans="1:7" ht="15" x14ac:dyDescent="0.25">
      <c r="A11220" s="407" t="s">
        <v>17746</v>
      </c>
      <c r="B11220" s="407" t="s">
        <v>17747</v>
      </c>
      <c r="C11220" s="406"/>
      <c r="D11220" s="406"/>
      <c r="E11220" s="406"/>
      <c r="F11220" s="409">
        <v>44511.617569444446</v>
      </c>
      <c r="G11220" s="408">
        <v>0</v>
      </c>
    </row>
    <row r="11221" spans="1:7" ht="15" x14ac:dyDescent="0.2">
      <c r="A11221" s="407" t="s">
        <v>17748</v>
      </c>
      <c r="B11221" s="407" t="s">
        <v>17749</v>
      </c>
      <c r="C11221" s="408">
        <v>16</v>
      </c>
      <c r="D11221" s="408">
        <v>3.44</v>
      </c>
      <c r="E11221" s="408">
        <v>19.440000000000001</v>
      </c>
      <c r="F11221" s="409">
        <v>44882.379733796297</v>
      </c>
      <c r="G11221" s="408">
        <v>0</v>
      </c>
    </row>
    <row r="11222" spans="1:7" ht="15" x14ac:dyDescent="0.25">
      <c r="A11222" s="407" t="s">
        <v>17750</v>
      </c>
      <c r="B11222" s="407" t="s">
        <v>17751</v>
      </c>
      <c r="C11222" s="406"/>
      <c r="D11222" s="406"/>
      <c r="E11222" s="406"/>
      <c r="F11222" s="409">
        <v>44524.652708333335</v>
      </c>
      <c r="G11222" s="408">
        <v>0</v>
      </c>
    </row>
    <row r="11223" spans="1:7" ht="15" x14ac:dyDescent="0.2">
      <c r="A11223" s="407" t="s">
        <v>17752</v>
      </c>
      <c r="B11223" s="407" t="s">
        <v>17753</v>
      </c>
      <c r="C11223" s="408">
        <v>0</v>
      </c>
      <c r="D11223" s="408">
        <v>3.5</v>
      </c>
      <c r="E11223" s="408">
        <v>3.5</v>
      </c>
      <c r="F11223" s="409">
        <v>44512.406342592592</v>
      </c>
      <c r="G11223" s="408">
        <v>0</v>
      </c>
    </row>
    <row r="11224" spans="1:7" ht="15" x14ac:dyDescent="0.2">
      <c r="A11224" s="407" t="s">
        <v>17754</v>
      </c>
      <c r="B11224" s="407" t="s">
        <v>17755</v>
      </c>
      <c r="C11224" s="408">
        <v>12.5</v>
      </c>
      <c r="D11224" s="408">
        <v>1.72</v>
      </c>
      <c r="E11224" s="408">
        <v>14.22</v>
      </c>
      <c r="F11224" s="409">
        <v>44882.379965277774</v>
      </c>
      <c r="G11224" s="408">
        <v>0</v>
      </c>
    </row>
    <row r="11225" spans="1:7" ht="15" x14ac:dyDescent="0.2">
      <c r="A11225" s="407" t="s">
        <v>17756</v>
      </c>
      <c r="B11225" s="407" t="s">
        <v>17757</v>
      </c>
      <c r="C11225" s="408">
        <v>15</v>
      </c>
      <c r="D11225" s="408">
        <v>1.72</v>
      </c>
      <c r="E11225" s="408">
        <v>16.72</v>
      </c>
      <c r="F11225" s="409">
        <v>44882.380127314813</v>
      </c>
      <c r="G11225" s="408">
        <v>0</v>
      </c>
    </row>
    <row r="11226" spans="1:7" ht="15" x14ac:dyDescent="0.2">
      <c r="A11226" s="407" t="s">
        <v>17758</v>
      </c>
      <c r="B11226" s="407" t="s">
        <v>17759</v>
      </c>
      <c r="C11226" s="408">
        <v>0</v>
      </c>
      <c r="D11226" s="408">
        <v>52</v>
      </c>
      <c r="E11226" s="408">
        <v>52</v>
      </c>
      <c r="F11226" s="409">
        <v>44873.441574074073</v>
      </c>
      <c r="G11226" s="408">
        <v>0</v>
      </c>
    </row>
    <row r="11227" spans="1:7" ht="15" x14ac:dyDescent="0.2">
      <c r="A11227" s="407" t="s">
        <v>17760</v>
      </c>
      <c r="B11227" s="407" t="s">
        <v>17761</v>
      </c>
      <c r="C11227" s="408">
        <v>0</v>
      </c>
      <c r="D11227" s="408">
        <v>1.5</v>
      </c>
      <c r="E11227" s="408">
        <v>1.5</v>
      </c>
      <c r="F11227" s="409">
        <v>44524.583113425928</v>
      </c>
      <c r="G11227" s="408">
        <v>0</v>
      </c>
    </row>
    <row r="11228" spans="1:7" ht="15" x14ac:dyDescent="0.2">
      <c r="A11228" s="407" t="s">
        <v>17762</v>
      </c>
      <c r="B11228" s="407" t="s">
        <v>17763</v>
      </c>
      <c r="C11228" s="408">
        <v>0</v>
      </c>
      <c r="D11228" s="408">
        <v>10.5</v>
      </c>
      <c r="E11228" s="408">
        <v>10.5</v>
      </c>
      <c r="F11228" s="409">
        <v>44524.65792824074</v>
      </c>
      <c r="G11228" s="408">
        <v>0</v>
      </c>
    </row>
    <row r="11229" spans="1:7" ht="15" x14ac:dyDescent="0.2">
      <c r="A11229" s="407" t="s">
        <v>17764</v>
      </c>
      <c r="B11229" s="407" t="s">
        <v>17765</v>
      </c>
      <c r="C11229" s="408">
        <v>0</v>
      </c>
      <c r="D11229" s="408">
        <v>45.63</v>
      </c>
      <c r="E11229" s="408">
        <v>45.63</v>
      </c>
      <c r="F11229" s="409">
        <v>44861.638981481483</v>
      </c>
      <c r="G11229" s="408">
        <v>0</v>
      </c>
    </row>
    <row r="11230" spans="1:7" ht="15" x14ac:dyDescent="0.2">
      <c r="A11230" s="407" t="s">
        <v>17766</v>
      </c>
      <c r="B11230" s="407" t="s">
        <v>17767</v>
      </c>
      <c r="C11230" s="408">
        <v>0</v>
      </c>
      <c r="D11230" s="408">
        <v>88.642857142857139</v>
      </c>
      <c r="E11230" s="408">
        <v>88.642857142857139</v>
      </c>
      <c r="F11230" s="409">
        <v>45328.413506944446</v>
      </c>
      <c r="G11230" s="408">
        <v>0</v>
      </c>
    </row>
    <row r="11231" spans="1:7" ht="15" x14ac:dyDescent="0.2">
      <c r="A11231" s="407" t="s">
        <v>17768</v>
      </c>
      <c r="B11231" s="407" t="s">
        <v>17769</v>
      </c>
      <c r="C11231" s="408">
        <v>0</v>
      </c>
      <c r="D11231" s="408">
        <v>7.67</v>
      </c>
      <c r="E11231" s="408">
        <v>7.67</v>
      </c>
      <c r="F11231" s="409">
        <v>44873.439351851855</v>
      </c>
      <c r="G11231" s="408">
        <v>0</v>
      </c>
    </row>
    <row r="11232" spans="1:7" ht="15" x14ac:dyDescent="0.2">
      <c r="A11232" s="407" t="s">
        <v>17770</v>
      </c>
      <c r="B11232" s="407" t="s">
        <v>17771</v>
      </c>
      <c r="C11232" s="408">
        <v>0</v>
      </c>
      <c r="D11232" s="408">
        <v>10.7</v>
      </c>
      <c r="E11232" s="408">
        <v>10.7</v>
      </c>
      <c r="F11232" s="409">
        <v>46035.374120370368</v>
      </c>
      <c r="G11232" s="408">
        <v>0</v>
      </c>
    </row>
    <row r="11233" spans="1:7" ht="15" x14ac:dyDescent="0.25">
      <c r="A11233" s="407" t="s">
        <v>17772</v>
      </c>
      <c r="B11233" s="407" t="s">
        <v>17773</v>
      </c>
      <c r="C11233" s="408">
        <v>0</v>
      </c>
      <c r="D11233" s="408">
        <v>20</v>
      </c>
      <c r="E11233" s="408">
        <v>20</v>
      </c>
      <c r="F11233" s="406"/>
      <c r="G11233" s="408">
        <v>0</v>
      </c>
    </row>
    <row r="11234" spans="1:7" ht="15" x14ac:dyDescent="0.25">
      <c r="A11234" s="407" t="s">
        <v>17774</v>
      </c>
      <c r="B11234" s="407" t="s">
        <v>17775</v>
      </c>
      <c r="C11234" s="406"/>
      <c r="D11234" s="406"/>
      <c r="E11234" s="406"/>
      <c r="F11234" s="406"/>
      <c r="G11234" s="408">
        <v>0</v>
      </c>
    </row>
    <row r="11235" spans="1:7" ht="15" x14ac:dyDescent="0.25">
      <c r="A11235" s="407" t="s">
        <v>17776</v>
      </c>
      <c r="B11235" s="407" t="s">
        <v>17777</v>
      </c>
      <c r="C11235" s="406"/>
      <c r="D11235" s="406"/>
      <c r="E11235" s="406"/>
      <c r="F11235" s="406"/>
      <c r="G11235" s="408">
        <v>0</v>
      </c>
    </row>
    <row r="11236" spans="1:7" ht="15" x14ac:dyDescent="0.25">
      <c r="A11236" s="407" t="s">
        <v>17778</v>
      </c>
      <c r="B11236" s="407" t="s">
        <v>17779</v>
      </c>
      <c r="C11236" s="406"/>
      <c r="D11236" s="408">
        <v>367</v>
      </c>
      <c r="E11236" s="408">
        <v>367</v>
      </c>
      <c r="F11236" s="409">
        <v>44881.345706018517</v>
      </c>
      <c r="G11236" s="408">
        <v>0</v>
      </c>
    </row>
    <row r="11237" spans="1:7" ht="15" x14ac:dyDescent="0.2">
      <c r="A11237" s="407" t="s">
        <v>17780</v>
      </c>
      <c r="B11237" s="407" t="s">
        <v>17781</v>
      </c>
      <c r="C11237" s="408">
        <v>0</v>
      </c>
      <c r="D11237" s="408">
        <v>76</v>
      </c>
      <c r="E11237" s="408">
        <v>76</v>
      </c>
      <c r="F11237" s="409">
        <v>44881.345891203702</v>
      </c>
      <c r="G11237" s="408">
        <v>0</v>
      </c>
    </row>
    <row r="11238" spans="1:7" ht="15" x14ac:dyDescent="0.2">
      <c r="A11238" s="407" t="s">
        <v>17782</v>
      </c>
      <c r="B11238" s="407" t="s">
        <v>17783</v>
      </c>
      <c r="C11238" s="408">
        <v>0</v>
      </c>
      <c r="D11238" s="408">
        <v>6.5</v>
      </c>
      <c r="E11238" s="408">
        <v>6.5</v>
      </c>
      <c r="F11238" s="409">
        <v>44524.578761574077</v>
      </c>
      <c r="G11238" s="408">
        <v>0</v>
      </c>
    </row>
    <row r="11239" spans="1:7" ht="15" x14ac:dyDescent="0.2">
      <c r="A11239" s="407" t="s">
        <v>41289</v>
      </c>
      <c r="B11239" s="407" t="s">
        <v>41290</v>
      </c>
      <c r="C11239" s="408">
        <v>0</v>
      </c>
      <c r="D11239" s="408">
        <v>0</v>
      </c>
      <c r="E11239" s="408">
        <v>0</v>
      </c>
      <c r="F11239" s="409">
        <v>46092.627569444441</v>
      </c>
      <c r="G11239" s="408">
        <v>0</v>
      </c>
    </row>
    <row r="11240" spans="1:7" ht="15" x14ac:dyDescent="0.25">
      <c r="A11240" s="407" t="s">
        <v>17784</v>
      </c>
      <c r="B11240" s="407" t="s">
        <v>17785</v>
      </c>
      <c r="C11240" s="406"/>
      <c r="D11240" s="406"/>
      <c r="E11240" s="406"/>
      <c r="F11240" s="409">
        <v>44130.60019675926</v>
      </c>
      <c r="G11240" s="408">
        <v>0</v>
      </c>
    </row>
    <row r="11241" spans="1:7" ht="15" x14ac:dyDescent="0.25">
      <c r="A11241" s="407" t="s">
        <v>17786</v>
      </c>
      <c r="B11241" s="407" t="s">
        <v>17787</v>
      </c>
      <c r="C11241" s="406"/>
      <c r="D11241" s="406"/>
      <c r="E11241" s="406"/>
      <c r="F11241" s="409">
        <v>44130.637048611112</v>
      </c>
      <c r="G11241" s="408">
        <v>0</v>
      </c>
    </row>
    <row r="11242" spans="1:7" ht="15" x14ac:dyDescent="0.25">
      <c r="A11242" s="407" t="s">
        <v>17788</v>
      </c>
      <c r="B11242" s="407" t="s">
        <v>17789</v>
      </c>
      <c r="C11242" s="406"/>
      <c r="D11242" s="406"/>
      <c r="E11242" s="406"/>
      <c r="F11242" s="409">
        <v>44525.360092592593</v>
      </c>
      <c r="G11242" s="408">
        <v>0</v>
      </c>
    </row>
    <row r="11243" spans="1:7" ht="15" x14ac:dyDescent="0.25">
      <c r="A11243" s="407" t="s">
        <v>17790</v>
      </c>
      <c r="B11243" s="407" t="s">
        <v>17791</v>
      </c>
      <c r="C11243" s="406"/>
      <c r="D11243" s="406"/>
      <c r="E11243" s="406"/>
      <c r="F11243" s="409">
        <v>44882.380289351851</v>
      </c>
      <c r="G11243" s="408">
        <v>0</v>
      </c>
    </row>
    <row r="11244" spans="1:7" ht="15" x14ac:dyDescent="0.25">
      <c r="A11244" s="407" t="s">
        <v>17792</v>
      </c>
      <c r="B11244" s="407" t="s">
        <v>17793</v>
      </c>
      <c r="C11244" s="406"/>
      <c r="D11244" s="406"/>
      <c r="E11244" s="406"/>
      <c r="F11244" s="409">
        <v>44882.380462962959</v>
      </c>
      <c r="G11244" s="408">
        <v>0</v>
      </c>
    </row>
    <row r="11245" spans="1:7" ht="15" x14ac:dyDescent="0.25">
      <c r="A11245" s="407" t="s">
        <v>17794</v>
      </c>
      <c r="B11245" s="407" t="s">
        <v>17795</v>
      </c>
      <c r="C11245" s="406"/>
      <c r="D11245" s="408">
        <v>37</v>
      </c>
      <c r="E11245" s="408">
        <v>37</v>
      </c>
      <c r="F11245" s="409">
        <v>44882.380659722221</v>
      </c>
      <c r="G11245" s="408">
        <v>0</v>
      </c>
    </row>
    <row r="11246" spans="1:7" ht="15" x14ac:dyDescent="0.25">
      <c r="A11246" s="407" t="s">
        <v>17796</v>
      </c>
      <c r="B11246" s="407" t="s">
        <v>17797</v>
      </c>
      <c r="C11246" s="406"/>
      <c r="D11246" s="408">
        <v>8.9</v>
      </c>
      <c r="E11246" s="406"/>
      <c r="F11246" s="409">
        <v>44882.380833333336</v>
      </c>
      <c r="G11246" s="408">
        <v>0</v>
      </c>
    </row>
    <row r="11247" spans="1:7" ht="15" x14ac:dyDescent="0.25">
      <c r="A11247" s="407" t="s">
        <v>17798</v>
      </c>
      <c r="B11247" s="407" t="s">
        <v>17799</v>
      </c>
      <c r="C11247" s="406"/>
      <c r="D11247" s="408">
        <v>10</v>
      </c>
      <c r="E11247" s="408">
        <v>10</v>
      </c>
      <c r="F11247" s="409">
        <v>44524.572766203702</v>
      </c>
      <c r="G11247" s="408">
        <v>0</v>
      </c>
    </row>
    <row r="11248" spans="1:7" ht="15" x14ac:dyDescent="0.2">
      <c r="A11248" s="407" t="s">
        <v>17800</v>
      </c>
      <c r="B11248" s="407" t="s">
        <v>17801</v>
      </c>
      <c r="C11248" s="408">
        <v>0</v>
      </c>
      <c r="D11248" s="408">
        <v>55.4</v>
      </c>
      <c r="E11248" s="408">
        <v>55.4</v>
      </c>
      <c r="F11248" s="409">
        <v>45069.418229166666</v>
      </c>
      <c r="G11248" s="408">
        <v>0</v>
      </c>
    </row>
    <row r="11249" spans="1:7" ht="15" x14ac:dyDescent="0.25">
      <c r="A11249" s="407" t="s">
        <v>17802</v>
      </c>
      <c r="B11249" s="407" t="s">
        <v>17803</v>
      </c>
      <c r="C11249" s="406"/>
      <c r="D11249" s="406"/>
      <c r="E11249" s="406"/>
      <c r="F11249" s="409">
        <v>44882.381203703706</v>
      </c>
      <c r="G11249" s="408">
        <v>0</v>
      </c>
    </row>
    <row r="11250" spans="1:7" ht="15" x14ac:dyDescent="0.25">
      <c r="A11250" s="407" t="s">
        <v>17804</v>
      </c>
      <c r="B11250" s="407" t="s">
        <v>17805</v>
      </c>
      <c r="C11250" s="406"/>
      <c r="D11250" s="408">
        <v>9.5</v>
      </c>
      <c r="E11250" s="406"/>
      <c r="F11250" s="409">
        <v>44512.581458333334</v>
      </c>
      <c r="G11250" s="408">
        <v>0</v>
      </c>
    </row>
    <row r="11251" spans="1:7" ht="15" x14ac:dyDescent="0.2">
      <c r="A11251" s="407" t="s">
        <v>17806</v>
      </c>
      <c r="B11251" s="407" t="s">
        <v>17807</v>
      </c>
      <c r="C11251" s="408">
        <v>0</v>
      </c>
      <c r="D11251" s="408">
        <v>19.304087858450274</v>
      </c>
      <c r="E11251" s="408">
        <v>19.304087858450274</v>
      </c>
      <c r="F11251" s="409">
        <v>44956.612407407411</v>
      </c>
      <c r="G11251" s="408">
        <v>109.26</v>
      </c>
    </row>
    <row r="11252" spans="1:7" ht="15" x14ac:dyDescent="0.2">
      <c r="A11252" s="407" t="s">
        <v>17808</v>
      </c>
      <c r="B11252" s="407" t="s">
        <v>17809</v>
      </c>
      <c r="C11252" s="408">
        <v>6</v>
      </c>
      <c r="D11252" s="408">
        <v>23.261923076923075</v>
      </c>
      <c r="E11252" s="408">
        <v>39.261923076923075</v>
      </c>
      <c r="F11252" s="409">
        <v>44511.703125</v>
      </c>
      <c r="G11252" s="408">
        <v>0</v>
      </c>
    </row>
    <row r="11253" spans="1:7" ht="15" x14ac:dyDescent="0.2">
      <c r="A11253" s="407" t="s">
        <v>17810</v>
      </c>
      <c r="B11253" s="407" t="s">
        <v>17811</v>
      </c>
      <c r="C11253" s="408">
        <v>6</v>
      </c>
      <c r="D11253" s="408">
        <v>20.365423076923076</v>
      </c>
      <c r="E11253" s="408">
        <v>36.365423076923072</v>
      </c>
      <c r="F11253" s="409">
        <v>44511.7028125</v>
      </c>
      <c r="G11253" s="408">
        <v>0</v>
      </c>
    </row>
    <row r="11254" spans="1:7" ht="15" x14ac:dyDescent="0.2">
      <c r="A11254" s="407" t="s">
        <v>17812</v>
      </c>
      <c r="B11254" s="407" t="s">
        <v>17813</v>
      </c>
      <c r="C11254" s="408">
        <v>6</v>
      </c>
      <c r="D11254" s="408">
        <v>23.261923076923075</v>
      </c>
      <c r="E11254" s="408">
        <v>39.261923076923075</v>
      </c>
      <c r="F11254" s="409">
        <v>45972.391655092593</v>
      </c>
      <c r="G11254" s="408">
        <v>0</v>
      </c>
    </row>
    <row r="11255" spans="1:7" ht="15" x14ac:dyDescent="0.2">
      <c r="A11255" s="407" t="s">
        <v>36746</v>
      </c>
      <c r="B11255" s="407" t="s">
        <v>36747</v>
      </c>
      <c r="C11255" s="408">
        <v>6</v>
      </c>
      <c r="D11255" s="408">
        <v>23.261923076923075</v>
      </c>
      <c r="E11255" s="408">
        <v>39.261923076923075</v>
      </c>
      <c r="F11255" s="409">
        <v>43014.350069444445</v>
      </c>
      <c r="G11255" s="408">
        <v>0</v>
      </c>
    </row>
    <row r="11256" spans="1:7" ht="15" x14ac:dyDescent="0.2">
      <c r="A11256" s="407" t="s">
        <v>17814</v>
      </c>
      <c r="B11256" s="407" t="s">
        <v>17815</v>
      </c>
      <c r="C11256" s="408">
        <v>6</v>
      </c>
      <c r="D11256" s="408">
        <v>32.900282692698802</v>
      </c>
      <c r="E11256" s="408">
        <v>48.900282692698795</v>
      </c>
      <c r="F11256" s="409">
        <v>45251.743854166663</v>
      </c>
      <c r="G11256" s="408">
        <v>1</v>
      </c>
    </row>
    <row r="11257" spans="1:7" ht="15" x14ac:dyDescent="0.25">
      <c r="A11257" s="407" t="s">
        <v>36748</v>
      </c>
      <c r="B11257" s="407" t="s">
        <v>17816</v>
      </c>
      <c r="C11257" s="406"/>
      <c r="D11257" s="406"/>
      <c r="E11257" s="406"/>
      <c r="F11257" s="409">
        <v>45236.624942129631</v>
      </c>
      <c r="G11257" s="408">
        <v>0</v>
      </c>
    </row>
    <row r="11258" spans="1:7" ht="15" x14ac:dyDescent="0.2">
      <c r="A11258" s="407" t="s">
        <v>17817</v>
      </c>
      <c r="B11258" s="407" t="s">
        <v>40398</v>
      </c>
      <c r="C11258" s="408">
        <v>6</v>
      </c>
      <c r="D11258" s="408">
        <v>31.355955664022776</v>
      </c>
      <c r="E11258" s="408">
        <v>47.35595566402278</v>
      </c>
      <c r="F11258" s="409">
        <v>45783.573634259257</v>
      </c>
      <c r="G11258" s="408">
        <v>1</v>
      </c>
    </row>
    <row r="11259" spans="1:7" ht="15" x14ac:dyDescent="0.2">
      <c r="A11259" s="407" t="s">
        <v>17818</v>
      </c>
      <c r="B11259" s="407" t="s">
        <v>40399</v>
      </c>
      <c r="C11259" s="408">
        <v>6</v>
      </c>
      <c r="D11259" s="408">
        <v>23.261923076923075</v>
      </c>
      <c r="E11259" s="408">
        <v>39.261923076923075</v>
      </c>
      <c r="F11259" s="409">
        <v>45783.548159722224</v>
      </c>
      <c r="G11259" s="408">
        <v>0</v>
      </c>
    </row>
    <row r="11260" spans="1:7" ht="15" x14ac:dyDescent="0.2">
      <c r="A11260" s="407" t="s">
        <v>17819</v>
      </c>
      <c r="B11260" s="407" t="s">
        <v>40400</v>
      </c>
      <c r="C11260" s="408">
        <v>6</v>
      </c>
      <c r="D11260" s="408">
        <v>25.192923076923076</v>
      </c>
      <c r="E11260" s="408">
        <v>41.192923076923073</v>
      </c>
      <c r="F11260" s="409">
        <v>45783.548217592594</v>
      </c>
      <c r="G11260" s="408">
        <v>0</v>
      </c>
    </row>
    <row r="11261" spans="1:7" ht="15" x14ac:dyDescent="0.2">
      <c r="A11261" s="407" t="s">
        <v>17820</v>
      </c>
      <c r="B11261" s="407" t="s">
        <v>17821</v>
      </c>
      <c r="C11261" s="408">
        <v>6</v>
      </c>
      <c r="D11261" s="408">
        <v>25.178647549318693</v>
      </c>
      <c r="E11261" s="408">
        <v>41.17864754931869</v>
      </c>
      <c r="F11261" s="409">
        <v>45232.665613425925</v>
      </c>
      <c r="G11261" s="408">
        <v>1</v>
      </c>
    </row>
    <row r="11262" spans="1:7" ht="15" x14ac:dyDescent="0.2">
      <c r="A11262" s="407" t="s">
        <v>17822</v>
      </c>
      <c r="B11262" s="407" t="s">
        <v>17823</v>
      </c>
      <c r="C11262" s="408">
        <v>7.5</v>
      </c>
      <c r="D11262" s="408">
        <v>98.47</v>
      </c>
      <c r="E11262" s="408">
        <v>118.97</v>
      </c>
      <c r="F11262" s="409">
        <v>45232.666550925926</v>
      </c>
      <c r="G11262" s="408">
        <v>0</v>
      </c>
    </row>
    <row r="11263" spans="1:7" ht="15" x14ac:dyDescent="0.2">
      <c r="A11263" s="407" t="s">
        <v>17824</v>
      </c>
      <c r="B11263" s="407" t="s">
        <v>17825</v>
      </c>
      <c r="C11263" s="408">
        <v>7.5</v>
      </c>
      <c r="D11263" s="408">
        <v>129.12</v>
      </c>
      <c r="E11263" s="408">
        <v>149.62</v>
      </c>
      <c r="F11263" s="409">
        <v>45232.668368055558</v>
      </c>
      <c r="G11263" s="408">
        <v>0</v>
      </c>
    </row>
    <row r="11264" spans="1:7" ht="15" x14ac:dyDescent="0.25">
      <c r="A11264" s="407" t="s">
        <v>33072</v>
      </c>
      <c r="B11264" s="407" t="s">
        <v>17821</v>
      </c>
      <c r="C11264" s="406"/>
      <c r="D11264" s="406"/>
      <c r="E11264" s="406"/>
      <c r="F11264" s="406"/>
      <c r="G11264" s="408">
        <v>0</v>
      </c>
    </row>
    <row r="11265" spans="1:7" ht="15" x14ac:dyDescent="0.25">
      <c r="A11265" s="407" t="s">
        <v>33073</v>
      </c>
      <c r="B11265" s="407" t="s">
        <v>17823</v>
      </c>
      <c r="C11265" s="406"/>
      <c r="D11265" s="406"/>
      <c r="E11265" s="406"/>
      <c r="F11265" s="406"/>
      <c r="G11265" s="408">
        <v>0</v>
      </c>
    </row>
    <row r="11266" spans="1:7" ht="15" x14ac:dyDescent="0.25">
      <c r="A11266" s="407" t="s">
        <v>33074</v>
      </c>
      <c r="B11266" s="407" t="s">
        <v>17825</v>
      </c>
      <c r="C11266" s="406"/>
      <c r="D11266" s="406"/>
      <c r="E11266" s="406"/>
      <c r="F11266" s="406"/>
      <c r="G11266" s="408">
        <v>0</v>
      </c>
    </row>
    <row r="11267" spans="1:7" ht="15" x14ac:dyDescent="0.25">
      <c r="A11267" s="407" t="s">
        <v>40401</v>
      </c>
      <c r="B11267" s="407" t="s">
        <v>17813</v>
      </c>
      <c r="C11267" s="406"/>
      <c r="D11267" s="406"/>
      <c r="E11267" s="406"/>
      <c r="F11267" s="409">
        <v>45783.59679398148</v>
      </c>
      <c r="G11267" s="408">
        <v>0</v>
      </c>
    </row>
    <row r="11268" spans="1:7" ht="15" x14ac:dyDescent="0.25">
      <c r="A11268" s="407" t="s">
        <v>33075</v>
      </c>
      <c r="B11268" s="407" t="s">
        <v>17816</v>
      </c>
      <c r="C11268" s="406"/>
      <c r="D11268" s="406"/>
      <c r="E11268" s="406"/>
      <c r="F11268" s="406"/>
      <c r="G11268" s="408">
        <v>0</v>
      </c>
    </row>
    <row r="11269" spans="1:7" ht="15" x14ac:dyDescent="0.25">
      <c r="A11269" s="407" t="s">
        <v>33076</v>
      </c>
      <c r="B11269" s="407" t="s">
        <v>40398</v>
      </c>
      <c r="C11269" s="406"/>
      <c r="D11269" s="406"/>
      <c r="E11269" s="406"/>
      <c r="F11269" s="409">
        <v>45783.574930555558</v>
      </c>
      <c r="G11269" s="408">
        <v>0</v>
      </c>
    </row>
    <row r="11270" spans="1:7" ht="15" x14ac:dyDescent="0.25">
      <c r="A11270" s="407" t="s">
        <v>33077</v>
      </c>
      <c r="B11270" s="407" t="s">
        <v>40399</v>
      </c>
      <c r="C11270" s="406"/>
      <c r="D11270" s="406"/>
      <c r="E11270" s="406"/>
      <c r="F11270" s="409">
        <v>45783.486817129633</v>
      </c>
      <c r="G11270" s="408">
        <v>0</v>
      </c>
    </row>
    <row r="11271" spans="1:7" ht="15" x14ac:dyDescent="0.25">
      <c r="A11271" s="407" t="s">
        <v>33078</v>
      </c>
      <c r="B11271" s="407" t="s">
        <v>40400</v>
      </c>
      <c r="C11271" s="406"/>
      <c r="D11271" s="406"/>
      <c r="E11271" s="406"/>
      <c r="F11271" s="409">
        <v>45783.505312499998</v>
      </c>
      <c r="G11271" s="408">
        <v>0</v>
      </c>
    </row>
    <row r="11272" spans="1:7" ht="15" x14ac:dyDescent="0.2">
      <c r="A11272" s="407" t="s">
        <v>17826</v>
      </c>
      <c r="B11272" s="407" t="s">
        <v>17827</v>
      </c>
      <c r="C11272" s="408">
        <v>0</v>
      </c>
      <c r="D11272" s="408">
        <v>19.130001384466286</v>
      </c>
      <c r="E11272" s="408">
        <v>19.130001384466286</v>
      </c>
      <c r="F11272" s="409">
        <v>44956.613553240742</v>
      </c>
      <c r="G11272" s="408">
        <v>134.81</v>
      </c>
    </row>
    <row r="11273" spans="1:7" ht="15" x14ac:dyDescent="0.2">
      <c r="A11273" s="407" t="s">
        <v>17828</v>
      </c>
      <c r="B11273" s="407" t="s">
        <v>17829</v>
      </c>
      <c r="C11273" s="408">
        <v>9.9166666666666661</v>
      </c>
      <c r="D11273" s="408">
        <v>8.8432999999999993</v>
      </c>
      <c r="E11273" s="408">
        <v>26.676633333333331</v>
      </c>
      <c r="F11273" s="409">
        <v>44525.685682870368</v>
      </c>
      <c r="G11273" s="408">
        <v>0</v>
      </c>
    </row>
    <row r="11274" spans="1:7" ht="15" x14ac:dyDescent="0.2">
      <c r="A11274" s="407" t="s">
        <v>17830</v>
      </c>
      <c r="B11274" s="407" t="s">
        <v>17831</v>
      </c>
      <c r="C11274" s="408">
        <v>0</v>
      </c>
      <c r="D11274" s="408">
        <v>0</v>
      </c>
      <c r="E11274" s="408">
        <v>0</v>
      </c>
      <c r="F11274" s="409">
        <v>44882.381342592591</v>
      </c>
      <c r="G11274" s="408">
        <v>0</v>
      </c>
    </row>
    <row r="11275" spans="1:7" ht="15" x14ac:dyDescent="0.25">
      <c r="A11275" s="407" t="s">
        <v>17832</v>
      </c>
      <c r="B11275" s="407" t="s">
        <v>17833</v>
      </c>
      <c r="C11275" s="406"/>
      <c r="D11275" s="406"/>
      <c r="E11275" s="406"/>
      <c r="F11275" s="409">
        <v>44882.381550925929</v>
      </c>
      <c r="G11275" s="408">
        <v>0</v>
      </c>
    </row>
    <row r="11276" spans="1:7" ht="15" x14ac:dyDescent="0.2">
      <c r="A11276" s="407" t="s">
        <v>17834</v>
      </c>
      <c r="B11276" s="407" t="s">
        <v>17835</v>
      </c>
      <c r="C11276" s="408">
        <v>0</v>
      </c>
      <c r="D11276" s="408">
        <v>7.5</v>
      </c>
      <c r="E11276" s="408">
        <v>7.5</v>
      </c>
      <c r="F11276" s="409">
        <v>45112.349398148152</v>
      </c>
      <c r="G11276" s="408">
        <v>0</v>
      </c>
    </row>
    <row r="11277" spans="1:7" ht="15" x14ac:dyDescent="0.2">
      <c r="A11277" s="407" t="s">
        <v>17836</v>
      </c>
      <c r="B11277" s="407" t="s">
        <v>17835</v>
      </c>
      <c r="C11277" s="408">
        <v>4.416666666666667</v>
      </c>
      <c r="D11277" s="408">
        <v>1.2375</v>
      </c>
      <c r="E11277" s="408">
        <v>13.570833333333333</v>
      </c>
      <c r="F11277" s="409">
        <v>44525.689733796295</v>
      </c>
      <c r="G11277" s="408">
        <v>0</v>
      </c>
    </row>
    <row r="11278" spans="1:7" ht="15" x14ac:dyDescent="0.25">
      <c r="A11278" s="407" t="s">
        <v>17837</v>
      </c>
      <c r="B11278" s="407" t="s">
        <v>17838</v>
      </c>
      <c r="C11278" s="406"/>
      <c r="D11278" s="408">
        <v>16.36</v>
      </c>
      <c r="E11278" s="408">
        <v>16.36</v>
      </c>
      <c r="F11278" s="406"/>
      <c r="G11278" s="408">
        <v>0</v>
      </c>
    </row>
    <row r="11279" spans="1:7" ht="15" x14ac:dyDescent="0.25">
      <c r="A11279" s="407" t="s">
        <v>17839</v>
      </c>
      <c r="B11279" s="407" t="s">
        <v>17840</v>
      </c>
      <c r="C11279" s="406"/>
      <c r="D11279" s="408">
        <v>14.12</v>
      </c>
      <c r="E11279" s="408">
        <v>14.12</v>
      </c>
      <c r="F11279" s="409">
        <v>42941.658356481479</v>
      </c>
      <c r="G11279" s="408">
        <v>0</v>
      </c>
    </row>
    <row r="11280" spans="1:7" ht="15" x14ac:dyDescent="0.2">
      <c r="A11280" s="407" t="s">
        <v>17841</v>
      </c>
      <c r="B11280" s="407" t="s">
        <v>17842</v>
      </c>
      <c r="C11280" s="408">
        <v>0</v>
      </c>
      <c r="D11280" s="408">
        <v>0.35</v>
      </c>
      <c r="E11280" s="408">
        <v>0.35</v>
      </c>
      <c r="F11280" s="409">
        <v>45190.5937962963</v>
      </c>
      <c r="G11280" s="408">
        <v>184</v>
      </c>
    </row>
    <row r="11281" spans="1:7" ht="15" x14ac:dyDescent="0.2">
      <c r="A11281" s="407" t="s">
        <v>36749</v>
      </c>
      <c r="B11281" s="407" t="s">
        <v>36750</v>
      </c>
      <c r="C11281" s="408">
        <v>5</v>
      </c>
      <c r="D11281" s="408">
        <v>75.935400000000001</v>
      </c>
      <c r="E11281" s="408">
        <v>80.935400000000001</v>
      </c>
      <c r="F11281" s="409">
        <v>43007.433969907404</v>
      </c>
      <c r="G11281" s="408">
        <v>0</v>
      </c>
    </row>
    <row r="11282" spans="1:7" ht="15" x14ac:dyDescent="0.25">
      <c r="A11282" s="407" t="s">
        <v>36751</v>
      </c>
      <c r="B11282" s="407" t="s">
        <v>36752</v>
      </c>
      <c r="C11282" s="408">
        <v>5</v>
      </c>
      <c r="D11282" s="408">
        <v>122.5513</v>
      </c>
      <c r="E11282" s="408">
        <v>127.5513</v>
      </c>
      <c r="F11282" s="406"/>
      <c r="G11282" s="408">
        <v>0</v>
      </c>
    </row>
    <row r="11283" spans="1:7" ht="15" x14ac:dyDescent="0.25">
      <c r="A11283" s="407" t="s">
        <v>36753</v>
      </c>
      <c r="B11283" s="407" t="s">
        <v>36754</v>
      </c>
      <c r="C11283" s="408">
        <v>5</v>
      </c>
      <c r="D11283" s="408">
        <v>120.1053</v>
      </c>
      <c r="E11283" s="408">
        <v>125.1053</v>
      </c>
      <c r="F11283" s="406"/>
      <c r="G11283" s="408">
        <v>0</v>
      </c>
    </row>
    <row r="11284" spans="1:7" ht="15" x14ac:dyDescent="0.25">
      <c r="A11284" s="407" t="s">
        <v>36755</v>
      </c>
      <c r="B11284" s="407" t="s">
        <v>36756</v>
      </c>
      <c r="C11284" s="408">
        <v>27</v>
      </c>
      <c r="D11284" s="408">
        <v>411.31020000000001</v>
      </c>
      <c r="E11284" s="408">
        <v>438.31020000000001</v>
      </c>
      <c r="F11284" s="406"/>
      <c r="G11284" s="408">
        <v>0</v>
      </c>
    </row>
    <row r="11285" spans="1:7" ht="15" x14ac:dyDescent="0.2">
      <c r="A11285" s="407" t="s">
        <v>36757</v>
      </c>
      <c r="B11285" s="407" t="s">
        <v>36758</v>
      </c>
      <c r="C11285" s="408">
        <v>17.5</v>
      </c>
      <c r="D11285" s="408">
        <v>378.02115323393781</v>
      </c>
      <c r="E11285" s="408">
        <v>398.02115323393781</v>
      </c>
      <c r="F11285" s="409">
        <v>43007.434421296297</v>
      </c>
      <c r="G11285" s="408">
        <v>0</v>
      </c>
    </row>
    <row r="11286" spans="1:7" ht="15" x14ac:dyDescent="0.2">
      <c r="A11286" s="407" t="s">
        <v>36759</v>
      </c>
      <c r="B11286" s="407" t="s">
        <v>36760</v>
      </c>
      <c r="C11286" s="408">
        <v>75</v>
      </c>
      <c r="D11286" s="408">
        <v>362.57900000000001</v>
      </c>
      <c r="E11286" s="408">
        <v>437.57900000000001</v>
      </c>
      <c r="F11286" s="409">
        <v>43446.654224537036</v>
      </c>
      <c r="G11286" s="408">
        <v>0</v>
      </c>
    </row>
    <row r="11287" spans="1:7" ht="15" x14ac:dyDescent="0.25">
      <c r="A11287" s="407" t="s">
        <v>36761</v>
      </c>
      <c r="B11287" s="407" t="s">
        <v>36762</v>
      </c>
      <c r="C11287" s="408">
        <v>31</v>
      </c>
      <c r="D11287" s="408">
        <v>386.7242</v>
      </c>
      <c r="E11287" s="408">
        <v>417.7242</v>
      </c>
      <c r="F11287" s="406"/>
      <c r="G11287" s="408">
        <v>0</v>
      </c>
    </row>
    <row r="11288" spans="1:7" ht="15" x14ac:dyDescent="0.25">
      <c r="A11288" s="407" t="s">
        <v>36763</v>
      </c>
      <c r="B11288" s="407" t="s">
        <v>36764</v>
      </c>
      <c r="C11288" s="408">
        <v>18.833333333333332</v>
      </c>
      <c r="D11288" s="408">
        <v>366.93671037679491</v>
      </c>
      <c r="E11288" s="408">
        <v>391.18671037679496</v>
      </c>
      <c r="F11288" s="406"/>
      <c r="G11288" s="408">
        <v>0</v>
      </c>
    </row>
    <row r="11289" spans="1:7" ht="15" x14ac:dyDescent="0.2">
      <c r="A11289" s="407" t="s">
        <v>36765</v>
      </c>
      <c r="B11289" s="407" t="s">
        <v>36766</v>
      </c>
      <c r="C11289" s="408">
        <v>36</v>
      </c>
      <c r="D11289" s="408">
        <v>337.99299999999999</v>
      </c>
      <c r="E11289" s="408">
        <v>373.99299999999999</v>
      </c>
      <c r="F11289" s="409">
        <v>43007.434976851851</v>
      </c>
      <c r="G11289" s="408">
        <v>0</v>
      </c>
    </row>
    <row r="11290" spans="1:7" ht="15" x14ac:dyDescent="0.25">
      <c r="A11290" s="407" t="s">
        <v>36767</v>
      </c>
      <c r="B11290" s="407" t="s">
        <v>36768</v>
      </c>
      <c r="C11290" s="408">
        <v>23.666699999999999</v>
      </c>
      <c r="D11290" s="408">
        <v>344.90620000000001</v>
      </c>
      <c r="E11290" s="408">
        <v>368.5729</v>
      </c>
      <c r="F11290" s="406"/>
      <c r="G11290" s="408">
        <v>0</v>
      </c>
    </row>
    <row r="11291" spans="1:7" ht="15" x14ac:dyDescent="0.25">
      <c r="A11291" s="407" t="s">
        <v>36769</v>
      </c>
      <c r="B11291" s="407" t="s">
        <v>36770</v>
      </c>
      <c r="C11291" s="408">
        <v>22.5</v>
      </c>
      <c r="D11291" s="408">
        <v>550.46280000000002</v>
      </c>
      <c r="E11291" s="408">
        <v>572.96280000000002</v>
      </c>
      <c r="F11291" s="406"/>
      <c r="G11291" s="408">
        <v>0</v>
      </c>
    </row>
    <row r="11292" spans="1:7" ht="15" x14ac:dyDescent="0.2">
      <c r="A11292" s="407" t="s">
        <v>36771</v>
      </c>
      <c r="B11292" s="407" t="s">
        <v>36772</v>
      </c>
      <c r="C11292" s="408">
        <v>20</v>
      </c>
      <c r="D11292" s="408">
        <v>548.01679999999999</v>
      </c>
      <c r="E11292" s="408">
        <v>568.01679999999999</v>
      </c>
      <c r="F11292" s="409">
        <v>43007.43545138889</v>
      </c>
      <c r="G11292" s="408">
        <v>0</v>
      </c>
    </row>
    <row r="11293" spans="1:7" ht="15" x14ac:dyDescent="0.2">
      <c r="A11293" s="407" t="s">
        <v>36773</v>
      </c>
      <c r="B11293" s="407" t="s">
        <v>36774</v>
      </c>
      <c r="C11293" s="408">
        <v>20.833333333333332</v>
      </c>
      <c r="D11293" s="408">
        <v>56.4345</v>
      </c>
      <c r="E11293" s="408">
        <v>77.267833333333328</v>
      </c>
      <c r="F11293" s="409">
        <v>43445.661793981482</v>
      </c>
      <c r="G11293" s="408">
        <v>0</v>
      </c>
    </row>
    <row r="11294" spans="1:7" ht="15" x14ac:dyDescent="0.2">
      <c r="A11294" s="407" t="s">
        <v>36775</v>
      </c>
      <c r="B11294" s="407" t="s">
        <v>36776</v>
      </c>
      <c r="C11294" s="408">
        <v>10.833299999999999</v>
      </c>
      <c r="D11294" s="408">
        <v>103.0192</v>
      </c>
      <c r="E11294" s="408">
        <v>113.85250000000001</v>
      </c>
      <c r="F11294" s="409">
        <v>43244.44971064815</v>
      </c>
      <c r="G11294" s="408">
        <v>0</v>
      </c>
    </row>
    <row r="11295" spans="1:7" ht="15" x14ac:dyDescent="0.2">
      <c r="A11295" s="407" t="s">
        <v>36777</v>
      </c>
      <c r="B11295" s="407" t="s">
        <v>36778</v>
      </c>
      <c r="C11295" s="408">
        <v>10.833299999999999</v>
      </c>
      <c r="D11295" s="408">
        <v>100.5292</v>
      </c>
      <c r="E11295" s="408">
        <v>111.3625</v>
      </c>
      <c r="F11295" s="409">
        <v>43244.449884259258</v>
      </c>
      <c r="G11295" s="408">
        <v>0</v>
      </c>
    </row>
    <row r="11296" spans="1:7" ht="15" x14ac:dyDescent="0.2">
      <c r="A11296" s="407" t="s">
        <v>36779</v>
      </c>
      <c r="B11296" s="407" t="s">
        <v>36780</v>
      </c>
      <c r="C11296" s="408">
        <v>42.25</v>
      </c>
      <c r="D11296" s="408">
        <v>314.55259452458728</v>
      </c>
      <c r="E11296" s="408">
        <v>364.71926119125396</v>
      </c>
      <c r="F11296" s="409">
        <v>43244.450069444443</v>
      </c>
      <c r="G11296" s="408">
        <v>0</v>
      </c>
    </row>
    <row r="11297" spans="1:7" ht="15" x14ac:dyDescent="0.2">
      <c r="A11297" s="407" t="s">
        <v>36781</v>
      </c>
      <c r="B11297" s="407" t="s">
        <v>36782</v>
      </c>
      <c r="C11297" s="408">
        <v>42.25</v>
      </c>
      <c r="D11297" s="408">
        <v>281.47058486564868</v>
      </c>
      <c r="E11297" s="408">
        <v>331.6372515323153</v>
      </c>
      <c r="F11297" s="409">
        <v>43244.450370370374</v>
      </c>
      <c r="G11297" s="408">
        <v>0</v>
      </c>
    </row>
    <row r="11298" spans="1:7" ht="15" x14ac:dyDescent="0.2">
      <c r="A11298" s="407" t="s">
        <v>36783</v>
      </c>
      <c r="B11298" s="407" t="s">
        <v>36784</v>
      </c>
      <c r="C11298" s="408">
        <v>40.249999999999993</v>
      </c>
      <c r="D11298" s="408">
        <v>264.58263163171085</v>
      </c>
      <c r="E11298" s="408">
        <v>315.24929829837754</v>
      </c>
      <c r="F11298" s="409">
        <v>43244.450624999998</v>
      </c>
      <c r="G11298" s="408">
        <v>0</v>
      </c>
    </row>
    <row r="11299" spans="1:7" ht="15" x14ac:dyDescent="0.2">
      <c r="A11299" s="407" t="s">
        <v>36785</v>
      </c>
      <c r="B11299" s="407" t="s">
        <v>36786</v>
      </c>
      <c r="C11299" s="408">
        <v>42.333333333333329</v>
      </c>
      <c r="D11299" s="408">
        <v>287.34991343707725</v>
      </c>
      <c r="E11299" s="408">
        <v>332.18324677041056</v>
      </c>
      <c r="F11299" s="409">
        <v>43244.451736111114</v>
      </c>
      <c r="G11299" s="408">
        <v>0</v>
      </c>
    </row>
    <row r="11300" spans="1:7" ht="15" x14ac:dyDescent="0.2">
      <c r="A11300" s="407" t="s">
        <v>36787</v>
      </c>
      <c r="B11300" s="407" t="s">
        <v>36788</v>
      </c>
      <c r="C11300" s="408">
        <v>45.833333333333329</v>
      </c>
      <c r="D11300" s="408">
        <v>270.46196020313943</v>
      </c>
      <c r="E11300" s="408">
        <v>321.2952935364728</v>
      </c>
      <c r="F11300" s="409">
        <v>43244.452534722222</v>
      </c>
      <c r="G11300" s="408">
        <v>0</v>
      </c>
    </row>
    <row r="11301" spans="1:7" ht="15" x14ac:dyDescent="0.2">
      <c r="A11301" s="407" t="s">
        <v>36789</v>
      </c>
      <c r="B11301" s="407" t="s">
        <v>36790</v>
      </c>
      <c r="C11301" s="408">
        <v>36.166666666666664</v>
      </c>
      <c r="D11301" s="408">
        <v>433.23722454293454</v>
      </c>
      <c r="E11301" s="408">
        <v>474.82055787626786</v>
      </c>
      <c r="F11301" s="409">
        <v>43244.453217592592</v>
      </c>
      <c r="G11301" s="408">
        <v>0</v>
      </c>
    </row>
    <row r="11302" spans="1:7" ht="15" x14ac:dyDescent="0.2">
      <c r="A11302" s="407" t="s">
        <v>36791</v>
      </c>
      <c r="B11302" s="407" t="s">
        <v>36792</v>
      </c>
      <c r="C11302" s="408">
        <v>33.666666666666664</v>
      </c>
      <c r="D11302" s="408">
        <v>447.14722454293451</v>
      </c>
      <c r="E11302" s="408">
        <v>486.23055787626788</v>
      </c>
      <c r="F11302" s="409">
        <v>43244.453611111108</v>
      </c>
      <c r="G11302" s="408">
        <v>0</v>
      </c>
    </row>
    <row r="11303" spans="1:7" ht="15" x14ac:dyDescent="0.2">
      <c r="A11303" s="407" t="s">
        <v>36793</v>
      </c>
      <c r="B11303" s="407" t="s">
        <v>36794</v>
      </c>
      <c r="C11303" s="408">
        <v>33.666666666666664</v>
      </c>
      <c r="D11303" s="408">
        <v>430.74722454293448</v>
      </c>
      <c r="E11303" s="408">
        <v>469.83055787626779</v>
      </c>
      <c r="F11303" s="409">
        <v>43244.453877314816</v>
      </c>
      <c r="G11303" s="408">
        <v>0</v>
      </c>
    </row>
    <row r="11304" spans="1:7" ht="15" x14ac:dyDescent="0.2">
      <c r="A11304" s="407" t="s">
        <v>36795</v>
      </c>
      <c r="B11304" s="407" t="s">
        <v>36796</v>
      </c>
      <c r="C11304" s="408">
        <v>42.25</v>
      </c>
      <c r="D11304" s="408">
        <v>330.95259452458731</v>
      </c>
      <c r="E11304" s="408">
        <v>381.11926119125394</v>
      </c>
      <c r="F11304" s="409">
        <v>43244.454143518517</v>
      </c>
      <c r="G11304" s="408">
        <v>0</v>
      </c>
    </row>
    <row r="11305" spans="1:7" ht="15" x14ac:dyDescent="0.2">
      <c r="A11305" s="407" t="s">
        <v>36797</v>
      </c>
      <c r="B11305" s="407" t="s">
        <v>36798</v>
      </c>
      <c r="C11305" s="408">
        <v>42.25</v>
      </c>
      <c r="D11305" s="408">
        <v>358.55259452458728</v>
      </c>
      <c r="E11305" s="408">
        <v>408.71926119125396</v>
      </c>
      <c r="F11305" s="409">
        <v>43244.454398148147</v>
      </c>
      <c r="G11305" s="408">
        <v>0</v>
      </c>
    </row>
    <row r="11306" spans="1:7" ht="15" x14ac:dyDescent="0.2">
      <c r="A11306" s="407" t="s">
        <v>36799</v>
      </c>
      <c r="B11306" s="407" t="s">
        <v>36800</v>
      </c>
      <c r="C11306" s="408">
        <v>42.25</v>
      </c>
      <c r="D11306" s="408">
        <v>358.55259452458728</v>
      </c>
      <c r="E11306" s="408">
        <v>408.71926119125396</v>
      </c>
      <c r="F11306" s="409">
        <v>43244.454629629632</v>
      </c>
      <c r="G11306" s="408">
        <v>0</v>
      </c>
    </row>
    <row r="11307" spans="1:7" ht="15" x14ac:dyDescent="0.2">
      <c r="A11307" s="407" t="s">
        <v>36801</v>
      </c>
      <c r="B11307" s="407" t="s">
        <v>36802</v>
      </c>
      <c r="C11307" s="408">
        <v>42.25</v>
      </c>
      <c r="D11307" s="408">
        <v>325.47058486564868</v>
      </c>
      <c r="E11307" s="408">
        <v>375.63725153231536</v>
      </c>
      <c r="F11307" s="409">
        <v>43244.454907407409</v>
      </c>
      <c r="G11307" s="408">
        <v>0</v>
      </c>
    </row>
    <row r="11308" spans="1:7" ht="15" x14ac:dyDescent="0.2">
      <c r="A11308" s="407" t="s">
        <v>36803</v>
      </c>
      <c r="B11308" s="407" t="s">
        <v>36804</v>
      </c>
      <c r="C11308" s="408">
        <v>40.249999999999993</v>
      </c>
      <c r="D11308" s="408">
        <v>308.58263163171085</v>
      </c>
      <c r="E11308" s="408">
        <v>359.24929829837754</v>
      </c>
      <c r="F11308" s="409">
        <v>43244.455208333333</v>
      </c>
      <c r="G11308" s="408">
        <v>0</v>
      </c>
    </row>
    <row r="11309" spans="1:7" ht="15" x14ac:dyDescent="0.2">
      <c r="A11309" s="407" t="s">
        <v>36805</v>
      </c>
      <c r="B11309" s="407" t="s">
        <v>36786</v>
      </c>
      <c r="C11309" s="408">
        <v>42.333333333333329</v>
      </c>
      <c r="D11309" s="408">
        <v>331.34991343707719</v>
      </c>
      <c r="E11309" s="408">
        <v>376.18324677041056</v>
      </c>
      <c r="F11309" s="409">
        <v>43244.45553240741</v>
      </c>
      <c r="G11309" s="408">
        <v>0</v>
      </c>
    </row>
    <row r="11310" spans="1:7" ht="15" x14ac:dyDescent="0.2">
      <c r="A11310" s="407" t="s">
        <v>36806</v>
      </c>
      <c r="B11310" s="407" t="s">
        <v>36807</v>
      </c>
      <c r="C11310" s="408">
        <v>33.666666666666664</v>
      </c>
      <c r="D11310" s="408">
        <v>474.74722454293453</v>
      </c>
      <c r="E11310" s="408">
        <v>513.8305578762679</v>
      </c>
      <c r="F11310" s="409">
        <v>43244.455995370372</v>
      </c>
      <c r="G11310" s="408">
        <v>0</v>
      </c>
    </row>
    <row r="11311" spans="1:7" ht="15" x14ac:dyDescent="0.2">
      <c r="A11311" s="407" t="s">
        <v>36808</v>
      </c>
      <c r="B11311" s="407" t="s">
        <v>36809</v>
      </c>
      <c r="C11311" s="408">
        <v>33.666666666666664</v>
      </c>
      <c r="D11311" s="408">
        <v>474.74722454293453</v>
      </c>
      <c r="E11311" s="408">
        <v>513.8305578762679</v>
      </c>
      <c r="F11311" s="409">
        <v>43244.456435185188</v>
      </c>
      <c r="G11311" s="408">
        <v>0</v>
      </c>
    </row>
    <row r="11312" spans="1:7" ht="15" x14ac:dyDescent="0.2">
      <c r="A11312" s="407" t="s">
        <v>36810</v>
      </c>
      <c r="B11312" s="407" t="s">
        <v>36811</v>
      </c>
      <c r="C11312" s="408">
        <v>42.25</v>
      </c>
      <c r="D11312" s="408">
        <v>204.55259452458728</v>
      </c>
      <c r="E11312" s="408">
        <v>254.71926119125396</v>
      </c>
      <c r="F11312" s="409">
        <v>43244.456504629627</v>
      </c>
      <c r="G11312" s="408">
        <v>0</v>
      </c>
    </row>
    <row r="11313" spans="1:7" ht="15" x14ac:dyDescent="0.2">
      <c r="A11313" s="407" t="s">
        <v>36812</v>
      </c>
      <c r="B11313" s="407" t="s">
        <v>36813</v>
      </c>
      <c r="C11313" s="408">
        <v>42.25</v>
      </c>
      <c r="D11313" s="408">
        <v>171.47058486564868</v>
      </c>
      <c r="E11313" s="408">
        <v>221.63725153231536</v>
      </c>
      <c r="F11313" s="409">
        <v>43244.456759259258</v>
      </c>
      <c r="G11313" s="408">
        <v>0</v>
      </c>
    </row>
    <row r="11314" spans="1:7" ht="15" x14ac:dyDescent="0.2">
      <c r="A11314" s="407" t="s">
        <v>36814</v>
      </c>
      <c r="B11314" s="407" t="s">
        <v>36815</v>
      </c>
      <c r="C11314" s="408">
        <v>40.249999999999993</v>
      </c>
      <c r="D11314" s="408">
        <v>154.58263163171085</v>
      </c>
      <c r="E11314" s="408">
        <v>205.24929829837754</v>
      </c>
      <c r="F11314" s="409">
        <v>43244.457083333335</v>
      </c>
      <c r="G11314" s="408">
        <v>0</v>
      </c>
    </row>
    <row r="11315" spans="1:7" ht="15" x14ac:dyDescent="0.2">
      <c r="A11315" s="407" t="s">
        <v>36816</v>
      </c>
      <c r="B11315" s="407" t="s">
        <v>36817</v>
      </c>
      <c r="C11315" s="408">
        <v>36.833300000000001</v>
      </c>
      <c r="D11315" s="408">
        <v>159.64070000000001</v>
      </c>
      <c r="E11315" s="408">
        <v>196.47399999999999</v>
      </c>
      <c r="F11315" s="409">
        <v>43244.457384259258</v>
      </c>
      <c r="G11315" s="408">
        <v>0</v>
      </c>
    </row>
    <row r="11316" spans="1:7" ht="15" x14ac:dyDescent="0.2">
      <c r="A11316" s="407" t="s">
        <v>36818</v>
      </c>
      <c r="B11316" s="407" t="s">
        <v>36819</v>
      </c>
      <c r="C11316" s="408">
        <v>42.333300000000001</v>
      </c>
      <c r="D11316" s="408">
        <v>177.50989999999999</v>
      </c>
      <c r="E11316" s="408">
        <v>219.8432</v>
      </c>
      <c r="F11316" s="409">
        <v>43244.457638888889</v>
      </c>
      <c r="G11316" s="408">
        <v>0</v>
      </c>
    </row>
    <row r="11317" spans="1:7" ht="15" x14ac:dyDescent="0.2">
      <c r="A11317" s="407" t="s">
        <v>36820</v>
      </c>
      <c r="B11317" s="407" t="s">
        <v>36821</v>
      </c>
      <c r="C11317" s="408">
        <v>42.333300000000001</v>
      </c>
      <c r="D11317" s="408">
        <v>273.99209999999999</v>
      </c>
      <c r="E11317" s="408">
        <v>316.3254</v>
      </c>
      <c r="F11317" s="409">
        <v>43244.457905092589</v>
      </c>
      <c r="G11317" s="408">
        <v>0</v>
      </c>
    </row>
    <row r="11318" spans="1:7" ht="15" x14ac:dyDescent="0.2">
      <c r="A11318" s="407" t="s">
        <v>36822</v>
      </c>
      <c r="B11318" s="407" t="s">
        <v>36823</v>
      </c>
      <c r="C11318" s="408">
        <v>28.333300000000001</v>
      </c>
      <c r="D11318" s="408">
        <v>317.46980000000002</v>
      </c>
      <c r="E11318" s="408">
        <v>345.80309999999997</v>
      </c>
      <c r="F11318" s="409">
        <v>43244.458171296297</v>
      </c>
      <c r="G11318" s="408">
        <v>0</v>
      </c>
    </row>
    <row r="11319" spans="1:7" ht="15" x14ac:dyDescent="0.2">
      <c r="A11319" s="407" t="s">
        <v>36824</v>
      </c>
      <c r="B11319" s="407" t="s">
        <v>36825</v>
      </c>
      <c r="C11319" s="408">
        <v>33.666666666666664</v>
      </c>
      <c r="D11319" s="408">
        <v>320.74722454293453</v>
      </c>
      <c r="E11319" s="408">
        <v>359.83055787626785</v>
      </c>
      <c r="F11319" s="409">
        <v>43244.458402777775</v>
      </c>
      <c r="G11319" s="408">
        <v>0</v>
      </c>
    </row>
    <row r="11320" spans="1:7" ht="15" x14ac:dyDescent="0.2">
      <c r="A11320" s="407" t="s">
        <v>36826</v>
      </c>
      <c r="B11320" s="407" t="s">
        <v>32846</v>
      </c>
      <c r="C11320" s="408">
        <v>40.25</v>
      </c>
      <c r="D11320" s="408">
        <v>170.7890430638607</v>
      </c>
      <c r="E11320" s="408">
        <v>243.03904306386073</v>
      </c>
      <c r="F11320" s="409">
        <v>44539.631643518522</v>
      </c>
      <c r="G11320" s="408">
        <v>0</v>
      </c>
    </row>
    <row r="11321" spans="1:7" ht="15" x14ac:dyDescent="0.2">
      <c r="A11321" s="407" t="s">
        <v>36827</v>
      </c>
      <c r="B11321" s="407" t="s">
        <v>36828</v>
      </c>
      <c r="C11321" s="408">
        <v>39.25</v>
      </c>
      <c r="D11321" s="408">
        <v>139.9850470340094</v>
      </c>
      <c r="E11321" s="408">
        <v>211.7350470340094</v>
      </c>
      <c r="F11321" s="409">
        <v>44539.631261574075</v>
      </c>
      <c r="G11321" s="408">
        <v>0</v>
      </c>
    </row>
    <row r="11322" spans="1:7" ht="15" x14ac:dyDescent="0.2">
      <c r="A11322" s="407" t="s">
        <v>36829</v>
      </c>
      <c r="B11322" s="407" t="s">
        <v>36830</v>
      </c>
      <c r="C11322" s="408">
        <v>38.75</v>
      </c>
      <c r="D11322" s="408">
        <v>105.09365745772234</v>
      </c>
      <c r="E11322" s="408">
        <v>173.84365745772232</v>
      </c>
      <c r="F11322" s="409">
        <v>44539.631226851852</v>
      </c>
      <c r="G11322" s="408">
        <v>0</v>
      </c>
    </row>
    <row r="11323" spans="1:7" ht="15" x14ac:dyDescent="0.2">
      <c r="A11323" s="407" t="s">
        <v>36831</v>
      </c>
      <c r="B11323" s="407" t="s">
        <v>36832</v>
      </c>
      <c r="C11323" s="408">
        <v>109.5</v>
      </c>
      <c r="D11323" s="408">
        <v>127.20943377983336</v>
      </c>
      <c r="E11323" s="408">
        <v>344.20943377983338</v>
      </c>
      <c r="F11323" s="409">
        <v>44539.63082175926</v>
      </c>
      <c r="G11323" s="408">
        <v>0</v>
      </c>
    </row>
    <row r="11324" spans="1:7" ht="15" x14ac:dyDescent="0.2">
      <c r="A11324" s="407" t="s">
        <v>36833</v>
      </c>
      <c r="B11324" s="407" t="s">
        <v>36834</v>
      </c>
      <c r="C11324" s="408">
        <v>62.249999999999993</v>
      </c>
      <c r="D11324" s="408">
        <v>105.98379784986582</v>
      </c>
      <c r="E11324" s="408">
        <v>224.48379784986582</v>
      </c>
      <c r="F11324" s="409">
        <v>44539.63076388889</v>
      </c>
      <c r="G11324" s="408">
        <v>0</v>
      </c>
    </row>
    <row r="11325" spans="1:7" ht="15" x14ac:dyDescent="0.2">
      <c r="A11325" s="407" t="s">
        <v>36835</v>
      </c>
      <c r="B11325" s="407" t="s">
        <v>36836</v>
      </c>
      <c r="C11325" s="408">
        <v>62.249999999999993</v>
      </c>
      <c r="D11325" s="408">
        <v>70.297166889916681</v>
      </c>
      <c r="E11325" s="408">
        <v>188.29716688991667</v>
      </c>
      <c r="F11325" s="409">
        <v>44539.630706018521</v>
      </c>
      <c r="G11325" s="408">
        <v>0</v>
      </c>
    </row>
    <row r="11326" spans="1:7" ht="15" x14ac:dyDescent="0.2">
      <c r="A11326" s="407" t="s">
        <v>36837</v>
      </c>
      <c r="B11326" s="407" t="s">
        <v>36838</v>
      </c>
      <c r="C11326" s="408">
        <v>63.249999999999993</v>
      </c>
      <c r="D11326" s="408">
        <v>129.74492842837822</v>
      </c>
      <c r="E11326" s="408">
        <v>251.24492842837824</v>
      </c>
      <c r="F11326" s="409">
        <v>44539.630613425928</v>
      </c>
      <c r="G11326" s="408">
        <v>0</v>
      </c>
    </row>
    <row r="11327" spans="1:7" ht="15" x14ac:dyDescent="0.2">
      <c r="A11327" s="407" t="s">
        <v>36839</v>
      </c>
      <c r="B11327" s="407" t="s">
        <v>36840</v>
      </c>
      <c r="C11327" s="408">
        <v>73.75</v>
      </c>
      <c r="D11327" s="408">
        <v>105.31052842837822</v>
      </c>
      <c r="E11327" s="408">
        <v>239.31052842837823</v>
      </c>
      <c r="F11327" s="409">
        <v>44539.630543981482</v>
      </c>
      <c r="G11327" s="408">
        <v>0</v>
      </c>
    </row>
    <row r="11328" spans="1:7" ht="15" x14ac:dyDescent="0.2">
      <c r="A11328" s="407" t="s">
        <v>36841</v>
      </c>
      <c r="B11328" s="407" t="s">
        <v>36842</v>
      </c>
      <c r="C11328" s="408">
        <v>39.25</v>
      </c>
      <c r="D11328" s="408">
        <v>160.40872306386069</v>
      </c>
      <c r="E11328" s="408">
        <v>229.15872306386072</v>
      </c>
      <c r="F11328" s="409">
        <v>44539.63212962963</v>
      </c>
      <c r="G11328" s="408">
        <v>0</v>
      </c>
    </row>
    <row r="11329" spans="1:7" ht="15" x14ac:dyDescent="0.2">
      <c r="A11329" s="407" t="s">
        <v>36843</v>
      </c>
      <c r="B11329" s="407" t="s">
        <v>36844</v>
      </c>
      <c r="C11329" s="408">
        <v>45.749999999999993</v>
      </c>
      <c r="D11329" s="408">
        <v>129.60472703400939</v>
      </c>
      <c r="E11329" s="408">
        <v>204.85472703400941</v>
      </c>
      <c r="F11329" s="409">
        <v>44539.63175925926</v>
      </c>
      <c r="G11329" s="408">
        <v>0</v>
      </c>
    </row>
    <row r="11330" spans="1:7" ht="15" x14ac:dyDescent="0.2">
      <c r="A11330" s="407" t="s">
        <v>36845</v>
      </c>
      <c r="B11330" s="407" t="s">
        <v>36846</v>
      </c>
      <c r="C11330" s="408">
        <v>6</v>
      </c>
      <c r="D11330" s="408">
        <v>97.232200000000006</v>
      </c>
      <c r="E11330" s="408">
        <v>103.23220000000001</v>
      </c>
      <c r="F11330" s="409">
        <v>44539.631712962961</v>
      </c>
      <c r="G11330" s="408">
        <v>0</v>
      </c>
    </row>
    <row r="11331" spans="1:7" ht="15" x14ac:dyDescent="0.2">
      <c r="A11331" s="407" t="s">
        <v>36847</v>
      </c>
      <c r="B11331" s="407" t="s">
        <v>36848</v>
      </c>
      <c r="C11331" s="408">
        <v>11.566700000000001</v>
      </c>
      <c r="D11331" s="408">
        <v>156.78960000000001</v>
      </c>
      <c r="E11331" s="408">
        <v>168.3563</v>
      </c>
      <c r="F11331" s="409">
        <v>44539.630277777775</v>
      </c>
      <c r="G11331" s="408">
        <v>0</v>
      </c>
    </row>
    <row r="11332" spans="1:7" ht="15" x14ac:dyDescent="0.2">
      <c r="A11332" s="407" t="s">
        <v>36849</v>
      </c>
      <c r="B11332" s="407" t="s">
        <v>36850</v>
      </c>
      <c r="C11332" s="408">
        <v>24.916666666666664</v>
      </c>
      <c r="D11332" s="408">
        <v>109.57911646779452</v>
      </c>
      <c r="E11332" s="408">
        <v>154.91244980112788</v>
      </c>
      <c r="F11332" s="409">
        <v>44539.630127314813</v>
      </c>
      <c r="G11332" s="408">
        <v>0</v>
      </c>
    </row>
    <row r="11333" spans="1:7" ht="15" x14ac:dyDescent="0.2">
      <c r="A11333" s="407" t="s">
        <v>36851</v>
      </c>
      <c r="B11333" s="407" t="s">
        <v>36852</v>
      </c>
      <c r="C11333" s="408">
        <v>11.566700000000001</v>
      </c>
      <c r="D11333" s="408">
        <v>67.083299999999994</v>
      </c>
      <c r="E11333" s="408">
        <v>78.650000000000006</v>
      </c>
      <c r="F11333" s="409">
        <v>44539.63009259259</v>
      </c>
      <c r="G11333" s="408">
        <v>0</v>
      </c>
    </row>
    <row r="11334" spans="1:7" ht="15" x14ac:dyDescent="0.2">
      <c r="A11334" s="407" t="s">
        <v>36853</v>
      </c>
      <c r="B11334" s="407" t="s">
        <v>36854</v>
      </c>
      <c r="C11334" s="408">
        <v>52.416666666666671</v>
      </c>
      <c r="D11334" s="408">
        <v>129.03033333333332</v>
      </c>
      <c r="E11334" s="408">
        <v>182.77733333333333</v>
      </c>
      <c r="F11334" s="409">
        <v>44539.629953703705</v>
      </c>
      <c r="G11334" s="408">
        <v>0</v>
      </c>
    </row>
    <row r="11335" spans="1:7" ht="15" x14ac:dyDescent="0.2">
      <c r="A11335" s="407" t="s">
        <v>36855</v>
      </c>
      <c r="B11335" s="407" t="s">
        <v>36856</v>
      </c>
      <c r="C11335" s="408">
        <v>59.916666666666664</v>
      </c>
      <c r="D11335" s="408">
        <v>101.96366666666665</v>
      </c>
      <c r="E11335" s="408">
        <v>163.22766666666666</v>
      </c>
      <c r="F11335" s="409">
        <v>44539.629918981482</v>
      </c>
      <c r="G11335" s="408">
        <v>0</v>
      </c>
    </row>
    <row r="11336" spans="1:7" ht="15" x14ac:dyDescent="0.2">
      <c r="A11336" s="407" t="s">
        <v>36857</v>
      </c>
      <c r="B11336" s="407" t="s">
        <v>36858</v>
      </c>
      <c r="C11336" s="408">
        <v>51.416666666666671</v>
      </c>
      <c r="D11336" s="408">
        <v>69.582333333333324</v>
      </c>
      <c r="E11336" s="408">
        <v>122.24633333333333</v>
      </c>
      <c r="F11336" s="409">
        <v>44539.629895833335</v>
      </c>
      <c r="G11336" s="408">
        <v>0</v>
      </c>
    </row>
    <row r="11337" spans="1:7" ht="15" x14ac:dyDescent="0.2">
      <c r="A11337" s="407" t="s">
        <v>36859</v>
      </c>
      <c r="B11337" s="407" t="s">
        <v>36860</v>
      </c>
      <c r="C11337" s="408">
        <v>63.249999999999993</v>
      </c>
      <c r="D11337" s="408">
        <v>128.84289692272694</v>
      </c>
      <c r="E11337" s="408">
        <v>249.34289692272696</v>
      </c>
      <c r="F11337" s="409">
        <v>44539.6249537037</v>
      </c>
      <c r="G11337" s="408">
        <v>0</v>
      </c>
    </row>
    <row r="11338" spans="1:7" ht="15" x14ac:dyDescent="0.2">
      <c r="A11338" s="407" t="s">
        <v>36861</v>
      </c>
      <c r="B11338" s="407" t="s">
        <v>36862</v>
      </c>
      <c r="C11338" s="408">
        <v>73.75</v>
      </c>
      <c r="D11338" s="408">
        <v>104.40849692272694</v>
      </c>
      <c r="E11338" s="408">
        <v>237.40849692272695</v>
      </c>
      <c r="F11338" s="409">
        <v>44539.623807870368</v>
      </c>
      <c r="G11338" s="408">
        <v>0</v>
      </c>
    </row>
    <row r="11339" spans="1:7" ht="15" x14ac:dyDescent="0.2">
      <c r="A11339" s="407" t="s">
        <v>36863</v>
      </c>
      <c r="B11339" s="407" t="s">
        <v>36864</v>
      </c>
      <c r="C11339" s="408">
        <v>62.249999999999993</v>
      </c>
      <c r="D11339" s="408">
        <v>69.395135384265387</v>
      </c>
      <c r="E11339" s="408">
        <v>186.39513538426539</v>
      </c>
      <c r="F11339" s="409">
        <v>44539.625509259262</v>
      </c>
      <c r="G11339" s="408">
        <v>0</v>
      </c>
    </row>
    <row r="11340" spans="1:7" ht="15" x14ac:dyDescent="0.2">
      <c r="A11340" s="407" t="s">
        <v>36865</v>
      </c>
      <c r="B11340" s="407" t="s">
        <v>36866</v>
      </c>
      <c r="C11340" s="408">
        <v>52.416666666666671</v>
      </c>
      <c r="D11340" s="408">
        <v>128.14400000000001</v>
      </c>
      <c r="E11340" s="408">
        <v>181.858</v>
      </c>
      <c r="F11340" s="409">
        <v>44539.627002314817</v>
      </c>
      <c r="G11340" s="408">
        <v>0</v>
      </c>
    </row>
    <row r="11341" spans="1:7" ht="15" x14ac:dyDescent="0.2">
      <c r="A11341" s="407" t="s">
        <v>36867</v>
      </c>
      <c r="B11341" s="407" t="s">
        <v>36868</v>
      </c>
      <c r="C11341" s="408">
        <v>59.916666666666664</v>
      </c>
      <c r="D11341" s="408">
        <v>101.07766666666666</v>
      </c>
      <c r="E11341" s="408">
        <v>162.30833333333331</v>
      </c>
      <c r="F11341" s="409">
        <v>44539.626886574071</v>
      </c>
      <c r="G11341" s="408">
        <v>0</v>
      </c>
    </row>
    <row r="11342" spans="1:7" ht="15" x14ac:dyDescent="0.2">
      <c r="A11342" s="407" t="s">
        <v>36869</v>
      </c>
      <c r="B11342" s="407" t="s">
        <v>36870</v>
      </c>
      <c r="C11342" s="408">
        <v>51.416666666666671</v>
      </c>
      <c r="D11342" s="408">
        <v>68.696333333333342</v>
      </c>
      <c r="E11342" s="408">
        <v>121.32666666666667</v>
      </c>
      <c r="F11342" s="409">
        <v>44539.626851851855</v>
      </c>
      <c r="G11342" s="408">
        <v>0</v>
      </c>
    </row>
    <row r="11343" spans="1:7" ht="15" x14ac:dyDescent="0.2">
      <c r="A11343" s="407" t="s">
        <v>36871</v>
      </c>
      <c r="B11343" s="407" t="s">
        <v>36872</v>
      </c>
      <c r="C11343" s="408">
        <v>37.166666666666664</v>
      </c>
      <c r="D11343" s="408">
        <v>233.2663897937849</v>
      </c>
      <c r="E11343" s="408">
        <v>293.34972312711824</v>
      </c>
      <c r="F11343" s="409">
        <v>44539.629849537036</v>
      </c>
      <c r="G11343" s="408">
        <v>0</v>
      </c>
    </row>
    <row r="11344" spans="1:7" ht="15" x14ac:dyDescent="0.2">
      <c r="A11344" s="407" t="s">
        <v>36873</v>
      </c>
      <c r="B11344" s="407" t="s">
        <v>36874</v>
      </c>
      <c r="C11344" s="408">
        <v>66.666666666666671</v>
      </c>
      <c r="D11344" s="408">
        <v>212.9860831881202</v>
      </c>
      <c r="E11344" s="408">
        <v>321.56941652145355</v>
      </c>
      <c r="F11344" s="409">
        <v>44539.62709490741</v>
      </c>
      <c r="G11344" s="408">
        <v>0</v>
      </c>
    </row>
    <row r="11345" spans="1:7" ht="15" x14ac:dyDescent="0.2">
      <c r="A11345" s="407" t="s">
        <v>36875</v>
      </c>
      <c r="B11345" s="407" t="s">
        <v>36876</v>
      </c>
      <c r="C11345" s="408">
        <v>68.166666666666671</v>
      </c>
      <c r="D11345" s="408">
        <v>213.13633333333334</v>
      </c>
      <c r="E11345" s="408">
        <v>282.70033333333333</v>
      </c>
      <c r="F11345" s="409">
        <v>44539.627233796295</v>
      </c>
      <c r="G11345" s="408">
        <v>0</v>
      </c>
    </row>
    <row r="11346" spans="1:7" ht="15" x14ac:dyDescent="0.2">
      <c r="A11346" s="407" t="s">
        <v>36877</v>
      </c>
      <c r="B11346" s="407" t="s">
        <v>36878</v>
      </c>
      <c r="C11346" s="408">
        <v>65.666666666666671</v>
      </c>
      <c r="D11346" s="408">
        <v>217.88811469377151</v>
      </c>
      <c r="E11346" s="408">
        <v>324.47144802710483</v>
      </c>
      <c r="F11346" s="409">
        <v>44539.629733796297</v>
      </c>
      <c r="G11346" s="408">
        <v>0</v>
      </c>
    </row>
    <row r="11347" spans="1:7" ht="15" x14ac:dyDescent="0.2">
      <c r="A11347" s="407" t="s">
        <v>36879</v>
      </c>
      <c r="B11347" s="407" t="s">
        <v>36880</v>
      </c>
      <c r="C11347" s="408">
        <v>18.866700000000002</v>
      </c>
      <c r="D11347" s="408">
        <v>202.9725</v>
      </c>
      <c r="E11347" s="408">
        <v>221.83920000000001</v>
      </c>
      <c r="F11347" s="409">
        <v>44539.629571759258</v>
      </c>
      <c r="G11347" s="408">
        <v>0</v>
      </c>
    </row>
    <row r="11348" spans="1:7" ht="15" x14ac:dyDescent="0.2">
      <c r="A11348" s="407" t="s">
        <v>36881</v>
      </c>
      <c r="B11348" s="407" t="s">
        <v>36882</v>
      </c>
      <c r="C11348" s="408">
        <v>36.166666666666664</v>
      </c>
      <c r="D11348" s="408">
        <v>214.59136754077613</v>
      </c>
      <c r="E11348" s="408">
        <v>271.17470087410953</v>
      </c>
      <c r="F11348" s="409">
        <v>44539.629513888889</v>
      </c>
      <c r="G11348" s="408">
        <v>0</v>
      </c>
    </row>
    <row r="11349" spans="1:7" ht="15" x14ac:dyDescent="0.2">
      <c r="A11349" s="407" t="s">
        <v>36883</v>
      </c>
      <c r="B11349" s="407" t="s">
        <v>36884</v>
      </c>
      <c r="C11349" s="408">
        <v>65.666666666666671</v>
      </c>
      <c r="D11349" s="408">
        <v>183.77566666666664</v>
      </c>
      <c r="E11349" s="408">
        <v>250.75633333333334</v>
      </c>
      <c r="F11349" s="409">
        <v>44539.627847222226</v>
      </c>
      <c r="G11349" s="408">
        <v>0</v>
      </c>
    </row>
    <row r="11350" spans="1:7" ht="15" x14ac:dyDescent="0.2">
      <c r="A11350" s="407" t="s">
        <v>36885</v>
      </c>
      <c r="B11350" s="407" t="s">
        <v>36886</v>
      </c>
      <c r="C11350" s="408">
        <v>65.666666666666671</v>
      </c>
      <c r="D11350" s="408">
        <v>188.25608318812021</v>
      </c>
      <c r="E11350" s="408">
        <v>293.33941652145359</v>
      </c>
      <c r="F11350" s="409">
        <v>44539.627627314818</v>
      </c>
      <c r="G11350" s="408">
        <v>0</v>
      </c>
    </row>
    <row r="11351" spans="1:7" ht="15" x14ac:dyDescent="0.2">
      <c r="A11351" s="407" t="s">
        <v>36887</v>
      </c>
      <c r="B11351" s="407" t="s">
        <v>36888</v>
      </c>
      <c r="C11351" s="408">
        <v>65.666666666666671</v>
      </c>
      <c r="D11351" s="408">
        <v>184.67766666666668</v>
      </c>
      <c r="E11351" s="408">
        <v>251.70833333333331</v>
      </c>
      <c r="F11351" s="409">
        <v>44539.629444444443</v>
      </c>
      <c r="G11351" s="408">
        <v>0</v>
      </c>
    </row>
    <row r="11352" spans="1:7" ht="15" x14ac:dyDescent="0.2">
      <c r="A11352" s="407" t="s">
        <v>36889</v>
      </c>
      <c r="B11352" s="407" t="s">
        <v>36890</v>
      </c>
      <c r="C11352" s="408">
        <v>65.666666666666671</v>
      </c>
      <c r="D11352" s="408">
        <v>188.768</v>
      </c>
      <c r="E11352" s="408">
        <v>255.79866666666666</v>
      </c>
      <c r="F11352" s="409">
        <v>44539.629282407404</v>
      </c>
      <c r="G11352" s="408">
        <v>0</v>
      </c>
    </row>
    <row r="11353" spans="1:7" ht="15" x14ac:dyDescent="0.2">
      <c r="A11353" s="407" t="s">
        <v>36891</v>
      </c>
      <c r="B11353" s="407" t="s">
        <v>36892</v>
      </c>
      <c r="C11353" s="408">
        <v>63.249999999999993</v>
      </c>
      <c r="D11353" s="408">
        <v>133.49492842837822</v>
      </c>
      <c r="E11353" s="408">
        <v>254.99492842837822</v>
      </c>
      <c r="F11353" s="409">
        <v>44539.628622685188</v>
      </c>
      <c r="G11353" s="408">
        <v>0</v>
      </c>
    </row>
    <row r="11354" spans="1:7" ht="15" x14ac:dyDescent="0.2">
      <c r="A11354" s="407" t="s">
        <v>36893</v>
      </c>
      <c r="B11354" s="407" t="s">
        <v>36894</v>
      </c>
      <c r="C11354" s="408">
        <v>73.75</v>
      </c>
      <c r="D11354" s="408">
        <v>109.06052842837822</v>
      </c>
      <c r="E11354" s="408">
        <v>243.06052842837821</v>
      </c>
      <c r="F11354" s="409">
        <v>44539.628541666665</v>
      </c>
      <c r="G11354" s="408">
        <v>0</v>
      </c>
    </row>
    <row r="11355" spans="1:7" ht="15" x14ac:dyDescent="0.2">
      <c r="A11355" s="407" t="s">
        <v>36895</v>
      </c>
      <c r="B11355" s="407" t="s">
        <v>36896</v>
      </c>
      <c r="C11355" s="408">
        <v>62.249999999999993</v>
      </c>
      <c r="D11355" s="408">
        <v>74.047166889916681</v>
      </c>
      <c r="E11355" s="408">
        <v>192.0471668899167</v>
      </c>
      <c r="F11355" s="409">
        <v>44539.628425925926</v>
      </c>
      <c r="G11355" s="408">
        <v>0</v>
      </c>
    </row>
    <row r="11356" spans="1:7" ht="15" x14ac:dyDescent="0.2">
      <c r="A11356" s="407" t="s">
        <v>36897</v>
      </c>
      <c r="B11356" s="407" t="s">
        <v>36898</v>
      </c>
      <c r="C11356" s="408">
        <v>54.916666666666671</v>
      </c>
      <c r="D11356" s="408">
        <v>132.78033333333332</v>
      </c>
      <c r="E11356" s="408">
        <v>189.02733333333333</v>
      </c>
      <c r="F11356" s="409">
        <v>44539.62835648148</v>
      </c>
      <c r="G11356" s="408">
        <v>0</v>
      </c>
    </row>
    <row r="11357" spans="1:7" ht="15" x14ac:dyDescent="0.2">
      <c r="A11357" s="407" t="s">
        <v>36899</v>
      </c>
      <c r="B11357" s="407" t="s">
        <v>36900</v>
      </c>
      <c r="C11357" s="408">
        <v>59.916666666666664</v>
      </c>
      <c r="D11357" s="408">
        <v>106.10877012323</v>
      </c>
      <c r="E11357" s="408">
        <v>206.44210345656333</v>
      </c>
      <c r="F11357" s="409">
        <v>44539.628275462965</v>
      </c>
      <c r="G11357" s="408">
        <v>0</v>
      </c>
    </row>
    <row r="11358" spans="1:7" ht="15" x14ac:dyDescent="0.2">
      <c r="A11358" s="407" t="s">
        <v>36901</v>
      </c>
      <c r="B11358" s="407" t="s">
        <v>36902</v>
      </c>
      <c r="C11358" s="408">
        <v>51.416666666666671</v>
      </c>
      <c r="D11358" s="408">
        <v>73.73240858476845</v>
      </c>
      <c r="E11358" s="408">
        <v>162.56574191810179</v>
      </c>
      <c r="F11358" s="409">
        <v>44539.628217592595</v>
      </c>
      <c r="G11358" s="408">
        <v>0</v>
      </c>
    </row>
    <row r="11359" spans="1:7" ht="15" x14ac:dyDescent="0.2">
      <c r="A11359" s="407" t="s">
        <v>36903</v>
      </c>
      <c r="B11359" s="407" t="s">
        <v>36904</v>
      </c>
      <c r="C11359" s="408">
        <v>67.166666666666671</v>
      </c>
      <c r="D11359" s="408">
        <v>217.63811469377151</v>
      </c>
      <c r="E11359" s="408">
        <v>328.22144802710483</v>
      </c>
      <c r="F11359" s="409">
        <v>44539.628125000003</v>
      </c>
      <c r="G11359" s="408">
        <v>0</v>
      </c>
    </row>
    <row r="11360" spans="1:7" ht="15" x14ac:dyDescent="0.2">
      <c r="A11360" s="407" t="s">
        <v>36905</v>
      </c>
      <c r="B11360" s="407" t="s">
        <v>36906</v>
      </c>
      <c r="C11360" s="408">
        <v>65.666666666666671</v>
      </c>
      <c r="D11360" s="408">
        <v>188.42766666666668</v>
      </c>
      <c r="E11360" s="408">
        <v>255.45833333333331</v>
      </c>
      <c r="F11360" s="409">
        <v>44539.628055555557</v>
      </c>
      <c r="G11360" s="408">
        <v>0</v>
      </c>
    </row>
    <row r="11361" spans="1:7" ht="15" x14ac:dyDescent="0.2">
      <c r="A11361" s="407" t="s">
        <v>36907</v>
      </c>
      <c r="B11361" s="407" t="s">
        <v>36908</v>
      </c>
      <c r="C11361" s="408">
        <v>65.666666666666671</v>
      </c>
      <c r="D11361" s="408">
        <v>192.90811469377152</v>
      </c>
      <c r="E11361" s="408">
        <v>299.49144802710487</v>
      </c>
      <c r="F11361" s="409">
        <v>44539.627997685187</v>
      </c>
      <c r="G11361" s="408">
        <v>0</v>
      </c>
    </row>
    <row r="11362" spans="1:7" ht="15" x14ac:dyDescent="0.2">
      <c r="A11362" s="407" t="s">
        <v>17843</v>
      </c>
      <c r="B11362" s="407" t="s">
        <v>17844</v>
      </c>
      <c r="C11362" s="408">
        <v>42.05</v>
      </c>
      <c r="D11362" s="408">
        <v>181.28234594212876</v>
      </c>
      <c r="E11362" s="408">
        <v>243.33234594212874</v>
      </c>
      <c r="F11362" s="409">
        <v>45588.55773148148</v>
      </c>
      <c r="G11362" s="408">
        <v>0</v>
      </c>
    </row>
    <row r="11363" spans="1:7" ht="15" x14ac:dyDescent="0.25">
      <c r="A11363" s="407" t="s">
        <v>17845</v>
      </c>
      <c r="B11363" s="407" t="s">
        <v>17846</v>
      </c>
      <c r="C11363" s="406"/>
      <c r="D11363" s="406"/>
      <c r="E11363" s="406"/>
      <c r="F11363" s="409">
        <v>44280.6950462963</v>
      </c>
      <c r="G11363" s="408">
        <v>0</v>
      </c>
    </row>
    <row r="11364" spans="1:7" ht="15" x14ac:dyDescent="0.25">
      <c r="A11364" s="407" t="s">
        <v>17847</v>
      </c>
      <c r="B11364" s="407" t="s">
        <v>17848</v>
      </c>
      <c r="C11364" s="406"/>
      <c r="D11364" s="406"/>
      <c r="E11364" s="406"/>
      <c r="F11364" s="409">
        <v>44280.695127314815</v>
      </c>
      <c r="G11364" s="408">
        <v>0</v>
      </c>
    </row>
    <row r="11365" spans="1:7" ht="15" x14ac:dyDescent="0.25">
      <c r="A11365" s="407" t="s">
        <v>17849</v>
      </c>
      <c r="B11365" s="407" t="s">
        <v>17850</v>
      </c>
      <c r="C11365" s="406"/>
      <c r="D11365" s="406"/>
      <c r="E11365" s="406"/>
      <c r="F11365" s="409">
        <v>44280.695185185185</v>
      </c>
      <c r="G11365" s="408">
        <v>0</v>
      </c>
    </row>
    <row r="11366" spans="1:7" ht="15" x14ac:dyDescent="0.25">
      <c r="A11366" s="407" t="s">
        <v>17851</v>
      </c>
      <c r="B11366" s="407" t="s">
        <v>17852</v>
      </c>
      <c r="C11366" s="406"/>
      <c r="D11366" s="406"/>
      <c r="E11366" s="406"/>
      <c r="F11366" s="409">
        <v>44280.695231481484</v>
      </c>
      <c r="G11366" s="408">
        <v>0</v>
      </c>
    </row>
    <row r="11367" spans="1:7" ht="15" x14ac:dyDescent="0.25">
      <c r="A11367" s="407" t="s">
        <v>17853</v>
      </c>
      <c r="B11367" s="407" t="s">
        <v>17854</v>
      </c>
      <c r="C11367" s="406"/>
      <c r="D11367" s="406"/>
      <c r="E11367" s="406"/>
      <c r="F11367" s="409">
        <v>44280.695289351854</v>
      </c>
      <c r="G11367" s="408">
        <v>0</v>
      </c>
    </row>
    <row r="11368" spans="1:7" ht="15" x14ac:dyDescent="0.25">
      <c r="A11368" s="407" t="s">
        <v>17855</v>
      </c>
      <c r="B11368" s="407" t="s">
        <v>17856</v>
      </c>
      <c r="C11368" s="406"/>
      <c r="D11368" s="406"/>
      <c r="E11368" s="406"/>
      <c r="F11368" s="409">
        <v>44280.695347222223</v>
      </c>
      <c r="G11368" s="408">
        <v>0</v>
      </c>
    </row>
    <row r="11369" spans="1:7" ht="15" x14ac:dyDescent="0.25">
      <c r="A11369" s="407" t="s">
        <v>17857</v>
      </c>
      <c r="B11369" s="407" t="s">
        <v>17858</v>
      </c>
      <c r="C11369" s="406"/>
      <c r="D11369" s="406"/>
      <c r="E11369" s="406"/>
      <c r="F11369" s="409">
        <v>44280.695405092592</v>
      </c>
      <c r="G11369" s="408">
        <v>0</v>
      </c>
    </row>
    <row r="11370" spans="1:7" ht="15" x14ac:dyDescent="0.25">
      <c r="A11370" s="407" t="s">
        <v>17859</v>
      </c>
      <c r="B11370" s="407" t="s">
        <v>17860</v>
      </c>
      <c r="C11370" s="406"/>
      <c r="D11370" s="406"/>
      <c r="E11370" s="406"/>
      <c r="F11370" s="409">
        <v>44280.695497685185</v>
      </c>
      <c r="G11370" s="408">
        <v>0</v>
      </c>
    </row>
    <row r="11371" spans="1:7" ht="15" x14ac:dyDescent="0.25">
      <c r="A11371" s="407" t="s">
        <v>17861</v>
      </c>
      <c r="B11371" s="407" t="s">
        <v>17862</v>
      </c>
      <c r="C11371" s="406"/>
      <c r="D11371" s="406"/>
      <c r="E11371" s="406"/>
      <c r="F11371" s="409">
        <v>44280.695567129631</v>
      </c>
      <c r="G11371" s="408">
        <v>0</v>
      </c>
    </row>
    <row r="11372" spans="1:7" ht="15" x14ac:dyDescent="0.25">
      <c r="A11372" s="407" t="s">
        <v>17863</v>
      </c>
      <c r="B11372" s="407" t="s">
        <v>17864</v>
      </c>
      <c r="C11372" s="406"/>
      <c r="D11372" s="406"/>
      <c r="E11372" s="406"/>
      <c r="F11372" s="409">
        <v>44280.695636574077</v>
      </c>
      <c r="G11372" s="408">
        <v>0</v>
      </c>
    </row>
    <row r="11373" spans="1:7" ht="15" x14ac:dyDescent="0.2">
      <c r="A11373" s="407" t="s">
        <v>17865</v>
      </c>
      <c r="B11373" s="407" t="s">
        <v>17866</v>
      </c>
      <c r="C11373" s="408">
        <v>43.4</v>
      </c>
      <c r="D11373" s="408">
        <v>187.84526098679461</v>
      </c>
      <c r="E11373" s="408">
        <v>243.24526098679459</v>
      </c>
      <c r="F11373" s="409">
        <v>44974.532453703701</v>
      </c>
      <c r="G11373" s="408">
        <v>0</v>
      </c>
    </row>
    <row r="11374" spans="1:7" ht="15" x14ac:dyDescent="0.2">
      <c r="A11374" s="407" t="s">
        <v>17867</v>
      </c>
      <c r="B11374" s="407" t="s">
        <v>17868</v>
      </c>
      <c r="C11374" s="408">
        <v>17.774999999999999</v>
      </c>
      <c r="D11374" s="408">
        <v>366.54680000000002</v>
      </c>
      <c r="E11374" s="408">
        <v>391.8218</v>
      </c>
      <c r="F11374" s="409">
        <v>44974.532627314817</v>
      </c>
      <c r="G11374" s="408">
        <v>0</v>
      </c>
    </row>
    <row r="11375" spans="1:7" ht="15" x14ac:dyDescent="0.2">
      <c r="A11375" s="407" t="s">
        <v>17869</v>
      </c>
      <c r="B11375" s="407" t="s">
        <v>17870</v>
      </c>
      <c r="C11375" s="408">
        <v>42.65</v>
      </c>
      <c r="D11375" s="408">
        <v>110.7705</v>
      </c>
      <c r="E11375" s="408">
        <v>162.9205</v>
      </c>
      <c r="F11375" s="409">
        <v>44974.532731481479</v>
      </c>
      <c r="G11375" s="408">
        <v>0</v>
      </c>
    </row>
    <row r="11376" spans="1:7" ht="15" x14ac:dyDescent="0.25">
      <c r="A11376" s="407" t="s">
        <v>17871</v>
      </c>
      <c r="B11376" s="407" t="s">
        <v>17872</v>
      </c>
      <c r="C11376" s="406"/>
      <c r="D11376" s="406"/>
      <c r="E11376" s="406"/>
      <c r="F11376" s="409">
        <v>44974.533217592594</v>
      </c>
      <c r="G11376" s="408">
        <v>0</v>
      </c>
    </row>
    <row r="11377" spans="1:7" ht="15" x14ac:dyDescent="0.2">
      <c r="A11377" s="407" t="s">
        <v>17873</v>
      </c>
      <c r="B11377" s="407" t="s">
        <v>17874</v>
      </c>
      <c r="C11377" s="408">
        <v>48.85</v>
      </c>
      <c r="D11377" s="408">
        <v>131.16999999999999</v>
      </c>
      <c r="E11377" s="408">
        <v>206.02</v>
      </c>
      <c r="F11377" s="409">
        <v>44974.533310185187</v>
      </c>
      <c r="G11377" s="408">
        <v>0</v>
      </c>
    </row>
    <row r="11378" spans="1:7" ht="15" x14ac:dyDescent="0.2">
      <c r="A11378" s="407" t="s">
        <v>17875</v>
      </c>
      <c r="B11378" s="407" t="s">
        <v>17876</v>
      </c>
      <c r="C11378" s="408">
        <v>39.15</v>
      </c>
      <c r="D11378" s="408">
        <v>112.92431000768813</v>
      </c>
      <c r="E11378" s="408">
        <v>171.57431000768813</v>
      </c>
      <c r="F11378" s="409">
        <v>44974.533437500002</v>
      </c>
      <c r="G11378" s="408">
        <v>0</v>
      </c>
    </row>
    <row r="11379" spans="1:7" ht="15" x14ac:dyDescent="0.2">
      <c r="A11379" s="407" t="s">
        <v>17877</v>
      </c>
      <c r="B11379" s="407" t="s">
        <v>17878</v>
      </c>
      <c r="C11379" s="408">
        <v>47.05</v>
      </c>
      <c r="D11379" s="408">
        <v>387.43738529168814</v>
      </c>
      <c r="E11379" s="408">
        <v>464.9873852916881</v>
      </c>
      <c r="F11379" s="409">
        <v>45876.334016203706</v>
      </c>
      <c r="G11379" s="408">
        <v>0</v>
      </c>
    </row>
    <row r="11380" spans="1:7" ht="15" x14ac:dyDescent="0.25">
      <c r="A11380" s="407" t="s">
        <v>36909</v>
      </c>
      <c r="B11380" s="407" t="s">
        <v>36910</v>
      </c>
      <c r="C11380" s="406"/>
      <c r="D11380" s="406"/>
      <c r="E11380" s="406"/>
      <c r="F11380" s="409">
        <v>44817.538472222222</v>
      </c>
      <c r="G11380" s="408">
        <v>0</v>
      </c>
    </row>
    <row r="11381" spans="1:7" ht="15" x14ac:dyDescent="0.25">
      <c r="A11381" s="407" t="s">
        <v>17879</v>
      </c>
      <c r="B11381" s="407" t="s">
        <v>17880</v>
      </c>
      <c r="C11381" s="406"/>
      <c r="D11381" s="406"/>
      <c r="E11381" s="406"/>
      <c r="F11381" s="409">
        <v>44974.534062500003</v>
      </c>
      <c r="G11381" s="408">
        <v>0</v>
      </c>
    </row>
    <row r="11382" spans="1:7" ht="15" x14ac:dyDescent="0.25">
      <c r="A11382" s="407" t="s">
        <v>17881</v>
      </c>
      <c r="B11382" s="407" t="s">
        <v>17882</v>
      </c>
      <c r="C11382" s="406"/>
      <c r="D11382" s="406"/>
      <c r="E11382" s="406"/>
      <c r="F11382" s="409">
        <v>44974.534548611111</v>
      </c>
      <c r="G11382" s="408">
        <v>0</v>
      </c>
    </row>
    <row r="11383" spans="1:7" ht="15" x14ac:dyDescent="0.2">
      <c r="A11383" s="407" t="s">
        <v>36911</v>
      </c>
      <c r="B11383" s="407" t="s">
        <v>36912</v>
      </c>
      <c r="C11383" s="408">
        <v>5</v>
      </c>
      <c r="D11383" s="408">
        <v>117.33759999999999</v>
      </c>
      <c r="E11383" s="408">
        <v>122.33759999999999</v>
      </c>
      <c r="F11383" s="409">
        <v>43007.444548611114</v>
      </c>
      <c r="G11383" s="408">
        <v>0</v>
      </c>
    </row>
    <row r="11384" spans="1:7" ht="15" x14ac:dyDescent="0.2">
      <c r="A11384" s="407" t="s">
        <v>36913</v>
      </c>
      <c r="B11384" s="407" t="s">
        <v>36914</v>
      </c>
      <c r="C11384" s="408">
        <v>13.666700000000001</v>
      </c>
      <c r="D11384" s="408">
        <v>83.897000000000006</v>
      </c>
      <c r="E11384" s="408">
        <v>97.563699999999997</v>
      </c>
      <c r="F11384" s="409">
        <v>43007.44494212963</v>
      </c>
      <c r="G11384" s="408">
        <v>0</v>
      </c>
    </row>
    <row r="11385" spans="1:7" ht="15" x14ac:dyDescent="0.25">
      <c r="A11385" s="407" t="s">
        <v>36915</v>
      </c>
      <c r="B11385" s="407" t="s">
        <v>36916</v>
      </c>
      <c r="C11385" s="406"/>
      <c r="D11385" s="408">
        <v>141.08709999999999</v>
      </c>
      <c r="E11385" s="408">
        <v>141.08709999999999</v>
      </c>
      <c r="F11385" s="409">
        <v>43007.445370370369</v>
      </c>
      <c r="G11385" s="408">
        <v>0</v>
      </c>
    </row>
    <row r="11386" spans="1:7" ht="15" x14ac:dyDescent="0.2">
      <c r="A11386" s="407" t="s">
        <v>36917</v>
      </c>
      <c r="B11386" s="407" t="s">
        <v>36918</v>
      </c>
      <c r="C11386" s="408">
        <v>5</v>
      </c>
      <c r="D11386" s="408">
        <v>208.87520000000001</v>
      </c>
      <c r="E11386" s="408">
        <v>213.87520000000001</v>
      </c>
      <c r="F11386" s="409">
        <v>43007.445787037039</v>
      </c>
      <c r="G11386" s="408">
        <v>0</v>
      </c>
    </row>
    <row r="11387" spans="1:7" ht="15" x14ac:dyDescent="0.25">
      <c r="A11387" s="407" t="s">
        <v>36919</v>
      </c>
      <c r="B11387" s="407" t="s">
        <v>36920</v>
      </c>
      <c r="C11387" s="406"/>
      <c r="D11387" s="408">
        <v>256.3064</v>
      </c>
      <c r="E11387" s="408">
        <v>256.3064</v>
      </c>
      <c r="F11387" s="409">
        <v>43007.446099537039</v>
      </c>
      <c r="G11387" s="408">
        <v>0</v>
      </c>
    </row>
    <row r="11388" spans="1:7" ht="15" x14ac:dyDescent="0.25">
      <c r="A11388" s="407" t="s">
        <v>17883</v>
      </c>
      <c r="B11388" s="407" t="s">
        <v>17884</v>
      </c>
      <c r="C11388" s="408">
        <v>5</v>
      </c>
      <c r="D11388" s="408">
        <v>31.621053233937801</v>
      </c>
      <c r="E11388" s="408">
        <v>39.121053233937801</v>
      </c>
      <c r="F11388" s="406"/>
      <c r="G11388" s="408">
        <v>0</v>
      </c>
    </row>
    <row r="11389" spans="1:7" ht="15" x14ac:dyDescent="0.25">
      <c r="A11389" s="407" t="s">
        <v>17885</v>
      </c>
      <c r="B11389" s="407" t="s">
        <v>17886</v>
      </c>
      <c r="C11389" s="408">
        <v>5</v>
      </c>
      <c r="D11389" s="408">
        <v>64.703062892876432</v>
      </c>
      <c r="E11389" s="408">
        <v>72.203062892876432</v>
      </c>
      <c r="F11389" s="406"/>
      <c r="G11389" s="408">
        <v>0</v>
      </c>
    </row>
    <row r="11390" spans="1:7" ht="15" x14ac:dyDescent="0.2">
      <c r="A11390" s="407" t="s">
        <v>36921</v>
      </c>
      <c r="B11390" s="407" t="s">
        <v>36922</v>
      </c>
      <c r="C11390" s="408">
        <v>5</v>
      </c>
      <c r="D11390" s="408">
        <v>11.6607</v>
      </c>
      <c r="E11390" s="408">
        <v>16.660699999999999</v>
      </c>
      <c r="F11390" s="409">
        <v>43446.645219907405</v>
      </c>
      <c r="G11390" s="408">
        <v>0</v>
      </c>
    </row>
    <row r="11391" spans="1:7" ht="15" x14ac:dyDescent="0.2">
      <c r="A11391" s="407" t="s">
        <v>36923</v>
      </c>
      <c r="B11391" s="407" t="s">
        <v>36924</v>
      </c>
      <c r="C11391" s="408">
        <v>19.833300000000001</v>
      </c>
      <c r="D11391" s="408">
        <v>180.59819999999999</v>
      </c>
      <c r="E11391" s="408">
        <v>200.4315</v>
      </c>
      <c r="F11391" s="409">
        <v>43007.446875000001</v>
      </c>
      <c r="G11391" s="408">
        <v>0</v>
      </c>
    </row>
    <row r="11392" spans="1:7" ht="15" x14ac:dyDescent="0.2">
      <c r="A11392" s="407" t="s">
        <v>36925</v>
      </c>
      <c r="B11392" s="407" t="s">
        <v>36926</v>
      </c>
      <c r="C11392" s="408">
        <v>15.166700000000001</v>
      </c>
      <c r="D11392" s="408">
        <v>163.17400000000001</v>
      </c>
      <c r="E11392" s="408">
        <v>178.3407</v>
      </c>
      <c r="F11392" s="409">
        <v>43007.447268518517</v>
      </c>
      <c r="G11392" s="408">
        <v>0</v>
      </c>
    </row>
    <row r="11393" spans="1:7" ht="15" x14ac:dyDescent="0.2">
      <c r="A11393" s="407" t="s">
        <v>36927</v>
      </c>
      <c r="B11393" s="407" t="s">
        <v>36928</v>
      </c>
      <c r="C11393" s="408">
        <v>21</v>
      </c>
      <c r="D11393" s="408">
        <v>92.751599999999996</v>
      </c>
      <c r="E11393" s="408">
        <v>113.7516</v>
      </c>
      <c r="F11393" s="409">
        <v>43007.448009259257</v>
      </c>
      <c r="G11393" s="408">
        <v>0</v>
      </c>
    </row>
    <row r="11394" spans="1:7" ht="15" x14ac:dyDescent="0.2">
      <c r="A11394" s="407" t="s">
        <v>36929</v>
      </c>
      <c r="B11394" s="407" t="s">
        <v>36930</v>
      </c>
      <c r="C11394" s="408">
        <v>5</v>
      </c>
      <c r="D11394" s="408">
        <v>65.628399999999999</v>
      </c>
      <c r="E11394" s="408">
        <v>70.628399999999999</v>
      </c>
      <c r="F11394" s="409">
        <v>43007.448449074072</v>
      </c>
      <c r="G11394" s="408">
        <v>0</v>
      </c>
    </row>
    <row r="11395" spans="1:7" ht="15" x14ac:dyDescent="0.2">
      <c r="A11395" s="407" t="s">
        <v>36931</v>
      </c>
      <c r="B11395" s="407" t="s">
        <v>36932</v>
      </c>
      <c r="C11395" s="408">
        <v>8.9166666666666661</v>
      </c>
      <c r="D11395" s="408">
        <v>83.048371428571429</v>
      </c>
      <c r="E11395" s="408">
        <v>97.381704761904757</v>
      </c>
      <c r="F11395" s="409">
        <v>43446.646099537036</v>
      </c>
      <c r="G11395" s="408">
        <v>0</v>
      </c>
    </row>
    <row r="11396" spans="1:7" ht="15" x14ac:dyDescent="0.2">
      <c r="A11396" s="407" t="s">
        <v>36933</v>
      </c>
      <c r="B11396" s="407" t="s">
        <v>36932</v>
      </c>
      <c r="C11396" s="408">
        <v>5</v>
      </c>
      <c r="D11396" s="408">
        <v>148.62119999999999</v>
      </c>
      <c r="E11396" s="408">
        <v>153.62119999999999</v>
      </c>
      <c r="F11396" s="409">
        <v>43244.468333333331</v>
      </c>
      <c r="G11396" s="408">
        <v>0</v>
      </c>
    </row>
    <row r="11397" spans="1:7" ht="15" x14ac:dyDescent="0.2">
      <c r="A11397" s="407" t="s">
        <v>36934</v>
      </c>
      <c r="B11397" s="407" t="s">
        <v>36935</v>
      </c>
      <c r="C11397" s="408">
        <v>9</v>
      </c>
      <c r="D11397" s="408">
        <v>87.107100000000003</v>
      </c>
      <c r="E11397" s="408">
        <v>96.107100000000003</v>
      </c>
      <c r="F11397" s="409">
        <v>43244.468518518515</v>
      </c>
      <c r="G11397" s="408">
        <v>0</v>
      </c>
    </row>
    <row r="11398" spans="1:7" ht="15" x14ac:dyDescent="0.2">
      <c r="A11398" s="407" t="s">
        <v>36936</v>
      </c>
      <c r="B11398" s="407" t="s">
        <v>36937</v>
      </c>
      <c r="C11398" s="408">
        <v>9</v>
      </c>
      <c r="D11398" s="408">
        <v>89.208500000000001</v>
      </c>
      <c r="E11398" s="408">
        <v>98.208500000000001</v>
      </c>
      <c r="F11398" s="409">
        <v>43244.468773148146</v>
      </c>
      <c r="G11398" s="408">
        <v>0</v>
      </c>
    </row>
    <row r="11399" spans="1:7" ht="15" x14ac:dyDescent="0.2">
      <c r="A11399" s="407" t="s">
        <v>36938</v>
      </c>
      <c r="B11399" s="407" t="s">
        <v>36939</v>
      </c>
      <c r="C11399" s="408">
        <v>0</v>
      </c>
      <c r="D11399" s="408">
        <v>9</v>
      </c>
      <c r="E11399" s="408">
        <v>9</v>
      </c>
      <c r="F11399" s="409">
        <v>43347.493645833332</v>
      </c>
      <c r="G11399" s="408">
        <v>0</v>
      </c>
    </row>
    <row r="11400" spans="1:7" ht="15" x14ac:dyDescent="0.2">
      <c r="A11400" s="407" t="s">
        <v>36940</v>
      </c>
      <c r="B11400" s="407" t="s">
        <v>36941</v>
      </c>
      <c r="C11400" s="408">
        <v>29.25</v>
      </c>
      <c r="D11400" s="408">
        <v>99.986857457722323</v>
      </c>
      <c r="E11400" s="408">
        <v>156.73685745772232</v>
      </c>
      <c r="F11400" s="409">
        <v>43244.469027777777</v>
      </c>
      <c r="G11400" s="408">
        <v>0</v>
      </c>
    </row>
    <row r="11401" spans="1:7" ht="15" x14ac:dyDescent="0.2">
      <c r="A11401" s="407" t="s">
        <v>36942</v>
      </c>
      <c r="B11401" s="407" t="s">
        <v>36943</v>
      </c>
      <c r="C11401" s="408">
        <v>5</v>
      </c>
      <c r="D11401" s="408">
        <v>70.47128560613838</v>
      </c>
      <c r="E11401" s="408">
        <v>77.97128560613838</v>
      </c>
      <c r="F11401" s="409">
        <v>44539.632685185185</v>
      </c>
      <c r="G11401" s="408">
        <v>0</v>
      </c>
    </row>
    <row r="11402" spans="1:7" ht="15" x14ac:dyDescent="0.2">
      <c r="A11402" s="407" t="s">
        <v>36944</v>
      </c>
      <c r="B11402" s="407" t="s">
        <v>36945</v>
      </c>
      <c r="C11402" s="408">
        <v>5</v>
      </c>
      <c r="D11402" s="408">
        <v>39.667289576287054</v>
      </c>
      <c r="E11402" s="408">
        <v>47.167289576287054</v>
      </c>
      <c r="F11402" s="409">
        <v>44539.632777777777</v>
      </c>
      <c r="G11402" s="408">
        <v>0</v>
      </c>
    </row>
    <row r="11403" spans="1:7" ht="15" x14ac:dyDescent="0.2">
      <c r="A11403" s="407" t="s">
        <v>36946</v>
      </c>
      <c r="B11403" s="407" t="s">
        <v>36947</v>
      </c>
      <c r="C11403" s="408">
        <v>1</v>
      </c>
      <c r="D11403" s="408">
        <v>4.7759</v>
      </c>
      <c r="E11403" s="408">
        <v>6.2759</v>
      </c>
      <c r="F11403" s="409">
        <v>44539.6328587963</v>
      </c>
      <c r="G11403" s="408">
        <v>0</v>
      </c>
    </row>
    <row r="11404" spans="1:7" ht="15" x14ac:dyDescent="0.2">
      <c r="A11404" s="407" t="s">
        <v>36948</v>
      </c>
      <c r="B11404" s="407" t="s">
        <v>36949</v>
      </c>
      <c r="C11404" s="408">
        <v>5</v>
      </c>
      <c r="D11404" s="408">
        <v>96.248518020546229</v>
      </c>
      <c r="E11404" s="408">
        <v>103.74851802054624</v>
      </c>
      <c r="F11404" s="409">
        <v>44539.632928240739</v>
      </c>
      <c r="G11404" s="408">
        <v>0</v>
      </c>
    </row>
    <row r="11405" spans="1:7" ht="15" x14ac:dyDescent="0.25">
      <c r="A11405" s="407" t="s">
        <v>36950</v>
      </c>
      <c r="B11405" s="407" t="s">
        <v>36951</v>
      </c>
      <c r="C11405" s="408">
        <v>0</v>
      </c>
      <c r="D11405" s="408">
        <v>54.006840915383115</v>
      </c>
      <c r="E11405" s="408">
        <v>54.006840915383115</v>
      </c>
      <c r="F11405" s="406"/>
      <c r="G11405" s="408">
        <v>0</v>
      </c>
    </row>
    <row r="11406" spans="1:7" ht="15" x14ac:dyDescent="0.2">
      <c r="A11406" s="407" t="s">
        <v>17887</v>
      </c>
      <c r="B11406" s="407" t="s">
        <v>17888</v>
      </c>
      <c r="C11406" s="408">
        <v>1.5</v>
      </c>
      <c r="D11406" s="408">
        <v>7.0298999999999996</v>
      </c>
      <c r="E11406" s="408">
        <v>8.5298999999999996</v>
      </c>
      <c r="F11406" s="409">
        <v>45880.45952546296</v>
      </c>
      <c r="G11406" s="408">
        <v>0</v>
      </c>
    </row>
    <row r="11407" spans="1:7" ht="15" x14ac:dyDescent="0.2">
      <c r="A11407" s="407" t="s">
        <v>36952</v>
      </c>
      <c r="B11407" s="407" t="s">
        <v>36953</v>
      </c>
      <c r="C11407" s="408">
        <v>38.049999999999997</v>
      </c>
      <c r="D11407" s="408">
        <v>123.58441848368813</v>
      </c>
      <c r="E11407" s="408">
        <v>191.63441848368814</v>
      </c>
      <c r="F11407" s="409">
        <v>45880.459189814814</v>
      </c>
      <c r="G11407" s="408">
        <v>0</v>
      </c>
    </row>
    <row r="11408" spans="1:7" ht="15" x14ac:dyDescent="0.2">
      <c r="A11408" s="407" t="s">
        <v>36954</v>
      </c>
      <c r="B11408" s="407" t="s">
        <v>36955</v>
      </c>
      <c r="C11408" s="408">
        <v>5</v>
      </c>
      <c r="D11408" s="408">
        <v>42.213630959949143</v>
      </c>
      <c r="E11408" s="408">
        <v>49.713630959949143</v>
      </c>
      <c r="F11408" s="409">
        <v>44539.633125</v>
      </c>
      <c r="G11408" s="408">
        <v>0</v>
      </c>
    </row>
    <row r="11409" spans="1:7" ht="15" x14ac:dyDescent="0.2">
      <c r="A11409" s="407" t="s">
        <v>36956</v>
      </c>
      <c r="B11409" s="407" t="s">
        <v>36957</v>
      </c>
      <c r="C11409" s="408">
        <v>0.5</v>
      </c>
      <c r="D11409" s="408">
        <v>92.625399999999999</v>
      </c>
      <c r="E11409" s="408">
        <v>93.125399999999999</v>
      </c>
      <c r="F11409" s="409">
        <v>43244.469733796293</v>
      </c>
      <c r="G11409" s="408">
        <v>0</v>
      </c>
    </row>
    <row r="11410" spans="1:7" ht="15" x14ac:dyDescent="0.2">
      <c r="A11410" s="407" t="s">
        <v>36958</v>
      </c>
      <c r="B11410" s="407" t="s">
        <v>36959</v>
      </c>
      <c r="C11410" s="408">
        <v>6.5667</v>
      </c>
      <c r="D11410" s="408">
        <v>60.216999999999999</v>
      </c>
      <c r="E11410" s="408">
        <v>66.783699999999996</v>
      </c>
      <c r="F11410" s="409">
        <v>45740.603206018517</v>
      </c>
      <c r="G11410" s="408">
        <v>0</v>
      </c>
    </row>
    <row r="11411" spans="1:7" ht="15" x14ac:dyDescent="0.2">
      <c r="A11411" s="407" t="s">
        <v>36960</v>
      </c>
      <c r="B11411" s="407" t="s">
        <v>36961</v>
      </c>
      <c r="C11411" s="408">
        <v>39.549999999999997</v>
      </c>
      <c r="D11411" s="408">
        <v>110.52407256768814</v>
      </c>
      <c r="E11411" s="408">
        <v>175.07407256768812</v>
      </c>
      <c r="F11411" s="409">
        <v>45880.459340277775</v>
      </c>
      <c r="G11411" s="408">
        <v>0</v>
      </c>
    </row>
    <row r="11412" spans="1:7" ht="15" x14ac:dyDescent="0.2">
      <c r="A11412" s="407" t="s">
        <v>17889</v>
      </c>
      <c r="B11412" s="407" t="s">
        <v>17890</v>
      </c>
      <c r="C11412" s="408">
        <v>52.25</v>
      </c>
      <c r="D11412" s="408">
        <v>62.137333333333331</v>
      </c>
      <c r="E11412" s="408">
        <v>116.14566666666667</v>
      </c>
      <c r="F11412" s="409">
        <v>43279.488761574074</v>
      </c>
      <c r="G11412" s="408">
        <v>0</v>
      </c>
    </row>
    <row r="11413" spans="1:7" ht="15" x14ac:dyDescent="0.2">
      <c r="A11413" s="407" t="s">
        <v>17891</v>
      </c>
      <c r="B11413" s="407" t="s">
        <v>17892</v>
      </c>
      <c r="C11413" s="408">
        <v>4.75</v>
      </c>
      <c r="D11413" s="408">
        <v>82.887950000000004</v>
      </c>
      <c r="E11413" s="408">
        <v>90.137950000000004</v>
      </c>
      <c r="F11413" s="409">
        <v>45876.33425925926</v>
      </c>
      <c r="G11413" s="408">
        <v>0</v>
      </c>
    </row>
    <row r="11414" spans="1:7" ht="15" x14ac:dyDescent="0.2">
      <c r="A11414" s="407" t="s">
        <v>17893</v>
      </c>
      <c r="B11414" s="407" t="s">
        <v>17894</v>
      </c>
      <c r="C11414" s="408">
        <v>4</v>
      </c>
      <c r="D11414" s="408">
        <v>41.446199999999997</v>
      </c>
      <c r="E11414" s="408">
        <v>46.946199999999997</v>
      </c>
      <c r="F11414" s="409">
        <v>45876.334479166668</v>
      </c>
      <c r="G11414" s="408">
        <v>0</v>
      </c>
    </row>
    <row r="11415" spans="1:7" ht="15" x14ac:dyDescent="0.2">
      <c r="A11415" s="407" t="s">
        <v>17895</v>
      </c>
      <c r="B11415" s="407" t="s">
        <v>17896</v>
      </c>
      <c r="C11415" s="408">
        <v>4</v>
      </c>
      <c r="D11415" s="408">
        <v>13.329285642958329</v>
      </c>
      <c r="E11415" s="408">
        <v>19.329285642958329</v>
      </c>
      <c r="F11415" s="409">
        <v>44813.482199074075</v>
      </c>
      <c r="G11415" s="408">
        <v>0</v>
      </c>
    </row>
    <row r="11416" spans="1:7" ht="15" x14ac:dyDescent="0.2">
      <c r="A11416" s="407" t="s">
        <v>17897</v>
      </c>
      <c r="B11416" s="407" t="s">
        <v>17898</v>
      </c>
      <c r="C11416" s="408">
        <v>41.416666666666664</v>
      </c>
      <c r="D11416" s="408">
        <v>61.388333333333335</v>
      </c>
      <c r="E11416" s="408">
        <v>103.95233333333331</v>
      </c>
      <c r="F11416" s="409">
        <v>43279.49113425926</v>
      </c>
      <c r="G11416" s="408">
        <v>0</v>
      </c>
    </row>
    <row r="11417" spans="1:7" ht="15" x14ac:dyDescent="0.25">
      <c r="A11417" s="407" t="s">
        <v>17899</v>
      </c>
      <c r="B11417" s="407" t="s">
        <v>17900</v>
      </c>
      <c r="C11417" s="408">
        <v>0</v>
      </c>
      <c r="D11417" s="408">
        <v>22.439</v>
      </c>
      <c r="E11417" s="408">
        <v>22.439</v>
      </c>
      <c r="F11417" s="406"/>
      <c r="G11417" s="408">
        <v>0</v>
      </c>
    </row>
    <row r="11418" spans="1:7" ht="15" x14ac:dyDescent="0.2">
      <c r="A11418" s="407" t="s">
        <v>36962</v>
      </c>
      <c r="B11418" s="407" t="s">
        <v>36963</v>
      </c>
      <c r="C11418" s="408">
        <v>14.8667</v>
      </c>
      <c r="D11418" s="408">
        <v>100.38549999999999</v>
      </c>
      <c r="E11418" s="408">
        <v>115.2522</v>
      </c>
      <c r="F11418" s="409">
        <v>43244.47047453704</v>
      </c>
      <c r="G11418" s="408">
        <v>0</v>
      </c>
    </row>
    <row r="11419" spans="1:7" ht="15" x14ac:dyDescent="0.2">
      <c r="A11419" s="407" t="s">
        <v>17901</v>
      </c>
      <c r="B11419" s="407" t="s">
        <v>17902</v>
      </c>
      <c r="C11419" s="408">
        <v>56.666666666666671</v>
      </c>
      <c r="D11419" s="408">
        <v>116.21033333333332</v>
      </c>
      <c r="E11419" s="408">
        <v>174.12433333333331</v>
      </c>
      <c r="F11419" s="409">
        <v>43279.495150462964</v>
      </c>
      <c r="G11419" s="408">
        <v>0</v>
      </c>
    </row>
    <row r="11420" spans="1:7" ht="15" x14ac:dyDescent="0.2">
      <c r="A11420" s="407" t="s">
        <v>17903</v>
      </c>
      <c r="B11420" s="407" t="s">
        <v>17904</v>
      </c>
      <c r="C11420" s="408">
        <v>57.166666666666671</v>
      </c>
      <c r="D11420" s="408">
        <v>120.39066666666668</v>
      </c>
      <c r="E11420" s="408">
        <v>178.80466666666666</v>
      </c>
      <c r="F11420" s="409">
        <v>43279.498773148145</v>
      </c>
      <c r="G11420" s="408">
        <v>0</v>
      </c>
    </row>
    <row r="11421" spans="1:7" ht="15" x14ac:dyDescent="0.2">
      <c r="A11421" s="407" t="s">
        <v>36964</v>
      </c>
      <c r="B11421" s="407" t="s">
        <v>36965</v>
      </c>
      <c r="C11421" s="408">
        <v>56.666666666666671</v>
      </c>
      <c r="D11421" s="408">
        <v>116.392</v>
      </c>
      <c r="E11421" s="408">
        <v>174.27266666666668</v>
      </c>
      <c r="F11421" s="409">
        <v>44539.633599537039</v>
      </c>
      <c r="G11421" s="408">
        <v>0</v>
      </c>
    </row>
    <row r="11422" spans="1:7" ht="15" x14ac:dyDescent="0.2">
      <c r="A11422" s="407" t="s">
        <v>36966</v>
      </c>
      <c r="B11422" s="407" t="s">
        <v>36967</v>
      </c>
      <c r="C11422" s="408">
        <v>5</v>
      </c>
      <c r="D11422" s="408">
        <v>127.51851802054624</v>
      </c>
      <c r="E11422" s="408">
        <v>135.01851802054622</v>
      </c>
      <c r="F11422" s="409">
        <v>44539.633703703701</v>
      </c>
      <c r="G11422" s="408">
        <v>0</v>
      </c>
    </row>
    <row r="11423" spans="1:7" ht="15" x14ac:dyDescent="0.2">
      <c r="A11423" s="407" t="s">
        <v>36968</v>
      </c>
      <c r="B11423" s="407" t="s">
        <v>36969</v>
      </c>
      <c r="C11423" s="408">
        <v>5</v>
      </c>
      <c r="D11423" s="408">
        <v>130.64851802054622</v>
      </c>
      <c r="E11423" s="408">
        <v>138.14851802054622</v>
      </c>
      <c r="F11423" s="409">
        <v>44539.633912037039</v>
      </c>
      <c r="G11423" s="408">
        <v>0</v>
      </c>
    </row>
    <row r="11424" spans="1:7" ht="15" x14ac:dyDescent="0.2">
      <c r="A11424" s="407" t="s">
        <v>17905</v>
      </c>
      <c r="B11424" s="407" t="s">
        <v>17906</v>
      </c>
      <c r="C11424" s="408">
        <v>4.75</v>
      </c>
      <c r="D11424" s="408">
        <v>107.63795</v>
      </c>
      <c r="E11424" s="408">
        <v>114.88795</v>
      </c>
      <c r="F11424" s="409">
        <v>44816.741527777776</v>
      </c>
      <c r="G11424" s="408">
        <v>0</v>
      </c>
    </row>
    <row r="11425" spans="1:7" ht="15" x14ac:dyDescent="0.2">
      <c r="A11425" s="407" t="s">
        <v>17907</v>
      </c>
      <c r="B11425" s="407" t="s">
        <v>17908</v>
      </c>
      <c r="C11425" s="408">
        <v>5</v>
      </c>
      <c r="D11425" s="408">
        <v>92.414666666666662</v>
      </c>
      <c r="E11425" s="408">
        <v>97.498000000000005</v>
      </c>
      <c r="F11425" s="409">
        <v>44816.742395833331</v>
      </c>
      <c r="G11425" s="408">
        <v>0</v>
      </c>
    </row>
    <row r="11426" spans="1:7" ht="15" x14ac:dyDescent="0.2">
      <c r="A11426" s="407" t="s">
        <v>17909</v>
      </c>
      <c r="B11426" s="407" t="s">
        <v>17910</v>
      </c>
      <c r="C11426" s="408">
        <v>1</v>
      </c>
      <c r="D11426" s="408">
        <v>10.615399999999999</v>
      </c>
      <c r="E11426" s="408">
        <v>12.115399999999999</v>
      </c>
      <c r="F11426" s="409">
        <v>44914.574513888889</v>
      </c>
      <c r="G11426" s="408">
        <v>0</v>
      </c>
    </row>
    <row r="11427" spans="1:7" ht="15" x14ac:dyDescent="0.2">
      <c r="A11427" s="407" t="s">
        <v>17911</v>
      </c>
      <c r="B11427" s="407" t="s">
        <v>17910</v>
      </c>
      <c r="C11427" s="408">
        <v>1</v>
      </c>
      <c r="D11427" s="408">
        <v>10.615399999999999</v>
      </c>
      <c r="E11427" s="408">
        <v>12.115399999999999</v>
      </c>
      <c r="F11427" s="409">
        <v>44914.57439814815</v>
      </c>
      <c r="G11427" s="408">
        <v>0</v>
      </c>
    </row>
    <row r="11428" spans="1:7" ht="15" x14ac:dyDescent="0.2">
      <c r="A11428" s="407" t="s">
        <v>36970</v>
      </c>
      <c r="B11428" s="407" t="s">
        <v>36971</v>
      </c>
      <c r="C11428" s="408">
        <v>13.8667</v>
      </c>
      <c r="D11428" s="408">
        <v>75.129900000000006</v>
      </c>
      <c r="E11428" s="408">
        <v>88.996600000000001</v>
      </c>
      <c r="F11428" s="409">
        <v>43244.471099537041</v>
      </c>
      <c r="G11428" s="408">
        <v>0</v>
      </c>
    </row>
    <row r="11429" spans="1:7" ht="15" x14ac:dyDescent="0.2">
      <c r="A11429" s="407" t="s">
        <v>36972</v>
      </c>
      <c r="B11429" s="407" t="s">
        <v>36973</v>
      </c>
      <c r="C11429" s="408">
        <v>13.7667</v>
      </c>
      <c r="D11429" s="408">
        <v>76.079499999999996</v>
      </c>
      <c r="E11429" s="408">
        <v>89.846199999999996</v>
      </c>
      <c r="F11429" s="409">
        <v>43244.471377314818</v>
      </c>
      <c r="G11429" s="408">
        <v>0</v>
      </c>
    </row>
    <row r="11430" spans="1:7" ht="15" x14ac:dyDescent="0.2">
      <c r="A11430" s="407" t="s">
        <v>17912</v>
      </c>
      <c r="B11430" s="407" t="s">
        <v>17913</v>
      </c>
      <c r="C11430" s="408">
        <v>54.666666666666671</v>
      </c>
      <c r="D11430" s="408">
        <v>94.06</v>
      </c>
      <c r="E11430" s="408">
        <v>149.89066666666668</v>
      </c>
      <c r="F11430" s="409">
        <v>43279.576018518521</v>
      </c>
      <c r="G11430" s="408">
        <v>0</v>
      </c>
    </row>
    <row r="11431" spans="1:7" ht="15" x14ac:dyDescent="0.2">
      <c r="A11431" s="407" t="s">
        <v>17914</v>
      </c>
      <c r="B11431" s="407" t="s">
        <v>17915</v>
      </c>
      <c r="C11431" s="408">
        <v>54.666666666666671</v>
      </c>
      <c r="D11431" s="408">
        <v>95.120333333333321</v>
      </c>
      <c r="E11431" s="408">
        <v>150.95099999999999</v>
      </c>
      <c r="F11431" s="409">
        <v>43279.581469907411</v>
      </c>
      <c r="G11431" s="408">
        <v>0</v>
      </c>
    </row>
    <row r="11432" spans="1:7" ht="15" x14ac:dyDescent="0.2">
      <c r="A11432" s="407" t="s">
        <v>36974</v>
      </c>
      <c r="B11432" s="407" t="s">
        <v>36975</v>
      </c>
      <c r="C11432" s="408">
        <v>54.666666666666671</v>
      </c>
      <c r="D11432" s="408">
        <v>94.962000000000003</v>
      </c>
      <c r="E11432" s="408">
        <v>150.84266666666664</v>
      </c>
      <c r="F11432" s="409">
        <v>44539.633981481478</v>
      </c>
      <c r="G11432" s="408">
        <v>0</v>
      </c>
    </row>
    <row r="11433" spans="1:7" ht="15" x14ac:dyDescent="0.2">
      <c r="A11433" s="407" t="s">
        <v>36976</v>
      </c>
      <c r="B11433" s="407" t="s">
        <v>36977</v>
      </c>
      <c r="C11433" s="408">
        <v>54.666666666666671</v>
      </c>
      <c r="D11433" s="408">
        <v>96.022333333333336</v>
      </c>
      <c r="E11433" s="408">
        <v>151.90299999999999</v>
      </c>
      <c r="F11433" s="409">
        <v>44539.634479166663</v>
      </c>
      <c r="G11433" s="408">
        <v>0</v>
      </c>
    </row>
    <row r="11434" spans="1:7" ht="15" x14ac:dyDescent="0.2">
      <c r="A11434" s="407" t="s">
        <v>36978</v>
      </c>
      <c r="B11434" s="407" t="s">
        <v>36979</v>
      </c>
      <c r="C11434" s="408">
        <v>52.25</v>
      </c>
      <c r="D11434" s="408">
        <v>67.189266889916681</v>
      </c>
      <c r="E11434" s="408">
        <v>173.18926688991669</v>
      </c>
      <c r="F11434" s="409">
        <v>44539.634953703702</v>
      </c>
      <c r="G11434" s="408">
        <v>0</v>
      </c>
    </row>
    <row r="11435" spans="1:7" ht="15" x14ac:dyDescent="0.2">
      <c r="A11435" s="407" t="s">
        <v>36980</v>
      </c>
      <c r="B11435" s="407" t="s">
        <v>36981</v>
      </c>
      <c r="C11435" s="408">
        <v>41.416666666666664</v>
      </c>
      <c r="D11435" s="408">
        <v>66.424508584768461</v>
      </c>
      <c r="E11435" s="408">
        <v>143.25784191810178</v>
      </c>
      <c r="F11435" s="409">
        <v>44539.635127314818</v>
      </c>
      <c r="G11435" s="408">
        <v>0</v>
      </c>
    </row>
    <row r="11436" spans="1:7" ht="15" x14ac:dyDescent="0.2">
      <c r="A11436" s="407" t="s">
        <v>17916</v>
      </c>
      <c r="B11436" s="407" t="s">
        <v>17917</v>
      </c>
      <c r="C11436" s="408">
        <v>56.166666666666671</v>
      </c>
      <c r="D11436" s="408">
        <v>127.92245315530997</v>
      </c>
      <c r="E11436" s="408">
        <v>223.00578648864328</v>
      </c>
      <c r="F11436" s="409">
        <v>43279.672476851854</v>
      </c>
      <c r="G11436" s="408">
        <v>0</v>
      </c>
    </row>
    <row r="11437" spans="1:7" ht="15" x14ac:dyDescent="0.2">
      <c r="A11437" s="407" t="s">
        <v>17918</v>
      </c>
      <c r="B11437" s="407" t="s">
        <v>17919</v>
      </c>
      <c r="C11437" s="408">
        <v>54.666666666666671</v>
      </c>
      <c r="D11437" s="408">
        <v>98.712000000000003</v>
      </c>
      <c r="E11437" s="408">
        <v>154.59266666666664</v>
      </c>
      <c r="F11437" s="409">
        <v>43279.67560185185</v>
      </c>
      <c r="G11437" s="408">
        <v>0</v>
      </c>
    </row>
    <row r="11438" spans="1:7" ht="15" x14ac:dyDescent="0.2">
      <c r="A11438" s="407" t="s">
        <v>17920</v>
      </c>
      <c r="B11438" s="407" t="s">
        <v>17921</v>
      </c>
      <c r="C11438" s="408">
        <v>54.666666666666671</v>
      </c>
      <c r="D11438" s="408">
        <v>99.772333333333322</v>
      </c>
      <c r="E11438" s="408">
        <v>155.65299999999999</v>
      </c>
      <c r="F11438" s="409">
        <v>43279.678356481483</v>
      </c>
      <c r="G11438" s="408">
        <v>0</v>
      </c>
    </row>
    <row r="11439" spans="1:7" ht="15" x14ac:dyDescent="0.2">
      <c r="A11439" s="407" t="s">
        <v>17922</v>
      </c>
      <c r="B11439" s="407" t="s">
        <v>17923</v>
      </c>
      <c r="C11439" s="408">
        <v>3.25</v>
      </c>
      <c r="D11439" s="408">
        <v>5.8475000000000001</v>
      </c>
      <c r="E11439" s="408">
        <v>19.0975</v>
      </c>
      <c r="F11439" s="409">
        <v>45922.293124999997</v>
      </c>
      <c r="G11439" s="408">
        <v>0</v>
      </c>
    </row>
    <row r="11440" spans="1:7" ht="15" x14ac:dyDescent="0.2">
      <c r="A11440" s="407" t="s">
        <v>17924</v>
      </c>
      <c r="B11440" s="407" t="s">
        <v>40500</v>
      </c>
      <c r="C11440" s="408">
        <v>2.0499999999999998</v>
      </c>
      <c r="D11440" s="408">
        <v>9.6065927999999996</v>
      </c>
      <c r="E11440" s="408">
        <v>11.656592799999999</v>
      </c>
      <c r="F11440" s="409">
        <v>45811.670104166667</v>
      </c>
      <c r="G11440" s="408">
        <v>20</v>
      </c>
    </row>
    <row r="11441" spans="1:7" ht="15" x14ac:dyDescent="0.2">
      <c r="A11441" s="407" t="s">
        <v>17925</v>
      </c>
      <c r="B11441" s="407" t="s">
        <v>17926</v>
      </c>
      <c r="C11441" s="408">
        <v>5.5</v>
      </c>
      <c r="D11441" s="408">
        <v>13.16</v>
      </c>
      <c r="E11441" s="408">
        <v>31.16</v>
      </c>
      <c r="F11441" s="409">
        <v>44523.367337962962</v>
      </c>
      <c r="G11441" s="408">
        <v>0</v>
      </c>
    </row>
    <row r="11442" spans="1:7" ht="15" x14ac:dyDescent="0.2">
      <c r="A11442" s="407" t="s">
        <v>17927</v>
      </c>
      <c r="B11442" s="407" t="s">
        <v>17928</v>
      </c>
      <c r="C11442" s="408">
        <v>3.25</v>
      </c>
      <c r="D11442" s="408">
        <v>9.1374999999999993</v>
      </c>
      <c r="E11442" s="408">
        <v>27.387499999999999</v>
      </c>
      <c r="F11442" s="409">
        <v>45174.352106481485</v>
      </c>
      <c r="G11442" s="408">
        <v>0</v>
      </c>
    </row>
    <row r="11443" spans="1:7" ht="15" x14ac:dyDescent="0.25">
      <c r="A11443" s="407" t="s">
        <v>17929</v>
      </c>
      <c r="B11443" s="407" t="s">
        <v>17930</v>
      </c>
      <c r="C11443" s="408">
        <v>0.75</v>
      </c>
      <c r="D11443" s="408">
        <v>30.291599999999999</v>
      </c>
      <c r="E11443" s="408">
        <v>31.041599999999999</v>
      </c>
      <c r="F11443" s="406"/>
      <c r="G11443" s="408">
        <v>0</v>
      </c>
    </row>
    <row r="11444" spans="1:7" ht="15" x14ac:dyDescent="0.2">
      <c r="A11444" s="407" t="s">
        <v>17931</v>
      </c>
      <c r="B11444" s="407" t="s">
        <v>17932</v>
      </c>
      <c r="C11444" s="408">
        <v>1.25</v>
      </c>
      <c r="D11444" s="408">
        <v>26.85</v>
      </c>
      <c r="E11444" s="408">
        <v>30.6</v>
      </c>
      <c r="F11444" s="409">
        <v>44215.415567129632</v>
      </c>
      <c r="G11444" s="408">
        <v>0</v>
      </c>
    </row>
    <row r="11445" spans="1:7" ht="15" x14ac:dyDescent="0.25">
      <c r="A11445" s="407" t="s">
        <v>17933</v>
      </c>
      <c r="B11445" s="407" t="s">
        <v>17934</v>
      </c>
      <c r="C11445" s="406"/>
      <c r="D11445" s="406"/>
      <c r="E11445" s="406"/>
      <c r="F11445" s="409">
        <v>44882.382210648146</v>
      </c>
      <c r="G11445" s="408">
        <v>0</v>
      </c>
    </row>
    <row r="11446" spans="1:7" ht="15" x14ac:dyDescent="0.2">
      <c r="A11446" s="407" t="s">
        <v>17935</v>
      </c>
      <c r="B11446" s="407" t="s">
        <v>17936</v>
      </c>
      <c r="C11446" s="408">
        <v>21.5</v>
      </c>
      <c r="D11446" s="408">
        <v>43.18</v>
      </c>
      <c r="E11446" s="408">
        <v>72.680000000000007</v>
      </c>
      <c r="F11446" s="409">
        <v>44882.382488425923</v>
      </c>
      <c r="G11446" s="408">
        <v>0</v>
      </c>
    </row>
    <row r="11447" spans="1:7" ht="15" x14ac:dyDescent="0.2">
      <c r="A11447" s="407" t="s">
        <v>17937</v>
      </c>
      <c r="B11447" s="407" t="s">
        <v>17938</v>
      </c>
      <c r="C11447" s="408">
        <v>2.15</v>
      </c>
      <c r="D11447" s="408">
        <v>10.45257024</v>
      </c>
      <c r="E11447" s="408">
        <v>12.602570239999999</v>
      </c>
      <c r="F11447" s="409">
        <v>44692.627129629633</v>
      </c>
      <c r="G11447" s="408">
        <v>201</v>
      </c>
    </row>
    <row r="11448" spans="1:7" ht="15" x14ac:dyDescent="0.25">
      <c r="A11448" s="407" t="s">
        <v>17939</v>
      </c>
      <c r="B11448" s="407" t="s">
        <v>17940</v>
      </c>
      <c r="C11448" s="406"/>
      <c r="D11448" s="406"/>
      <c r="E11448" s="406"/>
      <c r="F11448" s="409">
        <v>44277.639386574076</v>
      </c>
      <c r="G11448" s="408">
        <v>0</v>
      </c>
    </row>
    <row r="11449" spans="1:7" ht="15" x14ac:dyDescent="0.25">
      <c r="A11449" s="407" t="s">
        <v>17941</v>
      </c>
      <c r="B11449" s="407" t="s">
        <v>17942</v>
      </c>
      <c r="C11449" s="406"/>
      <c r="D11449" s="406"/>
      <c r="E11449" s="406"/>
      <c r="F11449" s="409">
        <v>44277.640208333331</v>
      </c>
      <c r="G11449" s="408">
        <v>0</v>
      </c>
    </row>
    <row r="11450" spans="1:7" ht="15" x14ac:dyDescent="0.25">
      <c r="A11450" s="407" t="s">
        <v>17943</v>
      </c>
      <c r="B11450" s="407" t="s">
        <v>17944</v>
      </c>
      <c r="C11450" s="406"/>
      <c r="D11450" s="406"/>
      <c r="E11450" s="406"/>
      <c r="F11450" s="409">
        <v>44277.646435185183</v>
      </c>
      <c r="G11450" s="408">
        <v>0</v>
      </c>
    </row>
    <row r="11451" spans="1:7" ht="15" x14ac:dyDescent="0.25">
      <c r="A11451" s="407" t="s">
        <v>17945</v>
      </c>
      <c r="B11451" s="407" t="s">
        <v>17946</v>
      </c>
      <c r="C11451" s="406"/>
      <c r="D11451" s="406"/>
      <c r="E11451" s="406"/>
      <c r="F11451" s="409">
        <v>44277.641608796293</v>
      </c>
      <c r="G11451" s="408">
        <v>0</v>
      </c>
    </row>
    <row r="11452" spans="1:7" ht="15" x14ac:dyDescent="0.25">
      <c r="A11452" s="407" t="s">
        <v>17947</v>
      </c>
      <c r="B11452" s="407" t="s">
        <v>17948</v>
      </c>
      <c r="C11452" s="406"/>
      <c r="D11452" s="406"/>
      <c r="E11452" s="406"/>
      <c r="F11452" s="409">
        <v>44277.642210648148</v>
      </c>
      <c r="G11452" s="408">
        <v>0</v>
      </c>
    </row>
    <row r="11453" spans="1:7" ht="15" x14ac:dyDescent="0.25">
      <c r="A11453" s="407" t="s">
        <v>17949</v>
      </c>
      <c r="B11453" s="407" t="s">
        <v>17950</v>
      </c>
      <c r="C11453" s="406"/>
      <c r="D11453" s="406"/>
      <c r="E11453" s="406"/>
      <c r="F11453" s="409">
        <v>44277.647303240738</v>
      </c>
      <c r="G11453" s="408">
        <v>0</v>
      </c>
    </row>
    <row r="11454" spans="1:7" ht="15" x14ac:dyDescent="0.2">
      <c r="A11454" s="407" t="s">
        <v>17951</v>
      </c>
      <c r="B11454" s="407" t="s">
        <v>17952</v>
      </c>
      <c r="C11454" s="408">
        <v>32.65</v>
      </c>
      <c r="D11454" s="408">
        <v>104.65084098679461</v>
      </c>
      <c r="E11454" s="408">
        <v>144.80084098679458</v>
      </c>
      <c r="F11454" s="409">
        <v>44974.532824074071</v>
      </c>
      <c r="G11454" s="408">
        <v>0</v>
      </c>
    </row>
    <row r="11455" spans="1:7" ht="15" x14ac:dyDescent="0.2">
      <c r="A11455" s="407" t="s">
        <v>17953</v>
      </c>
      <c r="B11455" s="407" t="s">
        <v>17954</v>
      </c>
      <c r="C11455" s="408">
        <v>29.150000000000002</v>
      </c>
      <c r="D11455" s="408">
        <v>102.87321000768813</v>
      </c>
      <c r="E11455" s="408">
        <v>149.52321000768814</v>
      </c>
      <c r="F11455" s="409">
        <v>44974.533530092594</v>
      </c>
      <c r="G11455" s="408">
        <v>0</v>
      </c>
    </row>
    <row r="11456" spans="1:7" ht="15" x14ac:dyDescent="0.2">
      <c r="A11456" s="407" t="s">
        <v>17955</v>
      </c>
      <c r="B11456" s="407" t="s">
        <v>17956</v>
      </c>
      <c r="C11456" s="408">
        <v>36.299999999999997</v>
      </c>
      <c r="D11456" s="408">
        <v>278.92823529168817</v>
      </c>
      <c r="E11456" s="408">
        <v>341.22823529168818</v>
      </c>
      <c r="F11456" s="409">
        <v>44974.534155092595</v>
      </c>
      <c r="G11456" s="408">
        <v>0</v>
      </c>
    </row>
    <row r="11457" spans="1:7" ht="15" x14ac:dyDescent="0.25">
      <c r="A11457" s="407" t="s">
        <v>17957</v>
      </c>
      <c r="B11457" s="407" t="s">
        <v>17958</v>
      </c>
      <c r="C11457" s="406"/>
      <c r="D11457" s="406"/>
      <c r="E11457" s="406"/>
      <c r="F11457" s="409">
        <v>44974.53466435185</v>
      </c>
      <c r="G11457" s="408">
        <v>0</v>
      </c>
    </row>
    <row r="11458" spans="1:7" ht="15" x14ac:dyDescent="0.25">
      <c r="A11458" s="407" t="s">
        <v>17959</v>
      </c>
      <c r="B11458" s="407" t="s">
        <v>17960</v>
      </c>
      <c r="C11458" s="406"/>
      <c r="D11458" s="406"/>
      <c r="E11458" s="406"/>
      <c r="F11458" s="409">
        <v>44974.534247685187</v>
      </c>
      <c r="G11458" s="408">
        <v>0</v>
      </c>
    </row>
    <row r="11459" spans="1:7" ht="15" x14ac:dyDescent="0.2">
      <c r="A11459" s="407" t="s">
        <v>17961</v>
      </c>
      <c r="B11459" s="407" t="s">
        <v>17962</v>
      </c>
      <c r="C11459" s="408">
        <v>45.7</v>
      </c>
      <c r="D11459" s="408">
        <v>104.16</v>
      </c>
      <c r="E11459" s="408">
        <v>178.36</v>
      </c>
      <c r="F11459" s="409">
        <v>44974.534756944442</v>
      </c>
      <c r="G11459" s="408">
        <v>0</v>
      </c>
    </row>
    <row r="11460" spans="1:7" ht="15" x14ac:dyDescent="0.2">
      <c r="A11460" s="407" t="s">
        <v>17963</v>
      </c>
      <c r="B11460" s="407" t="s">
        <v>17964</v>
      </c>
      <c r="C11460" s="408">
        <v>0.75</v>
      </c>
      <c r="D11460" s="408">
        <v>35.93</v>
      </c>
      <c r="E11460" s="408">
        <v>37.68</v>
      </c>
      <c r="F11460" s="409">
        <v>45842.382974537039</v>
      </c>
      <c r="G11460" s="408">
        <v>0</v>
      </c>
    </row>
    <row r="11461" spans="1:7" ht="15" x14ac:dyDescent="0.2">
      <c r="A11461" s="407" t="s">
        <v>17965</v>
      </c>
      <c r="B11461" s="407" t="s">
        <v>17966</v>
      </c>
      <c r="C11461" s="408">
        <v>0.75</v>
      </c>
      <c r="D11461" s="408">
        <v>33.912500000000001</v>
      </c>
      <c r="E11461" s="408">
        <v>35.662500000000001</v>
      </c>
      <c r="F11461" s="409">
        <v>45842.383240740739</v>
      </c>
      <c r="G11461" s="408">
        <v>0</v>
      </c>
    </row>
    <row r="11462" spans="1:7" ht="15" x14ac:dyDescent="0.2">
      <c r="A11462" s="407" t="s">
        <v>17967</v>
      </c>
      <c r="B11462" s="407" t="s">
        <v>17968</v>
      </c>
      <c r="C11462" s="408">
        <v>0.75</v>
      </c>
      <c r="D11462" s="408">
        <v>44.99</v>
      </c>
      <c r="E11462" s="408">
        <v>46.739999999999995</v>
      </c>
      <c r="F11462" s="409">
        <v>45842.383634259262</v>
      </c>
      <c r="G11462" s="408">
        <v>0</v>
      </c>
    </row>
    <row r="11463" spans="1:7" ht="15" x14ac:dyDescent="0.25">
      <c r="A11463" s="407" t="s">
        <v>17969</v>
      </c>
      <c r="B11463" s="407" t="s">
        <v>17970</v>
      </c>
      <c r="C11463" s="406"/>
      <c r="D11463" s="406"/>
      <c r="E11463" s="406"/>
      <c r="F11463" s="409">
        <v>44812.673518518517</v>
      </c>
      <c r="G11463" s="408">
        <v>0</v>
      </c>
    </row>
    <row r="11464" spans="1:7" ht="15" x14ac:dyDescent="0.2">
      <c r="A11464" s="407" t="s">
        <v>17971</v>
      </c>
      <c r="B11464" s="407" t="s">
        <v>17972</v>
      </c>
      <c r="C11464" s="408">
        <v>0.75</v>
      </c>
      <c r="D11464" s="408">
        <v>38.11</v>
      </c>
      <c r="E11464" s="408">
        <v>39.86</v>
      </c>
      <c r="F11464" s="409">
        <v>44914.574675925927</v>
      </c>
      <c r="G11464" s="408">
        <v>0</v>
      </c>
    </row>
    <row r="11465" spans="1:7" ht="15" x14ac:dyDescent="0.2">
      <c r="A11465" s="407" t="s">
        <v>17973</v>
      </c>
      <c r="B11465" s="407" t="s">
        <v>17974</v>
      </c>
      <c r="C11465" s="408">
        <v>0.75</v>
      </c>
      <c r="D11465" s="408">
        <v>53.8</v>
      </c>
      <c r="E11465" s="408">
        <v>55.55</v>
      </c>
      <c r="F11465" s="409">
        <v>45842.383425925924</v>
      </c>
      <c r="G11465" s="408">
        <v>0</v>
      </c>
    </row>
    <row r="11466" spans="1:7" ht="15" x14ac:dyDescent="0.2">
      <c r="A11466" s="407" t="s">
        <v>17975</v>
      </c>
      <c r="B11466" s="407" t="s">
        <v>17976</v>
      </c>
      <c r="C11466" s="408">
        <v>0</v>
      </c>
      <c r="D11466" s="408">
        <v>55.04</v>
      </c>
      <c r="E11466" s="408">
        <v>55.04</v>
      </c>
      <c r="F11466" s="409">
        <v>43229.496111111112</v>
      </c>
      <c r="G11466" s="408">
        <v>0</v>
      </c>
    </row>
    <row r="11467" spans="1:7" ht="15" x14ac:dyDescent="0.25">
      <c r="A11467" s="407" t="s">
        <v>17977</v>
      </c>
      <c r="B11467" s="407" t="s">
        <v>17978</v>
      </c>
      <c r="C11467" s="408">
        <v>1.5</v>
      </c>
      <c r="D11467" s="408">
        <v>55.04</v>
      </c>
      <c r="E11467" s="408">
        <v>56.54</v>
      </c>
      <c r="F11467" s="406"/>
      <c r="G11467" s="408">
        <v>0</v>
      </c>
    </row>
    <row r="11468" spans="1:7" ht="15" x14ac:dyDescent="0.25">
      <c r="A11468" s="407" t="s">
        <v>17979</v>
      </c>
      <c r="B11468" s="407" t="s">
        <v>17980</v>
      </c>
      <c r="C11468" s="408">
        <v>0</v>
      </c>
      <c r="D11468" s="408">
        <v>25.8</v>
      </c>
      <c r="E11468" s="408">
        <v>25.8</v>
      </c>
      <c r="F11468" s="406"/>
      <c r="G11468" s="408">
        <v>0</v>
      </c>
    </row>
    <row r="11469" spans="1:7" ht="15" x14ac:dyDescent="0.2">
      <c r="A11469" s="407" t="s">
        <v>17981</v>
      </c>
      <c r="B11469" s="407" t="s">
        <v>17982</v>
      </c>
      <c r="C11469" s="408">
        <v>0</v>
      </c>
      <c r="D11469" s="408">
        <v>7.46</v>
      </c>
      <c r="E11469" s="408">
        <v>7.46</v>
      </c>
      <c r="F11469" s="409">
        <v>43229.556817129633</v>
      </c>
      <c r="G11469" s="408">
        <v>0</v>
      </c>
    </row>
    <row r="11470" spans="1:7" ht="15" x14ac:dyDescent="0.2">
      <c r="A11470" s="407" t="s">
        <v>17983</v>
      </c>
      <c r="B11470" s="407" t="s">
        <v>41367</v>
      </c>
      <c r="C11470" s="408">
        <v>0</v>
      </c>
      <c r="D11470" s="408">
        <v>216</v>
      </c>
      <c r="E11470" s="408">
        <v>216</v>
      </c>
      <c r="F11470" s="409">
        <v>46099.510115740741</v>
      </c>
      <c r="G11470" s="408">
        <v>0</v>
      </c>
    </row>
    <row r="11471" spans="1:7" ht="15" x14ac:dyDescent="0.2">
      <c r="A11471" s="407" t="s">
        <v>17984</v>
      </c>
      <c r="B11471" s="407" t="s">
        <v>17985</v>
      </c>
      <c r="C11471" s="408">
        <v>0</v>
      </c>
      <c r="D11471" s="408">
        <v>28.39</v>
      </c>
      <c r="E11471" s="408">
        <v>28.39</v>
      </c>
      <c r="F11471" s="409">
        <v>43229.556238425925</v>
      </c>
      <c r="G11471" s="408">
        <v>0</v>
      </c>
    </row>
    <row r="11472" spans="1:7" ht="15" x14ac:dyDescent="0.25">
      <c r="A11472" s="407" t="s">
        <v>17986</v>
      </c>
      <c r="B11472" s="407" t="s">
        <v>17987</v>
      </c>
      <c r="C11472" s="408">
        <v>0</v>
      </c>
      <c r="D11472" s="408">
        <v>6.65</v>
      </c>
      <c r="E11472" s="408">
        <v>6.65</v>
      </c>
      <c r="F11472" s="406"/>
      <c r="G11472" s="408">
        <v>0</v>
      </c>
    </row>
    <row r="11473" spans="1:7" ht="15" x14ac:dyDescent="0.25">
      <c r="A11473" s="407" t="s">
        <v>17988</v>
      </c>
      <c r="B11473" s="407" t="s">
        <v>17989</v>
      </c>
      <c r="C11473" s="408">
        <v>0</v>
      </c>
      <c r="D11473" s="408">
        <v>4.09</v>
      </c>
      <c r="E11473" s="408">
        <v>4.09</v>
      </c>
      <c r="F11473" s="406"/>
      <c r="G11473" s="408">
        <v>0</v>
      </c>
    </row>
    <row r="11474" spans="1:7" ht="15" x14ac:dyDescent="0.2">
      <c r="A11474" s="407" t="s">
        <v>17990</v>
      </c>
      <c r="B11474" s="407" t="s">
        <v>17991</v>
      </c>
      <c r="C11474" s="408">
        <v>0</v>
      </c>
      <c r="D11474" s="408">
        <v>10.9</v>
      </c>
      <c r="E11474" s="408">
        <v>10.9</v>
      </c>
      <c r="F11474" s="409">
        <v>43844.420335648145</v>
      </c>
      <c r="G11474" s="408">
        <v>0</v>
      </c>
    </row>
    <row r="11475" spans="1:7" ht="15" x14ac:dyDescent="0.2">
      <c r="A11475" s="407" t="s">
        <v>17992</v>
      </c>
      <c r="B11475" s="407" t="s">
        <v>17993</v>
      </c>
      <c r="C11475" s="408">
        <v>0</v>
      </c>
      <c r="D11475" s="408">
        <v>4.1500000000000004</v>
      </c>
      <c r="E11475" s="408">
        <v>4.1500000000000004</v>
      </c>
      <c r="F11475" s="409">
        <v>45618.269456018519</v>
      </c>
      <c r="G11475" s="408">
        <v>0</v>
      </c>
    </row>
    <row r="11476" spans="1:7" ht="15" x14ac:dyDescent="0.25">
      <c r="A11476" s="407" t="s">
        <v>17994</v>
      </c>
      <c r="B11476" s="407" t="s">
        <v>17995</v>
      </c>
      <c r="C11476" s="408">
        <v>0</v>
      </c>
      <c r="D11476" s="408">
        <v>8</v>
      </c>
      <c r="E11476" s="408">
        <v>8</v>
      </c>
      <c r="F11476" s="406"/>
      <c r="G11476" s="408">
        <v>0</v>
      </c>
    </row>
    <row r="11477" spans="1:7" ht="15" x14ac:dyDescent="0.2">
      <c r="A11477" s="407" t="s">
        <v>17996</v>
      </c>
      <c r="B11477" s="407" t="s">
        <v>17997</v>
      </c>
      <c r="C11477" s="408">
        <v>0</v>
      </c>
      <c r="D11477" s="408">
        <v>4.0999999999999996</v>
      </c>
      <c r="E11477" s="408">
        <v>4.0999999999999996</v>
      </c>
      <c r="F11477" s="409">
        <v>44873.368958333333</v>
      </c>
      <c r="G11477" s="408">
        <v>0</v>
      </c>
    </row>
    <row r="11478" spans="1:7" ht="15" x14ac:dyDescent="0.2">
      <c r="A11478" s="407" t="s">
        <v>17998</v>
      </c>
      <c r="B11478" s="407" t="s">
        <v>17999</v>
      </c>
      <c r="C11478" s="408">
        <v>0</v>
      </c>
      <c r="D11478" s="408">
        <v>6</v>
      </c>
      <c r="E11478" s="408">
        <v>6</v>
      </c>
      <c r="F11478" s="409">
        <v>44873.370104166665</v>
      </c>
      <c r="G11478" s="408">
        <v>0</v>
      </c>
    </row>
    <row r="11479" spans="1:7" ht="15" x14ac:dyDescent="0.25">
      <c r="A11479" s="407" t="s">
        <v>18000</v>
      </c>
      <c r="B11479" s="407" t="s">
        <v>18001</v>
      </c>
      <c r="C11479" s="408">
        <v>0</v>
      </c>
      <c r="D11479" s="408">
        <v>13.55</v>
      </c>
      <c r="E11479" s="408">
        <v>13.55</v>
      </c>
      <c r="F11479" s="406"/>
      <c r="G11479" s="408">
        <v>0</v>
      </c>
    </row>
    <row r="11480" spans="1:7" ht="15" x14ac:dyDescent="0.2">
      <c r="A11480" s="407" t="s">
        <v>18002</v>
      </c>
      <c r="B11480" s="407" t="s">
        <v>18003</v>
      </c>
      <c r="C11480" s="408">
        <v>0</v>
      </c>
      <c r="D11480" s="408">
        <v>6</v>
      </c>
      <c r="E11480" s="408">
        <v>6</v>
      </c>
      <c r="F11480" s="409">
        <v>45688.336261574077</v>
      </c>
      <c r="G11480" s="408">
        <v>0</v>
      </c>
    </row>
    <row r="11481" spans="1:7" ht="15" x14ac:dyDescent="0.2">
      <c r="A11481" s="407" t="s">
        <v>18004</v>
      </c>
      <c r="B11481" s="407" t="s">
        <v>18005</v>
      </c>
      <c r="C11481" s="408">
        <v>0</v>
      </c>
      <c r="D11481" s="408">
        <v>9.9</v>
      </c>
      <c r="E11481" s="408">
        <v>9.9</v>
      </c>
      <c r="F11481" s="409">
        <v>44873.370891203704</v>
      </c>
      <c r="G11481" s="408">
        <v>0</v>
      </c>
    </row>
    <row r="11482" spans="1:7" ht="15" x14ac:dyDescent="0.2">
      <c r="A11482" s="407" t="s">
        <v>18006</v>
      </c>
      <c r="B11482" s="407" t="s">
        <v>18007</v>
      </c>
      <c r="C11482" s="408">
        <v>0</v>
      </c>
      <c r="D11482" s="408">
        <v>2.5</v>
      </c>
      <c r="E11482" s="408">
        <v>2.5</v>
      </c>
      <c r="F11482" s="409">
        <v>44873.370405092595</v>
      </c>
      <c r="G11482" s="408">
        <v>0</v>
      </c>
    </row>
    <row r="11483" spans="1:7" ht="15" x14ac:dyDescent="0.2">
      <c r="A11483" s="407" t="s">
        <v>18008</v>
      </c>
      <c r="B11483" s="407" t="s">
        <v>18009</v>
      </c>
      <c r="C11483" s="408">
        <v>0</v>
      </c>
      <c r="D11483" s="408">
        <v>0</v>
      </c>
      <c r="E11483" s="408">
        <v>0</v>
      </c>
      <c r="F11483" s="409">
        <v>44216.583657407406</v>
      </c>
      <c r="G11483" s="408">
        <v>0</v>
      </c>
    </row>
    <row r="11484" spans="1:7" ht="15" x14ac:dyDescent="0.25">
      <c r="A11484" s="407" t="s">
        <v>18010</v>
      </c>
      <c r="B11484" s="407" t="s">
        <v>18011</v>
      </c>
      <c r="C11484" s="406"/>
      <c r="D11484" s="406"/>
      <c r="E11484" s="406"/>
      <c r="F11484" s="406"/>
      <c r="G11484" s="408">
        <v>0</v>
      </c>
    </row>
    <row r="11485" spans="1:7" ht="15" x14ac:dyDescent="0.25">
      <c r="A11485" s="407" t="s">
        <v>18012</v>
      </c>
      <c r="B11485" s="407" t="s">
        <v>18013</v>
      </c>
      <c r="C11485" s="406"/>
      <c r="D11485" s="406"/>
      <c r="E11485" s="406"/>
      <c r="F11485" s="406"/>
      <c r="G11485" s="408">
        <v>0</v>
      </c>
    </row>
    <row r="11486" spans="1:7" ht="15" x14ac:dyDescent="0.25">
      <c r="A11486" s="407" t="s">
        <v>18014</v>
      </c>
      <c r="B11486" s="407" t="s">
        <v>18015</v>
      </c>
      <c r="C11486" s="408">
        <v>0</v>
      </c>
      <c r="D11486" s="408">
        <v>42.8</v>
      </c>
      <c r="E11486" s="408">
        <v>42.8</v>
      </c>
      <c r="F11486" s="406"/>
      <c r="G11486" s="408">
        <v>0</v>
      </c>
    </row>
    <row r="11487" spans="1:7" ht="15" x14ac:dyDescent="0.25">
      <c r="A11487" s="407" t="s">
        <v>18016</v>
      </c>
      <c r="B11487" s="407" t="s">
        <v>18017</v>
      </c>
      <c r="C11487" s="406"/>
      <c r="D11487" s="408">
        <v>40.47</v>
      </c>
      <c r="E11487" s="408">
        <v>40.47</v>
      </c>
      <c r="F11487" s="409">
        <v>44881.346678240741</v>
      </c>
      <c r="G11487" s="408">
        <v>0</v>
      </c>
    </row>
    <row r="11488" spans="1:7" ht="15" x14ac:dyDescent="0.2">
      <c r="A11488" s="407" t="s">
        <v>18018</v>
      </c>
      <c r="B11488" s="407" t="s">
        <v>18019</v>
      </c>
      <c r="C11488" s="408">
        <v>0</v>
      </c>
      <c r="D11488" s="408">
        <v>3.5</v>
      </c>
      <c r="E11488" s="408">
        <v>3.5</v>
      </c>
      <c r="F11488" s="409">
        <v>44517.433831018519</v>
      </c>
      <c r="G11488" s="408">
        <v>0</v>
      </c>
    </row>
    <row r="11489" spans="1:7" ht="15" x14ac:dyDescent="0.2">
      <c r="A11489" s="407" t="s">
        <v>36982</v>
      </c>
      <c r="B11489" s="407" t="s">
        <v>36983</v>
      </c>
      <c r="C11489" s="408">
        <v>5.833333333333333</v>
      </c>
      <c r="D11489" s="408">
        <v>8.08</v>
      </c>
      <c r="E11489" s="408">
        <v>13.913333333333334</v>
      </c>
      <c r="F11489" s="409">
        <v>44347.655439814815</v>
      </c>
      <c r="G11489" s="408">
        <v>0</v>
      </c>
    </row>
    <row r="11490" spans="1:7" ht="15" x14ac:dyDescent="0.2">
      <c r="A11490" s="407" t="s">
        <v>36984</v>
      </c>
      <c r="B11490" s="407" t="s">
        <v>36985</v>
      </c>
      <c r="C11490" s="408">
        <v>0</v>
      </c>
      <c r="D11490" s="408">
        <v>11.95</v>
      </c>
      <c r="E11490" s="408">
        <v>11.95</v>
      </c>
      <c r="F11490" s="409">
        <v>43378.413194444445</v>
      </c>
      <c r="G11490" s="408">
        <v>0</v>
      </c>
    </row>
    <row r="11491" spans="1:7" ht="15" x14ac:dyDescent="0.2">
      <c r="A11491" s="407" t="s">
        <v>18020</v>
      </c>
      <c r="B11491" s="407" t="s">
        <v>18021</v>
      </c>
      <c r="C11491" s="408">
        <v>0</v>
      </c>
      <c r="D11491" s="408">
        <v>2.5</v>
      </c>
      <c r="E11491" s="408">
        <v>2.5</v>
      </c>
      <c r="F11491" s="409">
        <v>45112.353125000001</v>
      </c>
      <c r="G11491" s="408">
        <v>0</v>
      </c>
    </row>
    <row r="11492" spans="1:7" ht="15" x14ac:dyDescent="0.2">
      <c r="A11492" s="407" t="s">
        <v>36986</v>
      </c>
      <c r="B11492" s="407" t="s">
        <v>36987</v>
      </c>
      <c r="C11492" s="408">
        <v>0</v>
      </c>
      <c r="D11492" s="408">
        <v>17.8</v>
      </c>
      <c r="E11492" s="408">
        <v>17.8</v>
      </c>
      <c r="F11492" s="409">
        <v>43347.487326388888</v>
      </c>
      <c r="G11492" s="408">
        <v>0</v>
      </c>
    </row>
    <row r="11493" spans="1:7" ht="15" x14ac:dyDescent="0.2">
      <c r="A11493" s="407" t="s">
        <v>18022</v>
      </c>
      <c r="B11493" s="407" t="s">
        <v>18023</v>
      </c>
      <c r="C11493" s="408">
        <v>0</v>
      </c>
      <c r="D11493" s="408">
        <v>3.5</v>
      </c>
      <c r="E11493" s="408">
        <v>3.5</v>
      </c>
      <c r="F11493" s="409">
        <v>44523.36990740741</v>
      </c>
      <c r="G11493" s="408">
        <v>0</v>
      </c>
    </row>
    <row r="11494" spans="1:7" ht="15" x14ac:dyDescent="0.2">
      <c r="A11494" s="407" t="s">
        <v>18024</v>
      </c>
      <c r="B11494" s="407" t="s">
        <v>18025</v>
      </c>
      <c r="C11494" s="408">
        <v>0</v>
      </c>
      <c r="D11494" s="408">
        <v>10.95</v>
      </c>
      <c r="E11494" s="408">
        <v>10.95</v>
      </c>
      <c r="F11494" s="409">
        <v>44872.476817129631</v>
      </c>
      <c r="G11494" s="408">
        <v>0</v>
      </c>
    </row>
    <row r="11495" spans="1:7" ht="15" x14ac:dyDescent="0.2">
      <c r="A11495" s="407" t="s">
        <v>18026</v>
      </c>
      <c r="B11495" s="407" t="s">
        <v>18027</v>
      </c>
      <c r="C11495" s="408">
        <v>1.5</v>
      </c>
      <c r="D11495" s="408">
        <v>0.91446871597991497</v>
      </c>
      <c r="E11495" s="408">
        <v>7.4144687159799147</v>
      </c>
      <c r="F11495" s="409">
        <v>45112.346516203703</v>
      </c>
      <c r="G11495" s="408">
        <v>0</v>
      </c>
    </row>
    <row r="11496" spans="1:7" ht="15" x14ac:dyDescent="0.2">
      <c r="A11496" s="407" t="s">
        <v>18028</v>
      </c>
      <c r="B11496" s="407" t="s">
        <v>18029</v>
      </c>
      <c r="C11496" s="408">
        <v>0</v>
      </c>
      <c r="D11496" s="408">
        <v>1.5</v>
      </c>
      <c r="E11496" s="408">
        <v>1.5</v>
      </c>
      <c r="F11496" s="409">
        <v>44512.58084490741</v>
      </c>
      <c r="G11496" s="408">
        <v>0</v>
      </c>
    </row>
    <row r="11497" spans="1:7" ht="15" x14ac:dyDescent="0.2">
      <c r="A11497" s="407" t="s">
        <v>18030</v>
      </c>
      <c r="B11497" s="407" t="s">
        <v>18031</v>
      </c>
      <c r="C11497" s="408">
        <v>0</v>
      </c>
      <c r="D11497" s="408">
        <v>1.5</v>
      </c>
      <c r="E11497" s="408">
        <v>1.5</v>
      </c>
      <c r="F11497" s="409">
        <v>42983.385393518518</v>
      </c>
      <c r="G11497" s="408">
        <v>0</v>
      </c>
    </row>
    <row r="11498" spans="1:7" ht="15" x14ac:dyDescent="0.2">
      <c r="A11498" s="407" t="s">
        <v>36988</v>
      </c>
      <c r="B11498" s="407" t="s">
        <v>36989</v>
      </c>
      <c r="C11498" s="408">
        <v>0</v>
      </c>
      <c r="D11498" s="408">
        <v>16.82</v>
      </c>
      <c r="E11498" s="408">
        <v>16.82</v>
      </c>
      <c r="F11498" s="409">
        <v>44399.500092592592</v>
      </c>
      <c r="G11498" s="408">
        <v>0</v>
      </c>
    </row>
    <row r="11499" spans="1:7" ht="15" x14ac:dyDescent="0.2">
      <c r="A11499" s="407" t="s">
        <v>36990</v>
      </c>
      <c r="B11499" s="407" t="s">
        <v>36991</v>
      </c>
      <c r="C11499" s="408">
        <v>0</v>
      </c>
      <c r="D11499" s="408">
        <v>8.6999999999999993</v>
      </c>
      <c r="E11499" s="408">
        <v>8.6999999999999993</v>
      </c>
      <c r="F11499" s="409">
        <v>44399.500578703701</v>
      </c>
      <c r="G11499" s="408">
        <v>0</v>
      </c>
    </row>
    <row r="11500" spans="1:7" ht="15" x14ac:dyDescent="0.2">
      <c r="A11500" s="407" t="s">
        <v>18032</v>
      </c>
      <c r="B11500" s="407" t="s">
        <v>18033</v>
      </c>
      <c r="C11500" s="408">
        <v>0</v>
      </c>
      <c r="D11500" s="408">
        <v>16.5</v>
      </c>
      <c r="E11500" s="408">
        <v>16.5</v>
      </c>
      <c r="F11500" s="409">
        <v>44881.346828703703</v>
      </c>
      <c r="G11500" s="408">
        <v>0</v>
      </c>
    </row>
    <row r="11501" spans="1:7" ht="15" x14ac:dyDescent="0.2">
      <c r="A11501" s="407" t="s">
        <v>18034</v>
      </c>
      <c r="B11501" s="407" t="s">
        <v>18035</v>
      </c>
      <c r="C11501" s="408">
        <v>0</v>
      </c>
      <c r="D11501" s="408">
        <v>12.992349364289661</v>
      </c>
      <c r="E11501" s="408">
        <v>12.992349364289661</v>
      </c>
      <c r="F11501" s="409">
        <v>46038.460763888892</v>
      </c>
      <c r="G11501" s="408">
        <v>5</v>
      </c>
    </row>
    <row r="11502" spans="1:7" ht="15" x14ac:dyDescent="0.2">
      <c r="A11502" s="407" t="s">
        <v>18036</v>
      </c>
      <c r="B11502" s="407" t="s">
        <v>18037</v>
      </c>
      <c r="C11502" s="408">
        <v>0</v>
      </c>
      <c r="D11502" s="408">
        <v>2.2599999999999998</v>
      </c>
      <c r="E11502" s="408">
        <v>2.2599999999999998</v>
      </c>
      <c r="F11502" s="409">
        <v>45641.948414351849</v>
      </c>
      <c r="G11502" s="408">
        <v>107</v>
      </c>
    </row>
    <row r="11503" spans="1:7" ht="15" x14ac:dyDescent="0.2">
      <c r="A11503" s="407" t="s">
        <v>18038</v>
      </c>
      <c r="B11503" s="407" t="s">
        <v>18039</v>
      </c>
      <c r="C11503" s="408">
        <v>0</v>
      </c>
      <c r="D11503" s="408">
        <v>5.85</v>
      </c>
      <c r="E11503" s="408">
        <v>5.85</v>
      </c>
      <c r="F11503" s="409">
        <v>45930.633055555554</v>
      </c>
      <c r="G11503" s="408">
        <v>0</v>
      </c>
    </row>
    <row r="11504" spans="1:7" ht="15" x14ac:dyDescent="0.2">
      <c r="A11504" s="407" t="s">
        <v>18040</v>
      </c>
      <c r="B11504" s="407" t="s">
        <v>18041</v>
      </c>
      <c r="C11504" s="408">
        <v>0</v>
      </c>
      <c r="D11504" s="408">
        <v>3.11</v>
      </c>
      <c r="E11504" s="408">
        <v>3.11</v>
      </c>
      <c r="F11504" s="409">
        <v>45930.633738425924</v>
      </c>
      <c r="G11504" s="408">
        <v>0</v>
      </c>
    </row>
    <row r="11505" spans="1:7" ht="15" x14ac:dyDescent="0.2">
      <c r="A11505" s="407" t="s">
        <v>18042</v>
      </c>
      <c r="B11505" s="407" t="s">
        <v>18043</v>
      </c>
      <c r="C11505" s="408">
        <v>0</v>
      </c>
      <c r="D11505" s="408">
        <v>5</v>
      </c>
      <c r="E11505" s="408">
        <v>5</v>
      </c>
      <c r="F11505" s="409">
        <v>45637.503368055557</v>
      </c>
      <c r="G11505" s="408">
        <v>0</v>
      </c>
    </row>
    <row r="11506" spans="1:7" ht="15" x14ac:dyDescent="0.2">
      <c r="A11506" s="407" t="s">
        <v>18044</v>
      </c>
      <c r="B11506" s="407" t="s">
        <v>18045</v>
      </c>
      <c r="C11506" s="408">
        <v>0</v>
      </c>
      <c r="D11506" s="408">
        <v>11.65</v>
      </c>
      <c r="E11506" s="408">
        <v>11.65</v>
      </c>
      <c r="F11506" s="409">
        <v>45939.709861111114</v>
      </c>
      <c r="G11506" s="408">
        <v>0</v>
      </c>
    </row>
    <row r="11507" spans="1:7" ht="15" x14ac:dyDescent="0.2">
      <c r="A11507" s="407" t="s">
        <v>18046</v>
      </c>
      <c r="B11507" s="407" t="s">
        <v>18047</v>
      </c>
      <c r="C11507" s="408">
        <v>0.5</v>
      </c>
      <c r="D11507" s="408">
        <v>1.7315928</v>
      </c>
      <c r="E11507" s="408">
        <v>2.2315928</v>
      </c>
      <c r="F11507" s="409">
        <v>45641.827835648146</v>
      </c>
      <c r="G11507" s="408">
        <v>675</v>
      </c>
    </row>
    <row r="11508" spans="1:7" ht="15" x14ac:dyDescent="0.2">
      <c r="A11508" s="407" t="s">
        <v>18048</v>
      </c>
      <c r="B11508" s="407" t="s">
        <v>18049</v>
      </c>
      <c r="C11508" s="408">
        <v>0</v>
      </c>
      <c r="D11508" s="408">
        <v>4.6500000000000004</v>
      </c>
      <c r="E11508" s="408">
        <v>4.6500000000000004</v>
      </c>
      <c r="F11508" s="409">
        <v>45637.502766203703</v>
      </c>
      <c r="G11508" s="408">
        <v>0</v>
      </c>
    </row>
    <row r="11509" spans="1:7" ht="15" x14ac:dyDescent="0.2">
      <c r="A11509" s="407" t="s">
        <v>18050</v>
      </c>
      <c r="B11509" s="407" t="s">
        <v>18051</v>
      </c>
      <c r="C11509" s="408">
        <v>0</v>
      </c>
      <c r="D11509" s="408">
        <v>1.49</v>
      </c>
      <c r="E11509" s="408">
        <v>1.49</v>
      </c>
      <c r="F11509" s="409">
        <v>44908.624444444446</v>
      </c>
      <c r="G11509" s="408">
        <v>0</v>
      </c>
    </row>
    <row r="11510" spans="1:7" ht="15" x14ac:dyDescent="0.2">
      <c r="A11510" s="407" t="s">
        <v>18052</v>
      </c>
      <c r="B11510" s="407" t="s">
        <v>18053</v>
      </c>
      <c r="C11510" s="408">
        <v>0</v>
      </c>
      <c r="D11510" s="408">
        <v>1.59</v>
      </c>
      <c r="E11510" s="408">
        <v>1.59</v>
      </c>
      <c r="F11510" s="409">
        <v>44523.661168981482</v>
      </c>
      <c r="G11510" s="408">
        <v>0</v>
      </c>
    </row>
    <row r="11511" spans="1:7" ht="15" x14ac:dyDescent="0.2">
      <c r="A11511" s="407" t="s">
        <v>18054</v>
      </c>
      <c r="B11511" s="407" t="s">
        <v>18055</v>
      </c>
      <c r="C11511" s="408">
        <v>0</v>
      </c>
      <c r="D11511" s="408">
        <v>15.8</v>
      </c>
      <c r="E11511" s="408">
        <v>15.8</v>
      </c>
      <c r="F11511" s="409">
        <v>44908.624583333331</v>
      </c>
      <c r="G11511" s="408">
        <v>0</v>
      </c>
    </row>
    <row r="11512" spans="1:7" ht="15" x14ac:dyDescent="0.2">
      <c r="A11512" s="407" t="s">
        <v>18056</v>
      </c>
      <c r="B11512" s="407" t="s">
        <v>18057</v>
      </c>
      <c r="C11512" s="408">
        <v>0</v>
      </c>
      <c r="D11512" s="408">
        <v>4.306111111111111</v>
      </c>
      <c r="E11512" s="408">
        <v>4.306111111111111</v>
      </c>
      <c r="F11512" s="409">
        <v>45412.615995370368</v>
      </c>
      <c r="G11512" s="408">
        <v>0</v>
      </c>
    </row>
    <row r="11513" spans="1:7" ht="15" x14ac:dyDescent="0.2">
      <c r="A11513" s="407" t="s">
        <v>18058</v>
      </c>
      <c r="B11513" s="407" t="s">
        <v>18059</v>
      </c>
      <c r="C11513" s="408">
        <v>0</v>
      </c>
      <c r="D11513" s="408">
        <v>3.306111111111111</v>
      </c>
      <c r="E11513" s="408">
        <v>3.306111111111111</v>
      </c>
      <c r="F11513" s="409">
        <v>45412.616342592592</v>
      </c>
      <c r="G11513" s="408">
        <v>0</v>
      </c>
    </row>
    <row r="11514" spans="1:7" ht="15" x14ac:dyDescent="0.25">
      <c r="A11514" s="407" t="s">
        <v>18060</v>
      </c>
      <c r="B11514" s="407" t="s">
        <v>18061</v>
      </c>
      <c r="C11514" s="408">
        <v>0.5</v>
      </c>
      <c r="D11514" s="408">
        <v>0.66720000000000002</v>
      </c>
      <c r="E11514" s="408">
        <v>1.1672</v>
      </c>
      <c r="F11514" s="406"/>
      <c r="G11514" s="408">
        <v>0</v>
      </c>
    </row>
    <row r="11515" spans="1:7" ht="15" x14ac:dyDescent="0.2">
      <c r="A11515" s="407" t="s">
        <v>18062</v>
      </c>
      <c r="B11515" s="407" t="s">
        <v>18063</v>
      </c>
      <c r="C11515" s="408">
        <v>0</v>
      </c>
      <c r="D11515" s="408">
        <v>10.95</v>
      </c>
      <c r="E11515" s="408">
        <v>10.95</v>
      </c>
      <c r="F11515" s="409">
        <v>45930.637002314812</v>
      </c>
      <c r="G11515" s="408">
        <v>0</v>
      </c>
    </row>
    <row r="11516" spans="1:7" ht="15" x14ac:dyDescent="0.25">
      <c r="A11516" s="407" t="s">
        <v>36992</v>
      </c>
      <c r="B11516" s="407" t="s">
        <v>36993</v>
      </c>
      <c r="C11516" s="406"/>
      <c r="D11516" s="406"/>
      <c r="E11516" s="406"/>
      <c r="F11516" s="409">
        <v>44273.404282407406</v>
      </c>
      <c r="G11516" s="408">
        <v>0</v>
      </c>
    </row>
    <row r="11517" spans="1:7" ht="15" x14ac:dyDescent="0.2">
      <c r="A11517" s="407" t="s">
        <v>18064</v>
      </c>
      <c r="B11517" s="407" t="s">
        <v>18065</v>
      </c>
      <c r="C11517" s="408">
        <v>0.6</v>
      </c>
      <c r="D11517" s="408">
        <v>2.57757024</v>
      </c>
      <c r="E11517" s="408">
        <v>3.1775702400000001</v>
      </c>
      <c r="F11517" s="409">
        <v>45622.455717592595</v>
      </c>
      <c r="G11517" s="408">
        <v>0</v>
      </c>
    </row>
    <row r="11518" spans="1:7" ht="15" x14ac:dyDescent="0.2">
      <c r="A11518" s="407" t="s">
        <v>18066</v>
      </c>
      <c r="B11518" s="407" t="s">
        <v>18067</v>
      </c>
      <c r="C11518" s="408">
        <v>0</v>
      </c>
      <c r="D11518" s="408">
        <v>14.73</v>
      </c>
      <c r="E11518" s="408">
        <v>14.73</v>
      </c>
      <c r="F11518" s="409">
        <v>45993.347500000003</v>
      </c>
      <c r="G11518" s="408">
        <v>257.49</v>
      </c>
    </row>
    <row r="11519" spans="1:7" ht="15" x14ac:dyDescent="0.2">
      <c r="A11519" s="407" t="s">
        <v>18068</v>
      </c>
      <c r="B11519" s="407" t="s">
        <v>18069</v>
      </c>
      <c r="C11519" s="408">
        <v>0</v>
      </c>
      <c r="D11519" s="408">
        <v>42.88</v>
      </c>
      <c r="E11519" s="408">
        <v>42.88</v>
      </c>
      <c r="F11519" s="409">
        <v>45648.72247685185</v>
      </c>
      <c r="G11519" s="408">
        <v>417.9</v>
      </c>
    </row>
    <row r="11520" spans="1:7" ht="15" x14ac:dyDescent="0.2">
      <c r="A11520" s="407" t="s">
        <v>18070</v>
      </c>
      <c r="B11520" s="407" t="s">
        <v>18071</v>
      </c>
      <c r="C11520" s="408">
        <v>0</v>
      </c>
      <c r="D11520" s="408">
        <v>14.337807017543859</v>
      </c>
      <c r="E11520" s="408">
        <v>14.337807017543859</v>
      </c>
      <c r="F11520" s="409">
        <v>44900.577499999999</v>
      </c>
      <c r="G11520" s="408">
        <v>346.67</v>
      </c>
    </row>
    <row r="11521" spans="1:7" ht="15" x14ac:dyDescent="0.25">
      <c r="A11521" s="407" t="s">
        <v>18072</v>
      </c>
      <c r="B11521" s="407" t="s">
        <v>18073</v>
      </c>
      <c r="C11521" s="406"/>
      <c r="D11521" s="408">
        <v>21.35</v>
      </c>
      <c r="E11521" s="408">
        <v>21.35</v>
      </c>
      <c r="F11521" s="409">
        <v>44511.448761574073</v>
      </c>
      <c r="G11521" s="408">
        <v>0</v>
      </c>
    </row>
    <row r="11522" spans="1:7" ht="15" x14ac:dyDescent="0.2">
      <c r="A11522" s="407" t="s">
        <v>18074</v>
      </c>
      <c r="B11522" s="407" t="s">
        <v>18075</v>
      </c>
      <c r="C11522" s="408">
        <v>1</v>
      </c>
      <c r="D11522" s="408">
        <v>10.6608</v>
      </c>
      <c r="E11522" s="408">
        <v>14.1608</v>
      </c>
      <c r="F11522" s="409">
        <v>46057.431203703702</v>
      </c>
      <c r="G11522" s="408">
        <v>21</v>
      </c>
    </row>
    <row r="11523" spans="1:7" ht="15" x14ac:dyDescent="0.2">
      <c r="A11523" s="407" t="s">
        <v>18076</v>
      </c>
      <c r="B11523" s="407" t="s">
        <v>8579</v>
      </c>
      <c r="C11523" s="408">
        <v>1</v>
      </c>
      <c r="D11523" s="408">
        <v>6.1649000000000003</v>
      </c>
      <c r="E11523" s="408">
        <v>7.1649000000000003</v>
      </c>
      <c r="F11523" s="409">
        <v>44881.348495370374</v>
      </c>
      <c r="G11523" s="408">
        <v>1</v>
      </c>
    </row>
    <row r="11524" spans="1:7" ht="15" x14ac:dyDescent="0.2">
      <c r="A11524" s="407" t="s">
        <v>36994</v>
      </c>
      <c r="B11524" s="407" t="s">
        <v>36995</v>
      </c>
      <c r="C11524" s="408">
        <v>0</v>
      </c>
      <c r="D11524" s="408">
        <v>6.5</v>
      </c>
      <c r="E11524" s="408">
        <v>6.5</v>
      </c>
      <c r="F11524" s="409">
        <v>44399.50136574074</v>
      </c>
      <c r="G11524" s="408">
        <v>0</v>
      </c>
    </row>
    <row r="11525" spans="1:7" ht="15" x14ac:dyDescent="0.2">
      <c r="A11525" s="407" t="s">
        <v>18077</v>
      </c>
      <c r="B11525" s="407" t="s">
        <v>18078</v>
      </c>
      <c r="C11525" s="408">
        <v>6.5</v>
      </c>
      <c r="D11525" s="408">
        <v>3.4304000000000001</v>
      </c>
      <c r="E11525" s="408">
        <v>19.930399999999999</v>
      </c>
      <c r="F11525" s="409">
        <v>46056.697430555556</v>
      </c>
      <c r="G11525" s="408">
        <v>86</v>
      </c>
    </row>
    <row r="11526" spans="1:7" ht="15" x14ac:dyDescent="0.2">
      <c r="A11526" s="407" t="s">
        <v>18079</v>
      </c>
      <c r="B11526" s="407" t="s">
        <v>18080</v>
      </c>
      <c r="C11526" s="408">
        <v>0</v>
      </c>
      <c r="D11526" s="408">
        <v>35</v>
      </c>
      <c r="E11526" s="408">
        <v>35</v>
      </c>
      <c r="F11526" s="409">
        <v>45869.60670138889</v>
      </c>
      <c r="G11526" s="408">
        <v>8</v>
      </c>
    </row>
    <row r="11527" spans="1:7" ht="15" x14ac:dyDescent="0.2">
      <c r="A11527" s="407" t="s">
        <v>18081</v>
      </c>
      <c r="B11527" s="407" t="s">
        <v>18082</v>
      </c>
      <c r="C11527" s="408">
        <v>0</v>
      </c>
      <c r="D11527" s="408">
        <v>5.65</v>
      </c>
      <c r="E11527" s="408">
        <v>5.65</v>
      </c>
      <c r="F11527" s="409">
        <v>45950.401701388888</v>
      </c>
      <c r="G11527" s="408">
        <v>100</v>
      </c>
    </row>
    <row r="11528" spans="1:7" ht="15" x14ac:dyDescent="0.2">
      <c r="A11528" s="407" t="s">
        <v>18083</v>
      </c>
      <c r="B11528" s="407" t="s">
        <v>18084</v>
      </c>
      <c r="C11528" s="408">
        <v>0</v>
      </c>
      <c r="D11528" s="408">
        <v>15.1</v>
      </c>
      <c r="E11528" s="408">
        <v>15.1</v>
      </c>
      <c r="F11528" s="409">
        <v>45919.440011574072</v>
      </c>
      <c r="G11528" s="408">
        <v>2</v>
      </c>
    </row>
    <row r="11529" spans="1:7" ht="15" x14ac:dyDescent="0.2">
      <c r="A11529" s="407" t="s">
        <v>18085</v>
      </c>
      <c r="B11529" s="407" t="s">
        <v>18086</v>
      </c>
      <c r="C11529" s="408">
        <v>0</v>
      </c>
      <c r="D11529" s="408">
        <v>7.4612903225806457</v>
      </c>
      <c r="E11529" s="408">
        <v>7.4612903225806457</v>
      </c>
      <c r="F11529" s="409">
        <v>45929.445277777777</v>
      </c>
      <c r="G11529" s="408">
        <v>0</v>
      </c>
    </row>
    <row r="11530" spans="1:7" ht="15" x14ac:dyDescent="0.2">
      <c r="A11530" s="407" t="s">
        <v>18087</v>
      </c>
      <c r="B11530" s="407" t="s">
        <v>18088</v>
      </c>
      <c r="C11530" s="408">
        <v>0</v>
      </c>
      <c r="D11530" s="408">
        <v>8.0026315789473692</v>
      </c>
      <c r="E11530" s="408">
        <v>8.0026315789473692</v>
      </c>
      <c r="F11530" s="409">
        <v>45950.40253472222</v>
      </c>
      <c r="G11530" s="408">
        <v>24</v>
      </c>
    </row>
    <row r="11531" spans="1:7" ht="15" x14ac:dyDescent="0.2">
      <c r="A11531" s="407" t="s">
        <v>18089</v>
      </c>
      <c r="B11531" s="407" t="s">
        <v>18090</v>
      </c>
      <c r="C11531" s="408">
        <v>11</v>
      </c>
      <c r="D11531" s="408">
        <v>12.006399999999999</v>
      </c>
      <c r="E11531" s="408">
        <v>30.506399999999999</v>
      </c>
      <c r="F11531" s="409">
        <v>44881.349652777775</v>
      </c>
      <c r="G11531" s="408">
        <v>156</v>
      </c>
    </row>
    <row r="11532" spans="1:7" ht="15" x14ac:dyDescent="0.2">
      <c r="A11532" s="407" t="s">
        <v>18091</v>
      </c>
      <c r="B11532" s="407" t="s">
        <v>18092</v>
      </c>
      <c r="C11532" s="408">
        <v>1</v>
      </c>
      <c r="D11532" s="408">
        <v>25.152000000000001</v>
      </c>
      <c r="E11532" s="408">
        <v>28.652000000000001</v>
      </c>
      <c r="F11532" s="409">
        <v>44881.349918981483</v>
      </c>
      <c r="G11532" s="408">
        <v>105</v>
      </c>
    </row>
    <row r="11533" spans="1:7" ht="15" x14ac:dyDescent="0.25">
      <c r="A11533" s="407" t="s">
        <v>18093</v>
      </c>
      <c r="B11533" s="407" t="s">
        <v>18094</v>
      </c>
      <c r="C11533" s="406"/>
      <c r="D11533" s="406"/>
      <c r="E11533" s="406"/>
      <c r="F11533" s="409">
        <v>44882.382847222223</v>
      </c>
      <c r="G11533" s="408">
        <v>0</v>
      </c>
    </row>
    <row r="11534" spans="1:7" ht="15" x14ac:dyDescent="0.25">
      <c r="A11534" s="407" t="s">
        <v>36996</v>
      </c>
      <c r="B11534" s="407" t="s">
        <v>36993</v>
      </c>
      <c r="C11534" s="406"/>
      <c r="D11534" s="406"/>
      <c r="E11534" s="406"/>
      <c r="F11534" s="406"/>
      <c r="G11534" s="408">
        <v>0</v>
      </c>
    </row>
    <row r="11535" spans="1:7" ht="15" x14ac:dyDescent="0.2">
      <c r="A11535" s="407" t="s">
        <v>18095</v>
      </c>
      <c r="B11535" s="407" t="s">
        <v>18096</v>
      </c>
      <c r="C11535" s="408">
        <v>0</v>
      </c>
      <c r="D11535" s="408">
        <v>7.3</v>
      </c>
      <c r="E11535" s="408">
        <v>7.3</v>
      </c>
      <c r="F11535" s="409">
        <v>44783.355520833335</v>
      </c>
      <c r="G11535" s="408">
        <v>56</v>
      </c>
    </row>
    <row r="11536" spans="1:7" ht="15" x14ac:dyDescent="0.2">
      <c r="A11536" s="407" t="s">
        <v>18097</v>
      </c>
      <c r="B11536" s="407" t="s">
        <v>18098</v>
      </c>
      <c r="C11536" s="408">
        <v>0</v>
      </c>
      <c r="D11536" s="408">
        <v>4.6900000000000004</v>
      </c>
      <c r="E11536" s="408">
        <v>4.6900000000000004</v>
      </c>
      <c r="F11536" s="409">
        <v>44783.369247685187</v>
      </c>
      <c r="G11536" s="408">
        <v>15</v>
      </c>
    </row>
    <row r="11537" spans="1:7" ht="15" x14ac:dyDescent="0.2">
      <c r="A11537" s="407" t="s">
        <v>18099</v>
      </c>
      <c r="B11537" s="407" t="s">
        <v>18100</v>
      </c>
      <c r="C11537" s="408">
        <v>19.666666666666664</v>
      </c>
      <c r="D11537" s="408">
        <v>11.664400000000001</v>
      </c>
      <c r="E11537" s="408">
        <v>31.410233333333331</v>
      </c>
      <c r="F11537" s="409">
        <v>45792.450057870374</v>
      </c>
      <c r="G11537" s="408">
        <v>365</v>
      </c>
    </row>
    <row r="11538" spans="1:7" ht="15" x14ac:dyDescent="0.2">
      <c r="A11538" s="407" t="s">
        <v>36997</v>
      </c>
      <c r="B11538" s="407" t="s">
        <v>36995</v>
      </c>
      <c r="C11538" s="408">
        <v>0</v>
      </c>
      <c r="D11538" s="408">
        <v>6.03</v>
      </c>
      <c r="E11538" s="408">
        <v>6.03</v>
      </c>
      <c r="F11538" s="409">
        <v>44399.494502314818</v>
      </c>
      <c r="G11538" s="408">
        <v>0</v>
      </c>
    </row>
    <row r="11539" spans="1:7" ht="15" x14ac:dyDescent="0.2">
      <c r="A11539" s="407" t="s">
        <v>18101</v>
      </c>
      <c r="B11539" s="407" t="s">
        <v>18102</v>
      </c>
      <c r="C11539" s="408">
        <v>0</v>
      </c>
      <c r="D11539" s="408">
        <v>2.15</v>
      </c>
      <c r="E11539" s="408">
        <v>2.15</v>
      </c>
      <c r="F11539" s="409">
        <v>45139.641655092593</v>
      </c>
      <c r="G11539" s="408">
        <v>17</v>
      </c>
    </row>
    <row r="11540" spans="1:7" ht="15" x14ac:dyDescent="0.2">
      <c r="A11540" s="407" t="s">
        <v>18103</v>
      </c>
      <c r="B11540" s="407" t="s">
        <v>18104</v>
      </c>
      <c r="C11540" s="408">
        <v>0.5</v>
      </c>
      <c r="D11540" s="408">
        <v>4.1399999999999997</v>
      </c>
      <c r="E11540" s="408">
        <v>7.1400000000000006</v>
      </c>
      <c r="F11540" s="409">
        <v>46101.298796296294</v>
      </c>
      <c r="G11540" s="408">
        <v>33</v>
      </c>
    </row>
    <row r="11541" spans="1:7" ht="15" x14ac:dyDescent="0.25">
      <c r="A11541" s="407" t="s">
        <v>36998</v>
      </c>
      <c r="B11541" s="407" t="s">
        <v>36999</v>
      </c>
      <c r="C11541" s="406"/>
      <c r="D11541" s="408">
        <v>1.76</v>
      </c>
      <c r="E11541" s="408">
        <v>1.76</v>
      </c>
      <c r="F11541" s="406"/>
      <c r="G11541" s="408">
        <v>0</v>
      </c>
    </row>
    <row r="11542" spans="1:7" ht="15" x14ac:dyDescent="0.2">
      <c r="A11542" s="407" t="s">
        <v>18105</v>
      </c>
      <c r="B11542" s="407" t="s">
        <v>18106</v>
      </c>
      <c r="C11542" s="408">
        <v>0</v>
      </c>
      <c r="D11542" s="408">
        <v>57.006399999999999</v>
      </c>
      <c r="E11542" s="408">
        <v>57.006399999999999</v>
      </c>
      <c r="F11542" s="409">
        <v>45864.768321759257</v>
      </c>
      <c r="G11542" s="408">
        <v>0</v>
      </c>
    </row>
    <row r="11543" spans="1:7" ht="15" x14ac:dyDescent="0.2">
      <c r="A11543" s="407" t="s">
        <v>18107</v>
      </c>
      <c r="B11543" s="407" t="s">
        <v>18108</v>
      </c>
      <c r="C11543" s="408">
        <v>0</v>
      </c>
      <c r="D11543" s="408">
        <v>22.4</v>
      </c>
      <c r="E11543" s="408">
        <v>22.4</v>
      </c>
      <c r="F11543" s="409">
        <v>45688.324016203704</v>
      </c>
      <c r="G11543" s="408">
        <v>0</v>
      </c>
    </row>
    <row r="11544" spans="1:7" ht="15" x14ac:dyDescent="0.2">
      <c r="A11544" s="407" t="s">
        <v>18109</v>
      </c>
      <c r="B11544" s="407" t="s">
        <v>18110</v>
      </c>
      <c r="C11544" s="408">
        <v>0</v>
      </c>
      <c r="D11544" s="408">
        <v>20.5</v>
      </c>
      <c r="E11544" s="408">
        <v>20.5</v>
      </c>
      <c r="F11544" s="409">
        <v>45642.910624999997</v>
      </c>
      <c r="G11544" s="408">
        <v>0</v>
      </c>
    </row>
    <row r="11545" spans="1:7" ht="15" x14ac:dyDescent="0.2">
      <c r="A11545" s="407" t="s">
        <v>18111</v>
      </c>
      <c r="B11545" s="407" t="s">
        <v>18112</v>
      </c>
      <c r="C11545" s="408">
        <v>0</v>
      </c>
      <c r="D11545" s="408">
        <v>10.5</v>
      </c>
      <c r="E11545" s="408">
        <v>10.5</v>
      </c>
      <c r="F11545" s="409">
        <v>45640.013090277775</v>
      </c>
      <c r="G11545" s="408">
        <v>0</v>
      </c>
    </row>
    <row r="11546" spans="1:7" ht="15" x14ac:dyDescent="0.2">
      <c r="A11546" s="407" t="s">
        <v>18113</v>
      </c>
      <c r="B11546" s="407" t="s">
        <v>18114</v>
      </c>
      <c r="C11546" s="408">
        <v>2.5</v>
      </c>
      <c r="D11546" s="408">
        <v>2.2599999999999998</v>
      </c>
      <c r="E11546" s="408">
        <v>7.2600000000000007</v>
      </c>
      <c r="F11546" s="409">
        <v>45670.587488425925</v>
      </c>
      <c r="G11546" s="408">
        <v>0</v>
      </c>
    </row>
    <row r="11547" spans="1:7" ht="15" x14ac:dyDescent="0.2">
      <c r="A11547" s="407" t="s">
        <v>18115</v>
      </c>
      <c r="B11547" s="407" t="s">
        <v>18116</v>
      </c>
      <c r="C11547" s="408">
        <v>0</v>
      </c>
      <c r="D11547" s="408">
        <v>1.7</v>
      </c>
      <c r="E11547" s="408">
        <v>1.7</v>
      </c>
      <c r="F11547" s="409">
        <v>45818.484733796293</v>
      </c>
      <c r="G11547" s="408">
        <v>19</v>
      </c>
    </row>
    <row r="11548" spans="1:7" ht="15" x14ac:dyDescent="0.2">
      <c r="A11548" s="407" t="s">
        <v>18117</v>
      </c>
      <c r="B11548" s="407" t="s">
        <v>18118</v>
      </c>
      <c r="C11548" s="408">
        <v>5</v>
      </c>
      <c r="D11548" s="408">
        <v>13.52</v>
      </c>
      <c r="E11548" s="408">
        <v>21.02</v>
      </c>
      <c r="F11548" s="409">
        <v>45670.605162037034</v>
      </c>
      <c r="G11548" s="408">
        <v>0</v>
      </c>
    </row>
    <row r="11549" spans="1:7" ht="15" x14ac:dyDescent="0.2">
      <c r="A11549" s="407" t="s">
        <v>18119</v>
      </c>
      <c r="B11549" s="407" t="s">
        <v>18120</v>
      </c>
      <c r="C11549" s="408">
        <v>0</v>
      </c>
      <c r="D11549" s="408">
        <v>15.3</v>
      </c>
      <c r="E11549" s="408">
        <v>15.3</v>
      </c>
      <c r="F11549" s="409">
        <v>45688.324664351851</v>
      </c>
      <c r="G11549" s="408">
        <v>0</v>
      </c>
    </row>
    <row r="11550" spans="1:7" ht="15" x14ac:dyDescent="0.2">
      <c r="A11550" s="407" t="s">
        <v>18121</v>
      </c>
      <c r="B11550" s="407" t="s">
        <v>18122</v>
      </c>
      <c r="C11550" s="408">
        <v>0</v>
      </c>
      <c r="D11550" s="408">
        <v>13</v>
      </c>
      <c r="E11550" s="408">
        <v>13</v>
      </c>
      <c r="F11550" s="409">
        <v>45688.324965277781</v>
      </c>
      <c r="G11550" s="408">
        <v>0</v>
      </c>
    </row>
    <row r="11551" spans="1:7" ht="15" x14ac:dyDescent="0.25">
      <c r="A11551" s="407" t="s">
        <v>18123</v>
      </c>
      <c r="B11551" s="407" t="s">
        <v>18124</v>
      </c>
      <c r="C11551" s="406"/>
      <c r="D11551" s="408">
        <v>4.5999999999999996</v>
      </c>
      <c r="E11551" s="408">
        <v>4.5999999999999996</v>
      </c>
      <c r="F11551" s="409">
        <v>44524.448229166665</v>
      </c>
      <c r="G11551" s="408">
        <v>0</v>
      </c>
    </row>
    <row r="11552" spans="1:7" ht="15" x14ac:dyDescent="0.2">
      <c r="A11552" s="407" t="s">
        <v>18125</v>
      </c>
      <c r="B11552" s="407" t="s">
        <v>18126</v>
      </c>
      <c r="C11552" s="408">
        <v>0</v>
      </c>
      <c r="D11552" s="408">
        <v>9.31</v>
      </c>
      <c r="E11552" s="408">
        <v>9.31</v>
      </c>
      <c r="F11552" s="409">
        <v>45461.552939814814</v>
      </c>
      <c r="G11552" s="408">
        <v>335</v>
      </c>
    </row>
    <row r="11553" spans="1:7" ht="15" x14ac:dyDescent="0.2">
      <c r="A11553" s="407" t="s">
        <v>18127</v>
      </c>
      <c r="B11553" s="407" t="s">
        <v>18128</v>
      </c>
      <c r="C11553" s="408">
        <v>0</v>
      </c>
      <c r="D11553" s="408">
        <v>3.95</v>
      </c>
      <c r="E11553" s="408">
        <v>3.95</v>
      </c>
      <c r="F11553" s="409">
        <v>45329.352997685186</v>
      </c>
      <c r="G11553" s="408">
        <v>0</v>
      </c>
    </row>
    <row r="11554" spans="1:7" ht="15" x14ac:dyDescent="0.2">
      <c r="A11554" s="407" t="s">
        <v>18129</v>
      </c>
      <c r="B11554" s="407" t="s">
        <v>18130</v>
      </c>
      <c r="C11554" s="408">
        <v>1.5</v>
      </c>
      <c r="D11554" s="408">
        <v>9.6352392982456134</v>
      </c>
      <c r="E11554" s="408">
        <v>13.635239298245612</v>
      </c>
      <c r="F11554" s="409">
        <v>44783.369513888887</v>
      </c>
      <c r="G11554" s="408">
        <v>38</v>
      </c>
    </row>
    <row r="11555" spans="1:7" ht="15" x14ac:dyDescent="0.2">
      <c r="A11555" s="407" t="s">
        <v>37000</v>
      </c>
      <c r="B11555" s="407" t="s">
        <v>37001</v>
      </c>
      <c r="C11555" s="408">
        <v>1</v>
      </c>
      <c r="D11555" s="408">
        <v>1.2711600000000001</v>
      </c>
      <c r="E11555" s="408">
        <v>4.7711600000000001</v>
      </c>
      <c r="F11555" s="409">
        <v>45238.585694444446</v>
      </c>
      <c r="G11555" s="408">
        <v>0</v>
      </c>
    </row>
    <row r="11556" spans="1:7" ht="15" x14ac:dyDescent="0.2">
      <c r="A11556" s="407" t="s">
        <v>18131</v>
      </c>
      <c r="B11556" s="407" t="s">
        <v>18132</v>
      </c>
      <c r="C11556" s="408">
        <v>1.5</v>
      </c>
      <c r="D11556" s="408">
        <v>8.23</v>
      </c>
      <c r="E11556" s="408">
        <v>11.23</v>
      </c>
      <c r="F11556" s="409">
        <v>43867.421041666668</v>
      </c>
      <c r="G11556" s="408">
        <v>335</v>
      </c>
    </row>
    <row r="11557" spans="1:7" ht="15" x14ac:dyDescent="0.2">
      <c r="A11557" s="407" t="s">
        <v>37002</v>
      </c>
      <c r="B11557" s="407" t="s">
        <v>37003</v>
      </c>
      <c r="C11557" s="408">
        <v>1</v>
      </c>
      <c r="D11557" s="408">
        <v>1.2711600000000001</v>
      </c>
      <c r="E11557" s="408">
        <v>4.7711600000000001</v>
      </c>
      <c r="F11557" s="409">
        <v>43007.456307870372</v>
      </c>
      <c r="G11557" s="408">
        <v>0</v>
      </c>
    </row>
    <row r="11558" spans="1:7" ht="15" x14ac:dyDescent="0.2">
      <c r="A11558" s="407" t="s">
        <v>18133</v>
      </c>
      <c r="B11558" s="407" t="s">
        <v>18134</v>
      </c>
      <c r="C11558" s="408">
        <v>0</v>
      </c>
      <c r="D11558" s="408">
        <v>2.84</v>
      </c>
      <c r="E11558" s="408">
        <v>2.84</v>
      </c>
      <c r="F11558" s="409">
        <v>46101.303530092591</v>
      </c>
      <c r="G11558" s="408">
        <v>66</v>
      </c>
    </row>
    <row r="11559" spans="1:7" ht="15" x14ac:dyDescent="0.2">
      <c r="A11559" s="407" t="s">
        <v>18135</v>
      </c>
      <c r="B11559" s="407" t="s">
        <v>18136</v>
      </c>
      <c r="C11559" s="408">
        <v>0</v>
      </c>
      <c r="D11559" s="408">
        <v>17.100000000000001</v>
      </c>
      <c r="E11559" s="408">
        <v>17.100000000000001</v>
      </c>
      <c r="F11559" s="409">
        <v>45999.695543981485</v>
      </c>
      <c r="G11559" s="408">
        <v>13</v>
      </c>
    </row>
    <row r="11560" spans="1:7" ht="15" x14ac:dyDescent="0.2">
      <c r="A11560" s="407" t="s">
        <v>18137</v>
      </c>
      <c r="B11560" s="407" t="s">
        <v>18138</v>
      </c>
      <c r="C11560" s="408">
        <v>1</v>
      </c>
      <c r="D11560" s="408">
        <v>8.2661599999999993</v>
      </c>
      <c r="E11560" s="408">
        <v>11.766160000000001</v>
      </c>
      <c r="F11560" s="409">
        <v>46057.404293981483</v>
      </c>
      <c r="G11560" s="408">
        <v>18</v>
      </c>
    </row>
    <row r="11561" spans="1:7" ht="15" x14ac:dyDescent="0.2">
      <c r="A11561" s="407" t="s">
        <v>18139</v>
      </c>
      <c r="B11561" s="407" t="s">
        <v>18140</v>
      </c>
      <c r="C11561" s="408">
        <v>0.5</v>
      </c>
      <c r="D11561" s="408">
        <v>21.48</v>
      </c>
      <c r="E11561" s="408">
        <v>21.98</v>
      </c>
      <c r="F11561" s="409">
        <v>44861.660925925928</v>
      </c>
      <c r="G11561" s="408">
        <v>5</v>
      </c>
    </row>
    <row r="11562" spans="1:7" ht="15" x14ac:dyDescent="0.2">
      <c r="A11562" s="407" t="s">
        <v>18141</v>
      </c>
      <c r="B11562" s="407" t="s">
        <v>18142</v>
      </c>
      <c r="C11562" s="408">
        <v>1</v>
      </c>
      <c r="D11562" s="408">
        <v>32.432000000000002</v>
      </c>
      <c r="E11562" s="408">
        <v>35.931999999999995</v>
      </c>
      <c r="F11562" s="409">
        <v>45135.347060185188</v>
      </c>
      <c r="G11562" s="408">
        <v>0</v>
      </c>
    </row>
    <row r="11563" spans="1:7" ht="15" x14ac:dyDescent="0.2">
      <c r="A11563" s="407" t="s">
        <v>18143</v>
      </c>
      <c r="B11563" s="407" t="s">
        <v>18144</v>
      </c>
      <c r="C11563" s="408">
        <v>13.5</v>
      </c>
      <c r="D11563" s="408">
        <v>9.8800000000000008</v>
      </c>
      <c r="E11563" s="408">
        <v>23.38</v>
      </c>
      <c r="F11563" s="409">
        <v>45135.349166666667</v>
      </c>
      <c r="G11563" s="408">
        <v>0</v>
      </c>
    </row>
    <row r="11564" spans="1:7" ht="15" x14ac:dyDescent="0.2">
      <c r="A11564" s="407" t="s">
        <v>18145</v>
      </c>
      <c r="B11564" s="407" t="s">
        <v>18146</v>
      </c>
      <c r="C11564" s="408">
        <v>0</v>
      </c>
      <c r="D11564" s="408">
        <v>12.45</v>
      </c>
      <c r="E11564" s="408">
        <v>12.45</v>
      </c>
      <c r="F11564" s="409">
        <v>44881.351307870369</v>
      </c>
      <c r="G11564" s="408">
        <v>41</v>
      </c>
    </row>
    <row r="11565" spans="1:7" ht="15" x14ac:dyDescent="0.2">
      <c r="A11565" s="407" t="s">
        <v>18147</v>
      </c>
      <c r="B11565" s="407" t="s">
        <v>18148</v>
      </c>
      <c r="C11565" s="408">
        <v>2.5</v>
      </c>
      <c r="D11565" s="408">
        <v>0.71</v>
      </c>
      <c r="E11565" s="408">
        <v>8.2100000000000009</v>
      </c>
      <c r="F11565" s="409">
        <v>44881.351469907408</v>
      </c>
      <c r="G11565" s="408">
        <v>0</v>
      </c>
    </row>
    <row r="11566" spans="1:7" ht="15" x14ac:dyDescent="0.2">
      <c r="A11566" s="407" t="s">
        <v>18149</v>
      </c>
      <c r="B11566" s="407" t="s">
        <v>18150</v>
      </c>
      <c r="C11566" s="408">
        <v>0</v>
      </c>
      <c r="D11566" s="408">
        <v>8.5</v>
      </c>
      <c r="E11566" s="408">
        <v>8.5</v>
      </c>
      <c r="F11566" s="409">
        <v>45174.352627314816</v>
      </c>
      <c r="G11566" s="408">
        <v>0</v>
      </c>
    </row>
    <row r="11567" spans="1:7" ht="15" x14ac:dyDescent="0.2">
      <c r="A11567" s="407" t="s">
        <v>18151</v>
      </c>
      <c r="B11567" s="407" t="s">
        <v>18152</v>
      </c>
      <c r="C11567" s="408">
        <v>0.5</v>
      </c>
      <c r="D11567" s="408">
        <v>0.63749999999999996</v>
      </c>
      <c r="E11567" s="408">
        <v>1.1375</v>
      </c>
      <c r="F11567" s="409">
        <v>44881.351956018516</v>
      </c>
      <c r="G11567" s="408">
        <v>0</v>
      </c>
    </row>
    <row r="11568" spans="1:7" ht="15" x14ac:dyDescent="0.2">
      <c r="A11568" s="407" t="s">
        <v>18153</v>
      </c>
      <c r="B11568" s="407" t="s">
        <v>18154</v>
      </c>
      <c r="C11568" s="408">
        <v>0</v>
      </c>
      <c r="D11568" s="408">
        <v>21</v>
      </c>
      <c r="E11568" s="408">
        <v>21</v>
      </c>
      <c r="F11568" s="409">
        <v>45680.633425925924</v>
      </c>
      <c r="G11568" s="408">
        <v>0</v>
      </c>
    </row>
    <row r="11569" spans="1:7" ht="15" x14ac:dyDescent="0.2">
      <c r="A11569" s="407" t="s">
        <v>18155</v>
      </c>
      <c r="B11569" s="407" t="s">
        <v>18156</v>
      </c>
      <c r="C11569" s="408">
        <v>0</v>
      </c>
      <c r="D11569" s="408">
        <v>13.9</v>
      </c>
      <c r="E11569" s="408">
        <v>13.9</v>
      </c>
      <c r="F11569" s="409">
        <v>44881.35224537037</v>
      </c>
      <c r="G11569" s="408">
        <v>5</v>
      </c>
    </row>
    <row r="11570" spans="1:7" ht="15" x14ac:dyDescent="0.2">
      <c r="A11570" s="407" t="s">
        <v>18157</v>
      </c>
      <c r="B11570" s="407" t="s">
        <v>18158</v>
      </c>
      <c r="C11570" s="408">
        <v>0</v>
      </c>
      <c r="D11570" s="408">
        <v>49.2</v>
      </c>
      <c r="E11570" s="408">
        <v>49.2</v>
      </c>
      <c r="F11570" s="409">
        <v>44882.383159722223</v>
      </c>
      <c r="G11570" s="408">
        <v>0</v>
      </c>
    </row>
    <row r="11571" spans="1:7" ht="15" x14ac:dyDescent="0.2">
      <c r="A11571" s="407" t="s">
        <v>18159</v>
      </c>
      <c r="B11571" s="407" t="s">
        <v>18160</v>
      </c>
      <c r="C11571" s="408">
        <v>0</v>
      </c>
      <c r="D11571" s="408">
        <v>33.9</v>
      </c>
      <c r="E11571" s="408">
        <v>33.9</v>
      </c>
      <c r="F11571" s="409">
        <v>44882.383391203701</v>
      </c>
      <c r="G11571" s="408">
        <v>0</v>
      </c>
    </row>
    <row r="11572" spans="1:7" ht="15" x14ac:dyDescent="0.2">
      <c r="A11572" s="407" t="s">
        <v>18161</v>
      </c>
      <c r="B11572" s="407" t="s">
        <v>18162</v>
      </c>
      <c r="C11572" s="408">
        <v>9.5</v>
      </c>
      <c r="D11572" s="408">
        <v>4.66</v>
      </c>
      <c r="E11572" s="408">
        <v>16.66</v>
      </c>
      <c r="F11572" s="409">
        <v>45112.415254629632</v>
      </c>
      <c r="G11572" s="408">
        <v>0</v>
      </c>
    </row>
    <row r="11573" spans="1:7" ht="15" x14ac:dyDescent="0.2">
      <c r="A11573" s="407" t="s">
        <v>18163</v>
      </c>
      <c r="B11573" s="407" t="s">
        <v>18164</v>
      </c>
      <c r="C11573" s="408">
        <v>10</v>
      </c>
      <c r="D11573" s="408">
        <v>4.66</v>
      </c>
      <c r="E11573" s="408">
        <v>17.16</v>
      </c>
      <c r="F11573" s="409">
        <v>45112.415358796294</v>
      </c>
      <c r="G11573" s="408">
        <v>0</v>
      </c>
    </row>
    <row r="11574" spans="1:7" ht="15" x14ac:dyDescent="0.2">
      <c r="A11574" s="407" t="s">
        <v>18165</v>
      </c>
      <c r="B11574" s="407" t="s">
        <v>18166</v>
      </c>
      <c r="C11574" s="408">
        <v>0</v>
      </c>
      <c r="D11574" s="408">
        <v>3.043501</v>
      </c>
      <c r="E11574" s="408">
        <v>3.043501</v>
      </c>
      <c r="F11574" s="409">
        <v>45867.399421296293</v>
      </c>
      <c r="G11574" s="408">
        <v>3102</v>
      </c>
    </row>
    <row r="11575" spans="1:7" ht="15" x14ac:dyDescent="0.2">
      <c r="A11575" s="407" t="s">
        <v>18167</v>
      </c>
      <c r="B11575" s="407" t="s">
        <v>18168</v>
      </c>
      <c r="C11575" s="408">
        <v>0</v>
      </c>
      <c r="D11575" s="408">
        <v>0</v>
      </c>
      <c r="E11575" s="408">
        <v>0</v>
      </c>
      <c r="F11575" s="409">
        <v>45224.617488425924</v>
      </c>
      <c r="G11575" s="408">
        <v>0</v>
      </c>
    </row>
    <row r="11576" spans="1:7" ht="15" x14ac:dyDescent="0.2">
      <c r="A11576" s="407" t="s">
        <v>18169</v>
      </c>
      <c r="B11576" s="407" t="s">
        <v>18170</v>
      </c>
      <c r="C11576" s="408">
        <v>0</v>
      </c>
      <c r="D11576" s="408">
        <v>53.8</v>
      </c>
      <c r="E11576" s="408">
        <v>53.8</v>
      </c>
      <c r="F11576" s="409">
        <v>44783.444212962961</v>
      </c>
      <c r="G11576" s="408">
        <v>0</v>
      </c>
    </row>
    <row r="11577" spans="1:7" ht="15" x14ac:dyDescent="0.25">
      <c r="A11577" s="407" t="s">
        <v>37004</v>
      </c>
      <c r="B11577" s="407" t="s">
        <v>34115</v>
      </c>
      <c r="C11577" s="406"/>
      <c r="D11577" s="408">
        <v>97</v>
      </c>
      <c r="E11577" s="408">
        <v>97</v>
      </c>
      <c r="F11577" s="409">
        <v>43873.691828703704</v>
      </c>
      <c r="G11577" s="408">
        <v>0</v>
      </c>
    </row>
    <row r="11578" spans="1:7" ht="15" x14ac:dyDescent="0.25">
      <c r="A11578" s="407" t="s">
        <v>18171</v>
      </c>
      <c r="B11578" s="407" t="s">
        <v>34115</v>
      </c>
      <c r="C11578" s="406"/>
      <c r="D11578" s="408">
        <v>108.7</v>
      </c>
      <c r="E11578" s="408">
        <v>108.7</v>
      </c>
      <c r="F11578" s="409">
        <v>45489.623344907406</v>
      </c>
      <c r="G11578" s="408">
        <v>0</v>
      </c>
    </row>
    <row r="11579" spans="1:7" ht="15" x14ac:dyDescent="0.25">
      <c r="A11579" s="407" t="s">
        <v>18172</v>
      </c>
      <c r="B11579" s="407" t="s">
        <v>18173</v>
      </c>
      <c r="C11579" s="406"/>
      <c r="D11579" s="408">
        <v>97</v>
      </c>
      <c r="E11579" s="408">
        <v>97</v>
      </c>
      <c r="F11579" s="409">
        <v>44882.384282407409</v>
      </c>
      <c r="G11579" s="408">
        <v>0</v>
      </c>
    </row>
    <row r="11580" spans="1:7" ht="15" x14ac:dyDescent="0.25">
      <c r="A11580" s="407" t="s">
        <v>18174</v>
      </c>
      <c r="B11580" s="407" t="s">
        <v>18173</v>
      </c>
      <c r="C11580" s="406"/>
      <c r="D11580" s="408">
        <v>97</v>
      </c>
      <c r="E11580" s="408">
        <v>97</v>
      </c>
      <c r="F11580" s="409">
        <v>44882.384479166663</v>
      </c>
      <c r="G11580" s="408">
        <v>0</v>
      </c>
    </row>
    <row r="11581" spans="1:7" ht="15" x14ac:dyDescent="0.2">
      <c r="A11581" s="407" t="s">
        <v>18175</v>
      </c>
      <c r="B11581" s="407" t="s">
        <v>18176</v>
      </c>
      <c r="C11581" s="408">
        <v>520</v>
      </c>
      <c r="D11581" s="408">
        <v>3331.6932000000002</v>
      </c>
      <c r="E11581" s="408">
        <v>3851.6932000000002</v>
      </c>
      <c r="F11581" s="409">
        <v>44511.433738425927</v>
      </c>
      <c r="G11581" s="408">
        <v>0</v>
      </c>
    </row>
    <row r="11582" spans="1:7" ht="15" x14ac:dyDescent="0.2">
      <c r="A11582" s="407" t="s">
        <v>18177</v>
      </c>
      <c r="B11582" s="407" t="s">
        <v>18178</v>
      </c>
      <c r="C11582" s="408">
        <v>0</v>
      </c>
      <c r="D11582" s="408">
        <v>404</v>
      </c>
      <c r="E11582" s="408">
        <v>404</v>
      </c>
      <c r="F11582" s="409">
        <v>44881.352372685185</v>
      </c>
      <c r="G11582" s="408">
        <v>0</v>
      </c>
    </row>
    <row r="11583" spans="1:7" ht="15" x14ac:dyDescent="0.2">
      <c r="A11583" s="407" t="s">
        <v>18179</v>
      </c>
      <c r="B11583" s="407" t="s">
        <v>18180</v>
      </c>
      <c r="C11583" s="408">
        <v>0</v>
      </c>
      <c r="D11583" s="408">
        <v>580</v>
      </c>
      <c r="E11583" s="408">
        <v>580</v>
      </c>
      <c r="F11583" s="409">
        <v>43546.478333333333</v>
      </c>
      <c r="G11583" s="408">
        <v>0</v>
      </c>
    </row>
    <row r="11584" spans="1:7" ht="15" x14ac:dyDescent="0.2">
      <c r="A11584" s="407" t="s">
        <v>18181</v>
      </c>
      <c r="B11584" s="407" t="s">
        <v>18182</v>
      </c>
      <c r="C11584" s="408">
        <v>0</v>
      </c>
      <c r="D11584" s="408">
        <v>101.859375</v>
      </c>
      <c r="E11584" s="408">
        <v>101.859375</v>
      </c>
      <c r="F11584" s="409">
        <v>44302.333055555559</v>
      </c>
      <c r="G11584" s="408">
        <v>0</v>
      </c>
    </row>
    <row r="11585" spans="1:7" ht="15" x14ac:dyDescent="0.25">
      <c r="A11585" s="407" t="s">
        <v>18183</v>
      </c>
      <c r="B11585" s="407" t="s">
        <v>18184</v>
      </c>
      <c r="C11585" s="406"/>
      <c r="D11585" s="406"/>
      <c r="E11585" s="406"/>
      <c r="F11585" s="409">
        <v>44882.384641203702</v>
      </c>
      <c r="G11585" s="408">
        <v>0</v>
      </c>
    </row>
    <row r="11586" spans="1:7" ht="15" x14ac:dyDescent="0.25">
      <c r="A11586" s="407" t="s">
        <v>18185</v>
      </c>
      <c r="B11586" s="407" t="s">
        <v>18186</v>
      </c>
      <c r="C11586" s="406"/>
      <c r="D11586" s="406"/>
      <c r="E11586" s="406"/>
      <c r="F11586" s="409">
        <v>44882.384814814817</v>
      </c>
      <c r="G11586" s="408">
        <v>0</v>
      </c>
    </row>
    <row r="11587" spans="1:7" ht="15" x14ac:dyDescent="0.25">
      <c r="A11587" s="407" t="s">
        <v>18187</v>
      </c>
      <c r="B11587" s="407" t="s">
        <v>18188</v>
      </c>
      <c r="C11587" s="406"/>
      <c r="D11587" s="406"/>
      <c r="E11587" s="406"/>
      <c r="F11587" s="409">
        <v>44882.385567129626</v>
      </c>
      <c r="G11587" s="408">
        <v>0</v>
      </c>
    </row>
    <row r="11588" spans="1:7" ht="15" x14ac:dyDescent="0.2">
      <c r="A11588" s="407" t="s">
        <v>18189</v>
      </c>
      <c r="B11588" s="407" t="s">
        <v>34116</v>
      </c>
      <c r="C11588" s="408">
        <v>0</v>
      </c>
      <c r="D11588" s="408">
        <v>524.5</v>
      </c>
      <c r="E11588" s="408">
        <v>524.5</v>
      </c>
      <c r="F11588" s="409">
        <v>45489.623935185184</v>
      </c>
      <c r="G11588" s="408">
        <v>0</v>
      </c>
    </row>
    <row r="11589" spans="1:7" ht="15" x14ac:dyDescent="0.2">
      <c r="A11589" s="407" t="s">
        <v>18190</v>
      </c>
      <c r="B11589" s="407" t="s">
        <v>18191</v>
      </c>
      <c r="C11589" s="408">
        <v>0</v>
      </c>
      <c r="D11589" s="408">
        <v>418</v>
      </c>
      <c r="E11589" s="408">
        <v>418</v>
      </c>
      <c r="F11589" s="409">
        <v>43244.403275462966</v>
      </c>
      <c r="G11589" s="408">
        <v>0</v>
      </c>
    </row>
    <row r="11590" spans="1:7" ht="15" x14ac:dyDescent="0.25">
      <c r="A11590" s="407" t="s">
        <v>18192</v>
      </c>
      <c r="B11590" s="407" t="s">
        <v>18193</v>
      </c>
      <c r="C11590" s="408">
        <v>0</v>
      </c>
      <c r="D11590" s="408">
        <v>272.8816259259259</v>
      </c>
      <c r="E11590" s="408">
        <v>272.8816259259259</v>
      </c>
      <c r="F11590" s="406"/>
      <c r="G11590" s="408">
        <v>0</v>
      </c>
    </row>
    <row r="11591" spans="1:7" ht="15" x14ac:dyDescent="0.2">
      <c r="A11591" s="407" t="s">
        <v>18194</v>
      </c>
      <c r="B11591" s="407" t="s">
        <v>18195</v>
      </c>
      <c r="C11591" s="408">
        <v>14.5</v>
      </c>
      <c r="D11591" s="408">
        <v>212.4529486956522</v>
      </c>
      <c r="E11591" s="408">
        <v>234.45294869565217</v>
      </c>
      <c r="F11591" s="409">
        <v>43017.407141203701</v>
      </c>
      <c r="G11591" s="408">
        <v>0</v>
      </c>
    </row>
    <row r="11592" spans="1:7" ht="15" x14ac:dyDescent="0.2">
      <c r="A11592" s="407" t="s">
        <v>18196</v>
      </c>
      <c r="B11592" s="407" t="s">
        <v>18197</v>
      </c>
      <c r="C11592" s="408">
        <v>66</v>
      </c>
      <c r="D11592" s="408">
        <v>777.78369520369324</v>
      </c>
      <c r="E11592" s="408">
        <v>851.28369520369336</v>
      </c>
      <c r="F11592" s="409">
        <v>45754.528275462966</v>
      </c>
      <c r="G11592" s="408">
        <v>0</v>
      </c>
    </row>
    <row r="11593" spans="1:7" ht="15" x14ac:dyDescent="0.2">
      <c r="A11593" s="407" t="s">
        <v>18198</v>
      </c>
      <c r="B11593" s="407" t="s">
        <v>18199</v>
      </c>
      <c r="C11593" s="408">
        <v>54.5</v>
      </c>
      <c r="D11593" s="408">
        <v>144.51058844619837</v>
      </c>
      <c r="E11593" s="408">
        <v>211.92725511286505</v>
      </c>
      <c r="F11593" s="409">
        <v>43017.407395833332</v>
      </c>
      <c r="G11593" s="408">
        <v>0</v>
      </c>
    </row>
    <row r="11594" spans="1:7" ht="15" x14ac:dyDescent="0.2">
      <c r="A11594" s="407" t="s">
        <v>18200</v>
      </c>
      <c r="B11594" s="407" t="s">
        <v>18201</v>
      </c>
      <c r="C11594" s="408">
        <v>0</v>
      </c>
      <c r="D11594" s="408">
        <v>590.9</v>
      </c>
      <c r="E11594" s="408">
        <v>590.9</v>
      </c>
      <c r="F11594" s="409">
        <v>43546.479039351849</v>
      </c>
      <c r="G11594" s="408">
        <v>0</v>
      </c>
    </row>
    <row r="11595" spans="1:7" ht="15" x14ac:dyDescent="0.2">
      <c r="A11595" s="407" t="s">
        <v>18202</v>
      </c>
      <c r="B11595" s="407" t="s">
        <v>18203</v>
      </c>
      <c r="C11595" s="408">
        <v>138.66666666666666</v>
      </c>
      <c r="D11595" s="408">
        <v>339.81154313856894</v>
      </c>
      <c r="E11595" s="408">
        <v>491.39487647190231</v>
      </c>
      <c r="F11595" s="409">
        <v>45754.533368055556</v>
      </c>
      <c r="G11595" s="408">
        <v>0</v>
      </c>
    </row>
    <row r="11596" spans="1:7" ht="15" x14ac:dyDescent="0.2">
      <c r="A11596" s="407" t="s">
        <v>18204</v>
      </c>
      <c r="B11596" s="407" t="s">
        <v>18205</v>
      </c>
      <c r="C11596" s="408">
        <v>0</v>
      </c>
      <c r="D11596" s="408">
        <v>25.328800000000001</v>
      </c>
      <c r="E11596" s="408">
        <v>25.328800000000001</v>
      </c>
      <c r="F11596" s="409">
        <v>44530.564282407409</v>
      </c>
      <c r="G11596" s="408">
        <v>0</v>
      </c>
    </row>
    <row r="11597" spans="1:7" ht="15" x14ac:dyDescent="0.2">
      <c r="A11597" s="407" t="s">
        <v>18206</v>
      </c>
      <c r="B11597" s="407" t="s">
        <v>18207</v>
      </c>
      <c r="C11597" s="408">
        <v>17.5</v>
      </c>
      <c r="D11597" s="408">
        <v>1235.8067000000001</v>
      </c>
      <c r="E11597" s="408">
        <v>1258.3067000000001</v>
      </c>
      <c r="F11597" s="409">
        <v>44511.678425925929</v>
      </c>
      <c r="G11597" s="408">
        <v>0</v>
      </c>
    </row>
    <row r="11598" spans="1:7" ht="15" x14ac:dyDescent="0.2">
      <c r="A11598" s="407" t="s">
        <v>18208</v>
      </c>
      <c r="B11598" s="407" t="s">
        <v>18209</v>
      </c>
      <c r="C11598" s="408">
        <v>20</v>
      </c>
      <c r="D11598" s="408">
        <v>999.7</v>
      </c>
      <c r="E11598" s="408">
        <v>1024.7</v>
      </c>
      <c r="F11598" s="409">
        <v>44525.632268518515</v>
      </c>
      <c r="G11598" s="408">
        <v>0</v>
      </c>
    </row>
    <row r="11599" spans="1:7" ht="15" x14ac:dyDescent="0.2">
      <c r="A11599" s="407" t="s">
        <v>18210</v>
      </c>
      <c r="B11599" s="407" t="s">
        <v>18211</v>
      </c>
      <c r="C11599" s="408">
        <v>54.166666666666671</v>
      </c>
      <c r="D11599" s="408">
        <v>183.87970000000001</v>
      </c>
      <c r="E11599" s="408">
        <v>260.37970000000001</v>
      </c>
      <c r="F11599" s="409">
        <v>44525.631932870368</v>
      </c>
      <c r="G11599" s="408">
        <v>0</v>
      </c>
    </row>
    <row r="11600" spans="1:7" ht="15" x14ac:dyDescent="0.2">
      <c r="A11600" s="407" t="s">
        <v>18212</v>
      </c>
      <c r="B11600" s="407" t="s">
        <v>18213</v>
      </c>
      <c r="C11600" s="408">
        <v>177.5</v>
      </c>
      <c r="D11600" s="408">
        <v>2094.8090999999999</v>
      </c>
      <c r="E11600" s="408">
        <v>2272.3090999999999</v>
      </c>
      <c r="F11600" s="409">
        <v>44511.438402777778</v>
      </c>
      <c r="G11600" s="408">
        <v>0</v>
      </c>
    </row>
    <row r="11601" spans="1:7" ht="15" x14ac:dyDescent="0.25">
      <c r="A11601" s="407" t="s">
        <v>18214</v>
      </c>
      <c r="B11601" s="407" t="s">
        <v>18215</v>
      </c>
      <c r="C11601" s="408">
        <v>9</v>
      </c>
      <c r="D11601" s="408">
        <v>143.54</v>
      </c>
      <c r="E11601" s="408">
        <v>153.54000000000002</v>
      </c>
      <c r="F11601" s="406"/>
      <c r="G11601" s="408">
        <v>0</v>
      </c>
    </row>
    <row r="11602" spans="1:7" ht="15" x14ac:dyDescent="0.25">
      <c r="A11602" s="407" t="s">
        <v>18216</v>
      </c>
      <c r="B11602" s="407" t="s">
        <v>18217</v>
      </c>
      <c r="C11602" s="408">
        <v>9</v>
      </c>
      <c r="D11602" s="408">
        <v>148.29</v>
      </c>
      <c r="E11602" s="408">
        <v>158.29</v>
      </c>
      <c r="F11602" s="406"/>
      <c r="G11602" s="408">
        <v>0</v>
      </c>
    </row>
    <row r="11603" spans="1:7" ht="15" x14ac:dyDescent="0.25">
      <c r="A11603" s="407" t="s">
        <v>18218</v>
      </c>
      <c r="B11603" s="407" t="s">
        <v>18219</v>
      </c>
      <c r="C11603" s="408">
        <v>17.5</v>
      </c>
      <c r="D11603" s="408">
        <v>303.38711094459052</v>
      </c>
      <c r="E11603" s="408">
        <v>320.88711094459052</v>
      </c>
      <c r="F11603" s="406"/>
      <c r="G11603" s="408">
        <v>0</v>
      </c>
    </row>
    <row r="11604" spans="1:7" ht="15" x14ac:dyDescent="0.25">
      <c r="A11604" s="407" t="s">
        <v>18220</v>
      </c>
      <c r="B11604" s="407" t="s">
        <v>18221</v>
      </c>
      <c r="C11604" s="406"/>
      <c r="D11604" s="408">
        <v>5.2027999999999999</v>
      </c>
      <c r="E11604" s="408">
        <v>5.2027999999999999</v>
      </c>
      <c r="F11604" s="409">
        <v>44511.617824074077</v>
      </c>
      <c r="G11604" s="408">
        <v>0</v>
      </c>
    </row>
    <row r="11605" spans="1:7" ht="15" x14ac:dyDescent="0.25">
      <c r="A11605" s="407" t="s">
        <v>18222</v>
      </c>
      <c r="B11605" s="407" t="s">
        <v>18223</v>
      </c>
      <c r="C11605" s="406"/>
      <c r="D11605" s="408">
        <v>5</v>
      </c>
      <c r="E11605" s="408">
        <v>5</v>
      </c>
      <c r="F11605" s="406"/>
      <c r="G11605" s="408">
        <v>0</v>
      </c>
    </row>
    <row r="11606" spans="1:7" ht="15" x14ac:dyDescent="0.2">
      <c r="A11606" s="407" t="s">
        <v>18224</v>
      </c>
      <c r="B11606" s="407" t="s">
        <v>18225</v>
      </c>
      <c r="C11606" s="408">
        <v>170</v>
      </c>
      <c r="D11606" s="408">
        <v>1052.0561</v>
      </c>
      <c r="E11606" s="408">
        <v>1222.0561</v>
      </c>
      <c r="F11606" s="409">
        <v>44511.438067129631</v>
      </c>
      <c r="G11606" s="408">
        <v>0</v>
      </c>
    </row>
    <row r="11607" spans="1:7" ht="15" x14ac:dyDescent="0.25">
      <c r="A11607" s="407" t="s">
        <v>18226</v>
      </c>
      <c r="B11607" s="407" t="s">
        <v>18227</v>
      </c>
      <c r="C11607" s="408">
        <v>7.5</v>
      </c>
      <c r="D11607" s="408">
        <v>101.59</v>
      </c>
      <c r="E11607" s="408">
        <v>109.09</v>
      </c>
      <c r="F11607" s="406"/>
      <c r="G11607" s="408">
        <v>0</v>
      </c>
    </row>
    <row r="11608" spans="1:7" ht="15" x14ac:dyDescent="0.25">
      <c r="A11608" s="407" t="s">
        <v>18228</v>
      </c>
      <c r="B11608" s="407" t="s">
        <v>18229</v>
      </c>
      <c r="C11608" s="408">
        <v>10</v>
      </c>
      <c r="D11608" s="408">
        <v>138.3312</v>
      </c>
      <c r="E11608" s="408">
        <v>148.3312</v>
      </c>
      <c r="F11608" s="406"/>
      <c r="G11608" s="408">
        <v>0</v>
      </c>
    </row>
    <row r="11609" spans="1:7" ht="15" x14ac:dyDescent="0.25">
      <c r="A11609" s="407" t="s">
        <v>18230</v>
      </c>
      <c r="B11609" s="407" t="s">
        <v>18231</v>
      </c>
      <c r="C11609" s="406"/>
      <c r="D11609" s="408">
        <v>46.287999999999997</v>
      </c>
      <c r="E11609" s="408">
        <v>46.287999999999997</v>
      </c>
      <c r="F11609" s="409">
        <v>44511.434108796297</v>
      </c>
      <c r="G11609" s="408">
        <v>0</v>
      </c>
    </row>
    <row r="11610" spans="1:7" ht="15" x14ac:dyDescent="0.25">
      <c r="A11610" s="407" t="s">
        <v>18232</v>
      </c>
      <c r="B11610" s="407" t="s">
        <v>18233</v>
      </c>
      <c r="C11610" s="406"/>
      <c r="D11610" s="408">
        <v>184.828</v>
      </c>
      <c r="E11610" s="408">
        <v>184.828</v>
      </c>
      <c r="F11610" s="406"/>
      <c r="G11610" s="408">
        <v>0</v>
      </c>
    </row>
    <row r="11611" spans="1:7" ht="15" x14ac:dyDescent="0.2">
      <c r="A11611" s="407" t="s">
        <v>18234</v>
      </c>
      <c r="B11611" s="407" t="s">
        <v>18235</v>
      </c>
      <c r="C11611" s="408">
        <v>644.16666666666663</v>
      </c>
      <c r="D11611" s="408">
        <v>3647.121421889181</v>
      </c>
      <c r="E11611" s="408">
        <v>4312.121421889181</v>
      </c>
      <c r="F11611" s="409">
        <v>44517.439571759256</v>
      </c>
      <c r="G11611" s="408">
        <v>0</v>
      </c>
    </row>
    <row r="11612" spans="1:7" ht="15" x14ac:dyDescent="0.25">
      <c r="A11612" s="407" t="s">
        <v>34117</v>
      </c>
      <c r="B11612" s="407" t="s">
        <v>34118</v>
      </c>
      <c r="C11612" s="406"/>
      <c r="D11612" s="406"/>
      <c r="E11612" s="406"/>
      <c r="F11612" s="409">
        <v>45628.584178240744</v>
      </c>
      <c r="G11612" s="408">
        <v>0</v>
      </c>
    </row>
    <row r="11613" spans="1:7" ht="15" x14ac:dyDescent="0.2">
      <c r="A11613" s="407" t="s">
        <v>18236</v>
      </c>
      <c r="B11613" s="407" t="s">
        <v>18237</v>
      </c>
      <c r="C11613" s="408">
        <v>0</v>
      </c>
      <c r="D11613" s="408">
        <v>10.57</v>
      </c>
      <c r="E11613" s="408">
        <v>10.57</v>
      </c>
      <c r="F11613" s="409">
        <v>45754.58666666667</v>
      </c>
      <c r="G11613" s="408">
        <v>14</v>
      </c>
    </row>
    <row r="11614" spans="1:7" ht="15" x14ac:dyDescent="0.2">
      <c r="A11614" s="407" t="s">
        <v>18238</v>
      </c>
      <c r="B11614" s="407" t="s">
        <v>18239</v>
      </c>
      <c r="C11614" s="408">
        <v>4</v>
      </c>
      <c r="D11614" s="408">
        <v>30.578660203139428</v>
      </c>
      <c r="E11614" s="408">
        <v>34.578660203139428</v>
      </c>
      <c r="F11614" s="409">
        <v>44616.395509259259</v>
      </c>
      <c r="G11614" s="408">
        <v>0</v>
      </c>
    </row>
    <row r="11615" spans="1:7" ht="15" x14ac:dyDescent="0.2">
      <c r="A11615" s="407" t="s">
        <v>18240</v>
      </c>
      <c r="B11615" s="407" t="s">
        <v>18241</v>
      </c>
      <c r="C11615" s="408">
        <v>0</v>
      </c>
      <c r="D11615" s="408">
        <v>7.41</v>
      </c>
      <c r="E11615" s="408">
        <v>7.41</v>
      </c>
      <c r="F11615" s="409">
        <v>45761.648773148147</v>
      </c>
      <c r="G11615" s="408">
        <v>54</v>
      </c>
    </row>
    <row r="11616" spans="1:7" ht="15" x14ac:dyDescent="0.2">
      <c r="A11616" s="407" t="s">
        <v>18242</v>
      </c>
      <c r="B11616" s="407" t="s">
        <v>18243</v>
      </c>
      <c r="C11616" s="408">
        <v>0</v>
      </c>
      <c r="D11616" s="408">
        <v>7.2333043478260874</v>
      </c>
      <c r="E11616" s="408">
        <v>7.2333043478260874</v>
      </c>
      <c r="F11616" s="409">
        <v>44783.443124999998</v>
      </c>
      <c r="G11616" s="408">
        <v>45</v>
      </c>
    </row>
    <row r="11617" spans="1:7" ht="15" x14ac:dyDescent="0.2">
      <c r="A11617" s="407" t="s">
        <v>18244</v>
      </c>
      <c r="B11617" s="407" t="s">
        <v>18245</v>
      </c>
      <c r="C11617" s="408">
        <v>0</v>
      </c>
      <c r="D11617" s="408">
        <v>52</v>
      </c>
      <c r="E11617" s="408">
        <v>52</v>
      </c>
      <c r="F11617" s="409">
        <v>44783.443553240744</v>
      </c>
      <c r="G11617" s="408">
        <v>0</v>
      </c>
    </row>
    <row r="11618" spans="1:7" ht="15" x14ac:dyDescent="0.2">
      <c r="A11618" s="407" t="s">
        <v>18246</v>
      </c>
      <c r="B11618" s="407" t="s">
        <v>18247</v>
      </c>
      <c r="C11618" s="408">
        <v>0</v>
      </c>
      <c r="D11618" s="408">
        <v>285</v>
      </c>
      <c r="E11618" s="408">
        <v>285</v>
      </c>
      <c r="F11618" s="409">
        <v>44978.639965277776</v>
      </c>
      <c r="G11618" s="408">
        <v>0</v>
      </c>
    </row>
    <row r="11619" spans="1:7" ht="15" x14ac:dyDescent="0.2">
      <c r="A11619" s="407" t="s">
        <v>37005</v>
      </c>
      <c r="B11619" s="407" t="s">
        <v>37006</v>
      </c>
      <c r="C11619" s="408">
        <v>0</v>
      </c>
      <c r="D11619" s="408">
        <v>39.880000000000003</v>
      </c>
      <c r="E11619" s="408">
        <v>39.880000000000003</v>
      </c>
      <c r="F11619" s="409">
        <v>43090.650277777779</v>
      </c>
      <c r="G11619" s="408">
        <v>0</v>
      </c>
    </row>
    <row r="11620" spans="1:7" ht="15" x14ac:dyDescent="0.2">
      <c r="A11620" s="407" t="s">
        <v>37007</v>
      </c>
      <c r="B11620" s="407" t="s">
        <v>37008</v>
      </c>
      <c r="C11620" s="408">
        <v>0</v>
      </c>
      <c r="D11620" s="408">
        <v>61.87</v>
      </c>
      <c r="E11620" s="408">
        <v>61.87</v>
      </c>
      <c r="F11620" s="409">
        <v>43160.552569444444</v>
      </c>
      <c r="G11620" s="408">
        <v>0</v>
      </c>
    </row>
    <row r="11621" spans="1:7" ht="15" x14ac:dyDescent="0.2">
      <c r="A11621" s="407" t="s">
        <v>18248</v>
      </c>
      <c r="B11621" s="407" t="s">
        <v>18249</v>
      </c>
      <c r="C11621" s="408">
        <v>4</v>
      </c>
      <c r="D11621" s="408">
        <v>52.915518968914263</v>
      </c>
      <c r="E11621" s="408">
        <v>56.915518968914263</v>
      </c>
      <c r="F11621" s="409">
        <v>45630.296261574076</v>
      </c>
      <c r="G11621" s="408">
        <v>0</v>
      </c>
    </row>
    <row r="11622" spans="1:7" ht="15" x14ac:dyDescent="0.2">
      <c r="A11622" s="407" t="s">
        <v>18250</v>
      </c>
      <c r="B11622" s="407" t="s">
        <v>18251</v>
      </c>
      <c r="C11622" s="408">
        <v>4</v>
      </c>
      <c r="D11622" s="408">
        <v>31.879960203139426</v>
      </c>
      <c r="E11622" s="408">
        <v>35.879960203139426</v>
      </c>
      <c r="F11622" s="409">
        <v>45162.614942129629</v>
      </c>
      <c r="G11622" s="408">
        <v>0</v>
      </c>
    </row>
    <row r="11623" spans="1:7" ht="15" x14ac:dyDescent="0.2">
      <c r="A11623" s="407" t="s">
        <v>18252</v>
      </c>
      <c r="B11623" s="407" t="s">
        <v>18253</v>
      </c>
      <c r="C11623" s="408">
        <v>3.0667</v>
      </c>
      <c r="D11623" s="408">
        <v>27.169499999999999</v>
      </c>
      <c r="E11623" s="408">
        <v>30.2362</v>
      </c>
      <c r="F11623" s="409">
        <v>44524.490798611114</v>
      </c>
      <c r="G11623" s="408">
        <v>0</v>
      </c>
    </row>
    <row r="11624" spans="1:7" ht="15" x14ac:dyDescent="0.2">
      <c r="A11624" s="407" t="s">
        <v>37009</v>
      </c>
      <c r="B11624" s="407" t="s">
        <v>37010</v>
      </c>
      <c r="C11624" s="408">
        <v>0</v>
      </c>
      <c r="D11624" s="408">
        <v>75.5</v>
      </c>
      <c r="E11624" s="408">
        <v>75.5</v>
      </c>
      <c r="F11624" s="409">
        <v>42989.620266203703</v>
      </c>
      <c r="G11624" s="408">
        <v>0</v>
      </c>
    </row>
    <row r="11625" spans="1:7" ht="15" x14ac:dyDescent="0.25">
      <c r="A11625" s="407" t="s">
        <v>18254</v>
      </c>
      <c r="B11625" s="407" t="s">
        <v>18255</v>
      </c>
      <c r="C11625" s="408">
        <v>0</v>
      </c>
      <c r="D11625" s="408">
        <v>22.51688</v>
      </c>
      <c r="E11625" s="408">
        <v>22.51688</v>
      </c>
      <c r="F11625" s="406"/>
      <c r="G11625" s="408">
        <v>0</v>
      </c>
    </row>
    <row r="11626" spans="1:7" ht="15" x14ac:dyDescent="0.2">
      <c r="A11626" s="407" t="s">
        <v>18256</v>
      </c>
      <c r="B11626" s="407" t="s">
        <v>18257</v>
      </c>
      <c r="C11626" s="408">
        <v>0</v>
      </c>
      <c r="D11626" s="408">
        <v>9.4</v>
      </c>
      <c r="E11626" s="408">
        <v>9.4</v>
      </c>
      <c r="F11626" s="409">
        <v>45748.364317129628</v>
      </c>
      <c r="G11626" s="408">
        <v>16</v>
      </c>
    </row>
    <row r="11627" spans="1:7" ht="15" x14ac:dyDescent="0.2">
      <c r="A11627" s="407" t="s">
        <v>18258</v>
      </c>
      <c r="B11627" s="407" t="s">
        <v>18259</v>
      </c>
      <c r="C11627" s="408">
        <v>0</v>
      </c>
      <c r="D11627" s="408">
        <v>6.52</v>
      </c>
      <c r="E11627" s="408">
        <v>6.52</v>
      </c>
      <c r="F11627" s="409">
        <v>45754.591863425929</v>
      </c>
      <c r="G11627" s="408">
        <v>17</v>
      </c>
    </row>
    <row r="11628" spans="1:7" ht="15" x14ac:dyDescent="0.25">
      <c r="A11628" s="407" t="s">
        <v>18260</v>
      </c>
      <c r="B11628" s="407" t="s">
        <v>18261</v>
      </c>
      <c r="C11628" s="406"/>
      <c r="D11628" s="408">
        <v>28.5</v>
      </c>
      <c r="E11628" s="408">
        <v>28.5</v>
      </c>
      <c r="F11628" s="406"/>
      <c r="G11628" s="408">
        <v>0</v>
      </c>
    </row>
    <row r="11629" spans="1:7" ht="15" x14ac:dyDescent="0.25">
      <c r="A11629" s="407" t="s">
        <v>18262</v>
      </c>
      <c r="B11629" s="407" t="s">
        <v>18263</v>
      </c>
      <c r="C11629" s="408">
        <v>6.833333333333333</v>
      </c>
      <c r="D11629" s="408">
        <v>3.0960000000000001</v>
      </c>
      <c r="E11629" s="408">
        <v>15.346</v>
      </c>
      <c r="F11629" s="406"/>
      <c r="G11629" s="408">
        <v>0</v>
      </c>
    </row>
    <row r="11630" spans="1:7" ht="15" x14ac:dyDescent="0.25">
      <c r="A11630" s="407" t="s">
        <v>18264</v>
      </c>
      <c r="B11630" s="407" t="s">
        <v>18265</v>
      </c>
      <c r="C11630" s="406"/>
      <c r="D11630" s="408">
        <v>23.01</v>
      </c>
      <c r="E11630" s="408">
        <v>23.01</v>
      </c>
      <c r="F11630" s="406"/>
      <c r="G11630" s="408">
        <v>0</v>
      </c>
    </row>
    <row r="11631" spans="1:7" ht="15" x14ac:dyDescent="0.25">
      <c r="A11631" s="407" t="s">
        <v>18266</v>
      </c>
      <c r="B11631" s="407" t="s">
        <v>18267</v>
      </c>
      <c r="C11631" s="406"/>
      <c r="D11631" s="408">
        <v>23.01</v>
      </c>
      <c r="E11631" s="408">
        <v>23.01</v>
      </c>
      <c r="F11631" s="406"/>
      <c r="G11631" s="408">
        <v>0</v>
      </c>
    </row>
    <row r="11632" spans="1:7" ht="15" x14ac:dyDescent="0.25">
      <c r="A11632" s="407" t="s">
        <v>18268</v>
      </c>
      <c r="B11632" s="407" t="s">
        <v>18269</v>
      </c>
      <c r="C11632" s="408">
        <v>0</v>
      </c>
      <c r="D11632" s="408">
        <v>17.899999999999999</v>
      </c>
      <c r="E11632" s="408">
        <v>17.899999999999999</v>
      </c>
      <c r="F11632" s="406"/>
      <c r="G11632" s="408">
        <v>0</v>
      </c>
    </row>
    <row r="11633" spans="1:7" ht="15" x14ac:dyDescent="0.25">
      <c r="A11633" s="407" t="s">
        <v>18270</v>
      </c>
      <c r="B11633" s="407" t="s">
        <v>18271</v>
      </c>
      <c r="C11633" s="406"/>
      <c r="D11633" s="408">
        <v>0.01</v>
      </c>
      <c r="E11633" s="408">
        <v>0.01</v>
      </c>
      <c r="F11633" s="406"/>
      <c r="G11633" s="408">
        <v>0</v>
      </c>
    </row>
    <row r="11634" spans="1:7" ht="15" x14ac:dyDescent="0.25">
      <c r="A11634" s="407" t="s">
        <v>18272</v>
      </c>
      <c r="B11634" s="407" t="s">
        <v>18273</v>
      </c>
      <c r="C11634" s="406"/>
      <c r="D11634" s="408">
        <v>0.01</v>
      </c>
      <c r="E11634" s="408">
        <v>0.01</v>
      </c>
      <c r="F11634" s="406"/>
      <c r="G11634" s="408">
        <v>0</v>
      </c>
    </row>
    <row r="11635" spans="1:7" ht="15" x14ac:dyDescent="0.25">
      <c r="A11635" s="407" t="s">
        <v>18274</v>
      </c>
      <c r="B11635" s="407" t="s">
        <v>18275</v>
      </c>
      <c r="C11635" s="406"/>
      <c r="D11635" s="408">
        <v>0.01</v>
      </c>
      <c r="E11635" s="408">
        <v>0.01</v>
      </c>
      <c r="F11635" s="406"/>
      <c r="G11635" s="408">
        <v>0</v>
      </c>
    </row>
    <row r="11636" spans="1:7" ht="15" x14ac:dyDescent="0.25">
      <c r="A11636" s="407" t="s">
        <v>18276</v>
      </c>
      <c r="B11636" s="407" t="s">
        <v>18277</v>
      </c>
      <c r="C11636" s="406"/>
      <c r="D11636" s="406"/>
      <c r="E11636" s="406"/>
      <c r="F11636" s="406"/>
      <c r="G11636" s="408">
        <v>0</v>
      </c>
    </row>
    <row r="11637" spans="1:7" ht="15" x14ac:dyDescent="0.25">
      <c r="A11637" s="407" t="s">
        <v>18278</v>
      </c>
      <c r="B11637" s="407" t="s">
        <v>18279</v>
      </c>
      <c r="C11637" s="406"/>
      <c r="D11637" s="406"/>
      <c r="E11637" s="406"/>
      <c r="F11637" s="406"/>
      <c r="G11637" s="408">
        <v>0</v>
      </c>
    </row>
    <row r="11638" spans="1:7" ht="15" x14ac:dyDescent="0.25">
      <c r="A11638" s="407" t="s">
        <v>18280</v>
      </c>
      <c r="B11638" s="407" t="s">
        <v>18281</v>
      </c>
      <c r="C11638" s="406"/>
      <c r="D11638" s="406"/>
      <c r="E11638" s="406"/>
      <c r="F11638" s="406"/>
      <c r="G11638" s="408">
        <v>0</v>
      </c>
    </row>
    <row r="11639" spans="1:7" ht="15" x14ac:dyDescent="0.25">
      <c r="A11639" s="407" t="s">
        <v>18282</v>
      </c>
      <c r="B11639" s="407" t="s">
        <v>18283</v>
      </c>
      <c r="C11639" s="406"/>
      <c r="D11639" s="406"/>
      <c r="E11639" s="406"/>
      <c r="F11639" s="406"/>
      <c r="G11639" s="408">
        <v>0</v>
      </c>
    </row>
    <row r="11640" spans="1:7" ht="15" x14ac:dyDescent="0.25">
      <c r="A11640" s="407" t="s">
        <v>18284</v>
      </c>
      <c r="B11640" s="407" t="s">
        <v>18285</v>
      </c>
      <c r="C11640" s="406"/>
      <c r="D11640" s="406"/>
      <c r="E11640" s="406"/>
      <c r="F11640" s="406"/>
      <c r="G11640" s="408">
        <v>0</v>
      </c>
    </row>
    <row r="11641" spans="1:7" ht="15" x14ac:dyDescent="0.25">
      <c r="A11641" s="407" t="s">
        <v>18286</v>
      </c>
      <c r="B11641" s="407" t="s">
        <v>18277</v>
      </c>
      <c r="C11641" s="406"/>
      <c r="D11641" s="406"/>
      <c r="E11641" s="406"/>
      <c r="F11641" s="406"/>
      <c r="G11641" s="408">
        <v>0</v>
      </c>
    </row>
    <row r="11642" spans="1:7" ht="15" x14ac:dyDescent="0.25">
      <c r="A11642" s="407" t="s">
        <v>18287</v>
      </c>
      <c r="B11642" s="407" t="s">
        <v>18288</v>
      </c>
      <c r="C11642" s="406"/>
      <c r="D11642" s="406"/>
      <c r="E11642" s="406"/>
      <c r="F11642" s="406"/>
      <c r="G11642" s="408">
        <v>0</v>
      </c>
    </row>
    <row r="11643" spans="1:7" ht="15" x14ac:dyDescent="0.25">
      <c r="A11643" s="407" t="s">
        <v>18289</v>
      </c>
      <c r="B11643" s="407" t="s">
        <v>18290</v>
      </c>
      <c r="C11643" s="406"/>
      <c r="D11643" s="406"/>
      <c r="E11643" s="406"/>
      <c r="F11643" s="406"/>
      <c r="G11643" s="408">
        <v>0</v>
      </c>
    </row>
    <row r="11644" spans="1:7" ht="15" x14ac:dyDescent="0.25">
      <c r="A11644" s="407" t="s">
        <v>18291</v>
      </c>
      <c r="B11644" s="407" t="s">
        <v>18292</v>
      </c>
      <c r="C11644" s="406"/>
      <c r="D11644" s="406"/>
      <c r="E11644" s="406"/>
      <c r="F11644" s="406"/>
      <c r="G11644" s="408">
        <v>0</v>
      </c>
    </row>
    <row r="11645" spans="1:7" ht="15" x14ac:dyDescent="0.25">
      <c r="A11645" s="407" t="s">
        <v>18293</v>
      </c>
      <c r="B11645" s="407" t="s">
        <v>18294</v>
      </c>
      <c r="C11645" s="406"/>
      <c r="D11645" s="406"/>
      <c r="E11645" s="406"/>
      <c r="F11645" s="406"/>
      <c r="G11645" s="408">
        <v>0</v>
      </c>
    </row>
    <row r="11646" spans="1:7" ht="15" x14ac:dyDescent="0.25">
      <c r="A11646" s="407" t="s">
        <v>18295</v>
      </c>
      <c r="B11646" s="407" t="s">
        <v>18296</v>
      </c>
      <c r="C11646" s="406"/>
      <c r="D11646" s="406"/>
      <c r="E11646" s="406"/>
      <c r="F11646" s="406"/>
      <c r="G11646" s="408">
        <v>0</v>
      </c>
    </row>
    <row r="11647" spans="1:7" ht="15" x14ac:dyDescent="0.25">
      <c r="A11647" s="407" t="s">
        <v>18297</v>
      </c>
      <c r="B11647" s="407" t="s">
        <v>18298</v>
      </c>
      <c r="C11647" s="406"/>
      <c r="D11647" s="406"/>
      <c r="E11647" s="406"/>
      <c r="F11647" s="406"/>
      <c r="G11647" s="408">
        <v>0</v>
      </c>
    </row>
    <row r="11648" spans="1:7" ht="15" x14ac:dyDescent="0.25">
      <c r="A11648" s="407" t="s">
        <v>18299</v>
      </c>
      <c r="B11648" s="407" t="s">
        <v>18300</v>
      </c>
      <c r="C11648" s="406"/>
      <c r="D11648" s="406"/>
      <c r="E11648" s="406"/>
      <c r="F11648" s="406"/>
      <c r="G11648" s="408">
        <v>0</v>
      </c>
    </row>
    <row r="11649" spans="1:7" ht="15" x14ac:dyDescent="0.25">
      <c r="A11649" s="407" t="s">
        <v>18301</v>
      </c>
      <c r="B11649" s="407" t="s">
        <v>18302</v>
      </c>
      <c r="C11649" s="406"/>
      <c r="D11649" s="406"/>
      <c r="E11649" s="406"/>
      <c r="F11649" s="406"/>
      <c r="G11649" s="408">
        <v>0</v>
      </c>
    </row>
    <row r="11650" spans="1:7" ht="15" x14ac:dyDescent="0.25">
      <c r="A11650" s="407" t="s">
        <v>18303</v>
      </c>
      <c r="B11650" s="407" t="s">
        <v>18304</v>
      </c>
      <c r="C11650" s="406"/>
      <c r="D11650" s="406"/>
      <c r="E11650" s="406"/>
      <c r="F11650" s="406"/>
      <c r="G11650" s="408">
        <v>0</v>
      </c>
    </row>
    <row r="11651" spans="1:7" ht="15" x14ac:dyDescent="0.25">
      <c r="A11651" s="407" t="s">
        <v>18305</v>
      </c>
      <c r="B11651" s="407" t="s">
        <v>18306</v>
      </c>
      <c r="C11651" s="406"/>
      <c r="D11651" s="406"/>
      <c r="E11651" s="406"/>
      <c r="F11651" s="406"/>
      <c r="G11651" s="408">
        <v>0</v>
      </c>
    </row>
    <row r="11652" spans="1:7" ht="15" x14ac:dyDescent="0.25">
      <c r="A11652" s="407" t="s">
        <v>18307</v>
      </c>
      <c r="B11652" s="407" t="s">
        <v>18308</v>
      </c>
      <c r="C11652" s="406"/>
      <c r="D11652" s="406"/>
      <c r="E11652" s="406"/>
      <c r="F11652" s="406"/>
      <c r="G11652" s="408">
        <v>0</v>
      </c>
    </row>
    <row r="11653" spans="1:7" ht="15" x14ac:dyDescent="0.25">
      <c r="A11653" s="407" t="s">
        <v>18309</v>
      </c>
      <c r="B11653" s="407" t="s">
        <v>18310</v>
      </c>
      <c r="C11653" s="406"/>
      <c r="D11653" s="406"/>
      <c r="E11653" s="406"/>
      <c r="F11653" s="409">
        <v>43546.480509259258</v>
      </c>
      <c r="G11653" s="408">
        <v>0</v>
      </c>
    </row>
    <row r="11654" spans="1:7" ht="15" x14ac:dyDescent="0.25">
      <c r="A11654" s="407" t="s">
        <v>18311</v>
      </c>
      <c r="B11654" s="407" t="s">
        <v>18312</v>
      </c>
      <c r="C11654" s="406"/>
      <c r="D11654" s="406"/>
      <c r="E11654" s="406"/>
      <c r="F11654" s="406"/>
      <c r="G11654" s="408">
        <v>0</v>
      </c>
    </row>
    <row r="11655" spans="1:7" ht="15" x14ac:dyDescent="0.25">
      <c r="A11655" s="407" t="s">
        <v>18313</v>
      </c>
      <c r="B11655" s="407" t="s">
        <v>18314</v>
      </c>
      <c r="C11655" s="406"/>
      <c r="D11655" s="408">
        <v>39.880000000000003</v>
      </c>
      <c r="E11655" s="408">
        <v>39.880000000000003</v>
      </c>
      <c r="F11655" s="406"/>
      <c r="G11655" s="408">
        <v>0</v>
      </c>
    </row>
    <row r="11656" spans="1:7" ht="15" x14ac:dyDescent="0.25">
      <c r="A11656" s="407" t="s">
        <v>18315</v>
      </c>
      <c r="B11656" s="407" t="s">
        <v>18277</v>
      </c>
      <c r="C11656" s="406"/>
      <c r="D11656" s="406"/>
      <c r="E11656" s="406"/>
      <c r="F11656" s="406"/>
      <c r="G11656" s="408">
        <v>0</v>
      </c>
    </row>
    <row r="11657" spans="1:7" ht="15" x14ac:dyDescent="0.25">
      <c r="A11657" s="407" t="s">
        <v>18316</v>
      </c>
      <c r="B11657" s="407" t="s">
        <v>18317</v>
      </c>
      <c r="C11657" s="406"/>
      <c r="D11657" s="406"/>
      <c r="E11657" s="406"/>
      <c r="F11657" s="406"/>
      <c r="G11657" s="408">
        <v>0</v>
      </c>
    </row>
    <row r="11658" spans="1:7" ht="15" x14ac:dyDescent="0.25">
      <c r="A11658" s="407" t="s">
        <v>37011</v>
      </c>
      <c r="B11658" s="407" t="s">
        <v>18259</v>
      </c>
      <c r="C11658" s="406"/>
      <c r="D11658" s="406"/>
      <c r="E11658" s="406"/>
      <c r="F11658" s="409">
        <v>43007.457037037035</v>
      </c>
      <c r="G11658" s="408">
        <v>0</v>
      </c>
    </row>
    <row r="11659" spans="1:7" ht="15" x14ac:dyDescent="0.2">
      <c r="A11659" s="407" t="s">
        <v>18318</v>
      </c>
      <c r="B11659" s="407" t="s">
        <v>18319</v>
      </c>
      <c r="C11659" s="408">
        <v>0</v>
      </c>
      <c r="D11659" s="408">
        <v>15.89</v>
      </c>
      <c r="E11659" s="408">
        <v>15.89</v>
      </c>
      <c r="F11659" s="409">
        <v>45754.584965277776</v>
      </c>
      <c r="G11659" s="408">
        <v>2</v>
      </c>
    </row>
    <row r="11660" spans="1:7" ht="15" x14ac:dyDescent="0.25">
      <c r="A11660" s="407" t="s">
        <v>18320</v>
      </c>
      <c r="B11660" s="407" t="s">
        <v>18321</v>
      </c>
      <c r="C11660" s="406"/>
      <c r="D11660" s="406"/>
      <c r="E11660" s="406"/>
      <c r="F11660" s="406"/>
      <c r="G11660" s="408">
        <v>0</v>
      </c>
    </row>
    <row r="11661" spans="1:7" ht="15" x14ac:dyDescent="0.2">
      <c r="A11661" s="407" t="s">
        <v>18322</v>
      </c>
      <c r="B11661" s="407" t="s">
        <v>18323</v>
      </c>
      <c r="C11661" s="408">
        <v>0</v>
      </c>
      <c r="D11661" s="408">
        <v>15.08</v>
      </c>
      <c r="E11661" s="408">
        <v>15.08</v>
      </c>
      <c r="F11661" s="409">
        <v>44859.419641203705</v>
      </c>
      <c r="G11661" s="408">
        <v>0</v>
      </c>
    </row>
    <row r="11662" spans="1:7" ht="15" x14ac:dyDescent="0.25">
      <c r="A11662" s="407" t="s">
        <v>18324</v>
      </c>
      <c r="B11662" s="407" t="s">
        <v>18325</v>
      </c>
      <c r="C11662" s="406"/>
      <c r="D11662" s="406"/>
      <c r="E11662" s="406"/>
      <c r="F11662" s="406"/>
      <c r="G11662" s="408">
        <v>0</v>
      </c>
    </row>
    <row r="11663" spans="1:7" ht="15" x14ac:dyDescent="0.2">
      <c r="A11663" s="407" t="s">
        <v>18326</v>
      </c>
      <c r="B11663" s="407" t="s">
        <v>18327</v>
      </c>
      <c r="C11663" s="408">
        <v>0</v>
      </c>
      <c r="D11663" s="408">
        <v>89.7</v>
      </c>
      <c r="E11663" s="408">
        <v>89.7</v>
      </c>
      <c r="F11663" s="409">
        <v>45343.294259259259</v>
      </c>
      <c r="G11663" s="408">
        <v>16</v>
      </c>
    </row>
    <row r="11664" spans="1:7" ht="15" x14ac:dyDescent="0.25">
      <c r="A11664" s="407" t="s">
        <v>18328</v>
      </c>
      <c r="B11664" s="407" t="s">
        <v>18329</v>
      </c>
      <c r="C11664" s="406"/>
      <c r="D11664" s="406"/>
      <c r="E11664" s="406"/>
      <c r="F11664" s="406"/>
      <c r="G11664" s="408">
        <v>0</v>
      </c>
    </row>
    <row r="11665" spans="1:7" ht="15" x14ac:dyDescent="0.25">
      <c r="A11665" s="407" t="s">
        <v>18330</v>
      </c>
      <c r="B11665" s="407" t="s">
        <v>18331</v>
      </c>
      <c r="C11665" s="406"/>
      <c r="D11665" s="406"/>
      <c r="E11665" s="406"/>
      <c r="F11665" s="406"/>
      <c r="G11665" s="408">
        <v>0</v>
      </c>
    </row>
    <row r="11666" spans="1:7" ht="15" x14ac:dyDescent="0.25">
      <c r="A11666" s="407" t="s">
        <v>18332</v>
      </c>
      <c r="B11666" s="407" t="s">
        <v>18333</v>
      </c>
      <c r="C11666" s="406"/>
      <c r="D11666" s="406"/>
      <c r="E11666" s="406"/>
      <c r="F11666" s="406"/>
      <c r="G11666" s="408">
        <v>0</v>
      </c>
    </row>
    <row r="11667" spans="1:7" ht="15" x14ac:dyDescent="0.25">
      <c r="A11667" s="407" t="s">
        <v>18334</v>
      </c>
      <c r="B11667" s="407" t="s">
        <v>18335</v>
      </c>
      <c r="C11667" s="406"/>
      <c r="D11667" s="406"/>
      <c r="E11667" s="406"/>
      <c r="F11667" s="406"/>
      <c r="G11667" s="408">
        <v>0</v>
      </c>
    </row>
    <row r="11668" spans="1:7" ht="15" x14ac:dyDescent="0.25">
      <c r="A11668" s="407" t="s">
        <v>18336</v>
      </c>
      <c r="B11668" s="407" t="s">
        <v>18337</v>
      </c>
      <c r="C11668" s="406"/>
      <c r="D11668" s="406"/>
      <c r="E11668" s="406"/>
      <c r="F11668" s="406"/>
      <c r="G11668" s="408">
        <v>0</v>
      </c>
    </row>
    <row r="11669" spans="1:7" ht="15" x14ac:dyDescent="0.25">
      <c r="A11669" s="407" t="s">
        <v>18338</v>
      </c>
      <c r="B11669" s="407" t="s">
        <v>18339</v>
      </c>
      <c r="C11669" s="406"/>
      <c r="D11669" s="406"/>
      <c r="E11669" s="406"/>
      <c r="F11669" s="406"/>
      <c r="G11669" s="408">
        <v>0</v>
      </c>
    </row>
    <row r="11670" spans="1:7" ht="15" x14ac:dyDescent="0.25">
      <c r="A11670" s="407" t="s">
        <v>37012</v>
      </c>
      <c r="B11670" s="407" t="s">
        <v>37013</v>
      </c>
      <c r="C11670" s="406"/>
      <c r="D11670" s="408">
        <v>22.75</v>
      </c>
      <c r="E11670" s="408">
        <v>22.75</v>
      </c>
      <c r="F11670" s="409">
        <v>44020.665335648147</v>
      </c>
      <c r="G11670" s="408">
        <v>0</v>
      </c>
    </row>
    <row r="11671" spans="1:7" ht="15" x14ac:dyDescent="0.25">
      <c r="A11671" s="407" t="s">
        <v>18340</v>
      </c>
      <c r="B11671" s="407" t="s">
        <v>18339</v>
      </c>
      <c r="C11671" s="406"/>
      <c r="D11671" s="406"/>
      <c r="E11671" s="406"/>
      <c r="F11671" s="409">
        <v>42969.398692129631</v>
      </c>
      <c r="G11671" s="408">
        <v>0</v>
      </c>
    </row>
    <row r="11672" spans="1:7" ht="15" x14ac:dyDescent="0.2">
      <c r="A11672" s="407" t="s">
        <v>18341</v>
      </c>
      <c r="B11672" s="407" t="s">
        <v>18342</v>
      </c>
      <c r="C11672" s="408">
        <v>0</v>
      </c>
      <c r="D11672" s="408">
        <v>25.5</v>
      </c>
      <c r="E11672" s="408">
        <v>25.5</v>
      </c>
      <c r="F11672" s="409">
        <v>44783.594884259262</v>
      </c>
      <c r="G11672" s="408">
        <v>0</v>
      </c>
    </row>
    <row r="11673" spans="1:7" ht="15" x14ac:dyDescent="0.25">
      <c r="A11673" s="407" t="s">
        <v>18343</v>
      </c>
      <c r="B11673" s="407" t="s">
        <v>18344</v>
      </c>
      <c r="C11673" s="406"/>
      <c r="D11673" s="408">
        <v>15.34</v>
      </c>
      <c r="E11673" s="408">
        <v>15.34</v>
      </c>
      <c r="F11673" s="409">
        <v>42969.42728009259</v>
      </c>
      <c r="G11673" s="408">
        <v>0</v>
      </c>
    </row>
    <row r="11674" spans="1:7" ht="15" x14ac:dyDescent="0.25">
      <c r="A11674" s="407" t="s">
        <v>18345</v>
      </c>
      <c r="B11674" s="407" t="s">
        <v>18346</v>
      </c>
      <c r="C11674" s="408">
        <v>2</v>
      </c>
      <c r="D11674" s="408">
        <v>10.451000000000001</v>
      </c>
      <c r="E11674" s="408">
        <v>12.451000000000001</v>
      </c>
      <c r="F11674" s="406"/>
      <c r="G11674" s="408">
        <v>0</v>
      </c>
    </row>
    <row r="11675" spans="1:7" ht="15" x14ac:dyDescent="0.25">
      <c r="A11675" s="407" t="s">
        <v>18347</v>
      </c>
      <c r="B11675" s="407" t="s">
        <v>18348</v>
      </c>
      <c r="C11675" s="406"/>
      <c r="D11675" s="408">
        <v>21.47</v>
      </c>
      <c r="E11675" s="408">
        <v>21.47</v>
      </c>
      <c r="F11675" s="409">
        <v>42955.627962962964</v>
      </c>
      <c r="G11675" s="408">
        <v>0</v>
      </c>
    </row>
    <row r="11676" spans="1:7" ht="15" x14ac:dyDescent="0.25">
      <c r="A11676" s="407" t="s">
        <v>18349</v>
      </c>
      <c r="B11676" s="407" t="s">
        <v>18350</v>
      </c>
      <c r="C11676" s="406"/>
      <c r="D11676" s="408">
        <v>21.47</v>
      </c>
      <c r="E11676" s="408">
        <v>21.47</v>
      </c>
      <c r="F11676" s="406"/>
      <c r="G11676" s="408">
        <v>0</v>
      </c>
    </row>
    <row r="11677" spans="1:7" ht="15" x14ac:dyDescent="0.25">
      <c r="A11677" s="407" t="s">
        <v>18351</v>
      </c>
      <c r="B11677" s="407" t="s">
        <v>18352</v>
      </c>
      <c r="C11677" s="406"/>
      <c r="D11677" s="408">
        <v>20.71</v>
      </c>
      <c r="E11677" s="408">
        <v>20.71</v>
      </c>
      <c r="F11677" s="406"/>
      <c r="G11677" s="408">
        <v>0</v>
      </c>
    </row>
    <row r="11678" spans="1:7" ht="15" x14ac:dyDescent="0.25">
      <c r="A11678" s="407" t="s">
        <v>18353</v>
      </c>
      <c r="B11678" s="407" t="s">
        <v>18354</v>
      </c>
      <c r="C11678" s="406"/>
      <c r="D11678" s="408">
        <v>23.01</v>
      </c>
      <c r="E11678" s="408">
        <v>23.01</v>
      </c>
      <c r="F11678" s="406"/>
      <c r="G11678" s="408">
        <v>0</v>
      </c>
    </row>
    <row r="11679" spans="1:7" ht="15" x14ac:dyDescent="0.25">
      <c r="A11679" s="407" t="s">
        <v>18355</v>
      </c>
      <c r="B11679" s="407" t="s">
        <v>18356</v>
      </c>
      <c r="C11679" s="406"/>
      <c r="D11679" s="408">
        <v>30.17</v>
      </c>
      <c r="E11679" s="408">
        <v>30.17</v>
      </c>
      <c r="F11679" s="406"/>
      <c r="G11679" s="408">
        <v>0</v>
      </c>
    </row>
    <row r="11680" spans="1:7" ht="15" x14ac:dyDescent="0.2">
      <c r="A11680" s="407" t="s">
        <v>18357</v>
      </c>
      <c r="B11680" s="407" t="s">
        <v>18358</v>
      </c>
      <c r="C11680" s="408">
        <v>0</v>
      </c>
      <c r="D11680" s="408">
        <v>76.470399999999998</v>
      </c>
      <c r="E11680" s="408">
        <v>76.470399999999998</v>
      </c>
      <c r="F11680" s="409">
        <v>45686.299178240741</v>
      </c>
      <c r="G11680" s="408">
        <v>59</v>
      </c>
    </row>
    <row r="11681" spans="1:7" ht="15" x14ac:dyDescent="0.2">
      <c r="A11681" s="407" t="s">
        <v>18359</v>
      </c>
      <c r="B11681" s="407" t="s">
        <v>18360</v>
      </c>
      <c r="C11681" s="408">
        <v>0</v>
      </c>
      <c r="D11681" s="408">
        <v>30.909774083546459</v>
      </c>
      <c r="E11681" s="408">
        <v>30.909774083546459</v>
      </c>
      <c r="F11681" s="409">
        <v>44978.634571759256</v>
      </c>
      <c r="G11681" s="408">
        <v>69</v>
      </c>
    </row>
    <row r="11682" spans="1:7" ht="15" x14ac:dyDescent="0.2">
      <c r="A11682" s="407" t="s">
        <v>18361</v>
      </c>
      <c r="B11682" s="407" t="s">
        <v>18362</v>
      </c>
      <c r="C11682" s="408">
        <v>0</v>
      </c>
      <c r="D11682" s="408">
        <v>18.2942</v>
      </c>
      <c r="E11682" s="408">
        <v>18.2942</v>
      </c>
      <c r="F11682" s="409">
        <v>44978.632696759261</v>
      </c>
      <c r="G11682" s="408">
        <v>36</v>
      </c>
    </row>
    <row r="11683" spans="1:7" ht="15" x14ac:dyDescent="0.2">
      <c r="A11683" s="407" t="s">
        <v>18363</v>
      </c>
      <c r="B11683" s="407" t="s">
        <v>18364</v>
      </c>
      <c r="C11683" s="408">
        <v>0</v>
      </c>
      <c r="D11683" s="408">
        <v>5.14</v>
      </c>
      <c r="E11683" s="408">
        <v>5.14</v>
      </c>
      <c r="F11683" s="409">
        <v>44978.618888888886</v>
      </c>
      <c r="G11683" s="408">
        <v>83</v>
      </c>
    </row>
    <row r="11684" spans="1:7" ht="15" x14ac:dyDescent="0.25">
      <c r="A11684" s="407" t="s">
        <v>18365</v>
      </c>
      <c r="B11684" s="407" t="s">
        <v>18366</v>
      </c>
      <c r="C11684" s="406"/>
      <c r="D11684" s="408">
        <v>32.42</v>
      </c>
      <c r="E11684" s="408">
        <v>32.42</v>
      </c>
      <c r="F11684" s="409">
        <v>44511.441377314812</v>
      </c>
      <c r="G11684" s="408">
        <v>0</v>
      </c>
    </row>
    <row r="11685" spans="1:7" ht="15" x14ac:dyDescent="0.25">
      <c r="A11685" s="407" t="s">
        <v>18367</v>
      </c>
      <c r="B11685" s="407" t="s">
        <v>18368</v>
      </c>
      <c r="C11685" s="406"/>
      <c r="D11685" s="408">
        <v>5.32</v>
      </c>
      <c r="E11685" s="408">
        <v>5.32</v>
      </c>
      <c r="F11685" s="406"/>
      <c r="G11685" s="408">
        <v>0</v>
      </c>
    </row>
    <row r="11686" spans="1:7" ht="15" x14ac:dyDescent="0.25">
      <c r="A11686" s="407" t="s">
        <v>18369</v>
      </c>
      <c r="B11686" s="407" t="s">
        <v>18370</v>
      </c>
      <c r="C11686" s="406"/>
      <c r="D11686" s="406"/>
      <c r="E11686" s="406"/>
      <c r="F11686" s="406"/>
      <c r="G11686" s="408">
        <v>0</v>
      </c>
    </row>
    <row r="11687" spans="1:7" ht="15" x14ac:dyDescent="0.25">
      <c r="A11687" s="407" t="s">
        <v>18371</v>
      </c>
      <c r="B11687" s="407" t="s">
        <v>18372</v>
      </c>
      <c r="C11687" s="406"/>
      <c r="D11687" s="406"/>
      <c r="E11687" s="406"/>
      <c r="F11687" s="406"/>
      <c r="G11687" s="408">
        <v>0</v>
      </c>
    </row>
    <row r="11688" spans="1:7" ht="15" x14ac:dyDescent="0.2">
      <c r="A11688" s="407" t="s">
        <v>18373</v>
      </c>
      <c r="B11688" s="407" t="s">
        <v>18374</v>
      </c>
      <c r="C11688" s="408">
        <v>0</v>
      </c>
      <c r="D11688" s="408">
        <v>41.5</v>
      </c>
      <c r="E11688" s="408">
        <v>41.5</v>
      </c>
      <c r="F11688" s="409">
        <v>44421.512453703705</v>
      </c>
      <c r="G11688" s="408">
        <v>17</v>
      </c>
    </row>
    <row r="11689" spans="1:7" ht="15" x14ac:dyDescent="0.25">
      <c r="A11689" s="407" t="s">
        <v>18375</v>
      </c>
      <c r="B11689" s="407" t="s">
        <v>18376</v>
      </c>
      <c r="C11689" s="406"/>
      <c r="D11689" s="406"/>
      <c r="E11689" s="406"/>
      <c r="F11689" s="406"/>
      <c r="G11689" s="408">
        <v>0</v>
      </c>
    </row>
    <row r="11690" spans="1:7" ht="15" x14ac:dyDescent="0.2">
      <c r="A11690" s="407" t="s">
        <v>37014</v>
      </c>
      <c r="B11690" s="407" t="s">
        <v>37015</v>
      </c>
      <c r="C11690" s="408">
        <v>0</v>
      </c>
      <c r="D11690" s="408">
        <v>26.59</v>
      </c>
      <c r="E11690" s="408">
        <v>26.59</v>
      </c>
      <c r="F11690" s="409">
        <v>43007.457546296297</v>
      </c>
      <c r="G11690" s="408">
        <v>0</v>
      </c>
    </row>
    <row r="11691" spans="1:7" ht="15" x14ac:dyDescent="0.2">
      <c r="A11691" s="407" t="s">
        <v>18377</v>
      </c>
      <c r="B11691" s="407" t="s">
        <v>18378</v>
      </c>
      <c r="C11691" s="408">
        <v>37</v>
      </c>
      <c r="D11691" s="408">
        <v>36.847703869238387</v>
      </c>
      <c r="E11691" s="408">
        <v>81.764370535905059</v>
      </c>
      <c r="F11691" s="409">
        <v>44523.559398148151</v>
      </c>
      <c r="G11691" s="408">
        <v>0</v>
      </c>
    </row>
    <row r="11692" spans="1:7" ht="15" x14ac:dyDescent="0.2">
      <c r="A11692" s="407" t="s">
        <v>18379</v>
      </c>
      <c r="B11692" s="407" t="s">
        <v>18380</v>
      </c>
      <c r="C11692" s="408">
        <v>24.5</v>
      </c>
      <c r="D11692" s="408">
        <v>36.878</v>
      </c>
      <c r="E11692" s="408">
        <v>62.878</v>
      </c>
      <c r="F11692" s="409">
        <v>44523.558912037035</v>
      </c>
      <c r="G11692" s="408">
        <v>0</v>
      </c>
    </row>
    <row r="11693" spans="1:7" ht="15" x14ac:dyDescent="0.2">
      <c r="A11693" s="407" t="s">
        <v>18381</v>
      </c>
      <c r="B11693" s="407" t="s">
        <v>40402</v>
      </c>
      <c r="C11693" s="408">
        <v>0</v>
      </c>
      <c r="D11693" s="408">
        <v>5.9</v>
      </c>
      <c r="E11693" s="408">
        <v>5.9</v>
      </c>
      <c r="F11693" s="409">
        <v>45754.480740740742</v>
      </c>
      <c r="G11693" s="408">
        <v>9</v>
      </c>
    </row>
    <row r="11694" spans="1:7" ht="15" x14ac:dyDescent="0.2">
      <c r="A11694" s="407" t="s">
        <v>18382</v>
      </c>
      <c r="B11694" s="407" t="s">
        <v>18383</v>
      </c>
      <c r="C11694" s="408">
        <v>0</v>
      </c>
      <c r="D11694" s="408">
        <v>12.320699973103817</v>
      </c>
      <c r="E11694" s="408">
        <v>12.320699973103817</v>
      </c>
      <c r="F11694" s="409">
        <v>45925.473715277774</v>
      </c>
      <c r="G11694" s="408">
        <v>0</v>
      </c>
    </row>
    <row r="11695" spans="1:7" ht="15" x14ac:dyDescent="0.2">
      <c r="A11695" s="407" t="s">
        <v>18384</v>
      </c>
      <c r="B11695" s="407" t="s">
        <v>18385</v>
      </c>
      <c r="C11695" s="408">
        <v>0</v>
      </c>
      <c r="D11695" s="408">
        <v>2.48</v>
      </c>
      <c r="E11695" s="408">
        <v>2.48</v>
      </c>
      <c r="F11695" s="409">
        <v>45975.367685185185</v>
      </c>
      <c r="G11695" s="408">
        <v>8</v>
      </c>
    </row>
    <row r="11696" spans="1:7" ht="15" x14ac:dyDescent="0.2">
      <c r="A11696" s="407" t="s">
        <v>18386</v>
      </c>
      <c r="B11696" s="407" t="s">
        <v>18387</v>
      </c>
      <c r="C11696" s="408">
        <v>0</v>
      </c>
      <c r="D11696" s="408">
        <v>2.48</v>
      </c>
      <c r="E11696" s="408">
        <v>2.48</v>
      </c>
      <c r="F11696" s="409">
        <v>45975.37908564815</v>
      </c>
      <c r="G11696" s="408">
        <v>8</v>
      </c>
    </row>
    <row r="11697" spans="1:7" ht="15" x14ac:dyDescent="0.2">
      <c r="A11697" s="407" t="s">
        <v>18388</v>
      </c>
      <c r="B11697" s="407" t="s">
        <v>18389</v>
      </c>
      <c r="C11697" s="408">
        <v>0</v>
      </c>
      <c r="D11697" s="408">
        <v>31.78</v>
      </c>
      <c r="E11697" s="408">
        <v>31.78</v>
      </c>
      <c r="F11697" s="409">
        <v>44336.31658564815</v>
      </c>
      <c r="G11697" s="408">
        <v>0</v>
      </c>
    </row>
    <row r="11698" spans="1:7" ht="15" x14ac:dyDescent="0.2">
      <c r="A11698" s="407" t="s">
        <v>18390</v>
      </c>
      <c r="B11698" s="407" t="s">
        <v>18391</v>
      </c>
      <c r="C11698" s="408">
        <v>0</v>
      </c>
      <c r="D11698" s="408">
        <v>3</v>
      </c>
      <c r="E11698" s="408">
        <v>3</v>
      </c>
      <c r="F11698" s="409">
        <v>46036.449328703704</v>
      </c>
      <c r="G11698" s="408">
        <v>27</v>
      </c>
    </row>
    <row r="11699" spans="1:7" ht="15" x14ac:dyDescent="0.2">
      <c r="A11699" s="407" t="s">
        <v>18392</v>
      </c>
      <c r="B11699" s="407" t="s">
        <v>18393</v>
      </c>
      <c r="C11699" s="408">
        <v>0</v>
      </c>
      <c r="D11699" s="408">
        <v>7.2</v>
      </c>
      <c r="E11699" s="408">
        <v>7.2</v>
      </c>
      <c r="F11699" s="409">
        <v>45343.296782407408</v>
      </c>
      <c r="G11699" s="408">
        <v>18</v>
      </c>
    </row>
    <row r="11700" spans="1:7" ht="15" x14ac:dyDescent="0.2">
      <c r="A11700" s="407" t="s">
        <v>18394</v>
      </c>
      <c r="B11700" s="407" t="s">
        <v>18395</v>
      </c>
      <c r="C11700" s="408">
        <v>0</v>
      </c>
      <c r="D11700" s="408">
        <v>8.1999999999999993</v>
      </c>
      <c r="E11700" s="408">
        <v>8.1999999999999993</v>
      </c>
      <c r="F11700" s="409">
        <v>45343.296967592592</v>
      </c>
      <c r="G11700" s="408">
        <v>19</v>
      </c>
    </row>
    <row r="11701" spans="1:7" ht="15" x14ac:dyDescent="0.2">
      <c r="A11701" s="407" t="s">
        <v>18396</v>
      </c>
      <c r="B11701" s="407" t="s">
        <v>18397</v>
      </c>
      <c r="C11701" s="408">
        <v>0</v>
      </c>
      <c r="D11701" s="408">
        <v>2.77</v>
      </c>
      <c r="E11701" s="408">
        <v>2.77</v>
      </c>
      <c r="F11701" s="409">
        <v>45748.392094907409</v>
      </c>
      <c r="G11701" s="408">
        <v>9</v>
      </c>
    </row>
    <row r="11702" spans="1:7" ht="15" x14ac:dyDescent="0.25">
      <c r="A11702" s="407" t="s">
        <v>18398</v>
      </c>
      <c r="B11702" s="407" t="s">
        <v>18399</v>
      </c>
      <c r="C11702" s="406"/>
      <c r="D11702" s="408">
        <v>0.01</v>
      </c>
      <c r="E11702" s="408">
        <v>0.01</v>
      </c>
      <c r="F11702" s="409">
        <v>44490.682754629626</v>
      </c>
      <c r="G11702" s="408">
        <v>0</v>
      </c>
    </row>
    <row r="11703" spans="1:7" ht="15" x14ac:dyDescent="0.25">
      <c r="A11703" s="407" t="s">
        <v>18400</v>
      </c>
      <c r="B11703" s="407" t="s">
        <v>18401</v>
      </c>
      <c r="C11703" s="406"/>
      <c r="D11703" s="408">
        <v>0.01</v>
      </c>
      <c r="E11703" s="408">
        <v>0.01</v>
      </c>
      <c r="F11703" s="406"/>
      <c r="G11703" s="408">
        <v>0</v>
      </c>
    </row>
    <row r="11704" spans="1:7" ht="15" x14ac:dyDescent="0.25">
      <c r="A11704" s="407" t="s">
        <v>18402</v>
      </c>
      <c r="B11704" s="407" t="s">
        <v>18403</v>
      </c>
      <c r="C11704" s="406"/>
      <c r="D11704" s="408">
        <v>0.01</v>
      </c>
      <c r="E11704" s="408">
        <v>0.01</v>
      </c>
      <c r="F11704" s="406"/>
      <c r="G11704" s="408">
        <v>0</v>
      </c>
    </row>
    <row r="11705" spans="1:7" ht="15" x14ac:dyDescent="0.25">
      <c r="A11705" s="407" t="s">
        <v>18404</v>
      </c>
      <c r="B11705" s="407" t="s">
        <v>18405</v>
      </c>
      <c r="C11705" s="406"/>
      <c r="D11705" s="408">
        <v>0.01</v>
      </c>
      <c r="E11705" s="408">
        <v>0.01</v>
      </c>
      <c r="F11705" s="406"/>
      <c r="G11705" s="408">
        <v>0</v>
      </c>
    </row>
    <row r="11706" spans="1:7" ht="15" x14ac:dyDescent="0.25">
      <c r="A11706" s="407" t="s">
        <v>18406</v>
      </c>
      <c r="B11706" s="407" t="s">
        <v>18407</v>
      </c>
      <c r="C11706" s="406"/>
      <c r="D11706" s="408">
        <v>0.01</v>
      </c>
      <c r="E11706" s="408">
        <v>0.01</v>
      </c>
      <c r="F11706" s="406"/>
      <c r="G11706" s="408">
        <v>0</v>
      </c>
    </row>
    <row r="11707" spans="1:7" ht="15" x14ac:dyDescent="0.25">
      <c r="A11707" s="407" t="s">
        <v>18408</v>
      </c>
      <c r="B11707" s="407" t="s">
        <v>18409</v>
      </c>
      <c r="C11707" s="406"/>
      <c r="D11707" s="408">
        <v>0.01</v>
      </c>
      <c r="E11707" s="408">
        <v>0.01</v>
      </c>
      <c r="F11707" s="406"/>
      <c r="G11707" s="408">
        <v>0</v>
      </c>
    </row>
    <row r="11708" spans="1:7" ht="15" x14ac:dyDescent="0.25">
      <c r="A11708" s="407" t="s">
        <v>18410</v>
      </c>
      <c r="B11708" s="407" t="s">
        <v>18411</v>
      </c>
      <c r="C11708" s="406"/>
      <c r="D11708" s="408">
        <v>0.01</v>
      </c>
      <c r="E11708" s="408">
        <v>0.01</v>
      </c>
      <c r="F11708" s="409">
        <v>44498.399664351855</v>
      </c>
      <c r="G11708" s="408">
        <v>0</v>
      </c>
    </row>
    <row r="11709" spans="1:7" ht="15" x14ac:dyDescent="0.25">
      <c r="A11709" s="407" t="s">
        <v>18412</v>
      </c>
      <c r="B11709" s="407" t="s">
        <v>18413</v>
      </c>
      <c r="C11709" s="406"/>
      <c r="D11709" s="408">
        <v>9.4600000000000009</v>
      </c>
      <c r="E11709" s="408">
        <v>9.4600000000000009</v>
      </c>
      <c r="F11709" s="409">
        <v>45112.346643518518</v>
      </c>
      <c r="G11709" s="408">
        <v>0</v>
      </c>
    </row>
    <row r="11710" spans="1:7" ht="15" x14ac:dyDescent="0.25">
      <c r="A11710" s="407" t="s">
        <v>18414</v>
      </c>
      <c r="B11710" s="407" t="s">
        <v>18415</v>
      </c>
      <c r="C11710" s="406"/>
      <c r="D11710" s="408">
        <v>7.93</v>
      </c>
      <c r="E11710" s="408">
        <v>7.93</v>
      </c>
      <c r="F11710" s="409">
        <v>45112.346747685187</v>
      </c>
      <c r="G11710" s="408">
        <v>0</v>
      </c>
    </row>
    <row r="11711" spans="1:7" ht="15" x14ac:dyDescent="0.2">
      <c r="A11711" s="407" t="s">
        <v>18416</v>
      </c>
      <c r="B11711" s="407" t="s">
        <v>18417</v>
      </c>
      <c r="C11711" s="408">
        <v>2</v>
      </c>
      <c r="D11711" s="408">
        <v>80.730099999999993</v>
      </c>
      <c r="E11711" s="408">
        <v>87.730099999999993</v>
      </c>
      <c r="F11711" s="409">
        <v>44683.674490740741</v>
      </c>
      <c r="G11711" s="408">
        <v>4</v>
      </c>
    </row>
    <row r="11712" spans="1:7" ht="15" x14ac:dyDescent="0.2">
      <c r="A11712" s="407" t="s">
        <v>18418</v>
      </c>
      <c r="B11712" s="407" t="s">
        <v>18419</v>
      </c>
      <c r="C11712" s="408">
        <v>0</v>
      </c>
      <c r="D11712" s="408">
        <v>12.4</v>
      </c>
      <c r="E11712" s="408">
        <v>12.4</v>
      </c>
      <c r="F11712" s="409">
        <v>45749.530648148146</v>
      </c>
      <c r="G11712" s="408">
        <v>33</v>
      </c>
    </row>
    <row r="11713" spans="1:7" ht="15" x14ac:dyDescent="0.2">
      <c r="A11713" s="407" t="s">
        <v>18420</v>
      </c>
      <c r="B11713" s="407" t="s">
        <v>18421</v>
      </c>
      <c r="C11713" s="408">
        <v>1</v>
      </c>
      <c r="D11713" s="408">
        <v>71.2102</v>
      </c>
      <c r="E11713" s="408">
        <v>74.7102</v>
      </c>
      <c r="F11713" s="409">
        <v>44303.919131944444</v>
      </c>
      <c r="G11713" s="408">
        <v>3</v>
      </c>
    </row>
    <row r="11714" spans="1:7" ht="15" x14ac:dyDescent="0.2">
      <c r="A11714" s="407" t="s">
        <v>18422</v>
      </c>
      <c r="B11714" s="407" t="s">
        <v>18423</v>
      </c>
      <c r="C11714" s="408">
        <v>0</v>
      </c>
      <c r="D11714" s="408">
        <v>55.5</v>
      </c>
      <c r="E11714" s="408">
        <v>55.5</v>
      </c>
      <c r="F11714" s="409">
        <v>45749.526284722226</v>
      </c>
      <c r="G11714" s="408">
        <v>0</v>
      </c>
    </row>
    <row r="11715" spans="1:7" ht="15" x14ac:dyDescent="0.2">
      <c r="A11715" s="407" t="s">
        <v>18424</v>
      </c>
      <c r="B11715" s="407" t="s">
        <v>18425</v>
      </c>
      <c r="C11715" s="408">
        <v>0</v>
      </c>
      <c r="D11715" s="408">
        <v>447.45</v>
      </c>
      <c r="E11715" s="408">
        <v>447.45</v>
      </c>
      <c r="F11715" s="409">
        <v>44525.644780092596</v>
      </c>
      <c r="G11715" s="408">
        <v>0</v>
      </c>
    </row>
    <row r="11716" spans="1:7" ht="15" x14ac:dyDescent="0.2">
      <c r="A11716" s="407" t="s">
        <v>18426</v>
      </c>
      <c r="B11716" s="407" t="s">
        <v>18427</v>
      </c>
      <c r="C11716" s="408">
        <v>5</v>
      </c>
      <c r="D11716" s="408">
        <v>48.4</v>
      </c>
      <c r="E11716" s="408">
        <v>55.9</v>
      </c>
      <c r="F11716" s="409">
        <v>44309.403391203705</v>
      </c>
      <c r="G11716" s="408">
        <v>0</v>
      </c>
    </row>
    <row r="11717" spans="1:7" ht="15" x14ac:dyDescent="0.2">
      <c r="A11717" s="407" t="s">
        <v>18428</v>
      </c>
      <c r="B11717" s="407" t="s">
        <v>18429</v>
      </c>
      <c r="C11717" s="408">
        <v>0</v>
      </c>
      <c r="D11717" s="408">
        <v>5</v>
      </c>
      <c r="E11717" s="408">
        <v>5</v>
      </c>
      <c r="F11717" s="409">
        <v>42979.477488425924</v>
      </c>
      <c r="G11717" s="408">
        <v>0</v>
      </c>
    </row>
    <row r="11718" spans="1:7" ht="15" x14ac:dyDescent="0.2">
      <c r="A11718" s="407" t="s">
        <v>18430</v>
      </c>
      <c r="B11718" s="407" t="s">
        <v>18431</v>
      </c>
      <c r="C11718" s="408">
        <v>0</v>
      </c>
      <c r="D11718" s="408">
        <v>185</v>
      </c>
      <c r="E11718" s="408">
        <v>185</v>
      </c>
      <c r="F11718" s="409">
        <v>44511.682685185187</v>
      </c>
      <c r="G11718" s="408">
        <v>0</v>
      </c>
    </row>
    <row r="11719" spans="1:7" ht="15" x14ac:dyDescent="0.2">
      <c r="A11719" s="407" t="s">
        <v>18432</v>
      </c>
      <c r="B11719" s="407" t="s">
        <v>18433</v>
      </c>
      <c r="C11719" s="408">
        <v>0</v>
      </c>
      <c r="D11719" s="408">
        <v>119</v>
      </c>
      <c r="E11719" s="408">
        <v>119</v>
      </c>
      <c r="F11719" s="409">
        <v>44511.672349537039</v>
      </c>
      <c r="G11719" s="408">
        <v>0</v>
      </c>
    </row>
    <row r="11720" spans="1:7" ht="15" x14ac:dyDescent="0.2">
      <c r="A11720" s="407" t="s">
        <v>18434</v>
      </c>
      <c r="B11720" s="407" t="s">
        <v>18435</v>
      </c>
      <c r="C11720" s="408">
        <v>0</v>
      </c>
      <c r="D11720" s="408">
        <v>84.85</v>
      </c>
      <c r="E11720" s="408">
        <v>84.85</v>
      </c>
      <c r="F11720" s="409">
        <v>44978.639456018522</v>
      </c>
      <c r="G11720" s="408">
        <v>0</v>
      </c>
    </row>
    <row r="11721" spans="1:7" ht="15" x14ac:dyDescent="0.25">
      <c r="A11721" s="407" t="s">
        <v>18436</v>
      </c>
      <c r="B11721" s="407" t="s">
        <v>18437</v>
      </c>
      <c r="C11721" s="408">
        <v>0</v>
      </c>
      <c r="D11721" s="408">
        <v>89.6</v>
      </c>
      <c r="E11721" s="408">
        <v>89.6</v>
      </c>
      <c r="F11721" s="406"/>
      <c r="G11721" s="408">
        <v>0</v>
      </c>
    </row>
    <row r="11722" spans="1:7" ht="15" x14ac:dyDescent="0.25">
      <c r="A11722" s="407" t="s">
        <v>18438</v>
      </c>
      <c r="B11722" s="407" t="s">
        <v>18439</v>
      </c>
      <c r="C11722" s="408">
        <v>0</v>
      </c>
      <c r="D11722" s="408">
        <v>58.64</v>
      </c>
      <c r="E11722" s="408">
        <v>58.64</v>
      </c>
      <c r="F11722" s="406"/>
      <c r="G11722" s="408">
        <v>0</v>
      </c>
    </row>
    <row r="11723" spans="1:7" ht="15" x14ac:dyDescent="0.25">
      <c r="A11723" s="407" t="s">
        <v>18440</v>
      </c>
      <c r="B11723" s="407" t="s">
        <v>18441</v>
      </c>
      <c r="C11723" s="406"/>
      <c r="D11723" s="408">
        <v>0.01</v>
      </c>
      <c r="E11723" s="408">
        <v>0.01</v>
      </c>
      <c r="F11723" s="409">
        <v>44511.439293981479</v>
      </c>
      <c r="G11723" s="408">
        <v>0</v>
      </c>
    </row>
    <row r="11724" spans="1:7" ht="15" x14ac:dyDescent="0.2">
      <c r="A11724" s="407" t="s">
        <v>18442</v>
      </c>
      <c r="B11724" s="407" t="s">
        <v>18443</v>
      </c>
      <c r="C11724" s="408">
        <v>22.083333333333332</v>
      </c>
      <c r="D11724" s="408">
        <v>64.5</v>
      </c>
      <c r="E11724" s="408">
        <v>97</v>
      </c>
      <c r="F11724" s="409">
        <v>44525.632627314815</v>
      </c>
      <c r="G11724" s="408">
        <v>0</v>
      </c>
    </row>
    <row r="11725" spans="1:7" ht="15" x14ac:dyDescent="0.2">
      <c r="A11725" s="407" t="s">
        <v>18444</v>
      </c>
      <c r="B11725" s="407" t="s">
        <v>18445</v>
      </c>
      <c r="C11725" s="408">
        <v>22.083333333333332</v>
      </c>
      <c r="D11725" s="408">
        <v>64.5</v>
      </c>
      <c r="E11725" s="408">
        <v>97</v>
      </c>
      <c r="F11725" s="409">
        <v>44525.632974537039</v>
      </c>
      <c r="G11725" s="408">
        <v>0</v>
      </c>
    </row>
    <row r="11726" spans="1:7" ht="15" x14ac:dyDescent="0.2">
      <c r="A11726" s="407" t="s">
        <v>18446</v>
      </c>
      <c r="B11726" s="407" t="s">
        <v>18447</v>
      </c>
      <c r="C11726" s="408">
        <v>0</v>
      </c>
      <c r="D11726" s="408">
        <v>21</v>
      </c>
      <c r="E11726" s="408">
        <v>21</v>
      </c>
      <c r="F11726" s="409">
        <v>44512.572858796295</v>
      </c>
      <c r="G11726" s="408">
        <v>0</v>
      </c>
    </row>
    <row r="11727" spans="1:7" ht="15" x14ac:dyDescent="0.2">
      <c r="A11727" s="407" t="s">
        <v>18448</v>
      </c>
      <c r="B11727" s="407" t="s">
        <v>18449</v>
      </c>
      <c r="C11727" s="408">
        <v>0</v>
      </c>
      <c r="D11727" s="408">
        <v>20</v>
      </c>
      <c r="E11727" s="408">
        <v>20</v>
      </c>
      <c r="F11727" s="409">
        <v>44524.672210648147</v>
      </c>
      <c r="G11727" s="408">
        <v>0</v>
      </c>
    </row>
    <row r="11728" spans="1:7" ht="15" x14ac:dyDescent="0.2">
      <c r="A11728" s="407" t="s">
        <v>18450</v>
      </c>
      <c r="B11728" s="407" t="s">
        <v>18451</v>
      </c>
      <c r="C11728" s="408">
        <v>0</v>
      </c>
      <c r="D11728" s="408">
        <v>20</v>
      </c>
      <c r="E11728" s="408">
        <v>20</v>
      </c>
      <c r="F11728" s="409">
        <v>45680.635879629626</v>
      </c>
      <c r="G11728" s="408">
        <v>0</v>
      </c>
    </row>
    <row r="11729" spans="1:7" ht="15" x14ac:dyDescent="0.2">
      <c r="A11729" s="407" t="s">
        <v>18452</v>
      </c>
      <c r="B11729" s="407" t="s">
        <v>18453</v>
      </c>
      <c r="C11729" s="408">
        <v>0</v>
      </c>
      <c r="D11729" s="408">
        <v>16</v>
      </c>
      <c r="E11729" s="408">
        <v>16</v>
      </c>
      <c r="F11729" s="409">
        <v>44516.54928240741</v>
      </c>
      <c r="G11729" s="408">
        <v>0</v>
      </c>
    </row>
    <row r="11730" spans="1:7" ht="15" x14ac:dyDescent="0.2">
      <c r="A11730" s="407" t="s">
        <v>18454</v>
      </c>
      <c r="B11730" s="407" t="s">
        <v>18455</v>
      </c>
      <c r="C11730" s="408">
        <v>0</v>
      </c>
      <c r="D11730" s="408">
        <v>50.01</v>
      </c>
      <c r="E11730" s="408">
        <v>50.01</v>
      </c>
      <c r="F11730" s="409">
        <v>42983.39234953704</v>
      </c>
      <c r="G11730" s="408">
        <v>0</v>
      </c>
    </row>
    <row r="11731" spans="1:7" ht="15" x14ac:dyDescent="0.2">
      <c r="A11731" s="407" t="s">
        <v>18456</v>
      </c>
      <c r="B11731" s="407" t="s">
        <v>18457</v>
      </c>
      <c r="C11731" s="408">
        <v>0</v>
      </c>
      <c r="D11731" s="408">
        <v>50</v>
      </c>
      <c r="E11731" s="408">
        <v>50</v>
      </c>
      <c r="F11731" s="409">
        <v>44306.514988425923</v>
      </c>
      <c r="G11731" s="408">
        <v>0</v>
      </c>
    </row>
    <row r="11732" spans="1:7" ht="15" x14ac:dyDescent="0.2">
      <c r="A11732" s="407" t="s">
        <v>18458</v>
      </c>
      <c r="B11732" s="407" t="s">
        <v>18459</v>
      </c>
      <c r="C11732" s="408">
        <v>0</v>
      </c>
      <c r="D11732" s="408">
        <v>20</v>
      </c>
      <c r="E11732" s="408">
        <v>20</v>
      </c>
      <c r="F11732" s="409">
        <v>44512.572465277779</v>
      </c>
      <c r="G11732" s="408">
        <v>0</v>
      </c>
    </row>
    <row r="11733" spans="1:7" ht="15" x14ac:dyDescent="0.2">
      <c r="A11733" s="407" t="s">
        <v>18460</v>
      </c>
      <c r="B11733" s="407" t="s">
        <v>18461</v>
      </c>
      <c r="C11733" s="408">
        <v>1.5</v>
      </c>
      <c r="D11733" s="408">
        <v>1.4214285714285713</v>
      </c>
      <c r="E11733" s="408">
        <v>7.9214285714285708</v>
      </c>
      <c r="F11733" s="409">
        <v>45112.353321759256</v>
      </c>
      <c r="G11733" s="408">
        <v>0</v>
      </c>
    </row>
    <row r="11734" spans="1:7" ht="15" x14ac:dyDescent="0.25">
      <c r="A11734" s="407" t="s">
        <v>18462</v>
      </c>
      <c r="B11734" s="407" t="s">
        <v>18463</v>
      </c>
      <c r="C11734" s="406"/>
      <c r="D11734" s="408">
        <v>3.5</v>
      </c>
      <c r="E11734" s="408">
        <v>3.5</v>
      </c>
      <c r="F11734" s="409">
        <v>44516.661041666666</v>
      </c>
      <c r="G11734" s="408">
        <v>0</v>
      </c>
    </row>
    <row r="11735" spans="1:7" ht="15" x14ac:dyDescent="0.25">
      <c r="A11735" s="407" t="s">
        <v>18464</v>
      </c>
      <c r="B11735" s="407" t="s">
        <v>18465</v>
      </c>
      <c r="C11735" s="406"/>
      <c r="D11735" s="408">
        <v>8</v>
      </c>
      <c r="E11735" s="408">
        <v>8</v>
      </c>
      <c r="F11735" s="409">
        <v>44530.665555555555</v>
      </c>
      <c r="G11735" s="408">
        <v>0</v>
      </c>
    </row>
    <row r="11736" spans="1:7" ht="15" x14ac:dyDescent="0.2">
      <c r="A11736" s="407" t="s">
        <v>18466</v>
      </c>
      <c r="B11736" s="407" t="s">
        <v>18467</v>
      </c>
      <c r="C11736" s="408">
        <v>8.5</v>
      </c>
      <c r="D11736" s="408">
        <v>4.84</v>
      </c>
      <c r="E11736" s="408">
        <v>13.34</v>
      </c>
      <c r="F11736" s="409">
        <v>44309.434907407405</v>
      </c>
      <c r="G11736" s="408">
        <v>0</v>
      </c>
    </row>
    <row r="11737" spans="1:7" ht="15" x14ac:dyDescent="0.2">
      <c r="A11737" s="407" t="s">
        <v>18468</v>
      </c>
      <c r="B11737" s="407" t="s">
        <v>18469</v>
      </c>
      <c r="C11737" s="408">
        <v>3.6666666666666665</v>
      </c>
      <c r="D11737" s="408">
        <v>3.6578748639196594</v>
      </c>
      <c r="E11737" s="408">
        <v>15.241208197252993</v>
      </c>
      <c r="F11737" s="409">
        <v>45112.346851851849</v>
      </c>
      <c r="G11737" s="408">
        <v>0</v>
      </c>
    </row>
    <row r="11738" spans="1:7" ht="15" x14ac:dyDescent="0.2">
      <c r="A11738" s="407" t="s">
        <v>18470</v>
      </c>
      <c r="B11738" s="407" t="s">
        <v>18471</v>
      </c>
      <c r="C11738" s="408">
        <v>0</v>
      </c>
      <c r="D11738" s="408">
        <v>120.2</v>
      </c>
      <c r="E11738" s="408">
        <v>120.2</v>
      </c>
      <c r="F11738" s="409">
        <v>44525.631354166668</v>
      </c>
      <c r="G11738" s="408">
        <v>0</v>
      </c>
    </row>
    <row r="11739" spans="1:7" ht="15" x14ac:dyDescent="0.2">
      <c r="A11739" s="407" t="s">
        <v>18472</v>
      </c>
      <c r="B11739" s="407" t="s">
        <v>18473</v>
      </c>
      <c r="C11739" s="408">
        <v>0</v>
      </c>
      <c r="D11739" s="408">
        <v>48.4</v>
      </c>
      <c r="E11739" s="408">
        <v>48.4</v>
      </c>
      <c r="F11739" s="409">
        <v>44309.40697916667</v>
      </c>
      <c r="G11739" s="408">
        <v>0</v>
      </c>
    </row>
    <row r="11740" spans="1:7" ht="15" x14ac:dyDescent="0.2">
      <c r="A11740" s="407" t="s">
        <v>18474</v>
      </c>
      <c r="B11740" s="407" t="s">
        <v>18475</v>
      </c>
      <c r="C11740" s="408">
        <v>0</v>
      </c>
      <c r="D11740" s="408">
        <v>0.64331333333251184</v>
      </c>
      <c r="E11740" s="408">
        <v>18.55996833333251</v>
      </c>
      <c r="F11740" s="409">
        <v>43061.49009259259</v>
      </c>
      <c r="G11740" s="408">
        <v>0</v>
      </c>
    </row>
    <row r="11741" spans="1:7" ht="15" x14ac:dyDescent="0.2">
      <c r="A11741" s="407" t="s">
        <v>18476</v>
      </c>
      <c r="B11741" s="407" t="s">
        <v>18477</v>
      </c>
      <c r="C11741" s="408">
        <v>5.7500000000000009</v>
      </c>
      <c r="D11741" s="408">
        <v>6.4541590501355159</v>
      </c>
      <c r="E11741" s="408">
        <v>20.120825716802184</v>
      </c>
      <c r="F11741" s="409">
        <v>45111.644201388888</v>
      </c>
      <c r="G11741" s="408">
        <v>0</v>
      </c>
    </row>
    <row r="11742" spans="1:7" ht="15" x14ac:dyDescent="0.2">
      <c r="A11742" s="407" t="s">
        <v>18478</v>
      </c>
      <c r="B11742" s="407" t="s">
        <v>18479</v>
      </c>
      <c r="C11742" s="408">
        <v>0</v>
      </c>
      <c r="D11742" s="408">
        <v>190</v>
      </c>
      <c r="E11742" s="408">
        <v>190</v>
      </c>
      <c r="F11742" s="409">
        <v>44523.467048611114</v>
      </c>
      <c r="G11742" s="408">
        <v>0</v>
      </c>
    </row>
    <row r="11743" spans="1:7" ht="15" x14ac:dyDescent="0.2">
      <c r="A11743" s="407" t="s">
        <v>18480</v>
      </c>
      <c r="B11743" s="407" t="s">
        <v>18481</v>
      </c>
      <c r="C11743" s="408">
        <v>0</v>
      </c>
      <c r="D11743" s="408">
        <v>4</v>
      </c>
      <c r="E11743" s="408">
        <v>4</v>
      </c>
      <c r="F11743" s="409">
        <v>45328.447500000002</v>
      </c>
      <c r="G11743" s="408">
        <v>0</v>
      </c>
    </row>
    <row r="11744" spans="1:7" ht="15" x14ac:dyDescent="0.2">
      <c r="A11744" s="407" t="s">
        <v>18482</v>
      </c>
      <c r="B11744" s="407" t="s">
        <v>18483</v>
      </c>
      <c r="C11744" s="408">
        <v>0</v>
      </c>
      <c r="D11744" s="408">
        <v>20</v>
      </c>
      <c r="E11744" s="408">
        <v>20</v>
      </c>
      <c r="F11744" s="409">
        <v>45006.428425925929</v>
      </c>
      <c r="G11744" s="408">
        <v>0</v>
      </c>
    </row>
    <row r="11745" spans="1:7" ht="15" x14ac:dyDescent="0.2">
      <c r="A11745" s="407" t="s">
        <v>18484</v>
      </c>
      <c r="B11745" s="407" t="s">
        <v>18485</v>
      </c>
      <c r="C11745" s="408">
        <v>10.75</v>
      </c>
      <c r="D11745" s="408">
        <v>5.1032885512699435</v>
      </c>
      <c r="E11745" s="408">
        <v>23.769955217936609</v>
      </c>
      <c r="F11745" s="409">
        <v>45111.64434027778</v>
      </c>
      <c r="G11745" s="408">
        <v>0</v>
      </c>
    </row>
    <row r="11746" spans="1:7" ht="15" x14ac:dyDescent="0.25">
      <c r="A11746" s="407" t="s">
        <v>18486</v>
      </c>
      <c r="B11746" s="407" t="s">
        <v>18487</v>
      </c>
      <c r="C11746" s="406"/>
      <c r="D11746" s="408">
        <v>0.01</v>
      </c>
      <c r="E11746" s="408">
        <v>0.01</v>
      </c>
      <c r="F11746" s="409">
        <v>44511.440092592595</v>
      </c>
      <c r="G11746" s="408">
        <v>0</v>
      </c>
    </row>
    <row r="11747" spans="1:7" ht="15" x14ac:dyDescent="0.2">
      <c r="A11747" s="407" t="s">
        <v>18488</v>
      </c>
      <c r="B11747" s="407" t="s">
        <v>18489</v>
      </c>
      <c r="C11747" s="408">
        <v>0</v>
      </c>
      <c r="D11747" s="408">
        <v>447.45</v>
      </c>
      <c r="E11747" s="408">
        <v>447.45</v>
      </c>
      <c r="F11747" s="409">
        <v>44307.592164351852</v>
      </c>
      <c r="G11747" s="408">
        <v>0</v>
      </c>
    </row>
    <row r="11748" spans="1:7" ht="15" x14ac:dyDescent="0.25">
      <c r="A11748" s="407" t="s">
        <v>18490</v>
      </c>
      <c r="B11748" s="407" t="s">
        <v>18491</v>
      </c>
      <c r="C11748" s="406"/>
      <c r="D11748" s="408">
        <v>0.01</v>
      </c>
      <c r="E11748" s="408">
        <v>0.01</v>
      </c>
      <c r="F11748" s="409">
        <v>44510.613530092596</v>
      </c>
      <c r="G11748" s="408">
        <v>0</v>
      </c>
    </row>
    <row r="11749" spans="1:7" ht="15" x14ac:dyDescent="0.25">
      <c r="A11749" s="407" t="s">
        <v>18492</v>
      </c>
      <c r="B11749" s="407" t="s">
        <v>18493</v>
      </c>
      <c r="C11749" s="406"/>
      <c r="D11749" s="408">
        <v>0.01</v>
      </c>
      <c r="E11749" s="408">
        <v>0.01</v>
      </c>
      <c r="F11749" s="409">
        <v>45111.644467592596</v>
      </c>
      <c r="G11749" s="408">
        <v>0</v>
      </c>
    </row>
    <row r="11750" spans="1:7" ht="15" x14ac:dyDescent="0.2">
      <c r="A11750" s="407" t="s">
        <v>18494</v>
      </c>
      <c r="B11750" s="407" t="s">
        <v>18495</v>
      </c>
      <c r="C11750" s="408">
        <v>0</v>
      </c>
      <c r="D11750" s="408">
        <v>100</v>
      </c>
      <c r="E11750" s="408">
        <v>100</v>
      </c>
      <c r="F11750" s="409">
        <v>44523.662476851852</v>
      </c>
      <c r="G11750" s="408">
        <v>0</v>
      </c>
    </row>
    <row r="11751" spans="1:7" ht="15" x14ac:dyDescent="0.2">
      <c r="A11751" s="407" t="s">
        <v>18496</v>
      </c>
      <c r="B11751" s="407" t="s">
        <v>18497</v>
      </c>
      <c r="C11751" s="408">
        <v>0</v>
      </c>
      <c r="D11751" s="408">
        <v>100</v>
      </c>
      <c r="E11751" s="408">
        <v>100</v>
      </c>
      <c r="F11751" s="409">
        <v>44523.662986111114</v>
      </c>
      <c r="G11751" s="408">
        <v>0</v>
      </c>
    </row>
    <row r="11752" spans="1:7" ht="15" x14ac:dyDescent="0.2">
      <c r="A11752" s="407" t="s">
        <v>18498</v>
      </c>
      <c r="B11752" s="407" t="s">
        <v>18499</v>
      </c>
      <c r="C11752" s="408">
        <v>0</v>
      </c>
      <c r="D11752" s="408">
        <v>2.5</v>
      </c>
      <c r="E11752" s="408">
        <v>2.5</v>
      </c>
      <c r="F11752" s="409">
        <v>44511.65834490741</v>
      </c>
      <c r="G11752" s="408">
        <v>0</v>
      </c>
    </row>
    <row r="11753" spans="1:7" ht="15" x14ac:dyDescent="0.2">
      <c r="A11753" s="407" t="s">
        <v>37016</v>
      </c>
      <c r="B11753" s="407" t="s">
        <v>37017</v>
      </c>
      <c r="C11753" s="408">
        <v>2</v>
      </c>
      <c r="D11753" s="408">
        <v>0.24693908812269394</v>
      </c>
      <c r="E11753" s="408">
        <v>7.2469390881226943</v>
      </c>
      <c r="F11753" s="409">
        <v>43864.454837962963</v>
      </c>
      <c r="G11753" s="408">
        <v>0</v>
      </c>
    </row>
    <row r="11754" spans="1:7" ht="15" x14ac:dyDescent="0.25">
      <c r="A11754" s="407" t="s">
        <v>18500</v>
      </c>
      <c r="B11754" s="407" t="s">
        <v>18501</v>
      </c>
      <c r="C11754" s="406"/>
      <c r="D11754" s="408">
        <v>14.5</v>
      </c>
      <c r="E11754" s="408">
        <v>14.5</v>
      </c>
      <c r="F11754" s="409">
        <v>44517.632743055554</v>
      </c>
      <c r="G11754" s="408">
        <v>0</v>
      </c>
    </row>
    <row r="11755" spans="1:7" ht="15" x14ac:dyDescent="0.25">
      <c r="A11755" s="407" t="s">
        <v>18502</v>
      </c>
      <c r="B11755" s="407" t="s">
        <v>18503</v>
      </c>
      <c r="C11755" s="406"/>
      <c r="D11755" s="408">
        <v>8</v>
      </c>
      <c r="E11755" s="408">
        <v>8</v>
      </c>
      <c r="F11755" s="406"/>
      <c r="G11755" s="408">
        <v>0</v>
      </c>
    </row>
    <row r="11756" spans="1:7" ht="15" x14ac:dyDescent="0.25">
      <c r="A11756" s="407" t="s">
        <v>18504</v>
      </c>
      <c r="B11756" s="407" t="s">
        <v>18505</v>
      </c>
      <c r="C11756" s="406"/>
      <c r="D11756" s="408">
        <v>21.6</v>
      </c>
      <c r="E11756" s="408">
        <v>21.6</v>
      </c>
      <c r="F11756" s="409">
        <v>44523.662245370368</v>
      </c>
      <c r="G11756" s="408">
        <v>0</v>
      </c>
    </row>
    <row r="11757" spans="1:7" ht="15" x14ac:dyDescent="0.25">
      <c r="A11757" s="407" t="s">
        <v>18506</v>
      </c>
      <c r="B11757" s="407" t="s">
        <v>18507</v>
      </c>
      <c r="C11757" s="406"/>
      <c r="D11757" s="408">
        <v>21.6</v>
      </c>
      <c r="E11757" s="408">
        <v>21.6</v>
      </c>
      <c r="F11757" s="409">
        <v>44523.662743055553</v>
      </c>
      <c r="G11757" s="408">
        <v>0</v>
      </c>
    </row>
    <row r="11758" spans="1:7" ht="15" x14ac:dyDescent="0.2">
      <c r="A11758" s="407" t="s">
        <v>18508</v>
      </c>
      <c r="B11758" s="407" t="s">
        <v>18509</v>
      </c>
      <c r="C11758" s="408">
        <v>0</v>
      </c>
      <c r="D11758" s="408">
        <v>97</v>
      </c>
      <c r="E11758" s="408">
        <v>97</v>
      </c>
      <c r="F11758" s="409">
        <v>44511.672638888886</v>
      </c>
      <c r="G11758" s="408">
        <v>0</v>
      </c>
    </row>
    <row r="11759" spans="1:7" ht="15" x14ac:dyDescent="0.25">
      <c r="A11759" s="407" t="s">
        <v>18510</v>
      </c>
      <c r="B11759" s="407" t="s">
        <v>18511</v>
      </c>
      <c r="C11759" s="406"/>
      <c r="D11759" s="408">
        <v>42.9</v>
      </c>
      <c r="E11759" s="408">
        <v>42.9</v>
      </c>
      <c r="F11759" s="406"/>
      <c r="G11759" s="408">
        <v>0</v>
      </c>
    </row>
    <row r="11760" spans="1:7" ht="15" x14ac:dyDescent="0.25">
      <c r="A11760" s="407" t="s">
        <v>18512</v>
      </c>
      <c r="B11760" s="407" t="s">
        <v>18513</v>
      </c>
      <c r="C11760" s="406"/>
      <c r="D11760" s="408">
        <v>19.8</v>
      </c>
      <c r="E11760" s="408">
        <v>19.8</v>
      </c>
      <c r="F11760" s="406"/>
      <c r="G11760" s="408">
        <v>0</v>
      </c>
    </row>
    <row r="11761" spans="1:7" ht="15" x14ac:dyDescent="0.2">
      <c r="A11761" s="407" t="s">
        <v>18514</v>
      </c>
      <c r="B11761" s="407" t="s">
        <v>18515</v>
      </c>
      <c r="C11761" s="408">
        <v>0</v>
      </c>
      <c r="D11761" s="408">
        <v>22.426923076923075</v>
      </c>
      <c r="E11761" s="408">
        <v>22.426923076923075</v>
      </c>
      <c r="F11761" s="409">
        <v>45749.531921296293</v>
      </c>
      <c r="G11761" s="408">
        <v>9</v>
      </c>
    </row>
    <row r="11762" spans="1:7" ht="15" x14ac:dyDescent="0.2">
      <c r="A11762" s="407" t="s">
        <v>18516</v>
      </c>
      <c r="B11762" s="407" t="s">
        <v>18517</v>
      </c>
      <c r="C11762" s="408">
        <v>0</v>
      </c>
      <c r="D11762" s="408">
        <v>33.195833333333333</v>
      </c>
      <c r="E11762" s="408">
        <v>33.195833333333333</v>
      </c>
      <c r="F11762" s="409">
        <v>45749.531666666669</v>
      </c>
      <c r="G11762" s="408">
        <v>11</v>
      </c>
    </row>
    <row r="11763" spans="1:7" ht="15" x14ac:dyDescent="0.2">
      <c r="A11763" s="407" t="s">
        <v>18518</v>
      </c>
      <c r="B11763" s="407" t="s">
        <v>18519</v>
      </c>
      <c r="C11763" s="408">
        <v>0</v>
      </c>
      <c r="D11763" s="408">
        <v>7</v>
      </c>
      <c r="E11763" s="408">
        <v>7</v>
      </c>
      <c r="F11763" s="409">
        <v>44882.386261574073</v>
      </c>
      <c r="G11763" s="408">
        <v>0</v>
      </c>
    </row>
    <row r="11764" spans="1:7" ht="15" x14ac:dyDescent="0.2">
      <c r="A11764" s="407" t="s">
        <v>34119</v>
      </c>
      <c r="B11764" s="407" t="s">
        <v>34120</v>
      </c>
      <c r="C11764" s="408">
        <v>0</v>
      </c>
      <c r="D11764" s="408">
        <v>0</v>
      </c>
      <c r="E11764" s="408">
        <v>0</v>
      </c>
      <c r="F11764" s="409">
        <v>45628.584293981483</v>
      </c>
      <c r="G11764" s="408">
        <v>0</v>
      </c>
    </row>
    <row r="11765" spans="1:7" ht="15" x14ac:dyDescent="0.25">
      <c r="A11765" s="407" t="s">
        <v>18520</v>
      </c>
      <c r="B11765" s="407" t="s">
        <v>18521</v>
      </c>
      <c r="C11765" s="406"/>
      <c r="D11765" s="408">
        <v>22.75</v>
      </c>
      <c r="E11765" s="408">
        <v>22.75</v>
      </c>
      <c r="F11765" s="409">
        <v>44511.65215277778</v>
      </c>
      <c r="G11765" s="408">
        <v>0</v>
      </c>
    </row>
    <row r="11766" spans="1:7" ht="15" x14ac:dyDescent="0.2">
      <c r="A11766" s="407" t="s">
        <v>18522</v>
      </c>
      <c r="B11766" s="407" t="s">
        <v>18523</v>
      </c>
      <c r="C11766" s="408">
        <v>0</v>
      </c>
      <c r="D11766" s="408">
        <v>6</v>
      </c>
      <c r="E11766" s="408">
        <v>6</v>
      </c>
      <c r="F11766" s="409">
        <v>45426.316840277781</v>
      </c>
      <c r="G11766" s="408">
        <v>17</v>
      </c>
    </row>
    <row r="11767" spans="1:7" ht="15" x14ac:dyDescent="0.2">
      <c r="A11767" s="407" t="s">
        <v>18524</v>
      </c>
      <c r="B11767" s="407" t="s">
        <v>18525</v>
      </c>
      <c r="C11767" s="408">
        <v>0</v>
      </c>
      <c r="D11767" s="408">
        <v>5.8</v>
      </c>
      <c r="E11767" s="408">
        <v>5.8</v>
      </c>
      <c r="F11767" s="409">
        <v>44881.354317129626</v>
      </c>
      <c r="G11767" s="408">
        <v>19</v>
      </c>
    </row>
    <row r="11768" spans="1:7" ht="15" x14ac:dyDescent="0.2">
      <c r="A11768" s="407" t="s">
        <v>18526</v>
      </c>
      <c r="B11768" s="407" t="s">
        <v>34121</v>
      </c>
      <c r="C11768" s="408">
        <v>0</v>
      </c>
      <c r="D11768" s="408">
        <v>24.1</v>
      </c>
      <c r="E11768" s="408">
        <v>24.1</v>
      </c>
      <c r="F11768" s="409">
        <v>46042.404444444444</v>
      </c>
      <c r="G11768" s="408">
        <v>191.3</v>
      </c>
    </row>
    <row r="11769" spans="1:7" ht="15" x14ac:dyDescent="0.2">
      <c r="A11769" s="407" t="s">
        <v>18527</v>
      </c>
      <c r="B11769" s="407" t="s">
        <v>18528</v>
      </c>
      <c r="C11769" s="408">
        <v>0</v>
      </c>
      <c r="D11769" s="408">
        <v>17.350000000000001</v>
      </c>
      <c r="E11769" s="408">
        <v>17.350000000000001</v>
      </c>
      <c r="F11769" s="409">
        <v>45792.535358796296</v>
      </c>
      <c r="G11769" s="408">
        <v>5</v>
      </c>
    </row>
    <row r="11770" spans="1:7" ht="15" x14ac:dyDescent="0.2">
      <c r="A11770" s="407" t="s">
        <v>18529</v>
      </c>
      <c r="B11770" s="407" t="s">
        <v>18530</v>
      </c>
      <c r="C11770" s="408">
        <v>0</v>
      </c>
      <c r="D11770" s="408">
        <v>6.88</v>
      </c>
      <c r="E11770" s="408">
        <v>6.88</v>
      </c>
      <c r="F11770" s="409">
        <v>45343.297523148147</v>
      </c>
      <c r="G11770" s="408">
        <v>0</v>
      </c>
    </row>
    <row r="11771" spans="1:7" ht="15" x14ac:dyDescent="0.2">
      <c r="A11771" s="407" t="s">
        <v>18531</v>
      </c>
      <c r="B11771" s="407" t="s">
        <v>18532</v>
      </c>
      <c r="C11771" s="408">
        <v>0</v>
      </c>
      <c r="D11771" s="408">
        <v>27</v>
      </c>
      <c r="E11771" s="408">
        <v>27</v>
      </c>
      <c r="F11771" s="409">
        <v>44881.354722222219</v>
      </c>
      <c r="G11771" s="408">
        <v>8</v>
      </c>
    </row>
    <row r="11772" spans="1:7" ht="15" x14ac:dyDescent="0.25">
      <c r="A11772" s="407" t="s">
        <v>18533</v>
      </c>
      <c r="B11772" s="407" t="s">
        <v>18534</v>
      </c>
      <c r="C11772" s="406"/>
      <c r="D11772" s="408">
        <v>1934.5207</v>
      </c>
      <c r="E11772" s="408">
        <v>1934.5207</v>
      </c>
      <c r="F11772" s="406"/>
      <c r="G11772" s="408">
        <v>0</v>
      </c>
    </row>
    <row r="11773" spans="1:7" ht="15" x14ac:dyDescent="0.25">
      <c r="A11773" s="407" t="s">
        <v>18535</v>
      </c>
      <c r="B11773" s="407" t="s">
        <v>18536</v>
      </c>
      <c r="C11773" s="408">
        <v>330</v>
      </c>
      <c r="D11773" s="408">
        <v>570.78530000000001</v>
      </c>
      <c r="E11773" s="408">
        <v>900.78530000000001</v>
      </c>
      <c r="F11773" s="406"/>
      <c r="G11773" s="408">
        <v>0</v>
      </c>
    </row>
    <row r="11774" spans="1:7" ht="15" x14ac:dyDescent="0.25">
      <c r="A11774" s="407" t="s">
        <v>18537</v>
      </c>
      <c r="B11774" s="407" t="s">
        <v>18538</v>
      </c>
      <c r="C11774" s="406"/>
      <c r="D11774" s="408">
        <v>170.74379999999999</v>
      </c>
      <c r="E11774" s="408">
        <v>170.74379999999999</v>
      </c>
      <c r="F11774" s="406"/>
      <c r="G11774" s="408">
        <v>0</v>
      </c>
    </row>
    <row r="11775" spans="1:7" ht="15" x14ac:dyDescent="0.25">
      <c r="A11775" s="407" t="s">
        <v>18539</v>
      </c>
      <c r="B11775" s="407" t="s">
        <v>18540</v>
      </c>
      <c r="C11775" s="406"/>
      <c r="D11775" s="408">
        <v>44.920499999999997</v>
      </c>
      <c r="E11775" s="408">
        <v>44.920499999999997</v>
      </c>
      <c r="F11775" s="406"/>
      <c r="G11775" s="408">
        <v>0</v>
      </c>
    </row>
    <row r="11776" spans="1:7" ht="15" x14ac:dyDescent="0.25">
      <c r="A11776" s="407" t="s">
        <v>18541</v>
      </c>
      <c r="B11776" s="407" t="s">
        <v>18542</v>
      </c>
      <c r="C11776" s="406"/>
      <c r="D11776" s="408">
        <v>842.38300000000004</v>
      </c>
      <c r="E11776" s="408">
        <v>842.38300000000004</v>
      </c>
      <c r="F11776" s="409">
        <v>44517.596851851849</v>
      </c>
      <c r="G11776" s="408">
        <v>0</v>
      </c>
    </row>
    <row r="11777" spans="1:7" ht="15" x14ac:dyDescent="0.25">
      <c r="A11777" s="407" t="s">
        <v>18543</v>
      </c>
      <c r="B11777" s="407" t="s">
        <v>18544</v>
      </c>
      <c r="C11777" s="406"/>
      <c r="D11777" s="408">
        <v>154.1</v>
      </c>
      <c r="E11777" s="408">
        <v>154.1</v>
      </c>
      <c r="F11777" s="406"/>
      <c r="G11777" s="408">
        <v>0</v>
      </c>
    </row>
    <row r="11778" spans="1:7" ht="15" x14ac:dyDescent="0.25">
      <c r="A11778" s="407" t="s">
        <v>18545</v>
      </c>
      <c r="B11778" s="407" t="s">
        <v>18546</v>
      </c>
      <c r="C11778" s="406"/>
      <c r="D11778" s="408">
        <v>185.4</v>
      </c>
      <c r="E11778" s="408">
        <v>185.4</v>
      </c>
      <c r="F11778" s="409">
        <v>44530.580347222225</v>
      </c>
      <c r="G11778" s="408">
        <v>0</v>
      </c>
    </row>
    <row r="11779" spans="1:7" ht="15" x14ac:dyDescent="0.25">
      <c r="A11779" s="407" t="s">
        <v>18547</v>
      </c>
      <c r="B11779" s="407" t="s">
        <v>18548</v>
      </c>
      <c r="C11779" s="406"/>
      <c r="D11779" s="408">
        <v>162.30000000000001</v>
      </c>
      <c r="E11779" s="408">
        <v>162.30000000000001</v>
      </c>
      <c r="F11779" s="406"/>
      <c r="G11779" s="408">
        <v>0</v>
      </c>
    </row>
    <row r="11780" spans="1:7" ht="15" x14ac:dyDescent="0.25">
      <c r="A11780" s="407" t="s">
        <v>18549</v>
      </c>
      <c r="B11780" s="407" t="s">
        <v>18550</v>
      </c>
      <c r="C11780" s="406"/>
      <c r="D11780" s="408">
        <v>763.37819999999999</v>
      </c>
      <c r="E11780" s="408">
        <v>763.37819999999999</v>
      </c>
      <c r="F11780" s="409">
        <v>44530.580659722225</v>
      </c>
      <c r="G11780" s="408">
        <v>0</v>
      </c>
    </row>
    <row r="11781" spans="1:7" ht="15" x14ac:dyDescent="0.25">
      <c r="A11781" s="407" t="s">
        <v>18551</v>
      </c>
      <c r="B11781" s="407" t="s">
        <v>18552</v>
      </c>
      <c r="C11781" s="406"/>
      <c r="D11781" s="408">
        <v>283.839</v>
      </c>
      <c r="E11781" s="408">
        <v>283.839</v>
      </c>
      <c r="F11781" s="406"/>
      <c r="G11781" s="408">
        <v>0</v>
      </c>
    </row>
    <row r="11782" spans="1:7" ht="15" x14ac:dyDescent="0.2">
      <c r="A11782" s="407" t="s">
        <v>18553</v>
      </c>
      <c r="B11782" s="407" t="s">
        <v>18554</v>
      </c>
      <c r="C11782" s="408">
        <v>100</v>
      </c>
      <c r="D11782" s="408">
        <v>101.1895</v>
      </c>
      <c r="E11782" s="408">
        <v>201.18950000000001</v>
      </c>
      <c r="F11782" s="409">
        <v>44511.675451388888</v>
      </c>
      <c r="G11782" s="408">
        <v>0</v>
      </c>
    </row>
    <row r="11783" spans="1:7" ht="15" x14ac:dyDescent="0.25">
      <c r="A11783" s="407" t="s">
        <v>18555</v>
      </c>
      <c r="B11783" s="407" t="s">
        <v>18556</v>
      </c>
      <c r="C11783" s="408">
        <v>100</v>
      </c>
      <c r="D11783" s="408">
        <v>424.99099999999999</v>
      </c>
      <c r="E11783" s="408">
        <v>524.99099999999999</v>
      </c>
      <c r="F11783" s="406"/>
      <c r="G11783" s="408">
        <v>0</v>
      </c>
    </row>
    <row r="11784" spans="1:7" ht="15" x14ac:dyDescent="0.25">
      <c r="A11784" s="407" t="s">
        <v>18557</v>
      </c>
      <c r="B11784" s="407" t="s">
        <v>18558</v>
      </c>
      <c r="C11784" s="408">
        <v>2</v>
      </c>
      <c r="D11784" s="408">
        <v>232.6</v>
      </c>
      <c r="E11784" s="408">
        <v>240.1</v>
      </c>
      <c r="F11784" s="406"/>
      <c r="G11784" s="408">
        <v>0</v>
      </c>
    </row>
    <row r="11785" spans="1:7" ht="15" x14ac:dyDescent="0.2">
      <c r="A11785" s="407" t="s">
        <v>18559</v>
      </c>
      <c r="B11785" s="407" t="s">
        <v>18560</v>
      </c>
      <c r="C11785" s="408">
        <v>1.5</v>
      </c>
      <c r="D11785" s="408">
        <v>178.24</v>
      </c>
      <c r="E11785" s="408">
        <v>183.74</v>
      </c>
      <c r="F11785" s="409">
        <v>44530.542881944442</v>
      </c>
      <c r="G11785" s="408">
        <v>0</v>
      </c>
    </row>
    <row r="11786" spans="1:7" ht="15" x14ac:dyDescent="0.25">
      <c r="A11786" s="407" t="s">
        <v>18561</v>
      </c>
      <c r="B11786" s="407" t="s">
        <v>18562</v>
      </c>
      <c r="C11786" s="406"/>
      <c r="D11786" s="408">
        <v>342.72539999999998</v>
      </c>
      <c r="E11786" s="408">
        <v>342.72539999999998</v>
      </c>
      <c r="F11786" s="409">
        <v>44530.53434027778</v>
      </c>
      <c r="G11786" s="408">
        <v>0</v>
      </c>
    </row>
    <row r="11787" spans="1:7" ht="15" x14ac:dyDescent="0.25">
      <c r="A11787" s="407" t="s">
        <v>18563</v>
      </c>
      <c r="B11787" s="407" t="s">
        <v>18564</v>
      </c>
      <c r="C11787" s="406"/>
      <c r="D11787" s="408">
        <v>15.7</v>
      </c>
      <c r="E11787" s="408">
        <v>15.7</v>
      </c>
      <c r="F11787" s="409">
        <v>44517.630347222221</v>
      </c>
      <c r="G11787" s="408">
        <v>0</v>
      </c>
    </row>
    <row r="11788" spans="1:7" ht="15" x14ac:dyDescent="0.25">
      <c r="A11788" s="407" t="s">
        <v>18565</v>
      </c>
      <c r="B11788" s="407" t="s">
        <v>18566</v>
      </c>
      <c r="C11788" s="406"/>
      <c r="D11788" s="408">
        <v>16.13</v>
      </c>
      <c r="E11788" s="408">
        <v>16.13</v>
      </c>
      <c r="F11788" s="409">
        <v>44523.687407407408</v>
      </c>
      <c r="G11788" s="408">
        <v>0</v>
      </c>
    </row>
    <row r="11789" spans="1:7" ht="15" x14ac:dyDescent="0.25">
      <c r="A11789" s="407" t="s">
        <v>18567</v>
      </c>
      <c r="B11789" s="407" t="s">
        <v>18568</v>
      </c>
      <c r="C11789" s="406"/>
      <c r="D11789" s="408">
        <v>55.88</v>
      </c>
      <c r="E11789" s="408">
        <v>55.88</v>
      </c>
      <c r="F11789" s="409">
        <v>44524.49015046296</v>
      </c>
      <c r="G11789" s="408">
        <v>0</v>
      </c>
    </row>
    <row r="11790" spans="1:7" ht="15" x14ac:dyDescent="0.25">
      <c r="A11790" s="407" t="s">
        <v>18569</v>
      </c>
      <c r="B11790" s="407" t="s">
        <v>18570</v>
      </c>
      <c r="C11790" s="406"/>
      <c r="D11790" s="408">
        <v>20.45</v>
      </c>
      <c r="E11790" s="408">
        <v>20.45</v>
      </c>
      <c r="F11790" s="409">
        <v>44512.452916666669</v>
      </c>
      <c r="G11790" s="408">
        <v>0</v>
      </c>
    </row>
    <row r="11791" spans="1:7" ht="15" x14ac:dyDescent="0.25">
      <c r="A11791" s="407" t="s">
        <v>18571</v>
      </c>
      <c r="B11791" s="407" t="s">
        <v>18572</v>
      </c>
      <c r="C11791" s="406"/>
      <c r="D11791" s="408">
        <v>9.31</v>
      </c>
      <c r="E11791" s="408">
        <v>9.31</v>
      </c>
      <c r="F11791" s="409">
        <v>45112.347071759257</v>
      </c>
      <c r="G11791" s="408">
        <v>0</v>
      </c>
    </row>
    <row r="11792" spans="1:7" ht="15" x14ac:dyDescent="0.25">
      <c r="A11792" s="407" t="s">
        <v>18573</v>
      </c>
      <c r="B11792" s="407" t="s">
        <v>18574</v>
      </c>
      <c r="C11792" s="406"/>
      <c r="D11792" s="408">
        <v>49.8</v>
      </c>
      <c r="E11792" s="408">
        <v>49.8</v>
      </c>
      <c r="F11792" s="406"/>
      <c r="G11792" s="408">
        <v>0</v>
      </c>
    </row>
    <row r="11793" spans="1:7" ht="15" x14ac:dyDescent="0.25">
      <c r="A11793" s="407" t="s">
        <v>18575</v>
      </c>
      <c r="B11793" s="407" t="s">
        <v>18576</v>
      </c>
      <c r="C11793" s="406"/>
      <c r="D11793" s="408">
        <v>24.9</v>
      </c>
      <c r="E11793" s="408">
        <v>24.9</v>
      </c>
      <c r="F11793" s="406"/>
      <c r="G11793" s="408">
        <v>0</v>
      </c>
    </row>
    <row r="11794" spans="1:7" ht="15" x14ac:dyDescent="0.25">
      <c r="A11794" s="407" t="s">
        <v>18577</v>
      </c>
      <c r="B11794" s="407" t="s">
        <v>18578</v>
      </c>
      <c r="C11794" s="406"/>
      <c r="D11794" s="408">
        <v>2.2000000000000002</v>
      </c>
      <c r="E11794" s="408">
        <v>2.2000000000000002</v>
      </c>
      <c r="F11794" s="409">
        <v>43598.493819444448</v>
      </c>
      <c r="G11794" s="408">
        <v>0</v>
      </c>
    </row>
    <row r="11795" spans="1:7" ht="15" x14ac:dyDescent="0.25">
      <c r="A11795" s="407" t="s">
        <v>18579</v>
      </c>
      <c r="B11795" s="407" t="s">
        <v>18580</v>
      </c>
      <c r="C11795" s="406"/>
      <c r="D11795" s="408">
        <v>10.5</v>
      </c>
      <c r="E11795" s="408">
        <v>10.5</v>
      </c>
      <c r="F11795" s="409">
        <v>43598.520439814813</v>
      </c>
      <c r="G11795" s="408">
        <v>0</v>
      </c>
    </row>
    <row r="11796" spans="1:7" ht="15" x14ac:dyDescent="0.25">
      <c r="A11796" s="407" t="s">
        <v>18581</v>
      </c>
      <c r="B11796" s="407" t="s">
        <v>18582</v>
      </c>
      <c r="C11796" s="406"/>
      <c r="D11796" s="408">
        <v>27.5</v>
      </c>
      <c r="E11796" s="408">
        <v>27.5</v>
      </c>
      <c r="F11796" s="409">
        <v>44512.366712962961</v>
      </c>
      <c r="G11796" s="408">
        <v>0</v>
      </c>
    </row>
    <row r="11797" spans="1:7" ht="15" x14ac:dyDescent="0.25">
      <c r="A11797" s="407" t="s">
        <v>18583</v>
      </c>
      <c r="B11797" s="407" t="s">
        <v>18584</v>
      </c>
      <c r="C11797" s="406"/>
      <c r="D11797" s="408">
        <v>5.7</v>
      </c>
      <c r="E11797" s="408">
        <v>5.7</v>
      </c>
      <c r="F11797" s="409">
        <v>44510.604629629626</v>
      </c>
      <c r="G11797" s="408">
        <v>0</v>
      </c>
    </row>
    <row r="11798" spans="1:7" ht="15" x14ac:dyDescent="0.25">
      <c r="A11798" s="407" t="s">
        <v>18585</v>
      </c>
      <c r="B11798" s="407" t="s">
        <v>18586</v>
      </c>
      <c r="C11798" s="406"/>
      <c r="D11798" s="408">
        <v>25</v>
      </c>
      <c r="E11798" s="408">
        <v>25</v>
      </c>
      <c r="F11798" s="409">
        <v>44530.581597222219</v>
      </c>
      <c r="G11798" s="408">
        <v>0</v>
      </c>
    </row>
    <row r="11799" spans="1:7" ht="15" x14ac:dyDescent="0.25">
      <c r="A11799" s="407" t="s">
        <v>18587</v>
      </c>
      <c r="B11799" s="407" t="s">
        <v>18588</v>
      </c>
      <c r="C11799" s="406"/>
      <c r="D11799" s="408">
        <v>3.15</v>
      </c>
      <c r="E11799" s="408">
        <v>3.15</v>
      </c>
      <c r="F11799" s="409">
        <v>44510.605254629627</v>
      </c>
      <c r="G11799" s="408">
        <v>0</v>
      </c>
    </row>
    <row r="11800" spans="1:7" ht="15" x14ac:dyDescent="0.25">
      <c r="A11800" s="407" t="s">
        <v>18589</v>
      </c>
      <c r="B11800" s="407" t="s">
        <v>18590</v>
      </c>
      <c r="C11800" s="406"/>
      <c r="D11800" s="408">
        <v>4.32</v>
      </c>
      <c r="E11800" s="408">
        <v>4.32</v>
      </c>
      <c r="F11800" s="409">
        <v>42920.43476851852</v>
      </c>
      <c r="G11800" s="408">
        <v>0</v>
      </c>
    </row>
    <row r="11801" spans="1:7" ht="15" x14ac:dyDescent="0.25">
      <c r="A11801" s="407" t="s">
        <v>18591</v>
      </c>
      <c r="B11801" s="407" t="s">
        <v>18592</v>
      </c>
      <c r="C11801" s="406"/>
      <c r="D11801" s="408">
        <v>199.4</v>
      </c>
      <c r="E11801" s="408">
        <v>199.4</v>
      </c>
      <c r="F11801" s="409">
        <v>44511.653634259259</v>
      </c>
      <c r="G11801" s="408">
        <v>0</v>
      </c>
    </row>
    <row r="11802" spans="1:7" ht="15" x14ac:dyDescent="0.25">
      <c r="A11802" s="407" t="s">
        <v>18593</v>
      </c>
      <c r="B11802" s="407" t="s">
        <v>18594</v>
      </c>
      <c r="C11802" s="406"/>
      <c r="D11802" s="408">
        <v>25.1</v>
      </c>
      <c r="E11802" s="408">
        <v>25.1</v>
      </c>
      <c r="F11802" s="406"/>
      <c r="G11802" s="408">
        <v>0</v>
      </c>
    </row>
    <row r="11803" spans="1:7" ht="15" x14ac:dyDescent="0.25">
      <c r="A11803" s="407" t="s">
        <v>18595</v>
      </c>
      <c r="B11803" s="407" t="s">
        <v>18596</v>
      </c>
      <c r="C11803" s="406"/>
      <c r="D11803" s="408">
        <v>15.7</v>
      </c>
      <c r="E11803" s="408">
        <v>15.7</v>
      </c>
      <c r="F11803" s="409">
        <v>42920.435960648145</v>
      </c>
      <c r="G11803" s="408">
        <v>0</v>
      </c>
    </row>
    <row r="11804" spans="1:7" ht="15" x14ac:dyDescent="0.25">
      <c r="A11804" s="407" t="s">
        <v>18597</v>
      </c>
      <c r="B11804" s="407" t="s">
        <v>18598</v>
      </c>
      <c r="C11804" s="406"/>
      <c r="D11804" s="408">
        <v>90</v>
      </c>
      <c r="E11804" s="408">
        <v>90</v>
      </c>
      <c r="F11804" s="409">
        <v>42920.436851851853</v>
      </c>
      <c r="G11804" s="408">
        <v>0</v>
      </c>
    </row>
    <row r="11805" spans="1:7" ht="15" x14ac:dyDescent="0.25">
      <c r="A11805" s="407" t="s">
        <v>18599</v>
      </c>
      <c r="B11805" s="407" t="s">
        <v>18600</v>
      </c>
      <c r="C11805" s="406"/>
      <c r="D11805" s="408">
        <v>21.9</v>
      </c>
      <c r="E11805" s="408">
        <v>21.9</v>
      </c>
      <c r="F11805" s="409">
        <v>42920.438136574077</v>
      </c>
      <c r="G11805" s="408">
        <v>0</v>
      </c>
    </row>
    <row r="11806" spans="1:7" ht="15" x14ac:dyDescent="0.25">
      <c r="A11806" s="407" t="s">
        <v>18601</v>
      </c>
      <c r="B11806" s="407" t="s">
        <v>18602</v>
      </c>
      <c r="C11806" s="406"/>
      <c r="D11806" s="408">
        <v>18.75</v>
      </c>
      <c r="E11806" s="408">
        <v>18.75</v>
      </c>
      <c r="F11806" s="409">
        <v>42920.439722222225</v>
      </c>
      <c r="G11806" s="408">
        <v>0</v>
      </c>
    </row>
    <row r="11807" spans="1:7" ht="15" x14ac:dyDescent="0.25">
      <c r="A11807" s="407" t="s">
        <v>18603</v>
      </c>
      <c r="B11807" s="407" t="s">
        <v>18604</v>
      </c>
      <c r="C11807" s="406"/>
      <c r="D11807" s="408">
        <v>2.66</v>
      </c>
      <c r="E11807" s="408">
        <v>2.66</v>
      </c>
      <c r="F11807" s="409">
        <v>42920.447314814817</v>
      </c>
      <c r="G11807" s="408">
        <v>0</v>
      </c>
    </row>
    <row r="11808" spans="1:7" ht="15" x14ac:dyDescent="0.25">
      <c r="A11808" s="407" t="s">
        <v>18605</v>
      </c>
      <c r="B11808" s="407" t="s">
        <v>18606</v>
      </c>
      <c r="C11808" s="406"/>
      <c r="D11808" s="408">
        <v>32.299999999999997</v>
      </c>
      <c r="E11808" s="408">
        <v>32.299999999999997</v>
      </c>
      <c r="F11808" s="406"/>
      <c r="G11808" s="408">
        <v>0</v>
      </c>
    </row>
    <row r="11809" spans="1:7" ht="15" x14ac:dyDescent="0.25">
      <c r="A11809" s="407" t="s">
        <v>18607</v>
      </c>
      <c r="B11809" s="407" t="s">
        <v>18608</v>
      </c>
      <c r="C11809" s="406"/>
      <c r="D11809" s="408">
        <v>31.35</v>
      </c>
      <c r="E11809" s="408">
        <v>31.35</v>
      </c>
      <c r="F11809" s="406"/>
      <c r="G11809" s="408">
        <v>0</v>
      </c>
    </row>
    <row r="11810" spans="1:7" ht="15" x14ac:dyDescent="0.25">
      <c r="A11810" s="407" t="s">
        <v>18609</v>
      </c>
      <c r="B11810" s="407" t="s">
        <v>18610</v>
      </c>
      <c r="C11810" s="406"/>
      <c r="D11810" s="408">
        <v>31.7</v>
      </c>
      <c r="E11810" s="408">
        <v>31.7</v>
      </c>
      <c r="F11810" s="406"/>
      <c r="G11810" s="408">
        <v>0</v>
      </c>
    </row>
    <row r="11811" spans="1:7" ht="15" x14ac:dyDescent="0.25">
      <c r="A11811" s="407" t="s">
        <v>18611</v>
      </c>
      <c r="B11811" s="407" t="s">
        <v>18612</v>
      </c>
      <c r="C11811" s="406"/>
      <c r="D11811" s="408">
        <v>5.1100000000000003</v>
      </c>
      <c r="E11811" s="408">
        <v>5.1100000000000003</v>
      </c>
      <c r="F11811" s="409">
        <v>44512.367025462961</v>
      </c>
      <c r="G11811" s="408">
        <v>0</v>
      </c>
    </row>
    <row r="11812" spans="1:7" ht="15" x14ac:dyDescent="0.25">
      <c r="A11812" s="407" t="s">
        <v>18613</v>
      </c>
      <c r="B11812" s="407" t="s">
        <v>18614</v>
      </c>
      <c r="C11812" s="406"/>
      <c r="D11812" s="408">
        <v>5.1100000000000003</v>
      </c>
      <c r="E11812" s="408">
        <v>5.1100000000000003</v>
      </c>
      <c r="F11812" s="409">
        <v>44512.367650462962</v>
      </c>
      <c r="G11812" s="408">
        <v>0</v>
      </c>
    </row>
    <row r="11813" spans="1:7" ht="15" x14ac:dyDescent="0.25">
      <c r="A11813" s="407" t="s">
        <v>18615</v>
      </c>
      <c r="B11813" s="407" t="s">
        <v>18616</v>
      </c>
      <c r="C11813" s="406"/>
      <c r="D11813" s="408">
        <v>10.25</v>
      </c>
      <c r="E11813" s="408">
        <v>10.25</v>
      </c>
      <c r="F11813" s="409">
        <v>44524.40861111111</v>
      </c>
      <c r="G11813" s="408">
        <v>0</v>
      </c>
    </row>
    <row r="11814" spans="1:7" ht="15" x14ac:dyDescent="0.25">
      <c r="A11814" s="407" t="s">
        <v>18617</v>
      </c>
      <c r="B11814" s="407" t="s">
        <v>18618</v>
      </c>
      <c r="C11814" s="406"/>
      <c r="D11814" s="408">
        <v>4.09</v>
      </c>
      <c r="E11814" s="408">
        <v>4.09</v>
      </c>
      <c r="F11814" s="409">
        <v>44524.675486111111</v>
      </c>
      <c r="G11814" s="408">
        <v>0</v>
      </c>
    </row>
    <row r="11815" spans="1:7" ht="15" x14ac:dyDescent="0.25">
      <c r="A11815" s="407" t="s">
        <v>18619</v>
      </c>
      <c r="B11815" s="407" t="s">
        <v>18620</v>
      </c>
      <c r="C11815" s="406"/>
      <c r="D11815" s="408">
        <v>9.8000000000000007</v>
      </c>
      <c r="E11815" s="408">
        <v>9.8000000000000007</v>
      </c>
      <c r="F11815" s="409">
        <v>44510.611134259256</v>
      </c>
      <c r="G11815" s="408">
        <v>0</v>
      </c>
    </row>
    <row r="11816" spans="1:7" ht="15" x14ac:dyDescent="0.2">
      <c r="A11816" s="407" t="s">
        <v>18621</v>
      </c>
      <c r="B11816" s="407" t="s">
        <v>18622</v>
      </c>
      <c r="C11816" s="408">
        <v>0</v>
      </c>
      <c r="D11816" s="408">
        <v>9.3000000000000007</v>
      </c>
      <c r="E11816" s="408">
        <v>9.3000000000000007</v>
      </c>
      <c r="F11816" s="409">
        <v>42920.448935185188</v>
      </c>
      <c r="G11816" s="408">
        <v>0</v>
      </c>
    </row>
    <row r="11817" spans="1:7" ht="15" x14ac:dyDescent="0.25">
      <c r="A11817" s="407" t="s">
        <v>18623</v>
      </c>
      <c r="B11817" s="407" t="s">
        <v>18624</v>
      </c>
      <c r="C11817" s="406"/>
      <c r="D11817" s="408">
        <v>35</v>
      </c>
      <c r="E11817" s="408">
        <v>35</v>
      </c>
      <c r="F11817" s="409">
        <v>44524.671944444446</v>
      </c>
      <c r="G11817" s="408">
        <v>0</v>
      </c>
    </row>
    <row r="11818" spans="1:7" ht="15" x14ac:dyDescent="0.25">
      <c r="A11818" s="407" t="s">
        <v>18625</v>
      </c>
      <c r="B11818" s="407" t="s">
        <v>18626</v>
      </c>
      <c r="C11818" s="406"/>
      <c r="D11818" s="408">
        <v>23.5</v>
      </c>
      <c r="E11818" s="408">
        <v>23.5</v>
      </c>
      <c r="F11818" s="409">
        <v>44510.686608796299</v>
      </c>
      <c r="G11818" s="408">
        <v>0</v>
      </c>
    </row>
    <row r="11819" spans="1:7" ht="15" x14ac:dyDescent="0.2">
      <c r="A11819" s="407" t="s">
        <v>18627</v>
      </c>
      <c r="B11819" s="407" t="s">
        <v>18628</v>
      </c>
      <c r="C11819" s="408">
        <v>0</v>
      </c>
      <c r="D11819" s="408">
        <v>96.31</v>
      </c>
      <c r="E11819" s="408">
        <v>96.31</v>
      </c>
      <c r="F11819" s="409">
        <v>45701.416388888887</v>
      </c>
      <c r="G11819" s="408">
        <v>0</v>
      </c>
    </row>
    <row r="11820" spans="1:7" ht="15" x14ac:dyDescent="0.2">
      <c r="A11820" s="407" t="s">
        <v>18629</v>
      </c>
      <c r="B11820" s="407" t="s">
        <v>18630</v>
      </c>
      <c r="C11820" s="408">
        <v>0</v>
      </c>
      <c r="D11820" s="408">
        <v>45.64</v>
      </c>
      <c r="E11820" s="408">
        <v>45.64</v>
      </c>
      <c r="F11820" s="409">
        <v>44022.381493055553</v>
      </c>
      <c r="G11820" s="408">
        <v>0</v>
      </c>
    </row>
    <row r="11821" spans="1:7" ht="15" x14ac:dyDescent="0.2">
      <c r="A11821" s="407" t="s">
        <v>18631</v>
      </c>
      <c r="B11821" s="407" t="s">
        <v>18632</v>
      </c>
      <c r="C11821" s="408">
        <v>0</v>
      </c>
      <c r="D11821" s="408">
        <v>176.8</v>
      </c>
      <c r="E11821" s="408">
        <v>176.8</v>
      </c>
      <c r="F11821" s="409">
        <v>44784.343101851853</v>
      </c>
      <c r="G11821" s="408">
        <v>0</v>
      </c>
    </row>
    <row r="11822" spans="1:7" ht="15" x14ac:dyDescent="0.25">
      <c r="A11822" s="407" t="s">
        <v>18633</v>
      </c>
      <c r="B11822" s="407" t="s">
        <v>18634</v>
      </c>
      <c r="C11822" s="406"/>
      <c r="D11822" s="406"/>
      <c r="E11822" s="406"/>
      <c r="F11822" s="406"/>
      <c r="G11822" s="408">
        <v>0</v>
      </c>
    </row>
    <row r="11823" spans="1:7" ht="15" x14ac:dyDescent="0.25">
      <c r="A11823" s="407" t="s">
        <v>18635</v>
      </c>
      <c r="B11823" s="407" t="s">
        <v>18636</v>
      </c>
      <c r="C11823" s="406"/>
      <c r="D11823" s="408">
        <v>37.07</v>
      </c>
      <c r="E11823" s="408">
        <v>37.07</v>
      </c>
      <c r="F11823" s="409">
        <v>44523.529363425929</v>
      </c>
      <c r="G11823" s="408">
        <v>0</v>
      </c>
    </row>
    <row r="11824" spans="1:7" ht="15" x14ac:dyDescent="0.2">
      <c r="A11824" s="407" t="s">
        <v>18637</v>
      </c>
      <c r="B11824" s="407" t="s">
        <v>18638</v>
      </c>
      <c r="C11824" s="408">
        <v>0</v>
      </c>
      <c r="D11824" s="408">
        <v>89.1</v>
      </c>
      <c r="E11824" s="408">
        <v>89.1</v>
      </c>
      <c r="F11824" s="409">
        <v>45701.422905092593</v>
      </c>
      <c r="G11824" s="408">
        <v>0</v>
      </c>
    </row>
    <row r="11825" spans="1:7" ht="15" x14ac:dyDescent="0.2">
      <c r="A11825" s="407" t="s">
        <v>18639</v>
      </c>
      <c r="B11825" s="407" t="s">
        <v>18640</v>
      </c>
      <c r="C11825" s="408">
        <v>0</v>
      </c>
      <c r="D11825" s="408">
        <v>89.1</v>
      </c>
      <c r="E11825" s="408">
        <v>89.1</v>
      </c>
      <c r="F11825" s="409">
        <v>45701.423032407409</v>
      </c>
      <c r="G11825" s="408">
        <v>0</v>
      </c>
    </row>
    <row r="11826" spans="1:7" ht="15" x14ac:dyDescent="0.25">
      <c r="A11826" s="407" t="s">
        <v>18641</v>
      </c>
      <c r="B11826" s="407" t="s">
        <v>18642</v>
      </c>
      <c r="C11826" s="406"/>
      <c r="D11826" s="408">
        <v>20.9</v>
      </c>
      <c r="E11826" s="408">
        <v>20.9</v>
      </c>
      <c r="F11826" s="409">
        <v>44530.575497685182</v>
      </c>
      <c r="G11826" s="408">
        <v>0</v>
      </c>
    </row>
    <row r="11827" spans="1:7" ht="15" x14ac:dyDescent="0.25">
      <c r="A11827" s="407" t="s">
        <v>18643</v>
      </c>
      <c r="B11827" s="407" t="s">
        <v>18644</v>
      </c>
      <c r="C11827" s="406"/>
      <c r="D11827" s="408">
        <v>29.3</v>
      </c>
      <c r="E11827" s="408">
        <v>29.3</v>
      </c>
      <c r="F11827" s="409">
        <v>43151.352141203701</v>
      </c>
      <c r="G11827" s="408">
        <v>0</v>
      </c>
    </row>
    <row r="11828" spans="1:7" ht="15" x14ac:dyDescent="0.25">
      <c r="A11828" s="407" t="s">
        <v>18645</v>
      </c>
      <c r="B11828" s="407" t="s">
        <v>18646</v>
      </c>
      <c r="C11828" s="406"/>
      <c r="D11828" s="408">
        <v>89.1</v>
      </c>
      <c r="E11828" s="408">
        <v>89.1</v>
      </c>
      <c r="F11828" s="409">
        <v>44524.491296296299</v>
      </c>
      <c r="G11828" s="408">
        <v>0</v>
      </c>
    </row>
    <row r="11829" spans="1:7" ht="15" x14ac:dyDescent="0.25">
      <c r="A11829" s="407" t="s">
        <v>18647</v>
      </c>
      <c r="B11829" s="407" t="s">
        <v>18648</v>
      </c>
      <c r="C11829" s="406"/>
      <c r="D11829" s="408">
        <v>39</v>
      </c>
      <c r="E11829" s="408">
        <v>39</v>
      </c>
      <c r="F11829" s="409">
        <v>44510.683171296296</v>
      </c>
      <c r="G11829" s="408">
        <v>0</v>
      </c>
    </row>
    <row r="11830" spans="1:7" ht="15" x14ac:dyDescent="0.2">
      <c r="A11830" s="407" t="s">
        <v>18649</v>
      </c>
      <c r="B11830" s="407" t="s">
        <v>18650</v>
      </c>
      <c r="C11830" s="408">
        <v>0</v>
      </c>
      <c r="D11830" s="408">
        <v>146.65</v>
      </c>
      <c r="E11830" s="408">
        <v>146.65</v>
      </c>
      <c r="F11830" s="409">
        <v>45587.339050925926</v>
      </c>
      <c r="G11830" s="408">
        <v>0</v>
      </c>
    </row>
    <row r="11831" spans="1:7" ht="15" x14ac:dyDescent="0.2">
      <c r="A11831" s="407" t="s">
        <v>18651</v>
      </c>
      <c r="B11831" s="407" t="s">
        <v>18652</v>
      </c>
      <c r="C11831" s="408">
        <v>39.25</v>
      </c>
      <c r="D11831" s="408">
        <v>234.89036083621622</v>
      </c>
      <c r="E11831" s="408">
        <v>286.64036083621625</v>
      </c>
      <c r="F11831" s="409">
        <v>45761.65792824074</v>
      </c>
      <c r="G11831" s="408">
        <v>0</v>
      </c>
    </row>
    <row r="11832" spans="1:7" ht="15" x14ac:dyDescent="0.2">
      <c r="A11832" s="407" t="s">
        <v>18653</v>
      </c>
      <c r="B11832" s="407" t="s">
        <v>8812</v>
      </c>
      <c r="C11832" s="408">
        <v>39.25</v>
      </c>
      <c r="D11832" s="408">
        <v>226.65756083621622</v>
      </c>
      <c r="E11832" s="408">
        <v>278.40756083621625</v>
      </c>
      <c r="F11832" s="409">
        <v>45139.578402777777</v>
      </c>
      <c r="G11832" s="408">
        <v>0</v>
      </c>
    </row>
    <row r="11833" spans="1:7" ht="15" x14ac:dyDescent="0.2">
      <c r="A11833" s="407" t="s">
        <v>18654</v>
      </c>
      <c r="B11833" s="407" t="s">
        <v>18655</v>
      </c>
      <c r="C11833" s="408">
        <v>0</v>
      </c>
      <c r="D11833" s="408">
        <v>6.8</v>
      </c>
      <c r="E11833" s="408">
        <v>6.8</v>
      </c>
      <c r="F11833" s="409">
        <v>45819.264178240737</v>
      </c>
      <c r="G11833" s="408">
        <v>554.79999999999995</v>
      </c>
    </row>
    <row r="11834" spans="1:7" ht="15" x14ac:dyDescent="0.2">
      <c r="A11834" s="407" t="s">
        <v>18656</v>
      </c>
      <c r="B11834" s="407" t="s">
        <v>18657</v>
      </c>
      <c r="C11834" s="408">
        <v>1.25</v>
      </c>
      <c r="D11834" s="408">
        <v>15.84</v>
      </c>
      <c r="E11834" s="408">
        <v>17.09</v>
      </c>
      <c r="F11834" s="409">
        <v>44545.300115740742</v>
      </c>
      <c r="G11834" s="408">
        <v>0</v>
      </c>
    </row>
    <row r="11835" spans="1:7" ht="15" x14ac:dyDescent="0.2">
      <c r="A11835" s="407" t="s">
        <v>18658</v>
      </c>
      <c r="B11835" s="407" t="s">
        <v>33412</v>
      </c>
      <c r="C11835" s="408">
        <v>0</v>
      </c>
      <c r="D11835" s="408">
        <v>1.542</v>
      </c>
      <c r="E11835" s="408">
        <v>1.542</v>
      </c>
      <c r="F11835" s="409">
        <v>45609.452511574076</v>
      </c>
      <c r="G11835" s="408">
        <v>0</v>
      </c>
    </row>
    <row r="11836" spans="1:7" ht="15" x14ac:dyDescent="0.2">
      <c r="A11836" s="407" t="s">
        <v>37018</v>
      </c>
      <c r="B11836" s="407" t="s">
        <v>37019</v>
      </c>
      <c r="C11836" s="408">
        <v>13.916666666666668</v>
      </c>
      <c r="D11836" s="408">
        <v>285.71824621808344</v>
      </c>
      <c r="E11836" s="408">
        <v>307.55157955141675</v>
      </c>
      <c r="F11836" s="409">
        <v>43007.457997685182</v>
      </c>
      <c r="G11836" s="408">
        <v>0</v>
      </c>
    </row>
    <row r="11837" spans="1:7" ht="15" x14ac:dyDescent="0.2">
      <c r="A11837" s="407" t="s">
        <v>37020</v>
      </c>
      <c r="B11837" s="407" t="s">
        <v>37021</v>
      </c>
      <c r="C11837" s="408">
        <v>19.083333333333332</v>
      </c>
      <c r="D11837" s="408">
        <v>290.88020637804806</v>
      </c>
      <c r="E11837" s="408">
        <v>327.2968730447148</v>
      </c>
      <c r="F11837" s="409">
        <v>43235.588425925926</v>
      </c>
      <c r="G11837" s="408">
        <v>0</v>
      </c>
    </row>
    <row r="11838" spans="1:7" ht="15" x14ac:dyDescent="0.2">
      <c r="A11838" s="407" t="s">
        <v>18659</v>
      </c>
      <c r="B11838" s="407" t="s">
        <v>18660</v>
      </c>
      <c r="C11838" s="408">
        <v>0</v>
      </c>
      <c r="D11838" s="408">
        <v>55</v>
      </c>
      <c r="E11838" s="408">
        <v>55</v>
      </c>
      <c r="F11838" s="409">
        <v>43244.408530092594</v>
      </c>
      <c r="G11838" s="408">
        <v>0</v>
      </c>
    </row>
    <row r="11839" spans="1:7" ht="15" x14ac:dyDescent="0.2">
      <c r="A11839" s="407" t="s">
        <v>37022</v>
      </c>
      <c r="B11839" s="407" t="s">
        <v>37023</v>
      </c>
      <c r="C11839" s="408">
        <v>0</v>
      </c>
      <c r="D11839" s="408">
        <v>21.73</v>
      </c>
      <c r="E11839" s="408">
        <v>21.73</v>
      </c>
      <c r="F11839" s="409">
        <v>43007.458425925928</v>
      </c>
      <c r="G11839" s="408">
        <v>0</v>
      </c>
    </row>
    <row r="11840" spans="1:7" ht="15" x14ac:dyDescent="0.2">
      <c r="A11840" s="407" t="s">
        <v>18661</v>
      </c>
      <c r="B11840" s="407" t="s">
        <v>18662</v>
      </c>
      <c r="C11840" s="408">
        <v>0</v>
      </c>
      <c r="D11840" s="408">
        <v>9.2015999999999991</v>
      </c>
      <c r="E11840" s="408">
        <v>9.2015999999999991</v>
      </c>
      <c r="F11840" s="409">
        <v>43291.665752314817</v>
      </c>
      <c r="G11840" s="408">
        <v>0</v>
      </c>
    </row>
    <row r="11841" spans="1:7" ht="15" x14ac:dyDescent="0.2">
      <c r="A11841" s="407" t="s">
        <v>18663</v>
      </c>
      <c r="B11841" s="407" t="s">
        <v>18664</v>
      </c>
      <c r="C11841" s="408">
        <v>0</v>
      </c>
      <c r="D11841" s="408">
        <v>6.647037042</v>
      </c>
      <c r="E11841" s="408">
        <v>6.647037042</v>
      </c>
      <c r="F11841" s="409">
        <v>46098.562164351853</v>
      </c>
      <c r="G11841" s="408">
        <v>0</v>
      </c>
    </row>
    <row r="11842" spans="1:7" ht="15" x14ac:dyDescent="0.2">
      <c r="A11842" s="407" t="s">
        <v>37024</v>
      </c>
      <c r="B11842" s="407" t="s">
        <v>37025</v>
      </c>
      <c r="C11842" s="408">
        <v>22.916666666666664</v>
      </c>
      <c r="D11842" s="408">
        <v>110.28113581572326</v>
      </c>
      <c r="E11842" s="408">
        <v>155.44780248238993</v>
      </c>
      <c r="F11842" s="409">
        <v>43235.588784722226</v>
      </c>
      <c r="G11842" s="408">
        <v>0</v>
      </c>
    </row>
    <row r="11843" spans="1:7" ht="15" x14ac:dyDescent="0.2">
      <c r="A11843" s="407" t="s">
        <v>37026</v>
      </c>
      <c r="B11843" s="407" t="s">
        <v>37027</v>
      </c>
      <c r="C11843" s="408">
        <v>20.416666666666664</v>
      </c>
      <c r="D11843" s="408">
        <v>110.28113581572326</v>
      </c>
      <c r="E11843" s="408">
        <v>151.9478024823899</v>
      </c>
      <c r="F11843" s="409">
        <v>43007.458923611113</v>
      </c>
      <c r="G11843" s="408">
        <v>0</v>
      </c>
    </row>
    <row r="11844" spans="1:7" ht="15" x14ac:dyDescent="0.25">
      <c r="A11844" s="407" t="s">
        <v>18665</v>
      </c>
      <c r="B11844" s="407" t="s">
        <v>18666</v>
      </c>
      <c r="C11844" s="408">
        <v>0</v>
      </c>
      <c r="D11844" s="408">
        <v>2.0129999999999999</v>
      </c>
      <c r="E11844" s="408">
        <v>2.0129999999999999</v>
      </c>
      <c r="F11844" s="406"/>
      <c r="G11844" s="408">
        <v>0</v>
      </c>
    </row>
    <row r="11845" spans="1:7" ht="15" x14ac:dyDescent="0.2">
      <c r="A11845" s="407" t="s">
        <v>18667</v>
      </c>
      <c r="B11845" s="407" t="s">
        <v>18668</v>
      </c>
      <c r="C11845" s="408">
        <v>0</v>
      </c>
      <c r="D11845" s="408">
        <v>5.5721999999999996</v>
      </c>
      <c r="E11845" s="408">
        <v>5.5721999999999996</v>
      </c>
      <c r="F11845" s="409">
        <v>44303.883958333332</v>
      </c>
      <c r="G11845" s="408">
        <v>0</v>
      </c>
    </row>
    <row r="11846" spans="1:7" ht="15" x14ac:dyDescent="0.2">
      <c r="A11846" s="407" t="s">
        <v>18669</v>
      </c>
      <c r="B11846" s="407" t="s">
        <v>18670</v>
      </c>
      <c r="C11846" s="408">
        <v>0</v>
      </c>
      <c r="D11846" s="408">
        <v>12.85</v>
      </c>
      <c r="E11846" s="408">
        <v>12.85</v>
      </c>
      <c r="F11846" s="409">
        <v>44873.43408564815</v>
      </c>
      <c r="G11846" s="408">
        <v>0</v>
      </c>
    </row>
    <row r="11847" spans="1:7" ht="15" x14ac:dyDescent="0.25">
      <c r="A11847" s="407" t="s">
        <v>18671</v>
      </c>
      <c r="B11847" s="407" t="s">
        <v>18672</v>
      </c>
      <c r="C11847" s="406"/>
      <c r="D11847" s="408">
        <v>6.35</v>
      </c>
      <c r="E11847" s="408">
        <v>6.35</v>
      </c>
      <c r="F11847" s="409">
        <v>44525.675115740742</v>
      </c>
      <c r="G11847" s="408">
        <v>0</v>
      </c>
    </row>
    <row r="11848" spans="1:7" ht="15" x14ac:dyDescent="0.2">
      <c r="A11848" s="407" t="s">
        <v>18673</v>
      </c>
      <c r="B11848" s="407" t="s">
        <v>33413</v>
      </c>
      <c r="C11848" s="408">
        <v>0</v>
      </c>
      <c r="D11848" s="408">
        <v>25.21</v>
      </c>
      <c r="E11848" s="408">
        <v>25.21</v>
      </c>
      <c r="F11848" s="409">
        <v>46042.355104166665</v>
      </c>
      <c r="G11848" s="408">
        <v>51</v>
      </c>
    </row>
    <row r="11849" spans="1:7" ht="15" x14ac:dyDescent="0.2">
      <c r="A11849" s="407" t="s">
        <v>18674</v>
      </c>
      <c r="B11849" s="407" t="s">
        <v>18675</v>
      </c>
      <c r="C11849" s="408">
        <v>22.749999999999996</v>
      </c>
      <c r="D11849" s="408">
        <v>104.02524</v>
      </c>
      <c r="E11849" s="408">
        <v>134.27524</v>
      </c>
      <c r="F11849" s="409">
        <v>45875.308032407411</v>
      </c>
      <c r="G11849" s="408">
        <v>2</v>
      </c>
    </row>
    <row r="11850" spans="1:7" ht="15" x14ac:dyDescent="0.2">
      <c r="A11850" s="407" t="s">
        <v>18676</v>
      </c>
      <c r="B11850" s="407" t="s">
        <v>18677</v>
      </c>
      <c r="C11850" s="408">
        <v>22.749999999999996</v>
      </c>
      <c r="D11850" s="408">
        <v>95.792439999999999</v>
      </c>
      <c r="E11850" s="408">
        <v>126.04244</v>
      </c>
      <c r="F11850" s="409">
        <v>45875.310439814813</v>
      </c>
      <c r="G11850" s="408">
        <v>4</v>
      </c>
    </row>
    <row r="11851" spans="1:7" ht="15" x14ac:dyDescent="0.2">
      <c r="A11851" s="407" t="s">
        <v>18678</v>
      </c>
      <c r="B11851" s="407" t="s">
        <v>18679</v>
      </c>
      <c r="C11851" s="408">
        <v>0</v>
      </c>
      <c r="D11851" s="408">
        <v>36.4</v>
      </c>
      <c r="E11851" s="408">
        <v>36.4</v>
      </c>
      <c r="F11851" s="409">
        <v>45706.435057870367</v>
      </c>
      <c r="G11851" s="408">
        <v>41</v>
      </c>
    </row>
    <row r="11852" spans="1:7" ht="15" x14ac:dyDescent="0.25">
      <c r="A11852" s="407" t="s">
        <v>37028</v>
      </c>
      <c r="B11852" s="407" t="s">
        <v>37029</v>
      </c>
      <c r="C11852" s="406"/>
      <c r="D11852" s="408">
        <v>0.12820000000000001</v>
      </c>
      <c r="E11852" s="408">
        <v>0.12820000000000001</v>
      </c>
      <c r="F11852" s="406"/>
      <c r="G11852" s="408">
        <v>0</v>
      </c>
    </row>
    <row r="11853" spans="1:7" ht="15" x14ac:dyDescent="0.2">
      <c r="A11853" s="407" t="s">
        <v>18680</v>
      </c>
      <c r="B11853" s="407" t="s">
        <v>8917</v>
      </c>
      <c r="C11853" s="408">
        <v>14.5</v>
      </c>
      <c r="D11853" s="408">
        <v>129.1942881111554</v>
      </c>
      <c r="E11853" s="408">
        <v>148.6942881111554</v>
      </c>
      <c r="F11853" s="409">
        <v>45875.313379629632</v>
      </c>
      <c r="G11853" s="408">
        <v>0</v>
      </c>
    </row>
    <row r="11854" spans="1:7" ht="15" x14ac:dyDescent="0.2">
      <c r="A11854" s="407" t="s">
        <v>18681</v>
      </c>
      <c r="B11854" s="407" t="s">
        <v>9249</v>
      </c>
      <c r="C11854" s="408">
        <v>14.5</v>
      </c>
      <c r="D11854" s="408">
        <v>129.1942881111554</v>
      </c>
      <c r="E11854" s="408">
        <v>148.6942881111554</v>
      </c>
      <c r="F11854" s="409">
        <v>45905.595983796295</v>
      </c>
      <c r="G11854" s="408">
        <v>0</v>
      </c>
    </row>
    <row r="11855" spans="1:7" ht="15" x14ac:dyDescent="0.2">
      <c r="A11855" s="407" t="s">
        <v>18682</v>
      </c>
      <c r="B11855" s="407" t="s">
        <v>18683</v>
      </c>
      <c r="C11855" s="408">
        <v>0</v>
      </c>
      <c r="D11855" s="408">
        <v>90</v>
      </c>
      <c r="E11855" s="408">
        <v>90</v>
      </c>
      <c r="F11855" s="409">
        <v>44510.611828703702</v>
      </c>
      <c r="G11855" s="408">
        <v>0</v>
      </c>
    </row>
    <row r="11856" spans="1:7" ht="15" x14ac:dyDescent="0.2">
      <c r="A11856" s="407" t="s">
        <v>18684</v>
      </c>
      <c r="B11856" s="407" t="s">
        <v>18685</v>
      </c>
      <c r="C11856" s="408">
        <v>0</v>
      </c>
      <c r="D11856" s="408">
        <v>7.92</v>
      </c>
      <c r="E11856" s="408">
        <v>7.92</v>
      </c>
      <c r="F11856" s="409">
        <v>45867.395902777775</v>
      </c>
      <c r="G11856" s="408">
        <v>557.5</v>
      </c>
    </row>
    <row r="11857" spans="1:7" ht="15" x14ac:dyDescent="0.2">
      <c r="A11857" s="407" t="s">
        <v>18686</v>
      </c>
      <c r="B11857" s="407" t="s">
        <v>18687</v>
      </c>
      <c r="C11857" s="408">
        <v>12.249999999999998</v>
      </c>
      <c r="D11857" s="408">
        <v>40.523333333333333</v>
      </c>
      <c r="E11857" s="408">
        <v>60.273333333333333</v>
      </c>
      <c r="F11857" s="409">
        <v>43676.282743055555</v>
      </c>
      <c r="G11857" s="408">
        <v>2</v>
      </c>
    </row>
    <row r="11858" spans="1:7" ht="15" x14ac:dyDescent="0.2">
      <c r="A11858" s="407" t="s">
        <v>18688</v>
      </c>
      <c r="B11858" s="407" t="s">
        <v>18689</v>
      </c>
      <c r="C11858" s="408">
        <v>9.75</v>
      </c>
      <c r="D11858" s="408">
        <v>40.523333333333333</v>
      </c>
      <c r="E11858" s="408">
        <v>60.273333333333333</v>
      </c>
      <c r="F11858" s="409">
        <v>43735.496574074074</v>
      </c>
      <c r="G11858" s="408">
        <v>0</v>
      </c>
    </row>
    <row r="11859" spans="1:7" ht="15" x14ac:dyDescent="0.2">
      <c r="A11859" s="407" t="s">
        <v>18690</v>
      </c>
      <c r="B11859" s="407" t="s">
        <v>18691</v>
      </c>
      <c r="C11859" s="408">
        <v>9.75</v>
      </c>
      <c r="D11859" s="408">
        <v>44.56733333333333</v>
      </c>
      <c r="E11859" s="408">
        <v>64.317333333333337</v>
      </c>
      <c r="F11859" s="409">
        <v>45609.452025462961</v>
      </c>
      <c r="G11859" s="408">
        <v>0</v>
      </c>
    </row>
    <row r="11860" spans="1:7" ht="15" x14ac:dyDescent="0.2">
      <c r="A11860" s="407" t="s">
        <v>18692</v>
      </c>
      <c r="B11860" s="407" t="s">
        <v>18693</v>
      </c>
      <c r="C11860" s="408">
        <v>9.75</v>
      </c>
      <c r="D11860" s="408">
        <v>42.10733333333333</v>
      </c>
      <c r="E11860" s="408">
        <v>61.857333333333337</v>
      </c>
      <c r="F11860" s="409">
        <v>45609.452118055553</v>
      </c>
      <c r="G11860" s="408">
        <v>2</v>
      </c>
    </row>
    <row r="11861" spans="1:7" ht="15" x14ac:dyDescent="0.2">
      <c r="A11861" s="407" t="s">
        <v>18694</v>
      </c>
      <c r="B11861" s="407" t="s">
        <v>18695</v>
      </c>
      <c r="C11861" s="408">
        <v>0</v>
      </c>
      <c r="D11861" s="408">
        <v>0.23</v>
      </c>
      <c r="E11861" s="408">
        <v>0.23</v>
      </c>
      <c r="F11861" s="409">
        <v>45852.551932870374</v>
      </c>
      <c r="G11861" s="408">
        <v>0</v>
      </c>
    </row>
    <row r="11862" spans="1:7" ht="15" x14ac:dyDescent="0.2">
      <c r="A11862" s="407" t="s">
        <v>18696</v>
      </c>
      <c r="B11862" s="407" t="s">
        <v>18697</v>
      </c>
      <c r="C11862" s="408">
        <v>0</v>
      </c>
      <c r="D11862" s="408">
        <v>0.15</v>
      </c>
      <c r="E11862" s="408">
        <v>0.15</v>
      </c>
      <c r="F11862" s="409">
        <v>44530.694548611114</v>
      </c>
      <c r="G11862" s="408">
        <v>0</v>
      </c>
    </row>
    <row r="11863" spans="1:7" ht="15" x14ac:dyDescent="0.2">
      <c r="A11863" s="407" t="s">
        <v>18698</v>
      </c>
      <c r="B11863" s="407" t="s">
        <v>18699</v>
      </c>
      <c r="C11863" s="408">
        <v>0</v>
      </c>
      <c r="D11863" s="408">
        <v>3.8</v>
      </c>
      <c r="E11863" s="408">
        <v>3.8</v>
      </c>
      <c r="F11863" s="409">
        <v>45930.633206018516</v>
      </c>
      <c r="G11863" s="408">
        <v>0</v>
      </c>
    </row>
    <row r="11864" spans="1:7" ht="15" x14ac:dyDescent="0.2">
      <c r="A11864" s="407" t="s">
        <v>37030</v>
      </c>
      <c r="B11864" s="407" t="s">
        <v>37031</v>
      </c>
      <c r="C11864" s="408">
        <v>0</v>
      </c>
      <c r="D11864" s="408">
        <v>0.66321816415609358</v>
      </c>
      <c r="E11864" s="408">
        <v>0.66321816415609358</v>
      </c>
      <c r="F11864" s="409">
        <v>45216.634317129632</v>
      </c>
      <c r="G11864" s="408">
        <v>0</v>
      </c>
    </row>
    <row r="11865" spans="1:7" ht="15" x14ac:dyDescent="0.2">
      <c r="A11865" s="407" t="s">
        <v>18700</v>
      </c>
      <c r="B11865" s="407" t="s">
        <v>18701</v>
      </c>
      <c r="C11865" s="408">
        <v>0</v>
      </c>
      <c r="D11865" s="408">
        <v>1.45</v>
      </c>
      <c r="E11865" s="408">
        <v>1.45</v>
      </c>
      <c r="F11865" s="409">
        <v>45792.470173611109</v>
      </c>
      <c r="G11865" s="408">
        <v>541</v>
      </c>
    </row>
    <row r="11866" spans="1:7" ht="15" x14ac:dyDescent="0.2">
      <c r="A11866" s="407" t="s">
        <v>18702</v>
      </c>
      <c r="B11866" s="407" t="s">
        <v>18703</v>
      </c>
      <c r="C11866" s="408">
        <v>0</v>
      </c>
      <c r="D11866" s="408">
        <v>9.9700000000000006</v>
      </c>
      <c r="E11866" s="408">
        <v>9.9700000000000006</v>
      </c>
      <c r="F11866" s="409">
        <v>44517.622083333335</v>
      </c>
      <c r="G11866" s="408">
        <v>0</v>
      </c>
    </row>
    <row r="11867" spans="1:7" ht="15" x14ac:dyDescent="0.2">
      <c r="A11867" s="407" t="s">
        <v>18704</v>
      </c>
      <c r="B11867" s="407" t="s">
        <v>18705</v>
      </c>
      <c r="C11867" s="408">
        <v>0</v>
      </c>
      <c r="D11867" s="408">
        <v>3.53</v>
      </c>
      <c r="E11867" s="408">
        <v>3.53</v>
      </c>
      <c r="F11867" s="409">
        <v>44517.633067129631</v>
      </c>
      <c r="G11867" s="408">
        <v>0</v>
      </c>
    </row>
    <row r="11868" spans="1:7" ht="15" x14ac:dyDescent="0.2">
      <c r="A11868" s="407" t="s">
        <v>18706</v>
      </c>
      <c r="B11868" s="407" t="s">
        <v>18707</v>
      </c>
      <c r="C11868" s="408">
        <v>10.2499</v>
      </c>
      <c r="D11868" s="408">
        <v>3.4432</v>
      </c>
      <c r="E11868" s="408">
        <v>13.693099999999999</v>
      </c>
      <c r="F11868" s="409">
        <v>44523.538287037038</v>
      </c>
      <c r="G11868" s="408">
        <v>0</v>
      </c>
    </row>
    <row r="11869" spans="1:7" ht="15" x14ac:dyDescent="0.2">
      <c r="A11869" s="407" t="s">
        <v>18708</v>
      </c>
      <c r="B11869" s="407" t="s">
        <v>40403</v>
      </c>
      <c r="C11869" s="408">
        <v>4.5</v>
      </c>
      <c r="D11869" s="408">
        <v>7.8940000000000001</v>
      </c>
      <c r="E11869" s="408">
        <v>17.393999999999998</v>
      </c>
      <c r="F11869" s="409">
        <v>45202.779398148145</v>
      </c>
      <c r="G11869" s="408">
        <v>0</v>
      </c>
    </row>
    <row r="11870" spans="1:7" ht="15" x14ac:dyDescent="0.2">
      <c r="A11870" s="407" t="s">
        <v>18709</v>
      </c>
      <c r="B11870" s="407" t="s">
        <v>18710</v>
      </c>
      <c r="C11870" s="408">
        <v>0</v>
      </c>
      <c r="D11870" s="408">
        <v>9.4</v>
      </c>
      <c r="E11870" s="408">
        <v>9.4</v>
      </c>
      <c r="F11870" s="409">
        <v>44881.355370370373</v>
      </c>
      <c r="G11870" s="408">
        <v>10</v>
      </c>
    </row>
    <row r="11871" spans="1:7" ht="15" x14ac:dyDescent="0.2">
      <c r="A11871" s="407" t="s">
        <v>18711</v>
      </c>
      <c r="B11871" s="407" t="s">
        <v>18712</v>
      </c>
      <c r="C11871" s="408">
        <v>0</v>
      </c>
      <c r="D11871" s="408">
        <v>8</v>
      </c>
      <c r="E11871" s="408">
        <v>8</v>
      </c>
      <c r="F11871" s="409">
        <v>42983.402094907404</v>
      </c>
      <c r="G11871" s="408">
        <v>0</v>
      </c>
    </row>
    <row r="11872" spans="1:7" ht="15" x14ac:dyDescent="0.25">
      <c r="A11872" s="407" t="s">
        <v>18713</v>
      </c>
      <c r="B11872" s="407" t="s">
        <v>18714</v>
      </c>
      <c r="C11872" s="406"/>
      <c r="D11872" s="408">
        <v>35</v>
      </c>
      <c r="E11872" s="408">
        <v>35</v>
      </c>
      <c r="F11872" s="406"/>
      <c r="G11872" s="408">
        <v>0</v>
      </c>
    </row>
    <row r="11873" spans="1:7" ht="15" x14ac:dyDescent="0.2">
      <c r="A11873" s="407" t="s">
        <v>18715</v>
      </c>
      <c r="B11873" s="407" t="s">
        <v>18716</v>
      </c>
      <c r="C11873" s="408">
        <v>0</v>
      </c>
      <c r="D11873" s="408">
        <v>12.78</v>
      </c>
      <c r="E11873" s="408">
        <v>12.78</v>
      </c>
      <c r="F11873" s="409">
        <v>45170.398101851853</v>
      </c>
      <c r="G11873" s="408">
        <v>0</v>
      </c>
    </row>
    <row r="11874" spans="1:7" ht="15" x14ac:dyDescent="0.2">
      <c r="A11874" s="407" t="s">
        <v>18717</v>
      </c>
      <c r="B11874" s="407" t="s">
        <v>18718</v>
      </c>
      <c r="C11874" s="408">
        <v>0</v>
      </c>
      <c r="D11874" s="408">
        <v>4.9800000000000004</v>
      </c>
      <c r="E11874" s="408">
        <v>4.9800000000000004</v>
      </c>
      <c r="F11874" s="409">
        <v>45678.366215277776</v>
      </c>
      <c r="G11874" s="408">
        <v>0</v>
      </c>
    </row>
    <row r="11875" spans="1:7" ht="15" x14ac:dyDescent="0.2">
      <c r="A11875" s="407" t="s">
        <v>18719</v>
      </c>
      <c r="B11875" s="407" t="s">
        <v>40499</v>
      </c>
      <c r="C11875" s="408">
        <v>0</v>
      </c>
      <c r="D11875" s="408">
        <v>0.19820652173913045</v>
      </c>
      <c r="E11875" s="408">
        <v>0.19820652173913045</v>
      </c>
      <c r="F11875" s="409">
        <v>45847.913738425923</v>
      </c>
      <c r="G11875" s="408">
        <v>1132</v>
      </c>
    </row>
    <row r="11876" spans="1:7" ht="15" x14ac:dyDescent="0.2">
      <c r="A11876" s="407" t="s">
        <v>18720</v>
      </c>
      <c r="B11876" s="407" t="s">
        <v>18721</v>
      </c>
      <c r="C11876" s="408">
        <v>0</v>
      </c>
      <c r="D11876" s="408">
        <v>1.85</v>
      </c>
      <c r="E11876" s="408">
        <v>1.85</v>
      </c>
      <c r="F11876" s="409">
        <v>44881.355520833335</v>
      </c>
      <c r="G11876" s="408">
        <v>1063</v>
      </c>
    </row>
    <row r="11877" spans="1:7" ht="15" x14ac:dyDescent="0.2">
      <c r="A11877" s="407" t="s">
        <v>18722</v>
      </c>
      <c r="B11877" s="407" t="s">
        <v>18723</v>
      </c>
      <c r="C11877" s="408">
        <v>0</v>
      </c>
      <c r="D11877" s="408">
        <v>0.99417794970986473</v>
      </c>
      <c r="E11877" s="408">
        <v>0.99417794970986473</v>
      </c>
      <c r="F11877" s="409">
        <v>46058.489976851852</v>
      </c>
      <c r="G11877" s="408">
        <v>5657</v>
      </c>
    </row>
    <row r="11878" spans="1:7" ht="15" x14ac:dyDescent="0.2">
      <c r="A11878" s="407" t="s">
        <v>18724</v>
      </c>
      <c r="B11878" s="407" t="s">
        <v>18725</v>
      </c>
      <c r="C11878" s="408">
        <v>0</v>
      </c>
      <c r="D11878" s="408">
        <v>6.15</v>
      </c>
      <c r="E11878" s="408">
        <v>6.15</v>
      </c>
      <c r="F11878" s="409">
        <v>45615.369537037041</v>
      </c>
      <c r="G11878" s="408">
        <v>640.54999999999995</v>
      </c>
    </row>
    <row r="11879" spans="1:7" ht="15" x14ac:dyDescent="0.2">
      <c r="A11879" s="407" t="s">
        <v>18726</v>
      </c>
      <c r="B11879" s="407" t="s">
        <v>18727</v>
      </c>
      <c r="C11879" s="408">
        <v>0</v>
      </c>
      <c r="D11879" s="408">
        <v>0.85</v>
      </c>
      <c r="E11879" s="408">
        <v>0.85</v>
      </c>
      <c r="F11879" s="409">
        <v>45910.286990740744</v>
      </c>
      <c r="G11879" s="408">
        <v>0</v>
      </c>
    </row>
    <row r="11880" spans="1:7" ht="15" x14ac:dyDescent="0.2">
      <c r="A11880" s="407" t="s">
        <v>18728</v>
      </c>
      <c r="B11880" s="407" t="s">
        <v>18729</v>
      </c>
      <c r="C11880" s="408">
        <v>0</v>
      </c>
      <c r="D11880" s="408">
        <v>6.9642156862745095</v>
      </c>
      <c r="E11880" s="408">
        <v>6.9642156862745095</v>
      </c>
      <c r="F11880" s="409">
        <v>45792.510995370372</v>
      </c>
      <c r="G11880" s="408">
        <v>63</v>
      </c>
    </row>
    <row r="11881" spans="1:7" ht="15" x14ac:dyDescent="0.25">
      <c r="A11881" s="407" t="s">
        <v>18730</v>
      </c>
      <c r="B11881" s="407" t="s">
        <v>9931</v>
      </c>
      <c r="C11881" s="408">
        <v>0</v>
      </c>
      <c r="D11881" s="408">
        <v>65</v>
      </c>
      <c r="E11881" s="408">
        <v>65</v>
      </c>
      <c r="F11881" s="406"/>
      <c r="G11881" s="408">
        <v>0</v>
      </c>
    </row>
    <row r="11882" spans="1:7" ht="15" x14ac:dyDescent="0.25">
      <c r="A11882" s="407" t="s">
        <v>18731</v>
      </c>
      <c r="B11882" s="407" t="s">
        <v>18732</v>
      </c>
      <c r="C11882" s="408">
        <v>0</v>
      </c>
      <c r="D11882" s="408">
        <v>9.44</v>
      </c>
      <c r="E11882" s="408">
        <v>9.44</v>
      </c>
      <c r="F11882" s="406"/>
      <c r="G11882" s="408">
        <v>7</v>
      </c>
    </row>
    <row r="11883" spans="1:7" ht="15" x14ac:dyDescent="0.25">
      <c r="A11883" s="407" t="s">
        <v>18733</v>
      </c>
      <c r="B11883" s="407" t="s">
        <v>18734</v>
      </c>
      <c r="C11883" s="408">
        <v>4.75</v>
      </c>
      <c r="D11883" s="408">
        <v>1.246</v>
      </c>
      <c r="E11883" s="408">
        <v>5.9960000000000004</v>
      </c>
      <c r="F11883" s="406"/>
      <c r="G11883" s="408">
        <v>0</v>
      </c>
    </row>
    <row r="11884" spans="1:7" ht="15" x14ac:dyDescent="0.2">
      <c r="A11884" s="407" t="s">
        <v>18735</v>
      </c>
      <c r="B11884" s="407" t="s">
        <v>18736</v>
      </c>
      <c r="C11884" s="408">
        <v>0</v>
      </c>
      <c r="D11884" s="408">
        <v>9.98</v>
      </c>
      <c r="E11884" s="408">
        <v>9.98</v>
      </c>
      <c r="F11884" s="409">
        <v>45678.36681712963</v>
      </c>
      <c r="G11884" s="408">
        <v>0</v>
      </c>
    </row>
    <row r="11885" spans="1:7" ht="15" x14ac:dyDescent="0.25">
      <c r="A11885" s="407" t="s">
        <v>37032</v>
      </c>
      <c r="B11885" s="407" t="s">
        <v>37033</v>
      </c>
      <c r="C11885" s="406"/>
      <c r="D11885" s="408">
        <v>4.42</v>
      </c>
      <c r="E11885" s="408">
        <v>4.42</v>
      </c>
      <c r="F11885" s="409">
        <v>43007.460543981484</v>
      </c>
      <c r="G11885" s="408">
        <v>0</v>
      </c>
    </row>
    <row r="11886" spans="1:7" ht="15" x14ac:dyDescent="0.25">
      <c r="A11886" s="407" t="s">
        <v>37034</v>
      </c>
      <c r="B11886" s="407" t="s">
        <v>37035</v>
      </c>
      <c r="C11886" s="406"/>
      <c r="D11886" s="408">
        <v>11.53</v>
      </c>
      <c r="E11886" s="408">
        <v>11.53</v>
      </c>
      <c r="F11886" s="409">
        <v>43007.460833333331</v>
      </c>
      <c r="G11886" s="408">
        <v>0</v>
      </c>
    </row>
    <row r="11887" spans="1:7" ht="15" x14ac:dyDescent="0.2">
      <c r="A11887" s="407" t="s">
        <v>18737</v>
      </c>
      <c r="B11887" s="407" t="s">
        <v>18738</v>
      </c>
      <c r="C11887" s="408">
        <v>0</v>
      </c>
      <c r="D11887" s="408">
        <v>4.5</v>
      </c>
      <c r="E11887" s="408">
        <v>4.5</v>
      </c>
      <c r="F11887" s="409">
        <v>45174.351446759261</v>
      </c>
      <c r="G11887" s="408">
        <v>0</v>
      </c>
    </row>
    <row r="11888" spans="1:7" ht="15" x14ac:dyDescent="0.2">
      <c r="A11888" s="407" t="s">
        <v>18739</v>
      </c>
      <c r="B11888" s="407" t="s">
        <v>18740</v>
      </c>
      <c r="C11888" s="408">
        <v>0</v>
      </c>
      <c r="D11888" s="408">
        <v>6.1</v>
      </c>
      <c r="E11888" s="408">
        <v>6.1</v>
      </c>
      <c r="F11888" s="409">
        <v>45174.351342592592</v>
      </c>
      <c r="G11888" s="408">
        <v>0</v>
      </c>
    </row>
    <row r="11889" spans="1:7" ht="15" x14ac:dyDescent="0.2">
      <c r="A11889" s="407" t="s">
        <v>18741</v>
      </c>
      <c r="B11889" s="407" t="s">
        <v>18742</v>
      </c>
      <c r="C11889" s="408">
        <v>0</v>
      </c>
      <c r="D11889" s="408">
        <v>6.73</v>
      </c>
      <c r="E11889" s="408">
        <v>6.73</v>
      </c>
      <c r="F11889" s="409">
        <v>45174.350891203707</v>
      </c>
      <c r="G11889" s="408">
        <v>0</v>
      </c>
    </row>
    <row r="11890" spans="1:7" ht="15" x14ac:dyDescent="0.2">
      <c r="A11890" s="407" t="s">
        <v>18743</v>
      </c>
      <c r="B11890" s="407" t="s">
        <v>18744</v>
      </c>
      <c r="C11890" s="408">
        <v>0</v>
      </c>
      <c r="D11890" s="408">
        <v>8.1999999999999993</v>
      </c>
      <c r="E11890" s="408">
        <v>8.1999999999999993</v>
      </c>
      <c r="F11890" s="409">
        <v>45174.351226851853</v>
      </c>
      <c r="G11890" s="408">
        <v>0</v>
      </c>
    </row>
    <row r="11891" spans="1:7" ht="15" x14ac:dyDescent="0.2">
      <c r="A11891" s="407" t="s">
        <v>18745</v>
      </c>
      <c r="B11891" s="407" t="s">
        <v>18746</v>
      </c>
      <c r="C11891" s="408">
        <v>0</v>
      </c>
      <c r="D11891" s="408">
        <v>8.5</v>
      </c>
      <c r="E11891" s="408">
        <v>8.5</v>
      </c>
      <c r="F11891" s="409">
        <v>45678.415243055555</v>
      </c>
      <c r="G11891" s="408">
        <v>0</v>
      </c>
    </row>
    <row r="11892" spans="1:7" ht="15" x14ac:dyDescent="0.25">
      <c r="A11892" s="407" t="s">
        <v>18747</v>
      </c>
      <c r="B11892" s="407" t="s">
        <v>18748</v>
      </c>
      <c r="C11892" s="406"/>
      <c r="D11892" s="408">
        <v>9.36</v>
      </c>
      <c r="E11892" s="408">
        <v>9.36</v>
      </c>
      <c r="F11892" s="406"/>
      <c r="G11892" s="408">
        <v>0</v>
      </c>
    </row>
    <row r="11893" spans="1:7" ht="15" x14ac:dyDescent="0.2">
      <c r="A11893" s="407" t="s">
        <v>37036</v>
      </c>
      <c r="B11893" s="407" t="s">
        <v>37037</v>
      </c>
      <c r="C11893" s="408">
        <v>0</v>
      </c>
      <c r="D11893" s="408">
        <v>3.02</v>
      </c>
      <c r="E11893" s="408">
        <v>3.02</v>
      </c>
      <c r="F11893" s="409">
        <v>43347.46361111111</v>
      </c>
      <c r="G11893" s="408">
        <v>0</v>
      </c>
    </row>
    <row r="11894" spans="1:7" ht="15" x14ac:dyDescent="0.2">
      <c r="A11894" s="407" t="s">
        <v>37038</v>
      </c>
      <c r="B11894" s="407" t="s">
        <v>37039</v>
      </c>
      <c r="C11894" s="408">
        <v>0</v>
      </c>
      <c r="D11894" s="408">
        <v>16</v>
      </c>
      <c r="E11894" s="408">
        <v>16</v>
      </c>
      <c r="F11894" s="409">
        <v>43007.461574074077</v>
      </c>
      <c r="G11894" s="408">
        <v>0</v>
      </c>
    </row>
    <row r="11895" spans="1:7" ht="15" x14ac:dyDescent="0.25">
      <c r="A11895" s="407" t="s">
        <v>18749</v>
      </c>
      <c r="B11895" s="407" t="s">
        <v>18750</v>
      </c>
      <c r="C11895" s="406"/>
      <c r="D11895" s="408">
        <v>2.0499999999999998</v>
      </c>
      <c r="E11895" s="408">
        <v>2.0499999999999998</v>
      </c>
      <c r="F11895" s="406"/>
      <c r="G11895" s="408">
        <v>0</v>
      </c>
    </row>
    <row r="11896" spans="1:7" ht="15" x14ac:dyDescent="0.2">
      <c r="A11896" s="407" t="s">
        <v>37040</v>
      </c>
      <c r="B11896" s="407" t="s">
        <v>37041</v>
      </c>
      <c r="C11896" s="408">
        <v>0</v>
      </c>
      <c r="D11896" s="408">
        <v>1.45</v>
      </c>
      <c r="E11896" s="408">
        <v>1.45</v>
      </c>
      <c r="F11896" s="409">
        <v>43007.46234953704</v>
      </c>
      <c r="G11896" s="408">
        <v>0</v>
      </c>
    </row>
    <row r="11897" spans="1:7" ht="15" x14ac:dyDescent="0.2">
      <c r="A11897" s="407" t="s">
        <v>18751</v>
      </c>
      <c r="B11897" s="407" t="s">
        <v>18752</v>
      </c>
      <c r="C11897" s="408">
        <v>4.5</v>
      </c>
      <c r="D11897" s="408">
        <v>1.744</v>
      </c>
      <c r="E11897" s="408">
        <v>13.744</v>
      </c>
      <c r="F11897" s="409">
        <v>43140.519652777781</v>
      </c>
      <c r="G11897" s="408">
        <v>0</v>
      </c>
    </row>
    <row r="11898" spans="1:7" ht="15" x14ac:dyDescent="0.2">
      <c r="A11898" s="407" t="s">
        <v>18753</v>
      </c>
      <c r="B11898" s="407" t="s">
        <v>18754</v>
      </c>
      <c r="C11898" s="408">
        <v>0</v>
      </c>
      <c r="D11898" s="408">
        <v>0.97</v>
      </c>
      <c r="E11898" s="408">
        <v>0.97</v>
      </c>
      <c r="F11898" s="409">
        <v>44349.394965277781</v>
      </c>
      <c r="G11898" s="408">
        <v>3306</v>
      </c>
    </row>
    <row r="11899" spans="1:7" ht="15" x14ac:dyDescent="0.2">
      <c r="A11899" s="407" t="s">
        <v>18755</v>
      </c>
      <c r="B11899" s="407" t="s">
        <v>18756</v>
      </c>
      <c r="C11899" s="408">
        <v>0</v>
      </c>
      <c r="D11899" s="408">
        <v>0.97</v>
      </c>
      <c r="E11899" s="408">
        <v>0.97</v>
      </c>
      <c r="F11899" s="409">
        <v>44844.606527777774</v>
      </c>
      <c r="G11899" s="408">
        <v>3302</v>
      </c>
    </row>
    <row r="11900" spans="1:7" ht="15" x14ac:dyDescent="0.2">
      <c r="A11900" s="407" t="s">
        <v>37042</v>
      </c>
      <c r="B11900" s="407" t="s">
        <v>37043</v>
      </c>
      <c r="C11900" s="408">
        <v>0</v>
      </c>
      <c r="D11900" s="408">
        <v>14.5</v>
      </c>
      <c r="E11900" s="408">
        <v>14.5</v>
      </c>
      <c r="F11900" s="409">
        <v>44873.302974537037</v>
      </c>
      <c r="G11900" s="408">
        <v>0</v>
      </c>
    </row>
    <row r="11901" spans="1:7" ht="15" x14ac:dyDescent="0.2">
      <c r="A11901" s="407" t="s">
        <v>18757</v>
      </c>
      <c r="B11901" s="407" t="s">
        <v>18758</v>
      </c>
      <c r="C11901" s="408">
        <v>10.833299999999999</v>
      </c>
      <c r="D11901" s="408">
        <v>0.92400000000000004</v>
      </c>
      <c r="E11901" s="408">
        <v>11.757300000000001</v>
      </c>
      <c r="F11901" s="409">
        <v>42983.40415509259</v>
      </c>
      <c r="G11901" s="408">
        <v>0</v>
      </c>
    </row>
    <row r="11902" spans="1:7" ht="15" x14ac:dyDescent="0.2">
      <c r="A11902" s="407" t="s">
        <v>18759</v>
      </c>
      <c r="B11902" s="407" t="s">
        <v>18760</v>
      </c>
      <c r="C11902" s="408">
        <v>0</v>
      </c>
      <c r="D11902" s="408">
        <v>39</v>
      </c>
      <c r="E11902" s="408">
        <v>39</v>
      </c>
      <c r="F11902" s="409">
        <v>45618.26767361111</v>
      </c>
      <c r="G11902" s="408">
        <v>0</v>
      </c>
    </row>
    <row r="11903" spans="1:7" ht="15" x14ac:dyDescent="0.25">
      <c r="A11903" s="407" t="s">
        <v>18761</v>
      </c>
      <c r="B11903" s="407" t="s">
        <v>18762</v>
      </c>
      <c r="C11903" s="408">
        <v>8.75</v>
      </c>
      <c r="D11903" s="408">
        <v>31.350478632478634</v>
      </c>
      <c r="E11903" s="408">
        <v>50.100478632478634</v>
      </c>
      <c r="F11903" s="406"/>
      <c r="G11903" s="408">
        <v>0</v>
      </c>
    </row>
    <row r="11904" spans="1:7" ht="15" x14ac:dyDescent="0.2">
      <c r="A11904" s="407" t="s">
        <v>18763</v>
      </c>
      <c r="B11904" s="407" t="s">
        <v>18764</v>
      </c>
      <c r="C11904" s="408">
        <v>8.75</v>
      </c>
      <c r="D11904" s="408">
        <v>20.930293447293447</v>
      </c>
      <c r="E11904" s="408">
        <v>39.680293447293444</v>
      </c>
      <c r="F11904" s="409">
        <v>43276.447939814818</v>
      </c>
      <c r="G11904" s="408">
        <v>0</v>
      </c>
    </row>
    <row r="11905" spans="1:7" ht="15" x14ac:dyDescent="0.2">
      <c r="A11905" s="407" t="s">
        <v>18765</v>
      </c>
      <c r="B11905" s="407" t="s">
        <v>18766</v>
      </c>
      <c r="C11905" s="408">
        <v>8.75</v>
      </c>
      <c r="D11905" s="408">
        <v>37.602589743589746</v>
      </c>
      <c r="E11905" s="408">
        <v>56.352589743589739</v>
      </c>
      <c r="F11905" s="409">
        <v>43276.448553240742</v>
      </c>
      <c r="G11905" s="408">
        <v>0</v>
      </c>
    </row>
    <row r="11906" spans="1:7" ht="15" x14ac:dyDescent="0.2">
      <c r="A11906" s="407" t="s">
        <v>18767</v>
      </c>
      <c r="B11906" s="407" t="s">
        <v>18768</v>
      </c>
      <c r="C11906" s="408">
        <v>0</v>
      </c>
      <c r="D11906" s="408">
        <v>4.93</v>
      </c>
      <c r="E11906" s="408">
        <v>4.93</v>
      </c>
      <c r="F11906" s="409">
        <v>45867.398958333331</v>
      </c>
      <c r="G11906" s="408">
        <v>244</v>
      </c>
    </row>
    <row r="11907" spans="1:7" ht="15" x14ac:dyDescent="0.2">
      <c r="A11907" s="407" t="s">
        <v>18769</v>
      </c>
      <c r="B11907" s="407" t="s">
        <v>18770</v>
      </c>
      <c r="C11907" s="408">
        <v>0</v>
      </c>
      <c r="D11907" s="408">
        <v>15.16</v>
      </c>
      <c r="E11907" s="408">
        <v>15.16</v>
      </c>
      <c r="F11907" s="409">
        <v>45905.593240740738</v>
      </c>
      <c r="G11907" s="408">
        <v>37</v>
      </c>
    </row>
    <row r="11908" spans="1:7" ht="15" x14ac:dyDescent="0.2">
      <c r="A11908" s="407" t="s">
        <v>18771</v>
      </c>
      <c r="B11908" s="407" t="s">
        <v>18772</v>
      </c>
      <c r="C11908" s="408">
        <v>0</v>
      </c>
      <c r="D11908" s="408">
        <v>25.58235294117647</v>
      </c>
      <c r="E11908" s="408">
        <v>25.58235294117647</v>
      </c>
      <c r="F11908" s="409">
        <v>45905.592835648145</v>
      </c>
      <c r="G11908" s="408">
        <v>96</v>
      </c>
    </row>
    <row r="11909" spans="1:7" ht="15" x14ac:dyDescent="0.2">
      <c r="A11909" s="407" t="s">
        <v>18773</v>
      </c>
      <c r="B11909" s="407" t="s">
        <v>18774</v>
      </c>
      <c r="C11909" s="408">
        <v>1.5</v>
      </c>
      <c r="D11909" s="408">
        <v>5.3159999999999998</v>
      </c>
      <c r="E11909" s="408">
        <v>9.3159999999999989</v>
      </c>
      <c r="F11909" s="409">
        <v>45142.548506944448</v>
      </c>
      <c r="G11909" s="408">
        <v>86</v>
      </c>
    </row>
    <row r="11910" spans="1:7" ht="15" x14ac:dyDescent="0.2">
      <c r="A11910" s="407" t="s">
        <v>18775</v>
      </c>
      <c r="B11910" s="407" t="s">
        <v>18776</v>
      </c>
      <c r="C11910" s="408">
        <v>0</v>
      </c>
      <c r="D11910" s="408">
        <v>11.25</v>
      </c>
      <c r="E11910" s="408">
        <v>11.25</v>
      </c>
      <c r="F11910" s="409">
        <v>44525.628761574073</v>
      </c>
      <c r="G11910" s="408">
        <v>0</v>
      </c>
    </row>
    <row r="11911" spans="1:7" ht="15" x14ac:dyDescent="0.2">
      <c r="A11911" s="407" t="s">
        <v>18777</v>
      </c>
      <c r="B11911" s="407" t="s">
        <v>18778</v>
      </c>
      <c r="C11911" s="408">
        <v>0</v>
      </c>
      <c r="D11911" s="408">
        <v>1.1956937799043061</v>
      </c>
      <c r="E11911" s="408">
        <v>1.1956937799043061</v>
      </c>
      <c r="F11911" s="409">
        <v>45352.331597222219</v>
      </c>
      <c r="G11911" s="408">
        <v>205</v>
      </c>
    </row>
    <row r="11912" spans="1:7" ht="15" x14ac:dyDescent="0.25">
      <c r="A11912" s="407" t="s">
        <v>18779</v>
      </c>
      <c r="B11912" s="407" t="s">
        <v>18780</v>
      </c>
      <c r="C11912" s="408">
        <v>1.0833333333333333</v>
      </c>
      <c r="D11912" s="408">
        <v>1.0543403048748763</v>
      </c>
      <c r="E11912" s="408">
        <v>10.471006971541543</v>
      </c>
      <c r="F11912" s="406"/>
      <c r="G11912" s="408">
        <v>0</v>
      </c>
    </row>
    <row r="11913" spans="1:7" ht="15" x14ac:dyDescent="0.2">
      <c r="A11913" s="407" t="s">
        <v>18781</v>
      </c>
      <c r="B11913" s="407" t="s">
        <v>18782</v>
      </c>
      <c r="C11913" s="408">
        <v>1.5</v>
      </c>
      <c r="D11913" s="408">
        <v>1.02</v>
      </c>
      <c r="E11913" s="408">
        <v>5.0200000000000005</v>
      </c>
      <c r="F11913" s="409">
        <v>45749.645925925928</v>
      </c>
      <c r="G11913" s="408">
        <v>69</v>
      </c>
    </row>
    <row r="11914" spans="1:7" ht="15" x14ac:dyDescent="0.2">
      <c r="A11914" s="407" t="s">
        <v>18783</v>
      </c>
      <c r="B11914" s="407" t="s">
        <v>18784</v>
      </c>
      <c r="C11914" s="408">
        <v>9.75</v>
      </c>
      <c r="D11914" s="408">
        <v>27.18240455840456</v>
      </c>
      <c r="E11914" s="408">
        <v>46.932404558404556</v>
      </c>
      <c r="F11914" s="409">
        <v>43276.449525462966</v>
      </c>
      <c r="G11914" s="408">
        <v>0</v>
      </c>
    </row>
    <row r="11915" spans="1:7" ht="15" x14ac:dyDescent="0.2">
      <c r="A11915" s="407" t="s">
        <v>18785</v>
      </c>
      <c r="B11915" s="407" t="s">
        <v>18786</v>
      </c>
      <c r="C11915" s="408">
        <v>9.75</v>
      </c>
      <c r="D11915" s="408">
        <v>27.18240455840456</v>
      </c>
      <c r="E11915" s="408">
        <v>46.932404558404556</v>
      </c>
      <c r="F11915" s="409">
        <v>43276.453587962962</v>
      </c>
      <c r="G11915" s="408">
        <v>0</v>
      </c>
    </row>
    <row r="11916" spans="1:7" ht="15" x14ac:dyDescent="0.2">
      <c r="A11916" s="407" t="s">
        <v>18787</v>
      </c>
      <c r="B11916" s="407" t="s">
        <v>18788</v>
      </c>
      <c r="C11916" s="408">
        <v>9.75</v>
      </c>
      <c r="D11916" s="408">
        <v>22.054740738868663</v>
      </c>
      <c r="E11916" s="408">
        <v>41.804740738868659</v>
      </c>
      <c r="F11916" s="409">
        <v>45686.563252314816</v>
      </c>
      <c r="G11916" s="408">
        <v>0</v>
      </c>
    </row>
    <row r="11917" spans="1:7" ht="15" x14ac:dyDescent="0.2">
      <c r="A11917" s="407" t="s">
        <v>37044</v>
      </c>
      <c r="B11917" s="407" t="s">
        <v>37045</v>
      </c>
      <c r="C11917" s="408">
        <v>16.25</v>
      </c>
      <c r="D11917" s="408">
        <v>32.94</v>
      </c>
      <c r="E11917" s="408">
        <v>59.19</v>
      </c>
      <c r="F11917" s="409">
        <v>43817.33556712963</v>
      </c>
      <c r="G11917" s="408">
        <v>0</v>
      </c>
    </row>
    <row r="11918" spans="1:7" ht="15" x14ac:dyDescent="0.2">
      <c r="A11918" s="407" t="s">
        <v>18789</v>
      </c>
      <c r="B11918" s="407" t="s">
        <v>18790</v>
      </c>
      <c r="C11918" s="408">
        <v>9.75</v>
      </c>
      <c r="D11918" s="408">
        <v>31.350478632478634</v>
      </c>
      <c r="E11918" s="408">
        <v>51.100478632478634</v>
      </c>
      <c r="F11918" s="409">
        <v>45905.650381944448</v>
      </c>
      <c r="G11918" s="408">
        <v>0</v>
      </c>
    </row>
    <row r="11919" spans="1:7" ht="15" x14ac:dyDescent="0.2">
      <c r="A11919" s="407" t="s">
        <v>18791</v>
      </c>
      <c r="B11919" s="407" t="s">
        <v>18792</v>
      </c>
      <c r="C11919" s="408">
        <v>4.75</v>
      </c>
      <c r="D11919" s="408">
        <v>16.203374333333333</v>
      </c>
      <c r="E11919" s="408">
        <v>30.953374333333333</v>
      </c>
      <c r="F11919" s="409">
        <v>45609.452337962961</v>
      </c>
      <c r="G11919" s="408">
        <v>0</v>
      </c>
    </row>
    <row r="11920" spans="1:7" ht="15" x14ac:dyDescent="0.25">
      <c r="A11920" s="407" t="s">
        <v>18793</v>
      </c>
      <c r="B11920" s="407" t="s">
        <v>18794</v>
      </c>
      <c r="C11920" s="408">
        <v>0</v>
      </c>
      <c r="D11920" s="408">
        <v>9</v>
      </c>
      <c r="E11920" s="408">
        <v>9</v>
      </c>
      <c r="F11920" s="406"/>
      <c r="G11920" s="408">
        <v>0</v>
      </c>
    </row>
    <row r="11921" spans="1:7" ht="15" x14ac:dyDescent="0.2">
      <c r="A11921" s="407" t="s">
        <v>37046</v>
      </c>
      <c r="B11921" s="407" t="s">
        <v>37047</v>
      </c>
      <c r="C11921" s="408">
        <v>0</v>
      </c>
      <c r="D11921" s="408">
        <v>4.9000000000000004</v>
      </c>
      <c r="E11921" s="408">
        <v>4.9000000000000004</v>
      </c>
      <c r="F11921" s="409">
        <v>43007.463009259256</v>
      </c>
      <c r="G11921" s="408">
        <v>0</v>
      </c>
    </row>
    <row r="11922" spans="1:7" ht="15" x14ac:dyDescent="0.2">
      <c r="A11922" s="407" t="s">
        <v>18795</v>
      </c>
      <c r="B11922" s="407" t="s">
        <v>18796</v>
      </c>
      <c r="C11922" s="408">
        <v>0</v>
      </c>
      <c r="D11922" s="408">
        <v>2.5</v>
      </c>
      <c r="E11922" s="408">
        <v>2.5</v>
      </c>
      <c r="F11922" s="409">
        <v>42978.537233796298</v>
      </c>
      <c r="G11922" s="408">
        <v>0</v>
      </c>
    </row>
    <row r="11923" spans="1:7" ht="15" x14ac:dyDescent="0.2">
      <c r="A11923" s="407" t="s">
        <v>18797</v>
      </c>
      <c r="B11923" s="407" t="s">
        <v>18798</v>
      </c>
      <c r="C11923" s="408">
        <v>0</v>
      </c>
      <c r="D11923" s="408">
        <v>6</v>
      </c>
      <c r="E11923" s="408">
        <v>6</v>
      </c>
      <c r="F11923" s="409">
        <v>44516.354745370372</v>
      </c>
      <c r="G11923" s="408">
        <v>0</v>
      </c>
    </row>
    <row r="11924" spans="1:7" ht="15" x14ac:dyDescent="0.2">
      <c r="A11924" s="407" t="s">
        <v>18799</v>
      </c>
      <c r="B11924" s="407" t="s">
        <v>18800</v>
      </c>
      <c r="C11924" s="408">
        <v>0</v>
      </c>
      <c r="D11924" s="408">
        <v>14.5</v>
      </c>
      <c r="E11924" s="408">
        <v>14.5</v>
      </c>
      <c r="F11924" s="409">
        <v>44873.373518518521</v>
      </c>
      <c r="G11924" s="408">
        <v>0</v>
      </c>
    </row>
    <row r="11925" spans="1:7" ht="15" x14ac:dyDescent="0.25">
      <c r="A11925" s="407" t="s">
        <v>18801</v>
      </c>
      <c r="B11925" s="407" t="s">
        <v>18802</v>
      </c>
      <c r="C11925" s="406"/>
      <c r="D11925" s="406"/>
      <c r="E11925" s="406"/>
      <c r="F11925" s="406"/>
      <c r="G11925" s="408">
        <v>0</v>
      </c>
    </row>
    <row r="11926" spans="1:7" ht="15" x14ac:dyDescent="0.25">
      <c r="A11926" s="407" t="s">
        <v>18803</v>
      </c>
      <c r="B11926" s="407" t="s">
        <v>18804</v>
      </c>
      <c r="C11926" s="406"/>
      <c r="D11926" s="406"/>
      <c r="E11926" s="406"/>
      <c r="F11926" s="406"/>
      <c r="G11926" s="408">
        <v>0</v>
      </c>
    </row>
    <row r="11927" spans="1:7" ht="15" x14ac:dyDescent="0.25">
      <c r="A11927" s="407" t="s">
        <v>18805</v>
      </c>
      <c r="B11927" s="407" t="s">
        <v>18806</v>
      </c>
      <c r="C11927" s="406"/>
      <c r="D11927" s="406"/>
      <c r="E11927" s="406"/>
      <c r="F11927" s="409">
        <v>43013.876967592594</v>
      </c>
      <c r="G11927" s="408">
        <v>0</v>
      </c>
    </row>
    <row r="11928" spans="1:7" ht="15" x14ac:dyDescent="0.25">
      <c r="A11928" s="407" t="s">
        <v>18807</v>
      </c>
      <c r="B11928" s="407" t="s">
        <v>18808</v>
      </c>
      <c r="C11928" s="406"/>
      <c r="D11928" s="406"/>
      <c r="E11928" s="406"/>
      <c r="F11928" s="406"/>
      <c r="G11928" s="408">
        <v>0</v>
      </c>
    </row>
    <row r="11929" spans="1:7" ht="15" x14ac:dyDescent="0.2">
      <c r="A11929" s="407" t="s">
        <v>18809</v>
      </c>
      <c r="B11929" s="407" t="s">
        <v>18810</v>
      </c>
      <c r="C11929" s="408">
        <v>0</v>
      </c>
      <c r="D11929" s="408">
        <v>6</v>
      </c>
      <c r="E11929" s="408">
        <v>6</v>
      </c>
      <c r="F11929" s="409">
        <v>44873.373819444445</v>
      </c>
      <c r="G11929" s="408">
        <v>0</v>
      </c>
    </row>
    <row r="11930" spans="1:7" ht="15" x14ac:dyDescent="0.25">
      <c r="A11930" s="407" t="s">
        <v>18811</v>
      </c>
      <c r="B11930" s="407" t="s">
        <v>18812</v>
      </c>
      <c r="C11930" s="406"/>
      <c r="D11930" s="406"/>
      <c r="E11930" s="406"/>
      <c r="F11930" s="409">
        <v>45374.9530787037</v>
      </c>
      <c r="G11930" s="408">
        <v>0</v>
      </c>
    </row>
    <row r="11931" spans="1:7" ht="15" x14ac:dyDescent="0.25">
      <c r="A11931" s="407" t="s">
        <v>18813</v>
      </c>
      <c r="B11931" s="407" t="s">
        <v>18814</v>
      </c>
      <c r="C11931" s="406"/>
      <c r="D11931" s="406"/>
      <c r="E11931" s="406"/>
      <c r="F11931" s="409">
        <v>45424.929120370369</v>
      </c>
      <c r="G11931" s="408">
        <v>0</v>
      </c>
    </row>
    <row r="11932" spans="1:7" ht="15" x14ac:dyDescent="0.2">
      <c r="A11932" s="407" t="s">
        <v>18815</v>
      </c>
      <c r="B11932" s="407" t="s">
        <v>18816</v>
      </c>
      <c r="C11932" s="408">
        <v>0</v>
      </c>
      <c r="D11932" s="408">
        <v>50</v>
      </c>
      <c r="E11932" s="408">
        <v>50</v>
      </c>
      <c r="F11932" s="409">
        <v>44894.387025462966</v>
      </c>
      <c r="G11932" s="408">
        <v>1</v>
      </c>
    </row>
    <row r="11933" spans="1:7" ht="15" x14ac:dyDescent="0.2">
      <c r="A11933" s="407" t="s">
        <v>18817</v>
      </c>
      <c r="B11933" s="407" t="s">
        <v>18818</v>
      </c>
      <c r="C11933" s="408">
        <v>0</v>
      </c>
      <c r="D11933" s="408">
        <v>8.4600000000000009</v>
      </c>
      <c r="E11933" s="408">
        <v>8.4600000000000009</v>
      </c>
      <c r="F11933" s="409">
        <v>45905.595231481479</v>
      </c>
      <c r="G11933" s="408">
        <v>22</v>
      </c>
    </row>
    <row r="11934" spans="1:7" ht="15" x14ac:dyDescent="0.2">
      <c r="A11934" s="407" t="s">
        <v>18819</v>
      </c>
      <c r="B11934" s="407" t="s">
        <v>18820</v>
      </c>
      <c r="C11934" s="408">
        <v>0.75</v>
      </c>
      <c r="D11934" s="408">
        <v>7.3499861177714143</v>
      </c>
      <c r="E11934" s="408">
        <v>8.0999861177714134</v>
      </c>
      <c r="F11934" s="409">
        <v>45145.384826388887</v>
      </c>
      <c r="G11934" s="408">
        <v>75</v>
      </c>
    </row>
    <row r="11935" spans="1:7" ht="15" x14ac:dyDescent="0.2">
      <c r="A11935" s="407" t="s">
        <v>18821</v>
      </c>
      <c r="B11935" s="407" t="s">
        <v>18822</v>
      </c>
      <c r="C11935" s="408">
        <v>0</v>
      </c>
      <c r="D11935" s="408">
        <v>10.99</v>
      </c>
      <c r="E11935" s="408">
        <v>10.99</v>
      </c>
      <c r="F11935" s="409">
        <v>45792.504479166666</v>
      </c>
      <c r="G11935" s="408">
        <v>25</v>
      </c>
    </row>
    <row r="11936" spans="1:7" ht="15" x14ac:dyDescent="0.2">
      <c r="A11936" s="407" t="s">
        <v>18823</v>
      </c>
      <c r="B11936" s="407" t="s">
        <v>18824</v>
      </c>
      <c r="C11936" s="408">
        <v>1.5</v>
      </c>
      <c r="D11936" s="408">
        <v>1.7</v>
      </c>
      <c r="E11936" s="408">
        <v>8.2000000000000011</v>
      </c>
      <c r="F11936" s="409">
        <v>45720.657106481478</v>
      </c>
      <c r="G11936" s="408">
        <v>15</v>
      </c>
    </row>
    <row r="11937" spans="1:7" ht="15" x14ac:dyDescent="0.2">
      <c r="A11937" s="407" t="s">
        <v>18825</v>
      </c>
      <c r="B11937" s="407" t="s">
        <v>18826</v>
      </c>
      <c r="C11937" s="408">
        <v>0</v>
      </c>
      <c r="D11937" s="408">
        <v>20.248189501646674</v>
      </c>
      <c r="E11937" s="408">
        <v>20.248189501646674</v>
      </c>
      <c r="F11937" s="409">
        <v>46064.349386574075</v>
      </c>
      <c r="G11937" s="408">
        <v>26</v>
      </c>
    </row>
    <row r="11938" spans="1:7" ht="15" x14ac:dyDescent="0.2">
      <c r="A11938" s="407" t="s">
        <v>18827</v>
      </c>
      <c r="B11938" s="407" t="s">
        <v>18828</v>
      </c>
      <c r="C11938" s="408">
        <v>0</v>
      </c>
      <c r="D11938" s="408">
        <v>2.65</v>
      </c>
      <c r="E11938" s="408">
        <v>2.65</v>
      </c>
      <c r="F11938" s="409">
        <v>45909.614131944443</v>
      </c>
      <c r="G11938" s="408">
        <v>77</v>
      </c>
    </row>
    <row r="11939" spans="1:7" ht="15" x14ac:dyDescent="0.2">
      <c r="A11939" s="407" t="s">
        <v>18829</v>
      </c>
      <c r="B11939" s="407" t="s">
        <v>18830</v>
      </c>
      <c r="C11939" s="408">
        <v>0</v>
      </c>
      <c r="D11939" s="408">
        <v>14.47</v>
      </c>
      <c r="E11939" s="408">
        <v>14.47</v>
      </c>
      <c r="F11939" s="409">
        <v>45217.305972222224</v>
      </c>
      <c r="G11939" s="408">
        <v>15</v>
      </c>
    </row>
    <row r="11940" spans="1:7" ht="15" x14ac:dyDescent="0.2">
      <c r="A11940" s="407" t="s">
        <v>18831</v>
      </c>
      <c r="B11940" s="407" t="s">
        <v>18832</v>
      </c>
      <c r="C11940" s="408">
        <v>0</v>
      </c>
      <c r="D11940" s="408">
        <v>4.084655436982171</v>
      </c>
      <c r="E11940" s="408">
        <v>4.084655436982171</v>
      </c>
      <c r="F11940" s="409">
        <v>45145.407673611109</v>
      </c>
      <c r="G11940" s="408">
        <v>51</v>
      </c>
    </row>
    <row r="11941" spans="1:7" ht="15" x14ac:dyDescent="0.25">
      <c r="A11941" s="407" t="s">
        <v>18833</v>
      </c>
      <c r="B11941" s="407" t="s">
        <v>18834</v>
      </c>
      <c r="C11941" s="406"/>
      <c r="D11941" s="406"/>
      <c r="E11941" s="406"/>
      <c r="F11941" s="409">
        <v>45139.352349537039</v>
      </c>
      <c r="G11941" s="408">
        <v>0</v>
      </c>
    </row>
    <row r="11942" spans="1:7" ht="15" x14ac:dyDescent="0.25">
      <c r="A11942" s="407" t="s">
        <v>18835</v>
      </c>
      <c r="B11942" s="407" t="s">
        <v>18836</v>
      </c>
      <c r="C11942" s="406"/>
      <c r="D11942" s="406"/>
      <c r="E11942" s="406"/>
      <c r="F11942" s="409">
        <v>45139.409583333334</v>
      </c>
      <c r="G11942" s="408">
        <v>0</v>
      </c>
    </row>
    <row r="11943" spans="1:7" ht="15" x14ac:dyDescent="0.2">
      <c r="A11943" s="407" t="s">
        <v>18837</v>
      </c>
      <c r="B11943" s="407" t="s">
        <v>18838</v>
      </c>
      <c r="C11943" s="408">
        <v>0</v>
      </c>
      <c r="D11943" s="408">
        <v>19.55</v>
      </c>
      <c r="E11943" s="408">
        <v>19.55</v>
      </c>
      <c r="F11943" s="409">
        <v>45632.410034722219</v>
      </c>
      <c r="G11943" s="408">
        <v>0</v>
      </c>
    </row>
    <row r="11944" spans="1:7" ht="15" x14ac:dyDescent="0.25">
      <c r="A11944" s="407" t="s">
        <v>18839</v>
      </c>
      <c r="B11944" s="407" t="s">
        <v>18840</v>
      </c>
      <c r="C11944" s="406"/>
      <c r="D11944" s="406"/>
      <c r="E11944" s="406"/>
      <c r="F11944" s="409">
        <v>45424.931076388886</v>
      </c>
      <c r="G11944" s="408">
        <v>0</v>
      </c>
    </row>
    <row r="11945" spans="1:7" ht="15" x14ac:dyDescent="0.25">
      <c r="A11945" s="407" t="s">
        <v>18841</v>
      </c>
      <c r="B11945" s="407" t="s">
        <v>18842</v>
      </c>
      <c r="C11945" s="406"/>
      <c r="D11945" s="406"/>
      <c r="E11945" s="406"/>
      <c r="F11945" s="409">
        <v>45632.417893518519</v>
      </c>
      <c r="G11945" s="408">
        <v>0</v>
      </c>
    </row>
    <row r="11946" spans="1:7" ht="15" x14ac:dyDescent="0.2">
      <c r="A11946" s="407" t="s">
        <v>18843</v>
      </c>
      <c r="B11946" s="407" t="s">
        <v>18844</v>
      </c>
      <c r="C11946" s="408">
        <v>9.5</v>
      </c>
      <c r="D11946" s="408">
        <v>41.770663817663817</v>
      </c>
      <c r="E11946" s="408">
        <v>61.270663817663817</v>
      </c>
      <c r="F11946" s="409">
        <v>43276.457337962966</v>
      </c>
      <c r="G11946" s="408">
        <v>0</v>
      </c>
    </row>
    <row r="11947" spans="1:7" ht="15" x14ac:dyDescent="0.25">
      <c r="A11947" s="407" t="s">
        <v>18845</v>
      </c>
      <c r="B11947" s="407" t="s">
        <v>18846</v>
      </c>
      <c r="C11947" s="408">
        <v>8.5</v>
      </c>
      <c r="D11947" s="408">
        <v>31.350478632478634</v>
      </c>
      <c r="E11947" s="408">
        <v>49.850478632478634</v>
      </c>
      <c r="F11947" s="406"/>
      <c r="G11947" s="408">
        <v>0</v>
      </c>
    </row>
    <row r="11948" spans="1:7" ht="15" x14ac:dyDescent="0.2">
      <c r="A11948" s="407" t="s">
        <v>18847</v>
      </c>
      <c r="B11948" s="407" t="s">
        <v>18848</v>
      </c>
      <c r="C11948" s="408">
        <v>0.5</v>
      </c>
      <c r="D11948" s="408">
        <v>0.94353739694551708</v>
      </c>
      <c r="E11948" s="408">
        <v>3.9435373969455165</v>
      </c>
      <c r="F11948" s="409">
        <v>45202.765011574076</v>
      </c>
      <c r="G11948" s="408">
        <v>41</v>
      </c>
    </row>
    <row r="11949" spans="1:7" ht="15" x14ac:dyDescent="0.2">
      <c r="A11949" s="407" t="s">
        <v>18849</v>
      </c>
      <c r="B11949" s="407" t="s">
        <v>18850</v>
      </c>
      <c r="C11949" s="408">
        <v>8.75</v>
      </c>
      <c r="D11949" s="408">
        <v>40.523333333333333</v>
      </c>
      <c r="E11949" s="408">
        <v>59.273333333333333</v>
      </c>
      <c r="F11949" s="409">
        <v>43276.459629629629</v>
      </c>
      <c r="G11949" s="408">
        <v>0</v>
      </c>
    </row>
    <row r="11950" spans="1:7" ht="15" x14ac:dyDescent="0.25">
      <c r="A11950" s="407" t="s">
        <v>37048</v>
      </c>
      <c r="B11950" s="407" t="s">
        <v>37029</v>
      </c>
      <c r="C11950" s="408">
        <v>0</v>
      </c>
      <c r="D11950" s="408">
        <v>0.01</v>
      </c>
      <c r="E11950" s="408">
        <v>0.01</v>
      </c>
      <c r="F11950" s="406"/>
      <c r="G11950" s="408">
        <v>0</v>
      </c>
    </row>
    <row r="11951" spans="1:7" ht="15" x14ac:dyDescent="0.2">
      <c r="A11951" s="407" t="s">
        <v>18851</v>
      </c>
      <c r="B11951" s="407" t="s">
        <v>18852</v>
      </c>
      <c r="C11951" s="408">
        <v>0</v>
      </c>
      <c r="D11951" s="408">
        <v>10.9</v>
      </c>
      <c r="E11951" s="408">
        <v>10.9</v>
      </c>
      <c r="F11951" s="409">
        <v>45905.593865740739</v>
      </c>
      <c r="G11951" s="408">
        <v>26</v>
      </c>
    </row>
    <row r="11952" spans="1:7" ht="15" x14ac:dyDescent="0.2">
      <c r="A11952" s="407" t="s">
        <v>18853</v>
      </c>
      <c r="B11952" s="407" t="s">
        <v>18854</v>
      </c>
      <c r="C11952" s="408">
        <v>0</v>
      </c>
      <c r="D11952" s="408">
        <v>11.53</v>
      </c>
      <c r="E11952" s="408">
        <v>11.53</v>
      </c>
      <c r="F11952" s="409">
        <v>45792.510185185187</v>
      </c>
      <c r="G11952" s="408">
        <v>46</v>
      </c>
    </row>
    <row r="11953" spans="1:7" ht="15" x14ac:dyDescent="0.2">
      <c r="A11953" s="407" t="s">
        <v>18855</v>
      </c>
      <c r="B11953" s="407" t="s">
        <v>18856</v>
      </c>
      <c r="C11953" s="408">
        <v>0</v>
      </c>
      <c r="D11953" s="408">
        <v>9.4499999999999993</v>
      </c>
      <c r="E11953" s="408">
        <v>9.4499999999999993</v>
      </c>
      <c r="F11953" s="409">
        <v>45792.513541666667</v>
      </c>
      <c r="G11953" s="408">
        <v>30</v>
      </c>
    </row>
    <row r="11954" spans="1:7" ht="15" x14ac:dyDescent="0.2">
      <c r="A11954" s="407" t="s">
        <v>18857</v>
      </c>
      <c r="B11954" s="407" t="s">
        <v>18858</v>
      </c>
      <c r="C11954" s="408">
        <v>4.75</v>
      </c>
      <c r="D11954" s="408">
        <v>20.303333333333331</v>
      </c>
      <c r="E11954" s="408">
        <v>35.053333333333335</v>
      </c>
      <c r="F11954" s="409">
        <v>43276.460659722223</v>
      </c>
      <c r="G11954" s="408">
        <v>1</v>
      </c>
    </row>
    <row r="11955" spans="1:7" ht="15" x14ac:dyDescent="0.2">
      <c r="A11955" s="407" t="s">
        <v>18859</v>
      </c>
      <c r="B11955" s="407" t="s">
        <v>18860</v>
      </c>
      <c r="C11955" s="408">
        <v>9.75</v>
      </c>
      <c r="D11955" s="408">
        <v>31.350478632478634</v>
      </c>
      <c r="E11955" s="408">
        <v>51.100478632478634</v>
      </c>
      <c r="F11955" s="409">
        <v>43276.462835648148</v>
      </c>
      <c r="G11955" s="408">
        <v>0</v>
      </c>
    </row>
    <row r="11956" spans="1:7" ht="15" x14ac:dyDescent="0.2">
      <c r="A11956" s="407" t="s">
        <v>18861</v>
      </c>
      <c r="B11956" s="407" t="s">
        <v>18862</v>
      </c>
      <c r="C11956" s="408">
        <v>0</v>
      </c>
      <c r="D11956" s="408">
        <v>32.47</v>
      </c>
      <c r="E11956" s="408">
        <v>32.47</v>
      </c>
      <c r="F11956" s="409">
        <v>45630.295173611114</v>
      </c>
      <c r="G11956" s="408">
        <v>2</v>
      </c>
    </row>
    <row r="11957" spans="1:7" ht="15" x14ac:dyDescent="0.2">
      <c r="A11957" s="407" t="s">
        <v>18863</v>
      </c>
      <c r="B11957" s="407" t="s">
        <v>18864</v>
      </c>
      <c r="C11957" s="408">
        <v>9.75</v>
      </c>
      <c r="D11957" s="408">
        <v>40.523333333333333</v>
      </c>
      <c r="E11957" s="408">
        <v>60.273333333333333</v>
      </c>
      <c r="F11957" s="409">
        <v>44077.657083333332</v>
      </c>
      <c r="G11957" s="408">
        <v>0</v>
      </c>
    </row>
    <row r="11958" spans="1:7" ht="15" x14ac:dyDescent="0.2">
      <c r="A11958" s="407" t="s">
        <v>18865</v>
      </c>
      <c r="B11958" s="407" t="s">
        <v>18866</v>
      </c>
      <c r="C11958" s="408">
        <v>7.5</v>
      </c>
      <c r="D11958" s="408">
        <v>60.776800000000001</v>
      </c>
      <c r="E11958" s="408">
        <v>68.276799999999994</v>
      </c>
      <c r="F11958" s="409">
        <v>44526.371261574073</v>
      </c>
      <c r="G11958" s="408">
        <v>0</v>
      </c>
    </row>
    <row r="11959" spans="1:7" ht="15" x14ac:dyDescent="0.2">
      <c r="A11959" s="407" t="s">
        <v>37049</v>
      </c>
      <c r="B11959" s="407" t="s">
        <v>37050</v>
      </c>
      <c r="C11959" s="408">
        <v>2.5</v>
      </c>
      <c r="D11959" s="408">
        <v>17.954999999999998</v>
      </c>
      <c r="E11959" s="408">
        <v>20.454999999999998</v>
      </c>
      <c r="F11959" s="409">
        <v>43007.463437500002</v>
      </c>
      <c r="G11959" s="408">
        <v>0</v>
      </c>
    </row>
    <row r="11960" spans="1:7" ht="15" x14ac:dyDescent="0.25">
      <c r="A11960" s="407" t="s">
        <v>18867</v>
      </c>
      <c r="B11960" s="407" t="s">
        <v>18868</v>
      </c>
      <c r="C11960" s="408">
        <v>6</v>
      </c>
      <c r="D11960" s="408">
        <v>53.045579152574106</v>
      </c>
      <c r="E11960" s="408">
        <v>59.045579152574106</v>
      </c>
      <c r="F11960" s="406"/>
      <c r="G11960" s="408">
        <v>0</v>
      </c>
    </row>
    <row r="11961" spans="1:7" ht="15" x14ac:dyDescent="0.2">
      <c r="A11961" s="407" t="s">
        <v>18869</v>
      </c>
      <c r="B11961" s="407" t="s">
        <v>18870</v>
      </c>
      <c r="C11961" s="408">
        <v>13.5</v>
      </c>
      <c r="D11961" s="408">
        <v>7.3849999999999998</v>
      </c>
      <c r="E11961" s="408">
        <v>20.885000000000002</v>
      </c>
      <c r="F11961" s="409">
        <v>44524.670474537037</v>
      </c>
      <c r="G11961" s="408">
        <v>0</v>
      </c>
    </row>
    <row r="11962" spans="1:7" ht="15" x14ac:dyDescent="0.2">
      <c r="A11962" s="407" t="s">
        <v>18871</v>
      </c>
      <c r="B11962" s="407" t="s">
        <v>18872</v>
      </c>
      <c r="C11962" s="408">
        <v>1.5</v>
      </c>
      <c r="D11962" s="408">
        <v>30.318000000000001</v>
      </c>
      <c r="E11962" s="408">
        <v>31.818000000000001</v>
      </c>
      <c r="F11962" s="409">
        <v>44526.371527777781</v>
      </c>
      <c r="G11962" s="408">
        <v>0</v>
      </c>
    </row>
    <row r="11963" spans="1:7" ht="15" x14ac:dyDescent="0.2">
      <c r="A11963" s="407" t="s">
        <v>18873</v>
      </c>
      <c r="B11963" s="407" t="s">
        <v>18874</v>
      </c>
      <c r="C11963" s="408">
        <v>0</v>
      </c>
      <c r="D11963" s="408">
        <v>0.53246575342465752</v>
      </c>
      <c r="E11963" s="408">
        <v>0.53246575342465752</v>
      </c>
      <c r="F11963" s="409">
        <v>45677.460949074077</v>
      </c>
      <c r="G11963" s="408">
        <v>0</v>
      </c>
    </row>
    <row r="11964" spans="1:7" ht="15" x14ac:dyDescent="0.2">
      <c r="A11964" s="407" t="s">
        <v>18875</v>
      </c>
      <c r="B11964" s="407" t="s">
        <v>18876</v>
      </c>
      <c r="C11964" s="408">
        <v>0</v>
      </c>
      <c r="D11964" s="408">
        <v>6.69</v>
      </c>
      <c r="E11964" s="408">
        <v>6.69</v>
      </c>
      <c r="F11964" s="409">
        <v>44882.307881944442</v>
      </c>
      <c r="G11964" s="408">
        <v>0</v>
      </c>
    </row>
    <row r="11965" spans="1:7" ht="15" x14ac:dyDescent="0.2">
      <c r="A11965" s="407" t="s">
        <v>18877</v>
      </c>
      <c r="B11965" s="407" t="s">
        <v>18878</v>
      </c>
      <c r="C11965" s="408">
        <v>0</v>
      </c>
      <c r="D11965" s="408">
        <v>4.7</v>
      </c>
      <c r="E11965" s="408">
        <v>4.7</v>
      </c>
      <c r="F11965" s="409">
        <v>44530.538657407407</v>
      </c>
      <c r="G11965" s="408">
        <v>0</v>
      </c>
    </row>
    <row r="11966" spans="1:7" ht="15" x14ac:dyDescent="0.2">
      <c r="A11966" s="407" t="s">
        <v>18879</v>
      </c>
      <c r="B11966" s="407" t="s">
        <v>18880</v>
      </c>
      <c r="C11966" s="408">
        <v>0</v>
      </c>
      <c r="D11966" s="408">
        <v>17.59</v>
      </c>
      <c r="E11966" s="408">
        <v>17.59</v>
      </c>
      <c r="F11966" s="409">
        <v>45329.465520833335</v>
      </c>
      <c r="G11966" s="408">
        <v>0</v>
      </c>
    </row>
    <row r="11967" spans="1:7" ht="15" x14ac:dyDescent="0.2">
      <c r="A11967" s="407" t="s">
        <v>18881</v>
      </c>
      <c r="B11967" s="407" t="s">
        <v>18882</v>
      </c>
      <c r="C11967" s="408">
        <v>0</v>
      </c>
      <c r="D11967" s="408">
        <v>0</v>
      </c>
      <c r="E11967" s="408">
        <v>0</v>
      </c>
      <c r="F11967" s="409">
        <v>45580.621296296296</v>
      </c>
      <c r="G11967" s="408">
        <v>0</v>
      </c>
    </row>
    <row r="11968" spans="1:7" ht="15" x14ac:dyDescent="0.2">
      <c r="A11968" s="407" t="s">
        <v>18883</v>
      </c>
      <c r="B11968" s="407" t="s">
        <v>18884</v>
      </c>
      <c r="C11968" s="408">
        <v>0</v>
      </c>
      <c r="D11968" s="408">
        <v>13.04</v>
      </c>
      <c r="E11968" s="408">
        <v>13.04</v>
      </c>
      <c r="F11968" s="409">
        <v>42983.412291666667</v>
      </c>
      <c r="G11968" s="408">
        <v>0</v>
      </c>
    </row>
    <row r="11969" spans="1:7" ht="15" x14ac:dyDescent="0.2">
      <c r="A11969" s="407" t="s">
        <v>18885</v>
      </c>
      <c r="B11969" s="407" t="s">
        <v>18886</v>
      </c>
      <c r="C11969" s="408">
        <v>0</v>
      </c>
      <c r="D11969" s="408">
        <v>22.6</v>
      </c>
      <c r="E11969" s="408">
        <v>22.6</v>
      </c>
      <c r="F11969" s="409">
        <v>44525.625740740739</v>
      </c>
      <c r="G11969" s="408">
        <v>0</v>
      </c>
    </row>
    <row r="11970" spans="1:7" ht="15" x14ac:dyDescent="0.2">
      <c r="A11970" s="407" t="s">
        <v>18887</v>
      </c>
      <c r="B11970" s="407" t="s">
        <v>18888</v>
      </c>
      <c r="C11970" s="408">
        <v>40.833333333333329</v>
      </c>
      <c r="D11970" s="408">
        <v>5.81</v>
      </c>
      <c r="E11970" s="408">
        <v>46.643333333333331</v>
      </c>
      <c r="F11970" s="409">
        <v>44525.64607638889</v>
      </c>
      <c r="G11970" s="408">
        <v>0</v>
      </c>
    </row>
    <row r="11971" spans="1:7" ht="15" x14ac:dyDescent="0.2">
      <c r="A11971" s="407" t="s">
        <v>18889</v>
      </c>
      <c r="B11971" s="407" t="s">
        <v>18890</v>
      </c>
      <c r="C11971" s="408">
        <v>0</v>
      </c>
      <c r="D11971" s="408">
        <v>39</v>
      </c>
      <c r="E11971" s="408">
        <v>39</v>
      </c>
      <c r="F11971" s="409">
        <v>42983.473564814813</v>
      </c>
      <c r="G11971" s="408">
        <v>0</v>
      </c>
    </row>
    <row r="11972" spans="1:7" ht="15" x14ac:dyDescent="0.2">
      <c r="A11972" s="407" t="s">
        <v>18891</v>
      </c>
      <c r="B11972" s="407" t="s">
        <v>18892</v>
      </c>
      <c r="C11972" s="408">
        <v>0</v>
      </c>
      <c r="D11972" s="408">
        <v>30</v>
      </c>
      <c r="E11972" s="408">
        <v>30</v>
      </c>
      <c r="F11972" s="409">
        <v>44511.340370370373</v>
      </c>
      <c r="G11972" s="408">
        <v>0</v>
      </c>
    </row>
    <row r="11973" spans="1:7" ht="15" x14ac:dyDescent="0.2">
      <c r="A11973" s="407" t="s">
        <v>18893</v>
      </c>
      <c r="B11973" s="407" t="s">
        <v>18894</v>
      </c>
      <c r="C11973" s="408">
        <v>0</v>
      </c>
      <c r="D11973" s="408">
        <v>13.5</v>
      </c>
      <c r="E11973" s="408">
        <v>13.5</v>
      </c>
      <c r="F11973" s="409">
        <v>45931.317928240744</v>
      </c>
      <c r="G11973" s="408">
        <v>0</v>
      </c>
    </row>
    <row r="11974" spans="1:7" ht="15" x14ac:dyDescent="0.2">
      <c r="A11974" s="407" t="s">
        <v>18895</v>
      </c>
      <c r="B11974" s="407" t="s">
        <v>18896</v>
      </c>
      <c r="C11974" s="408">
        <v>0</v>
      </c>
      <c r="D11974" s="408">
        <v>10.5</v>
      </c>
      <c r="E11974" s="408">
        <v>10.5</v>
      </c>
      <c r="F11974" s="409">
        <v>45028.56521990741</v>
      </c>
      <c r="G11974" s="408">
        <v>0</v>
      </c>
    </row>
    <row r="11975" spans="1:7" ht="15" x14ac:dyDescent="0.25">
      <c r="A11975" s="407" t="s">
        <v>18897</v>
      </c>
      <c r="B11975" s="407" t="s">
        <v>18898</v>
      </c>
      <c r="C11975" s="406"/>
      <c r="D11975" s="408">
        <v>5</v>
      </c>
      <c r="E11975" s="408">
        <v>5</v>
      </c>
      <c r="F11975" s="409">
        <v>42956.372731481482</v>
      </c>
      <c r="G11975" s="408">
        <v>0</v>
      </c>
    </row>
    <row r="11976" spans="1:7" ht="15" x14ac:dyDescent="0.25">
      <c r="A11976" s="407" t="s">
        <v>18899</v>
      </c>
      <c r="B11976" s="407" t="s">
        <v>18900</v>
      </c>
      <c r="C11976" s="406"/>
      <c r="D11976" s="406"/>
      <c r="E11976" s="406"/>
      <c r="F11976" s="406"/>
      <c r="G11976" s="408">
        <v>0</v>
      </c>
    </row>
    <row r="11977" spans="1:7" ht="15" x14ac:dyDescent="0.2">
      <c r="A11977" s="407" t="s">
        <v>18901</v>
      </c>
      <c r="B11977" s="407" t="s">
        <v>18902</v>
      </c>
      <c r="C11977" s="408">
        <v>0</v>
      </c>
      <c r="D11977" s="408">
        <v>55</v>
      </c>
      <c r="E11977" s="408">
        <v>55</v>
      </c>
      <c r="F11977" s="409">
        <v>44525.626377314817</v>
      </c>
      <c r="G11977" s="408">
        <v>0</v>
      </c>
    </row>
    <row r="11978" spans="1:7" ht="15" x14ac:dyDescent="0.25">
      <c r="A11978" s="407" t="s">
        <v>18903</v>
      </c>
      <c r="B11978" s="407" t="s">
        <v>18904</v>
      </c>
      <c r="C11978" s="408">
        <v>0.25</v>
      </c>
      <c r="D11978" s="408">
        <v>4.3999999999999997E-2</v>
      </c>
      <c r="E11978" s="408">
        <v>0.29399999999999998</v>
      </c>
      <c r="F11978" s="406"/>
      <c r="G11978" s="408">
        <v>0</v>
      </c>
    </row>
    <row r="11979" spans="1:7" ht="15" x14ac:dyDescent="0.2">
      <c r="A11979" s="407" t="s">
        <v>18905</v>
      </c>
      <c r="B11979" s="407" t="s">
        <v>18906</v>
      </c>
      <c r="C11979" s="408">
        <v>0</v>
      </c>
      <c r="D11979" s="408">
        <v>6.39</v>
      </c>
      <c r="E11979" s="408">
        <v>6.39</v>
      </c>
      <c r="F11979" s="409">
        <v>42983.414282407408</v>
      </c>
      <c r="G11979" s="408">
        <v>0</v>
      </c>
    </row>
    <row r="11980" spans="1:7" ht="15" x14ac:dyDescent="0.2">
      <c r="A11980" s="407" t="s">
        <v>18907</v>
      </c>
      <c r="B11980" s="407" t="s">
        <v>18908</v>
      </c>
      <c r="C11980" s="408">
        <v>137.5</v>
      </c>
      <c r="D11980" s="408">
        <v>2051.5846681820549</v>
      </c>
      <c r="E11980" s="408">
        <v>2233.6680015153879</v>
      </c>
      <c r="F11980" s="409">
        <v>44966.362662037034</v>
      </c>
      <c r="G11980" s="408">
        <v>0</v>
      </c>
    </row>
    <row r="11981" spans="1:7" ht="15" x14ac:dyDescent="0.2">
      <c r="A11981" s="407" t="s">
        <v>18909</v>
      </c>
      <c r="B11981" s="407" t="s">
        <v>18910</v>
      </c>
      <c r="C11981" s="408">
        <v>136.125</v>
      </c>
      <c r="D11981" s="408">
        <v>2031.9480000000001</v>
      </c>
      <c r="E11981" s="408">
        <v>2168.0729999999999</v>
      </c>
      <c r="F11981" s="409">
        <v>44966.362858796296</v>
      </c>
      <c r="G11981" s="408">
        <v>0</v>
      </c>
    </row>
    <row r="11982" spans="1:7" ht="15" x14ac:dyDescent="0.25">
      <c r="A11982" s="407" t="s">
        <v>18911</v>
      </c>
      <c r="B11982" s="407" t="s">
        <v>18912</v>
      </c>
      <c r="C11982" s="406"/>
      <c r="D11982" s="406"/>
      <c r="E11982" s="406"/>
      <c r="F11982" s="409">
        <v>44966.362314814818</v>
      </c>
      <c r="G11982" s="408">
        <v>0</v>
      </c>
    </row>
    <row r="11983" spans="1:7" ht="15" x14ac:dyDescent="0.2">
      <c r="A11983" s="407" t="s">
        <v>18913</v>
      </c>
      <c r="B11983" s="407" t="s">
        <v>18914</v>
      </c>
      <c r="C11983" s="408">
        <v>93.666666666666657</v>
      </c>
      <c r="D11983" s="408">
        <v>1704.385082407365</v>
      </c>
      <c r="E11983" s="408">
        <v>1821.8017490740315</v>
      </c>
      <c r="F11983" s="409">
        <v>43839.452592592592</v>
      </c>
      <c r="G11983" s="408">
        <v>0</v>
      </c>
    </row>
    <row r="11984" spans="1:7" ht="15" x14ac:dyDescent="0.25">
      <c r="A11984" s="407" t="s">
        <v>18915</v>
      </c>
      <c r="B11984" s="407" t="s">
        <v>18916</v>
      </c>
      <c r="C11984" s="408">
        <v>23.333200000000001</v>
      </c>
      <c r="D11984" s="408">
        <v>148.93719999999999</v>
      </c>
      <c r="E11984" s="408">
        <v>172.2704</v>
      </c>
      <c r="F11984" s="406"/>
      <c r="G11984" s="408">
        <v>0</v>
      </c>
    </row>
    <row r="11985" spans="1:7" ht="15" x14ac:dyDescent="0.2">
      <c r="A11985" s="407" t="s">
        <v>18917</v>
      </c>
      <c r="B11985" s="407" t="s">
        <v>18918</v>
      </c>
      <c r="C11985" s="408">
        <v>0</v>
      </c>
      <c r="D11985" s="408">
        <v>35</v>
      </c>
      <c r="E11985" s="408">
        <v>35</v>
      </c>
      <c r="F11985" s="409">
        <v>44784.467939814815</v>
      </c>
      <c r="G11985" s="408">
        <v>0</v>
      </c>
    </row>
    <row r="11986" spans="1:7" ht="15" x14ac:dyDescent="0.25">
      <c r="A11986" s="407" t="s">
        <v>18919</v>
      </c>
      <c r="B11986" s="407" t="s">
        <v>18920</v>
      </c>
      <c r="C11986" s="408">
        <v>23.333200000000001</v>
      </c>
      <c r="D11986" s="408">
        <v>161.36519999999999</v>
      </c>
      <c r="E11986" s="408">
        <v>184.69839999999999</v>
      </c>
      <c r="F11986" s="406"/>
      <c r="G11986" s="408">
        <v>0</v>
      </c>
    </row>
    <row r="11987" spans="1:7" ht="15" x14ac:dyDescent="0.25">
      <c r="A11987" s="407" t="s">
        <v>18921</v>
      </c>
      <c r="B11987" s="407" t="s">
        <v>18922</v>
      </c>
      <c r="C11987" s="406"/>
      <c r="D11987" s="406"/>
      <c r="E11987" s="406"/>
      <c r="F11987" s="409">
        <v>44882.387314814812</v>
      </c>
      <c r="G11987" s="408">
        <v>0</v>
      </c>
    </row>
    <row r="11988" spans="1:7" ht="15" x14ac:dyDescent="0.25">
      <c r="A11988" s="407" t="s">
        <v>18923</v>
      </c>
      <c r="B11988" s="407" t="s">
        <v>18924</v>
      </c>
      <c r="C11988" s="406"/>
      <c r="D11988" s="406"/>
      <c r="E11988" s="406"/>
      <c r="F11988" s="409">
        <v>44882.387627314813</v>
      </c>
      <c r="G11988" s="408">
        <v>0</v>
      </c>
    </row>
    <row r="11989" spans="1:7" ht="15" x14ac:dyDescent="0.25">
      <c r="A11989" s="407" t="s">
        <v>18925</v>
      </c>
      <c r="B11989" s="407" t="s">
        <v>18926</v>
      </c>
      <c r="C11989" s="406"/>
      <c r="D11989" s="406"/>
      <c r="E11989" s="406"/>
      <c r="F11989" s="409">
        <v>44882.387800925928</v>
      </c>
      <c r="G11989" s="408">
        <v>0</v>
      </c>
    </row>
    <row r="11990" spans="1:7" ht="15" x14ac:dyDescent="0.25">
      <c r="A11990" s="407" t="s">
        <v>18927</v>
      </c>
      <c r="B11990" s="407" t="s">
        <v>18928</v>
      </c>
      <c r="C11990" s="406"/>
      <c r="D11990" s="406"/>
      <c r="E11990" s="406"/>
      <c r="F11990" s="409">
        <v>44882.387997685182</v>
      </c>
      <c r="G11990" s="408">
        <v>0</v>
      </c>
    </row>
    <row r="11991" spans="1:7" ht="15" x14ac:dyDescent="0.2">
      <c r="A11991" s="407" t="s">
        <v>18929</v>
      </c>
      <c r="B11991" s="407" t="s">
        <v>18930</v>
      </c>
      <c r="C11991" s="408">
        <v>0</v>
      </c>
      <c r="D11991" s="408">
        <v>300</v>
      </c>
      <c r="E11991" s="408">
        <v>300</v>
      </c>
      <c r="F11991" s="409">
        <v>44414.405706018515</v>
      </c>
      <c r="G11991" s="408">
        <v>0</v>
      </c>
    </row>
    <row r="11992" spans="1:7" ht="15" x14ac:dyDescent="0.25">
      <c r="A11992" s="407" t="s">
        <v>18931</v>
      </c>
      <c r="B11992" s="407" t="s">
        <v>18932</v>
      </c>
      <c r="C11992" s="406"/>
      <c r="D11992" s="408">
        <v>21.15</v>
      </c>
      <c r="E11992" s="408">
        <v>21.15</v>
      </c>
      <c r="F11992" s="406"/>
      <c r="G11992" s="408">
        <v>0</v>
      </c>
    </row>
    <row r="11993" spans="1:7" ht="15" x14ac:dyDescent="0.25">
      <c r="A11993" s="407" t="s">
        <v>18933</v>
      </c>
      <c r="B11993" s="407" t="s">
        <v>18934</v>
      </c>
      <c r="C11993" s="406"/>
      <c r="D11993" s="408">
        <v>19.53</v>
      </c>
      <c r="E11993" s="408">
        <v>19.53</v>
      </c>
      <c r="F11993" s="406"/>
      <c r="G11993" s="408">
        <v>0</v>
      </c>
    </row>
    <row r="11994" spans="1:7" ht="15" x14ac:dyDescent="0.2">
      <c r="A11994" s="407" t="s">
        <v>18935</v>
      </c>
      <c r="B11994" s="407" t="s">
        <v>18936</v>
      </c>
      <c r="C11994" s="408">
        <v>0</v>
      </c>
      <c r="D11994" s="408">
        <v>39.93</v>
      </c>
      <c r="E11994" s="408">
        <v>39.93</v>
      </c>
      <c r="F11994" s="409">
        <v>42979.469722222224</v>
      </c>
      <c r="G11994" s="408">
        <v>0</v>
      </c>
    </row>
    <row r="11995" spans="1:7" ht="15" x14ac:dyDescent="0.25">
      <c r="A11995" s="407" t="s">
        <v>18937</v>
      </c>
      <c r="B11995" s="407" t="s">
        <v>18938</v>
      </c>
      <c r="C11995" s="406"/>
      <c r="D11995" s="408">
        <v>27.71</v>
      </c>
      <c r="E11995" s="408">
        <v>27.71</v>
      </c>
      <c r="F11995" s="406"/>
      <c r="G11995" s="408">
        <v>0</v>
      </c>
    </row>
    <row r="11996" spans="1:7" ht="15" x14ac:dyDescent="0.25">
      <c r="A11996" s="407" t="s">
        <v>18939</v>
      </c>
      <c r="B11996" s="407" t="s">
        <v>18940</v>
      </c>
      <c r="C11996" s="406"/>
      <c r="D11996" s="408">
        <v>21</v>
      </c>
      <c r="E11996" s="408">
        <v>21</v>
      </c>
      <c r="F11996" s="409">
        <v>44418.490844907406</v>
      </c>
      <c r="G11996" s="408">
        <v>0</v>
      </c>
    </row>
    <row r="11997" spans="1:7" ht="15" x14ac:dyDescent="0.25">
      <c r="A11997" s="407" t="s">
        <v>18941</v>
      </c>
      <c r="B11997" s="407" t="s">
        <v>18942</v>
      </c>
      <c r="C11997" s="408">
        <v>14</v>
      </c>
      <c r="D11997" s="408">
        <v>5.4</v>
      </c>
      <c r="E11997" s="408">
        <v>26.9</v>
      </c>
      <c r="F11997" s="406"/>
      <c r="G11997" s="408">
        <v>0</v>
      </c>
    </row>
    <row r="11998" spans="1:7" ht="15" x14ac:dyDescent="0.2">
      <c r="A11998" s="407" t="s">
        <v>18943</v>
      </c>
      <c r="B11998" s="407" t="s">
        <v>18944</v>
      </c>
      <c r="C11998" s="408">
        <v>0</v>
      </c>
      <c r="D11998" s="408">
        <v>8</v>
      </c>
      <c r="E11998" s="408">
        <v>8</v>
      </c>
      <c r="F11998" s="409">
        <v>44418.490659722222</v>
      </c>
      <c r="G11998" s="408">
        <v>0</v>
      </c>
    </row>
    <row r="11999" spans="1:7" ht="15" x14ac:dyDescent="0.25">
      <c r="A11999" s="407" t="s">
        <v>18945</v>
      </c>
      <c r="B11999" s="407" t="s">
        <v>18946</v>
      </c>
      <c r="C11999" s="406"/>
      <c r="D11999" s="408">
        <v>68.599999999999994</v>
      </c>
      <c r="E11999" s="408">
        <v>68.599999999999994</v>
      </c>
      <c r="F11999" s="409">
        <v>44511.665833333333</v>
      </c>
      <c r="G11999" s="408">
        <v>0</v>
      </c>
    </row>
    <row r="12000" spans="1:7" ht="15" x14ac:dyDescent="0.2">
      <c r="A12000" s="407" t="s">
        <v>18947</v>
      </c>
      <c r="B12000" s="407" t="s">
        <v>18948</v>
      </c>
      <c r="C12000" s="408">
        <v>0</v>
      </c>
      <c r="D12000" s="408">
        <v>12.78</v>
      </c>
      <c r="E12000" s="408">
        <v>12.78</v>
      </c>
      <c r="F12000" s="409">
        <v>44872.472291666665</v>
      </c>
      <c r="G12000" s="408">
        <v>0</v>
      </c>
    </row>
    <row r="12001" spans="1:7" ht="15" x14ac:dyDescent="0.25">
      <c r="A12001" s="407" t="s">
        <v>18949</v>
      </c>
      <c r="B12001" s="407" t="s">
        <v>18950</v>
      </c>
      <c r="C12001" s="406"/>
      <c r="D12001" s="408">
        <v>11.99</v>
      </c>
      <c r="E12001" s="408">
        <v>11.99</v>
      </c>
      <c r="F12001" s="406"/>
      <c r="G12001" s="408">
        <v>0</v>
      </c>
    </row>
    <row r="12002" spans="1:7" ht="15" x14ac:dyDescent="0.2">
      <c r="A12002" s="407" t="s">
        <v>18951</v>
      </c>
      <c r="B12002" s="407" t="s">
        <v>18952</v>
      </c>
      <c r="C12002" s="408">
        <v>0</v>
      </c>
      <c r="D12002" s="408">
        <v>45</v>
      </c>
      <c r="E12002" s="408">
        <v>45</v>
      </c>
      <c r="F12002" s="409">
        <v>44418.491053240738</v>
      </c>
      <c r="G12002" s="408">
        <v>0</v>
      </c>
    </row>
    <row r="12003" spans="1:7" ht="15" x14ac:dyDescent="0.25">
      <c r="A12003" s="407" t="s">
        <v>18953</v>
      </c>
      <c r="B12003" s="407" t="s">
        <v>18954</v>
      </c>
      <c r="C12003" s="406"/>
      <c r="D12003" s="408">
        <v>19.79</v>
      </c>
      <c r="E12003" s="408">
        <v>19.79</v>
      </c>
      <c r="F12003" s="409">
        <v>42979.478877314818</v>
      </c>
      <c r="G12003" s="408">
        <v>0</v>
      </c>
    </row>
    <row r="12004" spans="1:7" ht="15" x14ac:dyDescent="0.25">
      <c r="A12004" s="407" t="s">
        <v>18955</v>
      </c>
      <c r="B12004" s="407" t="s">
        <v>18956</v>
      </c>
      <c r="C12004" s="406"/>
      <c r="D12004" s="408">
        <v>40.090000000000003</v>
      </c>
      <c r="E12004" s="408">
        <v>40.090000000000003</v>
      </c>
      <c r="F12004" s="406"/>
      <c r="G12004" s="408">
        <v>0</v>
      </c>
    </row>
    <row r="12005" spans="1:7" ht="15" x14ac:dyDescent="0.2">
      <c r="A12005" s="407" t="s">
        <v>18957</v>
      </c>
      <c r="B12005" s="407" t="s">
        <v>18958</v>
      </c>
      <c r="C12005" s="408">
        <v>0</v>
      </c>
      <c r="D12005" s="408">
        <v>59.5</v>
      </c>
      <c r="E12005" s="408">
        <v>59.5</v>
      </c>
      <c r="F12005" s="409">
        <v>44881.358877314815</v>
      </c>
      <c r="G12005" s="408">
        <v>0</v>
      </c>
    </row>
    <row r="12006" spans="1:7" ht="15" x14ac:dyDescent="0.25">
      <c r="A12006" s="407" t="s">
        <v>18959</v>
      </c>
      <c r="B12006" s="407" t="s">
        <v>18960</v>
      </c>
      <c r="C12006" s="408">
        <v>0</v>
      </c>
      <c r="D12006" s="408">
        <v>11.63</v>
      </c>
      <c r="E12006" s="408">
        <v>11.63</v>
      </c>
      <c r="F12006" s="406"/>
      <c r="G12006" s="408">
        <v>0</v>
      </c>
    </row>
    <row r="12007" spans="1:7" ht="15" x14ac:dyDescent="0.25">
      <c r="A12007" s="407" t="s">
        <v>18961</v>
      </c>
      <c r="B12007" s="407" t="s">
        <v>18962</v>
      </c>
      <c r="C12007" s="406"/>
      <c r="D12007" s="408">
        <v>13.24</v>
      </c>
      <c r="E12007" s="408">
        <v>13.24</v>
      </c>
      <c r="F12007" s="406"/>
      <c r="G12007" s="408">
        <v>0</v>
      </c>
    </row>
    <row r="12008" spans="1:7" ht="15" x14ac:dyDescent="0.25">
      <c r="A12008" s="407" t="s">
        <v>18963</v>
      </c>
      <c r="B12008" s="407" t="s">
        <v>18964</v>
      </c>
      <c r="C12008" s="406"/>
      <c r="D12008" s="408">
        <v>11.35</v>
      </c>
      <c r="E12008" s="408">
        <v>11.35</v>
      </c>
      <c r="F12008" s="406"/>
      <c r="G12008" s="408">
        <v>0</v>
      </c>
    </row>
    <row r="12009" spans="1:7" ht="15" x14ac:dyDescent="0.2">
      <c r="A12009" s="407" t="s">
        <v>18965</v>
      </c>
      <c r="B12009" s="407" t="s">
        <v>18966</v>
      </c>
      <c r="C12009" s="408">
        <v>0</v>
      </c>
      <c r="D12009" s="408">
        <v>5.5</v>
      </c>
      <c r="E12009" s="408">
        <v>5.5</v>
      </c>
      <c r="F12009" s="409">
        <v>44418.491273148145</v>
      </c>
      <c r="G12009" s="408">
        <v>0</v>
      </c>
    </row>
    <row r="12010" spans="1:7" ht="15" x14ac:dyDescent="0.25">
      <c r="A12010" s="407" t="s">
        <v>18967</v>
      </c>
      <c r="B12010" s="407" t="s">
        <v>18968</v>
      </c>
      <c r="C12010" s="406"/>
      <c r="D12010" s="408">
        <v>13.01</v>
      </c>
      <c r="E12010" s="408">
        <v>13.01</v>
      </c>
      <c r="F12010" s="406"/>
      <c r="G12010" s="408">
        <v>0</v>
      </c>
    </row>
    <row r="12011" spans="1:7" ht="15" x14ac:dyDescent="0.2">
      <c r="A12011" s="407" t="s">
        <v>18969</v>
      </c>
      <c r="B12011" s="407" t="s">
        <v>18970</v>
      </c>
      <c r="C12011" s="408">
        <v>0</v>
      </c>
      <c r="D12011" s="408">
        <v>42</v>
      </c>
      <c r="E12011" s="408">
        <v>42</v>
      </c>
      <c r="F12011" s="409">
        <v>44418.491770833331</v>
      </c>
      <c r="G12011" s="408">
        <v>0</v>
      </c>
    </row>
    <row r="12012" spans="1:7" ht="15" x14ac:dyDescent="0.25">
      <c r="A12012" s="407" t="s">
        <v>18971</v>
      </c>
      <c r="B12012" s="407" t="s">
        <v>18972</v>
      </c>
      <c r="C12012" s="406"/>
      <c r="D12012" s="408">
        <v>29.72</v>
      </c>
      <c r="E12012" s="408">
        <v>29.72</v>
      </c>
      <c r="F12012" s="406"/>
      <c r="G12012" s="408">
        <v>0</v>
      </c>
    </row>
    <row r="12013" spans="1:7" ht="15" x14ac:dyDescent="0.2">
      <c r="A12013" s="407" t="s">
        <v>18973</v>
      </c>
      <c r="B12013" s="407" t="s">
        <v>18974</v>
      </c>
      <c r="C12013" s="408">
        <v>26.25</v>
      </c>
      <c r="D12013" s="408">
        <v>27.4848</v>
      </c>
      <c r="E12013" s="408">
        <v>53.7348</v>
      </c>
      <c r="F12013" s="409">
        <v>45111.691122685188</v>
      </c>
      <c r="G12013" s="408">
        <v>0</v>
      </c>
    </row>
    <row r="12014" spans="1:7" ht="15" x14ac:dyDescent="0.2">
      <c r="A12014" s="407" t="s">
        <v>18975</v>
      </c>
      <c r="B12014" s="407" t="s">
        <v>18976</v>
      </c>
      <c r="C12014" s="408">
        <v>0</v>
      </c>
      <c r="D12014" s="408">
        <v>87.06</v>
      </c>
      <c r="E12014" s="408">
        <v>87.06</v>
      </c>
      <c r="F12014" s="409">
        <v>44881.358993055554</v>
      </c>
      <c r="G12014" s="408">
        <v>0</v>
      </c>
    </row>
    <row r="12015" spans="1:7" ht="15" x14ac:dyDescent="0.2">
      <c r="A12015" s="407" t="s">
        <v>18977</v>
      </c>
      <c r="B12015" s="407" t="s">
        <v>18978</v>
      </c>
      <c r="C12015" s="408">
        <v>0</v>
      </c>
      <c r="D12015" s="408">
        <v>143.25</v>
      </c>
      <c r="E12015" s="408">
        <v>143.25</v>
      </c>
      <c r="F12015" s="409">
        <v>44525.627129629633</v>
      </c>
      <c r="G12015" s="408">
        <v>0</v>
      </c>
    </row>
    <row r="12016" spans="1:7" ht="15" x14ac:dyDescent="0.2">
      <c r="A12016" s="407" t="s">
        <v>18979</v>
      </c>
      <c r="B12016" s="407" t="s">
        <v>18980</v>
      </c>
      <c r="C12016" s="408">
        <v>0</v>
      </c>
      <c r="D12016" s="408">
        <v>12</v>
      </c>
      <c r="E12016" s="408">
        <v>12</v>
      </c>
      <c r="F12016" s="409">
        <v>44418.491481481484</v>
      </c>
      <c r="G12016" s="408">
        <v>0</v>
      </c>
    </row>
    <row r="12017" spans="1:7" ht="15" x14ac:dyDescent="0.25">
      <c r="A12017" s="407" t="s">
        <v>18981</v>
      </c>
      <c r="B12017" s="407" t="s">
        <v>18982</v>
      </c>
      <c r="C12017" s="406"/>
      <c r="D12017" s="408">
        <v>3.53</v>
      </c>
      <c r="E12017" s="408">
        <v>3.53</v>
      </c>
      <c r="F12017" s="406"/>
      <c r="G12017" s="408">
        <v>0</v>
      </c>
    </row>
    <row r="12018" spans="1:7" ht="15" x14ac:dyDescent="0.2">
      <c r="A12018" s="407" t="s">
        <v>18983</v>
      </c>
      <c r="B12018" s="407" t="s">
        <v>18984</v>
      </c>
      <c r="C12018" s="408">
        <v>0</v>
      </c>
      <c r="D12018" s="408">
        <v>161.5</v>
      </c>
      <c r="E12018" s="408">
        <v>161.5</v>
      </c>
      <c r="F12018" s="409">
        <v>44510.625868055555</v>
      </c>
      <c r="G12018" s="408">
        <v>0</v>
      </c>
    </row>
    <row r="12019" spans="1:7" ht="15" x14ac:dyDescent="0.2">
      <c r="A12019" s="407" t="s">
        <v>18985</v>
      </c>
      <c r="B12019" s="407" t="s">
        <v>18986</v>
      </c>
      <c r="C12019" s="408">
        <v>0</v>
      </c>
      <c r="D12019" s="408">
        <v>75</v>
      </c>
      <c r="E12019" s="408">
        <v>75</v>
      </c>
      <c r="F12019" s="409">
        <v>44435.812731481485</v>
      </c>
      <c r="G12019" s="408">
        <v>0</v>
      </c>
    </row>
    <row r="12020" spans="1:7" ht="15" x14ac:dyDescent="0.2">
      <c r="A12020" s="407" t="s">
        <v>18987</v>
      </c>
      <c r="B12020" s="407" t="s">
        <v>18988</v>
      </c>
      <c r="C12020" s="408">
        <v>0</v>
      </c>
      <c r="D12020" s="408">
        <v>126.02</v>
      </c>
      <c r="E12020" s="408">
        <v>126.02</v>
      </c>
      <c r="F12020" s="409">
        <v>44435.793229166666</v>
      </c>
      <c r="G12020" s="408">
        <v>0</v>
      </c>
    </row>
    <row r="12021" spans="1:7" ht="15" x14ac:dyDescent="0.2">
      <c r="A12021" s="407" t="s">
        <v>18989</v>
      </c>
      <c r="B12021" s="407" t="s">
        <v>18990</v>
      </c>
      <c r="C12021" s="408">
        <v>0</v>
      </c>
      <c r="D12021" s="408">
        <v>125.34</v>
      </c>
      <c r="E12021" s="408">
        <v>125.34</v>
      </c>
      <c r="F12021" s="409">
        <v>44435.79582175926</v>
      </c>
      <c r="G12021" s="408">
        <v>0</v>
      </c>
    </row>
    <row r="12022" spans="1:7" ht="15" x14ac:dyDescent="0.2">
      <c r="A12022" s="407" t="s">
        <v>18991</v>
      </c>
      <c r="B12022" s="407" t="s">
        <v>18992</v>
      </c>
      <c r="C12022" s="408">
        <v>0</v>
      </c>
      <c r="D12022" s="408">
        <v>38</v>
      </c>
      <c r="E12022" s="408">
        <v>38</v>
      </c>
      <c r="F12022" s="409">
        <v>44784.469386574077</v>
      </c>
      <c r="G12022" s="408">
        <v>0</v>
      </c>
    </row>
    <row r="12023" spans="1:7" ht="15" x14ac:dyDescent="0.25">
      <c r="A12023" s="407" t="s">
        <v>18993</v>
      </c>
      <c r="B12023" s="407" t="s">
        <v>18994</v>
      </c>
      <c r="C12023" s="406"/>
      <c r="D12023" s="406"/>
      <c r="E12023" s="406"/>
      <c r="F12023" s="406"/>
      <c r="G12023" s="408">
        <v>0</v>
      </c>
    </row>
    <row r="12024" spans="1:7" ht="15" x14ac:dyDescent="0.25">
      <c r="A12024" s="407" t="s">
        <v>18995</v>
      </c>
      <c r="B12024" s="407" t="s">
        <v>18996</v>
      </c>
      <c r="C12024" s="406"/>
      <c r="D12024" s="406"/>
      <c r="E12024" s="406"/>
      <c r="F12024" s="406"/>
      <c r="G12024" s="408">
        <v>0</v>
      </c>
    </row>
    <row r="12025" spans="1:7" ht="15" x14ac:dyDescent="0.25">
      <c r="A12025" s="407" t="s">
        <v>18997</v>
      </c>
      <c r="B12025" s="407" t="s">
        <v>18998</v>
      </c>
      <c r="C12025" s="408">
        <v>0</v>
      </c>
      <c r="D12025" s="408">
        <v>57.5</v>
      </c>
      <c r="E12025" s="408">
        <v>57.5</v>
      </c>
      <c r="F12025" s="406"/>
      <c r="G12025" s="408">
        <v>0</v>
      </c>
    </row>
    <row r="12026" spans="1:7" ht="15" x14ac:dyDescent="0.25">
      <c r="A12026" s="407" t="s">
        <v>18999</v>
      </c>
      <c r="B12026" s="407" t="s">
        <v>19000</v>
      </c>
      <c r="C12026" s="408">
        <v>0</v>
      </c>
      <c r="D12026" s="408">
        <v>55.5</v>
      </c>
      <c r="E12026" s="408">
        <v>55.5</v>
      </c>
      <c r="F12026" s="406"/>
      <c r="G12026" s="408">
        <v>0</v>
      </c>
    </row>
    <row r="12027" spans="1:7" ht="15" x14ac:dyDescent="0.2">
      <c r="A12027" s="407" t="s">
        <v>19001</v>
      </c>
      <c r="B12027" s="407" t="s">
        <v>19002</v>
      </c>
      <c r="C12027" s="408">
        <v>2.8332999999999999</v>
      </c>
      <c r="D12027" s="408">
        <v>3.5760000000000001</v>
      </c>
      <c r="E12027" s="408">
        <v>6.4093</v>
      </c>
      <c r="F12027" s="409">
        <v>45111.649456018517</v>
      </c>
      <c r="G12027" s="408">
        <v>0</v>
      </c>
    </row>
    <row r="12028" spans="1:7" ht="15" x14ac:dyDescent="0.2">
      <c r="A12028" s="407" t="s">
        <v>19003</v>
      </c>
      <c r="B12028" s="407" t="s">
        <v>19004</v>
      </c>
      <c r="C12028" s="408">
        <v>2.8332999999999999</v>
      </c>
      <c r="D12028" s="408">
        <v>1.9072</v>
      </c>
      <c r="E12028" s="408">
        <v>4.7404999999999999</v>
      </c>
      <c r="F12028" s="409">
        <v>45111.644583333335</v>
      </c>
      <c r="G12028" s="408">
        <v>0</v>
      </c>
    </row>
    <row r="12029" spans="1:7" ht="15" x14ac:dyDescent="0.25">
      <c r="A12029" s="407" t="s">
        <v>19005</v>
      </c>
      <c r="B12029" s="407" t="s">
        <v>19006</v>
      </c>
      <c r="C12029" s="406"/>
      <c r="D12029" s="408">
        <v>107.35</v>
      </c>
      <c r="E12029" s="408">
        <v>107.35</v>
      </c>
      <c r="F12029" s="409">
        <v>44517.616782407407</v>
      </c>
      <c r="G12029" s="408">
        <v>0</v>
      </c>
    </row>
    <row r="12030" spans="1:7" ht="15" x14ac:dyDescent="0.25">
      <c r="A12030" s="407" t="s">
        <v>19007</v>
      </c>
      <c r="B12030" s="407" t="s">
        <v>19008</v>
      </c>
      <c r="C12030" s="406"/>
      <c r="D12030" s="408">
        <v>96.7</v>
      </c>
      <c r="E12030" s="408">
        <v>96.7</v>
      </c>
      <c r="F12030" s="409">
        <v>44435.80263888889</v>
      </c>
      <c r="G12030" s="408">
        <v>0</v>
      </c>
    </row>
    <row r="12031" spans="1:7" ht="15" x14ac:dyDescent="0.25">
      <c r="A12031" s="407" t="s">
        <v>19009</v>
      </c>
      <c r="B12031" s="407" t="s">
        <v>19010</v>
      </c>
      <c r="C12031" s="406"/>
      <c r="D12031" s="406"/>
      <c r="E12031" s="406"/>
      <c r="F12031" s="409">
        <v>44882.388159722221</v>
      </c>
      <c r="G12031" s="408">
        <v>0</v>
      </c>
    </row>
    <row r="12032" spans="1:7" ht="15" x14ac:dyDescent="0.25">
      <c r="A12032" s="407" t="s">
        <v>19011</v>
      </c>
      <c r="B12032" s="407" t="s">
        <v>19012</v>
      </c>
      <c r="C12032" s="406"/>
      <c r="D12032" s="406"/>
      <c r="E12032" s="406"/>
      <c r="F12032" s="409">
        <v>44882.388356481482</v>
      </c>
      <c r="G12032" s="408">
        <v>0</v>
      </c>
    </row>
    <row r="12033" spans="1:7" ht="15" x14ac:dyDescent="0.25">
      <c r="A12033" s="407" t="s">
        <v>19013</v>
      </c>
      <c r="B12033" s="407" t="s">
        <v>19014</v>
      </c>
      <c r="C12033" s="406"/>
      <c r="D12033" s="406"/>
      <c r="E12033" s="406"/>
      <c r="F12033" s="409">
        <v>44882.38858796296</v>
      </c>
      <c r="G12033" s="408">
        <v>0</v>
      </c>
    </row>
    <row r="12034" spans="1:7" ht="15" x14ac:dyDescent="0.25">
      <c r="A12034" s="407" t="s">
        <v>19015</v>
      </c>
      <c r="B12034" s="407" t="s">
        <v>19016</v>
      </c>
      <c r="C12034" s="406"/>
      <c r="D12034" s="406"/>
      <c r="E12034" s="406"/>
      <c r="F12034" s="409">
        <v>44882.388773148145</v>
      </c>
      <c r="G12034" s="408">
        <v>0</v>
      </c>
    </row>
    <row r="12035" spans="1:7" ht="15" x14ac:dyDescent="0.25">
      <c r="A12035" s="407" t="s">
        <v>19017</v>
      </c>
      <c r="B12035" s="407" t="s">
        <v>19018</v>
      </c>
      <c r="C12035" s="406"/>
      <c r="D12035" s="406"/>
      <c r="E12035" s="406"/>
      <c r="F12035" s="409">
        <v>44882.38894675926</v>
      </c>
      <c r="G12035" s="408">
        <v>0</v>
      </c>
    </row>
    <row r="12036" spans="1:7" ht="15" x14ac:dyDescent="0.25">
      <c r="A12036" s="407" t="s">
        <v>19019</v>
      </c>
      <c r="B12036" s="407" t="s">
        <v>19020</v>
      </c>
      <c r="C12036" s="406"/>
      <c r="D12036" s="406"/>
      <c r="E12036" s="406"/>
      <c r="F12036" s="409">
        <v>44882.389131944445</v>
      </c>
      <c r="G12036" s="408">
        <v>0</v>
      </c>
    </row>
    <row r="12037" spans="1:7" ht="15" x14ac:dyDescent="0.25">
      <c r="A12037" s="407" t="s">
        <v>19021</v>
      </c>
      <c r="B12037" s="407" t="s">
        <v>19022</v>
      </c>
      <c r="C12037" s="406"/>
      <c r="D12037" s="406"/>
      <c r="E12037" s="406"/>
      <c r="F12037" s="409">
        <v>44882.389374999999</v>
      </c>
      <c r="G12037" s="408">
        <v>0</v>
      </c>
    </row>
    <row r="12038" spans="1:7" ht="15" x14ac:dyDescent="0.25">
      <c r="A12038" s="407" t="s">
        <v>19023</v>
      </c>
      <c r="B12038" s="407" t="s">
        <v>19024</v>
      </c>
      <c r="C12038" s="406"/>
      <c r="D12038" s="406"/>
      <c r="E12038" s="406"/>
      <c r="F12038" s="409">
        <v>44882.389687499999</v>
      </c>
      <c r="G12038" s="408">
        <v>0</v>
      </c>
    </row>
    <row r="12039" spans="1:7" ht="15" x14ac:dyDescent="0.25">
      <c r="A12039" s="407" t="s">
        <v>19025</v>
      </c>
      <c r="B12039" s="407" t="s">
        <v>19026</v>
      </c>
      <c r="C12039" s="406"/>
      <c r="D12039" s="406"/>
      <c r="E12039" s="406"/>
      <c r="F12039" s="409">
        <v>44222.516423611109</v>
      </c>
      <c r="G12039" s="408">
        <v>0</v>
      </c>
    </row>
    <row r="12040" spans="1:7" ht="15" x14ac:dyDescent="0.25">
      <c r="A12040" s="407" t="s">
        <v>19027</v>
      </c>
      <c r="B12040" s="407" t="s">
        <v>19028</v>
      </c>
      <c r="C12040" s="406"/>
      <c r="D12040" s="406"/>
      <c r="E12040" s="406"/>
      <c r="F12040" s="409">
        <v>44882.389872685184</v>
      </c>
      <c r="G12040" s="408">
        <v>0</v>
      </c>
    </row>
    <row r="12041" spans="1:7" ht="15" x14ac:dyDescent="0.25">
      <c r="A12041" s="407" t="s">
        <v>19029</v>
      </c>
      <c r="B12041" s="407" t="s">
        <v>19030</v>
      </c>
      <c r="C12041" s="406"/>
      <c r="D12041" s="406"/>
      <c r="E12041" s="406"/>
      <c r="F12041" s="409">
        <v>44222.516122685185</v>
      </c>
      <c r="G12041" s="408">
        <v>0</v>
      </c>
    </row>
    <row r="12042" spans="1:7" ht="15" x14ac:dyDescent="0.2">
      <c r="A12042" s="407" t="s">
        <v>19031</v>
      </c>
      <c r="B12042" s="407" t="s">
        <v>19032</v>
      </c>
      <c r="C12042" s="408">
        <v>0</v>
      </c>
      <c r="D12042" s="408">
        <v>161.4</v>
      </c>
      <c r="E12042" s="408">
        <v>161.4</v>
      </c>
      <c r="F12042" s="409">
        <v>44882.390081018515</v>
      </c>
      <c r="G12042" s="408">
        <v>0</v>
      </c>
    </row>
    <row r="12043" spans="1:7" ht="15" x14ac:dyDescent="0.25">
      <c r="A12043" s="407" t="s">
        <v>19033</v>
      </c>
      <c r="B12043" s="407" t="s">
        <v>19034</v>
      </c>
      <c r="C12043" s="406"/>
      <c r="D12043" s="406"/>
      <c r="E12043" s="406"/>
      <c r="F12043" s="409">
        <v>44222.513842592591</v>
      </c>
      <c r="G12043" s="408">
        <v>0</v>
      </c>
    </row>
    <row r="12044" spans="1:7" ht="15" x14ac:dyDescent="0.25">
      <c r="A12044" s="407" t="s">
        <v>19035</v>
      </c>
      <c r="B12044" s="407" t="s">
        <v>19036</v>
      </c>
      <c r="C12044" s="406"/>
      <c r="D12044" s="406"/>
      <c r="E12044" s="406"/>
      <c r="F12044" s="409">
        <v>44882.390266203707</v>
      </c>
      <c r="G12044" s="408">
        <v>0</v>
      </c>
    </row>
    <row r="12045" spans="1:7" ht="15" x14ac:dyDescent="0.2">
      <c r="A12045" s="407" t="s">
        <v>19037</v>
      </c>
      <c r="B12045" s="407" t="s">
        <v>19038</v>
      </c>
      <c r="C12045" s="408">
        <v>65</v>
      </c>
      <c r="D12045" s="408">
        <v>491.68361570526872</v>
      </c>
      <c r="E12045" s="408">
        <v>559.18361570526872</v>
      </c>
      <c r="F12045" s="409">
        <v>45037.365231481483</v>
      </c>
      <c r="G12045" s="408">
        <v>0</v>
      </c>
    </row>
    <row r="12046" spans="1:7" ht="15" x14ac:dyDescent="0.2">
      <c r="A12046" s="407" t="s">
        <v>19039</v>
      </c>
      <c r="B12046" s="407" t="s">
        <v>19040</v>
      </c>
      <c r="C12046" s="408">
        <v>93</v>
      </c>
      <c r="D12046" s="408">
        <v>66.922275438596486</v>
      </c>
      <c r="E12046" s="408">
        <v>165.9222754385965</v>
      </c>
      <c r="F12046" s="409">
        <v>44511.427708333336</v>
      </c>
      <c r="G12046" s="408">
        <v>0</v>
      </c>
    </row>
    <row r="12047" spans="1:7" ht="15" x14ac:dyDescent="0.2">
      <c r="A12047" s="407" t="s">
        <v>19041</v>
      </c>
      <c r="B12047" s="407" t="s">
        <v>19042</v>
      </c>
      <c r="C12047" s="408">
        <v>306</v>
      </c>
      <c r="D12047" s="408">
        <v>744.9471182905686</v>
      </c>
      <c r="E12047" s="408">
        <v>1076.9471182905688</v>
      </c>
      <c r="F12047" s="409">
        <v>43768.376342592594</v>
      </c>
      <c r="G12047" s="408">
        <v>0</v>
      </c>
    </row>
    <row r="12048" spans="1:7" ht="15" x14ac:dyDescent="0.25">
      <c r="A12048" s="407" t="s">
        <v>19043</v>
      </c>
      <c r="B12048" s="407" t="s">
        <v>19044</v>
      </c>
      <c r="C12048" s="406"/>
      <c r="D12048" s="406"/>
      <c r="E12048" s="406"/>
      <c r="F12048" s="409">
        <v>44882.390428240738</v>
      </c>
      <c r="G12048" s="408">
        <v>0</v>
      </c>
    </row>
    <row r="12049" spans="1:7" ht="15" x14ac:dyDescent="0.2">
      <c r="A12049" s="407" t="s">
        <v>19045</v>
      </c>
      <c r="B12049" s="407" t="s">
        <v>19046</v>
      </c>
      <c r="C12049" s="408">
        <v>0</v>
      </c>
      <c r="D12049" s="408">
        <v>153.4</v>
      </c>
      <c r="E12049" s="408">
        <v>153.4</v>
      </c>
      <c r="F12049" s="409">
        <v>43017.409016203703</v>
      </c>
      <c r="G12049" s="408">
        <v>0</v>
      </c>
    </row>
    <row r="12050" spans="1:7" ht="15" x14ac:dyDescent="0.2">
      <c r="A12050" s="407" t="s">
        <v>19047</v>
      </c>
      <c r="B12050" s="407" t="s">
        <v>19048</v>
      </c>
      <c r="C12050" s="408">
        <v>56.75</v>
      </c>
      <c r="D12050" s="408">
        <v>624.82460943828289</v>
      </c>
      <c r="E12050" s="408">
        <v>689.49127610494963</v>
      </c>
      <c r="F12050" s="409">
        <v>43017.409108796295</v>
      </c>
      <c r="G12050" s="408">
        <v>0</v>
      </c>
    </row>
    <row r="12051" spans="1:7" ht="15" x14ac:dyDescent="0.2">
      <c r="A12051" s="407" t="s">
        <v>19049</v>
      </c>
      <c r="B12051" s="407" t="s">
        <v>19050</v>
      </c>
      <c r="C12051" s="408">
        <v>96.333299999999994</v>
      </c>
      <c r="D12051" s="408">
        <v>307.25099999999998</v>
      </c>
      <c r="E12051" s="408">
        <v>403.58429999999998</v>
      </c>
      <c r="F12051" s="409">
        <v>43017.409166666665</v>
      </c>
      <c r="G12051" s="408">
        <v>0</v>
      </c>
    </row>
    <row r="12052" spans="1:7" ht="15" x14ac:dyDescent="0.2">
      <c r="A12052" s="407" t="s">
        <v>19051</v>
      </c>
      <c r="B12052" s="407" t="s">
        <v>19052</v>
      </c>
      <c r="C12052" s="408">
        <v>0</v>
      </c>
      <c r="D12052" s="408">
        <v>134</v>
      </c>
      <c r="E12052" s="408">
        <v>134</v>
      </c>
      <c r="F12052" s="409">
        <v>43017.409236111111</v>
      </c>
      <c r="G12052" s="408">
        <v>0</v>
      </c>
    </row>
    <row r="12053" spans="1:7" ht="15" x14ac:dyDescent="0.2">
      <c r="A12053" s="407" t="s">
        <v>19053</v>
      </c>
      <c r="B12053" s="407" t="s">
        <v>19054</v>
      </c>
      <c r="C12053" s="408">
        <v>0</v>
      </c>
      <c r="D12053" s="408">
        <v>114.5</v>
      </c>
      <c r="E12053" s="408">
        <v>114.5</v>
      </c>
      <c r="F12053" s="409">
        <v>43017.40929398148</v>
      </c>
      <c r="G12053" s="408">
        <v>0</v>
      </c>
    </row>
    <row r="12054" spans="1:7" ht="15" x14ac:dyDescent="0.2">
      <c r="A12054" s="407" t="s">
        <v>19055</v>
      </c>
      <c r="B12054" s="407" t="s">
        <v>19056</v>
      </c>
      <c r="C12054" s="408">
        <v>0</v>
      </c>
      <c r="D12054" s="408">
        <v>164.87</v>
      </c>
      <c r="E12054" s="408">
        <v>164.87</v>
      </c>
      <c r="F12054" s="409">
        <v>44785.333506944444</v>
      </c>
      <c r="G12054" s="408">
        <v>0</v>
      </c>
    </row>
    <row r="12055" spans="1:7" ht="15" x14ac:dyDescent="0.2">
      <c r="A12055" s="407" t="s">
        <v>19057</v>
      </c>
      <c r="B12055" s="407" t="s">
        <v>19058</v>
      </c>
      <c r="C12055" s="408">
        <v>0</v>
      </c>
      <c r="D12055" s="408">
        <v>175.5</v>
      </c>
      <c r="E12055" s="408">
        <v>175.5</v>
      </c>
      <c r="F12055" s="409">
        <v>44881.359201388892</v>
      </c>
      <c r="G12055" s="408">
        <v>8</v>
      </c>
    </row>
    <row r="12056" spans="1:7" ht="15" x14ac:dyDescent="0.2">
      <c r="A12056" s="407" t="s">
        <v>19059</v>
      </c>
      <c r="B12056" s="407" t="s">
        <v>19060</v>
      </c>
      <c r="C12056" s="408">
        <v>0</v>
      </c>
      <c r="D12056" s="408">
        <v>73.8</v>
      </c>
      <c r="E12056" s="408">
        <v>73.8</v>
      </c>
      <c r="F12056" s="409">
        <v>45107.306377314817</v>
      </c>
      <c r="G12056" s="408">
        <v>9</v>
      </c>
    </row>
    <row r="12057" spans="1:7" ht="15" x14ac:dyDescent="0.2">
      <c r="A12057" s="407" t="s">
        <v>19061</v>
      </c>
      <c r="B12057" s="407" t="s">
        <v>19062</v>
      </c>
      <c r="C12057" s="408">
        <v>0</v>
      </c>
      <c r="D12057" s="408">
        <v>221.17</v>
      </c>
      <c r="E12057" s="408">
        <v>221.17</v>
      </c>
      <c r="F12057" s="409">
        <v>44881.360983796294</v>
      </c>
      <c r="G12057" s="408">
        <v>0</v>
      </c>
    </row>
    <row r="12058" spans="1:7" ht="15" x14ac:dyDescent="0.2">
      <c r="A12058" s="407" t="s">
        <v>19063</v>
      </c>
      <c r="B12058" s="407" t="s">
        <v>19064</v>
      </c>
      <c r="C12058" s="408">
        <v>0</v>
      </c>
      <c r="D12058" s="408">
        <v>4.639326923076923</v>
      </c>
      <c r="E12058" s="408">
        <v>4.639326923076923</v>
      </c>
      <c r="F12058" s="409">
        <v>44978.618703703702</v>
      </c>
      <c r="G12058" s="408">
        <v>112</v>
      </c>
    </row>
    <row r="12059" spans="1:7" ht="15" x14ac:dyDescent="0.2">
      <c r="A12059" s="407" t="s">
        <v>19065</v>
      </c>
      <c r="B12059" s="407" t="s">
        <v>19066</v>
      </c>
      <c r="C12059" s="408">
        <v>0</v>
      </c>
      <c r="D12059" s="408">
        <v>41.6</v>
      </c>
      <c r="E12059" s="408">
        <v>41.6</v>
      </c>
      <c r="F12059" s="409">
        <v>45343.304131944446</v>
      </c>
      <c r="G12059" s="408">
        <v>1</v>
      </c>
    </row>
    <row r="12060" spans="1:7" ht="15" x14ac:dyDescent="0.2">
      <c r="A12060" s="407" t="s">
        <v>19067</v>
      </c>
      <c r="B12060" s="407" t="s">
        <v>19068</v>
      </c>
      <c r="C12060" s="408">
        <v>17.5</v>
      </c>
      <c r="D12060" s="408">
        <v>105.29452000000001</v>
      </c>
      <c r="E12060" s="408">
        <v>125.29451999999999</v>
      </c>
      <c r="F12060" s="409">
        <v>43017.409849537034</v>
      </c>
      <c r="G12060" s="408">
        <v>0</v>
      </c>
    </row>
    <row r="12061" spans="1:7" ht="15" x14ac:dyDescent="0.2">
      <c r="A12061" s="407" t="s">
        <v>19069</v>
      </c>
      <c r="B12061" s="407" t="s">
        <v>19070</v>
      </c>
      <c r="C12061" s="408">
        <v>6.5</v>
      </c>
      <c r="D12061" s="408">
        <v>3.1061999999999999</v>
      </c>
      <c r="E12061" s="408">
        <v>12.106199999999999</v>
      </c>
      <c r="F12061" s="409">
        <v>43017.409884259258</v>
      </c>
      <c r="G12061" s="408">
        <v>0</v>
      </c>
    </row>
    <row r="12062" spans="1:7" ht="15" x14ac:dyDescent="0.2">
      <c r="A12062" s="407" t="s">
        <v>19071</v>
      </c>
      <c r="B12062" s="407" t="s">
        <v>19072</v>
      </c>
      <c r="C12062" s="408">
        <v>17.5</v>
      </c>
      <c r="D12062" s="408">
        <v>282.10860000000002</v>
      </c>
      <c r="E12062" s="408">
        <v>302.10860000000002</v>
      </c>
      <c r="F12062" s="409">
        <v>43017.409930555557</v>
      </c>
      <c r="G12062" s="408">
        <v>0</v>
      </c>
    </row>
    <row r="12063" spans="1:7" ht="15" x14ac:dyDescent="0.2">
      <c r="A12063" s="407" t="s">
        <v>19073</v>
      </c>
      <c r="B12063" s="407" t="s">
        <v>19074</v>
      </c>
      <c r="C12063" s="408">
        <v>7.5</v>
      </c>
      <c r="D12063" s="408">
        <v>4.2942</v>
      </c>
      <c r="E12063" s="408">
        <v>14.294199999999998</v>
      </c>
      <c r="F12063" s="409">
        <v>43017.40997685185</v>
      </c>
      <c r="G12063" s="408">
        <v>0</v>
      </c>
    </row>
    <row r="12064" spans="1:7" ht="15" x14ac:dyDescent="0.2">
      <c r="A12064" s="407" t="s">
        <v>19075</v>
      </c>
      <c r="B12064" s="407" t="s">
        <v>19076</v>
      </c>
      <c r="C12064" s="408">
        <v>147.75</v>
      </c>
      <c r="D12064" s="408">
        <v>75.266668910471353</v>
      </c>
      <c r="E12064" s="408">
        <v>241.35000224380468</v>
      </c>
      <c r="F12064" s="409">
        <v>43844.405150462961</v>
      </c>
      <c r="G12064" s="408">
        <v>0</v>
      </c>
    </row>
    <row r="12065" spans="1:7" ht="15" x14ac:dyDescent="0.2">
      <c r="A12065" s="407" t="s">
        <v>19077</v>
      </c>
      <c r="B12065" s="407" t="s">
        <v>19078</v>
      </c>
      <c r="C12065" s="408">
        <v>147.75</v>
      </c>
      <c r="D12065" s="408">
        <v>75.25619891047134</v>
      </c>
      <c r="E12065" s="408">
        <v>241.33953224380468</v>
      </c>
      <c r="F12065" s="409">
        <v>43017.410069444442</v>
      </c>
      <c r="G12065" s="408">
        <v>0</v>
      </c>
    </row>
    <row r="12066" spans="1:7" ht="15" x14ac:dyDescent="0.25">
      <c r="A12066" s="407" t="s">
        <v>19079</v>
      </c>
      <c r="B12066" s="407" t="s">
        <v>19080</v>
      </c>
      <c r="C12066" s="406"/>
      <c r="D12066" s="408">
        <v>15.8</v>
      </c>
      <c r="E12066" s="408">
        <v>15.8</v>
      </c>
      <c r="F12066" s="409">
        <v>45215.567870370367</v>
      </c>
      <c r="G12066" s="408">
        <v>0</v>
      </c>
    </row>
    <row r="12067" spans="1:7" ht="15" x14ac:dyDescent="0.25">
      <c r="A12067" s="407" t="s">
        <v>19081</v>
      </c>
      <c r="B12067" s="407" t="s">
        <v>19082</v>
      </c>
      <c r="C12067" s="406"/>
      <c r="D12067" s="408">
        <v>14.6</v>
      </c>
      <c r="E12067" s="406"/>
      <c r="F12067" s="409">
        <v>44882.390902777777</v>
      </c>
      <c r="G12067" s="408">
        <v>0</v>
      </c>
    </row>
    <row r="12068" spans="1:7" ht="15" x14ac:dyDescent="0.25">
      <c r="A12068" s="407" t="s">
        <v>19083</v>
      </c>
      <c r="B12068" s="407" t="s">
        <v>19084</v>
      </c>
      <c r="C12068" s="406"/>
      <c r="D12068" s="408">
        <v>0</v>
      </c>
      <c r="E12068" s="406"/>
      <c r="F12068" s="409">
        <v>44882.391064814816</v>
      </c>
      <c r="G12068" s="408">
        <v>0</v>
      </c>
    </row>
    <row r="12069" spans="1:7" ht="15" x14ac:dyDescent="0.25">
      <c r="A12069" s="407" t="s">
        <v>19085</v>
      </c>
      <c r="B12069" s="407" t="s">
        <v>19084</v>
      </c>
      <c r="C12069" s="406"/>
      <c r="D12069" s="408">
        <v>104.58</v>
      </c>
      <c r="E12069" s="408">
        <v>18.149999999999999</v>
      </c>
      <c r="F12069" s="409">
        <v>45107.307997685188</v>
      </c>
      <c r="G12069" s="408">
        <v>0</v>
      </c>
    </row>
    <row r="12070" spans="1:7" ht="15" x14ac:dyDescent="0.25">
      <c r="A12070" s="407" t="s">
        <v>19086</v>
      </c>
      <c r="B12070" s="407" t="s">
        <v>19087</v>
      </c>
      <c r="C12070" s="406"/>
      <c r="D12070" s="408">
        <v>14.6</v>
      </c>
      <c r="E12070" s="406"/>
      <c r="F12070" s="409">
        <v>44882.391423611109</v>
      </c>
      <c r="G12070" s="408">
        <v>0</v>
      </c>
    </row>
    <row r="12071" spans="1:7" ht="15" x14ac:dyDescent="0.25">
      <c r="A12071" s="407" t="s">
        <v>19088</v>
      </c>
      <c r="B12071" s="407" t="s">
        <v>19087</v>
      </c>
      <c r="C12071" s="406"/>
      <c r="D12071" s="408">
        <v>14.6</v>
      </c>
      <c r="E12071" s="406"/>
      <c r="F12071" s="409">
        <v>44882.391574074078</v>
      </c>
      <c r="G12071" s="408">
        <v>0</v>
      </c>
    </row>
    <row r="12072" spans="1:7" ht="15" x14ac:dyDescent="0.25">
      <c r="A12072" s="407" t="s">
        <v>19089</v>
      </c>
      <c r="B12072" s="407" t="s">
        <v>19090</v>
      </c>
      <c r="C12072" s="406"/>
      <c r="D12072" s="408">
        <v>14.6</v>
      </c>
      <c r="E12072" s="406"/>
      <c r="F12072" s="409">
        <v>44882.391759259262</v>
      </c>
      <c r="G12072" s="408">
        <v>0</v>
      </c>
    </row>
    <row r="12073" spans="1:7" ht="15" x14ac:dyDescent="0.25">
      <c r="A12073" s="407" t="s">
        <v>19091</v>
      </c>
      <c r="B12073" s="407" t="s">
        <v>19092</v>
      </c>
      <c r="C12073" s="406"/>
      <c r="D12073" s="408">
        <v>14.6</v>
      </c>
      <c r="E12073" s="406"/>
      <c r="F12073" s="409">
        <v>44882.391944444447</v>
      </c>
      <c r="G12073" s="408">
        <v>0</v>
      </c>
    </row>
    <row r="12074" spans="1:7" ht="15" x14ac:dyDescent="0.2">
      <c r="A12074" s="407" t="s">
        <v>19093</v>
      </c>
      <c r="B12074" s="407" t="s">
        <v>19094</v>
      </c>
      <c r="C12074" s="408">
        <v>0</v>
      </c>
      <c r="D12074" s="408">
        <v>15.8</v>
      </c>
      <c r="E12074" s="408">
        <v>15.8</v>
      </c>
      <c r="F12074" s="409">
        <v>45407.507939814815</v>
      </c>
      <c r="G12074" s="408">
        <v>0</v>
      </c>
    </row>
    <row r="12075" spans="1:7" ht="15" x14ac:dyDescent="0.25">
      <c r="A12075" s="407" t="s">
        <v>19095</v>
      </c>
      <c r="B12075" s="407" t="s">
        <v>19096</v>
      </c>
      <c r="C12075" s="406"/>
      <c r="D12075" s="408">
        <v>14.6</v>
      </c>
      <c r="E12075" s="406"/>
      <c r="F12075" s="409">
        <v>44882.392291666663</v>
      </c>
      <c r="G12075" s="408">
        <v>0</v>
      </c>
    </row>
    <row r="12076" spans="1:7" ht="15" x14ac:dyDescent="0.25">
      <c r="A12076" s="407" t="s">
        <v>19097</v>
      </c>
      <c r="B12076" s="407" t="s">
        <v>19098</v>
      </c>
      <c r="C12076" s="406"/>
      <c r="D12076" s="408">
        <v>471.7</v>
      </c>
      <c r="E12076" s="406"/>
      <c r="F12076" s="409">
        <v>44882.392453703702</v>
      </c>
      <c r="G12076" s="408">
        <v>0</v>
      </c>
    </row>
    <row r="12077" spans="1:7" ht="15" x14ac:dyDescent="0.2">
      <c r="A12077" s="407" t="s">
        <v>19099</v>
      </c>
      <c r="B12077" s="407" t="s">
        <v>19100</v>
      </c>
      <c r="C12077" s="408">
        <v>0</v>
      </c>
      <c r="D12077" s="408">
        <v>14.6</v>
      </c>
      <c r="E12077" s="408">
        <v>0</v>
      </c>
      <c r="F12077" s="409">
        <v>43845.633750000001</v>
      </c>
      <c r="G12077" s="408">
        <v>0</v>
      </c>
    </row>
    <row r="12078" spans="1:7" ht="15" x14ac:dyDescent="0.25">
      <c r="A12078" s="407" t="s">
        <v>19101</v>
      </c>
      <c r="B12078" s="407" t="s">
        <v>19102</v>
      </c>
      <c r="C12078" s="406"/>
      <c r="D12078" s="408">
        <v>13.5</v>
      </c>
      <c r="E12078" s="406"/>
      <c r="F12078" s="409">
        <v>44882.39261574074</v>
      </c>
      <c r="G12078" s="408">
        <v>0</v>
      </c>
    </row>
    <row r="12079" spans="1:7" ht="15" x14ac:dyDescent="0.25">
      <c r="A12079" s="407" t="s">
        <v>19103</v>
      </c>
      <c r="B12079" s="407" t="s">
        <v>19104</v>
      </c>
      <c r="C12079" s="406"/>
      <c r="D12079" s="408">
        <v>14.6</v>
      </c>
      <c r="E12079" s="406"/>
      <c r="F12079" s="409">
        <v>44882.392800925925</v>
      </c>
      <c r="G12079" s="408">
        <v>0</v>
      </c>
    </row>
    <row r="12080" spans="1:7" ht="15" x14ac:dyDescent="0.2">
      <c r="A12080" s="407" t="s">
        <v>19105</v>
      </c>
      <c r="B12080" s="407" t="s">
        <v>19106</v>
      </c>
      <c r="C12080" s="408">
        <v>0</v>
      </c>
      <c r="D12080" s="408">
        <v>16.700800000000001</v>
      </c>
      <c r="E12080" s="408">
        <v>16.700800000000001</v>
      </c>
      <c r="F12080" s="409">
        <v>44978.63726851852</v>
      </c>
      <c r="G12080" s="408">
        <v>0</v>
      </c>
    </row>
    <row r="12081" spans="1:7" ht="15" x14ac:dyDescent="0.2">
      <c r="A12081" s="407" t="s">
        <v>19107</v>
      </c>
      <c r="B12081" s="407" t="s">
        <v>19108</v>
      </c>
      <c r="C12081" s="408">
        <v>0</v>
      </c>
      <c r="D12081" s="408">
        <v>0</v>
      </c>
      <c r="E12081" s="408">
        <v>0</v>
      </c>
      <c r="F12081" s="409">
        <v>45580.623287037037</v>
      </c>
      <c r="G12081" s="408">
        <v>0</v>
      </c>
    </row>
    <row r="12082" spans="1:7" ht="15" x14ac:dyDescent="0.2">
      <c r="A12082" s="407" t="s">
        <v>19109</v>
      </c>
      <c r="B12082" s="407" t="s">
        <v>19110</v>
      </c>
      <c r="C12082" s="408">
        <v>1.6666666666666665</v>
      </c>
      <c r="D12082" s="408">
        <v>36.81760386923839</v>
      </c>
      <c r="E12082" s="408">
        <v>43.900937202571718</v>
      </c>
      <c r="F12082" s="409">
        <v>45930.630671296298</v>
      </c>
      <c r="G12082" s="408">
        <v>0</v>
      </c>
    </row>
    <row r="12083" spans="1:7" ht="15" x14ac:dyDescent="0.2">
      <c r="A12083" s="407" t="s">
        <v>19111</v>
      </c>
      <c r="B12083" s="407" t="s">
        <v>19112</v>
      </c>
      <c r="C12083" s="408">
        <v>0</v>
      </c>
      <c r="D12083" s="408">
        <v>46</v>
      </c>
      <c r="E12083" s="408">
        <v>46</v>
      </c>
      <c r="F12083" s="409">
        <v>44511.398657407408</v>
      </c>
      <c r="G12083" s="408">
        <v>0</v>
      </c>
    </row>
    <row r="12084" spans="1:7" ht="15" x14ac:dyDescent="0.2">
      <c r="A12084" s="407" t="s">
        <v>19113</v>
      </c>
      <c r="B12084" s="407" t="s">
        <v>19114</v>
      </c>
      <c r="C12084" s="408">
        <v>0</v>
      </c>
      <c r="D12084" s="408">
        <v>82</v>
      </c>
      <c r="E12084" s="408">
        <v>82</v>
      </c>
      <c r="F12084" s="409">
        <v>44880.604432870372</v>
      </c>
      <c r="G12084" s="408">
        <v>0</v>
      </c>
    </row>
    <row r="12085" spans="1:7" ht="15" x14ac:dyDescent="0.2">
      <c r="A12085" s="407" t="s">
        <v>19115</v>
      </c>
      <c r="B12085" s="407" t="s">
        <v>19116</v>
      </c>
      <c r="C12085" s="408">
        <v>0</v>
      </c>
      <c r="D12085" s="408">
        <v>50</v>
      </c>
      <c r="E12085" s="408">
        <v>50</v>
      </c>
      <c r="F12085" s="409">
        <v>44978.640520833331</v>
      </c>
      <c r="G12085" s="408">
        <v>0</v>
      </c>
    </row>
    <row r="12086" spans="1:7" ht="15" x14ac:dyDescent="0.25">
      <c r="A12086" s="407" t="s">
        <v>19117</v>
      </c>
      <c r="B12086" s="407" t="s">
        <v>19118</v>
      </c>
      <c r="C12086" s="406"/>
      <c r="D12086" s="408">
        <v>0.1</v>
      </c>
      <c r="E12086" s="408">
        <v>0.1</v>
      </c>
      <c r="F12086" s="409">
        <v>44511.409143518518</v>
      </c>
      <c r="G12086" s="408">
        <v>0</v>
      </c>
    </row>
    <row r="12087" spans="1:7" ht="15" x14ac:dyDescent="0.2">
      <c r="A12087" s="407" t="s">
        <v>19119</v>
      </c>
      <c r="B12087" s="407" t="s">
        <v>19120</v>
      </c>
      <c r="C12087" s="408">
        <v>5.5</v>
      </c>
      <c r="D12087" s="408">
        <v>48.2</v>
      </c>
      <c r="E12087" s="408">
        <v>58.7</v>
      </c>
      <c r="F12087" s="409">
        <v>45329.360775462963</v>
      </c>
      <c r="G12087" s="408">
        <v>0</v>
      </c>
    </row>
    <row r="12088" spans="1:7" ht="15" x14ac:dyDescent="0.2">
      <c r="A12088" s="407" t="s">
        <v>19121</v>
      </c>
      <c r="B12088" s="407" t="s">
        <v>19122</v>
      </c>
      <c r="C12088" s="408">
        <v>3.5</v>
      </c>
      <c r="D12088" s="408">
        <v>6.3</v>
      </c>
      <c r="E12088" s="408">
        <v>14.8</v>
      </c>
      <c r="F12088" s="409">
        <v>44511.401493055557</v>
      </c>
      <c r="G12088" s="408">
        <v>0</v>
      </c>
    </row>
    <row r="12089" spans="1:7" ht="15" x14ac:dyDescent="0.2">
      <c r="A12089" s="407" t="s">
        <v>19123</v>
      </c>
      <c r="B12089" s="407" t="s">
        <v>19124</v>
      </c>
      <c r="C12089" s="408">
        <v>3.5</v>
      </c>
      <c r="D12089" s="408">
        <v>37.049999999999997</v>
      </c>
      <c r="E12089" s="408">
        <v>45.55</v>
      </c>
      <c r="F12089" s="409">
        <v>45930.63082175926</v>
      </c>
      <c r="G12089" s="408">
        <v>0</v>
      </c>
    </row>
    <row r="12090" spans="1:7" ht="15" x14ac:dyDescent="0.2">
      <c r="A12090" s="407" t="s">
        <v>19125</v>
      </c>
      <c r="B12090" s="407" t="s">
        <v>19126</v>
      </c>
      <c r="C12090" s="408">
        <v>0</v>
      </c>
      <c r="D12090" s="408">
        <v>97.4</v>
      </c>
      <c r="E12090" s="408">
        <v>97.4</v>
      </c>
      <c r="F12090" s="409">
        <v>44881.361504629633</v>
      </c>
      <c r="G12090" s="408">
        <v>0</v>
      </c>
    </row>
    <row r="12091" spans="1:7" ht="15" x14ac:dyDescent="0.2">
      <c r="A12091" s="407" t="s">
        <v>19127</v>
      </c>
      <c r="B12091" s="407" t="s">
        <v>19128</v>
      </c>
      <c r="C12091" s="408">
        <v>1</v>
      </c>
      <c r="D12091" s="408">
        <v>8.1829999999999998</v>
      </c>
      <c r="E12091" s="408">
        <v>11.683</v>
      </c>
      <c r="F12091" s="409">
        <v>44511.405821759261</v>
      </c>
      <c r="G12091" s="408">
        <v>2</v>
      </c>
    </row>
    <row r="12092" spans="1:7" ht="15" x14ac:dyDescent="0.2">
      <c r="A12092" s="407" t="s">
        <v>19129</v>
      </c>
      <c r="B12092" s="407" t="s">
        <v>19130</v>
      </c>
      <c r="C12092" s="408">
        <v>0</v>
      </c>
      <c r="D12092" s="408">
        <v>10</v>
      </c>
      <c r="E12092" s="408">
        <v>10</v>
      </c>
      <c r="F12092" s="409">
        <v>44511.428101851852</v>
      </c>
      <c r="G12092" s="408">
        <v>0</v>
      </c>
    </row>
    <row r="12093" spans="1:7" ht="15" x14ac:dyDescent="0.25">
      <c r="A12093" s="407" t="s">
        <v>19131</v>
      </c>
      <c r="B12093" s="407" t="s">
        <v>19132</v>
      </c>
      <c r="C12093" s="406"/>
      <c r="D12093" s="408">
        <v>7.6</v>
      </c>
      <c r="E12093" s="408">
        <v>7.6</v>
      </c>
      <c r="F12093" s="409">
        <v>44511.400983796295</v>
      </c>
      <c r="G12093" s="408">
        <v>0</v>
      </c>
    </row>
    <row r="12094" spans="1:7" ht="15" x14ac:dyDescent="0.2">
      <c r="A12094" s="407" t="s">
        <v>19133</v>
      </c>
      <c r="B12094" s="407" t="s">
        <v>19134</v>
      </c>
      <c r="C12094" s="408">
        <v>0</v>
      </c>
      <c r="D12094" s="408">
        <v>4.25</v>
      </c>
      <c r="E12094" s="408">
        <v>4.25</v>
      </c>
      <c r="F12094" s="409">
        <v>44511.400497685187</v>
      </c>
      <c r="G12094" s="408">
        <v>0</v>
      </c>
    </row>
    <row r="12095" spans="1:7" ht="15" x14ac:dyDescent="0.2">
      <c r="A12095" s="407" t="s">
        <v>19135</v>
      </c>
      <c r="B12095" s="407" t="s">
        <v>19136</v>
      </c>
      <c r="C12095" s="408">
        <v>1</v>
      </c>
      <c r="D12095" s="408">
        <v>6.125</v>
      </c>
      <c r="E12095" s="408">
        <v>9.625</v>
      </c>
      <c r="F12095" s="409">
        <v>44511.406261574077</v>
      </c>
      <c r="G12095" s="408">
        <v>11</v>
      </c>
    </row>
    <row r="12096" spans="1:7" ht="15" x14ac:dyDescent="0.2">
      <c r="A12096" s="407" t="s">
        <v>19137</v>
      </c>
      <c r="B12096" s="407" t="s">
        <v>19138</v>
      </c>
      <c r="C12096" s="408">
        <v>0</v>
      </c>
      <c r="D12096" s="408">
        <v>11.88</v>
      </c>
      <c r="E12096" s="408">
        <v>11.88</v>
      </c>
      <c r="F12096" s="409">
        <v>45903.446620370371</v>
      </c>
      <c r="G12096" s="408">
        <v>20.6</v>
      </c>
    </row>
    <row r="12097" spans="1:7" ht="15" x14ac:dyDescent="0.2">
      <c r="A12097" s="407" t="s">
        <v>19139</v>
      </c>
      <c r="B12097" s="407" t="s">
        <v>19140</v>
      </c>
      <c r="C12097" s="408">
        <v>0</v>
      </c>
      <c r="D12097" s="408">
        <v>41.6</v>
      </c>
      <c r="E12097" s="408">
        <v>41.6</v>
      </c>
      <c r="F12097" s="409">
        <v>44881.361620370371</v>
      </c>
      <c r="G12097" s="408">
        <v>0</v>
      </c>
    </row>
    <row r="12098" spans="1:7" ht="15" x14ac:dyDescent="0.2">
      <c r="A12098" s="407" t="s">
        <v>19141</v>
      </c>
      <c r="B12098" s="407" t="s">
        <v>19142</v>
      </c>
      <c r="C12098" s="408">
        <v>0</v>
      </c>
      <c r="D12098" s="408">
        <v>41.6</v>
      </c>
      <c r="E12098" s="408">
        <v>41.6</v>
      </c>
      <c r="F12098" s="409">
        <v>44881.361759259256</v>
      </c>
      <c r="G12098" s="408">
        <v>0</v>
      </c>
    </row>
    <row r="12099" spans="1:7" ht="15" x14ac:dyDescent="0.2">
      <c r="A12099" s="407" t="s">
        <v>19143</v>
      </c>
      <c r="B12099" s="407" t="s">
        <v>19144</v>
      </c>
      <c r="C12099" s="408">
        <v>0</v>
      </c>
      <c r="D12099" s="408">
        <v>17.2</v>
      </c>
      <c r="E12099" s="408">
        <v>17.2</v>
      </c>
      <c r="F12099" s="409">
        <v>44881.361932870372</v>
      </c>
      <c r="G12099" s="408">
        <v>0</v>
      </c>
    </row>
    <row r="12100" spans="1:7" ht="15" x14ac:dyDescent="0.2">
      <c r="A12100" s="407" t="s">
        <v>19145</v>
      </c>
      <c r="B12100" s="407" t="s">
        <v>19146</v>
      </c>
      <c r="C12100" s="408">
        <v>0</v>
      </c>
      <c r="D12100" s="408">
        <v>17.2</v>
      </c>
      <c r="E12100" s="408">
        <v>17.2</v>
      </c>
      <c r="F12100" s="409">
        <v>44881.362071759257</v>
      </c>
      <c r="G12100" s="408">
        <v>0</v>
      </c>
    </row>
    <row r="12101" spans="1:7" ht="15" x14ac:dyDescent="0.2">
      <c r="A12101" s="407" t="s">
        <v>19147</v>
      </c>
      <c r="B12101" s="407" t="s">
        <v>19148</v>
      </c>
      <c r="C12101" s="408">
        <v>0</v>
      </c>
      <c r="D12101" s="408">
        <v>13.76</v>
      </c>
      <c r="E12101" s="408">
        <v>13.76</v>
      </c>
      <c r="F12101" s="409">
        <v>45329.465983796297</v>
      </c>
      <c r="G12101" s="408">
        <v>0</v>
      </c>
    </row>
    <row r="12102" spans="1:7" ht="15" x14ac:dyDescent="0.2">
      <c r="A12102" s="407" t="s">
        <v>19149</v>
      </c>
      <c r="B12102" s="407" t="s">
        <v>19150</v>
      </c>
      <c r="C12102" s="408">
        <v>0</v>
      </c>
      <c r="D12102" s="408">
        <v>1.9627401600000001</v>
      </c>
      <c r="E12102" s="408">
        <v>1.9627401600000001</v>
      </c>
      <c r="F12102" s="409">
        <v>45328.445798611108</v>
      </c>
      <c r="G12102" s="408">
        <v>0</v>
      </c>
    </row>
    <row r="12103" spans="1:7" ht="15" x14ac:dyDescent="0.2">
      <c r="A12103" s="407" t="s">
        <v>19151</v>
      </c>
      <c r="B12103" s="407" t="s">
        <v>19152</v>
      </c>
      <c r="C12103" s="408">
        <v>0</v>
      </c>
      <c r="D12103" s="408">
        <v>2.6143999999999998</v>
      </c>
      <c r="E12103" s="408">
        <v>2.6143999999999998</v>
      </c>
      <c r="F12103" s="409">
        <v>45329.466203703705</v>
      </c>
      <c r="G12103" s="408">
        <v>0</v>
      </c>
    </row>
    <row r="12104" spans="1:7" ht="15" x14ac:dyDescent="0.2">
      <c r="A12104" s="407" t="s">
        <v>19153</v>
      </c>
      <c r="B12104" s="407" t="s">
        <v>19154</v>
      </c>
      <c r="C12104" s="408">
        <v>0</v>
      </c>
      <c r="D12104" s="408">
        <v>29.574999999999999</v>
      </c>
      <c r="E12104" s="408">
        <v>29.574999999999999</v>
      </c>
      <c r="F12104" s="409">
        <v>44683.680694444447</v>
      </c>
      <c r="G12104" s="408">
        <v>0</v>
      </c>
    </row>
    <row r="12105" spans="1:7" ht="15" x14ac:dyDescent="0.2">
      <c r="A12105" s="407" t="s">
        <v>19155</v>
      </c>
      <c r="B12105" s="407" t="s">
        <v>19156</v>
      </c>
      <c r="C12105" s="408">
        <v>0</v>
      </c>
      <c r="D12105" s="408">
        <v>55.6</v>
      </c>
      <c r="E12105" s="408">
        <v>55.6</v>
      </c>
      <c r="F12105" s="409">
        <v>44511.409513888888</v>
      </c>
      <c r="G12105" s="408">
        <v>0</v>
      </c>
    </row>
    <row r="12106" spans="1:7" ht="15" x14ac:dyDescent="0.2">
      <c r="A12106" s="407" t="s">
        <v>19157</v>
      </c>
      <c r="B12106" s="407" t="s">
        <v>19158</v>
      </c>
      <c r="C12106" s="408">
        <v>0</v>
      </c>
      <c r="D12106" s="408">
        <v>54</v>
      </c>
      <c r="E12106" s="408">
        <v>54</v>
      </c>
      <c r="F12106" s="409">
        <v>44511.399062500001</v>
      </c>
      <c r="G12106" s="408">
        <v>2</v>
      </c>
    </row>
    <row r="12107" spans="1:7" ht="15" x14ac:dyDescent="0.2">
      <c r="A12107" s="407" t="s">
        <v>19159</v>
      </c>
      <c r="B12107" s="407" t="s">
        <v>19160</v>
      </c>
      <c r="C12107" s="408">
        <v>28.25</v>
      </c>
      <c r="D12107" s="408">
        <v>36.81760386923839</v>
      </c>
      <c r="E12107" s="408">
        <v>70.484270535905054</v>
      </c>
      <c r="F12107" s="409">
        <v>44511.394328703704</v>
      </c>
      <c r="G12107" s="408">
        <v>0</v>
      </c>
    </row>
    <row r="12108" spans="1:7" ht="15" x14ac:dyDescent="0.2">
      <c r="A12108" s="407" t="s">
        <v>19161</v>
      </c>
      <c r="B12108" s="407" t="s">
        <v>19162</v>
      </c>
      <c r="C12108" s="408">
        <v>0</v>
      </c>
      <c r="D12108" s="408">
        <v>198</v>
      </c>
      <c r="E12108" s="408">
        <v>198</v>
      </c>
      <c r="F12108" s="409">
        <v>44511.393645833334</v>
      </c>
      <c r="G12108" s="408">
        <v>0</v>
      </c>
    </row>
    <row r="12109" spans="1:7" ht="15" x14ac:dyDescent="0.2">
      <c r="A12109" s="407" t="s">
        <v>19163</v>
      </c>
      <c r="B12109" s="407" t="s">
        <v>19164</v>
      </c>
      <c r="C12109" s="408">
        <v>0</v>
      </c>
      <c r="D12109" s="408">
        <v>29.95</v>
      </c>
      <c r="E12109" s="408">
        <v>29.95</v>
      </c>
      <c r="F12109" s="409">
        <v>44511.39398148148</v>
      </c>
      <c r="G12109" s="408">
        <v>0</v>
      </c>
    </row>
    <row r="12110" spans="1:7" ht="15" x14ac:dyDescent="0.2">
      <c r="A12110" s="407" t="s">
        <v>19165</v>
      </c>
      <c r="B12110" s="407" t="s">
        <v>19166</v>
      </c>
      <c r="C12110" s="408">
        <v>0</v>
      </c>
      <c r="D12110" s="408">
        <v>25</v>
      </c>
      <c r="E12110" s="408">
        <v>25</v>
      </c>
      <c r="F12110" s="409">
        <v>44511.394918981481</v>
      </c>
      <c r="G12110" s="408">
        <v>0</v>
      </c>
    </row>
    <row r="12111" spans="1:7" ht="15" x14ac:dyDescent="0.2">
      <c r="A12111" s="407" t="s">
        <v>19167</v>
      </c>
      <c r="B12111" s="407" t="s">
        <v>19168</v>
      </c>
      <c r="C12111" s="408">
        <v>0</v>
      </c>
      <c r="D12111" s="408">
        <v>44.5</v>
      </c>
      <c r="E12111" s="408">
        <v>44.5</v>
      </c>
      <c r="F12111" s="409">
        <v>44511.394618055558</v>
      </c>
      <c r="G12111" s="408">
        <v>0</v>
      </c>
    </row>
    <row r="12112" spans="1:7" ht="15" x14ac:dyDescent="0.25">
      <c r="A12112" s="407" t="s">
        <v>19169</v>
      </c>
      <c r="B12112" s="407" t="s">
        <v>19170</v>
      </c>
      <c r="C12112" s="406"/>
      <c r="D12112" s="408">
        <v>0.01</v>
      </c>
      <c r="E12112" s="408">
        <v>0.01</v>
      </c>
      <c r="F12112" s="409">
        <v>42943.434629629628</v>
      </c>
      <c r="G12112" s="408">
        <v>0</v>
      </c>
    </row>
    <row r="12113" spans="1:7" ht="15" x14ac:dyDescent="0.25">
      <c r="A12113" s="407" t="s">
        <v>19171</v>
      </c>
      <c r="B12113" s="407" t="s">
        <v>19172</v>
      </c>
      <c r="C12113" s="406"/>
      <c r="D12113" s="406"/>
      <c r="E12113" s="406"/>
      <c r="F12113" s="406"/>
      <c r="G12113" s="408">
        <v>0</v>
      </c>
    </row>
    <row r="12114" spans="1:7" ht="15" x14ac:dyDescent="0.25">
      <c r="A12114" s="407" t="s">
        <v>19173</v>
      </c>
      <c r="B12114" s="407" t="s">
        <v>19174</v>
      </c>
      <c r="C12114" s="406"/>
      <c r="D12114" s="406"/>
      <c r="E12114" s="406"/>
      <c r="F12114" s="409">
        <v>44062.572997685187</v>
      </c>
      <c r="G12114" s="408">
        <v>0</v>
      </c>
    </row>
    <row r="12115" spans="1:7" ht="15" x14ac:dyDescent="0.25">
      <c r="A12115" s="407" t="s">
        <v>19175</v>
      </c>
      <c r="B12115" s="407" t="s">
        <v>19176</v>
      </c>
      <c r="C12115" s="406"/>
      <c r="D12115" s="406"/>
      <c r="E12115" s="406"/>
      <c r="F12115" s="406"/>
      <c r="G12115" s="408">
        <v>0</v>
      </c>
    </row>
    <row r="12116" spans="1:7" ht="15" x14ac:dyDescent="0.25">
      <c r="A12116" s="407" t="s">
        <v>19177</v>
      </c>
      <c r="B12116" s="407" t="s">
        <v>19178</v>
      </c>
      <c r="C12116" s="406"/>
      <c r="D12116" s="406"/>
      <c r="E12116" s="406"/>
      <c r="F12116" s="409">
        <v>44062.575231481482</v>
      </c>
      <c r="G12116" s="408">
        <v>0</v>
      </c>
    </row>
    <row r="12117" spans="1:7" ht="15" x14ac:dyDescent="0.25">
      <c r="A12117" s="407" t="s">
        <v>19179</v>
      </c>
      <c r="B12117" s="407" t="s">
        <v>19180</v>
      </c>
      <c r="C12117" s="406"/>
      <c r="D12117" s="406"/>
      <c r="E12117" s="406"/>
      <c r="F12117" s="406"/>
      <c r="G12117" s="408">
        <v>0</v>
      </c>
    </row>
    <row r="12118" spans="1:7" ht="15" x14ac:dyDescent="0.25">
      <c r="A12118" s="407" t="s">
        <v>19181</v>
      </c>
      <c r="B12118" s="407" t="s">
        <v>19182</v>
      </c>
      <c r="C12118" s="406"/>
      <c r="D12118" s="406"/>
      <c r="E12118" s="406"/>
      <c r="F12118" s="406"/>
      <c r="G12118" s="408">
        <v>0</v>
      </c>
    </row>
    <row r="12119" spans="1:7" ht="15" x14ac:dyDescent="0.2">
      <c r="A12119" s="407" t="s">
        <v>19183</v>
      </c>
      <c r="B12119" s="407" t="s">
        <v>19184</v>
      </c>
      <c r="C12119" s="408">
        <v>0</v>
      </c>
      <c r="D12119" s="408">
        <v>7.48</v>
      </c>
      <c r="E12119" s="408">
        <v>7.48</v>
      </c>
      <c r="F12119" s="409">
        <v>44881.362210648149</v>
      </c>
      <c r="G12119" s="408">
        <v>4</v>
      </c>
    </row>
    <row r="12120" spans="1:7" ht="15" x14ac:dyDescent="0.2">
      <c r="A12120" s="407" t="s">
        <v>19185</v>
      </c>
      <c r="B12120" s="407" t="s">
        <v>19186</v>
      </c>
      <c r="C12120" s="408">
        <v>0</v>
      </c>
      <c r="D12120" s="408">
        <v>7.5</v>
      </c>
      <c r="E12120" s="408">
        <v>7.5</v>
      </c>
      <c r="F12120" s="409">
        <v>44881.362349537034</v>
      </c>
      <c r="G12120" s="408">
        <v>9</v>
      </c>
    </row>
    <row r="12121" spans="1:7" ht="15" x14ac:dyDescent="0.2">
      <c r="A12121" s="407" t="s">
        <v>19187</v>
      </c>
      <c r="B12121" s="407" t="s">
        <v>19188</v>
      </c>
      <c r="C12121" s="408">
        <v>0</v>
      </c>
      <c r="D12121" s="408">
        <v>2.91</v>
      </c>
      <c r="E12121" s="408">
        <v>2.91</v>
      </c>
      <c r="F12121" s="409">
        <v>44881.362581018519</v>
      </c>
      <c r="G12121" s="408">
        <v>3</v>
      </c>
    </row>
    <row r="12122" spans="1:7" ht="15" x14ac:dyDescent="0.2">
      <c r="A12122" s="407" t="s">
        <v>19189</v>
      </c>
      <c r="B12122" s="407" t="s">
        <v>19190</v>
      </c>
      <c r="C12122" s="408">
        <v>0</v>
      </c>
      <c r="D12122" s="408">
        <v>38</v>
      </c>
      <c r="E12122" s="408">
        <v>38</v>
      </c>
      <c r="F12122" s="409">
        <v>44881.362766203703</v>
      </c>
      <c r="G12122" s="408">
        <v>7</v>
      </c>
    </row>
    <row r="12123" spans="1:7" ht="15" x14ac:dyDescent="0.2">
      <c r="A12123" s="407" t="s">
        <v>19191</v>
      </c>
      <c r="B12123" s="407" t="s">
        <v>19192</v>
      </c>
      <c r="C12123" s="408">
        <v>0</v>
      </c>
      <c r="D12123" s="408">
        <v>8.709545454545454</v>
      </c>
      <c r="E12123" s="408">
        <v>8.709545454545454</v>
      </c>
      <c r="F12123" s="409">
        <v>44659.398252314815</v>
      </c>
      <c r="G12123" s="408">
        <v>7</v>
      </c>
    </row>
    <row r="12124" spans="1:7" ht="15" x14ac:dyDescent="0.2">
      <c r="A12124" s="407" t="s">
        <v>19193</v>
      </c>
      <c r="B12124" s="407" t="s">
        <v>19194</v>
      </c>
      <c r="C12124" s="408">
        <v>0</v>
      </c>
      <c r="D12124" s="408">
        <v>48.158181818181816</v>
      </c>
      <c r="E12124" s="408">
        <v>48.158181818181816</v>
      </c>
      <c r="F12124" s="409">
        <v>44881.362916666665</v>
      </c>
      <c r="G12124" s="408">
        <v>3</v>
      </c>
    </row>
    <row r="12125" spans="1:7" ht="15" x14ac:dyDescent="0.2">
      <c r="A12125" s="407" t="s">
        <v>19195</v>
      </c>
      <c r="B12125" s="407" t="s">
        <v>19196</v>
      </c>
      <c r="C12125" s="408">
        <v>0</v>
      </c>
      <c r="D12125" s="408">
        <v>3.53</v>
      </c>
      <c r="E12125" s="408">
        <v>3.53</v>
      </c>
      <c r="F12125" s="409">
        <v>44881.363113425927</v>
      </c>
      <c r="G12125" s="408">
        <v>9</v>
      </c>
    </row>
    <row r="12126" spans="1:7" ht="15" x14ac:dyDescent="0.25">
      <c r="A12126" s="407" t="s">
        <v>37051</v>
      </c>
      <c r="B12126" s="407" t="s">
        <v>37052</v>
      </c>
      <c r="C12126" s="406"/>
      <c r="D12126" s="408">
        <v>2.25</v>
      </c>
      <c r="E12126" s="408">
        <v>2.25</v>
      </c>
      <c r="F12126" s="406"/>
      <c r="G12126" s="408">
        <v>0</v>
      </c>
    </row>
    <row r="12127" spans="1:7" ht="15" x14ac:dyDescent="0.2">
      <c r="A12127" s="407" t="s">
        <v>19197</v>
      </c>
      <c r="B12127" s="407" t="s">
        <v>19198</v>
      </c>
      <c r="C12127" s="408">
        <v>0</v>
      </c>
      <c r="D12127" s="408">
        <v>13.2</v>
      </c>
      <c r="E12127" s="408">
        <v>13.2</v>
      </c>
      <c r="F12127" s="409">
        <v>45188.306689814817</v>
      </c>
      <c r="G12127" s="408">
        <v>10</v>
      </c>
    </row>
    <row r="12128" spans="1:7" ht="15" x14ac:dyDescent="0.2">
      <c r="A12128" s="407" t="s">
        <v>19199</v>
      </c>
      <c r="B12128" s="407" t="s">
        <v>19200</v>
      </c>
      <c r="C12128" s="408">
        <v>0</v>
      </c>
      <c r="D12128" s="408">
        <v>13</v>
      </c>
      <c r="E12128" s="408">
        <v>13</v>
      </c>
      <c r="F12128" s="409">
        <v>45328.451238425929</v>
      </c>
      <c r="G12128" s="408">
        <v>0</v>
      </c>
    </row>
    <row r="12129" spans="1:7" ht="15" x14ac:dyDescent="0.25">
      <c r="A12129" s="407" t="s">
        <v>19201</v>
      </c>
      <c r="B12129" s="407" t="s">
        <v>19202</v>
      </c>
      <c r="C12129" s="406"/>
      <c r="D12129" s="406"/>
      <c r="E12129" s="406"/>
      <c r="F12129" s="409">
        <v>44882.393310185187</v>
      </c>
      <c r="G12129" s="408">
        <v>0</v>
      </c>
    </row>
    <row r="12130" spans="1:7" ht="15" x14ac:dyDescent="0.25">
      <c r="A12130" s="407" t="s">
        <v>19203</v>
      </c>
      <c r="B12130" s="407" t="s">
        <v>19204</v>
      </c>
      <c r="C12130" s="406"/>
      <c r="D12130" s="406"/>
      <c r="E12130" s="406"/>
      <c r="F12130" s="409">
        <v>44882.393495370372</v>
      </c>
      <c r="G12130" s="408">
        <v>0</v>
      </c>
    </row>
    <row r="12131" spans="1:7" ht="15" x14ac:dyDescent="0.25">
      <c r="A12131" s="407" t="s">
        <v>19205</v>
      </c>
      <c r="B12131" s="407" t="s">
        <v>19206</v>
      </c>
      <c r="C12131" s="406"/>
      <c r="D12131" s="406"/>
      <c r="E12131" s="406"/>
      <c r="F12131" s="409">
        <v>44882.393703703703</v>
      </c>
      <c r="G12131" s="408">
        <v>0</v>
      </c>
    </row>
    <row r="12132" spans="1:7" ht="15" x14ac:dyDescent="0.25">
      <c r="A12132" s="407" t="s">
        <v>19207</v>
      </c>
      <c r="B12132" s="407" t="s">
        <v>19208</v>
      </c>
      <c r="C12132" s="406"/>
      <c r="D12132" s="406"/>
      <c r="E12132" s="406"/>
      <c r="F12132" s="409">
        <v>44882.393877314818</v>
      </c>
      <c r="G12132" s="408">
        <v>0</v>
      </c>
    </row>
    <row r="12133" spans="1:7" ht="15" x14ac:dyDescent="0.2">
      <c r="A12133" s="407" t="s">
        <v>19209</v>
      </c>
      <c r="B12133" s="407" t="s">
        <v>19210</v>
      </c>
      <c r="C12133" s="408">
        <v>0</v>
      </c>
      <c r="D12133" s="408">
        <v>59.030099999999997</v>
      </c>
      <c r="E12133" s="408">
        <v>59.030099999999997</v>
      </c>
      <c r="F12133" s="409">
        <v>45145.798668981479</v>
      </c>
      <c r="G12133" s="408">
        <v>3</v>
      </c>
    </row>
    <row r="12134" spans="1:7" ht="15" x14ac:dyDescent="0.2">
      <c r="A12134" s="407" t="s">
        <v>19211</v>
      </c>
      <c r="B12134" s="407" t="s">
        <v>19212</v>
      </c>
      <c r="C12134" s="408">
        <v>0</v>
      </c>
      <c r="D12134" s="408">
        <v>16.579999999999998</v>
      </c>
      <c r="E12134" s="408">
        <v>16.579999999999998</v>
      </c>
      <c r="F12134" s="409">
        <v>46035.471875000003</v>
      </c>
      <c r="G12134" s="408">
        <v>6</v>
      </c>
    </row>
    <row r="12135" spans="1:7" ht="15" x14ac:dyDescent="0.2">
      <c r="A12135" s="407" t="s">
        <v>19213</v>
      </c>
      <c r="B12135" s="407" t="s">
        <v>19214</v>
      </c>
      <c r="C12135" s="408">
        <v>0</v>
      </c>
      <c r="D12135" s="408">
        <v>9.7766666666666673</v>
      </c>
      <c r="E12135" s="408">
        <v>9.7766666666666673</v>
      </c>
      <c r="F12135" s="409">
        <v>44785.377939814818</v>
      </c>
      <c r="G12135" s="408">
        <v>48</v>
      </c>
    </row>
    <row r="12136" spans="1:7" ht="15" x14ac:dyDescent="0.2">
      <c r="A12136" s="407" t="s">
        <v>19215</v>
      </c>
      <c r="B12136" s="407" t="s">
        <v>19216</v>
      </c>
      <c r="C12136" s="408">
        <v>0</v>
      </c>
      <c r="D12136" s="408">
        <v>8.68</v>
      </c>
      <c r="E12136" s="408">
        <v>8.68</v>
      </c>
      <c r="F12136" s="409">
        <v>45852.327777777777</v>
      </c>
      <c r="G12136" s="408">
        <v>30</v>
      </c>
    </row>
    <row r="12137" spans="1:7" ht="15" x14ac:dyDescent="0.2">
      <c r="A12137" s="407" t="s">
        <v>19217</v>
      </c>
      <c r="B12137" s="407" t="s">
        <v>19218</v>
      </c>
      <c r="C12137" s="408">
        <v>0</v>
      </c>
      <c r="D12137" s="408">
        <v>14.1</v>
      </c>
      <c r="E12137" s="408">
        <v>14.1</v>
      </c>
      <c r="F12137" s="409">
        <v>44881.363368055558</v>
      </c>
      <c r="G12137" s="408">
        <v>5</v>
      </c>
    </row>
    <row r="12138" spans="1:7" ht="15" x14ac:dyDescent="0.2">
      <c r="A12138" s="407" t="s">
        <v>19219</v>
      </c>
      <c r="B12138" s="407" t="s">
        <v>19220</v>
      </c>
      <c r="C12138" s="408">
        <v>0</v>
      </c>
      <c r="D12138" s="408">
        <v>154</v>
      </c>
      <c r="E12138" s="408">
        <v>154</v>
      </c>
      <c r="F12138" s="409">
        <v>43284.691122685188</v>
      </c>
      <c r="G12138" s="408">
        <v>0</v>
      </c>
    </row>
    <row r="12139" spans="1:7" ht="15" x14ac:dyDescent="0.2">
      <c r="A12139" s="407" t="s">
        <v>19221</v>
      </c>
      <c r="B12139" s="407" t="s">
        <v>19222</v>
      </c>
      <c r="C12139" s="408">
        <v>0</v>
      </c>
      <c r="D12139" s="408">
        <v>202.55</v>
      </c>
      <c r="E12139" s="408">
        <v>202.55</v>
      </c>
      <c r="F12139" s="409">
        <v>45736.705312500002</v>
      </c>
      <c r="G12139" s="408">
        <v>0</v>
      </c>
    </row>
    <row r="12140" spans="1:7" ht="15" x14ac:dyDescent="0.2">
      <c r="A12140" s="407" t="s">
        <v>19223</v>
      </c>
      <c r="B12140" s="407" t="s">
        <v>19224</v>
      </c>
      <c r="C12140" s="408">
        <v>0</v>
      </c>
      <c r="D12140" s="408">
        <v>237.39</v>
      </c>
      <c r="E12140" s="408">
        <v>237.39</v>
      </c>
      <c r="F12140" s="409">
        <v>45736.704293981478</v>
      </c>
      <c r="G12140" s="408">
        <v>0</v>
      </c>
    </row>
    <row r="12141" spans="1:7" ht="15" x14ac:dyDescent="0.2">
      <c r="A12141" s="407" t="s">
        <v>19225</v>
      </c>
      <c r="B12141" s="407" t="s">
        <v>19226</v>
      </c>
      <c r="C12141" s="408">
        <v>0</v>
      </c>
      <c r="D12141" s="408">
        <v>248</v>
      </c>
      <c r="E12141" s="408">
        <v>248</v>
      </c>
      <c r="F12141" s="409">
        <v>44523.557893518519</v>
      </c>
      <c r="G12141" s="408">
        <v>0</v>
      </c>
    </row>
    <row r="12142" spans="1:7" ht="15" x14ac:dyDescent="0.2">
      <c r="A12142" s="407" t="s">
        <v>19227</v>
      </c>
      <c r="B12142" s="407" t="s">
        <v>19228</v>
      </c>
      <c r="C12142" s="408">
        <v>0</v>
      </c>
      <c r="D12142" s="408">
        <v>194.5</v>
      </c>
      <c r="E12142" s="408">
        <v>194.5</v>
      </c>
      <c r="F12142" s="409">
        <v>44523.558148148149</v>
      </c>
      <c r="G12142" s="408">
        <v>1</v>
      </c>
    </row>
    <row r="12143" spans="1:7" ht="15" x14ac:dyDescent="0.2">
      <c r="A12143" s="407" t="s">
        <v>19229</v>
      </c>
      <c r="B12143" s="407" t="s">
        <v>19230</v>
      </c>
      <c r="C12143" s="408">
        <v>0</v>
      </c>
      <c r="D12143" s="408">
        <v>9.5</v>
      </c>
      <c r="E12143" s="408">
        <v>9.5</v>
      </c>
      <c r="F12143" s="409">
        <v>44881.363495370373</v>
      </c>
      <c r="G12143" s="408">
        <v>10</v>
      </c>
    </row>
    <row r="12144" spans="1:7" ht="15" x14ac:dyDescent="0.25">
      <c r="A12144" s="407" t="s">
        <v>19231</v>
      </c>
      <c r="B12144" s="407" t="s">
        <v>19232</v>
      </c>
      <c r="C12144" s="406"/>
      <c r="D12144" s="406"/>
      <c r="E12144" s="406"/>
      <c r="F12144" s="409">
        <v>43244.403078703705</v>
      </c>
      <c r="G12144" s="408">
        <v>0</v>
      </c>
    </row>
    <row r="12145" spans="1:7" ht="15" x14ac:dyDescent="0.25">
      <c r="A12145" s="407" t="s">
        <v>19233</v>
      </c>
      <c r="B12145" s="407" t="s">
        <v>19234</v>
      </c>
      <c r="C12145" s="406"/>
      <c r="D12145" s="406"/>
      <c r="E12145" s="406"/>
      <c r="F12145" s="409">
        <v>43244.403182870374</v>
      </c>
      <c r="G12145" s="408">
        <v>0</v>
      </c>
    </row>
    <row r="12146" spans="1:7" ht="15" x14ac:dyDescent="0.2">
      <c r="A12146" s="407" t="s">
        <v>19235</v>
      </c>
      <c r="B12146" s="407" t="s">
        <v>19236</v>
      </c>
      <c r="C12146" s="408">
        <v>0</v>
      </c>
      <c r="D12146" s="408">
        <v>14.500782949108306</v>
      </c>
      <c r="E12146" s="408">
        <v>14.500782949108306</v>
      </c>
      <c r="F12146" s="409">
        <v>45749.527141203704</v>
      </c>
      <c r="G12146" s="408">
        <v>6</v>
      </c>
    </row>
    <row r="12147" spans="1:7" ht="15" x14ac:dyDescent="0.2">
      <c r="A12147" s="407" t="s">
        <v>19237</v>
      </c>
      <c r="B12147" s="407" t="s">
        <v>5891</v>
      </c>
      <c r="C12147" s="408">
        <v>0</v>
      </c>
      <c r="D12147" s="408">
        <v>56.930100000000003</v>
      </c>
      <c r="E12147" s="408">
        <v>56.930100000000003</v>
      </c>
      <c r="F12147" s="409">
        <v>45145.798506944448</v>
      </c>
      <c r="G12147" s="408">
        <v>9</v>
      </c>
    </row>
    <row r="12148" spans="1:7" ht="15" x14ac:dyDescent="0.25">
      <c r="A12148" s="407" t="s">
        <v>19238</v>
      </c>
      <c r="B12148" s="407" t="s">
        <v>19239</v>
      </c>
      <c r="C12148" s="408">
        <v>0</v>
      </c>
      <c r="D12148" s="408">
        <v>178.8</v>
      </c>
      <c r="E12148" s="408">
        <v>178.8</v>
      </c>
      <c r="F12148" s="406"/>
      <c r="G12148" s="408">
        <v>0</v>
      </c>
    </row>
    <row r="12149" spans="1:7" ht="15" x14ac:dyDescent="0.2">
      <c r="A12149" s="407" t="s">
        <v>19240</v>
      </c>
      <c r="B12149" s="407" t="s">
        <v>19241</v>
      </c>
      <c r="C12149" s="408">
        <v>0</v>
      </c>
      <c r="D12149" s="408">
        <v>3.76</v>
      </c>
      <c r="E12149" s="408">
        <v>3.76</v>
      </c>
      <c r="F12149" s="409">
        <v>45224.295983796299</v>
      </c>
      <c r="G12149" s="408">
        <v>13</v>
      </c>
    </row>
    <row r="12150" spans="1:7" ht="15" x14ac:dyDescent="0.2">
      <c r="A12150" s="407" t="s">
        <v>19242</v>
      </c>
      <c r="B12150" s="407" t="s">
        <v>19243</v>
      </c>
      <c r="C12150" s="408">
        <v>0</v>
      </c>
      <c r="D12150" s="408">
        <v>192</v>
      </c>
      <c r="E12150" s="408">
        <v>192</v>
      </c>
      <c r="F12150" s="409">
        <v>45246.478090277778</v>
      </c>
      <c r="G12150" s="408">
        <v>0</v>
      </c>
    </row>
    <row r="12151" spans="1:7" ht="15" x14ac:dyDescent="0.2">
      <c r="A12151" s="407" t="s">
        <v>19244</v>
      </c>
      <c r="B12151" s="407" t="s">
        <v>19245</v>
      </c>
      <c r="C12151" s="408">
        <v>0</v>
      </c>
      <c r="D12151" s="408">
        <v>78</v>
      </c>
      <c r="E12151" s="408">
        <v>78</v>
      </c>
      <c r="F12151" s="409">
        <v>45328.449756944443</v>
      </c>
      <c r="G12151" s="408">
        <v>0</v>
      </c>
    </row>
    <row r="12152" spans="1:7" ht="15" x14ac:dyDescent="0.2">
      <c r="A12152" s="407" t="s">
        <v>19246</v>
      </c>
      <c r="B12152" s="407" t="s">
        <v>19247</v>
      </c>
      <c r="C12152" s="408">
        <v>0</v>
      </c>
      <c r="D12152" s="408">
        <v>114.5</v>
      </c>
      <c r="E12152" s="408">
        <v>114.5</v>
      </c>
      <c r="F12152" s="409">
        <v>44789.323287037034</v>
      </c>
      <c r="G12152" s="408">
        <v>0</v>
      </c>
    </row>
    <row r="12153" spans="1:7" ht="15" x14ac:dyDescent="0.2">
      <c r="A12153" s="407" t="s">
        <v>19248</v>
      </c>
      <c r="B12153" s="407" t="s">
        <v>19249</v>
      </c>
      <c r="C12153" s="408">
        <v>0</v>
      </c>
      <c r="D12153" s="408">
        <v>150.80000000000001</v>
      </c>
      <c r="E12153" s="408">
        <v>150.80000000000001</v>
      </c>
      <c r="F12153" s="409">
        <v>44881.363969907405</v>
      </c>
      <c r="G12153" s="408">
        <v>0</v>
      </c>
    </row>
    <row r="12154" spans="1:7" ht="15" x14ac:dyDescent="0.2">
      <c r="A12154" s="407" t="s">
        <v>19250</v>
      </c>
      <c r="B12154" s="407" t="s">
        <v>19251</v>
      </c>
      <c r="C12154" s="408">
        <v>0</v>
      </c>
      <c r="D12154" s="408">
        <v>66.06</v>
      </c>
      <c r="E12154" s="408">
        <v>66.06</v>
      </c>
      <c r="F12154" s="409">
        <v>45792.532384259262</v>
      </c>
      <c r="G12154" s="408">
        <v>5</v>
      </c>
    </row>
    <row r="12155" spans="1:7" ht="15" x14ac:dyDescent="0.2">
      <c r="A12155" s="407" t="s">
        <v>19252</v>
      </c>
      <c r="B12155" s="407" t="s">
        <v>19253</v>
      </c>
      <c r="C12155" s="408">
        <v>0</v>
      </c>
      <c r="D12155" s="408">
        <v>27.91</v>
      </c>
      <c r="E12155" s="408">
        <v>27.91</v>
      </c>
      <c r="F12155" s="409">
        <v>45792.532719907409</v>
      </c>
      <c r="G12155" s="408">
        <v>7</v>
      </c>
    </row>
    <row r="12156" spans="1:7" ht="15" x14ac:dyDescent="0.2">
      <c r="A12156" s="407" t="s">
        <v>19254</v>
      </c>
      <c r="B12156" s="407" t="s">
        <v>19255</v>
      </c>
      <c r="C12156" s="408">
        <v>0</v>
      </c>
      <c r="D12156" s="408">
        <v>7</v>
      </c>
      <c r="E12156" s="408">
        <v>7</v>
      </c>
      <c r="F12156" s="409">
        <v>44789.323877314811</v>
      </c>
      <c r="G12156" s="408">
        <v>7</v>
      </c>
    </row>
    <row r="12157" spans="1:7" ht="15" x14ac:dyDescent="0.25">
      <c r="A12157" s="407" t="s">
        <v>19256</v>
      </c>
      <c r="B12157" s="407" t="s">
        <v>19257</v>
      </c>
      <c r="C12157" s="408">
        <v>1</v>
      </c>
      <c r="D12157" s="408">
        <v>4.7519999999999998</v>
      </c>
      <c r="E12157" s="408">
        <v>8.2520000000000007</v>
      </c>
      <c r="F12157" s="406"/>
      <c r="G12157" s="408">
        <v>0</v>
      </c>
    </row>
    <row r="12158" spans="1:7" ht="15" x14ac:dyDescent="0.2">
      <c r="A12158" s="407" t="s">
        <v>19258</v>
      </c>
      <c r="B12158" s="407" t="s">
        <v>19259</v>
      </c>
      <c r="C12158" s="408">
        <v>1</v>
      </c>
      <c r="D12158" s="408">
        <v>4.1580000000000004</v>
      </c>
      <c r="E12158" s="408">
        <v>7.6580000000000004</v>
      </c>
      <c r="F12158" s="409">
        <v>43497.381666666668</v>
      </c>
      <c r="G12158" s="408">
        <v>0</v>
      </c>
    </row>
    <row r="12159" spans="1:7" ht="15" x14ac:dyDescent="0.2">
      <c r="A12159" s="407" t="s">
        <v>19260</v>
      </c>
      <c r="B12159" s="407" t="s">
        <v>19261</v>
      </c>
      <c r="C12159" s="408">
        <v>30</v>
      </c>
      <c r="D12159" s="408">
        <v>29.484320784177651</v>
      </c>
      <c r="E12159" s="408">
        <v>76.984320784177655</v>
      </c>
      <c r="F12159" s="409">
        <v>44881.36440972222</v>
      </c>
      <c r="G12159" s="408">
        <v>0</v>
      </c>
    </row>
    <row r="12160" spans="1:7" ht="15" x14ac:dyDescent="0.2">
      <c r="A12160" s="407" t="s">
        <v>19262</v>
      </c>
      <c r="B12160" s="407" t="s">
        <v>34122</v>
      </c>
      <c r="C12160" s="408">
        <v>1.5</v>
      </c>
      <c r="D12160" s="408">
        <v>0.19309999999999999</v>
      </c>
      <c r="E12160" s="408">
        <v>6.6931000000000003</v>
      </c>
      <c r="F12160" s="409">
        <v>45457.559236111112</v>
      </c>
      <c r="G12160" s="408">
        <v>8</v>
      </c>
    </row>
    <row r="12161" spans="1:7" ht="15" x14ac:dyDescent="0.25">
      <c r="A12161" s="407" t="s">
        <v>19263</v>
      </c>
      <c r="B12161" s="407" t="s">
        <v>19264</v>
      </c>
      <c r="C12161" s="406"/>
      <c r="D12161" s="406"/>
      <c r="E12161" s="406"/>
      <c r="F12161" s="409">
        <v>44004.62703703704</v>
      </c>
      <c r="G12161" s="408">
        <v>0</v>
      </c>
    </row>
    <row r="12162" spans="1:7" ht="15" x14ac:dyDescent="0.2">
      <c r="A12162" s="407" t="s">
        <v>19265</v>
      </c>
      <c r="B12162" s="407" t="s">
        <v>19266</v>
      </c>
      <c r="C12162" s="408">
        <v>0</v>
      </c>
      <c r="D12162" s="408">
        <v>2.0499683744465527</v>
      </c>
      <c r="E12162" s="408">
        <v>2.0499683744465527</v>
      </c>
      <c r="F12162" s="409">
        <v>46041.353425925925</v>
      </c>
      <c r="G12162" s="408">
        <v>61</v>
      </c>
    </row>
    <row r="12163" spans="1:7" ht="15" x14ac:dyDescent="0.25">
      <c r="A12163" s="407" t="s">
        <v>19267</v>
      </c>
      <c r="B12163" s="407" t="s">
        <v>19268</v>
      </c>
      <c r="C12163" s="406"/>
      <c r="D12163" s="408">
        <v>73.8</v>
      </c>
      <c r="E12163" s="408">
        <v>73.8</v>
      </c>
      <c r="F12163" s="409">
        <v>43244.403935185182</v>
      </c>
      <c r="G12163" s="408">
        <v>0</v>
      </c>
    </row>
    <row r="12164" spans="1:7" ht="15" x14ac:dyDescent="0.25">
      <c r="A12164" s="407" t="s">
        <v>19269</v>
      </c>
      <c r="B12164" s="407" t="s">
        <v>19270</v>
      </c>
      <c r="C12164" s="406"/>
      <c r="D12164" s="406"/>
      <c r="E12164" s="406"/>
      <c r="F12164" s="409">
        <v>45342.621712962966</v>
      </c>
      <c r="G12164" s="408">
        <v>0</v>
      </c>
    </row>
    <row r="12165" spans="1:7" ht="15" x14ac:dyDescent="0.2">
      <c r="A12165" s="407" t="s">
        <v>19271</v>
      </c>
      <c r="B12165" s="407" t="s">
        <v>19272</v>
      </c>
      <c r="C12165" s="408">
        <v>0</v>
      </c>
      <c r="D12165" s="408">
        <v>89.7</v>
      </c>
      <c r="E12165" s="408">
        <v>89.7</v>
      </c>
      <c r="F12165" s="409">
        <v>44512.385000000002</v>
      </c>
      <c r="G12165" s="408">
        <v>0</v>
      </c>
    </row>
    <row r="12166" spans="1:7" ht="15" x14ac:dyDescent="0.25">
      <c r="A12166" s="407" t="s">
        <v>19273</v>
      </c>
      <c r="B12166" s="407" t="s">
        <v>19274</v>
      </c>
      <c r="C12166" s="408">
        <v>0</v>
      </c>
      <c r="D12166" s="408">
        <v>98.7</v>
      </c>
      <c r="E12166" s="408">
        <v>98.7</v>
      </c>
      <c r="F12166" s="406"/>
      <c r="G12166" s="408">
        <v>0</v>
      </c>
    </row>
    <row r="12167" spans="1:7" ht="15" x14ac:dyDescent="0.2">
      <c r="A12167" s="407" t="s">
        <v>19275</v>
      </c>
      <c r="B12167" s="407" t="s">
        <v>19276</v>
      </c>
      <c r="C12167" s="408">
        <v>0</v>
      </c>
      <c r="D12167" s="408">
        <v>48.1</v>
      </c>
      <c r="E12167" s="408">
        <v>48.1</v>
      </c>
      <c r="F12167" s="409">
        <v>44510.604050925926</v>
      </c>
      <c r="G12167" s="408">
        <v>0</v>
      </c>
    </row>
    <row r="12168" spans="1:7" ht="15" x14ac:dyDescent="0.2">
      <c r="A12168" s="407" t="s">
        <v>19277</v>
      </c>
      <c r="B12168" s="407" t="s">
        <v>19278</v>
      </c>
      <c r="C12168" s="408">
        <v>85.583333333333329</v>
      </c>
      <c r="D12168" s="408">
        <v>634.79500339333879</v>
      </c>
      <c r="E12168" s="408">
        <v>739.54500339333879</v>
      </c>
      <c r="F12168" s="409">
        <v>44525.705682870372</v>
      </c>
      <c r="G12168" s="408">
        <v>0</v>
      </c>
    </row>
    <row r="12169" spans="1:7" ht="15" x14ac:dyDescent="0.2">
      <c r="A12169" s="407" t="s">
        <v>19279</v>
      </c>
      <c r="B12169" s="407" t="s">
        <v>19280</v>
      </c>
      <c r="C12169" s="408">
        <v>153.8751</v>
      </c>
      <c r="D12169" s="408">
        <v>1436.8545999999999</v>
      </c>
      <c r="E12169" s="408">
        <v>1590.7297000000001</v>
      </c>
      <c r="F12169" s="409">
        <v>44517.423622685186</v>
      </c>
      <c r="G12169" s="408">
        <v>0</v>
      </c>
    </row>
    <row r="12170" spans="1:7" ht="15" x14ac:dyDescent="0.25">
      <c r="A12170" s="407" t="s">
        <v>19281</v>
      </c>
      <c r="B12170" s="407" t="s">
        <v>19282</v>
      </c>
      <c r="C12170" s="408">
        <v>48.583333333333336</v>
      </c>
      <c r="D12170" s="408">
        <v>198.36988190969072</v>
      </c>
      <c r="E12170" s="408">
        <v>283.20321524302403</v>
      </c>
      <c r="F12170" s="406"/>
      <c r="G12170" s="408">
        <v>0</v>
      </c>
    </row>
    <row r="12171" spans="1:7" ht="15" x14ac:dyDescent="0.2">
      <c r="A12171" s="407" t="s">
        <v>19283</v>
      </c>
      <c r="B12171" s="407" t="s">
        <v>19284</v>
      </c>
      <c r="C12171" s="408">
        <v>30</v>
      </c>
      <c r="D12171" s="408">
        <v>506.78211661029644</v>
      </c>
      <c r="E12171" s="408">
        <v>536.7821166102965</v>
      </c>
      <c r="F12171" s="409">
        <v>44511.673206018517</v>
      </c>
      <c r="G12171" s="408">
        <v>0</v>
      </c>
    </row>
    <row r="12172" spans="1:7" ht="15" x14ac:dyDescent="0.25">
      <c r="A12172" s="407" t="s">
        <v>19285</v>
      </c>
      <c r="B12172" s="407" t="s">
        <v>19282</v>
      </c>
      <c r="C12172" s="408">
        <v>7.5</v>
      </c>
      <c r="D12172" s="408">
        <v>93.969200000000001</v>
      </c>
      <c r="E12172" s="408">
        <v>101.4692</v>
      </c>
      <c r="F12172" s="406"/>
      <c r="G12172" s="408">
        <v>0</v>
      </c>
    </row>
    <row r="12173" spans="1:7" ht="15" x14ac:dyDescent="0.2">
      <c r="A12173" s="407" t="s">
        <v>19286</v>
      </c>
      <c r="B12173" s="407" t="s">
        <v>19287</v>
      </c>
      <c r="C12173" s="408">
        <v>56.249999999999993</v>
      </c>
      <c r="D12173" s="408">
        <v>210.69135130324105</v>
      </c>
      <c r="E12173" s="408">
        <v>274.44135130324105</v>
      </c>
      <c r="F12173" s="409">
        <v>42927.354039351849</v>
      </c>
      <c r="G12173" s="408">
        <v>0</v>
      </c>
    </row>
    <row r="12174" spans="1:7" ht="15" x14ac:dyDescent="0.2">
      <c r="A12174" s="407" t="s">
        <v>19288</v>
      </c>
      <c r="B12174" s="407" t="s">
        <v>19289</v>
      </c>
      <c r="C12174" s="408">
        <v>3.6667000000000001</v>
      </c>
      <c r="D12174" s="408">
        <v>5.3319999999999999</v>
      </c>
      <c r="E12174" s="408">
        <v>8.9986999999999995</v>
      </c>
      <c r="F12174" s="409">
        <v>44525.696840277778</v>
      </c>
      <c r="G12174" s="408">
        <v>0</v>
      </c>
    </row>
    <row r="12175" spans="1:7" ht="15" x14ac:dyDescent="0.2">
      <c r="A12175" s="407" t="s">
        <v>19290</v>
      </c>
      <c r="B12175" s="407" t="s">
        <v>19291</v>
      </c>
      <c r="C12175" s="408">
        <v>0</v>
      </c>
      <c r="D12175" s="408">
        <v>21</v>
      </c>
      <c r="E12175" s="408">
        <v>21</v>
      </c>
      <c r="F12175" s="409">
        <v>44881.364884259259</v>
      </c>
      <c r="G12175" s="408">
        <v>0</v>
      </c>
    </row>
    <row r="12176" spans="1:7" ht="15" x14ac:dyDescent="0.2">
      <c r="A12176" s="407" t="s">
        <v>19292</v>
      </c>
      <c r="B12176" s="407" t="s">
        <v>19293</v>
      </c>
      <c r="C12176" s="408">
        <v>20.5</v>
      </c>
      <c r="D12176" s="408">
        <v>22.472999999999999</v>
      </c>
      <c r="E12176" s="408">
        <v>42.972999999999999</v>
      </c>
      <c r="F12176" s="409">
        <v>44525.697094907409</v>
      </c>
      <c r="G12176" s="408">
        <v>0</v>
      </c>
    </row>
    <row r="12177" spans="1:7" ht="15" x14ac:dyDescent="0.2">
      <c r="A12177" s="407" t="s">
        <v>19294</v>
      </c>
      <c r="B12177" s="407" t="s">
        <v>19295</v>
      </c>
      <c r="C12177" s="408">
        <v>0</v>
      </c>
      <c r="D12177" s="408">
        <v>3.5</v>
      </c>
      <c r="E12177" s="408">
        <v>3.5</v>
      </c>
      <c r="F12177" s="409">
        <v>44525.690960648149</v>
      </c>
      <c r="G12177" s="408">
        <v>0</v>
      </c>
    </row>
    <row r="12178" spans="1:7" ht="15" x14ac:dyDescent="0.2">
      <c r="A12178" s="407" t="s">
        <v>19296</v>
      </c>
      <c r="B12178" s="407" t="s">
        <v>19297</v>
      </c>
      <c r="C12178" s="408">
        <v>0</v>
      </c>
      <c r="D12178" s="408">
        <v>3.4</v>
      </c>
      <c r="E12178" s="408">
        <v>3.4</v>
      </c>
      <c r="F12178" s="409">
        <v>44525.690648148149</v>
      </c>
      <c r="G12178" s="408">
        <v>0</v>
      </c>
    </row>
    <row r="12179" spans="1:7" ht="15" x14ac:dyDescent="0.2">
      <c r="A12179" s="407" t="s">
        <v>19298</v>
      </c>
      <c r="B12179" s="407" t="s">
        <v>19299</v>
      </c>
      <c r="C12179" s="408">
        <v>0</v>
      </c>
      <c r="D12179" s="408">
        <v>3</v>
      </c>
      <c r="E12179" s="408">
        <v>3</v>
      </c>
      <c r="F12179" s="409">
        <v>44525.69121527778</v>
      </c>
      <c r="G12179" s="408">
        <v>0</v>
      </c>
    </row>
    <row r="12180" spans="1:7" ht="15" x14ac:dyDescent="0.2">
      <c r="A12180" s="407" t="s">
        <v>19300</v>
      </c>
      <c r="B12180" s="407" t="s">
        <v>19301</v>
      </c>
      <c r="C12180" s="408">
        <v>0</v>
      </c>
      <c r="D12180" s="408">
        <v>60</v>
      </c>
      <c r="E12180" s="408">
        <v>60</v>
      </c>
      <c r="F12180" s="409">
        <v>44881.365034722221</v>
      </c>
      <c r="G12180" s="408">
        <v>0</v>
      </c>
    </row>
    <row r="12181" spans="1:7" ht="15" x14ac:dyDescent="0.2">
      <c r="A12181" s="407" t="s">
        <v>19302</v>
      </c>
      <c r="B12181" s="407" t="s">
        <v>19303</v>
      </c>
      <c r="C12181" s="408">
        <v>0</v>
      </c>
      <c r="D12181" s="408">
        <v>12.78</v>
      </c>
      <c r="E12181" s="408">
        <v>12.78</v>
      </c>
      <c r="F12181" s="409">
        <v>44525.694641203707</v>
      </c>
      <c r="G12181" s="408">
        <v>0</v>
      </c>
    </row>
    <row r="12182" spans="1:7" ht="15" x14ac:dyDescent="0.25">
      <c r="A12182" s="407" t="s">
        <v>19304</v>
      </c>
      <c r="B12182" s="407" t="s">
        <v>19305</v>
      </c>
      <c r="C12182" s="406"/>
      <c r="D12182" s="408">
        <v>12.78</v>
      </c>
      <c r="E12182" s="408">
        <v>12.78</v>
      </c>
      <c r="F12182" s="409">
        <v>44525.69734953704</v>
      </c>
      <c r="G12182" s="408">
        <v>0</v>
      </c>
    </row>
    <row r="12183" spans="1:7" ht="15" x14ac:dyDescent="0.2">
      <c r="A12183" s="407" t="s">
        <v>19306</v>
      </c>
      <c r="B12183" s="407" t="s">
        <v>19307</v>
      </c>
      <c r="C12183" s="408">
        <v>0</v>
      </c>
      <c r="D12183" s="408">
        <v>24.71</v>
      </c>
      <c r="E12183" s="408">
        <v>24.71</v>
      </c>
      <c r="F12183" s="409">
        <v>44525.696331018517</v>
      </c>
      <c r="G12183" s="408">
        <v>0</v>
      </c>
    </row>
    <row r="12184" spans="1:7" ht="15" x14ac:dyDescent="0.2">
      <c r="A12184" s="407" t="s">
        <v>19308</v>
      </c>
      <c r="B12184" s="407" t="s">
        <v>19309</v>
      </c>
      <c r="C12184" s="408">
        <v>0</v>
      </c>
      <c r="D12184" s="408">
        <v>20.45</v>
      </c>
      <c r="E12184" s="408">
        <v>20.45</v>
      </c>
      <c r="F12184" s="409">
        <v>44525.695162037038</v>
      </c>
      <c r="G12184" s="408">
        <v>0</v>
      </c>
    </row>
    <row r="12185" spans="1:7" ht="15" x14ac:dyDescent="0.25">
      <c r="A12185" s="407" t="s">
        <v>37053</v>
      </c>
      <c r="B12185" s="407" t="s">
        <v>37054</v>
      </c>
      <c r="C12185" s="406"/>
      <c r="D12185" s="408">
        <v>50</v>
      </c>
      <c r="E12185" s="408">
        <v>50</v>
      </c>
      <c r="F12185" s="409">
        <v>44881.365266203706</v>
      </c>
      <c r="G12185" s="408">
        <v>0</v>
      </c>
    </row>
    <row r="12186" spans="1:7" ht="15" x14ac:dyDescent="0.2">
      <c r="A12186" s="407" t="s">
        <v>19310</v>
      </c>
      <c r="B12186" s="407" t="s">
        <v>19311</v>
      </c>
      <c r="C12186" s="408">
        <v>0</v>
      </c>
      <c r="D12186" s="408">
        <v>21.65</v>
      </c>
      <c r="E12186" s="408">
        <v>21.65</v>
      </c>
      <c r="F12186" s="409">
        <v>45329.466597222221</v>
      </c>
      <c r="G12186" s="408">
        <v>0</v>
      </c>
    </row>
    <row r="12187" spans="1:7" ht="15" x14ac:dyDescent="0.2">
      <c r="A12187" s="407" t="s">
        <v>19312</v>
      </c>
      <c r="B12187" s="407" t="s">
        <v>19313</v>
      </c>
      <c r="C12187" s="408">
        <v>0</v>
      </c>
      <c r="D12187" s="408">
        <v>15</v>
      </c>
      <c r="E12187" s="408">
        <v>15</v>
      </c>
      <c r="F12187" s="409">
        <v>45677.481562499997</v>
      </c>
      <c r="G12187" s="408">
        <v>0</v>
      </c>
    </row>
    <row r="12188" spans="1:7" ht="15" x14ac:dyDescent="0.2">
      <c r="A12188" s="407" t="s">
        <v>19314</v>
      </c>
      <c r="B12188" s="407" t="s">
        <v>19315</v>
      </c>
      <c r="C12188" s="408">
        <v>0</v>
      </c>
      <c r="D12188" s="408">
        <v>10.53</v>
      </c>
      <c r="E12188" s="408">
        <v>10.53</v>
      </c>
      <c r="F12188" s="409">
        <v>44525.695532407408</v>
      </c>
      <c r="G12188" s="408">
        <v>0</v>
      </c>
    </row>
    <row r="12189" spans="1:7" ht="15" x14ac:dyDescent="0.2">
      <c r="A12189" s="407" t="s">
        <v>19316</v>
      </c>
      <c r="B12189" s="407" t="s">
        <v>19317</v>
      </c>
      <c r="C12189" s="408">
        <v>0</v>
      </c>
      <c r="D12189" s="408">
        <v>1.1000000000000001</v>
      </c>
      <c r="E12189" s="408">
        <v>1.1000000000000001</v>
      </c>
      <c r="F12189" s="409">
        <v>44881.365416666667</v>
      </c>
      <c r="G12189" s="408">
        <v>0</v>
      </c>
    </row>
    <row r="12190" spans="1:7" ht="15" x14ac:dyDescent="0.2">
      <c r="A12190" s="407" t="s">
        <v>19318</v>
      </c>
      <c r="B12190" s="407" t="s">
        <v>19319</v>
      </c>
      <c r="C12190" s="408">
        <v>0</v>
      </c>
      <c r="D12190" s="408">
        <v>72</v>
      </c>
      <c r="E12190" s="408">
        <v>72</v>
      </c>
      <c r="F12190" s="409">
        <v>44530.576608796298</v>
      </c>
      <c r="G12190" s="408">
        <v>0</v>
      </c>
    </row>
    <row r="12191" spans="1:7" ht="15" x14ac:dyDescent="0.2">
      <c r="A12191" s="407" t="s">
        <v>19320</v>
      </c>
      <c r="B12191" s="407" t="s">
        <v>19321</v>
      </c>
      <c r="C12191" s="408">
        <v>0</v>
      </c>
      <c r="D12191" s="408">
        <v>49.8</v>
      </c>
      <c r="E12191" s="408">
        <v>49.8</v>
      </c>
      <c r="F12191" s="409">
        <v>44511.685497685183</v>
      </c>
      <c r="G12191" s="408">
        <v>0</v>
      </c>
    </row>
    <row r="12192" spans="1:7" ht="15" x14ac:dyDescent="0.25">
      <c r="A12192" s="407" t="s">
        <v>19322</v>
      </c>
      <c r="B12192" s="407" t="s">
        <v>19323</v>
      </c>
      <c r="C12192" s="408">
        <v>0</v>
      </c>
      <c r="D12192" s="408">
        <v>65.900000000000006</v>
      </c>
      <c r="E12192" s="408">
        <v>65.900000000000006</v>
      </c>
      <c r="F12192" s="406"/>
      <c r="G12192" s="408">
        <v>0</v>
      </c>
    </row>
    <row r="12193" spans="1:7" ht="15" x14ac:dyDescent="0.25">
      <c r="A12193" s="407" t="s">
        <v>19324</v>
      </c>
      <c r="B12193" s="407" t="s">
        <v>19325</v>
      </c>
      <c r="C12193" s="408">
        <v>0</v>
      </c>
      <c r="D12193" s="408">
        <v>45</v>
      </c>
      <c r="E12193" s="408">
        <v>45</v>
      </c>
      <c r="F12193" s="406"/>
      <c r="G12193" s="408">
        <v>0</v>
      </c>
    </row>
    <row r="12194" spans="1:7" ht="15" x14ac:dyDescent="0.2">
      <c r="A12194" s="407" t="s">
        <v>19326</v>
      </c>
      <c r="B12194" s="407" t="s">
        <v>19327</v>
      </c>
      <c r="C12194" s="408">
        <v>0</v>
      </c>
      <c r="D12194" s="408">
        <v>16.12</v>
      </c>
      <c r="E12194" s="408">
        <v>16.12</v>
      </c>
      <c r="F12194" s="409">
        <v>44881.365567129629</v>
      </c>
      <c r="G12194" s="408">
        <v>0</v>
      </c>
    </row>
    <row r="12195" spans="1:7" ht="15" x14ac:dyDescent="0.25">
      <c r="A12195" s="407" t="s">
        <v>19328</v>
      </c>
      <c r="B12195" s="407" t="s">
        <v>19329</v>
      </c>
      <c r="C12195" s="408">
        <v>9</v>
      </c>
      <c r="D12195" s="408">
        <v>2.7704</v>
      </c>
      <c r="E12195" s="408">
        <v>11.7704</v>
      </c>
      <c r="F12195" s="406"/>
      <c r="G12195" s="408">
        <v>0</v>
      </c>
    </row>
    <row r="12196" spans="1:7" ht="15" x14ac:dyDescent="0.25">
      <c r="A12196" s="407" t="s">
        <v>19330</v>
      </c>
      <c r="B12196" s="407" t="s">
        <v>19331</v>
      </c>
      <c r="C12196" s="408">
        <v>9</v>
      </c>
      <c r="D12196" s="408">
        <v>2.5211999999999999</v>
      </c>
      <c r="E12196" s="408">
        <v>11.5212</v>
      </c>
      <c r="F12196" s="406"/>
      <c r="G12196" s="408">
        <v>0</v>
      </c>
    </row>
    <row r="12197" spans="1:7" ht="15" x14ac:dyDescent="0.25">
      <c r="A12197" s="407" t="s">
        <v>19332</v>
      </c>
      <c r="B12197" s="407" t="s">
        <v>19333</v>
      </c>
      <c r="C12197" s="408">
        <v>0</v>
      </c>
      <c r="D12197" s="408">
        <v>25.8</v>
      </c>
      <c r="E12197" s="408">
        <v>25.8</v>
      </c>
      <c r="F12197" s="406"/>
      <c r="G12197" s="408">
        <v>0</v>
      </c>
    </row>
    <row r="12198" spans="1:7" ht="15" x14ac:dyDescent="0.2">
      <c r="A12198" s="407" t="s">
        <v>19334</v>
      </c>
      <c r="B12198" s="407" t="s">
        <v>19335</v>
      </c>
      <c r="C12198" s="408">
        <v>1.0833333333333333</v>
      </c>
      <c r="D12198" s="408">
        <v>0.46</v>
      </c>
      <c r="E12198" s="408">
        <v>6.9599999999999991</v>
      </c>
      <c r="F12198" s="409">
        <v>44517.367766203701</v>
      </c>
      <c r="G12198" s="408">
        <v>0</v>
      </c>
    </row>
    <row r="12199" spans="1:7" ht="15" x14ac:dyDescent="0.2">
      <c r="A12199" s="407" t="s">
        <v>19336</v>
      </c>
      <c r="B12199" s="407" t="s">
        <v>19337</v>
      </c>
      <c r="C12199" s="408">
        <v>18.25</v>
      </c>
      <c r="D12199" s="408">
        <v>25.212066926798812</v>
      </c>
      <c r="E12199" s="408">
        <v>51.378733593465483</v>
      </c>
      <c r="F12199" s="409">
        <v>44512.428738425922</v>
      </c>
      <c r="G12199" s="408">
        <v>0</v>
      </c>
    </row>
    <row r="12200" spans="1:7" ht="15" x14ac:dyDescent="0.25">
      <c r="A12200" s="407" t="s">
        <v>19338</v>
      </c>
      <c r="B12200" s="407" t="s">
        <v>19339</v>
      </c>
      <c r="C12200" s="408">
        <v>0</v>
      </c>
      <c r="D12200" s="408">
        <v>6.5</v>
      </c>
      <c r="E12200" s="408">
        <v>6.5</v>
      </c>
      <c r="F12200" s="406"/>
      <c r="G12200" s="408">
        <v>0</v>
      </c>
    </row>
    <row r="12201" spans="1:7" ht="15" x14ac:dyDescent="0.2">
      <c r="A12201" s="407" t="s">
        <v>19340</v>
      </c>
      <c r="B12201" s="407" t="s">
        <v>19341</v>
      </c>
      <c r="C12201" s="408">
        <v>0</v>
      </c>
      <c r="D12201" s="408">
        <v>120</v>
      </c>
      <c r="E12201" s="408">
        <v>120</v>
      </c>
      <c r="F12201" s="409">
        <v>44881.365694444445</v>
      </c>
      <c r="G12201" s="408">
        <v>0</v>
      </c>
    </row>
    <row r="12202" spans="1:7" ht="15" x14ac:dyDescent="0.2">
      <c r="A12202" s="407" t="s">
        <v>19342</v>
      </c>
      <c r="B12202" s="407" t="s">
        <v>19343</v>
      </c>
      <c r="C12202" s="408">
        <v>0</v>
      </c>
      <c r="D12202" s="408">
        <v>28</v>
      </c>
      <c r="E12202" s="408">
        <v>28</v>
      </c>
      <c r="F12202" s="409">
        <v>44517.621111111112</v>
      </c>
      <c r="G12202" s="408">
        <v>0</v>
      </c>
    </row>
    <row r="12203" spans="1:7" ht="15" x14ac:dyDescent="0.2">
      <c r="A12203" s="407" t="s">
        <v>19344</v>
      </c>
      <c r="B12203" s="407" t="s">
        <v>19345</v>
      </c>
      <c r="C12203" s="408">
        <v>0</v>
      </c>
      <c r="D12203" s="408">
        <v>7</v>
      </c>
      <c r="E12203" s="408">
        <v>7</v>
      </c>
      <c r="F12203" s="409">
        <v>44872.426874999997</v>
      </c>
      <c r="G12203" s="408">
        <v>0</v>
      </c>
    </row>
    <row r="12204" spans="1:7" ht="15" x14ac:dyDescent="0.2">
      <c r="A12204" s="407" t="s">
        <v>19346</v>
      </c>
      <c r="B12204" s="407" t="s">
        <v>19347</v>
      </c>
      <c r="C12204" s="408">
        <v>1.25</v>
      </c>
      <c r="D12204" s="408">
        <v>1.5009672209617479</v>
      </c>
      <c r="E12204" s="408">
        <v>7.7509672209617477</v>
      </c>
      <c r="F12204" s="409">
        <v>45111.64471064815</v>
      </c>
      <c r="G12204" s="408">
        <v>0</v>
      </c>
    </row>
    <row r="12205" spans="1:7" ht="15" x14ac:dyDescent="0.25">
      <c r="A12205" s="407" t="s">
        <v>19348</v>
      </c>
      <c r="B12205" s="407" t="s">
        <v>19349</v>
      </c>
      <c r="C12205" s="408">
        <v>20.5</v>
      </c>
      <c r="D12205" s="408">
        <v>15.3225</v>
      </c>
      <c r="E12205" s="408">
        <v>35.822499999999998</v>
      </c>
      <c r="F12205" s="406"/>
      <c r="G12205" s="408">
        <v>0</v>
      </c>
    </row>
    <row r="12206" spans="1:7" ht="15" x14ac:dyDescent="0.2">
      <c r="A12206" s="407" t="s">
        <v>19350</v>
      </c>
      <c r="B12206" s="407" t="s">
        <v>19351</v>
      </c>
      <c r="C12206" s="408">
        <v>0.5</v>
      </c>
      <c r="D12206" s="408">
        <v>7.3548</v>
      </c>
      <c r="E12206" s="408">
        <v>7.8548</v>
      </c>
      <c r="F12206" s="409">
        <v>44523.537141203706</v>
      </c>
      <c r="G12206" s="408">
        <v>0</v>
      </c>
    </row>
    <row r="12207" spans="1:7" ht="15" x14ac:dyDescent="0.2">
      <c r="A12207" s="407" t="s">
        <v>19352</v>
      </c>
      <c r="B12207" s="407" t="s">
        <v>19353</v>
      </c>
      <c r="C12207" s="408">
        <v>0.5</v>
      </c>
      <c r="D12207" s="408">
        <v>6.5376000000000003</v>
      </c>
      <c r="E12207" s="408">
        <v>7.0376000000000003</v>
      </c>
      <c r="F12207" s="409">
        <v>44523.536828703705</v>
      </c>
      <c r="G12207" s="408">
        <v>0</v>
      </c>
    </row>
    <row r="12208" spans="1:7" ht="15" x14ac:dyDescent="0.25">
      <c r="A12208" s="407" t="s">
        <v>19354</v>
      </c>
      <c r="B12208" s="407" t="s">
        <v>19355</v>
      </c>
      <c r="C12208" s="406"/>
      <c r="D12208" s="408">
        <v>12.5</v>
      </c>
      <c r="E12208" s="408">
        <v>12.5</v>
      </c>
      <c r="F12208" s="409">
        <v>44510.68472222222</v>
      </c>
      <c r="G12208" s="408">
        <v>0</v>
      </c>
    </row>
    <row r="12209" spans="1:7" ht="15" x14ac:dyDescent="0.25">
      <c r="A12209" s="407" t="s">
        <v>19356</v>
      </c>
      <c r="B12209" s="407" t="s">
        <v>19357</v>
      </c>
      <c r="C12209" s="408">
        <v>20.5</v>
      </c>
      <c r="D12209" s="406"/>
      <c r="E12209" s="408">
        <v>20.5</v>
      </c>
      <c r="F12209" s="409">
        <v>42984.61440972222</v>
      </c>
      <c r="G12209" s="408">
        <v>0</v>
      </c>
    </row>
    <row r="12210" spans="1:7" ht="15" x14ac:dyDescent="0.25">
      <c r="A12210" s="407" t="s">
        <v>19358</v>
      </c>
      <c r="B12210" s="407" t="s">
        <v>19359</v>
      </c>
      <c r="C12210" s="406"/>
      <c r="D12210" s="406"/>
      <c r="E12210" s="406"/>
      <c r="F12210" s="409">
        <v>44517.424166666664</v>
      </c>
      <c r="G12210" s="408">
        <v>0</v>
      </c>
    </row>
    <row r="12211" spans="1:7" ht="15" x14ac:dyDescent="0.25">
      <c r="A12211" s="407" t="s">
        <v>19360</v>
      </c>
      <c r="B12211" s="407" t="s">
        <v>19361</v>
      </c>
      <c r="C12211" s="406"/>
      <c r="D12211" s="406"/>
      <c r="E12211" s="406"/>
      <c r="F12211" s="409">
        <v>44524.31108796296</v>
      </c>
      <c r="G12211" s="408">
        <v>0</v>
      </c>
    </row>
    <row r="12212" spans="1:7" ht="15" x14ac:dyDescent="0.25">
      <c r="A12212" s="407" t="s">
        <v>19362</v>
      </c>
      <c r="B12212" s="407" t="s">
        <v>19363</v>
      </c>
      <c r="C12212" s="406"/>
      <c r="D12212" s="408">
        <v>41.25</v>
      </c>
      <c r="E12212" s="408">
        <v>41.25</v>
      </c>
      <c r="F12212" s="409">
        <v>44517.531666666669</v>
      </c>
      <c r="G12212" s="408">
        <v>0</v>
      </c>
    </row>
    <row r="12213" spans="1:7" ht="15" x14ac:dyDescent="0.25">
      <c r="A12213" s="407" t="s">
        <v>19364</v>
      </c>
      <c r="B12213" s="407" t="s">
        <v>19365</v>
      </c>
      <c r="C12213" s="406"/>
      <c r="D12213" s="408">
        <v>8.5</v>
      </c>
      <c r="E12213" s="408">
        <v>8.5</v>
      </c>
      <c r="F12213" s="409">
        <v>42983.434641203705</v>
      </c>
      <c r="G12213" s="408">
        <v>0</v>
      </c>
    </row>
    <row r="12214" spans="1:7" ht="15" x14ac:dyDescent="0.25">
      <c r="A12214" s="407" t="s">
        <v>19366</v>
      </c>
      <c r="B12214" s="407" t="s">
        <v>19367</v>
      </c>
      <c r="C12214" s="406"/>
      <c r="D12214" s="408">
        <v>130</v>
      </c>
      <c r="E12214" s="408">
        <v>130</v>
      </c>
      <c r="F12214" s="409">
        <v>43244.401828703703</v>
      </c>
      <c r="G12214" s="408">
        <v>0</v>
      </c>
    </row>
    <row r="12215" spans="1:7" ht="15" x14ac:dyDescent="0.25">
      <c r="A12215" s="407" t="s">
        <v>19368</v>
      </c>
      <c r="B12215" s="407" t="s">
        <v>19369</v>
      </c>
      <c r="C12215" s="406"/>
      <c r="D12215" s="406"/>
      <c r="E12215" s="406"/>
      <c r="F12215" s="409">
        <v>42943.443576388891</v>
      </c>
      <c r="G12215" s="408">
        <v>0</v>
      </c>
    </row>
    <row r="12216" spans="1:7" ht="15" x14ac:dyDescent="0.25">
      <c r="A12216" s="407" t="s">
        <v>19370</v>
      </c>
      <c r="B12216" s="407" t="s">
        <v>19371</v>
      </c>
      <c r="C12216" s="406"/>
      <c r="D12216" s="406"/>
      <c r="E12216" s="406"/>
      <c r="F12216" s="409">
        <v>44511.33662037037</v>
      </c>
      <c r="G12216" s="408">
        <v>0</v>
      </c>
    </row>
    <row r="12217" spans="1:7" ht="15" x14ac:dyDescent="0.25">
      <c r="A12217" s="407" t="s">
        <v>19372</v>
      </c>
      <c r="B12217" s="407" t="s">
        <v>19373</v>
      </c>
      <c r="C12217" s="406"/>
      <c r="D12217" s="406"/>
      <c r="E12217" s="406"/>
      <c r="F12217" s="406"/>
      <c r="G12217" s="408">
        <v>0</v>
      </c>
    </row>
    <row r="12218" spans="1:7" ht="15" x14ac:dyDescent="0.25">
      <c r="A12218" s="407" t="s">
        <v>19374</v>
      </c>
      <c r="B12218" s="407" t="s">
        <v>19375</v>
      </c>
      <c r="C12218" s="406"/>
      <c r="D12218" s="406"/>
      <c r="E12218" s="406"/>
      <c r="F12218" s="406"/>
      <c r="G12218" s="408">
        <v>0</v>
      </c>
    </row>
    <row r="12219" spans="1:7" ht="15" x14ac:dyDescent="0.25">
      <c r="A12219" s="407" t="s">
        <v>19376</v>
      </c>
      <c r="B12219" s="407" t="s">
        <v>19377</v>
      </c>
      <c r="C12219" s="406"/>
      <c r="D12219" s="406"/>
      <c r="E12219" s="406"/>
      <c r="F12219" s="406"/>
      <c r="G12219" s="408">
        <v>0</v>
      </c>
    </row>
    <row r="12220" spans="1:7" ht="15" x14ac:dyDescent="0.2">
      <c r="A12220" s="407" t="s">
        <v>19378</v>
      </c>
      <c r="B12220" s="407" t="s">
        <v>19379</v>
      </c>
      <c r="C12220" s="408">
        <v>3</v>
      </c>
      <c r="D12220" s="408">
        <v>51.844818148820323</v>
      </c>
      <c r="E12220" s="408">
        <v>54.84481814882033</v>
      </c>
      <c r="F12220" s="409">
        <v>44525.604328703703</v>
      </c>
      <c r="G12220" s="408">
        <v>0</v>
      </c>
    </row>
    <row r="12221" spans="1:7" ht="15" x14ac:dyDescent="0.2">
      <c r="A12221" s="407" t="s">
        <v>19380</v>
      </c>
      <c r="B12221" s="407" t="s">
        <v>19381</v>
      </c>
      <c r="C12221" s="408">
        <v>0</v>
      </c>
      <c r="D12221" s="408">
        <v>17.7</v>
      </c>
      <c r="E12221" s="408">
        <v>17.7</v>
      </c>
      <c r="F12221" s="409">
        <v>43244.398564814815</v>
      </c>
      <c r="G12221" s="408">
        <v>0</v>
      </c>
    </row>
    <row r="12222" spans="1:7" ht="15" x14ac:dyDescent="0.2">
      <c r="A12222" s="407" t="s">
        <v>19382</v>
      </c>
      <c r="B12222" s="407" t="s">
        <v>19383</v>
      </c>
      <c r="C12222" s="408">
        <v>0</v>
      </c>
      <c r="D12222" s="408">
        <v>8</v>
      </c>
      <c r="E12222" s="408">
        <v>8</v>
      </c>
      <c r="F12222" s="409">
        <v>44789.375520833331</v>
      </c>
      <c r="G12222" s="408">
        <v>0</v>
      </c>
    </row>
    <row r="12223" spans="1:7" ht="15" x14ac:dyDescent="0.2">
      <c r="A12223" s="407" t="s">
        <v>19384</v>
      </c>
      <c r="B12223" s="407" t="s">
        <v>19385</v>
      </c>
      <c r="C12223" s="408">
        <v>0</v>
      </c>
      <c r="D12223" s="408">
        <v>3.66</v>
      </c>
      <c r="E12223" s="408">
        <v>3.66</v>
      </c>
      <c r="F12223" s="409">
        <v>44524.41611111111</v>
      </c>
      <c r="G12223" s="408">
        <v>20</v>
      </c>
    </row>
    <row r="12224" spans="1:7" ht="15" x14ac:dyDescent="0.2">
      <c r="A12224" s="407" t="s">
        <v>19386</v>
      </c>
      <c r="B12224" s="407" t="s">
        <v>19387</v>
      </c>
      <c r="C12224" s="408">
        <v>0</v>
      </c>
      <c r="D12224" s="408">
        <v>14.8</v>
      </c>
      <c r="E12224" s="408">
        <v>14.8</v>
      </c>
      <c r="F12224" s="409">
        <v>43014.351203703707</v>
      </c>
      <c r="G12224" s="408">
        <v>0</v>
      </c>
    </row>
    <row r="12225" spans="1:7" ht="15" x14ac:dyDescent="0.2">
      <c r="A12225" s="407" t="s">
        <v>19388</v>
      </c>
      <c r="B12225" s="407" t="s">
        <v>19389</v>
      </c>
      <c r="C12225" s="408">
        <v>154.83333333333331</v>
      </c>
      <c r="D12225" s="408">
        <v>1232.06529281143</v>
      </c>
      <c r="E12225" s="408">
        <v>1392.31529281143</v>
      </c>
      <c r="F12225" s="409">
        <v>44524.601018518515</v>
      </c>
      <c r="G12225" s="408">
        <v>0</v>
      </c>
    </row>
    <row r="12226" spans="1:7" ht="15" x14ac:dyDescent="0.2">
      <c r="A12226" s="407" t="s">
        <v>19390</v>
      </c>
      <c r="B12226" s="407" t="s">
        <v>19391</v>
      </c>
      <c r="C12226" s="408">
        <v>647.05000000000007</v>
      </c>
      <c r="D12226" s="408">
        <v>9877.0571667773893</v>
      </c>
      <c r="E12226" s="408">
        <v>10558.690500110722</v>
      </c>
      <c r="F12226" s="409">
        <v>44525.615219907406</v>
      </c>
      <c r="G12226" s="408">
        <v>0</v>
      </c>
    </row>
    <row r="12227" spans="1:7" ht="15" x14ac:dyDescent="0.2">
      <c r="A12227" s="407" t="s">
        <v>19392</v>
      </c>
      <c r="B12227" s="407" t="s">
        <v>19393</v>
      </c>
      <c r="C12227" s="408">
        <v>146.91679999999999</v>
      </c>
      <c r="D12227" s="408">
        <v>6713.9475000000002</v>
      </c>
      <c r="E12227" s="408">
        <v>6860.8643000000002</v>
      </c>
      <c r="F12227" s="409">
        <v>44525.605162037034</v>
      </c>
      <c r="G12227" s="408">
        <v>0</v>
      </c>
    </row>
    <row r="12228" spans="1:7" ht="15" x14ac:dyDescent="0.2">
      <c r="A12228" s="407" t="s">
        <v>19394</v>
      </c>
      <c r="B12228" s="407" t="s">
        <v>19395</v>
      </c>
      <c r="C12228" s="408">
        <v>0</v>
      </c>
      <c r="D12228" s="408">
        <v>15</v>
      </c>
      <c r="E12228" s="408">
        <v>15</v>
      </c>
      <c r="F12228" s="409">
        <v>45639.41505787037</v>
      </c>
      <c r="G12228" s="408">
        <v>0</v>
      </c>
    </row>
    <row r="12229" spans="1:7" ht="15" x14ac:dyDescent="0.2">
      <c r="A12229" s="407" t="s">
        <v>19396</v>
      </c>
      <c r="B12229" s="407" t="s">
        <v>19397</v>
      </c>
      <c r="C12229" s="408">
        <v>0</v>
      </c>
      <c r="D12229" s="408">
        <v>24.55</v>
      </c>
      <c r="E12229" s="408">
        <v>24.55</v>
      </c>
      <c r="F12229" s="409">
        <v>45618.278368055559</v>
      </c>
      <c r="G12229" s="408">
        <v>0</v>
      </c>
    </row>
    <row r="12230" spans="1:7" ht="15" x14ac:dyDescent="0.2">
      <c r="A12230" s="407" t="s">
        <v>19398</v>
      </c>
      <c r="B12230" s="407" t="s">
        <v>19399</v>
      </c>
      <c r="C12230" s="408">
        <v>90.5</v>
      </c>
      <c r="D12230" s="408">
        <v>293.93180000000001</v>
      </c>
      <c r="E12230" s="408">
        <v>384.43180000000001</v>
      </c>
      <c r="F12230" s="409">
        <v>44524.599710648145</v>
      </c>
      <c r="G12230" s="408">
        <v>0</v>
      </c>
    </row>
    <row r="12231" spans="1:7" ht="15" x14ac:dyDescent="0.25">
      <c r="A12231" s="407" t="s">
        <v>19400</v>
      </c>
      <c r="B12231" s="407" t="s">
        <v>19401</v>
      </c>
      <c r="C12231" s="408">
        <v>101.66670000000001</v>
      </c>
      <c r="D12231" s="408">
        <v>2311.7957000000001</v>
      </c>
      <c r="E12231" s="408">
        <v>2413.4623999999999</v>
      </c>
      <c r="F12231" s="406"/>
      <c r="G12231" s="408">
        <v>0</v>
      </c>
    </row>
    <row r="12232" spans="1:7" ht="15" x14ac:dyDescent="0.2">
      <c r="A12232" s="407" t="s">
        <v>19402</v>
      </c>
      <c r="B12232" s="407" t="s">
        <v>19403</v>
      </c>
      <c r="C12232" s="408">
        <v>31.5</v>
      </c>
      <c r="D12232" s="408">
        <v>3017.2413000000001</v>
      </c>
      <c r="E12232" s="408">
        <v>3048.7413000000001</v>
      </c>
      <c r="F12232" s="409">
        <v>44525.604884259257</v>
      </c>
      <c r="G12232" s="408">
        <v>0</v>
      </c>
    </row>
    <row r="12233" spans="1:7" ht="15" x14ac:dyDescent="0.25">
      <c r="A12233" s="407" t="s">
        <v>19404</v>
      </c>
      <c r="B12233" s="407" t="s">
        <v>19405</v>
      </c>
      <c r="C12233" s="406"/>
      <c r="D12233" s="408">
        <v>120</v>
      </c>
      <c r="E12233" s="408">
        <v>120</v>
      </c>
      <c r="F12233" s="409">
        <v>44526.382337962961</v>
      </c>
      <c r="G12233" s="408">
        <v>0</v>
      </c>
    </row>
    <row r="12234" spans="1:7" ht="15" x14ac:dyDescent="0.2">
      <c r="A12234" s="407" t="s">
        <v>19406</v>
      </c>
      <c r="B12234" s="407" t="s">
        <v>19407</v>
      </c>
      <c r="C12234" s="408">
        <v>0</v>
      </c>
      <c r="D12234" s="408">
        <v>18</v>
      </c>
      <c r="E12234" s="408">
        <v>18</v>
      </c>
      <c r="F12234" s="409">
        <v>45677.484629629631</v>
      </c>
      <c r="G12234" s="408">
        <v>0</v>
      </c>
    </row>
    <row r="12235" spans="1:7" ht="15" x14ac:dyDescent="0.2">
      <c r="A12235" s="407" t="s">
        <v>19408</v>
      </c>
      <c r="B12235" s="407" t="s">
        <v>19409</v>
      </c>
      <c r="C12235" s="408">
        <v>0</v>
      </c>
      <c r="D12235" s="408">
        <v>18</v>
      </c>
      <c r="E12235" s="408">
        <v>18</v>
      </c>
      <c r="F12235" s="409">
        <v>44525.606689814813</v>
      </c>
      <c r="G12235" s="408">
        <v>0</v>
      </c>
    </row>
    <row r="12236" spans="1:7" ht="15" x14ac:dyDescent="0.25">
      <c r="A12236" s="407" t="s">
        <v>19410</v>
      </c>
      <c r="B12236" s="407" t="s">
        <v>19411</v>
      </c>
      <c r="C12236" s="408">
        <v>103.66666666666667</v>
      </c>
      <c r="D12236" s="408">
        <v>2291.531243644306</v>
      </c>
      <c r="E12236" s="408">
        <v>2398.1145769776394</v>
      </c>
      <c r="F12236" s="406"/>
      <c r="G12236" s="408">
        <v>0</v>
      </c>
    </row>
    <row r="12237" spans="1:7" ht="15" x14ac:dyDescent="0.25">
      <c r="A12237" s="407" t="s">
        <v>19412</v>
      </c>
      <c r="B12237" s="407" t="s">
        <v>19413</v>
      </c>
      <c r="C12237" s="408">
        <v>22.5</v>
      </c>
      <c r="D12237" s="408">
        <v>36.4514</v>
      </c>
      <c r="E12237" s="408">
        <v>58.9514</v>
      </c>
      <c r="F12237" s="406"/>
      <c r="G12237" s="408">
        <v>0</v>
      </c>
    </row>
    <row r="12238" spans="1:7" ht="15" x14ac:dyDescent="0.25">
      <c r="A12238" s="407" t="s">
        <v>19414</v>
      </c>
      <c r="B12238" s="407" t="s">
        <v>19415</v>
      </c>
      <c r="C12238" s="408">
        <v>22.5</v>
      </c>
      <c r="D12238" s="408">
        <v>36.4514</v>
      </c>
      <c r="E12238" s="408">
        <v>58.9514</v>
      </c>
      <c r="F12238" s="406"/>
      <c r="G12238" s="408">
        <v>0</v>
      </c>
    </row>
    <row r="12239" spans="1:7" ht="15" x14ac:dyDescent="0.25">
      <c r="A12239" s="407" t="s">
        <v>19416</v>
      </c>
      <c r="B12239" s="407" t="s">
        <v>19417</v>
      </c>
      <c r="C12239" s="408">
        <v>0</v>
      </c>
      <c r="D12239" s="408">
        <v>210</v>
      </c>
      <c r="E12239" s="408">
        <v>210</v>
      </c>
      <c r="F12239" s="406"/>
      <c r="G12239" s="408">
        <v>0</v>
      </c>
    </row>
    <row r="12240" spans="1:7" ht="15" x14ac:dyDescent="0.2">
      <c r="A12240" s="407" t="s">
        <v>19418</v>
      </c>
      <c r="B12240" s="407" t="s">
        <v>19419</v>
      </c>
      <c r="C12240" s="408">
        <v>0</v>
      </c>
      <c r="D12240" s="408">
        <v>10.8</v>
      </c>
      <c r="E12240" s="408">
        <v>10.8</v>
      </c>
      <c r="F12240" s="409">
        <v>44511.408796296295</v>
      </c>
      <c r="G12240" s="408">
        <v>0</v>
      </c>
    </row>
    <row r="12241" spans="1:7" ht="15" x14ac:dyDescent="0.2">
      <c r="A12241" s="407" t="s">
        <v>19420</v>
      </c>
      <c r="B12241" s="407" t="s">
        <v>19421</v>
      </c>
      <c r="C12241" s="408">
        <v>0</v>
      </c>
      <c r="D12241" s="408">
        <v>150</v>
      </c>
      <c r="E12241" s="408">
        <v>150</v>
      </c>
      <c r="F12241" s="409">
        <v>45328.487962962965</v>
      </c>
      <c r="G12241" s="408">
        <v>0</v>
      </c>
    </row>
    <row r="12242" spans="1:7" ht="15" x14ac:dyDescent="0.2">
      <c r="A12242" s="407" t="s">
        <v>19422</v>
      </c>
      <c r="B12242" s="407" t="s">
        <v>19423</v>
      </c>
      <c r="C12242" s="408">
        <v>0</v>
      </c>
      <c r="D12242" s="408">
        <v>572.95000000000005</v>
      </c>
      <c r="E12242" s="408">
        <v>572.95000000000005</v>
      </c>
      <c r="F12242" s="409">
        <v>44524.599976851852</v>
      </c>
      <c r="G12242" s="408">
        <v>0</v>
      </c>
    </row>
    <row r="12243" spans="1:7" ht="15" x14ac:dyDescent="0.2">
      <c r="A12243" s="407" t="s">
        <v>19424</v>
      </c>
      <c r="B12243" s="407" t="s">
        <v>19425</v>
      </c>
      <c r="C12243" s="408">
        <v>0</v>
      </c>
      <c r="D12243" s="408">
        <v>13.8</v>
      </c>
      <c r="E12243" s="408">
        <v>13.8</v>
      </c>
      <c r="F12243" s="409">
        <v>44524.619490740741</v>
      </c>
      <c r="G12243" s="408">
        <v>0</v>
      </c>
    </row>
    <row r="12244" spans="1:7" ht="15" x14ac:dyDescent="0.2">
      <c r="A12244" s="407" t="s">
        <v>19426</v>
      </c>
      <c r="B12244" s="407" t="s">
        <v>19427</v>
      </c>
      <c r="C12244" s="408">
        <v>0</v>
      </c>
      <c r="D12244" s="408">
        <v>10.23</v>
      </c>
      <c r="E12244" s="408">
        <v>10.23</v>
      </c>
      <c r="F12244" s="409">
        <v>44524.618692129632</v>
      </c>
      <c r="G12244" s="408">
        <v>0</v>
      </c>
    </row>
    <row r="12245" spans="1:7" ht="15" x14ac:dyDescent="0.2">
      <c r="A12245" s="407" t="s">
        <v>19428</v>
      </c>
      <c r="B12245" s="407" t="s">
        <v>19429</v>
      </c>
      <c r="C12245" s="408">
        <v>0</v>
      </c>
      <c r="D12245" s="408">
        <v>10.23</v>
      </c>
      <c r="E12245" s="408">
        <v>10.23</v>
      </c>
      <c r="F12245" s="409">
        <v>44524.598263888889</v>
      </c>
      <c r="G12245" s="408">
        <v>0</v>
      </c>
    </row>
    <row r="12246" spans="1:7" ht="15" x14ac:dyDescent="0.25">
      <c r="A12246" s="407" t="s">
        <v>19430</v>
      </c>
      <c r="B12246" s="407" t="s">
        <v>19431</v>
      </c>
      <c r="C12246" s="406"/>
      <c r="D12246" s="408">
        <v>138.25</v>
      </c>
      <c r="E12246" s="408">
        <v>138.25</v>
      </c>
      <c r="F12246" s="409">
        <v>44524.594050925924</v>
      </c>
      <c r="G12246" s="408">
        <v>0</v>
      </c>
    </row>
    <row r="12247" spans="1:7" ht="15" x14ac:dyDescent="0.2">
      <c r="A12247" s="407" t="s">
        <v>19432</v>
      </c>
      <c r="B12247" s="407" t="s">
        <v>19433</v>
      </c>
      <c r="C12247" s="408">
        <v>4</v>
      </c>
      <c r="D12247" s="408">
        <v>7.07</v>
      </c>
      <c r="E12247" s="408">
        <v>11.07</v>
      </c>
      <c r="F12247" s="409">
        <v>44524.617986111109</v>
      </c>
      <c r="G12247" s="408">
        <v>0</v>
      </c>
    </row>
    <row r="12248" spans="1:7" ht="15" x14ac:dyDescent="0.2">
      <c r="A12248" s="407" t="s">
        <v>19434</v>
      </c>
      <c r="B12248" s="407" t="s">
        <v>19435</v>
      </c>
      <c r="C12248" s="408">
        <v>0</v>
      </c>
      <c r="D12248" s="408">
        <v>10.23</v>
      </c>
      <c r="E12248" s="408">
        <v>10.23</v>
      </c>
      <c r="F12248" s="409">
        <v>44524.598541666666</v>
      </c>
      <c r="G12248" s="408">
        <v>0</v>
      </c>
    </row>
    <row r="12249" spans="1:7" ht="15" x14ac:dyDescent="0.2">
      <c r="A12249" s="407" t="s">
        <v>19436</v>
      </c>
      <c r="B12249" s="407" t="s">
        <v>19437</v>
      </c>
      <c r="C12249" s="408">
        <v>1.6666666666666667</v>
      </c>
      <c r="D12249" s="408">
        <v>2.8428571428571425</v>
      </c>
      <c r="E12249" s="408">
        <v>9.9261904761904756</v>
      </c>
      <c r="F12249" s="409">
        <v>45112.353460648148</v>
      </c>
      <c r="G12249" s="408">
        <v>0</v>
      </c>
    </row>
    <row r="12250" spans="1:7" ht="15" x14ac:dyDescent="0.2">
      <c r="A12250" s="407" t="s">
        <v>19438</v>
      </c>
      <c r="B12250" s="407" t="s">
        <v>19439</v>
      </c>
      <c r="C12250" s="408">
        <v>0</v>
      </c>
      <c r="D12250" s="408">
        <v>10.23</v>
      </c>
      <c r="E12250" s="408">
        <v>10.23</v>
      </c>
      <c r="F12250" s="409">
        <v>44524.619004629632</v>
      </c>
      <c r="G12250" s="408">
        <v>0</v>
      </c>
    </row>
    <row r="12251" spans="1:7" ht="15" x14ac:dyDescent="0.2">
      <c r="A12251" s="407" t="s">
        <v>19440</v>
      </c>
      <c r="B12251" s="407" t="s">
        <v>19441</v>
      </c>
      <c r="C12251" s="408">
        <v>0</v>
      </c>
      <c r="D12251" s="408">
        <v>14.23</v>
      </c>
      <c r="E12251" s="408">
        <v>14.23</v>
      </c>
      <c r="F12251" s="409">
        <v>44524.599027777775</v>
      </c>
      <c r="G12251" s="408">
        <v>0</v>
      </c>
    </row>
    <row r="12252" spans="1:7" ht="15" x14ac:dyDescent="0.2">
      <c r="A12252" s="407" t="s">
        <v>19442</v>
      </c>
      <c r="B12252" s="407" t="s">
        <v>19443</v>
      </c>
      <c r="C12252" s="408">
        <v>0</v>
      </c>
      <c r="D12252" s="408">
        <v>150.75</v>
      </c>
      <c r="E12252" s="408">
        <v>150.75</v>
      </c>
      <c r="F12252" s="409">
        <v>44524.600358796299</v>
      </c>
      <c r="G12252" s="408">
        <v>0</v>
      </c>
    </row>
    <row r="12253" spans="1:7" ht="15" x14ac:dyDescent="0.2">
      <c r="A12253" s="407" t="s">
        <v>19444</v>
      </c>
      <c r="B12253" s="407" t="s">
        <v>19445</v>
      </c>
      <c r="C12253" s="408">
        <v>4.9997999999999996</v>
      </c>
      <c r="D12253" s="408">
        <v>0.45600000000000002</v>
      </c>
      <c r="E12253" s="408">
        <v>5.4558</v>
      </c>
      <c r="F12253" s="409">
        <v>44524.592743055553</v>
      </c>
      <c r="G12253" s="408">
        <v>0</v>
      </c>
    </row>
    <row r="12254" spans="1:7" ht="15" x14ac:dyDescent="0.2">
      <c r="A12254" s="407" t="s">
        <v>19446</v>
      </c>
      <c r="B12254" s="407" t="s">
        <v>19447</v>
      </c>
      <c r="C12254" s="408">
        <v>0</v>
      </c>
      <c r="D12254" s="408">
        <v>43.85</v>
      </c>
      <c r="E12254" s="408">
        <v>43.85</v>
      </c>
      <c r="F12254" s="409">
        <v>44524.635497685187</v>
      </c>
      <c r="G12254" s="408">
        <v>0</v>
      </c>
    </row>
    <row r="12255" spans="1:7" ht="15" x14ac:dyDescent="0.2">
      <c r="A12255" s="407" t="s">
        <v>19448</v>
      </c>
      <c r="B12255" s="407" t="s">
        <v>19449</v>
      </c>
      <c r="C12255" s="408">
        <v>0</v>
      </c>
      <c r="D12255" s="408">
        <v>250</v>
      </c>
      <c r="E12255" s="408">
        <v>250</v>
      </c>
      <c r="F12255" s="409">
        <v>44524.599317129629</v>
      </c>
      <c r="G12255" s="408">
        <v>0</v>
      </c>
    </row>
    <row r="12256" spans="1:7" ht="15" x14ac:dyDescent="0.2">
      <c r="A12256" s="407" t="s">
        <v>19450</v>
      </c>
      <c r="B12256" s="407" t="s">
        <v>19451</v>
      </c>
      <c r="C12256" s="408">
        <v>0</v>
      </c>
      <c r="D12256" s="408">
        <v>160.44999999999999</v>
      </c>
      <c r="E12256" s="408">
        <v>160.44999999999999</v>
      </c>
      <c r="F12256" s="409">
        <v>44881.365902777776</v>
      </c>
      <c r="G12256" s="408">
        <v>0</v>
      </c>
    </row>
    <row r="12257" spans="1:7" ht="15" x14ac:dyDescent="0.2">
      <c r="A12257" s="407" t="s">
        <v>19452</v>
      </c>
      <c r="B12257" s="407" t="s">
        <v>19453</v>
      </c>
      <c r="C12257" s="408">
        <v>2.9167000000000001</v>
      </c>
      <c r="D12257" s="408">
        <v>0.56799999999999995</v>
      </c>
      <c r="E12257" s="408">
        <v>3.4847000000000001</v>
      </c>
      <c r="F12257" s="409">
        <v>44524.640810185185</v>
      </c>
      <c r="G12257" s="408">
        <v>0</v>
      </c>
    </row>
    <row r="12258" spans="1:7" ht="15" x14ac:dyDescent="0.2">
      <c r="A12258" s="407" t="s">
        <v>19454</v>
      </c>
      <c r="B12258" s="407" t="s">
        <v>19455</v>
      </c>
      <c r="C12258" s="408">
        <v>0</v>
      </c>
      <c r="D12258" s="408">
        <v>137.03</v>
      </c>
      <c r="E12258" s="408">
        <v>137.03</v>
      </c>
      <c r="F12258" s="409">
        <v>44525.70753472222</v>
      </c>
      <c r="G12258" s="408">
        <v>0</v>
      </c>
    </row>
    <row r="12259" spans="1:7" ht="15" x14ac:dyDescent="0.2">
      <c r="A12259" s="407" t="s">
        <v>19456</v>
      </c>
      <c r="B12259" s="407" t="s">
        <v>19457</v>
      </c>
      <c r="C12259" s="408">
        <v>0</v>
      </c>
      <c r="D12259" s="408">
        <v>118.11</v>
      </c>
      <c r="E12259" s="408">
        <v>118.11</v>
      </c>
      <c r="F12259" s="409">
        <v>44512.431284722225</v>
      </c>
      <c r="G12259" s="408">
        <v>0</v>
      </c>
    </row>
    <row r="12260" spans="1:7" ht="15" x14ac:dyDescent="0.2">
      <c r="A12260" s="407" t="s">
        <v>19458</v>
      </c>
      <c r="B12260" s="407" t="s">
        <v>19459</v>
      </c>
      <c r="C12260" s="408">
        <v>0</v>
      </c>
      <c r="D12260" s="408">
        <v>16.006699999999999</v>
      </c>
      <c r="E12260" s="408">
        <v>16.006699999999999</v>
      </c>
      <c r="F12260" s="409">
        <v>44517.595972222225</v>
      </c>
      <c r="G12260" s="408">
        <v>0</v>
      </c>
    </row>
    <row r="12261" spans="1:7" ht="15" x14ac:dyDescent="0.2">
      <c r="A12261" s="407" t="s">
        <v>19460</v>
      </c>
      <c r="B12261" s="407" t="s">
        <v>19461</v>
      </c>
      <c r="C12261" s="408">
        <v>0</v>
      </c>
      <c r="D12261" s="408">
        <v>6.14</v>
      </c>
      <c r="E12261" s="408">
        <v>6.14</v>
      </c>
      <c r="F12261" s="409">
        <v>43235.401979166665</v>
      </c>
      <c r="G12261" s="408">
        <v>0</v>
      </c>
    </row>
    <row r="12262" spans="1:7" ht="15" x14ac:dyDescent="0.2">
      <c r="A12262" s="407" t="s">
        <v>19462</v>
      </c>
      <c r="B12262" s="407" t="s">
        <v>19463</v>
      </c>
      <c r="C12262" s="408">
        <v>0</v>
      </c>
      <c r="D12262" s="408">
        <v>8.33</v>
      </c>
      <c r="E12262" s="408">
        <v>8.33</v>
      </c>
      <c r="F12262" s="409">
        <v>44872.48128472222</v>
      </c>
      <c r="G12262" s="408">
        <v>0</v>
      </c>
    </row>
    <row r="12263" spans="1:7" ht="15" x14ac:dyDescent="0.25">
      <c r="A12263" s="407" t="s">
        <v>19464</v>
      </c>
      <c r="B12263" s="407" t="s">
        <v>19465</v>
      </c>
      <c r="C12263" s="408">
        <v>0</v>
      </c>
      <c r="D12263" s="408">
        <v>8.18</v>
      </c>
      <c r="E12263" s="408">
        <v>8.18</v>
      </c>
      <c r="F12263" s="406"/>
      <c r="G12263" s="408">
        <v>0</v>
      </c>
    </row>
    <row r="12264" spans="1:7" ht="15" x14ac:dyDescent="0.2">
      <c r="A12264" s="407" t="s">
        <v>19466</v>
      </c>
      <c r="B12264" s="407" t="s">
        <v>19467</v>
      </c>
      <c r="C12264" s="408">
        <v>0</v>
      </c>
      <c r="D12264" s="408">
        <v>4.3499999999999996</v>
      </c>
      <c r="E12264" s="408">
        <v>4.3499999999999996</v>
      </c>
      <c r="F12264" s="409">
        <v>44872.478576388887</v>
      </c>
      <c r="G12264" s="408">
        <v>0</v>
      </c>
    </row>
    <row r="12265" spans="1:7" ht="15" x14ac:dyDescent="0.2">
      <c r="A12265" s="407" t="s">
        <v>19468</v>
      </c>
      <c r="B12265" s="407" t="s">
        <v>19469</v>
      </c>
      <c r="C12265" s="408">
        <v>0</v>
      </c>
      <c r="D12265" s="408">
        <v>78.84</v>
      </c>
      <c r="E12265" s="408">
        <v>78.84</v>
      </c>
      <c r="F12265" s="409">
        <v>43844.471458333333</v>
      </c>
      <c r="G12265" s="408">
        <v>0</v>
      </c>
    </row>
    <row r="12266" spans="1:7" ht="15" x14ac:dyDescent="0.2">
      <c r="A12266" s="407" t="s">
        <v>19470</v>
      </c>
      <c r="B12266" s="407" t="s">
        <v>19471</v>
      </c>
      <c r="C12266" s="408">
        <v>0.5</v>
      </c>
      <c r="D12266" s="408">
        <v>130.36799999999999</v>
      </c>
      <c r="E12266" s="408">
        <v>130.86799999999999</v>
      </c>
      <c r="F12266" s="409">
        <v>43244.429143518515</v>
      </c>
      <c r="G12266" s="408">
        <v>0</v>
      </c>
    </row>
    <row r="12267" spans="1:7" ht="15" x14ac:dyDescent="0.25">
      <c r="A12267" s="407" t="s">
        <v>19472</v>
      </c>
      <c r="B12267" s="407" t="s">
        <v>19473</v>
      </c>
      <c r="C12267" s="408">
        <v>0</v>
      </c>
      <c r="D12267" s="408">
        <v>12.67</v>
      </c>
      <c r="E12267" s="408">
        <v>12.67</v>
      </c>
      <c r="F12267" s="406"/>
      <c r="G12267" s="408">
        <v>0</v>
      </c>
    </row>
    <row r="12268" spans="1:7" ht="15" x14ac:dyDescent="0.25">
      <c r="A12268" s="407" t="s">
        <v>19474</v>
      </c>
      <c r="B12268" s="407" t="s">
        <v>19475</v>
      </c>
      <c r="C12268" s="408">
        <v>0</v>
      </c>
      <c r="D12268" s="408">
        <v>19.329999999999998</v>
      </c>
      <c r="E12268" s="408">
        <v>19.329999999999998</v>
      </c>
      <c r="F12268" s="406"/>
      <c r="G12268" s="408">
        <v>0</v>
      </c>
    </row>
    <row r="12269" spans="1:7" ht="15" x14ac:dyDescent="0.2">
      <c r="A12269" s="407" t="s">
        <v>19476</v>
      </c>
      <c r="B12269" s="407" t="s">
        <v>19477</v>
      </c>
      <c r="C12269" s="408">
        <v>0</v>
      </c>
      <c r="D12269" s="408">
        <v>66</v>
      </c>
      <c r="E12269" s="408">
        <v>66</v>
      </c>
      <c r="F12269" s="409">
        <v>42943.45076388889</v>
      </c>
      <c r="G12269" s="408">
        <v>0</v>
      </c>
    </row>
    <row r="12270" spans="1:7" ht="15" x14ac:dyDescent="0.2">
      <c r="A12270" s="407" t="s">
        <v>19478</v>
      </c>
      <c r="B12270" s="407" t="s">
        <v>19479</v>
      </c>
      <c r="C12270" s="408">
        <v>0</v>
      </c>
      <c r="D12270" s="408">
        <v>43.2</v>
      </c>
      <c r="E12270" s="408">
        <v>43.2</v>
      </c>
      <c r="F12270" s="409">
        <v>43579.352592592593</v>
      </c>
      <c r="G12270" s="408">
        <v>0</v>
      </c>
    </row>
    <row r="12271" spans="1:7" ht="15" x14ac:dyDescent="0.2">
      <c r="A12271" s="407" t="s">
        <v>19480</v>
      </c>
      <c r="B12271" s="407" t="s">
        <v>19481</v>
      </c>
      <c r="C12271" s="408">
        <v>0</v>
      </c>
      <c r="D12271" s="408">
        <v>45.91</v>
      </c>
      <c r="E12271" s="408">
        <v>45.91</v>
      </c>
      <c r="F12271" s="409">
        <v>44872.477650462963</v>
      </c>
      <c r="G12271" s="408">
        <v>0</v>
      </c>
    </row>
    <row r="12272" spans="1:7" ht="15" x14ac:dyDescent="0.2">
      <c r="A12272" s="407" t="s">
        <v>19482</v>
      </c>
      <c r="B12272" s="407" t="s">
        <v>19483</v>
      </c>
      <c r="C12272" s="408">
        <v>0</v>
      </c>
      <c r="D12272" s="408">
        <v>1.79</v>
      </c>
      <c r="E12272" s="408">
        <v>1.79</v>
      </c>
      <c r="F12272" s="409">
        <v>44872.48164351852</v>
      </c>
      <c r="G12272" s="408">
        <v>0</v>
      </c>
    </row>
    <row r="12273" spans="1:7" ht="15" x14ac:dyDescent="0.25">
      <c r="A12273" s="407" t="s">
        <v>19484</v>
      </c>
      <c r="B12273" s="407" t="s">
        <v>19485</v>
      </c>
      <c r="C12273" s="408">
        <v>0</v>
      </c>
      <c r="D12273" s="408">
        <v>221.9</v>
      </c>
      <c r="E12273" s="408">
        <v>221.9</v>
      </c>
      <c r="F12273" s="406"/>
      <c r="G12273" s="408">
        <v>0</v>
      </c>
    </row>
    <row r="12274" spans="1:7" ht="15" x14ac:dyDescent="0.2">
      <c r="A12274" s="407" t="s">
        <v>19486</v>
      </c>
      <c r="B12274" s="407" t="s">
        <v>19487</v>
      </c>
      <c r="C12274" s="408">
        <v>0</v>
      </c>
      <c r="D12274" s="408">
        <v>3.73</v>
      </c>
      <c r="E12274" s="408">
        <v>3.73</v>
      </c>
      <c r="F12274" s="409">
        <v>44872.480509259258</v>
      </c>
      <c r="G12274" s="408">
        <v>0</v>
      </c>
    </row>
    <row r="12275" spans="1:7" ht="15" x14ac:dyDescent="0.25">
      <c r="A12275" s="407" t="s">
        <v>19488</v>
      </c>
      <c r="B12275" s="407" t="s">
        <v>19489</v>
      </c>
      <c r="C12275" s="406"/>
      <c r="D12275" s="408">
        <v>72</v>
      </c>
      <c r="E12275" s="408">
        <v>72</v>
      </c>
      <c r="F12275" s="406"/>
      <c r="G12275" s="408">
        <v>0</v>
      </c>
    </row>
    <row r="12276" spans="1:7" ht="15" x14ac:dyDescent="0.2">
      <c r="A12276" s="407" t="s">
        <v>19490</v>
      </c>
      <c r="B12276" s="407" t="s">
        <v>19491</v>
      </c>
      <c r="C12276" s="408">
        <v>0</v>
      </c>
      <c r="D12276" s="408">
        <v>19.43</v>
      </c>
      <c r="E12276" s="408">
        <v>19.43</v>
      </c>
      <c r="F12276" s="409">
        <v>44872.480937499997</v>
      </c>
      <c r="G12276" s="408">
        <v>0</v>
      </c>
    </row>
    <row r="12277" spans="1:7" ht="15" x14ac:dyDescent="0.2">
      <c r="A12277" s="407" t="s">
        <v>19492</v>
      </c>
      <c r="B12277" s="407" t="s">
        <v>19493</v>
      </c>
      <c r="C12277" s="408">
        <v>0</v>
      </c>
      <c r="D12277" s="408">
        <v>24.54</v>
      </c>
      <c r="E12277" s="408">
        <v>24.54</v>
      </c>
      <c r="F12277" s="409">
        <v>44872.478182870371</v>
      </c>
      <c r="G12277" s="408">
        <v>0</v>
      </c>
    </row>
    <row r="12278" spans="1:7" ht="15" x14ac:dyDescent="0.2">
      <c r="A12278" s="407" t="s">
        <v>19494</v>
      </c>
      <c r="B12278" s="407" t="s">
        <v>19495</v>
      </c>
      <c r="C12278" s="408">
        <v>0</v>
      </c>
      <c r="D12278" s="408">
        <v>164</v>
      </c>
      <c r="E12278" s="408">
        <v>164</v>
      </c>
      <c r="F12278" s="409">
        <v>45174.352731481478</v>
      </c>
      <c r="G12278" s="408">
        <v>0</v>
      </c>
    </row>
    <row r="12279" spans="1:7" ht="15" x14ac:dyDescent="0.2">
      <c r="A12279" s="407" t="s">
        <v>19496</v>
      </c>
      <c r="B12279" s="407" t="s">
        <v>19497</v>
      </c>
      <c r="C12279" s="408">
        <v>0</v>
      </c>
      <c r="D12279" s="408">
        <v>495.95</v>
      </c>
      <c r="E12279" s="408">
        <v>495.95</v>
      </c>
      <c r="F12279" s="409">
        <v>45174.353067129632</v>
      </c>
      <c r="G12279" s="408">
        <v>0</v>
      </c>
    </row>
    <row r="12280" spans="1:7" ht="15" x14ac:dyDescent="0.25">
      <c r="A12280" s="407" t="s">
        <v>19498</v>
      </c>
      <c r="B12280" s="407" t="s">
        <v>19499</v>
      </c>
      <c r="C12280" s="408">
        <v>0</v>
      </c>
      <c r="D12280" s="408">
        <v>456</v>
      </c>
      <c r="E12280" s="408">
        <v>456</v>
      </c>
      <c r="F12280" s="406"/>
      <c r="G12280" s="408">
        <v>0</v>
      </c>
    </row>
    <row r="12281" spans="1:7" ht="15" x14ac:dyDescent="0.2">
      <c r="A12281" s="407" t="s">
        <v>19500</v>
      </c>
      <c r="B12281" s="407" t="s">
        <v>19501</v>
      </c>
      <c r="C12281" s="408">
        <v>0</v>
      </c>
      <c r="D12281" s="408">
        <v>43.46</v>
      </c>
      <c r="E12281" s="408">
        <v>43.46</v>
      </c>
      <c r="F12281" s="409">
        <v>44872.482407407406</v>
      </c>
      <c r="G12281" s="408">
        <v>0</v>
      </c>
    </row>
    <row r="12282" spans="1:7" ht="15" x14ac:dyDescent="0.2">
      <c r="A12282" s="407" t="s">
        <v>19502</v>
      </c>
      <c r="B12282" s="407" t="s">
        <v>19503</v>
      </c>
      <c r="C12282" s="408">
        <v>0</v>
      </c>
      <c r="D12282" s="408">
        <v>41.93</v>
      </c>
      <c r="E12282" s="408">
        <v>41.93</v>
      </c>
      <c r="F12282" s="409">
        <v>44872.482754629629</v>
      </c>
      <c r="G12282" s="408">
        <v>0</v>
      </c>
    </row>
    <row r="12283" spans="1:7" ht="15" x14ac:dyDescent="0.2">
      <c r="A12283" s="407" t="s">
        <v>19504</v>
      </c>
      <c r="B12283" s="407" t="s">
        <v>19505</v>
      </c>
      <c r="C12283" s="408">
        <v>0</v>
      </c>
      <c r="D12283" s="408">
        <v>44.74</v>
      </c>
      <c r="E12283" s="408">
        <v>44.74</v>
      </c>
      <c r="F12283" s="409">
        <v>44872.481990740744</v>
      </c>
      <c r="G12283" s="408">
        <v>0</v>
      </c>
    </row>
    <row r="12284" spans="1:7" ht="15" x14ac:dyDescent="0.2">
      <c r="A12284" s="407" t="s">
        <v>19506</v>
      </c>
      <c r="B12284" s="407" t="s">
        <v>19507</v>
      </c>
      <c r="C12284" s="408">
        <v>15</v>
      </c>
      <c r="D12284" s="408">
        <v>38.56</v>
      </c>
      <c r="E12284" s="408">
        <v>56.06</v>
      </c>
      <c r="F12284" s="409">
        <v>44859.419988425929</v>
      </c>
      <c r="G12284" s="408">
        <v>2</v>
      </c>
    </row>
    <row r="12285" spans="1:7" ht="15" x14ac:dyDescent="0.2">
      <c r="A12285" s="407" t="s">
        <v>19508</v>
      </c>
      <c r="B12285" s="407" t="s">
        <v>19471</v>
      </c>
      <c r="C12285" s="408">
        <v>0.5</v>
      </c>
      <c r="D12285" s="408">
        <v>30.555</v>
      </c>
      <c r="E12285" s="408">
        <v>33.555</v>
      </c>
      <c r="F12285" s="409">
        <v>45618.270196759258</v>
      </c>
      <c r="G12285" s="408">
        <v>0</v>
      </c>
    </row>
    <row r="12286" spans="1:7" ht="15" x14ac:dyDescent="0.25">
      <c r="A12286" s="407" t="s">
        <v>19509</v>
      </c>
      <c r="B12286" s="407" t="s">
        <v>19510</v>
      </c>
      <c r="C12286" s="406"/>
      <c r="D12286" s="408">
        <v>22.1</v>
      </c>
      <c r="E12286" s="408">
        <v>22.1</v>
      </c>
      <c r="F12286" s="409">
        <v>43244.429432870369</v>
      </c>
      <c r="G12286" s="408">
        <v>0</v>
      </c>
    </row>
    <row r="12287" spans="1:7" ht="15" x14ac:dyDescent="0.25">
      <c r="A12287" s="407" t="s">
        <v>19511</v>
      </c>
      <c r="B12287" s="407" t="s">
        <v>19510</v>
      </c>
      <c r="C12287" s="406"/>
      <c r="D12287" s="408">
        <v>9</v>
      </c>
      <c r="E12287" s="408">
        <v>9</v>
      </c>
      <c r="F12287" s="409">
        <v>43244.429479166669</v>
      </c>
      <c r="G12287" s="408">
        <v>0</v>
      </c>
    </row>
    <row r="12288" spans="1:7" ht="15" x14ac:dyDescent="0.25">
      <c r="A12288" s="407" t="s">
        <v>19512</v>
      </c>
      <c r="B12288" s="407" t="s">
        <v>19513</v>
      </c>
      <c r="C12288" s="408">
        <v>0</v>
      </c>
      <c r="D12288" s="408">
        <v>18.5</v>
      </c>
      <c r="E12288" s="408">
        <v>18.5</v>
      </c>
      <c r="F12288" s="406"/>
      <c r="G12288" s="408">
        <v>0</v>
      </c>
    </row>
    <row r="12289" spans="1:7" ht="15" x14ac:dyDescent="0.2">
      <c r="A12289" s="407" t="s">
        <v>19514</v>
      </c>
      <c r="B12289" s="407" t="s">
        <v>19515</v>
      </c>
      <c r="C12289" s="408">
        <v>0</v>
      </c>
      <c r="D12289" s="408">
        <v>24.2</v>
      </c>
      <c r="E12289" s="408">
        <v>24.2</v>
      </c>
      <c r="F12289" s="409">
        <v>44872.483495370368</v>
      </c>
      <c r="G12289" s="408">
        <v>0</v>
      </c>
    </row>
    <row r="12290" spans="1:7" ht="15" x14ac:dyDescent="0.2">
      <c r="A12290" s="407" t="s">
        <v>19516</v>
      </c>
      <c r="B12290" s="407" t="s">
        <v>19517</v>
      </c>
      <c r="C12290" s="408">
        <v>0</v>
      </c>
      <c r="D12290" s="408">
        <v>42</v>
      </c>
      <c r="E12290" s="408">
        <v>42</v>
      </c>
      <c r="F12290" s="409">
        <v>44872.483969907407</v>
      </c>
      <c r="G12290" s="408">
        <v>0</v>
      </c>
    </row>
    <row r="12291" spans="1:7" ht="15" x14ac:dyDescent="0.2">
      <c r="A12291" s="407" t="s">
        <v>19518</v>
      </c>
      <c r="B12291" s="407" t="s">
        <v>19519</v>
      </c>
      <c r="C12291" s="408">
        <v>0</v>
      </c>
      <c r="D12291" s="408">
        <v>1040.6500000000001</v>
      </c>
      <c r="E12291" s="408">
        <v>1040.6500000000001</v>
      </c>
      <c r="F12291" s="409">
        <v>44525.614895833336</v>
      </c>
      <c r="G12291" s="408">
        <v>0</v>
      </c>
    </row>
    <row r="12292" spans="1:7" ht="15" x14ac:dyDescent="0.2">
      <c r="A12292" s="407" t="s">
        <v>19520</v>
      </c>
      <c r="B12292" s="407" t="s">
        <v>19521</v>
      </c>
      <c r="C12292" s="408">
        <v>0</v>
      </c>
      <c r="D12292" s="408">
        <v>734.35</v>
      </c>
      <c r="E12292" s="408">
        <v>734.35</v>
      </c>
      <c r="F12292" s="409">
        <v>44525.60460648148</v>
      </c>
      <c r="G12292" s="408">
        <v>0</v>
      </c>
    </row>
    <row r="12293" spans="1:7" ht="15" x14ac:dyDescent="0.2">
      <c r="A12293" s="407" t="s">
        <v>19522</v>
      </c>
      <c r="B12293" s="407" t="s">
        <v>19523</v>
      </c>
      <c r="C12293" s="408">
        <v>0</v>
      </c>
      <c r="D12293" s="408">
        <v>25.5</v>
      </c>
      <c r="E12293" s="408">
        <v>25.5</v>
      </c>
      <c r="F12293" s="409">
        <v>45630.292858796296</v>
      </c>
      <c r="G12293" s="408">
        <v>0</v>
      </c>
    </row>
    <row r="12294" spans="1:7" ht="15" x14ac:dyDescent="0.2">
      <c r="A12294" s="407" t="s">
        <v>19524</v>
      </c>
      <c r="B12294" s="407" t="s">
        <v>19525</v>
      </c>
      <c r="C12294" s="408">
        <v>0</v>
      </c>
      <c r="D12294" s="408">
        <v>1378.01</v>
      </c>
      <c r="E12294" s="408">
        <v>1378.01</v>
      </c>
      <c r="F12294" s="409">
        <v>44525.605844907404</v>
      </c>
      <c r="G12294" s="408">
        <v>0</v>
      </c>
    </row>
    <row r="12295" spans="1:7" ht="15" x14ac:dyDescent="0.25">
      <c r="A12295" s="407" t="s">
        <v>19526</v>
      </c>
      <c r="B12295" s="407" t="s">
        <v>19527</v>
      </c>
      <c r="C12295" s="408">
        <v>0</v>
      </c>
      <c r="D12295" s="408">
        <v>3.2</v>
      </c>
      <c r="E12295" s="408">
        <v>3.2</v>
      </c>
      <c r="F12295" s="406"/>
      <c r="G12295" s="408">
        <v>0</v>
      </c>
    </row>
    <row r="12296" spans="1:7" ht="15" x14ac:dyDescent="0.2">
      <c r="A12296" s="407" t="s">
        <v>19528</v>
      </c>
      <c r="B12296" s="407" t="s">
        <v>19529</v>
      </c>
      <c r="C12296" s="408">
        <v>2.75</v>
      </c>
      <c r="D12296" s="408">
        <v>2.1760000000000002</v>
      </c>
      <c r="E12296" s="408">
        <v>4.9260000000000002</v>
      </c>
      <c r="F12296" s="409">
        <v>43244.429537037038</v>
      </c>
      <c r="G12296" s="408">
        <v>0</v>
      </c>
    </row>
    <row r="12297" spans="1:7" ht="15" x14ac:dyDescent="0.2">
      <c r="A12297" s="407" t="s">
        <v>19530</v>
      </c>
      <c r="B12297" s="407" t="s">
        <v>19531</v>
      </c>
      <c r="C12297" s="408">
        <v>0</v>
      </c>
      <c r="D12297" s="408">
        <v>85.637500000000003</v>
      </c>
      <c r="E12297" s="408">
        <v>85.637500000000003</v>
      </c>
      <c r="F12297" s="409">
        <v>43244.429571759261</v>
      </c>
      <c r="G12297" s="408">
        <v>0</v>
      </c>
    </row>
    <row r="12298" spans="1:7" ht="15" x14ac:dyDescent="0.25">
      <c r="A12298" s="407" t="s">
        <v>19532</v>
      </c>
      <c r="B12298" s="407" t="s">
        <v>19533</v>
      </c>
      <c r="C12298" s="406"/>
      <c r="D12298" s="408">
        <v>21</v>
      </c>
      <c r="E12298" s="408">
        <v>21</v>
      </c>
      <c r="F12298" s="406"/>
      <c r="G12298" s="408">
        <v>0</v>
      </c>
    </row>
    <row r="12299" spans="1:7" ht="15" x14ac:dyDescent="0.25">
      <c r="A12299" s="407" t="s">
        <v>19534</v>
      </c>
      <c r="B12299" s="407" t="s">
        <v>19535</v>
      </c>
      <c r="C12299" s="406"/>
      <c r="D12299" s="408">
        <v>23</v>
      </c>
      <c r="E12299" s="408">
        <v>23</v>
      </c>
      <c r="F12299" s="406"/>
      <c r="G12299" s="408">
        <v>0</v>
      </c>
    </row>
    <row r="12300" spans="1:7" ht="15" x14ac:dyDescent="0.25">
      <c r="A12300" s="407" t="s">
        <v>19536</v>
      </c>
      <c r="B12300" s="407" t="s">
        <v>19537</v>
      </c>
      <c r="C12300" s="406"/>
      <c r="D12300" s="408">
        <v>19</v>
      </c>
      <c r="E12300" s="408">
        <v>19</v>
      </c>
      <c r="F12300" s="409">
        <v>44517.583252314813</v>
      </c>
      <c r="G12300" s="408">
        <v>0</v>
      </c>
    </row>
    <row r="12301" spans="1:7" ht="15" x14ac:dyDescent="0.2">
      <c r="A12301" s="407" t="s">
        <v>19538</v>
      </c>
      <c r="B12301" s="407" t="s">
        <v>19539</v>
      </c>
      <c r="C12301" s="408">
        <v>0</v>
      </c>
      <c r="D12301" s="408">
        <v>34.700000000000003</v>
      </c>
      <c r="E12301" s="408">
        <v>34.700000000000003</v>
      </c>
      <c r="F12301" s="409">
        <v>45677.488055555557</v>
      </c>
      <c r="G12301" s="408">
        <v>0</v>
      </c>
    </row>
    <row r="12302" spans="1:7" ht="15" x14ac:dyDescent="0.2">
      <c r="A12302" s="407" t="s">
        <v>19540</v>
      </c>
      <c r="B12302" s="407" t="s">
        <v>19541</v>
      </c>
      <c r="C12302" s="408">
        <v>0</v>
      </c>
      <c r="D12302" s="408">
        <v>15.4</v>
      </c>
      <c r="E12302" s="408">
        <v>15.4</v>
      </c>
      <c r="F12302" s="409">
        <v>43844.443749999999</v>
      </c>
      <c r="G12302" s="408">
        <v>0</v>
      </c>
    </row>
    <row r="12303" spans="1:7" ht="15" x14ac:dyDescent="0.2">
      <c r="A12303" s="407" t="s">
        <v>19542</v>
      </c>
      <c r="B12303" s="407" t="s">
        <v>19543</v>
      </c>
      <c r="C12303" s="408">
        <v>0</v>
      </c>
      <c r="D12303" s="408">
        <v>90</v>
      </c>
      <c r="E12303" s="408">
        <v>90</v>
      </c>
      <c r="F12303" s="409">
        <v>45677.483587962961</v>
      </c>
      <c r="G12303" s="408">
        <v>0</v>
      </c>
    </row>
    <row r="12304" spans="1:7" ht="15" x14ac:dyDescent="0.2">
      <c r="A12304" s="407" t="s">
        <v>19544</v>
      </c>
      <c r="B12304" s="407" t="s">
        <v>19545</v>
      </c>
      <c r="C12304" s="408">
        <v>0</v>
      </c>
      <c r="D12304" s="408">
        <v>18.8</v>
      </c>
      <c r="E12304" s="408">
        <v>18.8</v>
      </c>
      <c r="F12304" s="409">
        <v>45677.489432870374</v>
      </c>
      <c r="G12304" s="408">
        <v>0</v>
      </c>
    </row>
    <row r="12305" spans="1:7" ht="15" x14ac:dyDescent="0.2">
      <c r="A12305" s="407" t="s">
        <v>19546</v>
      </c>
      <c r="B12305" s="407" t="s">
        <v>19547</v>
      </c>
      <c r="C12305" s="408">
        <v>0</v>
      </c>
      <c r="D12305" s="408">
        <v>8.8000000000000007</v>
      </c>
      <c r="E12305" s="408">
        <v>8.8000000000000007</v>
      </c>
      <c r="F12305" s="409">
        <v>45677.488263888888</v>
      </c>
      <c r="G12305" s="408">
        <v>0</v>
      </c>
    </row>
    <row r="12306" spans="1:7" ht="15" x14ac:dyDescent="0.2">
      <c r="A12306" s="407" t="s">
        <v>19548</v>
      </c>
      <c r="B12306" s="407" t="s">
        <v>19549</v>
      </c>
      <c r="C12306" s="408">
        <v>0</v>
      </c>
      <c r="D12306" s="408">
        <v>3.25</v>
      </c>
      <c r="E12306" s="408">
        <v>3.25</v>
      </c>
      <c r="F12306" s="409">
        <v>45677.487430555557</v>
      </c>
      <c r="G12306" s="408">
        <v>0</v>
      </c>
    </row>
    <row r="12307" spans="1:7" ht="15" x14ac:dyDescent="0.2">
      <c r="A12307" s="407" t="s">
        <v>19550</v>
      </c>
      <c r="B12307" s="407" t="s">
        <v>19551</v>
      </c>
      <c r="C12307" s="408">
        <v>0</v>
      </c>
      <c r="D12307" s="408">
        <v>125</v>
      </c>
      <c r="E12307" s="408">
        <v>125</v>
      </c>
      <c r="F12307" s="409">
        <v>43815.433472222219</v>
      </c>
      <c r="G12307" s="408">
        <v>0</v>
      </c>
    </row>
    <row r="12308" spans="1:7" ht="15" x14ac:dyDescent="0.2">
      <c r="A12308" s="407" t="s">
        <v>19552</v>
      </c>
      <c r="B12308" s="407" t="s">
        <v>19553</v>
      </c>
      <c r="C12308" s="408">
        <v>0</v>
      </c>
      <c r="D12308" s="408">
        <v>8</v>
      </c>
      <c r="E12308" s="408">
        <v>8</v>
      </c>
      <c r="F12308" s="409">
        <v>45677.49015046296</v>
      </c>
      <c r="G12308" s="408">
        <v>0</v>
      </c>
    </row>
    <row r="12309" spans="1:7" ht="15" x14ac:dyDescent="0.2">
      <c r="A12309" s="407" t="s">
        <v>19554</v>
      </c>
      <c r="B12309" s="407" t="s">
        <v>19555</v>
      </c>
      <c r="C12309" s="408">
        <v>0</v>
      </c>
      <c r="D12309" s="408">
        <v>17.5</v>
      </c>
      <c r="E12309" s="408">
        <v>17.5</v>
      </c>
      <c r="F12309" s="409">
        <v>45328.486886574072</v>
      </c>
      <c r="G12309" s="408">
        <v>0</v>
      </c>
    </row>
    <row r="12310" spans="1:7" ht="15" x14ac:dyDescent="0.2">
      <c r="A12310" s="407" t="s">
        <v>19556</v>
      </c>
      <c r="B12310" s="407" t="s">
        <v>19557</v>
      </c>
      <c r="C12310" s="408">
        <v>0</v>
      </c>
      <c r="D12310" s="408">
        <v>12</v>
      </c>
      <c r="E12310" s="408">
        <v>12</v>
      </c>
      <c r="F12310" s="409">
        <v>45328.487187500003</v>
      </c>
      <c r="G12310" s="408">
        <v>0</v>
      </c>
    </row>
    <row r="12311" spans="1:7" ht="15" x14ac:dyDescent="0.2">
      <c r="A12311" s="407" t="s">
        <v>19558</v>
      </c>
      <c r="B12311" s="407" t="s">
        <v>19559</v>
      </c>
      <c r="C12311" s="408">
        <v>0</v>
      </c>
      <c r="D12311" s="408">
        <v>75</v>
      </c>
      <c r="E12311" s="408">
        <v>75</v>
      </c>
      <c r="F12311" s="409">
        <v>45328.455891203703</v>
      </c>
      <c r="G12311" s="408">
        <v>0</v>
      </c>
    </row>
    <row r="12312" spans="1:7" ht="15" x14ac:dyDescent="0.2">
      <c r="A12312" s="407" t="s">
        <v>19560</v>
      </c>
      <c r="B12312" s="407" t="s">
        <v>19561</v>
      </c>
      <c r="C12312" s="408">
        <v>0</v>
      </c>
      <c r="D12312" s="408">
        <v>18</v>
      </c>
      <c r="E12312" s="408">
        <v>18</v>
      </c>
      <c r="F12312" s="409">
        <v>45677.489791666667</v>
      </c>
      <c r="G12312" s="408">
        <v>0</v>
      </c>
    </row>
    <row r="12313" spans="1:7" ht="15" x14ac:dyDescent="0.2">
      <c r="A12313" s="407" t="s">
        <v>19562</v>
      </c>
      <c r="B12313" s="407" t="s">
        <v>19563</v>
      </c>
      <c r="C12313" s="408">
        <v>2.8333333333333335</v>
      </c>
      <c r="D12313" s="408">
        <v>0.91446871597991497</v>
      </c>
      <c r="E12313" s="408">
        <v>9.1644687159799147</v>
      </c>
      <c r="F12313" s="409">
        <v>45112.347314814811</v>
      </c>
      <c r="G12313" s="408">
        <v>0</v>
      </c>
    </row>
    <row r="12314" spans="1:7" ht="15" x14ac:dyDescent="0.2">
      <c r="A12314" s="407" t="s">
        <v>19564</v>
      </c>
      <c r="B12314" s="407" t="s">
        <v>19565</v>
      </c>
      <c r="C12314" s="408">
        <v>0</v>
      </c>
      <c r="D12314" s="408">
        <v>24</v>
      </c>
      <c r="E12314" s="408">
        <v>24</v>
      </c>
      <c r="F12314" s="409">
        <v>45328.487337962964</v>
      </c>
      <c r="G12314" s="408">
        <v>0</v>
      </c>
    </row>
    <row r="12315" spans="1:7" ht="15" x14ac:dyDescent="0.25">
      <c r="A12315" s="407" t="s">
        <v>19566</v>
      </c>
      <c r="B12315" s="407" t="s">
        <v>19567</v>
      </c>
      <c r="C12315" s="406"/>
      <c r="D12315" s="408">
        <v>21</v>
      </c>
      <c r="E12315" s="408">
        <v>21</v>
      </c>
      <c r="F12315" s="406"/>
      <c r="G12315" s="408">
        <v>0</v>
      </c>
    </row>
    <row r="12316" spans="1:7" ht="15" x14ac:dyDescent="0.25">
      <c r="A12316" s="407" t="s">
        <v>19568</v>
      </c>
      <c r="B12316" s="407" t="s">
        <v>19569</v>
      </c>
      <c r="C12316" s="406"/>
      <c r="D12316" s="408">
        <v>65</v>
      </c>
      <c r="E12316" s="408">
        <v>65</v>
      </c>
      <c r="F12316" s="409">
        <v>44517.583611111113</v>
      </c>
      <c r="G12316" s="408">
        <v>0</v>
      </c>
    </row>
    <row r="12317" spans="1:7" ht="15" x14ac:dyDescent="0.2">
      <c r="A12317" s="407" t="s">
        <v>19570</v>
      </c>
      <c r="B12317" s="407" t="s">
        <v>19571</v>
      </c>
      <c r="C12317" s="408">
        <v>1.5</v>
      </c>
      <c r="D12317" s="408">
        <v>60.18</v>
      </c>
      <c r="E12317" s="408">
        <v>66.680000000000007</v>
      </c>
      <c r="F12317" s="409">
        <v>45677.482986111114</v>
      </c>
      <c r="G12317" s="408">
        <v>0</v>
      </c>
    </row>
    <row r="12318" spans="1:7" ht="15" x14ac:dyDescent="0.2">
      <c r="A12318" s="407" t="s">
        <v>19572</v>
      </c>
      <c r="B12318" s="407" t="s">
        <v>19573</v>
      </c>
      <c r="C12318" s="408">
        <v>0</v>
      </c>
      <c r="D12318" s="408">
        <v>91.08</v>
      </c>
      <c r="E12318" s="408">
        <v>91.08</v>
      </c>
      <c r="F12318" s="409">
        <v>43244.429664351854</v>
      </c>
      <c r="G12318" s="408">
        <v>0</v>
      </c>
    </row>
    <row r="12319" spans="1:7" ht="15" x14ac:dyDescent="0.2">
      <c r="A12319" s="407" t="s">
        <v>19574</v>
      </c>
      <c r="B12319" s="407" t="s">
        <v>19575</v>
      </c>
      <c r="C12319" s="408">
        <v>0</v>
      </c>
      <c r="D12319" s="408">
        <v>269.10000000000002</v>
      </c>
      <c r="E12319" s="408">
        <v>269.10000000000002</v>
      </c>
      <c r="F12319" s="409">
        <v>43244.429745370369</v>
      </c>
      <c r="G12319" s="408">
        <v>0</v>
      </c>
    </row>
    <row r="12320" spans="1:7" ht="15" x14ac:dyDescent="0.2">
      <c r="A12320" s="407" t="s">
        <v>19576</v>
      </c>
      <c r="B12320" s="407" t="s">
        <v>19577</v>
      </c>
      <c r="C12320" s="408">
        <v>0</v>
      </c>
      <c r="D12320" s="408">
        <v>12.5</v>
      </c>
      <c r="E12320" s="408">
        <v>12.5</v>
      </c>
      <c r="F12320" s="409">
        <v>45328.487673611111</v>
      </c>
      <c r="G12320" s="408">
        <v>0</v>
      </c>
    </row>
    <row r="12321" spans="1:7" ht="15" x14ac:dyDescent="0.25">
      <c r="A12321" s="407" t="s">
        <v>19578</v>
      </c>
      <c r="B12321" s="407" t="s">
        <v>19579</v>
      </c>
      <c r="C12321" s="406"/>
      <c r="D12321" s="408">
        <v>8.4499999999999993</v>
      </c>
      <c r="E12321" s="408">
        <v>8.4499999999999993</v>
      </c>
      <c r="F12321" s="409">
        <v>44526.518553240741</v>
      </c>
      <c r="G12321" s="408">
        <v>0</v>
      </c>
    </row>
    <row r="12322" spans="1:7" ht="15" x14ac:dyDescent="0.25">
      <c r="A12322" s="407" t="s">
        <v>19580</v>
      </c>
      <c r="B12322" s="407" t="s">
        <v>19581</v>
      </c>
      <c r="C12322" s="406"/>
      <c r="D12322" s="408">
        <v>17.899999999999999</v>
      </c>
      <c r="E12322" s="408">
        <v>17.899999999999999</v>
      </c>
      <c r="F12322" s="409">
        <v>44524.570590277777</v>
      </c>
      <c r="G12322" s="408">
        <v>0</v>
      </c>
    </row>
    <row r="12323" spans="1:7" ht="15" x14ac:dyDescent="0.2">
      <c r="A12323" s="407" t="s">
        <v>19582</v>
      </c>
      <c r="B12323" s="407" t="s">
        <v>19583</v>
      </c>
      <c r="C12323" s="408">
        <v>0</v>
      </c>
      <c r="D12323" s="408">
        <v>119</v>
      </c>
      <c r="E12323" s="408">
        <v>119</v>
      </c>
      <c r="F12323" s="409">
        <v>45328.487523148149</v>
      </c>
      <c r="G12323" s="408">
        <v>0</v>
      </c>
    </row>
    <row r="12324" spans="1:7" ht="15" x14ac:dyDescent="0.2">
      <c r="A12324" s="407" t="s">
        <v>19584</v>
      </c>
      <c r="B12324" s="407" t="s">
        <v>19585</v>
      </c>
      <c r="C12324" s="408">
        <v>0</v>
      </c>
      <c r="D12324" s="408">
        <v>27.3</v>
      </c>
      <c r="E12324" s="408">
        <v>27.3</v>
      </c>
      <c r="F12324" s="409">
        <v>45328.487037037034</v>
      </c>
      <c r="G12324" s="408">
        <v>0</v>
      </c>
    </row>
    <row r="12325" spans="1:7" ht="15" x14ac:dyDescent="0.2">
      <c r="A12325" s="407" t="s">
        <v>19586</v>
      </c>
      <c r="B12325" s="407" t="s">
        <v>19587</v>
      </c>
      <c r="C12325" s="408">
        <v>3.5</v>
      </c>
      <c r="D12325" s="408">
        <v>0.61499999999999999</v>
      </c>
      <c r="E12325" s="408">
        <v>9.1150000000000002</v>
      </c>
      <c r="F12325" s="409">
        <v>45328.456076388888</v>
      </c>
      <c r="G12325" s="408">
        <v>0</v>
      </c>
    </row>
    <row r="12326" spans="1:7" ht="15" x14ac:dyDescent="0.2">
      <c r="A12326" s="407" t="s">
        <v>19588</v>
      </c>
      <c r="B12326" s="407" t="s">
        <v>19589</v>
      </c>
      <c r="C12326" s="408">
        <v>6.833333333333333</v>
      </c>
      <c r="D12326" s="408">
        <v>2.665</v>
      </c>
      <c r="E12326" s="408">
        <v>14.914999999999999</v>
      </c>
      <c r="F12326" s="409">
        <v>43244.429884259262</v>
      </c>
      <c r="G12326" s="408">
        <v>0</v>
      </c>
    </row>
    <row r="12327" spans="1:7" ht="15" x14ac:dyDescent="0.2">
      <c r="A12327" s="407" t="s">
        <v>19590</v>
      </c>
      <c r="B12327" s="407" t="s">
        <v>19591</v>
      </c>
      <c r="C12327" s="408">
        <v>3.5</v>
      </c>
      <c r="D12327" s="408">
        <v>1.0249999999999999</v>
      </c>
      <c r="E12327" s="408">
        <v>9.5249999999999986</v>
      </c>
      <c r="F12327" s="409">
        <v>45630.292500000003</v>
      </c>
      <c r="G12327" s="408">
        <v>0</v>
      </c>
    </row>
    <row r="12328" spans="1:7" ht="15" x14ac:dyDescent="0.2">
      <c r="A12328" s="407" t="s">
        <v>19592</v>
      </c>
      <c r="B12328" s="407" t="s">
        <v>19593</v>
      </c>
      <c r="C12328" s="408">
        <v>0</v>
      </c>
      <c r="D12328" s="408">
        <v>95</v>
      </c>
      <c r="E12328" s="408">
        <v>95</v>
      </c>
      <c r="F12328" s="409">
        <v>43235.401412037034</v>
      </c>
      <c r="G12328" s="408">
        <v>0</v>
      </c>
    </row>
    <row r="12329" spans="1:7" ht="15" x14ac:dyDescent="0.25">
      <c r="A12329" s="407" t="s">
        <v>19594</v>
      </c>
      <c r="B12329" s="407" t="s">
        <v>19595</v>
      </c>
      <c r="C12329" s="408">
        <v>3.9167000000000001</v>
      </c>
      <c r="D12329" s="408">
        <v>65.45</v>
      </c>
      <c r="E12329" s="408">
        <v>69.366699999999994</v>
      </c>
      <c r="F12329" s="406"/>
      <c r="G12329" s="408">
        <v>0</v>
      </c>
    </row>
    <row r="12330" spans="1:7" ht="15" x14ac:dyDescent="0.2">
      <c r="A12330" s="407" t="s">
        <v>19596</v>
      </c>
      <c r="B12330" s="407" t="s">
        <v>19597</v>
      </c>
      <c r="C12330" s="408">
        <v>2</v>
      </c>
      <c r="D12330" s="408">
        <v>3.4</v>
      </c>
      <c r="E12330" s="408">
        <v>5.4</v>
      </c>
      <c r="F12330" s="409">
        <v>43244.430046296293</v>
      </c>
      <c r="G12330" s="408">
        <v>0</v>
      </c>
    </row>
    <row r="12331" spans="1:7" ht="15" x14ac:dyDescent="0.2">
      <c r="A12331" s="407" t="s">
        <v>19598</v>
      </c>
      <c r="B12331" s="407" t="s">
        <v>19599</v>
      </c>
      <c r="C12331" s="408">
        <v>15</v>
      </c>
      <c r="D12331" s="408">
        <v>6.96</v>
      </c>
      <c r="E12331" s="408">
        <v>21.96</v>
      </c>
      <c r="F12331" s="409">
        <v>44530.646307870367</v>
      </c>
      <c r="G12331" s="408">
        <v>0</v>
      </c>
    </row>
    <row r="12332" spans="1:7" ht="15" x14ac:dyDescent="0.2">
      <c r="A12332" s="407" t="s">
        <v>19600</v>
      </c>
      <c r="B12332" s="407" t="s">
        <v>19601</v>
      </c>
      <c r="C12332" s="408">
        <v>7.0833333333333321</v>
      </c>
      <c r="D12332" s="408">
        <v>207.62100000000001</v>
      </c>
      <c r="E12332" s="408">
        <v>214.70433333333332</v>
      </c>
      <c r="F12332" s="409">
        <v>42943.464363425926</v>
      </c>
      <c r="G12332" s="408">
        <v>0</v>
      </c>
    </row>
    <row r="12333" spans="1:7" ht="15" x14ac:dyDescent="0.25">
      <c r="A12333" s="407" t="s">
        <v>19602</v>
      </c>
      <c r="B12333" s="407" t="s">
        <v>19603</v>
      </c>
      <c r="C12333" s="408">
        <v>5.916666666666667</v>
      </c>
      <c r="D12333" s="408">
        <v>50.400750000000002</v>
      </c>
      <c r="E12333" s="408">
        <v>56.317416666666666</v>
      </c>
      <c r="F12333" s="406"/>
      <c r="G12333" s="408">
        <v>0</v>
      </c>
    </row>
    <row r="12334" spans="1:7" ht="15" x14ac:dyDescent="0.25">
      <c r="A12334" s="407" t="s">
        <v>19604</v>
      </c>
      <c r="B12334" s="407" t="s">
        <v>19605</v>
      </c>
      <c r="C12334" s="408">
        <v>7.0833333333333321</v>
      </c>
      <c r="D12334" s="408">
        <v>85.756500000000003</v>
      </c>
      <c r="E12334" s="408">
        <v>92.839833333333331</v>
      </c>
      <c r="F12334" s="406"/>
      <c r="G12334" s="408">
        <v>0</v>
      </c>
    </row>
    <row r="12335" spans="1:7" ht="15" x14ac:dyDescent="0.25">
      <c r="A12335" s="407" t="s">
        <v>19606</v>
      </c>
      <c r="B12335" s="407" t="s">
        <v>19607</v>
      </c>
      <c r="C12335" s="408">
        <v>5.916666666666667</v>
      </c>
      <c r="D12335" s="408">
        <v>40.621499999999997</v>
      </c>
      <c r="E12335" s="408">
        <v>46.538166666666662</v>
      </c>
      <c r="F12335" s="406"/>
      <c r="G12335" s="408">
        <v>0</v>
      </c>
    </row>
    <row r="12336" spans="1:7" ht="15" x14ac:dyDescent="0.2">
      <c r="A12336" s="407" t="s">
        <v>19608</v>
      </c>
      <c r="B12336" s="407" t="s">
        <v>19609</v>
      </c>
      <c r="C12336" s="408">
        <v>0</v>
      </c>
      <c r="D12336" s="408">
        <v>35</v>
      </c>
      <c r="E12336" s="408">
        <v>35</v>
      </c>
      <c r="F12336" s="409">
        <v>45930.634756944448</v>
      </c>
      <c r="G12336" s="408">
        <v>0</v>
      </c>
    </row>
    <row r="12337" spans="1:7" ht="15" x14ac:dyDescent="0.2">
      <c r="A12337" s="407" t="s">
        <v>19610</v>
      </c>
      <c r="B12337" s="407" t="s">
        <v>19611</v>
      </c>
      <c r="C12337" s="408">
        <v>0</v>
      </c>
      <c r="D12337" s="408">
        <v>35</v>
      </c>
      <c r="E12337" s="408">
        <v>35</v>
      </c>
      <c r="F12337" s="409">
        <v>44789.375937500001</v>
      </c>
      <c r="G12337" s="408">
        <v>1</v>
      </c>
    </row>
    <row r="12338" spans="1:7" ht="15" x14ac:dyDescent="0.25">
      <c r="A12338" s="407" t="s">
        <v>19612</v>
      </c>
      <c r="B12338" s="407" t="s">
        <v>19613</v>
      </c>
      <c r="C12338" s="408">
        <v>5.916666666666667</v>
      </c>
      <c r="D12338" s="408">
        <v>31.5945</v>
      </c>
      <c r="E12338" s="408">
        <v>37.511166666666661</v>
      </c>
      <c r="F12338" s="406"/>
      <c r="G12338" s="408">
        <v>0</v>
      </c>
    </row>
    <row r="12339" spans="1:7" ht="15" x14ac:dyDescent="0.25">
      <c r="A12339" s="407" t="s">
        <v>19614</v>
      </c>
      <c r="B12339" s="407" t="s">
        <v>19615</v>
      </c>
      <c r="C12339" s="408">
        <v>7.0833333333333321</v>
      </c>
      <c r="D12339" s="408">
        <v>109.22669999999999</v>
      </c>
      <c r="E12339" s="408">
        <v>116.31003333333334</v>
      </c>
      <c r="F12339" s="406"/>
      <c r="G12339" s="408">
        <v>0</v>
      </c>
    </row>
    <row r="12340" spans="1:7" ht="15" x14ac:dyDescent="0.25">
      <c r="A12340" s="407" t="s">
        <v>19616</v>
      </c>
      <c r="B12340" s="407" t="s">
        <v>19617</v>
      </c>
      <c r="C12340" s="408">
        <v>5.916666666666667</v>
      </c>
      <c r="D12340" s="408">
        <v>25.576499999999999</v>
      </c>
      <c r="E12340" s="408">
        <v>31.493166666666667</v>
      </c>
      <c r="F12340" s="406"/>
      <c r="G12340" s="408">
        <v>0</v>
      </c>
    </row>
    <row r="12341" spans="1:7" ht="15" x14ac:dyDescent="0.25">
      <c r="A12341" s="407" t="s">
        <v>19618</v>
      </c>
      <c r="B12341" s="407" t="s">
        <v>19619</v>
      </c>
      <c r="C12341" s="408">
        <v>7.0833333333333321</v>
      </c>
      <c r="D12341" s="408">
        <v>71.162850000000006</v>
      </c>
      <c r="E12341" s="408">
        <v>78.246183333333335</v>
      </c>
      <c r="F12341" s="406"/>
      <c r="G12341" s="408">
        <v>0</v>
      </c>
    </row>
    <row r="12342" spans="1:7" ht="15" x14ac:dyDescent="0.2">
      <c r="A12342" s="407" t="s">
        <v>19620</v>
      </c>
      <c r="B12342" s="407" t="s">
        <v>19621</v>
      </c>
      <c r="C12342" s="408">
        <v>0</v>
      </c>
      <c r="D12342" s="408">
        <v>257.91000000000003</v>
      </c>
      <c r="E12342" s="408">
        <v>257.91000000000003</v>
      </c>
      <c r="F12342" s="409">
        <v>44524.62128472222</v>
      </c>
      <c r="G12342" s="408">
        <v>0</v>
      </c>
    </row>
    <row r="12343" spans="1:7" ht="15" x14ac:dyDescent="0.2">
      <c r="A12343" s="407" t="s">
        <v>19622</v>
      </c>
      <c r="B12343" s="407" t="s">
        <v>19623</v>
      </c>
      <c r="C12343" s="408">
        <v>33</v>
      </c>
      <c r="D12343" s="408">
        <v>582.08000000000004</v>
      </c>
      <c r="E12343" s="408">
        <v>620.08000000000004</v>
      </c>
      <c r="F12343" s="409">
        <v>44882.394201388888</v>
      </c>
      <c r="G12343" s="408">
        <v>0</v>
      </c>
    </row>
    <row r="12344" spans="1:7" ht="15" x14ac:dyDescent="0.2">
      <c r="A12344" s="407" t="s">
        <v>19624</v>
      </c>
      <c r="B12344" s="407" t="s">
        <v>19625</v>
      </c>
      <c r="C12344" s="408">
        <v>33</v>
      </c>
      <c r="D12344" s="408">
        <v>582.08000000000004</v>
      </c>
      <c r="E12344" s="408">
        <v>620.08000000000004</v>
      </c>
      <c r="F12344" s="409">
        <v>44208.406261574077</v>
      </c>
      <c r="G12344" s="408">
        <v>0</v>
      </c>
    </row>
    <row r="12345" spans="1:7" ht="15" x14ac:dyDescent="0.2">
      <c r="A12345" s="407" t="s">
        <v>19626</v>
      </c>
      <c r="B12345" s="407" t="s">
        <v>19627</v>
      </c>
      <c r="C12345" s="408">
        <v>12.5</v>
      </c>
      <c r="D12345" s="408">
        <v>247</v>
      </c>
      <c r="E12345" s="408">
        <v>262</v>
      </c>
      <c r="F12345" s="409">
        <v>44882.394409722219</v>
      </c>
      <c r="G12345" s="408">
        <v>0</v>
      </c>
    </row>
    <row r="12346" spans="1:7" ht="15" x14ac:dyDescent="0.2">
      <c r="A12346" s="407" t="s">
        <v>19628</v>
      </c>
      <c r="B12346" s="407" t="s">
        <v>19629</v>
      </c>
      <c r="C12346" s="408">
        <v>12.5</v>
      </c>
      <c r="D12346" s="408">
        <v>247</v>
      </c>
      <c r="E12346" s="408">
        <v>262</v>
      </c>
      <c r="F12346" s="409">
        <v>44208.408333333333</v>
      </c>
      <c r="G12346" s="408">
        <v>0</v>
      </c>
    </row>
    <row r="12347" spans="1:7" ht="15" x14ac:dyDescent="0.2">
      <c r="A12347" s="407" t="s">
        <v>19630</v>
      </c>
      <c r="B12347" s="407" t="s">
        <v>19631</v>
      </c>
      <c r="C12347" s="408">
        <v>18</v>
      </c>
      <c r="D12347" s="408">
        <v>334.14</v>
      </c>
      <c r="E12347" s="408">
        <v>354.64</v>
      </c>
      <c r="F12347" s="409">
        <v>44208.406030092592</v>
      </c>
      <c r="G12347" s="408">
        <v>0</v>
      </c>
    </row>
    <row r="12348" spans="1:7" ht="15" x14ac:dyDescent="0.2">
      <c r="A12348" s="407" t="s">
        <v>19632</v>
      </c>
      <c r="B12348" s="407" t="s">
        <v>19633</v>
      </c>
      <c r="C12348" s="408">
        <v>18</v>
      </c>
      <c r="D12348" s="408">
        <v>334.14</v>
      </c>
      <c r="E12348" s="408">
        <v>354.64</v>
      </c>
      <c r="F12348" s="409">
        <v>44882.394583333335</v>
      </c>
      <c r="G12348" s="408">
        <v>0</v>
      </c>
    </row>
    <row r="12349" spans="1:7" ht="15" x14ac:dyDescent="0.2">
      <c r="A12349" s="407" t="s">
        <v>19634</v>
      </c>
      <c r="B12349" s="407" t="s">
        <v>41291</v>
      </c>
      <c r="C12349" s="408">
        <v>6</v>
      </c>
      <c r="D12349" s="408">
        <v>59.225830000000002</v>
      </c>
      <c r="E12349" s="408">
        <v>65.225830000000002</v>
      </c>
      <c r="F12349" s="409">
        <v>46051.65829861111</v>
      </c>
      <c r="G12349" s="408">
        <v>0</v>
      </c>
    </row>
    <row r="12350" spans="1:7" ht="15" x14ac:dyDescent="0.2">
      <c r="A12350" s="407" t="s">
        <v>37055</v>
      </c>
      <c r="B12350" s="407" t="s">
        <v>37056</v>
      </c>
      <c r="C12350" s="408">
        <v>3</v>
      </c>
      <c r="D12350" s="408">
        <v>36.212718840579711</v>
      </c>
      <c r="E12350" s="408">
        <v>39.212718840579711</v>
      </c>
      <c r="F12350" s="409">
        <v>44826.665775462963</v>
      </c>
      <c r="G12350" s="408">
        <v>0</v>
      </c>
    </row>
    <row r="12351" spans="1:7" ht="15" x14ac:dyDescent="0.2">
      <c r="A12351" s="407" t="s">
        <v>37057</v>
      </c>
      <c r="B12351" s="407" t="s">
        <v>37058</v>
      </c>
      <c r="C12351" s="408">
        <v>3</v>
      </c>
      <c r="D12351" s="408">
        <v>36.212718840579711</v>
      </c>
      <c r="E12351" s="408">
        <v>39.212718840579711</v>
      </c>
      <c r="F12351" s="409">
        <v>44826.665393518517</v>
      </c>
      <c r="G12351" s="408">
        <v>0</v>
      </c>
    </row>
    <row r="12352" spans="1:7" ht="15" x14ac:dyDescent="0.2">
      <c r="A12352" s="407" t="s">
        <v>19635</v>
      </c>
      <c r="B12352" s="407" t="s">
        <v>19636</v>
      </c>
      <c r="C12352" s="408">
        <v>2.7500000000000004</v>
      </c>
      <c r="D12352" s="408">
        <v>8.2303333333333324</v>
      </c>
      <c r="E12352" s="408">
        <v>10.980333333333332</v>
      </c>
      <c r="F12352" s="409">
        <v>45943.69158564815</v>
      </c>
      <c r="G12352" s="408">
        <v>0</v>
      </c>
    </row>
    <row r="12353" spans="1:7" ht="15" x14ac:dyDescent="0.2">
      <c r="A12353" s="407" t="s">
        <v>19637</v>
      </c>
      <c r="B12353" s="407" t="s">
        <v>19638</v>
      </c>
      <c r="C12353" s="408">
        <v>2.7500000000000004</v>
      </c>
      <c r="D12353" s="408">
        <v>8.2303333333333324</v>
      </c>
      <c r="E12353" s="408">
        <v>10.980333333333332</v>
      </c>
      <c r="F12353" s="409">
        <v>45943.691782407404</v>
      </c>
      <c r="G12353" s="408">
        <v>0</v>
      </c>
    </row>
    <row r="12354" spans="1:7" ht="15" x14ac:dyDescent="0.2">
      <c r="A12354" s="407" t="s">
        <v>19639</v>
      </c>
      <c r="B12354" s="407" t="s">
        <v>19640</v>
      </c>
      <c r="C12354" s="408">
        <v>22</v>
      </c>
      <c r="D12354" s="408">
        <v>526.83000000000004</v>
      </c>
      <c r="E12354" s="408">
        <v>548.83000000000004</v>
      </c>
      <c r="F12354" s="409">
        <v>44882.394756944443</v>
      </c>
      <c r="G12354" s="408">
        <v>0</v>
      </c>
    </row>
    <row r="12355" spans="1:7" ht="15" x14ac:dyDescent="0.2">
      <c r="A12355" s="407" t="s">
        <v>19641</v>
      </c>
      <c r="B12355" s="407" t="s">
        <v>19642</v>
      </c>
      <c r="C12355" s="408">
        <v>37</v>
      </c>
      <c r="D12355" s="408">
        <v>971.39958385427451</v>
      </c>
      <c r="E12355" s="408">
        <v>1023.3995838542745</v>
      </c>
      <c r="F12355" s="409">
        <v>44882.394953703704</v>
      </c>
      <c r="G12355" s="408">
        <v>0</v>
      </c>
    </row>
    <row r="12356" spans="1:7" ht="15" x14ac:dyDescent="0.2">
      <c r="A12356" s="407" t="s">
        <v>19643</v>
      </c>
      <c r="B12356" s="407" t="s">
        <v>19644</v>
      </c>
      <c r="C12356" s="408">
        <v>8.5</v>
      </c>
      <c r="D12356" s="408">
        <v>223.322268084</v>
      </c>
      <c r="E12356" s="408">
        <v>231.822268084</v>
      </c>
      <c r="F12356" s="409">
        <v>44882.395185185182</v>
      </c>
      <c r="G12356" s="408">
        <v>0</v>
      </c>
    </row>
    <row r="12357" spans="1:7" ht="15" x14ac:dyDescent="0.2">
      <c r="A12357" s="407" t="s">
        <v>19645</v>
      </c>
      <c r="B12357" s="407" t="s">
        <v>19646</v>
      </c>
      <c r="C12357" s="408">
        <v>1.75</v>
      </c>
      <c r="D12357" s="408">
        <v>28.75748791208791</v>
      </c>
      <c r="E12357" s="408">
        <v>30.50748791208791</v>
      </c>
      <c r="F12357" s="409">
        <v>43756.552523148152</v>
      </c>
      <c r="G12357" s="408">
        <v>0</v>
      </c>
    </row>
    <row r="12358" spans="1:7" ht="15" x14ac:dyDescent="0.2">
      <c r="A12358" s="407" t="s">
        <v>19647</v>
      </c>
      <c r="B12358" s="407" t="s">
        <v>19648</v>
      </c>
      <c r="C12358" s="408">
        <v>1.75</v>
      </c>
      <c r="D12358" s="408">
        <v>28.75748791208791</v>
      </c>
      <c r="E12358" s="408">
        <v>30.50748791208791</v>
      </c>
      <c r="F12358" s="409">
        <v>43756.552291666667</v>
      </c>
      <c r="G12358" s="408">
        <v>0</v>
      </c>
    </row>
    <row r="12359" spans="1:7" ht="15" x14ac:dyDescent="0.2">
      <c r="A12359" s="407" t="s">
        <v>19649</v>
      </c>
      <c r="B12359" s="407" t="s">
        <v>19650</v>
      </c>
      <c r="C12359" s="408">
        <v>5</v>
      </c>
      <c r="D12359" s="408">
        <v>3.9962</v>
      </c>
      <c r="E12359" s="408">
        <v>8.9962</v>
      </c>
      <c r="F12359" s="409">
        <v>44181.445405092592</v>
      </c>
      <c r="G12359" s="408">
        <v>0</v>
      </c>
    </row>
    <row r="12360" spans="1:7" ht="15" x14ac:dyDescent="0.2">
      <c r="A12360" s="407" t="s">
        <v>19651</v>
      </c>
      <c r="B12360" s="407" t="s">
        <v>19652</v>
      </c>
      <c r="C12360" s="408">
        <v>3.5</v>
      </c>
      <c r="D12360" s="408">
        <v>10.71</v>
      </c>
      <c r="E12360" s="408">
        <v>14.21</v>
      </c>
      <c r="F12360" s="409">
        <v>44882.395358796297</v>
      </c>
      <c r="G12360" s="408">
        <v>0</v>
      </c>
    </row>
    <row r="12361" spans="1:7" ht="15" x14ac:dyDescent="0.25">
      <c r="A12361" s="407" t="s">
        <v>19653</v>
      </c>
      <c r="B12361" s="407" t="s">
        <v>19654</v>
      </c>
      <c r="C12361" s="406"/>
      <c r="D12361" s="406"/>
      <c r="E12361" s="406"/>
      <c r="F12361" s="409">
        <v>44882.395520833335</v>
      </c>
      <c r="G12361" s="408">
        <v>0</v>
      </c>
    </row>
    <row r="12362" spans="1:7" ht="15" x14ac:dyDescent="0.2">
      <c r="A12362" s="407" t="s">
        <v>19655</v>
      </c>
      <c r="B12362" s="407" t="s">
        <v>19656</v>
      </c>
      <c r="C12362" s="408">
        <v>0</v>
      </c>
      <c r="D12362" s="408">
        <v>3.3047</v>
      </c>
      <c r="E12362" s="408">
        <v>3.3047</v>
      </c>
      <c r="F12362" s="409">
        <v>44882.39570601852</v>
      </c>
      <c r="G12362" s="408">
        <v>0</v>
      </c>
    </row>
    <row r="12363" spans="1:7" ht="15" x14ac:dyDescent="0.2">
      <c r="A12363" s="407" t="s">
        <v>19657</v>
      </c>
      <c r="B12363" s="407" t="s">
        <v>19658</v>
      </c>
      <c r="C12363" s="408">
        <v>0</v>
      </c>
      <c r="D12363" s="408">
        <v>11.885654084</v>
      </c>
      <c r="E12363" s="408">
        <v>11.885654084</v>
      </c>
      <c r="F12363" s="409">
        <v>45943.691111111111</v>
      </c>
      <c r="G12363" s="408">
        <v>0</v>
      </c>
    </row>
    <row r="12364" spans="1:7" ht="15" x14ac:dyDescent="0.2">
      <c r="A12364" s="407" t="s">
        <v>19659</v>
      </c>
      <c r="B12364" s="407" t="s">
        <v>19660</v>
      </c>
      <c r="C12364" s="408">
        <v>0</v>
      </c>
      <c r="D12364" s="408">
        <v>27.44</v>
      </c>
      <c r="E12364" s="408">
        <v>27.44</v>
      </c>
      <c r="F12364" s="409">
        <v>44882.396111111113</v>
      </c>
      <c r="G12364" s="408">
        <v>0</v>
      </c>
    </row>
    <row r="12365" spans="1:7" ht="15" x14ac:dyDescent="0.2">
      <c r="A12365" s="407" t="s">
        <v>19661</v>
      </c>
      <c r="B12365" s="407" t="s">
        <v>19662</v>
      </c>
      <c r="C12365" s="408">
        <v>0</v>
      </c>
      <c r="D12365" s="408">
        <v>37.44</v>
      </c>
      <c r="E12365" s="408">
        <v>37.44</v>
      </c>
      <c r="F12365" s="409">
        <v>44965.597557870373</v>
      </c>
      <c r="G12365" s="408">
        <v>0</v>
      </c>
    </row>
    <row r="12366" spans="1:7" ht="15" x14ac:dyDescent="0.25">
      <c r="A12366" s="407" t="s">
        <v>19663</v>
      </c>
      <c r="B12366" s="407" t="s">
        <v>19664</v>
      </c>
      <c r="C12366" s="406"/>
      <c r="D12366" s="406"/>
      <c r="E12366" s="406"/>
      <c r="F12366" s="409">
        <v>44965.597800925927</v>
      </c>
      <c r="G12366" s="408">
        <v>0</v>
      </c>
    </row>
    <row r="12367" spans="1:7" ht="15" x14ac:dyDescent="0.2">
      <c r="A12367" s="407" t="s">
        <v>19665</v>
      </c>
      <c r="B12367" s="407" t="s">
        <v>19666</v>
      </c>
      <c r="C12367" s="408">
        <v>0</v>
      </c>
      <c r="D12367" s="408">
        <v>49.046363636363637</v>
      </c>
      <c r="E12367" s="408">
        <v>49.046363636363637</v>
      </c>
      <c r="F12367" s="409">
        <v>44882.396331018521</v>
      </c>
      <c r="G12367" s="408">
        <v>0</v>
      </c>
    </row>
    <row r="12368" spans="1:7" ht="15" x14ac:dyDescent="0.2">
      <c r="A12368" s="407" t="s">
        <v>19667</v>
      </c>
      <c r="B12368" s="407" t="s">
        <v>19668</v>
      </c>
      <c r="C12368" s="408">
        <v>0</v>
      </c>
      <c r="D12368" s="408">
        <v>0.33124999999999999</v>
      </c>
      <c r="E12368" s="408">
        <v>0.33124999999999999</v>
      </c>
      <c r="F12368" s="409">
        <v>46042.497824074075</v>
      </c>
      <c r="G12368" s="408">
        <v>301</v>
      </c>
    </row>
    <row r="12369" spans="1:7" ht="15" x14ac:dyDescent="0.2">
      <c r="A12369" s="407" t="s">
        <v>19669</v>
      </c>
      <c r="B12369" s="407" t="s">
        <v>19670</v>
      </c>
      <c r="C12369" s="408">
        <v>0</v>
      </c>
      <c r="D12369" s="408">
        <v>0.26</v>
      </c>
      <c r="E12369" s="408">
        <v>0.26</v>
      </c>
      <c r="F12369" s="409">
        <v>44882.396550925929</v>
      </c>
      <c r="G12369" s="408">
        <v>500</v>
      </c>
    </row>
    <row r="12370" spans="1:7" ht="15" x14ac:dyDescent="0.2">
      <c r="A12370" s="407" t="s">
        <v>19671</v>
      </c>
      <c r="B12370" s="407" t="s">
        <v>19672</v>
      </c>
      <c r="C12370" s="408">
        <v>0</v>
      </c>
      <c r="D12370" s="408">
        <v>0.76</v>
      </c>
      <c r="E12370" s="408">
        <v>0.76</v>
      </c>
      <c r="F12370" s="409">
        <v>44882.396805555552</v>
      </c>
      <c r="G12370" s="408">
        <v>435</v>
      </c>
    </row>
    <row r="12371" spans="1:7" ht="15" x14ac:dyDescent="0.2">
      <c r="A12371" s="407" t="s">
        <v>19673</v>
      </c>
      <c r="B12371" s="407" t="s">
        <v>19674</v>
      </c>
      <c r="C12371" s="408">
        <v>0</v>
      </c>
      <c r="D12371" s="408">
        <v>226.8</v>
      </c>
      <c r="E12371" s="408">
        <v>226.8</v>
      </c>
      <c r="F12371" s="409">
        <v>45994.689884259256</v>
      </c>
      <c r="G12371" s="408">
        <v>0</v>
      </c>
    </row>
    <row r="12372" spans="1:7" ht="15" x14ac:dyDescent="0.2">
      <c r="A12372" s="407" t="s">
        <v>19675</v>
      </c>
      <c r="B12372" s="407" t="s">
        <v>19676</v>
      </c>
      <c r="C12372" s="408">
        <v>0</v>
      </c>
      <c r="D12372" s="408">
        <v>54.37</v>
      </c>
      <c r="E12372" s="408">
        <v>54.37</v>
      </c>
      <c r="F12372" s="409">
        <v>46058.486284722225</v>
      </c>
      <c r="G12372" s="408">
        <v>0</v>
      </c>
    </row>
    <row r="12373" spans="1:7" ht="15" x14ac:dyDescent="0.2">
      <c r="A12373" s="407" t="s">
        <v>19677</v>
      </c>
      <c r="B12373" s="407" t="s">
        <v>19678</v>
      </c>
      <c r="C12373" s="408">
        <v>0</v>
      </c>
      <c r="D12373" s="408">
        <v>47.35</v>
      </c>
      <c r="E12373" s="408">
        <v>47.35</v>
      </c>
      <c r="F12373" s="409">
        <v>46058.486620370371</v>
      </c>
      <c r="G12373" s="408">
        <v>0</v>
      </c>
    </row>
    <row r="12374" spans="1:7" ht="15" x14ac:dyDescent="0.2">
      <c r="A12374" s="407" t="s">
        <v>19679</v>
      </c>
      <c r="B12374" s="407" t="s">
        <v>19680</v>
      </c>
      <c r="C12374" s="408">
        <v>0</v>
      </c>
      <c r="D12374" s="408">
        <v>35.43</v>
      </c>
      <c r="E12374" s="408">
        <v>35.43</v>
      </c>
      <c r="F12374" s="409">
        <v>46029.456365740742</v>
      </c>
      <c r="G12374" s="408">
        <v>0</v>
      </c>
    </row>
    <row r="12375" spans="1:7" ht="15" x14ac:dyDescent="0.2">
      <c r="A12375" s="407" t="s">
        <v>19681</v>
      </c>
      <c r="B12375" s="407" t="s">
        <v>19682</v>
      </c>
      <c r="C12375" s="408">
        <v>0</v>
      </c>
      <c r="D12375" s="408">
        <v>63.31</v>
      </c>
      <c r="E12375" s="408">
        <v>63.31</v>
      </c>
      <c r="F12375" s="409">
        <v>46036.427673611113</v>
      </c>
      <c r="G12375" s="408">
        <v>0</v>
      </c>
    </row>
    <row r="12376" spans="1:7" ht="15" x14ac:dyDescent="0.2">
      <c r="A12376" s="407" t="s">
        <v>19683</v>
      </c>
      <c r="B12376" s="407" t="s">
        <v>19684</v>
      </c>
      <c r="C12376" s="408">
        <v>0</v>
      </c>
      <c r="D12376" s="408">
        <v>33</v>
      </c>
      <c r="E12376" s="408">
        <v>33</v>
      </c>
      <c r="F12376" s="409">
        <v>46036.38417824074</v>
      </c>
      <c r="G12376" s="408">
        <v>0</v>
      </c>
    </row>
    <row r="12377" spans="1:7" ht="15" x14ac:dyDescent="0.2">
      <c r="A12377" s="407" t="s">
        <v>19685</v>
      </c>
      <c r="B12377" s="407" t="s">
        <v>19686</v>
      </c>
      <c r="C12377" s="408">
        <v>0</v>
      </c>
      <c r="D12377" s="408">
        <v>190.35</v>
      </c>
      <c r="E12377" s="408">
        <v>190.35</v>
      </c>
      <c r="F12377" s="409">
        <v>44882.397870370369</v>
      </c>
      <c r="G12377" s="408">
        <v>0</v>
      </c>
    </row>
    <row r="12378" spans="1:7" ht="15" x14ac:dyDescent="0.2">
      <c r="A12378" s="407" t="s">
        <v>19687</v>
      </c>
      <c r="B12378" s="407" t="s">
        <v>19688</v>
      </c>
      <c r="C12378" s="408">
        <v>0</v>
      </c>
      <c r="D12378" s="408">
        <v>18</v>
      </c>
      <c r="E12378" s="408">
        <v>18</v>
      </c>
      <c r="F12378" s="409">
        <v>46036.370428240742</v>
      </c>
      <c r="G12378" s="408">
        <v>0</v>
      </c>
    </row>
    <row r="12379" spans="1:7" ht="15" x14ac:dyDescent="0.2">
      <c r="A12379" s="407" t="s">
        <v>19689</v>
      </c>
      <c r="B12379" s="407" t="s">
        <v>19690</v>
      </c>
      <c r="C12379" s="408">
        <v>0</v>
      </c>
      <c r="D12379" s="408">
        <v>31.774999999999999</v>
      </c>
      <c r="E12379" s="408">
        <v>31.774999999999999</v>
      </c>
      <c r="F12379" s="409">
        <v>46051.607951388891</v>
      </c>
      <c r="G12379" s="408">
        <v>0</v>
      </c>
    </row>
    <row r="12380" spans="1:7" ht="15" x14ac:dyDescent="0.2">
      <c r="A12380" s="407" t="s">
        <v>19691</v>
      </c>
      <c r="B12380" s="407" t="s">
        <v>19692</v>
      </c>
      <c r="C12380" s="408">
        <v>0</v>
      </c>
      <c r="D12380" s="408">
        <v>103.4</v>
      </c>
      <c r="E12380" s="408">
        <v>103.4</v>
      </c>
      <c r="F12380" s="409">
        <v>44882.3983912037</v>
      </c>
      <c r="G12380" s="408">
        <v>0</v>
      </c>
    </row>
    <row r="12381" spans="1:7" ht="15" x14ac:dyDescent="0.2">
      <c r="A12381" s="407" t="s">
        <v>19693</v>
      </c>
      <c r="B12381" s="407" t="s">
        <v>19694</v>
      </c>
      <c r="C12381" s="408">
        <v>0</v>
      </c>
      <c r="D12381" s="408">
        <v>77.099999999999994</v>
      </c>
      <c r="E12381" s="408">
        <v>77.099999999999994</v>
      </c>
      <c r="F12381" s="409">
        <v>45939.759027777778</v>
      </c>
      <c r="G12381" s="408">
        <v>0</v>
      </c>
    </row>
    <row r="12382" spans="1:7" ht="15" x14ac:dyDescent="0.2">
      <c r="A12382" s="407" t="s">
        <v>19695</v>
      </c>
      <c r="B12382" s="407" t="s">
        <v>19696</v>
      </c>
      <c r="C12382" s="408">
        <v>0</v>
      </c>
      <c r="D12382" s="408">
        <v>204</v>
      </c>
      <c r="E12382" s="408">
        <v>204</v>
      </c>
      <c r="F12382" s="409">
        <v>45939.756435185183</v>
      </c>
      <c r="G12382" s="408">
        <v>0</v>
      </c>
    </row>
    <row r="12383" spans="1:7" ht="15" x14ac:dyDescent="0.2">
      <c r="A12383" s="407" t="s">
        <v>19697</v>
      </c>
      <c r="B12383" s="407" t="s">
        <v>19698</v>
      </c>
      <c r="C12383" s="408">
        <v>0</v>
      </c>
      <c r="D12383" s="408">
        <v>74.099999999999994</v>
      </c>
      <c r="E12383" s="408">
        <v>74.099999999999994</v>
      </c>
      <c r="F12383" s="409">
        <v>45939.752488425926</v>
      </c>
      <c r="G12383" s="408">
        <v>0</v>
      </c>
    </row>
    <row r="12384" spans="1:7" ht="15" x14ac:dyDescent="0.2">
      <c r="A12384" s="407" t="s">
        <v>19699</v>
      </c>
      <c r="B12384" s="407" t="s">
        <v>19700</v>
      </c>
      <c r="C12384" s="408">
        <v>0</v>
      </c>
      <c r="D12384" s="408">
        <v>44.2</v>
      </c>
      <c r="E12384" s="408">
        <v>44.2</v>
      </c>
      <c r="F12384" s="409">
        <v>44882.399178240739</v>
      </c>
      <c r="G12384" s="408">
        <v>1</v>
      </c>
    </row>
    <row r="12385" spans="1:7" ht="15" x14ac:dyDescent="0.2">
      <c r="A12385" s="407" t="s">
        <v>19701</v>
      </c>
      <c r="B12385" s="407" t="s">
        <v>19702</v>
      </c>
      <c r="C12385" s="408">
        <v>0</v>
      </c>
      <c r="D12385" s="408">
        <v>72.25</v>
      </c>
      <c r="E12385" s="408">
        <v>72.25</v>
      </c>
      <c r="F12385" s="409">
        <v>44881.366712962961</v>
      </c>
      <c r="G12385" s="408">
        <v>2</v>
      </c>
    </row>
    <row r="12386" spans="1:7" ht="15" x14ac:dyDescent="0.2">
      <c r="A12386" s="407" t="s">
        <v>19703</v>
      </c>
      <c r="B12386" s="407" t="s">
        <v>19704</v>
      </c>
      <c r="C12386" s="408">
        <v>0</v>
      </c>
      <c r="D12386" s="408">
        <v>152.77000000000001</v>
      </c>
      <c r="E12386" s="408">
        <v>152.77000000000001</v>
      </c>
      <c r="F12386" s="409">
        <v>45936.658402777779</v>
      </c>
      <c r="G12386" s="408">
        <v>0</v>
      </c>
    </row>
    <row r="12387" spans="1:7" ht="15" x14ac:dyDescent="0.2">
      <c r="A12387" s="407" t="s">
        <v>19705</v>
      </c>
      <c r="B12387" s="407" t="s">
        <v>19706</v>
      </c>
      <c r="C12387" s="408">
        <v>0</v>
      </c>
      <c r="D12387" s="408">
        <v>40.799999999999997</v>
      </c>
      <c r="E12387" s="408">
        <v>40.799999999999997</v>
      </c>
      <c r="F12387" s="409">
        <v>44882.399363425924</v>
      </c>
      <c r="G12387" s="408">
        <v>1</v>
      </c>
    </row>
    <row r="12388" spans="1:7" ht="15" x14ac:dyDescent="0.2">
      <c r="A12388" s="407" t="s">
        <v>19707</v>
      </c>
      <c r="B12388" s="407" t="s">
        <v>19708</v>
      </c>
      <c r="C12388" s="408">
        <v>0</v>
      </c>
      <c r="D12388" s="408">
        <v>239</v>
      </c>
      <c r="E12388" s="408">
        <v>239</v>
      </c>
      <c r="F12388" s="409">
        <v>45939.760787037034</v>
      </c>
      <c r="G12388" s="408">
        <v>0</v>
      </c>
    </row>
    <row r="12389" spans="1:7" ht="15" x14ac:dyDescent="0.2">
      <c r="A12389" s="407" t="s">
        <v>19709</v>
      </c>
      <c r="B12389" s="407" t="s">
        <v>19710</v>
      </c>
      <c r="C12389" s="408">
        <v>0</v>
      </c>
      <c r="D12389" s="408">
        <v>7.16</v>
      </c>
      <c r="E12389" s="408">
        <v>7.16</v>
      </c>
      <c r="F12389" s="409">
        <v>44530.680474537039</v>
      </c>
      <c r="G12389" s="408">
        <v>348</v>
      </c>
    </row>
    <row r="12390" spans="1:7" ht="15" x14ac:dyDescent="0.2">
      <c r="A12390" s="407" t="s">
        <v>19711</v>
      </c>
      <c r="B12390" s="407" t="s">
        <v>19712</v>
      </c>
      <c r="C12390" s="408">
        <v>0</v>
      </c>
      <c r="D12390" s="408">
        <v>16.842651270578134</v>
      </c>
      <c r="E12390" s="408">
        <v>16.842651270578134</v>
      </c>
      <c r="F12390" s="409">
        <v>45847.314108796294</v>
      </c>
      <c r="G12390" s="408">
        <v>302.75</v>
      </c>
    </row>
    <row r="12391" spans="1:7" ht="15" x14ac:dyDescent="0.2">
      <c r="A12391" s="407" t="s">
        <v>19713</v>
      </c>
      <c r="B12391" s="407" t="s">
        <v>19714</v>
      </c>
      <c r="C12391" s="408">
        <v>0</v>
      </c>
      <c r="D12391" s="408">
        <v>0</v>
      </c>
      <c r="E12391" s="408">
        <v>0</v>
      </c>
      <c r="F12391" s="409">
        <v>45580.622881944444</v>
      </c>
      <c r="G12391" s="408">
        <v>0</v>
      </c>
    </row>
    <row r="12392" spans="1:7" ht="15" x14ac:dyDescent="0.2">
      <c r="A12392" s="407" t="s">
        <v>19715</v>
      </c>
      <c r="B12392" s="407" t="s">
        <v>19716</v>
      </c>
      <c r="C12392" s="408">
        <v>0</v>
      </c>
      <c r="D12392" s="408">
        <v>29.18</v>
      </c>
      <c r="E12392" s="408">
        <v>29.18</v>
      </c>
      <c r="F12392" s="409">
        <v>44882.400810185187</v>
      </c>
      <c r="G12392" s="408">
        <v>0</v>
      </c>
    </row>
    <row r="12393" spans="1:7" ht="15" x14ac:dyDescent="0.2">
      <c r="A12393" s="407" t="s">
        <v>37059</v>
      </c>
      <c r="B12393" s="407" t="s">
        <v>19716</v>
      </c>
      <c r="C12393" s="408">
        <v>0</v>
      </c>
      <c r="D12393" s="408">
        <v>34.54</v>
      </c>
      <c r="E12393" s="408">
        <v>34.54</v>
      </c>
      <c r="F12393" s="409">
        <v>43143.331724537034</v>
      </c>
      <c r="G12393" s="408">
        <v>0</v>
      </c>
    </row>
    <row r="12394" spans="1:7" ht="15" x14ac:dyDescent="0.2">
      <c r="A12394" s="407" t="s">
        <v>19717</v>
      </c>
      <c r="B12394" s="407" t="s">
        <v>19718</v>
      </c>
      <c r="C12394" s="408">
        <v>0</v>
      </c>
      <c r="D12394" s="408">
        <v>25.840384615384615</v>
      </c>
      <c r="E12394" s="408">
        <v>25.840384615384615</v>
      </c>
      <c r="F12394" s="409">
        <v>45611.456087962964</v>
      </c>
      <c r="G12394" s="408">
        <v>40</v>
      </c>
    </row>
    <row r="12395" spans="1:7" ht="15" x14ac:dyDescent="0.2">
      <c r="A12395" s="407" t="s">
        <v>19719</v>
      </c>
      <c r="B12395" s="407" t="s">
        <v>19716</v>
      </c>
      <c r="C12395" s="408">
        <v>0</v>
      </c>
      <c r="D12395" s="408">
        <v>39.6</v>
      </c>
      <c r="E12395" s="408">
        <v>39.6</v>
      </c>
      <c r="F12395" s="409">
        <v>45939.67386574074</v>
      </c>
      <c r="G12395" s="408">
        <v>0</v>
      </c>
    </row>
    <row r="12396" spans="1:7" ht="15" x14ac:dyDescent="0.25">
      <c r="A12396" s="407" t="s">
        <v>19720</v>
      </c>
      <c r="B12396" s="407" t="s">
        <v>19721</v>
      </c>
      <c r="C12396" s="406"/>
      <c r="D12396" s="406"/>
      <c r="E12396" s="406"/>
      <c r="F12396" s="409">
        <v>44882.401250000003</v>
      </c>
      <c r="G12396" s="408">
        <v>0</v>
      </c>
    </row>
    <row r="12397" spans="1:7" ht="15" x14ac:dyDescent="0.2">
      <c r="A12397" s="407" t="s">
        <v>19722</v>
      </c>
      <c r="B12397" s="407" t="s">
        <v>19723</v>
      </c>
      <c r="C12397" s="408">
        <v>2</v>
      </c>
      <c r="D12397" s="408">
        <v>1.07</v>
      </c>
      <c r="E12397" s="408">
        <v>3.07</v>
      </c>
      <c r="F12397" s="409">
        <v>44882.401400462964</v>
      </c>
      <c r="G12397" s="408">
        <v>0</v>
      </c>
    </row>
    <row r="12398" spans="1:7" ht="15" x14ac:dyDescent="0.2">
      <c r="A12398" s="407" t="s">
        <v>19724</v>
      </c>
      <c r="B12398" s="407" t="s">
        <v>19725</v>
      </c>
      <c r="C12398" s="408">
        <v>9.5</v>
      </c>
      <c r="D12398" s="408">
        <v>113.322</v>
      </c>
      <c r="E12398" s="408">
        <v>132.822</v>
      </c>
      <c r="F12398" s="409">
        <v>44882.401562500003</v>
      </c>
      <c r="G12398" s="408">
        <v>0</v>
      </c>
    </row>
    <row r="12399" spans="1:7" ht="15" x14ac:dyDescent="0.25">
      <c r="A12399" s="407" t="s">
        <v>19726</v>
      </c>
      <c r="B12399" s="407" t="s">
        <v>19727</v>
      </c>
      <c r="C12399" s="406"/>
      <c r="D12399" s="406"/>
      <c r="E12399" s="406"/>
      <c r="F12399" s="409">
        <v>44882.401747685188</v>
      </c>
      <c r="G12399" s="408">
        <v>0</v>
      </c>
    </row>
    <row r="12400" spans="1:7" ht="15" x14ac:dyDescent="0.25">
      <c r="A12400" s="407" t="s">
        <v>19728</v>
      </c>
      <c r="B12400" s="407" t="s">
        <v>19729</v>
      </c>
      <c r="C12400" s="406"/>
      <c r="D12400" s="406"/>
      <c r="E12400" s="406"/>
      <c r="F12400" s="409">
        <v>44882.401956018519</v>
      </c>
      <c r="G12400" s="408">
        <v>0</v>
      </c>
    </row>
    <row r="12401" spans="1:7" ht="15" x14ac:dyDescent="0.25">
      <c r="A12401" s="407" t="s">
        <v>19730</v>
      </c>
      <c r="B12401" s="407" t="s">
        <v>19731</v>
      </c>
      <c r="C12401" s="406"/>
      <c r="D12401" s="406"/>
      <c r="E12401" s="406"/>
      <c r="F12401" s="409">
        <v>44882.402129629627</v>
      </c>
      <c r="G12401" s="408">
        <v>0</v>
      </c>
    </row>
    <row r="12402" spans="1:7" ht="15" x14ac:dyDescent="0.25">
      <c r="A12402" s="407" t="s">
        <v>19732</v>
      </c>
      <c r="B12402" s="407" t="s">
        <v>19733</v>
      </c>
      <c r="C12402" s="406"/>
      <c r="D12402" s="406"/>
      <c r="E12402" s="406"/>
      <c r="F12402" s="409">
        <v>44882.402337962965</v>
      </c>
      <c r="G12402" s="408">
        <v>0</v>
      </c>
    </row>
    <row r="12403" spans="1:7" ht="15" x14ac:dyDescent="0.25">
      <c r="A12403" s="407" t="s">
        <v>19734</v>
      </c>
      <c r="B12403" s="407" t="s">
        <v>19735</v>
      </c>
      <c r="C12403" s="406"/>
      <c r="D12403" s="406"/>
      <c r="E12403" s="406"/>
      <c r="F12403" s="409">
        <v>44882.402557870373</v>
      </c>
      <c r="G12403" s="408">
        <v>0</v>
      </c>
    </row>
    <row r="12404" spans="1:7" ht="15" x14ac:dyDescent="0.25">
      <c r="A12404" s="407" t="s">
        <v>19736</v>
      </c>
      <c r="B12404" s="407" t="s">
        <v>19737</v>
      </c>
      <c r="C12404" s="406"/>
      <c r="D12404" s="406"/>
      <c r="E12404" s="406"/>
      <c r="F12404" s="409">
        <v>44882.402731481481</v>
      </c>
      <c r="G12404" s="408">
        <v>0</v>
      </c>
    </row>
    <row r="12405" spans="1:7" ht="15" x14ac:dyDescent="0.25">
      <c r="A12405" s="407" t="s">
        <v>19738</v>
      </c>
      <c r="B12405" s="407" t="s">
        <v>19739</v>
      </c>
      <c r="C12405" s="406"/>
      <c r="D12405" s="406"/>
      <c r="E12405" s="406"/>
      <c r="F12405" s="409">
        <v>44882.402916666666</v>
      </c>
      <c r="G12405" s="408">
        <v>0</v>
      </c>
    </row>
    <row r="12406" spans="1:7" ht="15" x14ac:dyDescent="0.2">
      <c r="A12406" s="407" t="s">
        <v>19740</v>
      </c>
      <c r="B12406" s="407" t="s">
        <v>19741</v>
      </c>
      <c r="C12406" s="408">
        <v>9.75</v>
      </c>
      <c r="D12406" s="408">
        <v>107.76</v>
      </c>
      <c r="E12406" s="408">
        <v>127.51</v>
      </c>
      <c r="F12406" s="409">
        <v>44882.403136574074</v>
      </c>
      <c r="G12406" s="408">
        <v>0</v>
      </c>
    </row>
    <row r="12407" spans="1:7" ht="15" x14ac:dyDescent="0.2">
      <c r="A12407" s="407" t="s">
        <v>37060</v>
      </c>
      <c r="B12407" s="407" t="s">
        <v>37061</v>
      </c>
      <c r="C12407" s="408">
        <v>9.75</v>
      </c>
      <c r="D12407" s="408">
        <v>107.76</v>
      </c>
      <c r="E12407" s="408">
        <v>127.51</v>
      </c>
      <c r="F12407" s="409">
        <v>44040.656608796293</v>
      </c>
      <c r="G12407" s="408">
        <v>0</v>
      </c>
    </row>
    <row r="12408" spans="1:7" ht="15" x14ac:dyDescent="0.25">
      <c r="A12408" s="407" t="s">
        <v>19742</v>
      </c>
      <c r="B12408" s="407" t="s">
        <v>19743</v>
      </c>
      <c r="C12408" s="406"/>
      <c r="D12408" s="406"/>
      <c r="E12408" s="406"/>
      <c r="F12408" s="409">
        <v>45943.69021990741</v>
      </c>
      <c r="G12408" s="408">
        <v>0</v>
      </c>
    </row>
    <row r="12409" spans="1:7" ht="15" x14ac:dyDescent="0.25">
      <c r="A12409" s="407" t="s">
        <v>19744</v>
      </c>
      <c r="B12409" s="407" t="s">
        <v>19745</v>
      </c>
      <c r="C12409" s="406"/>
      <c r="D12409" s="406"/>
      <c r="E12409" s="406"/>
      <c r="F12409" s="409">
        <v>44882.403923611113</v>
      </c>
      <c r="G12409" s="408">
        <v>0</v>
      </c>
    </row>
    <row r="12410" spans="1:7" ht="15" x14ac:dyDescent="0.25">
      <c r="A12410" s="407" t="s">
        <v>19746</v>
      </c>
      <c r="B12410" s="407" t="s">
        <v>19747</v>
      </c>
      <c r="C12410" s="406"/>
      <c r="D12410" s="406"/>
      <c r="E12410" s="406"/>
      <c r="F12410" s="409">
        <v>44882.404166666667</v>
      </c>
      <c r="G12410" s="408">
        <v>0</v>
      </c>
    </row>
    <row r="12411" spans="1:7" ht="15" x14ac:dyDescent="0.2">
      <c r="A12411" s="407" t="s">
        <v>19748</v>
      </c>
      <c r="B12411" s="407" t="s">
        <v>19749</v>
      </c>
      <c r="C12411" s="408">
        <v>0</v>
      </c>
      <c r="D12411" s="408">
        <v>127.1</v>
      </c>
      <c r="E12411" s="408">
        <v>127.1</v>
      </c>
      <c r="F12411" s="409">
        <v>44882.404351851852</v>
      </c>
      <c r="G12411" s="408">
        <v>0</v>
      </c>
    </row>
    <row r="12412" spans="1:7" ht="15" x14ac:dyDescent="0.2">
      <c r="A12412" s="407" t="s">
        <v>19750</v>
      </c>
      <c r="B12412" s="407" t="s">
        <v>19751</v>
      </c>
      <c r="C12412" s="408">
        <v>0</v>
      </c>
      <c r="D12412" s="408">
        <v>32.200000000000003</v>
      </c>
      <c r="E12412" s="408">
        <v>32.200000000000003</v>
      </c>
      <c r="F12412" s="409">
        <v>44882.404548611114</v>
      </c>
      <c r="G12412" s="408">
        <v>0</v>
      </c>
    </row>
    <row r="12413" spans="1:7" ht="15" x14ac:dyDescent="0.2">
      <c r="A12413" s="407" t="s">
        <v>19752</v>
      </c>
      <c r="B12413" s="407" t="s">
        <v>19753</v>
      </c>
      <c r="C12413" s="408">
        <v>0</v>
      </c>
      <c r="D12413" s="408">
        <v>9.6</v>
      </c>
      <c r="E12413" s="408">
        <v>9.6</v>
      </c>
      <c r="F12413" s="409">
        <v>44882.404756944445</v>
      </c>
      <c r="G12413" s="408">
        <v>0</v>
      </c>
    </row>
    <row r="12414" spans="1:7" ht="15" x14ac:dyDescent="0.2">
      <c r="A12414" s="407" t="s">
        <v>19754</v>
      </c>
      <c r="B12414" s="407" t="s">
        <v>19755</v>
      </c>
      <c r="C12414" s="408">
        <v>0</v>
      </c>
      <c r="D12414" s="408">
        <v>38.6</v>
      </c>
      <c r="E12414" s="408">
        <v>38.6</v>
      </c>
      <c r="F12414" s="409">
        <v>44882.404965277776</v>
      </c>
      <c r="G12414" s="408">
        <v>0</v>
      </c>
    </row>
    <row r="12415" spans="1:7" ht="15" x14ac:dyDescent="0.2">
      <c r="A12415" s="407" t="s">
        <v>19756</v>
      </c>
      <c r="B12415" s="407" t="s">
        <v>19757</v>
      </c>
      <c r="C12415" s="408">
        <v>0</v>
      </c>
      <c r="D12415" s="408">
        <v>5.3</v>
      </c>
      <c r="E12415" s="408">
        <v>5.3</v>
      </c>
      <c r="F12415" s="409">
        <v>44882.405127314814</v>
      </c>
      <c r="G12415" s="408">
        <v>23</v>
      </c>
    </row>
    <row r="12416" spans="1:7" ht="15" x14ac:dyDescent="0.2">
      <c r="A12416" s="407" t="s">
        <v>19758</v>
      </c>
      <c r="B12416" s="407" t="s">
        <v>19759</v>
      </c>
      <c r="C12416" s="408">
        <v>0</v>
      </c>
      <c r="D12416" s="408">
        <v>45.17</v>
      </c>
      <c r="E12416" s="408">
        <v>45.17</v>
      </c>
      <c r="F12416" s="409">
        <v>46063.590266203704</v>
      </c>
      <c r="G12416" s="408">
        <v>0</v>
      </c>
    </row>
    <row r="12417" spans="1:7" ht="15" x14ac:dyDescent="0.2">
      <c r="A12417" s="407" t="s">
        <v>19760</v>
      </c>
      <c r="B12417" s="407" t="s">
        <v>19761</v>
      </c>
      <c r="C12417" s="408">
        <v>0</v>
      </c>
      <c r="D12417" s="408">
        <v>3.709090909090909</v>
      </c>
      <c r="E12417" s="408">
        <v>3.709090909090909</v>
      </c>
      <c r="F12417" s="409">
        <v>44882.40552083333</v>
      </c>
      <c r="G12417" s="408">
        <v>0</v>
      </c>
    </row>
    <row r="12418" spans="1:7" ht="15" x14ac:dyDescent="0.2">
      <c r="A12418" s="407" t="s">
        <v>19762</v>
      </c>
      <c r="B12418" s="407" t="s">
        <v>19763</v>
      </c>
      <c r="C12418" s="408">
        <v>0</v>
      </c>
      <c r="D12418" s="408">
        <v>25.4</v>
      </c>
      <c r="E12418" s="408">
        <v>25.4</v>
      </c>
      <c r="F12418" s="409">
        <v>45939.75037037037</v>
      </c>
      <c r="G12418" s="408">
        <v>0</v>
      </c>
    </row>
    <row r="12419" spans="1:7" ht="15" x14ac:dyDescent="0.25">
      <c r="A12419" s="407" t="s">
        <v>19764</v>
      </c>
      <c r="B12419" s="407" t="s">
        <v>19765</v>
      </c>
      <c r="C12419" s="406"/>
      <c r="D12419" s="406"/>
      <c r="E12419" s="406"/>
      <c r="F12419" s="409">
        <v>44882.405891203707</v>
      </c>
      <c r="G12419" s="408">
        <v>0</v>
      </c>
    </row>
    <row r="12420" spans="1:7" ht="15" x14ac:dyDescent="0.2">
      <c r="A12420" s="407" t="s">
        <v>19766</v>
      </c>
      <c r="B12420" s="407" t="s">
        <v>19767</v>
      </c>
      <c r="C12420" s="408">
        <v>0</v>
      </c>
      <c r="D12420" s="408">
        <v>7.65</v>
      </c>
      <c r="E12420" s="408">
        <v>7.65</v>
      </c>
      <c r="F12420" s="409">
        <v>44882.406076388892</v>
      </c>
      <c r="G12420" s="408">
        <v>0</v>
      </c>
    </row>
    <row r="12421" spans="1:7" ht="15" x14ac:dyDescent="0.2">
      <c r="A12421" s="407" t="s">
        <v>19768</v>
      </c>
      <c r="B12421" s="407" t="s">
        <v>40498</v>
      </c>
      <c r="C12421" s="408">
        <v>0</v>
      </c>
      <c r="D12421" s="408">
        <v>36</v>
      </c>
      <c r="E12421" s="408">
        <v>36</v>
      </c>
      <c r="F12421" s="409">
        <v>45939.742314814815</v>
      </c>
      <c r="G12421" s="408">
        <v>24</v>
      </c>
    </row>
    <row r="12422" spans="1:7" ht="15" x14ac:dyDescent="0.2">
      <c r="A12422" s="407" t="s">
        <v>19769</v>
      </c>
      <c r="B12422" s="407" t="s">
        <v>19770</v>
      </c>
      <c r="C12422" s="408">
        <v>0</v>
      </c>
      <c r="D12422" s="408">
        <v>56.36</v>
      </c>
      <c r="E12422" s="408">
        <v>56.36</v>
      </c>
      <c r="F12422" s="409">
        <v>45929.478784722225</v>
      </c>
      <c r="G12422" s="408">
        <v>0</v>
      </c>
    </row>
    <row r="12423" spans="1:7" ht="15" x14ac:dyDescent="0.2">
      <c r="A12423" s="407" t="s">
        <v>19771</v>
      </c>
      <c r="B12423" s="407" t="s">
        <v>19772</v>
      </c>
      <c r="C12423" s="408">
        <v>0</v>
      </c>
      <c r="D12423" s="408">
        <v>94.46</v>
      </c>
      <c r="E12423" s="408">
        <v>94.46</v>
      </c>
      <c r="F12423" s="409">
        <v>45929.478125000001</v>
      </c>
      <c r="G12423" s="408">
        <v>0</v>
      </c>
    </row>
    <row r="12424" spans="1:7" ht="15" x14ac:dyDescent="0.2">
      <c r="A12424" s="407" t="s">
        <v>19773</v>
      </c>
      <c r="B12424" s="407" t="s">
        <v>19774</v>
      </c>
      <c r="C12424" s="408">
        <v>0</v>
      </c>
      <c r="D12424" s="408">
        <v>50.2</v>
      </c>
      <c r="E12424" s="408">
        <v>50.2</v>
      </c>
      <c r="F12424" s="409">
        <v>45810.642152777778</v>
      </c>
      <c r="G12424" s="408">
        <v>0</v>
      </c>
    </row>
    <row r="12425" spans="1:7" ht="15" x14ac:dyDescent="0.2">
      <c r="A12425" s="407" t="s">
        <v>37062</v>
      </c>
      <c r="B12425" s="407" t="s">
        <v>37063</v>
      </c>
      <c r="C12425" s="408">
        <v>0</v>
      </c>
      <c r="D12425" s="408">
        <v>24.03</v>
      </c>
      <c r="E12425" s="408">
        <v>24.03</v>
      </c>
      <c r="F12425" s="409">
        <v>44790.328414351854</v>
      </c>
      <c r="G12425" s="408">
        <v>0</v>
      </c>
    </row>
    <row r="12426" spans="1:7" ht="15" x14ac:dyDescent="0.2">
      <c r="A12426" s="407" t="s">
        <v>19775</v>
      </c>
      <c r="B12426" s="407" t="s">
        <v>19776</v>
      </c>
      <c r="C12426" s="408">
        <v>0</v>
      </c>
      <c r="D12426" s="408">
        <v>26</v>
      </c>
      <c r="E12426" s="408">
        <v>26</v>
      </c>
      <c r="F12426" s="409">
        <v>45931.384872685187</v>
      </c>
      <c r="G12426" s="408">
        <v>0</v>
      </c>
    </row>
    <row r="12427" spans="1:7" ht="15" x14ac:dyDescent="0.2">
      <c r="A12427" s="407" t="s">
        <v>19777</v>
      </c>
      <c r="B12427" s="407" t="s">
        <v>19778</v>
      </c>
      <c r="C12427" s="408">
        <v>0</v>
      </c>
      <c r="D12427" s="408">
        <v>0.4</v>
      </c>
      <c r="E12427" s="408">
        <v>0.4</v>
      </c>
      <c r="F12427" s="409">
        <v>44517.640844907408</v>
      </c>
      <c r="G12427" s="408">
        <v>0</v>
      </c>
    </row>
    <row r="12428" spans="1:7" ht="15" x14ac:dyDescent="0.2">
      <c r="A12428" s="407" t="s">
        <v>19779</v>
      </c>
      <c r="B12428" s="407" t="s">
        <v>19780</v>
      </c>
      <c r="C12428" s="408">
        <v>0</v>
      </c>
      <c r="D12428" s="408">
        <v>0.4</v>
      </c>
      <c r="E12428" s="408">
        <v>0.4</v>
      </c>
      <c r="F12428" s="409">
        <v>44517.641145833331</v>
      </c>
      <c r="G12428" s="408">
        <v>0</v>
      </c>
    </row>
    <row r="12429" spans="1:7" ht="15" x14ac:dyDescent="0.25">
      <c r="A12429" s="407" t="s">
        <v>19781</v>
      </c>
      <c r="B12429" s="407" t="s">
        <v>19782</v>
      </c>
      <c r="C12429" s="406"/>
      <c r="D12429" s="408">
        <v>0.42180000000000001</v>
      </c>
      <c r="E12429" s="408">
        <v>0.42180000000000001</v>
      </c>
      <c r="F12429" s="409">
        <v>44524.608761574076</v>
      </c>
      <c r="G12429" s="408">
        <v>0</v>
      </c>
    </row>
    <row r="12430" spans="1:7" ht="15" x14ac:dyDescent="0.2">
      <c r="A12430" s="407" t="s">
        <v>19783</v>
      </c>
      <c r="B12430" s="407" t="s">
        <v>19784</v>
      </c>
      <c r="C12430" s="408">
        <v>0</v>
      </c>
      <c r="D12430" s="408">
        <v>0.42180000000000001</v>
      </c>
      <c r="E12430" s="408">
        <v>0.42180000000000001</v>
      </c>
      <c r="F12430" s="409">
        <v>44524.609166666669</v>
      </c>
      <c r="G12430" s="408">
        <v>0</v>
      </c>
    </row>
    <row r="12431" spans="1:7" ht="15" x14ac:dyDescent="0.25">
      <c r="A12431" s="407" t="s">
        <v>19785</v>
      </c>
      <c r="B12431" s="407" t="s">
        <v>19786</v>
      </c>
      <c r="C12431" s="408">
        <v>11.666666666666666</v>
      </c>
      <c r="D12431" s="408">
        <v>13.21</v>
      </c>
      <c r="E12431" s="408">
        <v>27.793333333333333</v>
      </c>
      <c r="F12431" s="406"/>
      <c r="G12431" s="408">
        <v>0</v>
      </c>
    </row>
    <row r="12432" spans="1:7" ht="15" x14ac:dyDescent="0.2">
      <c r="A12432" s="407" t="s">
        <v>19787</v>
      </c>
      <c r="B12432" s="407" t="s">
        <v>19788</v>
      </c>
      <c r="C12432" s="408">
        <v>11.25</v>
      </c>
      <c r="D12432" s="408">
        <v>20.081</v>
      </c>
      <c r="E12432" s="408">
        <v>36.747666666666667</v>
      </c>
      <c r="F12432" s="409">
        <v>44526.527962962966</v>
      </c>
      <c r="G12432" s="408">
        <v>0</v>
      </c>
    </row>
    <row r="12433" spans="1:7" ht="15" x14ac:dyDescent="0.25">
      <c r="A12433" s="407" t="s">
        <v>19789</v>
      </c>
      <c r="B12433" s="407" t="s">
        <v>19790</v>
      </c>
      <c r="C12433" s="408">
        <v>0</v>
      </c>
      <c r="D12433" s="408">
        <v>166.85</v>
      </c>
      <c r="E12433" s="408">
        <v>166.85</v>
      </c>
      <c r="F12433" s="406"/>
      <c r="G12433" s="408">
        <v>0</v>
      </c>
    </row>
    <row r="12434" spans="1:7" ht="15" x14ac:dyDescent="0.25">
      <c r="A12434" s="407" t="s">
        <v>19791</v>
      </c>
      <c r="B12434" s="407" t="s">
        <v>19792</v>
      </c>
      <c r="C12434" s="408">
        <v>0</v>
      </c>
      <c r="D12434" s="408">
        <v>166.85</v>
      </c>
      <c r="E12434" s="408">
        <v>166.85</v>
      </c>
      <c r="F12434" s="406"/>
      <c r="G12434" s="408">
        <v>0</v>
      </c>
    </row>
    <row r="12435" spans="1:7" ht="15" x14ac:dyDescent="0.25">
      <c r="A12435" s="407" t="s">
        <v>19793</v>
      </c>
      <c r="B12435" s="407" t="s">
        <v>19794</v>
      </c>
      <c r="C12435" s="408">
        <v>0</v>
      </c>
      <c r="D12435" s="408">
        <v>166.85</v>
      </c>
      <c r="E12435" s="408">
        <v>166.85</v>
      </c>
      <c r="F12435" s="406"/>
      <c r="G12435" s="408">
        <v>0</v>
      </c>
    </row>
    <row r="12436" spans="1:7" ht="15" x14ac:dyDescent="0.2">
      <c r="A12436" s="407" t="s">
        <v>19795</v>
      </c>
      <c r="B12436" s="407" t="s">
        <v>19796</v>
      </c>
      <c r="C12436" s="408">
        <v>0</v>
      </c>
      <c r="D12436" s="408">
        <v>166.85</v>
      </c>
      <c r="E12436" s="408">
        <v>166.85</v>
      </c>
      <c r="F12436" s="409">
        <v>43242.495092592595</v>
      </c>
      <c r="G12436" s="408">
        <v>0</v>
      </c>
    </row>
    <row r="12437" spans="1:7" ht="15" x14ac:dyDescent="0.25">
      <c r="A12437" s="407" t="s">
        <v>19797</v>
      </c>
      <c r="B12437" s="407" t="s">
        <v>19798</v>
      </c>
      <c r="C12437" s="406"/>
      <c r="D12437" s="408">
        <v>11.76</v>
      </c>
      <c r="E12437" s="408">
        <v>11.76</v>
      </c>
      <c r="F12437" s="409">
        <v>42978.538553240738</v>
      </c>
      <c r="G12437" s="408">
        <v>0</v>
      </c>
    </row>
    <row r="12438" spans="1:7" ht="15" x14ac:dyDescent="0.25">
      <c r="A12438" s="407" t="s">
        <v>19799</v>
      </c>
      <c r="B12438" s="407" t="s">
        <v>19800</v>
      </c>
      <c r="C12438" s="406"/>
      <c r="D12438" s="408">
        <v>8.44</v>
      </c>
      <c r="E12438" s="408">
        <v>8.44</v>
      </c>
      <c r="F12438" s="409">
        <v>42983.441481481481</v>
      </c>
      <c r="G12438" s="408">
        <v>0</v>
      </c>
    </row>
    <row r="12439" spans="1:7" ht="15" x14ac:dyDescent="0.25">
      <c r="A12439" s="407" t="s">
        <v>19801</v>
      </c>
      <c r="B12439" s="407" t="s">
        <v>19802</v>
      </c>
      <c r="C12439" s="406"/>
      <c r="D12439" s="408">
        <v>39.369999999999997</v>
      </c>
      <c r="E12439" s="408">
        <v>39.369999999999997</v>
      </c>
      <c r="F12439" s="406"/>
      <c r="G12439" s="408">
        <v>0</v>
      </c>
    </row>
    <row r="12440" spans="1:7" ht="15" x14ac:dyDescent="0.25">
      <c r="A12440" s="407" t="s">
        <v>19803</v>
      </c>
      <c r="B12440" s="407" t="s">
        <v>19804</v>
      </c>
      <c r="C12440" s="406"/>
      <c r="D12440" s="408">
        <v>8.59</v>
      </c>
      <c r="E12440" s="408">
        <v>8.59</v>
      </c>
      <c r="F12440" s="406"/>
      <c r="G12440" s="408">
        <v>0</v>
      </c>
    </row>
    <row r="12441" spans="1:7" ht="15" x14ac:dyDescent="0.25">
      <c r="A12441" s="407" t="s">
        <v>19805</v>
      </c>
      <c r="B12441" s="407" t="s">
        <v>19806</v>
      </c>
      <c r="C12441" s="406"/>
      <c r="D12441" s="408">
        <v>6.14</v>
      </c>
      <c r="E12441" s="408">
        <v>6.14</v>
      </c>
      <c r="F12441" s="409">
        <v>45112.347430555557</v>
      </c>
      <c r="G12441" s="408">
        <v>0</v>
      </c>
    </row>
    <row r="12442" spans="1:7" ht="15" x14ac:dyDescent="0.25">
      <c r="A12442" s="407" t="s">
        <v>19807</v>
      </c>
      <c r="B12442" s="407" t="s">
        <v>19808</v>
      </c>
      <c r="C12442" s="406"/>
      <c r="D12442" s="408">
        <v>45</v>
      </c>
      <c r="E12442" s="408">
        <v>45</v>
      </c>
      <c r="F12442" s="409">
        <v>42979.470682870371</v>
      </c>
      <c r="G12442" s="408">
        <v>0</v>
      </c>
    </row>
    <row r="12443" spans="1:7" ht="15" x14ac:dyDescent="0.25">
      <c r="A12443" s="407" t="s">
        <v>37064</v>
      </c>
      <c r="B12443" s="407" t="s">
        <v>37065</v>
      </c>
      <c r="C12443" s="406"/>
      <c r="D12443" s="406"/>
      <c r="E12443" s="406"/>
      <c r="F12443" s="406"/>
      <c r="G12443" s="408">
        <v>0</v>
      </c>
    </row>
    <row r="12444" spans="1:7" ht="15" x14ac:dyDescent="0.25">
      <c r="A12444" s="407" t="s">
        <v>37066</v>
      </c>
      <c r="B12444" s="407" t="s">
        <v>37067</v>
      </c>
      <c r="C12444" s="406"/>
      <c r="D12444" s="406"/>
      <c r="E12444" s="406"/>
      <c r="F12444" s="406"/>
      <c r="G12444" s="408">
        <v>0</v>
      </c>
    </row>
    <row r="12445" spans="1:7" ht="15" x14ac:dyDescent="0.2">
      <c r="A12445" s="407" t="s">
        <v>37068</v>
      </c>
      <c r="B12445" s="407" t="s">
        <v>37069</v>
      </c>
      <c r="C12445" s="408">
        <v>0</v>
      </c>
      <c r="D12445" s="408">
        <v>1.2</v>
      </c>
      <c r="E12445" s="408">
        <v>1.2</v>
      </c>
      <c r="F12445" s="409">
        <v>43419.375254629631</v>
      </c>
      <c r="G12445" s="408">
        <v>0</v>
      </c>
    </row>
    <row r="12446" spans="1:7" ht="15" x14ac:dyDescent="0.2">
      <c r="A12446" s="407" t="s">
        <v>19809</v>
      </c>
      <c r="B12446" s="407" t="s">
        <v>19810</v>
      </c>
      <c r="C12446" s="408">
        <v>0</v>
      </c>
      <c r="D12446" s="408">
        <v>59.6</v>
      </c>
      <c r="E12446" s="408">
        <v>59.6</v>
      </c>
      <c r="F12446" s="409">
        <v>44524.593148148146</v>
      </c>
      <c r="G12446" s="408">
        <v>0</v>
      </c>
    </row>
    <row r="12447" spans="1:7" ht="15" x14ac:dyDescent="0.2">
      <c r="A12447" s="407" t="s">
        <v>19811</v>
      </c>
      <c r="B12447" s="407" t="s">
        <v>19812</v>
      </c>
      <c r="C12447" s="408">
        <v>0</v>
      </c>
      <c r="D12447" s="408">
        <v>1.55</v>
      </c>
      <c r="E12447" s="408">
        <v>1.55</v>
      </c>
      <c r="F12447" s="409">
        <v>45910.332662037035</v>
      </c>
      <c r="G12447" s="408">
        <v>0</v>
      </c>
    </row>
    <row r="12448" spans="1:7" ht="15" x14ac:dyDescent="0.2">
      <c r="A12448" s="407" t="s">
        <v>19813</v>
      </c>
      <c r="B12448" s="407" t="s">
        <v>19814</v>
      </c>
      <c r="C12448" s="408">
        <v>0</v>
      </c>
      <c r="D12448" s="408">
        <v>1.55</v>
      </c>
      <c r="E12448" s="408">
        <v>1.55</v>
      </c>
      <c r="F12448" s="409">
        <v>45910.349282407406</v>
      </c>
      <c r="G12448" s="408">
        <v>0</v>
      </c>
    </row>
    <row r="12449" spans="1:7" ht="15" x14ac:dyDescent="0.2">
      <c r="A12449" s="407" t="s">
        <v>19815</v>
      </c>
      <c r="B12449" s="407" t="s">
        <v>19816</v>
      </c>
      <c r="C12449" s="408">
        <v>0</v>
      </c>
      <c r="D12449" s="408">
        <v>0.49</v>
      </c>
      <c r="E12449" s="408">
        <v>0.49</v>
      </c>
      <c r="F12449" s="409">
        <v>45903.360567129632</v>
      </c>
      <c r="G12449" s="408">
        <v>0</v>
      </c>
    </row>
    <row r="12450" spans="1:7" ht="15" x14ac:dyDescent="0.2">
      <c r="A12450" s="407" t="s">
        <v>19817</v>
      </c>
      <c r="B12450" s="407" t="s">
        <v>19818</v>
      </c>
      <c r="C12450" s="408">
        <v>0</v>
      </c>
      <c r="D12450" s="408">
        <v>0.49</v>
      </c>
      <c r="E12450" s="408">
        <v>0.49</v>
      </c>
      <c r="F12450" s="409">
        <v>45903.361180555556</v>
      </c>
      <c r="G12450" s="408">
        <v>0</v>
      </c>
    </row>
    <row r="12451" spans="1:7" ht="15" x14ac:dyDescent="0.2">
      <c r="A12451" s="407" t="s">
        <v>19819</v>
      </c>
      <c r="B12451" s="407" t="s">
        <v>10064</v>
      </c>
      <c r="C12451" s="408">
        <v>0</v>
      </c>
      <c r="D12451" s="408">
        <v>23</v>
      </c>
      <c r="E12451" s="408">
        <v>23</v>
      </c>
      <c r="F12451" s="409">
        <v>46050.382708333331</v>
      </c>
      <c r="G12451" s="408">
        <v>0</v>
      </c>
    </row>
    <row r="12452" spans="1:7" ht="15" x14ac:dyDescent="0.2">
      <c r="A12452" s="407" t="s">
        <v>19820</v>
      </c>
      <c r="B12452" s="407" t="s">
        <v>19821</v>
      </c>
      <c r="C12452" s="408">
        <v>0</v>
      </c>
      <c r="D12452" s="408">
        <v>81.5</v>
      </c>
      <c r="E12452" s="408">
        <v>81.5</v>
      </c>
      <c r="F12452" s="409">
        <v>44530.680706018517</v>
      </c>
      <c r="G12452" s="408">
        <v>0</v>
      </c>
    </row>
    <row r="12453" spans="1:7" ht="15" x14ac:dyDescent="0.2">
      <c r="A12453" s="407" t="s">
        <v>19822</v>
      </c>
      <c r="B12453" s="407" t="s">
        <v>19823</v>
      </c>
      <c r="C12453" s="408">
        <v>0</v>
      </c>
      <c r="D12453" s="408">
        <v>106.18</v>
      </c>
      <c r="E12453" s="408">
        <v>106.18</v>
      </c>
      <c r="F12453" s="409">
        <v>44530.688969907409</v>
      </c>
      <c r="G12453" s="408">
        <v>0</v>
      </c>
    </row>
    <row r="12454" spans="1:7" ht="15" x14ac:dyDescent="0.2">
      <c r="A12454" s="407" t="s">
        <v>19824</v>
      </c>
      <c r="B12454" s="407" t="s">
        <v>19825</v>
      </c>
      <c r="C12454" s="408">
        <v>0</v>
      </c>
      <c r="D12454" s="408">
        <v>1.47</v>
      </c>
      <c r="E12454" s="408">
        <v>1.47</v>
      </c>
      <c r="F12454" s="409">
        <v>46069.655462962961</v>
      </c>
      <c r="G12454" s="408">
        <v>861</v>
      </c>
    </row>
    <row r="12455" spans="1:7" ht="15" x14ac:dyDescent="0.2">
      <c r="A12455" s="407" t="s">
        <v>19826</v>
      </c>
      <c r="B12455" s="407" t="s">
        <v>40497</v>
      </c>
      <c r="C12455" s="408">
        <v>0</v>
      </c>
      <c r="D12455" s="408">
        <v>1.4658505154639174</v>
      </c>
      <c r="E12455" s="408">
        <v>1.4658505154639174</v>
      </c>
      <c r="F12455" s="409">
        <v>45910.637187499997</v>
      </c>
      <c r="G12455" s="408">
        <v>784</v>
      </c>
    </row>
    <row r="12456" spans="1:7" ht="15" x14ac:dyDescent="0.2">
      <c r="A12456" s="407" t="s">
        <v>19827</v>
      </c>
      <c r="B12456" s="407" t="s">
        <v>19828</v>
      </c>
      <c r="C12456" s="408">
        <v>0</v>
      </c>
      <c r="D12456" s="408">
        <v>7.2</v>
      </c>
      <c r="E12456" s="408">
        <v>7.2</v>
      </c>
      <c r="F12456" s="409">
        <v>45678.416875000003</v>
      </c>
      <c r="G12456" s="408">
        <v>0</v>
      </c>
    </row>
    <row r="12457" spans="1:7" ht="15" x14ac:dyDescent="0.2">
      <c r="A12457" s="407" t="s">
        <v>19829</v>
      </c>
      <c r="B12457" s="407" t="s">
        <v>19830</v>
      </c>
      <c r="C12457" s="408">
        <v>0</v>
      </c>
      <c r="D12457" s="408">
        <v>33.75</v>
      </c>
      <c r="E12457" s="408">
        <v>33.75</v>
      </c>
      <c r="F12457" s="409">
        <v>44517.535949074074</v>
      </c>
      <c r="G12457" s="408">
        <v>0</v>
      </c>
    </row>
    <row r="12458" spans="1:7" ht="15" x14ac:dyDescent="0.25">
      <c r="A12458" s="407" t="s">
        <v>19831</v>
      </c>
      <c r="B12458" s="407" t="s">
        <v>19832</v>
      </c>
      <c r="C12458" s="406"/>
      <c r="D12458" s="406"/>
      <c r="E12458" s="406"/>
      <c r="F12458" s="409">
        <v>43634.475590277776</v>
      </c>
      <c r="G12458" s="408">
        <v>0</v>
      </c>
    </row>
    <row r="12459" spans="1:7" ht="15" x14ac:dyDescent="0.25">
      <c r="A12459" s="407" t="s">
        <v>19833</v>
      </c>
      <c r="B12459" s="407" t="s">
        <v>19834</v>
      </c>
      <c r="C12459" s="406"/>
      <c r="D12459" s="406"/>
      <c r="E12459" s="406"/>
      <c r="F12459" s="409">
        <v>43014.351770833331</v>
      </c>
      <c r="G12459" s="408">
        <v>0</v>
      </c>
    </row>
    <row r="12460" spans="1:7" ht="15" x14ac:dyDescent="0.25">
      <c r="A12460" s="407" t="s">
        <v>19835</v>
      </c>
      <c r="B12460" s="407" t="s">
        <v>19836</v>
      </c>
      <c r="C12460" s="406"/>
      <c r="D12460" s="406"/>
      <c r="E12460" s="406"/>
      <c r="F12460" s="409">
        <v>43014.352824074071</v>
      </c>
      <c r="G12460" s="408">
        <v>0</v>
      </c>
    </row>
    <row r="12461" spans="1:7" ht="15" x14ac:dyDescent="0.25">
      <c r="A12461" s="407" t="s">
        <v>19837</v>
      </c>
      <c r="B12461" s="407" t="s">
        <v>19838</v>
      </c>
      <c r="C12461" s="408">
        <v>0</v>
      </c>
      <c r="D12461" s="408">
        <v>122.5</v>
      </c>
      <c r="E12461" s="408">
        <v>122.5</v>
      </c>
      <c r="F12461" s="406"/>
      <c r="G12461" s="408">
        <v>0</v>
      </c>
    </row>
    <row r="12462" spans="1:7" ht="15" x14ac:dyDescent="0.25">
      <c r="A12462" s="407" t="s">
        <v>19839</v>
      </c>
      <c r="B12462" s="407" t="s">
        <v>19840</v>
      </c>
      <c r="C12462" s="408">
        <v>0</v>
      </c>
      <c r="D12462" s="408">
        <v>122.5</v>
      </c>
      <c r="E12462" s="408">
        <v>122.5</v>
      </c>
      <c r="F12462" s="406"/>
      <c r="G12462" s="408">
        <v>0</v>
      </c>
    </row>
    <row r="12463" spans="1:7" ht="15" x14ac:dyDescent="0.25">
      <c r="A12463" s="407" t="s">
        <v>19841</v>
      </c>
      <c r="B12463" s="407" t="s">
        <v>19842</v>
      </c>
      <c r="C12463" s="408">
        <v>0</v>
      </c>
      <c r="D12463" s="408">
        <v>135</v>
      </c>
      <c r="E12463" s="408">
        <v>135</v>
      </c>
      <c r="F12463" s="406"/>
      <c r="G12463" s="408">
        <v>0</v>
      </c>
    </row>
    <row r="12464" spans="1:7" ht="15" x14ac:dyDescent="0.25">
      <c r="A12464" s="407" t="s">
        <v>19843</v>
      </c>
      <c r="B12464" s="407" t="s">
        <v>19844</v>
      </c>
      <c r="C12464" s="408">
        <v>0</v>
      </c>
      <c r="D12464" s="408">
        <v>135</v>
      </c>
      <c r="E12464" s="408">
        <v>135</v>
      </c>
      <c r="F12464" s="406"/>
      <c r="G12464" s="408">
        <v>0</v>
      </c>
    </row>
    <row r="12465" spans="1:7" ht="15" x14ac:dyDescent="0.25">
      <c r="A12465" s="407" t="s">
        <v>19845</v>
      </c>
      <c r="B12465" s="407" t="s">
        <v>19846</v>
      </c>
      <c r="C12465" s="406"/>
      <c r="D12465" s="406"/>
      <c r="E12465" s="406"/>
      <c r="F12465" s="406"/>
      <c r="G12465" s="408">
        <v>0</v>
      </c>
    </row>
    <row r="12466" spans="1:7" ht="15" x14ac:dyDescent="0.25">
      <c r="A12466" s="407" t="s">
        <v>19847</v>
      </c>
      <c r="B12466" s="407" t="s">
        <v>19848</v>
      </c>
      <c r="C12466" s="406"/>
      <c r="D12466" s="406"/>
      <c r="E12466" s="406"/>
      <c r="F12466" s="406"/>
      <c r="G12466" s="408">
        <v>0</v>
      </c>
    </row>
    <row r="12467" spans="1:7" ht="15" x14ac:dyDescent="0.25">
      <c r="A12467" s="407" t="s">
        <v>19849</v>
      </c>
      <c r="B12467" s="407" t="s">
        <v>19850</v>
      </c>
      <c r="C12467" s="406"/>
      <c r="D12467" s="406"/>
      <c r="E12467" s="406"/>
      <c r="F12467" s="406"/>
      <c r="G12467" s="408">
        <v>0</v>
      </c>
    </row>
    <row r="12468" spans="1:7" ht="15" x14ac:dyDescent="0.25">
      <c r="A12468" s="407" t="s">
        <v>19851</v>
      </c>
      <c r="B12468" s="407" t="s">
        <v>19852</v>
      </c>
      <c r="C12468" s="406"/>
      <c r="D12468" s="406"/>
      <c r="E12468" s="406"/>
      <c r="F12468" s="409">
        <v>44511.620949074073</v>
      </c>
      <c r="G12468" s="408">
        <v>0</v>
      </c>
    </row>
    <row r="12469" spans="1:7" ht="15" x14ac:dyDescent="0.25">
      <c r="A12469" s="407" t="s">
        <v>19853</v>
      </c>
      <c r="B12469" s="407" t="s">
        <v>19854</v>
      </c>
      <c r="C12469" s="406"/>
      <c r="D12469" s="406"/>
      <c r="E12469" s="406"/>
      <c r="F12469" s="409">
        <v>44517.410185185188</v>
      </c>
      <c r="G12469" s="408">
        <v>0</v>
      </c>
    </row>
    <row r="12470" spans="1:7" ht="15" x14ac:dyDescent="0.25">
      <c r="A12470" s="407" t="s">
        <v>19855</v>
      </c>
      <c r="B12470" s="407" t="s">
        <v>19856</v>
      </c>
      <c r="C12470" s="406"/>
      <c r="D12470" s="406"/>
      <c r="E12470" s="406"/>
      <c r="F12470" s="409">
        <v>44517.41065972222</v>
      </c>
      <c r="G12470" s="408">
        <v>0</v>
      </c>
    </row>
    <row r="12471" spans="1:7" ht="15" x14ac:dyDescent="0.25">
      <c r="A12471" s="407" t="s">
        <v>19857</v>
      </c>
      <c r="B12471" s="407" t="s">
        <v>19858</v>
      </c>
      <c r="C12471" s="406"/>
      <c r="D12471" s="406"/>
      <c r="E12471" s="406"/>
      <c r="F12471" s="409">
        <v>44516.561759259261</v>
      </c>
      <c r="G12471" s="408">
        <v>0</v>
      </c>
    </row>
    <row r="12472" spans="1:7" ht="15" x14ac:dyDescent="0.25">
      <c r="A12472" s="407" t="s">
        <v>19859</v>
      </c>
      <c r="B12472" s="407" t="s">
        <v>19860</v>
      </c>
      <c r="C12472" s="406"/>
      <c r="D12472" s="406"/>
      <c r="E12472" s="406"/>
      <c r="F12472" s="409">
        <v>44523.573483796295</v>
      </c>
      <c r="G12472" s="408">
        <v>0</v>
      </c>
    </row>
    <row r="12473" spans="1:7" ht="15" x14ac:dyDescent="0.25">
      <c r="A12473" s="407" t="s">
        <v>19861</v>
      </c>
      <c r="B12473" s="407" t="s">
        <v>19848</v>
      </c>
      <c r="C12473" s="406"/>
      <c r="D12473" s="406"/>
      <c r="E12473" s="406"/>
      <c r="F12473" s="406"/>
      <c r="G12473" s="408">
        <v>0</v>
      </c>
    </row>
    <row r="12474" spans="1:7" ht="15" x14ac:dyDescent="0.25">
      <c r="A12474" s="407" t="s">
        <v>19862</v>
      </c>
      <c r="B12474" s="407" t="s">
        <v>19863</v>
      </c>
      <c r="C12474" s="406"/>
      <c r="D12474" s="406"/>
      <c r="E12474" s="406"/>
      <c r="F12474" s="406"/>
      <c r="G12474" s="408">
        <v>0</v>
      </c>
    </row>
    <row r="12475" spans="1:7" ht="15" x14ac:dyDescent="0.2">
      <c r="A12475" s="407" t="s">
        <v>19864</v>
      </c>
      <c r="B12475" s="407" t="s">
        <v>19865</v>
      </c>
      <c r="C12475" s="408">
        <v>0</v>
      </c>
      <c r="D12475" s="408">
        <v>99</v>
      </c>
      <c r="E12475" s="408">
        <v>99</v>
      </c>
      <c r="F12475" s="409">
        <v>42978.467534722222</v>
      </c>
      <c r="G12475" s="408">
        <v>0</v>
      </c>
    </row>
    <row r="12476" spans="1:7" ht="15" x14ac:dyDescent="0.25">
      <c r="A12476" s="407" t="s">
        <v>19866</v>
      </c>
      <c r="B12476" s="407" t="s">
        <v>19867</v>
      </c>
      <c r="C12476" s="406"/>
      <c r="D12476" s="406"/>
      <c r="E12476" s="406"/>
      <c r="F12476" s="406"/>
      <c r="G12476" s="408">
        <v>0</v>
      </c>
    </row>
    <row r="12477" spans="1:7" ht="15" x14ac:dyDescent="0.25">
      <c r="A12477" s="407" t="s">
        <v>19868</v>
      </c>
      <c r="B12477" s="407" t="s">
        <v>19869</v>
      </c>
      <c r="C12477" s="406"/>
      <c r="D12477" s="406"/>
      <c r="E12477" s="406"/>
      <c r="F12477" s="409">
        <v>44523.573796296296</v>
      </c>
      <c r="G12477" s="408">
        <v>0</v>
      </c>
    </row>
    <row r="12478" spans="1:7" ht="15" x14ac:dyDescent="0.25">
      <c r="A12478" s="407" t="s">
        <v>19870</v>
      </c>
      <c r="B12478" s="407" t="s">
        <v>19871</v>
      </c>
      <c r="C12478" s="406"/>
      <c r="D12478" s="406"/>
      <c r="E12478" s="406"/>
      <c r="F12478" s="409">
        <v>44523.574108796296</v>
      </c>
      <c r="G12478" s="408">
        <v>0</v>
      </c>
    </row>
    <row r="12479" spans="1:7" ht="15" x14ac:dyDescent="0.25">
      <c r="A12479" s="407" t="s">
        <v>19872</v>
      </c>
      <c r="B12479" s="407" t="s">
        <v>19873</v>
      </c>
      <c r="C12479" s="406"/>
      <c r="D12479" s="406"/>
      <c r="E12479" s="406"/>
      <c r="F12479" s="406"/>
      <c r="G12479" s="408">
        <v>0</v>
      </c>
    </row>
    <row r="12480" spans="1:7" ht="15" x14ac:dyDescent="0.25">
      <c r="A12480" s="407" t="s">
        <v>19874</v>
      </c>
      <c r="B12480" s="407" t="s">
        <v>19875</v>
      </c>
      <c r="C12480" s="406"/>
      <c r="D12480" s="406"/>
      <c r="E12480" s="406"/>
      <c r="F12480" s="406"/>
      <c r="G12480" s="408">
        <v>0</v>
      </c>
    </row>
    <row r="12481" spans="1:7" ht="15" x14ac:dyDescent="0.25">
      <c r="A12481" s="407" t="s">
        <v>19876</v>
      </c>
      <c r="B12481" s="407" t="s">
        <v>19877</v>
      </c>
      <c r="C12481" s="406"/>
      <c r="D12481" s="408">
        <v>140.03460000000001</v>
      </c>
      <c r="E12481" s="408">
        <v>140.03460000000001</v>
      </c>
      <c r="F12481" s="409">
        <v>43014.353055555555</v>
      </c>
      <c r="G12481" s="408">
        <v>0</v>
      </c>
    </row>
    <row r="12482" spans="1:7" ht="15" x14ac:dyDescent="0.2">
      <c r="A12482" s="407" t="s">
        <v>19878</v>
      </c>
      <c r="B12482" s="407" t="s">
        <v>19879</v>
      </c>
      <c r="C12482" s="408">
        <v>7</v>
      </c>
      <c r="D12482" s="408">
        <v>320.93</v>
      </c>
      <c r="E12482" s="408">
        <v>330.43</v>
      </c>
      <c r="F12482" s="409">
        <v>46036.438657407409</v>
      </c>
      <c r="G12482" s="408">
        <v>0</v>
      </c>
    </row>
    <row r="12483" spans="1:7" ht="15" x14ac:dyDescent="0.2">
      <c r="A12483" s="407" t="s">
        <v>19880</v>
      </c>
      <c r="B12483" s="407" t="s">
        <v>19881</v>
      </c>
      <c r="C12483" s="408">
        <v>7</v>
      </c>
      <c r="D12483" s="408">
        <v>152.73150643049937</v>
      </c>
      <c r="E12483" s="408">
        <v>159.73150643049937</v>
      </c>
      <c r="F12483" s="409">
        <v>43014.353159722225</v>
      </c>
      <c r="G12483" s="408">
        <v>0</v>
      </c>
    </row>
    <row r="12484" spans="1:7" ht="15" x14ac:dyDescent="0.2">
      <c r="A12484" s="407" t="s">
        <v>19882</v>
      </c>
      <c r="B12484" s="407" t="s">
        <v>19883</v>
      </c>
      <c r="C12484" s="408">
        <v>7</v>
      </c>
      <c r="D12484" s="408">
        <v>234.94</v>
      </c>
      <c r="E12484" s="408">
        <v>244.44</v>
      </c>
      <c r="F12484" s="409">
        <v>43014.353206018517</v>
      </c>
      <c r="G12484" s="408">
        <v>0</v>
      </c>
    </row>
    <row r="12485" spans="1:7" ht="15" x14ac:dyDescent="0.2">
      <c r="A12485" s="407" t="s">
        <v>19884</v>
      </c>
      <c r="B12485" s="407" t="s">
        <v>19885</v>
      </c>
      <c r="C12485" s="408">
        <v>10</v>
      </c>
      <c r="D12485" s="408">
        <v>357.07619999999997</v>
      </c>
      <c r="E12485" s="408">
        <v>367.07619999999997</v>
      </c>
      <c r="F12485" s="409">
        <v>43014.353263888886</v>
      </c>
      <c r="G12485" s="408">
        <v>0</v>
      </c>
    </row>
    <row r="12486" spans="1:7" ht="15" x14ac:dyDescent="0.2">
      <c r="A12486" s="407" t="s">
        <v>19886</v>
      </c>
      <c r="B12486" s="407" t="s">
        <v>41292</v>
      </c>
      <c r="C12486" s="408">
        <v>14.5</v>
      </c>
      <c r="D12486" s="408">
        <v>549.28</v>
      </c>
      <c r="E12486" s="408">
        <v>567.28</v>
      </c>
      <c r="F12486" s="409">
        <v>46036.437175925923</v>
      </c>
      <c r="G12486" s="408">
        <v>0</v>
      </c>
    </row>
    <row r="12487" spans="1:7" ht="15" x14ac:dyDescent="0.2">
      <c r="A12487" s="407" t="s">
        <v>19887</v>
      </c>
      <c r="B12487" s="407" t="s">
        <v>19888</v>
      </c>
      <c r="C12487" s="408">
        <v>0</v>
      </c>
      <c r="D12487" s="408">
        <v>5.8</v>
      </c>
      <c r="E12487" s="408">
        <v>5.8</v>
      </c>
      <c r="F12487" s="409">
        <v>46036.434756944444</v>
      </c>
      <c r="G12487" s="408">
        <v>0</v>
      </c>
    </row>
    <row r="12488" spans="1:7" ht="15" x14ac:dyDescent="0.2">
      <c r="A12488" s="407" t="s">
        <v>19889</v>
      </c>
      <c r="B12488" s="407" t="s">
        <v>19890</v>
      </c>
      <c r="C12488" s="408">
        <v>0</v>
      </c>
      <c r="D12488" s="408">
        <v>12.5</v>
      </c>
      <c r="E12488" s="408">
        <v>12.5</v>
      </c>
      <c r="F12488" s="409">
        <v>46036.431377314817</v>
      </c>
      <c r="G12488" s="408">
        <v>0</v>
      </c>
    </row>
    <row r="12489" spans="1:7" ht="15" x14ac:dyDescent="0.2">
      <c r="A12489" s="407" t="s">
        <v>19891</v>
      </c>
      <c r="B12489" s="407" t="s">
        <v>19892</v>
      </c>
      <c r="C12489" s="408">
        <v>0</v>
      </c>
      <c r="D12489" s="408">
        <v>93.4</v>
      </c>
      <c r="E12489" s="408">
        <v>93.4</v>
      </c>
      <c r="F12489" s="409">
        <v>46036.431168981479</v>
      </c>
      <c r="G12489" s="408">
        <v>4</v>
      </c>
    </row>
    <row r="12490" spans="1:7" ht="15" x14ac:dyDescent="0.2">
      <c r="A12490" s="407" t="s">
        <v>19893</v>
      </c>
      <c r="B12490" s="407" t="s">
        <v>19894</v>
      </c>
      <c r="C12490" s="408">
        <v>0</v>
      </c>
      <c r="D12490" s="408">
        <v>850</v>
      </c>
      <c r="E12490" s="408">
        <v>850</v>
      </c>
      <c r="F12490" s="409">
        <v>44882.407129629632</v>
      </c>
      <c r="G12490" s="408">
        <v>0</v>
      </c>
    </row>
    <row r="12491" spans="1:7" ht="15" x14ac:dyDescent="0.2">
      <c r="A12491" s="407" t="s">
        <v>19895</v>
      </c>
      <c r="B12491" s="407" t="s">
        <v>19896</v>
      </c>
      <c r="C12491" s="408">
        <v>0</v>
      </c>
      <c r="D12491" s="408">
        <v>277.88</v>
      </c>
      <c r="E12491" s="408">
        <v>277.88</v>
      </c>
      <c r="F12491" s="409">
        <v>44375.596643518518</v>
      </c>
      <c r="G12491" s="408">
        <v>0</v>
      </c>
    </row>
    <row r="12492" spans="1:7" ht="15" x14ac:dyDescent="0.2">
      <c r="A12492" s="407" t="s">
        <v>19897</v>
      </c>
      <c r="B12492" s="407" t="s">
        <v>19898</v>
      </c>
      <c r="C12492" s="408">
        <v>0</v>
      </c>
      <c r="D12492" s="408">
        <v>72.5</v>
      </c>
      <c r="E12492" s="408">
        <v>72.5</v>
      </c>
      <c r="F12492" s="409">
        <v>42968.552858796298</v>
      </c>
      <c r="G12492" s="408">
        <v>0</v>
      </c>
    </row>
    <row r="12493" spans="1:7" ht="15" x14ac:dyDescent="0.25">
      <c r="A12493" s="407" t="s">
        <v>19899</v>
      </c>
      <c r="B12493" s="407" t="s">
        <v>19900</v>
      </c>
      <c r="C12493" s="408">
        <v>0</v>
      </c>
      <c r="D12493" s="408">
        <v>68.900000000000006</v>
      </c>
      <c r="E12493" s="408">
        <v>68.900000000000006</v>
      </c>
      <c r="F12493" s="406"/>
      <c r="G12493" s="408">
        <v>0</v>
      </c>
    </row>
    <row r="12494" spans="1:7" ht="15" x14ac:dyDescent="0.25">
      <c r="A12494" s="407" t="s">
        <v>19901</v>
      </c>
      <c r="B12494" s="407" t="s">
        <v>19900</v>
      </c>
      <c r="C12494" s="408">
        <v>0</v>
      </c>
      <c r="D12494" s="408">
        <v>68.900000000000006</v>
      </c>
      <c r="E12494" s="408">
        <v>68.900000000000006</v>
      </c>
      <c r="F12494" s="406"/>
      <c r="G12494" s="408">
        <v>0</v>
      </c>
    </row>
    <row r="12495" spans="1:7" ht="15" x14ac:dyDescent="0.25">
      <c r="A12495" s="407" t="s">
        <v>19902</v>
      </c>
      <c r="B12495" s="407" t="s">
        <v>19900</v>
      </c>
      <c r="C12495" s="408">
        <v>0</v>
      </c>
      <c r="D12495" s="408">
        <v>68.900000000000006</v>
      </c>
      <c r="E12495" s="408">
        <v>68.900000000000006</v>
      </c>
      <c r="F12495" s="406"/>
      <c r="G12495" s="408">
        <v>0</v>
      </c>
    </row>
    <row r="12496" spans="1:7" ht="15" x14ac:dyDescent="0.25">
      <c r="A12496" s="407" t="s">
        <v>19903</v>
      </c>
      <c r="B12496" s="407" t="s">
        <v>19904</v>
      </c>
      <c r="C12496" s="406"/>
      <c r="D12496" s="406"/>
      <c r="E12496" s="406"/>
      <c r="F12496" s="406"/>
      <c r="G12496" s="408">
        <v>0</v>
      </c>
    </row>
    <row r="12497" spans="1:7" ht="15" x14ac:dyDescent="0.2">
      <c r="A12497" s="407" t="s">
        <v>19905</v>
      </c>
      <c r="B12497" s="407" t="s">
        <v>19906</v>
      </c>
      <c r="C12497" s="408">
        <v>0</v>
      </c>
      <c r="D12497" s="408">
        <v>103.7</v>
      </c>
      <c r="E12497" s="408">
        <v>103.7</v>
      </c>
      <c r="F12497" s="409">
        <v>43285.393645833334</v>
      </c>
      <c r="G12497" s="408">
        <v>0</v>
      </c>
    </row>
    <row r="12498" spans="1:7" ht="15" x14ac:dyDescent="0.25">
      <c r="A12498" s="407" t="s">
        <v>19907</v>
      </c>
      <c r="B12498" s="407" t="s">
        <v>19906</v>
      </c>
      <c r="C12498" s="408">
        <v>0</v>
      </c>
      <c r="D12498" s="408">
        <v>34</v>
      </c>
      <c r="E12498" s="408">
        <v>34</v>
      </c>
      <c r="F12498" s="406"/>
      <c r="G12498" s="408">
        <v>0</v>
      </c>
    </row>
    <row r="12499" spans="1:7" ht="15" x14ac:dyDescent="0.25">
      <c r="A12499" s="407" t="s">
        <v>19908</v>
      </c>
      <c r="B12499" s="407" t="s">
        <v>19906</v>
      </c>
      <c r="C12499" s="408">
        <v>0</v>
      </c>
      <c r="D12499" s="408">
        <v>34</v>
      </c>
      <c r="E12499" s="408">
        <v>34</v>
      </c>
      <c r="F12499" s="406"/>
      <c r="G12499" s="408">
        <v>0</v>
      </c>
    </row>
    <row r="12500" spans="1:7" ht="15" x14ac:dyDescent="0.25">
      <c r="A12500" s="407" t="s">
        <v>19909</v>
      </c>
      <c r="B12500" s="407" t="s">
        <v>19906</v>
      </c>
      <c r="C12500" s="408">
        <v>0</v>
      </c>
      <c r="D12500" s="408">
        <v>34</v>
      </c>
      <c r="E12500" s="408">
        <v>34</v>
      </c>
      <c r="F12500" s="406"/>
      <c r="G12500" s="408">
        <v>0</v>
      </c>
    </row>
    <row r="12501" spans="1:7" ht="15" x14ac:dyDescent="0.2">
      <c r="A12501" s="407" t="s">
        <v>19910</v>
      </c>
      <c r="B12501" s="407" t="s">
        <v>19911</v>
      </c>
      <c r="C12501" s="408">
        <v>0</v>
      </c>
      <c r="D12501" s="408">
        <v>117.2</v>
      </c>
      <c r="E12501" s="408">
        <v>117.2</v>
      </c>
      <c r="F12501" s="409">
        <v>44881.369062500002</v>
      </c>
      <c r="G12501" s="408">
        <v>0</v>
      </c>
    </row>
    <row r="12502" spans="1:7" ht="15" x14ac:dyDescent="0.25">
      <c r="A12502" s="407" t="s">
        <v>19912</v>
      </c>
      <c r="B12502" s="407" t="s">
        <v>19911</v>
      </c>
      <c r="C12502" s="408">
        <v>0</v>
      </c>
      <c r="D12502" s="408">
        <v>34</v>
      </c>
      <c r="E12502" s="408">
        <v>34</v>
      </c>
      <c r="F12502" s="406"/>
      <c r="G12502" s="408">
        <v>0</v>
      </c>
    </row>
    <row r="12503" spans="1:7" ht="15" x14ac:dyDescent="0.25">
      <c r="A12503" s="407" t="s">
        <v>19913</v>
      </c>
      <c r="B12503" s="407" t="s">
        <v>19911</v>
      </c>
      <c r="C12503" s="408">
        <v>0</v>
      </c>
      <c r="D12503" s="408">
        <v>34</v>
      </c>
      <c r="E12503" s="408">
        <v>34</v>
      </c>
      <c r="F12503" s="406"/>
      <c r="G12503" s="408">
        <v>0</v>
      </c>
    </row>
    <row r="12504" spans="1:7" ht="15" x14ac:dyDescent="0.2">
      <c r="A12504" s="407" t="s">
        <v>19914</v>
      </c>
      <c r="B12504" s="407" t="s">
        <v>19915</v>
      </c>
      <c r="C12504" s="408">
        <v>0</v>
      </c>
      <c r="D12504" s="408">
        <v>103.7</v>
      </c>
      <c r="E12504" s="408">
        <v>103.7</v>
      </c>
      <c r="F12504" s="409">
        <v>43285.394907407404</v>
      </c>
      <c r="G12504" s="408">
        <v>0</v>
      </c>
    </row>
    <row r="12505" spans="1:7" ht="15" x14ac:dyDescent="0.25">
      <c r="A12505" s="407" t="s">
        <v>19916</v>
      </c>
      <c r="B12505" s="407" t="s">
        <v>19915</v>
      </c>
      <c r="C12505" s="408">
        <v>0</v>
      </c>
      <c r="D12505" s="408">
        <v>34</v>
      </c>
      <c r="E12505" s="408">
        <v>34</v>
      </c>
      <c r="F12505" s="406"/>
      <c r="G12505" s="408">
        <v>0</v>
      </c>
    </row>
    <row r="12506" spans="1:7" ht="15" x14ac:dyDescent="0.25">
      <c r="A12506" s="407" t="s">
        <v>19917</v>
      </c>
      <c r="B12506" s="407" t="s">
        <v>19915</v>
      </c>
      <c r="C12506" s="408">
        <v>0</v>
      </c>
      <c r="D12506" s="408">
        <v>34</v>
      </c>
      <c r="E12506" s="408">
        <v>34</v>
      </c>
      <c r="F12506" s="406"/>
      <c r="G12506" s="408">
        <v>0</v>
      </c>
    </row>
    <row r="12507" spans="1:7" ht="15" x14ac:dyDescent="0.2">
      <c r="A12507" s="407" t="s">
        <v>19918</v>
      </c>
      <c r="B12507" s="407" t="s">
        <v>19919</v>
      </c>
      <c r="C12507" s="408">
        <v>0</v>
      </c>
      <c r="D12507" s="408">
        <v>103.7</v>
      </c>
      <c r="E12507" s="408">
        <v>103.7</v>
      </c>
      <c r="F12507" s="409">
        <v>43285.395752314813</v>
      </c>
      <c r="G12507" s="408">
        <v>0</v>
      </c>
    </row>
    <row r="12508" spans="1:7" ht="15" x14ac:dyDescent="0.25">
      <c r="A12508" s="407" t="s">
        <v>19920</v>
      </c>
      <c r="B12508" s="407" t="s">
        <v>19919</v>
      </c>
      <c r="C12508" s="408">
        <v>0</v>
      </c>
      <c r="D12508" s="408">
        <v>34</v>
      </c>
      <c r="E12508" s="408">
        <v>34</v>
      </c>
      <c r="F12508" s="406"/>
      <c r="G12508" s="408">
        <v>0</v>
      </c>
    </row>
    <row r="12509" spans="1:7" ht="15" x14ac:dyDescent="0.25">
      <c r="A12509" s="407" t="s">
        <v>19921</v>
      </c>
      <c r="B12509" s="407" t="s">
        <v>19919</v>
      </c>
      <c r="C12509" s="408">
        <v>0</v>
      </c>
      <c r="D12509" s="408">
        <v>34</v>
      </c>
      <c r="E12509" s="408">
        <v>34</v>
      </c>
      <c r="F12509" s="406"/>
      <c r="G12509" s="408">
        <v>0</v>
      </c>
    </row>
    <row r="12510" spans="1:7" ht="15" x14ac:dyDescent="0.25">
      <c r="A12510" s="407" t="s">
        <v>37070</v>
      </c>
      <c r="B12510" s="407" t="s">
        <v>37071</v>
      </c>
      <c r="C12510" s="408">
        <v>0</v>
      </c>
      <c r="D12510" s="408">
        <v>71.5</v>
      </c>
      <c r="E12510" s="408">
        <v>71.5</v>
      </c>
      <c r="F12510" s="406"/>
      <c r="G12510" s="408">
        <v>0</v>
      </c>
    </row>
    <row r="12511" spans="1:7" ht="15" x14ac:dyDescent="0.2">
      <c r="A12511" s="407" t="s">
        <v>19922</v>
      </c>
      <c r="B12511" s="407" t="s">
        <v>19923</v>
      </c>
      <c r="C12511" s="408">
        <v>0</v>
      </c>
      <c r="D12511" s="408">
        <v>6.61</v>
      </c>
      <c r="E12511" s="408">
        <v>6.61</v>
      </c>
      <c r="F12511" s="409">
        <v>43244.407719907409</v>
      </c>
      <c r="G12511" s="408">
        <v>0</v>
      </c>
    </row>
    <row r="12512" spans="1:7" ht="15" x14ac:dyDescent="0.2">
      <c r="A12512" s="407" t="s">
        <v>19924</v>
      </c>
      <c r="B12512" s="407" t="s">
        <v>19925</v>
      </c>
      <c r="C12512" s="408">
        <v>0</v>
      </c>
      <c r="D12512" s="408">
        <v>2.2000000000000002</v>
      </c>
      <c r="E12512" s="408">
        <v>2.2000000000000002</v>
      </c>
      <c r="F12512" s="409">
        <v>43423.40247685185</v>
      </c>
      <c r="G12512" s="408">
        <v>0</v>
      </c>
    </row>
    <row r="12513" spans="1:7" ht="15" x14ac:dyDescent="0.2">
      <c r="A12513" s="407" t="s">
        <v>19926</v>
      </c>
      <c r="B12513" s="407" t="s">
        <v>19927</v>
      </c>
      <c r="C12513" s="408">
        <v>0</v>
      </c>
      <c r="D12513" s="408">
        <v>0.01</v>
      </c>
      <c r="E12513" s="408">
        <v>0.01</v>
      </c>
      <c r="F12513" s="409">
        <v>44512.369386574072</v>
      </c>
      <c r="G12513" s="408">
        <v>0</v>
      </c>
    </row>
    <row r="12514" spans="1:7" ht="15" x14ac:dyDescent="0.2">
      <c r="A12514" s="407" t="s">
        <v>19928</v>
      </c>
      <c r="B12514" s="407" t="s">
        <v>19929</v>
      </c>
      <c r="C12514" s="408">
        <v>0</v>
      </c>
      <c r="D12514" s="408">
        <v>0.77</v>
      </c>
      <c r="E12514" s="408">
        <v>0.77</v>
      </c>
      <c r="F12514" s="409">
        <v>43013.885879629626</v>
      </c>
      <c r="G12514" s="408">
        <v>0</v>
      </c>
    </row>
    <row r="12515" spans="1:7" ht="15" x14ac:dyDescent="0.2">
      <c r="A12515" s="407" t="s">
        <v>19930</v>
      </c>
      <c r="B12515" s="407" t="s">
        <v>19931</v>
      </c>
      <c r="C12515" s="408">
        <v>0</v>
      </c>
      <c r="D12515" s="408">
        <v>149.1</v>
      </c>
      <c r="E12515" s="408">
        <v>149.1</v>
      </c>
      <c r="F12515" s="409">
        <v>43116.574374999997</v>
      </c>
      <c r="G12515" s="408">
        <v>0</v>
      </c>
    </row>
    <row r="12516" spans="1:7" ht="15" x14ac:dyDescent="0.25">
      <c r="A12516" s="407" t="s">
        <v>19932</v>
      </c>
      <c r="B12516" s="407" t="s">
        <v>19931</v>
      </c>
      <c r="C12516" s="408">
        <v>0</v>
      </c>
      <c r="D12516" s="408">
        <v>60</v>
      </c>
      <c r="E12516" s="408">
        <v>60</v>
      </c>
      <c r="F12516" s="406"/>
      <c r="G12516" s="408">
        <v>0</v>
      </c>
    </row>
    <row r="12517" spans="1:7" ht="15" x14ac:dyDescent="0.25">
      <c r="A12517" s="407" t="s">
        <v>19933</v>
      </c>
      <c r="B12517" s="407" t="s">
        <v>19934</v>
      </c>
      <c r="C12517" s="406"/>
      <c r="D12517" s="408">
        <v>215.5</v>
      </c>
      <c r="E12517" s="408">
        <v>215.5</v>
      </c>
      <c r="F12517" s="409">
        <v>44092.307118055556</v>
      </c>
      <c r="G12517" s="408">
        <v>0</v>
      </c>
    </row>
    <row r="12518" spans="1:7" ht="15" x14ac:dyDescent="0.2">
      <c r="A12518" s="407" t="s">
        <v>19935</v>
      </c>
      <c r="B12518" s="407" t="s">
        <v>19936</v>
      </c>
      <c r="C12518" s="408">
        <v>0</v>
      </c>
      <c r="D12518" s="408">
        <v>86.5</v>
      </c>
      <c r="E12518" s="408">
        <v>86.5</v>
      </c>
      <c r="F12518" s="409">
        <v>46036.441851851851</v>
      </c>
      <c r="G12518" s="408">
        <v>0</v>
      </c>
    </row>
    <row r="12519" spans="1:7" ht="15" x14ac:dyDescent="0.2">
      <c r="A12519" s="407" t="s">
        <v>19937</v>
      </c>
      <c r="B12519" s="407" t="s">
        <v>19938</v>
      </c>
      <c r="C12519" s="408">
        <v>3</v>
      </c>
      <c r="D12519" s="408">
        <v>4.2569999999999997</v>
      </c>
      <c r="E12519" s="408">
        <v>7.2569999999999997</v>
      </c>
      <c r="F12519" s="409">
        <v>45918.660601851851</v>
      </c>
      <c r="G12519" s="408">
        <v>0</v>
      </c>
    </row>
    <row r="12520" spans="1:7" ht="15" x14ac:dyDescent="0.2">
      <c r="A12520" s="407" t="s">
        <v>19939</v>
      </c>
      <c r="B12520" s="407" t="s">
        <v>19940</v>
      </c>
      <c r="C12520" s="408">
        <v>3</v>
      </c>
      <c r="D12520" s="408">
        <v>3.8170000000000002</v>
      </c>
      <c r="E12520" s="408">
        <v>6.8170000000000002</v>
      </c>
      <c r="F12520" s="409">
        <v>45209.499363425923</v>
      </c>
      <c r="G12520" s="408">
        <v>0</v>
      </c>
    </row>
    <row r="12521" spans="1:7" ht="15" x14ac:dyDescent="0.2">
      <c r="A12521" s="407" t="s">
        <v>19941</v>
      </c>
      <c r="B12521" s="407" t="s">
        <v>19942</v>
      </c>
      <c r="C12521" s="408">
        <v>0</v>
      </c>
      <c r="D12521" s="408">
        <v>11.64</v>
      </c>
      <c r="E12521" s="408">
        <v>11.64</v>
      </c>
      <c r="F12521" s="409">
        <v>45832.477638888886</v>
      </c>
      <c r="G12521" s="408">
        <v>0</v>
      </c>
    </row>
    <row r="12522" spans="1:7" ht="15" x14ac:dyDescent="0.2">
      <c r="A12522" s="407" t="s">
        <v>19943</v>
      </c>
      <c r="B12522" s="407" t="s">
        <v>19944</v>
      </c>
      <c r="C12522" s="408">
        <v>0</v>
      </c>
      <c r="D12522" s="408">
        <v>9.6</v>
      </c>
      <c r="E12522" s="408">
        <v>9.6</v>
      </c>
      <c r="F12522" s="409">
        <v>44683.683113425926</v>
      </c>
      <c r="G12522" s="408">
        <v>13</v>
      </c>
    </row>
    <row r="12523" spans="1:7" ht="15" x14ac:dyDescent="0.2">
      <c r="A12523" s="407" t="s">
        <v>19945</v>
      </c>
      <c r="B12523" s="407" t="s">
        <v>19946</v>
      </c>
      <c r="C12523" s="408">
        <v>0</v>
      </c>
      <c r="D12523" s="408">
        <v>12.7</v>
      </c>
      <c r="E12523" s="408">
        <v>12.7</v>
      </c>
      <c r="F12523" s="409">
        <v>46098.684189814812</v>
      </c>
      <c r="G12523" s="408">
        <v>0</v>
      </c>
    </row>
    <row r="12524" spans="1:7" ht="15" x14ac:dyDescent="0.2">
      <c r="A12524" s="407" t="s">
        <v>19947</v>
      </c>
      <c r="B12524" s="407" t="s">
        <v>19948</v>
      </c>
      <c r="C12524" s="408">
        <v>0</v>
      </c>
      <c r="D12524" s="408">
        <v>19.55</v>
      </c>
      <c r="E12524" s="408">
        <v>19.55</v>
      </c>
      <c r="F12524" s="409">
        <v>43655.448923611111</v>
      </c>
      <c r="G12524" s="408">
        <v>0</v>
      </c>
    </row>
    <row r="12525" spans="1:7" ht="15" x14ac:dyDescent="0.2">
      <c r="A12525" s="407" t="s">
        <v>19949</v>
      </c>
      <c r="B12525" s="407" t="s">
        <v>19950</v>
      </c>
      <c r="C12525" s="408">
        <v>0</v>
      </c>
      <c r="D12525" s="408">
        <v>22.55</v>
      </c>
      <c r="E12525" s="408">
        <v>22.55</v>
      </c>
      <c r="F12525" s="409">
        <v>43487.339895833335</v>
      </c>
      <c r="G12525" s="408">
        <v>0</v>
      </c>
    </row>
    <row r="12526" spans="1:7" ht="15" x14ac:dyDescent="0.25">
      <c r="A12526" s="407" t="s">
        <v>19951</v>
      </c>
      <c r="B12526" s="407" t="s">
        <v>19952</v>
      </c>
      <c r="C12526" s="406"/>
      <c r="D12526" s="408">
        <v>8.9041999999999994</v>
      </c>
      <c r="E12526" s="408">
        <v>8.9041999999999994</v>
      </c>
      <c r="F12526" s="409">
        <v>43269.528067129628</v>
      </c>
      <c r="G12526" s="408">
        <v>0</v>
      </c>
    </row>
    <row r="12527" spans="1:7" ht="15" x14ac:dyDescent="0.2">
      <c r="A12527" s="407" t="s">
        <v>19953</v>
      </c>
      <c r="B12527" s="407" t="s">
        <v>19954</v>
      </c>
      <c r="C12527" s="408">
        <v>0</v>
      </c>
      <c r="D12527" s="408">
        <v>5.2</v>
      </c>
      <c r="E12527" s="408">
        <v>5.2</v>
      </c>
      <c r="F12527" s="409">
        <v>46098.686435185184</v>
      </c>
      <c r="G12527" s="408">
        <v>0</v>
      </c>
    </row>
    <row r="12528" spans="1:7" ht="15" x14ac:dyDescent="0.2">
      <c r="A12528" s="407" t="s">
        <v>19955</v>
      </c>
      <c r="B12528" s="407" t="s">
        <v>19956</v>
      </c>
      <c r="C12528" s="408">
        <v>0</v>
      </c>
      <c r="D12528" s="408">
        <v>29.9</v>
      </c>
      <c r="E12528" s="408">
        <v>29.9</v>
      </c>
      <c r="F12528" s="409">
        <v>44859.596041666664</v>
      </c>
      <c r="G12528" s="408">
        <v>0</v>
      </c>
    </row>
    <row r="12529" spans="1:7" ht="15" x14ac:dyDescent="0.2">
      <c r="A12529" s="407" t="s">
        <v>19957</v>
      </c>
      <c r="B12529" s="407" t="s">
        <v>19958</v>
      </c>
      <c r="C12529" s="408">
        <v>0.5</v>
      </c>
      <c r="D12529" s="408">
        <v>3.8247</v>
      </c>
      <c r="E12529" s="408">
        <v>4.3247</v>
      </c>
      <c r="F12529" s="409">
        <v>45944.61383101852</v>
      </c>
      <c r="G12529" s="408">
        <v>0</v>
      </c>
    </row>
    <row r="12530" spans="1:7" ht="15" x14ac:dyDescent="0.2">
      <c r="A12530" s="407" t="s">
        <v>19959</v>
      </c>
      <c r="B12530" s="407" t="s">
        <v>19960</v>
      </c>
      <c r="C12530" s="408">
        <v>0</v>
      </c>
      <c r="D12530" s="408">
        <v>29.9</v>
      </c>
      <c r="E12530" s="408">
        <v>29.9</v>
      </c>
      <c r="F12530" s="409">
        <v>43285.427523148152</v>
      </c>
      <c r="G12530" s="408">
        <v>0</v>
      </c>
    </row>
    <row r="12531" spans="1:7" ht="15" x14ac:dyDescent="0.2">
      <c r="A12531" s="407" t="s">
        <v>19961</v>
      </c>
      <c r="B12531" s="407" t="s">
        <v>19962</v>
      </c>
      <c r="C12531" s="408">
        <v>0</v>
      </c>
      <c r="D12531" s="408">
        <v>34.549999999999997</v>
      </c>
      <c r="E12531" s="408">
        <v>34.549999999999997</v>
      </c>
      <c r="F12531" s="409">
        <v>45832.477685185186</v>
      </c>
      <c r="G12531" s="408">
        <v>0</v>
      </c>
    </row>
    <row r="12532" spans="1:7" ht="15" x14ac:dyDescent="0.2">
      <c r="A12532" s="407" t="s">
        <v>19963</v>
      </c>
      <c r="B12532" s="407" t="s">
        <v>19964</v>
      </c>
      <c r="C12532" s="408">
        <v>0</v>
      </c>
      <c r="D12532" s="408">
        <v>34.549999999999997</v>
      </c>
      <c r="E12532" s="408">
        <v>34.549999999999997</v>
      </c>
      <c r="F12532" s="409">
        <v>45832.477743055555</v>
      </c>
      <c r="G12532" s="408">
        <v>0</v>
      </c>
    </row>
    <row r="12533" spans="1:7" ht="15" x14ac:dyDescent="0.2">
      <c r="A12533" s="407" t="s">
        <v>19965</v>
      </c>
      <c r="B12533" s="407" t="s">
        <v>19966</v>
      </c>
      <c r="C12533" s="408">
        <v>0</v>
      </c>
      <c r="D12533" s="408">
        <v>4.2</v>
      </c>
      <c r="E12533" s="408">
        <v>4.2</v>
      </c>
      <c r="F12533" s="409">
        <v>43285.432569444441</v>
      </c>
      <c r="G12533" s="408">
        <v>0</v>
      </c>
    </row>
    <row r="12534" spans="1:7" ht="15" x14ac:dyDescent="0.2">
      <c r="A12534" s="407" t="s">
        <v>19967</v>
      </c>
      <c r="B12534" s="407" t="s">
        <v>19968</v>
      </c>
      <c r="C12534" s="408">
        <v>0</v>
      </c>
      <c r="D12534" s="408">
        <v>9.5</v>
      </c>
      <c r="E12534" s="408">
        <v>9.5</v>
      </c>
      <c r="F12534" s="409">
        <v>43244.409074074072</v>
      </c>
      <c r="G12534" s="408">
        <v>0</v>
      </c>
    </row>
    <row r="12535" spans="1:7" ht="15" x14ac:dyDescent="0.2">
      <c r="A12535" s="407" t="s">
        <v>19969</v>
      </c>
      <c r="B12535" s="407" t="s">
        <v>19970</v>
      </c>
      <c r="C12535" s="408">
        <v>0</v>
      </c>
      <c r="D12535" s="408">
        <v>12.7516</v>
      </c>
      <c r="E12535" s="408">
        <v>12.7516</v>
      </c>
      <c r="F12535" s="409">
        <v>43013.886631944442</v>
      </c>
      <c r="G12535" s="408">
        <v>0</v>
      </c>
    </row>
    <row r="12536" spans="1:7" ht="15" x14ac:dyDescent="0.2">
      <c r="A12536" s="407" t="s">
        <v>19971</v>
      </c>
      <c r="B12536" s="407" t="s">
        <v>19972</v>
      </c>
      <c r="C12536" s="408">
        <v>0</v>
      </c>
      <c r="D12536" s="408">
        <v>2.2000000000000002</v>
      </c>
      <c r="E12536" s="408">
        <v>2.2000000000000002</v>
      </c>
      <c r="F12536" s="409">
        <v>45918.651921296296</v>
      </c>
      <c r="G12536" s="408">
        <v>288</v>
      </c>
    </row>
    <row r="12537" spans="1:7" ht="15" x14ac:dyDescent="0.2">
      <c r="A12537" s="407" t="s">
        <v>19973</v>
      </c>
      <c r="B12537" s="407" t="s">
        <v>19974</v>
      </c>
      <c r="C12537" s="408">
        <v>0</v>
      </c>
      <c r="D12537" s="408">
        <v>2.2000000000000002</v>
      </c>
      <c r="E12537" s="408">
        <v>2.2000000000000002</v>
      </c>
      <c r="F12537" s="409">
        <v>45918.664479166669</v>
      </c>
      <c r="G12537" s="408">
        <v>192</v>
      </c>
    </row>
    <row r="12538" spans="1:7" ht="15" x14ac:dyDescent="0.2">
      <c r="A12538" s="407" t="s">
        <v>19975</v>
      </c>
      <c r="B12538" s="407" t="s">
        <v>19976</v>
      </c>
      <c r="C12538" s="408">
        <v>0</v>
      </c>
      <c r="D12538" s="408">
        <v>0.01</v>
      </c>
      <c r="E12538" s="408">
        <v>0.01</v>
      </c>
      <c r="F12538" s="409">
        <v>42922.697789351849</v>
      </c>
      <c r="G12538" s="408">
        <v>0</v>
      </c>
    </row>
    <row r="12539" spans="1:7" ht="15" x14ac:dyDescent="0.2">
      <c r="A12539" s="407" t="s">
        <v>19977</v>
      </c>
      <c r="B12539" s="407" t="s">
        <v>19978</v>
      </c>
      <c r="C12539" s="408">
        <v>0</v>
      </c>
      <c r="D12539" s="408">
        <v>0.01</v>
      </c>
      <c r="E12539" s="408">
        <v>0.01</v>
      </c>
      <c r="F12539" s="409">
        <v>42922.698287037034</v>
      </c>
      <c r="G12539" s="408">
        <v>0</v>
      </c>
    </row>
    <row r="12540" spans="1:7" ht="15" x14ac:dyDescent="0.2">
      <c r="A12540" s="407" t="s">
        <v>19979</v>
      </c>
      <c r="B12540" s="407" t="s">
        <v>19980</v>
      </c>
      <c r="C12540" s="408">
        <v>0</v>
      </c>
      <c r="D12540" s="408">
        <v>0.01</v>
      </c>
      <c r="E12540" s="408">
        <v>0.01</v>
      </c>
      <c r="F12540" s="409">
        <v>42922.698703703703</v>
      </c>
      <c r="G12540" s="408">
        <v>0</v>
      </c>
    </row>
    <row r="12541" spans="1:7" ht="15" x14ac:dyDescent="0.2">
      <c r="A12541" s="407" t="s">
        <v>19981</v>
      </c>
      <c r="B12541" s="407" t="s">
        <v>19982</v>
      </c>
      <c r="C12541" s="408">
        <v>0</v>
      </c>
      <c r="D12541" s="408">
        <v>0.01</v>
      </c>
      <c r="E12541" s="408">
        <v>0.01</v>
      </c>
      <c r="F12541" s="409">
        <v>42922.698981481481</v>
      </c>
      <c r="G12541" s="408">
        <v>0</v>
      </c>
    </row>
    <row r="12542" spans="1:7" ht="15" x14ac:dyDescent="0.2">
      <c r="A12542" s="407" t="s">
        <v>19983</v>
      </c>
      <c r="B12542" s="407" t="s">
        <v>19984</v>
      </c>
      <c r="C12542" s="408">
        <v>0</v>
      </c>
      <c r="D12542" s="408">
        <v>0.01</v>
      </c>
      <c r="E12542" s="408">
        <v>0.01</v>
      </c>
      <c r="F12542" s="409">
        <v>42922.699282407404</v>
      </c>
      <c r="G12542" s="408">
        <v>0</v>
      </c>
    </row>
    <row r="12543" spans="1:7" ht="15" x14ac:dyDescent="0.2">
      <c r="A12543" s="407" t="s">
        <v>19985</v>
      </c>
      <c r="B12543" s="407" t="s">
        <v>19986</v>
      </c>
      <c r="C12543" s="408">
        <v>0</v>
      </c>
      <c r="D12543" s="408">
        <v>0.01</v>
      </c>
      <c r="E12543" s="408">
        <v>0.01</v>
      </c>
      <c r="F12543" s="409">
        <v>42922.699502314812</v>
      </c>
      <c r="G12543" s="408">
        <v>0</v>
      </c>
    </row>
    <row r="12544" spans="1:7" ht="15" x14ac:dyDescent="0.2">
      <c r="A12544" s="407" t="s">
        <v>19987</v>
      </c>
      <c r="B12544" s="407" t="s">
        <v>19988</v>
      </c>
      <c r="C12544" s="408">
        <v>0</v>
      </c>
      <c r="D12544" s="408">
        <v>0.01</v>
      </c>
      <c r="E12544" s="408">
        <v>0.01</v>
      </c>
      <c r="F12544" s="409">
        <v>42949.597511574073</v>
      </c>
      <c r="G12544" s="408">
        <v>0</v>
      </c>
    </row>
    <row r="12545" spans="1:7" ht="15" x14ac:dyDescent="0.2">
      <c r="A12545" s="407" t="s">
        <v>19989</v>
      </c>
      <c r="B12545" s="407" t="s">
        <v>19990</v>
      </c>
      <c r="C12545" s="408">
        <v>0</v>
      </c>
      <c r="D12545" s="408">
        <v>0.01</v>
      </c>
      <c r="E12545" s="408">
        <v>0.01</v>
      </c>
      <c r="F12545" s="409">
        <v>42949.598229166666</v>
      </c>
      <c r="G12545" s="408">
        <v>0</v>
      </c>
    </row>
    <row r="12546" spans="1:7" ht="15" x14ac:dyDescent="0.2">
      <c r="A12546" s="407" t="s">
        <v>19991</v>
      </c>
      <c r="B12546" s="407" t="s">
        <v>19992</v>
      </c>
      <c r="C12546" s="408">
        <v>0</v>
      </c>
      <c r="D12546" s="408">
        <v>0.01</v>
      </c>
      <c r="E12546" s="408">
        <v>0.01</v>
      </c>
      <c r="F12546" s="409">
        <v>42949.598703703705</v>
      </c>
      <c r="G12546" s="408">
        <v>0</v>
      </c>
    </row>
    <row r="12547" spans="1:7" ht="15" x14ac:dyDescent="0.25">
      <c r="A12547" s="407" t="s">
        <v>19993</v>
      </c>
      <c r="B12547" s="407" t="s">
        <v>19994</v>
      </c>
      <c r="C12547" s="408">
        <v>0</v>
      </c>
      <c r="D12547" s="408">
        <v>0.01</v>
      </c>
      <c r="E12547" s="408">
        <v>0.01</v>
      </c>
      <c r="F12547" s="406"/>
      <c r="G12547" s="408">
        <v>0</v>
      </c>
    </row>
    <row r="12548" spans="1:7" ht="15" x14ac:dyDescent="0.2">
      <c r="A12548" s="407" t="s">
        <v>19995</v>
      </c>
      <c r="B12548" s="407" t="s">
        <v>19996</v>
      </c>
      <c r="C12548" s="408">
        <v>0</v>
      </c>
      <c r="D12548" s="408">
        <v>0.56000000000000005</v>
      </c>
      <c r="E12548" s="408">
        <v>0.56000000000000005</v>
      </c>
      <c r="F12548" s="409">
        <v>44516.352731481478</v>
      </c>
      <c r="G12548" s="408">
        <v>7</v>
      </c>
    </row>
    <row r="12549" spans="1:7" ht="15" x14ac:dyDescent="0.2">
      <c r="A12549" s="407" t="s">
        <v>19997</v>
      </c>
      <c r="B12549" s="407" t="s">
        <v>19998</v>
      </c>
      <c r="C12549" s="408">
        <v>0</v>
      </c>
      <c r="D12549" s="408">
        <v>20</v>
      </c>
      <c r="E12549" s="408">
        <v>20</v>
      </c>
      <c r="F12549" s="409">
        <v>44516.607395833336</v>
      </c>
      <c r="G12549" s="408">
        <v>0</v>
      </c>
    </row>
    <row r="12550" spans="1:7" ht="15" x14ac:dyDescent="0.2">
      <c r="A12550" s="407" t="s">
        <v>19999</v>
      </c>
      <c r="B12550" s="407" t="s">
        <v>20000</v>
      </c>
      <c r="C12550" s="408">
        <v>0</v>
      </c>
      <c r="D12550" s="408">
        <v>0.55000000000000004</v>
      </c>
      <c r="E12550" s="408">
        <v>0.55000000000000004</v>
      </c>
      <c r="F12550" s="409">
        <v>44881.369791666664</v>
      </c>
      <c r="G12550" s="408">
        <v>29</v>
      </c>
    </row>
    <row r="12551" spans="1:7" ht="15" x14ac:dyDescent="0.2">
      <c r="A12551" s="407" t="s">
        <v>20001</v>
      </c>
      <c r="B12551" s="407" t="s">
        <v>20002</v>
      </c>
      <c r="C12551" s="408">
        <v>0</v>
      </c>
      <c r="D12551" s="408">
        <v>4.5199999999999996</v>
      </c>
      <c r="E12551" s="408">
        <v>4.5199999999999996</v>
      </c>
      <c r="F12551" s="409">
        <v>44526.5080787037</v>
      </c>
      <c r="G12551" s="408">
        <v>0</v>
      </c>
    </row>
    <row r="12552" spans="1:7" ht="15" x14ac:dyDescent="0.2">
      <c r="A12552" s="407" t="s">
        <v>20003</v>
      </c>
      <c r="B12552" s="407" t="s">
        <v>20004</v>
      </c>
      <c r="C12552" s="408">
        <v>0</v>
      </c>
      <c r="D12552" s="408">
        <v>0.85</v>
      </c>
      <c r="E12552" s="408">
        <v>0.85</v>
      </c>
      <c r="F12552" s="409">
        <v>45680.292858796296</v>
      </c>
      <c r="G12552" s="408">
        <v>0</v>
      </c>
    </row>
    <row r="12553" spans="1:7" ht="15" x14ac:dyDescent="0.25">
      <c r="A12553" s="407" t="s">
        <v>20005</v>
      </c>
      <c r="B12553" s="407" t="s">
        <v>20006</v>
      </c>
      <c r="C12553" s="406"/>
      <c r="D12553" s="406"/>
      <c r="E12553" s="406"/>
      <c r="F12553" s="409">
        <v>44523.388229166667</v>
      </c>
      <c r="G12553" s="408">
        <v>0</v>
      </c>
    </row>
    <row r="12554" spans="1:7" ht="15" x14ac:dyDescent="0.25">
      <c r="A12554" s="407" t="s">
        <v>20007</v>
      </c>
      <c r="B12554" s="407" t="s">
        <v>20008</v>
      </c>
      <c r="C12554" s="406"/>
      <c r="D12554" s="406"/>
      <c r="E12554" s="406"/>
      <c r="F12554" s="409">
        <v>44523.388506944444</v>
      </c>
      <c r="G12554" s="408">
        <v>0</v>
      </c>
    </row>
    <row r="12555" spans="1:7" ht="15" x14ac:dyDescent="0.2">
      <c r="A12555" s="407" t="s">
        <v>20009</v>
      </c>
      <c r="B12555" s="407" t="s">
        <v>20010</v>
      </c>
      <c r="C12555" s="408">
        <v>0</v>
      </c>
      <c r="D12555" s="408">
        <v>0.56000000000000005</v>
      </c>
      <c r="E12555" s="408">
        <v>0.56000000000000005</v>
      </c>
      <c r="F12555" s="409">
        <v>44873.37295138889</v>
      </c>
      <c r="G12555" s="408">
        <v>0</v>
      </c>
    </row>
    <row r="12556" spans="1:7" ht="15" x14ac:dyDescent="0.2">
      <c r="A12556" s="407" t="s">
        <v>20011</v>
      </c>
      <c r="B12556" s="407" t="s">
        <v>20012</v>
      </c>
      <c r="C12556" s="408">
        <v>0</v>
      </c>
      <c r="D12556" s="408">
        <v>4.22</v>
      </c>
      <c r="E12556" s="408">
        <v>4.22</v>
      </c>
      <c r="F12556" s="409">
        <v>45930.635474537034</v>
      </c>
      <c r="G12556" s="408">
        <v>0</v>
      </c>
    </row>
    <row r="12557" spans="1:7" ht="15" x14ac:dyDescent="0.25">
      <c r="A12557" s="407" t="s">
        <v>20013</v>
      </c>
      <c r="B12557" s="407" t="s">
        <v>20014</v>
      </c>
      <c r="C12557" s="406"/>
      <c r="D12557" s="406"/>
      <c r="E12557" s="406"/>
      <c r="F12557" s="406"/>
      <c r="G12557" s="408">
        <v>0</v>
      </c>
    </row>
    <row r="12558" spans="1:7" ht="15" x14ac:dyDescent="0.25">
      <c r="A12558" s="407" t="s">
        <v>20015</v>
      </c>
      <c r="B12558" s="407" t="s">
        <v>20016</v>
      </c>
      <c r="C12558" s="406"/>
      <c r="D12558" s="406"/>
      <c r="E12558" s="406"/>
      <c r="F12558" s="409">
        <v>44523.581238425926</v>
      </c>
      <c r="G12558" s="408">
        <v>0</v>
      </c>
    </row>
    <row r="12559" spans="1:7" ht="15" x14ac:dyDescent="0.2">
      <c r="A12559" s="407" t="s">
        <v>20017</v>
      </c>
      <c r="B12559" s="407" t="s">
        <v>20018</v>
      </c>
      <c r="C12559" s="408">
        <v>0</v>
      </c>
      <c r="D12559" s="408">
        <v>1.1000000000000001</v>
      </c>
      <c r="E12559" s="408">
        <v>1.1000000000000001</v>
      </c>
      <c r="F12559" s="409">
        <v>45630.294282407405</v>
      </c>
      <c r="G12559" s="408">
        <v>0</v>
      </c>
    </row>
    <row r="12560" spans="1:7" ht="15" x14ac:dyDescent="0.25">
      <c r="A12560" s="407" t="s">
        <v>20019</v>
      </c>
      <c r="B12560" s="407" t="s">
        <v>20020</v>
      </c>
      <c r="C12560" s="406"/>
      <c r="D12560" s="406"/>
      <c r="E12560" s="406"/>
      <c r="F12560" s="406"/>
      <c r="G12560" s="408">
        <v>0</v>
      </c>
    </row>
    <row r="12561" spans="1:7" ht="15" x14ac:dyDescent="0.25">
      <c r="A12561" s="407" t="s">
        <v>20021</v>
      </c>
      <c r="B12561" s="407" t="s">
        <v>20022</v>
      </c>
      <c r="C12561" s="406"/>
      <c r="D12561" s="406"/>
      <c r="E12561" s="406"/>
      <c r="F12561" s="406"/>
      <c r="G12561" s="408">
        <v>0</v>
      </c>
    </row>
    <row r="12562" spans="1:7" ht="15" x14ac:dyDescent="0.2">
      <c r="A12562" s="407" t="s">
        <v>20023</v>
      </c>
      <c r="B12562" s="407" t="s">
        <v>20024</v>
      </c>
      <c r="C12562" s="408">
        <v>0</v>
      </c>
      <c r="D12562" s="408">
        <v>0.01</v>
      </c>
      <c r="E12562" s="408">
        <v>0.01</v>
      </c>
      <c r="F12562" s="409">
        <v>44523.580914351849</v>
      </c>
      <c r="G12562" s="408">
        <v>0</v>
      </c>
    </row>
    <row r="12563" spans="1:7" ht="15" x14ac:dyDescent="0.2">
      <c r="A12563" s="407" t="s">
        <v>20025</v>
      </c>
      <c r="B12563" s="407" t="s">
        <v>20026</v>
      </c>
      <c r="C12563" s="408">
        <v>0</v>
      </c>
      <c r="D12563" s="408">
        <v>0.01</v>
      </c>
      <c r="E12563" s="408">
        <v>0.01</v>
      </c>
      <c r="F12563" s="409">
        <v>44523.387592592589</v>
      </c>
      <c r="G12563" s="408">
        <v>0</v>
      </c>
    </row>
    <row r="12564" spans="1:7" ht="15" x14ac:dyDescent="0.2">
      <c r="A12564" s="407" t="s">
        <v>20027</v>
      </c>
      <c r="B12564" s="407" t="s">
        <v>20028</v>
      </c>
      <c r="C12564" s="408">
        <v>0</v>
      </c>
      <c r="D12564" s="408">
        <v>5.2</v>
      </c>
      <c r="E12564" s="408">
        <v>5.2</v>
      </c>
      <c r="F12564" s="409">
        <v>44524.412812499999</v>
      </c>
      <c r="G12564" s="408">
        <v>0</v>
      </c>
    </row>
    <row r="12565" spans="1:7" ht="15" x14ac:dyDescent="0.2">
      <c r="A12565" s="407" t="s">
        <v>20029</v>
      </c>
      <c r="B12565" s="407" t="s">
        <v>20030</v>
      </c>
      <c r="C12565" s="408">
        <v>0</v>
      </c>
      <c r="D12565" s="408">
        <v>7.48</v>
      </c>
      <c r="E12565" s="408">
        <v>7.48</v>
      </c>
      <c r="F12565" s="409">
        <v>42979.466203703705</v>
      </c>
      <c r="G12565" s="408">
        <v>0</v>
      </c>
    </row>
    <row r="12566" spans="1:7" ht="15" x14ac:dyDescent="0.2">
      <c r="A12566" s="407" t="s">
        <v>20031</v>
      </c>
      <c r="B12566" s="407" t="s">
        <v>20032</v>
      </c>
      <c r="C12566" s="408">
        <v>0</v>
      </c>
      <c r="D12566" s="408">
        <v>0.01</v>
      </c>
      <c r="E12566" s="408">
        <v>0.01</v>
      </c>
      <c r="F12566" s="409">
        <v>42922.706712962965</v>
      </c>
      <c r="G12566" s="408">
        <v>0</v>
      </c>
    </row>
    <row r="12567" spans="1:7" ht="15" x14ac:dyDescent="0.25">
      <c r="A12567" s="407" t="s">
        <v>20033</v>
      </c>
      <c r="B12567" s="407" t="s">
        <v>20034</v>
      </c>
      <c r="C12567" s="406"/>
      <c r="D12567" s="406"/>
      <c r="E12567" s="406"/>
      <c r="F12567" s="409">
        <v>43010.673483796294</v>
      </c>
      <c r="G12567" s="408">
        <v>0</v>
      </c>
    </row>
    <row r="12568" spans="1:7" ht="15" x14ac:dyDescent="0.25">
      <c r="A12568" s="407" t="s">
        <v>20035</v>
      </c>
      <c r="B12568" s="407" t="s">
        <v>20036</v>
      </c>
      <c r="C12568" s="406"/>
      <c r="D12568" s="406"/>
      <c r="E12568" s="406"/>
      <c r="F12568" s="409">
        <v>42922.709317129629</v>
      </c>
      <c r="G12568" s="408">
        <v>0</v>
      </c>
    </row>
    <row r="12569" spans="1:7" ht="15" x14ac:dyDescent="0.25">
      <c r="A12569" s="407" t="s">
        <v>20037</v>
      </c>
      <c r="B12569" s="407" t="s">
        <v>20038</v>
      </c>
      <c r="C12569" s="406"/>
      <c r="D12569" s="406"/>
      <c r="E12569" s="406"/>
      <c r="F12569" s="409">
        <v>42922.714467592596</v>
      </c>
      <c r="G12569" s="408">
        <v>0</v>
      </c>
    </row>
    <row r="12570" spans="1:7" ht="15" x14ac:dyDescent="0.2">
      <c r="A12570" s="407" t="s">
        <v>20039</v>
      </c>
      <c r="B12570" s="407" t="s">
        <v>20040</v>
      </c>
      <c r="C12570" s="408">
        <v>0</v>
      </c>
      <c r="D12570" s="408">
        <v>0.01</v>
      </c>
      <c r="E12570" s="408">
        <v>0.01</v>
      </c>
      <c r="F12570" s="409">
        <v>42922.714930555558</v>
      </c>
      <c r="G12570" s="408">
        <v>0</v>
      </c>
    </row>
    <row r="12571" spans="1:7" ht="15" x14ac:dyDescent="0.25">
      <c r="A12571" s="407" t="s">
        <v>20041</v>
      </c>
      <c r="B12571" s="407" t="s">
        <v>20042</v>
      </c>
      <c r="C12571" s="406"/>
      <c r="D12571" s="406"/>
      <c r="E12571" s="406"/>
      <c r="F12571" s="409">
        <v>42922.715567129628</v>
      </c>
      <c r="G12571" s="408">
        <v>0</v>
      </c>
    </row>
    <row r="12572" spans="1:7" ht="15" x14ac:dyDescent="0.25">
      <c r="A12572" s="407" t="s">
        <v>20043</v>
      </c>
      <c r="B12572" s="407" t="s">
        <v>20044</v>
      </c>
      <c r="C12572" s="406"/>
      <c r="D12572" s="406"/>
      <c r="E12572" s="406"/>
      <c r="F12572" s="409">
        <v>42922.716296296298</v>
      </c>
      <c r="G12572" s="408">
        <v>0</v>
      </c>
    </row>
    <row r="12573" spans="1:7" ht="15" x14ac:dyDescent="0.25">
      <c r="A12573" s="407" t="s">
        <v>20045</v>
      </c>
      <c r="B12573" s="407" t="s">
        <v>20046</v>
      </c>
      <c r="C12573" s="406"/>
      <c r="D12573" s="406"/>
      <c r="E12573" s="406"/>
      <c r="F12573" s="409">
        <v>42922.716678240744</v>
      </c>
      <c r="G12573" s="408">
        <v>0</v>
      </c>
    </row>
    <row r="12574" spans="1:7" ht="15" x14ac:dyDescent="0.2">
      <c r="A12574" s="407" t="s">
        <v>20047</v>
      </c>
      <c r="B12574" s="407" t="s">
        <v>20048</v>
      </c>
      <c r="C12574" s="408">
        <v>0</v>
      </c>
      <c r="D12574" s="408">
        <v>0.01</v>
      </c>
      <c r="E12574" s="408">
        <v>0.01</v>
      </c>
      <c r="F12574" s="409">
        <v>42922.717326388891</v>
      </c>
      <c r="G12574" s="408">
        <v>0</v>
      </c>
    </row>
    <row r="12575" spans="1:7" ht="15" x14ac:dyDescent="0.25">
      <c r="A12575" s="407" t="s">
        <v>20049</v>
      </c>
      <c r="B12575" s="407" t="s">
        <v>20050</v>
      </c>
      <c r="C12575" s="406"/>
      <c r="D12575" s="406"/>
      <c r="E12575" s="406"/>
      <c r="F12575" s="409">
        <v>42922.717777777776</v>
      </c>
      <c r="G12575" s="408">
        <v>0</v>
      </c>
    </row>
    <row r="12576" spans="1:7" ht="15" x14ac:dyDescent="0.25">
      <c r="A12576" s="407" t="s">
        <v>20051</v>
      </c>
      <c r="B12576" s="407" t="s">
        <v>20052</v>
      </c>
      <c r="C12576" s="406"/>
      <c r="D12576" s="406"/>
      <c r="E12576" s="406"/>
      <c r="F12576" s="409">
        <v>42922.718043981484</v>
      </c>
      <c r="G12576" s="408">
        <v>0</v>
      </c>
    </row>
    <row r="12577" spans="1:7" ht="15" x14ac:dyDescent="0.25">
      <c r="A12577" s="407" t="s">
        <v>20053</v>
      </c>
      <c r="B12577" s="407" t="s">
        <v>20054</v>
      </c>
      <c r="C12577" s="406"/>
      <c r="D12577" s="406"/>
      <c r="E12577" s="406"/>
      <c r="F12577" s="409">
        <v>43013.888148148151</v>
      </c>
      <c r="G12577" s="408">
        <v>0</v>
      </c>
    </row>
    <row r="12578" spans="1:7" ht="15" x14ac:dyDescent="0.25">
      <c r="A12578" s="407" t="s">
        <v>20055</v>
      </c>
      <c r="B12578" s="407" t="s">
        <v>20056</v>
      </c>
      <c r="C12578" s="406"/>
      <c r="D12578" s="406"/>
      <c r="E12578" s="406"/>
      <c r="F12578" s="409">
        <v>42922.718993055554</v>
      </c>
      <c r="G12578" s="408">
        <v>0</v>
      </c>
    </row>
    <row r="12579" spans="1:7" ht="15" x14ac:dyDescent="0.25">
      <c r="A12579" s="407" t="s">
        <v>20057</v>
      </c>
      <c r="B12579" s="407" t="s">
        <v>20058</v>
      </c>
      <c r="C12579" s="406"/>
      <c r="D12579" s="406"/>
      <c r="E12579" s="406"/>
      <c r="F12579" s="409">
        <v>42922.719409722224</v>
      </c>
      <c r="G12579" s="408">
        <v>0</v>
      </c>
    </row>
    <row r="12580" spans="1:7" ht="15" x14ac:dyDescent="0.25">
      <c r="A12580" s="407" t="s">
        <v>20059</v>
      </c>
      <c r="B12580" s="407" t="s">
        <v>20060</v>
      </c>
      <c r="C12580" s="406"/>
      <c r="D12580" s="406"/>
      <c r="E12580" s="406"/>
      <c r="F12580" s="409">
        <v>42922.719768518517</v>
      </c>
      <c r="G12580" s="408">
        <v>0</v>
      </c>
    </row>
    <row r="12581" spans="1:7" ht="15" x14ac:dyDescent="0.25">
      <c r="A12581" s="407" t="s">
        <v>20061</v>
      </c>
      <c r="B12581" s="407" t="s">
        <v>20062</v>
      </c>
      <c r="C12581" s="406"/>
      <c r="D12581" s="406"/>
      <c r="E12581" s="406"/>
      <c r="F12581" s="409">
        <v>42922.720416666663</v>
      </c>
      <c r="G12581" s="408">
        <v>0</v>
      </c>
    </row>
    <row r="12582" spans="1:7" ht="15" x14ac:dyDescent="0.25">
      <c r="A12582" s="407" t="s">
        <v>20063</v>
      </c>
      <c r="B12582" s="407" t="s">
        <v>20064</v>
      </c>
      <c r="C12582" s="406"/>
      <c r="D12582" s="406"/>
      <c r="E12582" s="406"/>
      <c r="F12582" s="409">
        <v>42922.720752314817</v>
      </c>
      <c r="G12582" s="408">
        <v>0</v>
      </c>
    </row>
    <row r="12583" spans="1:7" ht="15" x14ac:dyDescent="0.25">
      <c r="A12583" s="407" t="s">
        <v>20065</v>
      </c>
      <c r="B12583" s="407" t="s">
        <v>20066</v>
      </c>
      <c r="C12583" s="406"/>
      <c r="D12583" s="406"/>
      <c r="E12583" s="406"/>
      <c r="F12583" s="409">
        <v>42922.721504629626</v>
      </c>
      <c r="G12583" s="408">
        <v>0</v>
      </c>
    </row>
    <row r="12584" spans="1:7" ht="15" x14ac:dyDescent="0.25">
      <c r="A12584" s="407" t="s">
        <v>20067</v>
      </c>
      <c r="B12584" s="407" t="s">
        <v>20068</v>
      </c>
      <c r="C12584" s="406"/>
      <c r="D12584" s="406"/>
      <c r="E12584" s="406"/>
      <c r="F12584" s="409">
        <v>44517.418877314813</v>
      </c>
      <c r="G12584" s="408">
        <v>0</v>
      </c>
    </row>
    <row r="12585" spans="1:7" ht="15" x14ac:dyDescent="0.25">
      <c r="A12585" s="407" t="s">
        <v>20069</v>
      </c>
      <c r="B12585" s="407" t="s">
        <v>20070</v>
      </c>
      <c r="C12585" s="406"/>
      <c r="D12585" s="406"/>
      <c r="E12585" s="406"/>
      <c r="F12585" s="409">
        <v>44526.579872685186</v>
      </c>
      <c r="G12585" s="408">
        <v>0</v>
      </c>
    </row>
    <row r="12586" spans="1:7" ht="15" x14ac:dyDescent="0.2">
      <c r="A12586" s="407" t="s">
        <v>20071</v>
      </c>
      <c r="B12586" s="407" t="s">
        <v>20072</v>
      </c>
      <c r="C12586" s="408">
        <v>0</v>
      </c>
      <c r="D12586" s="408">
        <v>0.01</v>
      </c>
      <c r="E12586" s="408">
        <v>0.01</v>
      </c>
      <c r="F12586" s="409">
        <v>42922.722569444442</v>
      </c>
      <c r="G12586" s="408">
        <v>0</v>
      </c>
    </row>
    <row r="12587" spans="1:7" ht="15" x14ac:dyDescent="0.25">
      <c r="A12587" s="407" t="s">
        <v>20073</v>
      </c>
      <c r="B12587" s="407" t="s">
        <v>20074</v>
      </c>
      <c r="C12587" s="406"/>
      <c r="D12587" s="406"/>
      <c r="E12587" s="406"/>
      <c r="F12587" s="409">
        <v>42922.722893518519</v>
      </c>
      <c r="G12587" s="408">
        <v>0</v>
      </c>
    </row>
    <row r="12588" spans="1:7" ht="15" x14ac:dyDescent="0.25">
      <c r="A12588" s="407" t="s">
        <v>20075</v>
      </c>
      <c r="B12588" s="407" t="s">
        <v>20076</v>
      </c>
      <c r="C12588" s="406"/>
      <c r="D12588" s="406"/>
      <c r="E12588" s="406"/>
      <c r="F12588" s="409">
        <v>42922.723692129628</v>
      </c>
      <c r="G12588" s="408">
        <v>0</v>
      </c>
    </row>
    <row r="12589" spans="1:7" ht="15" x14ac:dyDescent="0.25">
      <c r="A12589" s="407" t="s">
        <v>20077</v>
      </c>
      <c r="B12589" s="407" t="s">
        <v>20078</v>
      </c>
      <c r="C12589" s="406"/>
      <c r="D12589" s="406"/>
      <c r="E12589" s="406"/>
      <c r="F12589" s="409">
        <v>42922.723969907405</v>
      </c>
      <c r="G12589" s="408">
        <v>0</v>
      </c>
    </row>
    <row r="12590" spans="1:7" ht="15" x14ac:dyDescent="0.2">
      <c r="A12590" s="407" t="s">
        <v>20079</v>
      </c>
      <c r="B12590" s="407" t="s">
        <v>20080</v>
      </c>
      <c r="C12590" s="408">
        <v>0</v>
      </c>
      <c r="D12590" s="408">
        <v>0.01</v>
      </c>
      <c r="E12590" s="408">
        <v>0.01</v>
      </c>
      <c r="F12590" s="409">
        <v>42922.72420138889</v>
      </c>
      <c r="G12590" s="408">
        <v>0</v>
      </c>
    </row>
    <row r="12591" spans="1:7" ht="15" x14ac:dyDescent="0.25">
      <c r="A12591" s="407" t="s">
        <v>20081</v>
      </c>
      <c r="B12591" s="407" t="s">
        <v>20082</v>
      </c>
      <c r="C12591" s="406"/>
      <c r="D12591" s="406"/>
      <c r="E12591" s="406"/>
      <c r="F12591" s="409">
        <v>42922.724479166667</v>
      </c>
      <c r="G12591" s="408">
        <v>0</v>
      </c>
    </row>
    <row r="12592" spans="1:7" ht="15" x14ac:dyDescent="0.25">
      <c r="A12592" s="407" t="s">
        <v>20083</v>
      </c>
      <c r="B12592" s="407" t="s">
        <v>20084</v>
      </c>
      <c r="C12592" s="406"/>
      <c r="D12592" s="406"/>
      <c r="E12592" s="406"/>
      <c r="F12592" s="409">
        <v>42922.724710648145</v>
      </c>
      <c r="G12592" s="408">
        <v>0</v>
      </c>
    </row>
    <row r="12593" spans="1:7" ht="15" x14ac:dyDescent="0.25">
      <c r="A12593" s="407" t="s">
        <v>20085</v>
      </c>
      <c r="B12593" s="407" t="s">
        <v>20086</v>
      </c>
      <c r="C12593" s="406"/>
      <c r="D12593" s="406"/>
      <c r="E12593" s="406"/>
      <c r="F12593" s="409">
        <v>42922.725185185183</v>
      </c>
      <c r="G12593" s="408">
        <v>0</v>
      </c>
    </row>
    <row r="12594" spans="1:7" ht="15" x14ac:dyDescent="0.2">
      <c r="A12594" s="407" t="s">
        <v>20087</v>
      </c>
      <c r="B12594" s="407" t="s">
        <v>20088</v>
      </c>
      <c r="C12594" s="408">
        <v>0</v>
      </c>
      <c r="D12594" s="408">
        <v>0</v>
      </c>
      <c r="E12594" s="408">
        <v>0</v>
      </c>
      <c r="F12594" s="409">
        <v>43013.888645833336</v>
      </c>
      <c r="G12594" s="408">
        <v>0</v>
      </c>
    </row>
    <row r="12595" spans="1:7" ht="15" x14ac:dyDescent="0.25">
      <c r="A12595" s="407" t="s">
        <v>20089</v>
      </c>
      <c r="B12595" s="407" t="s">
        <v>20090</v>
      </c>
      <c r="C12595" s="406"/>
      <c r="D12595" s="406"/>
      <c r="E12595" s="406"/>
      <c r="F12595" s="409">
        <v>43013.888680555552</v>
      </c>
      <c r="G12595" s="408">
        <v>0</v>
      </c>
    </row>
    <row r="12596" spans="1:7" ht="15" x14ac:dyDescent="0.25">
      <c r="A12596" s="407" t="s">
        <v>20091</v>
      </c>
      <c r="B12596" s="407" t="s">
        <v>20092</v>
      </c>
      <c r="C12596" s="406"/>
      <c r="D12596" s="406"/>
      <c r="E12596" s="406"/>
      <c r="F12596" s="409">
        <v>43013.888726851852</v>
      </c>
      <c r="G12596" s="408">
        <v>0</v>
      </c>
    </row>
    <row r="12597" spans="1:7" ht="15" x14ac:dyDescent="0.2">
      <c r="A12597" s="407" t="s">
        <v>20093</v>
      </c>
      <c r="B12597" s="407" t="s">
        <v>20094</v>
      </c>
      <c r="C12597" s="408">
        <v>2</v>
      </c>
      <c r="D12597" s="408">
        <v>5.49</v>
      </c>
      <c r="E12597" s="408">
        <v>7.49</v>
      </c>
      <c r="F12597" s="409">
        <v>45364.416550925926</v>
      </c>
      <c r="G12597" s="408">
        <v>48</v>
      </c>
    </row>
    <row r="12598" spans="1:7" ht="15" x14ac:dyDescent="0.2">
      <c r="A12598" s="407" t="s">
        <v>20095</v>
      </c>
      <c r="B12598" s="407" t="s">
        <v>20094</v>
      </c>
      <c r="C12598" s="408">
        <v>2</v>
      </c>
      <c r="D12598" s="408">
        <v>6.1030499999999996</v>
      </c>
      <c r="E12598" s="408">
        <v>8.1030499999999996</v>
      </c>
      <c r="F12598" s="409">
        <v>44972.528171296297</v>
      </c>
      <c r="G12598" s="408">
        <v>102</v>
      </c>
    </row>
    <row r="12599" spans="1:7" ht="15" x14ac:dyDescent="0.2">
      <c r="A12599" s="407" t="s">
        <v>20096</v>
      </c>
      <c r="B12599" s="407" t="s">
        <v>20094</v>
      </c>
      <c r="C12599" s="408">
        <v>2.5</v>
      </c>
      <c r="D12599" s="408">
        <v>6.1677</v>
      </c>
      <c r="E12599" s="408">
        <v>8.6677</v>
      </c>
      <c r="F12599" s="409">
        <v>45950.508148148147</v>
      </c>
      <c r="G12599" s="408">
        <v>0</v>
      </c>
    </row>
    <row r="12600" spans="1:7" ht="15" x14ac:dyDescent="0.2">
      <c r="A12600" s="407" t="s">
        <v>20097</v>
      </c>
      <c r="B12600" s="407" t="s">
        <v>20094</v>
      </c>
      <c r="C12600" s="408">
        <v>1.75</v>
      </c>
      <c r="D12600" s="408">
        <v>6.1677</v>
      </c>
      <c r="E12600" s="408">
        <v>7.9177</v>
      </c>
      <c r="F12600" s="409">
        <v>44972.528819444444</v>
      </c>
      <c r="G12600" s="408">
        <v>14</v>
      </c>
    </row>
    <row r="12601" spans="1:7" ht="15" x14ac:dyDescent="0.2">
      <c r="A12601" s="407" t="s">
        <v>20098</v>
      </c>
      <c r="B12601" s="407" t="s">
        <v>20099</v>
      </c>
      <c r="C12601" s="408">
        <v>1.75</v>
      </c>
      <c r="D12601" s="408">
        <v>9.15</v>
      </c>
      <c r="E12601" s="408">
        <v>10.9</v>
      </c>
      <c r="F12601" s="409">
        <v>44972.529236111113</v>
      </c>
      <c r="G12601" s="408">
        <v>77</v>
      </c>
    </row>
    <row r="12602" spans="1:7" ht="15" x14ac:dyDescent="0.2">
      <c r="A12602" s="407" t="s">
        <v>20100</v>
      </c>
      <c r="B12602" s="407" t="s">
        <v>20101</v>
      </c>
      <c r="C12602" s="408">
        <v>1.75</v>
      </c>
      <c r="D12602" s="408">
        <v>6.8624999999999998</v>
      </c>
      <c r="E12602" s="408">
        <v>8.6125000000000007</v>
      </c>
      <c r="F12602" s="409">
        <v>44972.529537037037</v>
      </c>
      <c r="G12602" s="408">
        <v>52</v>
      </c>
    </row>
    <row r="12603" spans="1:7" ht="15" x14ac:dyDescent="0.2">
      <c r="A12603" s="407" t="s">
        <v>37072</v>
      </c>
      <c r="B12603" s="407" t="s">
        <v>20103</v>
      </c>
      <c r="C12603" s="408">
        <v>2.5</v>
      </c>
      <c r="D12603" s="408">
        <v>6.7489999999999997</v>
      </c>
      <c r="E12603" s="408">
        <v>19.248999999999999</v>
      </c>
      <c r="F12603" s="409">
        <v>44111.743437500001</v>
      </c>
      <c r="G12603" s="408">
        <v>0</v>
      </c>
    </row>
    <row r="12604" spans="1:7" ht="15" x14ac:dyDescent="0.2">
      <c r="A12604" s="407" t="s">
        <v>37073</v>
      </c>
      <c r="B12604" s="407" t="s">
        <v>20103</v>
      </c>
      <c r="C12604" s="408">
        <v>2.5</v>
      </c>
      <c r="D12604" s="408">
        <v>9.1310000000000002</v>
      </c>
      <c r="E12604" s="408">
        <v>21.631</v>
      </c>
      <c r="F12604" s="409">
        <v>44111.743784722225</v>
      </c>
      <c r="G12604" s="408">
        <v>0</v>
      </c>
    </row>
    <row r="12605" spans="1:7" ht="15" x14ac:dyDescent="0.2">
      <c r="A12605" s="407" t="s">
        <v>20102</v>
      </c>
      <c r="B12605" s="407" t="s">
        <v>20103</v>
      </c>
      <c r="C12605" s="408">
        <v>2.5</v>
      </c>
      <c r="D12605" s="408">
        <v>20.46</v>
      </c>
      <c r="E12605" s="408">
        <v>32.96</v>
      </c>
      <c r="F12605" s="409">
        <v>44972.532500000001</v>
      </c>
      <c r="G12605" s="408">
        <v>0</v>
      </c>
    </row>
    <row r="12606" spans="1:7" ht="15" x14ac:dyDescent="0.2">
      <c r="A12606" s="407" t="s">
        <v>20104</v>
      </c>
      <c r="B12606" s="407" t="s">
        <v>20103</v>
      </c>
      <c r="C12606" s="408">
        <v>2.5</v>
      </c>
      <c r="D12606" s="408">
        <v>20.46</v>
      </c>
      <c r="E12606" s="408">
        <v>32.96</v>
      </c>
      <c r="F12606" s="409">
        <v>44972.531990740739</v>
      </c>
      <c r="G12606" s="408">
        <v>0</v>
      </c>
    </row>
    <row r="12607" spans="1:7" ht="15" x14ac:dyDescent="0.2">
      <c r="A12607" s="407" t="s">
        <v>20105</v>
      </c>
      <c r="B12607" s="407" t="s">
        <v>20103</v>
      </c>
      <c r="C12607" s="408">
        <v>2.5</v>
      </c>
      <c r="D12607" s="408">
        <v>14.685</v>
      </c>
      <c r="E12607" s="408">
        <v>27.185000000000002</v>
      </c>
      <c r="F12607" s="409">
        <v>44972.531469907408</v>
      </c>
      <c r="G12607" s="408">
        <v>0</v>
      </c>
    </row>
    <row r="12608" spans="1:7" ht="15" x14ac:dyDescent="0.2">
      <c r="A12608" s="407" t="s">
        <v>20106</v>
      </c>
      <c r="B12608" s="407" t="s">
        <v>20103</v>
      </c>
      <c r="C12608" s="408">
        <v>2.5</v>
      </c>
      <c r="D12608" s="408">
        <v>14.685</v>
      </c>
      <c r="E12608" s="408">
        <v>27.185000000000002</v>
      </c>
      <c r="F12608" s="409">
        <v>44972.531736111108</v>
      </c>
      <c r="G12608" s="408">
        <v>0</v>
      </c>
    </row>
    <row r="12609" spans="1:7" ht="15" x14ac:dyDescent="0.2">
      <c r="A12609" s="407" t="s">
        <v>20107</v>
      </c>
      <c r="B12609" s="407" t="s">
        <v>20103</v>
      </c>
      <c r="C12609" s="408">
        <v>3.5</v>
      </c>
      <c r="D12609" s="408">
        <v>7.81</v>
      </c>
      <c r="E12609" s="408">
        <v>11.31</v>
      </c>
      <c r="F12609" s="409">
        <v>44972.532916666663</v>
      </c>
      <c r="G12609" s="408">
        <v>0</v>
      </c>
    </row>
    <row r="12610" spans="1:7" ht="15" x14ac:dyDescent="0.2">
      <c r="A12610" s="407" t="s">
        <v>20108</v>
      </c>
      <c r="B12610" s="407" t="s">
        <v>20103</v>
      </c>
      <c r="C12610" s="408">
        <v>2.5</v>
      </c>
      <c r="D12610" s="408">
        <v>7.1459999999999999</v>
      </c>
      <c r="E12610" s="408">
        <v>19.646000000000001</v>
      </c>
      <c r="F12610" s="409">
        <v>44972.533148148148</v>
      </c>
      <c r="G12610" s="408">
        <v>0</v>
      </c>
    </row>
    <row r="12611" spans="1:7" ht="15" x14ac:dyDescent="0.2">
      <c r="A12611" s="407" t="s">
        <v>20109</v>
      </c>
      <c r="B12611" s="407" t="s">
        <v>20103</v>
      </c>
      <c r="C12611" s="408">
        <v>2.5</v>
      </c>
      <c r="D12611" s="408">
        <v>9.2070000000000007</v>
      </c>
      <c r="E12611" s="408">
        <v>21.706999999999997</v>
      </c>
      <c r="F12611" s="409">
        <v>44972.530763888892</v>
      </c>
      <c r="G12611" s="408">
        <v>0</v>
      </c>
    </row>
    <row r="12612" spans="1:7" ht="15" x14ac:dyDescent="0.2">
      <c r="A12612" s="407" t="s">
        <v>20110</v>
      </c>
      <c r="B12612" s="407" t="s">
        <v>20103</v>
      </c>
      <c r="C12612" s="408">
        <v>2.5</v>
      </c>
      <c r="D12612" s="408">
        <v>10.23</v>
      </c>
      <c r="E12612" s="408">
        <v>22.73</v>
      </c>
      <c r="F12612" s="409">
        <v>44972.5312037037</v>
      </c>
      <c r="G12612" s="408">
        <v>0</v>
      </c>
    </row>
    <row r="12613" spans="1:7" ht="15" x14ac:dyDescent="0.25">
      <c r="A12613" s="407" t="s">
        <v>20111</v>
      </c>
      <c r="B12613" s="407" t="s">
        <v>20103</v>
      </c>
      <c r="C12613" s="406"/>
      <c r="D12613" s="406"/>
      <c r="E12613" s="406"/>
      <c r="F12613" s="409">
        <v>44882.407326388886</v>
      </c>
      <c r="G12613" s="408">
        <v>0</v>
      </c>
    </row>
    <row r="12614" spans="1:7" ht="15" x14ac:dyDescent="0.25">
      <c r="A12614" s="407" t="s">
        <v>20112</v>
      </c>
      <c r="B12614" s="407" t="s">
        <v>20113</v>
      </c>
      <c r="C12614" s="406"/>
      <c r="D12614" s="408">
        <v>5.5301999999999998</v>
      </c>
      <c r="E12614" s="408">
        <v>5.5301999999999998</v>
      </c>
      <c r="F12614" s="409">
        <v>45832.487256944441</v>
      </c>
      <c r="G12614" s="408">
        <v>0</v>
      </c>
    </row>
    <row r="12615" spans="1:7" ht="15" x14ac:dyDescent="0.2">
      <c r="A12615" s="407" t="s">
        <v>20114</v>
      </c>
      <c r="B12615" s="407" t="s">
        <v>20115</v>
      </c>
      <c r="C12615" s="408">
        <v>9.5</v>
      </c>
      <c r="D12615" s="408">
        <v>38.254818550740602</v>
      </c>
      <c r="E12615" s="408">
        <v>47.754818550740595</v>
      </c>
      <c r="F12615" s="409">
        <v>44511.567442129628</v>
      </c>
      <c r="G12615" s="408">
        <v>0</v>
      </c>
    </row>
    <row r="12616" spans="1:7" ht="15" x14ac:dyDescent="0.2">
      <c r="A12616" s="407" t="s">
        <v>20116</v>
      </c>
      <c r="B12616" s="407" t="s">
        <v>20117</v>
      </c>
      <c r="C12616" s="408">
        <v>4</v>
      </c>
      <c r="D12616" s="408">
        <v>32.043900000000001</v>
      </c>
      <c r="E12616" s="408">
        <v>36.043900000000001</v>
      </c>
      <c r="F12616" s="409">
        <v>44511.567743055559</v>
      </c>
      <c r="G12616" s="408">
        <v>0</v>
      </c>
    </row>
    <row r="12617" spans="1:7" ht="15" x14ac:dyDescent="0.2">
      <c r="A12617" s="407" t="s">
        <v>20118</v>
      </c>
      <c r="B12617" s="407" t="s">
        <v>20119</v>
      </c>
      <c r="C12617" s="408">
        <v>11.499999999999998</v>
      </c>
      <c r="D12617" s="408">
        <v>153.34179453596695</v>
      </c>
      <c r="E12617" s="408">
        <v>164.84179453596695</v>
      </c>
      <c r="F12617" s="409">
        <v>44511.566284722219</v>
      </c>
      <c r="G12617" s="408">
        <v>0</v>
      </c>
    </row>
    <row r="12618" spans="1:7" ht="15" x14ac:dyDescent="0.25">
      <c r="A12618" s="407" t="s">
        <v>20120</v>
      </c>
      <c r="B12618" s="407" t="s">
        <v>20121</v>
      </c>
      <c r="C12618" s="406"/>
      <c r="D12618" s="406"/>
      <c r="E12618" s="406"/>
      <c r="F12618" s="409">
        <v>44511.565694444442</v>
      </c>
      <c r="G12618" s="408">
        <v>0</v>
      </c>
    </row>
    <row r="12619" spans="1:7" ht="15" x14ac:dyDescent="0.2">
      <c r="A12619" s="407" t="s">
        <v>20122</v>
      </c>
      <c r="B12619" s="407" t="s">
        <v>20123</v>
      </c>
      <c r="C12619" s="408">
        <v>3</v>
      </c>
      <c r="D12619" s="408">
        <v>11.994166666666665</v>
      </c>
      <c r="E12619" s="408">
        <v>14.994166666666667</v>
      </c>
      <c r="F12619" s="409">
        <v>45832.477939814817</v>
      </c>
      <c r="G12619" s="408">
        <v>0</v>
      </c>
    </row>
    <row r="12620" spans="1:7" ht="15" x14ac:dyDescent="0.2">
      <c r="A12620" s="407" t="s">
        <v>20124</v>
      </c>
      <c r="B12620" s="407" t="s">
        <v>20125</v>
      </c>
      <c r="C12620" s="408">
        <v>5.5000000000000009</v>
      </c>
      <c r="D12620" s="408">
        <v>44.213133333333332</v>
      </c>
      <c r="E12620" s="408">
        <v>53.713133333333332</v>
      </c>
      <c r="F12620" s="409">
        <v>45832.474675925929</v>
      </c>
      <c r="G12620" s="408">
        <v>0</v>
      </c>
    </row>
    <row r="12621" spans="1:7" ht="15" x14ac:dyDescent="0.2">
      <c r="A12621" s="407" t="s">
        <v>20126</v>
      </c>
      <c r="B12621" s="407" t="s">
        <v>20127</v>
      </c>
      <c r="C12621" s="408">
        <v>5.5000000000000009</v>
      </c>
      <c r="D12621" s="408">
        <v>42.023133333333334</v>
      </c>
      <c r="E12621" s="408">
        <v>51.523133333333334</v>
      </c>
      <c r="F12621" s="409">
        <v>45832.474780092591</v>
      </c>
      <c r="G12621" s="408">
        <v>0</v>
      </c>
    </row>
    <row r="12622" spans="1:7" ht="15" x14ac:dyDescent="0.2">
      <c r="A12622" s="407" t="s">
        <v>20128</v>
      </c>
      <c r="B12622" s="407" t="s">
        <v>20129</v>
      </c>
      <c r="C12622" s="408">
        <v>0</v>
      </c>
      <c r="D12622" s="408">
        <v>3.3759000000000001</v>
      </c>
      <c r="E12622" s="408">
        <v>3.3759000000000001</v>
      </c>
      <c r="F12622" s="409">
        <v>45832.472997685189</v>
      </c>
      <c r="G12622" s="408">
        <v>0</v>
      </c>
    </row>
    <row r="12623" spans="1:7" ht="15" x14ac:dyDescent="0.2">
      <c r="A12623" s="407" t="s">
        <v>20130</v>
      </c>
      <c r="B12623" s="407" t="s">
        <v>20131</v>
      </c>
      <c r="C12623" s="408">
        <v>4</v>
      </c>
      <c r="D12623" s="408">
        <v>59.127396029851319</v>
      </c>
      <c r="E12623" s="408">
        <v>63.127396029851319</v>
      </c>
      <c r="F12623" s="409">
        <v>45832.473090277781</v>
      </c>
      <c r="G12623" s="408">
        <v>0</v>
      </c>
    </row>
    <row r="12624" spans="1:7" ht="15" x14ac:dyDescent="0.2">
      <c r="A12624" s="407" t="s">
        <v>20132</v>
      </c>
      <c r="B12624" s="407" t="s">
        <v>20133</v>
      </c>
      <c r="C12624" s="408">
        <v>3</v>
      </c>
      <c r="D12624" s="408">
        <v>10.042459275370298</v>
      </c>
      <c r="E12624" s="408">
        <v>13.0424592753703</v>
      </c>
      <c r="F12624" s="409">
        <v>45832.47315972222</v>
      </c>
      <c r="G12624" s="408">
        <v>0</v>
      </c>
    </row>
    <row r="12625" spans="1:7" ht="15" x14ac:dyDescent="0.2">
      <c r="A12625" s="407" t="s">
        <v>20134</v>
      </c>
      <c r="B12625" s="407" t="s">
        <v>20135</v>
      </c>
      <c r="C12625" s="408">
        <v>0</v>
      </c>
      <c r="D12625" s="408">
        <v>3.1</v>
      </c>
      <c r="E12625" s="408">
        <v>3.1</v>
      </c>
      <c r="F12625" s="409">
        <v>45832.473402777781</v>
      </c>
      <c r="G12625" s="408">
        <v>35</v>
      </c>
    </row>
    <row r="12626" spans="1:7" ht="15" x14ac:dyDescent="0.2">
      <c r="A12626" s="407" t="s">
        <v>20136</v>
      </c>
      <c r="B12626" s="407" t="s">
        <v>20137</v>
      </c>
      <c r="C12626" s="408">
        <v>9.25</v>
      </c>
      <c r="D12626" s="408">
        <v>59.583199999999998</v>
      </c>
      <c r="E12626" s="408">
        <v>72.833200000000005</v>
      </c>
      <c r="F12626" s="409">
        <v>45832.474907407406</v>
      </c>
      <c r="G12626" s="408">
        <v>0</v>
      </c>
    </row>
    <row r="12627" spans="1:7" ht="15" x14ac:dyDescent="0.2">
      <c r="A12627" s="407" t="s">
        <v>20138</v>
      </c>
      <c r="B12627" s="407" t="s">
        <v>20139</v>
      </c>
      <c r="C12627" s="408">
        <v>16.5</v>
      </c>
      <c r="D12627" s="408">
        <v>94.018478382144707</v>
      </c>
      <c r="E12627" s="408">
        <v>114.51847838214469</v>
      </c>
      <c r="F12627" s="409">
        <v>45832.474629629629</v>
      </c>
      <c r="G12627" s="408">
        <v>0</v>
      </c>
    </row>
    <row r="12628" spans="1:7" ht="15" x14ac:dyDescent="0.2">
      <c r="A12628" s="407" t="s">
        <v>37074</v>
      </c>
      <c r="B12628" s="407" t="s">
        <v>3954</v>
      </c>
      <c r="C12628" s="408">
        <v>13.5</v>
      </c>
      <c r="D12628" s="408">
        <v>83.976019106774402</v>
      </c>
      <c r="E12628" s="408">
        <v>101.4760191067744</v>
      </c>
      <c r="F12628" s="409">
        <v>44063.686689814815</v>
      </c>
      <c r="G12628" s="408">
        <v>0</v>
      </c>
    </row>
    <row r="12629" spans="1:7" ht="15" x14ac:dyDescent="0.2">
      <c r="A12629" s="407" t="s">
        <v>20140</v>
      </c>
      <c r="B12629" s="407" t="s">
        <v>20141</v>
      </c>
      <c r="C12629" s="408">
        <v>9.25</v>
      </c>
      <c r="D12629" s="408">
        <v>59.583199999999998</v>
      </c>
      <c r="E12629" s="408">
        <v>72.833200000000005</v>
      </c>
      <c r="F12629" s="409">
        <v>45832.475115740737</v>
      </c>
      <c r="G12629" s="408">
        <v>0</v>
      </c>
    </row>
    <row r="12630" spans="1:7" ht="15" x14ac:dyDescent="0.2">
      <c r="A12630" s="407" t="s">
        <v>20142</v>
      </c>
      <c r="B12630" s="407" t="s">
        <v>20143</v>
      </c>
      <c r="C12630" s="408">
        <v>16.5</v>
      </c>
      <c r="D12630" s="408">
        <v>94.018478382144707</v>
      </c>
      <c r="E12630" s="408">
        <v>114.51847838214469</v>
      </c>
      <c r="F12630" s="409">
        <v>45832.475231481483</v>
      </c>
      <c r="G12630" s="408">
        <v>0</v>
      </c>
    </row>
    <row r="12631" spans="1:7" ht="15" x14ac:dyDescent="0.2">
      <c r="A12631" s="407" t="s">
        <v>37075</v>
      </c>
      <c r="B12631" s="407" t="s">
        <v>3956</v>
      </c>
      <c r="C12631" s="408">
        <v>13.5</v>
      </c>
      <c r="D12631" s="408">
        <v>83.976019106774402</v>
      </c>
      <c r="E12631" s="408">
        <v>101.4760191067744</v>
      </c>
      <c r="F12631" s="409">
        <v>46090.595775462964</v>
      </c>
      <c r="G12631" s="408">
        <v>0</v>
      </c>
    </row>
    <row r="12632" spans="1:7" ht="15" x14ac:dyDescent="0.2">
      <c r="A12632" s="407" t="s">
        <v>20144</v>
      </c>
      <c r="B12632" s="407" t="s">
        <v>20145</v>
      </c>
      <c r="C12632" s="408">
        <v>0</v>
      </c>
      <c r="D12632" s="408">
        <v>5.95</v>
      </c>
      <c r="E12632" s="408">
        <v>5.95</v>
      </c>
      <c r="F12632" s="409">
        <v>45832.478020833332</v>
      </c>
      <c r="G12632" s="408">
        <v>226</v>
      </c>
    </row>
    <row r="12633" spans="1:7" ht="15" x14ac:dyDescent="0.2">
      <c r="A12633" s="407" t="s">
        <v>20146</v>
      </c>
      <c r="B12633" s="407" t="s">
        <v>20147</v>
      </c>
      <c r="C12633" s="408">
        <v>0</v>
      </c>
      <c r="D12633" s="408">
        <v>28.7</v>
      </c>
      <c r="E12633" s="408">
        <v>28.7</v>
      </c>
      <c r="F12633" s="409">
        <v>45832.478101851855</v>
      </c>
      <c r="G12633" s="408">
        <v>21</v>
      </c>
    </row>
    <row r="12634" spans="1:7" ht="15" x14ac:dyDescent="0.2">
      <c r="A12634" s="407" t="s">
        <v>20148</v>
      </c>
      <c r="B12634" s="407" t="s">
        <v>20149</v>
      </c>
      <c r="C12634" s="408">
        <v>0</v>
      </c>
      <c r="D12634" s="408">
        <v>4.9412477958270484</v>
      </c>
      <c r="E12634" s="408">
        <v>4.9412477958270484</v>
      </c>
      <c r="F12634" s="409">
        <v>45832.478159722225</v>
      </c>
      <c r="G12634" s="408">
        <v>100</v>
      </c>
    </row>
    <row r="12635" spans="1:7" ht="15" x14ac:dyDescent="0.2">
      <c r="A12635" s="407" t="s">
        <v>20150</v>
      </c>
      <c r="B12635" s="407" t="s">
        <v>20151</v>
      </c>
      <c r="C12635" s="408">
        <v>0</v>
      </c>
      <c r="D12635" s="408">
        <v>3.9</v>
      </c>
      <c r="E12635" s="408">
        <v>3.9</v>
      </c>
      <c r="F12635" s="409">
        <v>45832.478206018517</v>
      </c>
      <c r="G12635" s="408">
        <v>38</v>
      </c>
    </row>
    <row r="12636" spans="1:7" ht="15" x14ac:dyDescent="0.2">
      <c r="A12636" s="407" t="s">
        <v>20152</v>
      </c>
      <c r="B12636" s="407" t="s">
        <v>20153</v>
      </c>
      <c r="C12636" s="408">
        <v>0</v>
      </c>
      <c r="D12636" s="408">
        <v>3.9</v>
      </c>
      <c r="E12636" s="408">
        <v>3.9</v>
      </c>
      <c r="F12636" s="409">
        <v>45832.478252314817</v>
      </c>
      <c r="G12636" s="408">
        <v>114</v>
      </c>
    </row>
    <row r="12637" spans="1:7" ht="15" x14ac:dyDescent="0.2">
      <c r="A12637" s="407" t="s">
        <v>20154</v>
      </c>
      <c r="B12637" s="407" t="s">
        <v>20155</v>
      </c>
      <c r="C12637" s="408">
        <v>0</v>
      </c>
      <c r="D12637" s="408">
        <v>2.99</v>
      </c>
      <c r="E12637" s="408">
        <v>2.99</v>
      </c>
      <c r="F12637" s="409">
        <v>45832.478692129633</v>
      </c>
      <c r="G12637" s="408">
        <v>500</v>
      </c>
    </row>
    <row r="12638" spans="1:7" ht="15" x14ac:dyDescent="0.25">
      <c r="A12638" s="407" t="s">
        <v>37076</v>
      </c>
      <c r="B12638" s="407" t="s">
        <v>37077</v>
      </c>
      <c r="C12638" s="406"/>
      <c r="D12638" s="408">
        <v>48.351300000000002</v>
      </c>
      <c r="E12638" s="408">
        <v>48.351300000000002</v>
      </c>
      <c r="F12638" s="409">
        <v>43014.354317129626</v>
      </c>
      <c r="G12638" s="408">
        <v>0</v>
      </c>
    </row>
    <row r="12639" spans="1:7" ht="15" x14ac:dyDescent="0.2">
      <c r="A12639" s="407" t="s">
        <v>20156</v>
      </c>
      <c r="B12639" s="407" t="s">
        <v>20157</v>
      </c>
      <c r="C12639" s="408">
        <v>3.5</v>
      </c>
      <c r="D12639" s="408">
        <v>26.890532819526797</v>
      </c>
      <c r="E12639" s="408">
        <v>32.890532819526797</v>
      </c>
      <c r="F12639" s="409">
        <v>44973.426365740743</v>
      </c>
      <c r="G12639" s="408">
        <v>0</v>
      </c>
    </row>
    <row r="12640" spans="1:7" ht="15" x14ac:dyDescent="0.2">
      <c r="A12640" s="407" t="s">
        <v>20158</v>
      </c>
      <c r="B12640" s="407" t="s">
        <v>20159</v>
      </c>
      <c r="C12640" s="408">
        <v>2.5</v>
      </c>
      <c r="D12640" s="408">
        <v>80.041799999999995</v>
      </c>
      <c r="E12640" s="408">
        <v>82.541799999999995</v>
      </c>
      <c r="F12640" s="409">
        <v>45832.475949074076</v>
      </c>
      <c r="G12640" s="408">
        <v>0</v>
      </c>
    </row>
    <row r="12641" spans="1:7" ht="15" x14ac:dyDescent="0.2">
      <c r="A12641" s="407" t="s">
        <v>20160</v>
      </c>
      <c r="B12641" s="407" t="s">
        <v>20161</v>
      </c>
      <c r="C12641" s="408">
        <v>3.5</v>
      </c>
      <c r="D12641" s="408">
        <v>72.946196029851322</v>
      </c>
      <c r="E12641" s="408">
        <v>76.446196029851322</v>
      </c>
      <c r="F12641" s="409">
        <v>45832.476134259261</v>
      </c>
      <c r="G12641" s="408">
        <v>0</v>
      </c>
    </row>
    <row r="12642" spans="1:7" ht="15" x14ac:dyDescent="0.2">
      <c r="A12642" s="407" t="s">
        <v>37078</v>
      </c>
      <c r="B12642" s="407" t="s">
        <v>37079</v>
      </c>
      <c r="C12642" s="408">
        <v>15.5</v>
      </c>
      <c r="D12642" s="408">
        <v>114.92643486422939</v>
      </c>
      <c r="E12642" s="408">
        <v>134.42643486422938</v>
      </c>
      <c r="F12642" s="409">
        <v>45832.476226851853</v>
      </c>
      <c r="G12642" s="408">
        <v>0</v>
      </c>
    </row>
    <row r="12643" spans="1:7" ht="15" x14ac:dyDescent="0.2">
      <c r="A12643" s="407" t="s">
        <v>37080</v>
      </c>
      <c r="B12643" s="407" t="s">
        <v>37081</v>
      </c>
      <c r="C12643" s="408">
        <v>16.5</v>
      </c>
      <c r="D12643" s="408">
        <v>107.8372783821447</v>
      </c>
      <c r="E12643" s="408">
        <v>128.33727838214472</v>
      </c>
      <c r="F12643" s="409">
        <v>44063.694537037038</v>
      </c>
      <c r="G12643" s="408">
        <v>0</v>
      </c>
    </row>
    <row r="12644" spans="1:7" ht="15" x14ac:dyDescent="0.2">
      <c r="A12644" s="407" t="s">
        <v>37082</v>
      </c>
      <c r="B12644" s="407" t="s">
        <v>37083</v>
      </c>
      <c r="C12644" s="408">
        <v>15.5</v>
      </c>
      <c r="D12644" s="408">
        <v>114.92643486422939</v>
      </c>
      <c r="E12644" s="408">
        <v>134.42643486422938</v>
      </c>
      <c r="F12644" s="409">
        <v>45832.4765162037</v>
      </c>
      <c r="G12644" s="408">
        <v>0</v>
      </c>
    </row>
    <row r="12645" spans="1:7" ht="15" x14ac:dyDescent="0.2">
      <c r="A12645" s="407" t="s">
        <v>37084</v>
      </c>
      <c r="B12645" s="407" t="s">
        <v>37085</v>
      </c>
      <c r="C12645" s="408">
        <v>16.5</v>
      </c>
      <c r="D12645" s="408">
        <v>107.8372783821447</v>
      </c>
      <c r="E12645" s="408">
        <v>128.33727838214472</v>
      </c>
      <c r="F12645" s="409">
        <v>44063.694699074076</v>
      </c>
      <c r="G12645" s="408">
        <v>0</v>
      </c>
    </row>
    <row r="12646" spans="1:7" ht="15" x14ac:dyDescent="0.2">
      <c r="A12646" s="407" t="s">
        <v>20162</v>
      </c>
      <c r="B12646" s="407" t="s">
        <v>20163</v>
      </c>
      <c r="C12646" s="408">
        <v>0</v>
      </c>
      <c r="D12646" s="408">
        <v>3.2861410225748999</v>
      </c>
      <c r="E12646" s="408">
        <v>3.2861410225748999</v>
      </c>
      <c r="F12646" s="409">
        <v>46064.475486111114</v>
      </c>
      <c r="G12646" s="408">
        <v>570</v>
      </c>
    </row>
    <row r="12647" spans="1:7" ht="15" x14ac:dyDescent="0.2">
      <c r="A12647" s="407" t="s">
        <v>20164</v>
      </c>
      <c r="B12647" s="407" t="s">
        <v>20165</v>
      </c>
      <c r="C12647" s="408">
        <v>0</v>
      </c>
      <c r="D12647" s="408">
        <v>1.45</v>
      </c>
      <c r="E12647" s="408">
        <v>1.45</v>
      </c>
      <c r="F12647" s="409">
        <v>45832.486145833333</v>
      </c>
      <c r="G12647" s="408">
        <v>874</v>
      </c>
    </row>
    <row r="12648" spans="1:7" ht="15" x14ac:dyDescent="0.2">
      <c r="A12648" s="407" t="s">
        <v>20166</v>
      </c>
      <c r="B12648" s="407" t="s">
        <v>20167</v>
      </c>
      <c r="C12648" s="408">
        <v>0</v>
      </c>
      <c r="D12648" s="408">
        <v>5.4</v>
      </c>
      <c r="E12648" s="408">
        <v>5.4</v>
      </c>
      <c r="F12648" s="409">
        <v>46043.615960648145</v>
      </c>
      <c r="G12648" s="408">
        <v>179</v>
      </c>
    </row>
    <row r="12649" spans="1:7" ht="15" x14ac:dyDescent="0.2">
      <c r="A12649" s="407" t="s">
        <v>37086</v>
      </c>
      <c r="B12649" s="407" t="s">
        <v>37087</v>
      </c>
      <c r="C12649" s="408">
        <v>0</v>
      </c>
      <c r="D12649" s="408">
        <v>2.85</v>
      </c>
      <c r="E12649" s="408">
        <v>2.85</v>
      </c>
      <c r="F12649" s="409">
        <v>44063.692546296297</v>
      </c>
      <c r="G12649" s="408">
        <v>0</v>
      </c>
    </row>
    <row r="12650" spans="1:7" ht="15" x14ac:dyDescent="0.2">
      <c r="A12650" s="407" t="s">
        <v>20168</v>
      </c>
      <c r="B12650" s="407" t="s">
        <v>20169</v>
      </c>
      <c r="C12650" s="408">
        <v>0</v>
      </c>
      <c r="D12650" s="408">
        <v>2.1071689759609358</v>
      </c>
      <c r="E12650" s="408">
        <v>2.1071689759609358</v>
      </c>
      <c r="F12650" s="409">
        <v>46038.467615740738</v>
      </c>
      <c r="G12650" s="408">
        <v>211</v>
      </c>
    </row>
    <row r="12651" spans="1:7" ht="15" x14ac:dyDescent="0.2">
      <c r="A12651" s="407" t="s">
        <v>37088</v>
      </c>
      <c r="B12651" s="407" t="s">
        <v>41293</v>
      </c>
      <c r="C12651" s="408">
        <v>0</v>
      </c>
      <c r="D12651" s="408">
        <v>1.48</v>
      </c>
      <c r="E12651" s="408">
        <v>1.48</v>
      </c>
      <c r="F12651" s="409">
        <v>45959.591608796298</v>
      </c>
      <c r="G12651" s="408">
        <v>0</v>
      </c>
    </row>
    <row r="12652" spans="1:7" ht="15" x14ac:dyDescent="0.2">
      <c r="A12652" s="407" t="s">
        <v>37089</v>
      </c>
      <c r="B12652" s="407" t="s">
        <v>37090</v>
      </c>
      <c r="C12652" s="408">
        <v>0</v>
      </c>
      <c r="D12652" s="408">
        <v>2.5299999999999998</v>
      </c>
      <c r="E12652" s="408">
        <v>2.5299999999999998</v>
      </c>
      <c r="F12652" s="409">
        <v>45939.567824074074</v>
      </c>
      <c r="G12652" s="408">
        <v>0</v>
      </c>
    </row>
    <row r="12653" spans="1:7" ht="15" x14ac:dyDescent="0.2">
      <c r="A12653" s="407" t="s">
        <v>37091</v>
      </c>
      <c r="B12653" s="407" t="s">
        <v>37092</v>
      </c>
      <c r="C12653" s="408">
        <v>0</v>
      </c>
      <c r="D12653" s="408">
        <v>2.5299999999999998</v>
      </c>
      <c r="E12653" s="408">
        <v>2.5299999999999998</v>
      </c>
      <c r="F12653" s="409">
        <v>44434.495810185188</v>
      </c>
      <c r="G12653" s="408">
        <v>0</v>
      </c>
    </row>
    <row r="12654" spans="1:7" ht="15" x14ac:dyDescent="0.2">
      <c r="A12654" s="407" t="s">
        <v>20170</v>
      </c>
      <c r="B12654" s="407" t="s">
        <v>20171</v>
      </c>
      <c r="C12654" s="408">
        <v>0</v>
      </c>
      <c r="D12654" s="408">
        <v>1.85</v>
      </c>
      <c r="E12654" s="408">
        <v>1.85</v>
      </c>
      <c r="F12654" s="409">
        <v>44979.285011574073</v>
      </c>
      <c r="G12654" s="408">
        <v>249</v>
      </c>
    </row>
    <row r="12655" spans="1:7" ht="15" x14ac:dyDescent="0.2">
      <c r="A12655" s="407" t="s">
        <v>20172</v>
      </c>
      <c r="B12655" s="407" t="s">
        <v>20173</v>
      </c>
      <c r="C12655" s="408">
        <v>0</v>
      </c>
      <c r="D12655" s="408">
        <v>0.45</v>
      </c>
      <c r="E12655" s="408">
        <v>0.45</v>
      </c>
      <c r="F12655" s="409">
        <v>46045.355046296296</v>
      </c>
      <c r="G12655" s="408">
        <v>244</v>
      </c>
    </row>
    <row r="12656" spans="1:7" ht="15" x14ac:dyDescent="0.2">
      <c r="A12656" s="407" t="s">
        <v>20174</v>
      </c>
      <c r="B12656" s="407" t="s">
        <v>20175</v>
      </c>
      <c r="C12656" s="408">
        <v>0</v>
      </c>
      <c r="D12656" s="408">
        <v>0.92</v>
      </c>
      <c r="E12656" s="408">
        <v>0.92</v>
      </c>
      <c r="F12656" s="409">
        <v>46045.359189814815</v>
      </c>
      <c r="G12656" s="408">
        <v>192</v>
      </c>
    </row>
    <row r="12657" spans="1:7" ht="15" x14ac:dyDescent="0.2">
      <c r="A12657" s="407" t="s">
        <v>20176</v>
      </c>
      <c r="B12657" s="407" t="s">
        <v>20177</v>
      </c>
      <c r="C12657" s="408">
        <v>0</v>
      </c>
      <c r="D12657" s="408">
        <v>1.2</v>
      </c>
      <c r="E12657" s="408">
        <v>1.2</v>
      </c>
      <c r="F12657" s="409">
        <v>45832.484282407408</v>
      </c>
      <c r="G12657" s="408">
        <v>26</v>
      </c>
    </row>
    <row r="12658" spans="1:7" ht="15" x14ac:dyDescent="0.2">
      <c r="A12658" s="407" t="s">
        <v>20178</v>
      </c>
      <c r="B12658" s="407" t="s">
        <v>20179</v>
      </c>
      <c r="C12658" s="408">
        <v>0</v>
      </c>
      <c r="D12658" s="408">
        <v>18.899999999999999</v>
      </c>
      <c r="E12658" s="408">
        <v>18.899999999999999</v>
      </c>
      <c r="F12658" s="409">
        <v>44833.307812500003</v>
      </c>
      <c r="G12658" s="408">
        <v>0</v>
      </c>
    </row>
    <row r="12659" spans="1:7" ht="15" x14ac:dyDescent="0.2">
      <c r="A12659" s="407" t="s">
        <v>20180</v>
      </c>
      <c r="B12659" s="407" t="s">
        <v>20181</v>
      </c>
      <c r="C12659" s="408">
        <v>0</v>
      </c>
      <c r="D12659" s="408">
        <v>18.899999999999999</v>
      </c>
      <c r="E12659" s="408">
        <v>18.899999999999999</v>
      </c>
      <c r="F12659" s="409">
        <v>44881.330138888887</v>
      </c>
      <c r="G12659" s="408">
        <v>2</v>
      </c>
    </row>
    <row r="12660" spans="1:7" ht="15" x14ac:dyDescent="0.2">
      <c r="A12660" s="407" t="s">
        <v>20182</v>
      </c>
      <c r="B12660" s="407" t="s">
        <v>20183</v>
      </c>
      <c r="C12660" s="408">
        <v>1.5</v>
      </c>
      <c r="D12660" s="408">
        <v>2.15</v>
      </c>
      <c r="E12660" s="408">
        <v>6.15</v>
      </c>
      <c r="F12660" s="409">
        <v>44754.662662037037</v>
      </c>
      <c r="G12660" s="408">
        <v>8</v>
      </c>
    </row>
    <row r="12661" spans="1:7" ht="15" x14ac:dyDescent="0.2">
      <c r="A12661" s="407" t="s">
        <v>20184</v>
      </c>
      <c r="B12661" s="407" t="s">
        <v>20185</v>
      </c>
      <c r="C12661" s="408">
        <v>4</v>
      </c>
      <c r="D12661" s="408">
        <v>62.26313459915611</v>
      </c>
      <c r="E12661" s="408">
        <v>70.263134599156118</v>
      </c>
      <c r="F12661" s="409">
        <v>45832.491678240738</v>
      </c>
      <c r="G12661" s="408">
        <v>0</v>
      </c>
    </row>
    <row r="12662" spans="1:7" ht="15" x14ac:dyDescent="0.2">
      <c r="A12662" s="407" t="s">
        <v>20186</v>
      </c>
      <c r="B12662" s="407" t="s">
        <v>20187</v>
      </c>
      <c r="C12662" s="408">
        <v>4</v>
      </c>
      <c r="D12662" s="408">
        <v>19.958600000000001</v>
      </c>
      <c r="E12662" s="408">
        <v>23.958600000000001</v>
      </c>
      <c r="F12662" s="409">
        <v>45832.490590277775</v>
      </c>
      <c r="G12662" s="408">
        <v>0</v>
      </c>
    </row>
    <row r="12663" spans="1:7" ht="15" x14ac:dyDescent="0.2">
      <c r="A12663" s="407" t="s">
        <v>20188</v>
      </c>
      <c r="B12663" s="407" t="s">
        <v>20189</v>
      </c>
      <c r="C12663" s="408">
        <v>4</v>
      </c>
      <c r="D12663" s="408">
        <v>20.084918550740596</v>
      </c>
      <c r="E12663" s="408">
        <v>24.084918550740596</v>
      </c>
      <c r="F12663" s="409">
        <v>45832.490636574075</v>
      </c>
      <c r="G12663" s="408">
        <v>0</v>
      </c>
    </row>
    <row r="12664" spans="1:7" ht="15" x14ac:dyDescent="0.2">
      <c r="A12664" s="407" t="s">
        <v>20190</v>
      </c>
      <c r="B12664" s="407" t="s">
        <v>20191</v>
      </c>
      <c r="C12664" s="408">
        <v>10</v>
      </c>
      <c r="D12664" s="408">
        <v>118.2544</v>
      </c>
      <c r="E12664" s="408">
        <v>128.2544</v>
      </c>
      <c r="F12664" s="409">
        <v>45832.490682870368</v>
      </c>
      <c r="G12664" s="408">
        <v>0</v>
      </c>
    </row>
    <row r="12665" spans="1:7" ht="15" x14ac:dyDescent="0.25">
      <c r="A12665" s="407" t="s">
        <v>20192</v>
      </c>
      <c r="B12665" s="407" t="s">
        <v>20193</v>
      </c>
      <c r="C12665" s="406"/>
      <c r="D12665" s="408">
        <v>3.6867999999999999</v>
      </c>
      <c r="E12665" s="408">
        <v>3.6867999999999999</v>
      </c>
      <c r="F12665" s="409">
        <v>45832.490937499999</v>
      </c>
      <c r="G12665" s="408">
        <v>0</v>
      </c>
    </row>
    <row r="12666" spans="1:7" ht="15" x14ac:dyDescent="0.2">
      <c r="A12666" s="407" t="s">
        <v>20194</v>
      </c>
      <c r="B12666" s="407" t="s">
        <v>20195</v>
      </c>
      <c r="C12666" s="408">
        <v>0</v>
      </c>
      <c r="D12666" s="408">
        <v>5</v>
      </c>
      <c r="E12666" s="408">
        <v>5</v>
      </c>
      <c r="F12666" s="409">
        <v>45832.483958333331</v>
      </c>
      <c r="G12666" s="408">
        <v>0</v>
      </c>
    </row>
    <row r="12667" spans="1:7" ht="15" x14ac:dyDescent="0.2">
      <c r="A12667" s="407" t="s">
        <v>20196</v>
      </c>
      <c r="B12667" s="407" t="s">
        <v>20197</v>
      </c>
      <c r="C12667" s="408">
        <v>7.75</v>
      </c>
      <c r="D12667" s="408">
        <v>149.27160836258705</v>
      </c>
      <c r="E12667" s="408">
        <v>161.02160836258705</v>
      </c>
      <c r="F12667" s="409">
        <v>45832.492581018516</v>
      </c>
      <c r="G12667" s="408">
        <v>0</v>
      </c>
    </row>
    <row r="12668" spans="1:7" ht="15" x14ac:dyDescent="0.2">
      <c r="A12668" s="407" t="s">
        <v>37093</v>
      </c>
      <c r="B12668" s="407" t="s">
        <v>37094</v>
      </c>
      <c r="C12668" s="408">
        <v>22</v>
      </c>
      <c r="D12668" s="408">
        <v>178.75853368736634</v>
      </c>
      <c r="E12668" s="408">
        <v>204.75853368736634</v>
      </c>
      <c r="F12668" s="409">
        <v>45832.49291666667</v>
      </c>
      <c r="G12668" s="408">
        <v>0</v>
      </c>
    </row>
    <row r="12669" spans="1:7" ht="15" x14ac:dyDescent="0.2">
      <c r="A12669" s="407" t="s">
        <v>37095</v>
      </c>
      <c r="B12669" s="407" t="s">
        <v>37096</v>
      </c>
      <c r="C12669" s="408">
        <v>15</v>
      </c>
      <c r="D12669" s="408">
        <v>158.47329999999999</v>
      </c>
      <c r="E12669" s="408">
        <v>173.47329999999999</v>
      </c>
      <c r="F12669" s="409">
        <v>44063.695983796293</v>
      </c>
      <c r="G12669" s="408">
        <v>0</v>
      </c>
    </row>
    <row r="12670" spans="1:7" ht="15" x14ac:dyDescent="0.2">
      <c r="A12670" s="407" t="s">
        <v>37097</v>
      </c>
      <c r="B12670" s="407" t="s">
        <v>37098</v>
      </c>
      <c r="C12670" s="408">
        <v>7.75</v>
      </c>
      <c r="D12670" s="408">
        <v>62.182941627663674</v>
      </c>
      <c r="E12670" s="408">
        <v>73.932941627663681</v>
      </c>
      <c r="F12670" s="409">
        <v>44063.696111111109</v>
      </c>
      <c r="G12670" s="408">
        <v>0</v>
      </c>
    </row>
    <row r="12671" spans="1:7" ht="15" x14ac:dyDescent="0.2">
      <c r="A12671" s="407" t="s">
        <v>37099</v>
      </c>
      <c r="B12671" s="407" t="s">
        <v>37100</v>
      </c>
      <c r="C12671" s="408">
        <v>0</v>
      </c>
      <c r="D12671" s="408">
        <v>0.01</v>
      </c>
      <c r="E12671" s="408">
        <v>0.01</v>
      </c>
      <c r="F12671" s="409">
        <v>45043.393935185188</v>
      </c>
      <c r="G12671" s="408">
        <v>0</v>
      </c>
    </row>
    <row r="12672" spans="1:7" ht="15" x14ac:dyDescent="0.2">
      <c r="A12672" s="407" t="s">
        <v>37101</v>
      </c>
      <c r="B12672" s="407" t="s">
        <v>37102</v>
      </c>
      <c r="C12672" s="408">
        <v>0</v>
      </c>
      <c r="D12672" s="408">
        <v>2.33</v>
      </c>
      <c r="E12672" s="408">
        <v>2.33</v>
      </c>
      <c r="F12672" s="409">
        <v>43014.355057870373</v>
      </c>
      <c r="G12672" s="408">
        <v>0</v>
      </c>
    </row>
    <row r="12673" spans="1:7" ht="15" x14ac:dyDescent="0.2">
      <c r="A12673" s="407" t="s">
        <v>20198</v>
      </c>
      <c r="B12673" s="407" t="s">
        <v>20199</v>
      </c>
      <c r="C12673" s="408">
        <v>0</v>
      </c>
      <c r="D12673" s="408">
        <v>2.15</v>
      </c>
      <c r="E12673" s="408">
        <v>2.15</v>
      </c>
      <c r="F12673" s="409">
        <v>45867.411759259259</v>
      </c>
      <c r="G12673" s="408">
        <v>45</v>
      </c>
    </row>
    <row r="12674" spans="1:7" ht="15" x14ac:dyDescent="0.2">
      <c r="A12674" s="407" t="s">
        <v>20200</v>
      </c>
      <c r="B12674" s="407" t="s">
        <v>20201</v>
      </c>
      <c r="C12674" s="408">
        <v>0</v>
      </c>
      <c r="D12674" s="408">
        <v>7.6</v>
      </c>
      <c r="E12674" s="408">
        <v>7.6</v>
      </c>
      <c r="F12674" s="409">
        <v>44683.68378472222</v>
      </c>
      <c r="G12674" s="408">
        <v>24</v>
      </c>
    </row>
    <row r="12675" spans="1:7" ht="15" x14ac:dyDescent="0.2">
      <c r="A12675" s="407" t="s">
        <v>20202</v>
      </c>
      <c r="B12675" s="407" t="s">
        <v>20203</v>
      </c>
      <c r="C12675" s="408">
        <v>0</v>
      </c>
      <c r="D12675" s="408">
        <v>2.4</v>
      </c>
      <c r="E12675" s="408">
        <v>2.4</v>
      </c>
      <c r="F12675" s="409">
        <v>45832.493530092594</v>
      </c>
      <c r="G12675" s="408">
        <v>179</v>
      </c>
    </row>
    <row r="12676" spans="1:7" ht="15" x14ac:dyDescent="0.2">
      <c r="A12676" s="407" t="s">
        <v>20204</v>
      </c>
      <c r="B12676" s="407" t="s">
        <v>20205</v>
      </c>
      <c r="C12676" s="408">
        <v>0</v>
      </c>
      <c r="D12676" s="408">
        <v>27.3</v>
      </c>
      <c r="E12676" s="408">
        <v>27.3</v>
      </c>
      <c r="F12676" s="409">
        <v>45832.492268518516</v>
      </c>
      <c r="G12676" s="408">
        <v>30</v>
      </c>
    </row>
    <row r="12677" spans="1:7" ht="15" x14ac:dyDescent="0.2">
      <c r="A12677" s="407" t="s">
        <v>20206</v>
      </c>
      <c r="B12677" s="407" t="s">
        <v>40496</v>
      </c>
      <c r="C12677" s="408">
        <v>0</v>
      </c>
      <c r="D12677" s="408">
        <v>9.1999999999999993</v>
      </c>
      <c r="E12677" s="408">
        <v>9.1999999999999993</v>
      </c>
      <c r="F12677" s="409">
        <v>46086.436111111114</v>
      </c>
      <c r="G12677" s="408">
        <v>10</v>
      </c>
    </row>
    <row r="12678" spans="1:7" ht="15" x14ac:dyDescent="0.2">
      <c r="A12678" s="407" t="s">
        <v>20207</v>
      </c>
      <c r="B12678" s="407" t="s">
        <v>20208</v>
      </c>
      <c r="C12678" s="408">
        <v>0</v>
      </c>
      <c r="D12678" s="408">
        <v>14.91</v>
      </c>
      <c r="E12678" s="408">
        <v>14.91</v>
      </c>
      <c r="F12678" s="409">
        <v>45602.385868055557</v>
      </c>
      <c r="G12678" s="408">
        <v>39</v>
      </c>
    </row>
    <row r="12679" spans="1:7" ht="15" x14ac:dyDescent="0.2">
      <c r="A12679" s="407" t="s">
        <v>20209</v>
      </c>
      <c r="B12679" s="407" t="s">
        <v>20210</v>
      </c>
      <c r="C12679" s="408">
        <v>3</v>
      </c>
      <c r="D12679" s="408">
        <v>18.169899999999998</v>
      </c>
      <c r="E12679" s="408">
        <v>21.169899999999998</v>
      </c>
      <c r="F12679" s="409">
        <v>45832.493923611109</v>
      </c>
      <c r="G12679" s="408">
        <v>0</v>
      </c>
    </row>
    <row r="12680" spans="1:7" ht="15" x14ac:dyDescent="0.2">
      <c r="A12680" s="407" t="s">
        <v>20211</v>
      </c>
      <c r="B12680" s="407" t="s">
        <v>20212</v>
      </c>
      <c r="C12680" s="408">
        <v>5</v>
      </c>
      <c r="D12680" s="408">
        <v>53.108465566278355</v>
      </c>
      <c r="E12680" s="408">
        <v>63.108465566278348</v>
      </c>
      <c r="F12680" s="409">
        <v>45832.494039351855</v>
      </c>
      <c r="G12680" s="408">
        <v>0</v>
      </c>
    </row>
    <row r="12681" spans="1:7" ht="15" x14ac:dyDescent="0.2">
      <c r="A12681" s="407" t="s">
        <v>20213</v>
      </c>
      <c r="B12681" s="407" t="s">
        <v>20214</v>
      </c>
      <c r="C12681" s="408">
        <v>4</v>
      </c>
      <c r="D12681" s="408">
        <v>61.959916753259478</v>
      </c>
      <c r="E12681" s="408">
        <v>65.959916753259478</v>
      </c>
      <c r="F12681" s="409">
        <v>45832.494120370371</v>
      </c>
      <c r="G12681" s="408">
        <v>0</v>
      </c>
    </row>
    <row r="12682" spans="1:7" ht="15" x14ac:dyDescent="0.2">
      <c r="A12682" s="407" t="s">
        <v>20215</v>
      </c>
      <c r="B12682" s="407" t="s">
        <v>20216</v>
      </c>
      <c r="C12682" s="408">
        <v>3</v>
      </c>
      <c r="D12682" s="408">
        <v>23.729966666666666</v>
      </c>
      <c r="E12682" s="408">
        <v>26.72996666666667</v>
      </c>
      <c r="F12682" s="409">
        <v>45832.49417824074</v>
      </c>
      <c r="G12682" s="408">
        <v>0</v>
      </c>
    </row>
    <row r="12683" spans="1:7" ht="15" x14ac:dyDescent="0.2">
      <c r="A12683" s="407" t="s">
        <v>20217</v>
      </c>
      <c r="B12683" s="407" t="s">
        <v>20218</v>
      </c>
      <c r="C12683" s="408">
        <v>0.5</v>
      </c>
      <c r="D12683" s="408">
        <v>8.4541000000000004</v>
      </c>
      <c r="E12683" s="408">
        <v>8.9541000000000004</v>
      </c>
      <c r="F12683" s="409">
        <v>45992.517812500002</v>
      </c>
      <c r="G12683" s="408">
        <v>23</v>
      </c>
    </row>
    <row r="12684" spans="1:7" ht="15" x14ac:dyDescent="0.2">
      <c r="A12684" s="407" t="s">
        <v>20219</v>
      </c>
      <c r="B12684" s="407" t="s">
        <v>20220</v>
      </c>
      <c r="C12684" s="408">
        <v>8.75</v>
      </c>
      <c r="D12684" s="408">
        <v>78.773099999999999</v>
      </c>
      <c r="E12684" s="408">
        <v>92.523099999999999</v>
      </c>
      <c r="F12684" s="409">
        <v>45832.488020833334</v>
      </c>
      <c r="G12684" s="408">
        <v>1</v>
      </c>
    </row>
    <row r="12685" spans="1:7" ht="15" x14ac:dyDescent="0.2">
      <c r="A12685" s="407" t="s">
        <v>37103</v>
      </c>
      <c r="B12685" s="407" t="s">
        <v>37104</v>
      </c>
      <c r="C12685" s="408">
        <v>17.5</v>
      </c>
      <c r="D12685" s="408">
        <v>121.52843983018256</v>
      </c>
      <c r="E12685" s="408">
        <v>144.02843983018258</v>
      </c>
      <c r="F12685" s="409">
        <v>45832.494363425925</v>
      </c>
      <c r="G12685" s="408">
        <v>0</v>
      </c>
    </row>
    <row r="12686" spans="1:7" ht="15" x14ac:dyDescent="0.2">
      <c r="A12686" s="407" t="s">
        <v>37105</v>
      </c>
      <c r="B12686" s="407" t="s">
        <v>37106</v>
      </c>
      <c r="C12686" s="408">
        <v>14.5</v>
      </c>
      <c r="D12686" s="408">
        <v>103.35853983018256</v>
      </c>
      <c r="E12686" s="408">
        <v>122.85853983018256</v>
      </c>
      <c r="F12686" s="409">
        <v>44063.697743055556</v>
      </c>
      <c r="G12686" s="408">
        <v>0</v>
      </c>
    </row>
    <row r="12687" spans="1:7" ht="15" x14ac:dyDescent="0.2">
      <c r="A12687" s="407" t="s">
        <v>20221</v>
      </c>
      <c r="B12687" s="407" t="s">
        <v>20222</v>
      </c>
      <c r="C12687" s="408">
        <v>6</v>
      </c>
      <c r="D12687" s="408">
        <v>82.870673235344171</v>
      </c>
      <c r="E12687" s="408">
        <v>88.870673235344171</v>
      </c>
      <c r="F12687" s="409">
        <v>45832.494629629633</v>
      </c>
      <c r="G12687" s="408">
        <v>0</v>
      </c>
    </row>
    <row r="12688" spans="1:7" ht="15" x14ac:dyDescent="0.2">
      <c r="A12688" s="407" t="s">
        <v>20223</v>
      </c>
      <c r="B12688" s="407" t="s">
        <v>20224</v>
      </c>
      <c r="C12688" s="408">
        <v>6.25</v>
      </c>
      <c r="D12688" s="408">
        <v>84.544399999999996</v>
      </c>
      <c r="E12688" s="408">
        <v>90.794399999999996</v>
      </c>
      <c r="F12688" s="409">
        <v>45832.494722222225</v>
      </c>
      <c r="G12688" s="408">
        <v>0</v>
      </c>
    </row>
    <row r="12689" spans="1:7" ht="15" x14ac:dyDescent="0.2">
      <c r="A12689" s="407" t="s">
        <v>37107</v>
      </c>
      <c r="B12689" s="407" t="s">
        <v>37108</v>
      </c>
      <c r="C12689" s="408">
        <v>13.5</v>
      </c>
      <c r="D12689" s="408">
        <v>140.76679999999999</v>
      </c>
      <c r="E12689" s="408">
        <v>154.26679999999999</v>
      </c>
      <c r="F12689" s="409">
        <v>43244.401099537034</v>
      </c>
      <c r="G12689" s="408">
        <v>0</v>
      </c>
    </row>
    <row r="12690" spans="1:7" ht="15" x14ac:dyDescent="0.2">
      <c r="A12690" s="407" t="s">
        <v>20225</v>
      </c>
      <c r="B12690" s="407" t="s">
        <v>20226</v>
      </c>
      <c r="C12690" s="408">
        <v>14.75</v>
      </c>
      <c r="D12690" s="408">
        <v>142.26300000000001</v>
      </c>
      <c r="E12690" s="408">
        <v>157.01300000000001</v>
      </c>
      <c r="F12690" s="409">
        <v>45832.494953703703</v>
      </c>
      <c r="G12690" s="408">
        <v>0</v>
      </c>
    </row>
    <row r="12691" spans="1:7" ht="15" x14ac:dyDescent="0.2">
      <c r="A12691" s="407" t="s">
        <v>20227</v>
      </c>
      <c r="B12691" s="407" t="s">
        <v>20228</v>
      </c>
      <c r="C12691" s="408">
        <v>0</v>
      </c>
      <c r="D12691" s="408">
        <v>8.2557692307692303</v>
      </c>
      <c r="E12691" s="408">
        <v>8.2557692307692303</v>
      </c>
      <c r="F12691" s="409">
        <v>45862.643518518518</v>
      </c>
      <c r="G12691" s="408">
        <v>0</v>
      </c>
    </row>
    <row r="12692" spans="1:7" ht="15" x14ac:dyDescent="0.2">
      <c r="A12692" s="407" t="s">
        <v>20229</v>
      </c>
      <c r="B12692" s="407" t="s">
        <v>20230</v>
      </c>
      <c r="C12692" s="408">
        <v>0</v>
      </c>
      <c r="D12692" s="408">
        <v>8.1</v>
      </c>
      <c r="E12692" s="408">
        <v>8.1</v>
      </c>
      <c r="F12692" s="409">
        <v>45966.377326388887</v>
      </c>
      <c r="G12692" s="408">
        <v>173</v>
      </c>
    </row>
    <row r="12693" spans="1:7" ht="15" x14ac:dyDescent="0.2">
      <c r="A12693" s="407" t="s">
        <v>20231</v>
      </c>
      <c r="B12693" s="407" t="s">
        <v>20232</v>
      </c>
      <c r="C12693" s="408">
        <v>0</v>
      </c>
      <c r="D12693" s="408">
        <v>4.2</v>
      </c>
      <c r="E12693" s="408">
        <v>4.2</v>
      </c>
      <c r="F12693" s="409">
        <v>45832.495949074073</v>
      </c>
      <c r="G12693" s="408">
        <v>8</v>
      </c>
    </row>
    <row r="12694" spans="1:7" ht="15" x14ac:dyDescent="0.2">
      <c r="A12694" s="407" t="s">
        <v>20233</v>
      </c>
      <c r="B12694" s="407" t="s">
        <v>20234</v>
      </c>
      <c r="C12694" s="408">
        <v>0</v>
      </c>
      <c r="D12694" s="408">
        <v>21</v>
      </c>
      <c r="E12694" s="408">
        <v>21</v>
      </c>
      <c r="F12694" s="409">
        <v>44791.740162037036</v>
      </c>
      <c r="G12694" s="408">
        <v>61</v>
      </c>
    </row>
    <row r="12695" spans="1:7" ht="15" x14ac:dyDescent="0.25">
      <c r="A12695" s="407" t="s">
        <v>37109</v>
      </c>
      <c r="B12695" s="407" t="s">
        <v>37110</v>
      </c>
      <c r="C12695" s="408">
        <v>4.75</v>
      </c>
      <c r="D12695" s="408">
        <v>31.5809</v>
      </c>
      <c r="E12695" s="408">
        <v>36.3309</v>
      </c>
      <c r="F12695" s="406"/>
      <c r="G12695" s="408">
        <v>0</v>
      </c>
    </row>
    <row r="12696" spans="1:7" ht="15" x14ac:dyDescent="0.25">
      <c r="A12696" s="407" t="s">
        <v>37111</v>
      </c>
      <c r="B12696" s="407" t="s">
        <v>37112</v>
      </c>
      <c r="C12696" s="408">
        <v>4.75</v>
      </c>
      <c r="D12696" s="408">
        <v>31.930900000000001</v>
      </c>
      <c r="E12696" s="408">
        <v>36.680900000000001</v>
      </c>
      <c r="F12696" s="406"/>
      <c r="G12696" s="408">
        <v>0</v>
      </c>
    </row>
    <row r="12697" spans="1:7" ht="15" x14ac:dyDescent="0.25">
      <c r="A12697" s="407" t="s">
        <v>37113</v>
      </c>
      <c r="B12697" s="407" t="s">
        <v>37114</v>
      </c>
      <c r="C12697" s="408">
        <v>6.5</v>
      </c>
      <c r="D12697" s="408">
        <v>32.440823076923074</v>
      </c>
      <c r="E12697" s="408">
        <v>52.940823076923074</v>
      </c>
      <c r="F12697" s="406"/>
      <c r="G12697" s="408">
        <v>0</v>
      </c>
    </row>
    <row r="12698" spans="1:7" ht="15" x14ac:dyDescent="0.25">
      <c r="A12698" s="407" t="s">
        <v>37115</v>
      </c>
      <c r="B12698" s="407" t="s">
        <v>37116</v>
      </c>
      <c r="C12698" s="408">
        <v>6.5</v>
      </c>
      <c r="D12698" s="408">
        <v>32.440823076923074</v>
      </c>
      <c r="E12698" s="408">
        <v>52.940823076923074</v>
      </c>
      <c r="F12698" s="406"/>
      <c r="G12698" s="408">
        <v>0</v>
      </c>
    </row>
    <row r="12699" spans="1:7" ht="15" x14ac:dyDescent="0.25">
      <c r="A12699" s="407" t="s">
        <v>37117</v>
      </c>
      <c r="B12699" s="407" t="s">
        <v>37118</v>
      </c>
      <c r="C12699" s="408">
        <v>2.5</v>
      </c>
      <c r="D12699" s="408">
        <v>32.006900000000002</v>
      </c>
      <c r="E12699" s="408">
        <v>34.506900000000002</v>
      </c>
      <c r="F12699" s="406"/>
      <c r="G12699" s="408">
        <v>0</v>
      </c>
    </row>
    <row r="12700" spans="1:7" ht="15" x14ac:dyDescent="0.25">
      <c r="A12700" s="407" t="s">
        <v>37119</v>
      </c>
      <c r="B12700" s="407" t="s">
        <v>37120</v>
      </c>
      <c r="C12700" s="408">
        <v>2.5</v>
      </c>
      <c r="D12700" s="408">
        <v>32.356900000000003</v>
      </c>
      <c r="E12700" s="408">
        <v>34.856900000000003</v>
      </c>
      <c r="F12700" s="406"/>
      <c r="G12700" s="408">
        <v>0</v>
      </c>
    </row>
    <row r="12701" spans="1:7" ht="15" x14ac:dyDescent="0.25">
      <c r="A12701" s="407" t="s">
        <v>37121</v>
      </c>
      <c r="B12701" s="407" t="s">
        <v>37122</v>
      </c>
      <c r="C12701" s="408">
        <v>11.499999999999998</v>
      </c>
      <c r="D12701" s="408">
        <v>34.409943076923078</v>
      </c>
      <c r="E12701" s="408">
        <v>59.909943076923071</v>
      </c>
      <c r="F12701" s="406"/>
      <c r="G12701" s="408">
        <v>0</v>
      </c>
    </row>
    <row r="12702" spans="1:7" ht="15" x14ac:dyDescent="0.25">
      <c r="A12702" s="407" t="s">
        <v>37123</v>
      </c>
      <c r="B12702" s="407" t="s">
        <v>37124</v>
      </c>
      <c r="C12702" s="408">
        <v>8.5</v>
      </c>
      <c r="D12702" s="408">
        <v>34.409943076923078</v>
      </c>
      <c r="E12702" s="408">
        <v>56.909943076923078</v>
      </c>
      <c r="F12702" s="406"/>
      <c r="G12702" s="408">
        <v>0</v>
      </c>
    </row>
    <row r="12703" spans="1:7" ht="15" x14ac:dyDescent="0.25">
      <c r="A12703" s="407" t="s">
        <v>37125</v>
      </c>
      <c r="B12703" s="407" t="s">
        <v>37126</v>
      </c>
      <c r="C12703" s="408">
        <v>2.5</v>
      </c>
      <c r="D12703" s="408">
        <v>31.4389</v>
      </c>
      <c r="E12703" s="408">
        <v>33.938899999999997</v>
      </c>
      <c r="F12703" s="406"/>
      <c r="G12703" s="408">
        <v>0</v>
      </c>
    </row>
    <row r="12704" spans="1:7" ht="15" x14ac:dyDescent="0.25">
      <c r="A12704" s="407" t="s">
        <v>37127</v>
      </c>
      <c r="B12704" s="407" t="s">
        <v>37128</v>
      </c>
      <c r="C12704" s="408">
        <v>2.5</v>
      </c>
      <c r="D12704" s="408">
        <v>31.788900000000002</v>
      </c>
      <c r="E12704" s="408">
        <v>34.288899999999998</v>
      </c>
      <c r="F12704" s="406"/>
      <c r="G12704" s="408">
        <v>0</v>
      </c>
    </row>
    <row r="12705" spans="1:7" ht="15" x14ac:dyDescent="0.25">
      <c r="A12705" s="407" t="s">
        <v>37129</v>
      </c>
      <c r="B12705" s="407" t="s">
        <v>37130</v>
      </c>
      <c r="C12705" s="408">
        <v>2.5</v>
      </c>
      <c r="D12705" s="408">
        <v>31.4389</v>
      </c>
      <c r="E12705" s="408">
        <v>33.938899999999997</v>
      </c>
      <c r="F12705" s="406"/>
      <c r="G12705" s="408">
        <v>0</v>
      </c>
    </row>
    <row r="12706" spans="1:7" ht="15" x14ac:dyDescent="0.25">
      <c r="A12706" s="407" t="s">
        <v>37131</v>
      </c>
      <c r="B12706" s="407" t="s">
        <v>37132</v>
      </c>
      <c r="C12706" s="408">
        <v>2.5</v>
      </c>
      <c r="D12706" s="408">
        <v>31.788900000000002</v>
      </c>
      <c r="E12706" s="408">
        <v>34.288899999999998</v>
      </c>
      <c r="F12706" s="406"/>
      <c r="G12706" s="408">
        <v>0</v>
      </c>
    </row>
    <row r="12707" spans="1:7" ht="15" x14ac:dyDescent="0.2">
      <c r="A12707" s="407" t="s">
        <v>37133</v>
      </c>
      <c r="B12707" s="407" t="s">
        <v>37134</v>
      </c>
      <c r="C12707" s="408">
        <v>13</v>
      </c>
      <c r="D12707" s="408">
        <v>116.2313</v>
      </c>
      <c r="E12707" s="408">
        <v>129.2313</v>
      </c>
      <c r="F12707" s="409">
        <v>43014.35564814815</v>
      </c>
      <c r="G12707" s="408">
        <v>0</v>
      </c>
    </row>
    <row r="12708" spans="1:7" ht="15" x14ac:dyDescent="0.2">
      <c r="A12708" s="407" t="s">
        <v>37135</v>
      </c>
      <c r="B12708" s="407" t="s">
        <v>37136</v>
      </c>
      <c r="C12708" s="408">
        <v>21</v>
      </c>
      <c r="D12708" s="408">
        <v>121.88066923076923</v>
      </c>
      <c r="E12708" s="408">
        <v>165.88066923076923</v>
      </c>
      <c r="F12708" s="409">
        <v>43014.355671296296</v>
      </c>
      <c r="G12708" s="408">
        <v>0</v>
      </c>
    </row>
    <row r="12709" spans="1:7" ht="15" x14ac:dyDescent="0.25">
      <c r="A12709" s="407" t="s">
        <v>37137</v>
      </c>
      <c r="B12709" s="407" t="s">
        <v>37138</v>
      </c>
      <c r="C12709" s="408">
        <v>11</v>
      </c>
      <c r="D12709" s="408">
        <v>54.783299999999997</v>
      </c>
      <c r="E12709" s="408">
        <v>65.783299999999997</v>
      </c>
      <c r="F12709" s="406"/>
      <c r="G12709" s="408">
        <v>0</v>
      </c>
    </row>
    <row r="12710" spans="1:7" ht="15" x14ac:dyDescent="0.25">
      <c r="A12710" s="407" t="s">
        <v>37139</v>
      </c>
      <c r="B12710" s="407" t="s">
        <v>37140</v>
      </c>
      <c r="C12710" s="408">
        <v>9</v>
      </c>
      <c r="D12710" s="408">
        <v>55.777299999999997</v>
      </c>
      <c r="E12710" s="408">
        <v>64.777299999999997</v>
      </c>
      <c r="F12710" s="406"/>
      <c r="G12710" s="408">
        <v>0</v>
      </c>
    </row>
    <row r="12711" spans="1:7" ht="15" x14ac:dyDescent="0.25">
      <c r="A12711" s="407" t="s">
        <v>37141</v>
      </c>
      <c r="B12711" s="407" t="s">
        <v>37142</v>
      </c>
      <c r="C12711" s="408">
        <v>9</v>
      </c>
      <c r="D12711" s="408">
        <v>55.635300000000001</v>
      </c>
      <c r="E12711" s="408">
        <v>64.635300000000001</v>
      </c>
      <c r="F12711" s="406"/>
      <c r="G12711" s="408">
        <v>0</v>
      </c>
    </row>
    <row r="12712" spans="1:7" ht="15" x14ac:dyDescent="0.25">
      <c r="A12712" s="407" t="s">
        <v>37143</v>
      </c>
      <c r="B12712" s="407" t="s">
        <v>37144</v>
      </c>
      <c r="C12712" s="408">
        <v>9</v>
      </c>
      <c r="D12712" s="408">
        <v>59.043300000000002</v>
      </c>
      <c r="E12712" s="408">
        <v>68.043300000000002</v>
      </c>
      <c r="F12712" s="406"/>
      <c r="G12712" s="408">
        <v>0</v>
      </c>
    </row>
    <row r="12713" spans="1:7" ht="15" x14ac:dyDescent="0.25">
      <c r="A12713" s="407" t="s">
        <v>37145</v>
      </c>
      <c r="B12713" s="407" t="s">
        <v>37146</v>
      </c>
      <c r="C12713" s="408">
        <v>9</v>
      </c>
      <c r="D12713" s="408">
        <v>54.499299999999998</v>
      </c>
      <c r="E12713" s="408">
        <v>63.499299999999998</v>
      </c>
      <c r="F12713" s="406"/>
      <c r="G12713" s="408">
        <v>0</v>
      </c>
    </row>
    <row r="12714" spans="1:7" ht="15" x14ac:dyDescent="0.25">
      <c r="A12714" s="407" t="s">
        <v>37147</v>
      </c>
      <c r="B12714" s="407" t="s">
        <v>37148</v>
      </c>
      <c r="C12714" s="408">
        <v>9</v>
      </c>
      <c r="D12714" s="408">
        <v>54.499299999999998</v>
      </c>
      <c r="E12714" s="408">
        <v>63.499299999999998</v>
      </c>
      <c r="F12714" s="406"/>
      <c r="G12714" s="408">
        <v>0</v>
      </c>
    </row>
    <row r="12715" spans="1:7" ht="15" x14ac:dyDescent="0.25">
      <c r="A12715" s="407" t="s">
        <v>37149</v>
      </c>
      <c r="B12715" s="407" t="s">
        <v>37150</v>
      </c>
      <c r="C12715" s="408">
        <v>13.5</v>
      </c>
      <c r="D12715" s="408">
        <v>55.763100000000001</v>
      </c>
      <c r="E12715" s="408">
        <v>69.263099999999994</v>
      </c>
      <c r="F12715" s="406"/>
      <c r="G12715" s="408">
        <v>0</v>
      </c>
    </row>
    <row r="12716" spans="1:7" ht="15" x14ac:dyDescent="0.25">
      <c r="A12716" s="407" t="s">
        <v>37151</v>
      </c>
      <c r="B12716" s="407" t="s">
        <v>37152</v>
      </c>
      <c r="C12716" s="408">
        <v>11.5</v>
      </c>
      <c r="D12716" s="408">
        <v>56.757100000000001</v>
      </c>
      <c r="E12716" s="408">
        <v>68.257099999999994</v>
      </c>
      <c r="F12716" s="406"/>
      <c r="G12716" s="408">
        <v>0</v>
      </c>
    </row>
    <row r="12717" spans="1:7" ht="15" x14ac:dyDescent="0.25">
      <c r="A12717" s="407" t="s">
        <v>37153</v>
      </c>
      <c r="B12717" s="407" t="s">
        <v>37154</v>
      </c>
      <c r="C12717" s="408">
        <v>11.5</v>
      </c>
      <c r="D12717" s="408">
        <v>56.615099999999998</v>
      </c>
      <c r="E12717" s="408">
        <v>68.115099999999998</v>
      </c>
      <c r="F12717" s="406"/>
      <c r="G12717" s="408">
        <v>0</v>
      </c>
    </row>
    <row r="12718" spans="1:7" ht="15" x14ac:dyDescent="0.25">
      <c r="A12718" s="407" t="s">
        <v>37155</v>
      </c>
      <c r="B12718" s="407" t="s">
        <v>37156</v>
      </c>
      <c r="C12718" s="408">
        <v>11.5</v>
      </c>
      <c r="D12718" s="408">
        <v>60.023099999999999</v>
      </c>
      <c r="E12718" s="408">
        <v>71.523099999999999</v>
      </c>
      <c r="F12718" s="406"/>
      <c r="G12718" s="408">
        <v>0</v>
      </c>
    </row>
    <row r="12719" spans="1:7" ht="15" x14ac:dyDescent="0.25">
      <c r="A12719" s="407" t="s">
        <v>37157</v>
      </c>
      <c r="B12719" s="407" t="s">
        <v>37158</v>
      </c>
      <c r="C12719" s="408">
        <v>11.5</v>
      </c>
      <c r="D12719" s="408">
        <v>55.479100000000003</v>
      </c>
      <c r="E12719" s="408">
        <v>66.979100000000003</v>
      </c>
      <c r="F12719" s="406"/>
      <c r="G12719" s="408">
        <v>0</v>
      </c>
    </row>
    <row r="12720" spans="1:7" ht="15" x14ac:dyDescent="0.25">
      <c r="A12720" s="407" t="s">
        <v>37159</v>
      </c>
      <c r="B12720" s="407" t="s">
        <v>37160</v>
      </c>
      <c r="C12720" s="408">
        <v>11.5</v>
      </c>
      <c r="D12720" s="408">
        <v>55.479100000000003</v>
      </c>
      <c r="E12720" s="408">
        <v>66.979100000000003</v>
      </c>
      <c r="F12720" s="406"/>
      <c r="G12720" s="408">
        <v>0</v>
      </c>
    </row>
    <row r="12721" spans="1:7" ht="15" x14ac:dyDescent="0.2">
      <c r="A12721" s="407" t="s">
        <v>37161</v>
      </c>
      <c r="B12721" s="407" t="s">
        <v>37162</v>
      </c>
      <c r="C12721" s="408">
        <v>7.5</v>
      </c>
      <c r="D12721" s="408">
        <v>82.237399999999994</v>
      </c>
      <c r="E12721" s="408">
        <v>89.737399999999994</v>
      </c>
      <c r="F12721" s="409">
        <v>43014.355694444443</v>
      </c>
      <c r="G12721" s="408">
        <v>0</v>
      </c>
    </row>
    <row r="12722" spans="1:7" ht="15" x14ac:dyDescent="0.2">
      <c r="A12722" s="407" t="s">
        <v>37163</v>
      </c>
      <c r="B12722" s="407" t="s">
        <v>37164</v>
      </c>
      <c r="C12722" s="408">
        <v>7.5</v>
      </c>
      <c r="D12722" s="408">
        <v>82.937399999999997</v>
      </c>
      <c r="E12722" s="408">
        <v>90.437399999999997</v>
      </c>
      <c r="F12722" s="409">
        <v>43014.355717592596</v>
      </c>
      <c r="G12722" s="408">
        <v>0</v>
      </c>
    </row>
    <row r="12723" spans="1:7" ht="15" x14ac:dyDescent="0.2">
      <c r="A12723" s="407" t="s">
        <v>37165</v>
      </c>
      <c r="B12723" s="407" t="s">
        <v>37166</v>
      </c>
      <c r="C12723" s="408">
        <v>7.5</v>
      </c>
      <c r="D12723" s="408">
        <v>83.0184</v>
      </c>
      <c r="E12723" s="408">
        <v>90.5184</v>
      </c>
      <c r="F12723" s="409">
        <v>43014.355937499997</v>
      </c>
      <c r="G12723" s="408">
        <v>0</v>
      </c>
    </row>
    <row r="12724" spans="1:7" ht="15" x14ac:dyDescent="0.2">
      <c r="A12724" s="407" t="s">
        <v>37167</v>
      </c>
      <c r="B12724" s="407" t="s">
        <v>37168</v>
      </c>
      <c r="C12724" s="408">
        <v>7.5</v>
      </c>
      <c r="D12724" s="408">
        <v>83.718400000000003</v>
      </c>
      <c r="E12724" s="408">
        <v>91.218400000000003</v>
      </c>
      <c r="F12724" s="409">
        <v>43014.355949074074</v>
      </c>
      <c r="G12724" s="408">
        <v>0</v>
      </c>
    </row>
    <row r="12725" spans="1:7" ht="15" x14ac:dyDescent="0.2">
      <c r="A12725" s="407" t="s">
        <v>37169</v>
      </c>
      <c r="B12725" s="407" t="s">
        <v>37170</v>
      </c>
      <c r="C12725" s="408">
        <v>5</v>
      </c>
      <c r="D12725" s="408">
        <v>67.855199999999996</v>
      </c>
      <c r="E12725" s="408">
        <v>72.855199999999996</v>
      </c>
      <c r="F12725" s="409">
        <v>43014.355995370373</v>
      </c>
      <c r="G12725" s="408">
        <v>0</v>
      </c>
    </row>
    <row r="12726" spans="1:7" ht="15" x14ac:dyDescent="0.2">
      <c r="A12726" s="407" t="s">
        <v>37171</v>
      </c>
      <c r="B12726" s="407" t="s">
        <v>37172</v>
      </c>
      <c r="C12726" s="408">
        <v>5</v>
      </c>
      <c r="D12726" s="408">
        <v>68.555199999999999</v>
      </c>
      <c r="E12726" s="408">
        <v>73.555199999999999</v>
      </c>
      <c r="F12726" s="409">
        <v>43014.356087962966</v>
      </c>
      <c r="G12726" s="408">
        <v>0</v>
      </c>
    </row>
    <row r="12727" spans="1:7" ht="15" x14ac:dyDescent="0.2">
      <c r="A12727" s="407" t="s">
        <v>37173</v>
      </c>
      <c r="B12727" s="407" t="s">
        <v>37174</v>
      </c>
      <c r="C12727" s="408">
        <v>13</v>
      </c>
      <c r="D12727" s="408">
        <v>71.450846153846143</v>
      </c>
      <c r="E12727" s="408">
        <v>108.45084615384616</v>
      </c>
      <c r="F12727" s="409">
        <v>43014.356134259258</v>
      </c>
      <c r="G12727" s="408">
        <v>0</v>
      </c>
    </row>
    <row r="12728" spans="1:7" ht="15" x14ac:dyDescent="0.2">
      <c r="A12728" s="407" t="s">
        <v>37175</v>
      </c>
      <c r="B12728" s="407" t="s">
        <v>37176</v>
      </c>
      <c r="C12728" s="408">
        <v>13</v>
      </c>
      <c r="D12728" s="408">
        <v>71.450846153846143</v>
      </c>
      <c r="E12728" s="408">
        <v>108.45084615384616</v>
      </c>
      <c r="F12728" s="409">
        <v>43014.356157407405</v>
      </c>
      <c r="G12728" s="408">
        <v>0</v>
      </c>
    </row>
    <row r="12729" spans="1:7" ht="15" x14ac:dyDescent="0.2">
      <c r="A12729" s="407" t="s">
        <v>37177</v>
      </c>
      <c r="B12729" s="407" t="s">
        <v>37178</v>
      </c>
      <c r="C12729" s="408">
        <v>4.5</v>
      </c>
      <c r="D12729" s="408">
        <v>38.558300000000003</v>
      </c>
      <c r="E12729" s="408">
        <v>43.058300000000003</v>
      </c>
      <c r="F12729" s="409">
        <v>43014.356180555558</v>
      </c>
      <c r="G12729" s="408">
        <v>0</v>
      </c>
    </row>
    <row r="12730" spans="1:7" ht="15" x14ac:dyDescent="0.2">
      <c r="A12730" s="407" t="s">
        <v>37179</v>
      </c>
      <c r="B12730" s="407" t="s">
        <v>37180</v>
      </c>
      <c r="C12730" s="408">
        <v>4.5</v>
      </c>
      <c r="D12730" s="408">
        <v>38.908299999999997</v>
      </c>
      <c r="E12730" s="408">
        <v>43.408299999999997</v>
      </c>
      <c r="F12730" s="409">
        <v>43014.356203703705</v>
      </c>
      <c r="G12730" s="408">
        <v>0</v>
      </c>
    </row>
    <row r="12731" spans="1:7" ht="15" x14ac:dyDescent="0.2">
      <c r="A12731" s="407" t="s">
        <v>37181</v>
      </c>
      <c r="B12731" s="407" t="s">
        <v>37182</v>
      </c>
      <c r="C12731" s="408">
        <v>4.5</v>
      </c>
      <c r="D12731" s="408">
        <v>41.647500000000001</v>
      </c>
      <c r="E12731" s="408">
        <v>46.147500000000001</v>
      </c>
      <c r="F12731" s="409">
        <v>43014.356238425928</v>
      </c>
      <c r="G12731" s="408">
        <v>0</v>
      </c>
    </row>
    <row r="12732" spans="1:7" ht="15" x14ac:dyDescent="0.2">
      <c r="A12732" s="407" t="s">
        <v>37183</v>
      </c>
      <c r="B12732" s="407" t="s">
        <v>37184</v>
      </c>
      <c r="C12732" s="408">
        <v>4.5</v>
      </c>
      <c r="D12732" s="408">
        <v>41.997500000000002</v>
      </c>
      <c r="E12732" s="408">
        <v>46.497500000000002</v>
      </c>
      <c r="F12732" s="409">
        <v>43014.356249999997</v>
      </c>
      <c r="G12732" s="408">
        <v>0</v>
      </c>
    </row>
    <row r="12733" spans="1:7" ht="15" x14ac:dyDescent="0.2">
      <c r="A12733" s="407" t="s">
        <v>37185</v>
      </c>
      <c r="B12733" s="407" t="s">
        <v>37186</v>
      </c>
      <c r="C12733" s="408">
        <v>20</v>
      </c>
      <c r="D12733" s="408">
        <v>48.732100000000003</v>
      </c>
      <c r="E12733" s="408">
        <v>68.732100000000003</v>
      </c>
      <c r="F12733" s="409">
        <v>43014.356307870374</v>
      </c>
      <c r="G12733" s="408">
        <v>0</v>
      </c>
    </row>
    <row r="12734" spans="1:7" ht="15" x14ac:dyDescent="0.2">
      <c r="A12734" s="407" t="s">
        <v>37187</v>
      </c>
      <c r="B12734" s="407" t="s">
        <v>37188</v>
      </c>
      <c r="C12734" s="408">
        <v>20</v>
      </c>
      <c r="D12734" s="408">
        <v>49.082099999999997</v>
      </c>
      <c r="E12734" s="408">
        <v>69.082099999999997</v>
      </c>
      <c r="F12734" s="409">
        <v>43014.356319444443</v>
      </c>
      <c r="G12734" s="408">
        <v>0</v>
      </c>
    </row>
    <row r="12735" spans="1:7" ht="15" x14ac:dyDescent="0.2">
      <c r="A12735" s="407" t="s">
        <v>37189</v>
      </c>
      <c r="B12735" s="407" t="s">
        <v>37190</v>
      </c>
      <c r="C12735" s="408">
        <v>9</v>
      </c>
      <c r="D12735" s="408">
        <v>47.973023076923077</v>
      </c>
      <c r="E12735" s="408">
        <v>80.97302307692307</v>
      </c>
      <c r="F12735" s="409">
        <v>43014.356354166666</v>
      </c>
      <c r="G12735" s="408">
        <v>0</v>
      </c>
    </row>
    <row r="12736" spans="1:7" ht="15" x14ac:dyDescent="0.2">
      <c r="A12736" s="407" t="s">
        <v>37191</v>
      </c>
      <c r="B12736" s="407" t="s">
        <v>37192</v>
      </c>
      <c r="C12736" s="408">
        <v>9</v>
      </c>
      <c r="D12736" s="408">
        <v>47.973023076923077</v>
      </c>
      <c r="E12736" s="408">
        <v>80.97302307692307</v>
      </c>
      <c r="F12736" s="409">
        <v>43014.356388888889</v>
      </c>
      <c r="G12736" s="408">
        <v>0</v>
      </c>
    </row>
    <row r="12737" spans="1:7" ht="15" x14ac:dyDescent="0.2">
      <c r="A12737" s="407" t="s">
        <v>37193</v>
      </c>
      <c r="B12737" s="407" t="s">
        <v>37194</v>
      </c>
      <c r="C12737" s="408">
        <v>13.25</v>
      </c>
      <c r="D12737" s="408">
        <v>42.379282352293373</v>
      </c>
      <c r="E12737" s="408">
        <v>69.629282352293373</v>
      </c>
      <c r="F12737" s="409">
        <v>44063.698379629626</v>
      </c>
      <c r="G12737" s="408">
        <v>0</v>
      </c>
    </row>
    <row r="12738" spans="1:7" ht="15" x14ac:dyDescent="0.2">
      <c r="A12738" s="407" t="s">
        <v>37195</v>
      </c>
      <c r="B12738" s="407" t="s">
        <v>37196</v>
      </c>
      <c r="C12738" s="408">
        <v>22</v>
      </c>
      <c r="D12738" s="408">
        <v>100.6578783821447</v>
      </c>
      <c r="E12738" s="408">
        <v>136.6578783821447</v>
      </c>
      <c r="F12738" s="409">
        <v>44063.698472222219</v>
      </c>
      <c r="G12738" s="408">
        <v>0</v>
      </c>
    </row>
    <row r="12739" spans="1:7" ht="15" x14ac:dyDescent="0.2">
      <c r="A12739" s="407" t="s">
        <v>37197</v>
      </c>
      <c r="B12739" s="407" t="s">
        <v>37198</v>
      </c>
      <c r="C12739" s="408">
        <v>13</v>
      </c>
      <c r="D12739" s="408">
        <v>90.708100000000002</v>
      </c>
      <c r="E12739" s="408">
        <v>103.7081</v>
      </c>
      <c r="F12739" s="409">
        <v>44063.698553240742</v>
      </c>
      <c r="G12739" s="408">
        <v>0</v>
      </c>
    </row>
    <row r="12740" spans="1:7" ht="15" x14ac:dyDescent="0.2">
      <c r="A12740" s="407" t="s">
        <v>37199</v>
      </c>
      <c r="B12740" s="407" t="s">
        <v>37200</v>
      </c>
      <c r="C12740" s="408">
        <v>13.25</v>
      </c>
      <c r="D12740" s="408">
        <v>42.379282352293373</v>
      </c>
      <c r="E12740" s="408">
        <v>69.629282352293373</v>
      </c>
      <c r="F12740" s="409">
        <v>44063.698634259257</v>
      </c>
      <c r="G12740" s="408">
        <v>0</v>
      </c>
    </row>
    <row r="12741" spans="1:7" ht="15" x14ac:dyDescent="0.2">
      <c r="A12741" s="407" t="s">
        <v>37201</v>
      </c>
      <c r="B12741" s="407" t="s">
        <v>37202</v>
      </c>
      <c r="C12741" s="408">
        <v>22</v>
      </c>
      <c r="D12741" s="408">
        <v>100.6578783821447</v>
      </c>
      <c r="E12741" s="408">
        <v>136.6578783821447</v>
      </c>
      <c r="F12741" s="409">
        <v>44063.69871527778</v>
      </c>
      <c r="G12741" s="408">
        <v>0</v>
      </c>
    </row>
    <row r="12742" spans="1:7" ht="15" x14ac:dyDescent="0.2">
      <c r="A12742" s="407" t="s">
        <v>37203</v>
      </c>
      <c r="B12742" s="407" t="s">
        <v>37204</v>
      </c>
      <c r="C12742" s="408">
        <v>13</v>
      </c>
      <c r="D12742" s="408">
        <v>91.058099999999996</v>
      </c>
      <c r="E12742" s="408">
        <v>104.0581</v>
      </c>
      <c r="F12742" s="409">
        <v>44063.698773148149</v>
      </c>
      <c r="G12742" s="408">
        <v>0</v>
      </c>
    </row>
    <row r="12743" spans="1:7" ht="15" x14ac:dyDescent="0.2">
      <c r="A12743" s="407" t="s">
        <v>37205</v>
      </c>
      <c r="B12743" s="407" t="s">
        <v>37206</v>
      </c>
      <c r="C12743" s="408">
        <v>13.25</v>
      </c>
      <c r="D12743" s="408">
        <v>43.332082352293376</v>
      </c>
      <c r="E12743" s="408">
        <v>70.582082352293384</v>
      </c>
      <c r="F12743" s="409">
        <v>44063.698865740742</v>
      </c>
      <c r="G12743" s="408">
        <v>0</v>
      </c>
    </row>
    <row r="12744" spans="1:7" ht="15" x14ac:dyDescent="0.2">
      <c r="A12744" s="407" t="s">
        <v>37207</v>
      </c>
      <c r="B12744" s="407" t="s">
        <v>37208</v>
      </c>
      <c r="C12744" s="408">
        <v>22</v>
      </c>
      <c r="D12744" s="408">
        <v>101.61067838214471</v>
      </c>
      <c r="E12744" s="408">
        <v>137.6106783821447</v>
      </c>
      <c r="F12744" s="409">
        <v>44063.698935185188</v>
      </c>
      <c r="G12744" s="408">
        <v>0</v>
      </c>
    </row>
    <row r="12745" spans="1:7" ht="15" x14ac:dyDescent="0.2">
      <c r="A12745" s="407" t="s">
        <v>37209</v>
      </c>
      <c r="B12745" s="407" t="s">
        <v>37210</v>
      </c>
      <c r="C12745" s="408">
        <v>19</v>
      </c>
      <c r="D12745" s="408">
        <v>91.568219106774393</v>
      </c>
      <c r="E12745" s="408">
        <v>124.56821910677441</v>
      </c>
      <c r="F12745" s="409">
        <v>44063.699004629627</v>
      </c>
      <c r="G12745" s="408">
        <v>0</v>
      </c>
    </row>
    <row r="12746" spans="1:7" ht="15" x14ac:dyDescent="0.2">
      <c r="A12746" s="407" t="s">
        <v>37211</v>
      </c>
      <c r="B12746" s="407" t="s">
        <v>37212</v>
      </c>
      <c r="C12746" s="408">
        <v>13.25</v>
      </c>
      <c r="D12746" s="408">
        <v>43.332082352293376</v>
      </c>
      <c r="E12746" s="408">
        <v>70.582082352293384</v>
      </c>
      <c r="F12746" s="409">
        <v>44063.699062500003</v>
      </c>
      <c r="G12746" s="408">
        <v>0</v>
      </c>
    </row>
    <row r="12747" spans="1:7" ht="15" x14ac:dyDescent="0.2">
      <c r="A12747" s="407" t="s">
        <v>37213</v>
      </c>
      <c r="B12747" s="407" t="s">
        <v>37214</v>
      </c>
      <c r="C12747" s="408">
        <v>22</v>
      </c>
      <c r="D12747" s="408">
        <v>101.61067838214471</v>
      </c>
      <c r="E12747" s="408">
        <v>137.6106783821447</v>
      </c>
      <c r="F12747" s="409">
        <v>44063.699155092596</v>
      </c>
      <c r="G12747" s="408">
        <v>0</v>
      </c>
    </row>
    <row r="12748" spans="1:7" ht="15" x14ac:dyDescent="0.2">
      <c r="A12748" s="407" t="s">
        <v>37215</v>
      </c>
      <c r="B12748" s="407" t="s">
        <v>37216</v>
      </c>
      <c r="C12748" s="408">
        <v>19</v>
      </c>
      <c r="D12748" s="408">
        <v>91.568219106774393</v>
      </c>
      <c r="E12748" s="408">
        <v>124.56821910677441</v>
      </c>
      <c r="F12748" s="409">
        <v>44063.699270833335</v>
      </c>
      <c r="G12748" s="408">
        <v>0</v>
      </c>
    </row>
    <row r="12749" spans="1:7" ht="15" x14ac:dyDescent="0.2">
      <c r="A12749" s="407" t="s">
        <v>37217</v>
      </c>
      <c r="B12749" s="407" t="s">
        <v>37218</v>
      </c>
      <c r="C12749" s="408">
        <v>13.25</v>
      </c>
      <c r="D12749" s="408">
        <v>43.729082352293375</v>
      </c>
      <c r="E12749" s="408">
        <v>70.979082352293375</v>
      </c>
      <c r="F12749" s="409">
        <v>44063.69935185185</v>
      </c>
      <c r="G12749" s="408">
        <v>0</v>
      </c>
    </row>
    <row r="12750" spans="1:7" ht="15" x14ac:dyDescent="0.2">
      <c r="A12750" s="407" t="s">
        <v>37219</v>
      </c>
      <c r="B12750" s="407" t="s">
        <v>37220</v>
      </c>
      <c r="C12750" s="408">
        <v>22</v>
      </c>
      <c r="D12750" s="408">
        <v>102.0076783821447</v>
      </c>
      <c r="E12750" s="408">
        <v>138.00767838214472</v>
      </c>
      <c r="F12750" s="409">
        <v>44063.699421296296</v>
      </c>
      <c r="G12750" s="408">
        <v>0</v>
      </c>
    </row>
    <row r="12751" spans="1:7" ht="15" x14ac:dyDescent="0.2">
      <c r="A12751" s="407" t="s">
        <v>37221</v>
      </c>
      <c r="B12751" s="407" t="s">
        <v>37222</v>
      </c>
      <c r="C12751" s="408">
        <v>19</v>
      </c>
      <c r="D12751" s="408">
        <v>91.965219106774398</v>
      </c>
      <c r="E12751" s="408">
        <v>124.96521910677441</v>
      </c>
      <c r="F12751" s="409">
        <v>44063.699502314812</v>
      </c>
      <c r="G12751" s="408">
        <v>0</v>
      </c>
    </row>
    <row r="12752" spans="1:7" ht="15" x14ac:dyDescent="0.2">
      <c r="A12752" s="407" t="s">
        <v>37223</v>
      </c>
      <c r="B12752" s="407" t="s">
        <v>37224</v>
      </c>
      <c r="C12752" s="408">
        <v>13.25</v>
      </c>
      <c r="D12752" s="408">
        <v>43.729082352293375</v>
      </c>
      <c r="E12752" s="408">
        <v>70.979082352293375</v>
      </c>
      <c r="F12752" s="409">
        <v>44063.699571759258</v>
      </c>
      <c r="G12752" s="408">
        <v>0</v>
      </c>
    </row>
    <row r="12753" spans="1:7" ht="15" x14ac:dyDescent="0.2">
      <c r="A12753" s="407" t="s">
        <v>37225</v>
      </c>
      <c r="B12753" s="407" t="s">
        <v>37226</v>
      </c>
      <c r="C12753" s="408">
        <v>22</v>
      </c>
      <c r="D12753" s="408">
        <v>102.0076783821447</v>
      </c>
      <c r="E12753" s="408">
        <v>138.00767838214472</v>
      </c>
      <c r="F12753" s="409">
        <v>44063.699629629627</v>
      </c>
      <c r="G12753" s="408">
        <v>0</v>
      </c>
    </row>
    <row r="12754" spans="1:7" ht="15" x14ac:dyDescent="0.2">
      <c r="A12754" s="407" t="s">
        <v>37227</v>
      </c>
      <c r="B12754" s="407" t="s">
        <v>37228</v>
      </c>
      <c r="C12754" s="408">
        <v>19</v>
      </c>
      <c r="D12754" s="408">
        <v>91.965219106774398</v>
      </c>
      <c r="E12754" s="408">
        <v>124.96521910677441</v>
      </c>
      <c r="F12754" s="409">
        <v>44063.69971064815</v>
      </c>
      <c r="G12754" s="408">
        <v>0</v>
      </c>
    </row>
    <row r="12755" spans="1:7" ht="15" x14ac:dyDescent="0.2">
      <c r="A12755" s="407" t="s">
        <v>37229</v>
      </c>
      <c r="B12755" s="407" t="s">
        <v>37230</v>
      </c>
      <c r="C12755" s="408">
        <v>13.25</v>
      </c>
      <c r="D12755" s="408">
        <v>45.301202352293373</v>
      </c>
      <c r="E12755" s="408">
        <v>72.551202352293373</v>
      </c>
      <c r="F12755" s="409">
        <v>44063.699814814812</v>
      </c>
      <c r="G12755" s="408">
        <v>0</v>
      </c>
    </row>
    <row r="12756" spans="1:7" ht="15" x14ac:dyDescent="0.2">
      <c r="A12756" s="407" t="s">
        <v>37231</v>
      </c>
      <c r="B12756" s="407" t="s">
        <v>37232</v>
      </c>
      <c r="C12756" s="408">
        <v>22</v>
      </c>
      <c r="D12756" s="408">
        <v>103.5797983821447</v>
      </c>
      <c r="E12756" s="408">
        <v>139.5797983821447</v>
      </c>
      <c r="F12756" s="409">
        <v>44063.699872685182</v>
      </c>
      <c r="G12756" s="408">
        <v>0</v>
      </c>
    </row>
    <row r="12757" spans="1:7" ht="15" x14ac:dyDescent="0.2">
      <c r="A12757" s="407" t="s">
        <v>37233</v>
      </c>
      <c r="B12757" s="407" t="s">
        <v>37234</v>
      </c>
      <c r="C12757" s="408">
        <v>19</v>
      </c>
      <c r="D12757" s="408">
        <v>93.537339106774397</v>
      </c>
      <c r="E12757" s="408">
        <v>126.5373391067744</v>
      </c>
      <c r="F12757" s="409">
        <v>44063.699953703705</v>
      </c>
      <c r="G12757" s="408">
        <v>0</v>
      </c>
    </row>
    <row r="12758" spans="1:7" ht="15" x14ac:dyDescent="0.2">
      <c r="A12758" s="407" t="s">
        <v>37235</v>
      </c>
      <c r="B12758" s="407" t="s">
        <v>37236</v>
      </c>
      <c r="C12758" s="408">
        <v>14.75</v>
      </c>
      <c r="D12758" s="408">
        <v>47.76</v>
      </c>
      <c r="E12758" s="408">
        <v>76.510000000000005</v>
      </c>
      <c r="F12758" s="409">
        <v>44063.70003472222</v>
      </c>
      <c r="G12758" s="408">
        <v>0</v>
      </c>
    </row>
    <row r="12759" spans="1:7" ht="15" x14ac:dyDescent="0.2">
      <c r="A12759" s="407" t="s">
        <v>37237</v>
      </c>
      <c r="B12759" s="407" t="s">
        <v>37238</v>
      </c>
      <c r="C12759" s="408">
        <v>22</v>
      </c>
      <c r="D12759" s="408">
        <v>103.5797983821447</v>
      </c>
      <c r="E12759" s="408">
        <v>139.5797983821447</v>
      </c>
      <c r="F12759" s="409">
        <v>44063.700104166666</v>
      </c>
      <c r="G12759" s="408">
        <v>0</v>
      </c>
    </row>
    <row r="12760" spans="1:7" ht="15" x14ac:dyDescent="0.2">
      <c r="A12760" s="407" t="s">
        <v>37239</v>
      </c>
      <c r="B12760" s="407" t="s">
        <v>37240</v>
      </c>
      <c r="C12760" s="408">
        <v>19</v>
      </c>
      <c r="D12760" s="408">
        <v>93.537339106774397</v>
      </c>
      <c r="E12760" s="408">
        <v>126.5373391067744</v>
      </c>
      <c r="F12760" s="409">
        <v>44063.700185185182</v>
      </c>
      <c r="G12760" s="408">
        <v>0</v>
      </c>
    </row>
    <row r="12761" spans="1:7" ht="15" x14ac:dyDescent="0.2">
      <c r="A12761" s="407" t="s">
        <v>37241</v>
      </c>
      <c r="B12761" s="407" t="s">
        <v>37242</v>
      </c>
      <c r="C12761" s="408">
        <v>13.25</v>
      </c>
      <c r="D12761" s="408">
        <v>42.141082352293374</v>
      </c>
      <c r="E12761" s="408">
        <v>69.391082352293381</v>
      </c>
      <c r="F12761" s="409">
        <v>44063.700266203705</v>
      </c>
      <c r="G12761" s="408">
        <v>0</v>
      </c>
    </row>
    <row r="12762" spans="1:7" ht="15" x14ac:dyDescent="0.2">
      <c r="A12762" s="407" t="s">
        <v>37243</v>
      </c>
      <c r="B12762" s="407" t="s">
        <v>37244</v>
      </c>
      <c r="C12762" s="408">
        <v>12.5</v>
      </c>
      <c r="D12762" s="408">
        <v>99.82</v>
      </c>
      <c r="E12762" s="408">
        <v>112.32</v>
      </c>
      <c r="F12762" s="409">
        <v>44063.70034722222</v>
      </c>
      <c r="G12762" s="408">
        <v>0</v>
      </c>
    </row>
    <row r="12763" spans="1:7" ht="15" x14ac:dyDescent="0.2">
      <c r="A12763" s="407" t="s">
        <v>37245</v>
      </c>
      <c r="B12763" s="407" t="s">
        <v>37246</v>
      </c>
      <c r="C12763" s="408">
        <v>12</v>
      </c>
      <c r="D12763" s="408">
        <v>90.566100000000006</v>
      </c>
      <c r="E12763" s="408">
        <v>102.56610000000001</v>
      </c>
      <c r="F12763" s="409">
        <v>44063.700416666667</v>
      </c>
      <c r="G12763" s="408">
        <v>0</v>
      </c>
    </row>
    <row r="12764" spans="1:7" ht="15" x14ac:dyDescent="0.2">
      <c r="A12764" s="407" t="s">
        <v>37247</v>
      </c>
      <c r="B12764" s="407" t="s">
        <v>37248</v>
      </c>
      <c r="C12764" s="408">
        <v>13.25</v>
      </c>
      <c r="D12764" s="408">
        <v>42.141082352293374</v>
      </c>
      <c r="E12764" s="408">
        <v>69.391082352293381</v>
      </c>
      <c r="F12764" s="409">
        <v>44063.700486111113</v>
      </c>
      <c r="G12764" s="408">
        <v>0</v>
      </c>
    </row>
    <row r="12765" spans="1:7" ht="15" x14ac:dyDescent="0.2">
      <c r="A12765" s="407" t="s">
        <v>37249</v>
      </c>
      <c r="B12765" s="407" t="s">
        <v>37250</v>
      </c>
      <c r="C12765" s="408">
        <v>12.5</v>
      </c>
      <c r="D12765" s="408">
        <v>100.17</v>
      </c>
      <c r="E12765" s="408">
        <v>112.67</v>
      </c>
      <c r="F12765" s="409">
        <v>44063.700543981482</v>
      </c>
      <c r="G12765" s="408">
        <v>0</v>
      </c>
    </row>
    <row r="12766" spans="1:7" ht="15" x14ac:dyDescent="0.2">
      <c r="A12766" s="407" t="s">
        <v>37251</v>
      </c>
      <c r="B12766" s="407" t="s">
        <v>37252</v>
      </c>
      <c r="C12766" s="408">
        <v>12</v>
      </c>
      <c r="D12766" s="408">
        <v>90.9161</v>
      </c>
      <c r="E12766" s="408">
        <v>102.9161</v>
      </c>
      <c r="F12766" s="409">
        <v>44063.700601851851</v>
      </c>
      <c r="G12766" s="408">
        <v>0</v>
      </c>
    </row>
    <row r="12767" spans="1:7" ht="15" x14ac:dyDescent="0.2">
      <c r="A12767" s="407" t="s">
        <v>37253</v>
      </c>
      <c r="B12767" s="407" t="s">
        <v>37254</v>
      </c>
      <c r="C12767" s="408">
        <v>13.25</v>
      </c>
      <c r="D12767" s="408">
        <v>42.379282352293373</v>
      </c>
      <c r="E12767" s="408">
        <v>69.629282352293373</v>
      </c>
      <c r="F12767" s="409">
        <v>44063.700694444444</v>
      </c>
      <c r="G12767" s="408">
        <v>0</v>
      </c>
    </row>
    <row r="12768" spans="1:7" ht="15" x14ac:dyDescent="0.2">
      <c r="A12768" s="407" t="s">
        <v>37255</v>
      </c>
      <c r="B12768" s="407" t="s">
        <v>37256</v>
      </c>
      <c r="C12768" s="408">
        <v>22</v>
      </c>
      <c r="D12768" s="408">
        <v>100.6578783821447</v>
      </c>
      <c r="E12768" s="408">
        <v>136.6578783821447</v>
      </c>
      <c r="F12768" s="409">
        <v>44063.700775462959</v>
      </c>
      <c r="G12768" s="408">
        <v>0</v>
      </c>
    </row>
    <row r="12769" spans="1:7" ht="15" x14ac:dyDescent="0.2">
      <c r="A12769" s="407" t="s">
        <v>37257</v>
      </c>
      <c r="B12769" s="407" t="s">
        <v>37258</v>
      </c>
      <c r="C12769" s="408">
        <v>19</v>
      </c>
      <c r="D12769" s="408">
        <v>90.615419106774397</v>
      </c>
      <c r="E12769" s="408">
        <v>123.6154191067744</v>
      </c>
      <c r="F12769" s="409">
        <v>44063.700868055559</v>
      </c>
      <c r="G12769" s="408">
        <v>0</v>
      </c>
    </row>
    <row r="12770" spans="1:7" ht="15" x14ac:dyDescent="0.2">
      <c r="A12770" s="407" t="s">
        <v>37259</v>
      </c>
      <c r="B12770" s="407" t="s">
        <v>37260</v>
      </c>
      <c r="C12770" s="408">
        <v>13.25</v>
      </c>
      <c r="D12770" s="408">
        <v>42.379282352293373</v>
      </c>
      <c r="E12770" s="408">
        <v>69.629282352293373</v>
      </c>
      <c r="F12770" s="409">
        <v>44063.700949074075</v>
      </c>
      <c r="G12770" s="408">
        <v>0</v>
      </c>
    </row>
    <row r="12771" spans="1:7" ht="15" x14ac:dyDescent="0.2">
      <c r="A12771" s="407" t="s">
        <v>37261</v>
      </c>
      <c r="B12771" s="407" t="s">
        <v>37262</v>
      </c>
      <c r="C12771" s="408">
        <v>22</v>
      </c>
      <c r="D12771" s="408">
        <v>100.6578783821447</v>
      </c>
      <c r="E12771" s="408">
        <v>136.6578783821447</v>
      </c>
      <c r="F12771" s="409">
        <v>44063.70103009259</v>
      </c>
      <c r="G12771" s="408">
        <v>0</v>
      </c>
    </row>
    <row r="12772" spans="1:7" ht="15" x14ac:dyDescent="0.2">
      <c r="A12772" s="407" t="s">
        <v>37263</v>
      </c>
      <c r="B12772" s="407" t="s">
        <v>37264</v>
      </c>
      <c r="C12772" s="408">
        <v>12</v>
      </c>
      <c r="D12772" s="408">
        <v>90.9161</v>
      </c>
      <c r="E12772" s="408">
        <v>102.9161</v>
      </c>
      <c r="F12772" s="409">
        <v>44063.701099537036</v>
      </c>
      <c r="G12772" s="408">
        <v>0</v>
      </c>
    </row>
    <row r="12773" spans="1:7" ht="15" x14ac:dyDescent="0.2">
      <c r="A12773" s="407" t="s">
        <v>37265</v>
      </c>
      <c r="B12773" s="407" t="s">
        <v>37266</v>
      </c>
      <c r="C12773" s="408">
        <v>18.75</v>
      </c>
      <c r="D12773" s="408">
        <v>73.696123076923072</v>
      </c>
      <c r="E12773" s="408">
        <v>107.44612307692309</v>
      </c>
      <c r="F12773" s="409">
        <v>44063.701180555552</v>
      </c>
      <c r="G12773" s="408">
        <v>0</v>
      </c>
    </row>
    <row r="12774" spans="1:7" ht="15" x14ac:dyDescent="0.2">
      <c r="A12774" s="407" t="s">
        <v>37267</v>
      </c>
      <c r="B12774" s="407" t="s">
        <v>37268</v>
      </c>
      <c r="C12774" s="408">
        <v>24.5</v>
      </c>
      <c r="D12774" s="408">
        <v>134.41380000000001</v>
      </c>
      <c r="E12774" s="408">
        <v>158.91380000000001</v>
      </c>
      <c r="F12774" s="409">
        <v>44063.701238425929</v>
      </c>
      <c r="G12774" s="408">
        <v>0</v>
      </c>
    </row>
    <row r="12775" spans="1:7" ht="15" x14ac:dyDescent="0.2">
      <c r="A12775" s="407" t="s">
        <v>37269</v>
      </c>
      <c r="B12775" s="407" t="s">
        <v>37270</v>
      </c>
      <c r="C12775" s="408">
        <v>21.5</v>
      </c>
      <c r="D12775" s="408">
        <v>117.8939</v>
      </c>
      <c r="E12775" s="408">
        <v>139.3939</v>
      </c>
      <c r="F12775" s="409">
        <v>44063.701307870368</v>
      </c>
      <c r="G12775" s="408">
        <v>0</v>
      </c>
    </row>
    <row r="12776" spans="1:7" ht="15" x14ac:dyDescent="0.2">
      <c r="A12776" s="407" t="s">
        <v>37271</v>
      </c>
      <c r="B12776" s="407" t="s">
        <v>37272</v>
      </c>
      <c r="C12776" s="408">
        <v>18.75</v>
      </c>
      <c r="D12776" s="408">
        <v>75.601723076923079</v>
      </c>
      <c r="E12776" s="408">
        <v>109.35172307692308</v>
      </c>
      <c r="F12776" s="409">
        <v>44063.701377314814</v>
      </c>
      <c r="G12776" s="408">
        <v>0</v>
      </c>
    </row>
    <row r="12777" spans="1:7" ht="15" x14ac:dyDescent="0.2">
      <c r="A12777" s="407" t="s">
        <v>37273</v>
      </c>
      <c r="B12777" s="407" t="s">
        <v>37274</v>
      </c>
      <c r="C12777" s="408">
        <v>22.5</v>
      </c>
      <c r="D12777" s="408">
        <v>135.40780000000001</v>
      </c>
      <c r="E12777" s="408">
        <v>157.90780000000001</v>
      </c>
      <c r="F12777" s="409">
        <v>44063.701435185183</v>
      </c>
      <c r="G12777" s="408">
        <v>0</v>
      </c>
    </row>
    <row r="12778" spans="1:7" ht="15" x14ac:dyDescent="0.2">
      <c r="A12778" s="407" t="s">
        <v>37275</v>
      </c>
      <c r="B12778" s="407" t="s">
        <v>37276</v>
      </c>
      <c r="C12778" s="408">
        <v>24.499999999999996</v>
      </c>
      <c r="D12778" s="408">
        <v>118.54293983018256</v>
      </c>
      <c r="E12778" s="408">
        <v>158.04293983018255</v>
      </c>
      <c r="F12778" s="409">
        <v>44063.701504629629</v>
      </c>
      <c r="G12778" s="408">
        <v>0</v>
      </c>
    </row>
    <row r="12779" spans="1:7" ht="15" x14ac:dyDescent="0.2">
      <c r="A12779" s="407" t="s">
        <v>37277</v>
      </c>
      <c r="B12779" s="407" t="s">
        <v>37278</v>
      </c>
      <c r="C12779" s="408">
        <v>18.75</v>
      </c>
      <c r="D12779" s="408">
        <v>76.395723076923076</v>
      </c>
      <c r="E12779" s="408">
        <v>110.14572307692308</v>
      </c>
      <c r="F12779" s="409">
        <v>44063.701562499999</v>
      </c>
      <c r="G12779" s="408">
        <v>0</v>
      </c>
    </row>
    <row r="12780" spans="1:7" ht="15" x14ac:dyDescent="0.2">
      <c r="A12780" s="407" t="s">
        <v>37279</v>
      </c>
      <c r="B12780" s="407" t="s">
        <v>37280</v>
      </c>
      <c r="C12780" s="408">
        <v>27.5</v>
      </c>
      <c r="D12780" s="408">
        <v>137.50683983018257</v>
      </c>
      <c r="E12780" s="408">
        <v>180.00683983018257</v>
      </c>
      <c r="F12780" s="409">
        <v>44063.701631944445</v>
      </c>
      <c r="G12780" s="408">
        <v>0</v>
      </c>
    </row>
    <row r="12781" spans="1:7" ht="15" x14ac:dyDescent="0.2">
      <c r="A12781" s="407" t="s">
        <v>37281</v>
      </c>
      <c r="B12781" s="407" t="s">
        <v>37282</v>
      </c>
      <c r="C12781" s="408">
        <v>19.5</v>
      </c>
      <c r="D12781" s="408">
        <v>118.74590000000001</v>
      </c>
      <c r="E12781" s="408">
        <v>138.24590000000001</v>
      </c>
      <c r="F12781" s="409">
        <v>44063.701701388891</v>
      </c>
      <c r="G12781" s="408">
        <v>0</v>
      </c>
    </row>
    <row r="12782" spans="1:7" ht="15" x14ac:dyDescent="0.2">
      <c r="A12782" s="407" t="s">
        <v>37283</v>
      </c>
      <c r="B12782" s="407" t="s">
        <v>37284</v>
      </c>
      <c r="C12782" s="408">
        <v>18.75</v>
      </c>
      <c r="D12782" s="408">
        <v>84.6</v>
      </c>
      <c r="E12782" s="408">
        <v>118.35</v>
      </c>
      <c r="F12782" s="409">
        <v>44063.701782407406</v>
      </c>
      <c r="G12782" s="408">
        <v>0</v>
      </c>
    </row>
    <row r="12783" spans="1:7" ht="15" x14ac:dyDescent="0.2">
      <c r="A12783" s="407" t="s">
        <v>37285</v>
      </c>
      <c r="B12783" s="407" t="s">
        <v>37286</v>
      </c>
      <c r="C12783" s="408">
        <v>27.5</v>
      </c>
      <c r="D12783" s="408">
        <v>140.65107983018257</v>
      </c>
      <c r="E12783" s="408">
        <v>183.15107983018257</v>
      </c>
      <c r="F12783" s="409">
        <v>44063.701851851853</v>
      </c>
      <c r="G12783" s="408">
        <v>0</v>
      </c>
    </row>
    <row r="12784" spans="1:7" ht="15" x14ac:dyDescent="0.2">
      <c r="A12784" s="407" t="s">
        <v>37287</v>
      </c>
      <c r="B12784" s="407" t="s">
        <v>37288</v>
      </c>
      <c r="C12784" s="408">
        <v>19.5</v>
      </c>
      <c r="D12784" s="408">
        <v>122.15389999999999</v>
      </c>
      <c r="E12784" s="408">
        <v>141.65389999999999</v>
      </c>
      <c r="F12784" s="409">
        <v>44063.701921296299</v>
      </c>
      <c r="G12784" s="408">
        <v>0</v>
      </c>
    </row>
    <row r="12785" spans="1:7" ht="15" x14ac:dyDescent="0.2">
      <c r="A12785" s="407" t="s">
        <v>37289</v>
      </c>
      <c r="B12785" s="407" t="s">
        <v>37290</v>
      </c>
      <c r="C12785" s="408">
        <v>17.5</v>
      </c>
      <c r="D12785" s="408">
        <v>72.847800000000007</v>
      </c>
      <c r="E12785" s="408">
        <v>90.347800000000007</v>
      </c>
      <c r="F12785" s="409">
        <v>44063.701979166668</v>
      </c>
      <c r="G12785" s="408">
        <v>0</v>
      </c>
    </row>
    <row r="12786" spans="1:7" ht="15" x14ac:dyDescent="0.2">
      <c r="A12786" s="407" t="s">
        <v>37291</v>
      </c>
      <c r="B12786" s="407" t="s">
        <v>37292</v>
      </c>
      <c r="C12786" s="408">
        <v>22.5</v>
      </c>
      <c r="D12786" s="408">
        <v>134.12979999999999</v>
      </c>
      <c r="E12786" s="408">
        <v>156.62979999999999</v>
      </c>
      <c r="F12786" s="409">
        <v>44063.702037037037</v>
      </c>
      <c r="G12786" s="408">
        <v>0</v>
      </c>
    </row>
    <row r="12787" spans="1:7" ht="15" x14ac:dyDescent="0.2">
      <c r="A12787" s="407" t="s">
        <v>37293</v>
      </c>
      <c r="B12787" s="407" t="s">
        <v>37294</v>
      </c>
      <c r="C12787" s="408">
        <v>19.5</v>
      </c>
      <c r="D12787" s="408">
        <v>117.6099</v>
      </c>
      <c r="E12787" s="408">
        <v>137.10990000000001</v>
      </c>
      <c r="F12787" s="409">
        <v>44063.702094907407</v>
      </c>
      <c r="G12787" s="408">
        <v>0</v>
      </c>
    </row>
    <row r="12788" spans="1:7" ht="15" x14ac:dyDescent="0.2">
      <c r="A12788" s="407" t="s">
        <v>37295</v>
      </c>
      <c r="B12788" s="407" t="s">
        <v>37296</v>
      </c>
      <c r="C12788" s="408">
        <v>17.5</v>
      </c>
      <c r="D12788" s="408">
        <v>72.847800000000007</v>
      </c>
      <c r="E12788" s="408">
        <v>90.347800000000007</v>
      </c>
      <c r="F12788" s="409">
        <v>44063.702187499999</v>
      </c>
      <c r="G12788" s="408">
        <v>0</v>
      </c>
    </row>
    <row r="12789" spans="1:7" ht="15" x14ac:dyDescent="0.2">
      <c r="A12789" s="407" t="s">
        <v>37297</v>
      </c>
      <c r="B12789" s="407" t="s">
        <v>37298</v>
      </c>
      <c r="C12789" s="408">
        <v>22.5</v>
      </c>
      <c r="D12789" s="408">
        <v>134.12979999999999</v>
      </c>
      <c r="E12789" s="408">
        <v>156.62979999999999</v>
      </c>
      <c r="F12789" s="409">
        <v>44063.702268518522</v>
      </c>
      <c r="G12789" s="408">
        <v>0</v>
      </c>
    </row>
    <row r="12790" spans="1:7" ht="15" x14ac:dyDescent="0.2">
      <c r="A12790" s="407" t="s">
        <v>37299</v>
      </c>
      <c r="B12790" s="407" t="s">
        <v>37300</v>
      </c>
      <c r="C12790" s="408">
        <v>19.5</v>
      </c>
      <c r="D12790" s="408">
        <v>117.6099</v>
      </c>
      <c r="E12790" s="408">
        <v>137.10990000000001</v>
      </c>
      <c r="F12790" s="409">
        <v>44063.702337962961</v>
      </c>
      <c r="G12790" s="408">
        <v>0</v>
      </c>
    </row>
    <row r="12791" spans="1:7" ht="15" x14ac:dyDescent="0.2">
      <c r="A12791" s="407" t="s">
        <v>37301</v>
      </c>
      <c r="B12791" s="407" t="s">
        <v>37302</v>
      </c>
      <c r="C12791" s="408">
        <v>17.75</v>
      </c>
      <c r="D12791" s="408">
        <v>77.324623076923075</v>
      </c>
      <c r="E12791" s="408">
        <v>109.07462307692307</v>
      </c>
      <c r="F12791" s="409">
        <v>44063.70239583333</v>
      </c>
      <c r="G12791" s="408">
        <v>0</v>
      </c>
    </row>
    <row r="12792" spans="1:7" ht="15" x14ac:dyDescent="0.2">
      <c r="A12792" s="407" t="s">
        <v>37303</v>
      </c>
      <c r="B12792" s="407" t="s">
        <v>37304</v>
      </c>
      <c r="C12792" s="408">
        <v>32</v>
      </c>
      <c r="D12792" s="408">
        <v>192.03733368736633</v>
      </c>
      <c r="E12792" s="408">
        <v>238.03733368736633</v>
      </c>
      <c r="F12792" s="409">
        <v>44063.702453703707</v>
      </c>
      <c r="G12792" s="408">
        <v>0</v>
      </c>
    </row>
    <row r="12793" spans="1:7" ht="15" x14ac:dyDescent="0.2">
      <c r="A12793" s="407" t="s">
        <v>37305</v>
      </c>
      <c r="B12793" s="407" t="s">
        <v>37306</v>
      </c>
      <c r="C12793" s="408">
        <v>26</v>
      </c>
      <c r="D12793" s="408">
        <v>173.0377</v>
      </c>
      <c r="E12793" s="408">
        <v>199.0377</v>
      </c>
      <c r="F12793" s="409">
        <v>44063.702523148146</v>
      </c>
      <c r="G12793" s="408">
        <v>0</v>
      </c>
    </row>
    <row r="12794" spans="1:7" ht="15" x14ac:dyDescent="0.2">
      <c r="A12794" s="407" t="s">
        <v>37307</v>
      </c>
      <c r="B12794" s="407" t="s">
        <v>37308</v>
      </c>
      <c r="C12794" s="408">
        <v>17.75</v>
      </c>
      <c r="D12794" s="408">
        <v>79.230223076923068</v>
      </c>
      <c r="E12794" s="408">
        <v>110.98022307692308</v>
      </c>
      <c r="F12794" s="409">
        <v>44063.702581018515</v>
      </c>
      <c r="G12794" s="408">
        <v>0</v>
      </c>
    </row>
    <row r="12795" spans="1:7" ht="15" x14ac:dyDescent="0.2">
      <c r="A12795" s="407" t="s">
        <v>37309</v>
      </c>
      <c r="B12795" s="407" t="s">
        <v>37310</v>
      </c>
      <c r="C12795" s="408">
        <v>27</v>
      </c>
      <c r="D12795" s="408">
        <v>192.5395</v>
      </c>
      <c r="E12795" s="408">
        <v>219.5395</v>
      </c>
      <c r="F12795" s="409">
        <v>44063.702638888892</v>
      </c>
      <c r="G12795" s="408">
        <v>0</v>
      </c>
    </row>
    <row r="12796" spans="1:7" ht="15" x14ac:dyDescent="0.2">
      <c r="A12796" s="407" t="s">
        <v>37311</v>
      </c>
      <c r="B12796" s="407" t="s">
        <v>37312</v>
      </c>
      <c r="C12796" s="408">
        <v>24</v>
      </c>
      <c r="D12796" s="408">
        <v>174.0317</v>
      </c>
      <c r="E12796" s="408">
        <v>198.0317</v>
      </c>
      <c r="F12796" s="409">
        <v>44063.702708333331</v>
      </c>
      <c r="G12796" s="408">
        <v>0</v>
      </c>
    </row>
    <row r="12797" spans="1:7" ht="15" x14ac:dyDescent="0.2">
      <c r="A12797" s="407" t="s">
        <v>37313</v>
      </c>
      <c r="B12797" s="407" t="s">
        <v>37314</v>
      </c>
      <c r="C12797" s="408">
        <v>17.75</v>
      </c>
      <c r="D12797" s="408">
        <v>80.024223076923079</v>
      </c>
      <c r="E12797" s="408">
        <v>111.77422307692308</v>
      </c>
      <c r="F12797" s="409">
        <v>44063.702777777777</v>
      </c>
      <c r="G12797" s="408">
        <v>0</v>
      </c>
    </row>
    <row r="12798" spans="1:7" ht="15" x14ac:dyDescent="0.2">
      <c r="A12798" s="407" t="s">
        <v>37315</v>
      </c>
      <c r="B12798" s="407" t="s">
        <v>37316</v>
      </c>
      <c r="C12798" s="408">
        <v>27</v>
      </c>
      <c r="D12798" s="408">
        <v>192.39750000000001</v>
      </c>
      <c r="E12798" s="408">
        <v>219.39750000000001</v>
      </c>
      <c r="F12798" s="409">
        <v>44063.702847222223</v>
      </c>
      <c r="G12798" s="408">
        <v>0</v>
      </c>
    </row>
    <row r="12799" spans="1:7" ht="15" x14ac:dyDescent="0.2">
      <c r="A12799" s="407" t="s">
        <v>37317</v>
      </c>
      <c r="B12799" s="407" t="s">
        <v>37318</v>
      </c>
      <c r="C12799" s="408">
        <v>24</v>
      </c>
      <c r="D12799" s="408">
        <v>173.8897</v>
      </c>
      <c r="E12799" s="408">
        <v>197.8897</v>
      </c>
      <c r="F12799" s="409">
        <v>44063.702905092592</v>
      </c>
      <c r="G12799" s="408">
        <v>0</v>
      </c>
    </row>
    <row r="12800" spans="1:7" ht="15" x14ac:dyDescent="0.2">
      <c r="A12800" s="407" t="s">
        <v>37319</v>
      </c>
      <c r="B12800" s="407" t="s">
        <v>37320</v>
      </c>
      <c r="C12800" s="408">
        <v>17.75</v>
      </c>
      <c r="D12800" s="408">
        <v>83.168463076923075</v>
      </c>
      <c r="E12800" s="408">
        <v>114.91846307692308</v>
      </c>
      <c r="F12800" s="409">
        <v>44063.702974537038</v>
      </c>
      <c r="G12800" s="408">
        <v>0</v>
      </c>
    </row>
    <row r="12801" spans="1:7" ht="15" x14ac:dyDescent="0.2">
      <c r="A12801" s="407" t="s">
        <v>37321</v>
      </c>
      <c r="B12801" s="407" t="s">
        <v>37322</v>
      </c>
      <c r="C12801" s="408">
        <v>32</v>
      </c>
      <c r="D12801" s="408">
        <v>197.88117368736633</v>
      </c>
      <c r="E12801" s="408">
        <v>243.88117368736633</v>
      </c>
      <c r="F12801" s="409">
        <v>44063.703043981484</v>
      </c>
      <c r="G12801" s="408">
        <v>0</v>
      </c>
    </row>
    <row r="12802" spans="1:7" ht="15" x14ac:dyDescent="0.2">
      <c r="A12802" s="407" t="s">
        <v>37323</v>
      </c>
      <c r="B12802" s="407" t="s">
        <v>37324</v>
      </c>
      <c r="C12802" s="408">
        <v>24</v>
      </c>
      <c r="D12802" s="408">
        <v>177.29769999999999</v>
      </c>
      <c r="E12802" s="408">
        <v>201.29769999999999</v>
      </c>
      <c r="F12802" s="409">
        <v>44063.703125</v>
      </c>
      <c r="G12802" s="408">
        <v>0</v>
      </c>
    </row>
    <row r="12803" spans="1:7" ht="15" x14ac:dyDescent="0.2">
      <c r="A12803" s="407" t="s">
        <v>37325</v>
      </c>
      <c r="B12803" s="407" t="s">
        <v>37326</v>
      </c>
      <c r="C12803" s="408">
        <v>17</v>
      </c>
      <c r="D12803" s="408">
        <v>78.126300000000001</v>
      </c>
      <c r="E12803" s="408">
        <v>95.126300000000001</v>
      </c>
      <c r="F12803" s="409">
        <v>44063.703182870369</v>
      </c>
      <c r="G12803" s="408">
        <v>0</v>
      </c>
    </row>
    <row r="12804" spans="1:7" ht="15" x14ac:dyDescent="0.2">
      <c r="A12804" s="407" t="s">
        <v>37327</v>
      </c>
      <c r="B12804" s="407" t="s">
        <v>37328</v>
      </c>
      <c r="C12804" s="408">
        <v>27</v>
      </c>
      <c r="D12804" s="408">
        <v>191.26150000000001</v>
      </c>
      <c r="E12804" s="408">
        <v>218.26150000000001</v>
      </c>
      <c r="F12804" s="409">
        <v>44063.703240740739</v>
      </c>
      <c r="G12804" s="408">
        <v>0</v>
      </c>
    </row>
    <row r="12805" spans="1:7" ht="15" x14ac:dyDescent="0.2">
      <c r="A12805" s="407" t="s">
        <v>37329</v>
      </c>
      <c r="B12805" s="407" t="s">
        <v>37330</v>
      </c>
      <c r="C12805" s="408">
        <v>24</v>
      </c>
      <c r="D12805" s="408">
        <v>172.75370000000001</v>
      </c>
      <c r="E12805" s="408">
        <v>196.75370000000001</v>
      </c>
      <c r="F12805" s="409">
        <v>44063.703298611108</v>
      </c>
      <c r="G12805" s="408">
        <v>0</v>
      </c>
    </row>
    <row r="12806" spans="1:7" ht="15" x14ac:dyDescent="0.2">
      <c r="A12806" s="407" t="s">
        <v>37331</v>
      </c>
      <c r="B12806" s="407" t="s">
        <v>37332</v>
      </c>
      <c r="C12806" s="408">
        <v>17.75</v>
      </c>
      <c r="D12806" s="408">
        <v>77.324623076923075</v>
      </c>
      <c r="E12806" s="408">
        <v>109.07462307692307</v>
      </c>
      <c r="F12806" s="409">
        <v>44063.703379629631</v>
      </c>
      <c r="G12806" s="408">
        <v>0</v>
      </c>
    </row>
    <row r="12807" spans="1:7" ht="15" x14ac:dyDescent="0.2">
      <c r="A12807" s="407" t="s">
        <v>37333</v>
      </c>
      <c r="B12807" s="407" t="s">
        <v>37334</v>
      </c>
      <c r="C12807" s="408">
        <v>27</v>
      </c>
      <c r="D12807" s="408">
        <v>191.26150000000001</v>
      </c>
      <c r="E12807" s="408">
        <v>218.26150000000001</v>
      </c>
      <c r="F12807" s="409">
        <v>44063.703425925924</v>
      </c>
      <c r="G12807" s="408">
        <v>0</v>
      </c>
    </row>
    <row r="12808" spans="1:7" ht="15" x14ac:dyDescent="0.2">
      <c r="A12808" s="407" t="s">
        <v>37335</v>
      </c>
      <c r="B12808" s="407" t="s">
        <v>37336</v>
      </c>
      <c r="C12808" s="408">
        <v>24</v>
      </c>
      <c r="D12808" s="408">
        <v>172.75370000000001</v>
      </c>
      <c r="E12808" s="408">
        <v>196.75370000000001</v>
      </c>
      <c r="F12808" s="409">
        <v>44063.70349537037</v>
      </c>
      <c r="G12808" s="408">
        <v>0</v>
      </c>
    </row>
    <row r="12809" spans="1:7" ht="15" x14ac:dyDescent="0.2">
      <c r="A12809" s="407" t="s">
        <v>37337</v>
      </c>
      <c r="B12809" s="407" t="s">
        <v>37338</v>
      </c>
      <c r="C12809" s="408">
        <v>38.75</v>
      </c>
      <c r="D12809" s="408">
        <v>156.78333333333333</v>
      </c>
      <c r="E12809" s="408">
        <v>204.0333333333333</v>
      </c>
      <c r="F12809" s="409">
        <v>44063.703564814816</v>
      </c>
      <c r="G12809" s="408">
        <v>0</v>
      </c>
    </row>
    <row r="12810" spans="1:7" ht="15" x14ac:dyDescent="0.2">
      <c r="A12810" s="407" t="s">
        <v>37339</v>
      </c>
      <c r="B12810" s="407" t="s">
        <v>37340</v>
      </c>
      <c r="C12810" s="408">
        <v>48.499999999999993</v>
      </c>
      <c r="D12810" s="408">
        <v>308.7132823174768</v>
      </c>
      <c r="E12810" s="408">
        <v>382.71328231747674</v>
      </c>
      <c r="F12810" s="409">
        <v>44063.703645833331</v>
      </c>
      <c r="G12810" s="408">
        <v>0</v>
      </c>
    </row>
    <row r="12811" spans="1:7" ht="15" x14ac:dyDescent="0.2">
      <c r="A12811" s="407" t="s">
        <v>37341</v>
      </c>
      <c r="B12811" s="407" t="s">
        <v>37342</v>
      </c>
      <c r="C12811" s="408">
        <v>39</v>
      </c>
      <c r="D12811" s="408">
        <v>270.4584637667362</v>
      </c>
      <c r="E12811" s="408">
        <v>334.9584637667362</v>
      </c>
      <c r="F12811" s="409">
        <v>44063.703715277778</v>
      </c>
      <c r="G12811" s="408">
        <v>0</v>
      </c>
    </row>
    <row r="12812" spans="1:7" ht="15" x14ac:dyDescent="0.2">
      <c r="A12812" s="407" t="s">
        <v>37343</v>
      </c>
      <c r="B12812" s="407" t="s">
        <v>37344</v>
      </c>
      <c r="C12812" s="408">
        <v>38.75</v>
      </c>
      <c r="D12812" s="408">
        <v>162.68188778150983</v>
      </c>
      <c r="E12812" s="408">
        <v>226.93188778150983</v>
      </c>
      <c r="F12812" s="409">
        <v>44063.703784722224</v>
      </c>
      <c r="G12812" s="408">
        <v>0</v>
      </c>
    </row>
    <row r="12813" spans="1:7" ht="15" x14ac:dyDescent="0.2">
      <c r="A12813" s="407" t="s">
        <v>37345</v>
      </c>
      <c r="B12813" s="407" t="s">
        <v>37346</v>
      </c>
      <c r="C12813" s="408">
        <v>48.499999999999993</v>
      </c>
      <c r="D12813" s="408">
        <v>313.47728231747675</v>
      </c>
      <c r="E12813" s="408">
        <v>387.47728231747675</v>
      </c>
      <c r="F12813" s="409">
        <v>44063.70385416667</v>
      </c>
      <c r="G12813" s="408">
        <v>0</v>
      </c>
    </row>
    <row r="12814" spans="1:7" ht="15" x14ac:dyDescent="0.2">
      <c r="A12814" s="407" t="s">
        <v>37347</v>
      </c>
      <c r="B12814" s="407" t="s">
        <v>37348</v>
      </c>
      <c r="C12814" s="408">
        <v>54</v>
      </c>
      <c r="D12814" s="408">
        <v>273.8519</v>
      </c>
      <c r="E12814" s="408">
        <v>327.8519</v>
      </c>
      <c r="F12814" s="409">
        <v>44063.703923611109</v>
      </c>
      <c r="G12814" s="408">
        <v>0</v>
      </c>
    </row>
    <row r="12815" spans="1:7" ht="15" x14ac:dyDescent="0.2">
      <c r="A12815" s="407" t="s">
        <v>37349</v>
      </c>
      <c r="B12815" s="407" t="s">
        <v>37350</v>
      </c>
      <c r="C12815" s="408">
        <v>31</v>
      </c>
      <c r="D12815" s="408">
        <v>108.16776470458676</v>
      </c>
      <c r="E12815" s="408">
        <v>173.16776470458677</v>
      </c>
      <c r="F12815" s="409">
        <v>44063.703981481478</v>
      </c>
      <c r="G12815" s="408">
        <v>0</v>
      </c>
    </row>
    <row r="12816" spans="1:7" ht="15" x14ac:dyDescent="0.2">
      <c r="A12816" s="407" t="s">
        <v>37351</v>
      </c>
      <c r="B12816" s="407" t="s">
        <v>37352</v>
      </c>
      <c r="C12816" s="408">
        <v>48.499999999999993</v>
      </c>
      <c r="D12816" s="408">
        <v>224.72495676428943</v>
      </c>
      <c r="E12816" s="408">
        <v>307.2249567642894</v>
      </c>
      <c r="F12816" s="409">
        <v>44063.704050925924</v>
      </c>
      <c r="G12816" s="408">
        <v>0</v>
      </c>
    </row>
    <row r="12817" spans="1:7" ht="15" x14ac:dyDescent="0.2">
      <c r="A12817" s="407" t="s">
        <v>37353</v>
      </c>
      <c r="B12817" s="407" t="s">
        <v>37354</v>
      </c>
      <c r="C12817" s="408">
        <v>31</v>
      </c>
      <c r="D12817" s="408">
        <v>108.16776470458676</v>
      </c>
      <c r="E12817" s="408">
        <v>173.16776470458677</v>
      </c>
      <c r="F12817" s="409">
        <v>44063.704108796293</v>
      </c>
      <c r="G12817" s="408">
        <v>0</v>
      </c>
    </row>
    <row r="12818" spans="1:7" ht="15" x14ac:dyDescent="0.2">
      <c r="A12818" s="407" t="s">
        <v>37355</v>
      </c>
      <c r="B12818" s="407" t="s">
        <v>37356</v>
      </c>
      <c r="C12818" s="408">
        <v>30.5</v>
      </c>
      <c r="D12818" s="408">
        <v>220.48060000000001</v>
      </c>
      <c r="E12818" s="408">
        <v>250.98060000000001</v>
      </c>
      <c r="F12818" s="409">
        <v>44063.70417824074</v>
      </c>
      <c r="G12818" s="408">
        <v>0</v>
      </c>
    </row>
    <row r="12819" spans="1:7" ht="15" x14ac:dyDescent="0.2">
      <c r="A12819" s="407" t="s">
        <v>37357</v>
      </c>
      <c r="B12819" s="407" t="s">
        <v>37358</v>
      </c>
      <c r="C12819" s="408">
        <v>17.75</v>
      </c>
      <c r="D12819" s="408">
        <v>58.86428235229338</v>
      </c>
      <c r="E12819" s="408">
        <v>100.61428235229339</v>
      </c>
      <c r="F12819" s="409">
        <v>44063.704236111109</v>
      </c>
      <c r="G12819" s="408">
        <v>0</v>
      </c>
    </row>
    <row r="12820" spans="1:7" ht="15" x14ac:dyDescent="0.2">
      <c r="A12820" s="407" t="s">
        <v>37359</v>
      </c>
      <c r="B12820" s="407" t="s">
        <v>37360</v>
      </c>
      <c r="C12820" s="408">
        <v>26.5</v>
      </c>
      <c r="D12820" s="408">
        <v>117.1428783821447</v>
      </c>
      <c r="E12820" s="408">
        <v>167.64287838214469</v>
      </c>
      <c r="F12820" s="409">
        <v>44063.704317129632</v>
      </c>
      <c r="G12820" s="408">
        <v>0</v>
      </c>
    </row>
    <row r="12821" spans="1:7" ht="15" x14ac:dyDescent="0.2">
      <c r="A12821" s="407" t="s">
        <v>37361</v>
      </c>
      <c r="B12821" s="407" t="s">
        <v>37362</v>
      </c>
      <c r="C12821" s="408">
        <v>17.75</v>
      </c>
      <c r="D12821" s="408">
        <v>58.86428235229338</v>
      </c>
      <c r="E12821" s="408">
        <v>100.61428235229339</v>
      </c>
      <c r="F12821" s="409">
        <v>44063.704398148147</v>
      </c>
      <c r="G12821" s="408">
        <v>0</v>
      </c>
    </row>
    <row r="12822" spans="1:7" ht="15" x14ac:dyDescent="0.2">
      <c r="A12822" s="407" t="s">
        <v>37363</v>
      </c>
      <c r="B12822" s="407" t="s">
        <v>37364</v>
      </c>
      <c r="C12822" s="408">
        <v>26.5</v>
      </c>
      <c r="D12822" s="408">
        <v>117.1428783821447</v>
      </c>
      <c r="E12822" s="408">
        <v>167.64287838214469</v>
      </c>
      <c r="F12822" s="409">
        <v>44063.704479166663</v>
      </c>
      <c r="G12822" s="408">
        <v>0</v>
      </c>
    </row>
    <row r="12823" spans="1:7" ht="15" x14ac:dyDescent="0.2">
      <c r="A12823" s="407" t="s">
        <v>37365</v>
      </c>
      <c r="B12823" s="407" t="s">
        <v>37366</v>
      </c>
      <c r="C12823" s="408">
        <v>29.5</v>
      </c>
      <c r="D12823" s="408">
        <v>93.233364704586748</v>
      </c>
      <c r="E12823" s="408">
        <v>149.23336470458676</v>
      </c>
      <c r="F12823" s="409">
        <v>44063.704548611109</v>
      </c>
      <c r="G12823" s="408">
        <v>0</v>
      </c>
    </row>
    <row r="12824" spans="1:7" ht="15" x14ac:dyDescent="0.2">
      <c r="A12824" s="407" t="s">
        <v>37367</v>
      </c>
      <c r="B12824" s="407" t="s">
        <v>37368</v>
      </c>
      <c r="C12824" s="408">
        <v>46.999999999999993</v>
      </c>
      <c r="D12824" s="408">
        <v>209.79055676428942</v>
      </c>
      <c r="E12824" s="408">
        <v>283.29055676428942</v>
      </c>
      <c r="F12824" s="409">
        <v>44063.704618055555</v>
      </c>
      <c r="G12824" s="408">
        <v>0</v>
      </c>
    </row>
    <row r="12825" spans="1:7" ht="15" x14ac:dyDescent="0.2">
      <c r="A12825" s="407" t="s">
        <v>37369</v>
      </c>
      <c r="B12825" s="407" t="s">
        <v>37370</v>
      </c>
      <c r="C12825" s="408">
        <v>29.5</v>
      </c>
      <c r="D12825" s="408">
        <v>93.233364704586748</v>
      </c>
      <c r="E12825" s="408">
        <v>149.23336470458676</v>
      </c>
      <c r="F12825" s="409">
        <v>44063.704687500001</v>
      </c>
      <c r="G12825" s="408">
        <v>0</v>
      </c>
    </row>
    <row r="12826" spans="1:7" ht="15" x14ac:dyDescent="0.2">
      <c r="A12826" s="407" t="s">
        <v>37371</v>
      </c>
      <c r="B12826" s="407" t="s">
        <v>37372</v>
      </c>
      <c r="C12826" s="408">
        <v>46.999999999999993</v>
      </c>
      <c r="D12826" s="408">
        <v>209.79055676428942</v>
      </c>
      <c r="E12826" s="408">
        <v>283.29055676428942</v>
      </c>
      <c r="F12826" s="409">
        <v>44063.704756944448</v>
      </c>
      <c r="G12826" s="408">
        <v>0</v>
      </c>
    </row>
    <row r="12827" spans="1:7" ht="15" x14ac:dyDescent="0.2">
      <c r="A12827" s="407" t="s">
        <v>37373</v>
      </c>
      <c r="B12827" s="407" t="s">
        <v>37374</v>
      </c>
      <c r="C12827" s="408">
        <v>19.25</v>
      </c>
      <c r="D12827" s="408">
        <v>52.336682352293373</v>
      </c>
      <c r="E12827" s="408">
        <v>90.58668235229338</v>
      </c>
      <c r="F12827" s="409">
        <v>44063.704872685186</v>
      </c>
      <c r="G12827" s="408">
        <v>0</v>
      </c>
    </row>
    <row r="12828" spans="1:7" ht="15" x14ac:dyDescent="0.2">
      <c r="A12828" s="407" t="s">
        <v>37375</v>
      </c>
      <c r="B12828" s="407" t="s">
        <v>37376</v>
      </c>
      <c r="C12828" s="408">
        <v>18.5</v>
      </c>
      <c r="D12828" s="408">
        <v>110.0286</v>
      </c>
      <c r="E12828" s="408">
        <v>128.52860000000001</v>
      </c>
      <c r="F12828" s="409">
        <v>44063.704976851855</v>
      </c>
      <c r="G12828" s="408">
        <v>0</v>
      </c>
    </row>
    <row r="12829" spans="1:7" ht="15" x14ac:dyDescent="0.2">
      <c r="A12829" s="407" t="s">
        <v>37377</v>
      </c>
      <c r="B12829" s="407" t="s">
        <v>37378</v>
      </c>
      <c r="C12829" s="408">
        <v>19.25</v>
      </c>
      <c r="D12829" s="408">
        <v>52.336682352293373</v>
      </c>
      <c r="E12829" s="408">
        <v>90.58668235229338</v>
      </c>
      <c r="F12829" s="409">
        <v>44063.705034722225</v>
      </c>
      <c r="G12829" s="408">
        <v>0</v>
      </c>
    </row>
    <row r="12830" spans="1:7" ht="15" x14ac:dyDescent="0.2">
      <c r="A12830" s="407" t="s">
        <v>37379</v>
      </c>
      <c r="B12830" s="407" t="s">
        <v>37380</v>
      </c>
      <c r="C12830" s="408">
        <v>28</v>
      </c>
      <c r="D12830" s="408">
        <v>110.61527838214469</v>
      </c>
      <c r="E12830" s="408">
        <v>157.61527838214471</v>
      </c>
      <c r="F12830" s="409">
        <v>44063.70511574074</v>
      </c>
      <c r="G12830" s="408">
        <v>0</v>
      </c>
    </row>
    <row r="12831" spans="1:7" ht="15" x14ac:dyDescent="0.2">
      <c r="A12831" s="407" t="s">
        <v>37381</v>
      </c>
      <c r="B12831" s="407" t="s">
        <v>37382</v>
      </c>
      <c r="C12831" s="408">
        <v>25.5</v>
      </c>
      <c r="D12831" s="408">
        <v>102.44280000000001</v>
      </c>
      <c r="E12831" s="408">
        <v>127.94280000000001</v>
      </c>
      <c r="F12831" s="409">
        <v>44063.705254629633</v>
      </c>
      <c r="G12831" s="408">
        <v>0</v>
      </c>
    </row>
    <row r="12832" spans="1:7" ht="15" x14ac:dyDescent="0.2">
      <c r="A12832" s="407" t="s">
        <v>37383</v>
      </c>
      <c r="B12832" s="407" t="s">
        <v>37384</v>
      </c>
      <c r="C12832" s="408">
        <v>30.5</v>
      </c>
      <c r="D12832" s="408">
        <v>218.99959999999999</v>
      </c>
      <c r="E12832" s="408">
        <v>249.49959999999999</v>
      </c>
      <c r="F12832" s="409">
        <v>44063.705358796295</v>
      </c>
      <c r="G12832" s="408">
        <v>0</v>
      </c>
    </row>
    <row r="12833" spans="1:7" ht="15" x14ac:dyDescent="0.2">
      <c r="A12833" s="407" t="s">
        <v>37385</v>
      </c>
      <c r="B12833" s="407" t="s">
        <v>37386</v>
      </c>
      <c r="C12833" s="408">
        <v>25.5</v>
      </c>
      <c r="D12833" s="408">
        <v>103.14279999999999</v>
      </c>
      <c r="E12833" s="408">
        <v>128.64279999999999</v>
      </c>
      <c r="F12833" s="409">
        <v>44063.705428240741</v>
      </c>
      <c r="G12833" s="408">
        <v>0</v>
      </c>
    </row>
    <row r="12834" spans="1:7" ht="15" x14ac:dyDescent="0.2">
      <c r="A12834" s="407" t="s">
        <v>37387</v>
      </c>
      <c r="B12834" s="407" t="s">
        <v>37388</v>
      </c>
      <c r="C12834" s="408">
        <v>30.5</v>
      </c>
      <c r="D12834" s="408">
        <v>219.6996</v>
      </c>
      <c r="E12834" s="408">
        <v>250.1996</v>
      </c>
      <c r="F12834" s="409">
        <v>44063.70553240741</v>
      </c>
      <c r="G12834" s="408">
        <v>0</v>
      </c>
    </row>
    <row r="12835" spans="1:7" ht="15" x14ac:dyDescent="0.2">
      <c r="A12835" s="407" t="s">
        <v>37389</v>
      </c>
      <c r="B12835" s="407" t="s">
        <v>37390</v>
      </c>
      <c r="C12835" s="408">
        <v>29.5</v>
      </c>
      <c r="D12835" s="408">
        <v>58.834800000000001</v>
      </c>
      <c r="E12835" s="408">
        <v>88.334800000000001</v>
      </c>
      <c r="F12835" s="409">
        <v>44063.705613425926</v>
      </c>
      <c r="G12835" s="408">
        <v>0</v>
      </c>
    </row>
    <row r="12836" spans="1:7" ht="15" x14ac:dyDescent="0.2">
      <c r="A12836" s="407" t="s">
        <v>37391</v>
      </c>
      <c r="B12836" s="407" t="s">
        <v>37392</v>
      </c>
      <c r="C12836" s="408">
        <v>32</v>
      </c>
      <c r="D12836" s="408">
        <v>117.11320000000001</v>
      </c>
      <c r="E12836" s="408">
        <v>149.11320000000001</v>
      </c>
      <c r="F12836" s="409">
        <v>44063.705694444441</v>
      </c>
      <c r="G12836" s="408">
        <v>0</v>
      </c>
    </row>
    <row r="12837" spans="1:7" ht="15" x14ac:dyDescent="0.2">
      <c r="A12837" s="407" t="s">
        <v>37393</v>
      </c>
      <c r="B12837" s="407" t="s">
        <v>37394</v>
      </c>
      <c r="C12837" s="408">
        <v>29.5</v>
      </c>
      <c r="D12837" s="408">
        <v>59.184800000000003</v>
      </c>
      <c r="E12837" s="408">
        <v>88.684799999999996</v>
      </c>
      <c r="F12837" s="409">
        <v>44063.705775462964</v>
      </c>
      <c r="G12837" s="408">
        <v>0</v>
      </c>
    </row>
    <row r="12838" spans="1:7" ht="15" x14ac:dyDescent="0.2">
      <c r="A12838" s="407" t="s">
        <v>37395</v>
      </c>
      <c r="B12838" s="407" t="s">
        <v>37396</v>
      </c>
      <c r="C12838" s="408">
        <v>32</v>
      </c>
      <c r="D12838" s="408">
        <v>117.4632</v>
      </c>
      <c r="E12838" s="408">
        <v>149.4632</v>
      </c>
      <c r="F12838" s="409">
        <v>44063.70584490741</v>
      </c>
      <c r="G12838" s="408">
        <v>0</v>
      </c>
    </row>
    <row r="12839" spans="1:7" ht="15" x14ac:dyDescent="0.2">
      <c r="A12839" s="407" t="s">
        <v>37397</v>
      </c>
      <c r="B12839" s="407" t="s">
        <v>37398</v>
      </c>
      <c r="C12839" s="408">
        <v>21</v>
      </c>
      <c r="D12839" s="408">
        <v>88.060599999999994</v>
      </c>
      <c r="E12839" s="408">
        <v>109.06059999999999</v>
      </c>
      <c r="F12839" s="409">
        <v>44063.705925925926</v>
      </c>
      <c r="G12839" s="408">
        <v>0</v>
      </c>
    </row>
    <row r="12840" spans="1:7" ht="15" x14ac:dyDescent="0.2">
      <c r="A12840" s="407" t="s">
        <v>37399</v>
      </c>
      <c r="B12840" s="407" t="s">
        <v>37400</v>
      </c>
      <c r="C12840" s="408">
        <v>26</v>
      </c>
      <c r="D12840" s="408">
        <v>204.6174</v>
      </c>
      <c r="E12840" s="408">
        <v>230.6174</v>
      </c>
      <c r="F12840" s="409">
        <v>44063.705995370372</v>
      </c>
      <c r="G12840" s="408">
        <v>0</v>
      </c>
    </row>
    <row r="12841" spans="1:7" ht="15" x14ac:dyDescent="0.2">
      <c r="A12841" s="407" t="s">
        <v>37401</v>
      </c>
      <c r="B12841" s="407" t="s">
        <v>37402</v>
      </c>
      <c r="C12841" s="408">
        <v>21</v>
      </c>
      <c r="D12841" s="408">
        <v>88.760599999999997</v>
      </c>
      <c r="E12841" s="408">
        <v>109.7606</v>
      </c>
      <c r="F12841" s="409">
        <v>44063.706064814818</v>
      </c>
      <c r="G12841" s="408">
        <v>0</v>
      </c>
    </row>
    <row r="12842" spans="1:7" ht="15" x14ac:dyDescent="0.2">
      <c r="A12842" s="407" t="s">
        <v>37403</v>
      </c>
      <c r="B12842" s="407" t="s">
        <v>37404</v>
      </c>
      <c r="C12842" s="408">
        <v>26</v>
      </c>
      <c r="D12842" s="408">
        <v>205.31739999999999</v>
      </c>
      <c r="E12842" s="408">
        <v>231.31739999999999</v>
      </c>
      <c r="F12842" s="409">
        <v>44063.706122685187</v>
      </c>
      <c r="G12842" s="408">
        <v>0</v>
      </c>
    </row>
    <row r="12843" spans="1:7" ht="15" x14ac:dyDescent="0.2">
      <c r="A12843" s="407" t="s">
        <v>37405</v>
      </c>
      <c r="B12843" s="407" t="s">
        <v>37406</v>
      </c>
      <c r="C12843" s="408">
        <v>13</v>
      </c>
      <c r="D12843" s="408">
        <v>48.661000000000001</v>
      </c>
      <c r="E12843" s="408">
        <v>61.661000000000001</v>
      </c>
      <c r="F12843" s="409">
        <v>44063.706192129626</v>
      </c>
      <c r="G12843" s="408">
        <v>0</v>
      </c>
    </row>
    <row r="12844" spans="1:7" ht="15" x14ac:dyDescent="0.2">
      <c r="A12844" s="407" t="s">
        <v>37407</v>
      </c>
      <c r="B12844" s="407" t="s">
        <v>37408</v>
      </c>
      <c r="C12844" s="408">
        <v>15.5</v>
      </c>
      <c r="D12844" s="408">
        <v>106.93940000000001</v>
      </c>
      <c r="E12844" s="408">
        <v>122.43940000000001</v>
      </c>
      <c r="F12844" s="409">
        <v>44063.707673611112</v>
      </c>
      <c r="G12844" s="408">
        <v>0</v>
      </c>
    </row>
    <row r="12845" spans="1:7" ht="15" x14ac:dyDescent="0.2">
      <c r="A12845" s="407" t="s">
        <v>37409</v>
      </c>
      <c r="B12845" s="407" t="s">
        <v>37410</v>
      </c>
      <c r="C12845" s="408">
        <v>13</v>
      </c>
      <c r="D12845" s="408">
        <v>49.011000000000003</v>
      </c>
      <c r="E12845" s="408">
        <v>62.011000000000003</v>
      </c>
      <c r="F12845" s="409">
        <v>44063.706365740742</v>
      </c>
      <c r="G12845" s="408">
        <v>0</v>
      </c>
    </row>
    <row r="12846" spans="1:7" ht="15" x14ac:dyDescent="0.2">
      <c r="A12846" s="407" t="s">
        <v>37411</v>
      </c>
      <c r="B12846" s="407" t="s">
        <v>37412</v>
      </c>
      <c r="C12846" s="408">
        <v>15.5</v>
      </c>
      <c r="D12846" s="408">
        <v>107.2894</v>
      </c>
      <c r="E12846" s="408">
        <v>122.7894</v>
      </c>
      <c r="F12846" s="409">
        <v>44063.706435185188</v>
      </c>
      <c r="G12846" s="408">
        <v>0</v>
      </c>
    </row>
    <row r="12847" spans="1:7" ht="15" x14ac:dyDescent="0.25">
      <c r="A12847" s="407" t="s">
        <v>37413</v>
      </c>
      <c r="B12847" s="407" t="s">
        <v>37340</v>
      </c>
      <c r="C12847" s="406"/>
      <c r="D12847" s="406"/>
      <c r="E12847" s="406"/>
      <c r="F12847" s="409">
        <v>44063.706562500003</v>
      </c>
      <c r="G12847" s="408">
        <v>0</v>
      </c>
    </row>
    <row r="12848" spans="1:7" ht="15" x14ac:dyDescent="0.25">
      <c r="A12848" s="407" t="s">
        <v>37414</v>
      </c>
      <c r="B12848" s="407" t="s">
        <v>37346</v>
      </c>
      <c r="C12848" s="406"/>
      <c r="D12848" s="406"/>
      <c r="E12848" s="406"/>
      <c r="F12848" s="409">
        <v>44063.706655092596</v>
      </c>
      <c r="G12848" s="408">
        <v>0</v>
      </c>
    </row>
    <row r="12849" spans="1:7" ht="15" x14ac:dyDescent="0.2">
      <c r="A12849" s="407" t="s">
        <v>37415</v>
      </c>
      <c r="B12849" s="407" t="s">
        <v>37416</v>
      </c>
      <c r="C12849" s="408">
        <v>52</v>
      </c>
      <c r="D12849" s="408">
        <v>525.75512651065469</v>
      </c>
      <c r="E12849" s="408">
        <v>594.25512651065469</v>
      </c>
      <c r="F12849" s="409">
        <v>44063.706782407404</v>
      </c>
      <c r="G12849" s="408">
        <v>0</v>
      </c>
    </row>
    <row r="12850" spans="1:7" ht="15" x14ac:dyDescent="0.2">
      <c r="A12850" s="407" t="s">
        <v>37417</v>
      </c>
      <c r="B12850" s="407" t="s">
        <v>37418</v>
      </c>
      <c r="C12850" s="408">
        <v>59.5</v>
      </c>
      <c r="D12850" s="408">
        <v>648.135982206721</v>
      </c>
      <c r="E12850" s="408">
        <v>724.135982206721</v>
      </c>
      <c r="F12850" s="409">
        <v>44063.706863425927</v>
      </c>
      <c r="G12850" s="408">
        <v>0</v>
      </c>
    </row>
    <row r="12851" spans="1:7" ht="15" x14ac:dyDescent="0.25">
      <c r="A12851" s="407" t="s">
        <v>37419</v>
      </c>
      <c r="B12851" s="407" t="s">
        <v>37420</v>
      </c>
      <c r="C12851" s="406"/>
      <c r="D12851" s="408">
        <v>50.52</v>
      </c>
      <c r="E12851" s="408">
        <v>50.52</v>
      </c>
      <c r="F12851" s="409">
        <v>44063.707141203704</v>
      </c>
      <c r="G12851" s="408">
        <v>0</v>
      </c>
    </row>
    <row r="12852" spans="1:7" ht="15" x14ac:dyDescent="0.2">
      <c r="A12852" s="407" t="s">
        <v>20235</v>
      </c>
      <c r="B12852" s="407" t="s">
        <v>20236</v>
      </c>
      <c r="C12852" s="408">
        <v>0</v>
      </c>
      <c r="D12852" s="408">
        <v>403.6</v>
      </c>
      <c r="E12852" s="408">
        <v>403.6</v>
      </c>
      <c r="F12852" s="409">
        <v>45755.625300925924</v>
      </c>
      <c r="G12852" s="408">
        <v>1</v>
      </c>
    </row>
    <row r="12853" spans="1:7" ht="15" x14ac:dyDescent="0.25">
      <c r="A12853" s="407" t="s">
        <v>20237</v>
      </c>
      <c r="B12853" s="407" t="s">
        <v>20236</v>
      </c>
      <c r="C12853" s="406"/>
      <c r="D12853" s="406"/>
      <c r="E12853" s="406"/>
      <c r="F12853" s="409">
        <v>45593.337245370371</v>
      </c>
      <c r="G12853" s="408">
        <v>0</v>
      </c>
    </row>
    <row r="12854" spans="1:7" ht="15" x14ac:dyDescent="0.2">
      <c r="A12854" s="407" t="s">
        <v>20238</v>
      </c>
      <c r="B12854" s="407" t="s">
        <v>20236</v>
      </c>
      <c r="C12854" s="408">
        <v>0</v>
      </c>
      <c r="D12854" s="408">
        <v>393</v>
      </c>
      <c r="E12854" s="408">
        <v>393</v>
      </c>
      <c r="F12854" s="409">
        <v>45594.479097222225</v>
      </c>
      <c r="G12854" s="408">
        <v>0</v>
      </c>
    </row>
    <row r="12855" spans="1:7" ht="15" x14ac:dyDescent="0.2">
      <c r="A12855" s="407" t="s">
        <v>20239</v>
      </c>
      <c r="B12855" s="407" t="s">
        <v>20236</v>
      </c>
      <c r="C12855" s="408">
        <v>0</v>
      </c>
      <c r="D12855" s="408">
        <v>30</v>
      </c>
      <c r="E12855" s="408">
        <v>30</v>
      </c>
      <c r="F12855" s="409">
        <v>45593.338796296295</v>
      </c>
      <c r="G12855" s="408">
        <v>0</v>
      </c>
    </row>
    <row r="12856" spans="1:7" ht="15" x14ac:dyDescent="0.2">
      <c r="A12856" s="407" t="s">
        <v>20240</v>
      </c>
      <c r="B12856" s="407" t="s">
        <v>20241</v>
      </c>
      <c r="C12856" s="408">
        <v>0</v>
      </c>
      <c r="D12856" s="408">
        <v>393</v>
      </c>
      <c r="E12856" s="408">
        <v>393</v>
      </c>
      <c r="F12856" s="409">
        <v>44974.45275462963</v>
      </c>
      <c r="G12856" s="408">
        <v>9</v>
      </c>
    </row>
    <row r="12857" spans="1:7" ht="15" x14ac:dyDescent="0.2">
      <c r="A12857" s="407" t="s">
        <v>20242</v>
      </c>
      <c r="B12857" s="407" t="s">
        <v>20241</v>
      </c>
      <c r="C12857" s="408">
        <v>0</v>
      </c>
      <c r="D12857" s="408">
        <v>151.5</v>
      </c>
      <c r="E12857" s="408">
        <v>151.5</v>
      </c>
      <c r="F12857" s="409">
        <v>44974.452962962961</v>
      </c>
      <c r="G12857" s="408">
        <v>1</v>
      </c>
    </row>
    <row r="12858" spans="1:7" ht="15" x14ac:dyDescent="0.2">
      <c r="A12858" s="407" t="s">
        <v>20243</v>
      </c>
      <c r="B12858" s="407" t="s">
        <v>20244</v>
      </c>
      <c r="C12858" s="408">
        <v>0</v>
      </c>
      <c r="D12858" s="408">
        <v>262.60000000000002</v>
      </c>
      <c r="E12858" s="408">
        <v>262.60000000000002</v>
      </c>
      <c r="F12858" s="409">
        <v>44973.428240740737</v>
      </c>
      <c r="G12858" s="408">
        <v>2</v>
      </c>
    </row>
    <row r="12859" spans="1:7" ht="15" x14ac:dyDescent="0.2">
      <c r="A12859" s="407" t="s">
        <v>20245</v>
      </c>
      <c r="B12859" s="407" t="s">
        <v>20246</v>
      </c>
      <c r="C12859" s="408">
        <v>8.75</v>
      </c>
      <c r="D12859" s="408">
        <v>349.31549999999999</v>
      </c>
      <c r="E12859" s="408">
        <v>359.06549999999999</v>
      </c>
      <c r="F12859" s="409">
        <v>44974.450902777775</v>
      </c>
      <c r="G12859" s="408">
        <v>0</v>
      </c>
    </row>
    <row r="12860" spans="1:7" ht="15" x14ac:dyDescent="0.2">
      <c r="A12860" s="407" t="s">
        <v>20247</v>
      </c>
      <c r="B12860" s="407" t="s">
        <v>20248</v>
      </c>
      <c r="C12860" s="408">
        <v>0</v>
      </c>
      <c r="D12860" s="408">
        <v>88.5</v>
      </c>
      <c r="E12860" s="408">
        <v>88.5</v>
      </c>
      <c r="F12860" s="409">
        <v>43508.442280092589</v>
      </c>
      <c r="G12860" s="408">
        <v>0</v>
      </c>
    </row>
    <row r="12861" spans="1:7" ht="15" x14ac:dyDescent="0.25">
      <c r="A12861" s="407" t="s">
        <v>20249</v>
      </c>
      <c r="B12861" s="407" t="s">
        <v>20250</v>
      </c>
      <c r="C12861" s="406"/>
      <c r="D12861" s="406"/>
      <c r="E12861" s="406"/>
      <c r="F12861" s="406"/>
      <c r="G12861" s="408">
        <v>0</v>
      </c>
    </row>
    <row r="12862" spans="1:7" ht="15" x14ac:dyDescent="0.2">
      <c r="A12862" s="407" t="s">
        <v>20251</v>
      </c>
      <c r="B12862" s="407" t="s">
        <v>20252</v>
      </c>
      <c r="C12862" s="408">
        <v>0</v>
      </c>
      <c r="D12862" s="408">
        <v>26.6</v>
      </c>
      <c r="E12862" s="408">
        <v>26.6</v>
      </c>
      <c r="F12862" s="409">
        <v>43244.398981481485</v>
      </c>
      <c r="G12862" s="408">
        <v>0</v>
      </c>
    </row>
    <row r="12863" spans="1:7" ht="15" x14ac:dyDescent="0.2">
      <c r="A12863" s="407" t="s">
        <v>20253</v>
      </c>
      <c r="B12863" s="407" t="s">
        <v>20254</v>
      </c>
      <c r="C12863" s="408">
        <v>0</v>
      </c>
      <c r="D12863" s="408">
        <v>234</v>
      </c>
      <c r="E12863" s="408">
        <v>234</v>
      </c>
      <c r="F12863" s="409">
        <v>44523.57439814815</v>
      </c>
      <c r="G12863" s="408">
        <v>0</v>
      </c>
    </row>
    <row r="12864" spans="1:7" ht="15" x14ac:dyDescent="0.2">
      <c r="A12864" s="407" t="s">
        <v>20255</v>
      </c>
      <c r="B12864" s="407" t="s">
        <v>20256</v>
      </c>
      <c r="C12864" s="408">
        <v>7.25</v>
      </c>
      <c r="D12864" s="408">
        <v>115.3155</v>
      </c>
      <c r="E12864" s="408">
        <v>123.5655</v>
      </c>
      <c r="F12864" s="409">
        <v>45645.488333333335</v>
      </c>
      <c r="G12864" s="408">
        <v>0</v>
      </c>
    </row>
    <row r="12865" spans="1:7" ht="15" x14ac:dyDescent="0.25">
      <c r="A12865" s="407" t="s">
        <v>20257</v>
      </c>
      <c r="B12865" s="407" t="s">
        <v>20258</v>
      </c>
      <c r="C12865" s="406"/>
      <c r="D12865" s="406"/>
      <c r="E12865" s="406"/>
      <c r="F12865" s="409">
        <v>44882.407743055555</v>
      </c>
      <c r="G12865" s="408">
        <v>0</v>
      </c>
    </row>
    <row r="12866" spans="1:7" ht="15" x14ac:dyDescent="0.25">
      <c r="A12866" s="407" t="s">
        <v>20259</v>
      </c>
      <c r="B12866" s="407" t="s">
        <v>20260</v>
      </c>
      <c r="C12866" s="408">
        <v>0</v>
      </c>
      <c r="D12866" s="408">
        <v>62.8</v>
      </c>
      <c r="E12866" s="408">
        <v>62.8</v>
      </c>
      <c r="F12866" s="406"/>
      <c r="G12866" s="408">
        <v>0</v>
      </c>
    </row>
    <row r="12867" spans="1:7" ht="15" x14ac:dyDescent="0.2">
      <c r="A12867" s="407" t="s">
        <v>20261</v>
      </c>
      <c r="B12867" s="407" t="s">
        <v>20262</v>
      </c>
      <c r="C12867" s="408">
        <v>0</v>
      </c>
      <c r="D12867" s="408">
        <v>10.7</v>
      </c>
      <c r="E12867" s="408">
        <v>10.7</v>
      </c>
      <c r="F12867" s="409">
        <v>44526.58016203704</v>
      </c>
      <c r="G12867" s="408">
        <v>0</v>
      </c>
    </row>
    <row r="12868" spans="1:7" ht="15" x14ac:dyDescent="0.2">
      <c r="A12868" s="407" t="s">
        <v>20263</v>
      </c>
      <c r="B12868" s="407" t="s">
        <v>20264</v>
      </c>
      <c r="C12868" s="408">
        <v>0</v>
      </c>
      <c r="D12868" s="408">
        <v>3.33</v>
      </c>
      <c r="E12868" s="408">
        <v>3.33</v>
      </c>
      <c r="F12868" s="409">
        <v>44526.505486111113</v>
      </c>
      <c r="G12868" s="408">
        <v>0</v>
      </c>
    </row>
    <row r="12869" spans="1:7" ht="15" x14ac:dyDescent="0.25">
      <c r="A12869" s="407" t="s">
        <v>20265</v>
      </c>
      <c r="B12869" s="407" t="s">
        <v>20266</v>
      </c>
      <c r="C12869" s="408">
        <v>0</v>
      </c>
      <c r="D12869" s="408">
        <v>5.1100000000000003</v>
      </c>
      <c r="E12869" s="408">
        <v>5.1100000000000003</v>
      </c>
      <c r="F12869" s="406"/>
      <c r="G12869" s="408">
        <v>0</v>
      </c>
    </row>
    <row r="12870" spans="1:7" ht="15" x14ac:dyDescent="0.2">
      <c r="A12870" s="407" t="s">
        <v>20267</v>
      </c>
      <c r="B12870" s="407" t="s">
        <v>20268</v>
      </c>
      <c r="C12870" s="408">
        <v>0</v>
      </c>
      <c r="D12870" s="408">
        <v>3.58</v>
      </c>
      <c r="E12870" s="408">
        <v>3.58</v>
      </c>
      <c r="F12870" s="409">
        <v>44516.589629629627</v>
      </c>
      <c r="G12870" s="408">
        <v>0</v>
      </c>
    </row>
    <row r="12871" spans="1:7" ht="15" x14ac:dyDescent="0.2">
      <c r="A12871" s="407" t="s">
        <v>20269</v>
      </c>
      <c r="B12871" s="407" t="s">
        <v>20270</v>
      </c>
      <c r="C12871" s="408">
        <v>0</v>
      </c>
      <c r="D12871" s="408">
        <v>13.9</v>
      </c>
      <c r="E12871" s="408">
        <v>13.9</v>
      </c>
      <c r="F12871" s="409">
        <v>43388.320092592592</v>
      </c>
      <c r="G12871" s="408">
        <v>0</v>
      </c>
    </row>
    <row r="12872" spans="1:7" ht="15" x14ac:dyDescent="0.2">
      <c r="A12872" s="407" t="s">
        <v>20271</v>
      </c>
      <c r="B12872" s="407" t="s">
        <v>20272</v>
      </c>
      <c r="C12872" s="408">
        <v>0</v>
      </c>
      <c r="D12872" s="408">
        <v>83.1</v>
      </c>
      <c r="E12872" s="408">
        <v>83.1</v>
      </c>
      <c r="F12872" s="409">
        <v>44517.374745370369</v>
      </c>
      <c r="G12872" s="408">
        <v>0</v>
      </c>
    </row>
    <row r="12873" spans="1:7" ht="15" x14ac:dyDescent="0.25">
      <c r="A12873" s="407" t="s">
        <v>20273</v>
      </c>
      <c r="B12873" s="407" t="s">
        <v>20274</v>
      </c>
      <c r="C12873" s="406"/>
      <c r="D12873" s="406"/>
      <c r="E12873" s="406"/>
      <c r="F12873" s="406"/>
      <c r="G12873" s="408">
        <v>0</v>
      </c>
    </row>
    <row r="12874" spans="1:7" ht="15" x14ac:dyDescent="0.25">
      <c r="A12874" s="407" t="s">
        <v>20275</v>
      </c>
      <c r="B12874" s="407" t="s">
        <v>20276</v>
      </c>
      <c r="C12874" s="406"/>
      <c r="D12874" s="406"/>
      <c r="E12874" s="406"/>
      <c r="F12874" s="409">
        <v>46099.396006944444</v>
      </c>
      <c r="G12874" s="408">
        <v>0</v>
      </c>
    </row>
    <row r="12875" spans="1:7" ht="15" x14ac:dyDescent="0.25">
      <c r="A12875" s="407" t="s">
        <v>20277</v>
      </c>
      <c r="B12875" s="407" t="s">
        <v>20278</v>
      </c>
      <c r="C12875" s="406"/>
      <c r="D12875" s="406"/>
      <c r="E12875" s="406"/>
      <c r="F12875" s="409">
        <v>46099.394490740742</v>
      </c>
      <c r="G12875" s="408">
        <v>0</v>
      </c>
    </row>
    <row r="12876" spans="1:7" ht="15" x14ac:dyDescent="0.2">
      <c r="A12876" s="407" t="s">
        <v>20279</v>
      </c>
      <c r="B12876" s="407" t="s">
        <v>20280</v>
      </c>
      <c r="C12876" s="408">
        <v>0</v>
      </c>
      <c r="D12876" s="408">
        <v>24.9</v>
      </c>
      <c r="E12876" s="408">
        <v>24.9</v>
      </c>
      <c r="F12876" s="409">
        <v>46099.404594907406</v>
      </c>
      <c r="G12876" s="408">
        <v>0</v>
      </c>
    </row>
    <row r="12877" spans="1:7" ht="15" x14ac:dyDescent="0.25">
      <c r="A12877" s="407" t="s">
        <v>20281</v>
      </c>
      <c r="B12877" s="407" t="s">
        <v>20282</v>
      </c>
      <c r="C12877" s="406"/>
      <c r="D12877" s="406"/>
      <c r="E12877" s="406"/>
      <c r="F12877" s="409">
        <v>46099.389178240737</v>
      </c>
      <c r="G12877" s="408">
        <v>0</v>
      </c>
    </row>
    <row r="12878" spans="1:7" ht="15" x14ac:dyDescent="0.2">
      <c r="A12878" s="407" t="s">
        <v>20283</v>
      </c>
      <c r="B12878" s="407" t="s">
        <v>20284</v>
      </c>
      <c r="C12878" s="408">
        <v>0</v>
      </c>
      <c r="D12878" s="408">
        <v>15.41</v>
      </c>
      <c r="E12878" s="408">
        <v>15.41</v>
      </c>
      <c r="F12878" s="409">
        <v>45435.566782407404</v>
      </c>
      <c r="G12878" s="408">
        <v>0</v>
      </c>
    </row>
    <row r="12879" spans="1:7" ht="15" x14ac:dyDescent="0.2">
      <c r="A12879" s="407" t="s">
        <v>20285</v>
      </c>
      <c r="B12879" s="407" t="s">
        <v>20286</v>
      </c>
      <c r="C12879" s="408">
        <v>0</v>
      </c>
      <c r="D12879" s="408">
        <v>9.5</v>
      </c>
      <c r="E12879" s="408">
        <v>9.5</v>
      </c>
      <c r="F12879" s="409">
        <v>43392.340127314812</v>
      </c>
      <c r="G12879" s="408">
        <v>0</v>
      </c>
    </row>
    <row r="12880" spans="1:7" ht="15" x14ac:dyDescent="0.25">
      <c r="A12880" s="407" t="s">
        <v>20287</v>
      </c>
      <c r="B12880" s="407" t="s">
        <v>20288</v>
      </c>
      <c r="C12880" s="406"/>
      <c r="D12880" s="408">
        <v>1.43</v>
      </c>
      <c r="E12880" s="408">
        <v>1.43</v>
      </c>
      <c r="F12880" s="409">
        <v>46099.392187500001</v>
      </c>
      <c r="G12880" s="408">
        <v>0</v>
      </c>
    </row>
    <row r="12881" spans="1:7" ht="15" x14ac:dyDescent="0.25">
      <c r="A12881" s="407" t="s">
        <v>20289</v>
      </c>
      <c r="B12881" s="407" t="s">
        <v>20290</v>
      </c>
      <c r="C12881" s="406"/>
      <c r="D12881" s="406"/>
      <c r="E12881" s="406"/>
      <c r="F12881" s="409">
        <v>43013.892546296294</v>
      </c>
      <c r="G12881" s="408">
        <v>0</v>
      </c>
    </row>
    <row r="12882" spans="1:7" ht="15" x14ac:dyDescent="0.25">
      <c r="A12882" s="407" t="s">
        <v>20291</v>
      </c>
      <c r="B12882" s="407" t="s">
        <v>20292</v>
      </c>
      <c r="C12882" s="406"/>
      <c r="D12882" s="406"/>
      <c r="E12882" s="406"/>
      <c r="F12882" s="409">
        <v>43508.433553240742</v>
      </c>
      <c r="G12882" s="408">
        <v>0</v>
      </c>
    </row>
    <row r="12883" spans="1:7" ht="15" x14ac:dyDescent="0.25">
      <c r="A12883" s="407" t="s">
        <v>20293</v>
      </c>
      <c r="B12883" s="407" t="s">
        <v>20294</v>
      </c>
      <c r="C12883" s="406"/>
      <c r="D12883" s="406"/>
      <c r="E12883" s="406"/>
      <c r="F12883" s="406"/>
      <c r="G12883" s="408">
        <v>0</v>
      </c>
    </row>
    <row r="12884" spans="1:7" ht="15" x14ac:dyDescent="0.25">
      <c r="A12884" s="407" t="s">
        <v>20295</v>
      </c>
      <c r="B12884" s="407" t="s">
        <v>20296</v>
      </c>
      <c r="C12884" s="406"/>
      <c r="D12884" s="406"/>
      <c r="E12884" s="406"/>
      <c r="F12884" s="406"/>
      <c r="G12884" s="408">
        <v>0</v>
      </c>
    </row>
    <row r="12885" spans="1:7" ht="15" x14ac:dyDescent="0.25">
      <c r="A12885" s="407" t="s">
        <v>20297</v>
      </c>
      <c r="B12885" s="407" t="s">
        <v>20298</v>
      </c>
      <c r="C12885" s="406"/>
      <c r="D12885" s="406"/>
      <c r="E12885" s="406"/>
      <c r="F12885" s="406"/>
      <c r="G12885" s="408">
        <v>0</v>
      </c>
    </row>
    <row r="12886" spans="1:7" ht="15" x14ac:dyDescent="0.25">
      <c r="A12886" s="407" t="s">
        <v>20299</v>
      </c>
      <c r="B12886" s="407" t="s">
        <v>20300</v>
      </c>
      <c r="C12886" s="406"/>
      <c r="D12886" s="406"/>
      <c r="E12886" s="406"/>
      <c r="F12886" s="406"/>
      <c r="G12886" s="408">
        <v>0</v>
      </c>
    </row>
    <row r="12887" spans="1:7" ht="15" x14ac:dyDescent="0.25">
      <c r="A12887" s="407" t="s">
        <v>20301</v>
      </c>
      <c r="B12887" s="407" t="s">
        <v>20302</v>
      </c>
      <c r="C12887" s="406"/>
      <c r="D12887" s="406"/>
      <c r="E12887" s="406"/>
      <c r="F12887" s="409">
        <v>42949.607986111114</v>
      </c>
      <c r="G12887" s="408">
        <v>0</v>
      </c>
    </row>
    <row r="12888" spans="1:7" ht="15" x14ac:dyDescent="0.25">
      <c r="A12888" s="407" t="s">
        <v>20303</v>
      </c>
      <c r="B12888" s="407" t="s">
        <v>20304</v>
      </c>
      <c r="C12888" s="406"/>
      <c r="D12888" s="406"/>
      <c r="E12888" s="406"/>
      <c r="F12888" s="406"/>
      <c r="G12888" s="408">
        <v>0</v>
      </c>
    </row>
    <row r="12889" spans="1:7" ht="15" x14ac:dyDescent="0.25">
      <c r="A12889" s="407" t="s">
        <v>20305</v>
      </c>
      <c r="B12889" s="407" t="s">
        <v>20306</v>
      </c>
      <c r="C12889" s="406"/>
      <c r="D12889" s="406"/>
      <c r="E12889" s="406"/>
      <c r="F12889" s="406"/>
      <c r="G12889" s="408">
        <v>0</v>
      </c>
    </row>
    <row r="12890" spans="1:7" ht="15" x14ac:dyDescent="0.2">
      <c r="A12890" s="407" t="s">
        <v>20307</v>
      </c>
      <c r="B12890" s="407" t="s">
        <v>20308</v>
      </c>
      <c r="C12890" s="408">
        <v>0</v>
      </c>
      <c r="D12890" s="408">
        <v>125</v>
      </c>
      <c r="E12890" s="408">
        <v>125</v>
      </c>
      <c r="F12890" s="409">
        <v>45645.469780092593</v>
      </c>
      <c r="G12890" s="408">
        <v>0</v>
      </c>
    </row>
    <row r="12891" spans="1:7" ht="15" x14ac:dyDescent="0.25">
      <c r="A12891" s="407" t="s">
        <v>20309</v>
      </c>
      <c r="B12891" s="407" t="s">
        <v>20310</v>
      </c>
      <c r="C12891" s="406"/>
      <c r="D12891" s="406"/>
      <c r="E12891" s="406"/>
      <c r="F12891" s="409">
        <v>44882.407916666663</v>
      </c>
      <c r="G12891" s="408">
        <v>0</v>
      </c>
    </row>
    <row r="12892" spans="1:7" ht="15" x14ac:dyDescent="0.2">
      <c r="A12892" s="407" t="s">
        <v>20311</v>
      </c>
      <c r="B12892" s="407" t="s">
        <v>20312</v>
      </c>
      <c r="C12892" s="408">
        <v>0</v>
      </c>
      <c r="D12892" s="408">
        <v>242.5</v>
      </c>
      <c r="E12892" s="408">
        <v>242.5</v>
      </c>
      <c r="F12892" s="409">
        <v>44965.697488425925</v>
      </c>
      <c r="G12892" s="408">
        <v>0</v>
      </c>
    </row>
    <row r="12893" spans="1:7" ht="15" x14ac:dyDescent="0.2">
      <c r="A12893" s="407" t="s">
        <v>37421</v>
      </c>
      <c r="B12893" s="407" t="s">
        <v>37422</v>
      </c>
      <c r="C12893" s="408">
        <v>0</v>
      </c>
      <c r="D12893" s="408">
        <v>77.5</v>
      </c>
      <c r="E12893" s="408">
        <v>77.5</v>
      </c>
      <c r="F12893" s="409">
        <v>44965.671168981484</v>
      </c>
      <c r="G12893" s="408">
        <v>0</v>
      </c>
    </row>
    <row r="12894" spans="1:7" ht="15" x14ac:dyDescent="0.2">
      <c r="A12894" s="407" t="s">
        <v>37423</v>
      </c>
      <c r="B12894" s="407" t="s">
        <v>37424</v>
      </c>
      <c r="C12894" s="408">
        <v>40.833333333333329</v>
      </c>
      <c r="D12894" s="408">
        <v>1028.7337007329872</v>
      </c>
      <c r="E12894" s="408">
        <v>1077.4837007329872</v>
      </c>
      <c r="F12894" s="409">
        <v>44965.671377314815</v>
      </c>
      <c r="G12894" s="408">
        <v>0</v>
      </c>
    </row>
    <row r="12895" spans="1:7" ht="15" x14ac:dyDescent="0.2">
      <c r="A12895" s="407" t="s">
        <v>33414</v>
      </c>
      <c r="B12895" s="407" t="s">
        <v>33415</v>
      </c>
      <c r="C12895" s="408">
        <v>40</v>
      </c>
      <c r="D12895" s="408">
        <v>1238.24</v>
      </c>
      <c r="E12895" s="408">
        <v>1278.24</v>
      </c>
      <c r="F12895" s="409">
        <v>45329.380671296298</v>
      </c>
      <c r="G12895" s="408">
        <v>0</v>
      </c>
    </row>
    <row r="12896" spans="1:7" ht="15" x14ac:dyDescent="0.2">
      <c r="A12896" s="407" t="s">
        <v>37425</v>
      </c>
      <c r="B12896" s="407" t="s">
        <v>37426</v>
      </c>
      <c r="C12896" s="408">
        <v>32.5</v>
      </c>
      <c r="D12896" s="408">
        <v>694.25400000000002</v>
      </c>
      <c r="E12896" s="408">
        <v>726.75400000000002</v>
      </c>
      <c r="F12896" s="409">
        <v>44965.663541666669</v>
      </c>
      <c r="G12896" s="408">
        <v>0</v>
      </c>
    </row>
    <row r="12897" spans="1:7" ht="15" x14ac:dyDescent="0.2">
      <c r="A12897" s="407" t="s">
        <v>37427</v>
      </c>
      <c r="B12897" s="407" t="s">
        <v>37428</v>
      </c>
      <c r="C12897" s="408">
        <v>38.166666666666664</v>
      </c>
      <c r="D12897" s="408">
        <v>1091.9214007329874</v>
      </c>
      <c r="E12897" s="408">
        <v>1138.0047340663207</v>
      </c>
      <c r="F12897" s="409">
        <v>44965.663761574076</v>
      </c>
      <c r="G12897" s="408">
        <v>0</v>
      </c>
    </row>
    <row r="12898" spans="1:7" ht="15" x14ac:dyDescent="0.25">
      <c r="A12898" s="407" t="s">
        <v>37429</v>
      </c>
      <c r="B12898" s="407" t="s">
        <v>37430</v>
      </c>
      <c r="C12898" s="406"/>
      <c r="D12898" s="406"/>
      <c r="E12898" s="406"/>
      <c r="F12898" s="409">
        <v>45092.550023148149</v>
      </c>
      <c r="G12898" s="408">
        <v>0</v>
      </c>
    </row>
    <row r="12899" spans="1:7" ht="15" x14ac:dyDescent="0.25">
      <c r="A12899" s="407" t="s">
        <v>20313</v>
      </c>
      <c r="B12899" s="407" t="s">
        <v>20314</v>
      </c>
      <c r="C12899" s="406"/>
      <c r="D12899" s="406"/>
      <c r="E12899" s="406"/>
      <c r="F12899" s="409">
        <v>44882.408090277779</v>
      </c>
      <c r="G12899" s="408">
        <v>0</v>
      </c>
    </row>
    <row r="12900" spans="1:7" ht="15" x14ac:dyDescent="0.25">
      <c r="A12900" s="407" t="s">
        <v>20315</v>
      </c>
      <c r="B12900" s="407" t="s">
        <v>20316</v>
      </c>
      <c r="C12900" s="406"/>
      <c r="D12900" s="406"/>
      <c r="E12900" s="406"/>
      <c r="F12900" s="409">
        <v>44882.409166666665</v>
      </c>
      <c r="G12900" s="408">
        <v>0</v>
      </c>
    </row>
    <row r="12901" spans="1:7" ht="15" x14ac:dyDescent="0.25">
      <c r="A12901" s="407" t="s">
        <v>20317</v>
      </c>
      <c r="B12901" s="407" t="s">
        <v>20318</v>
      </c>
      <c r="C12901" s="406"/>
      <c r="D12901" s="406"/>
      <c r="E12901" s="406"/>
      <c r="F12901" s="409">
        <v>44882.40934027778</v>
      </c>
      <c r="G12901" s="408">
        <v>0</v>
      </c>
    </row>
    <row r="12902" spans="1:7" ht="15" x14ac:dyDescent="0.2">
      <c r="A12902" s="407" t="s">
        <v>20319</v>
      </c>
      <c r="B12902" s="407" t="s">
        <v>20320</v>
      </c>
      <c r="C12902" s="408">
        <v>0</v>
      </c>
      <c r="D12902" s="408">
        <v>23.62</v>
      </c>
      <c r="E12902" s="408">
        <v>23.62</v>
      </c>
      <c r="F12902" s="409">
        <v>45336.40116898148</v>
      </c>
      <c r="G12902" s="408">
        <v>0</v>
      </c>
    </row>
    <row r="12903" spans="1:7" ht="15" x14ac:dyDescent="0.2">
      <c r="A12903" s="407" t="s">
        <v>20321</v>
      </c>
      <c r="B12903" s="407" t="s">
        <v>20322</v>
      </c>
      <c r="C12903" s="408">
        <v>0</v>
      </c>
      <c r="D12903" s="408">
        <v>200</v>
      </c>
      <c r="E12903" s="408">
        <v>200</v>
      </c>
      <c r="F12903" s="409">
        <v>45756.415000000001</v>
      </c>
      <c r="G12903" s="408">
        <v>0</v>
      </c>
    </row>
    <row r="12904" spans="1:7" ht="15" x14ac:dyDescent="0.2">
      <c r="A12904" s="407" t="s">
        <v>33416</v>
      </c>
      <c r="B12904" s="407" t="s">
        <v>33417</v>
      </c>
      <c r="C12904" s="408">
        <v>0</v>
      </c>
      <c r="D12904" s="408">
        <v>21</v>
      </c>
      <c r="E12904" s="408">
        <v>21</v>
      </c>
      <c r="F12904" s="409">
        <v>45329.381412037037</v>
      </c>
      <c r="G12904" s="408">
        <v>0</v>
      </c>
    </row>
    <row r="12905" spans="1:7" ht="15" x14ac:dyDescent="0.2">
      <c r="A12905" s="407" t="s">
        <v>20323</v>
      </c>
      <c r="B12905" s="407" t="s">
        <v>20324</v>
      </c>
      <c r="C12905" s="408">
        <v>0</v>
      </c>
      <c r="D12905" s="408">
        <v>10</v>
      </c>
      <c r="E12905" s="408">
        <v>10</v>
      </c>
      <c r="F12905" s="409">
        <v>45763.464930555558</v>
      </c>
      <c r="G12905" s="408">
        <v>0</v>
      </c>
    </row>
    <row r="12906" spans="1:7" ht="15" x14ac:dyDescent="0.2">
      <c r="A12906" s="407" t="s">
        <v>37431</v>
      </c>
      <c r="B12906" s="407" t="s">
        <v>37432</v>
      </c>
      <c r="C12906" s="408">
        <v>0</v>
      </c>
      <c r="D12906" s="408">
        <v>89</v>
      </c>
      <c r="E12906" s="408">
        <v>89</v>
      </c>
      <c r="F12906" s="409">
        <v>45096.637511574074</v>
      </c>
      <c r="G12906" s="408">
        <v>0</v>
      </c>
    </row>
    <row r="12907" spans="1:7" ht="15" x14ac:dyDescent="0.2">
      <c r="A12907" s="407" t="s">
        <v>20325</v>
      </c>
      <c r="B12907" s="407" t="s">
        <v>20326</v>
      </c>
      <c r="C12907" s="408">
        <v>0</v>
      </c>
      <c r="D12907" s="408">
        <v>18.399999999999999</v>
      </c>
      <c r="E12907" s="408">
        <v>18.399999999999999</v>
      </c>
      <c r="F12907" s="409">
        <v>45336.4059837963</v>
      </c>
      <c r="G12907" s="408">
        <v>0</v>
      </c>
    </row>
    <row r="12908" spans="1:7" ht="15" x14ac:dyDescent="0.2">
      <c r="A12908" s="407" t="s">
        <v>20327</v>
      </c>
      <c r="B12908" s="407" t="s">
        <v>20328</v>
      </c>
      <c r="C12908" s="408">
        <v>0</v>
      </c>
      <c r="D12908" s="408">
        <v>25.44</v>
      </c>
      <c r="E12908" s="408">
        <v>25.44</v>
      </c>
      <c r="F12908" s="409">
        <v>45637.502141203702</v>
      </c>
      <c r="G12908" s="408">
        <v>0</v>
      </c>
    </row>
    <row r="12909" spans="1:7" ht="15" x14ac:dyDescent="0.2">
      <c r="A12909" s="407" t="s">
        <v>20329</v>
      </c>
      <c r="B12909" s="407" t="s">
        <v>20330</v>
      </c>
      <c r="C12909" s="408">
        <v>0</v>
      </c>
      <c r="D12909" s="408">
        <v>32.880000000000003</v>
      </c>
      <c r="E12909" s="408">
        <v>32.880000000000003</v>
      </c>
      <c r="F12909" s="409">
        <v>45646.317754629628</v>
      </c>
      <c r="G12909" s="408">
        <v>0</v>
      </c>
    </row>
    <row r="12910" spans="1:7" ht="15" x14ac:dyDescent="0.2">
      <c r="A12910" s="407" t="s">
        <v>20331</v>
      </c>
      <c r="B12910" s="407" t="s">
        <v>20332</v>
      </c>
      <c r="C12910" s="408">
        <v>0</v>
      </c>
      <c r="D12910" s="408">
        <v>6.65</v>
      </c>
      <c r="E12910" s="408">
        <v>6.65</v>
      </c>
      <c r="F12910" s="409">
        <v>45331.532106481478</v>
      </c>
      <c r="G12910" s="408">
        <v>0</v>
      </c>
    </row>
    <row r="12911" spans="1:7" ht="15" x14ac:dyDescent="0.2">
      <c r="A12911" s="407" t="s">
        <v>20333</v>
      </c>
      <c r="B12911" s="407" t="s">
        <v>20334</v>
      </c>
      <c r="C12911" s="408">
        <v>0</v>
      </c>
      <c r="D12911" s="408">
        <v>12.78</v>
      </c>
      <c r="E12911" s="408">
        <v>12.78</v>
      </c>
      <c r="F12911" s="409">
        <v>45646.318171296298</v>
      </c>
      <c r="G12911" s="408">
        <v>0</v>
      </c>
    </row>
    <row r="12912" spans="1:7" ht="15" x14ac:dyDescent="0.2">
      <c r="A12912" s="407" t="s">
        <v>20335</v>
      </c>
      <c r="B12912" s="407" t="s">
        <v>20336</v>
      </c>
      <c r="C12912" s="408">
        <v>0</v>
      </c>
      <c r="D12912" s="408">
        <v>15.85</v>
      </c>
      <c r="E12912" s="408">
        <v>15.85</v>
      </c>
      <c r="F12912" s="409">
        <v>45336.403495370374</v>
      </c>
      <c r="G12912" s="408">
        <v>0</v>
      </c>
    </row>
    <row r="12913" spans="1:7" ht="15" x14ac:dyDescent="0.2">
      <c r="A12913" s="407" t="s">
        <v>20337</v>
      </c>
      <c r="B12913" s="407" t="s">
        <v>20338</v>
      </c>
      <c r="C12913" s="408">
        <v>0</v>
      </c>
      <c r="D12913" s="408">
        <v>27.76</v>
      </c>
      <c r="E12913" s="408">
        <v>27.76</v>
      </c>
      <c r="F12913" s="409">
        <v>45756.435497685183</v>
      </c>
      <c r="G12913" s="408">
        <v>0</v>
      </c>
    </row>
    <row r="12914" spans="1:7" ht="15" x14ac:dyDescent="0.25">
      <c r="A12914" s="407" t="s">
        <v>20339</v>
      </c>
      <c r="B12914" s="407" t="s">
        <v>20340</v>
      </c>
      <c r="C12914" s="408">
        <v>0</v>
      </c>
      <c r="D12914" s="408">
        <v>0.01</v>
      </c>
      <c r="E12914" s="408">
        <v>0.01</v>
      </c>
      <c r="F12914" s="406"/>
      <c r="G12914" s="408">
        <v>0</v>
      </c>
    </row>
    <row r="12915" spans="1:7" ht="15" x14ac:dyDescent="0.25">
      <c r="A12915" s="407" t="s">
        <v>20341</v>
      </c>
      <c r="B12915" s="407" t="s">
        <v>20342</v>
      </c>
      <c r="C12915" s="408">
        <v>0</v>
      </c>
      <c r="D12915" s="408">
        <v>0.01</v>
      </c>
      <c r="E12915" s="408">
        <v>0.01</v>
      </c>
      <c r="F12915" s="406"/>
      <c r="G12915" s="408">
        <v>0</v>
      </c>
    </row>
    <row r="12916" spans="1:7" ht="15" x14ac:dyDescent="0.25">
      <c r="A12916" s="407" t="s">
        <v>20343</v>
      </c>
      <c r="B12916" s="407" t="s">
        <v>20344</v>
      </c>
      <c r="C12916" s="408">
        <v>0</v>
      </c>
      <c r="D12916" s="408">
        <v>0.01</v>
      </c>
      <c r="E12916" s="408">
        <v>0.01</v>
      </c>
      <c r="F12916" s="406"/>
      <c r="G12916" s="408">
        <v>0</v>
      </c>
    </row>
    <row r="12917" spans="1:7" ht="15" x14ac:dyDescent="0.25">
      <c r="A12917" s="407" t="s">
        <v>20345</v>
      </c>
      <c r="B12917" s="407" t="s">
        <v>20346</v>
      </c>
      <c r="C12917" s="408">
        <v>0</v>
      </c>
      <c r="D12917" s="408">
        <v>0.01</v>
      </c>
      <c r="E12917" s="408">
        <v>0.01</v>
      </c>
      <c r="F12917" s="406"/>
      <c r="G12917" s="408">
        <v>0</v>
      </c>
    </row>
    <row r="12918" spans="1:7" ht="15" x14ac:dyDescent="0.25">
      <c r="A12918" s="407" t="s">
        <v>20347</v>
      </c>
      <c r="B12918" s="407" t="s">
        <v>20348</v>
      </c>
      <c r="C12918" s="408">
        <v>0</v>
      </c>
      <c r="D12918" s="408">
        <v>0.01</v>
      </c>
      <c r="E12918" s="408">
        <v>0.01</v>
      </c>
      <c r="F12918" s="406"/>
      <c r="G12918" s="408">
        <v>0</v>
      </c>
    </row>
    <row r="12919" spans="1:7" ht="15" x14ac:dyDescent="0.2">
      <c r="A12919" s="407" t="s">
        <v>20349</v>
      </c>
      <c r="B12919" s="407" t="s">
        <v>20350</v>
      </c>
      <c r="C12919" s="408">
        <v>0</v>
      </c>
      <c r="D12919" s="408">
        <v>0.01</v>
      </c>
      <c r="E12919" s="408">
        <v>0.01</v>
      </c>
      <c r="F12919" s="409">
        <v>42920.470509259256</v>
      </c>
      <c r="G12919" s="408">
        <v>0</v>
      </c>
    </row>
    <row r="12920" spans="1:7" ht="15" x14ac:dyDescent="0.2">
      <c r="A12920" s="407" t="s">
        <v>20351</v>
      </c>
      <c r="B12920" s="407" t="s">
        <v>20352</v>
      </c>
      <c r="C12920" s="408">
        <v>0</v>
      </c>
      <c r="D12920" s="408">
        <v>6</v>
      </c>
      <c r="E12920" s="408">
        <v>6</v>
      </c>
      <c r="F12920" s="409">
        <v>44517.591203703705</v>
      </c>
      <c r="G12920" s="408">
        <v>0</v>
      </c>
    </row>
    <row r="12921" spans="1:7" ht="15" x14ac:dyDescent="0.25">
      <c r="A12921" s="407" t="s">
        <v>20353</v>
      </c>
      <c r="B12921" s="407" t="s">
        <v>20354</v>
      </c>
      <c r="C12921" s="406"/>
      <c r="D12921" s="406"/>
      <c r="E12921" s="406"/>
      <c r="F12921" s="409">
        <v>44882.409490740742</v>
      </c>
      <c r="G12921" s="408">
        <v>0</v>
      </c>
    </row>
    <row r="12922" spans="1:7" ht="15" x14ac:dyDescent="0.25">
      <c r="A12922" s="407" t="s">
        <v>20355</v>
      </c>
      <c r="B12922" s="407" t="s">
        <v>20356</v>
      </c>
      <c r="C12922" s="406"/>
      <c r="D12922" s="406"/>
      <c r="E12922" s="406"/>
      <c r="F12922" s="409">
        <v>44882.40965277778</v>
      </c>
      <c r="G12922" s="408">
        <v>0</v>
      </c>
    </row>
    <row r="12923" spans="1:7" ht="15" x14ac:dyDescent="0.25">
      <c r="A12923" s="407" t="s">
        <v>20357</v>
      </c>
      <c r="B12923" s="407" t="s">
        <v>20358</v>
      </c>
      <c r="C12923" s="406"/>
      <c r="D12923" s="406"/>
      <c r="E12923" s="406"/>
      <c r="F12923" s="409">
        <v>44882.40997685185</v>
      </c>
      <c r="G12923" s="408">
        <v>0</v>
      </c>
    </row>
    <row r="12924" spans="1:7" ht="15" x14ac:dyDescent="0.25">
      <c r="A12924" s="407" t="s">
        <v>20359</v>
      </c>
      <c r="B12924" s="407" t="s">
        <v>20360</v>
      </c>
      <c r="C12924" s="406"/>
      <c r="D12924" s="406"/>
      <c r="E12924" s="406"/>
      <c r="F12924" s="409">
        <v>44882.410127314812</v>
      </c>
      <c r="G12924" s="408">
        <v>0</v>
      </c>
    </row>
    <row r="12925" spans="1:7" ht="15" x14ac:dyDescent="0.25">
      <c r="A12925" s="407" t="s">
        <v>20361</v>
      </c>
      <c r="B12925" s="407" t="s">
        <v>20362</v>
      </c>
      <c r="C12925" s="406"/>
      <c r="D12925" s="406"/>
      <c r="E12925" s="406"/>
      <c r="F12925" s="409">
        <v>44882.41028935185</v>
      </c>
      <c r="G12925" s="408">
        <v>0</v>
      </c>
    </row>
    <row r="12926" spans="1:7" ht="15" x14ac:dyDescent="0.25">
      <c r="A12926" s="407" t="s">
        <v>20363</v>
      </c>
      <c r="B12926" s="407" t="s">
        <v>20364</v>
      </c>
      <c r="C12926" s="406"/>
      <c r="D12926" s="406"/>
      <c r="E12926" s="406"/>
      <c r="F12926" s="409">
        <v>44882.410543981481</v>
      </c>
      <c r="G12926" s="408">
        <v>0</v>
      </c>
    </row>
    <row r="12927" spans="1:7" ht="15" x14ac:dyDescent="0.25">
      <c r="A12927" s="407" t="s">
        <v>20365</v>
      </c>
      <c r="B12927" s="407" t="s">
        <v>20366</v>
      </c>
      <c r="C12927" s="406"/>
      <c r="D12927" s="406"/>
      <c r="E12927" s="406"/>
      <c r="F12927" s="409">
        <v>44882.410729166666</v>
      </c>
      <c r="G12927" s="408">
        <v>0</v>
      </c>
    </row>
    <row r="12928" spans="1:7" ht="15" x14ac:dyDescent="0.25">
      <c r="A12928" s="407" t="s">
        <v>20367</v>
      </c>
      <c r="B12928" s="407" t="s">
        <v>20368</v>
      </c>
      <c r="C12928" s="406"/>
      <c r="D12928" s="406"/>
      <c r="E12928" s="406"/>
      <c r="F12928" s="409">
        <v>44222.513460648152</v>
      </c>
      <c r="G12928" s="408">
        <v>0</v>
      </c>
    </row>
    <row r="12929" spans="1:7" ht="15" x14ac:dyDescent="0.25">
      <c r="A12929" s="407" t="s">
        <v>20369</v>
      </c>
      <c r="B12929" s="407" t="s">
        <v>20370</v>
      </c>
      <c r="C12929" s="406"/>
      <c r="D12929" s="406"/>
      <c r="E12929" s="406"/>
      <c r="F12929" s="409">
        <v>44882.410891203705</v>
      </c>
      <c r="G12929" s="408">
        <v>0</v>
      </c>
    </row>
    <row r="12930" spans="1:7" ht="15" x14ac:dyDescent="0.25">
      <c r="A12930" s="407" t="s">
        <v>20371</v>
      </c>
      <c r="B12930" s="407" t="s">
        <v>20372</v>
      </c>
      <c r="C12930" s="406"/>
      <c r="D12930" s="406"/>
      <c r="E12930" s="406"/>
      <c r="F12930" s="409">
        <v>44882.411087962966</v>
      </c>
      <c r="G12930" s="408">
        <v>0</v>
      </c>
    </row>
    <row r="12931" spans="1:7" ht="15" x14ac:dyDescent="0.25">
      <c r="A12931" s="407" t="s">
        <v>20373</v>
      </c>
      <c r="B12931" s="407" t="s">
        <v>20374</v>
      </c>
      <c r="C12931" s="406"/>
      <c r="D12931" s="406"/>
      <c r="E12931" s="406"/>
      <c r="F12931" s="409">
        <v>44222.514699074076</v>
      </c>
      <c r="G12931" s="408">
        <v>0</v>
      </c>
    </row>
    <row r="12932" spans="1:7" ht="15" x14ac:dyDescent="0.25">
      <c r="A12932" s="407" t="s">
        <v>20375</v>
      </c>
      <c r="B12932" s="407" t="s">
        <v>20376</v>
      </c>
      <c r="C12932" s="406"/>
      <c r="D12932" s="406"/>
      <c r="E12932" s="406"/>
      <c r="F12932" s="409">
        <v>44882.411249999997</v>
      </c>
      <c r="G12932" s="408">
        <v>0</v>
      </c>
    </row>
    <row r="12933" spans="1:7" ht="15" x14ac:dyDescent="0.25">
      <c r="A12933" s="407" t="s">
        <v>20377</v>
      </c>
      <c r="B12933" s="407" t="s">
        <v>6546</v>
      </c>
      <c r="C12933" s="406"/>
      <c r="D12933" s="406"/>
      <c r="E12933" s="406"/>
      <c r="F12933" s="409">
        <v>44882.41138888889</v>
      </c>
      <c r="G12933" s="408">
        <v>0</v>
      </c>
    </row>
    <row r="12934" spans="1:7" ht="15" x14ac:dyDescent="0.25">
      <c r="A12934" s="407" t="s">
        <v>20378</v>
      </c>
      <c r="B12934" s="407" t="s">
        <v>20379</v>
      </c>
      <c r="C12934" s="406"/>
      <c r="D12934" s="406"/>
      <c r="E12934" s="406"/>
      <c r="F12934" s="409">
        <v>44882.411539351851</v>
      </c>
      <c r="G12934" s="408">
        <v>0</v>
      </c>
    </row>
    <row r="12935" spans="1:7" ht="15" x14ac:dyDescent="0.25">
      <c r="A12935" s="407" t="s">
        <v>20380</v>
      </c>
      <c r="B12935" s="407" t="s">
        <v>20381</v>
      </c>
      <c r="C12935" s="406"/>
      <c r="D12935" s="406"/>
      <c r="E12935" s="406"/>
      <c r="F12935" s="409">
        <v>44882.411736111113</v>
      </c>
      <c r="G12935" s="408">
        <v>0</v>
      </c>
    </row>
    <row r="12936" spans="1:7" ht="15" x14ac:dyDescent="0.25">
      <c r="A12936" s="407" t="s">
        <v>20382</v>
      </c>
      <c r="B12936" s="407" t="s">
        <v>20383</v>
      </c>
      <c r="C12936" s="406"/>
      <c r="D12936" s="406"/>
      <c r="E12936" s="406"/>
      <c r="F12936" s="409">
        <v>44882.411921296298</v>
      </c>
      <c r="G12936" s="408">
        <v>0</v>
      </c>
    </row>
    <row r="12937" spans="1:7" ht="15" x14ac:dyDescent="0.25">
      <c r="A12937" s="407" t="s">
        <v>20384</v>
      </c>
      <c r="B12937" s="407" t="s">
        <v>20385</v>
      </c>
      <c r="C12937" s="406"/>
      <c r="D12937" s="406"/>
      <c r="E12937" s="406"/>
      <c r="F12937" s="409">
        <v>44882.412060185183</v>
      </c>
      <c r="G12937" s="408">
        <v>0</v>
      </c>
    </row>
    <row r="12938" spans="1:7" ht="15" x14ac:dyDescent="0.25">
      <c r="A12938" s="407" t="s">
        <v>20386</v>
      </c>
      <c r="B12938" s="407" t="s">
        <v>20387</v>
      </c>
      <c r="C12938" s="406"/>
      <c r="D12938" s="406"/>
      <c r="E12938" s="406"/>
      <c r="F12938" s="409">
        <v>44222.513344907406</v>
      </c>
      <c r="G12938" s="408">
        <v>0</v>
      </c>
    </row>
    <row r="12939" spans="1:7" ht="15" x14ac:dyDescent="0.25">
      <c r="A12939" s="407" t="s">
        <v>20388</v>
      </c>
      <c r="B12939" s="407" t="s">
        <v>20389</v>
      </c>
      <c r="C12939" s="406"/>
      <c r="D12939" s="406"/>
      <c r="E12939" s="406"/>
      <c r="F12939" s="409">
        <v>44882.412199074075</v>
      </c>
      <c r="G12939" s="408">
        <v>0</v>
      </c>
    </row>
    <row r="12940" spans="1:7" ht="15" x14ac:dyDescent="0.2">
      <c r="A12940" s="407" t="s">
        <v>20390</v>
      </c>
      <c r="B12940" s="407" t="s">
        <v>20391</v>
      </c>
      <c r="C12940" s="408">
        <v>0</v>
      </c>
      <c r="D12940" s="408">
        <v>98.6</v>
      </c>
      <c r="E12940" s="408">
        <v>98.6</v>
      </c>
      <c r="F12940" s="409">
        <v>45758.489988425928</v>
      </c>
      <c r="G12940" s="408">
        <v>0</v>
      </c>
    </row>
    <row r="12941" spans="1:7" ht="15" x14ac:dyDescent="0.25">
      <c r="A12941" s="407" t="s">
        <v>20392</v>
      </c>
      <c r="B12941" s="407" t="s">
        <v>20393</v>
      </c>
      <c r="C12941" s="406"/>
      <c r="D12941" s="406"/>
      <c r="E12941" s="406"/>
      <c r="F12941" s="409">
        <v>44882.412395833337</v>
      </c>
      <c r="G12941" s="408">
        <v>0</v>
      </c>
    </row>
    <row r="12942" spans="1:7" ht="15" x14ac:dyDescent="0.25">
      <c r="A12942" s="407" t="s">
        <v>20394</v>
      </c>
      <c r="B12942" s="407" t="s">
        <v>20395</v>
      </c>
      <c r="C12942" s="406"/>
      <c r="D12942" s="406"/>
      <c r="E12942" s="406"/>
      <c r="F12942" s="409">
        <v>44882.412569444445</v>
      </c>
      <c r="G12942" s="408">
        <v>0</v>
      </c>
    </row>
    <row r="12943" spans="1:7" ht="15" x14ac:dyDescent="0.25">
      <c r="A12943" s="407" t="s">
        <v>20396</v>
      </c>
      <c r="B12943" s="407" t="s">
        <v>20397</v>
      </c>
      <c r="C12943" s="406"/>
      <c r="D12943" s="406"/>
      <c r="E12943" s="406"/>
      <c r="F12943" s="409">
        <v>44882.412812499999</v>
      </c>
      <c r="G12943" s="408">
        <v>0</v>
      </c>
    </row>
    <row r="12944" spans="1:7" ht="15" x14ac:dyDescent="0.25">
      <c r="A12944" s="407" t="s">
        <v>20398</v>
      </c>
      <c r="B12944" s="407" t="s">
        <v>20399</v>
      </c>
      <c r="C12944" s="406"/>
      <c r="D12944" s="406"/>
      <c r="E12944" s="406"/>
      <c r="F12944" s="409">
        <v>44882.413032407407</v>
      </c>
      <c r="G12944" s="408">
        <v>0</v>
      </c>
    </row>
    <row r="12945" spans="1:7" ht="15" x14ac:dyDescent="0.25">
      <c r="A12945" s="407" t="s">
        <v>20400</v>
      </c>
      <c r="B12945" s="407" t="s">
        <v>20401</v>
      </c>
      <c r="C12945" s="406"/>
      <c r="D12945" s="406"/>
      <c r="E12945" s="406"/>
      <c r="F12945" s="409">
        <v>44882.413206018522</v>
      </c>
      <c r="G12945" s="408">
        <v>0</v>
      </c>
    </row>
    <row r="12946" spans="1:7" ht="15" x14ac:dyDescent="0.25">
      <c r="A12946" s="407" t="s">
        <v>20402</v>
      </c>
      <c r="B12946" s="407" t="s">
        <v>20374</v>
      </c>
      <c r="C12946" s="406"/>
      <c r="D12946" s="406"/>
      <c r="E12946" s="406"/>
      <c r="F12946" s="409">
        <v>44882.413391203707</v>
      </c>
      <c r="G12946" s="408">
        <v>0</v>
      </c>
    </row>
    <row r="12947" spans="1:7" ht="15" x14ac:dyDescent="0.25">
      <c r="A12947" s="407" t="s">
        <v>20403</v>
      </c>
      <c r="B12947" s="407" t="s">
        <v>20404</v>
      </c>
      <c r="C12947" s="406"/>
      <c r="D12947" s="406"/>
      <c r="E12947" s="406"/>
      <c r="F12947" s="409">
        <v>44882.413587962961</v>
      </c>
      <c r="G12947" s="408">
        <v>0</v>
      </c>
    </row>
    <row r="12948" spans="1:7" ht="15" x14ac:dyDescent="0.25">
      <c r="A12948" s="407" t="s">
        <v>20405</v>
      </c>
      <c r="B12948" s="407" t="s">
        <v>20406</v>
      </c>
      <c r="C12948" s="406"/>
      <c r="D12948" s="406"/>
      <c r="E12948" s="406"/>
      <c r="F12948" s="409">
        <v>44882.413807870369</v>
      </c>
      <c r="G12948" s="408">
        <v>0</v>
      </c>
    </row>
    <row r="12949" spans="1:7" ht="15" x14ac:dyDescent="0.25">
      <c r="A12949" s="407" t="s">
        <v>20407</v>
      </c>
      <c r="B12949" s="407" t="s">
        <v>20408</v>
      </c>
      <c r="C12949" s="406"/>
      <c r="D12949" s="406"/>
      <c r="E12949" s="406"/>
      <c r="F12949" s="409">
        <v>44882.413969907408</v>
      </c>
      <c r="G12949" s="408">
        <v>0</v>
      </c>
    </row>
    <row r="12950" spans="1:7" ht="15" x14ac:dyDescent="0.25">
      <c r="A12950" s="407" t="s">
        <v>20409</v>
      </c>
      <c r="B12950" s="407" t="s">
        <v>20410</v>
      </c>
      <c r="C12950" s="406"/>
      <c r="D12950" s="406"/>
      <c r="E12950" s="406"/>
      <c r="F12950" s="409">
        <v>44882.414178240739</v>
      </c>
      <c r="G12950" s="408">
        <v>0</v>
      </c>
    </row>
    <row r="12951" spans="1:7" ht="15" x14ac:dyDescent="0.25">
      <c r="A12951" s="407" t="s">
        <v>20411</v>
      </c>
      <c r="B12951" s="407" t="s">
        <v>20412</v>
      </c>
      <c r="C12951" s="406"/>
      <c r="D12951" s="406"/>
      <c r="E12951" s="406"/>
      <c r="F12951" s="409">
        <v>44882.414386574077</v>
      </c>
      <c r="G12951" s="408">
        <v>0</v>
      </c>
    </row>
    <row r="12952" spans="1:7" ht="15" x14ac:dyDescent="0.2">
      <c r="A12952" s="407" t="s">
        <v>20413</v>
      </c>
      <c r="B12952" s="407" t="s">
        <v>20414</v>
      </c>
      <c r="C12952" s="408">
        <v>2502</v>
      </c>
      <c r="D12952" s="408">
        <v>2659.1495973347082</v>
      </c>
      <c r="E12952" s="408">
        <v>5178.6495973347082</v>
      </c>
      <c r="F12952" s="409">
        <v>44526.492881944447</v>
      </c>
      <c r="G12952" s="408">
        <v>0</v>
      </c>
    </row>
    <row r="12953" spans="1:7" ht="15" x14ac:dyDescent="0.2">
      <c r="A12953" s="407" t="s">
        <v>20415</v>
      </c>
      <c r="B12953" s="407" t="s">
        <v>20416</v>
      </c>
      <c r="C12953" s="408">
        <v>2491</v>
      </c>
      <c r="D12953" s="408">
        <v>3331.2173452695924</v>
      </c>
      <c r="E12953" s="408">
        <v>5839.7173452695924</v>
      </c>
      <c r="F12953" s="409">
        <v>44215.434872685182</v>
      </c>
      <c r="G12953" s="408">
        <v>0</v>
      </c>
    </row>
    <row r="12954" spans="1:7" ht="15" x14ac:dyDescent="0.2">
      <c r="A12954" s="407" t="s">
        <v>37433</v>
      </c>
      <c r="B12954" s="407" t="s">
        <v>20416</v>
      </c>
      <c r="C12954" s="408">
        <v>2491</v>
      </c>
      <c r="D12954" s="408">
        <v>3331.2173452695924</v>
      </c>
      <c r="E12954" s="408">
        <v>5839.7173452695924</v>
      </c>
      <c r="F12954" s="409">
        <v>44221.595868055556</v>
      </c>
      <c r="G12954" s="408">
        <v>0</v>
      </c>
    </row>
    <row r="12955" spans="1:7" ht="15" x14ac:dyDescent="0.2">
      <c r="A12955" s="407" t="s">
        <v>20417</v>
      </c>
      <c r="B12955" s="407" t="s">
        <v>20418</v>
      </c>
      <c r="C12955" s="408">
        <v>2508.5</v>
      </c>
      <c r="D12955" s="408">
        <v>4368.5220055018244</v>
      </c>
      <c r="E12955" s="408">
        <v>6894.5220055018235</v>
      </c>
      <c r="F12955" s="409">
        <v>44526.493368055555</v>
      </c>
      <c r="G12955" s="408">
        <v>0</v>
      </c>
    </row>
    <row r="12956" spans="1:7" ht="15" x14ac:dyDescent="0.2">
      <c r="A12956" s="407" t="s">
        <v>20419</v>
      </c>
      <c r="B12956" s="407" t="s">
        <v>20420</v>
      </c>
      <c r="C12956" s="408">
        <v>2480</v>
      </c>
      <c r="D12956" s="408">
        <v>4998.0328</v>
      </c>
      <c r="E12956" s="408">
        <v>7478.0328</v>
      </c>
      <c r="F12956" s="409">
        <v>44526.49359953704</v>
      </c>
      <c r="G12956" s="408">
        <v>0</v>
      </c>
    </row>
    <row r="12957" spans="1:7" ht="15" x14ac:dyDescent="0.2">
      <c r="A12957" s="407" t="s">
        <v>20421</v>
      </c>
      <c r="B12957" s="407" t="s">
        <v>20422</v>
      </c>
      <c r="C12957" s="408">
        <v>2510.5</v>
      </c>
      <c r="D12957" s="408">
        <v>5940.8179708642601</v>
      </c>
      <c r="E12957" s="408">
        <v>8468.8179708642601</v>
      </c>
      <c r="F12957" s="409">
        <v>44526.493842592594</v>
      </c>
      <c r="G12957" s="408">
        <v>0</v>
      </c>
    </row>
    <row r="12958" spans="1:7" ht="15" x14ac:dyDescent="0.2">
      <c r="A12958" s="407" t="s">
        <v>20423</v>
      </c>
      <c r="B12958" s="407" t="s">
        <v>20424</v>
      </c>
      <c r="C12958" s="408">
        <v>3501</v>
      </c>
      <c r="D12958" s="408">
        <v>15333.68</v>
      </c>
      <c r="E12958" s="408">
        <v>18872.18</v>
      </c>
      <c r="F12958" s="409">
        <v>45516.506678240738</v>
      </c>
      <c r="G12958" s="408">
        <v>0</v>
      </c>
    </row>
    <row r="12959" spans="1:7" ht="15" x14ac:dyDescent="0.2">
      <c r="A12959" s="407" t="s">
        <v>20425</v>
      </c>
      <c r="B12959" s="407" t="s">
        <v>34123</v>
      </c>
      <c r="C12959" s="408">
        <v>3</v>
      </c>
      <c r="D12959" s="408">
        <v>80.843299999999999</v>
      </c>
      <c r="E12959" s="408">
        <v>83.843299999999999</v>
      </c>
      <c r="F12959" s="409">
        <v>45813.568703703706</v>
      </c>
      <c r="G12959" s="408">
        <v>0</v>
      </c>
    </row>
    <row r="12960" spans="1:7" ht="15" x14ac:dyDescent="0.2">
      <c r="A12960" s="407" t="s">
        <v>20426</v>
      </c>
      <c r="B12960" s="407" t="s">
        <v>20427</v>
      </c>
      <c r="C12960" s="408">
        <v>16</v>
      </c>
      <c r="D12960" s="408">
        <v>984.25</v>
      </c>
      <c r="E12960" s="408">
        <v>1005.25</v>
      </c>
      <c r="F12960" s="409">
        <v>44517.637928240743</v>
      </c>
      <c r="G12960" s="408">
        <v>0</v>
      </c>
    </row>
    <row r="12961" spans="1:7" ht="15" x14ac:dyDescent="0.2">
      <c r="A12961" s="407" t="s">
        <v>20428</v>
      </c>
      <c r="B12961" s="407" t="s">
        <v>20429</v>
      </c>
      <c r="C12961" s="408">
        <v>1276</v>
      </c>
      <c r="D12961" s="408">
        <v>466.96290473874325</v>
      </c>
      <c r="E12961" s="408">
        <v>1757.9629047387434</v>
      </c>
      <c r="F12961" s="409">
        <v>44526.495972222219</v>
      </c>
      <c r="G12961" s="408">
        <v>0</v>
      </c>
    </row>
    <row r="12962" spans="1:7" ht="15" x14ac:dyDescent="0.2">
      <c r="A12962" s="407" t="s">
        <v>20430</v>
      </c>
      <c r="B12962" s="407" t="s">
        <v>34124</v>
      </c>
      <c r="C12962" s="408">
        <v>8.5</v>
      </c>
      <c r="D12962" s="408">
        <v>27.6463</v>
      </c>
      <c r="E12962" s="408">
        <v>37.146299999999997</v>
      </c>
      <c r="F12962" s="409">
        <v>45819.443194444444</v>
      </c>
      <c r="G12962" s="408">
        <v>0</v>
      </c>
    </row>
    <row r="12963" spans="1:7" ht="15" x14ac:dyDescent="0.2">
      <c r="A12963" s="407" t="s">
        <v>20431</v>
      </c>
      <c r="B12963" s="407" t="s">
        <v>20432</v>
      </c>
      <c r="C12963" s="408">
        <v>12</v>
      </c>
      <c r="D12963" s="408">
        <v>371.44</v>
      </c>
      <c r="E12963" s="408">
        <v>383.44</v>
      </c>
      <c r="F12963" s="409">
        <v>44517.637638888889</v>
      </c>
      <c r="G12963" s="408">
        <v>0</v>
      </c>
    </row>
    <row r="12964" spans="1:7" ht="15" x14ac:dyDescent="0.2">
      <c r="A12964" s="407" t="s">
        <v>20433</v>
      </c>
      <c r="B12964" s="407" t="s">
        <v>20434</v>
      </c>
      <c r="C12964" s="408">
        <v>155.5</v>
      </c>
      <c r="D12964" s="408">
        <v>731.95</v>
      </c>
      <c r="E12964" s="408">
        <v>890.95</v>
      </c>
      <c r="F12964" s="409">
        <v>44882.414756944447</v>
      </c>
      <c r="G12964" s="408">
        <v>0</v>
      </c>
    </row>
    <row r="12965" spans="1:7" ht="15" x14ac:dyDescent="0.2">
      <c r="A12965" s="407" t="s">
        <v>20435</v>
      </c>
      <c r="B12965" s="407" t="s">
        <v>20436</v>
      </c>
      <c r="C12965" s="408">
        <v>37.5</v>
      </c>
      <c r="D12965" s="408">
        <v>914.8</v>
      </c>
      <c r="E12965" s="408">
        <v>952.3</v>
      </c>
      <c r="F12965" s="409">
        <v>44882.414942129632</v>
      </c>
      <c r="G12965" s="408">
        <v>0</v>
      </c>
    </row>
    <row r="12966" spans="1:7" ht="15" x14ac:dyDescent="0.2">
      <c r="A12966" s="407" t="s">
        <v>20437</v>
      </c>
      <c r="B12966" s="407" t="s">
        <v>20438</v>
      </c>
      <c r="C12966" s="408">
        <v>16</v>
      </c>
      <c r="D12966" s="408">
        <v>219.84</v>
      </c>
      <c r="E12966" s="408">
        <v>235.84</v>
      </c>
      <c r="F12966" s="409">
        <v>44882.415127314816</v>
      </c>
      <c r="G12966" s="408">
        <v>0</v>
      </c>
    </row>
    <row r="12967" spans="1:7" ht="15" x14ac:dyDescent="0.2">
      <c r="A12967" s="407" t="s">
        <v>20439</v>
      </c>
      <c r="B12967" s="407" t="s">
        <v>20440</v>
      </c>
      <c r="C12967" s="408">
        <v>10</v>
      </c>
      <c r="D12967" s="408">
        <v>640.92999999999995</v>
      </c>
      <c r="E12967" s="408">
        <v>650.92999999999995</v>
      </c>
      <c r="F12967" s="409">
        <v>44882.415393518517</v>
      </c>
      <c r="G12967" s="408">
        <v>0</v>
      </c>
    </row>
    <row r="12968" spans="1:7" ht="15" x14ac:dyDescent="0.2">
      <c r="A12968" s="407" t="s">
        <v>20441</v>
      </c>
      <c r="B12968" s="407" t="s">
        <v>37434</v>
      </c>
      <c r="C12968" s="408">
        <v>3.5</v>
      </c>
      <c r="D12968" s="408">
        <v>12.67902</v>
      </c>
      <c r="E12968" s="408">
        <v>16.179020000000001</v>
      </c>
      <c r="F12968" s="409">
        <v>45608.668402777781</v>
      </c>
      <c r="G12968" s="408">
        <v>0</v>
      </c>
    </row>
    <row r="12969" spans="1:7" ht="15" x14ac:dyDescent="0.2">
      <c r="A12969" s="407" t="s">
        <v>20442</v>
      </c>
      <c r="B12969" s="407" t="s">
        <v>20443</v>
      </c>
      <c r="C12969" s="408">
        <v>153.30000000000001</v>
      </c>
      <c r="D12969" s="408">
        <v>1790.59</v>
      </c>
      <c r="E12969" s="408">
        <v>1956.39</v>
      </c>
      <c r="F12969" s="409">
        <v>44882.415763888886</v>
      </c>
      <c r="G12969" s="408">
        <v>0</v>
      </c>
    </row>
    <row r="12970" spans="1:7" ht="15" x14ac:dyDescent="0.2">
      <c r="A12970" s="407" t="s">
        <v>20444</v>
      </c>
      <c r="B12970" s="407" t="s">
        <v>20445</v>
      </c>
      <c r="C12970" s="408">
        <v>59</v>
      </c>
      <c r="D12970" s="408">
        <v>802.46</v>
      </c>
      <c r="E12970" s="408">
        <v>861.46</v>
      </c>
      <c r="F12970" s="409">
        <v>44882.415949074071</v>
      </c>
      <c r="G12970" s="408">
        <v>0</v>
      </c>
    </row>
    <row r="12971" spans="1:7" ht="15" x14ac:dyDescent="0.2">
      <c r="A12971" s="407" t="s">
        <v>20446</v>
      </c>
      <c r="B12971" s="407" t="s">
        <v>20447</v>
      </c>
      <c r="C12971" s="408">
        <v>59</v>
      </c>
      <c r="D12971" s="408">
        <v>802.46</v>
      </c>
      <c r="E12971" s="408">
        <v>861.46</v>
      </c>
      <c r="F12971" s="409">
        <v>44882.416122685187</v>
      </c>
      <c r="G12971" s="408">
        <v>0</v>
      </c>
    </row>
    <row r="12972" spans="1:7" ht="15" x14ac:dyDescent="0.2">
      <c r="A12972" s="407" t="s">
        <v>20448</v>
      </c>
      <c r="B12972" s="407" t="s">
        <v>20449</v>
      </c>
      <c r="C12972" s="408">
        <v>3.5</v>
      </c>
      <c r="D12972" s="408">
        <v>46.75</v>
      </c>
      <c r="E12972" s="408">
        <v>50.25</v>
      </c>
      <c r="F12972" s="409">
        <v>44882.416307870371</v>
      </c>
      <c r="G12972" s="408">
        <v>0</v>
      </c>
    </row>
    <row r="12973" spans="1:7" ht="15" x14ac:dyDescent="0.2">
      <c r="A12973" s="407" t="s">
        <v>20450</v>
      </c>
      <c r="B12973" s="407" t="s">
        <v>20451</v>
      </c>
      <c r="C12973" s="408">
        <v>4</v>
      </c>
      <c r="D12973" s="408">
        <v>109.35642707907674</v>
      </c>
      <c r="E12973" s="408">
        <v>113.35642707907675</v>
      </c>
      <c r="F12973" s="409">
        <v>44882.416504629633</v>
      </c>
      <c r="G12973" s="408">
        <v>0</v>
      </c>
    </row>
    <row r="12974" spans="1:7" ht="15" x14ac:dyDescent="0.2">
      <c r="A12974" s="407" t="s">
        <v>20452</v>
      </c>
      <c r="B12974" s="407" t="s">
        <v>20453</v>
      </c>
      <c r="C12974" s="408">
        <v>4.5</v>
      </c>
      <c r="D12974" s="408">
        <v>68.270079999999993</v>
      </c>
      <c r="E12974" s="408">
        <v>72.770079999999993</v>
      </c>
      <c r="F12974" s="409">
        <v>44882.416689814818</v>
      </c>
      <c r="G12974" s="408">
        <v>0</v>
      </c>
    </row>
    <row r="12975" spans="1:7" ht="15" x14ac:dyDescent="0.2">
      <c r="A12975" s="407" t="s">
        <v>20454</v>
      </c>
      <c r="B12975" s="407" t="s">
        <v>20455</v>
      </c>
      <c r="C12975" s="408">
        <v>335</v>
      </c>
      <c r="D12975" s="408">
        <v>2053.7104800000002</v>
      </c>
      <c r="E12975" s="408">
        <v>2388.7104800000002</v>
      </c>
      <c r="F12975" s="409">
        <v>45629.916331018518</v>
      </c>
      <c r="G12975" s="408">
        <v>0</v>
      </c>
    </row>
    <row r="12976" spans="1:7" ht="15" x14ac:dyDescent="0.2">
      <c r="A12976" s="407" t="s">
        <v>20456</v>
      </c>
      <c r="B12976" s="407" t="s">
        <v>20457</v>
      </c>
      <c r="C12976" s="408">
        <v>67.5</v>
      </c>
      <c r="D12976" s="408">
        <v>5433.27</v>
      </c>
      <c r="E12976" s="408">
        <v>5500.77</v>
      </c>
      <c r="F12976" s="409">
        <v>44882.417268518519</v>
      </c>
      <c r="G12976" s="408">
        <v>0</v>
      </c>
    </row>
    <row r="12977" spans="1:7" ht="15" x14ac:dyDescent="0.2">
      <c r="A12977" s="407" t="s">
        <v>20458</v>
      </c>
      <c r="B12977" s="407" t="s">
        <v>34125</v>
      </c>
      <c r="C12977" s="408">
        <v>0</v>
      </c>
      <c r="D12977" s="408">
        <v>361.25</v>
      </c>
      <c r="E12977" s="408">
        <v>361.25</v>
      </c>
      <c r="F12977" s="409">
        <v>45736.412233796298</v>
      </c>
      <c r="G12977" s="408">
        <v>0</v>
      </c>
    </row>
    <row r="12978" spans="1:7" ht="15" x14ac:dyDescent="0.2">
      <c r="A12978" s="407" t="s">
        <v>20459</v>
      </c>
      <c r="B12978" s="407" t="s">
        <v>34126</v>
      </c>
      <c r="C12978" s="408">
        <v>10</v>
      </c>
      <c r="D12978" s="408">
        <v>991.00218412144295</v>
      </c>
      <c r="E12978" s="408">
        <v>1001.002184121443</v>
      </c>
      <c r="F12978" s="409">
        <v>45481.644270833334</v>
      </c>
      <c r="G12978" s="408">
        <v>0</v>
      </c>
    </row>
    <row r="12979" spans="1:7" ht="15" x14ac:dyDescent="0.2">
      <c r="A12979" s="407" t="s">
        <v>20460</v>
      </c>
      <c r="B12979" s="407" t="s">
        <v>20461</v>
      </c>
      <c r="C12979" s="408">
        <v>42.5</v>
      </c>
      <c r="D12979" s="408">
        <v>2543.2110558238678</v>
      </c>
      <c r="E12979" s="408">
        <v>2585.7110558238678</v>
      </c>
      <c r="F12979" s="409">
        <v>44882.41783564815</v>
      </c>
      <c r="G12979" s="408">
        <v>0</v>
      </c>
    </row>
    <row r="12980" spans="1:7" ht="15" x14ac:dyDescent="0.2">
      <c r="A12980" s="407" t="s">
        <v>20462</v>
      </c>
      <c r="B12980" s="407" t="s">
        <v>20463</v>
      </c>
      <c r="C12980" s="408">
        <v>0</v>
      </c>
      <c r="D12980" s="408">
        <v>261</v>
      </c>
      <c r="E12980" s="408">
        <v>261</v>
      </c>
      <c r="F12980" s="409">
        <v>45791.531377314815</v>
      </c>
      <c r="G12980" s="408">
        <v>0</v>
      </c>
    </row>
    <row r="12981" spans="1:7" ht="15" x14ac:dyDescent="0.2">
      <c r="A12981" s="407" t="s">
        <v>20464</v>
      </c>
      <c r="B12981" s="407" t="s">
        <v>20465</v>
      </c>
      <c r="C12981" s="408">
        <v>0</v>
      </c>
      <c r="D12981" s="408">
        <v>2360</v>
      </c>
      <c r="E12981" s="408">
        <v>2360</v>
      </c>
      <c r="F12981" s="409">
        <v>45700.669351851851</v>
      </c>
      <c r="G12981" s="408">
        <v>0</v>
      </c>
    </row>
    <row r="12982" spans="1:7" ht="15" x14ac:dyDescent="0.2">
      <c r="A12982" s="407" t="s">
        <v>20466</v>
      </c>
      <c r="B12982" s="407" t="s">
        <v>20467</v>
      </c>
      <c r="C12982" s="408">
        <v>0</v>
      </c>
      <c r="D12982" s="408">
        <v>2763.2</v>
      </c>
      <c r="E12982" s="408">
        <v>2763.2</v>
      </c>
      <c r="F12982" s="409">
        <v>44882.418819444443</v>
      </c>
      <c r="G12982" s="408">
        <v>0</v>
      </c>
    </row>
    <row r="12983" spans="1:7" ht="15" x14ac:dyDescent="0.2">
      <c r="A12983" s="407" t="s">
        <v>20468</v>
      </c>
      <c r="B12983" s="407" t="s">
        <v>20469</v>
      </c>
      <c r="C12983" s="408">
        <v>27.5</v>
      </c>
      <c r="D12983" s="408">
        <v>510.7137112944863</v>
      </c>
      <c r="E12983" s="408">
        <v>548.2137112944863</v>
      </c>
      <c r="F12983" s="409">
        <v>44882.419444444444</v>
      </c>
      <c r="G12983" s="408">
        <v>0</v>
      </c>
    </row>
    <row r="12984" spans="1:7" ht="15" x14ac:dyDescent="0.2">
      <c r="A12984" s="407" t="s">
        <v>20470</v>
      </c>
      <c r="B12984" s="407" t="s">
        <v>20471</v>
      </c>
      <c r="C12984" s="408">
        <v>69</v>
      </c>
      <c r="D12984" s="408">
        <v>1909.4395520706407</v>
      </c>
      <c r="E12984" s="408">
        <v>1978.4395520706407</v>
      </c>
      <c r="F12984" s="409">
        <v>44882.419629629629</v>
      </c>
      <c r="G12984" s="408">
        <v>0</v>
      </c>
    </row>
    <row r="12985" spans="1:7" ht="15" x14ac:dyDescent="0.2">
      <c r="A12985" s="407" t="s">
        <v>20472</v>
      </c>
      <c r="B12985" s="407" t="s">
        <v>20473</v>
      </c>
      <c r="C12985" s="408">
        <v>17</v>
      </c>
      <c r="D12985" s="408">
        <v>240.8</v>
      </c>
      <c r="E12985" s="408">
        <v>258.8</v>
      </c>
      <c r="F12985" s="409">
        <v>44882.419803240744</v>
      </c>
      <c r="G12985" s="408">
        <v>0</v>
      </c>
    </row>
    <row r="12986" spans="1:7" ht="15" x14ac:dyDescent="0.2">
      <c r="A12986" s="407" t="s">
        <v>20474</v>
      </c>
      <c r="B12986" s="407" t="s">
        <v>20475</v>
      </c>
      <c r="C12986" s="408">
        <v>0</v>
      </c>
      <c r="D12986" s="408">
        <v>153.15</v>
      </c>
      <c r="E12986" s="408">
        <v>153.15</v>
      </c>
      <c r="F12986" s="409">
        <v>45736.418715277781</v>
      </c>
      <c r="G12986" s="408">
        <v>8</v>
      </c>
    </row>
    <row r="12987" spans="1:7" ht="15" x14ac:dyDescent="0.2">
      <c r="A12987" s="407" t="s">
        <v>20476</v>
      </c>
      <c r="B12987" s="407" t="s">
        <v>20477</v>
      </c>
      <c r="C12987" s="408">
        <v>69</v>
      </c>
      <c r="D12987" s="408">
        <v>1909.4395520706407</v>
      </c>
      <c r="E12987" s="408">
        <v>1978.4395520706407</v>
      </c>
      <c r="F12987" s="409">
        <v>44882.42019675926</v>
      </c>
      <c r="G12987" s="408">
        <v>0</v>
      </c>
    </row>
    <row r="12988" spans="1:7" ht="15" x14ac:dyDescent="0.2">
      <c r="A12988" s="407" t="s">
        <v>20478</v>
      </c>
      <c r="B12988" s="407" t="s">
        <v>34127</v>
      </c>
      <c r="C12988" s="408">
        <v>0</v>
      </c>
      <c r="D12988" s="408">
        <v>86.105220000000003</v>
      </c>
      <c r="E12988" s="408">
        <v>86.105220000000003</v>
      </c>
      <c r="F12988" s="409">
        <v>45455.728344907409</v>
      </c>
      <c r="G12988" s="408">
        <v>0</v>
      </c>
    </row>
    <row r="12989" spans="1:7" ht="15" x14ac:dyDescent="0.2">
      <c r="A12989" s="407" t="s">
        <v>20479</v>
      </c>
      <c r="B12989" s="407" t="s">
        <v>34128</v>
      </c>
      <c r="C12989" s="408">
        <v>0</v>
      </c>
      <c r="D12989" s="408">
        <v>48.7</v>
      </c>
      <c r="E12989" s="408">
        <v>48.7</v>
      </c>
      <c r="F12989" s="409">
        <v>45736.659432870372</v>
      </c>
      <c r="G12989" s="408">
        <v>0</v>
      </c>
    </row>
    <row r="12990" spans="1:7" ht="15" x14ac:dyDescent="0.2">
      <c r="A12990" s="407" t="s">
        <v>20480</v>
      </c>
      <c r="B12990" s="407" t="s">
        <v>34129</v>
      </c>
      <c r="C12990" s="408">
        <v>18.5</v>
      </c>
      <c r="D12990" s="408">
        <v>372.07319999999999</v>
      </c>
      <c r="E12990" s="408">
        <v>390.57319999999999</v>
      </c>
      <c r="F12990" s="409">
        <v>45513.415011574078</v>
      </c>
      <c r="G12990" s="408">
        <v>0</v>
      </c>
    </row>
    <row r="12991" spans="1:7" ht="15" x14ac:dyDescent="0.2">
      <c r="A12991" s="407" t="s">
        <v>20481</v>
      </c>
      <c r="B12991" s="407" t="s">
        <v>34130</v>
      </c>
      <c r="C12991" s="408">
        <v>0</v>
      </c>
      <c r="D12991" s="408">
        <v>31.73</v>
      </c>
      <c r="E12991" s="408">
        <v>31.73</v>
      </c>
      <c r="F12991" s="409">
        <v>45496.348749999997</v>
      </c>
      <c r="G12991" s="408">
        <v>0</v>
      </c>
    </row>
    <row r="12992" spans="1:7" ht="15" x14ac:dyDescent="0.2">
      <c r="A12992" s="407" t="s">
        <v>20482</v>
      </c>
      <c r="B12992" s="407" t="s">
        <v>34131</v>
      </c>
      <c r="C12992" s="408">
        <v>2</v>
      </c>
      <c r="D12992" s="408">
        <v>63.1066</v>
      </c>
      <c r="E12992" s="408">
        <v>65.1066</v>
      </c>
      <c r="F12992" s="409">
        <v>45498.438819444447</v>
      </c>
      <c r="G12992" s="408">
        <v>4</v>
      </c>
    </row>
    <row r="12993" spans="1:7" ht="15" x14ac:dyDescent="0.2">
      <c r="A12993" s="407" t="s">
        <v>20483</v>
      </c>
      <c r="B12993" s="407" t="s">
        <v>41294</v>
      </c>
      <c r="C12993" s="408">
        <v>0</v>
      </c>
      <c r="D12993" s="408">
        <v>22.102147651704417</v>
      </c>
      <c r="E12993" s="408">
        <v>22.102147651704417</v>
      </c>
      <c r="F12993" s="409">
        <v>45561.73028935185</v>
      </c>
      <c r="G12993" s="408">
        <v>0</v>
      </c>
    </row>
    <row r="12994" spans="1:7" ht="15" x14ac:dyDescent="0.25">
      <c r="A12994" s="407" t="s">
        <v>20484</v>
      </c>
      <c r="B12994" s="407" t="s">
        <v>20485</v>
      </c>
      <c r="C12994" s="406"/>
      <c r="D12994" s="408">
        <v>3.0306999999999999</v>
      </c>
      <c r="E12994" s="408">
        <v>3.0306999999999999</v>
      </c>
      <c r="F12994" s="406"/>
      <c r="G12994" s="408">
        <v>0</v>
      </c>
    </row>
    <row r="12995" spans="1:7" ht="15" x14ac:dyDescent="0.25">
      <c r="A12995" s="407" t="s">
        <v>20486</v>
      </c>
      <c r="B12995" s="407" t="s">
        <v>20487</v>
      </c>
      <c r="C12995" s="406"/>
      <c r="D12995" s="408">
        <v>1.0306999999999999</v>
      </c>
      <c r="E12995" s="408">
        <v>1.0306999999999999</v>
      </c>
      <c r="F12995" s="409">
        <v>44526.391516203701</v>
      </c>
      <c r="G12995" s="408">
        <v>0</v>
      </c>
    </row>
    <row r="12996" spans="1:7" ht="15" x14ac:dyDescent="0.2">
      <c r="A12996" s="407" t="s">
        <v>37435</v>
      </c>
      <c r="B12996" s="407" t="s">
        <v>37436</v>
      </c>
      <c r="C12996" s="408">
        <v>101.75000000000001</v>
      </c>
      <c r="D12996" s="408">
        <v>901.57804269719747</v>
      </c>
      <c r="E12996" s="408">
        <v>1019.1613760305307</v>
      </c>
      <c r="F12996" s="409">
        <v>44209.497210648151</v>
      </c>
      <c r="G12996" s="408">
        <v>0</v>
      </c>
    </row>
    <row r="12997" spans="1:7" ht="15" x14ac:dyDescent="0.2">
      <c r="A12997" s="407" t="s">
        <v>20488</v>
      </c>
      <c r="B12997" s="407" t="s">
        <v>20489</v>
      </c>
      <c r="C12997" s="408">
        <v>0</v>
      </c>
      <c r="D12997" s="408">
        <v>47.48</v>
      </c>
      <c r="E12997" s="408">
        <v>47.48</v>
      </c>
      <c r="F12997" s="409">
        <v>44845.564050925925</v>
      </c>
      <c r="G12997" s="408">
        <v>0</v>
      </c>
    </row>
    <row r="12998" spans="1:7" ht="15" x14ac:dyDescent="0.2">
      <c r="A12998" s="407" t="s">
        <v>20490</v>
      </c>
      <c r="B12998" s="407" t="s">
        <v>20491</v>
      </c>
      <c r="C12998" s="408">
        <v>0</v>
      </c>
      <c r="D12998" s="408">
        <v>47.48</v>
      </c>
      <c r="E12998" s="408">
        <v>47.48</v>
      </c>
      <c r="F12998" s="409">
        <v>44845.562673611108</v>
      </c>
      <c r="G12998" s="408">
        <v>0</v>
      </c>
    </row>
    <row r="12999" spans="1:7" ht="15" x14ac:dyDescent="0.2">
      <c r="A12999" s="407" t="s">
        <v>37437</v>
      </c>
      <c r="B12999" s="407" t="s">
        <v>37438</v>
      </c>
      <c r="C12999" s="408">
        <v>160.41666666666669</v>
      </c>
      <c r="D12999" s="408">
        <v>435.65042992083772</v>
      </c>
      <c r="E12999" s="408">
        <v>608.98376325417098</v>
      </c>
      <c r="F12999" s="409">
        <v>45191.476319444446</v>
      </c>
      <c r="G12999" s="408">
        <v>0</v>
      </c>
    </row>
    <row r="13000" spans="1:7" ht="15" x14ac:dyDescent="0.2">
      <c r="A13000" s="407" t="s">
        <v>20492</v>
      </c>
      <c r="B13000" s="407" t="s">
        <v>20493</v>
      </c>
      <c r="C13000" s="408">
        <v>91.166666666666671</v>
      </c>
      <c r="D13000" s="408">
        <v>74.828021772561357</v>
      </c>
      <c r="E13000" s="408">
        <v>229.07802177256139</v>
      </c>
      <c r="F13000" s="409">
        <v>43139.645740740743</v>
      </c>
      <c r="G13000" s="408">
        <v>0</v>
      </c>
    </row>
    <row r="13001" spans="1:7" ht="15" x14ac:dyDescent="0.2">
      <c r="A13001" s="407" t="s">
        <v>20494</v>
      </c>
      <c r="B13001" s="407" t="s">
        <v>20495</v>
      </c>
      <c r="C13001" s="408">
        <v>24.999999999999996</v>
      </c>
      <c r="D13001" s="408">
        <v>149.23591085504458</v>
      </c>
      <c r="E13001" s="408">
        <v>199.23591085504455</v>
      </c>
      <c r="F13001" s="409">
        <v>44887.455312500002</v>
      </c>
      <c r="G13001" s="408">
        <v>0</v>
      </c>
    </row>
    <row r="13002" spans="1:7" ht="15" x14ac:dyDescent="0.2">
      <c r="A13002" s="407" t="s">
        <v>20496</v>
      </c>
      <c r="B13002" s="407" t="s">
        <v>20497</v>
      </c>
      <c r="C13002" s="408">
        <v>33.083300000000001</v>
      </c>
      <c r="D13002" s="408">
        <v>2.1103999999999998</v>
      </c>
      <c r="E13002" s="408">
        <v>35.1937</v>
      </c>
      <c r="F13002" s="409">
        <v>43010.680208333331</v>
      </c>
      <c r="G13002" s="408">
        <v>0</v>
      </c>
    </row>
    <row r="13003" spans="1:7" ht="15" x14ac:dyDescent="0.25">
      <c r="A13003" s="407" t="s">
        <v>20498</v>
      </c>
      <c r="B13003" s="407" t="s">
        <v>20499</v>
      </c>
      <c r="C13003" s="408">
        <v>28.583500000000001</v>
      </c>
      <c r="D13003" s="408">
        <v>99.447900000000004</v>
      </c>
      <c r="E13003" s="408">
        <v>128.03139999999999</v>
      </c>
      <c r="F13003" s="406"/>
      <c r="G13003" s="408">
        <v>0</v>
      </c>
    </row>
    <row r="13004" spans="1:7" ht="15" x14ac:dyDescent="0.2">
      <c r="A13004" s="407" t="s">
        <v>20500</v>
      </c>
      <c r="B13004" s="407" t="s">
        <v>20501</v>
      </c>
      <c r="C13004" s="408">
        <v>15.5</v>
      </c>
      <c r="D13004" s="408">
        <v>239.60632320828188</v>
      </c>
      <c r="E13004" s="408">
        <v>260.10632320828188</v>
      </c>
      <c r="F13004" s="409">
        <v>44517.529502314814</v>
      </c>
      <c r="G13004" s="408">
        <v>0</v>
      </c>
    </row>
    <row r="13005" spans="1:7" ht="15" x14ac:dyDescent="0.2">
      <c r="A13005" s="407" t="s">
        <v>20502</v>
      </c>
      <c r="B13005" s="407" t="s">
        <v>20503</v>
      </c>
      <c r="C13005" s="408">
        <v>15.5</v>
      </c>
      <c r="D13005" s="408">
        <v>285.46471071791382</v>
      </c>
      <c r="E13005" s="408">
        <v>305.96471071791382</v>
      </c>
      <c r="F13005" s="409">
        <v>44517.52888888889</v>
      </c>
      <c r="G13005" s="408">
        <v>0</v>
      </c>
    </row>
    <row r="13006" spans="1:7" ht="15" x14ac:dyDescent="0.2">
      <c r="A13006" s="407" t="s">
        <v>20504</v>
      </c>
      <c r="B13006" s="407" t="s">
        <v>20505</v>
      </c>
      <c r="C13006" s="408">
        <v>17.5</v>
      </c>
      <c r="D13006" s="408">
        <v>287.99582913956812</v>
      </c>
      <c r="E13006" s="408">
        <v>310.49582913956812</v>
      </c>
      <c r="F13006" s="409">
        <v>44900.695555555554</v>
      </c>
      <c r="G13006" s="408">
        <v>0</v>
      </c>
    </row>
    <row r="13007" spans="1:7" ht="15" x14ac:dyDescent="0.2">
      <c r="A13007" s="407" t="s">
        <v>20506</v>
      </c>
      <c r="B13007" s="407" t="s">
        <v>20507</v>
      </c>
      <c r="C13007" s="408">
        <v>19.5</v>
      </c>
      <c r="D13007" s="408">
        <v>426.2703257553556</v>
      </c>
      <c r="E13007" s="408">
        <v>450.77032575535566</v>
      </c>
      <c r="F13007" s="409">
        <v>44517.52920138889</v>
      </c>
      <c r="G13007" s="408">
        <v>0</v>
      </c>
    </row>
    <row r="13008" spans="1:7" ht="15" x14ac:dyDescent="0.2">
      <c r="A13008" s="407" t="s">
        <v>20508</v>
      </c>
      <c r="B13008" s="407" t="s">
        <v>20509</v>
      </c>
      <c r="C13008" s="408">
        <v>6</v>
      </c>
      <c r="D13008" s="408">
        <v>330.46359999999999</v>
      </c>
      <c r="E13008" s="408">
        <v>336.46359999999999</v>
      </c>
      <c r="F13008" s="409">
        <v>44517.529722222222</v>
      </c>
      <c r="G13008" s="408">
        <v>0</v>
      </c>
    </row>
    <row r="13009" spans="1:7" ht="15" x14ac:dyDescent="0.2">
      <c r="A13009" s="407" t="s">
        <v>20510</v>
      </c>
      <c r="B13009" s="407" t="s">
        <v>20511</v>
      </c>
      <c r="C13009" s="408">
        <v>11.5</v>
      </c>
      <c r="D13009" s="408">
        <v>674.28</v>
      </c>
      <c r="E13009" s="408">
        <v>685.78</v>
      </c>
      <c r="F13009" s="409">
        <v>46071.394479166665</v>
      </c>
      <c r="G13009" s="408">
        <v>0</v>
      </c>
    </row>
    <row r="13010" spans="1:7" ht="15" x14ac:dyDescent="0.25">
      <c r="A13010" s="407" t="s">
        <v>20512</v>
      </c>
      <c r="B13010" s="407" t="s">
        <v>20513</v>
      </c>
      <c r="C13010" s="406"/>
      <c r="D13010" s="406"/>
      <c r="E13010" s="406"/>
      <c r="F13010" s="409">
        <v>44701.387662037036</v>
      </c>
      <c r="G13010" s="408">
        <v>0</v>
      </c>
    </row>
    <row r="13011" spans="1:7" ht="15" x14ac:dyDescent="0.2">
      <c r="A13011" s="407" t="s">
        <v>20514</v>
      </c>
      <c r="B13011" s="407" t="s">
        <v>20515</v>
      </c>
      <c r="C13011" s="408">
        <v>0</v>
      </c>
      <c r="D13011" s="408">
        <v>3.9</v>
      </c>
      <c r="E13011" s="408">
        <v>3.9</v>
      </c>
      <c r="F13011" s="409">
        <v>45618.276064814818</v>
      </c>
      <c r="G13011" s="408">
        <v>0</v>
      </c>
    </row>
    <row r="13012" spans="1:7" ht="15" x14ac:dyDescent="0.25">
      <c r="A13012" s="407" t="s">
        <v>20516</v>
      </c>
      <c r="B13012" s="407" t="s">
        <v>20517</v>
      </c>
      <c r="C13012" s="406"/>
      <c r="D13012" s="406"/>
      <c r="E13012" s="406"/>
      <c r="F13012" s="409">
        <v>44825.546979166669</v>
      </c>
      <c r="G13012" s="408">
        <v>0</v>
      </c>
    </row>
    <row r="13013" spans="1:7" ht="15" x14ac:dyDescent="0.25">
      <c r="A13013" s="407" t="s">
        <v>20518</v>
      </c>
      <c r="B13013" s="407" t="s">
        <v>20519</v>
      </c>
      <c r="C13013" s="406"/>
      <c r="D13013" s="406"/>
      <c r="E13013" s="406"/>
      <c r="F13013" s="409">
        <v>44825.499976851854</v>
      </c>
      <c r="G13013" s="408">
        <v>0</v>
      </c>
    </row>
    <row r="13014" spans="1:7" ht="15" x14ac:dyDescent="0.2">
      <c r="A13014" s="407" t="s">
        <v>37439</v>
      </c>
      <c r="B13014" s="407" t="s">
        <v>37440</v>
      </c>
      <c r="C13014" s="408">
        <v>0</v>
      </c>
      <c r="D13014" s="408">
        <v>0</v>
      </c>
      <c r="E13014" s="408">
        <v>0</v>
      </c>
      <c r="F13014" s="409">
        <v>43007.472812499997</v>
      </c>
      <c r="G13014" s="408">
        <v>0</v>
      </c>
    </row>
    <row r="13015" spans="1:7" ht="15" x14ac:dyDescent="0.2">
      <c r="A13015" s="407" t="s">
        <v>20520</v>
      </c>
      <c r="B13015" s="407" t="s">
        <v>20521</v>
      </c>
      <c r="C13015" s="408">
        <v>1</v>
      </c>
      <c r="D13015" s="408">
        <v>3.0146775401728436</v>
      </c>
      <c r="E13015" s="408">
        <v>6.5146775401728432</v>
      </c>
      <c r="F13015" s="409">
        <v>44778.446608796294</v>
      </c>
      <c r="G13015" s="408">
        <v>0</v>
      </c>
    </row>
    <row r="13016" spans="1:7" ht="15" x14ac:dyDescent="0.25">
      <c r="A13016" s="407" t="s">
        <v>20522</v>
      </c>
      <c r="B13016" s="407" t="s">
        <v>20523</v>
      </c>
      <c r="C13016" s="406"/>
      <c r="D13016" s="406"/>
      <c r="E13016" s="406"/>
      <c r="F13016" s="409">
        <v>42949.611817129633</v>
      </c>
      <c r="G13016" s="408">
        <v>0</v>
      </c>
    </row>
    <row r="13017" spans="1:7" ht="15" x14ac:dyDescent="0.25">
      <c r="A13017" s="407" t="s">
        <v>20524</v>
      </c>
      <c r="B13017" s="407" t="s">
        <v>20525</v>
      </c>
      <c r="C13017" s="406"/>
      <c r="D13017" s="406"/>
      <c r="E13017" s="406"/>
      <c r="F13017" s="406"/>
      <c r="G13017" s="408">
        <v>0</v>
      </c>
    </row>
    <row r="13018" spans="1:7" ht="15" x14ac:dyDescent="0.25">
      <c r="A13018" s="407" t="s">
        <v>20526</v>
      </c>
      <c r="B13018" s="407" t="s">
        <v>20527</v>
      </c>
      <c r="C13018" s="406"/>
      <c r="D13018" s="406"/>
      <c r="E13018" s="406"/>
      <c r="F13018" s="406"/>
      <c r="G13018" s="408">
        <v>0</v>
      </c>
    </row>
    <row r="13019" spans="1:7" ht="15" x14ac:dyDescent="0.25">
      <c r="A13019" s="407" t="s">
        <v>20528</v>
      </c>
      <c r="B13019" s="407" t="s">
        <v>20529</v>
      </c>
      <c r="C13019" s="406"/>
      <c r="D13019" s="406"/>
      <c r="E13019" s="406"/>
      <c r="F13019" s="406"/>
      <c r="G13019" s="408">
        <v>0</v>
      </c>
    </row>
    <row r="13020" spans="1:7" ht="15" x14ac:dyDescent="0.25">
      <c r="A13020" s="407" t="s">
        <v>20530</v>
      </c>
      <c r="B13020" s="407" t="s">
        <v>20531</v>
      </c>
      <c r="C13020" s="406"/>
      <c r="D13020" s="406"/>
      <c r="E13020" s="406"/>
      <c r="F13020" s="406"/>
      <c r="G13020" s="408">
        <v>0</v>
      </c>
    </row>
    <row r="13021" spans="1:7" ht="15" x14ac:dyDescent="0.25">
      <c r="A13021" s="407" t="s">
        <v>20532</v>
      </c>
      <c r="B13021" s="407" t="s">
        <v>20533</v>
      </c>
      <c r="C13021" s="406"/>
      <c r="D13021" s="406"/>
      <c r="E13021" s="406"/>
      <c r="F13021" s="406"/>
      <c r="G13021" s="408">
        <v>0</v>
      </c>
    </row>
    <row r="13022" spans="1:7" ht="15" x14ac:dyDescent="0.25">
      <c r="A13022" s="407" t="s">
        <v>20534</v>
      </c>
      <c r="B13022" s="407" t="s">
        <v>20535</v>
      </c>
      <c r="C13022" s="406"/>
      <c r="D13022" s="406"/>
      <c r="E13022" s="406"/>
      <c r="F13022" s="406"/>
      <c r="G13022" s="408">
        <v>0</v>
      </c>
    </row>
    <row r="13023" spans="1:7" ht="15" x14ac:dyDescent="0.25">
      <c r="A13023" s="407" t="s">
        <v>20536</v>
      </c>
      <c r="B13023" s="407" t="s">
        <v>20537</v>
      </c>
      <c r="C13023" s="406"/>
      <c r="D13023" s="406"/>
      <c r="E13023" s="406"/>
      <c r="F13023" s="406"/>
      <c r="G13023" s="408">
        <v>0</v>
      </c>
    </row>
    <row r="13024" spans="1:7" ht="15" x14ac:dyDescent="0.25">
      <c r="A13024" s="407" t="s">
        <v>20538</v>
      </c>
      <c r="B13024" s="407" t="s">
        <v>20539</v>
      </c>
      <c r="C13024" s="406"/>
      <c r="D13024" s="406"/>
      <c r="E13024" s="406"/>
      <c r="F13024" s="406"/>
      <c r="G13024" s="408">
        <v>0</v>
      </c>
    </row>
    <row r="13025" spans="1:7" ht="15" x14ac:dyDescent="0.25">
      <c r="A13025" s="407" t="s">
        <v>20540</v>
      </c>
      <c r="B13025" s="407" t="s">
        <v>20541</v>
      </c>
      <c r="C13025" s="406"/>
      <c r="D13025" s="406"/>
      <c r="E13025" s="406"/>
      <c r="F13025" s="406"/>
      <c r="G13025" s="408">
        <v>0</v>
      </c>
    </row>
    <row r="13026" spans="1:7" ht="15" x14ac:dyDescent="0.25">
      <c r="A13026" s="407" t="s">
        <v>20542</v>
      </c>
      <c r="B13026" s="407" t="s">
        <v>20543</v>
      </c>
      <c r="C13026" s="406"/>
      <c r="D13026" s="406"/>
      <c r="E13026" s="406"/>
      <c r="F13026" s="406"/>
      <c r="G13026" s="408">
        <v>0</v>
      </c>
    </row>
    <row r="13027" spans="1:7" ht="15" x14ac:dyDescent="0.25">
      <c r="A13027" s="407" t="s">
        <v>20544</v>
      </c>
      <c r="B13027" s="407" t="s">
        <v>20545</v>
      </c>
      <c r="C13027" s="406"/>
      <c r="D13027" s="406"/>
      <c r="E13027" s="406"/>
      <c r="F13027" s="409">
        <v>42922.608298611114</v>
      </c>
      <c r="G13027" s="408">
        <v>0</v>
      </c>
    </row>
    <row r="13028" spans="1:7" ht="15" x14ac:dyDescent="0.25">
      <c r="A13028" s="407" t="s">
        <v>20546</v>
      </c>
      <c r="B13028" s="407" t="s">
        <v>20547</v>
      </c>
      <c r="C13028" s="406"/>
      <c r="D13028" s="406"/>
      <c r="E13028" s="406"/>
      <c r="F13028" s="409">
        <v>42922.609143518515</v>
      </c>
      <c r="G13028" s="408">
        <v>0</v>
      </c>
    </row>
    <row r="13029" spans="1:7" ht="15" x14ac:dyDescent="0.25">
      <c r="A13029" s="407" t="s">
        <v>20548</v>
      </c>
      <c r="B13029" s="407" t="s">
        <v>20549</v>
      </c>
      <c r="C13029" s="406"/>
      <c r="D13029" s="406"/>
      <c r="E13029" s="406"/>
      <c r="F13029" s="409">
        <v>44701.387280092589</v>
      </c>
      <c r="G13029" s="408">
        <v>0</v>
      </c>
    </row>
    <row r="13030" spans="1:7" ht="15" x14ac:dyDescent="0.25">
      <c r="A13030" s="407" t="s">
        <v>20550</v>
      </c>
      <c r="B13030" s="407" t="s">
        <v>20551</v>
      </c>
      <c r="C13030" s="406"/>
      <c r="D13030" s="406"/>
      <c r="E13030" s="406"/>
      <c r="F13030" s="406"/>
      <c r="G13030" s="408">
        <v>0</v>
      </c>
    </row>
    <row r="13031" spans="1:7" ht="15" x14ac:dyDescent="0.25">
      <c r="A13031" s="407" t="s">
        <v>20552</v>
      </c>
      <c r="B13031" s="407" t="s">
        <v>20553</v>
      </c>
      <c r="C13031" s="406"/>
      <c r="D13031" s="406"/>
      <c r="E13031" s="406"/>
      <c r="F13031" s="406"/>
      <c r="G13031" s="408">
        <v>0</v>
      </c>
    </row>
    <row r="13032" spans="1:7" ht="15" x14ac:dyDescent="0.25">
      <c r="A13032" s="407" t="s">
        <v>20554</v>
      </c>
      <c r="B13032" s="407" t="s">
        <v>20555</v>
      </c>
      <c r="C13032" s="406"/>
      <c r="D13032" s="408">
        <v>7.33</v>
      </c>
      <c r="E13032" s="408">
        <v>7.33</v>
      </c>
      <c r="F13032" s="409">
        <v>43285.462523148148</v>
      </c>
      <c r="G13032" s="408">
        <v>0</v>
      </c>
    </row>
    <row r="13033" spans="1:7" ht="15" x14ac:dyDescent="0.25">
      <c r="A13033" s="407" t="s">
        <v>20556</v>
      </c>
      <c r="B13033" s="407" t="s">
        <v>20557</v>
      </c>
      <c r="C13033" s="406"/>
      <c r="D13033" s="406"/>
      <c r="E13033" s="406"/>
      <c r="F13033" s="406"/>
      <c r="G13033" s="408">
        <v>0</v>
      </c>
    </row>
    <row r="13034" spans="1:7" ht="15" x14ac:dyDescent="0.2">
      <c r="A13034" s="407" t="s">
        <v>20558</v>
      </c>
      <c r="B13034" s="407" t="s">
        <v>20559</v>
      </c>
      <c r="C13034" s="408">
        <v>0</v>
      </c>
      <c r="D13034" s="408">
        <v>17.09</v>
      </c>
      <c r="E13034" s="408">
        <v>17.09</v>
      </c>
      <c r="F13034" s="409">
        <v>44881.373425925929</v>
      </c>
      <c r="G13034" s="408">
        <v>0</v>
      </c>
    </row>
    <row r="13035" spans="1:7" ht="15" x14ac:dyDescent="0.25">
      <c r="A13035" s="407" t="s">
        <v>20560</v>
      </c>
      <c r="B13035" s="407" t="s">
        <v>20561</v>
      </c>
      <c r="C13035" s="406"/>
      <c r="D13035" s="406"/>
      <c r="E13035" s="406"/>
      <c r="F13035" s="406"/>
      <c r="G13035" s="408">
        <v>0</v>
      </c>
    </row>
    <row r="13036" spans="1:7" ht="15" x14ac:dyDescent="0.25">
      <c r="A13036" s="407" t="s">
        <v>20562</v>
      </c>
      <c r="B13036" s="407" t="s">
        <v>20563</v>
      </c>
      <c r="C13036" s="408">
        <v>0</v>
      </c>
      <c r="D13036" s="408">
        <v>0.01</v>
      </c>
      <c r="E13036" s="408">
        <v>0.01</v>
      </c>
      <c r="F13036" s="406"/>
      <c r="G13036" s="408">
        <v>0</v>
      </c>
    </row>
    <row r="13037" spans="1:7" ht="15" x14ac:dyDescent="0.25">
      <c r="A13037" s="407" t="s">
        <v>37441</v>
      </c>
      <c r="B13037" s="407" t="s">
        <v>37442</v>
      </c>
      <c r="C13037" s="408">
        <v>0</v>
      </c>
      <c r="D13037" s="408">
        <v>0.01</v>
      </c>
      <c r="E13037" s="408">
        <v>0.01</v>
      </c>
      <c r="F13037" s="406"/>
      <c r="G13037" s="408">
        <v>0</v>
      </c>
    </row>
    <row r="13038" spans="1:7" ht="15" x14ac:dyDescent="0.25">
      <c r="A13038" s="407" t="s">
        <v>20564</v>
      </c>
      <c r="B13038" s="407" t="s">
        <v>20565</v>
      </c>
      <c r="C13038" s="408">
        <v>0</v>
      </c>
      <c r="D13038" s="408">
        <v>0.01</v>
      </c>
      <c r="E13038" s="408">
        <v>0.01</v>
      </c>
      <c r="F13038" s="406"/>
      <c r="G13038" s="408">
        <v>0</v>
      </c>
    </row>
    <row r="13039" spans="1:7" ht="15" x14ac:dyDescent="0.2">
      <c r="A13039" s="407" t="s">
        <v>20566</v>
      </c>
      <c r="B13039" s="407" t="s">
        <v>20567</v>
      </c>
      <c r="C13039" s="408">
        <v>0</v>
      </c>
      <c r="D13039" s="408">
        <v>163.6</v>
      </c>
      <c r="E13039" s="408">
        <v>163.6</v>
      </c>
      <c r="F13039" s="409">
        <v>44845.564444444448</v>
      </c>
      <c r="G13039" s="408">
        <v>0</v>
      </c>
    </row>
    <row r="13040" spans="1:7" ht="15" x14ac:dyDescent="0.2">
      <c r="A13040" s="407" t="s">
        <v>20568</v>
      </c>
      <c r="B13040" s="407" t="s">
        <v>20569</v>
      </c>
      <c r="C13040" s="408">
        <v>0</v>
      </c>
      <c r="D13040" s="408">
        <v>269.39999999999998</v>
      </c>
      <c r="E13040" s="408">
        <v>269.39999999999998</v>
      </c>
      <c r="F13040" s="409">
        <v>44845.566759259258</v>
      </c>
      <c r="G13040" s="408">
        <v>0</v>
      </c>
    </row>
    <row r="13041" spans="1:7" ht="15" x14ac:dyDescent="0.2">
      <c r="A13041" s="407" t="s">
        <v>20570</v>
      </c>
      <c r="B13041" s="407" t="s">
        <v>20571</v>
      </c>
      <c r="C13041" s="408">
        <v>0</v>
      </c>
      <c r="D13041" s="408">
        <v>269.39999999999998</v>
      </c>
      <c r="E13041" s="408">
        <v>269.39999999999998</v>
      </c>
      <c r="F13041" s="409">
        <v>44845.566932870373</v>
      </c>
      <c r="G13041" s="408">
        <v>0</v>
      </c>
    </row>
    <row r="13042" spans="1:7" ht="15" x14ac:dyDescent="0.2">
      <c r="A13042" s="407" t="s">
        <v>20572</v>
      </c>
      <c r="B13042" s="407" t="s">
        <v>20573</v>
      </c>
      <c r="C13042" s="408">
        <v>0</v>
      </c>
      <c r="D13042" s="408">
        <v>68.5</v>
      </c>
      <c r="E13042" s="408">
        <v>68.5</v>
      </c>
      <c r="F13042" s="409">
        <v>46042.54378472222</v>
      </c>
      <c r="G13042" s="408">
        <v>0</v>
      </c>
    </row>
    <row r="13043" spans="1:7" ht="15" x14ac:dyDescent="0.2">
      <c r="A13043" s="407" t="s">
        <v>20574</v>
      </c>
      <c r="B13043" s="407" t="s">
        <v>20575</v>
      </c>
      <c r="C13043" s="408">
        <v>0</v>
      </c>
      <c r="D13043" s="408">
        <v>3.4</v>
      </c>
      <c r="E13043" s="408">
        <v>3.4</v>
      </c>
      <c r="F13043" s="409">
        <v>46024.419039351851</v>
      </c>
      <c r="G13043" s="408">
        <v>3</v>
      </c>
    </row>
    <row r="13044" spans="1:7" ht="15" x14ac:dyDescent="0.2">
      <c r="A13044" s="407" t="s">
        <v>20576</v>
      </c>
      <c r="B13044" s="407" t="s">
        <v>20577</v>
      </c>
      <c r="C13044" s="408">
        <v>0</v>
      </c>
      <c r="D13044" s="408">
        <v>3.58</v>
      </c>
      <c r="E13044" s="408">
        <v>3.58</v>
      </c>
      <c r="F13044" s="409">
        <v>44516.550567129627</v>
      </c>
      <c r="G13044" s="408">
        <v>0</v>
      </c>
    </row>
    <row r="13045" spans="1:7" ht="15" x14ac:dyDescent="0.2">
      <c r="A13045" s="407" t="s">
        <v>20578</v>
      </c>
      <c r="B13045" s="407" t="s">
        <v>20579</v>
      </c>
      <c r="C13045" s="408">
        <v>0</v>
      </c>
      <c r="D13045" s="408">
        <v>30</v>
      </c>
      <c r="E13045" s="408">
        <v>30</v>
      </c>
      <c r="F13045" s="409">
        <v>44824.318379629629</v>
      </c>
      <c r="G13045" s="408">
        <v>4</v>
      </c>
    </row>
    <row r="13046" spans="1:7" ht="15" x14ac:dyDescent="0.2">
      <c r="A13046" s="407" t="s">
        <v>20580</v>
      </c>
      <c r="B13046" s="407" t="s">
        <v>20581</v>
      </c>
      <c r="C13046" s="408">
        <v>0</v>
      </c>
      <c r="D13046" s="408">
        <v>18</v>
      </c>
      <c r="E13046" s="408">
        <v>18</v>
      </c>
      <c r="F13046" s="409">
        <v>44701.385069444441</v>
      </c>
      <c r="G13046" s="408">
        <v>4</v>
      </c>
    </row>
    <row r="13047" spans="1:7" ht="15" x14ac:dyDescent="0.2">
      <c r="A13047" s="407" t="s">
        <v>20582</v>
      </c>
      <c r="B13047" s="407" t="s">
        <v>20583</v>
      </c>
      <c r="C13047" s="408">
        <v>0</v>
      </c>
      <c r="D13047" s="408">
        <v>8.11</v>
      </c>
      <c r="E13047" s="408">
        <v>8.11</v>
      </c>
      <c r="F13047" s="409">
        <v>44778.447592592594</v>
      </c>
      <c r="G13047" s="408">
        <v>32</v>
      </c>
    </row>
    <row r="13048" spans="1:7" ht="15" x14ac:dyDescent="0.2">
      <c r="A13048" s="407" t="s">
        <v>20584</v>
      </c>
      <c r="B13048" s="407" t="s">
        <v>20585</v>
      </c>
      <c r="C13048" s="408">
        <v>0</v>
      </c>
      <c r="D13048" s="408">
        <v>1.79</v>
      </c>
      <c r="E13048" s="408">
        <v>1.79</v>
      </c>
      <c r="F13048" s="409">
        <v>44778.44871527778</v>
      </c>
      <c r="G13048" s="408">
        <v>41</v>
      </c>
    </row>
    <row r="13049" spans="1:7" ht="15" x14ac:dyDescent="0.2">
      <c r="A13049" s="407" t="s">
        <v>20586</v>
      </c>
      <c r="B13049" s="407" t="s">
        <v>20587</v>
      </c>
      <c r="C13049" s="408">
        <v>0</v>
      </c>
      <c r="D13049" s="408">
        <v>190.21</v>
      </c>
      <c r="E13049" s="408">
        <v>190.21</v>
      </c>
      <c r="F13049" s="409">
        <v>44845.530532407407</v>
      </c>
      <c r="G13049" s="408">
        <v>0</v>
      </c>
    </row>
    <row r="13050" spans="1:7" ht="15" x14ac:dyDescent="0.2">
      <c r="A13050" s="407" t="s">
        <v>20588</v>
      </c>
      <c r="B13050" s="407" t="s">
        <v>20589</v>
      </c>
      <c r="C13050" s="408">
        <v>0</v>
      </c>
      <c r="D13050" s="408">
        <v>175.7</v>
      </c>
      <c r="E13050" s="408">
        <v>175.7</v>
      </c>
      <c r="F13050" s="409">
        <v>44845.530706018515</v>
      </c>
      <c r="G13050" s="408">
        <v>0</v>
      </c>
    </row>
    <row r="13051" spans="1:7" ht="15" x14ac:dyDescent="0.2">
      <c r="A13051" s="407" t="s">
        <v>20590</v>
      </c>
      <c r="B13051" s="407" t="s">
        <v>20591</v>
      </c>
      <c r="C13051" s="408">
        <v>0</v>
      </c>
      <c r="D13051" s="408">
        <v>71.7</v>
      </c>
      <c r="E13051" s="408">
        <v>71.7</v>
      </c>
      <c r="F13051" s="409">
        <v>44903.598634259259</v>
      </c>
      <c r="G13051" s="408">
        <v>0</v>
      </c>
    </row>
    <row r="13052" spans="1:7" ht="15" x14ac:dyDescent="0.2">
      <c r="A13052" s="407" t="s">
        <v>20592</v>
      </c>
      <c r="B13052" s="407" t="s">
        <v>20593</v>
      </c>
      <c r="C13052" s="408">
        <v>0</v>
      </c>
      <c r="D13052" s="408">
        <v>7.2</v>
      </c>
      <c r="E13052" s="408">
        <v>7.2</v>
      </c>
      <c r="F13052" s="409">
        <v>44881.373599537037</v>
      </c>
      <c r="G13052" s="408">
        <v>0</v>
      </c>
    </row>
    <row r="13053" spans="1:7" ht="15" x14ac:dyDescent="0.2">
      <c r="A13053" s="407" t="s">
        <v>20594</v>
      </c>
      <c r="B13053" s="407" t="s">
        <v>20595</v>
      </c>
      <c r="C13053" s="408">
        <v>0</v>
      </c>
      <c r="D13053" s="408">
        <v>1.66</v>
      </c>
      <c r="E13053" s="408">
        <v>1.66</v>
      </c>
      <c r="F13053" s="409">
        <v>44517.634768518517</v>
      </c>
      <c r="G13053" s="408">
        <v>0</v>
      </c>
    </row>
    <row r="13054" spans="1:7" ht="15" x14ac:dyDescent="0.2">
      <c r="A13054" s="407" t="s">
        <v>20596</v>
      </c>
      <c r="B13054" s="407" t="s">
        <v>20597</v>
      </c>
      <c r="C13054" s="408">
        <v>0</v>
      </c>
      <c r="D13054" s="408">
        <v>26.32</v>
      </c>
      <c r="E13054" s="408">
        <v>26.32</v>
      </c>
      <c r="F13054" s="409">
        <v>44881.373796296299</v>
      </c>
      <c r="G13054" s="408">
        <v>0</v>
      </c>
    </row>
    <row r="13055" spans="1:7" ht="15" x14ac:dyDescent="0.2">
      <c r="A13055" s="407" t="s">
        <v>20598</v>
      </c>
      <c r="B13055" s="407" t="s">
        <v>20599</v>
      </c>
      <c r="C13055" s="408">
        <v>0</v>
      </c>
      <c r="D13055" s="408">
        <v>117.6</v>
      </c>
      <c r="E13055" s="408">
        <v>117.6</v>
      </c>
      <c r="F13055" s="409">
        <v>44845.563564814816</v>
      </c>
      <c r="G13055" s="408">
        <v>0</v>
      </c>
    </row>
    <row r="13056" spans="1:7" ht="15" x14ac:dyDescent="0.2">
      <c r="A13056" s="407" t="s">
        <v>20600</v>
      </c>
      <c r="B13056" s="407" t="s">
        <v>20601</v>
      </c>
      <c r="C13056" s="408">
        <v>0</v>
      </c>
      <c r="D13056" s="408">
        <v>837.5</v>
      </c>
      <c r="E13056" s="408">
        <v>837.5</v>
      </c>
      <c r="F13056" s="409">
        <v>44530.482974537037</v>
      </c>
      <c r="G13056" s="408">
        <v>0</v>
      </c>
    </row>
    <row r="13057" spans="1:7" ht="15" x14ac:dyDescent="0.2">
      <c r="A13057" s="407" t="s">
        <v>20602</v>
      </c>
      <c r="B13057" s="407" t="s">
        <v>20603</v>
      </c>
      <c r="C13057" s="408">
        <v>0</v>
      </c>
      <c r="D13057" s="408">
        <v>13.15</v>
      </c>
      <c r="E13057" s="408">
        <v>13.15</v>
      </c>
      <c r="F13057" s="409">
        <v>45719.428946759261</v>
      </c>
      <c r="G13057" s="408">
        <v>9</v>
      </c>
    </row>
    <row r="13058" spans="1:7" ht="15" x14ac:dyDescent="0.2">
      <c r="A13058" s="407" t="s">
        <v>20604</v>
      </c>
      <c r="B13058" s="407" t="s">
        <v>20605</v>
      </c>
      <c r="C13058" s="408">
        <v>0</v>
      </c>
      <c r="D13058" s="408">
        <v>22.203833333333332</v>
      </c>
      <c r="E13058" s="408">
        <v>22.203833333333332</v>
      </c>
      <c r="F13058" s="409">
        <v>45719.414710648147</v>
      </c>
      <c r="G13058" s="408">
        <v>11</v>
      </c>
    </row>
    <row r="13059" spans="1:7" ht="15" x14ac:dyDescent="0.2">
      <c r="A13059" s="407" t="s">
        <v>20606</v>
      </c>
      <c r="B13059" s="407" t="s">
        <v>20607</v>
      </c>
      <c r="C13059" s="408">
        <v>0</v>
      </c>
      <c r="D13059" s="408">
        <v>17.399999999999999</v>
      </c>
      <c r="E13059" s="408">
        <v>17.399999999999999</v>
      </c>
      <c r="F13059" s="409">
        <v>45719.4296412037</v>
      </c>
      <c r="G13059" s="408">
        <v>19</v>
      </c>
    </row>
    <row r="13060" spans="1:7" ht="15" x14ac:dyDescent="0.2">
      <c r="A13060" s="407" t="s">
        <v>20608</v>
      </c>
      <c r="B13060" s="407" t="s">
        <v>20609</v>
      </c>
      <c r="C13060" s="408">
        <v>0</v>
      </c>
      <c r="D13060" s="408">
        <v>4.6883333333333335</v>
      </c>
      <c r="E13060" s="408">
        <v>4.6883333333333335</v>
      </c>
      <c r="F13060" s="409">
        <v>45719.435567129629</v>
      </c>
      <c r="G13060" s="408">
        <v>22</v>
      </c>
    </row>
    <row r="13061" spans="1:7" ht="15" x14ac:dyDescent="0.2">
      <c r="A13061" s="407" t="s">
        <v>20610</v>
      </c>
      <c r="B13061" s="407" t="s">
        <v>20611</v>
      </c>
      <c r="C13061" s="408">
        <v>0</v>
      </c>
      <c r="D13061" s="408">
        <v>6.2</v>
      </c>
      <c r="E13061" s="408">
        <v>6.2</v>
      </c>
      <c r="F13061" s="409">
        <v>44881.374120370368</v>
      </c>
      <c r="G13061" s="408">
        <v>58</v>
      </c>
    </row>
    <row r="13062" spans="1:7" ht="15" x14ac:dyDescent="0.2">
      <c r="A13062" s="407" t="s">
        <v>20612</v>
      </c>
      <c r="B13062" s="407" t="s">
        <v>20613</v>
      </c>
      <c r="C13062" s="408">
        <v>0</v>
      </c>
      <c r="D13062" s="408">
        <v>7.6138000000000003</v>
      </c>
      <c r="E13062" s="408">
        <v>7.6138000000000003</v>
      </c>
      <c r="F13062" s="409">
        <v>45719.431539351855</v>
      </c>
      <c r="G13062" s="408">
        <v>23</v>
      </c>
    </row>
    <row r="13063" spans="1:7" ht="15" x14ac:dyDescent="0.2">
      <c r="A13063" s="407" t="s">
        <v>20614</v>
      </c>
      <c r="B13063" s="407" t="s">
        <v>20615</v>
      </c>
      <c r="C13063" s="408">
        <v>0</v>
      </c>
      <c r="D13063" s="408">
        <v>26.92</v>
      </c>
      <c r="E13063" s="408">
        <v>26.92</v>
      </c>
      <c r="F13063" s="409">
        <v>45952.533055555556</v>
      </c>
      <c r="G13063" s="408">
        <v>0</v>
      </c>
    </row>
    <row r="13064" spans="1:7" ht="15" x14ac:dyDescent="0.2">
      <c r="A13064" s="407" t="s">
        <v>20616</v>
      </c>
      <c r="B13064" s="407" t="s">
        <v>20617</v>
      </c>
      <c r="C13064" s="408">
        <v>0</v>
      </c>
      <c r="D13064" s="408">
        <v>89.5</v>
      </c>
      <c r="E13064" s="408">
        <v>89.5</v>
      </c>
      <c r="F13064" s="409">
        <v>44881.374513888892</v>
      </c>
      <c r="G13064" s="408">
        <v>0</v>
      </c>
    </row>
    <row r="13065" spans="1:7" ht="15" x14ac:dyDescent="0.2">
      <c r="A13065" s="407" t="s">
        <v>20618</v>
      </c>
      <c r="B13065" s="407" t="s">
        <v>20619</v>
      </c>
      <c r="C13065" s="408">
        <v>0</v>
      </c>
      <c r="D13065" s="408">
        <v>54.27</v>
      </c>
      <c r="E13065" s="408">
        <v>54.27</v>
      </c>
      <c r="F13065" s="409">
        <v>44845.564236111109</v>
      </c>
      <c r="G13065" s="408">
        <v>0</v>
      </c>
    </row>
    <row r="13066" spans="1:7" ht="15" x14ac:dyDescent="0.2">
      <c r="A13066" s="407" t="s">
        <v>20620</v>
      </c>
      <c r="B13066" s="407" t="s">
        <v>20621</v>
      </c>
      <c r="C13066" s="408">
        <v>0</v>
      </c>
      <c r="D13066" s="408">
        <v>4.99</v>
      </c>
      <c r="E13066" s="408">
        <v>4.99</v>
      </c>
      <c r="F13066" s="409">
        <v>46042.355775462966</v>
      </c>
      <c r="G13066" s="408">
        <v>0</v>
      </c>
    </row>
    <row r="13067" spans="1:7" ht="15" x14ac:dyDescent="0.2">
      <c r="A13067" s="407" t="s">
        <v>20622</v>
      </c>
      <c r="B13067" s="407" t="s">
        <v>20623</v>
      </c>
      <c r="C13067" s="408">
        <v>0</v>
      </c>
      <c r="D13067" s="408">
        <v>65.916250000000005</v>
      </c>
      <c r="E13067" s="408">
        <v>65.916250000000005</v>
      </c>
      <c r="F13067" s="409">
        <v>44823.661840277775</v>
      </c>
      <c r="G13067" s="408">
        <v>9</v>
      </c>
    </row>
    <row r="13068" spans="1:7" ht="15" x14ac:dyDescent="0.2">
      <c r="A13068" s="407" t="s">
        <v>20624</v>
      </c>
      <c r="B13068" s="407" t="s">
        <v>20625</v>
      </c>
      <c r="C13068" s="408">
        <v>0</v>
      </c>
      <c r="D13068" s="408">
        <v>8.6999999999999993</v>
      </c>
      <c r="E13068" s="408">
        <v>8.6999999999999993</v>
      </c>
      <c r="F13068" s="409">
        <v>46098.56591435185</v>
      </c>
      <c r="G13068" s="408">
        <v>23</v>
      </c>
    </row>
    <row r="13069" spans="1:7" ht="15" x14ac:dyDescent="0.2">
      <c r="A13069" s="407" t="s">
        <v>20626</v>
      </c>
      <c r="B13069" s="407" t="s">
        <v>20627</v>
      </c>
      <c r="C13069" s="408">
        <v>0</v>
      </c>
      <c r="D13069" s="408">
        <v>6.37</v>
      </c>
      <c r="E13069" s="408">
        <v>6.37</v>
      </c>
      <c r="F13069" s="409">
        <v>44701.388391203705</v>
      </c>
      <c r="G13069" s="408">
        <v>0</v>
      </c>
    </row>
    <row r="13070" spans="1:7" ht="15" x14ac:dyDescent="0.2">
      <c r="A13070" s="407" t="s">
        <v>20628</v>
      </c>
      <c r="B13070" s="407" t="s">
        <v>20629</v>
      </c>
      <c r="C13070" s="408">
        <v>0</v>
      </c>
      <c r="D13070" s="408">
        <v>6.05</v>
      </c>
      <c r="E13070" s="408">
        <v>6.05</v>
      </c>
      <c r="F13070" s="409">
        <v>44881.374803240738</v>
      </c>
      <c r="G13070" s="408">
        <v>27</v>
      </c>
    </row>
    <row r="13071" spans="1:7" ht="15" x14ac:dyDescent="0.2">
      <c r="A13071" s="407" t="s">
        <v>20630</v>
      </c>
      <c r="B13071" s="407" t="s">
        <v>20631</v>
      </c>
      <c r="C13071" s="408">
        <v>0</v>
      </c>
      <c r="D13071" s="408">
        <v>3.3382000000000001</v>
      </c>
      <c r="E13071" s="408">
        <v>3.3382000000000001</v>
      </c>
      <c r="F13071" s="409">
        <v>45719.436307870368</v>
      </c>
      <c r="G13071" s="408">
        <v>16</v>
      </c>
    </row>
    <row r="13072" spans="1:7" ht="15" x14ac:dyDescent="0.2">
      <c r="A13072" s="407" t="s">
        <v>20632</v>
      </c>
      <c r="B13072" s="407" t="s">
        <v>20633</v>
      </c>
      <c r="C13072" s="408">
        <v>0</v>
      </c>
      <c r="D13072" s="408">
        <v>9.1999999999999993</v>
      </c>
      <c r="E13072" s="408">
        <v>9.1999999999999993</v>
      </c>
      <c r="F13072" s="409">
        <v>44824.320706018516</v>
      </c>
      <c r="G13072" s="408">
        <v>0</v>
      </c>
    </row>
    <row r="13073" spans="1:7" ht="15" x14ac:dyDescent="0.2">
      <c r="A13073" s="407" t="s">
        <v>20634</v>
      </c>
      <c r="B13073" s="407" t="s">
        <v>20635</v>
      </c>
      <c r="C13073" s="408">
        <v>0</v>
      </c>
      <c r="D13073" s="408">
        <v>165</v>
      </c>
      <c r="E13073" s="408">
        <v>165</v>
      </c>
      <c r="F13073" s="409">
        <v>44963.558437500003</v>
      </c>
      <c r="G13073" s="408">
        <v>0</v>
      </c>
    </row>
    <row r="13074" spans="1:7" ht="15" x14ac:dyDescent="0.2">
      <c r="A13074" s="407" t="s">
        <v>20636</v>
      </c>
      <c r="B13074" s="407" t="s">
        <v>20637</v>
      </c>
      <c r="C13074" s="408">
        <v>0</v>
      </c>
      <c r="D13074" s="408">
        <v>4</v>
      </c>
      <c r="E13074" s="408">
        <v>4</v>
      </c>
      <c r="F13074" s="409">
        <v>46042.355949074074</v>
      </c>
      <c r="G13074" s="408">
        <v>0</v>
      </c>
    </row>
    <row r="13075" spans="1:7" ht="15" x14ac:dyDescent="0.2">
      <c r="A13075" s="407" t="s">
        <v>20638</v>
      </c>
      <c r="B13075" s="407" t="s">
        <v>20639</v>
      </c>
      <c r="C13075" s="408">
        <v>0</v>
      </c>
      <c r="D13075" s="408">
        <v>4.3499999999999996</v>
      </c>
      <c r="E13075" s="408">
        <v>4.3499999999999996</v>
      </c>
      <c r="F13075" s="409">
        <v>44683.684907407405</v>
      </c>
      <c r="G13075" s="408">
        <v>13</v>
      </c>
    </row>
    <row r="13076" spans="1:7" ht="15" x14ac:dyDescent="0.2">
      <c r="A13076" s="407" t="s">
        <v>20640</v>
      </c>
      <c r="B13076" s="407" t="s">
        <v>20641</v>
      </c>
      <c r="C13076" s="408">
        <v>0</v>
      </c>
      <c r="D13076" s="408">
        <v>11.609090909090909</v>
      </c>
      <c r="E13076" s="408">
        <v>11.609090909090909</v>
      </c>
      <c r="F13076" s="409">
        <v>44825.577291666668</v>
      </c>
      <c r="G13076" s="408">
        <v>10</v>
      </c>
    </row>
    <row r="13077" spans="1:7" ht="15" x14ac:dyDescent="0.2">
      <c r="A13077" s="407" t="s">
        <v>20642</v>
      </c>
      <c r="B13077" s="407" t="s">
        <v>20643</v>
      </c>
      <c r="C13077" s="408">
        <v>0</v>
      </c>
      <c r="D13077" s="408">
        <v>3.6</v>
      </c>
      <c r="E13077" s="408">
        <v>3.6</v>
      </c>
      <c r="F13077" s="409">
        <v>44880.604571759257</v>
      </c>
      <c r="G13077" s="408">
        <v>0</v>
      </c>
    </row>
    <row r="13078" spans="1:7" ht="15" x14ac:dyDescent="0.25">
      <c r="A13078" s="407" t="s">
        <v>20644</v>
      </c>
      <c r="B13078" s="407" t="s">
        <v>20645</v>
      </c>
      <c r="C13078" s="408">
        <v>0</v>
      </c>
      <c r="D13078" s="408">
        <v>1.64</v>
      </c>
      <c r="E13078" s="408">
        <v>1.64</v>
      </c>
      <c r="F13078" s="406"/>
      <c r="G13078" s="408">
        <v>0</v>
      </c>
    </row>
    <row r="13079" spans="1:7" ht="15" x14ac:dyDescent="0.2">
      <c r="A13079" s="407" t="s">
        <v>20646</v>
      </c>
      <c r="B13079" s="407" t="s">
        <v>20647</v>
      </c>
      <c r="C13079" s="408">
        <v>0</v>
      </c>
      <c r="D13079" s="408">
        <v>6.1</v>
      </c>
      <c r="E13079" s="408">
        <v>6.1</v>
      </c>
      <c r="F13079" s="409">
        <v>44523.366770833331</v>
      </c>
      <c r="G13079" s="408">
        <v>0</v>
      </c>
    </row>
    <row r="13080" spans="1:7" ht="15" x14ac:dyDescent="0.2">
      <c r="A13080" s="407" t="s">
        <v>20648</v>
      </c>
      <c r="B13080" s="407" t="s">
        <v>20649</v>
      </c>
      <c r="C13080" s="408">
        <v>0</v>
      </c>
      <c r="D13080" s="408">
        <v>100.7</v>
      </c>
      <c r="E13080" s="408">
        <v>100.7</v>
      </c>
      <c r="F13080" s="409">
        <v>44845.563750000001</v>
      </c>
      <c r="G13080" s="408">
        <v>0</v>
      </c>
    </row>
    <row r="13081" spans="1:7" ht="15" x14ac:dyDescent="0.2">
      <c r="A13081" s="407" t="s">
        <v>20650</v>
      </c>
      <c r="B13081" s="407" t="s">
        <v>20651</v>
      </c>
      <c r="C13081" s="408">
        <v>0</v>
      </c>
      <c r="D13081" s="408">
        <v>94.33</v>
      </c>
      <c r="E13081" s="408">
        <v>94.33</v>
      </c>
      <c r="F13081" s="409">
        <v>42926.445474537039</v>
      </c>
      <c r="G13081" s="408">
        <v>0</v>
      </c>
    </row>
    <row r="13082" spans="1:7" ht="15" x14ac:dyDescent="0.25">
      <c r="A13082" s="407" t="s">
        <v>20652</v>
      </c>
      <c r="B13082" s="407" t="s">
        <v>20653</v>
      </c>
      <c r="C13082" s="408">
        <v>0</v>
      </c>
      <c r="D13082" s="408">
        <v>94.33</v>
      </c>
      <c r="E13082" s="408">
        <v>94.33</v>
      </c>
      <c r="F13082" s="406"/>
      <c r="G13082" s="408">
        <v>0</v>
      </c>
    </row>
    <row r="13083" spans="1:7" ht="15" x14ac:dyDescent="0.25">
      <c r="A13083" s="407" t="s">
        <v>20654</v>
      </c>
      <c r="B13083" s="407" t="s">
        <v>20655</v>
      </c>
      <c r="C13083" s="408">
        <v>0</v>
      </c>
      <c r="D13083" s="408">
        <v>94.33</v>
      </c>
      <c r="E13083" s="408">
        <v>94.33</v>
      </c>
      <c r="F13083" s="406"/>
      <c r="G13083" s="408">
        <v>0</v>
      </c>
    </row>
    <row r="13084" spans="1:7" ht="15" x14ac:dyDescent="0.25">
      <c r="A13084" s="407" t="s">
        <v>20656</v>
      </c>
      <c r="B13084" s="407" t="s">
        <v>20657</v>
      </c>
      <c r="C13084" s="408">
        <v>0</v>
      </c>
      <c r="D13084" s="408">
        <v>94.33</v>
      </c>
      <c r="E13084" s="408">
        <v>94.33</v>
      </c>
      <c r="F13084" s="406"/>
      <c r="G13084" s="408">
        <v>0</v>
      </c>
    </row>
    <row r="13085" spans="1:7" ht="15" x14ac:dyDescent="0.25">
      <c r="A13085" s="407" t="s">
        <v>20658</v>
      </c>
      <c r="B13085" s="407" t="s">
        <v>20659</v>
      </c>
      <c r="C13085" s="408">
        <v>0</v>
      </c>
      <c r="D13085" s="408">
        <v>6.45</v>
      </c>
      <c r="E13085" s="408">
        <v>6.45</v>
      </c>
      <c r="F13085" s="406"/>
      <c r="G13085" s="408">
        <v>0</v>
      </c>
    </row>
    <row r="13086" spans="1:7" ht="15" x14ac:dyDescent="0.2">
      <c r="A13086" s="407" t="s">
        <v>20660</v>
      </c>
      <c r="B13086" s="407" t="s">
        <v>20661</v>
      </c>
      <c r="C13086" s="408">
        <v>0</v>
      </c>
      <c r="D13086" s="408">
        <v>5</v>
      </c>
      <c r="E13086" s="408">
        <v>5</v>
      </c>
      <c r="F13086" s="409">
        <v>45328.449201388888</v>
      </c>
      <c r="G13086" s="408">
        <v>0</v>
      </c>
    </row>
    <row r="13087" spans="1:7" ht="15" x14ac:dyDescent="0.2">
      <c r="A13087" s="407" t="s">
        <v>20662</v>
      </c>
      <c r="B13087" s="407" t="s">
        <v>20663</v>
      </c>
      <c r="C13087" s="408">
        <v>0</v>
      </c>
      <c r="D13087" s="408">
        <v>1795.2</v>
      </c>
      <c r="E13087" s="408">
        <v>1795.2</v>
      </c>
      <c r="F13087" s="409">
        <v>44691.45521990741</v>
      </c>
      <c r="G13087" s="408">
        <v>0</v>
      </c>
    </row>
    <row r="13088" spans="1:7" ht="15" x14ac:dyDescent="0.25">
      <c r="A13088" s="407" t="s">
        <v>20664</v>
      </c>
      <c r="B13088" s="407" t="s">
        <v>20665</v>
      </c>
      <c r="C13088" s="406"/>
      <c r="D13088" s="408">
        <v>2147</v>
      </c>
      <c r="E13088" s="408">
        <v>2147</v>
      </c>
      <c r="F13088" s="409">
        <v>44530.484525462962</v>
      </c>
      <c r="G13088" s="408">
        <v>0</v>
      </c>
    </row>
    <row r="13089" spans="1:7" ht="15" x14ac:dyDescent="0.2">
      <c r="A13089" s="407" t="s">
        <v>20666</v>
      </c>
      <c r="B13089" s="407" t="s">
        <v>20667</v>
      </c>
      <c r="C13089" s="408">
        <v>0</v>
      </c>
      <c r="D13089" s="408">
        <v>3975</v>
      </c>
      <c r="E13089" s="408">
        <v>3975</v>
      </c>
      <c r="F13089" s="409">
        <v>44903.599074074074</v>
      </c>
      <c r="G13089" s="408">
        <v>0</v>
      </c>
    </row>
    <row r="13090" spans="1:7" ht="15" x14ac:dyDescent="0.25">
      <c r="A13090" s="407" t="s">
        <v>20668</v>
      </c>
      <c r="B13090" s="407" t="s">
        <v>20669</v>
      </c>
      <c r="C13090" s="406"/>
      <c r="D13090" s="408">
        <v>3125</v>
      </c>
      <c r="E13090" s="408">
        <v>3125</v>
      </c>
      <c r="F13090" s="409">
        <v>44903.598877314813</v>
      </c>
      <c r="G13090" s="408">
        <v>0</v>
      </c>
    </row>
    <row r="13091" spans="1:7" ht="15" x14ac:dyDescent="0.2">
      <c r="A13091" s="407" t="s">
        <v>20670</v>
      </c>
      <c r="B13091" s="407" t="s">
        <v>20671</v>
      </c>
      <c r="C13091" s="408">
        <v>0</v>
      </c>
      <c r="D13091" s="408">
        <v>1234.0999999999999</v>
      </c>
      <c r="E13091" s="408">
        <v>1234.0999999999999</v>
      </c>
      <c r="F13091" s="409">
        <v>44691.448009259257</v>
      </c>
      <c r="G13091" s="408">
        <v>0</v>
      </c>
    </row>
    <row r="13092" spans="1:7" ht="15" x14ac:dyDescent="0.2">
      <c r="A13092" s="407" t="s">
        <v>20672</v>
      </c>
      <c r="B13092" s="407" t="s">
        <v>20673</v>
      </c>
      <c r="C13092" s="408">
        <v>0</v>
      </c>
      <c r="D13092" s="408">
        <v>3</v>
      </c>
      <c r="E13092" s="408">
        <v>3</v>
      </c>
      <c r="F13092" s="409">
        <v>45678.415775462963</v>
      </c>
      <c r="G13092" s="408">
        <v>0</v>
      </c>
    </row>
    <row r="13093" spans="1:7" ht="15" x14ac:dyDescent="0.2">
      <c r="A13093" s="407" t="s">
        <v>20674</v>
      </c>
      <c r="B13093" s="407" t="s">
        <v>20675</v>
      </c>
      <c r="C13093" s="408">
        <v>0</v>
      </c>
      <c r="D13093" s="408">
        <v>1</v>
      </c>
      <c r="E13093" s="408">
        <v>1</v>
      </c>
      <c r="F13093" s="409">
        <v>45678.414710648147</v>
      </c>
      <c r="G13093" s="408">
        <v>0</v>
      </c>
    </row>
    <row r="13094" spans="1:7" ht="15" x14ac:dyDescent="0.2">
      <c r="A13094" s="407" t="s">
        <v>20676</v>
      </c>
      <c r="B13094" s="407" t="s">
        <v>20677</v>
      </c>
      <c r="C13094" s="408">
        <v>0</v>
      </c>
      <c r="D13094" s="408">
        <v>20.399999999999999</v>
      </c>
      <c r="E13094" s="408">
        <v>20.399999999999999</v>
      </c>
      <c r="F13094" s="409">
        <v>45736.419618055559</v>
      </c>
      <c r="G13094" s="408">
        <v>2</v>
      </c>
    </row>
    <row r="13095" spans="1:7" ht="15" x14ac:dyDescent="0.25">
      <c r="A13095" s="407" t="s">
        <v>37443</v>
      </c>
      <c r="B13095" s="407" t="s">
        <v>37444</v>
      </c>
      <c r="C13095" s="406"/>
      <c r="D13095" s="406"/>
      <c r="E13095" s="406"/>
      <c r="F13095" s="409">
        <v>44697.62972222222</v>
      </c>
      <c r="G13095" s="408">
        <v>0</v>
      </c>
    </row>
    <row r="13096" spans="1:7" ht="15" x14ac:dyDescent="0.2">
      <c r="A13096" s="407" t="s">
        <v>20678</v>
      </c>
      <c r="B13096" s="407" t="s">
        <v>20635</v>
      </c>
      <c r="C13096" s="408">
        <v>0</v>
      </c>
      <c r="D13096" s="408">
        <v>0</v>
      </c>
      <c r="E13096" s="408">
        <v>0</v>
      </c>
      <c r="F13096" s="409">
        <v>44882.422094907408</v>
      </c>
      <c r="G13096" s="408">
        <v>0</v>
      </c>
    </row>
    <row r="13097" spans="1:7" ht="15" x14ac:dyDescent="0.25">
      <c r="A13097" s="407" t="s">
        <v>20679</v>
      </c>
      <c r="B13097" s="407" t="s">
        <v>20680</v>
      </c>
      <c r="C13097" s="406"/>
      <c r="D13097" s="406"/>
      <c r="E13097" s="406"/>
      <c r="F13097" s="409">
        <v>45435.446053240739</v>
      </c>
      <c r="G13097" s="408">
        <v>0</v>
      </c>
    </row>
    <row r="13098" spans="1:7" ht="15" x14ac:dyDescent="0.25">
      <c r="A13098" s="407" t="s">
        <v>20681</v>
      </c>
      <c r="B13098" s="407" t="s">
        <v>20682</v>
      </c>
      <c r="C13098" s="406"/>
      <c r="D13098" s="406"/>
      <c r="E13098" s="406"/>
      <c r="F13098" s="409">
        <v>45448.547627314816</v>
      </c>
      <c r="G13098" s="408">
        <v>0</v>
      </c>
    </row>
    <row r="13099" spans="1:7" ht="15" x14ac:dyDescent="0.25">
      <c r="A13099" s="407" t="s">
        <v>20683</v>
      </c>
      <c r="B13099" s="407" t="s">
        <v>20684</v>
      </c>
      <c r="C13099" s="406"/>
      <c r="D13099" s="406"/>
      <c r="E13099" s="406"/>
      <c r="F13099" s="409">
        <v>45435.374166666668</v>
      </c>
      <c r="G13099" s="408">
        <v>0</v>
      </c>
    </row>
    <row r="13100" spans="1:7" ht="15" x14ac:dyDescent="0.2">
      <c r="A13100" s="407" t="s">
        <v>20685</v>
      </c>
      <c r="B13100" s="407" t="s">
        <v>20621</v>
      </c>
      <c r="C13100" s="408">
        <v>0</v>
      </c>
      <c r="D13100" s="408">
        <v>81.95</v>
      </c>
      <c r="E13100" s="408">
        <v>81.95</v>
      </c>
      <c r="F13100" s="409">
        <v>45428.649004629631</v>
      </c>
      <c r="G13100" s="408">
        <v>0</v>
      </c>
    </row>
    <row r="13101" spans="1:7" ht="15" x14ac:dyDescent="0.2">
      <c r="A13101" s="407" t="s">
        <v>20686</v>
      </c>
      <c r="B13101" s="407" t="s">
        <v>20687</v>
      </c>
      <c r="C13101" s="408">
        <v>0</v>
      </c>
      <c r="D13101" s="408">
        <v>6.55</v>
      </c>
      <c r="E13101" s="408">
        <v>6.55</v>
      </c>
      <c r="F13101" s="409">
        <v>45736.414085648146</v>
      </c>
      <c r="G13101" s="408">
        <v>0</v>
      </c>
    </row>
    <row r="13102" spans="1:7" ht="15" x14ac:dyDescent="0.2">
      <c r="A13102" s="407" t="s">
        <v>20688</v>
      </c>
      <c r="B13102" s="407" t="s">
        <v>20637</v>
      </c>
      <c r="C13102" s="408">
        <v>0</v>
      </c>
      <c r="D13102" s="408">
        <v>5.4</v>
      </c>
      <c r="E13102" s="408">
        <v>5.4</v>
      </c>
      <c r="F13102" s="409">
        <v>45736.413136574076</v>
      </c>
      <c r="G13102" s="408">
        <v>0</v>
      </c>
    </row>
    <row r="13103" spans="1:7" ht="15" x14ac:dyDescent="0.25">
      <c r="A13103" s="407" t="s">
        <v>20689</v>
      </c>
      <c r="B13103" s="407" t="s">
        <v>20690</v>
      </c>
      <c r="C13103" s="406"/>
      <c r="D13103" s="406"/>
      <c r="E13103" s="406"/>
      <c r="F13103" s="409">
        <v>45446.635347222225</v>
      </c>
      <c r="G13103" s="408">
        <v>0</v>
      </c>
    </row>
    <row r="13104" spans="1:7" ht="15" x14ac:dyDescent="0.25">
      <c r="A13104" s="407" t="s">
        <v>20691</v>
      </c>
      <c r="B13104" s="407" t="s">
        <v>20692</v>
      </c>
      <c r="C13104" s="406"/>
      <c r="D13104" s="406"/>
      <c r="E13104" s="406"/>
      <c r="F13104" s="409">
        <v>45448.588414351849</v>
      </c>
      <c r="G13104" s="408">
        <v>0</v>
      </c>
    </row>
    <row r="13105" spans="1:7" ht="15" x14ac:dyDescent="0.25">
      <c r="A13105" s="407" t="s">
        <v>20693</v>
      </c>
      <c r="B13105" s="407" t="s">
        <v>20694</v>
      </c>
      <c r="C13105" s="406"/>
      <c r="D13105" s="406"/>
      <c r="E13105" s="406"/>
      <c r="F13105" s="409">
        <v>45447.358888888892</v>
      </c>
      <c r="G13105" s="408">
        <v>0</v>
      </c>
    </row>
    <row r="13106" spans="1:7" ht="15" x14ac:dyDescent="0.25">
      <c r="A13106" s="407" t="s">
        <v>20695</v>
      </c>
      <c r="B13106" s="407" t="s">
        <v>20696</v>
      </c>
      <c r="C13106" s="406"/>
      <c r="D13106" s="406"/>
      <c r="E13106" s="406"/>
      <c r="F13106" s="409">
        <v>44882.427662037036</v>
      </c>
      <c r="G13106" s="408">
        <v>0</v>
      </c>
    </row>
    <row r="13107" spans="1:7" ht="15" x14ac:dyDescent="0.25">
      <c r="A13107" s="407" t="s">
        <v>20697</v>
      </c>
      <c r="B13107" s="407" t="s">
        <v>20698</v>
      </c>
      <c r="C13107" s="406"/>
      <c r="D13107" s="406"/>
      <c r="E13107" s="406"/>
      <c r="F13107" s="409">
        <v>44882.427905092591</v>
      </c>
      <c r="G13107" s="408">
        <v>0</v>
      </c>
    </row>
    <row r="13108" spans="1:7" ht="15" x14ac:dyDescent="0.25">
      <c r="A13108" s="407" t="s">
        <v>20699</v>
      </c>
      <c r="B13108" s="407" t="s">
        <v>20700</v>
      </c>
      <c r="C13108" s="406"/>
      <c r="D13108" s="406"/>
      <c r="E13108" s="406"/>
      <c r="F13108" s="409">
        <v>44882.428067129629</v>
      </c>
      <c r="G13108" s="408">
        <v>0</v>
      </c>
    </row>
    <row r="13109" spans="1:7" ht="15" x14ac:dyDescent="0.25">
      <c r="A13109" s="407" t="s">
        <v>20701</v>
      </c>
      <c r="B13109" s="407" t="s">
        <v>20696</v>
      </c>
      <c r="C13109" s="406"/>
      <c r="D13109" s="406"/>
      <c r="E13109" s="406"/>
      <c r="F13109" s="409">
        <v>44882.428240740737</v>
      </c>
      <c r="G13109" s="408">
        <v>0</v>
      </c>
    </row>
    <row r="13110" spans="1:7" ht="15" x14ac:dyDescent="0.25">
      <c r="A13110" s="407" t="s">
        <v>20702</v>
      </c>
      <c r="B13110" s="407" t="s">
        <v>20703</v>
      </c>
      <c r="C13110" s="406"/>
      <c r="D13110" s="406"/>
      <c r="E13110" s="406"/>
      <c r="F13110" s="409">
        <v>45448.538101851853</v>
      </c>
      <c r="G13110" s="408">
        <v>0</v>
      </c>
    </row>
    <row r="13111" spans="1:7" ht="15" x14ac:dyDescent="0.25">
      <c r="A13111" s="407" t="s">
        <v>20704</v>
      </c>
      <c r="B13111" s="407" t="s">
        <v>20705</v>
      </c>
      <c r="C13111" s="406"/>
      <c r="D13111" s="406"/>
      <c r="E13111" s="406"/>
      <c r="F13111" s="409">
        <v>45483.487314814818</v>
      </c>
      <c r="G13111" s="408">
        <v>0</v>
      </c>
    </row>
    <row r="13112" spans="1:7" ht="15" x14ac:dyDescent="0.2">
      <c r="A13112" s="407" t="s">
        <v>20706</v>
      </c>
      <c r="B13112" s="407" t="s">
        <v>20707</v>
      </c>
      <c r="C13112" s="408">
        <v>0</v>
      </c>
      <c r="D13112" s="408">
        <v>18.377500000000001</v>
      </c>
      <c r="E13112" s="408">
        <v>18.377500000000001</v>
      </c>
      <c r="F13112" s="409">
        <v>45925.474560185183</v>
      </c>
      <c r="G13112" s="408">
        <v>0</v>
      </c>
    </row>
    <row r="13113" spans="1:7" ht="15" x14ac:dyDescent="0.25">
      <c r="A13113" s="407" t="s">
        <v>20708</v>
      </c>
      <c r="B13113" s="407" t="s">
        <v>20709</v>
      </c>
      <c r="C13113" s="406"/>
      <c r="D13113" s="406"/>
      <c r="E13113" s="406"/>
      <c r="F13113" s="409">
        <v>44882.428935185184</v>
      </c>
      <c r="G13113" s="408">
        <v>0</v>
      </c>
    </row>
    <row r="13114" spans="1:7" ht="15" x14ac:dyDescent="0.2">
      <c r="A13114" s="407" t="s">
        <v>20710</v>
      </c>
      <c r="B13114" s="407" t="s">
        <v>20707</v>
      </c>
      <c r="C13114" s="408">
        <v>0</v>
      </c>
      <c r="D13114" s="408">
        <v>0</v>
      </c>
      <c r="E13114" s="408">
        <v>0</v>
      </c>
      <c r="F13114" s="409">
        <v>44882.429131944446</v>
      </c>
      <c r="G13114" s="408">
        <v>0</v>
      </c>
    </row>
    <row r="13115" spans="1:7" ht="15" x14ac:dyDescent="0.25">
      <c r="A13115" s="407" t="s">
        <v>20711</v>
      </c>
      <c r="B13115" s="407" t="s">
        <v>20712</v>
      </c>
      <c r="C13115" s="406"/>
      <c r="D13115" s="406"/>
      <c r="E13115" s="406"/>
      <c r="F13115" s="409">
        <v>44882.429270833331</v>
      </c>
      <c r="G13115" s="408">
        <v>0</v>
      </c>
    </row>
    <row r="13116" spans="1:7" ht="15" x14ac:dyDescent="0.25">
      <c r="A13116" s="407" t="s">
        <v>20713</v>
      </c>
      <c r="B13116" s="407" t="s">
        <v>20714</v>
      </c>
      <c r="C13116" s="406"/>
      <c r="D13116" s="406"/>
      <c r="E13116" s="406"/>
      <c r="F13116" s="409">
        <v>44882.429432870369</v>
      </c>
      <c r="G13116" s="408">
        <v>0</v>
      </c>
    </row>
    <row r="13117" spans="1:7" ht="15" x14ac:dyDescent="0.25">
      <c r="A13117" s="407" t="s">
        <v>20715</v>
      </c>
      <c r="B13117" s="407" t="s">
        <v>20716</v>
      </c>
      <c r="C13117" s="406"/>
      <c r="D13117" s="406"/>
      <c r="E13117" s="406"/>
      <c r="F13117" s="409">
        <v>44882.4296412037</v>
      </c>
      <c r="G13117" s="408">
        <v>0</v>
      </c>
    </row>
    <row r="13118" spans="1:7" ht="15" x14ac:dyDescent="0.25">
      <c r="A13118" s="407" t="s">
        <v>20717</v>
      </c>
      <c r="B13118" s="407" t="s">
        <v>20718</v>
      </c>
      <c r="C13118" s="406"/>
      <c r="D13118" s="406"/>
      <c r="E13118" s="406"/>
      <c r="F13118" s="409">
        <v>45424.931967592594</v>
      </c>
      <c r="G13118" s="408">
        <v>0</v>
      </c>
    </row>
    <row r="13119" spans="1:7" ht="15" x14ac:dyDescent="0.2">
      <c r="A13119" s="407" t="s">
        <v>20719</v>
      </c>
      <c r="B13119" s="407" t="s">
        <v>34132</v>
      </c>
      <c r="C13119" s="408">
        <v>0</v>
      </c>
      <c r="D13119" s="408">
        <v>0</v>
      </c>
      <c r="E13119" s="408">
        <v>0</v>
      </c>
      <c r="F13119" s="409">
        <v>45483.408703703702</v>
      </c>
      <c r="G13119" s="408">
        <v>0</v>
      </c>
    </row>
    <row r="13120" spans="1:7" ht="15" x14ac:dyDescent="0.25">
      <c r="A13120" s="407" t="s">
        <v>20720</v>
      </c>
      <c r="B13120" s="407" t="s">
        <v>20721</v>
      </c>
      <c r="C13120" s="406"/>
      <c r="D13120" s="406"/>
      <c r="E13120" s="406"/>
      <c r="F13120" s="409">
        <v>45454.480347222219</v>
      </c>
      <c r="G13120" s="408">
        <v>0</v>
      </c>
    </row>
    <row r="13121" spans="1:7" ht="15" x14ac:dyDescent="0.25">
      <c r="A13121" s="407" t="s">
        <v>20722</v>
      </c>
      <c r="B13121" s="407" t="s">
        <v>20723</v>
      </c>
      <c r="C13121" s="406"/>
      <c r="D13121" s="406"/>
      <c r="E13121" s="406"/>
      <c r="F13121" s="409">
        <v>45454.536377314813</v>
      </c>
      <c r="G13121" s="408">
        <v>0</v>
      </c>
    </row>
    <row r="13122" spans="1:7" ht="15" x14ac:dyDescent="0.2">
      <c r="A13122" s="407" t="s">
        <v>20724</v>
      </c>
      <c r="B13122" s="407" t="s">
        <v>20725</v>
      </c>
      <c r="C13122" s="408">
        <v>0</v>
      </c>
      <c r="D13122" s="408">
        <v>9.8000000000000007</v>
      </c>
      <c r="E13122" s="408">
        <v>9.8000000000000007</v>
      </c>
      <c r="F13122" s="409">
        <v>45736.652048611111</v>
      </c>
      <c r="G13122" s="408">
        <v>0</v>
      </c>
    </row>
    <row r="13123" spans="1:7" ht="15" x14ac:dyDescent="0.2">
      <c r="A13123" s="407" t="s">
        <v>37445</v>
      </c>
      <c r="B13123" s="407" t="s">
        <v>37446</v>
      </c>
      <c r="C13123" s="408">
        <v>0</v>
      </c>
      <c r="D13123" s="408">
        <v>1.53</v>
      </c>
      <c r="E13123" s="408">
        <v>1.53</v>
      </c>
      <c r="F13123" s="409">
        <v>43343.545231481483</v>
      </c>
      <c r="G13123" s="408">
        <v>0</v>
      </c>
    </row>
    <row r="13124" spans="1:7" ht="15" x14ac:dyDescent="0.25">
      <c r="A13124" s="407" t="s">
        <v>20726</v>
      </c>
      <c r="B13124" s="407" t="s">
        <v>20727</v>
      </c>
      <c r="C13124" s="406"/>
      <c r="D13124" s="408">
        <v>0.01</v>
      </c>
      <c r="E13124" s="408">
        <v>0.01</v>
      </c>
      <c r="F13124" s="409">
        <v>45112.347581018519</v>
      </c>
      <c r="G13124" s="408">
        <v>0</v>
      </c>
    </row>
    <row r="13125" spans="1:7" ht="15" x14ac:dyDescent="0.2">
      <c r="A13125" s="407" t="s">
        <v>20728</v>
      </c>
      <c r="B13125" s="407" t="s">
        <v>20729</v>
      </c>
      <c r="C13125" s="408">
        <v>0</v>
      </c>
      <c r="D13125" s="408">
        <v>9.36</v>
      </c>
      <c r="E13125" s="408">
        <v>9.36</v>
      </c>
      <c r="F13125" s="409">
        <v>42983.458402777775</v>
      </c>
      <c r="G13125" s="408">
        <v>0</v>
      </c>
    </row>
    <row r="13126" spans="1:7" ht="15" x14ac:dyDescent="0.2">
      <c r="A13126" s="407" t="s">
        <v>20730</v>
      </c>
      <c r="B13126" s="407" t="s">
        <v>20731</v>
      </c>
      <c r="C13126" s="408">
        <v>0</v>
      </c>
      <c r="D13126" s="408">
        <v>9.36</v>
      </c>
      <c r="E13126" s="408">
        <v>9.36</v>
      </c>
      <c r="F13126" s="409">
        <v>42983.45888888889</v>
      </c>
      <c r="G13126" s="408">
        <v>0</v>
      </c>
    </row>
    <row r="13127" spans="1:7" ht="15" x14ac:dyDescent="0.2">
      <c r="A13127" s="407" t="s">
        <v>20732</v>
      </c>
      <c r="B13127" s="407" t="s">
        <v>20733</v>
      </c>
      <c r="C13127" s="408">
        <v>4.9166666666666661</v>
      </c>
      <c r="D13127" s="408">
        <v>0.3493886010362694</v>
      </c>
      <c r="E13127" s="408">
        <v>13.182721934369603</v>
      </c>
      <c r="F13127" s="409">
        <v>45112.348101851851</v>
      </c>
      <c r="G13127" s="408">
        <v>0</v>
      </c>
    </row>
    <row r="13128" spans="1:7" ht="15" x14ac:dyDescent="0.2">
      <c r="A13128" s="407" t="s">
        <v>20734</v>
      </c>
      <c r="B13128" s="407" t="s">
        <v>20735</v>
      </c>
      <c r="C13128" s="408">
        <v>0</v>
      </c>
      <c r="D13128" s="408">
        <v>3.83</v>
      </c>
      <c r="E13128" s="408">
        <v>3.83</v>
      </c>
      <c r="F13128" s="409">
        <v>42983.46365740741</v>
      </c>
      <c r="G13128" s="408">
        <v>0</v>
      </c>
    </row>
    <row r="13129" spans="1:7" ht="15" x14ac:dyDescent="0.2">
      <c r="A13129" s="407" t="s">
        <v>20736</v>
      </c>
      <c r="B13129" s="407" t="s">
        <v>20737</v>
      </c>
      <c r="C13129" s="408">
        <v>0</v>
      </c>
      <c r="D13129" s="408">
        <v>11.25</v>
      </c>
      <c r="E13129" s="408">
        <v>11.25</v>
      </c>
      <c r="F13129" s="409">
        <v>42983.464305555557</v>
      </c>
      <c r="G13129" s="408">
        <v>0</v>
      </c>
    </row>
    <row r="13130" spans="1:7" ht="15" x14ac:dyDescent="0.2">
      <c r="A13130" s="407" t="s">
        <v>20738</v>
      </c>
      <c r="B13130" s="407" t="s">
        <v>20739</v>
      </c>
      <c r="C13130" s="408">
        <v>0</v>
      </c>
      <c r="D13130" s="408">
        <v>4.3499999999999996</v>
      </c>
      <c r="E13130" s="408">
        <v>4.3499999999999996</v>
      </c>
      <c r="F13130" s="409">
        <v>42979.467581018522</v>
      </c>
      <c r="G13130" s="408">
        <v>0</v>
      </c>
    </row>
    <row r="13131" spans="1:7" ht="15" x14ac:dyDescent="0.25">
      <c r="A13131" s="407" t="s">
        <v>20740</v>
      </c>
      <c r="B13131" s="407" t="s">
        <v>20741</v>
      </c>
      <c r="C13131" s="408">
        <v>0</v>
      </c>
      <c r="D13131" s="408">
        <v>0.01</v>
      </c>
      <c r="E13131" s="408">
        <v>0.01</v>
      </c>
      <c r="F13131" s="406"/>
      <c r="G13131" s="408">
        <v>0</v>
      </c>
    </row>
    <row r="13132" spans="1:7" ht="15" x14ac:dyDescent="0.25">
      <c r="A13132" s="407" t="s">
        <v>20742</v>
      </c>
      <c r="B13132" s="407" t="s">
        <v>20743</v>
      </c>
      <c r="C13132" s="408">
        <v>0</v>
      </c>
      <c r="D13132" s="408">
        <v>0.01</v>
      </c>
      <c r="E13132" s="408">
        <v>0.01</v>
      </c>
      <c r="F13132" s="406"/>
      <c r="G13132" s="408">
        <v>0</v>
      </c>
    </row>
    <row r="13133" spans="1:7" ht="15" x14ac:dyDescent="0.25">
      <c r="A13133" s="407" t="s">
        <v>20744</v>
      </c>
      <c r="B13133" s="407" t="s">
        <v>20745</v>
      </c>
      <c r="C13133" s="408">
        <v>0</v>
      </c>
      <c r="D13133" s="408">
        <v>0.01</v>
      </c>
      <c r="E13133" s="408">
        <v>0.01</v>
      </c>
      <c r="F13133" s="406"/>
      <c r="G13133" s="408">
        <v>0</v>
      </c>
    </row>
    <row r="13134" spans="1:7" ht="15" x14ac:dyDescent="0.25">
      <c r="A13134" s="407" t="s">
        <v>20746</v>
      </c>
      <c r="B13134" s="407" t="s">
        <v>20747</v>
      </c>
      <c r="C13134" s="408">
        <v>0</v>
      </c>
      <c r="D13134" s="408">
        <v>6.45</v>
      </c>
      <c r="E13134" s="408">
        <v>6.45</v>
      </c>
      <c r="F13134" s="406"/>
      <c r="G13134" s="408">
        <v>0</v>
      </c>
    </row>
    <row r="13135" spans="1:7" ht="15" x14ac:dyDescent="0.2">
      <c r="A13135" s="407" t="s">
        <v>20748</v>
      </c>
      <c r="B13135" s="407" t="s">
        <v>34133</v>
      </c>
      <c r="C13135" s="408">
        <v>0</v>
      </c>
      <c r="D13135" s="408">
        <v>9.65</v>
      </c>
      <c r="E13135" s="408">
        <v>9.65</v>
      </c>
      <c r="F13135" s="409">
        <v>45736.423680555556</v>
      </c>
      <c r="G13135" s="408">
        <v>36</v>
      </c>
    </row>
    <row r="13136" spans="1:7" ht="15" x14ac:dyDescent="0.2">
      <c r="A13136" s="407" t="s">
        <v>20749</v>
      </c>
      <c r="B13136" s="407" t="s">
        <v>20750</v>
      </c>
      <c r="C13136" s="408">
        <v>0</v>
      </c>
      <c r="D13136" s="408">
        <v>80.3</v>
      </c>
      <c r="E13136" s="408">
        <v>80.3</v>
      </c>
      <c r="F13136" s="409">
        <v>44845.567280092589</v>
      </c>
      <c r="G13136" s="408">
        <v>0</v>
      </c>
    </row>
    <row r="13137" spans="1:7" ht="15" x14ac:dyDescent="0.2">
      <c r="A13137" s="407" t="s">
        <v>20751</v>
      </c>
      <c r="B13137" s="407" t="s">
        <v>20752</v>
      </c>
      <c r="C13137" s="408">
        <v>7.5</v>
      </c>
      <c r="D13137" s="408">
        <v>16.0601606</v>
      </c>
      <c r="E13137" s="408">
        <v>36.060160599999996</v>
      </c>
      <c r="F13137" s="409">
        <v>44887.418634259258</v>
      </c>
      <c r="G13137" s="408">
        <v>0</v>
      </c>
    </row>
    <row r="13138" spans="1:7" ht="15" x14ac:dyDescent="0.2">
      <c r="A13138" s="407" t="s">
        <v>20753</v>
      </c>
      <c r="B13138" s="407" t="s">
        <v>20754</v>
      </c>
      <c r="C13138" s="408">
        <v>7.5</v>
      </c>
      <c r="D13138" s="408">
        <v>16.0601606</v>
      </c>
      <c r="E13138" s="408">
        <v>36.060160599999996</v>
      </c>
      <c r="F13138" s="409">
        <v>44887.418842592589</v>
      </c>
      <c r="G13138" s="408">
        <v>0</v>
      </c>
    </row>
    <row r="13139" spans="1:7" ht="15" x14ac:dyDescent="0.25">
      <c r="A13139" s="407" t="s">
        <v>20755</v>
      </c>
      <c r="B13139" s="407" t="s">
        <v>20756</v>
      </c>
      <c r="C13139" s="408">
        <v>1</v>
      </c>
      <c r="D13139" s="408">
        <v>0.17499999999999999</v>
      </c>
      <c r="E13139" s="408">
        <v>1.175</v>
      </c>
      <c r="F13139" s="406"/>
      <c r="G13139" s="408">
        <v>0</v>
      </c>
    </row>
    <row r="13140" spans="1:7" ht="15" x14ac:dyDescent="0.2">
      <c r="A13140" s="407" t="s">
        <v>20757</v>
      </c>
      <c r="B13140" s="407" t="s">
        <v>20758</v>
      </c>
      <c r="C13140" s="408">
        <v>5.4166999999999996</v>
      </c>
      <c r="D13140" s="408">
        <v>0.1125</v>
      </c>
      <c r="E13140" s="408">
        <v>5.5292000000000003</v>
      </c>
      <c r="F13140" s="409">
        <v>45112.348229166666</v>
      </c>
      <c r="G13140" s="408">
        <v>0</v>
      </c>
    </row>
    <row r="13141" spans="1:7" ht="15" x14ac:dyDescent="0.2">
      <c r="A13141" s="407" t="s">
        <v>20759</v>
      </c>
      <c r="B13141" s="407" t="s">
        <v>20760</v>
      </c>
      <c r="C13141" s="408">
        <v>2.5</v>
      </c>
      <c r="D13141" s="408">
        <v>0.49380000000000002</v>
      </c>
      <c r="E13141" s="408">
        <v>2.9937999999999998</v>
      </c>
      <c r="F13141" s="409">
        <v>45112.348530092589</v>
      </c>
      <c r="G13141" s="408">
        <v>0</v>
      </c>
    </row>
    <row r="13142" spans="1:7" ht="15" x14ac:dyDescent="0.2">
      <c r="A13142" s="407" t="s">
        <v>20761</v>
      </c>
      <c r="B13142" s="407" t="s">
        <v>20762</v>
      </c>
      <c r="C13142" s="408">
        <v>3.5</v>
      </c>
      <c r="D13142" s="408">
        <v>2.56</v>
      </c>
      <c r="E13142" s="408">
        <v>6.06</v>
      </c>
      <c r="F13142" s="409">
        <v>45112.348668981482</v>
      </c>
      <c r="G13142" s="408">
        <v>0</v>
      </c>
    </row>
    <row r="13143" spans="1:7" ht="15" x14ac:dyDescent="0.2">
      <c r="A13143" s="407" t="s">
        <v>20763</v>
      </c>
      <c r="B13143" s="407" t="s">
        <v>20764</v>
      </c>
      <c r="C13143" s="408">
        <v>0.5</v>
      </c>
      <c r="D13143" s="408">
        <v>0.36</v>
      </c>
      <c r="E13143" s="408">
        <v>0.86</v>
      </c>
      <c r="F13143" s="409">
        <v>42922.738217592596</v>
      </c>
      <c r="G13143" s="408">
        <v>0</v>
      </c>
    </row>
    <row r="13144" spans="1:7" ht="15" x14ac:dyDescent="0.2">
      <c r="A13144" s="407" t="s">
        <v>20765</v>
      </c>
      <c r="B13144" s="407" t="s">
        <v>20766</v>
      </c>
      <c r="C13144" s="408">
        <v>20.333300000000001</v>
      </c>
      <c r="D13144" s="408">
        <v>0.1004</v>
      </c>
      <c r="E13144" s="408">
        <v>20.433700000000002</v>
      </c>
      <c r="F13144" s="409">
        <v>42922.738749999997</v>
      </c>
      <c r="G13144" s="408">
        <v>0</v>
      </c>
    </row>
    <row r="13145" spans="1:7" ht="15" x14ac:dyDescent="0.25">
      <c r="A13145" s="407" t="s">
        <v>20767</v>
      </c>
      <c r="B13145" s="407" t="s">
        <v>20768</v>
      </c>
      <c r="C13145" s="408">
        <v>8.75</v>
      </c>
      <c r="D13145" s="408">
        <v>1.65</v>
      </c>
      <c r="E13145" s="408">
        <v>10.4</v>
      </c>
      <c r="F13145" s="406"/>
      <c r="G13145" s="408">
        <v>0</v>
      </c>
    </row>
    <row r="13146" spans="1:7" ht="15" x14ac:dyDescent="0.2">
      <c r="A13146" s="407" t="s">
        <v>20769</v>
      </c>
      <c r="B13146" s="407" t="s">
        <v>20770</v>
      </c>
      <c r="C13146" s="408">
        <v>5.8333000000000004</v>
      </c>
      <c r="D13146" s="408">
        <v>0.4</v>
      </c>
      <c r="E13146" s="408">
        <v>6.2332999999999998</v>
      </c>
      <c r="F13146" s="409">
        <v>42985.700173611112</v>
      </c>
      <c r="G13146" s="408">
        <v>0</v>
      </c>
    </row>
    <row r="13147" spans="1:7" ht="15" x14ac:dyDescent="0.2">
      <c r="A13147" s="407" t="s">
        <v>20771</v>
      </c>
      <c r="B13147" s="407" t="s">
        <v>20772</v>
      </c>
      <c r="C13147" s="408">
        <v>5.8333000000000004</v>
      </c>
      <c r="D13147" s="408">
        <v>4.7E-2</v>
      </c>
      <c r="E13147" s="408">
        <v>5.8803000000000001</v>
      </c>
      <c r="F13147" s="409">
        <v>42985.367986111109</v>
      </c>
      <c r="G13147" s="408">
        <v>0</v>
      </c>
    </row>
    <row r="13148" spans="1:7" ht="15" x14ac:dyDescent="0.2">
      <c r="A13148" s="407" t="s">
        <v>20773</v>
      </c>
      <c r="B13148" s="407" t="s">
        <v>20774</v>
      </c>
      <c r="C13148" s="408">
        <v>0</v>
      </c>
      <c r="D13148" s="408">
        <v>17.95</v>
      </c>
      <c r="E13148" s="408">
        <v>17.95</v>
      </c>
      <c r="F13148" s="409">
        <v>45719.452511574076</v>
      </c>
      <c r="G13148" s="408">
        <v>0</v>
      </c>
    </row>
    <row r="13149" spans="1:7" ht="15" x14ac:dyDescent="0.2">
      <c r="A13149" s="407" t="s">
        <v>20775</v>
      </c>
      <c r="B13149" s="407" t="s">
        <v>20776</v>
      </c>
      <c r="C13149" s="408">
        <v>0</v>
      </c>
      <c r="D13149" s="408">
        <v>8</v>
      </c>
      <c r="E13149" s="408">
        <v>8</v>
      </c>
      <c r="F13149" s="409">
        <v>43244.398645833331</v>
      </c>
      <c r="G13149" s="408">
        <v>0</v>
      </c>
    </row>
    <row r="13150" spans="1:7" ht="15" x14ac:dyDescent="0.2">
      <c r="A13150" s="407" t="s">
        <v>20777</v>
      </c>
      <c r="B13150" s="407" t="s">
        <v>20778</v>
      </c>
      <c r="C13150" s="408">
        <v>0</v>
      </c>
      <c r="D13150" s="408">
        <v>8</v>
      </c>
      <c r="E13150" s="408">
        <v>8</v>
      </c>
      <c r="F13150" s="409">
        <v>44859.398449074077</v>
      </c>
      <c r="G13150" s="408">
        <v>0</v>
      </c>
    </row>
    <row r="13151" spans="1:7" ht="15" x14ac:dyDescent="0.2">
      <c r="A13151" s="407" t="s">
        <v>20779</v>
      </c>
      <c r="B13151" s="407" t="s">
        <v>20780</v>
      </c>
      <c r="C13151" s="408">
        <v>0</v>
      </c>
      <c r="D13151" s="408">
        <v>11.25</v>
      </c>
      <c r="E13151" s="408">
        <v>11.25</v>
      </c>
      <c r="F13151" s="409">
        <v>42983.465289351851</v>
      </c>
      <c r="G13151" s="408">
        <v>0</v>
      </c>
    </row>
    <row r="13152" spans="1:7" ht="15" x14ac:dyDescent="0.2">
      <c r="A13152" s="407" t="s">
        <v>20781</v>
      </c>
      <c r="B13152" s="407" t="s">
        <v>20782</v>
      </c>
      <c r="C13152" s="408">
        <v>0</v>
      </c>
      <c r="D13152" s="408">
        <v>10</v>
      </c>
      <c r="E13152" s="408">
        <v>10</v>
      </c>
      <c r="F13152" s="409">
        <v>44512.447939814818</v>
      </c>
      <c r="G13152" s="408">
        <v>0</v>
      </c>
    </row>
    <row r="13153" spans="1:7" ht="15" x14ac:dyDescent="0.2">
      <c r="A13153" s="407" t="s">
        <v>20783</v>
      </c>
      <c r="B13153" s="407" t="s">
        <v>20784</v>
      </c>
      <c r="C13153" s="408">
        <v>0</v>
      </c>
      <c r="D13153" s="408">
        <v>0</v>
      </c>
      <c r="E13153" s="408">
        <v>0</v>
      </c>
      <c r="F13153" s="409">
        <v>45719.451874999999</v>
      </c>
      <c r="G13153" s="408">
        <v>0</v>
      </c>
    </row>
    <row r="13154" spans="1:7" ht="15" x14ac:dyDescent="0.2">
      <c r="A13154" s="407" t="s">
        <v>20785</v>
      </c>
      <c r="B13154" s="407" t="s">
        <v>20786</v>
      </c>
      <c r="C13154" s="408">
        <v>0</v>
      </c>
      <c r="D13154" s="408">
        <v>5.52</v>
      </c>
      <c r="E13154" s="408">
        <v>5.52</v>
      </c>
      <c r="F13154" s="409">
        <v>45630.293703703705</v>
      </c>
      <c r="G13154" s="408">
        <v>0</v>
      </c>
    </row>
    <row r="13155" spans="1:7" ht="15" x14ac:dyDescent="0.2">
      <c r="A13155" s="407" t="s">
        <v>20787</v>
      </c>
      <c r="B13155" s="407" t="s">
        <v>20788</v>
      </c>
      <c r="C13155" s="408">
        <v>0.5</v>
      </c>
      <c r="D13155" s="408">
        <v>9.3149999999999995</v>
      </c>
      <c r="E13155" s="408">
        <v>12.315000000000001</v>
      </c>
      <c r="F13155" s="409">
        <v>43013.90253472222</v>
      </c>
      <c r="G13155" s="408">
        <v>0</v>
      </c>
    </row>
    <row r="13156" spans="1:7" ht="15" x14ac:dyDescent="0.2">
      <c r="A13156" s="407" t="s">
        <v>20789</v>
      </c>
      <c r="B13156" s="407" t="s">
        <v>20790</v>
      </c>
      <c r="C13156" s="408">
        <v>0.5</v>
      </c>
      <c r="D13156" s="408">
        <v>5.3819999999999997</v>
      </c>
      <c r="E13156" s="408">
        <v>8.3819999999999997</v>
      </c>
      <c r="F13156" s="409">
        <v>43013.902569444443</v>
      </c>
      <c r="G13156" s="408">
        <v>0</v>
      </c>
    </row>
    <row r="13157" spans="1:7" ht="15" x14ac:dyDescent="0.2">
      <c r="A13157" s="407" t="s">
        <v>20791</v>
      </c>
      <c r="B13157" s="407" t="s">
        <v>20792</v>
      </c>
      <c r="C13157" s="408">
        <v>0.5</v>
      </c>
      <c r="D13157" s="408">
        <v>16.559999999999999</v>
      </c>
      <c r="E13157" s="408">
        <v>19.559999999999999</v>
      </c>
      <c r="F13157" s="409">
        <v>43013.902592592596</v>
      </c>
      <c r="G13157" s="408">
        <v>0</v>
      </c>
    </row>
    <row r="13158" spans="1:7" ht="15" x14ac:dyDescent="0.2">
      <c r="A13158" s="407" t="s">
        <v>37447</v>
      </c>
      <c r="B13158" s="407" t="s">
        <v>37448</v>
      </c>
      <c r="C13158" s="408">
        <v>0</v>
      </c>
      <c r="D13158" s="408">
        <v>7.05</v>
      </c>
      <c r="E13158" s="408">
        <v>7.05</v>
      </c>
      <c r="F13158" s="409">
        <v>43187.699120370373</v>
      </c>
      <c r="G13158" s="408">
        <v>0</v>
      </c>
    </row>
    <row r="13159" spans="1:7" ht="15" x14ac:dyDescent="0.2">
      <c r="A13159" s="407" t="s">
        <v>20793</v>
      </c>
      <c r="B13159" s="407" t="s">
        <v>20794</v>
      </c>
      <c r="C13159" s="408">
        <v>0</v>
      </c>
      <c r="D13159" s="408">
        <v>13.45</v>
      </c>
      <c r="E13159" s="408">
        <v>13.45</v>
      </c>
      <c r="F13159" s="409">
        <v>44777.566041666665</v>
      </c>
      <c r="G13159" s="408">
        <v>2</v>
      </c>
    </row>
    <row r="13160" spans="1:7" ht="15" x14ac:dyDescent="0.2">
      <c r="A13160" s="407" t="s">
        <v>20795</v>
      </c>
      <c r="B13160" s="407" t="s">
        <v>20796</v>
      </c>
      <c r="C13160" s="408">
        <v>0</v>
      </c>
      <c r="D13160" s="408">
        <v>22.1</v>
      </c>
      <c r="E13160" s="408">
        <v>22.1</v>
      </c>
      <c r="F13160" s="409">
        <v>45952.532500000001</v>
      </c>
      <c r="G13160" s="408">
        <v>0</v>
      </c>
    </row>
    <row r="13161" spans="1:7" ht="15" x14ac:dyDescent="0.2">
      <c r="A13161" s="407" t="s">
        <v>20797</v>
      </c>
      <c r="B13161" s="407" t="s">
        <v>20798</v>
      </c>
      <c r="C13161" s="408">
        <v>0</v>
      </c>
      <c r="D13161" s="408">
        <v>6.4</v>
      </c>
      <c r="E13161" s="408">
        <v>6.4</v>
      </c>
      <c r="F13161" s="409">
        <v>45736.397986111115</v>
      </c>
      <c r="G13161" s="408">
        <v>0</v>
      </c>
    </row>
    <row r="13162" spans="1:7" ht="15" x14ac:dyDescent="0.2">
      <c r="A13162" s="407" t="s">
        <v>20799</v>
      </c>
      <c r="B13162" s="407" t="s">
        <v>20800</v>
      </c>
      <c r="C13162" s="408">
        <v>0</v>
      </c>
      <c r="D13162" s="408">
        <v>0</v>
      </c>
      <c r="E13162" s="408">
        <v>0</v>
      </c>
      <c r="F13162" s="409">
        <v>44882.431087962963</v>
      </c>
      <c r="G13162" s="408">
        <v>0</v>
      </c>
    </row>
    <row r="13163" spans="1:7" ht="15" x14ac:dyDescent="0.2">
      <c r="A13163" s="407" t="s">
        <v>20801</v>
      </c>
      <c r="B13163" s="407" t="s">
        <v>20802</v>
      </c>
      <c r="C13163" s="408">
        <v>56.083300000000001</v>
      </c>
      <c r="D13163" s="408">
        <v>678.62739999999997</v>
      </c>
      <c r="E13163" s="408">
        <v>734.71069999999997</v>
      </c>
      <c r="F13163" s="409">
        <v>44966.364340277774</v>
      </c>
      <c r="G13163" s="408">
        <v>0</v>
      </c>
    </row>
    <row r="13164" spans="1:7" ht="15" x14ac:dyDescent="0.2">
      <c r="A13164" s="407" t="s">
        <v>20803</v>
      </c>
      <c r="B13164" s="407" t="s">
        <v>20804</v>
      </c>
      <c r="C13164" s="408">
        <v>15</v>
      </c>
      <c r="D13164" s="408">
        <v>197.15289999999999</v>
      </c>
      <c r="E13164" s="408">
        <v>212.15289999999999</v>
      </c>
      <c r="F13164" s="409">
        <v>43014.358773148146</v>
      </c>
      <c r="G13164" s="408">
        <v>0</v>
      </c>
    </row>
    <row r="13165" spans="1:7" ht="15" x14ac:dyDescent="0.2">
      <c r="A13165" s="407" t="s">
        <v>20805</v>
      </c>
      <c r="B13165" s="407" t="s">
        <v>20806</v>
      </c>
      <c r="C13165" s="408">
        <v>10</v>
      </c>
      <c r="D13165" s="408">
        <v>198.35079999999999</v>
      </c>
      <c r="E13165" s="408">
        <v>208.35079999999999</v>
      </c>
      <c r="F13165" s="409">
        <v>43014.358831018515</v>
      </c>
      <c r="G13165" s="408">
        <v>0</v>
      </c>
    </row>
    <row r="13166" spans="1:7" ht="15" x14ac:dyDescent="0.2">
      <c r="A13166" s="407" t="s">
        <v>20807</v>
      </c>
      <c r="B13166" s="407" t="s">
        <v>20808</v>
      </c>
      <c r="C13166" s="408">
        <v>10</v>
      </c>
      <c r="D13166" s="408">
        <v>270.00729999999999</v>
      </c>
      <c r="E13166" s="408">
        <v>280.00729999999999</v>
      </c>
      <c r="F13166" s="409">
        <v>43014.358865740738</v>
      </c>
      <c r="G13166" s="408">
        <v>0</v>
      </c>
    </row>
    <row r="13167" spans="1:7" ht="15" x14ac:dyDescent="0.2">
      <c r="A13167" s="407" t="s">
        <v>20809</v>
      </c>
      <c r="B13167" s="407" t="s">
        <v>20810</v>
      </c>
      <c r="C13167" s="408">
        <v>16.083300000000001</v>
      </c>
      <c r="D13167" s="408">
        <v>7.43</v>
      </c>
      <c r="E13167" s="408">
        <v>23.513300000000001</v>
      </c>
      <c r="F13167" s="409">
        <v>43014.358900462961</v>
      </c>
      <c r="G13167" s="408">
        <v>0</v>
      </c>
    </row>
    <row r="13168" spans="1:7" ht="15" x14ac:dyDescent="0.2">
      <c r="A13168" s="407" t="s">
        <v>20811</v>
      </c>
      <c r="B13168" s="407" t="s">
        <v>20812</v>
      </c>
      <c r="C13168" s="408">
        <v>0</v>
      </c>
      <c r="D13168" s="408">
        <v>35</v>
      </c>
      <c r="E13168" s="408">
        <v>35</v>
      </c>
      <c r="F13168" s="409">
        <v>44524.571875000001</v>
      </c>
      <c r="G13168" s="408">
        <v>0</v>
      </c>
    </row>
    <row r="13169" spans="1:7" ht="15" x14ac:dyDescent="0.2">
      <c r="A13169" s="407" t="s">
        <v>20813</v>
      </c>
      <c r="B13169" s="407" t="s">
        <v>20814</v>
      </c>
      <c r="C13169" s="408">
        <v>0</v>
      </c>
      <c r="D13169" s="408">
        <v>18</v>
      </c>
      <c r="E13169" s="408">
        <v>18</v>
      </c>
      <c r="F13169" s="409">
        <v>44524.559583333335</v>
      </c>
      <c r="G13169" s="408">
        <v>0</v>
      </c>
    </row>
    <row r="13170" spans="1:7" ht="15" x14ac:dyDescent="0.2">
      <c r="A13170" s="407" t="s">
        <v>20815</v>
      </c>
      <c r="B13170" s="407" t="s">
        <v>20816</v>
      </c>
      <c r="C13170" s="408">
        <v>0</v>
      </c>
      <c r="D13170" s="408">
        <v>55</v>
      </c>
      <c r="E13170" s="408">
        <v>55</v>
      </c>
      <c r="F13170" s="409">
        <v>43014.359166666669</v>
      </c>
      <c r="G13170" s="408">
        <v>0</v>
      </c>
    </row>
    <row r="13171" spans="1:7" ht="15" x14ac:dyDescent="0.2">
      <c r="A13171" s="407" t="s">
        <v>20817</v>
      </c>
      <c r="B13171" s="407" t="s">
        <v>20818</v>
      </c>
      <c r="C13171" s="408">
        <v>0</v>
      </c>
      <c r="D13171" s="408">
        <v>7.5</v>
      </c>
      <c r="E13171" s="408">
        <v>7.5</v>
      </c>
      <c r="F13171" s="409">
        <v>44512.434131944443</v>
      </c>
      <c r="G13171" s="408">
        <v>0</v>
      </c>
    </row>
    <row r="13172" spans="1:7" ht="15" x14ac:dyDescent="0.2">
      <c r="A13172" s="407" t="s">
        <v>20819</v>
      </c>
      <c r="B13172" s="407" t="s">
        <v>20820</v>
      </c>
      <c r="C13172" s="408">
        <v>0</v>
      </c>
      <c r="D13172" s="408">
        <v>23.8</v>
      </c>
      <c r="E13172" s="408">
        <v>23.8</v>
      </c>
      <c r="F13172" s="409">
        <v>43014.359247685185</v>
      </c>
      <c r="G13172" s="408">
        <v>0</v>
      </c>
    </row>
    <row r="13173" spans="1:7" ht="15" x14ac:dyDescent="0.2">
      <c r="A13173" s="407" t="s">
        <v>20821</v>
      </c>
      <c r="B13173" s="407" t="s">
        <v>20822</v>
      </c>
      <c r="C13173" s="408">
        <v>0</v>
      </c>
      <c r="D13173" s="408">
        <v>12.91</v>
      </c>
      <c r="E13173" s="408">
        <v>12.91</v>
      </c>
      <c r="F13173" s="409">
        <v>44526.398981481485</v>
      </c>
      <c r="G13173" s="408">
        <v>0</v>
      </c>
    </row>
    <row r="13174" spans="1:7" ht="15" x14ac:dyDescent="0.2">
      <c r="A13174" s="407" t="s">
        <v>20823</v>
      </c>
      <c r="B13174" s="407" t="s">
        <v>20824</v>
      </c>
      <c r="C13174" s="408">
        <v>0</v>
      </c>
      <c r="D13174" s="408">
        <v>28.01</v>
      </c>
      <c r="E13174" s="408">
        <v>28.01</v>
      </c>
      <c r="F13174" s="409">
        <v>44526.398634259262</v>
      </c>
      <c r="G13174" s="408">
        <v>0</v>
      </c>
    </row>
    <row r="13175" spans="1:7" ht="15" x14ac:dyDescent="0.2">
      <c r="A13175" s="407" t="s">
        <v>20825</v>
      </c>
      <c r="B13175" s="407" t="s">
        <v>20826</v>
      </c>
      <c r="C13175" s="408">
        <v>0</v>
      </c>
      <c r="D13175" s="408">
        <v>37.450000000000003</v>
      </c>
      <c r="E13175" s="408">
        <v>37.450000000000003</v>
      </c>
      <c r="F13175" s="409">
        <v>44517.607499999998</v>
      </c>
      <c r="G13175" s="408">
        <v>0</v>
      </c>
    </row>
    <row r="13176" spans="1:7" ht="15" x14ac:dyDescent="0.2">
      <c r="A13176" s="407" t="s">
        <v>20827</v>
      </c>
      <c r="B13176" s="407" t="s">
        <v>20828</v>
      </c>
      <c r="C13176" s="408">
        <v>0</v>
      </c>
      <c r="D13176" s="408">
        <v>5</v>
      </c>
      <c r="E13176" s="408">
        <v>5</v>
      </c>
      <c r="F13176" s="409">
        <v>44524.420868055553</v>
      </c>
      <c r="G13176" s="408">
        <v>0</v>
      </c>
    </row>
    <row r="13177" spans="1:7" ht="15" x14ac:dyDescent="0.2">
      <c r="A13177" s="407" t="s">
        <v>20829</v>
      </c>
      <c r="B13177" s="407" t="s">
        <v>20830</v>
      </c>
      <c r="C13177" s="408">
        <v>0</v>
      </c>
      <c r="D13177" s="408">
        <v>12.5</v>
      </c>
      <c r="E13177" s="408">
        <v>12.5</v>
      </c>
      <c r="F13177" s="409">
        <v>43014.359444444446</v>
      </c>
      <c r="G13177" s="408">
        <v>0</v>
      </c>
    </row>
    <row r="13178" spans="1:7" ht="15" x14ac:dyDescent="0.2">
      <c r="A13178" s="407" t="s">
        <v>20831</v>
      </c>
      <c r="B13178" s="407" t="s">
        <v>20832</v>
      </c>
      <c r="C13178" s="408">
        <v>0</v>
      </c>
      <c r="D13178" s="408">
        <v>15</v>
      </c>
      <c r="E13178" s="408">
        <v>15</v>
      </c>
      <c r="F13178" s="409">
        <v>43014.359479166669</v>
      </c>
      <c r="G13178" s="408">
        <v>0</v>
      </c>
    </row>
    <row r="13179" spans="1:7" ht="15" x14ac:dyDescent="0.2">
      <c r="A13179" s="407" t="s">
        <v>20833</v>
      </c>
      <c r="B13179" s="407" t="s">
        <v>20834</v>
      </c>
      <c r="C13179" s="408">
        <v>0</v>
      </c>
      <c r="D13179" s="408">
        <v>12.5</v>
      </c>
      <c r="E13179" s="408">
        <v>12.5</v>
      </c>
      <c r="F13179" s="409">
        <v>43014.359537037039</v>
      </c>
      <c r="G13179" s="408">
        <v>0</v>
      </c>
    </row>
    <row r="13180" spans="1:7" ht="15" x14ac:dyDescent="0.2">
      <c r="A13180" s="407" t="s">
        <v>20835</v>
      </c>
      <c r="B13180" s="407" t="s">
        <v>20836</v>
      </c>
      <c r="C13180" s="408">
        <v>0</v>
      </c>
      <c r="D13180" s="408">
        <v>5.5</v>
      </c>
      <c r="E13180" s="408">
        <v>5.5</v>
      </c>
      <c r="F13180" s="409">
        <v>43014.359560185185</v>
      </c>
      <c r="G13180" s="408">
        <v>0</v>
      </c>
    </row>
    <row r="13181" spans="1:7" ht="15" x14ac:dyDescent="0.2">
      <c r="A13181" s="407" t="s">
        <v>20837</v>
      </c>
      <c r="B13181" s="407" t="s">
        <v>20838</v>
      </c>
      <c r="C13181" s="408">
        <v>0</v>
      </c>
      <c r="D13181" s="408">
        <v>2.1</v>
      </c>
      <c r="E13181" s="408">
        <v>2.1</v>
      </c>
      <c r="F13181" s="409">
        <v>44524.421157407407</v>
      </c>
      <c r="G13181" s="408">
        <v>0</v>
      </c>
    </row>
    <row r="13182" spans="1:7" ht="15" x14ac:dyDescent="0.2">
      <c r="A13182" s="407" t="s">
        <v>20839</v>
      </c>
      <c r="B13182" s="407" t="s">
        <v>20840</v>
      </c>
      <c r="C13182" s="408">
        <v>0</v>
      </c>
      <c r="D13182" s="408">
        <v>307.5</v>
      </c>
      <c r="E13182" s="408">
        <v>307.5</v>
      </c>
      <c r="F13182" s="409">
        <v>45098.782939814817</v>
      </c>
      <c r="G13182" s="408">
        <v>0</v>
      </c>
    </row>
    <row r="13183" spans="1:7" ht="15" x14ac:dyDescent="0.2">
      <c r="A13183" s="407" t="s">
        <v>37449</v>
      </c>
      <c r="B13183" s="407" t="s">
        <v>37450</v>
      </c>
      <c r="C13183" s="408">
        <v>23</v>
      </c>
      <c r="D13183" s="408">
        <v>433.47809999999998</v>
      </c>
      <c r="E13183" s="408">
        <v>456.47809999999998</v>
      </c>
      <c r="F13183" s="409">
        <v>43007.473576388889</v>
      </c>
      <c r="G13183" s="408">
        <v>0</v>
      </c>
    </row>
    <row r="13184" spans="1:7" ht="15" x14ac:dyDescent="0.2">
      <c r="A13184" s="407" t="s">
        <v>20841</v>
      </c>
      <c r="B13184" s="407" t="s">
        <v>20842</v>
      </c>
      <c r="C13184" s="408">
        <v>0</v>
      </c>
      <c r="D13184" s="408">
        <v>33.450000000000003</v>
      </c>
      <c r="E13184" s="408">
        <v>33.450000000000003</v>
      </c>
      <c r="F13184" s="409">
        <v>43139.646516203706</v>
      </c>
      <c r="G13184" s="408">
        <v>0</v>
      </c>
    </row>
    <row r="13185" spans="1:7" ht="15" x14ac:dyDescent="0.25">
      <c r="A13185" s="407" t="s">
        <v>20843</v>
      </c>
      <c r="B13185" s="407" t="s">
        <v>20844</v>
      </c>
      <c r="C13185" s="406"/>
      <c r="D13185" s="408">
        <v>13.1503</v>
      </c>
      <c r="E13185" s="408">
        <v>13.1503</v>
      </c>
      <c r="F13185" s="409">
        <v>44526.3983912037</v>
      </c>
      <c r="G13185" s="408">
        <v>0</v>
      </c>
    </row>
    <row r="13186" spans="1:7" ht="15" x14ac:dyDescent="0.2">
      <c r="A13186" s="407" t="s">
        <v>20845</v>
      </c>
      <c r="B13186" s="407" t="s">
        <v>20846</v>
      </c>
      <c r="C13186" s="408">
        <v>8.25</v>
      </c>
      <c r="D13186" s="408">
        <v>132.96728957628704</v>
      </c>
      <c r="E13186" s="408">
        <v>141.21728957628704</v>
      </c>
      <c r="F13186" s="409">
        <v>43186.47148148148</v>
      </c>
      <c r="G13186" s="408">
        <v>0</v>
      </c>
    </row>
    <row r="13187" spans="1:7" ht="15" x14ac:dyDescent="0.2">
      <c r="A13187" s="407" t="s">
        <v>20847</v>
      </c>
      <c r="B13187" s="407" t="s">
        <v>20848</v>
      </c>
      <c r="C13187" s="408">
        <v>11.249999999999998</v>
      </c>
      <c r="D13187" s="408">
        <v>167.54408957628706</v>
      </c>
      <c r="E13187" s="408">
        <v>178.79408957628706</v>
      </c>
      <c r="F13187" s="409">
        <v>44512.563958333332</v>
      </c>
      <c r="G13187" s="408">
        <v>0</v>
      </c>
    </row>
    <row r="13188" spans="1:7" ht="15" x14ac:dyDescent="0.2">
      <c r="A13188" s="407" t="s">
        <v>20849</v>
      </c>
      <c r="B13188" s="407" t="s">
        <v>20850</v>
      </c>
      <c r="C13188" s="408">
        <v>0</v>
      </c>
      <c r="D13188" s="408">
        <v>151.30000000000001</v>
      </c>
      <c r="E13188" s="408">
        <v>151.30000000000001</v>
      </c>
      <c r="F13188" s="409">
        <v>44390.316030092596</v>
      </c>
      <c r="G13188" s="408">
        <v>0</v>
      </c>
    </row>
    <row r="13189" spans="1:7" ht="15" x14ac:dyDescent="0.2">
      <c r="A13189" s="407" t="s">
        <v>20851</v>
      </c>
      <c r="B13189" s="407" t="s">
        <v>20852</v>
      </c>
      <c r="C13189" s="408">
        <v>0</v>
      </c>
      <c r="D13189" s="408">
        <v>450.2</v>
      </c>
      <c r="E13189" s="408">
        <v>450.2</v>
      </c>
      <c r="F13189" s="409">
        <v>44512.563356481478</v>
      </c>
      <c r="G13189" s="408">
        <v>0</v>
      </c>
    </row>
    <row r="13190" spans="1:7" ht="15" x14ac:dyDescent="0.2">
      <c r="A13190" s="407" t="s">
        <v>20853</v>
      </c>
      <c r="B13190" s="407" t="s">
        <v>20854</v>
      </c>
      <c r="C13190" s="408">
        <v>0</v>
      </c>
      <c r="D13190" s="408">
        <v>13.45</v>
      </c>
      <c r="E13190" s="408">
        <v>13.45</v>
      </c>
      <c r="F13190" s="409">
        <v>44530.615162037036</v>
      </c>
      <c r="G13190" s="408">
        <v>0</v>
      </c>
    </row>
    <row r="13191" spans="1:7" ht="15" x14ac:dyDescent="0.2">
      <c r="A13191" s="407" t="s">
        <v>20855</v>
      </c>
      <c r="B13191" s="407" t="s">
        <v>20846</v>
      </c>
      <c r="C13191" s="408">
        <v>8.25</v>
      </c>
      <c r="D13191" s="408">
        <v>127.26728957628706</v>
      </c>
      <c r="E13191" s="408">
        <v>135.51728957628706</v>
      </c>
      <c r="F13191" s="409">
        <v>43186.472233796296</v>
      </c>
      <c r="G13191" s="408">
        <v>0</v>
      </c>
    </row>
    <row r="13192" spans="1:7" ht="15" x14ac:dyDescent="0.25">
      <c r="A13192" s="407" t="s">
        <v>20856</v>
      </c>
      <c r="B13192" s="407" t="s">
        <v>20857</v>
      </c>
      <c r="C13192" s="408">
        <v>11.249999999999998</v>
      </c>
      <c r="D13192" s="408">
        <v>215.64408957628706</v>
      </c>
      <c r="E13192" s="408">
        <v>226.89408957628706</v>
      </c>
      <c r="F13192" s="406"/>
      <c r="G13192" s="408">
        <v>0</v>
      </c>
    </row>
    <row r="13193" spans="1:7" ht="15" x14ac:dyDescent="0.25">
      <c r="A13193" s="407" t="s">
        <v>20858</v>
      </c>
      <c r="B13193" s="407" t="s">
        <v>20859</v>
      </c>
      <c r="C13193" s="408">
        <v>9</v>
      </c>
      <c r="D13193" s="408">
        <v>178.04390000000001</v>
      </c>
      <c r="E13193" s="408">
        <v>187.04390000000001</v>
      </c>
      <c r="F13193" s="406"/>
      <c r="G13193" s="408">
        <v>0</v>
      </c>
    </row>
    <row r="13194" spans="1:7" ht="15" x14ac:dyDescent="0.2">
      <c r="A13194" s="407" t="s">
        <v>20860</v>
      </c>
      <c r="B13194" s="407" t="s">
        <v>20861</v>
      </c>
      <c r="C13194" s="408">
        <v>0</v>
      </c>
      <c r="D13194" s="408">
        <v>99.1</v>
      </c>
      <c r="E13194" s="408">
        <v>99.1</v>
      </c>
      <c r="F13194" s="409">
        <v>43010.68645833333</v>
      </c>
      <c r="G13194" s="408">
        <v>0</v>
      </c>
    </row>
    <row r="13195" spans="1:7" ht="15" x14ac:dyDescent="0.2">
      <c r="A13195" s="407" t="s">
        <v>20862</v>
      </c>
      <c r="B13195" s="407" t="s">
        <v>20863</v>
      </c>
      <c r="C13195" s="408">
        <v>8.25</v>
      </c>
      <c r="D13195" s="408">
        <v>192.14408957628706</v>
      </c>
      <c r="E13195" s="408">
        <v>200.39408957628706</v>
      </c>
      <c r="F13195" s="409">
        <v>44512.564930555556</v>
      </c>
      <c r="G13195" s="408">
        <v>0</v>
      </c>
    </row>
    <row r="13196" spans="1:7" ht="15" x14ac:dyDescent="0.2">
      <c r="A13196" s="407" t="s">
        <v>20864</v>
      </c>
      <c r="B13196" s="407" t="s">
        <v>20865</v>
      </c>
      <c r="C13196" s="408">
        <v>0</v>
      </c>
      <c r="D13196" s="408">
        <v>113.2</v>
      </c>
      <c r="E13196" s="408">
        <v>113.2</v>
      </c>
      <c r="F13196" s="409">
        <v>44512.563113425924</v>
      </c>
      <c r="G13196" s="408">
        <v>0</v>
      </c>
    </row>
    <row r="13197" spans="1:7" ht="15" x14ac:dyDescent="0.2">
      <c r="A13197" s="407" t="s">
        <v>20866</v>
      </c>
      <c r="B13197" s="407" t="s">
        <v>20867</v>
      </c>
      <c r="C13197" s="408">
        <v>0</v>
      </c>
      <c r="D13197" s="408">
        <v>136.69999999999999</v>
      </c>
      <c r="E13197" s="408">
        <v>136.69999999999999</v>
      </c>
      <c r="F13197" s="409">
        <v>44512.562557870369</v>
      </c>
      <c r="G13197" s="408">
        <v>0</v>
      </c>
    </row>
    <row r="13198" spans="1:7" ht="15" x14ac:dyDescent="0.25">
      <c r="A13198" s="407" t="s">
        <v>20868</v>
      </c>
      <c r="B13198" s="407" t="s">
        <v>20869</v>
      </c>
      <c r="C13198" s="408">
        <v>77.666666666666671</v>
      </c>
      <c r="D13198" s="408">
        <v>915.93764778244531</v>
      </c>
      <c r="E13198" s="408">
        <v>1022.3543144491121</v>
      </c>
      <c r="F13198" s="406"/>
      <c r="G13198" s="408">
        <v>0</v>
      </c>
    </row>
    <row r="13199" spans="1:7" ht="15" x14ac:dyDescent="0.2">
      <c r="A13199" s="407" t="s">
        <v>20870</v>
      </c>
      <c r="B13199" s="407" t="s">
        <v>20871</v>
      </c>
      <c r="C13199" s="408">
        <v>0</v>
      </c>
      <c r="D13199" s="408">
        <v>354</v>
      </c>
      <c r="E13199" s="408">
        <v>354</v>
      </c>
      <c r="F13199" s="409">
        <v>43244.409178240741</v>
      </c>
      <c r="G13199" s="408">
        <v>0</v>
      </c>
    </row>
    <row r="13200" spans="1:7" ht="15" x14ac:dyDescent="0.2">
      <c r="A13200" s="407" t="s">
        <v>20872</v>
      </c>
      <c r="B13200" s="407" t="s">
        <v>20873</v>
      </c>
      <c r="C13200" s="408">
        <v>8.3332999999999995</v>
      </c>
      <c r="D13200" s="408">
        <v>259.38</v>
      </c>
      <c r="E13200" s="408">
        <v>267.7133</v>
      </c>
      <c r="F13200" s="409">
        <v>43150.471875000003</v>
      </c>
      <c r="G13200" s="408">
        <v>0</v>
      </c>
    </row>
    <row r="13201" spans="1:7" ht="15" x14ac:dyDescent="0.2">
      <c r="A13201" s="407" t="s">
        <v>20874</v>
      </c>
      <c r="B13201" s="407" t="s">
        <v>20875</v>
      </c>
      <c r="C13201" s="408">
        <v>8.25</v>
      </c>
      <c r="D13201" s="408">
        <v>215.64408957628706</v>
      </c>
      <c r="E13201" s="408">
        <v>223.89408957628706</v>
      </c>
      <c r="F13201" s="409">
        <v>44512.564675925925</v>
      </c>
      <c r="G13201" s="408">
        <v>0</v>
      </c>
    </row>
    <row r="13202" spans="1:7" ht="15" x14ac:dyDescent="0.2">
      <c r="A13202" s="407" t="s">
        <v>20876</v>
      </c>
      <c r="B13202" s="407" t="s">
        <v>20877</v>
      </c>
      <c r="C13202" s="408">
        <v>0</v>
      </c>
      <c r="D13202" s="408">
        <v>136.69999999999999</v>
      </c>
      <c r="E13202" s="408">
        <v>136.69999999999999</v>
      </c>
      <c r="F13202" s="409">
        <v>44512.562800925924</v>
      </c>
      <c r="G13202" s="408">
        <v>0</v>
      </c>
    </row>
    <row r="13203" spans="1:7" ht="15" x14ac:dyDescent="0.25">
      <c r="A13203" s="407" t="s">
        <v>20878</v>
      </c>
      <c r="B13203" s="407" t="s">
        <v>20879</v>
      </c>
      <c r="C13203" s="406"/>
      <c r="D13203" s="406"/>
      <c r="E13203" s="406"/>
      <c r="F13203" s="409">
        <v>44526.578668981485</v>
      </c>
      <c r="G13203" s="408">
        <v>0</v>
      </c>
    </row>
    <row r="13204" spans="1:7" ht="15" x14ac:dyDescent="0.25">
      <c r="A13204" s="407" t="s">
        <v>20880</v>
      </c>
      <c r="B13204" s="407" t="s">
        <v>20881</v>
      </c>
      <c r="C13204" s="406"/>
      <c r="D13204" s="406"/>
      <c r="E13204" s="406"/>
      <c r="F13204" s="409">
        <v>44526.579189814816</v>
      </c>
      <c r="G13204" s="408">
        <v>0</v>
      </c>
    </row>
    <row r="13205" spans="1:7" ht="15" x14ac:dyDescent="0.25">
      <c r="A13205" s="407" t="s">
        <v>20882</v>
      </c>
      <c r="B13205" s="407" t="s">
        <v>20883</v>
      </c>
      <c r="C13205" s="406"/>
      <c r="D13205" s="406"/>
      <c r="E13205" s="406"/>
      <c r="F13205" s="409">
        <v>44530.439780092594</v>
      </c>
      <c r="G13205" s="408">
        <v>0</v>
      </c>
    </row>
    <row r="13206" spans="1:7" ht="15" x14ac:dyDescent="0.25">
      <c r="A13206" s="407" t="s">
        <v>20884</v>
      </c>
      <c r="B13206" s="407" t="s">
        <v>20885</v>
      </c>
      <c r="C13206" s="406"/>
      <c r="D13206" s="406"/>
      <c r="E13206" s="406"/>
      <c r="F13206" s="409">
        <v>44510.4065162037</v>
      </c>
      <c r="G13206" s="408">
        <v>0</v>
      </c>
    </row>
    <row r="13207" spans="1:7" ht="15" x14ac:dyDescent="0.25">
      <c r="A13207" s="407" t="s">
        <v>20886</v>
      </c>
      <c r="B13207" s="407" t="s">
        <v>20887</v>
      </c>
      <c r="C13207" s="406"/>
      <c r="D13207" s="406"/>
      <c r="E13207" s="406"/>
      <c r="F13207" s="409">
        <v>44526.579456018517</v>
      </c>
      <c r="G13207" s="408">
        <v>0</v>
      </c>
    </row>
    <row r="13208" spans="1:7" ht="15" x14ac:dyDescent="0.25">
      <c r="A13208" s="407" t="s">
        <v>20888</v>
      </c>
      <c r="B13208" s="407" t="s">
        <v>20889</v>
      </c>
      <c r="C13208" s="408">
        <v>0</v>
      </c>
      <c r="D13208" s="408">
        <v>11.15</v>
      </c>
      <c r="E13208" s="408">
        <v>11.15</v>
      </c>
      <c r="F13208" s="406"/>
      <c r="G13208" s="408">
        <v>0</v>
      </c>
    </row>
    <row r="13209" spans="1:7" ht="15" x14ac:dyDescent="0.25">
      <c r="A13209" s="407" t="s">
        <v>20890</v>
      </c>
      <c r="B13209" s="407" t="s">
        <v>20891</v>
      </c>
      <c r="C13209" s="406"/>
      <c r="D13209" s="406"/>
      <c r="E13209" s="406"/>
      <c r="F13209" s="409">
        <v>44526.578900462962</v>
      </c>
      <c r="G13209" s="408">
        <v>0</v>
      </c>
    </row>
    <row r="13210" spans="1:7" ht="15" x14ac:dyDescent="0.2">
      <c r="A13210" s="407" t="s">
        <v>20892</v>
      </c>
      <c r="B13210" s="407" t="s">
        <v>20893</v>
      </c>
      <c r="C13210" s="408">
        <v>0</v>
      </c>
      <c r="D13210" s="408">
        <v>16.899999999999999</v>
      </c>
      <c r="E13210" s="408">
        <v>16.899999999999999</v>
      </c>
      <c r="F13210" s="409">
        <v>44873.439016203702</v>
      </c>
      <c r="G13210" s="408">
        <v>0</v>
      </c>
    </row>
    <row r="13211" spans="1:7" ht="15" x14ac:dyDescent="0.25">
      <c r="A13211" s="407" t="s">
        <v>20894</v>
      </c>
      <c r="B13211" s="407" t="s">
        <v>20895</v>
      </c>
      <c r="C13211" s="406"/>
      <c r="D13211" s="406"/>
      <c r="E13211" s="406"/>
      <c r="F13211" s="409">
        <v>44510.406157407408</v>
      </c>
      <c r="G13211" s="408">
        <v>0</v>
      </c>
    </row>
    <row r="13212" spans="1:7" ht="15" x14ac:dyDescent="0.25">
      <c r="A13212" s="407" t="s">
        <v>20896</v>
      </c>
      <c r="B13212" s="407" t="s">
        <v>20897</v>
      </c>
      <c r="C13212" s="406"/>
      <c r="D13212" s="406"/>
      <c r="E13212" s="406"/>
      <c r="F13212" s="409">
        <v>44530.439305555556</v>
      </c>
      <c r="G13212" s="408">
        <v>0</v>
      </c>
    </row>
    <row r="13213" spans="1:7" ht="15" x14ac:dyDescent="0.25">
      <c r="A13213" s="407" t="s">
        <v>20898</v>
      </c>
      <c r="B13213" s="407" t="s">
        <v>20899</v>
      </c>
      <c r="C13213" s="408">
        <v>0</v>
      </c>
      <c r="D13213" s="408">
        <v>88.6</v>
      </c>
      <c r="E13213" s="408">
        <v>88.6</v>
      </c>
      <c r="F13213" s="406"/>
      <c r="G13213" s="408">
        <v>0</v>
      </c>
    </row>
    <row r="13214" spans="1:7" ht="15" x14ac:dyDescent="0.2">
      <c r="A13214" s="407" t="s">
        <v>20900</v>
      </c>
      <c r="B13214" s="407" t="s">
        <v>20901</v>
      </c>
      <c r="C13214" s="408">
        <v>3.8333333333333335</v>
      </c>
      <c r="D13214" s="408">
        <v>1.8710803635838982</v>
      </c>
      <c r="E13214" s="408">
        <v>13.621080363583898</v>
      </c>
      <c r="F13214" s="409">
        <v>45112.41547453704</v>
      </c>
      <c r="G13214" s="408">
        <v>0</v>
      </c>
    </row>
    <row r="13215" spans="1:7" ht="15" x14ac:dyDescent="0.2">
      <c r="A13215" s="407" t="s">
        <v>20902</v>
      </c>
      <c r="B13215" s="407" t="s">
        <v>20903</v>
      </c>
      <c r="C13215" s="408">
        <v>0</v>
      </c>
      <c r="D13215" s="408">
        <v>32.450000000000003</v>
      </c>
      <c r="E13215" s="408">
        <v>32.450000000000003</v>
      </c>
      <c r="F13215" s="409">
        <v>44523.361273148148</v>
      </c>
      <c r="G13215" s="408">
        <v>0</v>
      </c>
    </row>
    <row r="13216" spans="1:7" ht="15" x14ac:dyDescent="0.2">
      <c r="A13216" s="407" t="s">
        <v>20904</v>
      </c>
      <c r="B13216" s="407" t="s">
        <v>20905</v>
      </c>
      <c r="C13216" s="408">
        <v>0</v>
      </c>
      <c r="D13216" s="408">
        <v>25</v>
      </c>
      <c r="E13216" s="408">
        <v>25</v>
      </c>
      <c r="F13216" s="409">
        <v>44525.418194444443</v>
      </c>
      <c r="G13216" s="408">
        <v>0</v>
      </c>
    </row>
    <row r="13217" spans="1:7" ht="15" x14ac:dyDescent="0.2">
      <c r="A13217" s="407" t="s">
        <v>20906</v>
      </c>
      <c r="B13217" s="407" t="s">
        <v>20907</v>
      </c>
      <c r="C13217" s="408">
        <v>2.5</v>
      </c>
      <c r="D13217" s="408">
        <v>11.679500000000001</v>
      </c>
      <c r="E13217" s="408">
        <v>14.179500000000001</v>
      </c>
      <c r="F13217" s="409">
        <v>44511.444016203706</v>
      </c>
      <c r="G13217" s="408">
        <v>0</v>
      </c>
    </row>
    <row r="13218" spans="1:7" ht="15" x14ac:dyDescent="0.2">
      <c r="A13218" s="407" t="s">
        <v>20908</v>
      </c>
      <c r="B13218" s="407" t="s">
        <v>20909</v>
      </c>
      <c r="C13218" s="408">
        <v>5</v>
      </c>
      <c r="D13218" s="408">
        <v>3.6920000000000002</v>
      </c>
      <c r="E13218" s="408">
        <v>8.6920000000000002</v>
      </c>
      <c r="F13218" s="409">
        <v>44511.444409722222</v>
      </c>
      <c r="G13218" s="408">
        <v>0</v>
      </c>
    </row>
    <row r="13219" spans="1:7" ht="15" x14ac:dyDescent="0.2">
      <c r="A13219" s="407" t="s">
        <v>20910</v>
      </c>
      <c r="B13219" s="407" t="s">
        <v>20911</v>
      </c>
      <c r="C13219" s="408">
        <v>0</v>
      </c>
      <c r="D13219" s="408">
        <v>35</v>
      </c>
      <c r="E13219" s="408">
        <v>35</v>
      </c>
      <c r="F13219" s="409">
        <v>43244.399618055555</v>
      </c>
      <c r="G13219" s="408">
        <v>0</v>
      </c>
    </row>
    <row r="13220" spans="1:7" ht="15" x14ac:dyDescent="0.2">
      <c r="A13220" s="407" t="s">
        <v>20912</v>
      </c>
      <c r="B13220" s="407" t="s">
        <v>20913</v>
      </c>
      <c r="C13220" s="408">
        <v>0</v>
      </c>
      <c r="D13220" s="408">
        <v>35</v>
      </c>
      <c r="E13220" s="408">
        <v>35</v>
      </c>
      <c r="F13220" s="409">
        <v>43244.399722222224</v>
      </c>
      <c r="G13220" s="408">
        <v>0</v>
      </c>
    </row>
    <row r="13221" spans="1:7" ht="15" x14ac:dyDescent="0.2">
      <c r="A13221" s="407" t="s">
        <v>20914</v>
      </c>
      <c r="B13221" s="407" t="s">
        <v>20915</v>
      </c>
      <c r="C13221" s="408">
        <v>0</v>
      </c>
      <c r="D13221" s="408">
        <v>4.33</v>
      </c>
      <c r="E13221" s="408">
        <v>4.33</v>
      </c>
      <c r="F13221" s="409">
        <v>43388.322164351855</v>
      </c>
      <c r="G13221" s="408">
        <v>0</v>
      </c>
    </row>
    <row r="13222" spans="1:7" ht="15" x14ac:dyDescent="0.2">
      <c r="A13222" s="407" t="s">
        <v>20916</v>
      </c>
      <c r="B13222" s="407" t="s">
        <v>20917</v>
      </c>
      <c r="C13222" s="408">
        <v>0</v>
      </c>
      <c r="D13222" s="408">
        <v>21666.67</v>
      </c>
      <c r="E13222" s="408">
        <v>21666.67</v>
      </c>
      <c r="F13222" s="409">
        <v>45131.308287037034</v>
      </c>
      <c r="G13222" s="408">
        <v>0</v>
      </c>
    </row>
    <row r="13223" spans="1:7" ht="15" x14ac:dyDescent="0.2">
      <c r="A13223" s="407" t="s">
        <v>20918</v>
      </c>
      <c r="B13223" s="407" t="s">
        <v>20919</v>
      </c>
      <c r="C13223" s="408">
        <v>0</v>
      </c>
      <c r="D13223" s="408">
        <v>13333.33</v>
      </c>
      <c r="E13223" s="408">
        <v>13333.33</v>
      </c>
      <c r="F13223" s="409">
        <v>45131.308912037035</v>
      </c>
      <c r="G13223" s="408">
        <v>0</v>
      </c>
    </row>
    <row r="13224" spans="1:7" ht="15" x14ac:dyDescent="0.2">
      <c r="A13224" s="407" t="s">
        <v>20920</v>
      </c>
      <c r="B13224" s="407" t="s">
        <v>20921</v>
      </c>
      <c r="C13224" s="408">
        <v>5</v>
      </c>
      <c r="D13224" s="408">
        <v>479.57279999999997</v>
      </c>
      <c r="E13224" s="408">
        <v>484.57280000000003</v>
      </c>
      <c r="F13224" s="409">
        <v>44882.431319444448</v>
      </c>
      <c r="G13224" s="408">
        <v>0</v>
      </c>
    </row>
    <row r="13225" spans="1:7" ht="15" x14ac:dyDescent="0.2">
      <c r="A13225" s="407" t="s">
        <v>20922</v>
      </c>
      <c r="B13225" s="407" t="s">
        <v>20923</v>
      </c>
      <c r="C13225" s="408">
        <v>0</v>
      </c>
      <c r="D13225" s="408">
        <v>45</v>
      </c>
      <c r="E13225" s="408">
        <v>45</v>
      </c>
      <c r="F13225" s="409">
        <v>44882.431481481479</v>
      </c>
      <c r="G13225" s="408">
        <v>0</v>
      </c>
    </row>
    <row r="13226" spans="1:7" ht="15" x14ac:dyDescent="0.2">
      <c r="A13226" s="407" t="s">
        <v>20924</v>
      </c>
      <c r="B13226" s="407" t="s">
        <v>20925</v>
      </c>
      <c r="C13226" s="408">
        <v>7.5</v>
      </c>
      <c r="D13226" s="408">
        <v>7.4644298667902005</v>
      </c>
      <c r="E13226" s="408">
        <v>24.964429866790198</v>
      </c>
      <c r="F13226" s="409">
        <v>43014.360046296293</v>
      </c>
      <c r="G13226" s="408">
        <v>0</v>
      </c>
    </row>
    <row r="13227" spans="1:7" ht="15" x14ac:dyDescent="0.2">
      <c r="A13227" s="407" t="s">
        <v>20926</v>
      </c>
      <c r="B13227" s="407" t="s">
        <v>20927</v>
      </c>
      <c r="C13227" s="408">
        <v>7.5</v>
      </c>
      <c r="D13227" s="408">
        <v>7.4644298667902005</v>
      </c>
      <c r="E13227" s="408">
        <v>24.964429866790198</v>
      </c>
      <c r="F13227" s="409">
        <v>44524.503217592595</v>
      </c>
      <c r="G13227" s="408">
        <v>0</v>
      </c>
    </row>
    <row r="13228" spans="1:7" ht="15" x14ac:dyDescent="0.2">
      <c r="A13228" s="407" t="s">
        <v>20928</v>
      </c>
      <c r="B13228" s="407" t="s">
        <v>20929</v>
      </c>
      <c r="C13228" s="408">
        <v>20.75</v>
      </c>
      <c r="D13228" s="408">
        <v>62.91</v>
      </c>
      <c r="E13228" s="408">
        <v>100.16</v>
      </c>
      <c r="F13228" s="409">
        <v>44511.591296296298</v>
      </c>
      <c r="G13228" s="408">
        <v>0</v>
      </c>
    </row>
    <row r="13229" spans="1:7" ht="15" x14ac:dyDescent="0.2">
      <c r="A13229" s="407" t="s">
        <v>20930</v>
      </c>
      <c r="B13229" s="407" t="s">
        <v>20931</v>
      </c>
      <c r="C13229" s="408">
        <v>20.75</v>
      </c>
      <c r="D13229" s="408">
        <v>62.91</v>
      </c>
      <c r="E13229" s="408">
        <v>100.16</v>
      </c>
      <c r="F13229" s="409">
        <v>44511.589467592596</v>
      </c>
      <c r="G13229" s="408">
        <v>0</v>
      </c>
    </row>
    <row r="13230" spans="1:7" ht="15" x14ac:dyDescent="0.2">
      <c r="A13230" s="407" t="s">
        <v>20932</v>
      </c>
      <c r="B13230" s="407" t="s">
        <v>20933</v>
      </c>
      <c r="C13230" s="408">
        <v>19.25</v>
      </c>
      <c r="D13230" s="408">
        <v>43.204312219083576</v>
      </c>
      <c r="E13230" s="408">
        <v>78.954312219083576</v>
      </c>
      <c r="F13230" s="409">
        <v>44511.436053240737</v>
      </c>
      <c r="G13230" s="408">
        <v>0</v>
      </c>
    </row>
    <row r="13231" spans="1:7" ht="15" x14ac:dyDescent="0.2">
      <c r="A13231" s="407" t="s">
        <v>20934</v>
      </c>
      <c r="B13231" s="407" t="s">
        <v>20931</v>
      </c>
      <c r="C13231" s="408">
        <v>19.25</v>
      </c>
      <c r="D13231" s="408">
        <v>43.204312219083576</v>
      </c>
      <c r="E13231" s="408">
        <v>78.954312219083576</v>
      </c>
      <c r="F13231" s="409">
        <v>44511.589756944442</v>
      </c>
      <c r="G13231" s="408">
        <v>0</v>
      </c>
    </row>
    <row r="13232" spans="1:7" ht="15" x14ac:dyDescent="0.2">
      <c r="A13232" s="407" t="s">
        <v>20935</v>
      </c>
      <c r="B13232" s="407" t="s">
        <v>20936</v>
      </c>
      <c r="C13232" s="408">
        <v>20.25</v>
      </c>
      <c r="D13232" s="408">
        <v>67.881752943713266</v>
      </c>
      <c r="E13232" s="408">
        <v>105.63175294371328</v>
      </c>
      <c r="F13232" s="409">
        <v>44511.434918981482</v>
      </c>
      <c r="G13232" s="408">
        <v>0</v>
      </c>
    </row>
    <row r="13233" spans="1:7" ht="15" x14ac:dyDescent="0.2">
      <c r="A13233" s="407" t="s">
        <v>20937</v>
      </c>
      <c r="B13233" s="407" t="s">
        <v>20938</v>
      </c>
      <c r="C13233" s="408">
        <v>0</v>
      </c>
      <c r="D13233" s="408">
        <v>1.9</v>
      </c>
      <c r="E13233" s="408">
        <v>1.9</v>
      </c>
      <c r="F13233" s="409">
        <v>46034.503321759257</v>
      </c>
      <c r="G13233" s="408">
        <v>242</v>
      </c>
    </row>
    <row r="13234" spans="1:7" ht="15" x14ac:dyDescent="0.2">
      <c r="A13234" s="407" t="s">
        <v>20939</v>
      </c>
      <c r="B13234" s="407" t="s">
        <v>20940</v>
      </c>
      <c r="C13234" s="408">
        <v>0</v>
      </c>
      <c r="D13234" s="408">
        <v>8.8870198395947639</v>
      </c>
      <c r="E13234" s="408">
        <v>8.8870198395947639</v>
      </c>
      <c r="F13234" s="409">
        <v>45562.476180555554</v>
      </c>
      <c r="G13234" s="408">
        <v>17</v>
      </c>
    </row>
    <row r="13235" spans="1:7" ht="15" x14ac:dyDescent="0.2">
      <c r="A13235" s="407" t="s">
        <v>20941</v>
      </c>
      <c r="B13235" s="407" t="s">
        <v>20942</v>
      </c>
      <c r="C13235" s="408">
        <v>0</v>
      </c>
      <c r="D13235" s="408">
        <v>1.9</v>
      </c>
      <c r="E13235" s="408">
        <v>1.9</v>
      </c>
      <c r="F13235" s="409">
        <v>45562.477118055554</v>
      </c>
      <c r="G13235" s="408">
        <v>138</v>
      </c>
    </row>
    <row r="13236" spans="1:7" ht="15" x14ac:dyDescent="0.2">
      <c r="A13236" s="407" t="s">
        <v>20943</v>
      </c>
      <c r="B13236" s="407" t="s">
        <v>40495</v>
      </c>
      <c r="C13236" s="408">
        <v>0</v>
      </c>
      <c r="D13236" s="408">
        <v>4.1500000000000004</v>
      </c>
      <c r="E13236" s="408">
        <v>4.1500000000000004</v>
      </c>
      <c r="F13236" s="409">
        <v>45846.635995370372</v>
      </c>
      <c r="G13236" s="408">
        <v>83</v>
      </c>
    </row>
    <row r="13237" spans="1:7" ht="15" x14ac:dyDescent="0.2">
      <c r="A13237" s="407" t="s">
        <v>20944</v>
      </c>
      <c r="B13237" s="407" t="s">
        <v>20945</v>
      </c>
      <c r="C13237" s="408">
        <v>0</v>
      </c>
      <c r="D13237" s="408">
        <v>9.1999999999999993</v>
      </c>
      <c r="E13237" s="408">
        <v>9.1999999999999993</v>
      </c>
      <c r="F13237" s="409">
        <v>45940.493148148147</v>
      </c>
      <c r="G13237" s="408">
        <v>4</v>
      </c>
    </row>
    <row r="13238" spans="1:7" ht="15" x14ac:dyDescent="0.2">
      <c r="A13238" s="407" t="s">
        <v>20946</v>
      </c>
      <c r="B13238" s="407" t="s">
        <v>20947</v>
      </c>
      <c r="C13238" s="408">
        <v>3</v>
      </c>
      <c r="D13238" s="408">
        <v>1046.43</v>
      </c>
      <c r="E13238" s="408">
        <v>1046.43</v>
      </c>
      <c r="F13238" s="409">
        <v>44965.697731481479</v>
      </c>
      <c r="G13238" s="408">
        <v>0</v>
      </c>
    </row>
    <row r="13239" spans="1:7" ht="15" x14ac:dyDescent="0.2">
      <c r="A13239" s="407" t="s">
        <v>20948</v>
      </c>
      <c r="B13239" s="407" t="s">
        <v>20949</v>
      </c>
      <c r="C13239" s="408">
        <v>29.333333333333332</v>
      </c>
      <c r="D13239" s="408">
        <v>88.475332492455962</v>
      </c>
      <c r="E13239" s="408">
        <v>141.14199915912263</v>
      </c>
      <c r="F13239" s="409">
        <v>44965.697916666664</v>
      </c>
      <c r="G13239" s="408">
        <v>0</v>
      </c>
    </row>
    <row r="13240" spans="1:7" ht="15" x14ac:dyDescent="0.2">
      <c r="A13240" s="407" t="s">
        <v>20950</v>
      </c>
      <c r="B13240" s="407" t="s">
        <v>20951</v>
      </c>
      <c r="C13240" s="408">
        <v>0</v>
      </c>
      <c r="D13240" s="408">
        <v>197.3</v>
      </c>
      <c r="E13240" s="408">
        <v>197.3</v>
      </c>
      <c r="F13240" s="409">
        <v>45225.451631944445</v>
      </c>
      <c r="G13240" s="408">
        <v>0</v>
      </c>
    </row>
    <row r="13241" spans="1:7" ht="15" x14ac:dyDescent="0.2">
      <c r="A13241" s="407" t="s">
        <v>20952</v>
      </c>
      <c r="B13241" s="407" t="s">
        <v>20953</v>
      </c>
      <c r="C13241" s="408">
        <v>0</v>
      </c>
      <c r="D13241" s="408">
        <v>189.5</v>
      </c>
      <c r="E13241" s="408">
        <v>189.5</v>
      </c>
      <c r="F13241" s="409">
        <v>45328.445347222223</v>
      </c>
      <c r="G13241" s="408">
        <v>0</v>
      </c>
    </row>
    <row r="13242" spans="1:7" ht="15" x14ac:dyDescent="0.2">
      <c r="A13242" s="407" t="s">
        <v>20954</v>
      </c>
      <c r="B13242" s="407" t="s">
        <v>20955</v>
      </c>
      <c r="C13242" s="408">
        <v>0</v>
      </c>
      <c r="D13242" s="408">
        <v>106.3</v>
      </c>
      <c r="E13242" s="408">
        <v>106.3</v>
      </c>
      <c r="F13242" s="409">
        <v>44965.698611111111</v>
      </c>
      <c r="G13242" s="408">
        <v>0</v>
      </c>
    </row>
    <row r="13243" spans="1:7" ht="15" x14ac:dyDescent="0.25">
      <c r="A13243" s="407" t="s">
        <v>20956</v>
      </c>
      <c r="B13243" s="407" t="s">
        <v>20957</v>
      </c>
      <c r="C13243" s="408">
        <v>0</v>
      </c>
      <c r="D13243" s="408">
        <v>142.5</v>
      </c>
      <c r="E13243" s="408">
        <v>142.5</v>
      </c>
      <c r="F13243" s="406"/>
      <c r="G13243" s="408">
        <v>0</v>
      </c>
    </row>
    <row r="13244" spans="1:7" ht="15" x14ac:dyDescent="0.2">
      <c r="A13244" s="407" t="s">
        <v>20958</v>
      </c>
      <c r="B13244" s="407" t="s">
        <v>20959</v>
      </c>
      <c r="C13244" s="408">
        <v>20</v>
      </c>
      <c r="D13244" s="408">
        <v>388.22</v>
      </c>
      <c r="E13244" s="408">
        <v>408.22</v>
      </c>
      <c r="F13244" s="409">
        <v>44965.698819444442</v>
      </c>
      <c r="G13244" s="408">
        <v>0</v>
      </c>
    </row>
    <row r="13245" spans="1:7" ht="15" x14ac:dyDescent="0.2">
      <c r="A13245" s="407" t="s">
        <v>20960</v>
      </c>
      <c r="B13245" s="407" t="s">
        <v>20961</v>
      </c>
      <c r="C13245" s="408">
        <v>20</v>
      </c>
      <c r="D13245" s="408">
        <v>262.76799165413894</v>
      </c>
      <c r="E13245" s="408">
        <v>282.76799165413894</v>
      </c>
      <c r="F13245" s="409">
        <v>44965.699004629627</v>
      </c>
      <c r="G13245" s="408">
        <v>0</v>
      </c>
    </row>
    <row r="13246" spans="1:7" ht="15" x14ac:dyDescent="0.2">
      <c r="A13246" s="407" t="s">
        <v>20962</v>
      </c>
      <c r="B13246" s="407" t="s">
        <v>20963</v>
      </c>
      <c r="C13246" s="408">
        <v>0</v>
      </c>
      <c r="D13246" s="408">
        <v>490</v>
      </c>
      <c r="E13246" s="408">
        <v>490</v>
      </c>
      <c r="F13246" s="409">
        <v>44965.699629629627</v>
      </c>
      <c r="G13246" s="408">
        <v>0</v>
      </c>
    </row>
    <row r="13247" spans="1:7" ht="15" x14ac:dyDescent="0.2">
      <c r="A13247" s="407" t="s">
        <v>20964</v>
      </c>
      <c r="B13247" s="407" t="s">
        <v>20965</v>
      </c>
      <c r="C13247" s="408">
        <v>0</v>
      </c>
      <c r="D13247" s="408">
        <v>237.5</v>
      </c>
      <c r="E13247" s="408">
        <v>237.5</v>
      </c>
      <c r="F13247" s="409">
        <v>45755.687951388885</v>
      </c>
      <c r="G13247" s="408">
        <v>0</v>
      </c>
    </row>
    <row r="13248" spans="1:7" ht="15" x14ac:dyDescent="0.2">
      <c r="A13248" s="407" t="s">
        <v>20966</v>
      </c>
      <c r="B13248" s="407" t="s">
        <v>20967</v>
      </c>
      <c r="C13248" s="408">
        <v>0</v>
      </c>
      <c r="D13248" s="408">
        <v>125.8</v>
      </c>
      <c r="E13248" s="408">
        <v>125.8</v>
      </c>
      <c r="F13248" s="409">
        <v>44965.700115740743</v>
      </c>
      <c r="G13248" s="408">
        <v>0</v>
      </c>
    </row>
    <row r="13249" spans="1:7" ht="15" x14ac:dyDescent="0.2">
      <c r="A13249" s="407" t="s">
        <v>20968</v>
      </c>
      <c r="B13249" s="407" t="s">
        <v>20967</v>
      </c>
      <c r="C13249" s="408">
        <v>12.5</v>
      </c>
      <c r="D13249" s="408">
        <v>100.14</v>
      </c>
      <c r="E13249" s="408">
        <v>112.64</v>
      </c>
      <c r="F13249" s="409">
        <v>46101.304618055554</v>
      </c>
      <c r="G13249" s="408">
        <v>2</v>
      </c>
    </row>
    <row r="13250" spans="1:7" ht="15" x14ac:dyDescent="0.2">
      <c r="A13250" s="407" t="s">
        <v>20969</v>
      </c>
      <c r="B13250" s="407" t="s">
        <v>20970</v>
      </c>
      <c r="C13250" s="408">
        <v>0</v>
      </c>
      <c r="D13250" s="408">
        <v>58.7</v>
      </c>
      <c r="E13250" s="408">
        <v>58.7</v>
      </c>
      <c r="F13250" s="409">
        <v>44523.579074074078</v>
      </c>
      <c r="G13250" s="408">
        <v>0</v>
      </c>
    </row>
    <row r="13251" spans="1:7" ht="15" x14ac:dyDescent="0.2">
      <c r="A13251" s="407" t="s">
        <v>20971</v>
      </c>
      <c r="B13251" s="407" t="s">
        <v>20972</v>
      </c>
      <c r="C13251" s="408">
        <v>0</v>
      </c>
      <c r="D13251" s="408">
        <v>58.7</v>
      </c>
      <c r="E13251" s="408">
        <v>58.7</v>
      </c>
      <c r="F13251" s="409">
        <v>44523.57540509259</v>
      </c>
      <c r="G13251" s="408">
        <v>0</v>
      </c>
    </row>
    <row r="13252" spans="1:7" ht="15" x14ac:dyDescent="0.2">
      <c r="A13252" s="407" t="s">
        <v>20973</v>
      </c>
      <c r="B13252" s="407" t="s">
        <v>20974</v>
      </c>
      <c r="C13252" s="408">
        <v>0</v>
      </c>
      <c r="D13252" s="408">
        <v>127.2</v>
      </c>
      <c r="E13252" s="408">
        <v>127.2</v>
      </c>
      <c r="F13252" s="409">
        <v>44881.375115740739</v>
      </c>
      <c r="G13252" s="408">
        <v>0</v>
      </c>
    </row>
    <row r="13253" spans="1:7" ht="15" x14ac:dyDescent="0.2">
      <c r="A13253" s="407" t="s">
        <v>20975</v>
      </c>
      <c r="B13253" s="407" t="s">
        <v>20976</v>
      </c>
      <c r="C13253" s="408">
        <v>0</v>
      </c>
      <c r="D13253" s="408">
        <v>188.25</v>
      </c>
      <c r="E13253" s="408">
        <v>188.25</v>
      </c>
      <c r="F13253" s="409">
        <v>44881.375243055554</v>
      </c>
      <c r="G13253" s="408">
        <v>0</v>
      </c>
    </row>
    <row r="13254" spans="1:7" ht="15" x14ac:dyDescent="0.2">
      <c r="A13254" s="407" t="s">
        <v>20977</v>
      </c>
      <c r="B13254" s="407" t="s">
        <v>20978</v>
      </c>
      <c r="C13254" s="408">
        <v>0</v>
      </c>
      <c r="D13254" s="408">
        <v>555.54999999999995</v>
      </c>
      <c r="E13254" s="408">
        <v>555.54999999999995</v>
      </c>
      <c r="F13254" s="409">
        <v>44537.388668981483</v>
      </c>
      <c r="G13254" s="408">
        <v>0</v>
      </c>
    </row>
    <row r="13255" spans="1:7" ht="15" x14ac:dyDescent="0.2">
      <c r="A13255" s="407" t="s">
        <v>20979</v>
      </c>
      <c r="B13255" s="407" t="s">
        <v>20980</v>
      </c>
      <c r="C13255" s="408">
        <v>0</v>
      </c>
      <c r="D13255" s="408">
        <v>11.066784164</v>
      </c>
      <c r="E13255" s="408">
        <v>11.066784164</v>
      </c>
      <c r="F13255" s="409">
        <v>44965.700277777774</v>
      </c>
      <c r="G13255" s="408">
        <v>0</v>
      </c>
    </row>
    <row r="13256" spans="1:7" ht="15" x14ac:dyDescent="0.25">
      <c r="A13256" s="407" t="s">
        <v>20981</v>
      </c>
      <c r="B13256" s="407" t="s">
        <v>20982</v>
      </c>
      <c r="C13256" s="406"/>
      <c r="D13256" s="408">
        <v>4.8144999999999998</v>
      </c>
      <c r="E13256" s="408">
        <v>4.8144999999999998</v>
      </c>
      <c r="F13256" s="409">
        <v>44965.700439814813</v>
      </c>
      <c r="G13256" s="408">
        <v>0</v>
      </c>
    </row>
    <row r="13257" spans="1:7" ht="15" x14ac:dyDescent="0.25">
      <c r="A13257" s="407" t="s">
        <v>20983</v>
      </c>
      <c r="B13257" s="407" t="s">
        <v>20984</v>
      </c>
      <c r="C13257" s="406"/>
      <c r="D13257" s="408">
        <v>39.1006</v>
      </c>
      <c r="E13257" s="408">
        <v>39.1006</v>
      </c>
      <c r="F13257" s="409">
        <v>44965.700613425928</v>
      </c>
      <c r="G13257" s="408">
        <v>0</v>
      </c>
    </row>
    <row r="13258" spans="1:7" ht="15" x14ac:dyDescent="0.2">
      <c r="A13258" s="407" t="s">
        <v>20985</v>
      </c>
      <c r="B13258" s="407" t="s">
        <v>20986</v>
      </c>
      <c r="C13258" s="408">
        <v>0</v>
      </c>
      <c r="D13258" s="408">
        <v>22.63450194391562</v>
      </c>
      <c r="E13258" s="408">
        <v>22.63450194391562</v>
      </c>
      <c r="F13258" s="409">
        <v>42956.480717592596</v>
      </c>
      <c r="G13258" s="408">
        <v>0</v>
      </c>
    </row>
    <row r="13259" spans="1:7" ht="15" x14ac:dyDescent="0.2">
      <c r="A13259" s="407" t="s">
        <v>20987</v>
      </c>
      <c r="B13259" s="407" t="s">
        <v>20988</v>
      </c>
      <c r="C13259" s="408">
        <v>0</v>
      </c>
      <c r="D13259" s="408">
        <v>9.4600000000000009</v>
      </c>
      <c r="E13259" s="408">
        <v>9.4600000000000009</v>
      </c>
      <c r="F13259" s="409">
        <v>44517.535671296297</v>
      </c>
      <c r="G13259" s="408">
        <v>0</v>
      </c>
    </row>
    <row r="13260" spans="1:7" ht="15" x14ac:dyDescent="0.2">
      <c r="A13260" s="407" t="s">
        <v>20989</v>
      </c>
      <c r="B13260" s="407" t="s">
        <v>20990</v>
      </c>
      <c r="C13260" s="408">
        <v>0</v>
      </c>
      <c r="D13260" s="408">
        <v>46.02</v>
      </c>
      <c r="E13260" s="408">
        <v>46.02</v>
      </c>
      <c r="F13260" s="409">
        <v>44524.559803240743</v>
      </c>
      <c r="G13260" s="408">
        <v>0</v>
      </c>
    </row>
    <row r="13261" spans="1:7" ht="15" x14ac:dyDescent="0.25">
      <c r="A13261" s="407" t="s">
        <v>20991</v>
      </c>
      <c r="B13261" s="407" t="s">
        <v>20992</v>
      </c>
      <c r="C13261" s="408">
        <v>0</v>
      </c>
      <c r="D13261" s="408">
        <v>9.1999999999999993</v>
      </c>
      <c r="E13261" s="408">
        <v>9.1999999999999993</v>
      </c>
      <c r="F13261" s="406"/>
      <c r="G13261" s="408">
        <v>0</v>
      </c>
    </row>
    <row r="13262" spans="1:7" ht="15" x14ac:dyDescent="0.25">
      <c r="A13262" s="407" t="s">
        <v>20993</v>
      </c>
      <c r="B13262" s="407" t="s">
        <v>20994</v>
      </c>
      <c r="C13262" s="408">
        <v>0</v>
      </c>
      <c r="D13262" s="408">
        <v>17.899999999999999</v>
      </c>
      <c r="E13262" s="408">
        <v>17.899999999999999</v>
      </c>
      <c r="F13262" s="406"/>
      <c r="G13262" s="408">
        <v>0</v>
      </c>
    </row>
    <row r="13263" spans="1:7" ht="15" x14ac:dyDescent="0.2">
      <c r="A13263" s="407" t="s">
        <v>20995</v>
      </c>
      <c r="B13263" s="407" t="s">
        <v>20996</v>
      </c>
      <c r="C13263" s="408">
        <v>0</v>
      </c>
      <c r="D13263" s="408">
        <v>1.39</v>
      </c>
      <c r="E13263" s="408">
        <v>1.39</v>
      </c>
      <c r="F13263" s="409">
        <v>44516.353229166663</v>
      </c>
      <c r="G13263" s="408">
        <v>0</v>
      </c>
    </row>
    <row r="13264" spans="1:7" ht="15" x14ac:dyDescent="0.2">
      <c r="A13264" s="407" t="s">
        <v>20997</v>
      </c>
      <c r="B13264" s="407" t="s">
        <v>20998</v>
      </c>
      <c r="C13264" s="408">
        <v>0</v>
      </c>
      <c r="D13264" s="408">
        <v>40.159999999999997</v>
      </c>
      <c r="E13264" s="408">
        <v>40.159999999999997</v>
      </c>
      <c r="F13264" s="409">
        <v>44881.375439814816</v>
      </c>
      <c r="G13264" s="408">
        <v>1</v>
      </c>
    </row>
    <row r="13265" spans="1:7" ht="15" x14ac:dyDescent="0.25">
      <c r="A13265" s="407" t="s">
        <v>20999</v>
      </c>
      <c r="B13265" s="407" t="s">
        <v>21000</v>
      </c>
      <c r="C13265" s="406"/>
      <c r="D13265" s="408">
        <v>9.5</v>
      </c>
      <c r="E13265" s="408">
        <v>9.5</v>
      </c>
      <c r="F13265" s="409">
        <v>46063.41002314815</v>
      </c>
      <c r="G13265" s="408">
        <v>0</v>
      </c>
    </row>
    <row r="13266" spans="1:7" ht="15" x14ac:dyDescent="0.2">
      <c r="A13266" s="407" t="s">
        <v>21001</v>
      </c>
      <c r="B13266" s="407" t="s">
        <v>21002</v>
      </c>
      <c r="C13266" s="408">
        <v>0</v>
      </c>
      <c r="D13266" s="408">
        <v>54.2</v>
      </c>
      <c r="E13266" s="408">
        <v>54.2</v>
      </c>
      <c r="F13266" s="409">
        <v>46063.410428240742</v>
      </c>
      <c r="G13266" s="408">
        <v>0</v>
      </c>
    </row>
    <row r="13267" spans="1:7" ht="15" x14ac:dyDescent="0.2">
      <c r="A13267" s="407" t="s">
        <v>21003</v>
      </c>
      <c r="B13267" s="407" t="s">
        <v>21004</v>
      </c>
      <c r="C13267" s="408">
        <v>1.5</v>
      </c>
      <c r="D13267" s="408">
        <v>1.02172</v>
      </c>
      <c r="E13267" s="408">
        <v>7.5217200000000002</v>
      </c>
      <c r="F13267" s="409">
        <v>43010.692650462966</v>
      </c>
      <c r="G13267" s="408">
        <v>0</v>
      </c>
    </row>
    <row r="13268" spans="1:7" ht="15" x14ac:dyDescent="0.2">
      <c r="A13268" s="407" t="s">
        <v>21005</v>
      </c>
      <c r="B13268" s="407" t="s">
        <v>21006</v>
      </c>
      <c r="C13268" s="408">
        <v>2.7500000000000004</v>
      </c>
      <c r="D13268" s="408">
        <v>1.8067</v>
      </c>
      <c r="E13268" s="408">
        <v>9.9733666666666672</v>
      </c>
      <c r="F13268" s="409">
        <v>44511.626180555555</v>
      </c>
      <c r="G13268" s="408">
        <v>0</v>
      </c>
    </row>
    <row r="13269" spans="1:7" ht="15" x14ac:dyDescent="0.2">
      <c r="A13269" s="407" t="s">
        <v>21007</v>
      </c>
      <c r="B13269" s="407" t="s">
        <v>21008</v>
      </c>
      <c r="C13269" s="408">
        <v>0</v>
      </c>
      <c r="D13269" s="408">
        <v>2.81</v>
      </c>
      <c r="E13269" s="408">
        <v>2.81</v>
      </c>
      <c r="F13269" s="409">
        <v>42983.466736111113</v>
      </c>
      <c r="G13269" s="408">
        <v>0</v>
      </c>
    </row>
    <row r="13270" spans="1:7" ht="15" x14ac:dyDescent="0.2">
      <c r="A13270" s="407" t="s">
        <v>21009</v>
      </c>
      <c r="B13270" s="407" t="s">
        <v>21010</v>
      </c>
      <c r="C13270" s="408">
        <v>0</v>
      </c>
      <c r="D13270" s="408">
        <v>10.23</v>
      </c>
      <c r="E13270" s="408">
        <v>10.23</v>
      </c>
      <c r="F13270" s="409">
        <v>44526.498229166667</v>
      </c>
      <c r="G13270" s="408">
        <v>0</v>
      </c>
    </row>
    <row r="13271" spans="1:7" ht="15" x14ac:dyDescent="0.2">
      <c r="A13271" s="407" t="s">
        <v>21011</v>
      </c>
      <c r="B13271" s="407" t="s">
        <v>21012</v>
      </c>
      <c r="C13271" s="408">
        <v>0</v>
      </c>
      <c r="D13271" s="408">
        <v>3.58</v>
      </c>
      <c r="E13271" s="408">
        <v>3.58</v>
      </c>
      <c r="F13271" s="409">
        <v>42983.468402777777</v>
      </c>
      <c r="G13271" s="408">
        <v>0</v>
      </c>
    </row>
    <row r="13272" spans="1:7" ht="15" x14ac:dyDescent="0.2">
      <c r="A13272" s="407" t="s">
        <v>21013</v>
      </c>
      <c r="B13272" s="407" t="s">
        <v>21014</v>
      </c>
      <c r="C13272" s="408">
        <v>0</v>
      </c>
      <c r="D13272" s="408">
        <v>8.2799999999999994</v>
      </c>
      <c r="E13272" s="408">
        <v>8.2799999999999994</v>
      </c>
      <c r="F13272" s="409">
        <v>44512.366423611114</v>
      </c>
      <c r="G13272" s="408">
        <v>0</v>
      </c>
    </row>
    <row r="13273" spans="1:7" ht="15" x14ac:dyDescent="0.2">
      <c r="A13273" s="407" t="s">
        <v>21015</v>
      </c>
      <c r="B13273" s="407" t="s">
        <v>21016</v>
      </c>
      <c r="C13273" s="408">
        <v>2.666666666666667</v>
      </c>
      <c r="D13273" s="408">
        <v>0.77668451218547196</v>
      </c>
      <c r="E13273" s="408">
        <v>11.360017845518804</v>
      </c>
      <c r="F13273" s="409">
        <v>45111.645104166666</v>
      </c>
      <c r="G13273" s="408">
        <v>0</v>
      </c>
    </row>
    <row r="13274" spans="1:7" ht="15" x14ac:dyDescent="0.2">
      <c r="A13274" s="407" t="s">
        <v>21017</v>
      </c>
      <c r="B13274" s="407" t="s">
        <v>21018</v>
      </c>
      <c r="C13274" s="408">
        <v>0</v>
      </c>
      <c r="D13274" s="408">
        <v>2.81</v>
      </c>
      <c r="E13274" s="408">
        <v>2.81</v>
      </c>
      <c r="F13274" s="409">
        <v>44516.562824074077</v>
      </c>
      <c r="G13274" s="408">
        <v>0</v>
      </c>
    </row>
    <row r="13275" spans="1:7" ht="15" x14ac:dyDescent="0.25">
      <c r="A13275" s="407" t="s">
        <v>21019</v>
      </c>
      <c r="B13275" s="407" t="s">
        <v>21020</v>
      </c>
      <c r="C13275" s="406"/>
      <c r="D13275" s="406"/>
      <c r="E13275" s="406"/>
      <c r="F13275" s="406"/>
      <c r="G13275" s="408">
        <v>0</v>
      </c>
    </row>
    <row r="13276" spans="1:7" ht="15" x14ac:dyDescent="0.25">
      <c r="A13276" s="407" t="s">
        <v>21021</v>
      </c>
      <c r="B13276" s="407" t="s">
        <v>21022</v>
      </c>
      <c r="C13276" s="406"/>
      <c r="D13276" s="406"/>
      <c r="E13276" s="406"/>
      <c r="F13276" s="409">
        <v>44516.568888888891</v>
      </c>
      <c r="G13276" s="408">
        <v>0</v>
      </c>
    </row>
    <row r="13277" spans="1:7" ht="15" x14ac:dyDescent="0.2">
      <c r="A13277" s="407" t="s">
        <v>21023</v>
      </c>
      <c r="B13277" s="407" t="s">
        <v>21024</v>
      </c>
      <c r="C13277" s="408">
        <v>0</v>
      </c>
      <c r="D13277" s="408">
        <v>0.01</v>
      </c>
      <c r="E13277" s="408">
        <v>0.01</v>
      </c>
      <c r="F13277" s="409">
        <v>44512.371620370373</v>
      </c>
      <c r="G13277" s="408">
        <v>0</v>
      </c>
    </row>
    <row r="13278" spans="1:7" ht="15" x14ac:dyDescent="0.25">
      <c r="A13278" s="407" t="s">
        <v>21025</v>
      </c>
      <c r="B13278" s="407" t="s">
        <v>21026</v>
      </c>
      <c r="C13278" s="406"/>
      <c r="D13278" s="406"/>
      <c r="E13278" s="406"/>
      <c r="F13278" s="406"/>
      <c r="G13278" s="408">
        <v>0</v>
      </c>
    </row>
    <row r="13279" spans="1:7" ht="15" x14ac:dyDescent="0.25">
      <c r="A13279" s="407" t="s">
        <v>21027</v>
      </c>
      <c r="B13279" s="407" t="s">
        <v>21028</v>
      </c>
      <c r="C13279" s="406"/>
      <c r="D13279" s="406"/>
      <c r="E13279" s="406"/>
      <c r="F13279" s="409">
        <v>44512.374432870369</v>
      </c>
      <c r="G13279" s="408">
        <v>0</v>
      </c>
    </row>
    <row r="13280" spans="1:7" ht="15" x14ac:dyDescent="0.25">
      <c r="A13280" s="407" t="s">
        <v>21029</v>
      </c>
      <c r="B13280" s="407" t="s">
        <v>21030</v>
      </c>
      <c r="C13280" s="406"/>
      <c r="D13280" s="406"/>
      <c r="E13280" s="406"/>
      <c r="F13280" s="406"/>
      <c r="G13280" s="408">
        <v>0</v>
      </c>
    </row>
    <row r="13281" spans="1:7" ht="15" x14ac:dyDescent="0.25">
      <c r="A13281" s="407" t="s">
        <v>21031</v>
      </c>
      <c r="B13281" s="407" t="s">
        <v>21032</v>
      </c>
      <c r="C13281" s="406"/>
      <c r="D13281" s="406"/>
      <c r="E13281" s="406"/>
      <c r="F13281" s="409">
        <v>44517.632094907407</v>
      </c>
      <c r="G13281" s="408">
        <v>0</v>
      </c>
    </row>
    <row r="13282" spans="1:7" ht="15" x14ac:dyDescent="0.25">
      <c r="A13282" s="407" t="s">
        <v>21033</v>
      </c>
      <c r="B13282" s="407" t="s">
        <v>21034</v>
      </c>
      <c r="C13282" s="406"/>
      <c r="D13282" s="406"/>
      <c r="E13282" s="406"/>
      <c r="F13282" s="409">
        <v>44517.63008101852</v>
      </c>
      <c r="G13282" s="408">
        <v>0</v>
      </c>
    </row>
    <row r="13283" spans="1:7" ht="15" x14ac:dyDescent="0.25">
      <c r="A13283" s="407" t="s">
        <v>21035</v>
      </c>
      <c r="B13283" s="407" t="s">
        <v>21036</v>
      </c>
      <c r="C13283" s="406"/>
      <c r="D13283" s="406"/>
      <c r="E13283" s="406"/>
      <c r="F13283" s="406"/>
      <c r="G13283" s="408">
        <v>0</v>
      </c>
    </row>
    <row r="13284" spans="1:7" ht="15" x14ac:dyDescent="0.25">
      <c r="A13284" s="407" t="s">
        <v>21037</v>
      </c>
      <c r="B13284" s="407" t="s">
        <v>21038</v>
      </c>
      <c r="C13284" s="406"/>
      <c r="D13284" s="406"/>
      <c r="E13284" s="406"/>
      <c r="F13284" s="409">
        <v>44511.619212962964</v>
      </c>
      <c r="G13284" s="408">
        <v>0</v>
      </c>
    </row>
    <row r="13285" spans="1:7" ht="15" x14ac:dyDescent="0.25">
      <c r="A13285" s="407" t="s">
        <v>21039</v>
      </c>
      <c r="B13285" s="407" t="s">
        <v>21040</v>
      </c>
      <c r="C13285" s="406"/>
      <c r="D13285" s="406"/>
      <c r="E13285" s="406"/>
      <c r="F13285" s="409">
        <v>44511.617280092592</v>
      </c>
      <c r="G13285" s="408">
        <v>0</v>
      </c>
    </row>
    <row r="13286" spans="1:7" ht="15" x14ac:dyDescent="0.25">
      <c r="A13286" s="407" t="s">
        <v>21041</v>
      </c>
      <c r="B13286" s="407" t="s">
        <v>21042</v>
      </c>
      <c r="C13286" s="406"/>
      <c r="D13286" s="406"/>
      <c r="E13286" s="406"/>
      <c r="F13286" s="406"/>
      <c r="G13286" s="408">
        <v>0</v>
      </c>
    </row>
    <row r="13287" spans="1:7" ht="15" x14ac:dyDescent="0.25">
      <c r="A13287" s="407" t="s">
        <v>21043</v>
      </c>
      <c r="B13287" s="407" t="s">
        <v>21044</v>
      </c>
      <c r="C13287" s="406"/>
      <c r="D13287" s="406"/>
      <c r="E13287" s="406"/>
      <c r="F13287" s="409">
        <v>46063.423819444448</v>
      </c>
      <c r="G13287" s="408">
        <v>0</v>
      </c>
    </row>
    <row r="13288" spans="1:7" ht="15" x14ac:dyDescent="0.25">
      <c r="A13288" s="407" t="s">
        <v>21045</v>
      </c>
      <c r="B13288" s="407" t="s">
        <v>21046</v>
      </c>
      <c r="C13288" s="406"/>
      <c r="D13288" s="406"/>
      <c r="E13288" s="406"/>
      <c r="F13288" s="406"/>
      <c r="G13288" s="408">
        <v>0</v>
      </c>
    </row>
    <row r="13289" spans="1:7" ht="15" x14ac:dyDescent="0.25">
      <c r="A13289" s="407" t="s">
        <v>21047</v>
      </c>
      <c r="B13289" s="407" t="s">
        <v>21048</v>
      </c>
      <c r="C13289" s="408">
        <v>0</v>
      </c>
      <c r="D13289" s="408">
        <v>7.67</v>
      </c>
      <c r="E13289" s="408">
        <v>7.67</v>
      </c>
      <c r="F13289" s="406"/>
      <c r="G13289" s="408">
        <v>0</v>
      </c>
    </row>
    <row r="13290" spans="1:7" ht="15" x14ac:dyDescent="0.25">
      <c r="A13290" s="407" t="s">
        <v>21049</v>
      </c>
      <c r="B13290" s="407" t="s">
        <v>21050</v>
      </c>
      <c r="C13290" s="406"/>
      <c r="D13290" s="406"/>
      <c r="E13290" s="406"/>
      <c r="F13290" s="406"/>
      <c r="G13290" s="408">
        <v>0</v>
      </c>
    </row>
    <row r="13291" spans="1:7" ht="15" x14ac:dyDescent="0.25">
      <c r="A13291" s="407" t="s">
        <v>21051</v>
      </c>
      <c r="B13291" s="407" t="s">
        <v>21052</v>
      </c>
      <c r="C13291" s="406"/>
      <c r="D13291" s="406"/>
      <c r="E13291" s="406"/>
      <c r="F13291" s="409">
        <v>46063.43037037037</v>
      </c>
      <c r="G13291" s="408">
        <v>0</v>
      </c>
    </row>
    <row r="13292" spans="1:7" ht="15" x14ac:dyDescent="0.25">
      <c r="A13292" s="407" t="s">
        <v>21053</v>
      </c>
      <c r="B13292" s="407" t="s">
        <v>21054</v>
      </c>
      <c r="C13292" s="406"/>
      <c r="D13292" s="406"/>
      <c r="E13292" s="406"/>
      <c r="F13292" s="406"/>
      <c r="G13292" s="408">
        <v>0</v>
      </c>
    </row>
    <row r="13293" spans="1:7" ht="15" x14ac:dyDescent="0.25">
      <c r="A13293" s="407" t="s">
        <v>21055</v>
      </c>
      <c r="B13293" s="407" t="s">
        <v>21056</v>
      </c>
      <c r="C13293" s="408">
        <v>0</v>
      </c>
      <c r="D13293" s="408">
        <v>6.14</v>
      </c>
      <c r="E13293" s="408">
        <v>6.14</v>
      </c>
      <c r="F13293" s="406"/>
      <c r="G13293" s="408">
        <v>0</v>
      </c>
    </row>
    <row r="13294" spans="1:7" ht="15" x14ac:dyDescent="0.2">
      <c r="A13294" s="407" t="s">
        <v>21057</v>
      </c>
      <c r="B13294" s="407" t="s">
        <v>21058</v>
      </c>
      <c r="C13294" s="408">
        <v>0</v>
      </c>
      <c r="D13294" s="408">
        <v>4</v>
      </c>
      <c r="E13294" s="408">
        <v>4</v>
      </c>
      <c r="F13294" s="409">
        <v>42983.470682870371</v>
      </c>
      <c r="G13294" s="408">
        <v>0</v>
      </c>
    </row>
    <row r="13295" spans="1:7" ht="15" x14ac:dyDescent="0.2">
      <c r="A13295" s="407" t="s">
        <v>21059</v>
      </c>
      <c r="B13295" s="407" t="s">
        <v>21060</v>
      </c>
      <c r="C13295" s="408">
        <v>0</v>
      </c>
      <c r="D13295" s="408">
        <v>7.5</v>
      </c>
      <c r="E13295" s="408">
        <v>7.5</v>
      </c>
      <c r="F13295" s="409">
        <v>45328.446493055555</v>
      </c>
      <c r="G13295" s="408">
        <v>0</v>
      </c>
    </row>
    <row r="13296" spans="1:7" ht="15" x14ac:dyDescent="0.2">
      <c r="A13296" s="407" t="s">
        <v>21061</v>
      </c>
      <c r="B13296" s="407" t="s">
        <v>21062</v>
      </c>
      <c r="C13296" s="408">
        <v>0</v>
      </c>
      <c r="D13296" s="408">
        <v>3</v>
      </c>
      <c r="E13296" s="408">
        <v>3</v>
      </c>
      <c r="F13296" s="409">
        <v>42983.471446759257</v>
      </c>
      <c r="G13296" s="408">
        <v>0</v>
      </c>
    </row>
    <row r="13297" spans="1:7" ht="15" x14ac:dyDescent="0.25">
      <c r="A13297" s="407" t="s">
        <v>21063</v>
      </c>
      <c r="B13297" s="407" t="s">
        <v>21064</v>
      </c>
      <c r="C13297" s="406"/>
      <c r="D13297" s="406"/>
      <c r="E13297" s="406"/>
      <c r="F13297" s="409">
        <v>44511.619479166664</v>
      </c>
      <c r="G13297" s="408">
        <v>0</v>
      </c>
    </row>
    <row r="13298" spans="1:7" ht="15" x14ac:dyDescent="0.2">
      <c r="A13298" s="407" t="s">
        <v>21065</v>
      </c>
      <c r="B13298" s="407" t="s">
        <v>21066</v>
      </c>
      <c r="C13298" s="408">
        <v>0</v>
      </c>
      <c r="D13298" s="408">
        <v>18</v>
      </c>
      <c r="E13298" s="408">
        <v>18</v>
      </c>
      <c r="F13298" s="409">
        <v>44778.559224537035</v>
      </c>
      <c r="G13298" s="408">
        <v>0</v>
      </c>
    </row>
    <row r="13299" spans="1:7" ht="15" x14ac:dyDescent="0.2">
      <c r="A13299" s="407" t="s">
        <v>37451</v>
      </c>
      <c r="B13299" s="407" t="s">
        <v>37452</v>
      </c>
      <c r="C13299" s="408">
        <v>22.5</v>
      </c>
      <c r="D13299" s="408">
        <v>342.48867105173167</v>
      </c>
      <c r="E13299" s="408">
        <v>367.48867105173161</v>
      </c>
      <c r="F13299" s="409">
        <v>43007.474004629628</v>
      </c>
      <c r="G13299" s="408">
        <v>0</v>
      </c>
    </row>
    <row r="13300" spans="1:7" ht="15" x14ac:dyDescent="0.25">
      <c r="A13300" s="407" t="s">
        <v>37453</v>
      </c>
      <c r="B13300" s="407" t="s">
        <v>37454</v>
      </c>
      <c r="C13300" s="406"/>
      <c r="D13300" s="408">
        <v>117.18</v>
      </c>
      <c r="E13300" s="408">
        <v>117.18</v>
      </c>
      <c r="F13300" s="409">
        <v>43005.464953703704</v>
      </c>
      <c r="G13300" s="408">
        <v>0</v>
      </c>
    </row>
    <row r="13301" spans="1:7" ht="15" x14ac:dyDescent="0.25">
      <c r="A13301" s="407" t="s">
        <v>37455</v>
      </c>
      <c r="B13301" s="407" t="s">
        <v>37456</v>
      </c>
      <c r="C13301" s="406"/>
      <c r="D13301" s="408">
        <v>61.15</v>
      </c>
      <c r="E13301" s="408">
        <v>61.15</v>
      </c>
      <c r="F13301" s="409">
        <v>43005.469606481478</v>
      </c>
      <c r="G13301" s="408">
        <v>0</v>
      </c>
    </row>
    <row r="13302" spans="1:7" ht="15" x14ac:dyDescent="0.25">
      <c r="A13302" s="407" t="s">
        <v>21067</v>
      </c>
      <c r="B13302" s="407" t="s">
        <v>21068</v>
      </c>
      <c r="C13302" s="408">
        <v>7.5</v>
      </c>
      <c r="D13302" s="408">
        <v>33.119999999999997</v>
      </c>
      <c r="E13302" s="408">
        <v>40.619999999999997</v>
      </c>
      <c r="F13302" s="406"/>
      <c r="G13302" s="408">
        <v>0</v>
      </c>
    </row>
    <row r="13303" spans="1:7" ht="15" x14ac:dyDescent="0.2">
      <c r="A13303" s="407" t="s">
        <v>21069</v>
      </c>
      <c r="B13303" s="407" t="s">
        <v>21070</v>
      </c>
      <c r="C13303" s="408">
        <v>30</v>
      </c>
      <c r="D13303" s="408">
        <v>329.3897</v>
      </c>
      <c r="E13303" s="408">
        <v>359.3897</v>
      </c>
      <c r="F13303" s="409">
        <v>44512.339224537034</v>
      </c>
      <c r="G13303" s="408">
        <v>0</v>
      </c>
    </row>
    <row r="13304" spans="1:7" ht="15" x14ac:dyDescent="0.2">
      <c r="A13304" s="407" t="s">
        <v>21071</v>
      </c>
      <c r="B13304" s="407" t="s">
        <v>21072</v>
      </c>
      <c r="C13304" s="408">
        <v>3.5</v>
      </c>
      <c r="D13304" s="408">
        <v>6.28</v>
      </c>
      <c r="E13304" s="408">
        <v>9.7799999999999994</v>
      </c>
      <c r="F13304" s="409">
        <v>44512.339745370373</v>
      </c>
      <c r="G13304" s="408">
        <v>0</v>
      </c>
    </row>
    <row r="13305" spans="1:7" ht="15" x14ac:dyDescent="0.2">
      <c r="A13305" s="407" t="s">
        <v>21073</v>
      </c>
      <c r="B13305" s="407" t="s">
        <v>21074</v>
      </c>
      <c r="C13305" s="408">
        <v>14</v>
      </c>
      <c r="D13305" s="408">
        <v>307.67</v>
      </c>
      <c r="E13305" s="408">
        <v>321.67</v>
      </c>
      <c r="F13305" s="409">
        <v>44512.3359375</v>
      </c>
      <c r="G13305" s="408">
        <v>0</v>
      </c>
    </row>
    <row r="13306" spans="1:7" ht="15" x14ac:dyDescent="0.2">
      <c r="A13306" s="407" t="s">
        <v>21075</v>
      </c>
      <c r="B13306" s="407" t="s">
        <v>21076</v>
      </c>
      <c r="C13306" s="408">
        <v>14</v>
      </c>
      <c r="D13306" s="408">
        <v>307.67</v>
      </c>
      <c r="E13306" s="408">
        <v>321.67</v>
      </c>
      <c r="F13306" s="409">
        <v>44512.336192129631</v>
      </c>
      <c r="G13306" s="408">
        <v>0</v>
      </c>
    </row>
    <row r="13307" spans="1:7" ht="15" x14ac:dyDescent="0.2">
      <c r="A13307" s="407" t="s">
        <v>21077</v>
      </c>
      <c r="B13307" s="407" t="s">
        <v>21078</v>
      </c>
      <c r="C13307" s="408">
        <v>6.1666999999999996</v>
      </c>
      <c r="D13307" s="408">
        <v>124.9286</v>
      </c>
      <c r="E13307" s="408">
        <v>131.09530000000001</v>
      </c>
      <c r="F13307" s="409">
        <v>44512.341249999998</v>
      </c>
      <c r="G13307" s="408">
        <v>0</v>
      </c>
    </row>
    <row r="13308" spans="1:7" ht="15" x14ac:dyDescent="0.2">
      <c r="A13308" s="407" t="s">
        <v>21079</v>
      </c>
      <c r="B13308" s="407" t="s">
        <v>21080</v>
      </c>
      <c r="C13308" s="408">
        <v>3.5</v>
      </c>
      <c r="D13308" s="408">
        <v>12.0862</v>
      </c>
      <c r="E13308" s="408">
        <v>15.5862</v>
      </c>
      <c r="F13308" s="409">
        <v>44512.340486111112</v>
      </c>
      <c r="G13308" s="408">
        <v>0</v>
      </c>
    </row>
    <row r="13309" spans="1:7" ht="15" x14ac:dyDescent="0.2">
      <c r="A13309" s="407" t="s">
        <v>21081</v>
      </c>
      <c r="B13309" s="407" t="s">
        <v>21082</v>
      </c>
      <c r="C13309" s="408">
        <v>0</v>
      </c>
      <c r="D13309" s="408">
        <v>124.4</v>
      </c>
      <c r="E13309" s="408">
        <v>124.4</v>
      </c>
      <c r="F13309" s="409">
        <v>44512.336643518516</v>
      </c>
      <c r="G13309" s="408">
        <v>0</v>
      </c>
    </row>
    <row r="13310" spans="1:7" ht="15" x14ac:dyDescent="0.2">
      <c r="A13310" s="407" t="s">
        <v>21083</v>
      </c>
      <c r="B13310" s="407" t="s">
        <v>21084</v>
      </c>
      <c r="C13310" s="408">
        <v>0</v>
      </c>
      <c r="D13310" s="408">
        <v>124.4</v>
      </c>
      <c r="E13310" s="408">
        <v>124.4</v>
      </c>
      <c r="F13310" s="409">
        <v>44512.336412037039</v>
      </c>
      <c r="G13310" s="408">
        <v>0</v>
      </c>
    </row>
    <row r="13311" spans="1:7" ht="15" x14ac:dyDescent="0.2">
      <c r="A13311" s="407" t="s">
        <v>21085</v>
      </c>
      <c r="B13311" s="407" t="s">
        <v>21086</v>
      </c>
      <c r="C13311" s="408">
        <v>0</v>
      </c>
      <c r="D13311" s="408">
        <v>18.41</v>
      </c>
      <c r="E13311" s="408">
        <v>18.41</v>
      </c>
      <c r="F13311" s="409">
        <v>43014.361168981479</v>
      </c>
      <c r="G13311" s="408">
        <v>0</v>
      </c>
    </row>
    <row r="13312" spans="1:7" ht="15" x14ac:dyDescent="0.2">
      <c r="A13312" s="407" t="s">
        <v>21087</v>
      </c>
      <c r="B13312" s="407" t="s">
        <v>21088</v>
      </c>
      <c r="C13312" s="408">
        <v>0</v>
      </c>
      <c r="D13312" s="408">
        <v>18.41</v>
      </c>
      <c r="E13312" s="408">
        <v>18.41</v>
      </c>
      <c r="F13312" s="409">
        <v>43014.361261574071</v>
      </c>
      <c r="G13312" s="408">
        <v>0</v>
      </c>
    </row>
    <row r="13313" spans="1:7" ht="15" x14ac:dyDescent="0.2">
      <c r="A13313" s="407" t="s">
        <v>21089</v>
      </c>
      <c r="B13313" s="407" t="s">
        <v>21090</v>
      </c>
      <c r="C13313" s="408">
        <v>2</v>
      </c>
      <c r="D13313" s="408">
        <v>1.7573000000000001</v>
      </c>
      <c r="E13313" s="408">
        <v>3.7572999999999999</v>
      </c>
      <c r="F13313" s="409">
        <v>45832.48847222222</v>
      </c>
      <c r="G13313" s="408">
        <v>0</v>
      </c>
    </row>
    <row r="13314" spans="1:7" ht="15" x14ac:dyDescent="0.2">
      <c r="A13314" s="407" t="s">
        <v>21091</v>
      </c>
      <c r="B13314" s="407" t="s">
        <v>21092</v>
      </c>
      <c r="C13314" s="408">
        <v>5.5000000000000009</v>
      </c>
      <c r="D13314" s="408">
        <v>5.8764000000000003</v>
      </c>
      <c r="E13314" s="408">
        <v>11.376399999999999</v>
      </c>
      <c r="F13314" s="409">
        <v>43014.361319444448</v>
      </c>
      <c r="G13314" s="408">
        <v>0</v>
      </c>
    </row>
    <row r="13315" spans="1:7" ht="15" x14ac:dyDescent="0.2">
      <c r="A13315" s="407" t="s">
        <v>21093</v>
      </c>
      <c r="B13315" s="407" t="s">
        <v>21094</v>
      </c>
      <c r="C13315" s="408">
        <v>6</v>
      </c>
      <c r="D13315" s="408">
        <v>26.5413</v>
      </c>
      <c r="E13315" s="408">
        <v>32.5413</v>
      </c>
      <c r="F13315" s="409">
        <v>43014.361446759256</v>
      </c>
      <c r="G13315" s="408">
        <v>0</v>
      </c>
    </row>
    <row r="13316" spans="1:7" ht="15" x14ac:dyDescent="0.2">
      <c r="A13316" s="407" t="s">
        <v>21095</v>
      </c>
      <c r="B13316" s="407" t="s">
        <v>21096</v>
      </c>
      <c r="C13316" s="408">
        <v>6</v>
      </c>
      <c r="D13316" s="408">
        <v>26.5413</v>
      </c>
      <c r="E13316" s="408">
        <v>32.5413</v>
      </c>
      <c r="F13316" s="409">
        <v>43014.361562500002</v>
      </c>
      <c r="G13316" s="408">
        <v>0</v>
      </c>
    </row>
    <row r="13317" spans="1:7" ht="15" x14ac:dyDescent="0.2">
      <c r="A13317" s="407" t="s">
        <v>21097</v>
      </c>
      <c r="B13317" s="407" t="s">
        <v>21098</v>
      </c>
      <c r="C13317" s="408">
        <v>0</v>
      </c>
      <c r="D13317" s="408">
        <v>1.1000000000000001</v>
      </c>
      <c r="E13317" s="408">
        <v>1.1000000000000001</v>
      </c>
      <c r="F13317" s="409">
        <v>44512.340243055558</v>
      </c>
      <c r="G13317" s="408">
        <v>0</v>
      </c>
    </row>
    <row r="13318" spans="1:7" ht="15" x14ac:dyDescent="0.2">
      <c r="A13318" s="407" t="s">
        <v>21099</v>
      </c>
      <c r="B13318" s="407" t="s">
        <v>21100</v>
      </c>
      <c r="C13318" s="408">
        <v>0</v>
      </c>
      <c r="D13318" s="408">
        <v>1.1000000000000001</v>
      </c>
      <c r="E13318" s="408">
        <v>1.1000000000000001</v>
      </c>
      <c r="F13318" s="409">
        <v>45049.306701388887</v>
      </c>
      <c r="G13318" s="408">
        <v>0</v>
      </c>
    </row>
    <row r="13319" spans="1:7" ht="15" x14ac:dyDescent="0.2">
      <c r="A13319" s="407" t="s">
        <v>21101</v>
      </c>
      <c r="B13319" s="407" t="s">
        <v>21102</v>
      </c>
      <c r="C13319" s="408">
        <v>0</v>
      </c>
      <c r="D13319" s="408">
        <v>10.3</v>
      </c>
      <c r="E13319" s="408">
        <v>10.3</v>
      </c>
      <c r="F13319" s="409">
        <v>44777.56621527778</v>
      </c>
      <c r="G13319" s="408">
        <v>0</v>
      </c>
    </row>
    <row r="13320" spans="1:7" ht="15" x14ac:dyDescent="0.2">
      <c r="A13320" s="407" t="s">
        <v>21103</v>
      </c>
      <c r="B13320" s="407" t="s">
        <v>21104</v>
      </c>
      <c r="C13320" s="408">
        <v>1.1667000000000001</v>
      </c>
      <c r="D13320" s="408">
        <v>0.97</v>
      </c>
      <c r="E13320" s="408">
        <v>2.1366999999999998</v>
      </c>
      <c r="F13320" s="409">
        <v>45084.476203703707</v>
      </c>
      <c r="G13320" s="408">
        <v>0</v>
      </c>
    </row>
    <row r="13321" spans="1:7" ht="15" x14ac:dyDescent="0.25">
      <c r="A13321" s="407" t="s">
        <v>21105</v>
      </c>
      <c r="B13321" s="407" t="s">
        <v>21106</v>
      </c>
      <c r="C13321" s="406"/>
      <c r="D13321" s="406"/>
      <c r="E13321" s="406"/>
      <c r="F13321" s="409">
        <v>44512.338726851849</v>
      </c>
      <c r="G13321" s="408">
        <v>0</v>
      </c>
    </row>
    <row r="13322" spans="1:7" ht="15" x14ac:dyDescent="0.2">
      <c r="A13322" s="407" t="s">
        <v>21107</v>
      </c>
      <c r="B13322" s="407" t="s">
        <v>21108</v>
      </c>
      <c r="C13322" s="408">
        <v>0</v>
      </c>
      <c r="D13322" s="408">
        <v>45.6</v>
      </c>
      <c r="E13322" s="408">
        <v>45.6</v>
      </c>
      <c r="F13322" s="409">
        <v>45677.486608796295</v>
      </c>
      <c r="G13322" s="408">
        <v>0</v>
      </c>
    </row>
    <row r="13323" spans="1:7" ht="15" x14ac:dyDescent="0.2">
      <c r="A13323" s="407" t="s">
        <v>21109</v>
      </c>
      <c r="B13323" s="407" t="s">
        <v>21110</v>
      </c>
      <c r="C13323" s="408">
        <v>0</v>
      </c>
      <c r="D13323" s="408">
        <v>63.1</v>
      </c>
      <c r="E13323" s="408">
        <v>63.1</v>
      </c>
      <c r="F13323" s="409">
        <v>44512.340740740743</v>
      </c>
      <c r="G13323" s="408">
        <v>0</v>
      </c>
    </row>
    <row r="13324" spans="1:7" ht="15" x14ac:dyDescent="0.2">
      <c r="A13324" s="407" t="s">
        <v>21111</v>
      </c>
      <c r="B13324" s="407" t="s">
        <v>21112</v>
      </c>
      <c r="C13324" s="408">
        <v>0</v>
      </c>
      <c r="D13324" s="408">
        <v>30.8</v>
      </c>
      <c r="E13324" s="408">
        <v>30.8</v>
      </c>
      <c r="F13324" s="409">
        <v>45677.487245370372</v>
      </c>
      <c r="G13324" s="408">
        <v>0</v>
      </c>
    </row>
    <row r="13325" spans="1:7" ht="15" x14ac:dyDescent="0.2">
      <c r="A13325" s="407" t="s">
        <v>21113</v>
      </c>
      <c r="B13325" s="407" t="s">
        <v>21114</v>
      </c>
      <c r="C13325" s="408">
        <v>0</v>
      </c>
      <c r="D13325" s="408">
        <v>0.42</v>
      </c>
      <c r="E13325" s="408">
        <v>0.42</v>
      </c>
      <c r="F13325" s="409">
        <v>45049.307523148149</v>
      </c>
      <c r="G13325" s="408">
        <v>0</v>
      </c>
    </row>
    <row r="13326" spans="1:7" ht="15" x14ac:dyDescent="0.2">
      <c r="A13326" s="407" t="s">
        <v>21115</v>
      </c>
      <c r="B13326" s="407" t="s">
        <v>21116</v>
      </c>
      <c r="C13326" s="408">
        <v>0</v>
      </c>
      <c r="D13326" s="408">
        <v>0.66004268943436506</v>
      </c>
      <c r="E13326" s="408">
        <v>0.66004268943436506</v>
      </c>
      <c r="F13326" s="409">
        <v>45495.606782407405</v>
      </c>
      <c r="G13326" s="408">
        <v>0</v>
      </c>
    </row>
    <row r="13327" spans="1:7" ht="15" x14ac:dyDescent="0.2">
      <c r="A13327" s="407" t="s">
        <v>21117</v>
      </c>
      <c r="B13327" s="407" t="s">
        <v>21118</v>
      </c>
      <c r="C13327" s="408">
        <v>0</v>
      </c>
      <c r="D13327" s="408">
        <v>1.75</v>
      </c>
      <c r="E13327" s="408">
        <v>1.75</v>
      </c>
      <c r="F13327" s="409">
        <v>44881.375578703701</v>
      </c>
      <c r="G13327" s="408">
        <v>18</v>
      </c>
    </row>
    <row r="13328" spans="1:7" ht="15" x14ac:dyDescent="0.2">
      <c r="A13328" s="407" t="s">
        <v>21119</v>
      </c>
      <c r="B13328" s="407" t="s">
        <v>21120</v>
      </c>
      <c r="C13328" s="408">
        <v>0</v>
      </c>
      <c r="D13328" s="408">
        <v>5.8</v>
      </c>
      <c r="E13328" s="408">
        <v>5.8</v>
      </c>
      <c r="F13328" s="409">
        <v>45495.611215277779</v>
      </c>
      <c r="G13328" s="408">
        <v>6</v>
      </c>
    </row>
    <row r="13329" spans="1:7" ht="15" x14ac:dyDescent="0.2">
      <c r="A13329" s="407" t="s">
        <v>21121</v>
      </c>
      <c r="B13329" s="407" t="s">
        <v>21122</v>
      </c>
      <c r="C13329" s="408">
        <v>0</v>
      </c>
      <c r="D13329" s="408">
        <v>0.20549999999999999</v>
      </c>
      <c r="E13329" s="408">
        <v>0.20549999999999999</v>
      </c>
      <c r="F13329" s="409">
        <v>44523.489108796297</v>
      </c>
      <c r="G13329" s="408">
        <v>1381</v>
      </c>
    </row>
    <row r="13330" spans="1:7" ht="15" x14ac:dyDescent="0.25">
      <c r="A13330" s="407" t="s">
        <v>21123</v>
      </c>
      <c r="B13330" s="407" t="s">
        <v>21124</v>
      </c>
      <c r="C13330" s="406"/>
      <c r="D13330" s="406"/>
      <c r="E13330" s="406"/>
      <c r="F13330" s="409">
        <v>44512.33898148148</v>
      </c>
      <c r="G13330" s="408">
        <v>0</v>
      </c>
    </row>
    <row r="13331" spans="1:7" ht="15" x14ac:dyDescent="0.2">
      <c r="A13331" s="407" t="s">
        <v>21125</v>
      </c>
      <c r="B13331" s="407" t="s">
        <v>21126</v>
      </c>
      <c r="C13331" s="408">
        <v>0</v>
      </c>
      <c r="D13331" s="408">
        <v>8.74</v>
      </c>
      <c r="E13331" s="408">
        <v>8.74</v>
      </c>
      <c r="F13331" s="409">
        <v>44778.558229166665</v>
      </c>
      <c r="G13331" s="408">
        <v>0</v>
      </c>
    </row>
    <row r="13332" spans="1:7" ht="15" x14ac:dyDescent="0.25">
      <c r="A13332" s="407" t="s">
        <v>21127</v>
      </c>
      <c r="B13332" s="407" t="s">
        <v>21128</v>
      </c>
      <c r="C13332" s="406"/>
      <c r="D13332" s="406"/>
      <c r="E13332" s="406"/>
      <c r="F13332" s="409">
        <v>44511.710949074077</v>
      </c>
      <c r="G13332" s="408">
        <v>0</v>
      </c>
    </row>
    <row r="13333" spans="1:7" ht="15" x14ac:dyDescent="0.25">
      <c r="A13333" s="407" t="s">
        <v>21129</v>
      </c>
      <c r="B13333" s="407" t="s">
        <v>21130</v>
      </c>
      <c r="C13333" s="406"/>
      <c r="D13333" s="406"/>
      <c r="E13333" s="406"/>
      <c r="F13333" s="409">
        <v>44511.711493055554</v>
      </c>
      <c r="G13333" s="408">
        <v>0</v>
      </c>
    </row>
    <row r="13334" spans="1:7" ht="15" x14ac:dyDescent="0.25">
      <c r="A13334" s="407" t="s">
        <v>21131</v>
      </c>
      <c r="B13334" s="407" t="s">
        <v>21132</v>
      </c>
      <c r="C13334" s="406"/>
      <c r="D13334" s="406"/>
      <c r="E13334" s="406"/>
      <c r="F13334" s="409">
        <v>44511.710682870369</v>
      </c>
      <c r="G13334" s="408">
        <v>0</v>
      </c>
    </row>
    <row r="13335" spans="1:7" ht="15" x14ac:dyDescent="0.25">
      <c r="A13335" s="407" t="s">
        <v>21133</v>
      </c>
      <c r="B13335" s="407" t="s">
        <v>21134</v>
      </c>
      <c r="C13335" s="406"/>
      <c r="D13335" s="406"/>
      <c r="E13335" s="406"/>
      <c r="F13335" s="409">
        <v>44511.711215277777</v>
      </c>
      <c r="G13335" s="408">
        <v>0</v>
      </c>
    </row>
    <row r="13336" spans="1:7" ht="15" x14ac:dyDescent="0.2">
      <c r="A13336" s="407" t="s">
        <v>21135</v>
      </c>
      <c r="B13336" s="407" t="s">
        <v>21136</v>
      </c>
      <c r="C13336" s="408">
        <v>0</v>
      </c>
      <c r="D13336" s="408">
        <v>9.5000000000000001E-2</v>
      </c>
      <c r="E13336" s="408">
        <v>9.5000000000000001E-2</v>
      </c>
      <c r="F13336" s="409">
        <v>45139.483495370368</v>
      </c>
      <c r="G13336" s="408">
        <v>754</v>
      </c>
    </row>
    <row r="13337" spans="1:7" ht="15" x14ac:dyDescent="0.2">
      <c r="A13337" s="407" t="s">
        <v>21137</v>
      </c>
      <c r="B13337" s="407" t="s">
        <v>21138</v>
      </c>
      <c r="C13337" s="408">
        <v>6</v>
      </c>
      <c r="D13337" s="408">
        <v>16.626936628025216</v>
      </c>
      <c r="E13337" s="408">
        <v>31.626936628025216</v>
      </c>
      <c r="F13337" s="409">
        <v>45783.506111111114</v>
      </c>
      <c r="G13337" s="408">
        <v>1</v>
      </c>
    </row>
    <row r="13338" spans="1:7" ht="15" x14ac:dyDescent="0.2">
      <c r="A13338" s="407" t="s">
        <v>21139</v>
      </c>
      <c r="B13338" s="407" t="s">
        <v>21140</v>
      </c>
      <c r="C13338" s="408">
        <v>6</v>
      </c>
      <c r="D13338" s="408">
        <v>11.74</v>
      </c>
      <c r="E13338" s="408">
        <v>26.74</v>
      </c>
      <c r="F13338" s="409">
        <v>45783.506203703706</v>
      </c>
      <c r="G13338" s="408">
        <v>0</v>
      </c>
    </row>
    <row r="13339" spans="1:7" ht="15" x14ac:dyDescent="0.2">
      <c r="A13339" s="407" t="s">
        <v>21141</v>
      </c>
      <c r="B13339" s="407" t="s">
        <v>21142</v>
      </c>
      <c r="C13339" s="408">
        <v>6</v>
      </c>
      <c r="D13339" s="408">
        <v>14.379323076923075</v>
      </c>
      <c r="E13339" s="408">
        <v>29.379323076923072</v>
      </c>
      <c r="F13339" s="409">
        <v>45783.506354166668</v>
      </c>
      <c r="G13339" s="408">
        <v>0</v>
      </c>
    </row>
    <row r="13340" spans="1:7" ht="15" x14ac:dyDescent="0.2">
      <c r="A13340" s="407" t="s">
        <v>21143</v>
      </c>
      <c r="B13340" s="407" t="s">
        <v>21144</v>
      </c>
      <c r="C13340" s="408">
        <v>6</v>
      </c>
      <c r="D13340" s="408">
        <v>25.192923076923076</v>
      </c>
      <c r="E13340" s="408">
        <v>40.192923076923073</v>
      </c>
      <c r="F13340" s="409">
        <v>45783.506481481483</v>
      </c>
      <c r="G13340" s="408">
        <v>0</v>
      </c>
    </row>
    <row r="13341" spans="1:7" ht="15" x14ac:dyDescent="0.2">
      <c r="A13341" s="407" t="s">
        <v>21145</v>
      </c>
      <c r="B13341" s="407" t="s">
        <v>21146</v>
      </c>
      <c r="C13341" s="408">
        <v>6</v>
      </c>
      <c r="D13341" s="408">
        <v>131.4</v>
      </c>
      <c r="E13341" s="408">
        <v>146.4</v>
      </c>
      <c r="F13341" s="409">
        <v>45783.506620370368</v>
      </c>
      <c r="G13341" s="408">
        <v>0</v>
      </c>
    </row>
    <row r="13342" spans="1:7" ht="15" x14ac:dyDescent="0.2">
      <c r="A13342" s="407" t="s">
        <v>37457</v>
      </c>
      <c r="B13342" s="407" t="s">
        <v>37458</v>
      </c>
      <c r="C13342" s="408">
        <v>0</v>
      </c>
      <c r="D13342" s="408">
        <v>0.01</v>
      </c>
      <c r="E13342" s="408">
        <v>0.01</v>
      </c>
      <c r="F13342" s="409">
        <v>43014.363043981481</v>
      </c>
      <c r="G13342" s="408">
        <v>0</v>
      </c>
    </row>
    <row r="13343" spans="1:7" ht="15" x14ac:dyDescent="0.2">
      <c r="A13343" s="407" t="s">
        <v>21147</v>
      </c>
      <c r="B13343" s="407" t="s">
        <v>21148</v>
      </c>
      <c r="C13343" s="408">
        <v>0</v>
      </c>
      <c r="D13343" s="408">
        <v>0.01</v>
      </c>
      <c r="E13343" s="408">
        <v>0.01</v>
      </c>
      <c r="F13343" s="409">
        <v>43014.363078703704</v>
      </c>
      <c r="G13343" s="408">
        <v>0</v>
      </c>
    </row>
    <row r="13344" spans="1:7" ht="15" x14ac:dyDescent="0.2">
      <c r="A13344" s="407" t="s">
        <v>21149</v>
      </c>
      <c r="B13344" s="407" t="s">
        <v>21150</v>
      </c>
      <c r="C13344" s="408">
        <v>0</v>
      </c>
      <c r="D13344" s="408">
        <v>0.01</v>
      </c>
      <c r="E13344" s="408">
        <v>0.01</v>
      </c>
      <c r="F13344" s="409">
        <v>43014.36310185185</v>
      </c>
      <c r="G13344" s="408">
        <v>0</v>
      </c>
    </row>
    <row r="13345" spans="1:7" ht="15" x14ac:dyDescent="0.2">
      <c r="A13345" s="407" t="s">
        <v>37459</v>
      </c>
      <c r="B13345" s="407" t="s">
        <v>37460</v>
      </c>
      <c r="C13345" s="408">
        <v>0</v>
      </c>
      <c r="D13345" s="408">
        <v>0.01</v>
      </c>
      <c r="E13345" s="408">
        <v>0.01</v>
      </c>
      <c r="F13345" s="409">
        <v>43014.363125000003</v>
      </c>
      <c r="G13345" s="408">
        <v>0</v>
      </c>
    </row>
    <row r="13346" spans="1:7" ht="15" x14ac:dyDescent="0.2">
      <c r="A13346" s="407" t="s">
        <v>37461</v>
      </c>
      <c r="B13346" s="407" t="s">
        <v>37462</v>
      </c>
      <c r="C13346" s="408">
        <v>0</v>
      </c>
      <c r="D13346" s="408">
        <v>0.01</v>
      </c>
      <c r="E13346" s="408">
        <v>0.01</v>
      </c>
      <c r="F13346" s="409">
        <v>43014.36314814815</v>
      </c>
      <c r="G13346" s="408">
        <v>0</v>
      </c>
    </row>
    <row r="13347" spans="1:7" ht="15" x14ac:dyDescent="0.2">
      <c r="A13347" s="407" t="s">
        <v>21151</v>
      </c>
      <c r="B13347" s="407" t="s">
        <v>21152</v>
      </c>
      <c r="C13347" s="408">
        <v>0</v>
      </c>
      <c r="D13347" s="408">
        <v>1.51</v>
      </c>
      <c r="E13347" s="408">
        <v>1.51</v>
      </c>
      <c r="F13347" s="409">
        <v>43811.559166666666</v>
      </c>
      <c r="G13347" s="408">
        <v>0</v>
      </c>
    </row>
    <row r="13348" spans="1:7" ht="15" x14ac:dyDescent="0.2">
      <c r="A13348" s="407" t="s">
        <v>21153</v>
      </c>
      <c r="B13348" s="407" t="s">
        <v>21154</v>
      </c>
      <c r="C13348" s="408">
        <v>0</v>
      </c>
      <c r="D13348" s="408">
        <v>1.97</v>
      </c>
      <c r="E13348" s="408">
        <v>1.97</v>
      </c>
      <c r="F13348" s="409">
        <v>43811.559293981481</v>
      </c>
      <c r="G13348" s="408">
        <v>0</v>
      </c>
    </row>
    <row r="13349" spans="1:7" ht="15" x14ac:dyDescent="0.2">
      <c r="A13349" s="407" t="s">
        <v>21155</v>
      </c>
      <c r="B13349" s="407" t="s">
        <v>21156</v>
      </c>
      <c r="C13349" s="408">
        <v>0</v>
      </c>
      <c r="D13349" s="408">
        <v>1.99</v>
      </c>
      <c r="E13349" s="408">
        <v>1.99</v>
      </c>
      <c r="F13349" s="409">
        <v>43839.467476851853</v>
      </c>
      <c r="G13349" s="408">
        <v>0</v>
      </c>
    </row>
    <row r="13350" spans="1:7" ht="15" x14ac:dyDescent="0.2">
      <c r="A13350" s="407" t="s">
        <v>21157</v>
      </c>
      <c r="B13350" s="407" t="s">
        <v>21158</v>
      </c>
      <c r="C13350" s="408">
        <v>0</v>
      </c>
      <c r="D13350" s="408">
        <v>1.07</v>
      </c>
      <c r="E13350" s="408">
        <v>1.07</v>
      </c>
      <c r="F13350" s="409">
        <v>43811.559502314813</v>
      </c>
      <c r="G13350" s="408">
        <v>0</v>
      </c>
    </row>
    <row r="13351" spans="1:7" ht="15" x14ac:dyDescent="0.2">
      <c r="A13351" s="407" t="s">
        <v>21159</v>
      </c>
      <c r="B13351" s="407" t="s">
        <v>21160</v>
      </c>
      <c r="C13351" s="408">
        <v>0</v>
      </c>
      <c r="D13351" s="408">
        <v>1.07</v>
      </c>
      <c r="E13351" s="408">
        <v>1.07</v>
      </c>
      <c r="F13351" s="409">
        <v>43014.363379629627</v>
      </c>
      <c r="G13351" s="408">
        <v>0</v>
      </c>
    </row>
    <row r="13352" spans="1:7" ht="15" x14ac:dyDescent="0.2">
      <c r="A13352" s="407" t="s">
        <v>21161</v>
      </c>
      <c r="B13352" s="407" t="s">
        <v>21162</v>
      </c>
      <c r="C13352" s="408">
        <v>0</v>
      </c>
      <c r="D13352" s="408">
        <v>1.38</v>
      </c>
      <c r="E13352" s="408">
        <v>1.38</v>
      </c>
      <c r="F13352" s="409">
        <v>43014.363402777781</v>
      </c>
      <c r="G13352" s="408">
        <v>0</v>
      </c>
    </row>
    <row r="13353" spans="1:7" ht="15" x14ac:dyDescent="0.2">
      <c r="A13353" s="407" t="s">
        <v>21163</v>
      </c>
      <c r="B13353" s="407" t="s">
        <v>21164</v>
      </c>
      <c r="C13353" s="408">
        <v>0</v>
      </c>
      <c r="D13353" s="408">
        <v>0.01</v>
      </c>
      <c r="E13353" s="408">
        <v>0.01</v>
      </c>
      <c r="F13353" s="409">
        <v>43014.363449074073</v>
      </c>
      <c r="G13353" s="408">
        <v>0</v>
      </c>
    </row>
    <row r="13354" spans="1:7" ht="15" x14ac:dyDescent="0.2">
      <c r="A13354" s="407" t="s">
        <v>21165</v>
      </c>
      <c r="B13354" s="407" t="s">
        <v>21166</v>
      </c>
      <c r="C13354" s="408">
        <v>0</v>
      </c>
      <c r="D13354" s="408">
        <v>0.01</v>
      </c>
      <c r="E13354" s="408">
        <v>0.01</v>
      </c>
      <c r="F13354" s="409">
        <v>43014.363483796296</v>
      </c>
      <c r="G13354" s="408">
        <v>0</v>
      </c>
    </row>
    <row r="13355" spans="1:7" ht="15" x14ac:dyDescent="0.2">
      <c r="A13355" s="407" t="s">
        <v>21167</v>
      </c>
      <c r="B13355" s="407" t="s">
        <v>21168</v>
      </c>
      <c r="C13355" s="408">
        <v>0</v>
      </c>
      <c r="D13355" s="408">
        <v>12.5</v>
      </c>
      <c r="E13355" s="408">
        <v>12.5</v>
      </c>
      <c r="F13355" s="409">
        <v>44511.346273148149</v>
      </c>
      <c r="G13355" s="408">
        <v>0</v>
      </c>
    </row>
    <row r="13356" spans="1:7" ht="15" x14ac:dyDescent="0.2">
      <c r="A13356" s="407" t="s">
        <v>21169</v>
      </c>
      <c r="B13356" s="407" t="s">
        <v>21170</v>
      </c>
      <c r="C13356" s="408">
        <v>0</v>
      </c>
      <c r="D13356" s="408">
        <v>2</v>
      </c>
      <c r="E13356" s="408">
        <v>2</v>
      </c>
      <c r="F13356" s="409">
        <v>44881.375752314816</v>
      </c>
      <c r="G13356" s="408">
        <v>0</v>
      </c>
    </row>
    <row r="13357" spans="1:7" ht="15" x14ac:dyDescent="0.2">
      <c r="A13357" s="407" t="s">
        <v>21171</v>
      </c>
      <c r="B13357" s="407" t="s">
        <v>21172</v>
      </c>
      <c r="C13357" s="408">
        <v>0</v>
      </c>
      <c r="D13357" s="408">
        <v>6.4</v>
      </c>
      <c r="E13357" s="408">
        <v>6.4</v>
      </c>
      <c r="F13357" s="409">
        <v>44881.375902777778</v>
      </c>
      <c r="G13357" s="408">
        <v>0</v>
      </c>
    </row>
    <row r="13358" spans="1:7" ht="15" x14ac:dyDescent="0.25">
      <c r="A13358" s="407" t="s">
        <v>33079</v>
      </c>
      <c r="B13358" s="407" t="s">
        <v>21138</v>
      </c>
      <c r="C13358" s="406"/>
      <c r="D13358" s="406"/>
      <c r="E13358" s="406"/>
      <c r="F13358" s="409">
        <v>45251.755243055559</v>
      </c>
      <c r="G13358" s="408">
        <v>0</v>
      </c>
    </row>
    <row r="13359" spans="1:7" ht="15" x14ac:dyDescent="0.25">
      <c r="A13359" s="407" t="s">
        <v>33080</v>
      </c>
      <c r="B13359" s="407" t="s">
        <v>21140</v>
      </c>
      <c r="C13359" s="406"/>
      <c r="D13359" s="406"/>
      <c r="E13359" s="406"/>
      <c r="F13359" s="409">
        <v>45251.755312499998</v>
      </c>
      <c r="G13359" s="408">
        <v>0</v>
      </c>
    </row>
    <row r="13360" spans="1:7" ht="15" x14ac:dyDescent="0.25">
      <c r="A13360" s="407" t="s">
        <v>33081</v>
      </c>
      <c r="B13360" s="407" t="s">
        <v>21142</v>
      </c>
      <c r="C13360" s="406"/>
      <c r="D13360" s="406"/>
      <c r="E13360" s="406"/>
      <c r="F13360" s="409">
        <v>45251.755381944444</v>
      </c>
      <c r="G13360" s="408">
        <v>0</v>
      </c>
    </row>
    <row r="13361" spans="1:7" ht="15" x14ac:dyDescent="0.25">
      <c r="A13361" s="407" t="s">
        <v>33082</v>
      </c>
      <c r="B13361" s="407" t="s">
        <v>21144</v>
      </c>
      <c r="C13361" s="406"/>
      <c r="D13361" s="406"/>
      <c r="E13361" s="406"/>
      <c r="F13361" s="409">
        <v>45251.75545138889</v>
      </c>
      <c r="G13361" s="408">
        <v>0</v>
      </c>
    </row>
    <row r="13362" spans="1:7" ht="15" x14ac:dyDescent="0.25">
      <c r="A13362" s="407" t="s">
        <v>33083</v>
      </c>
      <c r="B13362" s="407" t="s">
        <v>21146</v>
      </c>
      <c r="C13362" s="406"/>
      <c r="D13362" s="406"/>
      <c r="E13362" s="406"/>
      <c r="F13362" s="409">
        <v>45251.755590277775</v>
      </c>
      <c r="G13362" s="408">
        <v>0</v>
      </c>
    </row>
    <row r="13363" spans="1:7" ht="15" x14ac:dyDescent="0.2">
      <c r="A13363" s="407" t="s">
        <v>21173</v>
      </c>
      <c r="B13363" s="407" t="s">
        <v>21174</v>
      </c>
      <c r="C13363" s="408">
        <v>22.5</v>
      </c>
      <c r="D13363" s="408">
        <v>78.075699999999998</v>
      </c>
      <c r="E13363" s="408">
        <v>100.5757</v>
      </c>
      <c r="F13363" s="409">
        <v>43014.363715277781</v>
      </c>
      <c r="G13363" s="408">
        <v>0</v>
      </c>
    </row>
    <row r="13364" spans="1:7" ht="15" x14ac:dyDescent="0.2">
      <c r="A13364" s="407" t="s">
        <v>21175</v>
      </c>
      <c r="B13364" s="407" t="s">
        <v>21176</v>
      </c>
      <c r="C13364" s="408">
        <v>22.5</v>
      </c>
      <c r="D13364" s="408">
        <v>78.075699999999998</v>
      </c>
      <c r="E13364" s="408">
        <v>100.5757</v>
      </c>
      <c r="F13364" s="409">
        <v>43014.36377314815</v>
      </c>
      <c r="G13364" s="408">
        <v>0</v>
      </c>
    </row>
    <row r="13365" spans="1:7" ht="15" x14ac:dyDescent="0.2">
      <c r="A13365" s="407" t="s">
        <v>21177</v>
      </c>
      <c r="B13365" s="407" t="s">
        <v>21178</v>
      </c>
      <c r="C13365" s="408">
        <v>22.5</v>
      </c>
      <c r="D13365" s="408">
        <v>78.075699999999998</v>
      </c>
      <c r="E13365" s="408">
        <v>100.5757</v>
      </c>
      <c r="F13365" s="409">
        <v>43014.36383101852</v>
      </c>
      <c r="G13365" s="408">
        <v>0</v>
      </c>
    </row>
    <row r="13366" spans="1:7" ht="15" x14ac:dyDescent="0.2">
      <c r="A13366" s="407" t="s">
        <v>21179</v>
      </c>
      <c r="B13366" s="407" t="s">
        <v>21180</v>
      </c>
      <c r="C13366" s="408">
        <v>22.5</v>
      </c>
      <c r="D13366" s="408">
        <v>78.075699999999998</v>
      </c>
      <c r="E13366" s="408">
        <v>100.5757</v>
      </c>
      <c r="F13366" s="409">
        <v>43014.363877314812</v>
      </c>
      <c r="G13366" s="408">
        <v>0</v>
      </c>
    </row>
    <row r="13367" spans="1:7" ht="15" x14ac:dyDescent="0.2">
      <c r="A13367" s="407" t="s">
        <v>21181</v>
      </c>
      <c r="B13367" s="407" t="s">
        <v>21182</v>
      </c>
      <c r="C13367" s="408">
        <v>4</v>
      </c>
      <c r="D13367" s="408">
        <v>4.8952999999999998</v>
      </c>
      <c r="E13367" s="408">
        <v>8.8953000000000007</v>
      </c>
      <c r="F13367" s="409">
        <v>43014.363958333335</v>
      </c>
      <c r="G13367" s="408">
        <v>0</v>
      </c>
    </row>
    <row r="13368" spans="1:7" ht="15" x14ac:dyDescent="0.2">
      <c r="A13368" s="407" t="s">
        <v>21183</v>
      </c>
      <c r="B13368" s="407" t="s">
        <v>21184</v>
      </c>
      <c r="C13368" s="408">
        <v>10.5</v>
      </c>
      <c r="D13368" s="408">
        <v>5.7103999999999999</v>
      </c>
      <c r="E13368" s="408">
        <v>16.2104</v>
      </c>
      <c r="F13368" s="409">
        <v>43014.364050925928</v>
      </c>
      <c r="G13368" s="408">
        <v>0</v>
      </c>
    </row>
    <row r="13369" spans="1:7" ht="15" x14ac:dyDescent="0.2">
      <c r="A13369" s="407" t="s">
        <v>21185</v>
      </c>
      <c r="B13369" s="407" t="s">
        <v>21186</v>
      </c>
      <c r="C13369" s="408">
        <v>4</v>
      </c>
      <c r="D13369" s="408">
        <v>5.6289999999999996</v>
      </c>
      <c r="E13369" s="408">
        <v>9.6289999999999996</v>
      </c>
      <c r="F13369" s="409">
        <v>43014.36414351852</v>
      </c>
      <c r="G13369" s="408">
        <v>0</v>
      </c>
    </row>
    <row r="13370" spans="1:7" ht="15" x14ac:dyDescent="0.2">
      <c r="A13370" s="407" t="s">
        <v>21187</v>
      </c>
      <c r="B13370" s="407" t="s">
        <v>21188</v>
      </c>
      <c r="C13370" s="408">
        <v>20</v>
      </c>
      <c r="D13370" s="408">
        <v>77.545299999999997</v>
      </c>
      <c r="E13370" s="408">
        <v>97.545299999999997</v>
      </c>
      <c r="F13370" s="409">
        <v>43014.364189814813</v>
      </c>
      <c r="G13370" s="408">
        <v>0</v>
      </c>
    </row>
    <row r="13371" spans="1:7" ht="15" x14ac:dyDescent="0.2">
      <c r="A13371" s="407" t="s">
        <v>21189</v>
      </c>
      <c r="B13371" s="407" t="s">
        <v>21190</v>
      </c>
      <c r="C13371" s="408">
        <v>20</v>
      </c>
      <c r="D13371" s="408">
        <v>77.545299999999997</v>
      </c>
      <c r="E13371" s="408">
        <v>97.545299999999997</v>
      </c>
      <c r="F13371" s="409">
        <v>43014.364236111112</v>
      </c>
      <c r="G13371" s="408">
        <v>0</v>
      </c>
    </row>
    <row r="13372" spans="1:7" ht="15" x14ac:dyDescent="0.2">
      <c r="A13372" s="407" t="s">
        <v>21191</v>
      </c>
      <c r="B13372" s="407" t="s">
        <v>21192</v>
      </c>
      <c r="C13372" s="408">
        <v>8.5</v>
      </c>
      <c r="D13372" s="408">
        <v>5.258</v>
      </c>
      <c r="E13372" s="408">
        <v>13.757999999999999</v>
      </c>
      <c r="F13372" s="409">
        <v>43014.364270833335</v>
      </c>
      <c r="G13372" s="408">
        <v>0</v>
      </c>
    </row>
    <row r="13373" spans="1:7" ht="15" x14ac:dyDescent="0.2">
      <c r="A13373" s="407" t="s">
        <v>21193</v>
      </c>
      <c r="B13373" s="407" t="s">
        <v>21194</v>
      </c>
      <c r="C13373" s="408">
        <v>20</v>
      </c>
      <c r="D13373" s="408">
        <v>77.545299999999997</v>
      </c>
      <c r="E13373" s="408">
        <v>97.545299999999997</v>
      </c>
      <c r="F13373" s="409">
        <v>43014.364317129628</v>
      </c>
      <c r="G13373" s="408">
        <v>0</v>
      </c>
    </row>
    <row r="13374" spans="1:7" ht="15" x14ac:dyDescent="0.2">
      <c r="A13374" s="407" t="s">
        <v>21195</v>
      </c>
      <c r="B13374" s="407" t="s">
        <v>21196</v>
      </c>
      <c r="C13374" s="408">
        <v>20</v>
      </c>
      <c r="D13374" s="408">
        <v>77.545299999999997</v>
      </c>
      <c r="E13374" s="408">
        <v>97.545299999999997</v>
      </c>
      <c r="F13374" s="409">
        <v>43014.364421296297</v>
      </c>
      <c r="G13374" s="408">
        <v>0</v>
      </c>
    </row>
    <row r="13375" spans="1:7" ht="15" x14ac:dyDescent="0.2">
      <c r="A13375" s="407" t="s">
        <v>21197</v>
      </c>
      <c r="B13375" s="407" t="s">
        <v>21198</v>
      </c>
      <c r="C13375" s="408">
        <v>3.5</v>
      </c>
      <c r="D13375" s="408">
        <v>5.5510000000000002</v>
      </c>
      <c r="E13375" s="408">
        <v>9.0510000000000002</v>
      </c>
      <c r="F13375" s="409">
        <v>43014.36445601852</v>
      </c>
      <c r="G13375" s="408">
        <v>0</v>
      </c>
    </row>
    <row r="13376" spans="1:7" ht="15" x14ac:dyDescent="0.2">
      <c r="A13376" s="407" t="s">
        <v>21199</v>
      </c>
      <c r="B13376" s="407" t="s">
        <v>21200</v>
      </c>
      <c r="C13376" s="408">
        <v>1.5</v>
      </c>
      <c r="D13376" s="408">
        <v>11.1</v>
      </c>
      <c r="E13376" s="408">
        <v>12.6</v>
      </c>
      <c r="F13376" s="409">
        <v>43014.364479166667</v>
      </c>
      <c r="G13376" s="408">
        <v>0</v>
      </c>
    </row>
    <row r="13377" spans="1:7" ht="15" x14ac:dyDescent="0.2">
      <c r="A13377" s="407" t="s">
        <v>21201</v>
      </c>
      <c r="B13377" s="407" t="s">
        <v>21202</v>
      </c>
      <c r="C13377" s="408">
        <v>3</v>
      </c>
      <c r="D13377" s="408">
        <v>19.97</v>
      </c>
      <c r="E13377" s="408">
        <v>22.97</v>
      </c>
      <c r="F13377" s="409">
        <v>43014.364756944444</v>
      </c>
      <c r="G13377" s="408">
        <v>0</v>
      </c>
    </row>
    <row r="13378" spans="1:7" ht="15" x14ac:dyDescent="0.2">
      <c r="A13378" s="407" t="s">
        <v>21203</v>
      </c>
      <c r="B13378" s="407" t="s">
        <v>21204</v>
      </c>
      <c r="C13378" s="408">
        <v>1.5</v>
      </c>
      <c r="D13378" s="408">
        <v>11.1</v>
      </c>
      <c r="E13378" s="408">
        <v>12.6</v>
      </c>
      <c r="F13378" s="409">
        <v>43014.364791666667</v>
      </c>
      <c r="G13378" s="408">
        <v>0</v>
      </c>
    </row>
    <row r="13379" spans="1:7" ht="15" x14ac:dyDescent="0.2">
      <c r="A13379" s="407" t="s">
        <v>21205</v>
      </c>
      <c r="B13379" s="407" t="s">
        <v>21206</v>
      </c>
      <c r="C13379" s="408">
        <v>11.5</v>
      </c>
      <c r="D13379" s="408">
        <v>30.364000000000001</v>
      </c>
      <c r="E13379" s="408">
        <v>41.863999999999997</v>
      </c>
      <c r="F13379" s="409">
        <v>43014.364837962959</v>
      </c>
      <c r="G13379" s="408">
        <v>0</v>
      </c>
    </row>
    <row r="13380" spans="1:7" ht="15" x14ac:dyDescent="0.2">
      <c r="A13380" s="407" t="s">
        <v>21207</v>
      </c>
      <c r="B13380" s="407" t="s">
        <v>21208</v>
      </c>
      <c r="C13380" s="408">
        <v>5</v>
      </c>
      <c r="D13380" s="408">
        <v>19.8</v>
      </c>
      <c r="E13380" s="408">
        <v>24.8</v>
      </c>
      <c r="F13380" s="409">
        <v>43014.364872685182</v>
      </c>
      <c r="G13380" s="408">
        <v>0</v>
      </c>
    </row>
    <row r="13381" spans="1:7" ht="15" x14ac:dyDescent="0.2">
      <c r="A13381" s="407" t="s">
        <v>21209</v>
      </c>
      <c r="B13381" s="407" t="s">
        <v>21210</v>
      </c>
      <c r="C13381" s="408">
        <v>5</v>
      </c>
      <c r="D13381" s="408">
        <v>19.8</v>
      </c>
      <c r="E13381" s="408">
        <v>24.8</v>
      </c>
      <c r="F13381" s="409">
        <v>43014.365046296298</v>
      </c>
      <c r="G13381" s="408">
        <v>0</v>
      </c>
    </row>
    <row r="13382" spans="1:7" ht="15" x14ac:dyDescent="0.2">
      <c r="A13382" s="407" t="s">
        <v>21211</v>
      </c>
      <c r="B13382" s="407" t="s">
        <v>21212</v>
      </c>
      <c r="C13382" s="408">
        <v>5</v>
      </c>
      <c r="D13382" s="408">
        <v>19.8</v>
      </c>
      <c r="E13382" s="408">
        <v>24.8</v>
      </c>
      <c r="F13382" s="409">
        <v>43014.36519675926</v>
      </c>
      <c r="G13382" s="408">
        <v>0</v>
      </c>
    </row>
    <row r="13383" spans="1:7" ht="15" x14ac:dyDescent="0.2">
      <c r="A13383" s="407" t="s">
        <v>21213</v>
      </c>
      <c r="B13383" s="407" t="s">
        <v>21214</v>
      </c>
      <c r="C13383" s="408">
        <v>7.5</v>
      </c>
      <c r="D13383" s="408">
        <v>31.730599999999999</v>
      </c>
      <c r="E13383" s="408">
        <v>39.230600000000003</v>
      </c>
      <c r="F13383" s="409">
        <v>43014.365219907406</v>
      </c>
      <c r="G13383" s="408">
        <v>0</v>
      </c>
    </row>
    <row r="13384" spans="1:7" ht="15" x14ac:dyDescent="0.2">
      <c r="A13384" s="407" t="s">
        <v>21215</v>
      </c>
      <c r="B13384" s="407" t="s">
        <v>21216</v>
      </c>
      <c r="C13384" s="408">
        <v>7.5</v>
      </c>
      <c r="D13384" s="408">
        <v>31.730599999999999</v>
      </c>
      <c r="E13384" s="408">
        <v>39.230600000000003</v>
      </c>
      <c r="F13384" s="409">
        <v>43014.365254629629</v>
      </c>
      <c r="G13384" s="408">
        <v>0</v>
      </c>
    </row>
    <row r="13385" spans="1:7" ht="15" x14ac:dyDescent="0.2">
      <c r="A13385" s="407" t="s">
        <v>21217</v>
      </c>
      <c r="B13385" s="407" t="s">
        <v>21218</v>
      </c>
      <c r="C13385" s="408">
        <v>7.5</v>
      </c>
      <c r="D13385" s="408">
        <v>31.730599999999999</v>
      </c>
      <c r="E13385" s="408">
        <v>39.230600000000003</v>
      </c>
      <c r="F13385" s="409">
        <v>43014.365289351852</v>
      </c>
      <c r="G13385" s="408">
        <v>0</v>
      </c>
    </row>
    <row r="13386" spans="1:7" ht="15" x14ac:dyDescent="0.2">
      <c r="A13386" s="407" t="s">
        <v>21219</v>
      </c>
      <c r="B13386" s="407" t="s">
        <v>21220</v>
      </c>
      <c r="C13386" s="408">
        <v>0.5</v>
      </c>
      <c r="D13386" s="408">
        <v>5.1993999999999998</v>
      </c>
      <c r="E13386" s="408">
        <v>5.6993999999999998</v>
      </c>
      <c r="F13386" s="409">
        <v>43014.365347222221</v>
      </c>
      <c r="G13386" s="408">
        <v>0</v>
      </c>
    </row>
    <row r="13387" spans="1:7" ht="15" x14ac:dyDescent="0.25">
      <c r="A13387" s="407" t="s">
        <v>21221</v>
      </c>
      <c r="B13387" s="407" t="s">
        <v>21222</v>
      </c>
      <c r="C13387" s="406"/>
      <c r="D13387" s="408">
        <v>7.04</v>
      </c>
      <c r="E13387" s="408">
        <v>7.04</v>
      </c>
      <c r="F13387" s="409">
        <v>44526.512372685182</v>
      </c>
      <c r="G13387" s="408">
        <v>0</v>
      </c>
    </row>
    <row r="13388" spans="1:7" ht="15" x14ac:dyDescent="0.25">
      <c r="A13388" s="407" t="s">
        <v>21223</v>
      </c>
      <c r="B13388" s="407" t="s">
        <v>21224</v>
      </c>
      <c r="C13388" s="406"/>
      <c r="D13388" s="408">
        <v>2.2000000000000002</v>
      </c>
      <c r="E13388" s="408">
        <v>2.2000000000000002</v>
      </c>
      <c r="F13388" s="409">
        <v>44526.504606481481</v>
      </c>
      <c r="G13388" s="408">
        <v>0</v>
      </c>
    </row>
    <row r="13389" spans="1:7" ht="15" x14ac:dyDescent="0.2">
      <c r="A13389" s="407" t="s">
        <v>21225</v>
      </c>
      <c r="B13389" s="407" t="s">
        <v>21226</v>
      </c>
      <c r="C13389" s="408">
        <v>2.5</v>
      </c>
      <c r="D13389" s="408">
        <v>0.42899999999999999</v>
      </c>
      <c r="E13389" s="408">
        <v>2.9289999999999998</v>
      </c>
      <c r="F13389" s="409">
        <v>43014.365555555552</v>
      </c>
      <c r="G13389" s="408">
        <v>0</v>
      </c>
    </row>
    <row r="13390" spans="1:7" ht="15" x14ac:dyDescent="0.25">
      <c r="A13390" s="407" t="s">
        <v>21227</v>
      </c>
      <c r="B13390" s="407" t="s">
        <v>21228</v>
      </c>
      <c r="C13390" s="406"/>
      <c r="D13390" s="408">
        <v>5.2</v>
      </c>
      <c r="E13390" s="408">
        <v>5.2</v>
      </c>
      <c r="F13390" s="409">
        <v>43014.365601851852</v>
      </c>
      <c r="G13390" s="408">
        <v>0</v>
      </c>
    </row>
    <row r="13391" spans="1:7" ht="15" x14ac:dyDescent="0.25">
      <c r="A13391" s="407" t="s">
        <v>21229</v>
      </c>
      <c r="B13391" s="407" t="s">
        <v>21230</v>
      </c>
      <c r="C13391" s="406"/>
      <c r="D13391" s="408">
        <v>10.7</v>
      </c>
      <c r="E13391" s="408">
        <v>10.7</v>
      </c>
      <c r="F13391" s="409">
        <v>43014.365624999999</v>
      </c>
      <c r="G13391" s="408">
        <v>0</v>
      </c>
    </row>
    <row r="13392" spans="1:7" ht="15" x14ac:dyDescent="0.25">
      <c r="A13392" s="407" t="s">
        <v>21231</v>
      </c>
      <c r="B13392" s="407" t="s">
        <v>21232</v>
      </c>
      <c r="C13392" s="406"/>
      <c r="D13392" s="408">
        <v>4.4000000000000004</v>
      </c>
      <c r="E13392" s="408">
        <v>4.4000000000000004</v>
      </c>
      <c r="F13392" s="409">
        <v>43014.365648148145</v>
      </c>
      <c r="G13392" s="408">
        <v>0</v>
      </c>
    </row>
    <row r="13393" spans="1:7" ht="15" x14ac:dyDescent="0.2">
      <c r="A13393" s="407" t="s">
        <v>21233</v>
      </c>
      <c r="B13393" s="407" t="s">
        <v>21234</v>
      </c>
      <c r="C13393" s="408">
        <v>2.5</v>
      </c>
      <c r="D13393" s="408">
        <v>0.49530000000000002</v>
      </c>
      <c r="E13393" s="408">
        <v>2.9952999999999999</v>
      </c>
      <c r="F13393" s="409">
        <v>43014.365682870368</v>
      </c>
      <c r="G13393" s="408">
        <v>0</v>
      </c>
    </row>
    <row r="13394" spans="1:7" ht="15" x14ac:dyDescent="0.2">
      <c r="A13394" s="407" t="s">
        <v>21235</v>
      </c>
      <c r="B13394" s="407" t="s">
        <v>21236</v>
      </c>
      <c r="C13394" s="408">
        <v>9</v>
      </c>
      <c r="D13394" s="408">
        <v>1.3104</v>
      </c>
      <c r="E13394" s="408">
        <v>10.3104</v>
      </c>
      <c r="F13394" s="409">
        <v>43014.365787037037</v>
      </c>
      <c r="G13394" s="408">
        <v>0</v>
      </c>
    </row>
    <row r="13395" spans="1:7" ht="15" x14ac:dyDescent="0.2">
      <c r="A13395" s="407" t="s">
        <v>21237</v>
      </c>
      <c r="B13395" s="407" t="s">
        <v>21238</v>
      </c>
      <c r="C13395" s="408">
        <v>2</v>
      </c>
      <c r="D13395" s="408">
        <v>0.35099999999999998</v>
      </c>
      <c r="E13395" s="408">
        <v>2.351</v>
      </c>
      <c r="F13395" s="409">
        <v>43014.365879629629</v>
      </c>
      <c r="G13395" s="408">
        <v>0</v>
      </c>
    </row>
    <row r="13396" spans="1:7" ht="15" x14ac:dyDescent="0.25">
      <c r="A13396" s="407" t="s">
        <v>21239</v>
      </c>
      <c r="B13396" s="407" t="s">
        <v>21240</v>
      </c>
      <c r="C13396" s="406"/>
      <c r="D13396" s="408">
        <v>6.95</v>
      </c>
      <c r="E13396" s="408">
        <v>6.95</v>
      </c>
      <c r="F13396" s="409">
        <v>43014.365902777776</v>
      </c>
      <c r="G13396" s="408">
        <v>0</v>
      </c>
    </row>
    <row r="13397" spans="1:7" ht="15" x14ac:dyDescent="0.25">
      <c r="A13397" s="407" t="s">
        <v>21241</v>
      </c>
      <c r="B13397" s="407" t="s">
        <v>21242</v>
      </c>
      <c r="C13397" s="406"/>
      <c r="D13397" s="408">
        <v>22.9</v>
      </c>
      <c r="E13397" s="408">
        <v>22.9</v>
      </c>
      <c r="F13397" s="409">
        <v>43844.469351851854</v>
      </c>
      <c r="G13397" s="408">
        <v>0</v>
      </c>
    </row>
    <row r="13398" spans="1:7" ht="15" x14ac:dyDescent="0.2">
      <c r="A13398" s="407" t="s">
        <v>21243</v>
      </c>
      <c r="B13398" s="407" t="s">
        <v>21244</v>
      </c>
      <c r="C13398" s="408">
        <v>7</v>
      </c>
      <c r="D13398" s="408">
        <v>0.85799999999999998</v>
      </c>
      <c r="E13398" s="408">
        <v>7.8579999999999997</v>
      </c>
      <c r="F13398" s="409">
        <v>43014.365972222222</v>
      </c>
      <c r="G13398" s="408">
        <v>0</v>
      </c>
    </row>
    <row r="13399" spans="1:7" ht="15" x14ac:dyDescent="0.25">
      <c r="A13399" s="407" t="s">
        <v>21245</v>
      </c>
      <c r="B13399" s="407" t="s">
        <v>21246</v>
      </c>
      <c r="C13399" s="406"/>
      <c r="D13399" s="408">
        <v>9.9</v>
      </c>
      <c r="E13399" s="408">
        <v>9.9</v>
      </c>
      <c r="F13399" s="409">
        <v>43014.366006944445</v>
      </c>
      <c r="G13399" s="408">
        <v>0</v>
      </c>
    </row>
    <row r="13400" spans="1:7" ht="15" x14ac:dyDescent="0.25">
      <c r="A13400" s="407" t="s">
        <v>21247</v>
      </c>
      <c r="B13400" s="407" t="s">
        <v>21248</v>
      </c>
      <c r="C13400" s="406"/>
      <c r="D13400" s="408">
        <v>1.2</v>
      </c>
      <c r="E13400" s="408">
        <v>1.2</v>
      </c>
      <c r="F13400" s="409">
        <v>44526.505752314813</v>
      </c>
      <c r="G13400" s="408">
        <v>0</v>
      </c>
    </row>
    <row r="13401" spans="1:7" ht="15" x14ac:dyDescent="0.25">
      <c r="A13401" s="407" t="s">
        <v>21249</v>
      </c>
      <c r="B13401" s="407" t="s">
        <v>21250</v>
      </c>
      <c r="C13401" s="406"/>
      <c r="D13401" s="408">
        <v>6.87</v>
      </c>
      <c r="E13401" s="408">
        <v>6.87</v>
      </c>
      <c r="F13401" s="409">
        <v>44526.512638888889</v>
      </c>
      <c r="G13401" s="408">
        <v>0</v>
      </c>
    </row>
    <row r="13402" spans="1:7" ht="15" x14ac:dyDescent="0.25">
      <c r="A13402" s="407" t="s">
        <v>21251</v>
      </c>
      <c r="B13402" s="407" t="s">
        <v>21252</v>
      </c>
      <c r="C13402" s="406"/>
      <c r="D13402" s="408">
        <v>2</v>
      </c>
      <c r="E13402" s="408">
        <v>2</v>
      </c>
      <c r="F13402" s="409">
        <v>44526.505185185182</v>
      </c>
      <c r="G13402" s="408">
        <v>0</v>
      </c>
    </row>
    <row r="13403" spans="1:7" ht="15" x14ac:dyDescent="0.25">
      <c r="A13403" s="407" t="s">
        <v>21253</v>
      </c>
      <c r="B13403" s="407" t="s">
        <v>21254</v>
      </c>
      <c r="C13403" s="406"/>
      <c r="D13403" s="408">
        <v>9.9</v>
      </c>
      <c r="E13403" s="408">
        <v>9.9</v>
      </c>
      <c r="F13403" s="409">
        <v>43014.366111111114</v>
      </c>
      <c r="G13403" s="408">
        <v>0</v>
      </c>
    </row>
    <row r="13404" spans="1:7" ht="15" x14ac:dyDescent="0.25">
      <c r="A13404" s="407" t="s">
        <v>21255</v>
      </c>
      <c r="B13404" s="407" t="s">
        <v>21256</v>
      </c>
      <c r="C13404" s="406"/>
      <c r="D13404" s="408">
        <v>4.96</v>
      </c>
      <c r="E13404" s="408">
        <v>4.96</v>
      </c>
      <c r="F13404" s="409">
        <v>43014.36613425926</v>
      </c>
      <c r="G13404" s="408">
        <v>0</v>
      </c>
    </row>
    <row r="13405" spans="1:7" ht="15" x14ac:dyDescent="0.2">
      <c r="A13405" s="407" t="s">
        <v>21257</v>
      </c>
      <c r="B13405" s="407" t="s">
        <v>21258</v>
      </c>
      <c r="C13405" s="408">
        <v>7</v>
      </c>
      <c r="D13405" s="408">
        <v>1.56</v>
      </c>
      <c r="E13405" s="408">
        <v>8.56</v>
      </c>
      <c r="F13405" s="409">
        <v>43014.36619212963</v>
      </c>
      <c r="G13405" s="408">
        <v>0</v>
      </c>
    </row>
    <row r="13406" spans="1:7" ht="15" x14ac:dyDescent="0.25">
      <c r="A13406" s="407" t="s">
        <v>21259</v>
      </c>
      <c r="B13406" s="407" t="s">
        <v>21260</v>
      </c>
      <c r="C13406" s="406"/>
      <c r="D13406" s="408">
        <v>9.9</v>
      </c>
      <c r="E13406" s="408">
        <v>9.9</v>
      </c>
      <c r="F13406" s="409">
        <v>43014.366226851853</v>
      </c>
      <c r="G13406" s="408">
        <v>0</v>
      </c>
    </row>
    <row r="13407" spans="1:7" ht="15" x14ac:dyDescent="0.2">
      <c r="A13407" s="407" t="s">
        <v>21261</v>
      </c>
      <c r="B13407" s="407" t="s">
        <v>21262</v>
      </c>
      <c r="C13407" s="408">
        <v>3.5</v>
      </c>
      <c r="D13407" s="408">
        <v>9.9</v>
      </c>
      <c r="E13407" s="408">
        <v>13.4</v>
      </c>
      <c r="F13407" s="409">
        <v>43014.366307870368</v>
      </c>
      <c r="G13407" s="408">
        <v>0</v>
      </c>
    </row>
    <row r="13408" spans="1:7" ht="15" x14ac:dyDescent="0.2">
      <c r="A13408" s="407" t="s">
        <v>21263</v>
      </c>
      <c r="B13408" s="407" t="s">
        <v>21264</v>
      </c>
      <c r="C13408" s="408">
        <v>3.5</v>
      </c>
      <c r="D13408" s="408">
        <v>9.9</v>
      </c>
      <c r="E13408" s="408">
        <v>13.4</v>
      </c>
      <c r="F13408" s="409">
        <v>43014.366354166668</v>
      </c>
      <c r="G13408" s="408">
        <v>0</v>
      </c>
    </row>
    <row r="13409" spans="1:7" ht="15" x14ac:dyDescent="0.2">
      <c r="A13409" s="407" t="s">
        <v>21265</v>
      </c>
      <c r="B13409" s="407" t="s">
        <v>21266</v>
      </c>
      <c r="C13409" s="408">
        <v>3.5</v>
      </c>
      <c r="D13409" s="408">
        <v>9.9</v>
      </c>
      <c r="E13409" s="408">
        <v>13.4</v>
      </c>
      <c r="F13409" s="409">
        <v>43014.366435185184</v>
      </c>
      <c r="G13409" s="408">
        <v>0</v>
      </c>
    </row>
    <row r="13410" spans="1:7" ht="15" x14ac:dyDescent="0.25">
      <c r="A13410" s="407" t="s">
        <v>21267</v>
      </c>
      <c r="B13410" s="407" t="s">
        <v>21268</v>
      </c>
      <c r="C13410" s="406"/>
      <c r="D13410" s="408">
        <v>9.9</v>
      </c>
      <c r="E13410" s="408">
        <v>9.9</v>
      </c>
      <c r="F13410" s="409">
        <v>44526.497314814813</v>
      </c>
      <c r="G13410" s="408">
        <v>0</v>
      </c>
    </row>
    <row r="13411" spans="1:7" ht="15" x14ac:dyDescent="0.25">
      <c r="A13411" s="407" t="s">
        <v>21269</v>
      </c>
      <c r="B13411" s="407" t="s">
        <v>21270</v>
      </c>
      <c r="C13411" s="406"/>
      <c r="D13411" s="408">
        <v>3.6</v>
      </c>
      <c r="E13411" s="408">
        <v>3.6</v>
      </c>
      <c r="F13411" s="409">
        <v>43014.366493055553</v>
      </c>
      <c r="G13411" s="408">
        <v>0</v>
      </c>
    </row>
    <row r="13412" spans="1:7" ht="15" x14ac:dyDescent="0.2">
      <c r="A13412" s="407" t="s">
        <v>21271</v>
      </c>
      <c r="B13412" s="407" t="s">
        <v>21272</v>
      </c>
      <c r="C13412" s="408">
        <v>0.5</v>
      </c>
      <c r="D13412" s="408">
        <v>0.19500000000000001</v>
      </c>
      <c r="E13412" s="408">
        <v>0.69499999999999995</v>
      </c>
      <c r="F13412" s="409">
        <v>43014.366678240738</v>
      </c>
      <c r="G13412" s="408">
        <v>0</v>
      </c>
    </row>
    <row r="13413" spans="1:7" ht="15" x14ac:dyDescent="0.2">
      <c r="A13413" s="407" t="s">
        <v>21273</v>
      </c>
      <c r="B13413" s="407" t="s">
        <v>21274</v>
      </c>
      <c r="C13413" s="408">
        <v>0</v>
      </c>
      <c r="D13413" s="408">
        <v>15.725158305148222</v>
      </c>
      <c r="E13413" s="408">
        <v>15.725158305148222</v>
      </c>
      <c r="F13413" s="409">
        <v>44526.354305555556</v>
      </c>
      <c r="G13413" s="408">
        <v>0</v>
      </c>
    </row>
    <row r="13414" spans="1:7" ht="15" x14ac:dyDescent="0.2">
      <c r="A13414" s="407" t="s">
        <v>21275</v>
      </c>
      <c r="B13414" s="407" t="s">
        <v>21276</v>
      </c>
      <c r="C13414" s="408">
        <v>0</v>
      </c>
      <c r="D13414" s="408">
        <v>14.314058305148221</v>
      </c>
      <c r="E13414" s="408">
        <v>14.314058305148221</v>
      </c>
      <c r="F13414" s="409">
        <v>44526.356678240743</v>
      </c>
      <c r="G13414" s="408">
        <v>0</v>
      </c>
    </row>
    <row r="13415" spans="1:7" ht="15" x14ac:dyDescent="0.2">
      <c r="A13415" s="407" t="s">
        <v>21277</v>
      </c>
      <c r="B13415" s="407" t="s">
        <v>21278</v>
      </c>
      <c r="C13415" s="408">
        <v>0</v>
      </c>
      <c r="D13415" s="408">
        <v>12.964058305148221</v>
      </c>
      <c r="E13415" s="408">
        <v>12.964058305148221</v>
      </c>
      <c r="F13415" s="409">
        <v>44526.35696759259</v>
      </c>
      <c r="G13415" s="408">
        <v>0</v>
      </c>
    </row>
    <row r="13416" spans="1:7" ht="15" x14ac:dyDescent="0.2">
      <c r="A13416" s="407" t="s">
        <v>21279</v>
      </c>
      <c r="B13416" s="407" t="s">
        <v>21280</v>
      </c>
      <c r="C13416" s="408">
        <v>0</v>
      </c>
      <c r="D13416" s="408">
        <v>2.6680000000000001</v>
      </c>
      <c r="E13416" s="408">
        <v>2.6680000000000001</v>
      </c>
      <c r="F13416" s="409">
        <v>44530.614884259259</v>
      </c>
      <c r="G13416" s="408">
        <v>0</v>
      </c>
    </row>
    <row r="13417" spans="1:7" ht="15" x14ac:dyDescent="0.2">
      <c r="A13417" s="407" t="s">
        <v>21281</v>
      </c>
      <c r="B13417" s="407" t="s">
        <v>21282</v>
      </c>
      <c r="C13417" s="408">
        <v>0</v>
      </c>
      <c r="D13417" s="408">
        <v>1</v>
      </c>
      <c r="E13417" s="408">
        <v>1</v>
      </c>
      <c r="F13417" s="409">
        <v>44530.613182870373</v>
      </c>
      <c r="G13417" s="408">
        <v>0</v>
      </c>
    </row>
    <row r="13418" spans="1:7" ht="15" x14ac:dyDescent="0.2">
      <c r="A13418" s="407" t="s">
        <v>21283</v>
      </c>
      <c r="B13418" s="407" t="s">
        <v>21284</v>
      </c>
      <c r="C13418" s="408">
        <v>0</v>
      </c>
      <c r="D13418" s="408">
        <v>35.561802</v>
      </c>
      <c r="E13418" s="408">
        <v>35.561802</v>
      </c>
      <c r="F13418" s="409">
        <v>44526.357222222221</v>
      </c>
      <c r="G13418" s="408">
        <v>0</v>
      </c>
    </row>
    <row r="13419" spans="1:7" ht="15" x14ac:dyDescent="0.2">
      <c r="A13419" s="407" t="s">
        <v>21285</v>
      </c>
      <c r="B13419" s="407" t="s">
        <v>21286</v>
      </c>
      <c r="C13419" s="408">
        <v>0</v>
      </c>
      <c r="D13419" s="408">
        <v>3.1259186393196599</v>
      </c>
      <c r="E13419" s="408">
        <v>3.1259186393196599</v>
      </c>
      <c r="F13419" s="409">
        <v>44526.35597222222</v>
      </c>
      <c r="G13419" s="408">
        <v>0</v>
      </c>
    </row>
    <row r="13420" spans="1:7" ht="15" x14ac:dyDescent="0.2">
      <c r="A13420" s="407" t="s">
        <v>21287</v>
      </c>
      <c r="B13420" s="407" t="s">
        <v>21288</v>
      </c>
      <c r="C13420" s="408">
        <v>0</v>
      </c>
      <c r="D13420" s="408">
        <v>6.6851599999999998</v>
      </c>
      <c r="E13420" s="408">
        <v>6.6851599999999998</v>
      </c>
      <c r="F13420" s="409">
        <v>45007.478090277778</v>
      </c>
      <c r="G13420" s="408">
        <v>0</v>
      </c>
    </row>
    <row r="13421" spans="1:7" ht="15" x14ac:dyDescent="0.2">
      <c r="A13421" s="407" t="s">
        <v>21289</v>
      </c>
      <c r="B13421" s="407" t="s">
        <v>21290</v>
      </c>
      <c r="C13421" s="408">
        <v>0</v>
      </c>
      <c r="D13421" s="408">
        <v>6.1464800000000004</v>
      </c>
      <c r="E13421" s="408">
        <v>6.1464800000000004</v>
      </c>
      <c r="F13421" s="409">
        <v>46044.454386574071</v>
      </c>
      <c r="G13421" s="408">
        <v>0</v>
      </c>
    </row>
    <row r="13422" spans="1:7" ht="15" x14ac:dyDescent="0.2">
      <c r="A13422" s="407" t="s">
        <v>21291</v>
      </c>
      <c r="B13422" s="407" t="s">
        <v>21292</v>
      </c>
      <c r="C13422" s="408">
        <v>0</v>
      </c>
      <c r="D13422" s="408">
        <v>5.58</v>
      </c>
      <c r="E13422" s="408">
        <v>5.58</v>
      </c>
      <c r="F13422" s="409">
        <v>45191.538541666669</v>
      </c>
      <c r="G13422" s="408">
        <v>0</v>
      </c>
    </row>
    <row r="13423" spans="1:7" ht="15" x14ac:dyDescent="0.2">
      <c r="A13423" s="407" t="s">
        <v>21293</v>
      </c>
      <c r="B13423" s="407" t="s">
        <v>21294</v>
      </c>
      <c r="C13423" s="408">
        <v>0</v>
      </c>
      <c r="D13423" s="408">
        <v>15.55</v>
      </c>
      <c r="E13423" s="408">
        <v>15.55</v>
      </c>
      <c r="F13423" s="409">
        <v>45910.288807870369</v>
      </c>
      <c r="G13423" s="408">
        <v>0</v>
      </c>
    </row>
    <row r="13424" spans="1:7" ht="15" x14ac:dyDescent="0.2">
      <c r="A13424" s="407" t="s">
        <v>21295</v>
      </c>
      <c r="B13424" s="407" t="s">
        <v>21296</v>
      </c>
      <c r="C13424" s="408">
        <v>0</v>
      </c>
      <c r="D13424" s="408">
        <v>12.8</v>
      </c>
      <c r="E13424" s="408">
        <v>12.8</v>
      </c>
      <c r="F13424" s="409">
        <v>45118.465671296297</v>
      </c>
      <c r="G13424" s="408">
        <v>0</v>
      </c>
    </row>
    <row r="13425" spans="1:7" ht="15" x14ac:dyDescent="0.2">
      <c r="A13425" s="407" t="s">
        <v>21297</v>
      </c>
      <c r="B13425" s="407" t="s">
        <v>21298</v>
      </c>
      <c r="C13425" s="408">
        <v>0</v>
      </c>
      <c r="D13425" s="408">
        <v>12.8</v>
      </c>
      <c r="E13425" s="408">
        <v>12.8</v>
      </c>
      <c r="F13425" s="409">
        <v>45910.289293981485</v>
      </c>
      <c r="G13425" s="408">
        <v>0</v>
      </c>
    </row>
    <row r="13426" spans="1:7" ht="15" x14ac:dyDescent="0.2">
      <c r="A13426" s="407" t="s">
        <v>21299</v>
      </c>
      <c r="B13426" s="407" t="s">
        <v>21300</v>
      </c>
      <c r="C13426" s="408">
        <v>0</v>
      </c>
      <c r="D13426" s="408">
        <v>14.08</v>
      </c>
      <c r="E13426" s="408">
        <v>14.08</v>
      </c>
      <c r="F13426" s="409">
        <v>45126.484386574077</v>
      </c>
      <c r="G13426" s="408">
        <v>0</v>
      </c>
    </row>
    <row r="13427" spans="1:7" ht="15" x14ac:dyDescent="0.2">
      <c r="A13427" s="407" t="s">
        <v>21301</v>
      </c>
      <c r="B13427" s="407" t="s">
        <v>21302</v>
      </c>
      <c r="C13427" s="408">
        <v>0</v>
      </c>
      <c r="D13427" s="408">
        <v>1.44</v>
      </c>
      <c r="E13427" s="408">
        <v>1.44</v>
      </c>
      <c r="F13427" s="409">
        <v>45464.488287037035</v>
      </c>
      <c r="G13427" s="408">
        <v>0</v>
      </c>
    </row>
    <row r="13428" spans="1:7" ht="15" x14ac:dyDescent="0.2">
      <c r="A13428" s="407" t="s">
        <v>21303</v>
      </c>
      <c r="B13428" s="407" t="s">
        <v>21304</v>
      </c>
      <c r="C13428" s="408">
        <v>0</v>
      </c>
      <c r="D13428" s="408">
        <v>6.8</v>
      </c>
      <c r="E13428" s="408">
        <v>6.8</v>
      </c>
      <c r="F13428" s="409">
        <v>45828.419722222221</v>
      </c>
      <c r="G13428" s="408">
        <v>0</v>
      </c>
    </row>
    <row r="13429" spans="1:7" ht="15" x14ac:dyDescent="0.2">
      <c r="A13429" s="407" t="s">
        <v>21305</v>
      </c>
      <c r="B13429" s="407" t="s">
        <v>21306</v>
      </c>
      <c r="C13429" s="408">
        <v>0</v>
      </c>
      <c r="D13429" s="408">
        <v>1.05</v>
      </c>
      <c r="E13429" s="408">
        <v>1.05</v>
      </c>
      <c r="F13429" s="409">
        <v>44530.612858796296</v>
      </c>
      <c r="G13429" s="408">
        <v>0</v>
      </c>
    </row>
    <row r="13430" spans="1:7" ht="15" x14ac:dyDescent="0.2">
      <c r="A13430" s="407" t="s">
        <v>21307</v>
      </c>
      <c r="B13430" s="407" t="s">
        <v>21308</v>
      </c>
      <c r="C13430" s="408">
        <v>0</v>
      </c>
      <c r="D13430" s="408">
        <v>2.149984349176687</v>
      </c>
      <c r="E13430" s="408">
        <v>2.149984349176687</v>
      </c>
      <c r="F13430" s="409">
        <v>44882.431967592594</v>
      </c>
      <c r="G13430" s="408">
        <v>94</v>
      </c>
    </row>
    <row r="13431" spans="1:7" ht="15" x14ac:dyDescent="0.2">
      <c r="A13431" s="407" t="s">
        <v>21309</v>
      </c>
      <c r="B13431" s="407" t="s">
        <v>21310</v>
      </c>
      <c r="C13431" s="408">
        <v>0</v>
      </c>
      <c r="D13431" s="408">
        <v>5.3697674418604651</v>
      </c>
      <c r="E13431" s="408">
        <v>5.3697674418604651</v>
      </c>
      <c r="F13431" s="409">
        <v>44526.356388888889</v>
      </c>
      <c r="G13431" s="408">
        <v>13</v>
      </c>
    </row>
    <row r="13432" spans="1:7" ht="15" x14ac:dyDescent="0.2">
      <c r="A13432" s="407" t="s">
        <v>21311</v>
      </c>
      <c r="B13432" s="407" t="s">
        <v>21312</v>
      </c>
      <c r="C13432" s="408">
        <v>0</v>
      </c>
      <c r="D13432" s="408">
        <v>1.64</v>
      </c>
      <c r="E13432" s="408">
        <v>1.64</v>
      </c>
      <c r="F13432" s="409">
        <v>44530.61346064815</v>
      </c>
      <c r="G13432" s="408">
        <v>0</v>
      </c>
    </row>
    <row r="13433" spans="1:7" ht="15" x14ac:dyDescent="0.2">
      <c r="A13433" s="407" t="s">
        <v>21313</v>
      </c>
      <c r="B13433" s="407" t="s">
        <v>21314</v>
      </c>
      <c r="C13433" s="408">
        <v>0</v>
      </c>
      <c r="D13433" s="408">
        <v>1.6579999999999999</v>
      </c>
      <c r="E13433" s="408">
        <v>1.6579999999999999</v>
      </c>
      <c r="F13433" s="409">
        <v>45212.476759259262</v>
      </c>
      <c r="G13433" s="408">
        <v>0</v>
      </c>
    </row>
    <row r="13434" spans="1:7" ht="15" x14ac:dyDescent="0.2">
      <c r="A13434" s="407" t="s">
        <v>21315</v>
      </c>
      <c r="B13434" s="407" t="s">
        <v>21316</v>
      </c>
      <c r="C13434" s="408">
        <v>0</v>
      </c>
      <c r="D13434" s="408">
        <v>0.43</v>
      </c>
      <c r="E13434" s="408">
        <v>0.43</v>
      </c>
      <c r="F13434" s="409">
        <v>44516.593530092592</v>
      </c>
      <c r="G13434" s="408">
        <v>0</v>
      </c>
    </row>
    <row r="13435" spans="1:7" ht="15" x14ac:dyDescent="0.2">
      <c r="A13435" s="407" t="s">
        <v>21317</v>
      </c>
      <c r="B13435" s="407" t="s">
        <v>21318</v>
      </c>
      <c r="C13435" s="408">
        <v>0</v>
      </c>
      <c r="D13435" s="408">
        <v>2.86172</v>
      </c>
      <c r="E13435" s="408">
        <v>2.86172</v>
      </c>
      <c r="F13435" s="409">
        <v>45089.614583333336</v>
      </c>
      <c r="G13435" s="408">
        <v>0</v>
      </c>
    </row>
    <row r="13436" spans="1:7" ht="15" x14ac:dyDescent="0.2">
      <c r="A13436" s="407" t="s">
        <v>21319</v>
      </c>
      <c r="B13436" s="407" t="s">
        <v>21320</v>
      </c>
      <c r="C13436" s="408">
        <v>0</v>
      </c>
      <c r="D13436" s="408">
        <v>1.9017200000000001</v>
      </c>
      <c r="E13436" s="408">
        <v>1.9017200000000001</v>
      </c>
      <c r="F13436" s="409">
        <v>45723.481307870374</v>
      </c>
      <c r="G13436" s="408">
        <v>0</v>
      </c>
    </row>
    <row r="13437" spans="1:7" ht="15" x14ac:dyDescent="0.2">
      <c r="A13437" s="407" t="s">
        <v>21321</v>
      </c>
      <c r="B13437" s="407" t="s">
        <v>21322</v>
      </c>
      <c r="C13437" s="408">
        <v>0</v>
      </c>
      <c r="D13437" s="408">
        <v>9.3787583051482208</v>
      </c>
      <c r="E13437" s="408">
        <v>9.3787583051482208</v>
      </c>
      <c r="F13437" s="409">
        <v>44516.614687499998</v>
      </c>
      <c r="G13437" s="408">
        <v>0</v>
      </c>
    </row>
    <row r="13438" spans="1:7" ht="15" x14ac:dyDescent="0.2">
      <c r="A13438" s="407" t="s">
        <v>21323</v>
      </c>
      <c r="B13438" s="407" t="s">
        <v>21324</v>
      </c>
      <c r="C13438" s="408">
        <v>0</v>
      </c>
      <c r="D13438" s="408">
        <v>1.9117200000000001</v>
      </c>
      <c r="E13438" s="408">
        <v>1.9117200000000001</v>
      </c>
      <c r="F13438" s="409">
        <v>45007.483506944445</v>
      </c>
      <c r="G13438" s="408">
        <v>0</v>
      </c>
    </row>
    <row r="13439" spans="1:7" ht="15" x14ac:dyDescent="0.2">
      <c r="A13439" s="407" t="s">
        <v>21325</v>
      </c>
      <c r="B13439" s="407" t="s">
        <v>21326</v>
      </c>
      <c r="C13439" s="408">
        <v>0</v>
      </c>
      <c r="D13439" s="408">
        <v>2.1817199999999999</v>
      </c>
      <c r="E13439" s="408">
        <v>2.1817199999999999</v>
      </c>
      <c r="F13439" s="409">
        <v>45007.483715277776</v>
      </c>
      <c r="G13439" s="408">
        <v>0</v>
      </c>
    </row>
    <row r="13440" spans="1:7" ht="15" x14ac:dyDescent="0.2">
      <c r="A13440" s="407" t="s">
        <v>21327</v>
      </c>
      <c r="B13440" s="407" t="s">
        <v>21328</v>
      </c>
      <c r="C13440" s="408">
        <v>0</v>
      </c>
      <c r="D13440" s="408">
        <v>3.9874672786393193</v>
      </c>
      <c r="E13440" s="408">
        <v>3.9874672786393193</v>
      </c>
      <c r="F13440" s="409">
        <v>45764.402245370373</v>
      </c>
      <c r="G13440" s="408">
        <v>0</v>
      </c>
    </row>
    <row r="13441" spans="1:7" ht="15" x14ac:dyDescent="0.2">
      <c r="A13441" s="407" t="s">
        <v>21329</v>
      </c>
      <c r="B13441" s="407" t="s">
        <v>21330</v>
      </c>
      <c r="C13441" s="408">
        <v>31.5</v>
      </c>
      <c r="D13441" s="408">
        <v>121.8559015375275</v>
      </c>
      <c r="E13441" s="408">
        <v>183.3559015375275</v>
      </c>
      <c r="F13441" s="409">
        <v>45246.371168981481</v>
      </c>
      <c r="G13441" s="408">
        <v>2</v>
      </c>
    </row>
    <row r="13442" spans="1:7" ht="15" x14ac:dyDescent="0.2">
      <c r="A13442" s="407" t="s">
        <v>21331</v>
      </c>
      <c r="B13442" s="407" t="s">
        <v>21332</v>
      </c>
      <c r="C13442" s="408">
        <v>0</v>
      </c>
      <c r="D13442" s="408">
        <v>5.5896999999999997</v>
      </c>
      <c r="E13442" s="408">
        <v>5.5896999999999997</v>
      </c>
      <c r="F13442" s="409">
        <v>45126.4216087963</v>
      </c>
      <c r="G13442" s="408">
        <v>0</v>
      </c>
    </row>
    <row r="13443" spans="1:7" ht="15" x14ac:dyDescent="0.2">
      <c r="A13443" s="407" t="s">
        <v>21333</v>
      </c>
      <c r="B13443" s="407" t="s">
        <v>21334</v>
      </c>
      <c r="C13443" s="408">
        <v>0.75</v>
      </c>
      <c r="D13443" s="408">
        <v>0.46389999999999998</v>
      </c>
      <c r="E13443" s="408">
        <v>1.2139</v>
      </c>
      <c r="F13443" s="409">
        <v>44970.432569444441</v>
      </c>
      <c r="G13443" s="408">
        <v>0</v>
      </c>
    </row>
    <row r="13444" spans="1:7" ht="15" x14ac:dyDescent="0.2">
      <c r="A13444" s="407" t="s">
        <v>21335</v>
      </c>
      <c r="B13444" s="407" t="s">
        <v>21336</v>
      </c>
      <c r="C13444" s="408">
        <v>0</v>
      </c>
      <c r="D13444" s="408">
        <v>55.503600737871231</v>
      </c>
      <c r="E13444" s="408">
        <v>55.503600737871231</v>
      </c>
      <c r="F13444" s="409">
        <v>46036.441423611112</v>
      </c>
      <c r="G13444" s="408">
        <v>0</v>
      </c>
    </row>
    <row r="13445" spans="1:7" ht="15" x14ac:dyDescent="0.2">
      <c r="A13445" s="407" t="s">
        <v>21337</v>
      </c>
      <c r="B13445" s="407" t="s">
        <v>21338</v>
      </c>
      <c r="C13445" s="408">
        <v>0</v>
      </c>
      <c r="D13445" s="408">
        <v>0.40172000000000002</v>
      </c>
      <c r="E13445" s="408">
        <v>0.40172000000000002</v>
      </c>
      <c r="F13445" s="409">
        <v>45007.524641203701</v>
      </c>
      <c r="G13445" s="408">
        <v>0</v>
      </c>
    </row>
    <row r="13446" spans="1:7" ht="15" x14ac:dyDescent="0.2">
      <c r="A13446" s="407" t="s">
        <v>21339</v>
      </c>
      <c r="B13446" s="407" t="s">
        <v>21340</v>
      </c>
      <c r="C13446" s="408">
        <v>0</v>
      </c>
      <c r="D13446" s="408">
        <v>0.66851725010912266</v>
      </c>
      <c r="E13446" s="408">
        <v>0.66851725010912266</v>
      </c>
      <c r="F13446" s="409">
        <v>45117.56486111111</v>
      </c>
      <c r="G13446" s="408">
        <v>0</v>
      </c>
    </row>
    <row r="13447" spans="1:7" ht="15" x14ac:dyDescent="0.2">
      <c r="A13447" s="407" t="s">
        <v>21341</v>
      </c>
      <c r="B13447" s="407" t="s">
        <v>41295</v>
      </c>
      <c r="C13447" s="408">
        <v>0</v>
      </c>
      <c r="D13447" s="408">
        <v>0.91841974185221043</v>
      </c>
      <c r="E13447" s="408">
        <v>0.91841974185221043</v>
      </c>
      <c r="F13447" s="409">
        <v>45548.665983796294</v>
      </c>
      <c r="G13447" s="408">
        <v>0</v>
      </c>
    </row>
    <row r="13448" spans="1:7" ht="15" x14ac:dyDescent="0.2">
      <c r="A13448" s="407" t="s">
        <v>37463</v>
      </c>
      <c r="B13448" s="407" t="s">
        <v>37464</v>
      </c>
      <c r="C13448" s="408">
        <v>0</v>
      </c>
      <c r="D13448" s="408">
        <v>0.18959999999999999</v>
      </c>
      <c r="E13448" s="408">
        <v>0.18959999999999999</v>
      </c>
      <c r="F13448" s="409">
        <v>45925.475243055553</v>
      </c>
      <c r="G13448" s="408">
        <v>0</v>
      </c>
    </row>
    <row r="13449" spans="1:7" ht="15" x14ac:dyDescent="0.2">
      <c r="A13449" s="407" t="s">
        <v>21342</v>
      </c>
      <c r="B13449" s="407" t="s">
        <v>21343</v>
      </c>
      <c r="C13449" s="408">
        <v>0</v>
      </c>
      <c r="D13449" s="408">
        <v>1.5029791525741105</v>
      </c>
      <c r="E13449" s="408">
        <v>1.5029791525741105</v>
      </c>
      <c r="F13449" s="409">
        <v>45007.52511574074</v>
      </c>
      <c r="G13449" s="408">
        <v>0</v>
      </c>
    </row>
    <row r="13450" spans="1:7" ht="15" x14ac:dyDescent="0.25">
      <c r="A13450" s="407" t="s">
        <v>21344</v>
      </c>
      <c r="B13450" s="407" t="s">
        <v>21345</v>
      </c>
      <c r="C13450" s="408">
        <v>2.5</v>
      </c>
      <c r="D13450" s="408">
        <v>8.5611999999999995</v>
      </c>
      <c r="E13450" s="408">
        <v>11.061199999999999</v>
      </c>
      <c r="F13450" s="406"/>
      <c r="G13450" s="408">
        <v>0</v>
      </c>
    </row>
    <row r="13451" spans="1:7" ht="15" x14ac:dyDescent="0.2">
      <c r="A13451" s="407" t="s">
        <v>21346</v>
      </c>
      <c r="B13451" s="407" t="s">
        <v>21347</v>
      </c>
      <c r="C13451" s="408">
        <v>0</v>
      </c>
      <c r="D13451" s="408">
        <v>25.064800000000002</v>
      </c>
      <c r="E13451" s="408">
        <v>25.064800000000002</v>
      </c>
      <c r="F13451" s="409">
        <v>45232.724293981482</v>
      </c>
      <c r="G13451" s="408">
        <v>0</v>
      </c>
    </row>
    <row r="13452" spans="1:7" ht="15" x14ac:dyDescent="0.2">
      <c r="A13452" s="407" t="s">
        <v>21348</v>
      </c>
      <c r="B13452" s="407" t="s">
        <v>21349</v>
      </c>
      <c r="C13452" s="408">
        <v>33</v>
      </c>
      <c r="D13452" s="408">
        <v>386.76</v>
      </c>
      <c r="E13452" s="408">
        <v>427.26</v>
      </c>
      <c r="F13452" s="409">
        <v>44965.702118055553</v>
      </c>
      <c r="G13452" s="408">
        <v>0</v>
      </c>
    </row>
    <row r="13453" spans="1:7" ht="15" x14ac:dyDescent="0.2">
      <c r="A13453" s="407" t="s">
        <v>21350</v>
      </c>
      <c r="B13453" s="407" t="s">
        <v>21351</v>
      </c>
      <c r="C13453" s="408">
        <v>0</v>
      </c>
      <c r="D13453" s="408">
        <v>1.8541791525741105</v>
      </c>
      <c r="E13453" s="408">
        <v>1.8541791525741105</v>
      </c>
      <c r="F13453" s="409">
        <v>44778.502418981479</v>
      </c>
      <c r="G13453" s="408">
        <v>0</v>
      </c>
    </row>
    <row r="13454" spans="1:7" ht="15" x14ac:dyDescent="0.25">
      <c r="A13454" s="407" t="s">
        <v>21352</v>
      </c>
      <c r="B13454" s="407" t="s">
        <v>21353</v>
      </c>
      <c r="C13454" s="406"/>
      <c r="D13454" s="408">
        <v>3.7486000000000002</v>
      </c>
      <c r="E13454" s="408">
        <v>3.7486000000000002</v>
      </c>
      <c r="F13454" s="409">
        <v>44512.438391203701</v>
      </c>
      <c r="G13454" s="408">
        <v>0</v>
      </c>
    </row>
    <row r="13455" spans="1:7" ht="15" x14ac:dyDescent="0.2">
      <c r="A13455" s="407" t="s">
        <v>21354</v>
      </c>
      <c r="B13455" s="407" t="s">
        <v>21355</v>
      </c>
      <c r="C13455" s="408">
        <v>0</v>
      </c>
      <c r="D13455" s="408">
        <v>15</v>
      </c>
      <c r="E13455" s="408">
        <v>15</v>
      </c>
      <c r="F13455" s="409">
        <v>45159.561249999999</v>
      </c>
      <c r="G13455" s="408">
        <v>0</v>
      </c>
    </row>
    <row r="13456" spans="1:7" ht="15" x14ac:dyDescent="0.2">
      <c r="A13456" s="407" t="s">
        <v>37465</v>
      </c>
      <c r="B13456" s="407" t="s">
        <v>21334</v>
      </c>
      <c r="C13456" s="408">
        <v>0.5</v>
      </c>
      <c r="D13456" s="408">
        <v>1.2730999999999999</v>
      </c>
      <c r="E13456" s="408">
        <v>1.7730999999999999</v>
      </c>
      <c r="F13456" s="409">
        <v>43007.476655092592</v>
      </c>
      <c r="G13456" s="408">
        <v>0</v>
      </c>
    </row>
    <row r="13457" spans="1:7" ht="15" x14ac:dyDescent="0.25">
      <c r="A13457" s="407" t="s">
        <v>21356</v>
      </c>
      <c r="B13457" s="407" t="s">
        <v>21357</v>
      </c>
      <c r="C13457" s="406"/>
      <c r="D13457" s="408">
        <v>1.61</v>
      </c>
      <c r="E13457" s="408">
        <v>1.61</v>
      </c>
      <c r="F13457" s="409">
        <v>44053.66574074074</v>
      </c>
      <c r="G13457" s="408">
        <v>0</v>
      </c>
    </row>
    <row r="13458" spans="1:7" ht="15" x14ac:dyDescent="0.2">
      <c r="A13458" s="407" t="s">
        <v>21358</v>
      </c>
      <c r="B13458" s="407" t="s">
        <v>21359</v>
      </c>
      <c r="C13458" s="408">
        <v>0</v>
      </c>
      <c r="D13458" s="408">
        <v>0.17</v>
      </c>
      <c r="E13458" s="408">
        <v>0.17</v>
      </c>
      <c r="F13458" s="409">
        <v>44867.371145833335</v>
      </c>
      <c r="G13458" s="408">
        <v>0</v>
      </c>
    </row>
    <row r="13459" spans="1:7" ht="15" x14ac:dyDescent="0.2">
      <c r="A13459" s="407" t="s">
        <v>21360</v>
      </c>
      <c r="B13459" s="407" t="s">
        <v>21361</v>
      </c>
      <c r="C13459" s="408">
        <v>0</v>
      </c>
      <c r="D13459" s="408">
        <v>0.87919974185221039</v>
      </c>
      <c r="E13459" s="408">
        <v>0.87919974185221039</v>
      </c>
      <c r="F13459" s="409">
        <v>45792.540486111109</v>
      </c>
      <c r="G13459" s="408">
        <v>1463</v>
      </c>
    </row>
    <row r="13460" spans="1:7" ht="15" x14ac:dyDescent="0.2">
      <c r="A13460" s="407" t="s">
        <v>37466</v>
      </c>
      <c r="B13460" s="407" t="s">
        <v>37467</v>
      </c>
      <c r="C13460" s="408">
        <v>0</v>
      </c>
      <c r="D13460" s="408">
        <v>0.3</v>
      </c>
      <c r="E13460" s="408">
        <v>0.3</v>
      </c>
      <c r="F13460" s="409">
        <v>43441.319606481484</v>
      </c>
      <c r="G13460" s="408">
        <v>0</v>
      </c>
    </row>
    <row r="13461" spans="1:7" ht="15" x14ac:dyDescent="0.2">
      <c r="A13461" s="407" t="s">
        <v>21362</v>
      </c>
      <c r="B13461" s="407" t="s">
        <v>21363</v>
      </c>
      <c r="C13461" s="408">
        <v>0</v>
      </c>
      <c r="D13461" s="408">
        <v>0.62929725010912263</v>
      </c>
      <c r="E13461" s="408">
        <v>0.62929725010912263</v>
      </c>
      <c r="F13461" s="409">
        <v>44725.592847222222</v>
      </c>
      <c r="G13461" s="408">
        <v>2398</v>
      </c>
    </row>
    <row r="13462" spans="1:7" ht="15" x14ac:dyDescent="0.2">
      <c r="A13462" s="407" t="s">
        <v>21364</v>
      </c>
      <c r="B13462" s="407" t="s">
        <v>21365</v>
      </c>
      <c r="C13462" s="408">
        <v>0</v>
      </c>
      <c r="D13462" s="408">
        <v>0.36249999999999999</v>
      </c>
      <c r="E13462" s="408">
        <v>0.36249999999999999</v>
      </c>
      <c r="F13462" s="409">
        <v>44881.376296296294</v>
      </c>
      <c r="G13462" s="408">
        <v>7109</v>
      </c>
    </row>
    <row r="13463" spans="1:7" ht="15" x14ac:dyDescent="0.2">
      <c r="A13463" s="407" t="s">
        <v>21366</v>
      </c>
      <c r="B13463" s="407" t="s">
        <v>21367</v>
      </c>
      <c r="C13463" s="408">
        <v>0</v>
      </c>
      <c r="D13463" s="408">
        <v>2.2599999999999998</v>
      </c>
      <c r="E13463" s="408">
        <v>2.2599999999999998</v>
      </c>
      <c r="F13463" s="409">
        <v>45791.548981481479</v>
      </c>
      <c r="G13463" s="408">
        <v>1545</v>
      </c>
    </row>
    <row r="13464" spans="1:7" ht="15" x14ac:dyDescent="0.2">
      <c r="A13464" s="407" t="s">
        <v>37468</v>
      </c>
      <c r="B13464" s="407" t="s">
        <v>37469</v>
      </c>
      <c r="C13464" s="408">
        <v>0</v>
      </c>
      <c r="D13464" s="408">
        <v>1.67</v>
      </c>
      <c r="E13464" s="408">
        <v>1.67</v>
      </c>
      <c r="F13464" s="409">
        <v>43117.558842592596</v>
      </c>
      <c r="G13464" s="408">
        <v>0</v>
      </c>
    </row>
    <row r="13465" spans="1:7" ht="15" x14ac:dyDescent="0.2">
      <c r="A13465" s="407" t="s">
        <v>21368</v>
      </c>
      <c r="B13465" s="407" t="s">
        <v>21369</v>
      </c>
      <c r="C13465" s="408">
        <v>0</v>
      </c>
      <c r="D13465" s="408">
        <v>1.6</v>
      </c>
      <c r="E13465" s="408">
        <v>1.6</v>
      </c>
      <c r="F13465" s="409">
        <v>44516.593159722222</v>
      </c>
      <c r="G13465" s="408">
        <v>391</v>
      </c>
    </row>
    <row r="13466" spans="1:7" ht="15" x14ac:dyDescent="0.25">
      <c r="A13466" s="407" t="s">
        <v>21370</v>
      </c>
      <c r="B13466" s="407" t="s">
        <v>21371</v>
      </c>
      <c r="C13466" s="406"/>
      <c r="D13466" s="408">
        <v>17.3</v>
      </c>
      <c r="E13466" s="408">
        <v>17.3</v>
      </c>
      <c r="F13466" s="409">
        <v>44512.440555555557</v>
      </c>
      <c r="G13466" s="408">
        <v>0</v>
      </c>
    </row>
    <row r="13467" spans="1:7" ht="15" x14ac:dyDescent="0.2">
      <c r="A13467" s="407" t="s">
        <v>21372</v>
      </c>
      <c r="B13467" s="407" t="s">
        <v>21373</v>
      </c>
      <c r="C13467" s="408">
        <v>0</v>
      </c>
      <c r="D13467" s="408">
        <v>0.36</v>
      </c>
      <c r="E13467" s="408">
        <v>0.36</v>
      </c>
      <c r="F13467" s="409">
        <v>43441.320474537039</v>
      </c>
      <c r="G13467" s="408">
        <v>0</v>
      </c>
    </row>
    <row r="13468" spans="1:7" ht="15" x14ac:dyDescent="0.2">
      <c r="A13468" s="407" t="s">
        <v>21374</v>
      </c>
      <c r="B13468" s="407" t="s">
        <v>21375</v>
      </c>
      <c r="C13468" s="408">
        <v>0</v>
      </c>
      <c r="D13468" s="408">
        <v>2.46</v>
      </c>
      <c r="E13468" s="408">
        <v>2.46</v>
      </c>
      <c r="F13468" s="409">
        <v>44497.541064814817</v>
      </c>
      <c r="G13468" s="408">
        <v>4601</v>
      </c>
    </row>
    <row r="13469" spans="1:7" ht="15" x14ac:dyDescent="0.2">
      <c r="A13469" s="407" t="s">
        <v>21376</v>
      </c>
      <c r="B13469" s="407" t="s">
        <v>21377</v>
      </c>
      <c r="C13469" s="408">
        <v>0</v>
      </c>
      <c r="D13469" s="408">
        <v>1.51</v>
      </c>
      <c r="E13469" s="408">
        <v>1.51</v>
      </c>
      <c r="F13469" s="409">
        <v>44881.376504629632</v>
      </c>
      <c r="G13469" s="408">
        <v>397</v>
      </c>
    </row>
    <row r="13470" spans="1:7" ht="15" x14ac:dyDescent="0.2">
      <c r="A13470" s="407" t="s">
        <v>21378</v>
      </c>
      <c r="B13470" s="407" t="s">
        <v>21379</v>
      </c>
      <c r="C13470" s="408">
        <v>0</v>
      </c>
      <c r="D13470" s="408">
        <v>1.78</v>
      </c>
      <c r="E13470" s="408">
        <v>1.78</v>
      </c>
      <c r="F13470" s="409">
        <v>43014.367083333331</v>
      </c>
      <c r="G13470" s="408">
        <v>663</v>
      </c>
    </row>
    <row r="13471" spans="1:7" ht="15" x14ac:dyDescent="0.2">
      <c r="A13471" s="407" t="s">
        <v>21380</v>
      </c>
      <c r="B13471" s="407" t="s">
        <v>21381</v>
      </c>
      <c r="C13471" s="408">
        <v>0</v>
      </c>
      <c r="D13471" s="408">
        <v>1.75</v>
      </c>
      <c r="E13471" s="408">
        <v>1.75</v>
      </c>
      <c r="F13471" s="409">
        <v>44881.376666666663</v>
      </c>
      <c r="G13471" s="408">
        <v>8379</v>
      </c>
    </row>
    <row r="13472" spans="1:7" ht="15" x14ac:dyDescent="0.2">
      <c r="A13472" s="407" t="s">
        <v>21382</v>
      </c>
      <c r="B13472" s="407" t="s">
        <v>33418</v>
      </c>
      <c r="C13472" s="408">
        <v>0</v>
      </c>
      <c r="D13472" s="408">
        <v>2.4266932096919329</v>
      </c>
      <c r="E13472" s="408">
        <v>2.4266932096919329</v>
      </c>
      <c r="F13472" s="409">
        <v>45350.370729166665</v>
      </c>
      <c r="G13472" s="408">
        <v>1254</v>
      </c>
    </row>
    <row r="13473" spans="1:7" ht="15" x14ac:dyDescent="0.2">
      <c r="A13473" s="407" t="s">
        <v>21383</v>
      </c>
      <c r="B13473" s="407" t="s">
        <v>21384</v>
      </c>
      <c r="C13473" s="408">
        <v>0</v>
      </c>
      <c r="D13473" s="408">
        <v>1.034</v>
      </c>
      <c r="E13473" s="408">
        <v>1.034</v>
      </c>
      <c r="F13473" s="409">
        <v>45464.934386574074</v>
      </c>
      <c r="G13473" s="408">
        <v>0</v>
      </c>
    </row>
    <row r="13474" spans="1:7" ht="15" x14ac:dyDescent="0.2">
      <c r="A13474" s="407" t="s">
        <v>21385</v>
      </c>
      <c r="B13474" s="407" t="s">
        <v>21386</v>
      </c>
      <c r="C13474" s="408">
        <v>0</v>
      </c>
      <c r="D13474" s="408">
        <v>1.5</v>
      </c>
      <c r="E13474" s="408">
        <v>1.5</v>
      </c>
      <c r="F13474" s="409">
        <v>46098.567986111113</v>
      </c>
      <c r="G13474" s="408">
        <v>2881</v>
      </c>
    </row>
    <row r="13475" spans="1:7" ht="15" x14ac:dyDescent="0.2">
      <c r="A13475" s="407" t="s">
        <v>21387</v>
      </c>
      <c r="B13475" s="407" t="s">
        <v>21388</v>
      </c>
      <c r="C13475" s="408">
        <v>0</v>
      </c>
      <c r="D13475" s="408">
        <v>0.625</v>
      </c>
      <c r="E13475" s="408">
        <v>0.625</v>
      </c>
      <c r="F13475" s="409">
        <v>45329.359398148146</v>
      </c>
      <c r="G13475" s="408">
        <v>0</v>
      </c>
    </row>
    <row r="13476" spans="1:7" ht="15" x14ac:dyDescent="0.25">
      <c r="A13476" s="407" t="s">
        <v>37470</v>
      </c>
      <c r="B13476" s="407" t="s">
        <v>37471</v>
      </c>
      <c r="C13476" s="406"/>
      <c r="D13476" s="408">
        <v>4.2699999999999996</v>
      </c>
      <c r="E13476" s="408">
        <v>4.2699999999999996</v>
      </c>
      <c r="F13476" s="409">
        <v>43014.367256944446</v>
      </c>
      <c r="G13476" s="408">
        <v>0</v>
      </c>
    </row>
    <row r="13477" spans="1:7" ht="15" x14ac:dyDescent="0.2">
      <c r="A13477" s="407" t="s">
        <v>21389</v>
      </c>
      <c r="B13477" s="407" t="s">
        <v>21390</v>
      </c>
      <c r="C13477" s="408">
        <v>0</v>
      </c>
      <c r="D13477" s="408">
        <v>55</v>
      </c>
      <c r="E13477" s="408">
        <v>55</v>
      </c>
      <c r="F13477" s="409">
        <v>45412.61515046296</v>
      </c>
      <c r="G13477" s="408">
        <v>0</v>
      </c>
    </row>
    <row r="13478" spans="1:7" ht="15" x14ac:dyDescent="0.2">
      <c r="A13478" s="407" t="s">
        <v>21391</v>
      </c>
      <c r="B13478" s="407" t="s">
        <v>21392</v>
      </c>
      <c r="C13478" s="408">
        <v>0</v>
      </c>
      <c r="D13478" s="408">
        <v>4.4455999999999998</v>
      </c>
      <c r="E13478" s="408">
        <v>4.4455999999999998</v>
      </c>
      <c r="F13478" s="409">
        <v>46070.409189814818</v>
      </c>
      <c r="G13478" s="408">
        <v>6422</v>
      </c>
    </row>
    <row r="13479" spans="1:7" ht="15" x14ac:dyDescent="0.2">
      <c r="A13479" s="407" t="s">
        <v>21393</v>
      </c>
      <c r="B13479" s="407" t="s">
        <v>21394</v>
      </c>
      <c r="C13479" s="408">
        <v>0</v>
      </c>
      <c r="D13479" s="408">
        <v>1.05</v>
      </c>
      <c r="E13479" s="408">
        <v>1.05</v>
      </c>
      <c r="F13479" s="409">
        <v>44881.376921296294</v>
      </c>
      <c r="G13479" s="408">
        <v>4764</v>
      </c>
    </row>
    <row r="13480" spans="1:7" ht="15" x14ac:dyDescent="0.2">
      <c r="A13480" s="407" t="s">
        <v>21395</v>
      </c>
      <c r="B13480" s="407" t="s">
        <v>21396</v>
      </c>
      <c r="C13480" s="408">
        <v>0</v>
      </c>
      <c r="D13480" s="408">
        <v>2.25</v>
      </c>
      <c r="E13480" s="408">
        <v>2.25</v>
      </c>
      <c r="F13480" s="409">
        <v>45329.358969907407</v>
      </c>
      <c r="G13480" s="408">
        <v>0</v>
      </c>
    </row>
    <row r="13481" spans="1:7" ht="15" x14ac:dyDescent="0.2">
      <c r="A13481" s="407" t="s">
        <v>21397</v>
      </c>
      <c r="B13481" s="407" t="s">
        <v>21398</v>
      </c>
      <c r="C13481" s="408">
        <v>0</v>
      </c>
      <c r="D13481" s="408">
        <v>14.32</v>
      </c>
      <c r="E13481" s="408">
        <v>14.32</v>
      </c>
      <c r="F13481" s="409">
        <v>44517.369884259257</v>
      </c>
      <c r="G13481" s="408">
        <v>0</v>
      </c>
    </row>
    <row r="13482" spans="1:7" ht="15" x14ac:dyDescent="0.2">
      <c r="A13482" s="407" t="s">
        <v>21399</v>
      </c>
      <c r="B13482" s="407" t="s">
        <v>21400</v>
      </c>
      <c r="C13482" s="408">
        <v>3.5</v>
      </c>
      <c r="D13482" s="408">
        <v>1.5345</v>
      </c>
      <c r="E13482" s="408">
        <v>10.0345</v>
      </c>
      <c r="F13482" s="409">
        <v>45677.464722222219</v>
      </c>
      <c r="G13482" s="408">
        <v>0</v>
      </c>
    </row>
    <row r="13483" spans="1:7" ht="15" x14ac:dyDescent="0.2">
      <c r="A13483" s="407" t="s">
        <v>21401</v>
      </c>
      <c r="B13483" s="407" t="s">
        <v>21402</v>
      </c>
      <c r="C13483" s="408">
        <v>3.5</v>
      </c>
      <c r="D13483" s="408">
        <v>1.6</v>
      </c>
      <c r="E13483" s="408">
        <v>12.6</v>
      </c>
      <c r="F13483" s="409">
        <v>45230.349652777775</v>
      </c>
      <c r="G13483" s="408">
        <v>2</v>
      </c>
    </row>
    <row r="13484" spans="1:7" ht="15" x14ac:dyDescent="0.2">
      <c r="A13484" s="407" t="s">
        <v>21403</v>
      </c>
      <c r="B13484" s="407" t="s">
        <v>21404</v>
      </c>
      <c r="C13484" s="408">
        <v>3.5</v>
      </c>
      <c r="D13484" s="408">
        <v>1.6</v>
      </c>
      <c r="E13484" s="408">
        <v>12.6</v>
      </c>
      <c r="F13484" s="409">
        <v>45230.368263888886</v>
      </c>
      <c r="G13484" s="408">
        <v>2</v>
      </c>
    </row>
    <row r="13485" spans="1:7" ht="15" x14ac:dyDescent="0.2">
      <c r="A13485" s="407" t="s">
        <v>21405</v>
      </c>
      <c r="B13485" s="407" t="s">
        <v>8902</v>
      </c>
      <c r="C13485" s="408">
        <v>0</v>
      </c>
      <c r="D13485" s="408">
        <v>22</v>
      </c>
      <c r="E13485" s="408">
        <v>22</v>
      </c>
      <c r="F13485" s="409">
        <v>45230.4371875</v>
      </c>
      <c r="G13485" s="408">
        <v>7</v>
      </c>
    </row>
    <row r="13486" spans="1:7" ht="15" x14ac:dyDescent="0.2">
      <c r="A13486" s="407" t="s">
        <v>21406</v>
      </c>
      <c r="B13486" s="407" t="s">
        <v>21407</v>
      </c>
      <c r="C13486" s="408">
        <v>0</v>
      </c>
      <c r="D13486" s="408">
        <v>3.5</v>
      </c>
      <c r="E13486" s="408">
        <v>3.5</v>
      </c>
      <c r="F13486" s="409">
        <v>45630.294872685183</v>
      </c>
      <c r="G13486" s="408">
        <v>0</v>
      </c>
    </row>
    <row r="13487" spans="1:7" ht="15" x14ac:dyDescent="0.2">
      <c r="A13487" s="407" t="s">
        <v>21408</v>
      </c>
      <c r="B13487" s="407" t="s">
        <v>21409</v>
      </c>
      <c r="C13487" s="408">
        <v>0</v>
      </c>
      <c r="D13487" s="408">
        <v>86.3</v>
      </c>
      <c r="E13487" s="408">
        <v>86.3</v>
      </c>
      <c r="F13487" s="409">
        <v>44517.371469907404</v>
      </c>
      <c r="G13487" s="408">
        <v>0</v>
      </c>
    </row>
    <row r="13488" spans="1:7" ht="15" x14ac:dyDescent="0.2">
      <c r="A13488" s="407" t="s">
        <v>21410</v>
      </c>
      <c r="B13488" s="407" t="s">
        <v>21411</v>
      </c>
      <c r="C13488" s="408">
        <v>0</v>
      </c>
      <c r="D13488" s="408">
        <v>70.3</v>
      </c>
      <c r="E13488" s="408">
        <v>70.3</v>
      </c>
      <c r="F13488" s="409">
        <v>44511.614155092589</v>
      </c>
      <c r="G13488" s="408">
        <v>0</v>
      </c>
    </row>
    <row r="13489" spans="1:7" ht="15" x14ac:dyDescent="0.2">
      <c r="A13489" s="407" t="s">
        <v>21412</v>
      </c>
      <c r="B13489" s="407" t="s">
        <v>21413</v>
      </c>
      <c r="C13489" s="408">
        <v>0</v>
      </c>
      <c r="D13489" s="408">
        <v>140</v>
      </c>
      <c r="E13489" s="408">
        <v>140</v>
      </c>
      <c r="F13489" s="409">
        <v>43404.379780092589</v>
      </c>
      <c r="G13489" s="408">
        <v>0</v>
      </c>
    </row>
    <row r="13490" spans="1:7" ht="15" x14ac:dyDescent="0.2">
      <c r="A13490" s="407" t="s">
        <v>21414</v>
      </c>
      <c r="B13490" s="407" t="s">
        <v>21415</v>
      </c>
      <c r="C13490" s="408">
        <v>2.75</v>
      </c>
      <c r="D13490" s="408">
        <v>1.44</v>
      </c>
      <c r="E13490" s="408">
        <v>9.6066666666666674</v>
      </c>
      <c r="F13490" s="409">
        <v>43839.652256944442</v>
      </c>
      <c r="G13490" s="408">
        <v>0</v>
      </c>
    </row>
    <row r="13491" spans="1:7" ht="15" x14ac:dyDescent="0.2">
      <c r="A13491" s="407" t="s">
        <v>21416</v>
      </c>
      <c r="B13491" s="407" t="s">
        <v>21417</v>
      </c>
      <c r="C13491" s="408">
        <v>0</v>
      </c>
      <c r="D13491" s="408">
        <v>5.5</v>
      </c>
      <c r="E13491" s="408">
        <v>5.5</v>
      </c>
      <c r="F13491" s="409">
        <v>44881.377060185187</v>
      </c>
      <c r="G13491" s="408">
        <v>0</v>
      </c>
    </row>
    <row r="13492" spans="1:7" ht="15" x14ac:dyDescent="0.2">
      <c r="A13492" s="407" t="s">
        <v>21418</v>
      </c>
      <c r="B13492" s="407" t="s">
        <v>8900</v>
      </c>
      <c r="C13492" s="408">
        <v>0</v>
      </c>
      <c r="D13492" s="408">
        <v>28.5</v>
      </c>
      <c r="E13492" s="408">
        <v>28.5</v>
      </c>
      <c r="F13492" s="409">
        <v>45307.43891203704</v>
      </c>
      <c r="G13492" s="408">
        <v>0</v>
      </c>
    </row>
    <row r="13493" spans="1:7" ht="15" x14ac:dyDescent="0.25">
      <c r="A13493" s="407" t="s">
        <v>21419</v>
      </c>
      <c r="B13493" s="407" t="s">
        <v>21420</v>
      </c>
      <c r="C13493" s="406"/>
      <c r="D13493" s="406"/>
      <c r="E13493" s="406"/>
      <c r="F13493" s="409">
        <v>43014.367824074077</v>
      </c>
      <c r="G13493" s="408">
        <v>0</v>
      </c>
    </row>
    <row r="13494" spans="1:7" ht="15" x14ac:dyDescent="0.25">
      <c r="A13494" s="407" t="s">
        <v>21421</v>
      </c>
      <c r="B13494" s="407" t="s">
        <v>21422</v>
      </c>
      <c r="C13494" s="406"/>
      <c r="D13494" s="406"/>
      <c r="E13494" s="406"/>
      <c r="F13494" s="409">
        <v>43014.367847222224</v>
      </c>
      <c r="G13494" s="408">
        <v>0</v>
      </c>
    </row>
    <row r="13495" spans="1:7" ht="15" x14ac:dyDescent="0.25">
      <c r="A13495" s="407" t="s">
        <v>21423</v>
      </c>
      <c r="B13495" s="407" t="s">
        <v>21424</v>
      </c>
      <c r="C13495" s="406"/>
      <c r="D13495" s="406"/>
      <c r="E13495" s="406"/>
      <c r="F13495" s="409">
        <v>43014.368032407408</v>
      </c>
      <c r="G13495" s="408">
        <v>0</v>
      </c>
    </row>
    <row r="13496" spans="1:7" ht="15" x14ac:dyDescent="0.25">
      <c r="A13496" s="407" t="s">
        <v>21425</v>
      </c>
      <c r="B13496" s="407" t="s">
        <v>21426</v>
      </c>
      <c r="C13496" s="406"/>
      <c r="D13496" s="406"/>
      <c r="E13496" s="406"/>
      <c r="F13496" s="406"/>
      <c r="G13496" s="408">
        <v>0</v>
      </c>
    </row>
    <row r="13497" spans="1:7" ht="15" x14ac:dyDescent="0.2">
      <c r="A13497" s="407" t="s">
        <v>21427</v>
      </c>
      <c r="B13497" s="407" t="s">
        <v>21428</v>
      </c>
      <c r="C13497" s="408">
        <v>0</v>
      </c>
      <c r="D13497" s="408">
        <v>0.01</v>
      </c>
      <c r="E13497" s="408">
        <v>0.01</v>
      </c>
      <c r="F13497" s="409">
        <v>43013.9140162037</v>
      </c>
      <c r="G13497" s="408">
        <v>0</v>
      </c>
    </row>
    <row r="13498" spans="1:7" ht="15" x14ac:dyDescent="0.2">
      <c r="A13498" s="407" t="s">
        <v>21429</v>
      </c>
      <c r="B13498" s="407" t="s">
        <v>21430</v>
      </c>
      <c r="C13498" s="408">
        <v>0</v>
      </c>
      <c r="D13498" s="408">
        <v>0.01</v>
      </c>
      <c r="E13498" s="408">
        <v>0.01</v>
      </c>
      <c r="F13498" s="409">
        <v>43013.913981481484</v>
      </c>
      <c r="G13498" s="408">
        <v>0</v>
      </c>
    </row>
    <row r="13499" spans="1:7" ht="15" x14ac:dyDescent="0.2">
      <c r="A13499" s="407" t="s">
        <v>21431</v>
      </c>
      <c r="B13499" s="407" t="s">
        <v>21432</v>
      </c>
      <c r="C13499" s="408">
        <v>0</v>
      </c>
      <c r="D13499" s="408">
        <v>4.49</v>
      </c>
      <c r="E13499" s="408">
        <v>4.49</v>
      </c>
      <c r="F13499" s="409">
        <v>43441.480844907404</v>
      </c>
      <c r="G13499" s="408">
        <v>0</v>
      </c>
    </row>
    <row r="13500" spans="1:7" ht="15" x14ac:dyDescent="0.2">
      <c r="A13500" s="407" t="s">
        <v>21433</v>
      </c>
      <c r="B13500" s="407" t="s">
        <v>21434</v>
      </c>
      <c r="C13500" s="408">
        <v>0</v>
      </c>
      <c r="D13500" s="408">
        <v>4.4000000000000004</v>
      </c>
      <c r="E13500" s="408">
        <v>4.4000000000000004</v>
      </c>
      <c r="F13500" s="409">
        <v>45329.359236111108</v>
      </c>
      <c r="G13500" s="408">
        <v>0</v>
      </c>
    </row>
    <row r="13501" spans="1:7" ht="15" x14ac:dyDescent="0.2">
      <c r="A13501" s="407" t="s">
        <v>21435</v>
      </c>
      <c r="B13501" s="407" t="s">
        <v>21436</v>
      </c>
      <c r="C13501" s="408">
        <v>0</v>
      </c>
      <c r="D13501" s="408">
        <v>8.5</v>
      </c>
      <c r="E13501" s="408">
        <v>8.5</v>
      </c>
      <c r="F13501" s="409">
        <v>43441.320729166669</v>
      </c>
      <c r="G13501" s="408">
        <v>0</v>
      </c>
    </row>
    <row r="13502" spans="1:7" ht="15" x14ac:dyDescent="0.2">
      <c r="A13502" s="407" t="s">
        <v>21437</v>
      </c>
      <c r="B13502" s="407" t="s">
        <v>21438</v>
      </c>
      <c r="C13502" s="408">
        <v>0</v>
      </c>
      <c r="D13502" s="408">
        <v>5.8957118359179592</v>
      </c>
      <c r="E13502" s="408">
        <v>5.8957118359179592</v>
      </c>
      <c r="F13502" s="409">
        <v>45007.468043981484</v>
      </c>
      <c r="G13502" s="408">
        <v>0</v>
      </c>
    </row>
    <row r="13503" spans="1:7" ht="15" x14ac:dyDescent="0.2">
      <c r="A13503" s="407" t="s">
        <v>37472</v>
      </c>
      <c r="B13503" s="407" t="s">
        <v>37473</v>
      </c>
      <c r="C13503" s="408">
        <v>0</v>
      </c>
      <c r="D13503" s="408">
        <v>7.55</v>
      </c>
      <c r="E13503" s="408">
        <v>7.55</v>
      </c>
      <c r="F13503" s="409">
        <v>44371.424340277779</v>
      </c>
      <c r="G13503" s="408">
        <v>0</v>
      </c>
    </row>
    <row r="13504" spans="1:7" ht="15" x14ac:dyDescent="0.2">
      <c r="A13504" s="407" t="s">
        <v>37474</v>
      </c>
      <c r="B13504" s="407" t="s">
        <v>37475</v>
      </c>
      <c r="C13504" s="408">
        <v>0</v>
      </c>
      <c r="D13504" s="408">
        <v>11.2</v>
      </c>
      <c r="E13504" s="408">
        <v>11.2</v>
      </c>
      <c r="F13504" s="409">
        <v>44881.377245370371</v>
      </c>
      <c r="G13504" s="408">
        <v>0</v>
      </c>
    </row>
    <row r="13505" spans="1:7" ht="15" x14ac:dyDescent="0.25">
      <c r="A13505" s="407" t="s">
        <v>37476</v>
      </c>
      <c r="B13505" s="407" t="s">
        <v>37477</v>
      </c>
      <c r="C13505" s="406"/>
      <c r="D13505" s="408">
        <v>12.65</v>
      </c>
      <c r="E13505" s="408">
        <v>12.65</v>
      </c>
      <c r="F13505" s="409">
        <v>44881.377465277779</v>
      </c>
      <c r="G13505" s="408">
        <v>0</v>
      </c>
    </row>
    <row r="13506" spans="1:7" ht="15" x14ac:dyDescent="0.25">
      <c r="A13506" s="407" t="s">
        <v>37478</v>
      </c>
      <c r="B13506" s="407" t="s">
        <v>37479</v>
      </c>
      <c r="C13506" s="406"/>
      <c r="D13506" s="408">
        <v>16.7</v>
      </c>
      <c r="E13506" s="408">
        <v>16.7</v>
      </c>
      <c r="F13506" s="409">
        <v>44881.377615740741</v>
      </c>
      <c r="G13506" s="408">
        <v>0</v>
      </c>
    </row>
    <row r="13507" spans="1:7" ht="15" x14ac:dyDescent="0.25">
      <c r="A13507" s="407" t="s">
        <v>37480</v>
      </c>
      <c r="B13507" s="407" t="s">
        <v>37481</v>
      </c>
      <c r="C13507" s="406"/>
      <c r="D13507" s="408">
        <v>29.35</v>
      </c>
      <c r="E13507" s="408">
        <v>29.35</v>
      </c>
      <c r="F13507" s="409">
        <v>43007.479710648149</v>
      </c>
      <c r="G13507" s="408">
        <v>0</v>
      </c>
    </row>
    <row r="13508" spans="1:7" ht="15" x14ac:dyDescent="0.25">
      <c r="A13508" s="407" t="s">
        <v>37482</v>
      </c>
      <c r="B13508" s="407" t="s">
        <v>37483</v>
      </c>
      <c r="C13508" s="406"/>
      <c r="D13508" s="408">
        <v>29.35</v>
      </c>
      <c r="E13508" s="408">
        <v>29.35</v>
      </c>
      <c r="F13508" s="409">
        <v>43007.480023148149</v>
      </c>
      <c r="G13508" s="408">
        <v>0</v>
      </c>
    </row>
    <row r="13509" spans="1:7" ht="15" x14ac:dyDescent="0.25">
      <c r="A13509" s="407" t="s">
        <v>37484</v>
      </c>
      <c r="B13509" s="407" t="s">
        <v>37485</v>
      </c>
      <c r="C13509" s="406"/>
      <c r="D13509" s="408">
        <v>33.35</v>
      </c>
      <c r="E13509" s="408">
        <v>33.35</v>
      </c>
      <c r="F13509" s="409">
        <v>43007.480428240742</v>
      </c>
      <c r="G13509" s="408">
        <v>0</v>
      </c>
    </row>
    <row r="13510" spans="1:7" ht="15" x14ac:dyDescent="0.2">
      <c r="A13510" s="407" t="s">
        <v>21439</v>
      </c>
      <c r="B13510" s="407" t="s">
        <v>21440</v>
      </c>
      <c r="C13510" s="408">
        <v>0</v>
      </c>
      <c r="D13510" s="408">
        <v>1.05</v>
      </c>
      <c r="E13510" s="408">
        <v>1.05</v>
      </c>
      <c r="F13510" s="409">
        <v>43014.368171296293</v>
      </c>
      <c r="G13510" s="408">
        <v>0</v>
      </c>
    </row>
    <row r="13511" spans="1:7" ht="15" x14ac:dyDescent="0.2">
      <c r="A13511" s="407" t="s">
        <v>21441</v>
      </c>
      <c r="B13511" s="407" t="s">
        <v>21442</v>
      </c>
      <c r="C13511" s="408">
        <v>0</v>
      </c>
      <c r="D13511" s="408">
        <v>0.9</v>
      </c>
      <c r="E13511" s="408">
        <v>0.9</v>
      </c>
      <c r="F13511" s="409">
        <v>43014.36818287037</v>
      </c>
      <c r="G13511" s="408">
        <v>0</v>
      </c>
    </row>
    <row r="13512" spans="1:7" ht="15" x14ac:dyDescent="0.2">
      <c r="A13512" s="407" t="s">
        <v>21443</v>
      </c>
      <c r="B13512" s="407" t="s">
        <v>21444</v>
      </c>
      <c r="C13512" s="408">
        <v>0</v>
      </c>
      <c r="D13512" s="408">
        <v>1.05</v>
      </c>
      <c r="E13512" s="408">
        <v>1.05</v>
      </c>
      <c r="F13512" s="409">
        <v>43014.368206018517</v>
      </c>
      <c r="G13512" s="408">
        <v>0</v>
      </c>
    </row>
    <row r="13513" spans="1:7" ht="15" x14ac:dyDescent="0.2">
      <c r="A13513" s="407" t="s">
        <v>21445</v>
      </c>
      <c r="B13513" s="407" t="s">
        <v>21446</v>
      </c>
      <c r="C13513" s="408">
        <v>0</v>
      </c>
      <c r="D13513" s="408">
        <v>1</v>
      </c>
      <c r="E13513" s="408">
        <v>1</v>
      </c>
      <c r="F13513" s="409">
        <v>43014.36822916667</v>
      </c>
      <c r="G13513" s="408">
        <v>0</v>
      </c>
    </row>
    <row r="13514" spans="1:7" ht="15" x14ac:dyDescent="0.2">
      <c r="A13514" s="407" t="s">
        <v>21447</v>
      </c>
      <c r="B13514" s="407" t="s">
        <v>21448</v>
      </c>
      <c r="C13514" s="408">
        <v>0</v>
      </c>
      <c r="D13514" s="408">
        <v>0.95</v>
      </c>
      <c r="E13514" s="408">
        <v>0.95</v>
      </c>
      <c r="F13514" s="409">
        <v>43014.368252314816</v>
      </c>
      <c r="G13514" s="408">
        <v>0</v>
      </c>
    </row>
    <row r="13515" spans="1:7" ht="15" x14ac:dyDescent="0.2">
      <c r="A13515" s="407" t="s">
        <v>21449</v>
      </c>
      <c r="B13515" s="407" t="s">
        <v>21450</v>
      </c>
      <c r="C13515" s="408">
        <v>0</v>
      </c>
      <c r="D13515" s="408">
        <v>9.9579791525741097</v>
      </c>
      <c r="E13515" s="408">
        <v>9.9579791525741097</v>
      </c>
      <c r="F13515" s="409">
        <v>44530.565925925926</v>
      </c>
      <c r="G13515" s="408">
        <v>0</v>
      </c>
    </row>
    <row r="13516" spans="1:7" ht="15" x14ac:dyDescent="0.25">
      <c r="A13516" s="407" t="s">
        <v>21451</v>
      </c>
      <c r="B13516" s="407" t="s">
        <v>21452</v>
      </c>
      <c r="C13516" s="406"/>
      <c r="D13516" s="408">
        <v>5.1576000000000004</v>
      </c>
      <c r="E13516" s="408">
        <v>5.1576000000000004</v>
      </c>
      <c r="F13516" s="409">
        <v>44530.566377314812</v>
      </c>
      <c r="G13516" s="408">
        <v>0</v>
      </c>
    </row>
    <row r="13517" spans="1:7" ht="15" x14ac:dyDescent="0.25">
      <c r="A13517" s="407" t="s">
        <v>21453</v>
      </c>
      <c r="B13517" s="407" t="s">
        <v>21454</v>
      </c>
      <c r="C13517" s="406"/>
      <c r="D13517" s="408">
        <v>4.4550999999999998</v>
      </c>
      <c r="E13517" s="408">
        <v>4.4550999999999998</v>
      </c>
      <c r="F13517" s="409">
        <v>44530.566736111112</v>
      </c>
      <c r="G13517" s="408">
        <v>0</v>
      </c>
    </row>
    <row r="13518" spans="1:7" ht="15" x14ac:dyDescent="0.2">
      <c r="A13518" s="407" t="s">
        <v>21455</v>
      </c>
      <c r="B13518" s="407" t="s">
        <v>21456</v>
      </c>
      <c r="C13518" s="408">
        <v>0</v>
      </c>
      <c r="D13518" s="408">
        <v>5.7992895762870553</v>
      </c>
      <c r="E13518" s="408">
        <v>5.7992895762870553</v>
      </c>
      <c r="F13518" s="409">
        <v>44530.567106481481</v>
      </c>
      <c r="G13518" s="408">
        <v>0</v>
      </c>
    </row>
    <row r="13519" spans="1:7" ht="15" x14ac:dyDescent="0.25">
      <c r="A13519" s="407" t="s">
        <v>21457</v>
      </c>
      <c r="B13519" s="407" t="s">
        <v>21458</v>
      </c>
      <c r="C13519" s="406"/>
      <c r="D13519" s="408">
        <v>4.0871000000000004</v>
      </c>
      <c r="E13519" s="408">
        <v>4.0871000000000004</v>
      </c>
      <c r="F13519" s="409">
        <v>44530.567384259259</v>
      </c>
      <c r="G13519" s="408">
        <v>0</v>
      </c>
    </row>
    <row r="13520" spans="1:7" ht="15" x14ac:dyDescent="0.25">
      <c r="A13520" s="407" t="s">
        <v>21459</v>
      </c>
      <c r="B13520" s="407" t="s">
        <v>21460</v>
      </c>
      <c r="C13520" s="406"/>
      <c r="D13520" s="408">
        <v>4.6105</v>
      </c>
      <c r="E13520" s="408">
        <v>4.6105</v>
      </c>
      <c r="F13520" s="409">
        <v>44530.567673611113</v>
      </c>
      <c r="G13520" s="408">
        <v>0</v>
      </c>
    </row>
    <row r="13521" spans="1:7" ht="15" x14ac:dyDescent="0.2">
      <c r="A13521" s="407" t="s">
        <v>21461</v>
      </c>
      <c r="B13521" s="407" t="s">
        <v>21462</v>
      </c>
      <c r="C13521" s="408">
        <v>0</v>
      </c>
      <c r="D13521" s="408">
        <v>5.6276000000000002</v>
      </c>
      <c r="E13521" s="408">
        <v>5.6276000000000002</v>
      </c>
      <c r="F13521" s="409">
        <v>44530.565312500003</v>
      </c>
      <c r="G13521" s="408">
        <v>0</v>
      </c>
    </row>
    <row r="13522" spans="1:7" ht="15" x14ac:dyDescent="0.25">
      <c r="A13522" s="407" t="s">
        <v>21463</v>
      </c>
      <c r="B13522" s="407" t="s">
        <v>21464</v>
      </c>
      <c r="C13522" s="406"/>
      <c r="D13522" s="408">
        <v>7.4893000000000001</v>
      </c>
      <c r="E13522" s="408">
        <v>7.4893000000000001</v>
      </c>
      <c r="F13522" s="409">
        <v>44530.56559027778</v>
      </c>
      <c r="G13522" s="408">
        <v>0</v>
      </c>
    </row>
    <row r="13523" spans="1:7" ht="15" x14ac:dyDescent="0.25">
      <c r="A13523" s="407" t="s">
        <v>21465</v>
      </c>
      <c r="B13523" s="407" t="s">
        <v>21466</v>
      </c>
      <c r="C13523" s="406"/>
      <c r="D13523" s="406"/>
      <c r="E13523" s="406"/>
      <c r="F13523" s="409">
        <v>43014.368657407409</v>
      </c>
      <c r="G13523" s="408">
        <v>0</v>
      </c>
    </row>
    <row r="13524" spans="1:7" ht="15" x14ac:dyDescent="0.25">
      <c r="A13524" s="407" t="s">
        <v>21467</v>
      </c>
      <c r="B13524" s="407" t="s">
        <v>21468</v>
      </c>
      <c r="C13524" s="406"/>
      <c r="D13524" s="408">
        <v>14.88</v>
      </c>
      <c r="E13524" s="408">
        <v>14.88</v>
      </c>
      <c r="F13524" s="409">
        <v>44516.400995370372</v>
      </c>
      <c r="G13524" s="408">
        <v>0</v>
      </c>
    </row>
    <row r="13525" spans="1:7" ht="15" x14ac:dyDescent="0.2">
      <c r="A13525" s="407" t="s">
        <v>21469</v>
      </c>
      <c r="B13525" s="407" t="s">
        <v>21470</v>
      </c>
      <c r="C13525" s="408">
        <v>0</v>
      </c>
      <c r="D13525" s="408">
        <v>6.55</v>
      </c>
      <c r="E13525" s="408">
        <v>6.55</v>
      </c>
      <c r="F13525" s="409">
        <v>44516.397002314814</v>
      </c>
      <c r="G13525" s="408">
        <v>0</v>
      </c>
    </row>
    <row r="13526" spans="1:7" ht="15" x14ac:dyDescent="0.2">
      <c r="A13526" s="407" t="s">
        <v>21471</v>
      </c>
      <c r="B13526" s="407" t="s">
        <v>21470</v>
      </c>
      <c r="C13526" s="408">
        <v>0</v>
      </c>
      <c r="D13526" s="408">
        <v>3.3</v>
      </c>
      <c r="E13526" s="408">
        <v>3.3</v>
      </c>
      <c r="F13526" s="409">
        <v>44516.39943287037</v>
      </c>
      <c r="G13526" s="408">
        <v>0</v>
      </c>
    </row>
    <row r="13527" spans="1:7" ht="15" x14ac:dyDescent="0.25">
      <c r="A13527" s="407" t="s">
        <v>21472</v>
      </c>
      <c r="B13527" s="407" t="s">
        <v>21473</v>
      </c>
      <c r="C13527" s="406"/>
      <c r="D13527" s="408">
        <v>15.68</v>
      </c>
      <c r="E13527" s="408">
        <v>15.68</v>
      </c>
      <c r="F13527" s="409">
        <v>44516.401423611111</v>
      </c>
      <c r="G13527" s="408">
        <v>0</v>
      </c>
    </row>
    <row r="13528" spans="1:7" ht="15" x14ac:dyDescent="0.25">
      <c r="A13528" s="407" t="s">
        <v>21474</v>
      </c>
      <c r="B13528" s="407" t="s">
        <v>21475</v>
      </c>
      <c r="C13528" s="406"/>
      <c r="D13528" s="408">
        <v>20.170000000000002</v>
      </c>
      <c r="E13528" s="408">
        <v>20.170000000000002</v>
      </c>
      <c r="F13528" s="409">
        <v>44516.401817129627</v>
      </c>
      <c r="G13528" s="408">
        <v>0</v>
      </c>
    </row>
    <row r="13529" spans="1:7" ht="15" x14ac:dyDescent="0.25">
      <c r="A13529" s="407" t="s">
        <v>21476</v>
      </c>
      <c r="B13529" s="407" t="s">
        <v>21477</v>
      </c>
      <c r="C13529" s="406"/>
      <c r="D13529" s="408">
        <v>3.38</v>
      </c>
      <c r="E13529" s="408">
        <v>3.38</v>
      </c>
      <c r="F13529" s="409">
        <v>43014.368935185186</v>
      </c>
      <c r="G13529" s="408">
        <v>0</v>
      </c>
    </row>
    <row r="13530" spans="1:7" ht="15" x14ac:dyDescent="0.25">
      <c r="A13530" s="407" t="s">
        <v>21478</v>
      </c>
      <c r="B13530" s="407" t="s">
        <v>21479</v>
      </c>
      <c r="C13530" s="406"/>
      <c r="D13530" s="408">
        <v>4.58</v>
      </c>
      <c r="E13530" s="408">
        <v>4.58</v>
      </c>
      <c r="F13530" s="409">
        <v>43014.368981481479</v>
      </c>
      <c r="G13530" s="408">
        <v>0</v>
      </c>
    </row>
    <row r="13531" spans="1:7" ht="15" x14ac:dyDescent="0.25">
      <c r="A13531" s="407" t="s">
        <v>37486</v>
      </c>
      <c r="B13531" s="407" t="s">
        <v>37487</v>
      </c>
      <c r="C13531" s="406"/>
      <c r="D13531" s="406"/>
      <c r="E13531" s="406"/>
      <c r="F13531" s="409">
        <v>43014.368993055556</v>
      </c>
      <c r="G13531" s="408">
        <v>0</v>
      </c>
    </row>
    <row r="13532" spans="1:7" ht="15" x14ac:dyDescent="0.2">
      <c r="A13532" s="407" t="s">
        <v>21480</v>
      </c>
      <c r="B13532" s="407" t="s">
        <v>21481</v>
      </c>
      <c r="C13532" s="408">
        <v>0</v>
      </c>
      <c r="D13532" s="408">
        <v>6.93</v>
      </c>
      <c r="E13532" s="408">
        <v>6.93</v>
      </c>
      <c r="F13532" s="409">
        <v>43844.476226851853</v>
      </c>
      <c r="G13532" s="408">
        <v>0</v>
      </c>
    </row>
    <row r="13533" spans="1:7" ht="15" x14ac:dyDescent="0.2">
      <c r="A13533" s="407" t="s">
        <v>21482</v>
      </c>
      <c r="B13533" s="407" t="s">
        <v>21483</v>
      </c>
      <c r="C13533" s="408">
        <v>0</v>
      </c>
      <c r="D13533" s="408">
        <v>4.0999999999999996</v>
      </c>
      <c r="E13533" s="408">
        <v>4.0999999999999996</v>
      </c>
      <c r="F13533" s="409">
        <v>43844.476712962962</v>
      </c>
      <c r="G13533" s="408">
        <v>0</v>
      </c>
    </row>
    <row r="13534" spans="1:7" ht="15" x14ac:dyDescent="0.25">
      <c r="A13534" s="407" t="s">
        <v>21484</v>
      </c>
      <c r="B13534" s="407" t="s">
        <v>21485</v>
      </c>
      <c r="C13534" s="406"/>
      <c r="D13534" s="408">
        <v>5.6</v>
      </c>
      <c r="E13534" s="408">
        <v>5.6</v>
      </c>
      <c r="F13534" s="409">
        <v>43014.369062500002</v>
      </c>
      <c r="G13534" s="408">
        <v>0</v>
      </c>
    </row>
    <row r="13535" spans="1:7" ht="15" x14ac:dyDescent="0.25">
      <c r="A13535" s="407" t="s">
        <v>21486</v>
      </c>
      <c r="B13535" s="407" t="s">
        <v>21487</v>
      </c>
      <c r="C13535" s="406"/>
      <c r="D13535" s="408">
        <v>7.54</v>
      </c>
      <c r="E13535" s="408">
        <v>7.54</v>
      </c>
      <c r="F13535" s="409">
        <v>43014.369085648148</v>
      </c>
      <c r="G13535" s="408">
        <v>0</v>
      </c>
    </row>
    <row r="13536" spans="1:7" ht="15" x14ac:dyDescent="0.25">
      <c r="A13536" s="407" t="s">
        <v>21488</v>
      </c>
      <c r="B13536" s="407" t="s">
        <v>21489</v>
      </c>
      <c r="C13536" s="406"/>
      <c r="D13536" s="406"/>
      <c r="E13536" s="406"/>
      <c r="F13536" s="409">
        <v>43014.369155092594</v>
      </c>
      <c r="G13536" s="408">
        <v>0</v>
      </c>
    </row>
    <row r="13537" spans="1:7" ht="15" x14ac:dyDescent="0.25">
      <c r="A13537" s="407" t="s">
        <v>21490</v>
      </c>
      <c r="B13537" s="407" t="s">
        <v>21491</v>
      </c>
      <c r="C13537" s="406"/>
      <c r="D13537" s="408">
        <v>3.45</v>
      </c>
      <c r="E13537" s="408">
        <v>3.45</v>
      </c>
      <c r="F13537" s="409">
        <v>44511.651018518518</v>
      </c>
      <c r="G13537" s="408">
        <v>0</v>
      </c>
    </row>
    <row r="13538" spans="1:7" ht="15" x14ac:dyDescent="0.2">
      <c r="A13538" s="407" t="s">
        <v>21492</v>
      </c>
      <c r="B13538" s="407" t="s">
        <v>21493</v>
      </c>
      <c r="C13538" s="408">
        <v>0</v>
      </c>
      <c r="D13538" s="408">
        <v>2.29</v>
      </c>
      <c r="E13538" s="408">
        <v>2.29</v>
      </c>
      <c r="F13538" s="409">
        <v>44777.568020833336</v>
      </c>
      <c r="G13538" s="408">
        <v>0</v>
      </c>
    </row>
    <row r="13539" spans="1:7" ht="15" x14ac:dyDescent="0.25">
      <c r="A13539" s="407" t="s">
        <v>21494</v>
      </c>
      <c r="B13539" s="407" t="s">
        <v>21495</v>
      </c>
      <c r="C13539" s="406"/>
      <c r="D13539" s="408">
        <v>4.8</v>
      </c>
      <c r="E13539" s="408">
        <v>4.8</v>
      </c>
      <c r="F13539" s="409">
        <v>43244.401099537034</v>
      </c>
      <c r="G13539" s="408">
        <v>0</v>
      </c>
    </row>
    <row r="13540" spans="1:7" ht="15" x14ac:dyDescent="0.25">
      <c r="A13540" s="407" t="s">
        <v>21496</v>
      </c>
      <c r="B13540" s="407" t="s">
        <v>21497</v>
      </c>
      <c r="C13540" s="406"/>
      <c r="D13540" s="408">
        <v>3.8</v>
      </c>
      <c r="E13540" s="408">
        <v>3.8</v>
      </c>
      <c r="F13540" s="409">
        <v>43014.369305555556</v>
      </c>
      <c r="G13540" s="408">
        <v>0</v>
      </c>
    </row>
    <row r="13541" spans="1:7" ht="15" x14ac:dyDescent="0.2">
      <c r="A13541" s="407" t="s">
        <v>21498</v>
      </c>
      <c r="B13541" s="407" t="s">
        <v>21499</v>
      </c>
      <c r="C13541" s="408">
        <v>0</v>
      </c>
      <c r="D13541" s="408">
        <v>4.8</v>
      </c>
      <c r="E13541" s="408">
        <v>4.8</v>
      </c>
      <c r="F13541" s="409">
        <v>45677.467581018522</v>
      </c>
      <c r="G13541" s="408">
        <v>0</v>
      </c>
    </row>
    <row r="13542" spans="1:7" ht="15" x14ac:dyDescent="0.25">
      <c r="A13542" s="407" t="s">
        <v>21500</v>
      </c>
      <c r="B13542" s="407" t="s">
        <v>21501</v>
      </c>
      <c r="C13542" s="406"/>
      <c r="D13542" s="408">
        <v>3</v>
      </c>
      <c r="E13542" s="408">
        <v>3</v>
      </c>
      <c r="F13542" s="409">
        <v>43014.369351851848</v>
      </c>
      <c r="G13542" s="408">
        <v>0</v>
      </c>
    </row>
    <row r="13543" spans="1:7" ht="15" x14ac:dyDescent="0.25">
      <c r="A13543" s="407" t="s">
        <v>21502</v>
      </c>
      <c r="B13543" s="407" t="s">
        <v>21503</v>
      </c>
      <c r="C13543" s="406"/>
      <c r="D13543" s="408">
        <v>3.5</v>
      </c>
      <c r="E13543" s="408">
        <v>3.5</v>
      </c>
      <c r="F13543" s="409">
        <v>43014.369699074072</v>
      </c>
      <c r="G13543" s="408">
        <v>0</v>
      </c>
    </row>
    <row r="13544" spans="1:7" ht="15" x14ac:dyDescent="0.25">
      <c r="A13544" s="407" t="s">
        <v>21504</v>
      </c>
      <c r="B13544" s="407" t="s">
        <v>21505</v>
      </c>
      <c r="C13544" s="406"/>
      <c r="D13544" s="406"/>
      <c r="E13544" s="406"/>
      <c r="F13544" s="409">
        <v>43014.369745370372</v>
      </c>
      <c r="G13544" s="408">
        <v>0</v>
      </c>
    </row>
    <row r="13545" spans="1:7" ht="15" x14ac:dyDescent="0.25">
      <c r="A13545" s="407" t="s">
        <v>21506</v>
      </c>
      <c r="B13545" s="407" t="s">
        <v>21507</v>
      </c>
      <c r="C13545" s="406"/>
      <c r="D13545" s="406"/>
      <c r="E13545" s="406"/>
      <c r="F13545" s="409">
        <v>43014.369791666664</v>
      </c>
      <c r="G13545" s="408">
        <v>0</v>
      </c>
    </row>
    <row r="13546" spans="1:7" ht="15" x14ac:dyDescent="0.25">
      <c r="A13546" s="407" t="s">
        <v>21508</v>
      </c>
      <c r="B13546" s="407" t="s">
        <v>21509</v>
      </c>
      <c r="C13546" s="406"/>
      <c r="D13546" s="408">
        <v>6.95</v>
      </c>
      <c r="E13546" s="408">
        <v>6.95</v>
      </c>
      <c r="F13546" s="409">
        <v>44511.651539351849</v>
      </c>
      <c r="G13546" s="408">
        <v>0</v>
      </c>
    </row>
    <row r="13547" spans="1:7" ht="15" x14ac:dyDescent="0.2">
      <c r="A13547" s="407" t="s">
        <v>21510</v>
      </c>
      <c r="B13547" s="407" t="s">
        <v>21511</v>
      </c>
      <c r="C13547" s="408">
        <v>0</v>
      </c>
      <c r="D13547" s="408">
        <v>3.9</v>
      </c>
      <c r="E13547" s="408">
        <v>3.9</v>
      </c>
      <c r="F13547" s="409">
        <v>45408.485555555555</v>
      </c>
      <c r="G13547" s="408">
        <v>0</v>
      </c>
    </row>
    <row r="13548" spans="1:7" ht="15" x14ac:dyDescent="0.25">
      <c r="A13548" s="407" t="s">
        <v>21512</v>
      </c>
      <c r="B13548" s="407" t="s">
        <v>21513</v>
      </c>
      <c r="C13548" s="406"/>
      <c r="D13548" s="408">
        <v>9.39</v>
      </c>
      <c r="E13548" s="408">
        <v>9.39</v>
      </c>
      <c r="F13548" s="409">
        <v>44511.649675925924</v>
      </c>
      <c r="G13548" s="408">
        <v>0</v>
      </c>
    </row>
    <row r="13549" spans="1:7" ht="15" x14ac:dyDescent="0.25">
      <c r="A13549" s="407" t="s">
        <v>21514</v>
      </c>
      <c r="B13549" s="407" t="s">
        <v>21515</v>
      </c>
      <c r="C13549" s="406"/>
      <c r="D13549" s="408">
        <v>9.39</v>
      </c>
      <c r="E13549" s="408">
        <v>9.39</v>
      </c>
      <c r="F13549" s="409">
        <v>44511.649930555555</v>
      </c>
      <c r="G13549" s="408">
        <v>0</v>
      </c>
    </row>
    <row r="13550" spans="1:7" ht="15" x14ac:dyDescent="0.2">
      <c r="A13550" s="407" t="s">
        <v>21516</v>
      </c>
      <c r="B13550" s="407" t="s">
        <v>21517</v>
      </c>
      <c r="C13550" s="408">
        <v>0</v>
      </c>
      <c r="D13550" s="408">
        <v>3.79</v>
      </c>
      <c r="E13550" s="408">
        <v>3.79</v>
      </c>
      <c r="F13550" s="409">
        <v>45261.338171296295</v>
      </c>
      <c r="G13550" s="408">
        <v>0</v>
      </c>
    </row>
    <row r="13551" spans="1:7" ht="15" x14ac:dyDescent="0.2">
      <c r="A13551" s="407" t="s">
        <v>21518</v>
      </c>
      <c r="B13551" s="407" t="s">
        <v>21519</v>
      </c>
      <c r="C13551" s="408">
        <v>0</v>
      </c>
      <c r="D13551" s="408">
        <v>6.37</v>
      </c>
      <c r="E13551" s="408">
        <v>6.37</v>
      </c>
      <c r="F13551" s="409">
        <v>43014.370185185187</v>
      </c>
      <c r="G13551" s="408">
        <v>0</v>
      </c>
    </row>
    <row r="13552" spans="1:7" ht="15" x14ac:dyDescent="0.25">
      <c r="A13552" s="407" t="s">
        <v>21520</v>
      </c>
      <c r="B13552" s="407" t="s">
        <v>21521</v>
      </c>
      <c r="C13552" s="406"/>
      <c r="D13552" s="406"/>
      <c r="E13552" s="406"/>
      <c r="F13552" s="409">
        <v>43014.370208333334</v>
      </c>
      <c r="G13552" s="408">
        <v>0</v>
      </c>
    </row>
    <row r="13553" spans="1:7" ht="15" x14ac:dyDescent="0.25">
      <c r="A13553" s="407" t="s">
        <v>21522</v>
      </c>
      <c r="B13553" s="407" t="s">
        <v>21523</v>
      </c>
      <c r="C13553" s="406"/>
      <c r="D13553" s="406"/>
      <c r="E13553" s="406"/>
      <c r="F13553" s="409">
        <v>43014.37023148148</v>
      </c>
      <c r="G13553" s="408">
        <v>0</v>
      </c>
    </row>
    <row r="13554" spans="1:7" ht="15" x14ac:dyDescent="0.25">
      <c r="A13554" s="407" t="s">
        <v>21524</v>
      </c>
      <c r="B13554" s="407" t="s">
        <v>21525</v>
      </c>
      <c r="C13554" s="406"/>
      <c r="D13554" s="408">
        <v>48</v>
      </c>
      <c r="E13554" s="408">
        <v>48</v>
      </c>
      <c r="F13554" s="409">
        <v>44512.442835648151</v>
      </c>
      <c r="G13554" s="408">
        <v>0</v>
      </c>
    </row>
    <row r="13555" spans="1:7" ht="15" x14ac:dyDescent="0.25">
      <c r="A13555" s="407" t="s">
        <v>21526</v>
      </c>
      <c r="B13555" s="407" t="s">
        <v>21527</v>
      </c>
      <c r="C13555" s="406"/>
      <c r="D13555" s="408">
        <v>1.67</v>
      </c>
      <c r="E13555" s="408">
        <v>1.67</v>
      </c>
      <c r="F13555" s="409">
        <v>44511.650787037041</v>
      </c>
      <c r="G13555" s="408">
        <v>0</v>
      </c>
    </row>
    <row r="13556" spans="1:7" ht="15" x14ac:dyDescent="0.25">
      <c r="A13556" s="407" t="s">
        <v>21528</v>
      </c>
      <c r="B13556" s="407" t="s">
        <v>21529</v>
      </c>
      <c r="C13556" s="406"/>
      <c r="D13556" s="406"/>
      <c r="E13556" s="406"/>
      <c r="F13556" s="409">
        <v>43014.370312500003</v>
      </c>
      <c r="G13556" s="408">
        <v>0</v>
      </c>
    </row>
    <row r="13557" spans="1:7" ht="15" x14ac:dyDescent="0.25">
      <c r="A13557" s="407" t="s">
        <v>21530</v>
      </c>
      <c r="B13557" s="407" t="s">
        <v>21531</v>
      </c>
      <c r="C13557" s="406"/>
      <c r="D13557" s="408">
        <v>9.3699999999999992</v>
      </c>
      <c r="E13557" s="408">
        <v>9.3699999999999992</v>
      </c>
      <c r="F13557" s="409">
        <v>44511.650243055556</v>
      </c>
      <c r="G13557" s="408">
        <v>0</v>
      </c>
    </row>
    <row r="13558" spans="1:7" ht="15" x14ac:dyDescent="0.25">
      <c r="A13558" s="407" t="s">
        <v>21532</v>
      </c>
      <c r="B13558" s="407" t="s">
        <v>21533</v>
      </c>
      <c r="C13558" s="406"/>
      <c r="D13558" s="408">
        <v>9.3699999999999992</v>
      </c>
      <c r="E13558" s="408">
        <v>9.3699999999999992</v>
      </c>
      <c r="F13558" s="409">
        <v>44511.65047453704</v>
      </c>
      <c r="G13558" s="408">
        <v>0</v>
      </c>
    </row>
    <row r="13559" spans="1:7" ht="15" x14ac:dyDescent="0.25">
      <c r="A13559" s="407" t="s">
        <v>21534</v>
      </c>
      <c r="B13559" s="407" t="s">
        <v>21535</v>
      </c>
      <c r="C13559" s="406"/>
      <c r="D13559" s="408">
        <v>8.42</v>
      </c>
      <c r="E13559" s="408">
        <v>8.42</v>
      </c>
      <c r="F13559" s="409">
        <v>44511.649178240739</v>
      </c>
      <c r="G13559" s="408">
        <v>0</v>
      </c>
    </row>
    <row r="13560" spans="1:7" ht="15" x14ac:dyDescent="0.25">
      <c r="A13560" s="407" t="s">
        <v>21536</v>
      </c>
      <c r="B13560" s="407" t="s">
        <v>21537</v>
      </c>
      <c r="C13560" s="406"/>
      <c r="D13560" s="408">
        <v>8.42</v>
      </c>
      <c r="E13560" s="408">
        <v>8.42</v>
      </c>
      <c r="F13560" s="409">
        <v>44511.64943287037</v>
      </c>
      <c r="G13560" s="408">
        <v>0</v>
      </c>
    </row>
    <row r="13561" spans="1:7" ht="15" x14ac:dyDescent="0.25">
      <c r="A13561" s="407" t="s">
        <v>21538</v>
      </c>
      <c r="B13561" s="407" t="s">
        <v>21539</v>
      </c>
      <c r="C13561" s="406"/>
      <c r="D13561" s="406"/>
      <c r="E13561" s="406"/>
      <c r="F13561" s="409">
        <v>43014.370648148149</v>
      </c>
      <c r="G13561" s="408">
        <v>0</v>
      </c>
    </row>
    <row r="13562" spans="1:7" ht="15" x14ac:dyDescent="0.2">
      <c r="A13562" s="407" t="s">
        <v>21540</v>
      </c>
      <c r="B13562" s="407" t="s">
        <v>21541</v>
      </c>
      <c r="C13562" s="408">
        <v>0</v>
      </c>
      <c r="D13562" s="408">
        <v>13.90812332701525</v>
      </c>
      <c r="E13562" s="408">
        <v>13.90812332701525</v>
      </c>
      <c r="F13562" s="409">
        <v>45309.48978009259</v>
      </c>
      <c r="G13562" s="408">
        <v>0</v>
      </c>
    </row>
    <row r="13563" spans="1:7" ht="15" x14ac:dyDescent="0.2">
      <c r="A13563" s="407" t="s">
        <v>37488</v>
      </c>
      <c r="B13563" s="407" t="s">
        <v>37489</v>
      </c>
      <c r="C13563" s="408">
        <v>0</v>
      </c>
      <c r="D13563" s="408">
        <v>8.65</v>
      </c>
      <c r="E13563" s="408">
        <v>8.65</v>
      </c>
      <c r="F13563" s="409">
        <v>43151.560081018521</v>
      </c>
      <c r="G13563" s="408">
        <v>0</v>
      </c>
    </row>
    <row r="13564" spans="1:7" ht="15" x14ac:dyDescent="0.2">
      <c r="A13564" s="407" t="s">
        <v>37490</v>
      </c>
      <c r="B13564" s="407" t="s">
        <v>37491</v>
      </c>
      <c r="C13564" s="408">
        <v>0</v>
      </c>
      <c r="D13564" s="408">
        <v>18.064393939393938</v>
      </c>
      <c r="E13564" s="408">
        <v>18.064393939393938</v>
      </c>
      <c r="F13564" s="409">
        <v>43151.560115740744</v>
      </c>
      <c r="G13564" s="408">
        <v>0</v>
      </c>
    </row>
    <row r="13565" spans="1:7" ht="15" x14ac:dyDescent="0.2">
      <c r="A13565" s="407" t="s">
        <v>37492</v>
      </c>
      <c r="B13565" s="407" t="s">
        <v>37493</v>
      </c>
      <c r="C13565" s="408">
        <v>0</v>
      </c>
      <c r="D13565" s="408">
        <v>27.026086956521738</v>
      </c>
      <c r="E13565" s="408">
        <v>27.026086956521738</v>
      </c>
      <c r="F13565" s="409">
        <v>43151.560162037036</v>
      </c>
      <c r="G13565" s="408">
        <v>0</v>
      </c>
    </row>
    <row r="13566" spans="1:7" ht="15" x14ac:dyDescent="0.2">
      <c r="A13566" s="407" t="s">
        <v>37494</v>
      </c>
      <c r="B13566" s="407" t="s">
        <v>37493</v>
      </c>
      <c r="C13566" s="408">
        <v>0</v>
      </c>
      <c r="D13566" s="408">
        <v>10.050000000000001</v>
      </c>
      <c r="E13566" s="408">
        <v>10.050000000000001</v>
      </c>
      <c r="F13566" s="409">
        <v>43621.655659722222</v>
      </c>
      <c r="G13566" s="408">
        <v>0</v>
      </c>
    </row>
    <row r="13567" spans="1:7" ht="15" x14ac:dyDescent="0.2">
      <c r="A13567" s="407" t="s">
        <v>37495</v>
      </c>
      <c r="B13567" s="407" t="s">
        <v>37496</v>
      </c>
      <c r="C13567" s="408">
        <v>0</v>
      </c>
      <c r="D13567" s="408">
        <v>34.5</v>
      </c>
      <c r="E13567" s="408">
        <v>34.5</v>
      </c>
      <c r="F13567" s="409">
        <v>43151.560196759259</v>
      </c>
      <c r="G13567" s="408">
        <v>0</v>
      </c>
    </row>
    <row r="13568" spans="1:7" ht="15" x14ac:dyDescent="0.2">
      <c r="A13568" s="407" t="s">
        <v>37497</v>
      </c>
      <c r="B13568" s="407" t="s">
        <v>37498</v>
      </c>
      <c r="C13568" s="408">
        <v>0</v>
      </c>
      <c r="D13568" s="408">
        <v>43.225151515151516</v>
      </c>
      <c r="E13568" s="408">
        <v>43.225151515151516</v>
      </c>
      <c r="F13568" s="409">
        <v>43151.560231481482</v>
      </c>
      <c r="G13568" s="408">
        <v>0</v>
      </c>
    </row>
    <row r="13569" spans="1:7" ht="15" x14ac:dyDescent="0.2">
      <c r="A13569" s="407" t="s">
        <v>37499</v>
      </c>
      <c r="B13569" s="407" t="s">
        <v>37500</v>
      </c>
      <c r="C13569" s="408">
        <v>0</v>
      </c>
      <c r="D13569" s="408">
        <v>54.39</v>
      </c>
      <c r="E13569" s="408">
        <v>54.39</v>
      </c>
      <c r="F13569" s="409">
        <v>43151.56040509259</v>
      </c>
      <c r="G13569" s="408">
        <v>0</v>
      </c>
    </row>
    <row r="13570" spans="1:7" ht="15" x14ac:dyDescent="0.2">
      <c r="A13570" s="407" t="s">
        <v>21542</v>
      </c>
      <c r="B13570" s="407" t="s">
        <v>21543</v>
      </c>
      <c r="C13570" s="408">
        <v>0</v>
      </c>
      <c r="D13570" s="408">
        <v>13.71</v>
      </c>
      <c r="E13570" s="408">
        <v>13.71</v>
      </c>
      <c r="F13570" s="409">
        <v>45191.538935185185</v>
      </c>
      <c r="G13570" s="408">
        <v>0</v>
      </c>
    </row>
    <row r="13571" spans="1:7" ht="15" x14ac:dyDescent="0.2">
      <c r="A13571" s="407" t="s">
        <v>21544</v>
      </c>
      <c r="B13571" s="407" t="s">
        <v>21545</v>
      </c>
      <c r="C13571" s="408">
        <v>2.5</v>
      </c>
      <c r="D13571" s="408">
        <v>17.25</v>
      </c>
      <c r="E13571" s="408">
        <v>19.75</v>
      </c>
      <c r="F13571" s="409">
        <v>44516.60837962963</v>
      </c>
      <c r="G13571" s="408">
        <v>0</v>
      </c>
    </row>
    <row r="13572" spans="1:7" ht="15" x14ac:dyDescent="0.2">
      <c r="A13572" s="407" t="s">
        <v>21546</v>
      </c>
      <c r="B13572" s="407" t="s">
        <v>21547</v>
      </c>
      <c r="C13572" s="408">
        <v>0</v>
      </c>
      <c r="D13572" s="408">
        <v>20</v>
      </c>
      <c r="E13572" s="408">
        <v>20</v>
      </c>
      <c r="F13572" s="409">
        <v>44516.607905092591</v>
      </c>
      <c r="G13572" s="408">
        <v>0</v>
      </c>
    </row>
    <row r="13573" spans="1:7" ht="15" x14ac:dyDescent="0.2">
      <c r="A13573" s="407" t="s">
        <v>21548</v>
      </c>
      <c r="B13573" s="407" t="s">
        <v>21549</v>
      </c>
      <c r="C13573" s="408">
        <v>0</v>
      </c>
      <c r="D13573" s="408">
        <v>14.48</v>
      </c>
      <c r="E13573" s="408">
        <v>14.48</v>
      </c>
      <c r="F13573" s="409">
        <v>45194.270439814813</v>
      </c>
      <c r="G13573" s="408">
        <v>0</v>
      </c>
    </row>
    <row r="13574" spans="1:7" ht="15" x14ac:dyDescent="0.25">
      <c r="A13574" s="407" t="s">
        <v>37501</v>
      </c>
      <c r="B13574" s="407" t="s">
        <v>37502</v>
      </c>
      <c r="C13574" s="406"/>
      <c r="D13574" s="408">
        <v>8.65</v>
      </c>
      <c r="E13574" s="408">
        <v>8.65</v>
      </c>
      <c r="F13574" s="409">
        <v>43151.560555555552</v>
      </c>
      <c r="G13574" s="408">
        <v>0</v>
      </c>
    </row>
    <row r="13575" spans="1:7" ht="15" x14ac:dyDescent="0.2">
      <c r="A13575" s="407" t="s">
        <v>37503</v>
      </c>
      <c r="B13575" s="407" t="s">
        <v>37504</v>
      </c>
      <c r="C13575" s="408">
        <v>0</v>
      </c>
      <c r="D13575" s="408">
        <v>17.25</v>
      </c>
      <c r="E13575" s="408">
        <v>17.25</v>
      </c>
      <c r="F13575" s="409">
        <v>43151.560590277775</v>
      </c>
      <c r="G13575" s="408">
        <v>0</v>
      </c>
    </row>
    <row r="13576" spans="1:7" ht="15" x14ac:dyDescent="0.2">
      <c r="A13576" s="407" t="s">
        <v>37505</v>
      </c>
      <c r="B13576" s="407" t="s">
        <v>37506</v>
      </c>
      <c r="C13576" s="408">
        <v>0</v>
      </c>
      <c r="D13576" s="408">
        <v>25.9</v>
      </c>
      <c r="E13576" s="408">
        <v>25.9</v>
      </c>
      <c r="F13576" s="409">
        <v>43151.560613425929</v>
      </c>
      <c r="G13576" s="408">
        <v>0</v>
      </c>
    </row>
    <row r="13577" spans="1:7" ht="15" x14ac:dyDescent="0.2">
      <c r="A13577" s="407" t="s">
        <v>37507</v>
      </c>
      <c r="B13577" s="407" t="s">
        <v>37508</v>
      </c>
      <c r="C13577" s="408">
        <v>0</v>
      </c>
      <c r="D13577" s="408">
        <v>35.823529411764703</v>
      </c>
      <c r="E13577" s="408">
        <v>35.823529411764703</v>
      </c>
      <c r="F13577" s="409">
        <v>43151.560636574075</v>
      </c>
      <c r="G13577" s="408">
        <v>0</v>
      </c>
    </row>
    <row r="13578" spans="1:7" ht="15" x14ac:dyDescent="0.2">
      <c r="A13578" s="407" t="s">
        <v>37509</v>
      </c>
      <c r="B13578" s="407" t="s">
        <v>37510</v>
      </c>
      <c r="C13578" s="408">
        <v>0</v>
      </c>
      <c r="D13578" s="408">
        <v>45.733333333333334</v>
      </c>
      <c r="E13578" s="408">
        <v>45.733333333333334</v>
      </c>
      <c r="F13578" s="409">
        <v>43151.560671296298</v>
      </c>
      <c r="G13578" s="408">
        <v>0</v>
      </c>
    </row>
    <row r="13579" spans="1:7" ht="15" x14ac:dyDescent="0.2">
      <c r="A13579" s="407" t="s">
        <v>37511</v>
      </c>
      <c r="B13579" s="407" t="s">
        <v>37512</v>
      </c>
      <c r="C13579" s="408">
        <v>0</v>
      </c>
      <c r="D13579" s="408">
        <v>54.178571428571423</v>
      </c>
      <c r="E13579" s="408">
        <v>54.178571428571423</v>
      </c>
      <c r="F13579" s="409">
        <v>43151.561203703706</v>
      </c>
      <c r="G13579" s="408">
        <v>0</v>
      </c>
    </row>
    <row r="13580" spans="1:7" ht="15" x14ac:dyDescent="0.2">
      <c r="A13580" s="407" t="s">
        <v>21550</v>
      </c>
      <c r="B13580" s="407" t="s">
        <v>21551</v>
      </c>
      <c r="C13580" s="408">
        <v>0</v>
      </c>
      <c r="D13580" s="408">
        <v>16.887499999999999</v>
      </c>
      <c r="E13580" s="408">
        <v>16.887499999999999</v>
      </c>
      <c r="F13580" s="409">
        <v>44971.464548611111</v>
      </c>
      <c r="G13580" s="408">
        <v>0</v>
      </c>
    </row>
    <row r="13581" spans="1:7" ht="15" x14ac:dyDescent="0.2">
      <c r="A13581" s="407" t="s">
        <v>21552</v>
      </c>
      <c r="B13581" s="407" t="s">
        <v>21553</v>
      </c>
      <c r="C13581" s="408">
        <v>0</v>
      </c>
      <c r="D13581" s="408">
        <v>96.3</v>
      </c>
      <c r="E13581" s="408">
        <v>96.3</v>
      </c>
      <c r="F13581" s="409">
        <v>44881.377916666665</v>
      </c>
      <c r="G13581" s="408">
        <v>0</v>
      </c>
    </row>
    <row r="13582" spans="1:7" ht="15" x14ac:dyDescent="0.2">
      <c r="A13582" s="407" t="s">
        <v>21554</v>
      </c>
      <c r="B13582" s="407" t="s">
        <v>21555</v>
      </c>
      <c r="C13582" s="408">
        <v>0</v>
      </c>
      <c r="D13582" s="408">
        <v>95.2</v>
      </c>
      <c r="E13582" s="408">
        <v>95.2</v>
      </c>
      <c r="F13582" s="409">
        <v>44881.378136574072</v>
      </c>
      <c r="G13582" s="408">
        <v>14</v>
      </c>
    </row>
    <row r="13583" spans="1:7" ht="15" x14ac:dyDescent="0.2">
      <c r="A13583" s="407" t="s">
        <v>21556</v>
      </c>
      <c r="B13583" s="407" t="s">
        <v>21557</v>
      </c>
      <c r="C13583" s="408">
        <v>0</v>
      </c>
      <c r="D13583" s="408">
        <v>12.95</v>
      </c>
      <c r="E13583" s="408">
        <v>12.95</v>
      </c>
      <c r="F13583" s="409">
        <v>45329.358425925922</v>
      </c>
      <c r="G13583" s="408">
        <v>0</v>
      </c>
    </row>
    <row r="13584" spans="1:7" ht="15" x14ac:dyDescent="0.25">
      <c r="A13584" s="407" t="s">
        <v>21558</v>
      </c>
      <c r="B13584" s="407" t="s">
        <v>21559</v>
      </c>
      <c r="C13584" s="406"/>
      <c r="D13584" s="406"/>
      <c r="E13584" s="406"/>
      <c r="F13584" s="409">
        <v>43013.916261574072</v>
      </c>
      <c r="G13584" s="408">
        <v>0</v>
      </c>
    </row>
    <row r="13585" spans="1:7" ht="15" x14ac:dyDescent="0.2">
      <c r="A13585" s="407" t="s">
        <v>21560</v>
      </c>
      <c r="B13585" s="407" t="s">
        <v>21561</v>
      </c>
      <c r="C13585" s="408">
        <v>0</v>
      </c>
      <c r="D13585" s="408">
        <v>11.5</v>
      </c>
      <c r="E13585" s="408">
        <v>11.5</v>
      </c>
      <c r="F13585" s="409">
        <v>44526.460115740738</v>
      </c>
      <c r="G13585" s="408">
        <v>0</v>
      </c>
    </row>
    <row r="13586" spans="1:7" ht="15" x14ac:dyDescent="0.25">
      <c r="A13586" s="407" t="s">
        <v>37513</v>
      </c>
      <c r="B13586" s="407" t="s">
        <v>37514</v>
      </c>
      <c r="C13586" s="406"/>
      <c r="D13586" s="406"/>
      <c r="E13586" s="406"/>
      <c r="F13586" s="409">
        <v>43013.916458333333</v>
      </c>
      <c r="G13586" s="408">
        <v>0</v>
      </c>
    </row>
    <row r="13587" spans="1:7" ht="15" x14ac:dyDescent="0.25">
      <c r="A13587" s="407" t="s">
        <v>37515</v>
      </c>
      <c r="B13587" s="407" t="s">
        <v>37516</v>
      </c>
      <c r="C13587" s="406"/>
      <c r="D13587" s="406"/>
      <c r="E13587" s="406"/>
      <c r="F13587" s="409">
        <v>43013.916493055556</v>
      </c>
      <c r="G13587" s="408">
        <v>0</v>
      </c>
    </row>
    <row r="13588" spans="1:7" ht="15" x14ac:dyDescent="0.25">
      <c r="A13588" s="407" t="s">
        <v>21562</v>
      </c>
      <c r="B13588" s="407" t="s">
        <v>21563</v>
      </c>
      <c r="C13588" s="406"/>
      <c r="D13588" s="408">
        <v>27</v>
      </c>
      <c r="E13588" s="408">
        <v>27</v>
      </c>
      <c r="F13588" s="409">
        <v>44510.514432870368</v>
      </c>
      <c r="G13588" s="408">
        <v>0</v>
      </c>
    </row>
    <row r="13589" spans="1:7" ht="15" x14ac:dyDescent="0.2">
      <c r="A13589" s="407" t="s">
        <v>21564</v>
      </c>
      <c r="B13589" s="407" t="s">
        <v>21565</v>
      </c>
      <c r="C13589" s="408">
        <v>0</v>
      </c>
      <c r="D13589" s="408">
        <v>6.3</v>
      </c>
      <c r="E13589" s="408">
        <v>6.3</v>
      </c>
      <c r="F13589" s="409">
        <v>44517.577187499999</v>
      </c>
      <c r="G13589" s="408">
        <v>0</v>
      </c>
    </row>
    <row r="13590" spans="1:7" ht="15" x14ac:dyDescent="0.25">
      <c r="A13590" s="407" t="s">
        <v>21566</v>
      </c>
      <c r="B13590" s="407" t="s">
        <v>21567</v>
      </c>
      <c r="C13590" s="406"/>
      <c r="D13590" s="406"/>
      <c r="E13590" s="406"/>
      <c r="F13590" s="409">
        <v>43013.917083333334</v>
      </c>
      <c r="G13590" s="408">
        <v>0</v>
      </c>
    </row>
    <row r="13591" spans="1:7" ht="15" x14ac:dyDescent="0.25">
      <c r="A13591" s="407" t="s">
        <v>21568</v>
      </c>
      <c r="B13591" s="407" t="s">
        <v>21569</v>
      </c>
      <c r="C13591" s="406"/>
      <c r="D13591" s="406"/>
      <c r="E13591" s="406"/>
      <c r="F13591" s="409">
        <v>43013.91710648148</v>
      </c>
      <c r="G13591" s="408">
        <v>0</v>
      </c>
    </row>
    <row r="13592" spans="1:7" ht="15" x14ac:dyDescent="0.25">
      <c r="A13592" s="407" t="s">
        <v>21570</v>
      </c>
      <c r="B13592" s="407" t="s">
        <v>21571</v>
      </c>
      <c r="C13592" s="406"/>
      <c r="D13592" s="406"/>
      <c r="E13592" s="406"/>
      <c r="F13592" s="409">
        <v>43013.917141203703</v>
      </c>
      <c r="G13592" s="408">
        <v>0</v>
      </c>
    </row>
    <row r="13593" spans="1:7" ht="15" x14ac:dyDescent="0.25">
      <c r="A13593" s="407" t="s">
        <v>21572</v>
      </c>
      <c r="B13593" s="407" t="s">
        <v>21573</v>
      </c>
      <c r="C13593" s="406"/>
      <c r="D13593" s="406"/>
      <c r="E13593" s="406"/>
      <c r="F13593" s="409">
        <v>43013.917175925926</v>
      </c>
      <c r="G13593" s="408">
        <v>0</v>
      </c>
    </row>
    <row r="13594" spans="1:7" ht="15" x14ac:dyDescent="0.25">
      <c r="A13594" s="407" t="s">
        <v>21574</v>
      </c>
      <c r="B13594" s="407" t="s">
        <v>21575</v>
      </c>
      <c r="C13594" s="406"/>
      <c r="D13594" s="406"/>
      <c r="E13594" s="406"/>
      <c r="F13594" s="409">
        <v>43013.917210648149</v>
      </c>
      <c r="G13594" s="408">
        <v>0</v>
      </c>
    </row>
    <row r="13595" spans="1:7" ht="15" x14ac:dyDescent="0.25">
      <c r="A13595" s="407" t="s">
        <v>21576</v>
      </c>
      <c r="B13595" s="407" t="s">
        <v>21577</v>
      </c>
      <c r="C13595" s="406"/>
      <c r="D13595" s="406"/>
      <c r="E13595" s="406"/>
      <c r="F13595" s="409">
        <v>43013.917245370372</v>
      </c>
      <c r="G13595" s="408">
        <v>0</v>
      </c>
    </row>
    <row r="13596" spans="1:7" ht="15" x14ac:dyDescent="0.25">
      <c r="A13596" s="407" t="s">
        <v>21578</v>
      </c>
      <c r="B13596" s="407" t="s">
        <v>21579</v>
      </c>
      <c r="C13596" s="406"/>
      <c r="D13596" s="406"/>
      <c r="E13596" s="406"/>
      <c r="F13596" s="409">
        <v>43013.917291666665</v>
      </c>
      <c r="G13596" s="408">
        <v>0</v>
      </c>
    </row>
    <row r="13597" spans="1:7" ht="15" x14ac:dyDescent="0.2">
      <c r="A13597" s="407" t="s">
        <v>21580</v>
      </c>
      <c r="B13597" s="407" t="s">
        <v>21581</v>
      </c>
      <c r="C13597" s="408">
        <v>0</v>
      </c>
      <c r="D13597" s="408">
        <v>22.2</v>
      </c>
      <c r="E13597" s="408">
        <v>22.2</v>
      </c>
      <c r="F13597" s="409">
        <v>45196.459166666667</v>
      </c>
      <c r="G13597" s="408">
        <v>0</v>
      </c>
    </row>
    <row r="13598" spans="1:7" ht="15" x14ac:dyDescent="0.25">
      <c r="A13598" s="407" t="s">
        <v>37517</v>
      </c>
      <c r="B13598" s="407" t="s">
        <v>37518</v>
      </c>
      <c r="C13598" s="406"/>
      <c r="D13598" s="408">
        <v>14.15</v>
      </c>
      <c r="E13598" s="408">
        <v>14.15</v>
      </c>
      <c r="F13598" s="409">
        <v>43151.55263888889</v>
      </c>
      <c r="G13598" s="408">
        <v>0</v>
      </c>
    </row>
    <row r="13599" spans="1:7" ht="15" x14ac:dyDescent="0.2">
      <c r="A13599" s="407" t="s">
        <v>37519</v>
      </c>
      <c r="B13599" s="407" t="s">
        <v>37520</v>
      </c>
      <c r="C13599" s="408">
        <v>0</v>
      </c>
      <c r="D13599" s="408">
        <v>28.3</v>
      </c>
      <c r="E13599" s="408">
        <v>28.3</v>
      </c>
      <c r="F13599" s="409">
        <v>43151.552673611113</v>
      </c>
      <c r="G13599" s="408">
        <v>0</v>
      </c>
    </row>
    <row r="13600" spans="1:7" ht="15" x14ac:dyDescent="0.2">
      <c r="A13600" s="407" t="s">
        <v>37521</v>
      </c>
      <c r="B13600" s="407" t="s">
        <v>37522</v>
      </c>
      <c r="C13600" s="408">
        <v>0</v>
      </c>
      <c r="D13600" s="408">
        <v>46.65</v>
      </c>
      <c r="E13600" s="408">
        <v>46.65</v>
      </c>
      <c r="F13600" s="409">
        <v>43151.552303240744</v>
      </c>
      <c r="G13600" s="408">
        <v>0</v>
      </c>
    </row>
    <row r="13601" spans="1:7" ht="15" x14ac:dyDescent="0.2">
      <c r="A13601" s="407" t="s">
        <v>37523</v>
      </c>
      <c r="B13601" s="407" t="s">
        <v>37524</v>
      </c>
      <c r="C13601" s="408">
        <v>0</v>
      </c>
      <c r="D13601" s="408">
        <v>61.85</v>
      </c>
      <c r="E13601" s="408">
        <v>61.85</v>
      </c>
      <c r="F13601" s="409">
        <v>43151.552361111113</v>
      </c>
      <c r="G13601" s="408">
        <v>0</v>
      </c>
    </row>
    <row r="13602" spans="1:7" ht="15" x14ac:dyDescent="0.2">
      <c r="A13602" s="407" t="s">
        <v>37525</v>
      </c>
      <c r="B13602" s="407" t="s">
        <v>37526</v>
      </c>
      <c r="C13602" s="408">
        <v>0</v>
      </c>
      <c r="D13602" s="408">
        <v>76.012500000000003</v>
      </c>
      <c r="E13602" s="408">
        <v>76.012500000000003</v>
      </c>
      <c r="F13602" s="409">
        <v>43151.552395833336</v>
      </c>
      <c r="G13602" s="408">
        <v>0</v>
      </c>
    </row>
    <row r="13603" spans="1:7" ht="15" x14ac:dyDescent="0.2">
      <c r="A13603" s="407" t="s">
        <v>37527</v>
      </c>
      <c r="B13603" s="407" t="s">
        <v>37528</v>
      </c>
      <c r="C13603" s="408">
        <v>0</v>
      </c>
      <c r="D13603" s="408">
        <v>91.2</v>
      </c>
      <c r="E13603" s="408">
        <v>91.2</v>
      </c>
      <c r="F13603" s="409">
        <v>43151.552604166667</v>
      </c>
      <c r="G13603" s="408">
        <v>0</v>
      </c>
    </row>
    <row r="13604" spans="1:7" ht="15" x14ac:dyDescent="0.2">
      <c r="A13604" s="407" t="s">
        <v>21582</v>
      </c>
      <c r="B13604" s="407" t="s">
        <v>21583</v>
      </c>
      <c r="C13604" s="408">
        <v>0</v>
      </c>
      <c r="D13604" s="408">
        <v>21.45</v>
      </c>
      <c r="E13604" s="408">
        <v>21.45</v>
      </c>
      <c r="F13604" s="409">
        <v>45191.539270833331</v>
      </c>
      <c r="G13604" s="408">
        <v>0</v>
      </c>
    </row>
    <row r="13605" spans="1:7" ht="15" x14ac:dyDescent="0.25">
      <c r="A13605" s="407" t="s">
        <v>21584</v>
      </c>
      <c r="B13605" s="407" t="s">
        <v>21585</v>
      </c>
      <c r="C13605" s="406"/>
      <c r="D13605" s="408">
        <v>6.6040999999999999</v>
      </c>
      <c r="E13605" s="408">
        <v>6.6040999999999999</v>
      </c>
      <c r="F13605" s="409">
        <v>44530.564988425926</v>
      </c>
      <c r="G13605" s="408">
        <v>0</v>
      </c>
    </row>
    <row r="13606" spans="1:7" ht="15" x14ac:dyDescent="0.25">
      <c r="A13606" s="407" t="s">
        <v>21586</v>
      </c>
      <c r="B13606" s="407" t="s">
        <v>21587</v>
      </c>
      <c r="C13606" s="406"/>
      <c r="D13606" s="408">
        <v>50.504100000000001</v>
      </c>
      <c r="E13606" s="408">
        <v>50.504100000000001</v>
      </c>
      <c r="F13606" s="409">
        <v>44530.56459490741</v>
      </c>
      <c r="G13606" s="408">
        <v>0</v>
      </c>
    </row>
    <row r="13607" spans="1:7" ht="15" x14ac:dyDescent="0.25">
      <c r="A13607" s="407" t="s">
        <v>21588</v>
      </c>
      <c r="B13607" s="407" t="s">
        <v>21589</v>
      </c>
      <c r="C13607" s="406"/>
      <c r="D13607" s="408">
        <v>50.504100000000001</v>
      </c>
      <c r="E13607" s="408">
        <v>50.504100000000001</v>
      </c>
      <c r="F13607" s="409">
        <v>44530.563298611109</v>
      </c>
      <c r="G13607" s="408">
        <v>0</v>
      </c>
    </row>
    <row r="13608" spans="1:7" ht="15" x14ac:dyDescent="0.25">
      <c r="A13608" s="407" t="s">
        <v>21590</v>
      </c>
      <c r="B13608" s="407" t="s">
        <v>21591</v>
      </c>
      <c r="C13608" s="406"/>
      <c r="D13608" s="408">
        <v>8.593</v>
      </c>
      <c r="E13608" s="408">
        <v>8.593</v>
      </c>
      <c r="F13608" s="409">
        <v>44530.563634259262</v>
      </c>
      <c r="G13608" s="408">
        <v>0</v>
      </c>
    </row>
    <row r="13609" spans="1:7" ht="15" x14ac:dyDescent="0.25">
      <c r="A13609" s="407" t="s">
        <v>21592</v>
      </c>
      <c r="B13609" s="407" t="s">
        <v>21593</v>
      </c>
      <c r="C13609" s="406"/>
      <c r="D13609" s="408">
        <v>13.6364</v>
      </c>
      <c r="E13609" s="408">
        <v>13.6364</v>
      </c>
      <c r="F13609" s="409">
        <v>44530.563923611109</v>
      </c>
      <c r="G13609" s="408">
        <v>0</v>
      </c>
    </row>
    <row r="13610" spans="1:7" ht="15" x14ac:dyDescent="0.25">
      <c r="A13610" s="407" t="s">
        <v>21594</v>
      </c>
      <c r="B13610" s="407" t="s">
        <v>21595</v>
      </c>
      <c r="C13610" s="406"/>
      <c r="D13610" s="408">
        <v>103</v>
      </c>
      <c r="E13610" s="408">
        <v>103</v>
      </c>
      <c r="F13610" s="409">
        <v>43014.371412037035</v>
      </c>
      <c r="G13610" s="408">
        <v>0</v>
      </c>
    </row>
    <row r="13611" spans="1:7" ht="15" x14ac:dyDescent="0.25">
      <c r="A13611" s="407" t="s">
        <v>21596</v>
      </c>
      <c r="B13611" s="407" t="s">
        <v>21597</v>
      </c>
      <c r="C13611" s="406"/>
      <c r="D13611" s="408">
        <v>107</v>
      </c>
      <c r="E13611" s="408">
        <v>107</v>
      </c>
      <c r="F13611" s="409">
        <v>43014.371446759258</v>
      </c>
      <c r="G13611" s="408">
        <v>0</v>
      </c>
    </row>
    <row r="13612" spans="1:7" ht="15" x14ac:dyDescent="0.25">
      <c r="A13612" s="407" t="s">
        <v>21598</v>
      </c>
      <c r="B13612" s="407" t="s">
        <v>21599</v>
      </c>
      <c r="C13612" s="406"/>
      <c r="D13612" s="408">
        <v>109</v>
      </c>
      <c r="E13612" s="408">
        <v>109</v>
      </c>
      <c r="F13612" s="409">
        <v>43014.371481481481</v>
      </c>
      <c r="G13612" s="408">
        <v>0</v>
      </c>
    </row>
    <row r="13613" spans="1:7" ht="15" x14ac:dyDescent="0.25">
      <c r="A13613" s="407" t="s">
        <v>21600</v>
      </c>
      <c r="B13613" s="407" t="s">
        <v>21601</v>
      </c>
      <c r="C13613" s="406"/>
      <c r="D13613" s="406"/>
      <c r="E13613" s="406"/>
      <c r="F13613" s="409">
        <v>43014.371504629627</v>
      </c>
      <c r="G13613" s="408">
        <v>0</v>
      </c>
    </row>
    <row r="13614" spans="1:7" ht="15" x14ac:dyDescent="0.25">
      <c r="A13614" s="407" t="s">
        <v>21602</v>
      </c>
      <c r="B13614" s="407" t="s">
        <v>21603</v>
      </c>
      <c r="C13614" s="406"/>
      <c r="D13614" s="406"/>
      <c r="E13614" s="406"/>
      <c r="F13614" s="409">
        <v>44512.369664351849</v>
      </c>
      <c r="G13614" s="408">
        <v>0</v>
      </c>
    </row>
    <row r="13615" spans="1:7" ht="15" x14ac:dyDescent="0.25">
      <c r="A13615" s="407" t="s">
        <v>21604</v>
      </c>
      <c r="B13615" s="407" t="s">
        <v>21605</v>
      </c>
      <c r="C13615" s="406"/>
      <c r="D13615" s="406"/>
      <c r="E13615" s="406"/>
      <c r="F13615" s="409">
        <v>43014.371574074074</v>
      </c>
      <c r="G13615" s="408">
        <v>0</v>
      </c>
    </row>
    <row r="13616" spans="1:7" ht="15" x14ac:dyDescent="0.25">
      <c r="A13616" s="407" t="s">
        <v>21606</v>
      </c>
      <c r="B13616" s="407" t="s">
        <v>21607</v>
      </c>
      <c r="C13616" s="406"/>
      <c r="D13616" s="406"/>
      <c r="E13616" s="406"/>
      <c r="F13616" s="409">
        <v>43014.371655092589</v>
      </c>
      <c r="G13616" s="408">
        <v>0</v>
      </c>
    </row>
    <row r="13617" spans="1:7" ht="15" x14ac:dyDescent="0.25">
      <c r="A13617" s="407" t="s">
        <v>21608</v>
      </c>
      <c r="B13617" s="407" t="s">
        <v>21609</v>
      </c>
      <c r="C13617" s="406"/>
      <c r="D13617" s="406"/>
      <c r="E13617" s="406"/>
      <c r="F13617" s="409">
        <v>44512.541203703702</v>
      </c>
      <c r="G13617" s="408">
        <v>0</v>
      </c>
    </row>
    <row r="13618" spans="1:7" ht="15" x14ac:dyDescent="0.25">
      <c r="A13618" s="407" t="s">
        <v>21610</v>
      </c>
      <c r="B13618" s="407" t="s">
        <v>21611</v>
      </c>
      <c r="C13618" s="406"/>
      <c r="D13618" s="406"/>
      <c r="E13618" s="406"/>
      <c r="F13618" s="409">
        <v>44511.644421296296</v>
      </c>
      <c r="G13618" s="408">
        <v>0</v>
      </c>
    </row>
    <row r="13619" spans="1:7" ht="15" x14ac:dyDescent="0.25">
      <c r="A13619" s="407" t="s">
        <v>21612</v>
      </c>
      <c r="B13619" s="407" t="s">
        <v>21613</v>
      </c>
      <c r="C13619" s="406"/>
      <c r="D13619" s="406"/>
      <c r="E13619" s="406"/>
      <c r="F13619" s="409">
        <v>44523.377476851849</v>
      </c>
      <c r="G13619" s="408">
        <v>0</v>
      </c>
    </row>
    <row r="13620" spans="1:7" ht="15" x14ac:dyDescent="0.25">
      <c r="A13620" s="407" t="s">
        <v>21614</v>
      </c>
      <c r="B13620" s="407" t="s">
        <v>21615</v>
      </c>
      <c r="C13620" s="406"/>
      <c r="D13620" s="406"/>
      <c r="E13620" s="406"/>
      <c r="F13620" s="409">
        <v>44523.377164351848</v>
      </c>
      <c r="G13620" s="408">
        <v>0</v>
      </c>
    </row>
    <row r="13621" spans="1:7" ht="15" x14ac:dyDescent="0.25">
      <c r="A13621" s="407" t="s">
        <v>21616</v>
      </c>
      <c r="B13621" s="407" t="s">
        <v>21617</v>
      </c>
      <c r="C13621" s="406"/>
      <c r="D13621" s="406"/>
      <c r="E13621" s="406"/>
      <c r="F13621" s="409">
        <v>44523.376828703702</v>
      </c>
      <c r="G13621" s="408">
        <v>0</v>
      </c>
    </row>
    <row r="13622" spans="1:7" ht="15" x14ac:dyDescent="0.25">
      <c r="A13622" s="407" t="s">
        <v>21618</v>
      </c>
      <c r="B13622" s="407" t="s">
        <v>21619</v>
      </c>
      <c r="C13622" s="406"/>
      <c r="D13622" s="406"/>
      <c r="E13622" s="406"/>
      <c r="F13622" s="409">
        <v>44523.376192129632</v>
      </c>
      <c r="G13622" s="408">
        <v>0</v>
      </c>
    </row>
    <row r="13623" spans="1:7" ht="15" x14ac:dyDescent="0.25">
      <c r="A13623" s="407" t="s">
        <v>21620</v>
      </c>
      <c r="B13623" s="407" t="s">
        <v>21621</v>
      </c>
      <c r="C13623" s="406"/>
      <c r="D13623" s="406"/>
      <c r="E13623" s="406"/>
      <c r="F13623" s="409">
        <v>44511.644016203703</v>
      </c>
      <c r="G13623" s="408">
        <v>0</v>
      </c>
    </row>
    <row r="13624" spans="1:7" ht="15" x14ac:dyDescent="0.2">
      <c r="A13624" s="407" t="s">
        <v>21622</v>
      </c>
      <c r="B13624" s="407" t="s">
        <v>21623</v>
      </c>
      <c r="C13624" s="408">
        <v>0</v>
      </c>
      <c r="D13624" s="408">
        <v>6.1</v>
      </c>
      <c r="E13624" s="408">
        <v>6.1</v>
      </c>
      <c r="F13624" s="409">
        <v>43014.372581018521</v>
      </c>
      <c r="G13624" s="408">
        <v>0</v>
      </c>
    </row>
    <row r="13625" spans="1:7" ht="15" x14ac:dyDescent="0.25">
      <c r="A13625" s="407" t="s">
        <v>21624</v>
      </c>
      <c r="B13625" s="407" t="s">
        <v>21625</v>
      </c>
      <c r="C13625" s="406"/>
      <c r="D13625" s="408">
        <v>50</v>
      </c>
      <c r="E13625" s="408">
        <v>50</v>
      </c>
      <c r="F13625" s="409">
        <v>43014.372731481482</v>
      </c>
      <c r="G13625" s="408">
        <v>0</v>
      </c>
    </row>
    <row r="13626" spans="1:7" ht="15" x14ac:dyDescent="0.2">
      <c r="A13626" s="407" t="s">
        <v>21626</v>
      </c>
      <c r="B13626" s="407" t="s">
        <v>21627</v>
      </c>
      <c r="C13626" s="408">
        <v>0</v>
      </c>
      <c r="D13626" s="408">
        <v>50</v>
      </c>
      <c r="E13626" s="408">
        <v>50</v>
      </c>
      <c r="F13626" s="409">
        <v>43014.372754629629</v>
      </c>
      <c r="G13626" s="408">
        <v>0</v>
      </c>
    </row>
    <row r="13627" spans="1:7" ht="15" x14ac:dyDescent="0.2">
      <c r="A13627" s="407" t="s">
        <v>21628</v>
      </c>
      <c r="B13627" s="407" t="s">
        <v>21629</v>
      </c>
      <c r="C13627" s="408">
        <v>0</v>
      </c>
      <c r="D13627" s="408">
        <v>8.1</v>
      </c>
      <c r="E13627" s="408">
        <v>8.1</v>
      </c>
      <c r="F13627" s="409">
        <v>43014.372777777775</v>
      </c>
      <c r="G13627" s="408">
        <v>0</v>
      </c>
    </row>
    <row r="13628" spans="1:7" ht="15" x14ac:dyDescent="0.25">
      <c r="A13628" s="407" t="s">
        <v>37529</v>
      </c>
      <c r="B13628" s="407" t="s">
        <v>37530</v>
      </c>
      <c r="C13628" s="406"/>
      <c r="D13628" s="408">
        <v>103</v>
      </c>
      <c r="E13628" s="408">
        <v>103</v>
      </c>
      <c r="F13628" s="409">
        <v>43014.372800925928</v>
      </c>
      <c r="G13628" s="408">
        <v>0</v>
      </c>
    </row>
    <row r="13629" spans="1:7" ht="15" x14ac:dyDescent="0.25">
      <c r="A13629" s="407" t="s">
        <v>37531</v>
      </c>
      <c r="B13629" s="407" t="s">
        <v>37532</v>
      </c>
      <c r="C13629" s="406"/>
      <c r="D13629" s="408">
        <v>107</v>
      </c>
      <c r="E13629" s="408">
        <v>107</v>
      </c>
      <c r="F13629" s="409">
        <v>43014.372824074075</v>
      </c>
      <c r="G13629" s="408">
        <v>0</v>
      </c>
    </row>
    <row r="13630" spans="1:7" ht="15" x14ac:dyDescent="0.25">
      <c r="A13630" s="407" t="s">
        <v>37533</v>
      </c>
      <c r="B13630" s="407" t="s">
        <v>37534</v>
      </c>
      <c r="C13630" s="406"/>
      <c r="D13630" s="408">
        <v>109</v>
      </c>
      <c r="E13630" s="408">
        <v>109</v>
      </c>
      <c r="F13630" s="409">
        <v>43014.372835648152</v>
      </c>
      <c r="G13630" s="408">
        <v>0</v>
      </c>
    </row>
    <row r="13631" spans="1:7" ht="15" x14ac:dyDescent="0.25">
      <c r="A13631" s="407" t="s">
        <v>37535</v>
      </c>
      <c r="B13631" s="407" t="s">
        <v>37536</v>
      </c>
      <c r="C13631" s="406"/>
      <c r="D13631" s="408">
        <v>111</v>
      </c>
      <c r="E13631" s="408">
        <v>111</v>
      </c>
      <c r="F13631" s="409">
        <v>43014.372916666667</v>
      </c>
      <c r="G13631" s="408">
        <v>0</v>
      </c>
    </row>
    <row r="13632" spans="1:7" ht="15" x14ac:dyDescent="0.2">
      <c r="A13632" s="407" t="s">
        <v>21630</v>
      </c>
      <c r="B13632" s="407" t="s">
        <v>21631</v>
      </c>
      <c r="C13632" s="408">
        <v>6</v>
      </c>
      <c r="D13632" s="408">
        <v>26.487475057764328</v>
      </c>
      <c r="E13632" s="408">
        <v>32.487475057764321</v>
      </c>
      <c r="F13632" s="409">
        <v>44946.545428240737</v>
      </c>
      <c r="G13632" s="408">
        <v>0</v>
      </c>
    </row>
    <row r="13633" spans="1:7" ht="15" x14ac:dyDescent="0.2">
      <c r="A13633" s="407" t="s">
        <v>21632</v>
      </c>
      <c r="B13633" s="407" t="s">
        <v>21633</v>
      </c>
      <c r="C13633" s="408">
        <v>6</v>
      </c>
      <c r="D13633" s="408">
        <v>38.000054206672459</v>
      </c>
      <c r="E13633" s="408">
        <v>44.000054206672459</v>
      </c>
      <c r="F13633" s="409">
        <v>44949.494027777779</v>
      </c>
      <c r="G13633" s="408">
        <v>0</v>
      </c>
    </row>
    <row r="13634" spans="1:7" ht="15" x14ac:dyDescent="0.2">
      <c r="A13634" s="407" t="s">
        <v>21634</v>
      </c>
      <c r="B13634" s="407" t="s">
        <v>21635</v>
      </c>
      <c r="C13634" s="408">
        <v>3.5</v>
      </c>
      <c r="D13634" s="408">
        <v>25.868601061007954</v>
      </c>
      <c r="E13634" s="408">
        <v>29.368601061007954</v>
      </c>
      <c r="F13634" s="409">
        <v>44524.445486111108</v>
      </c>
      <c r="G13634" s="408">
        <v>0</v>
      </c>
    </row>
    <row r="13635" spans="1:7" ht="15" x14ac:dyDescent="0.2">
      <c r="A13635" s="407" t="s">
        <v>21636</v>
      </c>
      <c r="B13635" s="407" t="s">
        <v>21637</v>
      </c>
      <c r="C13635" s="408">
        <v>6.5</v>
      </c>
      <c r="D13635" s="408">
        <v>31.739899999999999</v>
      </c>
      <c r="E13635" s="408">
        <v>38.239899999999999</v>
      </c>
      <c r="F13635" s="409">
        <v>44524.445821759262</v>
      </c>
      <c r="G13635" s="408">
        <v>0</v>
      </c>
    </row>
    <row r="13636" spans="1:7" ht="15" x14ac:dyDescent="0.2">
      <c r="A13636" s="407" t="s">
        <v>21638</v>
      </c>
      <c r="B13636" s="407" t="s">
        <v>21639</v>
      </c>
      <c r="C13636" s="408">
        <v>6</v>
      </c>
      <c r="D13636" s="408">
        <v>28.651684368124332</v>
      </c>
      <c r="E13636" s="408">
        <v>34.651684368124329</v>
      </c>
      <c r="F13636" s="409">
        <v>44946.547222222223</v>
      </c>
      <c r="G13636" s="408">
        <v>0</v>
      </c>
    </row>
    <row r="13637" spans="1:7" ht="15" x14ac:dyDescent="0.2">
      <c r="A13637" s="407" t="s">
        <v>21640</v>
      </c>
      <c r="B13637" s="407" t="s">
        <v>21641</v>
      </c>
      <c r="C13637" s="408">
        <v>0</v>
      </c>
      <c r="D13637" s="408">
        <v>9.4833333333333343</v>
      </c>
      <c r="E13637" s="408">
        <v>9.4833333333333343</v>
      </c>
      <c r="F13637" s="409">
        <v>44946.541284722225</v>
      </c>
      <c r="G13637" s="408">
        <v>7</v>
      </c>
    </row>
    <row r="13638" spans="1:7" ht="15" x14ac:dyDescent="0.2">
      <c r="A13638" s="407" t="s">
        <v>21642</v>
      </c>
      <c r="B13638" s="407" t="s">
        <v>21643</v>
      </c>
      <c r="C13638" s="408">
        <v>0</v>
      </c>
      <c r="D13638" s="408">
        <v>25.156129526029016</v>
      </c>
      <c r="E13638" s="408">
        <v>25.156129526029016</v>
      </c>
      <c r="F13638" s="409">
        <v>45831.301608796297</v>
      </c>
      <c r="G13638" s="408">
        <v>28</v>
      </c>
    </row>
    <row r="13639" spans="1:7" ht="15" x14ac:dyDescent="0.2">
      <c r="A13639" s="407" t="s">
        <v>21644</v>
      </c>
      <c r="B13639" s="407" t="s">
        <v>21645</v>
      </c>
      <c r="C13639" s="408">
        <v>0</v>
      </c>
      <c r="D13639" s="408">
        <v>28.553846153846152</v>
      </c>
      <c r="E13639" s="408">
        <v>28.553846153846152</v>
      </c>
      <c r="F13639" s="409">
        <v>44946.536377314813</v>
      </c>
      <c r="G13639" s="408">
        <v>8</v>
      </c>
    </row>
    <row r="13640" spans="1:7" ht="15" x14ac:dyDescent="0.2">
      <c r="A13640" s="407" t="s">
        <v>21646</v>
      </c>
      <c r="B13640" s="407" t="s">
        <v>21647</v>
      </c>
      <c r="C13640" s="408">
        <v>0</v>
      </c>
      <c r="D13640" s="408">
        <v>31.5</v>
      </c>
      <c r="E13640" s="408">
        <v>31.5</v>
      </c>
      <c r="F13640" s="409">
        <v>44949.408333333333</v>
      </c>
      <c r="G13640" s="408">
        <v>20</v>
      </c>
    </row>
    <row r="13641" spans="1:7" ht="15" x14ac:dyDescent="0.2">
      <c r="A13641" s="407" t="s">
        <v>21648</v>
      </c>
      <c r="B13641" s="407" t="s">
        <v>21649</v>
      </c>
      <c r="C13641" s="408">
        <v>0</v>
      </c>
      <c r="D13641" s="408">
        <v>31.2</v>
      </c>
      <c r="E13641" s="408">
        <v>31.2</v>
      </c>
      <c r="F13641" s="409">
        <v>44946.536932870367</v>
      </c>
      <c r="G13641" s="408">
        <v>2</v>
      </c>
    </row>
    <row r="13642" spans="1:7" ht="15" x14ac:dyDescent="0.2">
      <c r="A13642" s="407" t="s">
        <v>37537</v>
      </c>
      <c r="B13642" s="407" t="s">
        <v>37538</v>
      </c>
      <c r="C13642" s="408">
        <v>9.5</v>
      </c>
      <c r="D13642" s="408">
        <v>58.003162376017315</v>
      </c>
      <c r="E13642" s="408">
        <v>67.503162376017301</v>
      </c>
      <c r="F13642" s="409">
        <v>43839.467766203707</v>
      </c>
      <c r="G13642" s="408">
        <v>0</v>
      </c>
    </row>
    <row r="13643" spans="1:7" ht="15" x14ac:dyDescent="0.2">
      <c r="A13643" s="407" t="s">
        <v>37539</v>
      </c>
      <c r="B13643" s="407" t="s">
        <v>37540</v>
      </c>
      <c r="C13643" s="408">
        <v>9.5</v>
      </c>
      <c r="D13643" s="408">
        <v>58.003162376017315</v>
      </c>
      <c r="E13643" s="408">
        <v>67.503162376017301</v>
      </c>
      <c r="F13643" s="409">
        <v>43839.468148148146</v>
      </c>
      <c r="G13643" s="408">
        <v>0</v>
      </c>
    </row>
    <row r="13644" spans="1:7" ht="15" x14ac:dyDescent="0.2">
      <c r="A13644" s="407" t="s">
        <v>37541</v>
      </c>
      <c r="B13644" s="407" t="s">
        <v>37542</v>
      </c>
      <c r="C13644" s="408">
        <v>7</v>
      </c>
      <c r="D13644" s="408">
        <v>1.0629784029783798</v>
      </c>
      <c r="E13644" s="408">
        <v>8.0629784029783789</v>
      </c>
      <c r="F13644" s="409">
        <v>43784.299085648148</v>
      </c>
      <c r="G13644" s="408">
        <v>0</v>
      </c>
    </row>
    <row r="13645" spans="1:7" ht="15" x14ac:dyDescent="0.2">
      <c r="A13645" s="407" t="s">
        <v>37543</v>
      </c>
      <c r="B13645" s="407" t="s">
        <v>37542</v>
      </c>
      <c r="C13645" s="408">
        <v>7</v>
      </c>
      <c r="D13645" s="408">
        <v>1.0629784029783798</v>
      </c>
      <c r="E13645" s="408">
        <v>8.0629784029783789</v>
      </c>
      <c r="F13645" s="409">
        <v>43784.29928240741</v>
      </c>
      <c r="G13645" s="408">
        <v>0</v>
      </c>
    </row>
    <row r="13646" spans="1:7" ht="15" x14ac:dyDescent="0.2">
      <c r="A13646" s="407" t="s">
        <v>21650</v>
      </c>
      <c r="B13646" s="407" t="s">
        <v>21651</v>
      </c>
      <c r="C13646" s="408">
        <v>1</v>
      </c>
      <c r="D13646" s="408">
        <v>14.0778</v>
      </c>
      <c r="E13646" s="408">
        <v>15.0778</v>
      </c>
      <c r="F13646" s="409">
        <v>44511.691550925927</v>
      </c>
      <c r="G13646" s="408">
        <v>0</v>
      </c>
    </row>
    <row r="13647" spans="1:7" ht="15" x14ac:dyDescent="0.2">
      <c r="A13647" s="407" t="s">
        <v>21652</v>
      </c>
      <c r="B13647" s="407" t="s">
        <v>21653</v>
      </c>
      <c r="C13647" s="408">
        <v>7.5</v>
      </c>
      <c r="D13647" s="408">
        <v>0</v>
      </c>
      <c r="E13647" s="408">
        <v>7.5</v>
      </c>
      <c r="F13647" s="409">
        <v>44512.43236111111</v>
      </c>
      <c r="G13647" s="408">
        <v>0</v>
      </c>
    </row>
    <row r="13648" spans="1:7" ht="15" x14ac:dyDescent="0.2">
      <c r="A13648" s="407" t="s">
        <v>21654</v>
      </c>
      <c r="B13648" s="407" t="s">
        <v>21655</v>
      </c>
      <c r="C13648" s="408">
        <v>16</v>
      </c>
      <c r="D13648" s="408">
        <v>17.398588186892859</v>
      </c>
      <c r="E13648" s="408">
        <v>33.398588186892859</v>
      </c>
      <c r="F13648" s="409">
        <v>44526.344270833331</v>
      </c>
      <c r="G13648" s="408">
        <v>0</v>
      </c>
    </row>
    <row r="13649" spans="1:7" ht="15" x14ac:dyDescent="0.25">
      <c r="A13649" s="407" t="s">
        <v>21656</v>
      </c>
      <c r="B13649" s="407" t="s">
        <v>21657</v>
      </c>
      <c r="C13649" s="408">
        <v>0</v>
      </c>
      <c r="D13649" s="408">
        <v>0</v>
      </c>
      <c r="E13649" s="408">
        <v>0</v>
      </c>
      <c r="F13649" s="406"/>
      <c r="G13649" s="408">
        <v>0</v>
      </c>
    </row>
    <row r="13650" spans="1:7" ht="15" x14ac:dyDescent="0.2">
      <c r="A13650" s="407" t="s">
        <v>21658</v>
      </c>
      <c r="B13650" s="407" t="s">
        <v>21659</v>
      </c>
      <c r="C13650" s="408">
        <v>8.5</v>
      </c>
      <c r="D13650" s="408">
        <v>13.810540609418281</v>
      </c>
      <c r="E13650" s="408">
        <v>22.310540609418283</v>
      </c>
      <c r="F13650" s="409">
        <v>43522.439791666664</v>
      </c>
      <c r="G13650" s="408">
        <v>0</v>
      </c>
    </row>
    <row r="13651" spans="1:7" ht="15" x14ac:dyDescent="0.25">
      <c r="A13651" s="407" t="s">
        <v>21660</v>
      </c>
      <c r="B13651" s="407" t="s">
        <v>21661</v>
      </c>
      <c r="C13651" s="408">
        <v>2.5</v>
      </c>
      <c r="D13651" s="408">
        <v>34.690399999999997</v>
      </c>
      <c r="E13651" s="408">
        <v>37.190399999999997</v>
      </c>
      <c r="F13651" s="406"/>
      <c r="G13651" s="408">
        <v>0</v>
      </c>
    </row>
    <row r="13652" spans="1:7" ht="15" x14ac:dyDescent="0.2">
      <c r="A13652" s="407" t="s">
        <v>21662</v>
      </c>
      <c r="B13652" s="407" t="s">
        <v>21663</v>
      </c>
      <c r="C13652" s="408">
        <v>0</v>
      </c>
      <c r="D13652" s="408">
        <v>7.4398028421382509</v>
      </c>
      <c r="E13652" s="408">
        <v>7.4398028421382509</v>
      </c>
      <c r="F13652" s="409">
        <v>44656.484861111108</v>
      </c>
      <c r="G13652" s="408">
        <v>0</v>
      </c>
    </row>
    <row r="13653" spans="1:7" ht="15" x14ac:dyDescent="0.25">
      <c r="A13653" s="407" t="s">
        <v>21664</v>
      </c>
      <c r="B13653" s="407" t="s">
        <v>21665</v>
      </c>
      <c r="C13653" s="406"/>
      <c r="D13653" s="408">
        <v>3.7570000000000001</v>
      </c>
      <c r="E13653" s="408">
        <v>3.7570000000000001</v>
      </c>
      <c r="F13653" s="409">
        <v>44524.422800925924</v>
      </c>
      <c r="G13653" s="408">
        <v>0</v>
      </c>
    </row>
    <row r="13654" spans="1:7" ht="15" x14ac:dyDescent="0.2">
      <c r="A13654" s="407" t="s">
        <v>21666</v>
      </c>
      <c r="B13654" s="407" t="s">
        <v>21667</v>
      </c>
      <c r="C13654" s="408">
        <v>0</v>
      </c>
      <c r="D13654" s="408">
        <v>3.3212791525741103</v>
      </c>
      <c r="E13654" s="408">
        <v>3.3212791525741103</v>
      </c>
      <c r="F13654" s="409">
        <v>44524.31659722222</v>
      </c>
      <c r="G13654" s="408">
        <v>0</v>
      </c>
    </row>
    <row r="13655" spans="1:7" ht="15" x14ac:dyDescent="0.2">
      <c r="A13655" s="407" t="s">
        <v>37544</v>
      </c>
      <c r="B13655" s="407" t="s">
        <v>37545</v>
      </c>
      <c r="C13655" s="408">
        <v>10</v>
      </c>
      <c r="D13655" s="408">
        <v>57.386000000000003</v>
      </c>
      <c r="E13655" s="408">
        <v>67.385999999999996</v>
      </c>
      <c r="F13655" s="409">
        <v>43007.488611111112</v>
      </c>
      <c r="G13655" s="408">
        <v>0</v>
      </c>
    </row>
    <row r="13656" spans="1:7" ht="15" x14ac:dyDescent="0.2">
      <c r="A13656" s="407" t="s">
        <v>21668</v>
      </c>
      <c r="B13656" s="407" t="s">
        <v>21669</v>
      </c>
      <c r="C13656" s="408">
        <v>0</v>
      </c>
      <c r="D13656" s="408">
        <v>47.53</v>
      </c>
      <c r="E13656" s="408">
        <v>47.53</v>
      </c>
      <c r="F13656" s="409">
        <v>44882.433125000003</v>
      </c>
      <c r="G13656" s="408">
        <v>0</v>
      </c>
    </row>
    <row r="13657" spans="1:7" ht="15" x14ac:dyDescent="0.2">
      <c r="A13657" s="407" t="s">
        <v>21670</v>
      </c>
      <c r="B13657" s="407" t="s">
        <v>21671</v>
      </c>
      <c r="C13657" s="408">
        <v>0.5</v>
      </c>
      <c r="D13657" s="408">
        <v>32.817979152574104</v>
      </c>
      <c r="E13657" s="408">
        <v>33.317979152574111</v>
      </c>
      <c r="F13657" s="409">
        <v>42964.691979166666</v>
      </c>
      <c r="G13657" s="408">
        <v>0</v>
      </c>
    </row>
    <row r="13658" spans="1:7" ht="15" x14ac:dyDescent="0.25">
      <c r="A13658" s="407" t="s">
        <v>21672</v>
      </c>
      <c r="B13658" s="407" t="s">
        <v>21673</v>
      </c>
      <c r="C13658" s="406"/>
      <c r="D13658" s="408">
        <v>9.9494000000000007</v>
      </c>
      <c r="E13658" s="408">
        <v>9.9494000000000007</v>
      </c>
      <c r="F13658" s="409">
        <v>44524.407777777778</v>
      </c>
      <c r="G13658" s="408">
        <v>0</v>
      </c>
    </row>
    <row r="13659" spans="1:7" ht="15" x14ac:dyDescent="0.25">
      <c r="A13659" s="407" t="s">
        <v>21674</v>
      </c>
      <c r="B13659" s="407" t="s">
        <v>21675</v>
      </c>
      <c r="C13659" s="406"/>
      <c r="D13659" s="408">
        <v>9.9494000000000007</v>
      </c>
      <c r="E13659" s="408">
        <v>9.9494000000000007</v>
      </c>
      <c r="F13659" s="409">
        <v>43257.355416666665</v>
      </c>
      <c r="G13659" s="408">
        <v>0</v>
      </c>
    </row>
    <row r="13660" spans="1:7" ht="15" x14ac:dyDescent="0.25">
      <c r="A13660" s="407" t="s">
        <v>21676</v>
      </c>
      <c r="B13660" s="407" t="s">
        <v>21677</v>
      </c>
      <c r="C13660" s="406"/>
      <c r="D13660" s="408">
        <v>16.650600000000001</v>
      </c>
      <c r="E13660" s="408">
        <v>16.650600000000001</v>
      </c>
      <c r="F13660" s="409">
        <v>44523.701793981483</v>
      </c>
      <c r="G13660" s="408">
        <v>0</v>
      </c>
    </row>
    <row r="13661" spans="1:7" ht="15" x14ac:dyDescent="0.2">
      <c r="A13661" s="407" t="s">
        <v>21678</v>
      </c>
      <c r="B13661" s="407" t="s">
        <v>21679</v>
      </c>
      <c r="C13661" s="408">
        <v>5</v>
      </c>
      <c r="D13661" s="408">
        <v>46.23</v>
      </c>
      <c r="E13661" s="408">
        <v>51.23</v>
      </c>
      <c r="F13661" s="409">
        <v>44222.407442129632</v>
      </c>
      <c r="G13661" s="408">
        <v>0</v>
      </c>
    </row>
    <row r="13662" spans="1:7" ht="15" x14ac:dyDescent="0.2">
      <c r="A13662" s="407" t="s">
        <v>21680</v>
      </c>
      <c r="B13662" s="407" t="s">
        <v>21681</v>
      </c>
      <c r="C13662" s="408">
        <v>15</v>
      </c>
      <c r="D13662" s="408">
        <v>460</v>
      </c>
      <c r="E13662" s="408">
        <v>475</v>
      </c>
      <c r="F13662" s="409">
        <v>44882.433356481481</v>
      </c>
      <c r="G13662" s="408">
        <v>0</v>
      </c>
    </row>
    <row r="13663" spans="1:7" ht="15" x14ac:dyDescent="0.25">
      <c r="A13663" s="407" t="s">
        <v>21682</v>
      </c>
      <c r="B13663" s="407" t="s">
        <v>21683</v>
      </c>
      <c r="C13663" s="406"/>
      <c r="D13663" s="408">
        <v>239</v>
      </c>
      <c r="E13663" s="406"/>
      <c r="F13663" s="409">
        <v>44882.433553240742</v>
      </c>
      <c r="G13663" s="408">
        <v>0</v>
      </c>
    </row>
    <row r="13664" spans="1:7" ht="15" x14ac:dyDescent="0.2">
      <c r="A13664" s="407" t="s">
        <v>21684</v>
      </c>
      <c r="B13664" s="407" t="s">
        <v>21685</v>
      </c>
      <c r="C13664" s="408">
        <v>0</v>
      </c>
      <c r="D13664" s="408">
        <v>9.1</v>
      </c>
      <c r="E13664" s="408">
        <v>9.1</v>
      </c>
      <c r="F13664" s="409">
        <v>44882.433692129627</v>
      </c>
      <c r="G13664" s="408">
        <v>0</v>
      </c>
    </row>
    <row r="13665" spans="1:7" ht="15" x14ac:dyDescent="0.25">
      <c r="A13665" s="407" t="s">
        <v>21686</v>
      </c>
      <c r="B13665" s="407" t="s">
        <v>21687</v>
      </c>
      <c r="C13665" s="406"/>
      <c r="D13665" s="408">
        <v>11.79</v>
      </c>
      <c r="E13665" s="408">
        <v>11.79</v>
      </c>
      <c r="F13665" s="409">
        <v>44512.444664351853</v>
      </c>
      <c r="G13665" s="408">
        <v>0</v>
      </c>
    </row>
    <row r="13666" spans="1:7" ht="15" x14ac:dyDescent="0.2">
      <c r="A13666" s="407" t="s">
        <v>37546</v>
      </c>
      <c r="B13666" s="407" t="s">
        <v>37547</v>
      </c>
      <c r="C13666" s="408">
        <v>0</v>
      </c>
      <c r="D13666" s="408">
        <v>7</v>
      </c>
      <c r="E13666" s="408">
        <v>7</v>
      </c>
      <c r="F13666" s="409">
        <v>44873.304872685185</v>
      </c>
      <c r="G13666" s="408">
        <v>0</v>
      </c>
    </row>
    <row r="13667" spans="1:7" ht="15" x14ac:dyDescent="0.25">
      <c r="A13667" s="407" t="s">
        <v>21688</v>
      </c>
      <c r="B13667" s="407" t="s">
        <v>21689</v>
      </c>
      <c r="C13667" s="408">
        <v>0</v>
      </c>
      <c r="D13667" s="408">
        <v>21.88</v>
      </c>
      <c r="E13667" s="408">
        <v>21.88</v>
      </c>
      <c r="F13667" s="406"/>
      <c r="G13667" s="408">
        <v>0</v>
      </c>
    </row>
    <row r="13668" spans="1:7" ht="15" x14ac:dyDescent="0.2">
      <c r="A13668" s="407" t="s">
        <v>21690</v>
      </c>
      <c r="B13668" s="407" t="s">
        <v>21691</v>
      </c>
      <c r="C13668" s="408">
        <v>0</v>
      </c>
      <c r="D13668" s="408">
        <v>43.46</v>
      </c>
      <c r="E13668" s="408">
        <v>43.46</v>
      </c>
      <c r="F13668" s="409">
        <v>44524.494629629633</v>
      </c>
      <c r="G13668" s="408">
        <v>0</v>
      </c>
    </row>
    <row r="13669" spans="1:7" ht="15" x14ac:dyDescent="0.25">
      <c r="A13669" s="407" t="s">
        <v>21692</v>
      </c>
      <c r="B13669" s="407" t="s">
        <v>21693</v>
      </c>
      <c r="C13669" s="406"/>
      <c r="D13669" s="408">
        <v>6.65</v>
      </c>
      <c r="E13669" s="408">
        <v>6.65</v>
      </c>
      <c r="F13669" s="409">
        <v>43012.34778935185</v>
      </c>
      <c r="G13669" s="408">
        <v>0</v>
      </c>
    </row>
    <row r="13670" spans="1:7" ht="15" x14ac:dyDescent="0.2">
      <c r="A13670" s="407" t="s">
        <v>21694</v>
      </c>
      <c r="B13670" s="407" t="s">
        <v>21695</v>
      </c>
      <c r="C13670" s="408">
        <v>0</v>
      </c>
      <c r="D13670" s="408">
        <v>2.5</v>
      </c>
      <c r="E13670" s="408">
        <v>2.5</v>
      </c>
      <c r="F13670" s="409">
        <v>45678.409861111111</v>
      </c>
      <c r="G13670" s="408">
        <v>0</v>
      </c>
    </row>
    <row r="13671" spans="1:7" ht="15" x14ac:dyDescent="0.25">
      <c r="A13671" s="407" t="s">
        <v>21696</v>
      </c>
      <c r="B13671" s="407" t="s">
        <v>21697</v>
      </c>
      <c r="C13671" s="406"/>
      <c r="D13671" s="408">
        <v>10.74</v>
      </c>
      <c r="E13671" s="408">
        <v>10.74</v>
      </c>
      <c r="F13671" s="409">
        <v>42978.54010416667</v>
      </c>
      <c r="G13671" s="408">
        <v>0</v>
      </c>
    </row>
    <row r="13672" spans="1:7" ht="15" x14ac:dyDescent="0.2">
      <c r="A13672" s="407" t="s">
        <v>21698</v>
      </c>
      <c r="B13672" s="407" t="s">
        <v>21699</v>
      </c>
      <c r="C13672" s="408">
        <v>0</v>
      </c>
      <c r="D13672" s="408">
        <v>4.8499999999999996</v>
      </c>
      <c r="E13672" s="408">
        <v>4.8499999999999996</v>
      </c>
      <c r="F13672" s="409">
        <v>44904.557083333333</v>
      </c>
      <c r="G13672" s="408">
        <v>17</v>
      </c>
    </row>
    <row r="13673" spans="1:7" ht="15" x14ac:dyDescent="0.2">
      <c r="A13673" s="407" t="s">
        <v>21700</v>
      </c>
      <c r="B13673" s="407" t="s">
        <v>21701</v>
      </c>
      <c r="C13673" s="408">
        <v>0</v>
      </c>
      <c r="D13673" s="408">
        <v>21.5</v>
      </c>
      <c r="E13673" s="408">
        <v>21.5</v>
      </c>
      <c r="F13673" s="409">
        <v>44523.695011574076</v>
      </c>
      <c r="G13673" s="408">
        <v>0</v>
      </c>
    </row>
    <row r="13674" spans="1:7" ht="15" x14ac:dyDescent="0.2">
      <c r="A13674" s="407" t="s">
        <v>21702</v>
      </c>
      <c r="B13674" s="407" t="s">
        <v>21703</v>
      </c>
      <c r="C13674" s="408">
        <v>0</v>
      </c>
      <c r="D13674" s="408">
        <v>16.5</v>
      </c>
      <c r="E13674" s="408">
        <v>16.5</v>
      </c>
      <c r="F13674" s="409">
        <v>44778.561527777776</v>
      </c>
      <c r="G13674" s="408">
        <v>0</v>
      </c>
    </row>
    <row r="13675" spans="1:7" ht="15" x14ac:dyDescent="0.25">
      <c r="A13675" s="407" t="s">
        <v>21704</v>
      </c>
      <c r="B13675" s="407" t="s">
        <v>21705</v>
      </c>
      <c r="C13675" s="406"/>
      <c r="D13675" s="408">
        <v>21.25</v>
      </c>
      <c r="E13675" s="408">
        <v>21.25</v>
      </c>
      <c r="F13675" s="409">
        <v>43243.599918981483</v>
      </c>
      <c r="G13675" s="408">
        <v>0</v>
      </c>
    </row>
    <row r="13676" spans="1:7" ht="15" x14ac:dyDescent="0.2">
      <c r="A13676" s="407" t="s">
        <v>21706</v>
      </c>
      <c r="B13676" s="407" t="s">
        <v>21707</v>
      </c>
      <c r="C13676" s="408">
        <v>0</v>
      </c>
      <c r="D13676" s="408">
        <v>2.85</v>
      </c>
      <c r="E13676" s="408">
        <v>2.85</v>
      </c>
      <c r="F13676" s="409">
        <v>45678.413356481484</v>
      </c>
      <c r="G13676" s="408">
        <v>0</v>
      </c>
    </row>
    <row r="13677" spans="1:7" ht="15" x14ac:dyDescent="0.2">
      <c r="A13677" s="407" t="s">
        <v>21708</v>
      </c>
      <c r="B13677" s="407" t="s">
        <v>21709</v>
      </c>
      <c r="C13677" s="408">
        <v>0</v>
      </c>
      <c r="D13677" s="408">
        <v>9.1999999999999993</v>
      </c>
      <c r="E13677" s="408">
        <v>9.1999999999999993</v>
      </c>
      <c r="F13677" s="409">
        <v>44778.561990740738</v>
      </c>
      <c r="G13677" s="408">
        <v>0</v>
      </c>
    </row>
    <row r="13678" spans="1:7" ht="15" x14ac:dyDescent="0.2">
      <c r="A13678" s="407" t="s">
        <v>21710</v>
      </c>
      <c r="B13678" s="407" t="s">
        <v>21711</v>
      </c>
      <c r="C13678" s="408">
        <v>0</v>
      </c>
      <c r="D13678" s="408">
        <v>0</v>
      </c>
      <c r="E13678" s="408">
        <v>0</v>
      </c>
      <c r="F13678" s="409">
        <v>44882.433854166666</v>
      </c>
      <c r="G13678" s="408">
        <v>0</v>
      </c>
    </row>
    <row r="13679" spans="1:7" ht="15" x14ac:dyDescent="0.2">
      <c r="A13679" s="407" t="s">
        <v>21712</v>
      </c>
      <c r="B13679" s="407" t="s">
        <v>21713</v>
      </c>
      <c r="C13679" s="408">
        <v>0</v>
      </c>
      <c r="D13679" s="408">
        <v>0</v>
      </c>
      <c r="E13679" s="408">
        <v>0</v>
      </c>
      <c r="F13679" s="409">
        <v>44882.434074074074</v>
      </c>
      <c r="G13679" s="408">
        <v>0</v>
      </c>
    </row>
    <row r="13680" spans="1:7" ht="15" x14ac:dyDescent="0.2">
      <c r="A13680" s="407" t="s">
        <v>21714</v>
      </c>
      <c r="B13680" s="407" t="s">
        <v>21715</v>
      </c>
      <c r="C13680" s="408">
        <v>0</v>
      </c>
      <c r="D13680" s="408">
        <v>56.9</v>
      </c>
      <c r="E13680" s="408">
        <v>56.9</v>
      </c>
      <c r="F13680" s="409">
        <v>44882.434236111112</v>
      </c>
      <c r="G13680" s="408">
        <v>0</v>
      </c>
    </row>
    <row r="13681" spans="1:7" ht="15" x14ac:dyDescent="0.2">
      <c r="A13681" s="407" t="s">
        <v>21716</v>
      </c>
      <c r="B13681" s="407" t="s">
        <v>21717</v>
      </c>
      <c r="C13681" s="408">
        <v>0</v>
      </c>
      <c r="D13681" s="408">
        <v>5.38</v>
      </c>
      <c r="E13681" s="408">
        <v>5.38</v>
      </c>
      <c r="F13681" s="409">
        <v>44882.43440972222</v>
      </c>
      <c r="G13681" s="408">
        <v>0</v>
      </c>
    </row>
    <row r="13682" spans="1:7" ht="15" x14ac:dyDescent="0.2">
      <c r="A13682" s="407" t="s">
        <v>21718</v>
      </c>
      <c r="B13682" s="407" t="s">
        <v>21719</v>
      </c>
      <c r="C13682" s="408">
        <v>0</v>
      </c>
      <c r="D13682" s="408">
        <v>3.95</v>
      </c>
      <c r="E13682" s="408">
        <v>3.95</v>
      </c>
      <c r="F13682" s="409">
        <v>45156.430312500001</v>
      </c>
      <c r="G13682" s="408">
        <v>0</v>
      </c>
    </row>
    <row r="13683" spans="1:7" ht="15" x14ac:dyDescent="0.2">
      <c r="A13683" s="407" t="s">
        <v>21720</v>
      </c>
      <c r="B13683" s="407" t="s">
        <v>21721</v>
      </c>
      <c r="C13683" s="408">
        <v>0</v>
      </c>
      <c r="D13683" s="408">
        <v>5.0999999999999996</v>
      </c>
      <c r="E13683" s="408">
        <v>5.0999999999999996</v>
      </c>
      <c r="F13683" s="409">
        <v>45156.451331018521</v>
      </c>
      <c r="G13683" s="408">
        <v>0</v>
      </c>
    </row>
    <row r="13684" spans="1:7" ht="15" x14ac:dyDescent="0.25">
      <c r="A13684" s="407" t="s">
        <v>21722</v>
      </c>
      <c r="B13684" s="407" t="s">
        <v>21723</v>
      </c>
      <c r="C13684" s="408">
        <v>0</v>
      </c>
      <c r="D13684" s="408">
        <v>4.17</v>
      </c>
      <c r="E13684" s="408">
        <v>4.17</v>
      </c>
      <c r="F13684" s="406"/>
      <c r="G13684" s="408">
        <v>0</v>
      </c>
    </row>
    <row r="13685" spans="1:7" ht="15" x14ac:dyDescent="0.2">
      <c r="A13685" s="407" t="s">
        <v>21724</v>
      </c>
      <c r="B13685" s="407" t="s">
        <v>21725</v>
      </c>
      <c r="C13685" s="408">
        <v>0</v>
      </c>
      <c r="D13685" s="408">
        <v>4.63</v>
      </c>
      <c r="E13685" s="408">
        <v>4.63</v>
      </c>
      <c r="F13685" s="409">
        <v>44825.324756944443</v>
      </c>
      <c r="G13685" s="408">
        <v>0</v>
      </c>
    </row>
    <row r="13686" spans="1:7" ht="15" x14ac:dyDescent="0.2">
      <c r="A13686" s="407" t="s">
        <v>21726</v>
      </c>
      <c r="B13686" s="407" t="s">
        <v>21727</v>
      </c>
      <c r="C13686" s="408">
        <v>0</v>
      </c>
      <c r="D13686" s="408">
        <v>7.7</v>
      </c>
      <c r="E13686" s="408">
        <v>7.7</v>
      </c>
      <c r="F13686" s="409">
        <v>45329.359097222223</v>
      </c>
      <c r="G13686" s="408">
        <v>0</v>
      </c>
    </row>
    <row r="13687" spans="1:7" ht="15" x14ac:dyDescent="0.2">
      <c r="A13687" s="407" t="s">
        <v>21728</v>
      </c>
      <c r="B13687" s="407" t="s">
        <v>21729</v>
      </c>
      <c r="C13687" s="408">
        <v>0</v>
      </c>
      <c r="D13687" s="408">
        <v>60.9</v>
      </c>
      <c r="E13687" s="408">
        <v>60.9</v>
      </c>
      <c r="F13687" s="409">
        <v>44683.686192129629</v>
      </c>
      <c r="G13687" s="408">
        <v>3</v>
      </c>
    </row>
    <row r="13688" spans="1:7" ht="15" x14ac:dyDescent="0.25">
      <c r="A13688" s="407" t="s">
        <v>21730</v>
      </c>
      <c r="B13688" s="407" t="s">
        <v>21731</v>
      </c>
      <c r="C13688" s="406"/>
      <c r="D13688" s="408">
        <v>13.6</v>
      </c>
      <c r="E13688" s="408">
        <v>13.6</v>
      </c>
      <c r="F13688" s="409">
        <v>43014.373078703706</v>
      </c>
      <c r="G13688" s="408">
        <v>0</v>
      </c>
    </row>
    <row r="13689" spans="1:7" ht="15" x14ac:dyDescent="0.2">
      <c r="A13689" s="407" t="s">
        <v>21732</v>
      </c>
      <c r="B13689" s="407" t="s">
        <v>21733</v>
      </c>
      <c r="C13689" s="408">
        <v>2</v>
      </c>
      <c r="D13689" s="408">
        <v>5.9349999999999996</v>
      </c>
      <c r="E13689" s="408">
        <v>7.9349999999999996</v>
      </c>
      <c r="F13689" s="409">
        <v>43014.373113425929</v>
      </c>
      <c r="G13689" s="408">
        <v>0</v>
      </c>
    </row>
    <row r="13690" spans="1:7" ht="15" x14ac:dyDescent="0.25">
      <c r="A13690" s="407" t="s">
        <v>21734</v>
      </c>
      <c r="B13690" s="407" t="s">
        <v>21735</v>
      </c>
      <c r="C13690" s="406"/>
      <c r="D13690" s="408">
        <v>21.915500000000002</v>
      </c>
      <c r="E13690" s="408">
        <v>21.915500000000002</v>
      </c>
      <c r="F13690" s="409">
        <v>44510.626400462963</v>
      </c>
      <c r="G13690" s="408">
        <v>0</v>
      </c>
    </row>
    <row r="13691" spans="1:7" ht="15" x14ac:dyDescent="0.25">
      <c r="A13691" s="407" t="s">
        <v>21736</v>
      </c>
      <c r="B13691" s="407" t="s">
        <v>21737</v>
      </c>
      <c r="C13691" s="406"/>
      <c r="D13691" s="408">
        <v>7.7656000000000001</v>
      </c>
      <c r="E13691" s="408">
        <v>7.7656000000000001</v>
      </c>
      <c r="F13691" s="409">
        <v>43014.373194444444</v>
      </c>
      <c r="G13691" s="408">
        <v>0</v>
      </c>
    </row>
    <row r="13692" spans="1:7" ht="15" x14ac:dyDescent="0.2">
      <c r="A13692" s="407" t="s">
        <v>21738</v>
      </c>
      <c r="B13692" s="407" t="s">
        <v>21739</v>
      </c>
      <c r="C13692" s="408">
        <v>2</v>
      </c>
      <c r="D13692" s="408">
        <v>6.056</v>
      </c>
      <c r="E13692" s="408">
        <v>8.0559999999999992</v>
      </c>
      <c r="F13692" s="409">
        <v>43014.373229166667</v>
      </c>
      <c r="G13692" s="408">
        <v>0</v>
      </c>
    </row>
    <row r="13693" spans="1:7" ht="15" x14ac:dyDescent="0.25">
      <c r="A13693" s="407" t="s">
        <v>21740</v>
      </c>
      <c r="B13693" s="407" t="s">
        <v>21741</v>
      </c>
      <c r="C13693" s="406"/>
      <c r="D13693" s="408">
        <v>6.1327999999999996</v>
      </c>
      <c r="E13693" s="408">
        <v>6.1327999999999996</v>
      </c>
      <c r="F13693" s="409">
        <v>44512.451851851853</v>
      </c>
      <c r="G13693" s="408">
        <v>0</v>
      </c>
    </row>
    <row r="13694" spans="1:7" ht="15" x14ac:dyDescent="0.25">
      <c r="A13694" s="407" t="s">
        <v>21742</v>
      </c>
      <c r="B13694" s="407" t="s">
        <v>21743</v>
      </c>
      <c r="C13694" s="406"/>
      <c r="D13694" s="408">
        <v>5.9992000000000001</v>
      </c>
      <c r="E13694" s="408">
        <v>5.9992000000000001</v>
      </c>
      <c r="F13694" s="409">
        <v>44512.452418981484</v>
      </c>
      <c r="G13694" s="408">
        <v>0</v>
      </c>
    </row>
    <row r="13695" spans="1:7" ht="15" x14ac:dyDescent="0.2">
      <c r="A13695" s="407" t="s">
        <v>21744</v>
      </c>
      <c r="B13695" s="407" t="s">
        <v>21745</v>
      </c>
      <c r="C13695" s="408">
        <v>2</v>
      </c>
      <c r="D13695" s="408">
        <v>5.2050000000000001</v>
      </c>
      <c r="E13695" s="408">
        <v>7.2050000000000001</v>
      </c>
      <c r="F13695" s="409">
        <v>44510.656076388892</v>
      </c>
      <c r="G13695" s="408">
        <v>0</v>
      </c>
    </row>
    <row r="13696" spans="1:7" ht="15" x14ac:dyDescent="0.2">
      <c r="A13696" s="407" t="s">
        <v>21746</v>
      </c>
      <c r="B13696" s="407" t="s">
        <v>21747</v>
      </c>
      <c r="C13696" s="408">
        <v>2</v>
      </c>
      <c r="D13696" s="408">
        <v>4.8049999999999997</v>
      </c>
      <c r="E13696" s="408">
        <v>6.8049999999999997</v>
      </c>
      <c r="F13696" s="409">
        <v>44510.655682870369</v>
      </c>
      <c r="G13696" s="408">
        <v>0</v>
      </c>
    </row>
    <row r="13697" spans="1:7" ht="15" x14ac:dyDescent="0.2">
      <c r="A13697" s="407" t="s">
        <v>21748</v>
      </c>
      <c r="B13697" s="407" t="s">
        <v>21749</v>
      </c>
      <c r="C13697" s="408">
        <v>0</v>
      </c>
      <c r="D13697" s="408">
        <v>16.600000000000001</v>
      </c>
      <c r="E13697" s="408">
        <v>16.600000000000001</v>
      </c>
      <c r="F13697" s="409">
        <v>44510.635208333333</v>
      </c>
      <c r="G13697" s="408">
        <v>0</v>
      </c>
    </row>
    <row r="13698" spans="1:7" ht="15" x14ac:dyDescent="0.2">
      <c r="A13698" s="407" t="s">
        <v>21750</v>
      </c>
      <c r="B13698" s="407" t="s">
        <v>21751</v>
      </c>
      <c r="C13698" s="408">
        <v>0.5</v>
      </c>
      <c r="D13698" s="408">
        <v>0.50749999999999995</v>
      </c>
      <c r="E13698" s="408">
        <v>3.5074999999999998</v>
      </c>
      <c r="F13698" s="409">
        <v>44510.630046296297</v>
      </c>
      <c r="G13698" s="408">
        <v>0</v>
      </c>
    </row>
    <row r="13699" spans="1:7" ht="15" x14ac:dyDescent="0.2">
      <c r="A13699" s="407" t="s">
        <v>21752</v>
      </c>
      <c r="B13699" s="407" t="s">
        <v>21753</v>
      </c>
      <c r="C13699" s="408">
        <v>0.5</v>
      </c>
      <c r="D13699" s="408">
        <v>0.6825</v>
      </c>
      <c r="E13699" s="408">
        <v>1.1825000000000001</v>
      </c>
      <c r="F13699" s="409">
        <v>44510.633773148147</v>
      </c>
      <c r="G13699" s="408">
        <v>0</v>
      </c>
    </row>
    <row r="13700" spans="1:7" ht="15" x14ac:dyDescent="0.2">
      <c r="A13700" s="407" t="s">
        <v>21754</v>
      </c>
      <c r="B13700" s="407" t="s">
        <v>21755</v>
      </c>
      <c r="C13700" s="408">
        <v>0</v>
      </c>
      <c r="D13700" s="408">
        <v>12.5</v>
      </c>
      <c r="E13700" s="408">
        <v>12.5</v>
      </c>
      <c r="F13700" s="409">
        <v>45618.277037037034</v>
      </c>
      <c r="G13700" s="408">
        <v>0</v>
      </c>
    </row>
    <row r="13701" spans="1:7" ht="15" x14ac:dyDescent="0.2">
      <c r="A13701" s="407" t="s">
        <v>21756</v>
      </c>
      <c r="B13701" s="407" t="s">
        <v>21757</v>
      </c>
      <c r="C13701" s="408">
        <v>0</v>
      </c>
      <c r="D13701" s="408">
        <v>9.4</v>
      </c>
      <c r="E13701" s="408">
        <v>9.4</v>
      </c>
      <c r="F13701" s="409">
        <v>45618.277303240742</v>
      </c>
      <c r="G13701" s="408">
        <v>0</v>
      </c>
    </row>
    <row r="13702" spans="1:7" ht="15" x14ac:dyDescent="0.25">
      <c r="A13702" s="407" t="s">
        <v>21758</v>
      </c>
      <c r="B13702" s="407" t="s">
        <v>21759</v>
      </c>
      <c r="C13702" s="406"/>
      <c r="D13702" s="408">
        <v>6</v>
      </c>
      <c r="E13702" s="408">
        <v>6</v>
      </c>
      <c r="F13702" s="409">
        <v>44512.451631944445</v>
      </c>
      <c r="G13702" s="408">
        <v>0</v>
      </c>
    </row>
    <row r="13703" spans="1:7" ht="15" x14ac:dyDescent="0.25">
      <c r="A13703" s="407" t="s">
        <v>21760</v>
      </c>
      <c r="B13703" s="407" t="s">
        <v>21761</v>
      </c>
      <c r="C13703" s="406"/>
      <c r="D13703" s="408">
        <v>7.5</v>
      </c>
      <c r="E13703" s="408">
        <v>7.5</v>
      </c>
      <c r="F13703" s="409">
        <v>43014.373784722222</v>
      </c>
      <c r="G13703" s="408">
        <v>0</v>
      </c>
    </row>
    <row r="13704" spans="1:7" ht="15" x14ac:dyDescent="0.25">
      <c r="A13704" s="407" t="s">
        <v>21762</v>
      </c>
      <c r="B13704" s="407" t="s">
        <v>21763</v>
      </c>
      <c r="C13704" s="406"/>
      <c r="D13704" s="408">
        <v>5.5</v>
      </c>
      <c r="E13704" s="408">
        <v>5.5</v>
      </c>
      <c r="F13704" s="409">
        <v>43014.373842592591</v>
      </c>
      <c r="G13704" s="408">
        <v>0</v>
      </c>
    </row>
    <row r="13705" spans="1:7" ht="15" x14ac:dyDescent="0.25">
      <c r="A13705" s="407" t="s">
        <v>21764</v>
      </c>
      <c r="B13705" s="407" t="s">
        <v>21765</v>
      </c>
      <c r="C13705" s="406"/>
      <c r="D13705" s="408">
        <v>5.8</v>
      </c>
      <c r="E13705" s="408">
        <v>5.8</v>
      </c>
      <c r="F13705" s="409">
        <v>44512.45212962963</v>
      </c>
      <c r="G13705" s="408">
        <v>0</v>
      </c>
    </row>
    <row r="13706" spans="1:7" ht="15" x14ac:dyDescent="0.2">
      <c r="A13706" s="407" t="s">
        <v>21766</v>
      </c>
      <c r="B13706" s="407" t="s">
        <v>21767</v>
      </c>
      <c r="C13706" s="408">
        <v>0.5</v>
      </c>
      <c r="D13706" s="408">
        <v>0.40500000000000003</v>
      </c>
      <c r="E13706" s="408">
        <v>0.90500000000000003</v>
      </c>
      <c r="F13706" s="409">
        <v>44510.629733796297</v>
      </c>
      <c r="G13706" s="408">
        <v>0</v>
      </c>
    </row>
    <row r="13707" spans="1:7" ht="15" x14ac:dyDescent="0.25">
      <c r="A13707" s="407" t="s">
        <v>21768</v>
      </c>
      <c r="B13707" s="407" t="s">
        <v>21769</v>
      </c>
      <c r="C13707" s="406"/>
      <c r="D13707" s="408">
        <v>4.8</v>
      </c>
      <c r="E13707" s="408">
        <v>4.8</v>
      </c>
      <c r="F13707" s="409">
        <v>44512.446967592594</v>
      </c>
      <c r="G13707" s="408">
        <v>0</v>
      </c>
    </row>
    <row r="13708" spans="1:7" ht="15" x14ac:dyDescent="0.25">
      <c r="A13708" s="407" t="s">
        <v>21770</v>
      </c>
      <c r="B13708" s="407" t="s">
        <v>21769</v>
      </c>
      <c r="C13708" s="406"/>
      <c r="D13708" s="408">
        <v>4.4000000000000004</v>
      </c>
      <c r="E13708" s="408">
        <v>4.4000000000000004</v>
      </c>
      <c r="F13708" s="409">
        <v>44512.447233796294</v>
      </c>
      <c r="G13708" s="408">
        <v>0</v>
      </c>
    </row>
    <row r="13709" spans="1:7" ht="15" x14ac:dyDescent="0.2">
      <c r="A13709" s="407" t="s">
        <v>21771</v>
      </c>
      <c r="B13709" s="407" t="s">
        <v>21772</v>
      </c>
      <c r="C13709" s="408">
        <v>0.5</v>
      </c>
      <c r="D13709" s="408">
        <v>0.435</v>
      </c>
      <c r="E13709" s="408">
        <v>0.93500000000000005</v>
      </c>
      <c r="F13709" s="409">
        <v>43014.373993055553</v>
      </c>
      <c r="G13709" s="408">
        <v>0</v>
      </c>
    </row>
    <row r="13710" spans="1:7" ht="15" x14ac:dyDescent="0.2">
      <c r="A13710" s="407" t="s">
        <v>21773</v>
      </c>
      <c r="B13710" s="407" t="s">
        <v>21774</v>
      </c>
      <c r="C13710" s="408">
        <v>0</v>
      </c>
      <c r="D13710" s="408">
        <v>20.92</v>
      </c>
      <c r="E13710" s="408">
        <v>20.92</v>
      </c>
      <c r="F13710" s="409">
        <v>46100.410729166666</v>
      </c>
      <c r="G13710" s="408">
        <v>286</v>
      </c>
    </row>
    <row r="13711" spans="1:7" ht="15" x14ac:dyDescent="0.2">
      <c r="A13711" s="407" t="s">
        <v>21775</v>
      </c>
      <c r="B13711" s="407" t="s">
        <v>21776</v>
      </c>
      <c r="C13711" s="408">
        <v>0</v>
      </c>
      <c r="D13711" s="408">
        <v>4.9000000000000004</v>
      </c>
      <c r="E13711" s="408">
        <v>4.9000000000000004</v>
      </c>
      <c r="F13711" s="409">
        <v>44684.41642361111</v>
      </c>
      <c r="G13711" s="408">
        <v>51</v>
      </c>
    </row>
    <row r="13712" spans="1:7" ht="15" x14ac:dyDescent="0.2">
      <c r="A13712" s="407" t="s">
        <v>37548</v>
      </c>
      <c r="B13712" s="407" t="s">
        <v>37549</v>
      </c>
      <c r="C13712" s="408">
        <v>0</v>
      </c>
      <c r="D13712" s="408">
        <v>19.52</v>
      </c>
      <c r="E13712" s="408">
        <v>19.52</v>
      </c>
      <c r="F13712" s="409">
        <v>46080.32135416667</v>
      </c>
      <c r="G13712" s="408">
        <v>450</v>
      </c>
    </row>
    <row r="13713" spans="1:7" ht="15" x14ac:dyDescent="0.2">
      <c r="A13713" s="407" t="s">
        <v>21777</v>
      </c>
      <c r="B13713" s="407" t="s">
        <v>21778</v>
      </c>
      <c r="C13713" s="408">
        <v>2.25</v>
      </c>
      <c r="D13713" s="408">
        <v>170.3853</v>
      </c>
      <c r="E13713" s="408">
        <v>172.6353</v>
      </c>
      <c r="F13713" s="409">
        <v>44970.425891203704</v>
      </c>
      <c r="G13713" s="408">
        <v>0</v>
      </c>
    </row>
    <row r="13714" spans="1:7" ht="15" x14ac:dyDescent="0.2">
      <c r="A13714" s="407" t="s">
        <v>21779</v>
      </c>
      <c r="B13714" s="407" t="s">
        <v>21780</v>
      </c>
      <c r="C13714" s="408">
        <v>9.25</v>
      </c>
      <c r="D13714" s="408">
        <v>184.21244485903023</v>
      </c>
      <c r="E13714" s="408">
        <v>193.46244485903026</v>
      </c>
      <c r="F13714" s="409">
        <v>44970.426122685189</v>
      </c>
      <c r="G13714" s="408">
        <v>0</v>
      </c>
    </row>
    <row r="13715" spans="1:7" ht="15" x14ac:dyDescent="0.2">
      <c r="A13715" s="407" t="s">
        <v>21781</v>
      </c>
      <c r="B13715" s="407" t="s">
        <v>21782</v>
      </c>
      <c r="C13715" s="408">
        <v>5.3500000000000005</v>
      </c>
      <c r="D13715" s="408">
        <v>273.24900193962446</v>
      </c>
      <c r="E13715" s="408">
        <v>278.59900193962454</v>
      </c>
      <c r="F13715" s="409">
        <v>44882.434583333335</v>
      </c>
      <c r="G13715" s="408">
        <v>0</v>
      </c>
    </row>
    <row r="13716" spans="1:7" ht="15" x14ac:dyDescent="0.2">
      <c r="A13716" s="407" t="s">
        <v>37550</v>
      </c>
      <c r="B13716" s="407" t="s">
        <v>37551</v>
      </c>
      <c r="C13716" s="408">
        <v>2</v>
      </c>
      <c r="D13716" s="408">
        <v>180.411</v>
      </c>
      <c r="E13716" s="408">
        <v>182.411</v>
      </c>
      <c r="F13716" s="409">
        <v>44991.689618055556</v>
      </c>
      <c r="G13716" s="408">
        <v>0</v>
      </c>
    </row>
    <row r="13717" spans="1:7" ht="15" x14ac:dyDescent="0.2">
      <c r="A13717" s="407" t="s">
        <v>37552</v>
      </c>
      <c r="B13717" s="407" t="s">
        <v>37553</v>
      </c>
      <c r="C13717" s="408">
        <v>12</v>
      </c>
      <c r="D13717" s="408">
        <v>254.57830000000001</v>
      </c>
      <c r="E13717" s="408">
        <v>266.57830000000001</v>
      </c>
      <c r="F13717" s="409">
        <v>43007.48940972222</v>
      </c>
      <c r="G13717" s="408">
        <v>0</v>
      </c>
    </row>
    <row r="13718" spans="1:7" ht="15" x14ac:dyDescent="0.2">
      <c r="A13718" s="407" t="s">
        <v>21783</v>
      </c>
      <c r="B13718" s="407" t="s">
        <v>21784</v>
      </c>
      <c r="C13718" s="408">
        <v>12</v>
      </c>
      <c r="D13718" s="408">
        <v>211.7183</v>
      </c>
      <c r="E13718" s="408">
        <v>223.7183</v>
      </c>
      <c r="F13718" s="409">
        <v>44970.428101851852</v>
      </c>
      <c r="G13718" s="408">
        <v>0</v>
      </c>
    </row>
    <row r="13719" spans="1:7" ht="15" x14ac:dyDescent="0.2">
      <c r="A13719" s="407" t="s">
        <v>21785</v>
      </c>
      <c r="B13719" s="407" t="s">
        <v>21786</v>
      </c>
      <c r="C13719" s="408">
        <v>2</v>
      </c>
      <c r="D13719" s="408">
        <v>343.74720000000002</v>
      </c>
      <c r="E13719" s="408">
        <v>345.74720000000002</v>
      </c>
      <c r="F13719" s="409">
        <v>44970.428483796299</v>
      </c>
      <c r="G13719" s="408">
        <v>0</v>
      </c>
    </row>
    <row r="13720" spans="1:7" ht="15" x14ac:dyDescent="0.25">
      <c r="A13720" s="407" t="s">
        <v>37554</v>
      </c>
      <c r="B13720" s="407" t="s">
        <v>37555</v>
      </c>
      <c r="C13720" s="408">
        <v>2</v>
      </c>
      <c r="D13720" s="408">
        <v>6.7985968165497654</v>
      </c>
      <c r="E13720" s="408">
        <v>8.7985968165497646</v>
      </c>
      <c r="F13720" s="406"/>
      <c r="G13720" s="408">
        <v>0</v>
      </c>
    </row>
    <row r="13721" spans="1:7" ht="15" x14ac:dyDescent="0.25">
      <c r="A13721" s="407" t="s">
        <v>37556</v>
      </c>
      <c r="B13721" s="407" t="s">
        <v>37557</v>
      </c>
      <c r="C13721" s="406"/>
      <c r="D13721" s="408">
        <v>3.04</v>
      </c>
      <c r="E13721" s="408">
        <v>3.04</v>
      </c>
      <c r="F13721" s="406"/>
      <c r="G13721" s="408">
        <v>0</v>
      </c>
    </row>
    <row r="13722" spans="1:7" ht="15" x14ac:dyDescent="0.2">
      <c r="A13722" s="407" t="s">
        <v>37558</v>
      </c>
      <c r="B13722" s="407" t="s">
        <v>37559</v>
      </c>
      <c r="C13722" s="408">
        <v>1.5</v>
      </c>
      <c r="D13722" s="408">
        <v>8.4720999999999993</v>
      </c>
      <c r="E13722" s="408">
        <v>9.9720999999999993</v>
      </c>
      <c r="F13722" s="409">
        <v>42989.683263888888</v>
      </c>
      <c r="G13722" s="408">
        <v>0</v>
      </c>
    </row>
    <row r="13723" spans="1:7" ht="15" x14ac:dyDescent="0.2">
      <c r="A13723" s="407" t="s">
        <v>37560</v>
      </c>
      <c r="B13723" s="407" t="s">
        <v>37561</v>
      </c>
      <c r="C13723" s="408">
        <v>0</v>
      </c>
      <c r="D13723" s="408">
        <v>3.46</v>
      </c>
      <c r="E13723" s="408">
        <v>3.46</v>
      </c>
      <c r="F13723" s="409">
        <v>43063.55228009259</v>
      </c>
      <c r="G13723" s="408">
        <v>0</v>
      </c>
    </row>
    <row r="13724" spans="1:7" ht="15" x14ac:dyDescent="0.25">
      <c r="A13724" s="407" t="s">
        <v>37562</v>
      </c>
      <c r="B13724" s="407" t="s">
        <v>37563</v>
      </c>
      <c r="C13724" s="408">
        <v>2.375</v>
      </c>
      <c r="D13724" s="408">
        <v>8.0963999999999992</v>
      </c>
      <c r="E13724" s="408">
        <v>10.471399999999999</v>
      </c>
      <c r="F13724" s="406"/>
      <c r="G13724" s="408">
        <v>0</v>
      </c>
    </row>
    <row r="13725" spans="1:7" ht="15" x14ac:dyDescent="0.2">
      <c r="A13725" s="407" t="s">
        <v>21787</v>
      </c>
      <c r="B13725" s="407" t="s">
        <v>21788</v>
      </c>
      <c r="C13725" s="408">
        <v>0</v>
      </c>
      <c r="D13725" s="408">
        <v>0.18</v>
      </c>
      <c r="E13725" s="408">
        <v>0.18</v>
      </c>
      <c r="F13725" s="409">
        <v>44303.924004629633</v>
      </c>
      <c r="G13725" s="408">
        <v>0</v>
      </c>
    </row>
    <row r="13726" spans="1:7" ht="15" x14ac:dyDescent="0.2">
      <c r="A13726" s="407" t="s">
        <v>21789</v>
      </c>
      <c r="B13726" s="407" t="s">
        <v>41368</v>
      </c>
      <c r="C13726" s="408">
        <v>0.85</v>
      </c>
      <c r="D13726" s="408">
        <v>5.5587632626553942</v>
      </c>
      <c r="E13726" s="408">
        <v>6.4087632626553939</v>
      </c>
      <c r="F13726" s="409">
        <v>46076.539583333331</v>
      </c>
      <c r="G13726" s="408">
        <v>652</v>
      </c>
    </row>
    <row r="13727" spans="1:7" ht="15" x14ac:dyDescent="0.2">
      <c r="A13727" s="407" t="s">
        <v>21791</v>
      </c>
      <c r="B13727" s="407" t="s">
        <v>21792</v>
      </c>
      <c r="C13727" s="408">
        <v>0</v>
      </c>
      <c r="D13727" s="408">
        <v>9.1054940375092741</v>
      </c>
      <c r="E13727" s="408">
        <v>9.1054940375092741</v>
      </c>
      <c r="F13727" s="409">
        <v>44571.651736111111</v>
      </c>
      <c r="G13727" s="408">
        <v>174</v>
      </c>
    </row>
    <row r="13728" spans="1:7" ht="15" x14ac:dyDescent="0.25">
      <c r="A13728" s="407" t="s">
        <v>21793</v>
      </c>
      <c r="B13728" s="407" t="s">
        <v>21794</v>
      </c>
      <c r="C13728" s="408">
        <v>0</v>
      </c>
      <c r="D13728" s="408">
        <v>1.8</v>
      </c>
      <c r="E13728" s="408">
        <v>1.8</v>
      </c>
      <c r="F13728" s="406"/>
      <c r="G13728" s="408">
        <v>0</v>
      </c>
    </row>
    <row r="13729" spans="1:7" ht="15" x14ac:dyDescent="0.2">
      <c r="A13729" s="407" t="s">
        <v>37564</v>
      </c>
      <c r="B13729" s="407" t="s">
        <v>37565</v>
      </c>
      <c r="C13729" s="408">
        <v>1.875</v>
      </c>
      <c r="D13729" s="408">
        <v>9.6139968165497667</v>
      </c>
      <c r="E13729" s="408">
        <v>11.488996816549765</v>
      </c>
      <c r="F13729" s="409">
        <v>45792.534895833334</v>
      </c>
      <c r="G13729" s="408">
        <v>0</v>
      </c>
    </row>
    <row r="13730" spans="1:7" ht="15" x14ac:dyDescent="0.2">
      <c r="A13730" s="407" t="s">
        <v>37566</v>
      </c>
      <c r="B13730" s="407" t="s">
        <v>37567</v>
      </c>
      <c r="C13730" s="408">
        <v>2</v>
      </c>
      <c r="D13730" s="408">
        <v>10.49098639283682</v>
      </c>
      <c r="E13730" s="408">
        <v>12.490986392836822</v>
      </c>
      <c r="F13730" s="409">
        <v>45792.533622685187</v>
      </c>
      <c r="G13730" s="408">
        <v>0</v>
      </c>
    </row>
    <row r="13731" spans="1:7" ht="15" x14ac:dyDescent="0.2">
      <c r="A13731" s="407" t="s">
        <v>21795</v>
      </c>
      <c r="B13731" s="407" t="s">
        <v>21796</v>
      </c>
      <c r="C13731" s="408">
        <v>0</v>
      </c>
      <c r="D13731" s="408">
        <v>0.25103999999999999</v>
      </c>
      <c r="E13731" s="408">
        <v>0.25103999999999999</v>
      </c>
      <c r="F13731" s="409">
        <v>44725.350347222222</v>
      </c>
      <c r="G13731" s="408">
        <v>0</v>
      </c>
    </row>
    <row r="13732" spans="1:7" ht="15" x14ac:dyDescent="0.25">
      <c r="A13732" s="407" t="s">
        <v>37568</v>
      </c>
      <c r="B13732" s="407" t="s">
        <v>37569</v>
      </c>
      <c r="C13732" s="406"/>
      <c r="D13732" s="408">
        <v>0.1</v>
      </c>
      <c r="E13732" s="408">
        <v>0.1</v>
      </c>
      <c r="F13732" s="406"/>
      <c r="G13732" s="408">
        <v>0</v>
      </c>
    </row>
    <row r="13733" spans="1:7" ht="15" x14ac:dyDescent="0.25">
      <c r="A13733" s="407" t="s">
        <v>37570</v>
      </c>
      <c r="B13733" s="407" t="s">
        <v>37571</v>
      </c>
      <c r="C13733" s="408">
        <v>0</v>
      </c>
      <c r="D13733" s="408">
        <v>13.5</v>
      </c>
      <c r="E13733" s="408">
        <v>13.5</v>
      </c>
      <c r="F13733" s="406"/>
      <c r="G13733" s="408">
        <v>0</v>
      </c>
    </row>
    <row r="13734" spans="1:7" ht="15" x14ac:dyDescent="0.25">
      <c r="A13734" s="407" t="s">
        <v>37572</v>
      </c>
      <c r="B13734" s="407" t="s">
        <v>37573</v>
      </c>
      <c r="C13734" s="406"/>
      <c r="D13734" s="408">
        <v>0.01</v>
      </c>
      <c r="E13734" s="408">
        <v>0.01</v>
      </c>
      <c r="F13734" s="409">
        <v>45777.638668981483</v>
      </c>
      <c r="G13734" s="408">
        <v>0</v>
      </c>
    </row>
    <row r="13735" spans="1:7" ht="15" x14ac:dyDescent="0.25">
      <c r="A13735" s="407" t="s">
        <v>37574</v>
      </c>
      <c r="B13735" s="407" t="s">
        <v>37575</v>
      </c>
      <c r="C13735" s="406"/>
      <c r="D13735" s="408">
        <v>1.38</v>
      </c>
      <c r="E13735" s="408">
        <v>1.38</v>
      </c>
      <c r="F13735" s="409">
        <v>42919.690011574072</v>
      </c>
      <c r="G13735" s="408">
        <v>0</v>
      </c>
    </row>
    <row r="13736" spans="1:7" ht="15" x14ac:dyDescent="0.25">
      <c r="A13736" s="407" t="s">
        <v>21797</v>
      </c>
      <c r="B13736" s="407" t="s">
        <v>21798</v>
      </c>
      <c r="C13736" s="408">
        <v>2.5</v>
      </c>
      <c r="D13736" s="408">
        <v>85.787099999999995</v>
      </c>
      <c r="E13736" s="408">
        <v>88.287099999999995</v>
      </c>
      <c r="F13736" s="406"/>
      <c r="G13736" s="408">
        <v>0</v>
      </c>
    </row>
    <row r="13737" spans="1:7" ht="15" x14ac:dyDescent="0.2">
      <c r="A13737" s="407" t="s">
        <v>21799</v>
      </c>
      <c r="B13737" s="407" t="s">
        <v>21800</v>
      </c>
      <c r="C13737" s="408">
        <v>0</v>
      </c>
      <c r="D13737" s="408">
        <v>0.72</v>
      </c>
      <c r="E13737" s="408">
        <v>0.72</v>
      </c>
      <c r="F13737" s="409">
        <v>44041.42765046296</v>
      </c>
      <c r="G13737" s="408">
        <v>0</v>
      </c>
    </row>
    <row r="13738" spans="1:7" ht="15" x14ac:dyDescent="0.2">
      <c r="A13738" s="407" t="s">
        <v>21801</v>
      </c>
      <c r="B13738" s="407" t="s">
        <v>21802</v>
      </c>
      <c r="C13738" s="408">
        <v>0</v>
      </c>
      <c r="D13738" s="408">
        <v>1.1184000000000001</v>
      </c>
      <c r="E13738" s="408">
        <v>1.1184000000000001</v>
      </c>
      <c r="F13738" s="409">
        <v>43774.535729166666</v>
      </c>
      <c r="G13738" s="408">
        <v>0</v>
      </c>
    </row>
    <row r="13739" spans="1:7" ht="15" x14ac:dyDescent="0.2">
      <c r="A13739" s="407" t="s">
        <v>37576</v>
      </c>
      <c r="B13739" s="407" t="s">
        <v>37577</v>
      </c>
      <c r="C13739" s="408">
        <v>0</v>
      </c>
      <c r="D13739" s="408">
        <v>2.84</v>
      </c>
      <c r="E13739" s="408">
        <v>2.84</v>
      </c>
      <c r="F13739" s="409">
        <v>43003.702627314815</v>
      </c>
      <c r="G13739" s="408">
        <v>0</v>
      </c>
    </row>
    <row r="13740" spans="1:7" ht="15" x14ac:dyDescent="0.25">
      <c r="A13740" s="407" t="s">
        <v>37578</v>
      </c>
      <c r="B13740" s="407" t="s">
        <v>37579</v>
      </c>
      <c r="C13740" s="406"/>
      <c r="D13740" s="408">
        <v>1.7485999999999999</v>
      </c>
      <c r="E13740" s="408">
        <v>1.7485999999999999</v>
      </c>
      <c r="F13740" s="409">
        <v>43004.402280092596</v>
      </c>
      <c r="G13740" s="408">
        <v>0</v>
      </c>
    </row>
    <row r="13741" spans="1:7" ht="15" x14ac:dyDescent="0.2">
      <c r="A13741" s="407" t="s">
        <v>21803</v>
      </c>
      <c r="B13741" s="407" t="s">
        <v>21804</v>
      </c>
      <c r="C13741" s="408">
        <v>0</v>
      </c>
      <c r="D13741" s="408">
        <v>3.3999968165497658</v>
      </c>
      <c r="E13741" s="408">
        <v>3.3999968165497658</v>
      </c>
      <c r="F13741" s="409">
        <v>43423.33216435185</v>
      </c>
      <c r="G13741" s="408">
        <v>0</v>
      </c>
    </row>
    <row r="13742" spans="1:7" ht="15" x14ac:dyDescent="0.2">
      <c r="A13742" s="407" t="s">
        <v>37580</v>
      </c>
      <c r="B13742" s="407" t="s">
        <v>37581</v>
      </c>
      <c r="C13742" s="408">
        <v>0</v>
      </c>
      <c r="D13742" s="408">
        <v>2.37</v>
      </c>
      <c r="E13742" s="408">
        <v>2.37</v>
      </c>
      <c r="F13742" s="409">
        <v>43004.405335648145</v>
      </c>
      <c r="G13742" s="408">
        <v>0</v>
      </c>
    </row>
    <row r="13743" spans="1:7" ht="15" x14ac:dyDescent="0.2">
      <c r="A13743" s="407" t="s">
        <v>21805</v>
      </c>
      <c r="B13743" s="407" t="s">
        <v>21806</v>
      </c>
      <c r="C13743" s="408">
        <v>0</v>
      </c>
      <c r="D13743" s="408">
        <v>2.2298340375092742</v>
      </c>
      <c r="E13743" s="408">
        <v>2.2298340375092742</v>
      </c>
      <c r="F13743" s="409">
        <v>44778.46130787037</v>
      </c>
      <c r="G13743" s="408">
        <v>169</v>
      </c>
    </row>
    <row r="13744" spans="1:7" ht="15" x14ac:dyDescent="0.2">
      <c r="A13744" s="407" t="s">
        <v>21807</v>
      </c>
      <c r="B13744" s="407" t="s">
        <v>21808</v>
      </c>
      <c r="C13744" s="408">
        <v>0</v>
      </c>
      <c r="D13744" s="408">
        <v>3.6057600000000001</v>
      </c>
      <c r="E13744" s="408">
        <v>3.6057600000000001</v>
      </c>
      <c r="F13744" s="409">
        <v>44027.515729166669</v>
      </c>
      <c r="G13744" s="408">
        <v>0</v>
      </c>
    </row>
    <row r="13745" spans="1:7" ht="15" x14ac:dyDescent="0.2">
      <c r="A13745" s="407" t="s">
        <v>21809</v>
      </c>
      <c r="B13745" s="407" t="s">
        <v>21810</v>
      </c>
      <c r="C13745" s="408">
        <v>0</v>
      </c>
      <c r="D13745" s="408">
        <v>2.34294</v>
      </c>
      <c r="E13745" s="408">
        <v>2.34294</v>
      </c>
      <c r="F13745" s="409">
        <v>45471.488541666666</v>
      </c>
      <c r="G13745" s="408">
        <v>612</v>
      </c>
    </row>
    <row r="13746" spans="1:7" ht="15" x14ac:dyDescent="0.25">
      <c r="A13746" s="407" t="s">
        <v>37582</v>
      </c>
      <c r="B13746" s="407" t="s">
        <v>35831</v>
      </c>
      <c r="C13746" s="406"/>
      <c r="D13746" s="406"/>
      <c r="E13746" s="406"/>
      <c r="F13746" s="409">
        <v>44573.567511574074</v>
      </c>
      <c r="G13746" s="408">
        <v>0</v>
      </c>
    </row>
    <row r="13747" spans="1:7" ht="15" x14ac:dyDescent="0.2">
      <c r="A13747" s="407" t="s">
        <v>21811</v>
      </c>
      <c r="B13747" s="407" t="s">
        <v>21812</v>
      </c>
      <c r="C13747" s="408">
        <v>1</v>
      </c>
      <c r="D13747" s="408">
        <v>3.9946999999999999</v>
      </c>
      <c r="E13747" s="408">
        <v>4.9946999999999999</v>
      </c>
      <c r="F13747" s="409">
        <v>43006.353796296295</v>
      </c>
      <c r="G13747" s="408">
        <v>0</v>
      </c>
    </row>
    <row r="13748" spans="1:7" ht="15" x14ac:dyDescent="0.2">
      <c r="A13748" s="407" t="s">
        <v>21813</v>
      </c>
      <c r="B13748" s="407" t="s">
        <v>21814</v>
      </c>
      <c r="C13748" s="408">
        <v>0</v>
      </c>
      <c r="D13748" s="408">
        <v>3.3724599999999998</v>
      </c>
      <c r="E13748" s="408">
        <v>3.3724599999999998</v>
      </c>
      <c r="F13748" s="409">
        <v>45988.316712962966</v>
      </c>
      <c r="G13748" s="408">
        <v>0</v>
      </c>
    </row>
    <row r="13749" spans="1:7" ht="15" x14ac:dyDescent="0.2">
      <c r="A13749" s="407" t="s">
        <v>21815</v>
      </c>
      <c r="B13749" s="407" t="s">
        <v>21816</v>
      </c>
      <c r="C13749" s="408">
        <v>0</v>
      </c>
      <c r="D13749" s="408">
        <v>0.72413000000000005</v>
      </c>
      <c r="E13749" s="408">
        <v>0.72413000000000005</v>
      </c>
      <c r="F13749" s="409">
        <v>44977.32472222222</v>
      </c>
      <c r="G13749" s="408">
        <v>0</v>
      </c>
    </row>
    <row r="13750" spans="1:7" ht="15" x14ac:dyDescent="0.2">
      <c r="A13750" s="407" t="s">
        <v>37583</v>
      </c>
      <c r="B13750" s="407" t="s">
        <v>37584</v>
      </c>
      <c r="C13750" s="408">
        <v>0</v>
      </c>
      <c r="D13750" s="408">
        <v>6.2261759638639678</v>
      </c>
      <c r="E13750" s="408">
        <v>6.2261759638639678</v>
      </c>
      <c r="F13750" s="409">
        <v>44873.300393518519</v>
      </c>
      <c r="G13750" s="408">
        <v>0</v>
      </c>
    </row>
    <row r="13751" spans="1:7" ht="15" x14ac:dyDescent="0.2">
      <c r="A13751" s="407" t="s">
        <v>37585</v>
      </c>
      <c r="B13751" s="407" t="s">
        <v>37586</v>
      </c>
      <c r="C13751" s="408">
        <v>0</v>
      </c>
      <c r="D13751" s="408">
        <v>4.4223968129478797</v>
      </c>
      <c r="E13751" s="408">
        <v>4.4223968129478797</v>
      </c>
      <c r="F13751" s="409">
        <v>44873.300740740742</v>
      </c>
      <c r="G13751" s="408">
        <v>0</v>
      </c>
    </row>
    <row r="13752" spans="1:7" ht="15" x14ac:dyDescent="0.25">
      <c r="A13752" s="407" t="s">
        <v>37587</v>
      </c>
      <c r="B13752" s="407" t="s">
        <v>37588</v>
      </c>
      <c r="C13752" s="406"/>
      <c r="D13752" s="408">
        <v>4.2835999999999999</v>
      </c>
      <c r="E13752" s="408">
        <v>4.2835999999999999</v>
      </c>
      <c r="F13752" s="409">
        <v>43007.497662037036</v>
      </c>
      <c r="G13752" s="408">
        <v>0</v>
      </c>
    </row>
    <row r="13753" spans="1:7" ht="15" x14ac:dyDescent="0.25">
      <c r="A13753" s="407" t="s">
        <v>37589</v>
      </c>
      <c r="B13753" s="407" t="s">
        <v>37590</v>
      </c>
      <c r="C13753" s="406"/>
      <c r="D13753" s="408">
        <v>3.8959999999999999</v>
      </c>
      <c r="E13753" s="408">
        <v>3.8959999999999999</v>
      </c>
      <c r="F13753" s="409">
        <v>42984.447418981479</v>
      </c>
      <c r="G13753" s="408">
        <v>0</v>
      </c>
    </row>
    <row r="13754" spans="1:7" ht="15" x14ac:dyDescent="0.2">
      <c r="A13754" s="407" t="s">
        <v>37591</v>
      </c>
      <c r="B13754" s="407" t="s">
        <v>37592</v>
      </c>
      <c r="C13754" s="408">
        <v>0</v>
      </c>
      <c r="D13754" s="408">
        <v>0.56999999999999995</v>
      </c>
      <c r="E13754" s="408">
        <v>0.56999999999999995</v>
      </c>
      <c r="F13754" s="409">
        <v>45181.64707175926</v>
      </c>
      <c r="G13754" s="408">
        <v>0</v>
      </c>
    </row>
    <row r="13755" spans="1:7" ht="15" x14ac:dyDescent="0.2">
      <c r="A13755" s="407" t="s">
        <v>21817</v>
      </c>
      <c r="B13755" s="407" t="s">
        <v>21818</v>
      </c>
      <c r="C13755" s="408">
        <v>0</v>
      </c>
      <c r="D13755" s="408">
        <v>0.82</v>
      </c>
      <c r="E13755" s="408">
        <v>0.82</v>
      </c>
      <c r="F13755" s="409">
        <v>44578.460810185185</v>
      </c>
      <c r="G13755" s="408">
        <v>0</v>
      </c>
    </row>
    <row r="13756" spans="1:7" ht="15" x14ac:dyDescent="0.2">
      <c r="A13756" s="407" t="s">
        <v>21819</v>
      </c>
      <c r="B13756" s="407" t="s">
        <v>21820</v>
      </c>
      <c r="C13756" s="408">
        <v>0</v>
      </c>
      <c r="D13756" s="408">
        <v>0.70150000000000001</v>
      </c>
      <c r="E13756" s="408">
        <v>0.70150000000000001</v>
      </c>
      <c r="F13756" s="409">
        <v>45076.497245370374</v>
      </c>
      <c r="G13756" s="408">
        <v>0</v>
      </c>
    </row>
    <row r="13757" spans="1:7" ht="15" x14ac:dyDescent="0.2">
      <c r="A13757" s="407" t="s">
        <v>21821</v>
      </c>
      <c r="B13757" s="407" t="s">
        <v>21822</v>
      </c>
      <c r="C13757" s="408">
        <v>0</v>
      </c>
      <c r="D13757" s="408">
        <v>0.32</v>
      </c>
      <c r="E13757" s="408">
        <v>0.32</v>
      </c>
      <c r="F13757" s="409">
        <v>44305.395011574074</v>
      </c>
      <c r="G13757" s="408">
        <v>0</v>
      </c>
    </row>
    <row r="13758" spans="1:7" ht="15" x14ac:dyDescent="0.25">
      <c r="A13758" s="407" t="s">
        <v>21823</v>
      </c>
      <c r="B13758" s="407" t="s">
        <v>21824</v>
      </c>
      <c r="C13758" s="406"/>
      <c r="D13758" s="408">
        <v>0.14019999999999999</v>
      </c>
      <c r="E13758" s="408">
        <v>0.14019999999999999</v>
      </c>
      <c r="F13758" s="409">
        <v>42926.511076388888</v>
      </c>
      <c r="G13758" s="408">
        <v>0</v>
      </c>
    </row>
    <row r="13759" spans="1:7" ht="15" x14ac:dyDescent="0.25">
      <c r="A13759" s="407" t="s">
        <v>21825</v>
      </c>
      <c r="B13759" s="407" t="s">
        <v>21826</v>
      </c>
      <c r="C13759" s="406"/>
      <c r="D13759" s="408">
        <v>0.47499999999999998</v>
      </c>
      <c r="E13759" s="408">
        <v>0.47499999999999998</v>
      </c>
      <c r="F13759" s="409">
        <v>44526.485844907409</v>
      </c>
      <c r="G13759" s="408">
        <v>0</v>
      </c>
    </row>
    <row r="13760" spans="1:7" ht="15" x14ac:dyDescent="0.25">
      <c r="A13760" s="407" t="s">
        <v>21827</v>
      </c>
      <c r="B13760" s="407" t="s">
        <v>21828</v>
      </c>
      <c r="C13760" s="406"/>
      <c r="D13760" s="408">
        <v>0.14499999999999999</v>
      </c>
      <c r="E13760" s="408">
        <v>0.14499999999999999</v>
      </c>
      <c r="F13760" s="409">
        <v>42999.647407407407</v>
      </c>
      <c r="G13760" s="408">
        <v>0</v>
      </c>
    </row>
    <row r="13761" spans="1:7" ht="15" x14ac:dyDescent="0.2">
      <c r="A13761" s="407" t="s">
        <v>37593</v>
      </c>
      <c r="B13761" s="407" t="s">
        <v>37594</v>
      </c>
      <c r="C13761" s="408">
        <v>0</v>
      </c>
      <c r="D13761" s="408">
        <v>5.7106968112898571</v>
      </c>
      <c r="E13761" s="408">
        <v>5.7106968112898571</v>
      </c>
      <c r="F13761" s="409">
        <v>43347.463171296295</v>
      </c>
      <c r="G13761" s="408">
        <v>0</v>
      </c>
    </row>
    <row r="13762" spans="1:7" ht="15" x14ac:dyDescent="0.2">
      <c r="A13762" s="407" t="s">
        <v>21829</v>
      </c>
      <c r="B13762" s="407" t="s">
        <v>21830</v>
      </c>
      <c r="C13762" s="408">
        <v>9.25</v>
      </c>
      <c r="D13762" s="408">
        <v>94.312444859030236</v>
      </c>
      <c r="E13762" s="408">
        <v>103.56244485903024</v>
      </c>
      <c r="F13762" s="409">
        <v>44970.426828703705</v>
      </c>
      <c r="G13762" s="408">
        <v>14</v>
      </c>
    </row>
    <row r="13763" spans="1:7" ht="15" x14ac:dyDescent="0.2">
      <c r="A13763" s="407" t="s">
        <v>21831</v>
      </c>
      <c r="B13763" s="407" t="s">
        <v>21832</v>
      </c>
      <c r="C13763" s="408">
        <v>3.25</v>
      </c>
      <c r="D13763" s="408">
        <v>24.731022429515118</v>
      </c>
      <c r="E13763" s="408">
        <v>27.981022429515118</v>
      </c>
      <c r="F13763" s="409">
        <v>44683.687800925924</v>
      </c>
      <c r="G13763" s="408">
        <v>1747</v>
      </c>
    </row>
    <row r="13764" spans="1:7" ht="15" x14ac:dyDescent="0.2">
      <c r="A13764" s="407" t="s">
        <v>21833</v>
      </c>
      <c r="B13764" s="407" t="s">
        <v>21834</v>
      </c>
      <c r="C13764" s="408">
        <v>2.25</v>
      </c>
      <c r="D13764" s="408">
        <v>80.485299999999995</v>
      </c>
      <c r="E13764" s="408">
        <v>82.735299999999995</v>
      </c>
      <c r="F13764" s="409">
        <v>45918.701319444444</v>
      </c>
      <c r="G13764" s="408">
        <v>0</v>
      </c>
    </row>
    <row r="13765" spans="1:7" ht="15" x14ac:dyDescent="0.2">
      <c r="A13765" s="407" t="s">
        <v>21835</v>
      </c>
      <c r="B13765" s="407" t="s">
        <v>21836</v>
      </c>
      <c r="C13765" s="408">
        <v>0</v>
      </c>
      <c r="D13765" s="408">
        <v>44.7</v>
      </c>
      <c r="E13765" s="408">
        <v>44.7</v>
      </c>
      <c r="F13765" s="409">
        <v>44881.379814814813</v>
      </c>
      <c r="G13765" s="408">
        <v>457</v>
      </c>
    </row>
    <row r="13766" spans="1:7" ht="15" x14ac:dyDescent="0.2">
      <c r="A13766" s="407" t="s">
        <v>21837</v>
      </c>
      <c r="B13766" s="407" t="s">
        <v>21838</v>
      </c>
      <c r="C13766" s="408">
        <v>1.75</v>
      </c>
      <c r="D13766" s="408">
        <v>57.62</v>
      </c>
      <c r="E13766" s="408">
        <v>59.37</v>
      </c>
      <c r="F13766" s="409">
        <v>44882.434791666667</v>
      </c>
      <c r="G13766" s="408">
        <v>0</v>
      </c>
    </row>
    <row r="13767" spans="1:7" ht="15" x14ac:dyDescent="0.2">
      <c r="A13767" s="407" t="s">
        <v>21839</v>
      </c>
      <c r="B13767" s="407" t="s">
        <v>21840</v>
      </c>
      <c r="C13767" s="408">
        <v>0</v>
      </c>
      <c r="D13767" s="408">
        <v>3.62</v>
      </c>
      <c r="E13767" s="408">
        <v>3.62</v>
      </c>
      <c r="F13767" s="409">
        <v>45918.665000000001</v>
      </c>
      <c r="G13767" s="408">
        <v>0</v>
      </c>
    </row>
    <row r="13768" spans="1:7" ht="15" x14ac:dyDescent="0.2">
      <c r="A13768" s="407" t="s">
        <v>21841</v>
      </c>
      <c r="B13768" s="407" t="s">
        <v>21834</v>
      </c>
      <c r="C13768" s="408">
        <v>0</v>
      </c>
      <c r="D13768" s="408">
        <v>80.402574010016224</v>
      </c>
      <c r="E13768" s="408">
        <v>80.402574010016224</v>
      </c>
      <c r="F13768" s="409">
        <v>45922.578113425923</v>
      </c>
      <c r="G13768" s="408">
        <v>0</v>
      </c>
    </row>
    <row r="13769" spans="1:7" ht="15" x14ac:dyDescent="0.2">
      <c r="A13769" s="407" t="s">
        <v>21842</v>
      </c>
      <c r="B13769" s="407" t="s">
        <v>21843</v>
      </c>
      <c r="C13769" s="408">
        <v>0</v>
      </c>
      <c r="D13769" s="408">
        <v>0</v>
      </c>
      <c r="E13769" s="408">
        <v>0</v>
      </c>
      <c r="F13769" s="409">
        <v>44882.435208333336</v>
      </c>
      <c r="G13769" s="408">
        <v>0</v>
      </c>
    </row>
    <row r="13770" spans="1:7" ht="15" x14ac:dyDescent="0.2">
      <c r="A13770" s="407" t="s">
        <v>21844</v>
      </c>
      <c r="B13770" s="407" t="s">
        <v>21845</v>
      </c>
      <c r="C13770" s="408">
        <v>0</v>
      </c>
      <c r="D13770" s="408">
        <v>0.75</v>
      </c>
      <c r="E13770" s="408">
        <v>0.75</v>
      </c>
      <c r="F13770" s="409">
        <v>44523.395254629628</v>
      </c>
      <c r="G13770" s="408">
        <v>0</v>
      </c>
    </row>
    <row r="13771" spans="1:7" ht="15" x14ac:dyDescent="0.25">
      <c r="A13771" s="407" t="s">
        <v>37595</v>
      </c>
      <c r="B13771" s="407" t="s">
        <v>37596</v>
      </c>
      <c r="C13771" s="406"/>
      <c r="D13771" s="408">
        <v>0.35399999999999998</v>
      </c>
      <c r="E13771" s="408">
        <v>0.35399999999999998</v>
      </c>
      <c r="F13771" s="409">
        <v>45363.589826388888</v>
      </c>
      <c r="G13771" s="408">
        <v>0</v>
      </c>
    </row>
    <row r="13772" spans="1:7" ht="15" x14ac:dyDescent="0.25">
      <c r="A13772" s="407" t="s">
        <v>37597</v>
      </c>
      <c r="B13772" s="407" t="s">
        <v>37598</v>
      </c>
      <c r="C13772" s="406"/>
      <c r="D13772" s="408">
        <v>0.52070000000000005</v>
      </c>
      <c r="E13772" s="408">
        <v>0.52070000000000005</v>
      </c>
      <c r="F13772" s="409">
        <v>45363.594131944446</v>
      </c>
      <c r="G13772" s="408">
        <v>0</v>
      </c>
    </row>
    <row r="13773" spans="1:7" ht="15" x14ac:dyDescent="0.25">
      <c r="A13773" s="407" t="s">
        <v>21846</v>
      </c>
      <c r="B13773" s="407" t="s">
        <v>21847</v>
      </c>
      <c r="C13773" s="406"/>
      <c r="D13773" s="408">
        <v>2.6888000000000001</v>
      </c>
      <c r="E13773" s="408">
        <v>2.6888000000000001</v>
      </c>
      <c r="F13773" s="409">
        <v>44512.459143518521</v>
      </c>
      <c r="G13773" s="408">
        <v>0</v>
      </c>
    </row>
    <row r="13774" spans="1:7" ht="15" x14ac:dyDescent="0.25">
      <c r="A13774" s="407" t="s">
        <v>21848</v>
      </c>
      <c r="B13774" s="407" t="s">
        <v>21849</v>
      </c>
      <c r="C13774" s="406"/>
      <c r="D13774" s="406"/>
      <c r="E13774" s="406"/>
      <c r="F13774" s="409">
        <v>44882.435370370367</v>
      </c>
      <c r="G13774" s="408">
        <v>0</v>
      </c>
    </row>
    <row r="13775" spans="1:7" ht="15" x14ac:dyDescent="0.25">
      <c r="A13775" s="407" t="s">
        <v>37599</v>
      </c>
      <c r="B13775" s="407" t="s">
        <v>37600</v>
      </c>
      <c r="C13775" s="408">
        <v>0</v>
      </c>
      <c r="D13775" s="408">
        <v>2.871</v>
      </c>
      <c r="E13775" s="408">
        <v>2.871</v>
      </c>
      <c r="F13775" s="406"/>
      <c r="G13775" s="408">
        <v>0</v>
      </c>
    </row>
    <row r="13776" spans="1:7" ht="15" x14ac:dyDescent="0.25">
      <c r="A13776" s="407" t="s">
        <v>37601</v>
      </c>
      <c r="B13776" s="407" t="s">
        <v>37602</v>
      </c>
      <c r="C13776" s="406"/>
      <c r="D13776" s="408">
        <v>1.9945999999999999</v>
      </c>
      <c r="E13776" s="408">
        <v>1.9945999999999999</v>
      </c>
      <c r="F13776" s="406"/>
      <c r="G13776" s="408">
        <v>0</v>
      </c>
    </row>
    <row r="13777" spans="1:7" ht="15" x14ac:dyDescent="0.25">
      <c r="A13777" s="407" t="s">
        <v>37603</v>
      </c>
      <c r="B13777" s="407" t="s">
        <v>37604</v>
      </c>
      <c r="C13777" s="408">
        <v>0</v>
      </c>
      <c r="D13777" s="408">
        <v>2.391</v>
      </c>
      <c r="E13777" s="408">
        <v>2.391</v>
      </c>
      <c r="F13777" s="406"/>
      <c r="G13777" s="408">
        <v>0</v>
      </c>
    </row>
    <row r="13778" spans="1:7" ht="15" x14ac:dyDescent="0.25">
      <c r="A13778" s="407" t="s">
        <v>37605</v>
      </c>
      <c r="B13778" s="407" t="s">
        <v>37606</v>
      </c>
      <c r="C13778" s="406"/>
      <c r="D13778" s="408">
        <v>2.2890000000000001</v>
      </c>
      <c r="E13778" s="408">
        <v>2.2890000000000001</v>
      </c>
      <c r="F13778" s="406"/>
      <c r="G13778" s="408">
        <v>0</v>
      </c>
    </row>
    <row r="13779" spans="1:7" ht="15" x14ac:dyDescent="0.25">
      <c r="A13779" s="407" t="s">
        <v>37607</v>
      </c>
      <c r="B13779" s="407" t="s">
        <v>37608</v>
      </c>
      <c r="C13779" s="408">
        <v>0</v>
      </c>
      <c r="D13779" s="408">
        <v>1.8</v>
      </c>
      <c r="E13779" s="408">
        <v>1.8</v>
      </c>
      <c r="F13779" s="406"/>
      <c r="G13779" s="408">
        <v>0</v>
      </c>
    </row>
    <row r="13780" spans="1:7" ht="15" x14ac:dyDescent="0.25">
      <c r="A13780" s="407" t="s">
        <v>37609</v>
      </c>
      <c r="B13780" s="407" t="s">
        <v>37610</v>
      </c>
      <c r="C13780" s="408">
        <v>0</v>
      </c>
      <c r="D13780" s="408">
        <v>3.9106968112898577</v>
      </c>
      <c r="E13780" s="408">
        <v>3.9106968112898577</v>
      </c>
      <c r="F13780" s="406"/>
      <c r="G13780" s="408">
        <v>0</v>
      </c>
    </row>
    <row r="13781" spans="1:7" ht="15" x14ac:dyDescent="0.2">
      <c r="A13781" s="407" t="s">
        <v>37611</v>
      </c>
      <c r="B13781" s="407" t="s">
        <v>37612</v>
      </c>
      <c r="C13781" s="408">
        <v>0</v>
      </c>
      <c r="D13781" s="408">
        <v>2.0299999999999998</v>
      </c>
      <c r="E13781" s="408">
        <v>2.0299999999999998</v>
      </c>
      <c r="F13781" s="409">
        <v>43004.449282407404</v>
      </c>
      <c r="G13781" s="408">
        <v>0</v>
      </c>
    </row>
    <row r="13782" spans="1:7" ht="15" x14ac:dyDescent="0.25">
      <c r="A13782" s="407" t="s">
        <v>37613</v>
      </c>
      <c r="B13782" s="407" t="s">
        <v>37614</v>
      </c>
      <c r="C13782" s="406"/>
      <c r="D13782" s="408">
        <v>1.266</v>
      </c>
      <c r="E13782" s="408">
        <v>1.266</v>
      </c>
      <c r="F13782" s="409">
        <v>43004.449479166666</v>
      </c>
      <c r="G13782" s="408">
        <v>0</v>
      </c>
    </row>
    <row r="13783" spans="1:7" ht="15" x14ac:dyDescent="0.25">
      <c r="A13783" s="407" t="s">
        <v>37615</v>
      </c>
      <c r="B13783" s="407" t="s">
        <v>37616</v>
      </c>
      <c r="C13783" s="406"/>
      <c r="D13783" s="408">
        <v>2.56</v>
      </c>
      <c r="E13783" s="408">
        <v>2.56</v>
      </c>
      <c r="F13783" s="409">
        <v>43004.449687499997</v>
      </c>
      <c r="G13783" s="408">
        <v>0</v>
      </c>
    </row>
    <row r="13784" spans="1:7" ht="15" x14ac:dyDescent="0.25">
      <c r="A13784" s="407" t="s">
        <v>37617</v>
      </c>
      <c r="B13784" s="407" t="s">
        <v>37618</v>
      </c>
      <c r="C13784" s="406"/>
      <c r="D13784" s="408">
        <v>3.09</v>
      </c>
      <c r="E13784" s="408">
        <v>3.09</v>
      </c>
      <c r="F13784" s="409">
        <v>43004.449953703705</v>
      </c>
      <c r="G13784" s="408">
        <v>0</v>
      </c>
    </row>
    <row r="13785" spans="1:7" ht="15" x14ac:dyDescent="0.2">
      <c r="A13785" s="407" t="s">
        <v>37619</v>
      </c>
      <c r="B13785" s="407" t="s">
        <v>37620</v>
      </c>
      <c r="C13785" s="408">
        <v>0</v>
      </c>
      <c r="D13785" s="408">
        <v>2.5299999999999998</v>
      </c>
      <c r="E13785" s="408">
        <v>2.5299999999999998</v>
      </c>
      <c r="F13785" s="409">
        <v>43004.534872685188</v>
      </c>
      <c r="G13785" s="408">
        <v>0</v>
      </c>
    </row>
    <row r="13786" spans="1:7" ht="15" x14ac:dyDescent="0.2">
      <c r="A13786" s="407" t="s">
        <v>37621</v>
      </c>
      <c r="B13786" s="407" t="s">
        <v>37622</v>
      </c>
      <c r="C13786" s="408">
        <v>0</v>
      </c>
      <c r="D13786" s="408">
        <v>1.4037968112898576</v>
      </c>
      <c r="E13786" s="408">
        <v>1.4037968112898576</v>
      </c>
      <c r="F13786" s="409">
        <v>43004.535231481481</v>
      </c>
      <c r="G13786" s="408">
        <v>0</v>
      </c>
    </row>
    <row r="13787" spans="1:7" ht="15" x14ac:dyDescent="0.25">
      <c r="A13787" s="407" t="s">
        <v>37623</v>
      </c>
      <c r="B13787" s="407" t="s">
        <v>37624</v>
      </c>
      <c r="C13787" s="406"/>
      <c r="D13787" s="408">
        <v>2.0499999999999998</v>
      </c>
      <c r="E13787" s="408">
        <v>2.0499999999999998</v>
      </c>
      <c r="F13787" s="409">
        <v>43004.535578703704</v>
      </c>
      <c r="G13787" s="408">
        <v>0</v>
      </c>
    </row>
    <row r="13788" spans="1:7" ht="15" x14ac:dyDescent="0.25">
      <c r="A13788" s="407" t="s">
        <v>37625</v>
      </c>
      <c r="B13788" s="407" t="s">
        <v>37626</v>
      </c>
      <c r="C13788" s="406"/>
      <c r="D13788" s="408">
        <v>2.58</v>
      </c>
      <c r="E13788" s="408">
        <v>2.58</v>
      </c>
      <c r="F13788" s="409">
        <v>43004.535821759258</v>
      </c>
      <c r="G13788" s="408">
        <v>0</v>
      </c>
    </row>
    <row r="13789" spans="1:7" ht="15" x14ac:dyDescent="0.2">
      <c r="A13789" s="407" t="s">
        <v>37627</v>
      </c>
      <c r="B13789" s="407" t="s">
        <v>37628</v>
      </c>
      <c r="C13789" s="408">
        <v>0</v>
      </c>
      <c r="D13789" s="408">
        <v>2.8029999999999999</v>
      </c>
      <c r="E13789" s="408">
        <v>2.8029999999999999</v>
      </c>
      <c r="F13789" s="409">
        <v>43004.536099537036</v>
      </c>
      <c r="G13789" s="408">
        <v>0</v>
      </c>
    </row>
    <row r="13790" spans="1:7" ht="15" x14ac:dyDescent="0.2">
      <c r="A13790" s="407" t="s">
        <v>37629</v>
      </c>
      <c r="B13790" s="407" t="s">
        <v>37630</v>
      </c>
      <c r="C13790" s="408">
        <v>0</v>
      </c>
      <c r="D13790" s="408">
        <v>3.32</v>
      </c>
      <c r="E13790" s="408">
        <v>3.32</v>
      </c>
      <c r="F13790" s="409">
        <v>43004.53628472222</v>
      </c>
      <c r="G13790" s="408">
        <v>0</v>
      </c>
    </row>
    <row r="13791" spans="1:7" ht="15" x14ac:dyDescent="0.2">
      <c r="A13791" s="407" t="s">
        <v>37631</v>
      </c>
      <c r="B13791" s="407" t="s">
        <v>37632</v>
      </c>
      <c r="C13791" s="408">
        <v>0</v>
      </c>
      <c r="D13791" s="408">
        <v>3.33</v>
      </c>
      <c r="E13791" s="408">
        <v>3.33</v>
      </c>
      <c r="F13791" s="409">
        <v>43004.536504629628</v>
      </c>
      <c r="G13791" s="408">
        <v>0</v>
      </c>
    </row>
    <row r="13792" spans="1:7" ht="15" x14ac:dyDescent="0.2">
      <c r="A13792" s="407" t="s">
        <v>37633</v>
      </c>
      <c r="B13792" s="407" t="s">
        <v>37634</v>
      </c>
      <c r="C13792" s="408">
        <v>0</v>
      </c>
      <c r="D13792" s="408">
        <v>8.74</v>
      </c>
      <c r="E13792" s="408">
        <v>8.74</v>
      </c>
      <c r="F13792" s="409">
        <v>44881.379942129628</v>
      </c>
      <c r="G13792" s="408">
        <v>0</v>
      </c>
    </row>
    <row r="13793" spans="1:7" ht="15" x14ac:dyDescent="0.25">
      <c r="A13793" s="407" t="s">
        <v>37635</v>
      </c>
      <c r="B13793" s="407" t="s">
        <v>37636</v>
      </c>
      <c r="C13793" s="406"/>
      <c r="D13793" s="408">
        <v>3.28</v>
      </c>
      <c r="E13793" s="408">
        <v>3.28</v>
      </c>
      <c r="F13793" s="409">
        <v>43004.536932870367</v>
      </c>
      <c r="G13793" s="408">
        <v>0</v>
      </c>
    </row>
    <row r="13794" spans="1:7" ht="15" x14ac:dyDescent="0.2">
      <c r="A13794" s="407" t="s">
        <v>37637</v>
      </c>
      <c r="B13794" s="407" t="s">
        <v>37638</v>
      </c>
      <c r="C13794" s="408">
        <v>0</v>
      </c>
      <c r="D13794" s="408">
        <v>1.78</v>
      </c>
      <c r="E13794" s="408">
        <v>1.78</v>
      </c>
      <c r="F13794" s="409">
        <v>43004.537164351852</v>
      </c>
      <c r="G13794" s="408">
        <v>0</v>
      </c>
    </row>
    <row r="13795" spans="1:7" ht="15" x14ac:dyDescent="0.25">
      <c r="A13795" s="407" t="s">
        <v>37639</v>
      </c>
      <c r="B13795" s="407" t="s">
        <v>37640</v>
      </c>
      <c r="C13795" s="406"/>
      <c r="D13795" s="408">
        <v>2.31</v>
      </c>
      <c r="E13795" s="408">
        <v>2.31</v>
      </c>
      <c r="F13795" s="409">
        <v>43004.537499999999</v>
      </c>
      <c r="G13795" s="408">
        <v>0</v>
      </c>
    </row>
    <row r="13796" spans="1:7" ht="15" x14ac:dyDescent="0.25">
      <c r="A13796" s="407" t="s">
        <v>37641</v>
      </c>
      <c r="B13796" s="407" t="s">
        <v>37642</v>
      </c>
      <c r="C13796" s="406"/>
      <c r="D13796" s="408">
        <v>2.6629</v>
      </c>
      <c r="E13796" s="408">
        <v>2.6629</v>
      </c>
      <c r="F13796" s="409">
        <v>43004.537685185183</v>
      </c>
      <c r="G13796" s="408">
        <v>0</v>
      </c>
    </row>
    <row r="13797" spans="1:7" ht="15" x14ac:dyDescent="0.2">
      <c r="A13797" s="407" t="s">
        <v>21850</v>
      </c>
      <c r="B13797" s="407" t="s">
        <v>21851</v>
      </c>
      <c r="C13797" s="408">
        <v>0</v>
      </c>
      <c r="D13797" s="408">
        <v>3.33</v>
      </c>
      <c r="E13797" s="408">
        <v>3.33</v>
      </c>
      <c r="F13797" s="409">
        <v>45188.451724537037</v>
      </c>
      <c r="G13797" s="408">
        <v>0</v>
      </c>
    </row>
    <row r="13798" spans="1:7" ht="15" x14ac:dyDescent="0.2">
      <c r="A13798" s="407" t="s">
        <v>21852</v>
      </c>
      <c r="B13798" s="407" t="s">
        <v>21853</v>
      </c>
      <c r="C13798" s="408">
        <v>0</v>
      </c>
      <c r="D13798" s="408">
        <v>3.83</v>
      </c>
      <c r="E13798" s="408">
        <v>3.83</v>
      </c>
      <c r="F13798" s="409">
        <v>44970.436053240737</v>
      </c>
      <c r="G13798" s="408">
        <v>0</v>
      </c>
    </row>
    <row r="13799" spans="1:7" ht="15" x14ac:dyDescent="0.2">
      <c r="A13799" s="407" t="s">
        <v>21854</v>
      </c>
      <c r="B13799" s="407" t="s">
        <v>21855</v>
      </c>
      <c r="C13799" s="408">
        <v>0</v>
      </c>
      <c r="D13799" s="408">
        <v>9.1898940375092746</v>
      </c>
      <c r="E13799" s="408">
        <v>9.1898940375092746</v>
      </c>
      <c r="F13799" s="409">
        <v>45565.646666666667</v>
      </c>
      <c r="G13799" s="408">
        <v>0</v>
      </c>
    </row>
    <row r="13800" spans="1:7" ht="15" x14ac:dyDescent="0.2">
      <c r="A13800" s="407" t="s">
        <v>21856</v>
      </c>
      <c r="B13800" s="407" t="s">
        <v>21857</v>
      </c>
      <c r="C13800" s="408">
        <v>0</v>
      </c>
      <c r="D13800" s="408">
        <v>8.26</v>
      </c>
      <c r="E13800" s="408">
        <v>8.26</v>
      </c>
      <c r="F13800" s="409">
        <v>46063.549409722225</v>
      </c>
      <c r="G13800" s="408">
        <v>577</v>
      </c>
    </row>
    <row r="13801" spans="1:7" ht="15" x14ac:dyDescent="0.2">
      <c r="A13801" s="407" t="s">
        <v>21858</v>
      </c>
      <c r="B13801" s="407" t="s">
        <v>21859</v>
      </c>
      <c r="C13801" s="408">
        <v>0</v>
      </c>
      <c r="D13801" s="408">
        <v>4.09</v>
      </c>
      <c r="E13801" s="408">
        <v>4.09</v>
      </c>
      <c r="F13801" s="409">
        <v>43423.333865740744</v>
      </c>
      <c r="G13801" s="408">
        <v>0</v>
      </c>
    </row>
    <row r="13802" spans="1:7" ht="15" x14ac:dyDescent="0.2">
      <c r="A13802" s="407" t="s">
        <v>21860</v>
      </c>
      <c r="B13802" s="407" t="s">
        <v>21861</v>
      </c>
      <c r="C13802" s="408">
        <v>0</v>
      </c>
      <c r="D13802" s="408">
        <v>4.62</v>
      </c>
      <c r="E13802" s="408">
        <v>4.62</v>
      </c>
      <c r="F13802" s="409">
        <v>43423.334027777775</v>
      </c>
      <c r="G13802" s="408">
        <v>0</v>
      </c>
    </row>
    <row r="13803" spans="1:7" ht="15" x14ac:dyDescent="0.2">
      <c r="A13803" s="407" t="s">
        <v>21862</v>
      </c>
      <c r="B13803" s="407" t="s">
        <v>21863</v>
      </c>
      <c r="C13803" s="408">
        <v>0</v>
      </c>
      <c r="D13803" s="408">
        <v>4.53</v>
      </c>
      <c r="E13803" s="408">
        <v>4.53</v>
      </c>
      <c r="F13803" s="409">
        <v>45910.362638888888</v>
      </c>
      <c r="G13803" s="408">
        <v>0</v>
      </c>
    </row>
    <row r="13804" spans="1:7" ht="15" x14ac:dyDescent="0.2">
      <c r="A13804" s="407" t="s">
        <v>21864</v>
      </c>
      <c r="B13804" s="407" t="s">
        <v>21865</v>
      </c>
      <c r="C13804" s="408">
        <v>0</v>
      </c>
      <c r="D13804" s="408">
        <v>3.3</v>
      </c>
      <c r="E13804" s="408">
        <v>3.3</v>
      </c>
      <c r="F13804" s="409">
        <v>45463.453472222223</v>
      </c>
      <c r="G13804" s="408">
        <v>0</v>
      </c>
    </row>
    <row r="13805" spans="1:7" ht="15" x14ac:dyDescent="0.2">
      <c r="A13805" s="407" t="s">
        <v>21866</v>
      </c>
      <c r="B13805" s="407" t="s">
        <v>41296</v>
      </c>
      <c r="C13805" s="408">
        <v>0</v>
      </c>
      <c r="D13805" s="408">
        <v>6.71</v>
      </c>
      <c r="E13805" s="408">
        <v>6.71</v>
      </c>
      <c r="F13805" s="409">
        <v>46013.831111111111</v>
      </c>
      <c r="G13805" s="408">
        <v>0</v>
      </c>
    </row>
    <row r="13806" spans="1:7" ht="15" x14ac:dyDescent="0.2">
      <c r="A13806" s="407" t="s">
        <v>21867</v>
      </c>
      <c r="B13806" s="407" t="s">
        <v>34134</v>
      </c>
      <c r="C13806" s="408">
        <v>0</v>
      </c>
      <c r="D13806" s="408">
        <v>11.41</v>
      </c>
      <c r="E13806" s="408">
        <v>11.41</v>
      </c>
      <c r="F13806" s="409">
        <v>45475.63076388889</v>
      </c>
      <c r="G13806" s="408">
        <v>245</v>
      </c>
    </row>
    <row r="13807" spans="1:7" ht="15" x14ac:dyDescent="0.2">
      <c r="A13807" s="407" t="s">
        <v>21868</v>
      </c>
      <c r="B13807" s="407" t="s">
        <v>21869</v>
      </c>
      <c r="C13807" s="408">
        <v>0</v>
      </c>
      <c r="D13807" s="408">
        <v>4.83</v>
      </c>
      <c r="E13807" s="408">
        <v>4.83</v>
      </c>
      <c r="F13807" s="409">
        <v>44970.434803240743</v>
      </c>
      <c r="G13807" s="408">
        <v>0</v>
      </c>
    </row>
    <row r="13808" spans="1:7" ht="15" x14ac:dyDescent="0.2">
      <c r="A13808" s="407" t="s">
        <v>21870</v>
      </c>
      <c r="B13808" s="407" t="s">
        <v>21871</v>
      </c>
      <c r="C13808" s="408">
        <v>0</v>
      </c>
      <c r="D13808" s="408">
        <v>5.36</v>
      </c>
      <c r="E13808" s="408">
        <v>5.36</v>
      </c>
      <c r="F13808" s="409">
        <v>44970.435057870367</v>
      </c>
      <c r="G13808" s="408">
        <v>0</v>
      </c>
    </row>
    <row r="13809" spans="1:7" ht="15" x14ac:dyDescent="0.2">
      <c r="A13809" s="407" t="s">
        <v>21872</v>
      </c>
      <c r="B13809" s="407" t="s">
        <v>21873</v>
      </c>
      <c r="C13809" s="408">
        <v>0</v>
      </c>
      <c r="D13809" s="408">
        <v>9.9600000000000009</v>
      </c>
      <c r="E13809" s="408">
        <v>9.9600000000000009</v>
      </c>
      <c r="F13809" s="409">
        <v>46063.567928240744</v>
      </c>
      <c r="G13809" s="408">
        <v>1576</v>
      </c>
    </row>
    <row r="13810" spans="1:7" ht="15" x14ac:dyDescent="0.2">
      <c r="A13810" s="407" t="s">
        <v>37643</v>
      </c>
      <c r="B13810" s="407" t="s">
        <v>37644</v>
      </c>
      <c r="C13810" s="408">
        <v>1.6</v>
      </c>
      <c r="D13810" s="408">
        <v>23.005884056449286</v>
      </c>
      <c r="E13810" s="408">
        <v>24.605884056449288</v>
      </c>
      <c r="F13810" s="409">
        <v>44054.58252314815</v>
      </c>
      <c r="G13810" s="408">
        <v>0</v>
      </c>
    </row>
    <row r="13811" spans="1:7" ht="15" x14ac:dyDescent="0.2">
      <c r="A13811" s="407" t="s">
        <v>21874</v>
      </c>
      <c r="B13811" s="407" t="s">
        <v>21875</v>
      </c>
      <c r="C13811" s="408">
        <v>0</v>
      </c>
      <c r="D13811" s="408">
        <v>6.2</v>
      </c>
      <c r="E13811" s="408">
        <v>6.2</v>
      </c>
      <c r="F13811" s="409">
        <v>44970.437581018516</v>
      </c>
      <c r="G13811" s="408">
        <v>0</v>
      </c>
    </row>
    <row r="13812" spans="1:7" ht="15" x14ac:dyDescent="0.2">
      <c r="A13812" s="407" t="s">
        <v>21876</v>
      </c>
      <c r="B13812" s="407" t="s">
        <v>21877</v>
      </c>
      <c r="C13812" s="408">
        <v>0</v>
      </c>
      <c r="D13812" s="408">
        <v>10.046894037509274</v>
      </c>
      <c r="E13812" s="408">
        <v>10.046894037509274</v>
      </c>
      <c r="F13812" s="409">
        <v>45090.294733796298</v>
      </c>
      <c r="G13812" s="408">
        <v>181</v>
      </c>
    </row>
    <row r="13813" spans="1:7" ht="15" x14ac:dyDescent="0.2">
      <c r="A13813" s="407" t="s">
        <v>21878</v>
      </c>
      <c r="B13813" s="407" t="s">
        <v>21879</v>
      </c>
      <c r="C13813" s="408">
        <v>0</v>
      </c>
      <c r="D13813" s="408">
        <v>7.16</v>
      </c>
      <c r="E13813" s="408">
        <v>7.16</v>
      </c>
      <c r="F13813" s="409">
        <v>45076.598379629628</v>
      </c>
      <c r="G13813" s="408">
        <v>0</v>
      </c>
    </row>
    <row r="13814" spans="1:7" ht="15" x14ac:dyDescent="0.2">
      <c r="A13814" s="407" t="s">
        <v>21880</v>
      </c>
      <c r="B13814" s="407" t="s">
        <v>21881</v>
      </c>
      <c r="C13814" s="408">
        <v>0</v>
      </c>
      <c r="D13814" s="408">
        <v>7.16</v>
      </c>
      <c r="E13814" s="408">
        <v>7.16</v>
      </c>
      <c r="F13814" s="409">
        <v>43423.337083333332</v>
      </c>
      <c r="G13814" s="408">
        <v>0</v>
      </c>
    </row>
    <row r="13815" spans="1:7" ht="15" x14ac:dyDescent="0.2">
      <c r="A13815" s="407" t="s">
        <v>21882</v>
      </c>
      <c r="B13815" s="407" t="s">
        <v>34135</v>
      </c>
      <c r="C13815" s="408">
        <v>2.7500000000000004</v>
      </c>
      <c r="D13815" s="408">
        <v>19.628945112898574</v>
      </c>
      <c r="E13815" s="408">
        <v>27.378945112898574</v>
      </c>
      <c r="F13815" s="409">
        <v>45490.639664351853</v>
      </c>
      <c r="G13815" s="408">
        <v>0</v>
      </c>
    </row>
    <row r="13816" spans="1:7" ht="15" x14ac:dyDescent="0.2">
      <c r="A13816" s="407" t="s">
        <v>21883</v>
      </c>
      <c r="B13816" s="407" t="s">
        <v>34136</v>
      </c>
      <c r="C13816" s="408">
        <v>1.5</v>
      </c>
      <c r="D13816" s="408">
        <v>12.614000000000001</v>
      </c>
      <c r="E13816" s="408">
        <v>14.114000000000001</v>
      </c>
      <c r="F13816" s="409">
        <v>45490.640300925923</v>
      </c>
      <c r="G13816" s="408">
        <v>0</v>
      </c>
    </row>
    <row r="13817" spans="1:7" ht="15" x14ac:dyDescent="0.2">
      <c r="A13817" s="407" t="s">
        <v>21884</v>
      </c>
      <c r="B13817" s="407" t="s">
        <v>21885</v>
      </c>
      <c r="C13817" s="408">
        <v>1.5</v>
      </c>
      <c r="D13817" s="408">
        <v>13.074</v>
      </c>
      <c r="E13817" s="408">
        <v>14.574</v>
      </c>
      <c r="F13817" s="409">
        <v>45490.641412037039</v>
      </c>
      <c r="G13817" s="408">
        <v>0</v>
      </c>
    </row>
    <row r="13818" spans="1:7" ht="15" x14ac:dyDescent="0.2">
      <c r="A13818" s="407" t="s">
        <v>21886</v>
      </c>
      <c r="B13818" s="407" t="s">
        <v>34137</v>
      </c>
      <c r="C13818" s="408">
        <v>1</v>
      </c>
      <c r="D13818" s="408">
        <v>20.834188075018549</v>
      </c>
      <c r="E13818" s="408">
        <v>31.834188075018549</v>
      </c>
      <c r="F13818" s="409">
        <v>45490.642199074071</v>
      </c>
      <c r="G13818" s="408">
        <v>0</v>
      </c>
    </row>
    <row r="13819" spans="1:7" ht="15" x14ac:dyDescent="0.2">
      <c r="A13819" s="407" t="s">
        <v>21887</v>
      </c>
      <c r="B13819" s="407" t="s">
        <v>34138</v>
      </c>
      <c r="C13819" s="408">
        <v>1.5</v>
      </c>
      <c r="D13819" s="408">
        <v>23.2836</v>
      </c>
      <c r="E13819" s="408">
        <v>24.816933333333331</v>
      </c>
      <c r="F13819" s="409">
        <v>45490.642754629633</v>
      </c>
      <c r="G13819" s="408">
        <v>0</v>
      </c>
    </row>
    <row r="13820" spans="1:7" ht="15" x14ac:dyDescent="0.2">
      <c r="A13820" s="407" t="s">
        <v>21888</v>
      </c>
      <c r="B13820" s="407" t="s">
        <v>34139</v>
      </c>
      <c r="C13820" s="408">
        <v>1.5</v>
      </c>
      <c r="D13820" s="408">
        <v>59.1098</v>
      </c>
      <c r="E13820" s="408">
        <v>60.6098</v>
      </c>
      <c r="F13820" s="409">
        <v>45490.643240740741</v>
      </c>
      <c r="G13820" s="408">
        <v>0</v>
      </c>
    </row>
    <row r="13821" spans="1:7" ht="15" x14ac:dyDescent="0.2">
      <c r="A13821" s="407" t="s">
        <v>21889</v>
      </c>
      <c r="B13821" s="407" t="s">
        <v>21890</v>
      </c>
      <c r="C13821" s="408">
        <v>0.75</v>
      </c>
      <c r="D13821" s="408">
        <v>52.181568112898574</v>
      </c>
      <c r="E13821" s="408">
        <v>52.931568112898574</v>
      </c>
      <c r="F13821" s="409">
        <v>45490.643773148149</v>
      </c>
      <c r="G13821" s="408">
        <v>0</v>
      </c>
    </row>
    <row r="13822" spans="1:7" ht="15" x14ac:dyDescent="0.2">
      <c r="A13822" s="407" t="s">
        <v>21891</v>
      </c>
      <c r="B13822" s="407" t="s">
        <v>34140</v>
      </c>
      <c r="C13822" s="408">
        <v>1.5</v>
      </c>
      <c r="D13822" s="408">
        <v>18.6998</v>
      </c>
      <c r="E13822" s="408">
        <v>20.1998</v>
      </c>
      <c r="F13822" s="409">
        <v>45490.644201388888</v>
      </c>
      <c r="G13822" s="408">
        <v>0</v>
      </c>
    </row>
    <row r="13823" spans="1:7" ht="15" x14ac:dyDescent="0.2">
      <c r="A13823" s="407" t="s">
        <v>21892</v>
      </c>
      <c r="B13823" s="407" t="s">
        <v>21893</v>
      </c>
      <c r="C13823" s="408">
        <v>9.25</v>
      </c>
      <c r="D13823" s="408">
        <v>46.34</v>
      </c>
      <c r="E13823" s="408">
        <v>55.59</v>
      </c>
      <c r="F13823" s="409">
        <v>45525.262939814813</v>
      </c>
      <c r="G13823" s="408">
        <v>0</v>
      </c>
    </row>
    <row r="13824" spans="1:7" ht="15" x14ac:dyDescent="0.2">
      <c r="A13824" s="407" t="s">
        <v>21894</v>
      </c>
      <c r="B13824" s="407" t="s">
        <v>21895</v>
      </c>
      <c r="C13824" s="408">
        <v>1.5</v>
      </c>
      <c r="D13824" s="408">
        <v>92.166546016231905</v>
      </c>
      <c r="E13824" s="408">
        <v>93.666546016231919</v>
      </c>
      <c r="F13824" s="409">
        <v>44683.688055555554</v>
      </c>
      <c r="G13824" s="408">
        <v>0</v>
      </c>
    </row>
    <row r="13825" spans="1:7" ht="15" x14ac:dyDescent="0.25">
      <c r="A13825" s="407" t="s">
        <v>37645</v>
      </c>
      <c r="B13825" s="407" t="s">
        <v>37646</v>
      </c>
      <c r="C13825" s="406"/>
      <c r="D13825" s="408">
        <v>3.4091999999999998</v>
      </c>
      <c r="E13825" s="408">
        <v>3.4091999999999998</v>
      </c>
      <c r="F13825" s="406"/>
      <c r="G13825" s="408">
        <v>0</v>
      </c>
    </row>
    <row r="13826" spans="1:7" ht="15" x14ac:dyDescent="0.2">
      <c r="A13826" s="407" t="s">
        <v>21896</v>
      </c>
      <c r="B13826" s="407" t="s">
        <v>21897</v>
      </c>
      <c r="C13826" s="408">
        <v>0.41000000000000003</v>
      </c>
      <c r="D13826" s="408">
        <v>5.3195914458984994</v>
      </c>
      <c r="E13826" s="408">
        <v>5.7295914458984996</v>
      </c>
      <c r="F13826" s="409">
        <v>45225.81527777778</v>
      </c>
      <c r="G13826" s="408">
        <v>0</v>
      </c>
    </row>
    <row r="13827" spans="1:7" ht="15" x14ac:dyDescent="0.2">
      <c r="A13827" s="407" t="s">
        <v>21898</v>
      </c>
      <c r="B13827" s="407" t="s">
        <v>21899</v>
      </c>
      <c r="C13827" s="408">
        <v>0</v>
      </c>
      <c r="D13827" s="408">
        <v>5.3</v>
      </c>
      <c r="E13827" s="408">
        <v>5.3</v>
      </c>
      <c r="F13827" s="409">
        <v>44908.624710648146</v>
      </c>
      <c r="G13827" s="408">
        <v>0</v>
      </c>
    </row>
    <row r="13828" spans="1:7" ht="15" x14ac:dyDescent="0.2">
      <c r="A13828" s="407" t="s">
        <v>21900</v>
      </c>
      <c r="B13828" s="407" t="s">
        <v>21901</v>
      </c>
      <c r="C13828" s="408">
        <v>0.41000000000000003</v>
      </c>
      <c r="D13828" s="408">
        <v>11.97</v>
      </c>
      <c r="E13828" s="408">
        <v>12.38</v>
      </c>
      <c r="F13828" s="409">
        <v>45448.587488425925</v>
      </c>
      <c r="G13828" s="408">
        <v>0</v>
      </c>
    </row>
    <row r="13829" spans="1:7" ht="15" x14ac:dyDescent="0.2">
      <c r="A13829" s="407" t="s">
        <v>37647</v>
      </c>
      <c r="B13829" s="407" t="s">
        <v>37648</v>
      </c>
      <c r="C13829" s="408">
        <v>0</v>
      </c>
      <c r="D13829" s="408">
        <v>0.59</v>
      </c>
      <c r="E13829" s="408">
        <v>0.59</v>
      </c>
      <c r="F13829" s="409">
        <v>42992.667407407411</v>
      </c>
      <c r="G13829" s="408">
        <v>0</v>
      </c>
    </row>
    <row r="13830" spans="1:7" ht="15" x14ac:dyDescent="0.25">
      <c r="A13830" s="407" t="s">
        <v>37649</v>
      </c>
      <c r="B13830" s="407" t="s">
        <v>37650</v>
      </c>
      <c r="C13830" s="408">
        <v>1.5</v>
      </c>
      <c r="D13830" s="408">
        <v>2.2799999999999998</v>
      </c>
      <c r="E13830" s="408">
        <v>3.78</v>
      </c>
      <c r="F13830" s="406"/>
      <c r="G13830" s="408">
        <v>0</v>
      </c>
    </row>
    <row r="13831" spans="1:7" ht="15" x14ac:dyDescent="0.25">
      <c r="A13831" s="407" t="s">
        <v>37651</v>
      </c>
      <c r="B13831" s="407" t="s">
        <v>37652</v>
      </c>
      <c r="C13831" s="406"/>
      <c r="D13831" s="408">
        <v>1.28</v>
      </c>
      <c r="E13831" s="408">
        <v>1.28</v>
      </c>
      <c r="F13831" s="409">
        <v>43007.498391203706</v>
      </c>
      <c r="G13831" s="408">
        <v>0</v>
      </c>
    </row>
    <row r="13832" spans="1:7" ht="15" x14ac:dyDescent="0.25">
      <c r="A13832" s="407" t="s">
        <v>37653</v>
      </c>
      <c r="B13832" s="407" t="s">
        <v>37654</v>
      </c>
      <c r="C13832" s="408">
        <v>0</v>
      </c>
      <c r="D13832" s="408">
        <v>0.49</v>
      </c>
      <c r="E13832" s="408">
        <v>0.49</v>
      </c>
      <c r="F13832" s="406"/>
      <c r="G13832" s="408">
        <v>0</v>
      </c>
    </row>
    <row r="13833" spans="1:7" ht="15" x14ac:dyDescent="0.25">
      <c r="A13833" s="407" t="s">
        <v>37655</v>
      </c>
      <c r="B13833" s="407" t="s">
        <v>37656</v>
      </c>
      <c r="C13833" s="406"/>
      <c r="D13833" s="408">
        <v>3.5884</v>
      </c>
      <c r="E13833" s="408">
        <v>3.5884</v>
      </c>
      <c r="F13833" s="406"/>
      <c r="G13833" s="408">
        <v>0</v>
      </c>
    </row>
    <row r="13834" spans="1:7" ht="15" x14ac:dyDescent="0.2">
      <c r="A13834" s="407" t="s">
        <v>37657</v>
      </c>
      <c r="B13834" s="407" t="s">
        <v>37658</v>
      </c>
      <c r="C13834" s="408">
        <v>0</v>
      </c>
      <c r="D13834" s="408">
        <v>2.98</v>
      </c>
      <c r="E13834" s="408">
        <v>2.98</v>
      </c>
      <c r="F13834" s="409">
        <v>43007.498680555553</v>
      </c>
      <c r="G13834" s="408">
        <v>0</v>
      </c>
    </row>
    <row r="13835" spans="1:7" ht="15" x14ac:dyDescent="0.25">
      <c r="A13835" s="407" t="s">
        <v>21902</v>
      </c>
      <c r="B13835" s="407" t="s">
        <v>21903</v>
      </c>
      <c r="C13835" s="406"/>
      <c r="D13835" s="408">
        <v>0.28000000000000003</v>
      </c>
      <c r="E13835" s="408">
        <v>0.28000000000000003</v>
      </c>
      <c r="F13835" s="409">
        <v>44517.528344907405</v>
      </c>
      <c r="G13835" s="408">
        <v>0</v>
      </c>
    </row>
    <row r="13836" spans="1:7" ht="15" x14ac:dyDescent="0.25">
      <c r="A13836" s="407" t="s">
        <v>21904</v>
      </c>
      <c r="B13836" s="407" t="s">
        <v>21905</v>
      </c>
      <c r="C13836" s="406"/>
      <c r="D13836" s="408">
        <v>0.02</v>
      </c>
      <c r="E13836" s="408">
        <v>0.02</v>
      </c>
      <c r="F13836" s="406"/>
      <c r="G13836" s="408">
        <v>0</v>
      </c>
    </row>
    <row r="13837" spans="1:7" ht="15" x14ac:dyDescent="0.25">
      <c r="A13837" s="407" t="s">
        <v>37659</v>
      </c>
      <c r="B13837" s="407" t="s">
        <v>37660</v>
      </c>
      <c r="C13837" s="406"/>
      <c r="D13837" s="406"/>
      <c r="E13837" s="406"/>
      <c r="F13837" s="406"/>
      <c r="G13837" s="408">
        <v>0</v>
      </c>
    </row>
    <row r="13838" spans="1:7" ht="15" x14ac:dyDescent="0.2">
      <c r="A13838" s="407" t="s">
        <v>37661</v>
      </c>
      <c r="B13838" s="407" t="s">
        <v>37662</v>
      </c>
      <c r="C13838" s="408">
        <v>1.0100000000000002</v>
      </c>
      <c r="D13838" s="408">
        <v>5.0693100457375673</v>
      </c>
      <c r="E13838" s="408">
        <v>6.0793100457375671</v>
      </c>
      <c r="F13838" s="409">
        <v>45328.415162037039</v>
      </c>
      <c r="G13838" s="408">
        <v>0</v>
      </c>
    </row>
    <row r="13839" spans="1:7" ht="15" x14ac:dyDescent="0.2">
      <c r="A13839" s="407" t="s">
        <v>21906</v>
      </c>
      <c r="B13839" s="407" t="s">
        <v>21907</v>
      </c>
      <c r="C13839" s="408">
        <v>0</v>
      </c>
      <c r="D13839" s="408">
        <v>0.57999999999999996</v>
      </c>
      <c r="E13839" s="408">
        <v>0.57999999999999996</v>
      </c>
      <c r="F13839" s="409">
        <v>46044.467615740738</v>
      </c>
      <c r="G13839" s="408">
        <v>163436</v>
      </c>
    </row>
    <row r="13840" spans="1:7" ht="15" x14ac:dyDescent="0.25">
      <c r="A13840" s="407" t="s">
        <v>37663</v>
      </c>
      <c r="B13840" s="407" t="s">
        <v>37664</v>
      </c>
      <c r="C13840" s="406"/>
      <c r="D13840" s="406"/>
      <c r="E13840" s="406"/>
      <c r="F13840" s="406"/>
      <c r="G13840" s="408">
        <v>0</v>
      </c>
    </row>
    <row r="13841" spans="1:7" ht="15" x14ac:dyDescent="0.2">
      <c r="A13841" s="407" t="s">
        <v>21908</v>
      </c>
      <c r="B13841" s="407" t="s">
        <v>21909</v>
      </c>
      <c r="C13841" s="408">
        <v>0</v>
      </c>
      <c r="D13841" s="408">
        <v>0.9</v>
      </c>
      <c r="E13841" s="408">
        <v>0.9</v>
      </c>
      <c r="F13841" s="409">
        <v>45328.414895833332</v>
      </c>
      <c r="G13841" s="408">
        <v>0</v>
      </c>
    </row>
    <row r="13842" spans="1:7" ht="15" x14ac:dyDescent="0.2">
      <c r="A13842" s="407" t="s">
        <v>21910</v>
      </c>
      <c r="B13842" s="407" t="s">
        <v>21911</v>
      </c>
      <c r="C13842" s="408">
        <v>0</v>
      </c>
      <c r="D13842" s="408">
        <v>2.54</v>
      </c>
      <c r="E13842" s="408">
        <v>2.54</v>
      </c>
      <c r="F13842" s="409">
        <v>43844.421203703707</v>
      </c>
      <c r="G13842" s="408">
        <v>0</v>
      </c>
    </row>
    <row r="13843" spans="1:7" ht="15" x14ac:dyDescent="0.2">
      <c r="A13843" s="407" t="s">
        <v>21912</v>
      </c>
      <c r="B13843" s="407" t="s">
        <v>21913</v>
      </c>
      <c r="C13843" s="408">
        <v>0</v>
      </c>
      <c r="D13843" s="408">
        <v>0.99</v>
      </c>
      <c r="E13843" s="408">
        <v>0.99</v>
      </c>
      <c r="F13843" s="409">
        <v>44970.432256944441</v>
      </c>
      <c r="G13843" s="408">
        <v>0</v>
      </c>
    </row>
    <row r="13844" spans="1:7" ht="15" x14ac:dyDescent="0.2">
      <c r="A13844" s="407" t="s">
        <v>21914</v>
      </c>
      <c r="B13844" s="407" t="s">
        <v>21915</v>
      </c>
      <c r="C13844" s="408">
        <v>2.0200000000000005</v>
      </c>
      <c r="D13844" s="408">
        <v>2.7522000000000002</v>
      </c>
      <c r="E13844" s="408">
        <v>4.7721999999999998</v>
      </c>
      <c r="F13844" s="409">
        <v>44970.433287037034</v>
      </c>
      <c r="G13844" s="408">
        <v>0</v>
      </c>
    </row>
    <row r="13845" spans="1:7" ht="15" x14ac:dyDescent="0.2">
      <c r="A13845" s="407" t="s">
        <v>21916</v>
      </c>
      <c r="B13845" s="407" t="s">
        <v>21917</v>
      </c>
      <c r="C13845" s="408">
        <v>1.57</v>
      </c>
      <c r="D13845" s="408">
        <v>5.0290999999999997</v>
      </c>
      <c r="E13845" s="408">
        <v>6.5991</v>
      </c>
      <c r="F13845" s="409">
        <v>44970.431875000002</v>
      </c>
      <c r="G13845" s="408">
        <v>0</v>
      </c>
    </row>
    <row r="13846" spans="1:7" ht="15" x14ac:dyDescent="0.25">
      <c r="A13846" s="407" t="s">
        <v>21918</v>
      </c>
      <c r="B13846" s="407" t="s">
        <v>21919</v>
      </c>
      <c r="C13846" s="406"/>
      <c r="D13846" s="408">
        <v>0.31</v>
      </c>
      <c r="E13846" s="408">
        <v>0.31</v>
      </c>
      <c r="F13846" s="409">
        <v>44881.38076388889</v>
      </c>
      <c r="G13846" s="408">
        <v>0</v>
      </c>
    </row>
    <row r="13847" spans="1:7" ht="15" x14ac:dyDescent="0.25">
      <c r="A13847" s="407" t="s">
        <v>21920</v>
      </c>
      <c r="B13847" s="407" t="s">
        <v>21921</v>
      </c>
      <c r="C13847" s="406"/>
      <c r="D13847" s="408">
        <v>1.79</v>
      </c>
      <c r="E13847" s="408">
        <v>1.79</v>
      </c>
      <c r="F13847" s="409">
        <v>44970.431712962964</v>
      </c>
      <c r="G13847" s="408">
        <v>0</v>
      </c>
    </row>
    <row r="13848" spans="1:7" ht="15" x14ac:dyDescent="0.25">
      <c r="A13848" s="407" t="s">
        <v>21922</v>
      </c>
      <c r="B13848" s="407" t="s">
        <v>21923</v>
      </c>
      <c r="C13848" s="406"/>
      <c r="D13848" s="408">
        <v>0.31</v>
      </c>
      <c r="E13848" s="408">
        <v>0.31</v>
      </c>
      <c r="F13848" s="409">
        <v>44881.380937499998</v>
      </c>
      <c r="G13848" s="408">
        <v>0</v>
      </c>
    </row>
    <row r="13849" spans="1:7" ht="15" x14ac:dyDescent="0.2">
      <c r="A13849" s="407" t="s">
        <v>21924</v>
      </c>
      <c r="B13849" s="407" t="s">
        <v>21925</v>
      </c>
      <c r="C13849" s="408">
        <v>0</v>
      </c>
      <c r="D13849" s="408">
        <v>1.9530000000000001</v>
      </c>
      <c r="E13849" s="408">
        <v>1.9530000000000001</v>
      </c>
      <c r="F13849" s="409">
        <v>44970.430173611108</v>
      </c>
      <c r="G13849" s="408">
        <v>1231</v>
      </c>
    </row>
    <row r="13850" spans="1:7" ht="15" x14ac:dyDescent="0.2">
      <c r="A13850" s="407" t="s">
        <v>21926</v>
      </c>
      <c r="B13850" s="407" t="s">
        <v>21927</v>
      </c>
      <c r="C13850" s="408">
        <v>0.51</v>
      </c>
      <c r="D13850" s="408">
        <v>3.6255000000000002</v>
      </c>
      <c r="E13850" s="408">
        <v>4.1355000000000004</v>
      </c>
      <c r="F13850" s="409">
        <v>44970.431516203702</v>
      </c>
      <c r="G13850" s="408">
        <v>0</v>
      </c>
    </row>
    <row r="13851" spans="1:7" ht="15" x14ac:dyDescent="0.2">
      <c r="A13851" s="407" t="s">
        <v>21928</v>
      </c>
      <c r="B13851" s="407" t="s">
        <v>21929</v>
      </c>
      <c r="C13851" s="408">
        <v>0</v>
      </c>
      <c r="D13851" s="408">
        <v>0.66</v>
      </c>
      <c r="E13851" s="408">
        <v>0.66</v>
      </c>
      <c r="F13851" s="409">
        <v>44516.531435185185</v>
      </c>
      <c r="G13851" s="408">
        <v>0</v>
      </c>
    </row>
    <row r="13852" spans="1:7" ht="15" x14ac:dyDescent="0.2">
      <c r="A13852" s="407" t="s">
        <v>21930</v>
      </c>
      <c r="B13852" s="407" t="s">
        <v>21931</v>
      </c>
      <c r="C13852" s="408">
        <v>0.11</v>
      </c>
      <c r="D13852" s="408">
        <v>0.91310000000000002</v>
      </c>
      <c r="E13852" s="408">
        <v>1.0230999999999999</v>
      </c>
      <c r="F13852" s="409">
        <v>44970.43277777778</v>
      </c>
      <c r="G13852" s="408">
        <v>0</v>
      </c>
    </row>
    <row r="13853" spans="1:7" ht="15" x14ac:dyDescent="0.2">
      <c r="A13853" s="407" t="s">
        <v>21932</v>
      </c>
      <c r="B13853" s="407" t="s">
        <v>21933</v>
      </c>
      <c r="C13853" s="408">
        <v>0.5</v>
      </c>
      <c r="D13853" s="408">
        <v>1.1355</v>
      </c>
      <c r="E13853" s="408">
        <v>1.6355</v>
      </c>
      <c r="F13853" s="409">
        <v>44970.432962962965</v>
      </c>
      <c r="G13853" s="408">
        <v>0</v>
      </c>
    </row>
    <row r="13854" spans="1:7" ht="15" x14ac:dyDescent="0.2">
      <c r="A13854" s="407" t="s">
        <v>21934</v>
      </c>
      <c r="B13854" s="407" t="s">
        <v>21935</v>
      </c>
      <c r="C13854" s="408">
        <v>0.5</v>
      </c>
      <c r="D13854" s="408">
        <v>1.046</v>
      </c>
      <c r="E13854" s="408">
        <v>1.546</v>
      </c>
      <c r="F13854" s="409">
        <v>44970.43310185185</v>
      </c>
      <c r="G13854" s="408">
        <v>0</v>
      </c>
    </row>
    <row r="13855" spans="1:7" ht="15" x14ac:dyDescent="0.2">
      <c r="A13855" s="407" t="s">
        <v>37665</v>
      </c>
      <c r="B13855" s="407" t="s">
        <v>37666</v>
      </c>
      <c r="C13855" s="408">
        <v>0.5</v>
      </c>
      <c r="D13855" s="408">
        <v>1.5578968165497655</v>
      </c>
      <c r="E13855" s="408">
        <v>2.057896816549766</v>
      </c>
      <c r="F13855" s="409">
        <v>45329.353634259256</v>
      </c>
      <c r="G13855" s="408">
        <v>0</v>
      </c>
    </row>
    <row r="13856" spans="1:7" ht="15" x14ac:dyDescent="0.2">
      <c r="A13856" s="407" t="s">
        <v>21936</v>
      </c>
      <c r="B13856" s="407" t="s">
        <v>21937</v>
      </c>
      <c r="C13856" s="408">
        <v>0.51</v>
      </c>
      <c r="D13856" s="408">
        <v>2.0711968165497656</v>
      </c>
      <c r="E13856" s="408">
        <v>2.5811968165497654</v>
      </c>
      <c r="F13856" s="409">
        <v>43334.688449074078</v>
      </c>
      <c r="G13856" s="408">
        <v>0</v>
      </c>
    </row>
    <row r="13857" spans="1:7" ht="15" x14ac:dyDescent="0.2">
      <c r="A13857" s="407" t="s">
        <v>34141</v>
      </c>
      <c r="B13857" s="407" t="s">
        <v>34142</v>
      </c>
      <c r="C13857" s="408">
        <v>0</v>
      </c>
      <c r="D13857" s="408">
        <v>2.1</v>
      </c>
      <c r="E13857" s="408">
        <v>2.1</v>
      </c>
      <c r="F13857" s="409">
        <v>45628.584699074076</v>
      </c>
      <c r="G13857" s="408">
        <v>0</v>
      </c>
    </row>
    <row r="13858" spans="1:7" ht="15" x14ac:dyDescent="0.2">
      <c r="A13858" s="407" t="s">
        <v>34143</v>
      </c>
      <c r="B13858" s="407" t="s">
        <v>34144</v>
      </c>
      <c r="C13858" s="408">
        <v>0</v>
      </c>
      <c r="D13858" s="408">
        <v>2</v>
      </c>
      <c r="E13858" s="408">
        <v>2</v>
      </c>
      <c r="F13858" s="409">
        <v>46052.453888888886</v>
      </c>
      <c r="G13858" s="408">
        <v>142</v>
      </c>
    </row>
    <row r="13859" spans="1:7" ht="15" x14ac:dyDescent="0.2">
      <c r="A13859" s="407" t="s">
        <v>21938</v>
      </c>
      <c r="B13859" s="407" t="s">
        <v>21939</v>
      </c>
      <c r="C13859" s="408">
        <v>0</v>
      </c>
      <c r="D13859" s="408">
        <v>0.11087036722004916</v>
      </c>
      <c r="E13859" s="408">
        <v>0.11087036722004916</v>
      </c>
      <c r="F13859" s="409">
        <v>46056.61577546296</v>
      </c>
      <c r="G13859" s="408">
        <v>815</v>
      </c>
    </row>
    <row r="13860" spans="1:7" ht="15" x14ac:dyDescent="0.2">
      <c r="A13860" s="407" t="s">
        <v>21940</v>
      </c>
      <c r="B13860" s="407" t="s">
        <v>21941</v>
      </c>
      <c r="C13860" s="408">
        <v>0</v>
      </c>
      <c r="D13860" s="408">
        <v>0.1</v>
      </c>
      <c r="E13860" s="408">
        <v>0.1</v>
      </c>
      <c r="F13860" s="409">
        <v>45415.300046296295</v>
      </c>
      <c r="G13860" s="408">
        <v>0</v>
      </c>
    </row>
    <row r="13861" spans="1:7" ht="15" x14ac:dyDescent="0.2">
      <c r="A13861" s="407" t="s">
        <v>21942</v>
      </c>
      <c r="B13861" s="407" t="s">
        <v>21943</v>
      </c>
      <c r="C13861" s="408">
        <v>0</v>
      </c>
      <c r="D13861" s="408">
        <v>1.79</v>
      </c>
      <c r="E13861" s="408">
        <v>1.79</v>
      </c>
      <c r="F13861" s="409">
        <v>45328.451782407406</v>
      </c>
      <c r="G13861" s="408">
        <v>0</v>
      </c>
    </row>
    <row r="13862" spans="1:7" ht="15" x14ac:dyDescent="0.2">
      <c r="A13862" s="407" t="s">
        <v>37667</v>
      </c>
      <c r="B13862" s="407" t="s">
        <v>37668</v>
      </c>
      <c r="C13862" s="408">
        <v>0</v>
      </c>
      <c r="D13862" s="408">
        <v>5.0815999999999999</v>
      </c>
      <c r="E13862" s="408">
        <v>5.0815999999999999</v>
      </c>
      <c r="F13862" s="409">
        <v>44245.409259259257</v>
      </c>
      <c r="G13862" s="408">
        <v>0</v>
      </c>
    </row>
    <row r="13863" spans="1:7" ht="15" x14ac:dyDescent="0.2">
      <c r="A13863" s="407" t="s">
        <v>21944</v>
      </c>
      <c r="B13863" s="407" t="s">
        <v>21945</v>
      </c>
      <c r="C13863" s="408">
        <v>0</v>
      </c>
      <c r="D13863" s="408">
        <v>0.16</v>
      </c>
      <c r="E13863" s="408">
        <v>0.16</v>
      </c>
      <c r="F13863" s="409">
        <v>46058.335057870368</v>
      </c>
      <c r="G13863" s="408">
        <v>164</v>
      </c>
    </row>
    <row r="13864" spans="1:7" ht="15" x14ac:dyDescent="0.2">
      <c r="A13864" s="407" t="s">
        <v>37669</v>
      </c>
      <c r="B13864" s="407" t="s">
        <v>37670</v>
      </c>
      <c r="C13864" s="408">
        <v>0</v>
      </c>
      <c r="D13864" s="408">
        <v>0.18</v>
      </c>
      <c r="E13864" s="408">
        <v>0.18</v>
      </c>
      <c r="F13864" s="409">
        <v>43007.499699074076</v>
      </c>
      <c r="G13864" s="408">
        <v>0</v>
      </c>
    </row>
    <row r="13865" spans="1:7" ht="15" x14ac:dyDescent="0.25">
      <c r="A13865" s="407" t="s">
        <v>37671</v>
      </c>
      <c r="B13865" s="407" t="s">
        <v>37672</v>
      </c>
      <c r="C13865" s="406"/>
      <c r="D13865" s="408">
        <v>0.23</v>
      </c>
      <c r="E13865" s="408">
        <v>0.23</v>
      </c>
      <c r="F13865" s="409">
        <v>43347.462013888886</v>
      </c>
      <c r="G13865" s="408">
        <v>0</v>
      </c>
    </row>
    <row r="13866" spans="1:7" ht="15" x14ac:dyDescent="0.2">
      <c r="A13866" s="407" t="s">
        <v>21946</v>
      </c>
      <c r="B13866" s="407" t="s">
        <v>21947</v>
      </c>
      <c r="C13866" s="408">
        <v>0</v>
      </c>
      <c r="D13866" s="408">
        <v>1.65</v>
      </c>
      <c r="E13866" s="408">
        <v>1.65</v>
      </c>
      <c r="F13866" s="409">
        <v>45889.572789351849</v>
      </c>
      <c r="G13866" s="408">
        <v>0</v>
      </c>
    </row>
    <row r="13867" spans="1:7" ht="15" x14ac:dyDescent="0.2">
      <c r="A13867" s="407" t="s">
        <v>21948</v>
      </c>
      <c r="B13867" s="407" t="s">
        <v>21949</v>
      </c>
      <c r="C13867" s="408">
        <v>0</v>
      </c>
      <c r="D13867" s="408">
        <v>0.09</v>
      </c>
      <c r="E13867" s="408">
        <v>0.09</v>
      </c>
      <c r="F13867" s="409">
        <v>46051.520543981482</v>
      </c>
      <c r="G13867" s="408">
        <v>1782</v>
      </c>
    </row>
    <row r="13868" spans="1:7" ht="15" x14ac:dyDescent="0.2">
      <c r="A13868" s="407" t="s">
        <v>21950</v>
      </c>
      <c r="B13868" s="407" t="s">
        <v>21951</v>
      </c>
      <c r="C13868" s="408">
        <v>0</v>
      </c>
      <c r="D13868" s="408">
        <v>5.81</v>
      </c>
      <c r="E13868" s="408">
        <v>11.62</v>
      </c>
      <c r="F13868" s="409">
        <v>44354.611435185187</v>
      </c>
      <c r="G13868" s="408">
        <v>0</v>
      </c>
    </row>
    <row r="13869" spans="1:7" ht="15" x14ac:dyDescent="0.25">
      <c r="A13869" s="407" t="s">
        <v>21952</v>
      </c>
      <c r="B13869" s="407" t="s">
        <v>21953</v>
      </c>
      <c r="C13869" s="408">
        <v>0</v>
      </c>
      <c r="D13869" s="408">
        <v>3.5000000000000003E-2</v>
      </c>
      <c r="E13869" s="408">
        <v>3.5000000000000003E-2</v>
      </c>
      <c r="F13869" s="406"/>
      <c r="G13869" s="408">
        <v>0</v>
      </c>
    </row>
    <row r="13870" spans="1:7" ht="15" x14ac:dyDescent="0.2">
      <c r="A13870" s="407" t="s">
        <v>21954</v>
      </c>
      <c r="B13870" s="407" t="s">
        <v>21955</v>
      </c>
      <c r="C13870" s="408">
        <v>0</v>
      </c>
      <c r="D13870" s="408">
        <v>2.9659825327510916</v>
      </c>
      <c r="E13870" s="408">
        <v>2.9659825327510916</v>
      </c>
      <c r="F13870" s="409">
        <v>45124.352881944447</v>
      </c>
      <c r="G13870" s="408">
        <v>229</v>
      </c>
    </row>
    <row r="13871" spans="1:7" ht="15" x14ac:dyDescent="0.25">
      <c r="A13871" s="407" t="s">
        <v>21956</v>
      </c>
      <c r="B13871" s="407" t="s">
        <v>21957</v>
      </c>
      <c r="C13871" s="408">
        <v>0</v>
      </c>
      <c r="D13871" s="408">
        <v>0.25994113799869195</v>
      </c>
      <c r="E13871" s="408">
        <v>0.25994113799869195</v>
      </c>
      <c r="F13871" s="406"/>
      <c r="G13871" s="408">
        <v>76</v>
      </c>
    </row>
    <row r="13872" spans="1:7" ht="15" x14ac:dyDescent="0.25">
      <c r="A13872" s="407" t="s">
        <v>21958</v>
      </c>
      <c r="B13872" s="407" t="s">
        <v>21959</v>
      </c>
      <c r="C13872" s="408">
        <v>0</v>
      </c>
      <c r="D13872" s="408">
        <v>0.06</v>
      </c>
      <c r="E13872" s="408">
        <v>0.06</v>
      </c>
      <c r="F13872" s="406"/>
      <c r="G13872" s="408">
        <v>0</v>
      </c>
    </row>
    <row r="13873" spans="1:7" ht="15" x14ac:dyDescent="0.2">
      <c r="A13873" s="407" t="s">
        <v>21960</v>
      </c>
      <c r="B13873" s="407" t="s">
        <v>21961</v>
      </c>
      <c r="C13873" s="408">
        <v>0</v>
      </c>
      <c r="D13873" s="408">
        <v>0.3</v>
      </c>
      <c r="E13873" s="408">
        <v>0.3</v>
      </c>
      <c r="F13873" s="409">
        <v>43844.465370370373</v>
      </c>
      <c r="G13873" s="408">
        <v>0</v>
      </c>
    </row>
    <row r="13874" spans="1:7" ht="15" x14ac:dyDescent="0.25">
      <c r="A13874" s="407" t="s">
        <v>21962</v>
      </c>
      <c r="B13874" s="407" t="s">
        <v>21963</v>
      </c>
      <c r="C13874" s="406"/>
      <c r="D13874" s="406"/>
      <c r="E13874" s="406"/>
      <c r="F13874" s="406"/>
      <c r="G13874" s="408">
        <v>0</v>
      </c>
    </row>
    <row r="13875" spans="1:7" ht="15" x14ac:dyDescent="0.2">
      <c r="A13875" s="407" t="s">
        <v>37673</v>
      </c>
      <c r="B13875" s="407" t="s">
        <v>37674</v>
      </c>
      <c r="C13875" s="408">
        <v>0</v>
      </c>
      <c r="D13875" s="408">
        <v>0.33</v>
      </c>
      <c r="E13875" s="408">
        <v>0.33</v>
      </c>
      <c r="F13875" s="409">
        <v>45490.525324074071</v>
      </c>
      <c r="G13875" s="408">
        <v>0</v>
      </c>
    </row>
    <row r="13876" spans="1:7" ht="15" x14ac:dyDescent="0.2">
      <c r="A13876" s="407" t="s">
        <v>21964</v>
      </c>
      <c r="B13876" s="407" t="s">
        <v>21965</v>
      </c>
      <c r="C13876" s="408">
        <v>0</v>
      </c>
      <c r="D13876" s="408">
        <v>0.16</v>
      </c>
      <c r="E13876" s="408">
        <v>0.16</v>
      </c>
      <c r="F13876" s="409">
        <v>45198.36478009259</v>
      </c>
      <c r="G13876" s="408">
        <v>2308</v>
      </c>
    </row>
    <row r="13877" spans="1:7" ht="15" x14ac:dyDescent="0.2">
      <c r="A13877" s="407" t="s">
        <v>37675</v>
      </c>
      <c r="B13877" s="407" t="s">
        <v>37676</v>
      </c>
      <c r="C13877" s="408">
        <v>0</v>
      </c>
      <c r="D13877" s="408">
        <v>0.11</v>
      </c>
      <c r="E13877" s="408">
        <v>0.11</v>
      </c>
      <c r="F13877" s="409">
        <v>45407.40384259259</v>
      </c>
      <c r="G13877" s="408">
        <v>0</v>
      </c>
    </row>
    <row r="13878" spans="1:7" ht="15" x14ac:dyDescent="0.25">
      <c r="A13878" s="407" t="s">
        <v>21966</v>
      </c>
      <c r="B13878" s="407" t="s">
        <v>21967</v>
      </c>
      <c r="C13878" s="408">
        <v>0</v>
      </c>
      <c r="D13878" s="408">
        <v>0.01</v>
      </c>
      <c r="E13878" s="408">
        <v>0.01</v>
      </c>
      <c r="F13878" s="406"/>
      <c r="G13878" s="408">
        <v>0</v>
      </c>
    </row>
    <row r="13879" spans="1:7" ht="15" x14ac:dyDescent="0.2">
      <c r="A13879" s="407" t="s">
        <v>21968</v>
      </c>
      <c r="B13879" s="407" t="s">
        <v>21969</v>
      </c>
      <c r="C13879" s="408">
        <v>0</v>
      </c>
      <c r="D13879" s="408">
        <v>0.04</v>
      </c>
      <c r="E13879" s="408">
        <v>0.04</v>
      </c>
      <c r="F13879" s="409">
        <v>45124.37871527778</v>
      </c>
      <c r="G13879" s="408">
        <v>0</v>
      </c>
    </row>
    <row r="13880" spans="1:7" ht="15" x14ac:dyDescent="0.2">
      <c r="A13880" s="407" t="s">
        <v>21970</v>
      </c>
      <c r="B13880" s="407" t="s">
        <v>21971</v>
      </c>
      <c r="C13880" s="408">
        <v>0</v>
      </c>
      <c r="D13880" s="408">
        <v>1.039E-2</v>
      </c>
      <c r="E13880" s="408">
        <v>1.039E-2</v>
      </c>
      <c r="F13880" s="409">
        <v>45882.505486111113</v>
      </c>
      <c r="G13880" s="408">
        <v>501</v>
      </c>
    </row>
    <row r="13881" spans="1:7" ht="15" x14ac:dyDescent="0.2">
      <c r="A13881" s="407" t="s">
        <v>37677</v>
      </c>
      <c r="B13881" s="407" t="s">
        <v>37678</v>
      </c>
      <c r="C13881" s="408">
        <v>0</v>
      </c>
      <c r="D13881" s="408">
        <v>0.11</v>
      </c>
      <c r="E13881" s="408">
        <v>0.11</v>
      </c>
      <c r="F13881" s="409">
        <v>43007.500474537039</v>
      </c>
      <c r="G13881" s="408">
        <v>0</v>
      </c>
    </row>
    <row r="13882" spans="1:7" ht="15" x14ac:dyDescent="0.25">
      <c r="A13882" s="407" t="s">
        <v>21972</v>
      </c>
      <c r="B13882" s="407" t="s">
        <v>21973</v>
      </c>
      <c r="C13882" s="406"/>
      <c r="D13882" s="408">
        <v>16</v>
      </c>
      <c r="E13882" s="408">
        <v>16</v>
      </c>
      <c r="F13882" s="406"/>
      <c r="G13882" s="408">
        <v>0</v>
      </c>
    </row>
    <row r="13883" spans="1:7" ht="15" x14ac:dyDescent="0.25">
      <c r="A13883" s="407" t="s">
        <v>21974</v>
      </c>
      <c r="B13883" s="407" t="s">
        <v>21975</v>
      </c>
      <c r="C13883" s="406"/>
      <c r="D13883" s="408">
        <v>20</v>
      </c>
      <c r="E13883" s="408">
        <v>20</v>
      </c>
      <c r="F13883" s="406"/>
      <c r="G13883" s="408">
        <v>0</v>
      </c>
    </row>
    <row r="13884" spans="1:7" ht="15" x14ac:dyDescent="0.25">
      <c r="A13884" s="407" t="s">
        <v>21976</v>
      </c>
      <c r="B13884" s="407" t="s">
        <v>21977</v>
      </c>
      <c r="C13884" s="406"/>
      <c r="D13884" s="408">
        <v>0.13900000000000001</v>
      </c>
      <c r="E13884" s="408">
        <v>0.13900000000000001</v>
      </c>
      <c r="F13884" s="406"/>
      <c r="G13884" s="408">
        <v>0</v>
      </c>
    </row>
    <row r="13885" spans="1:7" ht="15" x14ac:dyDescent="0.25">
      <c r="A13885" s="407" t="s">
        <v>21978</v>
      </c>
      <c r="B13885" s="407" t="s">
        <v>21979</v>
      </c>
      <c r="C13885" s="406"/>
      <c r="D13885" s="406"/>
      <c r="E13885" s="406"/>
      <c r="F13885" s="406"/>
      <c r="G13885" s="408">
        <v>0</v>
      </c>
    </row>
    <row r="13886" spans="1:7" ht="15" x14ac:dyDescent="0.2">
      <c r="A13886" s="407" t="s">
        <v>21980</v>
      </c>
      <c r="B13886" s="407" t="s">
        <v>21981</v>
      </c>
      <c r="C13886" s="408">
        <v>0</v>
      </c>
      <c r="D13886" s="408">
        <v>46.63</v>
      </c>
      <c r="E13886" s="408">
        <v>46.63</v>
      </c>
      <c r="F13886" s="409">
        <v>44881.381111111114</v>
      </c>
      <c r="G13886" s="408">
        <v>0</v>
      </c>
    </row>
    <row r="13887" spans="1:7" ht="15" x14ac:dyDescent="0.2">
      <c r="A13887" s="407" t="s">
        <v>21982</v>
      </c>
      <c r="B13887" s="407" t="s">
        <v>21983</v>
      </c>
      <c r="C13887" s="408">
        <v>0</v>
      </c>
      <c r="D13887" s="408">
        <v>1.4294004752271199</v>
      </c>
      <c r="E13887" s="408">
        <v>1.4294004752271199</v>
      </c>
      <c r="F13887" s="409">
        <v>45027.424791666665</v>
      </c>
      <c r="G13887" s="408">
        <v>49</v>
      </c>
    </row>
    <row r="13888" spans="1:7" ht="15" x14ac:dyDescent="0.25">
      <c r="A13888" s="407" t="s">
        <v>21984</v>
      </c>
      <c r="B13888" s="407" t="s">
        <v>21985</v>
      </c>
      <c r="C13888" s="406"/>
      <c r="D13888" s="408">
        <v>0.01</v>
      </c>
      <c r="E13888" s="408">
        <v>0.01</v>
      </c>
      <c r="F13888" s="406"/>
      <c r="G13888" s="408">
        <v>0</v>
      </c>
    </row>
    <row r="13889" spans="1:7" ht="15" x14ac:dyDescent="0.25">
      <c r="A13889" s="407" t="s">
        <v>21986</v>
      </c>
      <c r="B13889" s="407" t="s">
        <v>21987</v>
      </c>
      <c r="C13889" s="406"/>
      <c r="D13889" s="408">
        <v>0.128</v>
      </c>
      <c r="E13889" s="408">
        <v>0.128</v>
      </c>
      <c r="F13889" s="409">
        <v>43012.356724537036</v>
      </c>
      <c r="G13889" s="408">
        <v>0</v>
      </c>
    </row>
    <row r="13890" spans="1:7" ht="15" x14ac:dyDescent="0.25">
      <c r="A13890" s="407" t="s">
        <v>21988</v>
      </c>
      <c r="B13890" s="407" t="s">
        <v>21989</v>
      </c>
      <c r="C13890" s="406"/>
      <c r="D13890" s="408">
        <v>16</v>
      </c>
      <c r="E13890" s="408">
        <v>16</v>
      </c>
      <c r="F13890" s="406"/>
      <c r="G13890" s="408">
        <v>0</v>
      </c>
    </row>
    <row r="13891" spans="1:7" ht="15" x14ac:dyDescent="0.25">
      <c r="A13891" s="407" t="s">
        <v>21990</v>
      </c>
      <c r="B13891" s="407" t="s">
        <v>21991</v>
      </c>
      <c r="C13891" s="406"/>
      <c r="D13891" s="408">
        <v>16</v>
      </c>
      <c r="E13891" s="408">
        <v>16</v>
      </c>
      <c r="F13891" s="409">
        <v>44512.342395833337</v>
      </c>
      <c r="G13891" s="408">
        <v>0</v>
      </c>
    </row>
    <row r="13892" spans="1:7" ht="15" x14ac:dyDescent="0.2">
      <c r="A13892" s="407" t="s">
        <v>21992</v>
      </c>
      <c r="B13892" s="407" t="s">
        <v>21993</v>
      </c>
      <c r="C13892" s="408">
        <v>0</v>
      </c>
      <c r="D13892" s="408">
        <v>5.9</v>
      </c>
      <c r="E13892" s="408">
        <v>5.9</v>
      </c>
      <c r="F13892" s="409">
        <v>44778.565034722225</v>
      </c>
      <c r="G13892" s="408">
        <v>0</v>
      </c>
    </row>
    <row r="13893" spans="1:7" ht="15" x14ac:dyDescent="0.25">
      <c r="A13893" s="407" t="s">
        <v>21994</v>
      </c>
      <c r="B13893" s="407" t="s">
        <v>21995</v>
      </c>
      <c r="C13893" s="406"/>
      <c r="D13893" s="406"/>
      <c r="E13893" s="406"/>
      <c r="F13893" s="409">
        <v>44882.435949074075</v>
      </c>
      <c r="G13893" s="408">
        <v>0</v>
      </c>
    </row>
    <row r="13894" spans="1:7" ht="15" x14ac:dyDescent="0.2">
      <c r="A13894" s="407" t="s">
        <v>21996</v>
      </c>
      <c r="B13894" s="407" t="s">
        <v>21997</v>
      </c>
      <c r="C13894" s="408">
        <v>0</v>
      </c>
      <c r="D13894" s="408">
        <v>3.5</v>
      </c>
      <c r="E13894" s="408">
        <v>3.5</v>
      </c>
      <c r="F13894" s="409">
        <v>44873.434895833336</v>
      </c>
      <c r="G13894" s="408">
        <v>0</v>
      </c>
    </row>
    <row r="13895" spans="1:7" ht="15" x14ac:dyDescent="0.25">
      <c r="A13895" s="407" t="s">
        <v>21998</v>
      </c>
      <c r="B13895" s="407" t="s">
        <v>21999</v>
      </c>
      <c r="C13895" s="408">
        <v>0</v>
      </c>
      <c r="D13895" s="408">
        <v>2.5</v>
      </c>
      <c r="E13895" s="408">
        <v>2.5</v>
      </c>
      <c r="F13895" s="406"/>
      <c r="G13895" s="408">
        <v>0</v>
      </c>
    </row>
    <row r="13896" spans="1:7" ht="15" x14ac:dyDescent="0.25">
      <c r="A13896" s="407" t="s">
        <v>22000</v>
      </c>
      <c r="B13896" s="407" t="s">
        <v>22001</v>
      </c>
      <c r="C13896" s="408">
        <v>0</v>
      </c>
      <c r="D13896" s="408">
        <v>7.3</v>
      </c>
      <c r="E13896" s="408">
        <v>7.3</v>
      </c>
      <c r="F13896" s="406"/>
      <c r="G13896" s="408">
        <v>0</v>
      </c>
    </row>
    <row r="13897" spans="1:7" ht="15" x14ac:dyDescent="0.2">
      <c r="A13897" s="407" t="s">
        <v>22002</v>
      </c>
      <c r="B13897" s="407" t="s">
        <v>22003</v>
      </c>
      <c r="C13897" s="408">
        <v>0</v>
      </c>
      <c r="D13897" s="408">
        <v>0.05</v>
      </c>
      <c r="E13897" s="408">
        <v>0.05</v>
      </c>
      <c r="F13897" s="409">
        <v>45415.30059027778</v>
      </c>
      <c r="G13897" s="408">
        <v>20000</v>
      </c>
    </row>
    <row r="13898" spans="1:7" ht="15" x14ac:dyDescent="0.2">
      <c r="A13898" s="407" t="s">
        <v>22004</v>
      </c>
      <c r="B13898" s="407" t="s">
        <v>22005</v>
      </c>
      <c r="C13898" s="408">
        <v>0</v>
      </c>
      <c r="D13898" s="408">
        <v>0.56000000000000005</v>
      </c>
      <c r="E13898" s="408">
        <v>0.56000000000000005</v>
      </c>
      <c r="F13898" s="409">
        <v>46101.30327546296</v>
      </c>
      <c r="G13898" s="408">
        <v>881</v>
      </c>
    </row>
    <row r="13899" spans="1:7" ht="15" x14ac:dyDescent="0.2">
      <c r="A13899" s="407" t="s">
        <v>22006</v>
      </c>
      <c r="B13899" s="407" t="s">
        <v>22007</v>
      </c>
      <c r="C13899" s="408">
        <v>0</v>
      </c>
      <c r="D13899" s="408">
        <v>0.69</v>
      </c>
      <c r="E13899" s="408">
        <v>0.69</v>
      </c>
      <c r="F13899" s="409">
        <v>46083.568518518521</v>
      </c>
      <c r="G13899" s="408">
        <v>250</v>
      </c>
    </row>
    <row r="13900" spans="1:7" ht="15" x14ac:dyDescent="0.25">
      <c r="A13900" s="407" t="s">
        <v>37679</v>
      </c>
      <c r="B13900" s="407" t="s">
        <v>37680</v>
      </c>
      <c r="C13900" s="406"/>
      <c r="D13900" s="408">
        <v>0.64</v>
      </c>
      <c r="E13900" s="408">
        <v>0.64</v>
      </c>
      <c r="F13900" s="406"/>
      <c r="G13900" s="408">
        <v>0</v>
      </c>
    </row>
    <row r="13901" spans="1:7" ht="15" x14ac:dyDescent="0.25">
      <c r="A13901" s="407" t="s">
        <v>22008</v>
      </c>
      <c r="B13901" s="407" t="s">
        <v>22009</v>
      </c>
      <c r="C13901" s="406"/>
      <c r="D13901" s="408">
        <v>0.45</v>
      </c>
      <c r="E13901" s="408">
        <v>0.45</v>
      </c>
      <c r="F13901" s="409">
        <v>45174.558622685188</v>
      </c>
      <c r="G13901" s="408">
        <v>0</v>
      </c>
    </row>
    <row r="13902" spans="1:7" ht="15" x14ac:dyDescent="0.2">
      <c r="A13902" s="407" t="s">
        <v>22010</v>
      </c>
      <c r="B13902" s="407" t="s">
        <v>22011</v>
      </c>
      <c r="C13902" s="408">
        <v>0</v>
      </c>
      <c r="D13902" s="408">
        <v>0.1812863138730795</v>
      </c>
      <c r="E13902" s="408">
        <v>0.1812863138730795</v>
      </c>
      <c r="F13902" s="409">
        <v>46098.570081018515</v>
      </c>
      <c r="G13902" s="408">
        <v>4046</v>
      </c>
    </row>
    <row r="13903" spans="1:7" ht="15" x14ac:dyDescent="0.2">
      <c r="A13903" s="407" t="s">
        <v>22012</v>
      </c>
      <c r="B13903" s="407" t="s">
        <v>22013</v>
      </c>
      <c r="C13903" s="408">
        <v>0</v>
      </c>
      <c r="D13903" s="408">
        <v>0.62</v>
      </c>
      <c r="E13903" s="408">
        <v>0.62</v>
      </c>
      <c r="F13903" s="409">
        <v>46058.337465277778</v>
      </c>
      <c r="G13903" s="408">
        <v>569</v>
      </c>
    </row>
    <row r="13904" spans="1:7" ht="15" x14ac:dyDescent="0.25">
      <c r="A13904" s="407" t="s">
        <v>37681</v>
      </c>
      <c r="B13904" s="407" t="s">
        <v>37682</v>
      </c>
      <c r="C13904" s="406"/>
      <c r="D13904" s="406"/>
      <c r="E13904" s="406"/>
      <c r="F13904" s="409">
        <v>45726.471041666664</v>
      </c>
      <c r="G13904" s="408">
        <v>0</v>
      </c>
    </row>
    <row r="13905" spans="1:7" ht="15" x14ac:dyDescent="0.25">
      <c r="A13905" s="407" t="s">
        <v>37683</v>
      </c>
      <c r="B13905" s="407" t="s">
        <v>37684</v>
      </c>
      <c r="C13905" s="406"/>
      <c r="D13905" s="406"/>
      <c r="E13905" s="406"/>
      <c r="F13905" s="409">
        <v>45726.471365740741</v>
      </c>
      <c r="G13905" s="408">
        <v>0</v>
      </c>
    </row>
    <row r="13906" spans="1:7" ht="15" x14ac:dyDescent="0.2">
      <c r="A13906" s="407" t="s">
        <v>22014</v>
      </c>
      <c r="B13906" s="407" t="s">
        <v>22015</v>
      </c>
      <c r="C13906" s="408">
        <v>0</v>
      </c>
      <c r="D13906" s="408">
        <v>0.37</v>
      </c>
      <c r="E13906" s="408">
        <v>0.37</v>
      </c>
      <c r="F13906" s="409">
        <v>45363.587881944448</v>
      </c>
      <c r="G13906" s="408">
        <v>0</v>
      </c>
    </row>
    <row r="13907" spans="1:7" ht="15" x14ac:dyDescent="0.25">
      <c r="A13907" s="407" t="s">
        <v>22016</v>
      </c>
      <c r="B13907" s="407" t="s">
        <v>22017</v>
      </c>
      <c r="C13907" s="406"/>
      <c r="D13907" s="406"/>
      <c r="E13907" s="406"/>
      <c r="F13907" s="409">
        <v>44882.436122685183</v>
      </c>
      <c r="G13907" s="408">
        <v>0</v>
      </c>
    </row>
    <row r="13908" spans="1:7" ht="15" x14ac:dyDescent="0.25">
      <c r="A13908" s="407" t="s">
        <v>22018</v>
      </c>
      <c r="B13908" s="407" t="s">
        <v>22019</v>
      </c>
      <c r="C13908" s="406"/>
      <c r="D13908" s="406"/>
      <c r="E13908" s="406"/>
      <c r="F13908" s="409">
        <v>44882.436319444445</v>
      </c>
      <c r="G13908" s="408">
        <v>0</v>
      </c>
    </row>
    <row r="13909" spans="1:7" ht="15" x14ac:dyDescent="0.2">
      <c r="A13909" s="407" t="s">
        <v>22020</v>
      </c>
      <c r="B13909" s="407" t="s">
        <v>22021</v>
      </c>
      <c r="C13909" s="408">
        <v>0</v>
      </c>
      <c r="D13909" s="408">
        <v>0.1634023225662885</v>
      </c>
      <c r="E13909" s="408">
        <v>0.1634023225662885</v>
      </c>
      <c r="F13909" s="409">
        <v>46101.299907407411</v>
      </c>
      <c r="G13909" s="408">
        <v>4141</v>
      </c>
    </row>
    <row r="13910" spans="1:7" ht="15" x14ac:dyDescent="0.2">
      <c r="A13910" s="407" t="s">
        <v>22022</v>
      </c>
      <c r="B13910" s="407" t="s">
        <v>22023</v>
      </c>
      <c r="C13910" s="408">
        <v>0</v>
      </c>
      <c r="D13910" s="408">
        <v>0</v>
      </c>
      <c r="E13910" s="408">
        <v>0</v>
      </c>
      <c r="F13910" s="409">
        <v>45393.605462962965</v>
      </c>
      <c r="G13910" s="408">
        <v>0</v>
      </c>
    </row>
    <row r="13911" spans="1:7" ht="15" x14ac:dyDescent="0.2">
      <c r="A13911" s="407" t="s">
        <v>22024</v>
      </c>
      <c r="B13911" s="407" t="s">
        <v>22025</v>
      </c>
      <c r="C13911" s="408">
        <v>0</v>
      </c>
      <c r="D13911" s="408">
        <v>0.34</v>
      </c>
      <c r="E13911" s="408">
        <v>0.34</v>
      </c>
      <c r="F13911" s="409">
        <v>45475.613703703704</v>
      </c>
      <c r="G13911" s="408">
        <v>96</v>
      </c>
    </row>
    <row r="13912" spans="1:7" ht="15" x14ac:dyDescent="0.2">
      <c r="A13912" s="407" t="s">
        <v>22026</v>
      </c>
      <c r="B13912" s="407" t="s">
        <v>22027</v>
      </c>
      <c r="C13912" s="408">
        <v>0</v>
      </c>
      <c r="D13912" s="408">
        <v>3.95</v>
      </c>
      <c r="E13912" s="408">
        <v>3.95</v>
      </c>
      <c r="F13912" s="409">
        <v>44882.436712962961</v>
      </c>
      <c r="G13912" s="408">
        <v>0</v>
      </c>
    </row>
    <row r="13913" spans="1:7" ht="15" x14ac:dyDescent="0.25">
      <c r="A13913" s="407" t="s">
        <v>22028</v>
      </c>
      <c r="B13913" s="407" t="s">
        <v>22029</v>
      </c>
      <c r="C13913" s="406"/>
      <c r="D13913" s="408">
        <v>0.37</v>
      </c>
      <c r="E13913" s="408">
        <v>0.37</v>
      </c>
      <c r="F13913" s="409">
        <v>45363.590868055559</v>
      </c>
      <c r="G13913" s="408">
        <v>0</v>
      </c>
    </row>
    <row r="13914" spans="1:7" ht="15" x14ac:dyDescent="0.25">
      <c r="A13914" s="407" t="s">
        <v>22030</v>
      </c>
      <c r="B13914" s="407" t="s">
        <v>22031</v>
      </c>
      <c r="C13914" s="406"/>
      <c r="D13914" s="406"/>
      <c r="E13914" s="406"/>
      <c r="F13914" s="409">
        <v>44882.436909722222</v>
      </c>
      <c r="G13914" s="408">
        <v>0</v>
      </c>
    </row>
    <row r="13915" spans="1:7" ht="15" x14ac:dyDescent="0.2">
      <c r="A13915" s="407" t="s">
        <v>37685</v>
      </c>
      <c r="B13915" s="407" t="s">
        <v>37686</v>
      </c>
      <c r="C13915" s="408">
        <v>0</v>
      </c>
      <c r="D13915" s="408">
        <v>1.05</v>
      </c>
      <c r="E13915" s="408">
        <v>1.05</v>
      </c>
      <c r="F13915" s="409">
        <v>44215.373680555553</v>
      </c>
      <c r="G13915" s="408">
        <v>0</v>
      </c>
    </row>
    <row r="13916" spans="1:7" ht="15" x14ac:dyDescent="0.2">
      <c r="A13916" s="407" t="s">
        <v>22032</v>
      </c>
      <c r="B13916" s="407" t="s">
        <v>22033</v>
      </c>
      <c r="C13916" s="408">
        <v>0</v>
      </c>
      <c r="D13916" s="408">
        <v>2.0499999999999998</v>
      </c>
      <c r="E13916" s="408">
        <v>2.0499999999999998</v>
      </c>
      <c r="F13916" s="409">
        <v>45986.685486111113</v>
      </c>
      <c r="G13916" s="408">
        <v>250</v>
      </c>
    </row>
    <row r="13917" spans="1:7" ht="15" x14ac:dyDescent="0.2">
      <c r="A13917" s="407" t="s">
        <v>22034</v>
      </c>
      <c r="B13917" s="407" t="s">
        <v>22035</v>
      </c>
      <c r="C13917" s="408">
        <v>0</v>
      </c>
      <c r="D13917" s="408">
        <v>0</v>
      </c>
      <c r="E13917" s="408">
        <v>0</v>
      </c>
      <c r="F13917" s="409">
        <v>45671.61546296296</v>
      </c>
      <c r="G13917" s="408">
        <v>0</v>
      </c>
    </row>
    <row r="13918" spans="1:7" ht="15" x14ac:dyDescent="0.2">
      <c r="A13918" s="407" t="s">
        <v>22036</v>
      </c>
      <c r="B13918" s="407" t="s">
        <v>22037</v>
      </c>
      <c r="C13918" s="408">
        <v>0</v>
      </c>
      <c r="D13918" s="408">
        <v>0.49952391770908972</v>
      </c>
      <c r="E13918" s="408">
        <v>0.49952391770908972</v>
      </c>
      <c r="F13918" s="409">
        <v>46076.354166666664</v>
      </c>
      <c r="G13918" s="408">
        <v>435</v>
      </c>
    </row>
    <row r="13919" spans="1:7" ht="15" x14ac:dyDescent="0.25">
      <c r="A13919" s="407" t="s">
        <v>22038</v>
      </c>
      <c r="B13919" s="407" t="s">
        <v>22039</v>
      </c>
      <c r="C13919" s="406"/>
      <c r="D13919" s="408">
        <v>0.5</v>
      </c>
      <c r="E13919" s="408">
        <v>0.5</v>
      </c>
      <c r="F13919" s="409">
        <v>45181.445775462962</v>
      </c>
      <c r="G13919" s="408">
        <v>0</v>
      </c>
    </row>
    <row r="13920" spans="1:7" ht="15" x14ac:dyDescent="0.2">
      <c r="A13920" s="407" t="s">
        <v>22040</v>
      </c>
      <c r="B13920" s="407" t="s">
        <v>22041</v>
      </c>
      <c r="C13920" s="408">
        <v>0</v>
      </c>
      <c r="D13920" s="408">
        <v>0.53039385206532186</v>
      </c>
      <c r="E13920" s="408">
        <v>0.53039385206532186</v>
      </c>
      <c r="F13920" s="409">
        <v>45140.263495370367</v>
      </c>
      <c r="G13920" s="408">
        <v>1033</v>
      </c>
    </row>
    <row r="13921" spans="1:7" ht="15" x14ac:dyDescent="0.2">
      <c r="A13921" s="407" t="s">
        <v>22042</v>
      </c>
      <c r="B13921" s="407" t="s">
        <v>22043</v>
      </c>
      <c r="C13921" s="408">
        <v>0</v>
      </c>
      <c r="D13921" s="408">
        <v>0.32</v>
      </c>
      <c r="E13921" s="408">
        <v>0.32</v>
      </c>
      <c r="F13921" s="409">
        <v>45180.551736111112</v>
      </c>
      <c r="G13921" s="408">
        <v>0</v>
      </c>
    </row>
    <row r="13922" spans="1:7" ht="15" x14ac:dyDescent="0.25">
      <c r="A13922" s="407" t="s">
        <v>22044</v>
      </c>
      <c r="B13922" s="407" t="s">
        <v>22045</v>
      </c>
      <c r="C13922" s="406"/>
      <c r="D13922" s="408">
        <v>3.62</v>
      </c>
      <c r="E13922" s="408">
        <v>3.62</v>
      </c>
      <c r="F13922" s="409">
        <v>44963.598310185182</v>
      </c>
      <c r="G13922" s="408">
        <v>0</v>
      </c>
    </row>
    <row r="13923" spans="1:7" ht="15" x14ac:dyDescent="0.25">
      <c r="A13923" s="407" t="s">
        <v>22046</v>
      </c>
      <c r="B13923" s="407" t="s">
        <v>22047</v>
      </c>
      <c r="C13923" s="406"/>
      <c r="D13923" s="408">
        <v>4.09</v>
      </c>
      <c r="E13923" s="408">
        <v>4.09</v>
      </c>
      <c r="F13923" s="406"/>
      <c r="G13923" s="408">
        <v>0</v>
      </c>
    </row>
    <row r="13924" spans="1:7" ht="15" x14ac:dyDescent="0.2">
      <c r="A13924" s="407" t="s">
        <v>22048</v>
      </c>
      <c r="B13924" s="407" t="s">
        <v>22049</v>
      </c>
      <c r="C13924" s="408">
        <v>0</v>
      </c>
      <c r="D13924" s="408">
        <v>4.8</v>
      </c>
      <c r="E13924" s="408">
        <v>4.8</v>
      </c>
      <c r="F13924" s="409">
        <v>44992.501770833333</v>
      </c>
      <c r="G13924" s="408">
        <v>0</v>
      </c>
    </row>
    <row r="13925" spans="1:7" ht="15" x14ac:dyDescent="0.25">
      <c r="A13925" s="407" t="s">
        <v>22050</v>
      </c>
      <c r="B13925" s="407" t="s">
        <v>22051</v>
      </c>
      <c r="C13925" s="406"/>
      <c r="D13925" s="408">
        <v>4.09</v>
      </c>
      <c r="E13925" s="408">
        <v>4.09</v>
      </c>
      <c r="F13925" s="409">
        <v>43070.484467592592</v>
      </c>
      <c r="G13925" s="408">
        <v>0</v>
      </c>
    </row>
    <row r="13926" spans="1:7" ht="15" x14ac:dyDescent="0.2">
      <c r="A13926" s="407" t="s">
        <v>22052</v>
      </c>
      <c r="B13926" s="407" t="s">
        <v>22053</v>
      </c>
      <c r="C13926" s="408">
        <v>0</v>
      </c>
      <c r="D13926" s="408">
        <v>6.35</v>
      </c>
      <c r="E13926" s="408">
        <v>6.35</v>
      </c>
      <c r="F13926" s="409">
        <v>45730.661273148151</v>
      </c>
      <c r="G13926" s="408">
        <v>74</v>
      </c>
    </row>
    <row r="13927" spans="1:7" ht="15" x14ac:dyDescent="0.25">
      <c r="A13927" s="407" t="s">
        <v>22054</v>
      </c>
      <c r="B13927" s="407" t="s">
        <v>22055</v>
      </c>
      <c r="C13927" s="406"/>
      <c r="D13927" s="408">
        <v>25.7</v>
      </c>
      <c r="E13927" s="408">
        <v>25.7</v>
      </c>
      <c r="F13927" s="409">
        <v>44526.481782407405</v>
      </c>
      <c r="G13927" s="408">
        <v>0</v>
      </c>
    </row>
    <row r="13928" spans="1:7" ht="15" x14ac:dyDescent="0.25">
      <c r="A13928" s="407" t="s">
        <v>22056</v>
      </c>
      <c r="B13928" s="407" t="s">
        <v>22057</v>
      </c>
      <c r="C13928" s="406"/>
      <c r="D13928" s="408">
        <v>20.85</v>
      </c>
      <c r="E13928" s="408">
        <v>20.85</v>
      </c>
      <c r="F13928" s="406"/>
      <c r="G13928" s="408">
        <v>0</v>
      </c>
    </row>
    <row r="13929" spans="1:7" ht="15" x14ac:dyDescent="0.25">
      <c r="A13929" s="407" t="s">
        <v>22058</v>
      </c>
      <c r="B13929" s="407" t="s">
        <v>22059</v>
      </c>
      <c r="C13929" s="406"/>
      <c r="D13929" s="408">
        <v>171</v>
      </c>
      <c r="E13929" s="408">
        <v>171</v>
      </c>
      <c r="F13929" s="409">
        <v>44673.535243055558</v>
      </c>
      <c r="G13929" s="408">
        <v>0</v>
      </c>
    </row>
    <row r="13930" spans="1:7" ht="15" x14ac:dyDescent="0.25">
      <c r="A13930" s="407" t="s">
        <v>22060</v>
      </c>
      <c r="B13930" s="407" t="s">
        <v>22061</v>
      </c>
      <c r="C13930" s="406"/>
      <c r="D13930" s="408">
        <v>254</v>
      </c>
      <c r="E13930" s="408">
        <v>254</v>
      </c>
      <c r="F13930" s="409">
        <v>44685.32476851852</v>
      </c>
      <c r="G13930" s="408">
        <v>0</v>
      </c>
    </row>
    <row r="13931" spans="1:7" ht="15" x14ac:dyDescent="0.2">
      <c r="A13931" s="407" t="s">
        <v>22062</v>
      </c>
      <c r="B13931" s="407" t="s">
        <v>22063</v>
      </c>
      <c r="C13931" s="408">
        <v>0</v>
      </c>
      <c r="D13931" s="408">
        <v>21.95</v>
      </c>
      <c r="E13931" s="408">
        <v>21.95</v>
      </c>
      <c r="F13931" s="409">
        <v>44781.34884259259</v>
      </c>
      <c r="G13931" s="408">
        <v>937</v>
      </c>
    </row>
    <row r="13932" spans="1:7" ht="15" x14ac:dyDescent="0.2">
      <c r="A13932" s="407" t="s">
        <v>22064</v>
      </c>
      <c r="B13932" s="407" t="s">
        <v>22065</v>
      </c>
      <c r="C13932" s="408">
        <v>0</v>
      </c>
      <c r="D13932" s="408">
        <v>4.8499999999999996</v>
      </c>
      <c r="E13932" s="408">
        <v>4.8499999999999996</v>
      </c>
      <c r="F13932" s="409">
        <v>45596.70521990741</v>
      </c>
      <c r="G13932" s="408">
        <v>74</v>
      </c>
    </row>
    <row r="13933" spans="1:7" ht="15" x14ac:dyDescent="0.2">
      <c r="A13933" s="407" t="s">
        <v>22066</v>
      </c>
      <c r="B13933" s="407" t="s">
        <v>22067</v>
      </c>
      <c r="C13933" s="408">
        <v>0</v>
      </c>
      <c r="D13933" s="408">
        <v>0.32</v>
      </c>
      <c r="E13933" s="408">
        <v>0.32</v>
      </c>
      <c r="F13933" s="409">
        <v>46080.370844907404</v>
      </c>
      <c r="G13933" s="408">
        <v>0</v>
      </c>
    </row>
    <row r="13934" spans="1:7" ht="15" x14ac:dyDescent="0.2">
      <c r="A13934" s="407" t="s">
        <v>22068</v>
      </c>
      <c r="B13934" s="407" t="s">
        <v>22069</v>
      </c>
      <c r="C13934" s="408">
        <v>0</v>
      </c>
      <c r="D13934" s="408">
        <v>0</v>
      </c>
      <c r="E13934" s="408">
        <v>0</v>
      </c>
      <c r="F13934" s="409">
        <v>45187.394074074073</v>
      </c>
      <c r="G13934" s="408">
        <v>0</v>
      </c>
    </row>
    <row r="13935" spans="1:7" ht="15" x14ac:dyDescent="0.2">
      <c r="A13935" s="407" t="s">
        <v>22070</v>
      </c>
      <c r="B13935" s="407" t="s">
        <v>22071</v>
      </c>
      <c r="C13935" s="408">
        <v>0</v>
      </c>
      <c r="D13935" s="408">
        <v>0.86</v>
      </c>
      <c r="E13935" s="408">
        <v>0.86</v>
      </c>
      <c r="F13935" s="409">
        <v>44881.382476851853</v>
      </c>
      <c r="G13935" s="408">
        <v>657</v>
      </c>
    </row>
    <row r="13936" spans="1:7" ht="15" x14ac:dyDescent="0.2">
      <c r="A13936" s="407" t="s">
        <v>22072</v>
      </c>
      <c r="B13936" s="407" t="s">
        <v>22073</v>
      </c>
      <c r="C13936" s="408">
        <v>0</v>
      </c>
      <c r="D13936" s="408">
        <v>0.3075</v>
      </c>
      <c r="E13936" s="408">
        <v>0.3075</v>
      </c>
      <c r="F13936" s="409">
        <v>46064.334594907406</v>
      </c>
      <c r="G13936" s="408">
        <v>119</v>
      </c>
    </row>
    <row r="13937" spans="1:7" ht="15" x14ac:dyDescent="0.2">
      <c r="A13937" s="407" t="s">
        <v>22074</v>
      </c>
      <c r="B13937" s="407" t="s">
        <v>22075</v>
      </c>
      <c r="C13937" s="408">
        <v>0</v>
      </c>
      <c r="D13937" s="408">
        <v>0.31</v>
      </c>
      <c r="E13937" s="408">
        <v>0.31</v>
      </c>
      <c r="F13937" s="409">
        <v>46042.645972222221</v>
      </c>
      <c r="G13937" s="408">
        <v>1042</v>
      </c>
    </row>
    <row r="13938" spans="1:7" ht="15" x14ac:dyDescent="0.2">
      <c r="A13938" s="407" t="s">
        <v>22076</v>
      </c>
      <c r="B13938" s="407" t="s">
        <v>22077</v>
      </c>
      <c r="C13938" s="408">
        <v>0</v>
      </c>
      <c r="D13938" s="408">
        <v>2.98</v>
      </c>
      <c r="E13938" s="408">
        <v>2.98</v>
      </c>
      <c r="F13938" s="409">
        <v>44881.382685185185</v>
      </c>
      <c r="G13938" s="408">
        <v>0</v>
      </c>
    </row>
    <row r="13939" spans="1:7" ht="15" x14ac:dyDescent="0.2">
      <c r="A13939" s="407" t="s">
        <v>33419</v>
      </c>
      <c r="B13939" s="407" t="s">
        <v>22077</v>
      </c>
      <c r="C13939" s="408">
        <v>0</v>
      </c>
      <c r="D13939" s="408">
        <v>4.75</v>
      </c>
      <c r="E13939" s="408">
        <v>4.75</v>
      </c>
      <c r="F13939" s="409">
        <v>45674.385439814818</v>
      </c>
      <c r="G13939" s="408">
        <v>72</v>
      </c>
    </row>
    <row r="13940" spans="1:7" ht="15" x14ac:dyDescent="0.25">
      <c r="A13940" s="407" t="s">
        <v>22078</v>
      </c>
      <c r="B13940" s="407" t="s">
        <v>22079</v>
      </c>
      <c r="C13940" s="406"/>
      <c r="D13940" s="408">
        <v>9.9900000000000003E-2</v>
      </c>
      <c r="E13940" s="408">
        <v>9.9900000000000003E-2</v>
      </c>
      <c r="F13940" s="409">
        <v>44530.663530092592</v>
      </c>
      <c r="G13940" s="408">
        <v>0</v>
      </c>
    </row>
    <row r="13941" spans="1:7" ht="15" x14ac:dyDescent="0.2">
      <c r="A13941" s="407" t="s">
        <v>22080</v>
      </c>
      <c r="B13941" s="407" t="s">
        <v>22081</v>
      </c>
      <c r="C13941" s="408">
        <v>0</v>
      </c>
      <c r="D13941" s="408">
        <v>0.25</v>
      </c>
      <c r="E13941" s="408">
        <v>0.25</v>
      </c>
      <c r="F13941" s="409">
        <v>44881.382847222223</v>
      </c>
      <c r="G13941" s="408">
        <v>339</v>
      </c>
    </row>
    <row r="13942" spans="1:7" ht="15" x14ac:dyDescent="0.2">
      <c r="A13942" s="407" t="s">
        <v>22082</v>
      </c>
      <c r="B13942" s="407" t="s">
        <v>22083</v>
      </c>
      <c r="C13942" s="408">
        <v>0</v>
      </c>
      <c r="D13942" s="408">
        <v>0.12</v>
      </c>
      <c r="E13942" s="408">
        <v>0.12</v>
      </c>
      <c r="F13942" s="409">
        <v>42921.366620370369</v>
      </c>
      <c r="G13942" s="408">
        <v>447</v>
      </c>
    </row>
    <row r="13943" spans="1:7" ht="15" x14ac:dyDescent="0.2">
      <c r="A13943" s="407" t="s">
        <v>22084</v>
      </c>
      <c r="B13943" s="407" t="s">
        <v>22085</v>
      </c>
      <c r="C13943" s="408">
        <v>0</v>
      </c>
      <c r="D13943" s="408">
        <v>0.26</v>
      </c>
      <c r="E13943" s="408">
        <v>0.26</v>
      </c>
      <c r="F13943" s="409">
        <v>45357.31925925926</v>
      </c>
      <c r="G13943" s="408">
        <v>0</v>
      </c>
    </row>
    <row r="13944" spans="1:7" ht="15" x14ac:dyDescent="0.2">
      <c r="A13944" s="407" t="s">
        <v>22086</v>
      </c>
      <c r="B13944" s="407" t="s">
        <v>22087</v>
      </c>
      <c r="C13944" s="408">
        <v>0</v>
      </c>
      <c r="D13944" s="408">
        <v>0.3</v>
      </c>
      <c r="E13944" s="408">
        <v>0.3</v>
      </c>
      <c r="F13944" s="409">
        <v>44526.487349537034</v>
      </c>
      <c r="G13944" s="408">
        <v>1104</v>
      </c>
    </row>
    <row r="13945" spans="1:7" ht="15" x14ac:dyDescent="0.2">
      <c r="A13945" s="407" t="s">
        <v>22088</v>
      </c>
      <c r="B13945" s="407" t="s">
        <v>22089</v>
      </c>
      <c r="C13945" s="408">
        <v>0</v>
      </c>
      <c r="D13945" s="408">
        <v>0.1</v>
      </c>
      <c r="E13945" s="408">
        <v>0.1</v>
      </c>
      <c r="F13945" s="409">
        <v>44526.466238425928</v>
      </c>
      <c r="G13945" s="408">
        <v>1888</v>
      </c>
    </row>
    <row r="13946" spans="1:7" ht="15" x14ac:dyDescent="0.25">
      <c r="A13946" s="407" t="s">
        <v>22090</v>
      </c>
      <c r="B13946" s="407" t="s">
        <v>22091</v>
      </c>
      <c r="C13946" s="406"/>
      <c r="D13946" s="408">
        <v>0.45</v>
      </c>
      <c r="E13946" s="408">
        <v>0.45</v>
      </c>
      <c r="F13946" s="409">
        <v>44881.382986111108</v>
      </c>
      <c r="G13946" s="408">
        <v>0</v>
      </c>
    </row>
    <row r="13947" spans="1:7" ht="15" x14ac:dyDescent="0.2">
      <c r="A13947" s="407" t="s">
        <v>22092</v>
      </c>
      <c r="B13947" s="407" t="s">
        <v>22093</v>
      </c>
      <c r="C13947" s="408">
        <v>0</v>
      </c>
      <c r="D13947" s="408">
        <v>0.06</v>
      </c>
      <c r="E13947" s="408">
        <v>0.06</v>
      </c>
      <c r="F13947" s="409">
        <v>44512.497685185182</v>
      </c>
      <c r="G13947" s="408">
        <v>0</v>
      </c>
    </row>
    <row r="13948" spans="1:7" ht="15" x14ac:dyDescent="0.2">
      <c r="A13948" s="407" t="s">
        <v>22094</v>
      </c>
      <c r="B13948" s="407" t="s">
        <v>22095</v>
      </c>
      <c r="C13948" s="408">
        <v>0</v>
      </c>
      <c r="D13948" s="408">
        <v>4.04</v>
      </c>
      <c r="E13948" s="408">
        <v>4.04</v>
      </c>
      <c r="F13948" s="409">
        <v>44530.68409722222</v>
      </c>
      <c r="G13948" s="408">
        <v>0</v>
      </c>
    </row>
    <row r="13949" spans="1:7" ht="15" x14ac:dyDescent="0.2">
      <c r="A13949" s="407" t="s">
        <v>22096</v>
      </c>
      <c r="B13949" s="407" t="s">
        <v>22097</v>
      </c>
      <c r="C13949" s="408">
        <v>0</v>
      </c>
      <c r="D13949" s="408">
        <v>10.07</v>
      </c>
      <c r="E13949" s="408">
        <v>10.07</v>
      </c>
      <c r="F13949" s="409">
        <v>44516.574305555558</v>
      </c>
      <c r="G13949" s="408">
        <v>0</v>
      </c>
    </row>
    <row r="13950" spans="1:7" ht="15" x14ac:dyDescent="0.25">
      <c r="A13950" s="407" t="s">
        <v>37687</v>
      </c>
      <c r="B13950" s="407" t="s">
        <v>37688</v>
      </c>
      <c r="C13950" s="406"/>
      <c r="D13950" s="408">
        <v>0.22639999999999999</v>
      </c>
      <c r="E13950" s="408">
        <v>0.22639999999999999</v>
      </c>
      <c r="F13950" s="406"/>
      <c r="G13950" s="408">
        <v>0</v>
      </c>
    </row>
    <row r="13951" spans="1:7" ht="15" x14ac:dyDescent="0.2">
      <c r="A13951" s="407" t="s">
        <v>37689</v>
      </c>
      <c r="B13951" s="407" t="s">
        <v>37690</v>
      </c>
      <c r="C13951" s="408">
        <v>2</v>
      </c>
      <c r="D13951" s="408">
        <v>10.07</v>
      </c>
      <c r="E13951" s="408">
        <v>12.07</v>
      </c>
      <c r="F13951" s="409">
        <v>43116.679062499999</v>
      </c>
      <c r="G13951" s="408">
        <v>0</v>
      </c>
    </row>
    <row r="13952" spans="1:7" ht="15" x14ac:dyDescent="0.25">
      <c r="A13952" s="407" t="s">
        <v>22098</v>
      </c>
      <c r="B13952" s="407" t="s">
        <v>22099</v>
      </c>
      <c r="C13952" s="406"/>
      <c r="D13952" s="406"/>
      <c r="E13952" s="406"/>
      <c r="F13952" s="406"/>
      <c r="G13952" s="408">
        <v>0</v>
      </c>
    </row>
    <row r="13953" spans="1:7" ht="15" x14ac:dyDescent="0.25">
      <c r="A13953" s="407" t="s">
        <v>22100</v>
      </c>
      <c r="B13953" s="407" t="s">
        <v>22101</v>
      </c>
      <c r="C13953" s="406"/>
      <c r="D13953" s="406"/>
      <c r="E13953" s="406"/>
      <c r="F13953" s="406"/>
      <c r="G13953" s="408">
        <v>0</v>
      </c>
    </row>
    <row r="13954" spans="1:7" ht="15" x14ac:dyDescent="0.2">
      <c r="A13954" s="407" t="s">
        <v>37691</v>
      </c>
      <c r="B13954" s="407" t="s">
        <v>37692</v>
      </c>
      <c r="C13954" s="408">
        <v>10.3</v>
      </c>
      <c r="D13954" s="408">
        <v>13.545619688256687</v>
      </c>
      <c r="E13954" s="408">
        <v>23.845619688256686</v>
      </c>
      <c r="F13954" s="409">
        <v>43453.669918981483</v>
      </c>
      <c r="G13954" s="408">
        <v>0</v>
      </c>
    </row>
    <row r="13955" spans="1:7" ht="15" x14ac:dyDescent="0.2">
      <c r="A13955" s="407" t="s">
        <v>37693</v>
      </c>
      <c r="B13955" s="407" t="s">
        <v>37694</v>
      </c>
      <c r="C13955" s="408">
        <v>9.3000000000000007</v>
      </c>
      <c r="D13955" s="408">
        <v>16.199626055157154</v>
      </c>
      <c r="E13955" s="408">
        <v>25.499626055157158</v>
      </c>
      <c r="F13955" s="409">
        <v>43007.501944444448</v>
      </c>
      <c r="G13955" s="408">
        <v>0</v>
      </c>
    </row>
    <row r="13956" spans="1:7" ht="15" x14ac:dyDescent="0.2">
      <c r="A13956" s="407" t="s">
        <v>22102</v>
      </c>
      <c r="B13956" s="407" t="s">
        <v>22103</v>
      </c>
      <c r="C13956" s="408">
        <v>0</v>
      </c>
      <c r="D13956" s="408">
        <v>4</v>
      </c>
      <c r="E13956" s="408">
        <v>4</v>
      </c>
      <c r="F13956" s="409">
        <v>44530.445868055554</v>
      </c>
      <c r="G13956" s="408">
        <v>0</v>
      </c>
    </row>
    <row r="13957" spans="1:7" ht="15" x14ac:dyDescent="0.2">
      <c r="A13957" s="407" t="s">
        <v>22104</v>
      </c>
      <c r="B13957" s="407" t="s">
        <v>22105</v>
      </c>
      <c r="C13957" s="408">
        <v>1.02</v>
      </c>
      <c r="D13957" s="408">
        <v>127.16668242894738</v>
      </c>
      <c r="E13957" s="408">
        <v>128.18668242894739</v>
      </c>
      <c r="F13957" s="409">
        <v>44970.430891203701</v>
      </c>
      <c r="G13957" s="408">
        <v>0</v>
      </c>
    </row>
    <row r="13958" spans="1:7" ht="15" x14ac:dyDescent="0.2">
      <c r="A13958" s="407" t="s">
        <v>37695</v>
      </c>
      <c r="B13958" s="407" t="s">
        <v>37696</v>
      </c>
      <c r="C13958" s="408">
        <v>7.5</v>
      </c>
      <c r="D13958" s="408">
        <v>42.6175</v>
      </c>
      <c r="E13958" s="408">
        <v>50.1175</v>
      </c>
      <c r="F13958" s="409">
        <v>43012.358287037037</v>
      </c>
      <c r="G13958" s="408">
        <v>0</v>
      </c>
    </row>
    <row r="13959" spans="1:7" ht="15" x14ac:dyDescent="0.2">
      <c r="A13959" s="407" t="s">
        <v>22106</v>
      </c>
      <c r="B13959" s="407" t="s">
        <v>22107</v>
      </c>
      <c r="C13959" s="408">
        <v>5.416666666666667</v>
      </c>
      <c r="D13959" s="408">
        <v>0.37054159457510177</v>
      </c>
      <c r="E13959" s="408">
        <v>13.703874927908434</v>
      </c>
      <c r="F13959" s="409">
        <v>44970.430509259262</v>
      </c>
      <c r="G13959" s="408">
        <v>0</v>
      </c>
    </row>
    <row r="13960" spans="1:7" ht="15" x14ac:dyDescent="0.2">
      <c r="A13960" s="407" t="s">
        <v>22108</v>
      </c>
      <c r="B13960" s="407" t="s">
        <v>22109</v>
      </c>
      <c r="C13960" s="408">
        <v>5.416666666666667</v>
      </c>
      <c r="D13960" s="408">
        <v>0.18527079728755089</v>
      </c>
      <c r="E13960" s="408">
        <v>13.518604130620885</v>
      </c>
      <c r="F13960" s="409">
        <v>44970.430358796293</v>
      </c>
      <c r="G13960" s="408">
        <v>0</v>
      </c>
    </row>
    <row r="13961" spans="1:7" ht="15" x14ac:dyDescent="0.2">
      <c r="A13961" s="407" t="s">
        <v>22110</v>
      </c>
      <c r="B13961" s="407" t="s">
        <v>22111</v>
      </c>
      <c r="C13961" s="408">
        <v>5.416666666666667</v>
      </c>
      <c r="D13961" s="408">
        <v>0.55581239186265263</v>
      </c>
      <c r="E13961" s="408">
        <v>13.889145725195986</v>
      </c>
      <c r="F13961" s="409">
        <v>44970.430694444447</v>
      </c>
      <c r="G13961" s="408">
        <v>0</v>
      </c>
    </row>
    <row r="13962" spans="1:7" ht="15" x14ac:dyDescent="0.2">
      <c r="A13962" s="407" t="s">
        <v>37697</v>
      </c>
      <c r="B13962" s="407" t="s">
        <v>37698</v>
      </c>
      <c r="C13962" s="408">
        <v>0</v>
      </c>
      <c r="D13962" s="408">
        <v>13.217193633099532</v>
      </c>
      <c r="E13962" s="408">
        <v>13.217193633099532</v>
      </c>
      <c r="F13962" s="409">
        <v>45764.524236111109</v>
      </c>
      <c r="G13962" s="408">
        <v>0</v>
      </c>
    </row>
    <row r="13963" spans="1:7" ht="15" x14ac:dyDescent="0.2">
      <c r="A13963" s="407" t="s">
        <v>37699</v>
      </c>
      <c r="B13963" s="407" t="s">
        <v>37700</v>
      </c>
      <c r="C13963" s="408">
        <v>0</v>
      </c>
      <c r="D13963" s="408">
        <v>6.5</v>
      </c>
      <c r="E13963" s="408">
        <v>6.5</v>
      </c>
      <c r="F13963" s="409">
        <v>45355.341064814813</v>
      </c>
      <c r="G13963" s="408">
        <v>0</v>
      </c>
    </row>
    <row r="13964" spans="1:7" ht="15" x14ac:dyDescent="0.2">
      <c r="A13964" s="407" t="s">
        <v>37701</v>
      </c>
      <c r="B13964" s="407" t="s">
        <v>37702</v>
      </c>
      <c r="C13964" s="408">
        <v>0</v>
      </c>
      <c r="D13964" s="408">
        <v>9.36</v>
      </c>
      <c r="E13964" s="408">
        <v>9.36</v>
      </c>
      <c r="F13964" s="409">
        <v>44236.56077546296</v>
      </c>
      <c r="G13964" s="408">
        <v>0</v>
      </c>
    </row>
    <row r="13965" spans="1:7" ht="15" x14ac:dyDescent="0.2">
      <c r="A13965" s="407" t="s">
        <v>22112</v>
      </c>
      <c r="B13965" s="407" t="s">
        <v>22113</v>
      </c>
      <c r="C13965" s="408">
        <v>0</v>
      </c>
      <c r="D13965" s="408">
        <v>4</v>
      </c>
      <c r="E13965" s="408">
        <v>4</v>
      </c>
      <c r="F13965" s="409">
        <v>44530.442002314812</v>
      </c>
      <c r="G13965" s="408">
        <v>0</v>
      </c>
    </row>
    <row r="13966" spans="1:7" ht="15" x14ac:dyDescent="0.2">
      <c r="A13966" s="407" t="s">
        <v>22114</v>
      </c>
      <c r="B13966" s="407" t="s">
        <v>22115</v>
      </c>
      <c r="C13966" s="408">
        <v>1.7</v>
      </c>
      <c r="D13966" s="408">
        <v>20.27</v>
      </c>
      <c r="E13966" s="408">
        <v>21.97</v>
      </c>
      <c r="F13966" s="409">
        <v>44970.454976851855</v>
      </c>
      <c r="G13966" s="408">
        <v>560</v>
      </c>
    </row>
    <row r="13967" spans="1:7" ht="15" x14ac:dyDescent="0.2">
      <c r="A13967" s="407" t="s">
        <v>22116</v>
      </c>
      <c r="B13967" s="407" t="s">
        <v>22115</v>
      </c>
      <c r="C13967" s="408">
        <v>0</v>
      </c>
      <c r="D13967" s="408">
        <v>1</v>
      </c>
      <c r="E13967" s="408">
        <v>1</v>
      </c>
      <c r="F13967" s="409">
        <v>44530.447662037041</v>
      </c>
      <c r="G13967" s="408">
        <v>0</v>
      </c>
    </row>
    <row r="13968" spans="1:7" ht="15" x14ac:dyDescent="0.2">
      <c r="A13968" s="407" t="s">
        <v>37703</v>
      </c>
      <c r="B13968" s="407" t="s">
        <v>37704</v>
      </c>
      <c r="C13968" s="408">
        <v>0</v>
      </c>
      <c r="D13968" s="408">
        <v>8.6199999999999992</v>
      </c>
      <c r="E13968" s="408">
        <v>8.6199999999999992</v>
      </c>
      <c r="F13968" s="409">
        <v>43378.411793981482</v>
      </c>
      <c r="G13968" s="408">
        <v>0</v>
      </c>
    </row>
    <row r="13969" spans="1:7" ht="15" x14ac:dyDescent="0.2">
      <c r="A13969" s="407" t="s">
        <v>37705</v>
      </c>
      <c r="B13969" s="407" t="s">
        <v>37706</v>
      </c>
      <c r="C13969" s="408">
        <v>0.3</v>
      </c>
      <c r="D13969" s="408">
        <v>13.629</v>
      </c>
      <c r="E13969" s="408">
        <v>13.929</v>
      </c>
      <c r="F13969" s="409">
        <v>43007.505185185182</v>
      </c>
      <c r="G13969" s="408">
        <v>0</v>
      </c>
    </row>
    <row r="13970" spans="1:7" ht="15" x14ac:dyDescent="0.25">
      <c r="A13970" s="407" t="s">
        <v>37707</v>
      </c>
      <c r="B13970" s="407" t="s">
        <v>37708</v>
      </c>
      <c r="C13970" s="406"/>
      <c r="D13970" s="408">
        <v>10.845000000000001</v>
      </c>
      <c r="E13970" s="408">
        <v>10.845000000000001</v>
      </c>
      <c r="F13970" s="406"/>
      <c r="G13970" s="408">
        <v>0</v>
      </c>
    </row>
    <row r="13971" spans="1:7" ht="15" x14ac:dyDescent="0.2">
      <c r="A13971" s="407" t="s">
        <v>37709</v>
      </c>
      <c r="B13971" s="407" t="s">
        <v>37710</v>
      </c>
      <c r="C13971" s="408">
        <v>0.7</v>
      </c>
      <c r="D13971" s="408">
        <v>14.4354</v>
      </c>
      <c r="E13971" s="408">
        <v>15.135400000000001</v>
      </c>
      <c r="F13971" s="409">
        <v>43007.505555555559</v>
      </c>
      <c r="G13971" s="408">
        <v>0</v>
      </c>
    </row>
    <row r="13972" spans="1:7" ht="15" x14ac:dyDescent="0.2">
      <c r="A13972" s="407" t="s">
        <v>22117</v>
      </c>
      <c r="B13972" s="407" t="s">
        <v>22118</v>
      </c>
      <c r="C13972" s="408">
        <v>0</v>
      </c>
      <c r="D13972" s="408">
        <v>62.4</v>
      </c>
      <c r="E13972" s="408">
        <v>62.4</v>
      </c>
      <c r="F13972" s="409">
        <v>44882.437465277777</v>
      </c>
      <c r="G13972" s="408">
        <v>0</v>
      </c>
    </row>
    <row r="13973" spans="1:7" ht="15" x14ac:dyDescent="0.2">
      <c r="A13973" s="407" t="s">
        <v>22119</v>
      </c>
      <c r="B13973" s="407" t="s">
        <v>22120</v>
      </c>
      <c r="C13973" s="408">
        <v>0</v>
      </c>
      <c r="D13973" s="408">
        <v>59.8</v>
      </c>
      <c r="E13973" s="408">
        <v>59.8</v>
      </c>
      <c r="F13973" s="409">
        <v>44882.437708333331</v>
      </c>
      <c r="G13973" s="408">
        <v>0</v>
      </c>
    </row>
    <row r="13974" spans="1:7" ht="15" x14ac:dyDescent="0.2">
      <c r="A13974" s="407" t="s">
        <v>22121</v>
      </c>
      <c r="B13974" s="407" t="s">
        <v>22122</v>
      </c>
      <c r="C13974" s="408">
        <v>0</v>
      </c>
      <c r="D13974" s="408">
        <v>64.900000000000006</v>
      </c>
      <c r="E13974" s="408">
        <v>64.900000000000006</v>
      </c>
      <c r="F13974" s="409">
        <v>44882.437858796293</v>
      </c>
      <c r="G13974" s="408">
        <v>0</v>
      </c>
    </row>
    <row r="13975" spans="1:7" ht="15" x14ac:dyDescent="0.2">
      <c r="A13975" s="407" t="s">
        <v>37711</v>
      </c>
      <c r="B13975" s="407" t="s">
        <v>37712</v>
      </c>
      <c r="C13975" s="408">
        <v>0</v>
      </c>
      <c r="D13975" s="408">
        <v>5.38</v>
      </c>
      <c r="E13975" s="408">
        <v>5.38</v>
      </c>
      <c r="F13975" s="409">
        <v>43007.515011574076</v>
      </c>
      <c r="G13975" s="408">
        <v>0</v>
      </c>
    </row>
    <row r="13976" spans="1:7" ht="15" x14ac:dyDescent="0.2">
      <c r="A13976" s="407" t="s">
        <v>22123</v>
      </c>
      <c r="B13976" s="407" t="s">
        <v>22124</v>
      </c>
      <c r="C13976" s="408">
        <v>0</v>
      </c>
      <c r="D13976" s="408">
        <v>3.19</v>
      </c>
      <c r="E13976" s="408">
        <v>3.19</v>
      </c>
      <c r="F13976" s="409">
        <v>45910.322326388887</v>
      </c>
      <c r="G13976" s="408">
        <v>0</v>
      </c>
    </row>
    <row r="13977" spans="1:7" ht="15" x14ac:dyDescent="0.25">
      <c r="A13977" s="407" t="s">
        <v>37713</v>
      </c>
      <c r="B13977" s="407" t="s">
        <v>37714</v>
      </c>
      <c r="C13977" s="406"/>
      <c r="D13977" s="406"/>
      <c r="E13977" s="406"/>
      <c r="F13977" s="409">
        <v>44236.56046296296</v>
      </c>
      <c r="G13977" s="408">
        <v>0</v>
      </c>
    </row>
    <row r="13978" spans="1:7" ht="15" x14ac:dyDescent="0.25">
      <c r="A13978" s="407" t="s">
        <v>37715</v>
      </c>
      <c r="B13978" s="407" t="s">
        <v>37716</v>
      </c>
      <c r="C13978" s="408">
        <v>0</v>
      </c>
      <c r="D13978" s="408">
        <v>0.4</v>
      </c>
      <c r="E13978" s="408">
        <v>0.4</v>
      </c>
      <c r="F13978" s="406"/>
      <c r="G13978" s="408">
        <v>0</v>
      </c>
    </row>
    <row r="13979" spans="1:7" ht="15" x14ac:dyDescent="0.2">
      <c r="A13979" s="407" t="s">
        <v>37717</v>
      </c>
      <c r="B13979" s="407" t="s">
        <v>37718</v>
      </c>
      <c r="C13979" s="408">
        <v>0</v>
      </c>
      <c r="D13979" s="408">
        <v>3.76</v>
      </c>
      <c r="E13979" s="408">
        <v>3.76</v>
      </c>
      <c r="F13979" s="409">
        <v>43781.437974537039</v>
      </c>
      <c r="G13979" s="408">
        <v>0</v>
      </c>
    </row>
    <row r="13980" spans="1:7" ht="15" x14ac:dyDescent="0.2">
      <c r="A13980" s="407" t="s">
        <v>37719</v>
      </c>
      <c r="B13980" s="407" t="s">
        <v>37720</v>
      </c>
      <c r="C13980" s="408">
        <v>5</v>
      </c>
      <c r="D13980" s="408">
        <v>3.3929999999999998</v>
      </c>
      <c r="E13980" s="408">
        <v>8.3930000000000007</v>
      </c>
      <c r="F13980" s="409">
        <v>43007.516134259262</v>
      </c>
      <c r="G13980" s="408">
        <v>0</v>
      </c>
    </row>
    <row r="13981" spans="1:7" ht="15" x14ac:dyDescent="0.25">
      <c r="A13981" s="407" t="s">
        <v>37721</v>
      </c>
      <c r="B13981" s="407" t="s">
        <v>37722</v>
      </c>
      <c r="C13981" s="406"/>
      <c r="D13981" s="408">
        <v>3.57</v>
      </c>
      <c r="E13981" s="408">
        <v>3.57</v>
      </c>
      <c r="F13981" s="409">
        <v>43012.360405092593</v>
      </c>
      <c r="G13981" s="408">
        <v>0</v>
      </c>
    </row>
    <row r="13982" spans="1:7" ht="15" x14ac:dyDescent="0.2">
      <c r="A13982" s="407" t="s">
        <v>37723</v>
      </c>
      <c r="B13982" s="407" t="s">
        <v>37724</v>
      </c>
      <c r="C13982" s="408">
        <v>0</v>
      </c>
      <c r="D13982" s="408">
        <v>8.4600000000000009</v>
      </c>
      <c r="E13982" s="408">
        <v>8.4600000000000009</v>
      </c>
      <c r="F13982" s="409">
        <v>43005.532349537039</v>
      </c>
      <c r="G13982" s="408">
        <v>0</v>
      </c>
    </row>
    <row r="13983" spans="1:7" ht="15" x14ac:dyDescent="0.25">
      <c r="A13983" s="407" t="s">
        <v>37725</v>
      </c>
      <c r="B13983" s="407" t="s">
        <v>37726</v>
      </c>
      <c r="C13983" s="406"/>
      <c r="D13983" s="408">
        <v>4.7371999999999996</v>
      </c>
      <c r="E13983" s="408">
        <v>4.7371999999999996</v>
      </c>
      <c r="F13983" s="409">
        <v>43005.532627314817</v>
      </c>
      <c r="G13983" s="408">
        <v>0</v>
      </c>
    </row>
    <row r="13984" spans="1:7" ht="15" x14ac:dyDescent="0.2">
      <c r="A13984" s="407" t="s">
        <v>22125</v>
      </c>
      <c r="B13984" s="407" t="s">
        <v>22126</v>
      </c>
      <c r="C13984" s="408">
        <v>0</v>
      </c>
      <c r="D13984" s="408">
        <v>6.25E-2</v>
      </c>
      <c r="E13984" s="408">
        <v>6.25E-2</v>
      </c>
      <c r="F13984" s="409">
        <v>44512.461087962962</v>
      </c>
      <c r="G13984" s="408">
        <v>21565</v>
      </c>
    </row>
    <row r="13985" spans="1:7" ht="15" x14ac:dyDescent="0.2">
      <c r="A13985" s="407" t="s">
        <v>22127</v>
      </c>
      <c r="B13985" s="407" t="s">
        <v>22128</v>
      </c>
      <c r="C13985" s="408">
        <v>0</v>
      </c>
      <c r="D13985" s="408">
        <v>7.2499999999999995E-2</v>
      </c>
      <c r="E13985" s="408">
        <v>7.2499999999999995E-2</v>
      </c>
      <c r="F13985" s="409">
        <v>44512.463275462964</v>
      </c>
      <c r="G13985" s="408">
        <v>0</v>
      </c>
    </row>
    <row r="13986" spans="1:7" ht="15" x14ac:dyDescent="0.25">
      <c r="A13986" s="407" t="s">
        <v>22129</v>
      </c>
      <c r="B13986" s="407" t="s">
        <v>22130</v>
      </c>
      <c r="C13986" s="406"/>
      <c r="D13986" s="406"/>
      <c r="E13986" s="406"/>
      <c r="F13986" s="406"/>
      <c r="G13986" s="408">
        <v>0</v>
      </c>
    </row>
    <row r="13987" spans="1:7" ht="15" x14ac:dyDescent="0.25">
      <c r="A13987" s="407" t="s">
        <v>22131</v>
      </c>
      <c r="B13987" s="407" t="s">
        <v>22132</v>
      </c>
      <c r="C13987" s="406"/>
      <c r="D13987" s="406"/>
      <c r="E13987" s="406"/>
      <c r="F13987" s="409">
        <v>44523.658750000002</v>
      </c>
      <c r="G13987" s="408">
        <v>0</v>
      </c>
    </row>
    <row r="13988" spans="1:7" ht="15" x14ac:dyDescent="0.2">
      <c r="A13988" s="407" t="s">
        <v>22133</v>
      </c>
      <c r="B13988" s="407" t="s">
        <v>22134</v>
      </c>
      <c r="C13988" s="408">
        <v>0</v>
      </c>
      <c r="D13988" s="408">
        <v>8.1</v>
      </c>
      <c r="E13988" s="408">
        <v>8.1</v>
      </c>
      <c r="F13988" s="409">
        <v>44530.451006944444</v>
      </c>
      <c r="G13988" s="408">
        <v>0</v>
      </c>
    </row>
    <row r="13989" spans="1:7" ht="15" x14ac:dyDescent="0.25">
      <c r="A13989" s="407" t="s">
        <v>22135</v>
      </c>
      <c r="B13989" s="407" t="s">
        <v>22136</v>
      </c>
      <c r="C13989" s="406"/>
      <c r="D13989" s="408">
        <v>1.25</v>
      </c>
      <c r="E13989" s="408">
        <v>1.25</v>
      </c>
      <c r="F13989" s="409">
        <v>44530.449444444443</v>
      </c>
      <c r="G13989" s="408">
        <v>0</v>
      </c>
    </row>
    <row r="13990" spans="1:7" ht="15" x14ac:dyDescent="0.25">
      <c r="A13990" s="407" t="s">
        <v>22137</v>
      </c>
      <c r="B13990" s="407" t="s">
        <v>22138</v>
      </c>
      <c r="C13990" s="406"/>
      <c r="D13990" s="406"/>
      <c r="E13990" s="406"/>
      <c r="F13990" s="409">
        <v>44530.45171296296</v>
      </c>
      <c r="G13990" s="408">
        <v>0</v>
      </c>
    </row>
    <row r="13991" spans="1:7" ht="15" x14ac:dyDescent="0.25">
      <c r="A13991" s="407" t="s">
        <v>22139</v>
      </c>
      <c r="B13991" s="407" t="s">
        <v>22140</v>
      </c>
      <c r="C13991" s="406"/>
      <c r="D13991" s="406"/>
      <c r="E13991" s="406"/>
      <c r="F13991" s="409">
        <v>44517.372361111113</v>
      </c>
      <c r="G13991" s="408">
        <v>0</v>
      </c>
    </row>
    <row r="13992" spans="1:7" ht="15" x14ac:dyDescent="0.2">
      <c r="A13992" s="407" t="s">
        <v>22141</v>
      </c>
      <c r="B13992" s="407" t="s">
        <v>22142</v>
      </c>
      <c r="C13992" s="408">
        <v>0</v>
      </c>
      <c r="D13992" s="408">
        <v>0.3</v>
      </c>
      <c r="E13992" s="408">
        <v>0.3</v>
      </c>
      <c r="F13992" s="409">
        <v>45357.584965277776</v>
      </c>
      <c r="G13992" s="408">
        <v>0</v>
      </c>
    </row>
    <row r="13993" spans="1:7" ht="15" x14ac:dyDescent="0.2">
      <c r="A13993" s="407" t="s">
        <v>22143</v>
      </c>
      <c r="B13993" s="407" t="s">
        <v>22144</v>
      </c>
      <c r="C13993" s="408">
        <v>0</v>
      </c>
      <c r="D13993" s="408">
        <v>1.4785999999999999</v>
      </c>
      <c r="E13993" s="408">
        <v>1.4785999999999999</v>
      </c>
      <c r="F13993" s="409">
        <v>45910.329155092593</v>
      </c>
      <c r="G13993" s="408">
        <v>0</v>
      </c>
    </row>
    <row r="13994" spans="1:7" ht="15" x14ac:dyDescent="0.2">
      <c r="A13994" s="407" t="s">
        <v>37727</v>
      </c>
      <c r="B13994" s="407" t="s">
        <v>37728</v>
      </c>
      <c r="C13994" s="408">
        <v>0</v>
      </c>
      <c r="D13994" s="408">
        <v>0.56000000000000005</v>
      </c>
      <c r="E13994" s="408">
        <v>0.56000000000000005</v>
      </c>
      <c r="F13994" s="409">
        <v>44881.383368055554</v>
      </c>
      <c r="G13994" s="408">
        <v>0</v>
      </c>
    </row>
    <row r="13995" spans="1:7" ht="15" x14ac:dyDescent="0.2">
      <c r="A13995" s="407" t="s">
        <v>37729</v>
      </c>
      <c r="B13995" s="407" t="s">
        <v>37730</v>
      </c>
      <c r="C13995" s="408">
        <v>0</v>
      </c>
      <c r="D13995" s="408">
        <v>0.79</v>
      </c>
      <c r="E13995" s="408">
        <v>0.79</v>
      </c>
      <c r="F13995" s="409">
        <v>44881.383518518516</v>
      </c>
      <c r="G13995" s="408">
        <v>0</v>
      </c>
    </row>
    <row r="13996" spans="1:7" ht="15" x14ac:dyDescent="0.2">
      <c r="A13996" s="407" t="s">
        <v>22145</v>
      </c>
      <c r="B13996" s="407" t="s">
        <v>22146</v>
      </c>
      <c r="C13996" s="408">
        <v>0</v>
      </c>
      <c r="D13996" s="408">
        <v>0.72860000000000003</v>
      </c>
      <c r="E13996" s="408">
        <v>0.72860000000000003</v>
      </c>
      <c r="F13996" s="409">
        <v>44523.391724537039</v>
      </c>
      <c r="G13996" s="408">
        <v>13321</v>
      </c>
    </row>
    <row r="13997" spans="1:7" ht="15" x14ac:dyDescent="0.2">
      <c r="A13997" s="407" t="s">
        <v>37731</v>
      </c>
      <c r="B13997" s="407" t="s">
        <v>37732</v>
      </c>
      <c r="C13997" s="408">
        <v>0</v>
      </c>
      <c r="D13997" s="408">
        <v>0.2</v>
      </c>
      <c r="E13997" s="408">
        <v>0.2</v>
      </c>
      <c r="F13997" s="409">
        <v>44083.466099537036</v>
      </c>
      <c r="G13997" s="408">
        <v>0</v>
      </c>
    </row>
    <row r="13998" spans="1:7" ht="15" x14ac:dyDescent="0.25">
      <c r="A13998" s="407" t="s">
        <v>22147</v>
      </c>
      <c r="B13998" s="407" t="s">
        <v>22148</v>
      </c>
      <c r="C13998" s="406"/>
      <c r="D13998" s="408">
        <v>0.2</v>
      </c>
      <c r="E13998" s="408">
        <v>0.2</v>
      </c>
      <c r="F13998" s="409">
        <v>44523.663263888891</v>
      </c>
      <c r="G13998" s="408">
        <v>0</v>
      </c>
    </row>
    <row r="13999" spans="1:7" ht="15" x14ac:dyDescent="0.2">
      <c r="A13999" s="407" t="s">
        <v>22149</v>
      </c>
      <c r="B13999" s="407" t="s">
        <v>22150</v>
      </c>
      <c r="C13999" s="408">
        <v>0</v>
      </c>
      <c r="D13999" s="408">
        <v>2.1</v>
      </c>
      <c r="E13999" s="408">
        <v>2.1</v>
      </c>
      <c r="F13999" s="409">
        <v>44881.383657407408</v>
      </c>
      <c r="G13999" s="408">
        <v>0</v>
      </c>
    </row>
    <row r="14000" spans="1:7" ht="15" x14ac:dyDescent="0.25">
      <c r="A14000" s="407" t="s">
        <v>22151</v>
      </c>
      <c r="B14000" s="407" t="s">
        <v>22152</v>
      </c>
      <c r="C14000" s="406"/>
      <c r="D14000" s="406"/>
      <c r="E14000" s="406"/>
      <c r="F14000" s="409">
        <v>43012.362025462964</v>
      </c>
      <c r="G14000" s="408">
        <v>0</v>
      </c>
    </row>
    <row r="14001" spans="1:7" ht="15" x14ac:dyDescent="0.25">
      <c r="A14001" s="407" t="s">
        <v>37733</v>
      </c>
      <c r="B14001" s="407" t="s">
        <v>37734</v>
      </c>
      <c r="C14001" s="406"/>
      <c r="D14001" s="408">
        <v>0.01</v>
      </c>
      <c r="E14001" s="408">
        <v>0.01</v>
      </c>
      <c r="F14001" s="406"/>
      <c r="G14001" s="408">
        <v>0</v>
      </c>
    </row>
    <row r="14002" spans="1:7" ht="15" x14ac:dyDescent="0.25">
      <c r="A14002" s="407" t="s">
        <v>22153</v>
      </c>
      <c r="B14002" s="407" t="s">
        <v>22154</v>
      </c>
      <c r="C14002" s="406"/>
      <c r="D14002" s="406"/>
      <c r="E14002" s="406"/>
      <c r="F14002" s="409">
        <v>43003.405104166668</v>
      </c>
      <c r="G14002" s="408">
        <v>0</v>
      </c>
    </row>
    <row r="14003" spans="1:7" ht="15" x14ac:dyDescent="0.25">
      <c r="A14003" s="407" t="s">
        <v>22155</v>
      </c>
      <c r="B14003" s="407" t="s">
        <v>22156</v>
      </c>
      <c r="C14003" s="406"/>
      <c r="D14003" s="406"/>
      <c r="E14003" s="406"/>
      <c r="F14003" s="409">
        <v>43003.40525462963</v>
      </c>
      <c r="G14003" s="408">
        <v>0</v>
      </c>
    </row>
    <row r="14004" spans="1:7" ht="15" x14ac:dyDescent="0.25">
      <c r="A14004" s="407" t="s">
        <v>22157</v>
      </c>
      <c r="B14004" s="407" t="s">
        <v>22158</v>
      </c>
      <c r="C14004" s="406"/>
      <c r="D14004" s="408">
        <v>0.01</v>
      </c>
      <c r="E14004" s="408">
        <v>0.01</v>
      </c>
      <c r="F14004" s="406"/>
      <c r="G14004" s="408">
        <v>0</v>
      </c>
    </row>
    <row r="14005" spans="1:7" ht="15" x14ac:dyDescent="0.2">
      <c r="A14005" s="407" t="s">
        <v>22159</v>
      </c>
      <c r="B14005" s="407" t="s">
        <v>22160</v>
      </c>
      <c r="C14005" s="408">
        <v>0</v>
      </c>
      <c r="D14005" s="408">
        <v>0.04</v>
      </c>
      <c r="E14005" s="408">
        <v>0.04</v>
      </c>
      <c r="F14005" s="409">
        <v>45170.398842592593</v>
      </c>
      <c r="G14005" s="408">
        <v>0</v>
      </c>
    </row>
    <row r="14006" spans="1:7" ht="15" x14ac:dyDescent="0.2">
      <c r="A14006" s="407" t="s">
        <v>22161</v>
      </c>
      <c r="B14006" s="407" t="s">
        <v>22162</v>
      </c>
      <c r="C14006" s="408">
        <v>0</v>
      </c>
      <c r="D14006" s="408">
        <v>0.26</v>
      </c>
      <c r="E14006" s="408">
        <v>0.26</v>
      </c>
      <c r="F14006" s="409">
        <v>45954.356932870367</v>
      </c>
      <c r="G14006" s="408">
        <v>0</v>
      </c>
    </row>
    <row r="14007" spans="1:7" ht="15" x14ac:dyDescent="0.25">
      <c r="A14007" s="407" t="s">
        <v>22163</v>
      </c>
      <c r="B14007" s="407" t="s">
        <v>22164</v>
      </c>
      <c r="C14007" s="408">
        <v>0</v>
      </c>
      <c r="D14007" s="408">
        <v>0.05</v>
      </c>
      <c r="E14007" s="408">
        <v>0.05</v>
      </c>
      <c r="F14007" s="406"/>
      <c r="G14007" s="408">
        <v>0</v>
      </c>
    </row>
    <row r="14008" spans="1:7" ht="15" x14ac:dyDescent="0.2">
      <c r="A14008" s="407" t="s">
        <v>22165</v>
      </c>
      <c r="B14008" s="407" t="s">
        <v>22166</v>
      </c>
      <c r="C14008" s="408">
        <v>0</v>
      </c>
      <c r="D14008" s="408">
        <v>0.46</v>
      </c>
      <c r="E14008" s="408">
        <v>0.46</v>
      </c>
      <c r="F14008" s="409">
        <v>45174.353831018518</v>
      </c>
      <c r="G14008" s="408">
        <v>0</v>
      </c>
    </row>
    <row r="14009" spans="1:7" ht="15" x14ac:dyDescent="0.2">
      <c r="A14009" s="407" t="s">
        <v>22167</v>
      </c>
      <c r="B14009" s="407" t="s">
        <v>22168</v>
      </c>
      <c r="C14009" s="408">
        <v>0</v>
      </c>
      <c r="D14009" s="408">
        <v>0.27</v>
      </c>
      <c r="E14009" s="408">
        <v>0.27</v>
      </c>
      <c r="F14009" s="409">
        <v>45889.574733796297</v>
      </c>
      <c r="G14009" s="408">
        <v>228</v>
      </c>
    </row>
    <row r="14010" spans="1:7" ht="15" x14ac:dyDescent="0.2">
      <c r="A14010" s="407" t="s">
        <v>22169</v>
      </c>
      <c r="B14010" s="407" t="s">
        <v>22170</v>
      </c>
      <c r="C14010" s="408">
        <v>0</v>
      </c>
      <c r="D14010" s="408">
        <v>8.9499999999999993</v>
      </c>
      <c r="E14010" s="408">
        <v>8.9499999999999993</v>
      </c>
      <c r="F14010" s="409">
        <v>44733.576180555552</v>
      </c>
      <c r="G14010" s="408">
        <v>0</v>
      </c>
    </row>
    <row r="14011" spans="1:7" ht="15" x14ac:dyDescent="0.25">
      <c r="A14011" s="407" t="s">
        <v>22171</v>
      </c>
      <c r="B14011" s="407" t="s">
        <v>22172</v>
      </c>
      <c r="C14011" s="406"/>
      <c r="D14011" s="408">
        <v>0.37730000000000002</v>
      </c>
      <c r="E14011" s="408">
        <v>0.37730000000000002</v>
      </c>
      <c r="F14011" s="409">
        <v>44512.464432870373</v>
      </c>
      <c r="G14011" s="408">
        <v>0</v>
      </c>
    </row>
    <row r="14012" spans="1:7" ht="15" x14ac:dyDescent="0.25">
      <c r="A14012" s="407" t="s">
        <v>22173</v>
      </c>
      <c r="B14012" s="407" t="s">
        <v>22174</v>
      </c>
      <c r="C14012" s="406"/>
      <c r="D14012" s="408">
        <v>3.32</v>
      </c>
      <c r="E14012" s="408">
        <v>3.32</v>
      </c>
      <c r="F14012" s="409">
        <v>44530.44971064815</v>
      </c>
      <c r="G14012" s="408">
        <v>0</v>
      </c>
    </row>
    <row r="14013" spans="1:7" ht="15" x14ac:dyDescent="0.2">
      <c r="A14013" s="407" t="s">
        <v>22175</v>
      </c>
      <c r="B14013" s="407" t="s">
        <v>22176</v>
      </c>
      <c r="C14013" s="408">
        <v>0</v>
      </c>
      <c r="D14013" s="408">
        <v>0.04</v>
      </c>
      <c r="E14013" s="408">
        <v>0.04</v>
      </c>
      <c r="F14013" s="409">
        <v>45791.593425925923</v>
      </c>
      <c r="G14013" s="408">
        <v>0</v>
      </c>
    </row>
    <row r="14014" spans="1:7" ht="15" x14ac:dyDescent="0.2">
      <c r="A14014" s="407" t="s">
        <v>22177</v>
      </c>
      <c r="B14014" s="407" t="s">
        <v>22178</v>
      </c>
      <c r="C14014" s="408">
        <v>0</v>
      </c>
      <c r="D14014" s="408">
        <v>7</v>
      </c>
      <c r="E14014" s="408">
        <v>7</v>
      </c>
      <c r="F14014" s="409">
        <v>44833.557569444441</v>
      </c>
      <c r="G14014" s="408">
        <v>0</v>
      </c>
    </row>
    <row r="14015" spans="1:7" ht="15" x14ac:dyDescent="0.2">
      <c r="A14015" s="407" t="s">
        <v>22179</v>
      </c>
      <c r="B14015" s="407" t="s">
        <v>22180</v>
      </c>
      <c r="C14015" s="408">
        <v>0</v>
      </c>
      <c r="D14015" s="408">
        <v>0.05</v>
      </c>
      <c r="E14015" s="408">
        <v>0.05</v>
      </c>
      <c r="F14015" s="409">
        <v>44523.389710648145</v>
      </c>
      <c r="G14015" s="408">
        <v>6470</v>
      </c>
    </row>
    <row r="14016" spans="1:7" ht="15" x14ac:dyDescent="0.2">
      <c r="A14016" s="407" t="s">
        <v>22181</v>
      </c>
      <c r="B14016" s="407" t="s">
        <v>22182</v>
      </c>
      <c r="C14016" s="408">
        <v>0</v>
      </c>
      <c r="D14016" s="408">
        <v>7.0000000000000007E-2</v>
      </c>
      <c r="E14016" s="408">
        <v>7.0000000000000007E-2</v>
      </c>
      <c r="F14016" s="409">
        <v>44525.698958333334</v>
      </c>
      <c r="G14016" s="408">
        <v>3735</v>
      </c>
    </row>
    <row r="14017" spans="1:7" ht="15" x14ac:dyDescent="0.25">
      <c r="A14017" s="407" t="s">
        <v>22183</v>
      </c>
      <c r="B14017" s="407" t="s">
        <v>22184</v>
      </c>
      <c r="C14017" s="406"/>
      <c r="D14017" s="408">
        <v>7.35</v>
      </c>
      <c r="E14017" s="408">
        <v>7.35</v>
      </c>
      <c r="F14017" s="406"/>
      <c r="G14017" s="408">
        <v>0</v>
      </c>
    </row>
    <row r="14018" spans="1:7" ht="15" x14ac:dyDescent="0.25">
      <c r="A14018" s="407" t="s">
        <v>22185</v>
      </c>
      <c r="B14018" s="407" t="s">
        <v>22186</v>
      </c>
      <c r="C14018" s="406"/>
      <c r="D14018" s="408">
        <v>23.55</v>
      </c>
      <c r="E14018" s="408">
        <v>23.55</v>
      </c>
      <c r="F14018" s="406"/>
      <c r="G14018" s="408">
        <v>0</v>
      </c>
    </row>
    <row r="14019" spans="1:7" ht="15" x14ac:dyDescent="0.25">
      <c r="A14019" s="407" t="s">
        <v>22187</v>
      </c>
      <c r="B14019" s="407" t="s">
        <v>22188</v>
      </c>
      <c r="C14019" s="406"/>
      <c r="D14019" s="408">
        <v>1.02</v>
      </c>
      <c r="E14019" s="408">
        <v>1.02</v>
      </c>
      <c r="F14019" s="409">
        <v>44516.571770833332</v>
      </c>
      <c r="G14019" s="408">
        <v>0</v>
      </c>
    </row>
    <row r="14020" spans="1:7" ht="15" x14ac:dyDescent="0.2">
      <c r="A14020" s="407" t="s">
        <v>22189</v>
      </c>
      <c r="B14020" s="407" t="s">
        <v>22190</v>
      </c>
      <c r="C14020" s="408">
        <v>0</v>
      </c>
      <c r="D14020" s="408">
        <v>0.4</v>
      </c>
      <c r="E14020" s="408">
        <v>0.4</v>
      </c>
      <c r="F14020" s="409">
        <v>44523.39203703704</v>
      </c>
      <c r="G14020" s="408">
        <v>2228</v>
      </c>
    </row>
    <row r="14021" spans="1:7" ht="15" x14ac:dyDescent="0.2">
      <c r="A14021" s="407" t="s">
        <v>22191</v>
      </c>
      <c r="B14021" s="407" t="s">
        <v>22192</v>
      </c>
      <c r="C14021" s="408">
        <v>0</v>
      </c>
      <c r="D14021" s="408">
        <v>0.38</v>
      </c>
      <c r="E14021" s="408">
        <v>0.38</v>
      </c>
      <c r="F14021" s="409">
        <v>46044.625613425924</v>
      </c>
      <c r="G14021" s="408">
        <v>5</v>
      </c>
    </row>
    <row r="14022" spans="1:7" ht="15" x14ac:dyDescent="0.2">
      <c r="A14022" s="407" t="s">
        <v>22193</v>
      </c>
      <c r="B14022" s="407" t="s">
        <v>22194</v>
      </c>
      <c r="C14022" s="408">
        <v>0</v>
      </c>
      <c r="D14022" s="408">
        <v>0.83</v>
      </c>
      <c r="E14022" s="408">
        <v>0.83</v>
      </c>
      <c r="F14022" s="409">
        <v>45357.32136574074</v>
      </c>
      <c r="G14022" s="408">
        <v>0</v>
      </c>
    </row>
    <row r="14023" spans="1:7" ht="15" x14ac:dyDescent="0.2">
      <c r="A14023" s="407" t="s">
        <v>22195</v>
      </c>
      <c r="B14023" s="407" t="s">
        <v>22196</v>
      </c>
      <c r="C14023" s="408">
        <v>0</v>
      </c>
      <c r="D14023" s="408">
        <v>1.24</v>
      </c>
      <c r="E14023" s="408">
        <v>1.24</v>
      </c>
      <c r="F14023" s="409">
        <v>42970.734386574077</v>
      </c>
      <c r="G14023" s="408">
        <v>0</v>
      </c>
    </row>
    <row r="14024" spans="1:7" ht="15" x14ac:dyDescent="0.2">
      <c r="A14024" s="407" t="s">
        <v>22197</v>
      </c>
      <c r="B14024" s="407" t="s">
        <v>22198</v>
      </c>
      <c r="C14024" s="408">
        <v>0</v>
      </c>
      <c r="D14024" s="408">
        <v>1.2</v>
      </c>
      <c r="E14024" s="408">
        <v>1.2</v>
      </c>
      <c r="F14024" s="409">
        <v>45595.307268518518</v>
      </c>
      <c r="G14024" s="408">
        <v>0</v>
      </c>
    </row>
    <row r="14025" spans="1:7" ht="15" x14ac:dyDescent="0.2">
      <c r="A14025" s="407" t="s">
        <v>37735</v>
      </c>
      <c r="B14025" s="407" t="s">
        <v>37736</v>
      </c>
      <c r="C14025" s="408">
        <v>3.25</v>
      </c>
      <c r="D14025" s="408">
        <v>20.1081</v>
      </c>
      <c r="E14025" s="408">
        <v>23.3581</v>
      </c>
      <c r="F14025" s="409">
        <v>43116.678912037038</v>
      </c>
      <c r="G14025" s="408">
        <v>363</v>
      </c>
    </row>
    <row r="14026" spans="1:7" ht="15" x14ac:dyDescent="0.2">
      <c r="A14026" s="407" t="s">
        <v>37737</v>
      </c>
      <c r="B14026" s="407" t="s">
        <v>37738</v>
      </c>
      <c r="C14026" s="408">
        <v>0.5</v>
      </c>
      <c r="D14026" s="408">
        <v>30.3581</v>
      </c>
      <c r="E14026" s="408">
        <v>30.8581</v>
      </c>
      <c r="F14026" s="409">
        <v>43116.678981481484</v>
      </c>
      <c r="G14026" s="408">
        <v>0</v>
      </c>
    </row>
    <row r="14027" spans="1:7" ht="15" x14ac:dyDescent="0.2">
      <c r="A14027" s="407" t="s">
        <v>37739</v>
      </c>
      <c r="B14027" s="407" t="s">
        <v>37740</v>
      </c>
      <c r="C14027" s="408">
        <v>0.75</v>
      </c>
      <c r="D14027" s="408">
        <v>136.24189999999999</v>
      </c>
      <c r="E14027" s="408">
        <v>136.99190000000002</v>
      </c>
      <c r="F14027" s="409">
        <v>43007.517824074072</v>
      </c>
      <c r="G14027" s="408">
        <v>0</v>
      </c>
    </row>
    <row r="14028" spans="1:7" ht="15" x14ac:dyDescent="0.25">
      <c r="A14028" s="407" t="s">
        <v>37741</v>
      </c>
      <c r="B14028" s="407" t="s">
        <v>37742</v>
      </c>
      <c r="C14028" s="408">
        <v>3.8</v>
      </c>
      <c r="D14028" s="408">
        <v>18.3611</v>
      </c>
      <c r="E14028" s="408">
        <v>22.161100000000001</v>
      </c>
      <c r="F14028" s="406"/>
      <c r="G14028" s="408">
        <v>0</v>
      </c>
    </row>
    <row r="14029" spans="1:7" ht="15" x14ac:dyDescent="0.2">
      <c r="A14029" s="407" t="s">
        <v>37743</v>
      </c>
      <c r="B14029" s="407" t="s">
        <v>37744</v>
      </c>
      <c r="C14029" s="408">
        <v>3</v>
      </c>
      <c r="D14029" s="408">
        <v>38.229500000000002</v>
      </c>
      <c r="E14029" s="408">
        <v>41.229500000000002</v>
      </c>
      <c r="F14029" s="409">
        <v>43007.518125000002</v>
      </c>
      <c r="G14029" s="408">
        <v>0</v>
      </c>
    </row>
    <row r="14030" spans="1:7" ht="15" x14ac:dyDescent="0.2">
      <c r="A14030" s="407" t="s">
        <v>37745</v>
      </c>
      <c r="B14030" s="407" t="s">
        <v>37746</v>
      </c>
      <c r="C14030" s="408">
        <v>2.5</v>
      </c>
      <c r="D14030" s="408">
        <v>4.5885999999999996</v>
      </c>
      <c r="E14030" s="408">
        <v>7.0885999999999996</v>
      </c>
      <c r="F14030" s="409">
        <v>43005.450277777774</v>
      </c>
      <c r="G14030" s="408">
        <v>0</v>
      </c>
    </row>
    <row r="14031" spans="1:7" ht="15" x14ac:dyDescent="0.25">
      <c r="A14031" s="407" t="s">
        <v>37747</v>
      </c>
      <c r="B14031" s="407" t="s">
        <v>37748</v>
      </c>
      <c r="C14031" s="406"/>
      <c r="D14031" s="406"/>
      <c r="E14031" s="406"/>
      <c r="F14031" s="409">
        <v>43005.450543981482</v>
      </c>
      <c r="G14031" s="408">
        <v>0</v>
      </c>
    </row>
    <row r="14032" spans="1:7" ht="15" x14ac:dyDescent="0.25">
      <c r="A14032" s="407" t="s">
        <v>37749</v>
      </c>
      <c r="B14032" s="407" t="s">
        <v>37750</v>
      </c>
      <c r="C14032" s="406"/>
      <c r="D14032" s="408">
        <v>25.47</v>
      </c>
      <c r="E14032" s="408">
        <v>25.47</v>
      </c>
      <c r="F14032" s="409">
        <v>43007.518495370372</v>
      </c>
      <c r="G14032" s="408">
        <v>0</v>
      </c>
    </row>
    <row r="14033" spans="1:7" ht="15" x14ac:dyDescent="0.25">
      <c r="A14033" s="407" t="s">
        <v>37751</v>
      </c>
      <c r="B14033" s="407" t="s">
        <v>37752</v>
      </c>
      <c r="C14033" s="406"/>
      <c r="D14033" s="408">
        <v>9.6</v>
      </c>
      <c r="E14033" s="408">
        <v>9.6</v>
      </c>
      <c r="F14033" s="409">
        <v>43007.518784722219</v>
      </c>
      <c r="G14033" s="408">
        <v>0</v>
      </c>
    </row>
    <row r="14034" spans="1:7" ht="15" x14ac:dyDescent="0.2">
      <c r="A14034" s="407" t="s">
        <v>37753</v>
      </c>
      <c r="B14034" s="407" t="s">
        <v>37754</v>
      </c>
      <c r="C14034" s="408">
        <v>0</v>
      </c>
      <c r="D14034" s="408">
        <v>2.15</v>
      </c>
      <c r="E14034" s="408">
        <v>2.15</v>
      </c>
      <c r="F14034" s="409">
        <v>43343.545601851853</v>
      </c>
      <c r="G14034" s="408">
        <v>0</v>
      </c>
    </row>
    <row r="14035" spans="1:7" ht="15" x14ac:dyDescent="0.2">
      <c r="A14035" s="407" t="s">
        <v>37755</v>
      </c>
      <c r="B14035" s="407" t="s">
        <v>37756</v>
      </c>
      <c r="C14035" s="408">
        <v>0</v>
      </c>
      <c r="D14035" s="408">
        <v>0.91</v>
      </c>
      <c r="E14035" s="408">
        <v>0.91</v>
      </c>
      <c r="F14035" s="409">
        <v>43343.545763888891</v>
      </c>
      <c r="G14035" s="408">
        <v>0</v>
      </c>
    </row>
    <row r="14036" spans="1:7" ht="15" x14ac:dyDescent="0.2">
      <c r="A14036" s="407" t="s">
        <v>37757</v>
      </c>
      <c r="B14036" s="407" t="s">
        <v>37758</v>
      </c>
      <c r="C14036" s="408">
        <v>0</v>
      </c>
      <c r="D14036" s="408">
        <v>2.0299999999999998</v>
      </c>
      <c r="E14036" s="408">
        <v>2.0299999999999998</v>
      </c>
      <c r="F14036" s="409">
        <v>43347.462812500002</v>
      </c>
      <c r="G14036" s="408">
        <v>0</v>
      </c>
    </row>
    <row r="14037" spans="1:7" ht="15" x14ac:dyDescent="0.25">
      <c r="A14037" s="407" t="s">
        <v>37759</v>
      </c>
      <c r="B14037" s="407" t="s">
        <v>37760</v>
      </c>
      <c r="C14037" s="406"/>
      <c r="D14037" s="408">
        <v>0.7</v>
      </c>
      <c r="E14037" s="408">
        <v>0.7</v>
      </c>
      <c r="F14037" s="409">
        <v>43007.520011574074</v>
      </c>
      <c r="G14037" s="408">
        <v>0</v>
      </c>
    </row>
    <row r="14038" spans="1:7" ht="15" x14ac:dyDescent="0.2">
      <c r="A14038" s="407" t="s">
        <v>37761</v>
      </c>
      <c r="B14038" s="407" t="s">
        <v>37762</v>
      </c>
      <c r="C14038" s="408">
        <v>0</v>
      </c>
      <c r="D14038" s="408">
        <v>0.56000000000000005</v>
      </c>
      <c r="E14038" s="408">
        <v>0.56000000000000005</v>
      </c>
      <c r="F14038" s="409">
        <v>44881.383784722224</v>
      </c>
      <c r="G14038" s="408">
        <v>0</v>
      </c>
    </row>
    <row r="14039" spans="1:7" ht="15" x14ac:dyDescent="0.2">
      <c r="A14039" s="407" t="s">
        <v>37763</v>
      </c>
      <c r="B14039" s="407" t="s">
        <v>37764</v>
      </c>
      <c r="C14039" s="408">
        <v>0</v>
      </c>
      <c r="D14039" s="408">
        <v>11.35</v>
      </c>
      <c r="E14039" s="408">
        <v>11.35</v>
      </c>
      <c r="F14039" s="409">
        <v>43343.580416666664</v>
      </c>
      <c r="G14039" s="408">
        <v>0</v>
      </c>
    </row>
    <row r="14040" spans="1:7" ht="15" x14ac:dyDescent="0.25">
      <c r="A14040" s="407" t="s">
        <v>37765</v>
      </c>
      <c r="B14040" s="407" t="s">
        <v>37766</v>
      </c>
      <c r="C14040" s="406"/>
      <c r="D14040" s="408">
        <v>10.48</v>
      </c>
      <c r="E14040" s="408">
        <v>10.48</v>
      </c>
      <c r="F14040" s="409">
        <v>43007.520972222221</v>
      </c>
      <c r="G14040" s="408">
        <v>0</v>
      </c>
    </row>
    <row r="14041" spans="1:7" ht="15" x14ac:dyDescent="0.25">
      <c r="A14041" s="407" t="s">
        <v>37767</v>
      </c>
      <c r="B14041" s="407" t="s">
        <v>37768</v>
      </c>
      <c r="C14041" s="406"/>
      <c r="D14041" s="408">
        <v>21.02</v>
      </c>
      <c r="E14041" s="408">
        <v>21.02</v>
      </c>
      <c r="F14041" s="409">
        <v>43007.521238425928</v>
      </c>
      <c r="G14041" s="408">
        <v>0</v>
      </c>
    </row>
    <row r="14042" spans="1:7" ht="15" x14ac:dyDescent="0.2">
      <c r="A14042" s="407" t="s">
        <v>22199</v>
      </c>
      <c r="B14042" s="407" t="s">
        <v>22200</v>
      </c>
      <c r="C14042" s="408">
        <v>0</v>
      </c>
      <c r="D14042" s="408">
        <v>3.27</v>
      </c>
      <c r="E14042" s="408">
        <v>3.27</v>
      </c>
      <c r="F14042" s="409">
        <v>45660.27784722222</v>
      </c>
      <c r="G14042" s="408">
        <v>0</v>
      </c>
    </row>
    <row r="14043" spans="1:7" ht="15" x14ac:dyDescent="0.25">
      <c r="A14043" s="407" t="s">
        <v>22201</v>
      </c>
      <c r="B14043" s="407" t="s">
        <v>22202</v>
      </c>
      <c r="C14043" s="406"/>
      <c r="D14043" s="408">
        <v>14.73</v>
      </c>
      <c r="E14043" s="408">
        <v>14.73</v>
      </c>
      <c r="F14043" s="406"/>
      <c r="G14043" s="408">
        <v>0</v>
      </c>
    </row>
    <row r="14044" spans="1:7" ht="15" x14ac:dyDescent="0.25">
      <c r="A14044" s="407" t="s">
        <v>22203</v>
      </c>
      <c r="B14044" s="407" t="s">
        <v>22204</v>
      </c>
      <c r="C14044" s="408">
        <v>0</v>
      </c>
      <c r="D14044" s="408">
        <v>3.73</v>
      </c>
      <c r="E14044" s="408">
        <v>3.73</v>
      </c>
      <c r="F14044" s="406"/>
      <c r="G14044" s="408">
        <v>0</v>
      </c>
    </row>
    <row r="14045" spans="1:7" ht="15" x14ac:dyDescent="0.25">
      <c r="A14045" s="407" t="s">
        <v>37769</v>
      </c>
      <c r="B14045" s="407" t="s">
        <v>37770</v>
      </c>
      <c r="C14045" s="406"/>
      <c r="D14045" s="408">
        <v>18.66</v>
      </c>
      <c r="E14045" s="408">
        <v>18.66</v>
      </c>
      <c r="F14045" s="409">
        <v>43780.674884259257</v>
      </c>
      <c r="G14045" s="408">
        <v>0</v>
      </c>
    </row>
    <row r="14046" spans="1:7" ht="15" x14ac:dyDescent="0.2">
      <c r="A14046" s="407" t="s">
        <v>22205</v>
      </c>
      <c r="B14046" s="407" t="s">
        <v>22206</v>
      </c>
      <c r="C14046" s="408">
        <v>0</v>
      </c>
      <c r="D14046" s="408">
        <v>0.76819999999999999</v>
      </c>
      <c r="E14046" s="408">
        <v>0.76819999999999999</v>
      </c>
      <c r="F14046" s="409">
        <v>43859.659861111111</v>
      </c>
      <c r="G14046" s="408">
        <v>0</v>
      </c>
    </row>
    <row r="14047" spans="1:7" ht="15" x14ac:dyDescent="0.2">
      <c r="A14047" s="407" t="s">
        <v>22207</v>
      </c>
      <c r="B14047" s="407" t="s">
        <v>22208</v>
      </c>
      <c r="C14047" s="408">
        <v>0</v>
      </c>
      <c r="D14047" s="408">
        <v>5.28</v>
      </c>
      <c r="E14047" s="408">
        <v>5.28</v>
      </c>
      <c r="F14047" s="409">
        <v>45866.639467592591</v>
      </c>
      <c r="G14047" s="408">
        <v>0</v>
      </c>
    </row>
    <row r="14048" spans="1:7" ht="15" x14ac:dyDescent="0.2">
      <c r="A14048" s="407" t="s">
        <v>37771</v>
      </c>
      <c r="B14048" s="407" t="s">
        <v>37772</v>
      </c>
      <c r="C14048" s="408">
        <v>0</v>
      </c>
      <c r="D14048" s="408">
        <v>9.42</v>
      </c>
      <c r="E14048" s="408">
        <v>9.42</v>
      </c>
      <c r="F14048" s="409">
        <v>43780.678784722222</v>
      </c>
      <c r="G14048" s="408">
        <v>0</v>
      </c>
    </row>
    <row r="14049" spans="1:7" ht="15" x14ac:dyDescent="0.2">
      <c r="A14049" s="407" t="s">
        <v>37773</v>
      </c>
      <c r="B14049" s="407" t="s">
        <v>37774</v>
      </c>
      <c r="C14049" s="408">
        <v>0</v>
      </c>
      <c r="D14049" s="408">
        <v>11.84</v>
      </c>
      <c r="E14049" s="408">
        <v>11.84</v>
      </c>
      <c r="F14049" s="409">
        <v>43780.679097222222</v>
      </c>
      <c r="G14049" s="408">
        <v>0</v>
      </c>
    </row>
    <row r="14050" spans="1:7" ht="15" x14ac:dyDescent="0.2">
      <c r="A14050" s="407" t="s">
        <v>22209</v>
      </c>
      <c r="B14050" s="407" t="s">
        <v>22210</v>
      </c>
      <c r="C14050" s="408">
        <v>0</v>
      </c>
      <c r="D14050" s="408">
        <v>0.28999999999999998</v>
      </c>
      <c r="E14050" s="408">
        <v>0.28999999999999998</v>
      </c>
      <c r="F14050" s="409">
        <v>45181.487314814818</v>
      </c>
      <c r="G14050" s="408">
        <v>482</v>
      </c>
    </row>
    <row r="14051" spans="1:7" ht="15" x14ac:dyDescent="0.2">
      <c r="A14051" s="407" t="s">
        <v>22211</v>
      </c>
      <c r="B14051" s="407" t="s">
        <v>22212</v>
      </c>
      <c r="C14051" s="408">
        <v>0</v>
      </c>
      <c r="D14051" s="408">
        <v>0.28999999999999998</v>
      </c>
      <c r="E14051" s="408">
        <v>0.28999999999999998</v>
      </c>
      <c r="F14051" s="409">
        <v>45181.511423611111</v>
      </c>
      <c r="G14051" s="408">
        <v>528</v>
      </c>
    </row>
    <row r="14052" spans="1:7" ht="15" x14ac:dyDescent="0.2">
      <c r="A14052" s="407" t="s">
        <v>37775</v>
      </c>
      <c r="B14052" s="407" t="s">
        <v>37776</v>
      </c>
      <c r="C14052" s="408">
        <v>6</v>
      </c>
      <c r="D14052" s="408">
        <v>35.896799999999999</v>
      </c>
      <c r="E14052" s="408">
        <v>41.896799999999999</v>
      </c>
      <c r="F14052" s="409">
        <v>43007.521631944444</v>
      </c>
      <c r="G14052" s="408">
        <v>0</v>
      </c>
    </row>
    <row r="14053" spans="1:7" ht="15" x14ac:dyDescent="0.2">
      <c r="A14053" s="407" t="s">
        <v>37777</v>
      </c>
      <c r="B14053" s="407" t="s">
        <v>37778</v>
      </c>
      <c r="C14053" s="408">
        <v>6</v>
      </c>
      <c r="D14053" s="408">
        <v>35.92</v>
      </c>
      <c r="E14053" s="408">
        <v>41.92</v>
      </c>
      <c r="F14053" s="409">
        <v>43007.521990740737</v>
      </c>
      <c r="G14053" s="408">
        <v>0</v>
      </c>
    </row>
    <row r="14054" spans="1:7" ht="15" x14ac:dyDescent="0.2">
      <c r="A14054" s="407" t="s">
        <v>37779</v>
      </c>
      <c r="B14054" s="407" t="s">
        <v>37780</v>
      </c>
      <c r="C14054" s="408">
        <v>6</v>
      </c>
      <c r="D14054" s="408">
        <v>502.81029999999998</v>
      </c>
      <c r="E14054" s="408">
        <v>508.81029999999998</v>
      </c>
      <c r="F14054" s="409">
        <v>43007.522673611114</v>
      </c>
      <c r="G14054" s="408">
        <v>0</v>
      </c>
    </row>
    <row r="14055" spans="1:7" ht="15" x14ac:dyDescent="0.2">
      <c r="A14055" s="407" t="s">
        <v>37781</v>
      </c>
      <c r="B14055" s="407" t="s">
        <v>37782</v>
      </c>
      <c r="C14055" s="408">
        <v>9.5</v>
      </c>
      <c r="D14055" s="408">
        <v>175.6918</v>
      </c>
      <c r="E14055" s="408">
        <v>185.1918</v>
      </c>
      <c r="F14055" s="409">
        <v>43007.522916666669</v>
      </c>
      <c r="G14055" s="408">
        <v>0</v>
      </c>
    </row>
    <row r="14056" spans="1:7" ht="15" x14ac:dyDescent="0.2">
      <c r="A14056" s="407" t="s">
        <v>37783</v>
      </c>
      <c r="B14056" s="407" t="s">
        <v>37784</v>
      </c>
      <c r="C14056" s="408">
        <v>6</v>
      </c>
      <c r="D14056" s="408">
        <v>136.07759999999999</v>
      </c>
      <c r="E14056" s="408">
        <v>142.07759999999999</v>
      </c>
      <c r="F14056" s="409">
        <v>43012.365370370368</v>
      </c>
      <c r="G14056" s="408">
        <v>0</v>
      </c>
    </row>
    <row r="14057" spans="1:7" ht="15" x14ac:dyDescent="0.2">
      <c r="A14057" s="407" t="s">
        <v>37785</v>
      </c>
      <c r="B14057" s="407" t="s">
        <v>37786</v>
      </c>
      <c r="C14057" s="408">
        <v>6</v>
      </c>
      <c r="D14057" s="408">
        <v>120.4988</v>
      </c>
      <c r="E14057" s="408">
        <v>126.4988</v>
      </c>
      <c r="F14057" s="409">
        <v>43007.523541666669</v>
      </c>
      <c r="G14057" s="408">
        <v>0</v>
      </c>
    </row>
    <row r="14058" spans="1:7" ht="15" x14ac:dyDescent="0.25">
      <c r="A14058" s="407" t="s">
        <v>37787</v>
      </c>
      <c r="B14058" s="407" t="s">
        <v>37788</v>
      </c>
      <c r="C14058" s="406"/>
      <c r="D14058" s="408">
        <v>258</v>
      </c>
      <c r="E14058" s="408">
        <v>258</v>
      </c>
      <c r="F14058" s="409">
        <v>43116.680289351854</v>
      </c>
      <c r="G14058" s="408">
        <v>0</v>
      </c>
    </row>
    <row r="14059" spans="1:7" ht="15" x14ac:dyDescent="0.2">
      <c r="A14059" s="407" t="s">
        <v>37789</v>
      </c>
      <c r="B14059" s="407" t="s">
        <v>37790</v>
      </c>
      <c r="C14059" s="408">
        <v>12</v>
      </c>
      <c r="D14059" s="408">
        <v>359.51159999999999</v>
      </c>
      <c r="E14059" s="408">
        <v>371.51159999999999</v>
      </c>
      <c r="F14059" s="409">
        <v>43007.524236111109</v>
      </c>
      <c r="G14059" s="408">
        <v>0</v>
      </c>
    </row>
    <row r="14060" spans="1:7" ht="15" x14ac:dyDescent="0.25">
      <c r="A14060" s="407" t="s">
        <v>37791</v>
      </c>
      <c r="B14060" s="407" t="s">
        <v>37792</v>
      </c>
      <c r="C14060" s="406"/>
      <c r="D14060" s="408">
        <v>129</v>
      </c>
      <c r="E14060" s="408">
        <v>129</v>
      </c>
      <c r="F14060" s="409">
        <v>43007.524525462963</v>
      </c>
      <c r="G14060" s="408">
        <v>0</v>
      </c>
    </row>
    <row r="14061" spans="1:7" ht="15" x14ac:dyDescent="0.25">
      <c r="A14061" s="407" t="s">
        <v>37793</v>
      </c>
      <c r="B14061" s="407" t="s">
        <v>37794</v>
      </c>
      <c r="C14061" s="406"/>
      <c r="D14061" s="406"/>
      <c r="E14061" s="406"/>
      <c r="F14061" s="409">
        <v>43007.52480324074</v>
      </c>
      <c r="G14061" s="408">
        <v>0</v>
      </c>
    </row>
    <row r="14062" spans="1:7" ht="15" x14ac:dyDescent="0.25">
      <c r="A14062" s="407" t="s">
        <v>37795</v>
      </c>
      <c r="B14062" s="407" t="s">
        <v>37796</v>
      </c>
      <c r="C14062" s="406"/>
      <c r="D14062" s="406"/>
      <c r="E14062" s="406"/>
      <c r="F14062" s="409">
        <v>43007.525081018517</v>
      </c>
      <c r="G14062" s="408">
        <v>0</v>
      </c>
    </row>
    <row r="14063" spans="1:7" ht="15" x14ac:dyDescent="0.25">
      <c r="A14063" s="407" t="s">
        <v>37797</v>
      </c>
      <c r="B14063" s="407" t="s">
        <v>37798</v>
      </c>
      <c r="C14063" s="406"/>
      <c r="D14063" s="406"/>
      <c r="E14063" s="406"/>
      <c r="F14063" s="409">
        <v>43007.525439814817</v>
      </c>
      <c r="G14063" s="408">
        <v>0</v>
      </c>
    </row>
    <row r="14064" spans="1:7" ht="15" x14ac:dyDescent="0.25">
      <c r="A14064" s="407" t="s">
        <v>37799</v>
      </c>
      <c r="B14064" s="407" t="s">
        <v>37800</v>
      </c>
      <c r="C14064" s="406"/>
      <c r="D14064" s="408">
        <v>5.9200000000000003E-2</v>
      </c>
      <c r="E14064" s="408">
        <v>5.9200000000000003E-2</v>
      </c>
      <c r="F14064" s="409">
        <v>43007.525821759256</v>
      </c>
      <c r="G14064" s="408">
        <v>0</v>
      </c>
    </row>
    <row r="14065" spans="1:7" ht="15" x14ac:dyDescent="0.25">
      <c r="A14065" s="407" t="s">
        <v>37801</v>
      </c>
      <c r="B14065" s="407" t="s">
        <v>37802</v>
      </c>
      <c r="C14065" s="406"/>
      <c r="D14065" s="406"/>
      <c r="E14065" s="406"/>
      <c r="F14065" s="409">
        <v>43007.526087962964</v>
      </c>
      <c r="G14065" s="408">
        <v>0</v>
      </c>
    </row>
    <row r="14066" spans="1:7" ht="15" x14ac:dyDescent="0.25">
      <c r="A14066" s="407" t="s">
        <v>22213</v>
      </c>
      <c r="B14066" s="407" t="s">
        <v>22214</v>
      </c>
      <c r="C14066" s="406"/>
      <c r="D14066" s="408">
        <v>76.180000000000007</v>
      </c>
      <c r="E14066" s="408">
        <v>76.180000000000007</v>
      </c>
      <c r="F14066" s="406"/>
      <c r="G14066" s="408">
        <v>0</v>
      </c>
    </row>
    <row r="14067" spans="1:7" ht="15" x14ac:dyDescent="0.2">
      <c r="A14067" s="407" t="s">
        <v>22215</v>
      </c>
      <c r="B14067" s="407" t="s">
        <v>22216</v>
      </c>
      <c r="C14067" s="408">
        <v>0</v>
      </c>
      <c r="D14067" s="408">
        <v>67.8</v>
      </c>
      <c r="E14067" s="408">
        <v>67.8</v>
      </c>
      <c r="F14067" s="409">
        <v>44880.604849537034</v>
      </c>
      <c r="G14067" s="408">
        <v>0</v>
      </c>
    </row>
    <row r="14068" spans="1:7" ht="15" x14ac:dyDescent="0.2">
      <c r="A14068" s="407" t="s">
        <v>22217</v>
      </c>
      <c r="B14068" s="407" t="s">
        <v>22218</v>
      </c>
      <c r="C14068" s="408">
        <v>0</v>
      </c>
      <c r="D14068" s="408">
        <v>9.35</v>
      </c>
      <c r="E14068" s="408">
        <v>9.35</v>
      </c>
      <c r="F14068" s="409">
        <v>45677.47084490741</v>
      </c>
      <c r="G14068" s="408">
        <v>0</v>
      </c>
    </row>
    <row r="14069" spans="1:7" ht="15" x14ac:dyDescent="0.25">
      <c r="A14069" s="407" t="s">
        <v>22219</v>
      </c>
      <c r="B14069" s="407" t="s">
        <v>22220</v>
      </c>
      <c r="C14069" s="406"/>
      <c r="D14069" s="408">
        <v>38.35</v>
      </c>
      <c r="E14069" s="408">
        <v>38.35</v>
      </c>
      <c r="F14069" s="406"/>
      <c r="G14069" s="408">
        <v>0</v>
      </c>
    </row>
    <row r="14070" spans="1:7" ht="15" x14ac:dyDescent="0.25">
      <c r="A14070" s="407" t="s">
        <v>37803</v>
      </c>
      <c r="B14070" s="407" t="s">
        <v>37804</v>
      </c>
      <c r="C14070" s="406"/>
      <c r="D14070" s="408">
        <v>39.327399999999997</v>
      </c>
      <c r="E14070" s="408">
        <v>39.327399999999997</v>
      </c>
      <c r="F14070" s="406"/>
      <c r="G14070" s="408">
        <v>0</v>
      </c>
    </row>
    <row r="14071" spans="1:7" ht="15" x14ac:dyDescent="0.25">
      <c r="A14071" s="407" t="s">
        <v>37805</v>
      </c>
      <c r="B14071" s="407" t="s">
        <v>37806</v>
      </c>
      <c r="C14071" s="406"/>
      <c r="D14071" s="408">
        <v>1.0087999999999999</v>
      </c>
      <c r="E14071" s="408">
        <v>1.0087999999999999</v>
      </c>
      <c r="F14071" s="406"/>
      <c r="G14071" s="408">
        <v>0</v>
      </c>
    </row>
    <row r="14072" spans="1:7" ht="15" x14ac:dyDescent="0.2">
      <c r="A14072" s="407" t="s">
        <v>22221</v>
      </c>
      <c r="B14072" s="407" t="s">
        <v>22222</v>
      </c>
      <c r="C14072" s="408">
        <v>0</v>
      </c>
      <c r="D14072" s="408">
        <v>155.9</v>
      </c>
      <c r="E14072" s="408">
        <v>155.9</v>
      </c>
      <c r="F14072" s="409">
        <v>44673.536527777775</v>
      </c>
      <c r="G14072" s="408">
        <v>0</v>
      </c>
    </row>
    <row r="14073" spans="1:7" ht="15" x14ac:dyDescent="0.25">
      <c r="A14073" s="407" t="s">
        <v>22223</v>
      </c>
      <c r="B14073" s="407" t="s">
        <v>22224</v>
      </c>
      <c r="C14073" s="406"/>
      <c r="D14073" s="408">
        <v>16.260000000000002</v>
      </c>
      <c r="E14073" s="408">
        <v>16.260000000000002</v>
      </c>
      <c r="F14073" s="409">
        <v>44512.482986111114</v>
      </c>
      <c r="G14073" s="408">
        <v>0</v>
      </c>
    </row>
    <row r="14074" spans="1:7" ht="15" x14ac:dyDescent="0.2">
      <c r="A14074" s="407" t="s">
        <v>22225</v>
      </c>
      <c r="B14074" s="407" t="s">
        <v>22226</v>
      </c>
      <c r="C14074" s="408">
        <v>0</v>
      </c>
      <c r="D14074" s="408">
        <v>64.3</v>
      </c>
      <c r="E14074" s="408">
        <v>64.3</v>
      </c>
      <c r="F14074" s="409">
        <v>44781.354884259257</v>
      </c>
      <c r="G14074" s="408">
        <v>0</v>
      </c>
    </row>
    <row r="14075" spans="1:7" ht="15" x14ac:dyDescent="0.25">
      <c r="A14075" s="407" t="s">
        <v>37807</v>
      </c>
      <c r="B14075" s="407" t="s">
        <v>37808</v>
      </c>
      <c r="C14075" s="406"/>
      <c r="D14075" s="408">
        <v>18.399999999999999</v>
      </c>
      <c r="E14075" s="408">
        <v>18.399999999999999</v>
      </c>
      <c r="F14075" s="409">
        <v>43007.526388888888</v>
      </c>
      <c r="G14075" s="408">
        <v>0</v>
      </c>
    </row>
    <row r="14076" spans="1:7" ht="15" x14ac:dyDescent="0.25">
      <c r="A14076" s="407" t="s">
        <v>37809</v>
      </c>
      <c r="B14076" s="407" t="s">
        <v>37810</v>
      </c>
      <c r="C14076" s="406"/>
      <c r="D14076" s="408">
        <v>13.8</v>
      </c>
      <c r="E14076" s="408">
        <v>13.8</v>
      </c>
      <c r="F14076" s="409">
        <v>43007.526689814818</v>
      </c>
      <c r="G14076" s="408">
        <v>0</v>
      </c>
    </row>
    <row r="14077" spans="1:7" ht="15" x14ac:dyDescent="0.25">
      <c r="A14077" s="407" t="s">
        <v>22227</v>
      </c>
      <c r="B14077" s="407" t="s">
        <v>22228</v>
      </c>
      <c r="C14077" s="406"/>
      <c r="D14077" s="406"/>
      <c r="E14077" s="406"/>
      <c r="F14077" s="409">
        <v>44516.547812500001</v>
      </c>
      <c r="G14077" s="408">
        <v>0</v>
      </c>
    </row>
    <row r="14078" spans="1:7" ht="15" x14ac:dyDescent="0.25">
      <c r="A14078" s="407" t="s">
        <v>22229</v>
      </c>
      <c r="B14078" s="407" t="s">
        <v>22230</v>
      </c>
      <c r="C14078" s="406"/>
      <c r="D14078" s="406"/>
      <c r="E14078" s="406"/>
      <c r="F14078" s="409">
        <v>42920.492071759261</v>
      </c>
      <c r="G14078" s="408">
        <v>0</v>
      </c>
    </row>
    <row r="14079" spans="1:7" ht="15" x14ac:dyDescent="0.25">
      <c r="A14079" s="407" t="s">
        <v>37811</v>
      </c>
      <c r="B14079" s="407" t="s">
        <v>37812</v>
      </c>
      <c r="C14079" s="406"/>
      <c r="D14079" s="408">
        <v>18.399999999999999</v>
      </c>
      <c r="E14079" s="408">
        <v>18.399999999999999</v>
      </c>
      <c r="F14079" s="409">
        <v>43007.52747685185</v>
      </c>
      <c r="G14079" s="408">
        <v>0</v>
      </c>
    </row>
    <row r="14080" spans="1:7" ht="15" x14ac:dyDescent="0.25">
      <c r="A14080" s="407" t="s">
        <v>22231</v>
      </c>
      <c r="B14080" s="407" t="s">
        <v>22232</v>
      </c>
      <c r="C14080" s="406"/>
      <c r="D14080" s="408">
        <v>79</v>
      </c>
      <c r="E14080" s="408">
        <v>79</v>
      </c>
      <c r="F14080" s="406"/>
      <c r="G14080" s="408">
        <v>0</v>
      </c>
    </row>
    <row r="14081" spans="1:7" ht="15" x14ac:dyDescent="0.25">
      <c r="A14081" s="407" t="s">
        <v>22233</v>
      </c>
      <c r="B14081" s="407" t="s">
        <v>22234</v>
      </c>
      <c r="C14081" s="406"/>
      <c r="D14081" s="406"/>
      <c r="E14081" s="406"/>
      <c r="F14081" s="406"/>
      <c r="G14081" s="408">
        <v>0</v>
      </c>
    </row>
    <row r="14082" spans="1:7" ht="15" x14ac:dyDescent="0.25">
      <c r="A14082" s="407" t="s">
        <v>22235</v>
      </c>
      <c r="B14082" s="407" t="s">
        <v>22236</v>
      </c>
      <c r="C14082" s="406"/>
      <c r="D14082" s="406"/>
      <c r="E14082" s="406"/>
      <c r="F14082" s="406"/>
      <c r="G14082" s="408">
        <v>0</v>
      </c>
    </row>
    <row r="14083" spans="1:7" ht="15" x14ac:dyDescent="0.25">
      <c r="A14083" s="407" t="s">
        <v>22237</v>
      </c>
      <c r="B14083" s="407" t="s">
        <v>22238</v>
      </c>
      <c r="C14083" s="406"/>
      <c r="D14083" s="406"/>
      <c r="E14083" s="406"/>
      <c r="F14083" s="409">
        <v>44517.383298611108</v>
      </c>
      <c r="G14083" s="408">
        <v>0</v>
      </c>
    </row>
    <row r="14084" spans="1:7" ht="15" x14ac:dyDescent="0.25">
      <c r="A14084" s="407" t="s">
        <v>22239</v>
      </c>
      <c r="B14084" s="407" t="s">
        <v>22240</v>
      </c>
      <c r="C14084" s="406"/>
      <c r="D14084" s="406"/>
      <c r="E14084" s="406"/>
      <c r="F14084" s="409">
        <v>44512.372199074074</v>
      </c>
      <c r="G14084" s="408">
        <v>0</v>
      </c>
    </row>
    <row r="14085" spans="1:7" ht="15" x14ac:dyDescent="0.25">
      <c r="A14085" s="407" t="s">
        <v>22241</v>
      </c>
      <c r="B14085" s="407" t="s">
        <v>22242</v>
      </c>
      <c r="C14085" s="406"/>
      <c r="D14085" s="406"/>
      <c r="E14085" s="406"/>
      <c r="F14085" s="406"/>
      <c r="G14085" s="408">
        <v>0</v>
      </c>
    </row>
    <row r="14086" spans="1:7" ht="15" x14ac:dyDescent="0.25">
      <c r="A14086" s="407" t="s">
        <v>22243</v>
      </c>
      <c r="B14086" s="407" t="s">
        <v>22244</v>
      </c>
      <c r="C14086" s="406"/>
      <c r="D14086" s="406"/>
      <c r="E14086" s="406"/>
      <c r="F14086" s="406"/>
      <c r="G14086" s="408">
        <v>0</v>
      </c>
    </row>
    <row r="14087" spans="1:7" ht="15" x14ac:dyDescent="0.25">
      <c r="A14087" s="407" t="s">
        <v>22245</v>
      </c>
      <c r="B14087" s="407" t="s">
        <v>22246</v>
      </c>
      <c r="C14087" s="406"/>
      <c r="D14087" s="406"/>
      <c r="E14087" s="406"/>
      <c r="F14087" s="409">
        <v>44516.563125000001</v>
      </c>
      <c r="G14087" s="408">
        <v>0</v>
      </c>
    </row>
    <row r="14088" spans="1:7" ht="15" x14ac:dyDescent="0.25">
      <c r="A14088" s="407" t="s">
        <v>22247</v>
      </c>
      <c r="B14088" s="407" t="s">
        <v>22248</v>
      </c>
      <c r="C14088" s="406"/>
      <c r="D14088" s="406"/>
      <c r="E14088" s="406"/>
      <c r="F14088" s="406"/>
      <c r="G14088" s="408">
        <v>0</v>
      </c>
    </row>
    <row r="14089" spans="1:7" ht="15" x14ac:dyDescent="0.25">
      <c r="A14089" s="407" t="s">
        <v>22249</v>
      </c>
      <c r="B14089" s="407" t="s">
        <v>22250</v>
      </c>
      <c r="C14089" s="406"/>
      <c r="D14089" s="406"/>
      <c r="E14089" s="406"/>
      <c r="F14089" s="406"/>
      <c r="G14089" s="408">
        <v>0</v>
      </c>
    </row>
    <row r="14090" spans="1:7" ht="15" x14ac:dyDescent="0.25">
      <c r="A14090" s="407" t="s">
        <v>22251</v>
      </c>
      <c r="B14090" s="407" t="s">
        <v>22252</v>
      </c>
      <c r="C14090" s="406"/>
      <c r="D14090" s="408">
        <v>4.5999999999999996</v>
      </c>
      <c r="E14090" s="408">
        <v>4.5999999999999996</v>
      </c>
      <c r="F14090" s="409">
        <v>44512.579780092594</v>
      </c>
      <c r="G14090" s="408">
        <v>0</v>
      </c>
    </row>
    <row r="14091" spans="1:7" ht="15" x14ac:dyDescent="0.25">
      <c r="A14091" s="407" t="s">
        <v>22253</v>
      </c>
      <c r="B14091" s="407" t="s">
        <v>22254</v>
      </c>
      <c r="C14091" s="406"/>
      <c r="D14091" s="408">
        <v>4.5999999999999996</v>
      </c>
      <c r="E14091" s="408">
        <v>4.5999999999999996</v>
      </c>
      <c r="F14091" s="409">
        <v>44517.640520833331</v>
      </c>
      <c r="G14091" s="408">
        <v>0</v>
      </c>
    </row>
    <row r="14092" spans="1:7" ht="15" x14ac:dyDescent="0.25">
      <c r="A14092" s="407" t="s">
        <v>22255</v>
      </c>
      <c r="B14092" s="407" t="s">
        <v>22256</v>
      </c>
      <c r="C14092" s="406"/>
      <c r="D14092" s="408">
        <v>4.5999999999999996</v>
      </c>
      <c r="E14092" s="408">
        <v>4.5999999999999996</v>
      </c>
      <c r="F14092" s="406"/>
      <c r="G14092" s="408">
        <v>0</v>
      </c>
    </row>
    <row r="14093" spans="1:7" ht="15" x14ac:dyDescent="0.25">
      <c r="A14093" s="407" t="s">
        <v>22257</v>
      </c>
      <c r="B14093" s="407" t="s">
        <v>22258</v>
      </c>
      <c r="C14093" s="406"/>
      <c r="D14093" s="408">
        <v>4.5999999999999996</v>
      </c>
      <c r="E14093" s="408">
        <v>4.5999999999999996</v>
      </c>
      <c r="F14093" s="409">
        <v>44524.492719907408</v>
      </c>
      <c r="G14093" s="408">
        <v>0</v>
      </c>
    </row>
    <row r="14094" spans="1:7" ht="15" x14ac:dyDescent="0.25">
      <c r="A14094" s="407" t="s">
        <v>22259</v>
      </c>
      <c r="B14094" s="407" t="s">
        <v>22260</v>
      </c>
      <c r="C14094" s="406"/>
      <c r="D14094" s="408">
        <v>4.5999999999999996</v>
      </c>
      <c r="E14094" s="408">
        <v>4.5999999999999996</v>
      </c>
      <c r="F14094" s="406"/>
      <c r="G14094" s="408">
        <v>0</v>
      </c>
    </row>
    <row r="14095" spans="1:7" ht="15" x14ac:dyDescent="0.25">
      <c r="A14095" s="407" t="s">
        <v>22261</v>
      </c>
      <c r="B14095" s="407" t="s">
        <v>22262</v>
      </c>
      <c r="C14095" s="406"/>
      <c r="D14095" s="408">
        <v>4.5999999999999996</v>
      </c>
      <c r="E14095" s="408">
        <v>4.5999999999999996</v>
      </c>
      <c r="F14095" s="406"/>
      <c r="G14095" s="408">
        <v>0</v>
      </c>
    </row>
    <row r="14096" spans="1:7" ht="15" x14ac:dyDescent="0.25">
      <c r="A14096" s="407" t="s">
        <v>22263</v>
      </c>
      <c r="B14096" s="407" t="s">
        <v>22264</v>
      </c>
      <c r="C14096" s="406"/>
      <c r="D14096" s="408">
        <v>4.5999999999999996</v>
      </c>
      <c r="E14096" s="408">
        <v>4.5999999999999996</v>
      </c>
      <c r="F14096" s="409">
        <v>44524.408356481479</v>
      </c>
      <c r="G14096" s="408">
        <v>0</v>
      </c>
    </row>
    <row r="14097" spans="1:7" ht="15" x14ac:dyDescent="0.25">
      <c r="A14097" s="407" t="s">
        <v>22265</v>
      </c>
      <c r="B14097" s="407" t="s">
        <v>22266</v>
      </c>
      <c r="C14097" s="406"/>
      <c r="D14097" s="408">
        <v>4.5999999999999996</v>
      </c>
      <c r="E14097" s="408">
        <v>4.5999999999999996</v>
      </c>
      <c r="F14097" s="406"/>
      <c r="G14097" s="408">
        <v>0</v>
      </c>
    </row>
    <row r="14098" spans="1:7" ht="15" x14ac:dyDescent="0.25">
      <c r="A14098" s="407" t="s">
        <v>22267</v>
      </c>
      <c r="B14098" s="407" t="s">
        <v>22268</v>
      </c>
      <c r="C14098" s="406"/>
      <c r="D14098" s="408">
        <v>4.5999999999999996</v>
      </c>
      <c r="E14098" s="408">
        <v>4.5999999999999996</v>
      </c>
      <c r="F14098" s="409">
        <v>44512.342928240738</v>
      </c>
      <c r="G14098" s="408">
        <v>0</v>
      </c>
    </row>
    <row r="14099" spans="1:7" ht="15" x14ac:dyDescent="0.25">
      <c r="A14099" s="407" t="s">
        <v>22269</v>
      </c>
      <c r="B14099" s="407" t="s">
        <v>22270</v>
      </c>
      <c r="C14099" s="408">
        <v>0</v>
      </c>
      <c r="D14099" s="408">
        <v>14.14</v>
      </c>
      <c r="E14099" s="408">
        <v>14.14</v>
      </c>
      <c r="F14099" s="406"/>
      <c r="G14099" s="408">
        <v>0</v>
      </c>
    </row>
    <row r="14100" spans="1:7" ht="15" x14ac:dyDescent="0.25">
      <c r="A14100" s="407" t="s">
        <v>22271</v>
      </c>
      <c r="B14100" s="407" t="s">
        <v>22272</v>
      </c>
      <c r="C14100" s="406"/>
      <c r="D14100" s="406"/>
      <c r="E14100" s="406"/>
      <c r="F14100" s="406"/>
      <c r="G14100" s="408">
        <v>0</v>
      </c>
    </row>
    <row r="14101" spans="1:7" ht="15" x14ac:dyDescent="0.25">
      <c r="A14101" s="407" t="s">
        <v>22273</v>
      </c>
      <c r="B14101" s="407" t="s">
        <v>22274</v>
      </c>
      <c r="C14101" s="406"/>
      <c r="D14101" s="406"/>
      <c r="E14101" s="406"/>
      <c r="F14101" s="406"/>
      <c r="G14101" s="408">
        <v>0</v>
      </c>
    </row>
    <row r="14102" spans="1:7" ht="15" x14ac:dyDescent="0.25">
      <c r="A14102" s="407" t="s">
        <v>22275</v>
      </c>
      <c r="B14102" s="407" t="s">
        <v>22276</v>
      </c>
      <c r="C14102" s="406"/>
      <c r="D14102" s="406"/>
      <c r="E14102" s="406"/>
      <c r="F14102" s="406"/>
      <c r="G14102" s="408">
        <v>0</v>
      </c>
    </row>
    <row r="14103" spans="1:7" ht="15" x14ac:dyDescent="0.25">
      <c r="A14103" s="407" t="s">
        <v>22277</v>
      </c>
      <c r="B14103" s="407" t="s">
        <v>22278</v>
      </c>
      <c r="C14103" s="406"/>
      <c r="D14103" s="406"/>
      <c r="E14103" s="406"/>
      <c r="F14103" s="406"/>
      <c r="G14103" s="408">
        <v>0</v>
      </c>
    </row>
    <row r="14104" spans="1:7" ht="15" x14ac:dyDescent="0.25">
      <c r="A14104" s="407" t="s">
        <v>22279</v>
      </c>
      <c r="B14104" s="407" t="s">
        <v>22280</v>
      </c>
      <c r="C14104" s="406"/>
      <c r="D14104" s="406"/>
      <c r="E14104" s="406"/>
      <c r="F14104" s="406"/>
      <c r="G14104" s="408">
        <v>0</v>
      </c>
    </row>
    <row r="14105" spans="1:7" ht="15" x14ac:dyDescent="0.25">
      <c r="A14105" s="407" t="s">
        <v>22281</v>
      </c>
      <c r="B14105" s="407" t="s">
        <v>22282</v>
      </c>
      <c r="C14105" s="406"/>
      <c r="D14105" s="406"/>
      <c r="E14105" s="406"/>
      <c r="F14105" s="406"/>
      <c r="G14105" s="408">
        <v>0</v>
      </c>
    </row>
    <row r="14106" spans="1:7" ht="15" x14ac:dyDescent="0.25">
      <c r="A14106" s="407" t="s">
        <v>22283</v>
      </c>
      <c r="B14106" s="407" t="s">
        <v>22284</v>
      </c>
      <c r="C14106" s="406"/>
      <c r="D14106" s="408">
        <v>4.9800000000000004</v>
      </c>
      <c r="E14106" s="408">
        <v>4.9800000000000004</v>
      </c>
      <c r="F14106" s="406"/>
      <c r="G14106" s="408">
        <v>0</v>
      </c>
    </row>
    <row r="14107" spans="1:7" ht="15" x14ac:dyDescent="0.25">
      <c r="A14107" s="407" t="s">
        <v>22285</v>
      </c>
      <c r="B14107" s="407" t="s">
        <v>22286</v>
      </c>
      <c r="C14107" s="406"/>
      <c r="D14107" s="408">
        <v>4.9800000000000004</v>
      </c>
      <c r="E14107" s="408">
        <v>4.9800000000000004</v>
      </c>
      <c r="F14107" s="406"/>
      <c r="G14107" s="408">
        <v>0</v>
      </c>
    </row>
    <row r="14108" spans="1:7" ht="15" x14ac:dyDescent="0.2">
      <c r="A14108" s="407" t="s">
        <v>22287</v>
      </c>
      <c r="B14108" s="407" t="s">
        <v>22288</v>
      </c>
      <c r="C14108" s="408">
        <v>0</v>
      </c>
      <c r="D14108" s="408">
        <v>1.8</v>
      </c>
      <c r="E14108" s="408">
        <v>1.8</v>
      </c>
      <c r="F14108" s="409">
        <v>46024.419270833336</v>
      </c>
      <c r="G14108" s="408">
        <v>0</v>
      </c>
    </row>
    <row r="14109" spans="1:7" ht="15" x14ac:dyDescent="0.2">
      <c r="A14109" s="407" t="s">
        <v>22289</v>
      </c>
      <c r="B14109" s="407" t="s">
        <v>22290</v>
      </c>
      <c r="C14109" s="408">
        <v>0.58333333333333337</v>
      </c>
      <c r="D14109" s="408">
        <v>1.8</v>
      </c>
      <c r="E14109" s="408">
        <v>5.3</v>
      </c>
      <c r="F14109" s="409">
        <v>43423.402650462966</v>
      </c>
      <c r="G14109" s="408">
        <v>0</v>
      </c>
    </row>
    <row r="14110" spans="1:7" ht="15" x14ac:dyDescent="0.25">
      <c r="A14110" s="407" t="s">
        <v>37813</v>
      </c>
      <c r="B14110" s="407" t="s">
        <v>37814</v>
      </c>
      <c r="C14110" s="406"/>
      <c r="D14110" s="408">
        <v>0.56000000000000005</v>
      </c>
      <c r="E14110" s="408">
        <v>0.56000000000000005</v>
      </c>
      <c r="F14110" s="409">
        <v>45168.4137962963</v>
      </c>
      <c r="G14110" s="408">
        <v>0</v>
      </c>
    </row>
    <row r="14111" spans="1:7" ht="15" x14ac:dyDescent="0.25">
      <c r="A14111" s="407" t="s">
        <v>22291</v>
      </c>
      <c r="B14111" s="407" t="s">
        <v>22292</v>
      </c>
      <c r="C14111" s="406"/>
      <c r="D14111" s="408">
        <v>5.1100000000000003</v>
      </c>
      <c r="E14111" s="408">
        <v>5.1100000000000003</v>
      </c>
      <c r="F14111" s="409">
        <v>43012.367384259262</v>
      </c>
      <c r="G14111" s="408">
        <v>0</v>
      </c>
    </row>
    <row r="14112" spans="1:7" ht="15" x14ac:dyDescent="0.2">
      <c r="A14112" s="407" t="s">
        <v>22293</v>
      </c>
      <c r="B14112" s="407" t="s">
        <v>22294</v>
      </c>
      <c r="C14112" s="408">
        <v>0</v>
      </c>
      <c r="D14112" s="408">
        <v>2.56</v>
      </c>
      <c r="E14112" s="408">
        <v>2.56</v>
      </c>
      <c r="F14112" s="409">
        <v>43388.313981481479</v>
      </c>
      <c r="G14112" s="408">
        <v>0</v>
      </c>
    </row>
    <row r="14113" spans="1:7" ht="15" x14ac:dyDescent="0.25">
      <c r="A14113" s="407" t="s">
        <v>22295</v>
      </c>
      <c r="B14113" s="407" t="s">
        <v>22296</v>
      </c>
      <c r="C14113" s="406"/>
      <c r="D14113" s="408">
        <v>2.83</v>
      </c>
      <c r="E14113" s="408">
        <v>2.83</v>
      </c>
      <c r="F14113" s="409">
        <v>44526.570057870369</v>
      </c>
      <c r="G14113" s="408">
        <v>0</v>
      </c>
    </row>
    <row r="14114" spans="1:7" ht="15" x14ac:dyDescent="0.25">
      <c r="A14114" s="407" t="s">
        <v>22297</v>
      </c>
      <c r="B14114" s="407" t="s">
        <v>22298</v>
      </c>
      <c r="C14114" s="406"/>
      <c r="D14114" s="406"/>
      <c r="E14114" s="406"/>
      <c r="F14114" s="406"/>
      <c r="G14114" s="408">
        <v>0</v>
      </c>
    </row>
    <row r="14115" spans="1:7" ht="15" x14ac:dyDescent="0.25">
      <c r="A14115" s="407" t="s">
        <v>37815</v>
      </c>
      <c r="B14115" s="407" t="s">
        <v>37816</v>
      </c>
      <c r="C14115" s="406"/>
      <c r="D14115" s="408">
        <v>1.59</v>
      </c>
      <c r="E14115" s="408">
        <v>1.59</v>
      </c>
      <c r="F14115" s="409">
        <v>45168.414444444446</v>
      </c>
      <c r="G14115" s="408">
        <v>0</v>
      </c>
    </row>
    <row r="14116" spans="1:7" ht="15" x14ac:dyDescent="0.25">
      <c r="A14116" s="407" t="s">
        <v>22299</v>
      </c>
      <c r="B14116" s="407" t="s">
        <v>22300</v>
      </c>
      <c r="C14116" s="406"/>
      <c r="D14116" s="408">
        <v>23.01</v>
      </c>
      <c r="E14116" s="408">
        <v>23.01</v>
      </c>
      <c r="F14116" s="406"/>
      <c r="G14116" s="408">
        <v>0</v>
      </c>
    </row>
    <row r="14117" spans="1:7" ht="15" x14ac:dyDescent="0.2">
      <c r="A14117" s="407" t="s">
        <v>22301</v>
      </c>
      <c r="B14117" s="407" t="s">
        <v>22302</v>
      </c>
      <c r="C14117" s="408">
        <v>0</v>
      </c>
      <c r="D14117" s="408">
        <v>2.02</v>
      </c>
      <c r="E14117" s="408">
        <v>2.02</v>
      </c>
      <c r="F14117" s="409">
        <v>44881.384317129632</v>
      </c>
      <c r="G14117" s="408">
        <v>34</v>
      </c>
    </row>
    <row r="14118" spans="1:7" ht="15" x14ac:dyDescent="0.2">
      <c r="A14118" s="407" t="s">
        <v>22303</v>
      </c>
      <c r="B14118" s="407" t="s">
        <v>22304</v>
      </c>
      <c r="C14118" s="408">
        <v>0</v>
      </c>
      <c r="D14118" s="408">
        <v>2.02</v>
      </c>
      <c r="E14118" s="408">
        <v>2.02</v>
      </c>
      <c r="F14118" s="409">
        <v>44536.447800925926</v>
      </c>
      <c r="G14118" s="408">
        <v>124</v>
      </c>
    </row>
    <row r="14119" spans="1:7" ht="15" x14ac:dyDescent="0.2">
      <c r="A14119" s="407" t="s">
        <v>37817</v>
      </c>
      <c r="B14119" s="407" t="s">
        <v>37818</v>
      </c>
      <c r="C14119" s="408">
        <v>8.5</v>
      </c>
      <c r="D14119" s="408">
        <v>185.36776584201539</v>
      </c>
      <c r="E14119" s="408">
        <v>193.86776584201539</v>
      </c>
      <c r="F14119" s="409">
        <v>43007.528124999997</v>
      </c>
      <c r="G14119" s="408">
        <v>0</v>
      </c>
    </row>
    <row r="14120" spans="1:7" ht="15" x14ac:dyDescent="0.2">
      <c r="A14120" s="407" t="s">
        <v>37819</v>
      </c>
      <c r="B14120" s="407" t="s">
        <v>37820</v>
      </c>
      <c r="C14120" s="408">
        <v>7.0200000000000005</v>
      </c>
      <c r="D14120" s="408">
        <v>140.67622009147513</v>
      </c>
      <c r="E14120" s="408">
        <v>147.69622009147514</v>
      </c>
      <c r="F14120" s="409">
        <v>43007.52851851852</v>
      </c>
      <c r="G14120" s="408">
        <v>0</v>
      </c>
    </row>
    <row r="14121" spans="1:7" ht="15" x14ac:dyDescent="0.2">
      <c r="A14121" s="407" t="s">
        <v>37821</v>
      </c>
      <c r="B14121" s="407" t="s">
        <v>37822</v>
      </c>
      <c r="C14121" s="408">
        <v>4.0199999999999996</v>
      </c>
      <c r="D14121" s="408">
        <v>108.89302009147514</v>
      </c>
      <c r="E14121" s="408">
        <v>112.91302009147513</v>
      </c>
      <c r="F14121" s="409">
        <v>43007.528923611113</v>
      </c>
      <c r="G14121" s="408">
        <v>0</v>
      </c>
    </row>
    <row r="14122" spans="1:7" ht="15" x14ac:dyDescent="0.2">
      <c r="A14122" s="407" t="s">
        <v>22305</v>
      </c>
      <c r="B14122" s="407" t="s">
        <v>22306</v>
      </c>
      <c r="C14122" s="408">
        <v>0</v>
      </c>
      <c r="D14122" s="408">
        <v>0</v>
      </c>
      <c r="E14122" s="408">
        <v>0</v>
      </c>
      <c r="F14122" s="409">
        <v>44684.416087962964</v>
      </c>
      <c r="G14122" s="408">
        <v>1</v>
      </c>
    </row>
    <row r="14123" spans="1:7" ht="15" x14ac:dyDescent="0.2">
      <c r="A14123" s="407" t="s">
        <v>37823</v>
      </c>
      <c r="B14123" s="407" t="s">
        <v>37824</v>
      </c>
      <c r="C14123" s="408">
        <v>8</v>
      </c>
      <c r="D14123" s="408">
        <v>253.66720000000001</v>
      </c>
      <c r="E14123" s="408">
        <v>261.66719999999998</v>
      </c>
      <c r="F14123" s="409">
        <v>44391.563356481478</v>
      </c>
      <c r="G14123" s="408">
        <v>0</v>
      </c>
    </row>
    <row r="14124" spans="1:7" ht="15" x14ac:dyDescent="0.2">
      <c r="A14124" s="407" t="s">
        <v>37825</v>
      </c>
      <c r="B14124" s="407" t="s">
        <v>37826</v>
      </c>
      <c r="C14124" s="408">
        <v>7.5</v>
      </c>
      <c r="D14124" s="408">
        <v>569.22</v>
      </c>
      <c r="E14124" s="408">
        <v>576.72</v>
      </c>
      <c r="F14124" s="409">
        <v>45414.704409722224</v>
      </c>
      <c r="G14124" s="408">
        <v>0</v>
      </c>
    </row>
    <row r="14125" spans="1:7" ht="15" x14ac:dyDescent="0.2">
      <c r="A14125" s="407" t="s">
        <v>37827</v>
      </c>
      <c r="B14125" s="407" t="s">
        <v>37828</v>
      </c>
      <c r="C14125" s="408">
        <v>0</v>
      </c>
      <c r="D14125" s="408">
        <v>50.45</v>
      </c>
      <c r="E14125" s="408">
        <v>50.45</v>
      </c>
      <c r="F14125" s="409">
        <v>43600.511250000003</v>
      </c>
      <c r="G14125" s="408">
        <v>0</v>
      </c>
    </row>
    <row r="14126" spans="1:7" ht="15" x14ac:dyDescent="0.2">
      <c r="A14126" s="407" t="s">
        <v>37829</v>
      </c>
      <c r="B14126" s="407" t="s">
        <v>37830</v>
      </c>
      <c r="C14126" s="408">
        <v>3</v>
      </c>
      <c r="D14126" s="408">
        <v>31.637382921007685</v>
      </c>
      <c r="E14126" s="408">
        <v>34.637382921007685</v>
      </c>
      <c r="F14126" s="409">
        <v>43007.529930555553</v>
      </c>
      <c r="G14126" s="408">
        <v>0</v>
      </c>
    </row>
    <row r="14127" spans="1:7" ht="15" x14ac:dyDescent="0.2">
      <c r="A14127" s="407" t="s">
        <v>37831</v>
      </c>
      <c r="B14127" s="407" t="s">
        <v>21830</v>
      </c>
      <c r="C14127" s="408">
        <v>8.5</v>
      </c>
      <c r="D14127" s="408">
        <v>105.86776584201537</v>
      </c>
      <c r="E14127" s="408">
        <v>114.36776584201537</v>
      </c>
      <c r="F14127" s="409">
        <v>43007.530289351853</v>
      </c>
      <c r="G14127" s="408">
        <v>0</v>
      </c>
    </row>
    <row r="14128" spans="1:7" ht="15" x14ac:dyDescent="0.25">
      <c r="A14128" s="407" t="s">
        <v>22307</v>
      </c>
      <c r="B14128" s="407" t="s">
        <v>22308</v>
      </c>
      <c r="C14128" s="406"/>
      <c r="D14128" s="408">
        <v>1.6500000000000001E-2</v>
      </c>
      <c r="E14128" s="408">
        <v>1.6500000000000001E-2</v>
      </c>
      <c r="F14128" s="409">
        <v>43005.460173611114</v>
      </c>
      <c r="G14128" s="408">
        <v>0</v>
      </c>
    </row>
    <row r="14129" spans="1:7" ht="15" x14ac:dyDescent="0.25">
      <c r="A14129" s="407" t="s">
        <v>22309</v>
      </c>
      <c r="B14129" s="407" t="s">
        <v>22310</v>
      </c>
      <c r="C14129" s="406"/>
      <c r="D14129" s="408">
        <v>1.6500000000000001E-2</v>
      </c>
      <c r="E14129" s="408">
        <v>1.6500000000000001E-2</v>
      </c>
      <c r="F14129" s="409">
        <v>43005.460358796299</v>
      </c>
      <c r="G14129" s="408">
        <v>0</v>
      </c>
    </row>
    <row r="14130" spans="1:7" ht="15" x14ac:dyDescent="0.25">
      <c r="A14130" s="407" t="s">
        <v>22311</v>
      </c>
      <c r="B14130" s="407" t="s">
        <v>22312</v>
      </c>
      <c r="C14130" s="406"/>
      <c r="D14130" s="408">
        <v>383</v>
      </c>
      <c r="E14130" s="408">
        <v>383</v>
      </c>
      <c r="F14130" s="409">
        <v>44673.537210648145</v>
      </c>
      <c r="G14130" s="408">
        <v>0</v>
      </c>
    </row>
    <row r="14131" spans="1:7" ht="15" x14ac:dyDescent="0.25">
      <c r="A14131" s="407" t="s">
        <v>22313</v>
      </c>
      <c r="B14131" s="407" t="s">
        <v>22314</v>
      </c>
      <c r="C14131" s="408">
        <v>5</v>
      </c>
      <c r="D14131" s="406"/>
      <c r="E14131" s="408">
        <v>5</v>
      </c>
      <c r="F14131" s="409">
        <v>43005.460520833331</v>
      </c>
      <c r="G14131" s="408">
        <v>0</v>
      </c>
    </row>
    <row r="14132" spans="1:7" ht="15" x14ac:dyDescent="0.25">
      <c r="A14132" s="407" t="s">
        <v>22315</v>
      </c>
      <c r="B14132" s="407" t="s">
        <v>22310</v>
      </c>
      <c r="C14132" s="406"/>
      <c r="D14132" s="406"/>
      <c r="E14132" s="406"/>
      <c r="F14132" s="409">
        <v>44882.438460648147</v>
      </c>
      <c r="G14132" s="408">
        <v>0</v>
      </c>
    </row>
    <row r="14133" spans="1:7" ht="15" x14ac:dyDescent="0.25">
      <c r="A14133" s="407" t="s">
        <v>22316</v>
      </c>
      <c r="B14133" s="407" t="s">
        <v>22308</v>
      </c>
      <c r="C14133" s="406"/>
      <c r="D14133" s="406"/>
      <c r="E14133" s="406"/>
      <c r="F14133" s="409">
        <v>44882.438634259262</v>
      </c>
      <c r="G14133" s="408">
        <v>0</v>
      </c>
    </row>
    <row r="14134" spans="1:7" ht="15" x14ac:dyDescent="0.2">
      <c r="A14134" s="407" t="s">
        <v>22317</v>
      </c>
      <c r="B14134" s="407" t="s">
        <v>22318</v>
      </c>
      <c r="C14134" s="408">
        <v>0</v>
      </c>
      <c r="D14134" s="408">
        <v>326.53666666666663</v>
      </c>
      <c r="E14134" s="408">
        <v>326.53666666666663</v>
      </c>
      <c r="F14134" s="409">
        <v>44222.515856481485</v>
      </c>
      <c r="G14134" s="408">
        <v>0</v>
      </c>
    </row>
    <row r="14135" spans="1:7" ht="15" x14ac:dyDescent="0.2">
      <c r="A14135" s="407" t="s">
        <v>22319</v>
      </c>
      <c r="B14135" s="407" t="s">
        <v>22320</v>
      </c>
      <c r="C14135" s="408">
        <v>0</v>
      </c>
      <c r="D14135" s="408">
        <v>72.91</v>
      </c>
      <c r="E14135" s="408">
        <v>72.91</v>
      </c>
      <c r="F14135" s="409">
        <v>44882.438831018517</v>
      </c>
      <c r="G14135" s="408">
        <v>0</v>
      </c>
    </row>
    <row r="14136" spans="1:7" ht="15" x14ac:dyDescent="0.2">
      <c r="A14136" s="407" t="s">
        <v>22321</v>
      </c>
      <c r="B14136" s="407" t="s">
        <v>22322</v>
      </c>
      <c r="C14136" s="408">
        <v>0</v>
      </c>
      <c r="D14136" s="408">
        <v>91.77</v>
      </c>
      <c r="E14136" s="408">
        <v>91.77</v>
      </c>
      <c r="F14136" s="409">
        <v>44882.43917824074</v>
      </c>
      <c r="G14136" s="408">
        <v>0</v>
      </c>
    </row>
    <row r="14137" spans="1:7" ht="15" x14ac:dyDescent="0.2">
      <c r="A14137" s="407" t="s">
        <v>22323</v>
      </c>
      <c r="B14137" s="407" t="s">
        <v>22324</v>
      </c>
      <c r="C14137" s="408">
        <v>0</v>
      </c>
      <c r="D14137" s="408">
        <v>8.9</v>
      </c>
      <c r="E14137" s="408">
        <v>8.9</v>
      </c>
      <c r="F14137" s="409">
        <v>43482.555509259262</v>
      </c>
      <c r="G14137" s="408">
        <v>0</v>
      </c>
    </row>
    <row r="14138" spans="1:7" ht="15" x14ac:dyDescent="0.2">
      <c r="A14138" s="407" t="s">
        <v>22325</v>
      </c>
      <c r="B14138" s="407" t="s">
        <v>22326</v>
      </c>
      <c r="C14138" s="408">
        <v>0.25</v>
      </c>
      <c r="D14138" s="408">
        <v>47.25</v>
      </c>
      <c r="E14138" s="408">
        <v>47.5</v>
      </c>
      <c r="F14138" s="409">
        <v>44222.408171296294</v>
      </c>
      <c r="G14138" s="408">
        <v>0</v>
      </c>
    </row>
    <row r="14139" spans="1:7" ht="15" x14ac:dyDescent="0.25">
      <c r="A14139" s="407" t="s">
        <v>22327</v>
      </c>
      <c r="B14139" s="407" t="s">
        <v>22328</v>
      </c>
      <c r="C14139" s="406"/>
      <c r="D14139" s="408">
        <v>5.5430000000000001</v>
      </c>
      <c r="E14139" s="408">
        <v>5.5430000000000001</v>
      </c>
      <c r="F14139" s="409">
        <v>43482.557835648149</v>
      </c>
      <c r="G14139" s="408">
        <v>0</v>
      </c>
    </row>
    <row r="14140" spans="1:7" ht="15" x14ac:dyDescent="0.2">
      <c r="A14140" s="407" t="s">
        <v>22329</v>
      </c>
      <c r="B14140" s="407" t="s">
        <v>22330</v>
      </c>
      <c r="C14140" s="408">
        <v>0</v>
      </c>
      <c r="D14140" s="408">
        <v>13.6</v>
      </c>
      <c r="E14140" s="408">
        <v>13.6</v>
      </c>
      <c r="F14140" s="409">
        <v>44882.44258101852</v>
      </c>
      <c r="G14140" s="408">
        <v>0</v>
      </c>
    </row>
    <row r="14141" spans="1:7" ht="15" x14ac:dyDescent="0.25">
      <c r="A14141" s="407" t="s">
        <v>37832</v>
      </c>
      <c r="B14141" s="407" t="s">
        <v>37833</v>
      </c>
      <c r="C14141" s="406"/>
      <c r="D14141" s="408">
        <v>0.33</v>
      </c>
      <c r="E14141" s="408">
        <v>0.33</v>
      </c>
      <c r="F14141" s="406"/>
      <c r="G14141" s="408">
        <v>0</v>
      </c>
    </row>
    <row r="14142" spans="1:7" ht="15" x14ac:dyDescent="0.25">
      <c r="A14142" s="407" t="s">
        <v>37834</v>
      </c>
      <c r="B14142" s="407" t="s">
        <v>37835</v>
      </c>
      <c r="C14142" s="408">
        <v>0</v>
      </c>
      <c r="D14142" s="408">
        <v>1.75</v>
      </c>
      <c r="E14142" s="408">
        <v>1.75</v>
      </c>
      <c r="F14142" s="406"/>
      <c r="G14142" s="408">
        <v>0</v>
      </c>
    </row>
    <row r="14143" spans="1:7" ht="15" x14ac:dyDescent="0.2">
      <c r="A14143" s="407" t="s">
        <v>22331</v>
      </c>
      <c r="B14143" s="407" t="s">
        <v>22332</v>
      </c>
      <c r="C14143" s="408">
        <v>0</v>
      </c>
      <c r="D14143" s="408">
        <v>1.88</v>
      </c>
      <c r="E14143" s="408">
        <v>1.88</v>
      </c>
      <c r="F14143" s="409">
        <v>45049.312858796293</v>
      </c>
      <c r="G14143" s="408">
        <v>0</v>
      </c>
    </row>
    <row r="14144" spans="1:7" ht="15" x14ac:dyDescent="0.2">
      <c r="A14144" s="407" t="s">
        <v>22333</v>
      </c>
      <c r="B14144" s="407" t="s">
        <v>22334</v>
      </c>
      <c r="C14144" s="408">
        <v>0</v>
      </c>
      <c r="D14144" s="408">
        <v>6.58</v>
      </c>
      <c r="E14144" s="408">
        <v>6.58</v>
      </c>
      <c r="F14144" s="409">
        <v>44526.510092592594</v>
      </c>
      <c r="G14144" s="408">
        <v>0</v>
      </c>
    </row>
    <row r="14145" spans="1:7" ht="15" x14ac:dyDescent="0.25">
      <c r="A14145" s="407" t="s">
        <v>22335</v>
      </c>
      <c r="B14145" s="407" t="s">
        <v>22336</v>
      </c>
      <c r="C14145" s="406"/>
      <c r="D14145" s="408">
        <v>11.15</v>
      </c>
      <c r="E14145" s="408">
        <v>11.15</v>
      </c>
      <c r="F14145" s="409">
        <v>44526.521226851852</v>
      </c>
      <c r="G14145" s="408">
        <v>0</v>
      </c>
    </row>
    <row r="14146" spans="1:7" ht="15" x14ac:dyDescent="0.2">
      <c r="A14146" s="407" t="s">
        <v>37836</v>
      </c>
      <c r="B14146" s="407" t="s">
        <v>22338</v>
      </c>
      <c r="C14146" s="408">
        <v>0</v>
      </c>
      <c r="D14146" s="408">
        <v>111.3</v>
      </c>
      <c r="E14146" s="408">
        <v>111.3</v>
      </c>
      <c r="F14146" s="409">
        <v>44991.697048611109</v>
      </c>
      <c r="G14146" s="408">
        <v>0</v>
      </c>
    </row>
    <row r="14147" spans="1:7" ht="15" x14ac:dyDescent="0.2">
      <c r="A14147" s="407" t="s">
        <v>22337</v>
      </c>
      <c r="B14147" s="407" t="s">
        <v>22338</v>
      </c>
      <c r="C14147" s="408">
        <v>0</v>
      </c>
      <c r="D14147" s="408">
        <v>30</v>
      </c>
      <c r="E14147" s="408">
        <v>30</v>
      </c>
      <c r="F14147" s="409">
        <v>44526.454016203701</v>
      </c>
      <c r="G14147" s="408">
        <v>0</v>
      </c>
    </row>
    <row r="14148" spans="1:7" ht="15" x14ac:dyDescent="0.2">
      <c r="A14148" s="407" t="s">
        <v>37837</v>
      </c>
      <c r="B14148" s="407" t="s">
        <v>37838</v>
      </c>
      <c r="C14148" s="408">
        <v>0</v>
      </c>
      <c r="D14148" s="408">
        <v>6.94</v>
      </c>
      <c r="E14148" s="408">
        <v>6.94</v>
      </c>
      <c r="F14148" s="409">
        <v>44881.384664351855</v>
      </c>
      <c r="G14148" s="408">
        <v>0</v>
      </c>
    </row>
    <row r="14149" spans="1:7" ht="15" x14ac:dyDescent="0.25">
      <c r="A14149" s="407" t="s">
        <v>37839</v>
      </c>
      <c r="B14149" s="407" t="s">
        <v>37840</v>
      </c>
      <c r="C14149" s="406"/>
      <c r="D14149" s="408">
        <v>14.0268</v>
      </c>
      <c r="E14149" s="408">
        <v>14.0268</v>
      </c>
      <c r="F14149" s="409">
        <v>43007.531284722223</v>
      </c>
      <c r="G14149" s="408">
        <v>0</v>
      </c>
    </row>
    <row r="14150" spans="1:7" ht="15" x14ac:dyDescent="0.2">
      <c r="A14150" s="407" t="s">
        <v>22339</v>
      </c>
      <c r="B14150" s="407" t="s">
        <v>22340</v>
      </c>
      <c r="C14150" s="408">
        <v>2.6</v>
      </c>
      <c r="D14150" s="408">
        <v>167.33844377836206</v>
      </c>
      <c r="E14150" s="408">
        <v>169.93844377836203</v>
      </c>
      <c r="F14150" s="409">
        <v>44882.442777777775</v>
      </c>
      <c r="G14150" s="408">
        <v>0</v>
      </c>
    </row>
    <row r="14151" spans="1:7" ht="15" x14ac:dyDescent="0.2">
      <c r="A14151" s="407" t="s">
        <v>22341</v>
      </c>
      <c r="B14151" s="407" t="s">
        <v>22342</v>
      </c>
      <c r="C14151" s="408">
        <v>0</v>
      </c>
      <c r="D14151" s="408">
        <v>89.9</v>
      </c>
      <c r="E14151" s="408">
        <v>89.9</v>
      </c>
      <c r="F14151" s="409">
        <v>45205.411493055559</v>
      </c>
      <c r="G14151" s="408">
        <v>486</v>
      </c>
    </row>
    <row r="14152" spans="1:7" ht="15" x14ac:dyDescent="0.2">
      <c r="A14152" s="407" t="s">
        <v>22343</v>
      </c>
      <c r="B14152" s="407" t="s">
        <v>22342</v>
      </c>
      <c r="C14152" s="408">
        <v>0</v>
      </c>
      <c r="D14152" s="408">
        <v>20</v>
      </c>
      <c r="E14152" s="408">
        <v>20</v>
      </c>
      <c r="F14152" s="409">
        <v>44526.454571759263</v>
      </c>
      <c r="G14152" s="408">
        <v>184</v>
      </c>
    </row>
    <row r="14153" spans="1:7" ht="15" x14ac:dyDescent="0.2">
      <c r="A14153" s="407" t="s">
        <v>22344</v>
      </c>
      <c r="B14153" s="407" t="s">
        <v>22345</v>
      </c>
      <c r="C14153" s="408">
        <v>0</v>
      </c>
      <c r="D14153" s="408">
        <v>109.5</v>
      </c>
      <c r="E14153" s="408">
        <v>109.5</v>
      </c>
      <c r="F14153" s="409">
        <v>44882.442939814813</v>
      </c>
      <c r="G14153" s="408">
        <v>0</v>
      </c>
    </row>
    <row r="14154" spans="1:7" ht="15" x14ac:dyDescent="0.2">
      <c r="A14154" s="407" t="s">
        <v>22346</v>
      </c>
      <c r="B14154" s="407" t="s">
        <v>22347</v>
      </c>
      <c r="C14154" s="408">
        <v>0</v>
      </c>
      <c r="D14154" s="408">
        <v>11.95</v>
      </c>
      <c r="E14154" s="408">
        <v>11.95</v>
      </c>
      <c r="F14154" s="409">
        <v>44970.427685185183</v>
      </c>
      <c r="G14154" s="408">
        <v>966</v>
      </c>
    </row>
    <row r="14155" spans="1:7" ht="15" x14ac:dyDescent="0.2">
      <c r="A14155" s="407" t="s">
        <v>22348</v>
      </c>
      <c r="B14155" s="407" t="s">
        <v>22347</v>
      </c>
      <c r="C14155" s="408">
        <v>0</v>
      </c>
      <c r="D14155" s="408">
        <v>6</v>
      </c>
      <c r="E14155" s="408">
        <v>6</v>
      </c>
      <c r="F14155" s="409">
        <v>44684.416655092595</v>
      </c>
      <c r="G14155" s="408">
        <v>355</v>
      </c>
    </row>
    <row r="14156" spans="1:7" ht="15" x14ac:dyDescent="0.25">
      <c r="A14156" s="407" t="s">
        <v>22349</v>
      </c>
      <c r="B14156" s="407" t="s">
        <v>22350</v>
      </c>
      <c r="C14156" s="406"/>
      <c r="D14156" s="408">
        <v>30.4</v>
      </c>
      <c r="E14156" s="408">
        <v>30.4</v>
      </c>
      <c r="F14156" s="409">
        <v>44523.566863425927</v>
      </c>
      <c r="G14156" s="408">
        <v>0</v>
      </c>
    </row>
    <row r="14157" spans="1:7" ht="15" x14ac:dyDescent="0.2">
      <c r="A14157" s="407" t="s">
        <v>37841</v>
      </c>
      <c r="B14157" s="407" t="s">
        <v>37842</v>
      </c>
      <c r="C14157" s="408">
        <v>4.0199999999999996</v>
      </c>
      <c r="D14157" s="408">
        <v>29.294020091475133</v>
      </c>
      <c r="E14157" s="408">
        <v>33.314020091475136</v>
      </c>
      <c r="F14157" s="409">
        <v>43012.370185185187</v>
      </c>
      <c r="G14157" s="408">
        <v>0</v>
      </c>
    </row>
    <row r="14158" spans="1:7" ht="15" x14ac:dyDescent="0.2">
      <c r="A14158" s="407" t="s">
        <v>22351</v>
      </c>
      <c r="B14158" s="407" t="s">
        <v>22352</v>
      </c>
      <c r="C14158" s="408">
        <v>0</v>
      </c>
      <c r="D14158" s="408">
        <v>1E-4</v>
      </c>
      <c r="E14158" s="408">
        <v>1E-4</v>
      </c>
      <c r="F14158" s="409">
        <v>44684.416770833333</v>
      </c>
      <c r="G14158" s="408">
        <v>774</v>
      </c>
    </row>
    <row r="14159" spans="1:7" ht="15" x14ac:dyDescent="0.25">
      <c r="A14159" s="407" t="s">
        <v>22353</v>
      </c>
      <c r="B14159" s="407" t="s">
        <v>22354</v>
      </c>
      <c r="C14159" s="406"/>
      <c r="D14159" s="408">
        <v>22.2</v>
      </c>
      <c r="E14159" s="408">
        <v>22.2</v>
      </c>
      <c r="F14159" s="409">
        <v>43244.405810185184</v>
      </c>
      <c r="G14159" s="408">
        <v>0</v>
      </c>
    </row>
    <row r="14160" spans="1:7" ht="15" x14ac:dyDescent="0.25">
      <c r="A14160" s="407" t="s">
        <v>22355</v>
      </c>
      <c r="B14160" s="407" t="s">
        <v>22356</v>
      </c>
      <c r="C14160" s="406"/>
      <c r="D14160" s="408">
        <v>9.25</v>
      </c>
      <c r="E14160" s="408">
        <v>9.25</v>
      </c>
      <c r="F14160" s="406"/>
      <c r="G14160" s="408">
        <v>0</v>
      </c>
    </row>
    <row r="14161" spans="1:7" ht="15" x14ac:dyDescent="0.2">
      <c r="A14161" s="407" t="s">
        <v>37843</v>
      </c>
      <c r="B14161" s="407" t="s">
        <v>37844</v>
      </c>
      <c r="C14161" s="408">
        <v>0</v>
      </c>
      <c r="D14161" s="408">
        <v>10</v>
      </c>
      <c r="E14161" s="408">
        <v>10</v>
      </c>
      <c r="F14161" s="409">
        <v>43571.473506944443</v>
      </c>
      <c r="G14161" s="408">
        <v>0</v>
      </c>
    </row>
    <row r="14162" spans="1:7" ht="15" x14ac:dyDescent="0.25">
      <c r="A14162" s="407" t="s">
        <v>22357</v>
      </c>
      <c r="B14162" s="407" t="s">
        <v>22358</v>
      </c>
      <c r="C14162" s="408">
        <v>0</v>
      </c>
      <c r="D14162" s="408">
        <v>1E-4</v>
      </c>
      <c r="E14162" s="408">
        <v>1E-4</v>
      </c>
      <c r="F14162" s="406"/>
      <c r="G14162" s="408">
        <v>0</v>
      </c>
    </row>
    <row r="14163" spans="1:7" ht="15" x14ac:dyDescent="0.2">
      <c r="A14163" s="407" t="s">
        <v>22359</v>
      </c>
      <c r="B14163" s="407" t="s">
        <v>22360</v>
      </c>
      <c r="C14163" s="408">
        <v>0</v>
      </c>
      <c r="D14163" s="408">
        <v>2.95</v>
      </c>
      <c r="E14163" s="408">
        <v>2.95</v>
      </c>
      <c r="F14163" s="409">
        <v>44781.356782407405</v>
      </c>
      <c r="G14163" s="408">
        <v>0</v>
      </c>
    </row>
    <row r="14164" spans="1:7" ht="15" x14ac:dyDescent="0.2">
      <c r="A14164" s="407" t="s">
        <v>22361</v>
      </c>
      <c r="B14164" s="407" t="s">
        <v>22362</v>
      </c>
      <c r="C14164" s="408">
        <v>0</v>
      </c>
      <c r="D14164" s="408">
        <v>1.51</v>
      </c>
      <c r="E14164" s="408">
        <v>1.51</v>
      </c>
      <c r="F14164" s="409">
        <v>44781.357638888891</v>
      </c>
      <c r="G14164" s="408">
        <v>2310</v>
      </c>
    </row>
    <row r="14165" spans="1:7" ht="15" x14ac:dyDescent="0.25">
      <c r="A14165" s="407" t="s">
        <v>22363</v>
      </c>
      <c r="B14165" s="407" t="s">
        <v>22364</v>
      </c>
      <c r="C14165" s="406"/>
      <c r="D14165" s="406"/>
      <c r="E14165" s="406"/>
      <c r="F14165" s="409">
        <v>44517.355185185188</v>
      </c>
      <c r="G14165" s="408">
        <v>0</v>
      </c>
    </row>
    <row r="14166" spans="1:7" ht="15" x14ac:dyDescent="0.25">
      <c r="A14166" s="407" t="s">
        <v>22365</v>
      </c>
      <c r="B14166" s="407" t="s">
        <v>22366</v>
      </c>
      <c r="C14166" s="406"/>
      <c r="D14166" s="408">
        <v>0.01</v>
      </c>
      <c r="E14166" s="408">
        <v>0.01</v>
      </c>
      <c r="F14166" s="409">
        <v>44517.352268518516</v>
      </c>
      <c r="G14166" s="408">
        <v>0</v>
      </c>
    </row>
    <row r="14167" spans="1:7" ht="15" x14ac:dyDescent="0.25">
      <c r="A14167" s="407" t="s">
        <v>22367</v>
      </c>
      <c r="B14167" s="407" t="s">
        <v>22368</v>
      </c>
      <c r="C14167" s="406"/>
      <c r="D14167" s="406"/>
      <c r="E14167" s="406"/>
      <c r="F14167" s="409">
        <v>44526.374062499999</v>
      </c>
      <c r="G14167" s="408">
        <v>0</v>
      </c>
    </row>
    <row r="14168" spans="1:7" ht="15" x14ac:dyDescent="0.25">
      <c r="A14168" s="407" t="s">
        <v>22369</v>
      </c>
      <c r="B14168" s="407" t="s">
        <v>22370</v>
      </c>
      <c r="C14168" s="406"/>
      <c r="D14168" s="406"/>
      <c r="E14168" s="406"/>
      <c r="F14168" s="409">
        <v>44523.69153935185</v>
      </c>
      <c r="G14168" s="408">
        <v>0</v>
      </c>
    </row>
    <row r="14169" spans="1:7" ht="15" x14ac:dyDescent="0.25">
      <c r="A14169" s="407" t="s">
        <v>22371</v>
      </c>
      <c r="B14169" s="407" t="s">
        <v>22372</v>
      </c>
      <c r="C14169" s="406"/>
      <c r="D14169" s="406"/>
      <c r="E14169" s="406"/>
      <c r="F14169" s="409">
        <v>44530.678460648145</v>
      </c>
      <c r="G14169" s="408">
        <v>0</v>
      </c>
    </row>
    <row r="14170" spans="1:7" ht="15" x14ac:dyDescent="0.25">
      <c r="A14170" s="407" t="s">
        <v>22373</v>
      </c>
      <c r="B14170" s="407" t="s">
        <v>22374</v>
      </c>
      <c r="C14170" s="406"/>
      <c r="D14170" s="408">
        <v>14.8</v>
      </c>
      <c r="E14170" s="408">
        <v>14.8</v>
      </c>
      <c r="F14170" s="409">
        <v>44526.399965277778</v>
      </c>
      <c r="G14170" s="408">
        <v>0</v>
      </c>
    </row>
    <row r="14171" spans="1:7" ht="15" x14ac:dyDescent="0.25">
      <c r="A14171" s="407" t="s">
        <v>22375</v>
      </c>
      <c r="B14171" s="407" t="s">
        <v>22370</v>
      </c>
      <c r="C14171" s="406"/>
      <c r="D14171" s="406"/>
      <c r="E14171" s="406"/>
      <c r="F14171" s="409">
        <v>44523.691817129627</v>
      </c>
      <c r="G14171" s="408">
        <v>0</v>
      </c>
    </row>
    <row r="14172" spans="1:7" ht="15" x14ac:dyDescent="0.25">
      <c r="A14172" s="407" t="s">
        <v>22376</v>
      </c>
      <c r="B14172" s="407" t="s">
        <v>22377</v>
      </c>
      <c r="C14172" s="406"/>
      <c r="D14172" s="408">
        <v>5.5</v>
      </c>
      <c r="E14172" s="408">
        <v>5.5</v>
      </c>
      <c r="F14172" s="409">
        <v>44512.367291666669</v>
      </c>
      <c r="G14172" s="408">
        <v>0</v>
      </c>
    </row>
    <row r="14173" spans="1:7" ht="15" x14ac:dyDescent="0.25">
      <c r="A14173" s="407" t="s">
        <v>22378</v>
      </c>
      <c r="B14173" s="407" t="s">
        <v>22379</v>
      </c>
      <c r="C14173" s="406"/>
      <c r="D14173" s="406"/>
      <c r="E14173" s="406"/>
      <c r="F14173" s="406"/>
      <c r="G14173" s="408">
        <v>0</v>
      </c>
    </row>
    <row r="14174" spans="1:7" ht="15" x14ac:dyDescent="0.25">
      <c r="A14174" s="407" t="s">
        <v>22380</v>
      </c>
      <c r="B14174" s="407" t="s">
        <v>22381</v>
      </c>
      <c r="C14174" s="406"/>
      <c r="D14174" s="406"/>
      <c r="E14174" s="406"/>
      <c r="F14174" s="406"/>
      <c r="G14174" s="408">
        <v>0</v>
      </c>
    </row>
    <row r="14175" spans="1:7" ht="15" x14ac:dyDescent="0.25">
      <c r="A14175" s="407" t="s">
        <v>22382</v>
      </c>
      <c r="B14175" s="407" t="s">
        <v>22381</v>
      </c>
      <c r="C14175" s="406"/>
      <c r="D14175" s="406"/>
      <c r="E14175" s="406"/>
      <c r="F14175" s="409">
        <v>44882.44321759259</v>
      </c>
      <c r="G14175" s="408">
        <v>0</v>
      </c>
    </row>
    <row r="14176" spans="1:7" ht="15" x14ac:dyDescent="0.25">
      <c r="A14176" s="407" t="s">
        <v>22383</v>
      </c>
      <c r="B14176" s="407" t="s">
        <v>22384</v>
      </c>
      <c r="C14176" s="406"/>
      <c r="D14176" s="406"/>
      <c r="E14176" s="406"/>
      <c r="F14176" s="409">
        <v>44882.443391203706</v>
      </c>
      <c r="G14176" s="408">
        <v>0</v>
      </c>
    </row>
    <row r="14177" spans="1:7" ht="15" x14ac:dyDescent="0.25">
      <c r="A14177" s="407" t="s">
        <v>22385</v>
      </c>
      <c r="B14177" s="407" t="s">
        <v>22379</v>
      </c>
      <c r="C14177" s="406"/>
      <c r="D14177" s="406"/>
      <c r="E14177" s="406"/>
      <c r="F14177" s="409">
        <v>44882.44358796296</v>
      </c>
      <c r="G14177" s="408">
        <v>0</v>
      </c>
    </row>
    <row r="14178" spans="1:7" ht="15" x14ac:dyDescent="0.25">
      <c r="A14178" s="407" t="s">
        <v>22386</v>
      </c>
      <c r="B14178" s="407" t="s">
        <v>22374</v>
      </c>
      <c r="C14178" s="406"/>
      <c r="D14178" s="406"/>
      <c r="E14178" s="406"/>
      <c r="F14178" s="409">
        <v>44882.443738425929</v>
      </c>
      <c r="G14178" s="408">
        <v>0</v>
      </c>
    </row>
    <row r="14179" spans="1:7" ht="15" x14ac:dyDescent="0.25">
      <c r="A14179" s="407" t="s">
        <v>22387</v>
      </c>
      <c r="B14179" s="407" t="s">
        <v>22366</v>
      </c>
      <c r="C14179" s="406"/>
      <c r="D14179" s="406"/>
      <c r="E14179" s="406"/>
      <c r="F14179" s="409">
        <v>44882.443877314814</v>
      </c>
      <c r="G14179" s="408">
        <v>0</v>
      </c>
    </row>
    <row r="14180" spans="1:7" ht="15" x14ac:dyDescent="0.25">
      <c r="A14180" s="407" t="s">
        <v>22388</v>
      </c>
      <c r="B14180" s="407" t="s">
        <v>22384</v>
      </c>
      <c r="C14180" s="406"/>
      <c r="D14180" s="406"/>
      <c r="E14180" s="406"/>
      <c r="F14180" s="406"/>
      <c r="G14180" s="408">
        <v>0</v>
      </c>
    </row>
    <row r="14181" spans="1:7" ht="15" x14ac:dyDescent="0.25">
      <c r="A14181" s="407" t="s">
        <v>22389</v>
      </c>
      <c r="B14181" s="407" t="s">
        <v>22390</v>
      </c>
      <c r="C14181" s="406"/>
      <c r="D14181" s="408">
        <v>0.23</v>
      </c>
      <c r="E14181" s="408">
        <v>0.23</v>
      </c>
      <c r="F14181" s="409">
        <v>42970.738935185182</v>
      </c>
      <c r="G14181" s="408">
        <v>0</v>
      </c>
    </row>
    <row r="14182" spans="1:7" ht="15" x14ac:dyDescent="0.25">
      <c r="A14182" s="407" t="s">
        <v>22391</v>
      </c>
      <c r="B14182" s="407" t="s">
        <v>22392</v>
      </c>
      <c r="C14182" s="406"/>
      <c r="D14182" s="408">
        <v>0.36</v>
      </c>
      <c r="E14182" s="408">
        <v>0.36</v>
      </c>
      <c r="F14182" s="406"/>
      <c r="G14182" s="408">
        <v>0</v>
      </c>
    </row>
    <row r="14183" spans="1:7" ht="15" x14ac:dyDescent="0.2">
      <c r="A14183" s="407" t="s">
        <v>22393</v>
      </c>
      <c r="B14183" s="407" t="s">
        <v>22394</v>
      </c>
      <c r="C14183" s="408">
        <v>0</v>
      </c>
      <c r="D14183" s="408">
        <v>0.33</v>
      </c>
      <c r="E14183" s="408">
        <v>0.33</v>
      </c>
      <c r="F14183" s="409">
        <v>45049.31318287037</v>
      </c>
      <c r="G14183" s="408">
        <v>0</v>
      </c>
    </row>
    <row r="14184" spans="1:7" ht="15" x14ac:dyDescent="0.25">
      <c r="A14184" s="407" t="s">
        <v>22395</v>
      </c>
      <c r="B14184" s="407" t="s">
        <v>22396</v>
      </c>
      <c r="C14184" s="406"/>
      <c r="D14184" s="408">
        <v>0.01</v>
      </c>
      <c r="E14184" s="408">
        <v>0.01</v>
      </c>
      <c r="F14184" s="406"/>
      <c r="G14184" s="408">
        <v>0</v>
      </c>
    </row>
    <row r="14185" spans="1:7" ht="15" x14ac:dyDescent="0.25">
      <c r="A14185" s="407" t="s">
        <v>22397</v>
      </c>
      <c r="B14185" s="407" t="s">
        <v>22398</v>
      </c>
      <c r="C14185" s="406"/>
      <c r="D14185" s="408">
        <v>0.01</v>
      </c>
      <c r="E14185" s="408">
        <v>0.01</v>
      </c>
      <c r="F14185" s="406"/>
      <c r="G14185" s="408">
        <v>0</v>
      </c>
    </row>
    <row r="14186" spans="1:7" ht="15" x14ac:dyDescent="0.25">
      <c r="A14186" s="407" t="s">
        <v>22399</v>
      </c>
      <c r="B14186" s="407" t="s">
        <v>22400</v>
      </c>
      <c r="C14186" s="406"/>
      <c r="D14186" s="408">
        <v>0.01</v>
      </c>
      <c r="E14186" s="408">
        <v>0.01</v>
      </c>
      <c r="F14186" s="409">
        <v>42922.75885416667</v>
      </c>
      <c r="G14186" s="408">
        <v>0</v>
      </c>
    </row>
    <row r="14187" spans="1:7" ht="15" x14ac:dyDescent="0.25">
      <c r="A14187" s="407" t="s">
        <v>22401</v>
      </c>
      <c r="B14187" s="407" t="s">
        <v>22402</v>
      </c>
      <c r="C14187" s="406"/>
      <c r="D14187" s="408">
        <v>38.9</v>
      </c>
      <c r="E14187" s="408">
        <v>38.9</v>
      </c>
      <c r="F14187" s="409">
        <v>44673.537465277775</v>
      </c>
      <c r="G14187" s="408">
        <v>0</v>
      </c>
    </row>
    <row r="14188" spans="1:7" ht="15" x14ac:dyDescent="0.25">
      <c r="A14188" s="407" t="s">
        <v>22403</v>
      </c>
      <c r="B14188" s="407" t="s">
        <v>22404</v>
      </c>
      <c r="C14188" s="406"/>
      <c r="D14188" s="408">
        <v>3.55</v>
      </c>
      <c r="E14188" s="408">
        <v>3.55</v>
      </c>
      <c r="F14188" s="406"/>
      <c r="G14188" s="408">
        <v>0</v>
      </c>
    </row>
    <row r="14189" spans="1:7" ht="15" x14ac:dyDescent="0.2">
      <c r="A14189" s="407" t="s">
        <v>22405</v>
      </c>
      <c r="B14189" s="407" t="s">
        <v>22406</v>
      </c>
      <c r="C14189" s="408">
        <v>0</v>
      </c>
      <c r="D14189" s="408">
        <v>4.0999999999999996</v>
      </c>
      <c r="E14189" s="408">
        <v>4.0999999999999996</v>
      </c>
      <c r="F14189" s="409">
        <v>44659.369803240741</v>
      </c>
      <c r="G14189" s="408">
        <v>0</v>
      </c>
    </row>
    <row r="14190" spans="1:7" ht="15" x14ac:dyDescent="0.25">
      <c r="A14190" s="407" t="s">
        <v>22407</v>
      </c>
      <c r="B14190" s="407" t="s">
        <v>22408</v>
      </c>
      <c r="C14190" s="406"/>
      <c r="D14190" s="406"/>
      <c r="E14190" s="406"/>
      <c r="F14190" s="406"/>
      <c r="G14190" s="408">
        <v>0</v>
      </c>
    </row>
    <row r="14191" spans="1:7" ht="15" x14ac:dyDescent="0.25">
      <c r="A14191" s="407" t="s">
        <v>22409</v>
      </c>
      <c r="B14191" s="407" t="s">
        <v>22410</v>
      </c>
      <c r="C14191" s="406"/>
      <c r="D14191" s="406"/>
      <c r="E14191" s="406"/>
      <c r="F14191" s="406"/>
      <c r="G14191" s="408">
        <v>0</v>
      </c>
    </row>
    <row r="14192" spans="1:7" ht="15" x14ac:dyDescent="0.25">
      <c r="A14192" s="407" t="s">
        <v>22411</v>
      </c>
      <c r="B14192" s="407" t="s">
        <v>22412</v>
      </c>
      <c r="C14192" s="406"/>
      <c r="D14192" s="406"/>
      <c r="E14192" s="406"/>
      <c r="F14192" s="409">
        <v>44882.444085648145</v>
      </c>
      <c r="G14192" s="408">
        <v>0</v>
      </c>
    </row>
    <row r="14193" spans="1:7" ht="15" x14ac:dyDescent="0.25">
      <c r="A14193" s="407" t="s">
        <v>22413</v>
      </c>
      <c r="B14193" s="407" t="s">
        <v>22414</v>
      </c>
      <c r="C14193" s="406"/>
      <c r="D14193" s="406"/>
      <c r="E14193" s="406"/>
      <c r="F14193" s="409">
        <v>44222.406944444447</v>
      </c>
      <c r="G14193" s="408">
        <v>0</v>
      </c>
    </row>
    <row r="14194" spans="1:7" ht="15" x14ac:dyDescent="0.2">
      <c r="A14194" s="407" t="s">
        <v>22415</v>
      </c>
      <c r="B14194" s="407" t="s">
        <v>22416</v>
      </c>
      <c r="C14194" s="408">
        <v>0</v>
      </c>
      <c r="D14194" s="408">
        <v>93.5</v>
      </c>
      <c r="E14194" s="408">
        <v>93.5</v>
      </c>
      <c r="F14194" s="409">
        <v>45429.486064814817</v>
      </c>
      <c r="G14194" s="408">
        <v>0</v>
      </c>
    </row>
    <row r="14195" spans="1:7" ht="15" x14ac:dyDescent="0.25">
      <c r="A14195" s="407" t="s">
        <v>22417</v>
      </c>
      <c r="B14195" s="407" t="s">
        <v>22418</v>
      </c>
      <c r="C14195" s="406"/>
      <c r="D14195" s="406"/>
      <c r="E14195" s="406"/>
      <c r="F14195" s="409">
        <v>44882.444548611114</v>
      </c>
      <c r="G14195" s="408">
        <v>0</v>
      </c>
    </row>
    <row r="14196" spans="1:7" ht="15" x14ac:dyDescent="0.25">
      <c r="A14196" s="407" t="s">
        <v>22419</v>
      </c>
      <c r="B14196" s="407" t="s">
        <v>22420</v>
      </c>
      <c r="C14196" s="406"/>
      <c r="D14196" s="408">
        <v>6.94</v>
      </c>
      <c r="E14196" s="408">
        <v>6.94</v>
      </c>
      <c r="F14196" s="409">
        <v>44881.384930555556</v>
      </c>
      <c r="G14196" s="408">
        <v>0</v>
      </c>
    </row>
    <row r="14197" spans="1:7" ht="15" x14ac:dyDescent="0.25">
      <c r="A14197" s="407" t="s">
        <v>22421</v>
      </c>
      <c r="B14197" s="407" t="s">
        <v>22422</v>
      </c>
      <c r="C14197" s="406"/>
      <c r="D14197" s="408">
        <v>0.01</v>
      </c>
      <c r="E14197" s="408">
        <v>0.01</v>
      </c>
      <c r="F14197" s="406"/>
      <c r="G14197" s="408">
        <v>0</v>
      </c>
    </row>
    <row r="14198" spans="1:7" ht="15" x14ac:dyDescent="0.2">
      <c r="A14198" s="407" t="s">
        <v>22423</v>
      </c>
      <c r="B14198" s="407" t="s">
        <v>22424</v>
      </c>
      <c r="C14198" s="408">
        <v>0</v>
      </c>
      <c r="D14198" s="408">
        <v>8.5</v>
      </c>
      <c r="E14198" s="408">
        <v>8.5</v>
      </c>
      <c r="F14198" s="409">
        <v>45174.350763888891</v>
      </c>
      <c r="G14198" s="408">
        <v>0</v>
      </c>
    </row>
    <row r="14199" spans="1:7" ht="15" x14ac:dyDescent="0.25">
      <c r="A14199" s="407" t="s">
        <v>22425</v>
      </c>
      <c r="B14199" s="407" t="s">
        <v>22426</v>
      </c>
      <c r="C14199" s="406"/>
      <c r="D14199" s="408">
        <v>2.9</v>
      </c>
      <c r="E14199" s="408">
        <v>2.9</v>
      </c>
      <c r="F14199" s="409">
        <v>43012.371932870374</v>
      </c>
      <c r="G14199" s="408">
        <v>0</v>
      </c>
    </row>
    <row r="14200" spans="1:7" ht="15" x14ac:dyDescent="0.25">
      <c r="A14200" s="407" t="s">
        <v>22427</v>
      </c>
      <c r="B14200" s="407" t="s">
        <v>22428</v>
      </c>
      <c r="C14200" s="408">
        <v>0</v>
      </c>
      <c r="D14200" s="408">
        <v>5.9</v>
      </c>
      <c r="E14200" s="408">
        <v>5.9</v>
      </c>
      <c r="F14200" s="406"/>
      <c r="G14200" s="408">
        <v>0</v>
      </c>
    </row>
    <row r="14201" spans="1:7" ht="15" x14ac:dyDescent="0.2">
      <c r="A14201" s="407" t="s">
        <v>22429</v>
      </c>
      <c r="B14201" s="407" t="s">
        <v>22430</v>
      </c>
      <c r="C14201" s="408">
        <v>0</v>
      </c>
      <c r="D14201" s="408">
        <v>1.6</v>
      </c>
      <c r="E14201" s="408">
        <v>1.6</v>
      </c>
      <c r="F14201" s="409">
        <v>44511.56318287037</v>
      </c>
      <c r="G14201" s="408">
        <v>0</v>
      </c>
    </row>
    <row r="14202" spans="1:7" ht="15" x14ac:dyDescent="0.2">
      <c r="A14202" s="407" t="s">
        <v>22431</v>
      </c>
      <c r="B14202" s="407" t="s">
        <v>22432</v>
      </c>
      <c r="C14202" s="408">
        <v>0</v>
      </c>
      <c r="D14202" s="408">
        <v>3.49E-2</v>
      </c>
      <c r="E14202" s="408">
        <v>3.49E-2</v>
      </c>
      <c r="F14202" s="409">
        <v>44881.385104166664</v>
      </c>
      <c r="G14202" s="408">
        <v>0</v>
      </c>
    </row>
    <row r="14203" spans="1:7" ht="15" x14ac:dyDescent="0.25">
      <c r="A14203" s="407" t="s">
        <v>22433</v>
      </c>
      <c r="B14203" s="407" t="s">
        <v>22434</v>
      </c>
      <c r="C14203" s="406"/>
      <c r="D14203" s="408">
        <v>2.65</v>
      </c>
      <c r="E14203" s="408">
        <v>2.65</v>
      </c>
      <c r="F14203" s="406"/>
      <c r="G14203" s="408">
        <v>0</v>
      </c>
    </row>
    <row r="14204" spans="1:7" ht="15" x14ac:dyDescent="0.25">
      <c r="A14204" s="407" t="s">
        <v>22435</v>
      </c>
      <c r="B14204" s="407" t="s">
        <v>22436</v>
      </c>
      <c r="C14204" s="408">
        <v>0</v>
      </c>
      <c r="D14204" s="408">
        <v>2.85</v>
      </c>
      <c r="E14204" s="408">
        <v>2.85</v>
      </c>
      <c r="F14204" s="406"/>
      <c r="G14204" s="408">
        <v>0</v>
      </c>
    </row>
    <row r="14205" spans="1:7" ht="15" x14ac:dyDescent="0.2">
      <c r="A14205" s="407" t="s">
        <v>22437</v>
      </c>
      <c r="B14205" s="407" t="s">
        <v>22438</v>
      </c>
      <c r="C14205" s="408">
        <v>0</v>
      </c>
      <c r="D14205" s="408">
        <v>0.54789999264747913</v>
      </c>
      <c r="E14205" s="408">
        <v>0.54789999264747913</v>
      </c>
      <c r="F14205" s="409">
        <v>46065.279652777775</v>
      </c>
      <c r="G14205" s="408">
        <v>553</v>
      </c>
    </row>
    <row r="14206" spans="1:7" ht="15" x14ac:dyDescent="0.2">
      <c r="A14206" s="407" t="s">
        <v>22439</v>
      </c>
      <c r="B14206" s="407" t="s">
        <v>22360</v>
      </c>
      <c r="C14206" s="408">
        <v>0</v>
      </c>
      <c r="D14206" s="408">
        <v>8.4499999999999993</v>
      </c>
      <c r="E14206" s="408">
        <v>8.4499999999999993</v>
      </c>
      <c r="F14206" s="409">
        <v>45721.66609953704</v>
      </c>
      <c r="G14206" s="408">
        <v>0</v>
      </c>
    </row>
    <row r="14207" spans="1:7" ht="15" x14ac:dyDescent="0.2">
      <c r="A14207" s="407" t="s">
        <v>22440</v>
      </c>
      <c r="B14207" s="407" t="s">
        <v>22441</v>
      </c>
      <c r="C14207" s="408">
        <v>0</v>
      </c>
      <c r="D14207" s="408">
        <v>5.39</v>
      </c>
      <c r="E14207" s="408">
        <v>5.39</v>
      </c>
      <c r="F14207" s="409">
        <v>45721.668055555558</v>
      </c>
      <c r="G14207" s="408">
        <v>0</v>
      </c>
    </row>
    <row r="14208" spans="1:7" ht="15" x14ac:dyDescent="0.2">
      <c r="A14208" s="407" t="s">
        <v>22442</v>
      </c>
      <c r="B14208" s="407" t="s">
        <v>22443</v>
      </c>
      <c r="C14208" s="408">
        <v>0</v>
      </c>
      <c r="D14208" s="408">
        <v>15.51</v>
      </c>
      <c r="E14208" s="408">
        <v>15.51</v>
      </c>
      <c r="F14208" s="409">
        <v>44964.62703703704</v>
      </c>
      <c r="G14208" s="408">
        <v>0</v>
      </c>
    </row>
    <row r="14209" spans="1:7" ht="15" x14ac:dyDescent="0.2">
      <c r="A14209" s="407" t="s">
        <v>22444</v>
      </c>
      <c r="B14209" s="407" t="s">
        <v>22445</v>
      </c>
      <c r="C14209" s="408">
        <v>0</v>
      </c>
      <c r="D14209" s="408">
        <v>13.09</v>
      </c>
      <c r="E14209" s="408">
        <v>13.09</v>
      </c>
      <c r="F14209" s="409">
        <v>44964.645729166667</v>
      </c>
      <c r="G14209" s="408">
        <v>0</v>
      </c>
    </row>
    <row r="14210" spans="1:7" ht="15" x14ac:dyDescent="0.2">
      <c r="A14210" s="407" t="s">
        <v>22446</v>
      </c>
      <c r="B14210" s="407" t="s">
        <v>22447</v>
      </c>
      <c r="C14210" s="408">
        <v>0</v>
      </c>
      <c r="D14210" s="408">
        <v>6.27</v>
      </c>
      <c r="E14210" s="408">
        <v>6.27</v>
      </c>
      <c r="F14210" s="409">
        <v>44964.626863425925</v>
      </c>
      <c r="G14210" s="408">
        <v>0</v>
      </c>
    </row>
    <row r="14211" spans="1:7" ht="15" x14ac:dyDescent="0.2">
      <c r="A14211" s="407" t="s">
        <v>22448</v>
      </c>
      <c r="B14211" s="407" t="s">
        <v>22449</v>
      </c>
      <c r="C14211" s="408">
        <v>0</v>
      </c>
      <c r="D14211" s="408">
        <v>3.5</v>
      </c>
      <c r="E14211" s="408">
        <v>3.5</v>
      </c>
      <c r="F14211" s="409">
        <v>44882.445590277777</v>
      </c>
      <c r="G14211" s="408">
        <v>0</v>
      </c>
    </row>
    <row r="14212" spans="1:7" ht="15" x14ac:dyDescent="0.2">
      <c r="A14212" s="407" t="s">
        <v>22450</v>
      </c>
      <c r="B14212" s="407" t="s">
        <v>22451</v>
      </c>
      <c r="C14212" s="408">
        <v>0</v>
      </c>
      <c r="D14212" s="408">
        <v>20.2</v>
      </c>
      <c r="E14212" s="408">
        <v>20.2</v>
      </c>
      <c r="F14212" s="409">
        <v>44882.445752314816</v>
      </c>
      <c r="G14212" s="408">
        <v>0</v>
      </c>
    </row>
    <row r="14213" spans="1:7" ht="15" x14ac:dyDescent="0.2">
      <c r="A14213" s="407" t="s">
        <v>22452</v>
      </c>
      <c r="B14213" s="407" t="s">
        <v>22453</v>
      </c>
      <c r="C14213" s="408">
        <v>0</v>
      </c>
      <c r="D14213" s="408">
        <v>24.9</v>
      </c>
      <c r="E14213" s="408">
        <v>24.9</v>
      </c>
      <c r="F14213" s="409">
        <v>44882.445937500001</v>
      </c>
      <c r="G14213" s="408">
        <v>0</v>
      </c>
    </row>
    <row r="14214" spans="1:7" ht="15" x14ac:dyDescent="0.25">
      <c r="A14214" s="407" t="s">
        <v>22454</v>
      </c>
      <c r="B14214" s="407" t="s">
        <v>22455</v>
      </c>
      <c r="C14214" s="406"/>
      <c r="D14214" s="406"/>
      <c r="E14214" s="406"/>
      <c r="F14214" s="409">
        <v>44882.446296296293</v>
      </c>
      <c r="G14214" s="408">
        <v>0</v>
      </c>
    </row>
    <row r="14215" spans="1:7" ht="15" x14ac:dyDescent="0.2">
      <c r="A14215" s="407" t="s">
        <v>22456</v>
      </c>
      <c r="B14215" s="407" t="s">
        <v>22457</v>
      </c>
      <c r="C14215" s="408">
        <v>0</v>
      </c>
      <c r="D14215" s="408">
        <v>2.2999999999999998</v>
      </c>
      <c r="E14215" s="408">
        <v>2.2999999999999998</v>
      </c>
      <c r="F14215" s="409">
        <v>44690.317719907405</v>
      </c>
      <c r="G14215" s="408">
        <v>0</v>
      </c>
    </row>
    <row r="14216" spans="1:7" ht="15" x14ac:dyDescent="0.25">
      <c r="A14216" s="407" t="s">
        <v>37845</v>
      </c>
      <c r="B14216" s="407" t="s">
        <v>37846</v>
      </c>
      <c r="C14216" s="406"/>
      <c r="D14216" s="408">
        <v>12</v>
      </c>
      <c r="E14216" s="408">
        <v>12</v>
      </c>
      <c r="F14216" s="409">
        <v>43007.532384259262</v>
      </c>
      <c r="G14216" s="408">
        <v>0</v>
      </c>
    </row>
    <row r="14217" spans="1:7" ht="15" x14ac:dyDescent="0.2">
      <c r="A14217" s="407" t="s">
        <v>22458</v>
      </c>
      <c r="B14217" s="407" t="s">
        <v>22459</v>
      </c>
      <c r="C14217" s="408">
        <v>0</v>
      </c>
      <c r="D14217" s="408">
        <v>0.68</v>
      </c>
      <c r="E14217" s="408">
        <v>0.68</v>
      </c>
      <c r="F14217" s="409">
        <v>44526.337164351855</v>
      </c>
      <c r="G14217" s="408">
        <v>111</v>
      </c>
    </row>
    <row r="14218" spans="1:7" ht="15" x14ac:dyDescent="0.2">
      <c r="A14218" s="407" t="s">
        <v>37847</v>
      </c>
      <c r="B14218" s="407" t="s">
        <v>37848</v>
      </c>
      <c r="C14218" s="408">
        <v>0</v>
      </c>
      <c r="D14218" s="408">
        <v>0.15</v>
      </c>
      <c r="E14218" s="408">
        <v>0.15</v>
      </c>
      <c r="F14218" s="409">
        <v>43347.497048611112</v>
      </c>
      <c r="G14218" s="408">
        <v>0</v>
      </c>
    </row>
    <row r="14219" spans="1:7" ht="15" x14ac:dyDescent="0.2">
      <c r="A14219" s="407" t="s">
        <v>37849</v>
      </c>
      <c r="B14219" s="407" t="s">
        <v>37850</v>
      </c>
      <c r="C14219" s="408">
        <v>0</v>
      </c>
      <c r="D14219" s="408">
        <v>0.23</v>
      </c>
      <c r="E14219" s="408">
        <v>0.23</v>
      </c>
      <c r="F14219" s="409">
        <v>43007.533229166664</v>
      </c>
      <c r="G14219" s="408">
        <v>0</v>
      </c>
    </row>
    <row r="14220" spans="1:7" ht="15" x14ac:dyDescent="0.2">
      <c r="A14220" s="407" t="s">
        <v>22460</v>
      </c>
      <c r="B14220" s="407" t="s">
        <v>22461</v>
      </c>
      <c r="C14220" s="408">
        <v>0</v>
      </c>
      <c r="D14220" s="408">
        <v>3.8</v>
      </c>
      <c r="E14220" s="408">
        <v>3.8</v>
      </c>
      <c r="F14220" s="409">
        <v>43454.526747685188</v>
      </c>
      <c r="G14220" s="408">
        <v>0</v>
      </c>
    </row>
    <row r="14221" spans="1:7" ht="15" x14ac:dyDescent="0.2">
      <c r="A14221" s="407" t="s">
        <v>22462</v>
      </c>
      <c r="B14221" s="407" t="s">
        <v>22463</v>
      </c>
      <c r="C14221" s="408">
        <v>0</v>
      </c>
      <c r="D14221" s="408">
        <v>4.2</v>
      </c>
      <c r="E14221" s="408">
        <v>4.2</v>
      </c>
      <c r="F14221" s="409">
        <v>44881.385844907411</v>
      </c>
      <c r="G14221" s="408">
        <v>2129</v>
      </c>
    </row>
    <row r="14222" spans="1:7" ht="15" x14ac:dyDescent="0.25">
      <c r="A14222" s="407" t="s">
        <v>22464</v>
      </c>
      <c r="B14222" s="407" t="s">
        <v>22465</v>
      </c>
      <c r="C14222" s="406"/>
      <c r="D14222" s="408">
        <v>2.25</v>
      </c>
      <c r="E14222" s="408">
        <v>2.25</v>
      </c>
      <c r="F14222" s="409">
        <v>44991.692442129628</v>
      </c>
      <c r="G14222" s="408">
        <v>0</v>
      </c>
    </row>
    <row r="14223" spans="1:7" ht="15" x14ac:dyDescent="0.25">
      <c r="A14223" s="407" t="s">
        <v>37851</v>
      </c>
      <c r="B14223" s="407" t="s">
        <v>37852</v>
      </c>
      <c r="C14223" s="406"/>
      <c r="D14223" s="408">
        <v>2.25</v>
      </c>
      <c r="E14223" s="408">
        <v>2.25</v>
      </c>
      <c r="F14223" s="409">
        <v>44991.693553240744</v>
      </c>
      <c r="G14223" s="408">
        <v>0</v>
      </c>
    </row>
    <row r="14224" spans="1:7" ht="15" x14ac:dyDescent="0.25">
      <c r="A14224" s="407" t="s">
        <v>37853</v>
      </c>
      <c r="B14224" s="407" t="s">
        <v>37854</v>
      </c>
      <c r="C14224" s="406"/>
      <c r="D14224" s="408">
        <v>2.66</v>
      </c>
      <c r="E14224" s="408">
        <v>2.66</v>
      </c>
      <c r="F14224" s="409">
        <v>44991.693854166668</v>
      </c>
      <c r="G14224" s="408">
        <v>0</v>
      </c>
    </row>
    <row r="14225" spans="1:7" ht="15" x14ac:dyDescent="0.25">
      <c r="A14225" s="407" t="s">
        <v>37855</v>
      </c>
      <c r="B14225" s="407" t="s">
        <v>37856</v>
      </c>
      <c r="C14225" s="406"/>
      <c r="D14225" s="408">
        <v>0.01</v>
      </c>
      <c r="E14225" s="408">
        <v>0.01</v>
      </c>
      <c r="F14225" s="409">
        <v>44991.695902777778</v>
      </c>
      <c r="G14225" s="408">
        <v>0</v>
      </c>
    </row>
    <row r="14226" spans="1:7" ht="15" x14ac:dyDescent="0.2">
      <c r="A14226" s="407" t="s">
        <v>22466</v>
      </c>
      <c r="B14226" s="407" t="s">
        <v>22467</v>
      </c>
      <c r="C14226" s="408">
        <v>0</v>
      </c>
      <c r="D14226" s="408">
        <v>25</v>
      </c>
      <c r="E14226" s="408">
        <v>25</v>
      </c>
      <c r="F14226" s="409">
        <v>45646.308611111112</v>
      </c>
      <c r="G14226" s="408">
        <v>0</v>
      </c>
    </row>
    <row r="14227" spans="1:7" ht="15" x14ac:dyDescent="0.25">
      <c r="A14227" s="407" t="s">
        <v>22468</v>
      </c>
      <c r="B14227" s="407" t="s">
        <v>22469</v>
      </c>
      <c r="C14227" s="406"/>
      <c r="D14227" s="408">
        <v>0.01</v>
      </c>
      <c r="E14227" s="408">
        <v>0.01</v>
      </c>
      <c r="F14227" s="409">
        <v>44516.582442129627</v>
      </c>
      <c r="G14227" s="408">
        <v>0</v>
      </c>
    </row>
    <row r="14228" spans="1:7" ht="15" x14ac:dyDescent="0.2">
      <c r="A14228" s="407" t="s">
        <v>22470</v>
      </c>
      <c r="B14228" s="407" t="s">
        <v>22471</v>
      </c>
      <c r="C14228" s="408">
        <v>0</v>
      </c>
      <c r="D14228" s="408">
        <v>5.29</v>
      </c>
      <c r="E14228" s="408">
        <v>5.29</v>
      </c>
      <c r="F14228" s="409">
        <v>44859.41547453704</v>
      </c>
      <c r="G14228" s="408">
        <v>0</v>
      </c>
    </row>
    <row r="14229" spans="1:7" ht="15" x14ac:dyDescent="0.2">
      <c r="A14229" s="407" t="s">
        <v>22472</v>
      </c>
      <c r="B14229" s="407" t="s">
        <v>22473</v>
      </c>
      <c r="C14229" s="408">
        <v>0</v>
      </c>
      <c r="D14229" s="408">
        <v>7.17</v>
      </c>
      <c r="E14229" s="408">
        <v>7.17</v>
      </c>
      <c r="F14229" s="409">
        <v>44526.455671296295</v>
      </c>
      <c r="G14229" s="408">
        <v>0</v>
      </c>
    </row>
    <row r="14230" spans="1:7" ht="15" x14ac:dyDescent="0.2">
      <c r="A14230" s="407" t="s">
        <v>22474</v>
      </c>
      <c r="B14230" s="407" t="s">
        <v>22475</v>
      </c>
      <c r="C14230" s="408">
        <v>0</v>
      </c>
      <c r="D14230" s="408">
        <v>5.6000000000000001E-2</v>
      </c>
      <c r="E14230" s="408">
        <v>5.6000000000000001E-2</v>
      </c>
      <c r="F14230" s="409">
        <v>44872.363368055558</v>
      </c>
      <c r="G14230" s="408">
        <v>0</v>
      </c>
    </row>
    <row r="14231" spans="1:7" ht="15" x14ac:dyDescent="0.25">
      <c r="A14231" s="407" t="s">
        <v>22476</v>
      </c>
      <c r="B14231" s="407" t="s">
        <v>22477</v>
      </c>
      <c r="C14231" s="406"/>
      <c r="D14231" s="406"/>
      <c r="E14231" s="406"/>
      <c r="F14231" s="409">
        <v>44882.446493055555</v>
      </c>
      <c r="G14231" s="408">
        <v>0</v>
      </c>
    </row>
    <row r="14232" spans="1:7" ht="15" x14ac:dyDescent="0.2">
      <c r="A14232" s="407" t="s">
        <v>37857</v>
      </c>
      <c r="B14232" s="407" t="s">
        <v>37858</v>
      </c>
      <c r="C14232" s="408">
        <v>0</v>
      </c>
      <c r="D14232" s="408">
        <v>1.66</v>
      </c>
      <c r="E14232" s="408">
        <v>1.66</v>
      </c>
      <c r="F14232" s="409">
        <v>45328.488668981481</v>
      </c>
      <c r="G14232" s="408">
        <v>0</v>
      </c>
    </row>
    <row r="14233" spans="1:7" ht="15" x14ac:dyDescent="0.2">
      <c r="A14233" s="407" t="s">
        <v>22478</v>
      </c>
      <c r="B14233" s="407" t="s">
        <v>22479</v>
      </c>
      <c r="C14233" s="408">
        <v>0</v>
      </c>
      <c r="D14233" s="408">
        <v>1.65</v>
      </c>
      <c r="E14233" s="408">
        <v>1.65</v>
      </c>
      <c r="F14233" s="409">
        <v>45005.441377314812</v>
      </c>
      <c r="G14233" s="408">
        <v>0</v>
      </c>
    </row>
    <row r="14234" spans="1:7" ht="15" x14ac:dyDescent="0.2">
      <c r="A14234" s="407" t="s">
        <v>22480</v>
      </c>
      <c r="B14234" s="407" t="s">
        <v>22481</v>
      </c>
      <c r="C14234" s="408">
        <v>0</v>
      </c>
      <c r="D14234" s="408">
        <v>4.5999999999999996</v>
      </c>
      <c r="E14234" s="408">
        <v>4.5999999999999996</v>
      </c>
      <c r="F14234" s="409">
        <v>44523.685474537036</v>
      </c>
      <c r="G14234" s="408">
        <v>0</v>
      </c>
    </row>
    <row r="14235" spans="1:7" ht="15" x14ac:dyDescent="0.25">
      <c r="A14235" s="407" t="s">
        <v>22482</v>
      </c>
      <c r="B14235" s="407" t="s">
        <v>22483</v>
      </c>
      <c r="C14235" s="406"/>
      <c r="D14235" s="408">
        <v>14.32</v>
      </c>
      <c r="E14235" s="408">
        <v>14.32</v>
      </c>
      <c r="F14235" s="409">
        <v>44523.566342592596</v>
      </c>
      <c r="G14235" s="408">
        <v>0</v>
      </c>
    </row>
    <row r="14236" spans="1:7" ht="15" x14ac:dyDescent="0.2">
      <c r="A14236" s="407" t="s">
        <v>22484</v>
      </c>
      <c r="B14236" s="407" t="s">
        <v>22485</v>
      </c>
      <c r="C14236" s="408">
        <v>0</v>
      </c>
      <c r="D14236" s="408">
        <v>16.75</v>
      </c>
      <c r="E14236" s="408">
        <v>16.75</v>
      </c>
      <c r="F14236" s="409">
        <v>44524.577430555553</v>
      </c>
      <c r="G14236" s="408">
        <v>0</v>
      </c>
    </row>
    <row r="14237" spans="1:7" ht="15" x14ac:dyDescent="0.2">
      <c r="A14237" s="407" t="s">
        <v>22486</v>
      </c>
      <c r="B14237" s="407" t="s">
        <v>22487</v>
      </c>
      <c r="C14237" s="408">
        <v>0</v>
      </c>
      <c r="D14237" s="408">
        <v>16.75</v>
      </c>
      <c r="E14237" s="408">
        <v>16.75</v>
      </c>
      <c r="F14237" s="409">
        <v>44873.548831018517</v>
      </c>
      <c r="G14237" s="408">
        <v>0</v>
      </c>
    </row>
    <row r="14238" spans="1:7" ht="15" x14ac:dyDescent="0.2">
      <c r="A14238" s="407" t="s">
        <v>22488</v>
      </c>
      <c r="B14238" s="407" t="s">
        <v>22489</v>
      </c>
      <c r="C14238" s="408">
        <v>0</v>
      </c>
      <c r="D14238" s="408">
        <v>2.35</v>
      </c>
      <c r="E14238" s="408">
        <v>2.35</v>
      </c>
      <c r="F14238" s="409">
        <v>45996.503206018519</v>
      </c>
      <c r="G14238" s="408">
        <v>0</v>
      </c>
    </row>
    <row r="14239" spans="1:7" ht="15" x14ac:dyDescent="0.2">
      <c r="A14239" s="407" t="s">
        <v>37859</v>
      </c>
      <c r="B14239" s="407" t="s">
        <v>37860</v>
      </c>
      <c r="C14239" s="408">
        <v>0</v>
      </c>
      <c r="D14239" s="408">
        <v>1.83</v>
      </c>
      <c r="E14239" s="408">
        <v>1.83</v>
      </c>
      <c r="F14239" s="409">
        <v>43005.562719907408</v>
      </c>
      <c r="G14239" s="408">
        <v>0</v>
      </c>
    </row>
    <row r="14240" spans="1:7" ht="15" x14ac:dyDescent="0.2">
      <c r="A14240" s="407" t="s">
        <v>37861</v>
      </c>
      <c r="B14240" s="407" t="s">
        <v>37862</v>
      </c>
      <c r="C14240" s="408">
        <v>0</v>
      </c>
      <c r="D14240" s="408">
        <v>1.8680000000000001</v>
      </c>
      <c r="E14240" s="408">
        <v>1.8680000000000001</v>
      </c>
      <c r="F14240" s="409">
        <v>43005.562962962962</v>
      </c>
      <c r="G14240" s="408">
        <v>0</v>
      </c>
    </row>
    <row r="14241" spans="1:7" ht="15" x14ac:dyDescent="0.2">
      <c r="A14241" s="407" t="s">
        <v>37863</v>
      </c>
      <c r="B14241" s="407" t="s">
        <v>37864</v>
      </c>
      <c r="C14241" s="408">
        <v>0</v>
      </c>
      <c r="D14241" s="408">
        <v>1.83</v>
      </c>
      <c r="E14241" s="408">
        <v>1.83</v>
      </c>
      <c r="F14241" s="409">
        <v>43005.563240740739</v>
      </c>
      <c r="G14241" s="408">
        <v>0</v>
      </c>
    </row>
    <row r="14242" spans="1:7" ht="15" x14ac:dyDescent="0.25">
      <c r="A14242" s="407" t="s">
        <v>37865</v>
      </c>
      <c r="B14242" s="407" t="s">
        <v>37866</v>
      </c>
      <c r="C14242" s="406"/>
      <c r="D14242" s="408">
        <v>1.6496999999999999</v>
      </c>
      <c r="E14242" s="408">
        <v>1.6496999999999999</v>
      </c>
      <c r="F14242" s="409">
        <v>43005.614155092589</v>
      </c>
      <c r="G14242" s="408">
        <v>0</v>
      </c>
    </row>
    <row r="14243" spans="1:7" ht="15" x14ac:dyDescent="0.2">
      <c r="A14243" s="407" t="s">
        <v>37867</v>
      </c>
      <c r="B14243" s="407" t="s">
        <v>37868</v>
      </c>
      <c r="C14243" s="408">
        <v>0</v>
      </c>
      <c r="D14243" s="408">
        <v>1.83</v>
      </c>
      <c r="E14243" s="408">
        <v>1.83</v>
      </c>
      <c r="F14243" s="409">
        <v>43005.614236111112</v>
      </c>
      <c r="G14243" s="408">
        <v>0</v>
      </c>
    </row>
    <row r="14244" spans="1:7" ht="15" x14ac:dyDescent="0.2">
      <c r="A14244" s="407" t="s">
        <v>22490</v>
      </c>
      <c r="B14244" s="407" t="s">
        <v>22491</v>
      </c>
      <c r="C14244" s="408">
        <v>0</v>
      </c>
      <c r="D14244" s="408">
        <v>0.61</v>
      </c>
      <c r="E14244" s="408">
        <v>0.61</v>
      </c>
      <c r="F14244" s="409">
        <v>46042.483055555553</v>
      </c>
      <c r="G14244" s="408">
        <v>0</v>
      </c>
    </row>
    <row r="14245" spans="1:7" ht="15" x14ac:dyDescent="0.25">
      <c r="A14245" s="407" t="s">
        <v>22492</v>
      </c>
      <c r="B14245" s="407" t="s">
        <v>22493</v>
      </c>
      <c r="C14245" s="406"/>
      <c r="D14245" s="406"/>
      <c r="E14245" s="406"/>
      <c r="F14245" s="409">
        <v>44882.446666666663</v>
      </c>
      <c r="G14245" s="408">
        <v>0</v>
      </c>
    </row>
    <row r="14246" spans="1:7" ht="15" x14ac:dyDescent="0.2">
      <c r="A14246" s="407" t="s">
        <v>22494</v>
      </c>
      <c r="B14246" s="407" t="s">
        <v>22495</v>
      </c>
      <c r="C14246" s="408">
        <v>0</v>
      </c>
      <c r="D14246" s="408">
        <v>0.47499999999999998</v>
      </c>
      <c r="E14246" s="408">
        <v>0.47499999999999998</v>
      </c>
      <c r="F14246" s="409">
        <v>44881.386076388888</v>
      </c>
      <c r="G14246" s="408">
        <v>1998</v>
      </c>
    </row>
    <row r="14247" spans="1:7" ht="15" x14ac:dyDescent="0.2">
      <c r="A14247" s="407" t="s">
        <v>22496</v>
      </c>
      <c r="B14247" s="407" t="s">
        <v>22497</v>
      </c>
      <c r="C14247" s="408">
        <v>0</v>
      </c>
      <c r="D14247" s="408">
        <v>0.1202</v>
      </c>
      <c r="E14247" s="408">
        <v>0.1202</v>
      </c>
      <c r="F14247" s="409">
        <v>45600.311030092591</v>
      </c>
      <c r="G14247" s="408">
        <v>930</v>
      </c>
    </row>
    <row r="14248" spans="1:7" ht="15" x14ac:dyDescent="0.2">
      <c r="A14248" s="407" t="s">
        <v>22498</v>
      </c>
      <c r="B14248" s="407" t="s">
        <v>22499</v>
      </c>
      <c r="C14248" s="408">
        <v>0</v>
      </c>
      <c r="D14248" s="408">
        <v>8.9674219105628367E-2</v>
      </c>
      <c r="E14248" s="408">
        <v>8.9674219105628367E-2</v>
      </c>
      <c r="F14248" s="409">
        <v>45219.566481481481</v>
      </c>
      <c r="G14248" s="408">
        <v>3547</v>
      </c>
    </row>
    <row r="14249" spans="1:7" ht="15" x14ac:dyDescent="0.25">
      <c r="A14249" s="407" t="s">
        <v>22500</v>
      </c>
      <c r="B14249" s="407" t="s">
        <v>22501</v>
      </c>
      <c r="C14249" s="406"/>
      <c r="D14249" s="406"/>
      <c r="E14249" s="406"/>
      <c r="F14249" s="409">
        <v>44882.446840277778</v>
      </c>
      <c r="G14249" s="408">
        <v>0</v>
      </c>
    </row>
    <row r="14250" spans="1:7" ht="15" x14ac:dyDescent="0.2">
      <c r="A14250" s="407" t="s">
        <v>22502</v>
      </c>
      <c r="B14250" s="407" t="s">
        <v>22503</v>
      </c>
      <c r="C14250" s="408">
        <v>0</v>
      </c>
      <c r="D14250" s="408">
        <v>0.65</v>
      </c>
      <c r="E14250" s="408">
        <v>0.65</v>
      </c>
      <c r="F14250" s="409">
        <v>46101.439293981479</v>
      </c>
      <c r="G14250" s="408">
        <v>27</v>
      </c>
    </row>
    <row r="14251" spans="1:7" ht="15" x14ac:dyDescent="0.2">
      <c r="A14251" s="407" t="s">
        <v>22504</v>
      </c>
      <c r="B14251" s="407" t="s">
        <v>22505</v>
      </c>
      <c r="C14251" s="408">
        <v>0</v>
      </c>
      <c r="D14251" s="408">
        <v>0.31</v>
      </c>
      <c r="E14251" s="408">
        <v>0.31</v>
      </c>
      <c r="F14251" s="409">
        <v>46099.533796296295</v>
      </c>
      <c r="G14251" s="408">
        <v>823</v>
      </c>
    </row>
    <row r="14252" spans="1:7" ht="15" x14ac:dyDescent="0.2">
      <c r="A14252" s="407" t="s">
        <v>22506</v>
      </c>
      <c r="B14252" s="407" t="s">
        <v>22507</v>
      </c>
      <c r="C14252" s="408">
        <v>0</v>
      </c>
      <c r="D14252" s="408">
        <v>0.61</v>
      </c>
      <c r="E14252" s="408">
        <v>0.61</v>
      </c>
      <c r="F14252" s="409">
        <v>44524.584618055553</v>
      </c>
      <c r="G14252" s="408">
        <v>0</v>
      </c>
    </row>
    <row r="14253" spans="1:7" ht="15" x14ac:dyDescent="0.25">
      <c r="A14253" s="407" t="s">
        <v>22508</v>
      </c>
      <c r="B14253" s="407" t="s">
        <v>22509</v>
      </c>
      <c r="C14253" s="406"/>
      <c r="D14253" s="408">
        <v>0.01</v>
      </c>
      <c r="E14253" s="408">
        <v>0.01</v>
      </c>
      <c r="F14253" s="409">
        <v>44523.396192129629</v>
      </c>
      <c r="G14253" s="408">
        <v>0</v>
      </c>
    </row>
    <row r="14254" spans="1:7" ht="15" x14ac:dyDescent="0.2">
      <c r="A14254" s="407" t="s">
        <v>22510</v>
      </c>
      <c r="B14254" s="407" t="s">
        <v>22511</v>
      </c>
      <c r="C14254" s="408">
        <v>0.21</v>
      </c>
      <c r="D14254" s="408">
        <v>2.8295914458984996</v>
      </c>
      <c r="E14254" s="408">
        <v>3.0395914458985001</v>
      </c>
      <c r="F14254" s="409">
        <v>44516.674027777779</v>
      </c>
      <c r="G14254" s="408">
        <v>0</v>
      </c>
    </row>
    <row r="14255" spans="1:7" ht="15" x14ac:dyDescent="0.2">
      <c r="A14255" s="407" t="s">
        <v>22512</v>
      </c>
      <c r="B14255" s="407" t="s">
        <v>22513</v>
      </c>
      <c r="C14255" s="408">
        <v>0.85</v>
      </c>
      <c r="D14255" s="408">
        <v>5.98</v>
      </c>
      <c r="E14255" s="408">
        <v>6.83</v>
      </c>
      <c r="F14255" s="409">
        <v>45989.475069444445</v>
      </c>
      <c r="G14255" s="408">
        <v>0</v>
      </c>
    </row>
    <row r="14256" spans="1:7" ht="15" x14ac:dyDescent="0.2">
      <c r="A14256" s="407" t="s">
        <v>22514</v>
      </c>
      <c r="B14256" s="407" t="s">
        <v>22515</v>
      </c>
      <c r="C14256" s="408">
        <v>0</v>
      </c>
      <c r="D14256" s="408">
        <v>1</v>
      </c>
      <c r="E14256" s="408">
        <v>1</v>
      </c>
      <c r="F14256" s="409">
        <v>44516.675243055557</v>
      </c>
      <c r="G14256" s="408">
        <v>0</v>
      </c>
    </row>
    <row r="14257" spans="1:7" ht="15" x14ac:dyDescent="0.2">
      <c r="A14257" s="407" t="s">
        <v>37869</v>
      </c>
      <c r="B14257" s="407" t="s">
        <v>37870</v>
      </c>
      <c r="C14257" s="408">
        <v>0.5</v>
      </c>
      <c r="D14257" s="408">
        <v>5.99</v>
      </c>
      <c r="E14257" s="408">
        <v>6.49</v>
      </c>
      <c r="F14257" s="409">
        <v>43007.533622685187</v>
      </c>
      <c r="G14257" s="408">
        <v>0</v>
      </c>
    </row>
    <row r="14258" spans="1:7" ht="15" x14ac:dyDescent="0.2">
      <c r="A14258" s="407" t="s">
        <v>22516</v>
      </c>
      <c r="B14258" s="407" t="s">
        <v>22517</v>
      </c>
      <c r="C14258" s="408">
        <v>0.21</v>
      </c>
      <c r="D14258" s="408">
        <v>3.9695999999999998</v>
      </c>
      <c r="E14258" s="408">
        <v>4.1795999999999998</v>
      </c>
      <c r="F14258" s="409">
        <v>46066.398402777777</v>
      </c>
      <c r="G14258" s="408">
        <v>0</v>
      </c>
    </row>
    <row r="14259" spans="1:7" ht="15" x14ac:dyDescent="0.2">
      <c r="A14259" s="407" t="s">
        <v>22518</v>
      </c>
      <c r="B14259" s="407" t="s">
        <v>22519</v>
      </c>
      <c r="C14259" s="408">
        <v>1.53</v>
      </c>
      <c r="D14259" s="408">
        <v>6.91</v>
      </c>
      <c r="E14259" s="408">
        <v>15.94</v>
      </c>
      <c r="F14259" s="409">
        <v>45866.650034722225</v>
      </c>
      <c r="G14259" s="408">
        <v>0</v>
      </c>
    </row>
    <row r="14260" spans="1:7" ht="15" x14ac:dyDescent="0.2">
      <c r="A14260" s="407" t="s">
        <v>22520</v>
      </c>
      <c r="B14260" s="407" t="s">
        <v>22521</v>
      </c>
      <c r="C14260" s="408">
        <v>0.84333333333333338</v>
      </c>
      <c r="D14260" s="408">
        <v>2.5583999999999998</v>
      </c>
      <c r="E14260" s="408">
        <v>3.4017333333333335</v>
      </c>
      <c r="F14260" s="409">
        <v>42984.405451388891</v>
      </c>
      <c r="G14260" s="408">
        <v>0</v>
      </c>
    </row>
    <row r="14261" spans="1:7" ht="15" x14ac:dyDescent="0.2">
      <c r="A14261" s="407" t="s">
        <v>37871</v>
      </c>
      <c r="B14261" s="407" t="s">
        <v>37872</v>
      </c>
      <c r="C14261" s="408">
        <v>0</v>
      </c>
      <c r="D14261" s="408">
        <v>0.16500000000000001</v>
      </c>
      <c r="E14261" s="408">
        <v>0.16500000000000001</v>
      </c>
      <c r="F14261" s="409">
        <v>44480.392175925925</v>
      </c>
      <c r="G14261" s="408">
        <v>0</v>
      </c>
    </row>
    <row r="14262" spans="1:7" ht="15" x14ac:dyDescent="0.2">
      <c r="A14262" s="407" t="s">
        <v>22522</v>
      </c>
      <c r="B14262" s="407" t="s">
        <v>22523</v>
      </c>
      <c r="C14262" s="408">
        <v>0</v>
      </c>
      <c r="D14262" s="408">
        <v>1.85</v>
      </c>
      <c r="E14262" s="408">
        <v>1.85</v>
      </c>
      <c r="F14262" s="409">
        <v>46042.644652777781</v>
      </c>
      <c r="G14262" s="408">
        <v>235</v>
      </c>
    </row>
    <row r="14263" spans="1:7" ht="15" x14ac:dyDescent="0.2">
      <c r="A14263" s="407" t="s">
        <v>22524</v>
      </c>
      <c r="B14263" s="407" t="s">
        <v>22525</v>
      </c>
      <c r="C14263" s="408">
        <v>0</v>
      </c>
      <c r="D14263" s="408">
        <v>0.56000000000000005</v>
      </c>
      <c r="E14263" s="408">
        <v>0.56000000000000005</v>
      </c>
      <c r="F14263" s="409">
        <v>44881.386423611111</v>
      </c>
      <c r="G14263" s="408">
        <v>400</v>
      </c>
    </row>
    <row r="14264" spans="1:7" ht="15" x14ac:dyDescent="0.2">
      <c r="A14264" s="407" t="s">
        <v>37873</v>
      </c>
      <c r="B14264" s="407" t="s">
        <v>37874</v>
      </c>
      <c r="C14264" s="408">
        <v>0</v>
      </c>
      <c r="D14264" s="408">
        <v>0.13</v>
      </c>
      <c r="E14264" s="408">
        <v>0.13</v>
      </c>
      <c r="F14264" s="409">
        <v>43007.533935185187</v>
      </c>
      <c r="G14264" s="408">
        <v>0</v>
      </c>
    </row>
    <row r="14265" spans="1:7" ht="15" x14ac:dyDescent="0.2">
      <c r="A14265" s="407" t="s">
        <v>22526</v>
      </c>
      <c r="B14265" s="407" t="s">
        <v>22527</v>
      </c>
      <c r="C14265" s="408">
        <v>0</v>
      </c>
      <c r="D14265" s="408">
        <v>1.1299999999999999</v>
      </c>
      <c r="E14265" s="408">
        <v>1.1299999999999999</v>
      </c>
      <c r="F14265" s="409">
        <v>44882.447314814817</v>
      </c>
      <c r="G14265" s="408">
        <v>0</v>
      </c>
    </row>
    <row r="14266" spans="1:7" ht="15" x14ac:dyDescent="0.25">
      <c r="A14266" s="407" t="s">
        <v>22528</v>
      </c>
      <c r="B14266" s="407" t="s">
        <v>22529</v>
      </c>
      <c r="C14266" s="406"/>
      <c r="D14266" s="408">
        <v>0.85</v>
      </c>
      <c r="E14266" s="408">
        <v>0.85</v>
      </c>
      <c r="F14266" s="406"/>
      <c r="G14266" s="408">
        <v>0</v>
      </c>
    </row>
    <row r="14267" spans="1:7" ht="15" x14ac:dyDescent="0.25">
      <c r="A14267" s="407" t="s">
        <v>22530</v>
      </c>
      <c r="B14267" s="407" t="s">
        <v>22531</v>
      </c>
      <c r="C14267" s="408">
        <v>0</v>
      </c>
      <c r="D14267" s="408">
        <v>2.75</v>
      </c>
      <c r="E14267" s="408">
        <v>2.75</v>
      </c>
      <c r="F14267" s="406"/>
      <c r="G14267" s="408">
        <v>0</v>
      </c>
    </row>
    <row r="14268" spans="1:7" ht="15" x14ac:dyDescent="0.25">
      <c r="A14268" s="407" t="s">
        <v>22532</v>
      </c>
      <c r="B14268" s="407" t="s">
        <v>22533</v>
      </c>
      <c r="C14268" s="406"/>
      <c r="D14268" s="408">
        <v>1.9</v>
      </c>
      <c r="E14268" s="408">
        <v>1.9</v>
      </c>
      <c r="F14268" s="406"/>
      <c r="G14268" s="408">
        <v>0</v>
      </c>
    </row>
    <row r="14269" spans="1:7" ht="15" x14ac:dyDescent="0.2">
      <c r="A14269" s="407" t="s">
        <v>22534</v>
      </c>
      <c r="B14269" s="407" t="s">
        <v>22535</v>
      </c>
      <c r="C14269" s="408">
        <v>0</v>
      </c>
      <c r="D14269" s="408">
        <v>1.25</v>
      </c>
      <c r="E14269" s="408">
        <v>1.25</v>
      </c>
      <c r="F14269" s="409">
        <v>45169.585034722222</v>
      </c>
      <c r="G14269" s="408">
        <v>0</v>
      </c>
    </row>
    <row r="14270" spans="1:7" ht="15" x14ac:dyDescent="0.2">
      <c r="A14270" s="407" t="s">
        <v>22536</v>
      </c>
      <c r="B14270" s="407" t="s">
        <v>22537</v>
      </c>
      <c r="C14270" s="408">
        <v>0</v>
      </c>
      <c r="D14270" s="408">
        <v>1.4847600000000001</v>
      </c>
      <c r="E14270" s="408">
        <v>1.4847600000000001</v>
      </c>
      <c r="F14270" s="409">
        <v>45714.552430555559</v>
      </c>
      <c r="G14270" s="408">
        <v>0</v>
      </c>
    </row>
    <row r="14271" spans="1:7" ht="15" x14ac:dyDescent="0.2">
      <c r="A14271" s="407" t="s">
        <v>22538</v>
      </c>
      <c r="B14271" s="407" t="s">
        <v>22539</v>
      </c>
      <c r="C14271" s="408">
        <v>0</v>
      </c>
      <c r="D14271" s="408">
        <v>3.98</v>
      </c>
      <c r="E14271" s="408">
        <v>3.98</v>
      </c>
      <c r="F14271" s="409">
        <v>46101.303796296299</v>
      </c>
      <c r="G14271" s="408">
        <v>400</v>
      </c>
    </row>
    <row r="14272" spans="1:7" ht="15" x14ac:dyDescent="0.2">
      <c r="A14272" s="407" t="s">
        <v>22540</v>
      </c>
      <c r="B14272" s="407" t="s">
        <v>22541</v>
      </c>
      <c r="C14272" s="408">
        <v>0</v>
      </c>
      <c r="D14272" s="408">
        <v>2.93</v>
      </c>
      <c r="E14272" s="408">
        <v>2.93</v>
      </c>
      <c r="F14272" s="409">
        <v>45169.630254629628</v>
      </c>
      <c r="G14272" s="408">
        <v>478</v>
      </c>
    </row>
    <row r="14273" spans="1:7" ht="15" x14ac:dyDescent="0.25">
      <c r="A14273" s="407" t="s">
        <v>22542</v>
      </c>
      <c r="B14273" s="407" t="s">
        <v>22543</v>
      </c>
      <c r="C14273" s="406"/>
      <c r="D14273" s="408">
        <v>1.58</v>
      </c>
      <c r="E14273" s="408">
        <v>1.58</v>
      </c>
      <c r="F14273" s="409">
        <v>44517.354849537034</v>
      </c>
      <c r="G14273" s="408">
        <v>0</v>
      </c>
    </row>
    <row r="14274" spans="1:7" ht="15" x14ac:dyDescent="0.2">
      <c r="A14274" s="407" t="s">
        <v>22544</v>
      </c>
      <c r="B14274" s="407" t="s">
        <v>22545</v>
      </c>
      <c r="C14274" s="408">
        <v>0</v>
      </c>
      <c r="D14274" s="408">
        <v>0.98839999999999995</v>
      </c>
      <c r="E14274" s="408">
        <v>0.98839999999999995</v>
      </c>
      <c r="F14274" s="409">
        <v>44881.386967592596</v>
      </c>
      <c r="G14274" s="408">
        <v>0</v>
      </c>
    </row>
    <row r="14275" spans="1:7" ht="15" x14ac:dyDescent="0.2">
      <c r="A14275" s="407" t="s">
        <v>22546</v>
      </c>
      <c r="B14275" s="407" t="s">
        <v>22547</v>
      </c>
      <c r="C14275" s="408">
        <v>0</v>
      </c>
      <c r="D14275" s="408">
        <v>1.1000000000000001</v>
      </c>
      <c r="E14275" s="408">
        <v>1.1000000000000001</v>
      </c>
      <c r="F14275" s="409">
        <v>44881.387118055558</v>
      </c>
      <c r="G14275" s="408">
        <v>0</v>
      </c>
    </row>
    <row r="14276" spans="1:7" ht="15" x14ac:dyDescent="0.25">
      <c r="A14276" s="407" t="s">
        <v>22548</v>
      </c>
      <c r="B14276" s="407" t="s">
        <v>22549</v>
      </c>
      <c r="C14276" s="406"/>
      <c r="D14276" s="408">
        <v>0.47</v>
      </c>
      <c r="E14276" s="408">
        <v>0.47</v>
      </c>
      <c r="F14276" s="409">
        <v>44523.658009259256</v>
      </c>
      <c r="G14276" s="408">
        <v>0</v>
      </c>
    </row>
    <row r="14277" spans="1:7" ht="15" x14ac:dyDescent="0.2">
      <c r="A14277" s="407" t="s">
        <v>22550</v>
      </c>
      <c r="B14277" s="407" t="s">
        <v>22551</v>
      </c>
      <c r="C14277" s="408">
        <v>0.75</v>
      </c>
      <c r="D14277" s="408">
        <v>10.87</v>
      </c>
      <c r="E14277" s="408">
        <v>11.62</v>
      </c>
      <c r="F14277" s="409">
        <v>44970.469907407409</v>
      </c>
      <c r="G14277" s="408">
        <v>0</v>
      </c>
    </row>
    <row r="14278" spans="1:7" ht="15" x14ac:dyDescent="0.2">
      <c r="A14278" s="407" t="s">
        <v>22552</v>
      </c>
      <c r="B14278" s="407" t="s">
        <v>22553</v>
      </c>
      <c r="C14278" s="408">
        <v>1.75</v>
      </c>
      <c r="D14278" s="408">
        <v>16.562325980306472</v>
      </c>
      <c r="E14278" s="408">
        <v>18.812325980306472</v>
      </c>
      <c r="F14278" s="409">
        <v>44970.470150462963</v>
      </c>
      <c r="G14278" s="408">
        <v>0</v>
      </c>
    </row>
    <row r="14279" spans="1:7" ht="15" x14ac:dyDescent="0.2">
      <c r="A14279" s="407" t="s">
        <v>22554</v>
      </c>
      <c r="B14279" s="407" t="s">
        <v>22555</v>
      </c>
      <c r="C14279" s="408">
        <v>0.75</v>
      </c>
      <c r="D14279" s="408">
        <v>11.72</v>
      </c>
      <c r="E14279" s="408">
        <v>12.47</v>
      </c>
      <c r="F14279" s="409">
        <v>44970.470405092594</v>
      </c>
      <c r="G14279" s="408">
        <v>0</v>
      </c>
    </row>
    <row r="14280" spans="1:7" ht="15" x14ac:dyDescent="0.2">
      <c r="A14280" s="407" t="s">
        <v>37875</v>
      </c>
      <c r="B14280" s="407" t="s">
        <v>37876</v>
      </c>
      <c r="C14280" s="408">
        <v>3</v>
      </c>
      <c r="D14280" s="408">
        <v>58.749568112898579</v>
      </c>
      <c r="E14280" s="408">
        <v>61.749568112898572</v>
      </c>
      <c r="F14280" s="409">
        <v>44970.547615740739</v>
      </c>
      <c r="G14280" s="408">
        <v>0</v>
      </c>
    </row>
    <row r="14281" spans="1:7" ht="15" x14ac:dyDescent="0.2">
      <c r="A14281" s="407" t="s">
        <v>22556</v>
      </c>
      <c r="B14281" s="407" t="s">
        <v>22557</v>
      </c>
      <c r="C14281" s="408">
        <v>0.75</v>
      </c>
      <c r="D14281" s="408">
        <v>18.21</v>
      </c>
      <c r="E14281" s="408">
        <v>18.96</v>
      </c>
      <c r="F14281" s="409">
        <v>44970.547696759262</v>
      </c>
      <c r="G14281" s="408">
        <v>0</v>
      </c>
    </row>
    <row r="14282" spans="1:7" ht="15" x14ac:dyDescent="0.2">
      <c r="A14282" s="407" t="s">
        <v>22558</v>
      </c>
      <c r="B14282" s="407" t="s">
        <v>22559</v>
      </c>
      <c r="C14282" s="408">
        <v>1.25</v>
      </c>
      <c r="D14282" s="408">
        <v>12.14</v>
      </c>
      <c r="E14282" s="408">
        <v>23.39</v>
      </c>
      <c r="F14282" s="409">
        <v>45397.499513888892</v>
      </c>
      <c r="G14282" s="408">
        <v>0</v>
      </c>
    </row>
    <row r="14283" spans="1:7" ht="15" x14ac:dyDescent="0.2">
      <c r="A14283" s="407" t="s">
        <v>22560</v>
      </c>
      <c r="B14283" s="407" t="s">
        <v>22561</v>
      </c>
      <c r="C14283" s="408">
        <v>1.75</v>
      </c>
      <c r="D14283" s="408">
        <v>10.77</v>
      </c>
      <c r="E14283" s="408">
        <v>12.52</v>
      </c>
      <c r="F14283" s="409">
        <v>46087.641435185185</v>
      </c>
      <c r="G14283" s="408">
        <v>0</v>
      </c>
    </row>
    <row r="14284" spans="1:7" ht="15" x14ac:dyDescent="0.2">
      <c r="A14284" s="407" t="s">
        <v>33420</v>
      </c>
      <c r="B14284" s="407" t="s">
        <v>33421</v>
      </c>
      <c r="C14284" s="408">
        <v>1.25</v>
      </c>
      <c r="D14284" s="408">
        <v>16.75</v>
      </c>
      <c r="E14284" s="408">
        <v>28</v>
      </c>
      <c r="F14284" s="409">
        <v>45397.503634259258</v>
      </c>
      <c r="G14284" s="408">
        <v>0</v>
      </c>
    </row>
    <row r="14285" spans="1:7" ht="15" x14ac:dyDescent="0.2">
      <c r="A14285" s="407" t="s">
        <v>33422</v>
      </c>
      <c r="B14285" s="407" t="s">
        <v>33423</v>
      </c>
      <c r="C14285" s="408">
        <v>1.25</v>
      </c>
      <c r="D14285" s="408">
        <v>19.82</v>
      </c>
      <c r="E14285" s="408">
        <v>31.07</v>
      </c>
      <c r="F14285" s="409">
        <v>45579.473935185182</v>
      </c>
      <c r="G14285" s="408">
        <v>0</v>
      </c>
    </row>
    <row r="14286" spans="1:7" ht="15" x14ac:dyDescent="0.25">
      <c r="A14286" s="407" t="s">
        <v>41369</v>
      </c>
      <c r="B14286" s="407" t="s">
        <v>41370</v>
      </c>
      <c r="C14286" s="406"/>
      <c r="D14286" s="406"/>
      <c r="E14286" s="406"/>
      <c r="F14286" s="409">
        <v>46087.670416666668</v>
      </c>
      <c r="G14286" s="408">
        <v>0</v>
      </c>
    </row>
    <row r="14287" spans="1:7" ht="15" x14ac:dyDescent="0.25">
      <c r="A14287" s="407" t="s">
        <v>22562</v>
      </c>
      <c r="B14287" s="407" t="s">
        <v>22563</v>
      </c>
      <c r="C14287" s="406"/>
      <c r="D14287" s="406"/>
      <c r="E14287" s="406"/>
      <c r="F14287" s="409">
        <v>44970.519560185188</v>
      </c>
      <c r="G14287" s="408">
        <v>0</v>
      </c>
    </row>
    <row r="14288" spans="1:7" ht="15" x14ac:dyDescent="0.2">
      <c r="A14288" s="407" t="s">
        <v>22564</v>
      </c>
      <c r="B14288" s="407" t="s">
        <v>22565</v>
      </c>
      <c r="C14288" s="408">
        <v>0</v>
      </c>
      <c r="D14288" s="408">
        <v>1.23</v>
      </c>
      <c r="E14288" s="408">
        <v>1.23</v>
      </c>
      <c r="F14288" s="409">
        <v>45646.318703703706</v>
      </c>
      <c r="G14288" s="408">
        <v>0</v>
      </c>
    </row>
    <row r="14289" spans="1:7" ht="15" x14ac:dyDescent="0.2">
      <c r="A14289" s="407" t="s">
        <v>22566</v>
      </c>
      <c r="B14289" s="407" t="s">
        <v>22567</v>
      </c>
      <c r="C14289" s="408">
        <v>0</v>
      </c>
      <c r="D14289" s="408">
        <v>2.73</v>
      </c>
      <c r="E14289" s="408">
        <v>2.73</v>
      </c>
      <c r="F14289" s="409">
        <v>44881.387430555558</v>
      </c>
      <c r="G14289" s="408">
        <v>0</v>
      </c>
    </row>
    <row r="14290" spans="1:7" ht="15" x14ac:dyDescent="0.2">
      <c r="A14290" s="407" t="s">
        <v>22568</v>
      </c>
      <c r="B14290" s="407" t="s">
        <v>22569</v>
      </c>
      <c r="C14290" s="408">
        <v>0</v>
      </c>
      <c r="D14290" s="408">
        <v>9.2799999999999994</v>
      </c>
      <c r="E14290" s="408">
        <v>9.2799999999999994</v>
      </c>
      <c r="F14290" s="409">
        <v>46087.608553240738</v>
      </c>
      <c r="G14290" s="408">
        <v>0</v>
      </c>
    </row>
    <row r="14291" spans="1:7" ht="15" x14ac:dyDescent="0.2">
      <c r="A14291" s="407" t="s">
        <v>22570</v>
      </c>
      <c r="B14291" s="407" t="s">
        <v>22571</v>
      </c>
      <c r="C14291" s="408">
        <v>0</v>
      </c>
      <c r="D14291" s="408">
        <v>5.2</v>
      </c>
      <c r="E14291" s="408">
        <v>5.2</v>
      </c>
      <c r="F14291" s="409">
        <v>44881.387777777774</v>
      </c>
      <c r="G14291" s="408">
        <v>0</v>
      </c>
    </row>
    <row r="14292" spans="1:7" ht="15" x14ac:dyDescent="0.2">
      <c r="A14292" s="407" t="s">
        <v>22572</v>
      </c>
      <c r="B14292" s="407" t="s">
        <v>22573</v>
      </c>
      <c r="C14292" s="408">
        <v>0</v>
      </c>
      <c r="D14292" s="408">
        <v>6.15</v>
      </c>
      <c r="E14292" s="408">
        <v>6.15</v>
      </c>
      <c r="F14292" s="409">
        <v>45397.470011574071</v>
      </c>
      <c r="G14292" s="408">
        <v>0</v>
      </c>
    </row>
    <row r="14293" spans="1:7" ht="15" x14ac:dyDescent="0.2">
      <c r="A14293" s="407" t="s">
        <v>22574</v>
      </c>
      <c r="B14293" s="407" t="s">
        <v>22575</v>
      </c>
      <c r="C14293" s="408">
        <v>0</v>
      </c>
      <c r="D14293" s="408">
        <v>3.44</v>
      </c>
      <c r="E14293" s="408">
        <v>3.44</v>
      </c>
      <c r="F14293" s="409">
        <v>45400.675833333335</v>
      </c>
      <c r="G14293" s="408">
        <v>0</v>
      </c>
    </row>
    <row r="14294" spans="1:7" ht="15" x14ac:dyDescent="0.2">
      <c r="A14294" s="407" t="s">
        <v>33424</v>
      </c>
      <c r="B14294" s="407" t="s">
        <v>33425</v>
      </c>
      <c r="C14294" s="408">
        <v>0</v>
      </c>
      <c r="D14294" s="408">
        <v>3.38</v>
      </c>
      <c r="E14294" s="408">
        <v>3.38</v>
      </c>
      <c r="F14294" s="409">
        <v>45399.532233796293</v>
      </c>
      <c r="G14294" s="408">
        <v>0</v>
      </c>
    </row>
    <row r="14295" spans="1:7" ht="15" x14ac:dyDescent="0.2">
      <c r="A14295" s="407" t="s">
        <v>33426</v>
      </c>
      <c r="B14295" s="407" t="s">
        <v>22575</v>
      </c>
      <c r="C14295" s="408">
        <v>0</v>
      </c>
      <c r="D14295" s="408">
        <v>5.95</v>
      </c>
      <c r="E14295" s="408">
        <v>5.95</v>
      </c>
      <c r="F14295" s="409">
        <v>45398.622083333335</v>
      </c>
      <c r="G14295" s="408">
        <v>0</v>
      </c>
    </row>
    <row r="14296" spans="1:7" ht="15" x14ac:dyDescent="0.25">
      <c r="A14296" s="407" t="s">
        <v>41371</v>
      </c>
      <c r="B14296" s="407" t="s">
        <v>41372</v>
      </c>
      <c r="C14296" s="406"/>
      <c r="D14296" s="406"/>
      <c r="E14296" s="406"/>
      <c r="F14296" s="409">
        <v>46087.643275462964</v>
      </c>
      <c r="G14296" s="408">
        <v>0</v>
      </c>
    </row>
    <row r="14297" spans="1:7" ht="15" x14ac:dyDescent="0.2">
      <c r="A14297" s="407" t="s">
        <v>37877</v>
      </c>
      <c r="B14297" s="407" t="s">
        <v>37878</v>
      </c>
      <c r="C14297" s="408">
        <v>9.5</v>
      </c>
      <c r="D14297" s="408">
        <v>75.565516610296442</v>
      </c>
      <c r="E14297" s="408">
        <v>87.565516610296442</v>
      </c>
      <c r="F14297" s="409">
        <v>45852.465127314812</v>
      </c>
      <c r="G14297" s="408">
        <v>0</v>
      </c>
    </row>
    <row r="14298" spans="1:7" ht="15" x14ac:dyDescent="0.2">
      <c r="A14298" s="407" t="s">
        <v>22576</v>
      </c>
      <c r="B14298" s="407" t="s">
        <v>22577</v>
      </c>
      <c r="C14298" s="408">
        <v>12.35</v>
      </c>
      <c r="D14298" s="408">
        <v>159.66136573681723</v>
      </c>
      <c r="E14298" s="408">
        <v>174.5113657368172</v>
      </c>
      <c r="F14298" s="409">
        <v>44970.468587962961</v>
      </c>
      <c r="G14298" s="408">
        <v>0</v>
      </c>
    </row>
    <row r="14299" spans="1:7" ht="15" x14ac:dyDescent="0.2">
      <c r="A14299" s="407" t="s">
        <v>37879</v>
      </c>
      <c r="B14299" s="407" t="s">
        <v>37880</v>
      </c>
      <c r="C14299" s="408">
        <v>10.5</v>
      </c>
      <c r="D14299" s="408">
        <v>229.7782</v>
      </c>
      <c r="E14299" s="408">
        <v>240.2782</v>
      </c>
      <c r="F14299" s="409">
        <v>44991.699687499997</v>
      </c>
      <c r="G14299" s="408">
        <v>0</v>
      </c>
    </row>
    <row r="14300" spans="1:7" ht="15" x14ac:dyDescent="0.2">
      <c r="A14300" s="407" t="s">
        <v>22578</v>
      </c>
      <c r="B14300" s="407" t="s">
        <v>22579</v>
      </c>
      <c r="C14300" s="408">
        <v>12.633333333333335</v>
      </c>
      <c r="D14300" s="408">
        <v>486.11903696192479</v>
      </c>
      <c r="E14300" s="408">
        <v>501.66903696192475</v>
      </c>
      <c r="F14300" s="409">
        <v>44970.42827546296</v>
      </c>
      <c r="G14300" s="408">
        <v>0</v>
      </c>
    </row>
    <row r="14301" spans="1:7" ht="15" x14ac:dyDescent="0.2">
      <c r="A14301" s="407" t="s">
        <v>22580</v>
      </c>
      <c r="B14301" s="407" t="s">
        <v>22581</v>
      </c>
      <c r="C14301" s="408">
        <v>1.55</v>
      </c>
      <c r="D14301" s="408">
        <v>60.726474957529085</v>
      </c>
      <c r="E14301" s="408">
        <v>71.276474957529089</v>
      </c>
      <c r="F14301" s="409">
        <v>44970.4690162037</v>
      </c>
      <c r="G14301" s="408">
        <v>0</v>
      </c>
    </row>
    <row r="14302" spans="1:7" ht="15" x14ac:dyDescent="0.2">
      <c r="A14302" s="407" t="s">
        <v>22582</v>
      </c>
      <c r="B14302" s="407" t="s">
        <v>22583</v>
      </c>
      <c r="C14302" s="408">
        <v>3.7666666666666666</v>
      </c>
      <c r="D14302" s="408">
        <v>58.628940371509643</v>
      </c>
      <c r="E14302" s="408">
        <v>65.31227370484298</v>
      </c>
      <c r="F14302" s="409">
        <v>45511.365763888891</v>
      </c>
      <c r="G14302" s="408">
        <v>0</v>
      </c>
    </row>
    <row r="14303" spans="1:7" ht="15" x14ac:dyDescent="0.2">
      <c r="A14303" s="407" t="s">
        <v>22584</v>
      </c>
      <c r="B14303" s="407" t="s">
        <v>22585</v>
      </c>
      <c r="C14303" s="408">
        <v>0</v>
      </c>
      <c r="D14303" s="408">
        <v>8.5500000000000007</v>
      </c>
      <c r="E14303" s="408">
        <v>8.5500000000000007</v>
      </c>
      <c r="F14303" s="409">
        <v>45174.354062500002</v>
      </c>
      <c r="G14303" s="408">
        <v>0</v>
      </c>
    </row>
    <row r="14304" spans="1:7" ht="15" x14ac:dyDescent="0.25">
      <c r="A14304" s="407" t="s">
        <v>22586</v>
      </c>
      <c r="B14304" s="407" t="s">
        <v>22587</v>
      </c>
      <c r="C14304" s="408">
        <v>7.5</v>
      </c>
      <c r="D14304" s="408">
        <v>50.45</v>
      </c>
      <c r="E14304" s="408">
        <v>57.95</v>
      </c>
      <c r="F14304" s="406"/>
      <c r="G14304" s="408">
        <v>0</v>
      </c>
    </row>
    <row r="14305" spans="1:7" ht="15" x14ac:dyDescent="0.2">
      <c r="A14305" s="407" t="s">
        <v>22588</v>
      </c>
      <c r="B14305" s="407" t="s">
        <v>22589</v>
      </c>
      <c r="C14305" s="408">
        <v>0</v>
      </c>
      <c r="D14305" s="408">
        <v>27.3</v>
      </c>
      <c r="E14305" s="408">
        <v>27.3</v>
      </c>
      <c r="F14305" s="409">
        <v>44881.388391203705</v>
      </c>
      <c r="G14305" s="408">
        <v>0</v>
      </c>
    </row>
    <row r="14306" spans="1:7" ht="15" x14ac:dyDescent="0.2">
      <c r="A14306" s="407" t="s">
        <v>22590</v>
      </c>
      <c r="B14306" s="407" t="s">
        <v>22591</v>
      </c>
      <c r="C14306" s="408">
        <v>0</v>
      </c>
      <c r="D14306" s="408">
        <v>13.6</v>
      </c>
      <c r="E14306" s="408">
        <v>13.6</v>
      </c>
      <c r="F14306" s="409">
        <v>44510.661493055559</v>
      </c>
      <c r="G14306" s="408">
        <v>0</v>
      </c>
    </row>
    <row r="14307" spans="1:7" ht="15" x14ac:dyDescent="0.2">
      <c r="A14307" s="407" t="s">
        <v>22592</v>
      </c>
      <c r="B14307" s="407" t="s">
        <v>22593</v>
      </c>
      <c r="C14307" s="408">
        <v>0</v>
      </c>
      <c r="D14307" s="408">
        <v>398</v>
      </c>
      <c r="E14307" s="408">
        <v>398</v>
      </c>
      <c r="F14307" s="409">
        <v>44791.743680555555</v>
      </c>
      <c r="G14307" s="408">
        <v>0</v>
      </c>
    </row>
    <row r="14308" spans="1:7" ht="15" x14ac:dyDescent="0.2">
      <c r="A14308" s="407" t="s">
        <v>22594</v>
      </c>
      <c r="B14308" s="407" t="s">
        <v>22595</v>
      </c>
      <c r="C14308" s="408">
        <v>1.1666666666666667</v>
      </c>
      <c r="D14308" s="408">
        <v>1.8</v>
      </c>
      <c r="E14308" s="408">
        <v>5.8833333333333337</v>
      </c>
      <c r="F14308" s="409">
        <v>44523.496689814812</v>
      </c>
      <c r="G14308" s="408">
        <v>0</v>
      </c>
    </row>
    <row r="14309" spans="1:7" ht="15" x14ac:dyDescent="0.2">
      <c r="A14309" s="407" t="s">
        <v>22596</v>
      </c>
      <c r="B14309" s="407" t="s">
        <v>22597</v>
      </c>
      <c r="C14309" s="408">
        <v>0</v>
      </c>
      <c r="D14309" s="408">
        <v>14.5</v>
      </c>
      <c r="E14309" s="408">
        <v>14.5</v>
      </c>
      <c r="F14309" s="409">
        <v>45580.63417824074</v>
      </c>
      <c r="G14309" s="408">
        <v>493</v>
      </c>
    </row>
    <row r="14310" spans="1:7" ht="15" x14ac:dyDescent="0.25">
      <c r="A14310" s="407" t="s">
        <v>22598</v>
      </c>
      <c r="B14310" s="407" t="s">
        <v>22599</v>
      </c>
      <c r="C14310" s="406"/>
      <c r="D14310" s="406"/>
      <c r="E14310" s="406"/>
      <c r="F14310" s="409">
        <v>44882.447847222225</v>
      </c>
      <c r="G14310" s="408">
        <v>0</v>
      </c>
    </row>
    <row r="14311" spans="1:7" ht="15" x14ac:dyDescent="0.2">
      <c r="A14311" s="407" t="s">
        <v>22600</v>
      </c>
      <c r="B14311" s="407" t="s">
        <v>22601</v>
      </c>
      <c r="C14311" s="408">
        <v>4.3499999999999996</v>
      </c>
      <c r="D14311" s="408">
        <v>94.79</v>
      </c>
      <c r="E14311" s="408">
        <v>99.14</v>
      </c>
      <c r="F14311" s="409">
        <v>44970.422615740739</v>
      </c>
      <c r="G14311" s="408">
        <v>0</v>
      </c>
    </row>
    <row r="14312" spans="1:7" ht="15" x14ac:dyDescent="0.2">
      <c r="A14312" s="407" t="s">
        <v>22602</v>
      </c>
      <c r="B14312" s="407" t="s">
        <v>22603</v>
      </c>
      <c r="C14312" s="408">
        <v>7.75</v>
      </c>
      <c r="D14312" s="408">
        <v>281.42</v>
      </c>
      <c r="E14312" s="408">
        <v>289.67</v>
      </c>
      <c r="F14312" s="409">
        <v>45077.418287037035</v>
      </c>
      <c r="G14312" s="408">
        <v>0</v>
      </c>
    </row>
    <row r="14313" spans="1:7" ht="15" x14ac:dyDescent="0.2">
      <c r="A14313" s="407" t="s">
        <v>22604</v>
      </c>
      <c r="B14313" s="407" t="s">
        <v>22605</v>
      </c>
      <c r="C14313" s="408">
        <v>28</v>
      </c>
      <c r="D14313" s="408">
        <v>394.60947026905461</v>
      </c>
      <c r="E14313" s="408">
        <v>430.5261369357213</v>
      </c>
      <c r="F14313" s="409">
        <v>44970.464467592596</v>
      </c>
      <c r="G14313" s="408">
        <v>0</v>
      </c>
    </row>
    <row r="14314" spans="1:7" ht="15" x14ac:dyDescent="0.2">
      <c r="A14314" s="407" t="s">
        <v>22606</v>
      </c>
      <c r="B14314" s="407" t="s">
        <v>22607</v>
      </c>
      <c r="C14314" s="408">
        <v>2.7500000000000004</v>
      </c>
      <c r="D14314" s="408">
        <v>49.584987245159432</v>
      </c>
      <c r="E14314" s="408">
        <v>52.334987245159425</v>
      </c>
      <c r="F14314" s="409">
        <v>44970.464826388888</v>
      </c>
      <c r="G14314" s="408">
        <v>0</v>
      </c>
    </row>
    <row r="14315" spans="1:7" ht="15" x14ac:dyDescent="0.2">
      <c r="A14315" s="407" t="s">
        <v>22608</v>
      </c>
      <c r="B14315" s="407" t="s">
        <v>22609</v>
      </c>
      <c r="C14315" s="408">
        <v>36.06</v>
      </c>
      <c r="D14315" s="408">
        <v>304.85218324515944</v>
      </c>
      <c r="E14315" s="408">
        <v>350.91218324515944</v>
      </c>
      <c r="F14315" s="409">
        <v>44970.465138888889</v>
      </c>
      <c r="G14315" s="408">
        <v>0</v>
      </c>
    </row>
    <row r="14316" spans="1:7" ht="15" x14ac:dyDescent="0.2">
      <c r="A14316" s="407" t="s">
        <v>22610</v>
      </c>
      <c r="B14316" s="407" t="s">
        <v>22611</v>
      </c>
      <c r="C14316" s="408">
        <v>10</v>
      </c>
      <c r="D14316" s="408">
        <v>150.30493893967551</v>
      </c>
      <c r="E14316" s="408">
        <v>160.30493893967551</v>
      </c>
      <c r="F14316" s="409">
        <v>44882.448055555556</v>
      </c>
      <c r="G14316" s="408">
        <v>0</v>
      </c>
    </row>
    <row r="14317" spans="1:7" ht="15" x14ac:dyDescent="0.2">
      <c r="A14317" s="407" t="s">
        <v>22612</v>
      </c>
      <c r="B14317" s="407" t="s">
        <v>22613</v>
      </c>
      <c r="C14317" s="408">
        <v>16.083333333333332</v>
      </c>
      <c r="D14317" s="408">
        <v>319.59351692245122</v>
      </c>
      <c r="E14317" s="408">
        <v>338.59351692245122</v>
      </c>
      <c r="F14317" s="409">
        <v>44222.406747685185</v>
      </c>
      <c r="G14317" s="408">
        <v>0</v>
      </c>
    </row>
    <row r="14318" spans="1:7" ht="15" x14ac:dyDescent="0.2">
      <c r="A14318" s="407" t="s">
        <v>22614</v>
      </c>
      <c r="B14318" s="407" t="s">
        <v>22615</v>
      </c>
      <c r="C14318" s="408">
        <v>21.5</v>
      </c>
      <c r="D14318" s="408">
        <v>518.18408511674704</v>
      </c>
      <c r="E14318" s="408">
        <v>554.68408511674704</v>
      </c>
      <c r="F14318" s="409">
        <v>44882.448240740741</v>
      </c>
      <c r="G14318" s="408">
        <v>0</v>
      </c>
    </row>
    <row r="14319" spans="1:7" ht="15" x14ac:dyDescent="0.2">
      <c r="A14319" s="407" t="s">
        <v>22616</v>
      </c>
      <c r="B14319" s="407" t="s">
        <v>22617</v>
      </c>
      <c r="C14319" s="408">
        <v>26.083333333333336</v>
      </c>
      <c r="D14319" s="408">
        <v>1132.9347653687878</v>
      </c>
      <c r="E14319" s="408">
        <v>1161.9347653687876</v>
      </c>
      <c r="F14319" s="409">
        <v>44970.465486111112</v>
      </c>
      <c r="G14319" s="408">
        <v>0</v>
      </c>
    </row>
    <row r="14320" spans="1:7" ht="15" x14ac:dyDescent="0.2">
      <c r="A14320" s="407" t="s">
        <v>22618</v>
      </c>
      <c r="B14320" s="407" t="s">
        <v>22619</v>
      </c>
      <c r="C14320" s="408">
        <v>15.1</v>
      </c>
      <c r="D14320" s="408">
        <v>329.04</v>
      </c>
      <c r="E14320" s="408">
        <v>352.64</v>
      </c>
      <c r="F14320" s="409">
        <v>44970.465891203705</v>
      </c>
      <c r="G14320" s="408">
        <v>0</v>
      </c>
    </row>
    <row r="14321" spans="1:7" ht="15" x14ac:dyDescent="0.2">
      <c r="A14321" s="407" t="s">
        <v>22620</v>
      </c>
      <c r="B14321" s="407" t="s">
        <v>22621</v>
      </c>
      <c r="C14321" s="408">
        <v>1.05</v>
      </c>
      <c r="D14321" s="408">
        <v>47</v>
      </c>
      <c r="E14321" s="408">
        <v>53.55</v>
      </c>
      <c r="F14321" s="409">
        <v>44970.466157407405</v>
      </c>
      <c r="G14321" s="408">
        <v>0</v>
      </c>
    </row>
    <row r="14322" spans="1:7" ht="15" x14ac:dyDescent="0.2">
      <c r="A14322" s="407" t="s">
        <v>22622</v>
      </c>
      <c r="B14322" s="407" t="s">
        <v>22623</v>
      </c>
      <c r="C14322" s="408">
        <v>90</v>
      </c>
      <c r="D14322" s="408">
        <v>664.02688888888883</v>
      </c>
      <c r="E14322" s="408">
        <v>754.41577777777775</v>
      </c>
      <c r="F14322" s="409">
        <v>44970.457083333335</v>
      </c>
      <c r="G14322" s="408">
        <v>0</v>
      </c>
    </row>
    <row r="14323" spans="1:7" ht="15" x14ac:dyDescent="0.2">
      <c r="A14323" s="407" t="s">
        <v>22624</v>
      </c>
      <c r="B14323" s="407" t="s">
        <v>22625</v>
      </c>
      <c r="C14323" s="408">
        <v>60.5</v>
      </c>
      <c r="D14323" s="408">
        <v>542.08822222222227</v>
      </c>
      <c r="E14323" s="408">
        <v>603.11044444444451</v>
      </c>
      <c r="F14323" s="409">
        <v>44970.457407407404</v>
      </c>
      <c r="G14323" s="408">
        <v>0</v>
      </c>
    </row>
    <row r="14324" spans="1:7" ht="15" x14ac:dyDescent="0.2">
      <c r="A14324" s="407" t="s">
        <v>22626</v>
      </c>
      <c r="B14324" s="407" t="s">
        <v>22627</v>
      </c>
      <c r="C14324" s="408">
        <v>13.25</v>
      </c>
      <c r="D14324" s="408">
        <v>148.29</v>
      </c>
      <c r="E14324" s="408">
        <v>161.54</v>
      </c>
      <c r="F14324" s="409">
        <v>44970.466481481482</v>
      </c>
      <c r="G14324" s="408">
        <v>0</v>
      </c>
    </row>
    <row r="14325" spans="1:7" ht="15" x14ac:dyDescent="0.2">
      <c r="A14325" s="407" t="s">
        <v>22628</v>
      </c>
      <c r="B14325" s="407" t="s">
        <v>22629</v>
      </c>
      <c r="C14325" s="408">
        <v>8</v>
      </c>
      <c r="D14325" s="408">
        <v>401.4</v>
      </c>
      <c r="E14325" s="408">
        <v>416.9</v>
      </c>
      <c r="F14325" s="409">
        <v>45222.771840277775</v>
      </c>
      <c r="G14325" s="408">
        <v>0</v>
      </c>
    </row>
    <row r="14326" spans="1:7" ht="15" x14ac:dyDescent="0.25">
      <c r="A14326" s="407" t="s">
        <v>37881</v>
      </c>
      <c r="B14326" s="407" t="s">
        <v>37882</v>
      </c>
      <c r="C14326" s="406"/>
      <c r="D14326" s="406"/>
      <c r="E14326" s="406"/>
      <c r="F14326" s="409">
        <v>44357.642627314817</v>
      </c>
      <c r="G14326" s="408">
        <v>0</v>
      </c>
    </row>
    <row r="14327" spans="1:7" ht="15" x14ac:dyDescent="0.2">
      <c r="A14327" s="407" t="s">
        <v>37883</v>
      </c>
      <c r="B14327" s="407" t="s">
        <v>37884</v>
      </c>
      <c r="C14327" s="408">
        <v>15.75</v>
      </c>
      <c r="D14327" s="408">
        <v>80.782476692892544</v>
      </c>
      <c r="E14327" s="408">
        <v>109.03247669289254</v>
      </c>
      <c r="F14327" s="409">
        <v>45055.360173611109</v>
      </c>
      <c r="G14327" s="408">
        <v>0</v>
      </c>
    </row>
    <row r="14328" spans="1:7" ht="15" x14ac:dyDescent="0.2">
      <c r="A14328" s="407" t="s">
        <v>37885</v>
      </c>
      <c r="B14328" s="407" t="s">
        <v>37886</v>
      </c>
      <c r="C14328" s="408">
        <v>4.75</v>
      </c>
      <c r="D14328" s="408">
        <v>11.095466465010993</v>
      </c>
      <c r="E14328" s="408">
        <v>20.845466465010993</v>
      </c>
      <c r="F14328" s="409">
        <v>45055.348240740743</v>
      </c>
      <c r="G14328" s="408">
        <v>0</v>
      </c>
    </row>
    <row r="14329" spans="1:7" ht="15" x14ac:dyDescent="0.2">
      <c r="A14329" s="407" t="s">
        <v>37887</v>
      </c>
      <c r="B14329" s="407" t="s">
        <v>37888</v>
      </c>
      <c r="C14329" s="408">
        <v>4.75</v>
      </c>
      <c r="D14329" s="408">
        <v>10.538398301263795</v>
      </c>
      <c r="E14329" s="408">
        <v>20.288398301263793</v>
      </c>
      <c r="F14329" s="409">
        <v>45055.359513888892</v>
      </c>
      <c r="G14329" s="408">
        <v>0</v>
      </c>
    </row>
    <row r="14330" spans="1:7" ht="15" x14ac:dyDescent="0.2">
      <c r="A14330" s="407" t="s">
        <v>37889</v>
      </c>
      <c r="B14330" s="407" t="s">
        <v>37890</v>
      </c>
      <c r="C14330" s="408">
        <v>1.1000000000000001</v>
      </c>
      <c r="D14330" s="408">
        <v>4.0418100457375674</v>
      </c>
      <c r="E14330" s="408">
        <v>5.1418100457375671</v>
      </c>
      <c r="F14330" s="409">
        <v>45055.349039351851</v>
      </c>
      <c r="G14330" s="408">
        <v>0</v>
      </c>
    </row>
    <row r="14331" spans="1:7" ht="15" x14ac:dyDescent="0.2">
      <c r="A14331" s="407" t="s">
        <v>22630</v>
      </c>
      <c r="B14331" s="407" t="s">
        <v>22631</v>
      </c>
      <c r="C14331" s="408">
        <v>2.5</v>
      </c>
      <c r="D14331" s="408">
        <v>16.361899999999999</v>
      </c>
      <c r="E14331" s="408">
        <v>18.861899999999999</v>
      </c>
      <c r="F14331" s="409">
        <v>44970.548634259256</v>
      </c>
      <c r="G14331" s="408">
        <v>0</v>
      </c>
    </row>
    <row r="14332" spans="1:7" ht="15" x14ac:dyDescent="0.2">
      <c r="A14332" s="407" t="s">
        <v>22632</v>
      </c>
      <c r="B14332" s="407" t="s">
        <v>22633</v>
      </c>
      <c r="C14332" s="408">
        <v>1.5</v>
      </c>
      <c r="D14332" s="408">
        <v>37.365400000000001</v>
      </c>
      <c r="E14332" s="408">
        <v>38.865400000000001</v>
      </c>
      <c r="F14332" s="409">
        <v>44970.548750000002</v>
      </c>
      <c r="G14332" s="408">
        <v>0</v>
      </c>
    </row>
    <row r="14333" spans="1:7" ht="15" x14ac:dyDescent="0.2">
      <c r="A14333" s="407" t="s">
        <v>37891</v>
      </c>
      <c r="B14333" s="407" t="s">
        <v>37892</v>
      </c>
      <c r="C14333" s="408">
        <v>11</v>
      </c>
      <c r="D14333" s="408">
        <v>53.147100000000002</v>
      </c>
      <c r="E14333" s="408">
        <v>64.147099999999995</v>
      </c>
      <c r="F14333" s="409">
        <v>45055.352106481485</v>
      </c>
      <c r="G14333" s="408">
        <v>0</v>
      </c>
    </row>
    <row r="14334" spans="1:7" ht="15" x14ac:dyDescent="0.2">
      <c r="A14334" s="407" t="s">
        <v>37893</v>
      </c>
      <c r="B14334" s="407" t="s">
        <v>37894</v>
      </c>
      <c r="C14334" s="408">
        <v>15.75</v>
      </c>
      <c r="D14334" s="408">
        <v>55.832476692892541</v>
      </c>
      <c r="E14334" s="408">
        <v>84.082476692892541</v>
      </c>
      <c r="F14334" s="409">
        <v>45055.352835648147</v>
      </c>
      <c r="G14334" s="408">
        <v>0</v>
      </c>
    </row>
    <row r="14335" spans="1:7" ht="15" x14ac:dyDescent="0.2">
      <c r="A14335" s="407" t="s">
        <v>37895</v>
      </c>
      <c r="B14335" s="407" t="s">
        <v>37896</v>
      </c>
      <c r="C14335" s="408">
        <v>30</v>
      </c>
      <c r="D14335" s="408">
        <v>58.260800000000003</v>
      </c>
      <c r="E14335" s="408">
        <v>88.260800000000003</v>
      </c>
      <c r="F14335" s="409">
        <v>45055.359155092592</v>
      </c>
      <c r="G14335" s="408">
        <v>0</v>
      </c>
    </row>
    <row r="14336" spans="1:7" ht="15" x14ac:dyDescent="0.2">
      <c r="A14336" s="407" t="s">
        <v>37897</v>
      </c>
      <c r="B14336" s="407" t="s">
        <v>37898</v>
      </c>
      <c r="C14336" s="408">
        <v>31.5</v>
      </c>
      <c r="D14336" s="408">
        <v>59.1479</v>
      </c>
      <c r="E14336" s="408">
        <v>90.647900000000007</v>
      </c>
      <c r="F14336" s="409">
        <v>45055.358032407406</v>
      </c>
      <c r="G14336" s="408">
        <v>0</v>
      </c>
    </row>
    <row r="14337" spans="1:7" ht="15" x14ac:dyDescent="0.2">
      <c r="A14337" s="407" t="s">
        <v>22634</v>
      </c>
      <c r="B14337" s="407" t="s">
        <v>22635</v>
      </c>
      <c r="C14337" s="408">
        <v>10.5</v>
      </c>
      <c r="D14337" s="408">
        <v>57.651000000000003</v>
      </c>
      <c r="E14337" s="408">
        <v>68.150999999999996</v>
      </c>
      <c r="F14337" s="409">
        <v>44970.549293981479</v>
      </c>
      <c r="G14337" s="408">
        <v>0</v>
      </c>
    </row>
    <row r="14338" spans="1:7" ht="15" x14ac:dyDescent="0.2">
      <c r="A14338" s="407" t="s">
        <v>22636</v>
      </c>
      <c r="B14338" s="407" t="s">
        <v>22637</v>
      </c>
      <c r="C14338" s="408">
        <v>30</v>
      </c>
      <c r="D14338" s="408">
        <v>213.7253</v>
      </c>
      <c r="E14338" s="408">
        <v>243.7253</v>
      </c>
      <c r="F14338" s="409">
        <v>45796.45789351852</v>
      </c>
      <c r="G14338" s="408">
        <v>0</v>
      </c>
    </row>
    <row r="14339" spans="1:7" ht="15" x14ac:dyDescent="0.2">
      <c r="A14339" s="407" t="s">
        <v>37899</v>
      </c>
      <c r="B14339" s="407" t="s">
        <v>37900</v>
      </c>
      <c r="C14339" s="408">
        <v>30</v>
      </c>
      <c r="D14339" s="408">
        <v>55.8</v>
      </c>
      <c r="E14339" s="408">
        <v>98.3</v>
      </c>
      <c r="F14339" s="409">
        <v>45055.358287037037</v>
      </c>
      <c r="G14339" s="408">
        <v>0</v>
      </c>
    </row>
    <row r="14340" spans="1:7" ht="15" x14ac:dyDescent="0.2">
      <c r="A14340" s="407" t="s">
        <v>37901</v>
      </c>
      <c r="B14340" s="407" t="s">
        <v>37902</v>
      </c>
      <c r="C14340" s="408">
        <v>30</v>
      </c>
      <c r="D14340" s="408">
        <v>67.750318387744315</v>
      </c>
      <c r="E14340" s="408">
        <v>110.25031838774431</v>
      </c>
      <c r="F14340" s="409">
        <v>45055.358842592592</v>
      </c>
      <c r="G14340" s="408">
        <v>0</v>
      </c>
    </row>
    <row r="14341" spans="1:7" ht="15" x14ac:dyDescent="0.2">
      <c r="A14341" s="407" t="s">
        <v>22638</v>
      </c>
      <c r="B14341" s="407" t="s">
        <v>22635</v>
      </c>
      <c r="C14341" s="408">
        <v>3.9166666666666665</v>
      </c>
      <c r="D14341" s="408">
        <v>38.852358461225599</v>
      </c>
      <c r="E14341" s="408">
        <v>45.685691794558934</v>
      </c>
      <c r="F14341" s="409">
        <v>44970.545243055552</v>
      </c>
      <c r="G14341" s="408">
        <v>0</v>
      </c>
    </row>
    <row r="14342" spans="1:7" ht="15" x14ac:dyDescent="0.2">
      <c r="A14342" s="407" t="s">
        <v>22639</v>
      </c>
      <c r="B14342" s="407" t="s">
        <v>22640</v>
      </c>
      <c r="C14342" s="408">
        <v>2.7500000000000004</v>
      </c>
      <c r="D14342" s="408">
        <v>64.3</v>
      </c>
      <c r="E14342" s="408">
        <v>67.05</v>
      </c>
      <c r="F14342" s="409">
        <v>44970.549756944441</v>
      </c>
      <c r="G14342" s="408">
        <v>0</v>
      </c>
    </row>
    <row r="14343" spans="1:7" ht="15" x14ac:dyDescent="0.2">
      <c r="A14343" s="407" t="s">
        <v>22641</v>
      </c>
      <c r="B14343" s="407" t="s">
        <v>22642</v>
      </c>
      <c r="C14343" s="408">
        <v>2.7500000000000004</v>
      </c>
      <c r="D14343" s="408">
        <v>22.670619127412092</v>
      </c>
      <c r="E14343" s="408">
        <v>25.420619127412088</v>
      </c>
      <c r="F14343" s="409">
        <v>44882.457337962966</v>
      </c>
      <c r="G14343" s="408">
        <v>0</v>
      </c>
    </row>
    <row r="14344" spans="1:7" ht="15" x14ac:dyDescent="0.2">
      <c r="A14344" s="407" t="s">
        <v>22643</v>
      </c>
      <c r="B14344" s="407" t="s">
        <v>22644</v>
      </c>
      <c r="C14344" s="408">
        <v>7.5</v>
      </c>
      <c r="D14344" s="408">
        <v>72.680000000000007</v>
      </c>
      <c r="E14344" s="408">
        <v>85.18</v>
      </c>
      <c r="F14344" s="409">
        <v>44882.463206018518</v>
      </c>
      <c r="G14344" s="408">
        <v>0</v>
      </c>
    </row>
    <row r="14345" spans="1:7" ht="15" x14ac:dyDescent="0.2">
      <c r="A14345" s="407" t="s">
        <v>22645</v>
      </c>
      <c r="B14345" s="407" t="s">
        <v>22646</v>
      </c>
      <c r="C14345" s="408">
        <v>15.5</v>
      </c>
      <c r="D14345" s="408">
        <v>431.57001587385628</v>
      </c>
      <c r="E14345" s="408">
        <v>447.07001587385628</v>
      </c>
      <c r="F14345" s="409">
        <v>44882.463518518518</v>
      </c>
      <c r="G14345" s="408">
        <v>0</v>
      </c>
    </row>
    <row r="14346" spans="1:7" ht="15" x14ac:dyDescent="0.2">
      <c r="A14346" s="407" t="s">
        <v>22647</v>
      </c>
      <c r="B14346" s="407" t="s">
        <v>22648</v>
      </c>
      <c r="C14346" s="408">
        <v>0</v>
      </c>
      <c r="D14346" s="408">
        <v>243.13</v>
      </c>
      <c r="E14346" s="408">
        <v>243.13</v>
      </c>
      <c r="F14346" s="409">
        <v>44882.463680555556</v>
      </c>
      <c r="G14346" s="408">
        <v>0</v>
      </c>
    </row>
    <row r="14347" spans="1:7" ht="15" x14ac:dyDescent="0.2">
      <c r="A14347" s="407" t="s">
        <v>22649</v>
      </c>
      <c r="B14347" s="407" t="s">
        <v>22650</v>
      </c>
      <c r="C14347" s="408">
        <v>0</v>
      </c>
      <c r="D14347" s="408">
        <v>155.65</v>
      </c>
      <c r="E14347" s="408">
        <v>155.65</v>
      </c>
      <c r="F14347" s="409">
        <v>44882.463946759257</v>
      </c>
      <c r="G14347" s="408">
        <v>0</v>
      </c>
    </row>
    <row r="14348" spans="1:7" ht="15" x14ac:dyDescent="0.2">
      <c r="A14348" s="407" t="s">
        <v>22651</v>
      </c>
      <c r="B14348" s="407" t="s">
        <v>22652</v>
      </c>
      <c r="C14348" s="408">
        <v>1.5</v>
      </c>
      <c r="D14348" s="408">
        <v>174.51</v>
      </c>
      <c r="E14348" s="408">
        <v>179.01</v>
      </c>
      <c r="F14348" s="409">
        <v>44882.464328703703</v>
      </c>
      <c r="G14348" s="408">
        <v>0</v>
      </c>
    </row>
    <row r="14349" spans="1:7" ht="15" x14ac:dyDescent="0.2">
      <c r="A14349" s="407" t="s">
        <v>22653</v>
      </c>
      <c r="B14349" s="407" t="s">
        <v>22654</v>
      </c>
      <c r="C14349" s="408">
        <v>0</v>
      </c>
      <c r="D14349" s="408">
        <v>40</v>
      </c>
      <c r="E14349" s="408">
        <v>40</v>
      </c>
      <c r="F14349" s="409">
        <v>44882.464618055557</v>
      </c>
      <c r="G14349" s="408">
        <v>0</v>
      </c>
    </row>
    <row r="14350" spans="1:7" ht="15" x14ac:dyDescent="0.2">
      <c r="A14350" s="407" t="s">
        <v>22655</v>
      </c>
      <c r="B14350" s="407" t="s">
        <v>22656</v>
      </c>
      <c r="C14350" s="408">
        <v>3</v>
      </c>
      <c r="D14350" s="408">
        <v>39.68</v>
      </c>
      <c r="E14350" s="408">
        <v>48.18</v>
      </c>
      <c r="F14350" s="409">
        <v>44882.464780092596</v>
      </c>
      <c r="G14350" s="408">
        <v>0</v>
      </c>
    </row>
    <row r="14351" spans="1:7" ht="15" x14ac:dyDescent="0.2">
      <c r="A14351" s="407" t="s">
        <v>22657</v>
      </c>
      <c r="B14351" s="407" t="s">
        <v>22658</v>
      </c>
      <c r="C14351" s="408">
        <v>10</v>
      </c>
      <c r="D14351" s="408">
        <v>137.97999999999999</v>
      </c>
      <c r="E14351" s="408">
        <v>153.97999999999999</v>
      </c>
      <c r="F14351" s="409">
        <v>44882.464988425927</v>
      </c>
      <c r="G14351" s="408">
        <v>0</v>
      </c>
    </row>
    <row r="14352" spans="1:7" ht="15" x14ac:dyDescent="0.2">
      <c r="A14352" s="407" t="s">
        <v>22659</v>
      </c>
      <c r="B14352" s="407" t="s">
        <v>22660</v>
      </c>
      <c r="C14352" s="408">
        <v>4.5</v>
      </c>
      <c r="D14352" s="408">
        <v>50.26</v>
      </c>
      <c r="E14352" s="408">
        <v>56.26</v>
      </c>
      <c r="F14352" s="409">
        <v>44882.465150462966</v>
      </c>
      <c r="G14352" s="408">
        <v>0</v>
      </c>
    </row>
    <row r="14353" spans="1:7" ht="15" x14ac:dyDescent="0.25">
      <c r="A14353" s="407" t="s">
        <v>22661</v>
      </c>
      <c r="B14353" s="407" t="s">
        <v>22662</v>
      </c>
      <c r="C14353" s="406"/>
      <c r="D14353" s="406"/>
      <c r="E14353" s="406"/>
      <c r="F14353" s="409">
        <v>44882.465405092589</v>
      </c>
      <c r="G14353" s="408">
        <v>0</v>
      </c>
    </row>
    <row r="14354" spans="1:7" ht="15" x14ac:dyDescent="0.2">
      <c r="A14354" s="407" t="s">
        <v>22663</v>
      </c>
      <c r="B14354" s="407" t="s">
        <v>22664</v>
      </c>
      <c r="C14354" s="408">
        <v>3.75</v>
      </c>
      <c r="D14354" s="408">
        <v>27.42</v>
      </c>
      <c r="E14354" s="408">
        <v>31.17</v>
      </c>
      <c r="F14354" s="409">
        <v>44882.465567129628</v>
      </c>
      <c r="G14354" s="408">
        <v>0</v>
      </c>
    </row>
    <row r="14355" spans="1:7" ht="15" x14ac:dyDescent="0.2">
      <c r="A14355" s="407" t="s">
        <v>34145</v>
      </c>
      <c r="B14355" s="407" t="s">
        <v>34146</v>
      </c>
      <c r="C14355" s="408">
        <v>1.5</v>
      </c>
      <c r="D14355" s="408">
        <v>3.8284052959998132</v>
      </c>
      <c r="E14355" s="408">
        <v>5.3284052959998132</v>
      </c>
      <c r="F14355" s="409">
        <v>45530.638321759259</v>
      </c>
      <c r="G14355" s="408">
        <v>0</v>
      </c>
    </row>
    <row r="14356" spans="1:7" ht="15" x14ac:dyDescent="0.2">
      <c r="A14356" s="407" t="s">
        <v>37903</v>
      </c>
      <c r="B14356" s="407" t="s">
        <v>37904</v>
      </c>
      <c r="C14356" s="408">
        <v>10.5</v>
      </c>
      <c r="D14356" s="408">
        <v>27.17</v>
      </c>
      <c r="E14356" s="408">
        <v>45.17</v>
      </c>
      <c r="F14356" s="409">
        <v>45686.385428240741</v>
      </c>
      <c r="G14356" s="408">
        <v>0</v>
      </c>
    </row>
    <row r="14357" spans="1:7" ht="15" x14ac:dyDescent="0.2">
      <c r="A14357" s="407" t="s">
        <v>22665</v>
      </c>
      <c r="B14357" s="407" t="s">
        <v>22666</v>
      </c>
      <c r="C14357" s="408">
        <v>0</v>
      </c>
      <c r="D14357" s="408">
        <v>34.200000000000003</v>
      </c>
      <c r="E14357" s="408">
        <v>34.200000000000003</v>
      </c>
      <c r="F14357" s="409">
        <v>44881.388773148145</v>
      </c>
      <c r="G14357" s="408">
        <v>0</v>
      </c>
    </row>
    <row r="14358" spans="1:7" ht="15" x14ac:dyDescent="0.2">
      <c r="A14358" s="407" t="s">
        <v>22667</v>
      </c>
      <c r="B14358" s="407" t="s">
        <v>22668</v>
      </c>
      <c r="C14358" s="408">
        <v>0</v>
      </c>
      <c r="D14358" s="408">
        <v>4.75</v>
      </c>
      <c r="E14358" s="408">
        <v>4.75</v>
      </c>
      <c r="F14358" s="409">
        <v>45015.651898148149</v>
      </c>
      <c r="G14358" s="408">
        <v>0</v>
      </c>
    </row>
    <row r="14359" spans="1:7" ht="15" x14ac:dyDescent="0.2">
      <c r="A14359" s="407" t="s">
        <v>22669</v>
      </c>
      <c r="B14359" s="407" t="s">
        <v>22670</v>
      </c>
      <c r="C14359" s="408">
        <v>0</v>
      </c>
      <c r="D14359" s="408">
        <v>1.6879999999999999</v>
      </c>
      <c r="E14359" s="408">
        <v>1.6879999999999999</v>
      </c>
      <c r="F14359" s="409">
        <v>45328.450578703705</v>
      </c>
      <c r="G14359" s="408">
        <v>0</v>
      </c>
    </row>
    <row r="14360" spans="1:7" ht="15" x14ac:dyDescent="0.2">
      <c r="A14360" s="407" t="s">
        <v>22671</v>
      </c>
      <c r="B14360" s="407" t="s">
        <v>22672</v>
      </c>
      <c r="C14360" s="408">
        <v>0</v>
      </c>
      <c r="D14360" s="408">
        <v>1.6850000000000001</v>
      </c>
      <c r="E14360" s="408">
        <v>1.6850000000000001</v>
      </c>
      <c r="F14360" s="409">
        <v>45966.552870370368</v>
      </c>
      <c r="G14360" s="408">
        <v>0</v>
      </c>
    </row>
    <row r="14361" spans="1:7" ht="15" x14ac:dyDescent="0.2">
      <c r="A14361" s="407" t="s">
        <v>22673</v>
      </c>
      <c r="B14361" s="407" t="s">
        <v>22674</v>
      </c>
      <c r="C14361" s="408">
        <v>0</v>
      </c>
      <c r="D14361" s="408">
        <v>0.46600000000000003</v>
      </c>
      <c r="E14361" s="408">
        <v>0.46600000000000003</v>
      </c>
      <c r="F14361" s="409">
        <v>44881.389537037037</v>
      </c>
      <c r="G14361" s="408">
        <v>660</v>
      </c>
    </row>
    <row r="14362" spans="1:7" ht="15" x14ac:dyDescent="0.25">
      <c r="A14362" s="407" t="s">
        <v>22675</v>
      </c>
      <c r="B14362" s="407" t="s">
        <v>22676</v>
      </c>
      <c r="C14362" s="406"/>
      <c r="D14362" s="406"/>
      <c r="E14362" s="406"/>
      <c r="F14362" s="409">
        <v>44526.477175925924</v>
      </c>
      <c r="G14362" s="408">
        <v>0</v>
      </c>
    </row>
    <row r="14363" spans="1:7" ht="15" x14ac:dyDescent="0.2">
      <c r="A14363" s="407" t="s">
        <v>22677</v>
      </c>
      <c r="B14363" s="407" t="s">
        <v>22678</v>
      </c>
      <c r="C14363" s="408">
        <v>0</v>
      </c>
      <c r="D14363" s="408">
        <v>12.4</v>
      </c>
      <c r="E14363" s="408">
        <v>12.4</v>
      </c>
      <c r="F14363" s="409">
        <v>44791.75277777778</v>
      </c>
      <c r="G14363" s="408">
        <v>0</v>
      </c>
    </row>
    <row r="14364" spans="1:7" ht="15" x14ac:dyDescent="0.2">
      <c r="A14364" s="407" t="s">
        <v>22679</v>
      </c>
      <c r="B14364" s="407" t="s">
        <v>22680</v>
      </c>
      <c r="C14364" s="408">
        <v>0</v>
      </c>
      <c r="D14364" s="408">
        <v>171.29</v>
      </c>
      <c r="E14364" s="408">
        <v>171.29</v>
      </c>
      <c r="F14364" s="409">
        <v>44881.389675925922</v>
      </c>
      <c r="G14364" s="408">
        <v>0</v>
      </c>
    </row>
    <row r="14365" spans="1:7" ht="15" x14ac:dyDescent="0.2">
      <c r="A14365" s="407" t="s">
        <v>22681</v>
      </c>
      <c r="B14365" s="407" t="s">
        <v>22682</v>
      </c>
      <c r="C14365" s="408">
        <v>0</v>
      </c>
      <c r="D14365" s="408">
        <v>21.57</v>
      </c>
      <c r="E14365" s="408">
        <v>21.57</v>
      </c>
      <c r="F14365" s="409">
        <v>44881.38989583333</v>
      </c>
      <c r="G14365" s="408">
        <v>0</v>
      </c>
    </row>
    <row r="14366" spans="1:7" ht="15" x14ac:dyDescent="0.2">
      <c r="A14366" s="407" t="s">
        <v>22683</v>
      </c>
      <c r="B14366" s="407" t="s">
        <v>22684</v>
      </c>
      <c r="C14366" s="408">
        <v>0</v>
      </c>
      <c r="D14366" s="408">
        <v>1.2</v>
      </c>
      <c r="E14366" s="408">
        <v>1.2</v>
      </c>
      <c r="F14366" s="409">
        <v>44530.480057870373</v>
      </c>
      <c r="G14366" s="408">
        <v>9</v>
      </c>
    </row>
    <row r="14367" spans="1:7" ht="15" x14ac:dyDescent="0.2">
      <c r="A14367" s="407" t="s">
        <v>22685</v>
      </c>
      <c r="B14367" s="407" t="s">
        <v>22686</v>
      </c>
      <c r="C14367" s="408">
        <v>0</v>
      </c>
      <c r="D14367" s="408">
        <v>115.01</v>
      </c>
      <c r="E14367" s="408">
        <v>115.01</v>
      </c>
      <c r="F14367" s="409">
        <v>44881.390208333331</v>
      </c>
      <c r="G14367" s="408">
        <v>50</v>
      </c>
    </row>
    <row r="14368" spans="1:7" ht="15" x14ac:dyDescent="0.2">
      <c r="A14368" s="407" t="s">
        <v>22687</v>
      </c>
      <c r="B14368" s="407" t="s">
        <v>22688</v>
      </c>
      <c r="C14368" s="408">
        <v>0</v>
      </c>
      <c r="D14368" s="408">
        <v>2.1800000000000002</v>
      </c>
      <c r="E14368" s="408">
        <v>2.1800000000000002</v>
      </c>
      <c r="F14368" s="409">
        <v>44433.604814814818</v>
      </c>
      <c r="G14368" s="408">
        <v>338</v>
      </c>
    </row>
    <row r="14369" spans="1:7" ht="15" x14ac:dyDescent="0.2">
      <c r="A14369" s="407" t="s">
        <v>22689</v>
      </c>
      <c r="B14369" s="407" t="s">
        <v>22690</v>
      </c>
      <c r="C14369" s="408">
        <v>0</v>
      </c>
      <c r="D14369" s="408">
        <v>49.5</v>
      </c>
      <c r="E14369" s="408">
        <v>49.5</v>
      </c>
      <c r="F14369" s="409">
        <v>43243.599027777775</v>
      </c>
      <c r="G14369" s="408">
        <v>0</v>
      </c>
    </row>
    <row r="14370" spans="1:7" ht="15" x14ac:dyDescent="0.2">
      <c r="A14370" s="407" t="s">
        <v>22691</v>
      </c>
      <c r="B14370" s="407" t="s">
        <v>22692</v>
      </c>
      <c r="C14370" s="408">
        <v>0</v>
      </c>
      <c r="D14370" s="408">
        <v>3.85</v>
      </c>
      <c r="E14370" s="408">
        <v>3.85</v>
      </c>
      <c r="F14370" s="409">
        <v>44792.348981481482</v>
      </c>
      <c r="G14370" s="408">
        <v>1</v>
      </c>
    </row>
    <row r="14371" spans="1:7" ht="15" x14ac:dyDescent="0.2">
      <c r="A14371" s="407" t="s">
        <v>22693</v>
      </c>
      <c r="B14371" s="407" t="s">
        <v>22694</v>
      </c>
      <c r="C14371" s="408">
        <v>0.25</v>
      </c>
      <c r="D14371" s="408">
        <v>0.33</v>
      </c>
      <c r="E14371" s="408">
        <v>0.83</v>
      </c>
      <c r="F14371" s="409">
        <v>44517.566192129627</v>
      </c>
      <c r="G14371" s="408">
        <v>0</v>
      </c>
    </row>
    <row r="14372" spans="1:7" ht="15" x14ac:dyDescent="0.2">
      <c r="A14372" s="407" t="s">
        <v>22695</v>
      </c>
      <c r="B14372" s="407" t="s">
        <v>22696</v>
      </c>
      <c r="C14372" s="408">
        <v>3</v>
      </c>
      <c r="D14372" s="408">
        <v>0.37019200000000002</v>
      </c>
      <c r="E14372" s="408">
        <v>8.3701919999999994</v>
      </c>
      <c r="F14372" s="409">
        <v>44511.442280092589</v>
      </c>
      <c r="G14372" s="408">
        <v>0</v>
      </c>
    </row>
    <row r="14373" spans="1:7" ht="15" x14ac:dyDescent="0.2">
      <c r="A14373" s="407" t="s">
        <v>22697</v>
      </c>
      <c r="B14373" s="407" t="s">
        <v>22698</v>
      </c>
      <c r="C14373" s="408">
        <v>0</v>
      </c>
      <c r="D14373" s="408">
        <v>16.712932769726248</v>
      </c>
      <c r="E14373" s="408">
        <v>16.712932769726248</v>
      </c>
      <c r="F14373" s="409">
        <v>44792.349895833337</v>
      </c>
      <c r="G14373" s="408">
        <v>3</v>
      </c>
    </row>
    <row r="14374" spans="1:7" ht="15" x14ac:dyDescent="0.2">
      <c r="A14374" s="407" t="s">
        <v>22699</v>
      </c>
      <c r="B14374" s="407" t="s">
        <v>22700</v>
      </c>
      <c r="C14374" s="408">
        <v>0</v>
      </c>
      <c r="D14374" s="408">
        <v>5.0512820512820511</v>
      </c>
      <c r="E14374" s="408">
        <v>5.0512820512820511</v>
      </c>
      <c r="F14374" s="409">
        <v>44792.350034722222</v>
      </c>
      <c r="G14374" s="408">
        <v>4</v>
      </c>
    </row>
    <row r="14375" spans="1:7" ht="15" x14ac:dyDescent="0.2">
      <c r="A14375" s="407" t="s">
        <v>22701</v>
      </c>
      <c r="B14375" s="407" t="s">
        <v>22702</v>
      </c>
      <c r="C14375" s="408">
        <v>0</v>
      </c>
      <c r="D14375" s="408">
        <v>1.98</v>
      </c>
      <c r="E14375" s="408">
        <v>1.98</v>
      </c>
      <c r="F14375" s="409">
        <v>44523.664513888885</v>
      </c>
      <c r="G14375" s="408">
        <v>0</v>
      </c>
    </row>
    <row r="14376" spans="1:7" ht="15" x14ac:dyDescent="0.2">
      <c r="A14376" s="407" t="s">
        <v>22703</v>
      </c>
      <c r="B14376" s="407" t="s">
        <v>22704</v>
      </c>
      <c r="C14376" s="408">
        <v>4.25</v>
      </c>
      <c r="D14376" s="408">
        <v>1.1391545000000001</v>
      </c>
      <c r="E14376" s="408">
        <v>13.305821166666666</v>
      </c>
      <c r="F14376" s="409">
        <v>43005.362592592595</v>
      </c>
      <c r="G14376" s="408">
        <v>0</v>
      </c>
    </row>
    <row r="14377" spans="1:7" ht="15" x14ac:dyDescent="0.2">
      <c r="A14377" s="407" t="s">
        <v>22705</v>
      </c>
      <c r="B14377" s="407" t="s">
        <v>22706</v>
      </c>
      <c r="C14377" s="408">
        <v>0</v>
      </c>
      <c r="D14377" s="408">
        <v>18.5</v>
      </c>
      <c r="E14377" s="408">
        <v>18.5</v>
      </c>
      <c r="F14377" s="409">
        <v>42982.653414351851</v>
      </c>
      <c r="G14377" s="408">
        <v>0</v>
      </c>
    </row>
    <row r="14378" spans="1:7" ht="15" x14ac:dyDescent="0.2">
      <c r="A14378" s="407" t="s">
        <v>22707</v>
      </c>
      <c r="B14378" s="407" t="s">
        <v>22708</v>
      </c>
      <c r="C14378" s="408">
        <v>0</v>
      </c>
      <c r="D14378" s="408">
        <v>6.65</v>
      </c>
      <c r="E14378" s="408">
        <v>6.65</v>
      </c>
      <c r="F14378" s="409">
        <v>43243.606585648151</v>
      </c>
      <c r="G14378" s="408">
        <v>0</v>
      </c>
    </row>
    <row r="14379" spans="1:7" ht="15" x14ac:dyDescent="0.2">
      <c r="A14379" s="407" t="s">
        <v>22709</v>
      </c>
      <c r="B14379" s="407" t="s">
        <v>22710</v>
      </c>
      <c r="C14379" s="408">
        <v>0</v>
      </c>
      <c r="D14379" s="408">
        <v>2.1</v>
      </c>
      <c r="E14379" s="408">
        <v>2.1</v>
      </c>
      <c r="F14379" s="409">
        <v>44512.373078703706</v>
      </c>
      <c r="G14379" s="408">
        <v>0</v>
      </c>
    </row>
    <row r="14380" spans="1:7" ht="15" x14ac:dyDescent="0.25">
      <c r="A14380" s="407" t="s">
        <v>22711</v>
      </c>
      <c r="B14380" s="407" t="s">
        <v>22712</v>
      </c>
      <c r="C14380" s="406"/>
      <c r="D14380" s="408">
        <v>33.1</v>
      </c>
      <c r="E14380" s="408">
        <v>33.1</v>
      </c>
      <c r="F14380" s="406"/>
      <c r="G14380" s="408">
        <v>0</v>
      </c>
    </row>
    <row r="14381" spans="1:7" ht="15" x14ac:dyDescent="0.25">
      <c r="A14381" s="407" t="s">
        <v>22713</v>
      </c>
      <c r="B14381" s="407" t="s">
        <v>22714</v>
      </c>
      <c r="C14381" s="406"/>
      <c r="D14381" s="408">
        <v>5.8</v>
      </c>
      <c r="E14381" s="408">
        <v>5.8</v>
      </c>
      <c r="F14381" s="409">
        <v>44512.456458333334</v>
      </c>
      <c r="G14381" s="408">
        <v>0</v>
      </c>
    </row>
    <row r="14382" spans="1:7" ht="15" x14ac:dyDescent="0.2">
      <c r="A14382" s="407" t="s">
        <v>22715</v>
      </c>
      <c r="B14382" s="407" t="s">
        <v>22716</v>
      </c>
      <c r="C14382" s="408">
        <v>0</v>
      </c>
      <c r="D14382" s="408">
        <v>6.3</v>
      </c>
      <c r="E14382" s="408">
        <v>6.3</v>
      </c>
      <c r="F14382" s="409">
        <v>44526.37431712963</v>
      </c>
      <c r="G14382" s="408">
        <v>0</v>
      </c>
    </row>
    <row r="14383" spans="1:7" ht="15" x14ac:dyDescent="0.2">
      <c r="A14383" s="407" t="s">
        <v>22717</v>
      </c>
      <c r="B14383" s="407" t="s">
        <v>22718</v>
      </c>
      <c r="C14383" s="408">
        <v>0</v>
      </c>
      <c r="D14383" s="408">
        <v>24.55</v>
      </c>
      <c r="E14383" s="408">
        <v>24.55</v>
      </c>
      <c r="F14383" s="409">
        <v>43243.59951388889</v>
      </c>
      <c r="G14383" s="408">
        <v>0</v>
      </c>
    </row>
    <row r="14384" spans="1:7" ht="15" x14ac:dyDescent="0.25">
      <c r="A14384" s="407" t="s">
        <v>22719</v>
      </c>
      <c r="B14384" s="407" t="s">
        <v>22720</v>
      </c>
      <c r="C14384" s="406"/>
      <c r="D14384" s="408">
        <v>24.55</v>
      </c>
      <c r="E14384" s="408">
        <v>24.55</v>
      </c>
      <c r="F14384" s="409">
        <v>43243.606481481482</v>
      </c>
      <c r="G14384" s="408">
        <v>0</v>
      </c>
    </row>
    <row r="14385" spans="1:7" ht="15" x14ac:dyDescent="0.2">
      <c r="A14385" s="407" t="s">
        <v>22721</v>
      </c>
      <c r="B14385" s="407" t="s">
        <v>22722</v>
      </c>
      <c r="C14385" s="408">
        <v>0</v>
      </c>
      <c r="D14385" s="408">
        <v>23.5</v>
      </c>
      <c r="E14385" s="408">
        <v>23.5</v>
      </c>
      <c r="F14385" s="409">
        <v>44792.351585648146</v>
      </c>
      <c r="G14385" s="408">
        <v>0</v>
      </c>
    </row>
    <row r="14386" spans="1:7" ht="15" x14ac:dyDescent="0.2">
      <c r="A14386" s="407" t="s">
        <v>22723</v>
      </c>
      <c r="B14386" s="407" t="s">
        <v>22724</v>
      </c>
      <c r="C14386" s="408">
        <v>0</v>
      </c>
      <c r="D14386" s="408">
        <v>5.8</v>
      </c>
      <c r="E14386" s="408">
        <v>5.8</v>
      </c>
      <c r="F14386" s="409">
        <v>44512.37023148148</v>
      </c>
      <c r="G14386" s="408">
        <v>0</v>
      </c>
    </row>
    <row r="14387" spans="1:7" ht="15" x14ac:dyDescent="0.2">
      <c r="A14387" s="407" t="s">
        <v>22725</v>
      </c>
      <c r="B14387" s="407" t="s">
        <v>22726</v>
      </c>
      <c r="C14387" s="408">
        <v>0</v>
      </c>
      <c r="D14387" s="408">
        <v>8.5</v>
      </c>
      <c r="E14387" s="408">
        <v>8.5</v>
      </c>
      <c r="F14387" s="409">
        <v>44512.370659722219</v>
      </c>
      <c r="G14387" s="408">
        <v>0</v>
      </c>
    </row>
    <row r="14388" spans="1:7" ht="15" x14ac:dyDescent="0.2">
      <c r="A14388" s="407" t="s">
        <v>22727</v>
      </c>
      <c r="B14388" s="407" t="s">
        <v>22728</v>
      </c>
      <c r="C14388" s="408">
        <v>0</v>
      </c>
      <c r="D14388" s="408">
        <v>24.9</v>
      </c>
      <c r="E14388" s="408">
        <v>24.9</v>
      </c>
      <c r="F14388" s="409">
        <v>44881.390428240738</v>
      </c>
      <c r="G14388" s="408">
        <v>0</v>
      </c>
    </row>
    <row r="14389" spans="1:7" ht="15" x14ac:dyDescent="0.2">
      <c r="A14389" s="407" t="s">
        <v>22729</v>
      </c>
      <c r="B14389" s="407" t="s">
        <v>22730</v>
      </c>
      <c r="C14389" s="408">
        <v>0</v>
      </c>
      <c r="D14389" s="408">
        <v>26.5</v>
      </c>
      <c r="E14389" s="408">
        <v>26.5</v>
      </c>
      <c r="F14389" s="409">
        <v>44792.353113425925</v>
      </c>
      <c r="G14389" s="408">
        <v>0</v>
      </c>
    </row>
    <row r="14390" spans="1:7" ht="15" x14ac:dyDescent="0.2">
      <c r="A14390" s="407" t="s">
        <v>22731</v>
      </c>
      <c r="B14390" s="407" t="s">
        <v>22732</v>
      </c>
      <c r="C14390" s="408">
        <v>0</v>
      </c>
      <c r="D14390" s="408">
        <v>27.9</v>
      </c>
      <c r="E14390" s="408">
        <v>27.9</v>
      </c>
      <c r="F14390" s="409">
        <v>44510.661041666666</v>
      </c>
      <c r="G14390" s="408">
        <v>0</v>
      </c>
    </row>
    <row r="14391" spans="1:7" ht="15" x14ac:dyDescent="0.2">
      <c r="A14391" s="407" t="s">
        <v>22733</v>
      </c>
      <c r="B14391" s="407" t="s">
        <v>22734</v>
      </c>
      <c r="C14391" s="408">
        <v>0</v>
      </c>
      <c r="D14391" s="408">
        <v>7.75</v>
      </c>
      <c r="E14391" s="408">
        <v>7.75</v>
      </c>
      <c r="F14391" s="409">
        <v>44523.594710648147</v>
      </c>
      <c r="G14391" s="408">
        <v>0</v>
      </c>
    </row>
    <row r="14392" spans="1:7" ht="15" x14ac:dyDescent="0.2">
      <c r="A14392" s="407" t="s">
        <v>22735</v>
      </c>
      <c r="B14392" s="407" t="s">
        <v>22736</v>
      </c>
      <c r="C14392" s="408">
        <v>0</v>
      </c>
      <c r="D14392" s="408">
        <v>0</v>
      </c>
      <c r="E14392" s="408">
        <v>0</v>
      </c>
      <c r="F14392" s="409">
        <v>44882.465902777774</v>
      </c>
      <c r="G14392" s="408">
        <v>0</v>
      </c>
    </row>
    <row r="14393" spans="1:7" ht="15" x14ac:dyDescent="0.2">
      <c r="A14393" s="407" t="s">
        <v>22737</v>
      </c>
      <c r="B14393" s="407" t="s">
        <v>22738</v>
      </c>
      <c r="C14393" s="408">
        <v>0</v>
      </c>
      <c r="D14393" s="408">
        <v>58.9</v>
      </c>
      <c r="E14393" s="408">
        <v>58.9</v>
      </c>
      <c r="F14393" s="409">
        <v>44792.354409722226</v>
      </c>
      <c r="G14393" s="408">
        <v>0</v>
      </c>
    </row>
    <row r="14394" spans="1:7" ht="15" x14ac:dyDescent="0.2">
      <c r="A14394" s="407" t="s">
        <v>22739</v>
      </c>
      <c r="B14394" s="407" t="s">
        <v>22740</v>
      </c>
      <c r="C14394" s="408">
        <v>0</v>
      </c>
      <c r="D14394" s="408">
        <v>250</v>
      </c>
      <c r="E14394" s="408">
        <v>250</v>
      </c>
      <c r="F14394" s="409">
        <v>44882.466087962966</v>
      </c>
      <c r="G14394" s="408">
        <v>0</v>
      </c>
    </row>
    <row r="14395" spans="1:7" ht="15" x14ac:dyDescent="0.2">
      <c r="A14395" s="407" t="s">
        <v>22741</v>
      </c>
      <c r="B14395" s="407" t="s">
        <v>22742</v>
      </c>
      <c r="C14395" s="408">
        <v>0</v>
      </c>
      <c r="D14395" s="408">
        <v>7.15</v>
      </c>
      <c r="E14395" s="408">
        <v>7.15</v>
      </c>
      <c r="F14395" s="409">
        <v>44882.466307870367</v>
      </c>
      <c r="G14395" s="408">
        <v>0</v>
      </c>
    </row>
    <row r="14396" spans="1:7" ht="15" x14ac:dyDescent="0.2">
      <c r="A14396" s="407" t="s">
        <v>22743</v>
      </c>
      <c r="B14396" s="407" t="s">
        <v>22744</v>
      </c>
      <c r="C14396" s="408">
        <v>0</v>
      </c>
      <c r="D14396" s="408">
        <v>10.5</v>
      </c>
      <c r="E14396" s="408">
        <v>10.5</v>
      </c>
      <c r="F14396" s="409">
        <v>44882.466469907406</v>
      </c>
      <c r="G14396" s="408">
        <v>0</v>
      </c>
    </row>
    <row r="14397" spans="1:7" ht="15" x14ac:dyDescent="0.2">
      <c r="A14397" s="407" t="s">
        <v>22745</v>
      </c>
      <c r="B14397" s="407" t="s">
        <v>22746</v>
      </c>
      <c r="C14397" s="408">
        <v>0</v>
      </c>
      <c r="D14397" s="408">
        <v>19</v>
      </c>
      <c r="E14397" s="408">
        <v>19</v>
      </c>
      <c r="F14397" s="409">
        <v>44882.466643518521</v>
      </c>
      <c r="G14397" s="408">
        <v>0</v>
      </c>
    </row>
    <row r="14398" spans="1:7" ht="15" x14ac:dyDescent="0.2">
      <c r="A14398" s="407" t="s">
        <v>22747</v>
      </c>
      <c r="B14398" s="407" t="s">
        <v>22748</v>
      </c>
      <c r="C14398" s="408">
        <v>0</v>
      </c>
      <c r="D14398" s="408">
        <v>45.5</v>
      </c>
      <c r="E14398" s="408">
        <v>45.5</v>
      </c>
      <c r="F14398" s="409">
        <v>44882.466886574075</v>
      </c>
      <c r="G14398" s="408">
        <v>0</v>
      </c>
    </row>
    <row r="14399" spans="1:7" ht="15" x14ac:dyDescent="0.25">
      <c r="A14399" s="407" t="s">
        <v>22749</v>
      </c>
      <c r="B14399" s="407" t="s">
        <v>22750</v>
      </c>
      <c r="C14399" s="406"/>
      <c r="D14399" s="406"/>
      <c r="E14399" s="406"/>
      <c r="F14399" s="409">
        <v>44882.467083333337</v>
      </c>
      <c r="G14399" s="408">
        <v>0</v>
      </c>
    </row>
    <row r="14400" spans="1:7" ht="15" x14ac:dyDescent="0.25">
      <c r="A14400" s="407" t="s">
        <v>22751</v>
      </c>
      <c r="B14400" s="407" t="s">
        <v>22752</v>
      </c>
      <c r="C14400" s="406"/>
      <c r="D14400" s="406"/>
      <c r="E14400" s="406"/>
      <c r="F14400" s="409">
        <v>44882.46733796296</v>
      </c>
      <c r="G14400" s="408">
        <v>0</v>
      </c>
    </row>
    <row r="14401" spans="1:7" ht="15" x14ac:dyDescent="0.2">
      <c r="A14401" s="407" t="s">
        <v>22753</v>
      </c>
      <c r="B14401" s="407" t="s">
        <v>22754</v>
      </c>
      <c r="C14401" s="408">
        <v>0</v>
      </c>
      <c r="D14401" s="408">
        <v>5.5</v>
      </c>
      <c r="E14401" s="408">
        <v>5.5</v>
      </c>
      <c r="F14401" s="409">
        <v>44882.482152777775</v>
      </c>
      <c r="G14401" s="408">
        <v>0</v>
      </c>
    </row>
    <row r="14402" spans="1:7" ht="15" x14ac:dyDescent="0.2">
      <c r="A14402" s="407" t="s">
        <v>22755</v>
      </c>
      <c r="B14402" s="407" t="s">
        <v>22756</v>
      </c>
      <c r="C14402" s="408">
        <v>0</v>
      </c>
      <c r="D14402" s="408">
        <v>7</v>
      </c>
      <c r="E14402" s="408">
        <v>7</v>
      </c>
      <c r="F14402" s="409">
        <v>44882.48232638889</v>
      </c>
      <c r="G14402" s="408">
        <v>0</v>
      </c>
    </row>
    <row r="14403" spans="1:7" ht="15" x14ac:dyDescent="0.2">
      <c r="A14403" s="407" t="s">
        <v>22757</v>
      </c>
      <c r="B14403" s="407" t="s">
        <v>22758</v>
      </c>
      <c r="C14403" s="408">
        <v>0</v>
      </c>
      <c r="D14403" s="408">
        <v>42.1</v>
      </c>
      <c r="E14403" s="408">
        <v>42.1</v>
      </c>
      <c r="F14403" s="409">
        <v>44882.482499999998</v>
      </c>
      <c r="G14403" s="408">
        <v>0</v>
      </c>
    </row>
    <row r="14404" spans="1:7" ht="15" x14ac:dyDescent="0.25">
      <c r="A14404" s="407" t="s">
        <v>22759</v>
      </c>
      <c r="B14404" s="407" t="s">
        <v>22760</v>
      </c>
      <c r="C14404" s="406"/>
      <c r="D14404" s="406"/>
      <c r="E14404" s="406"/>
      <c r="F14404" s="409">
        <v>44882.482673611114</v>
      </c>
      <c r="G14404" s="408">
        <v>0</v>
      </c>
    </row>
    <row r="14405" spans="1:7" ht="15" x14ac:dyDescent="0.2">
      <c r="A14405" s="407" t="s">
        <v>22761</v>
      </c>
      <c r="B14405" s="407" t="s">
        <v>22762</v>
      </c>
      <c r="C14405" s="408">
        <v>0</v>
      </c>
      <c r="D14405" s="408">
        <v>4.4000000000000004</v>
      </c>
      <c r="E14405" s="408">
        <v>4.4000000000000004</v>
      </c>
      <c r="F14405" s="409">
        <v>44222.407199074078</v>
      </c>
      <c r="G14405" s="408">
        <v>0</v>
      </c>
    </row>
    <row r="14406" spans="1:7" ht="15" x14ac:dyDescent="0.2">
      <c r="A14406" s="407" t="s">
        <v>22763</v>
      </c>
      <c r="B14406" s="407" t="s">
        <v>22764</v>
      </c>
      <c r="C14406" s="408">
        <v>0</v>
      </c>
      <c r="D14406" s="408">
        <v>22</v>
      </c>
      <c r="E14406" s="408">
        <v>22</v>
      </c>
      <c r="F14406" s="409">
        <v>44882.482881944445</v>
      </c>
      <c r="G14406" s="408">
        <v>0</v>
      </c>
    </row>
    <row r="14407" spans="1:7" ht="15" x14ac:dyDescent="0.2">
      <c r="A14407" s="407" t="s">
        <v>22765</v>
      </c>
      <c r="B14407" s="407" t="s">
        <v>22766</v>
      </c>
      <c r="C14407" s="408">
        <v>0</v>
      </c>
      <c r="D14407" s="408">
        <v>5.4</v>
      </c>
      <c r="E14407" s="408">
        <v>5.4</v>
      </c>
      <c r="F14407" s="409">
        <v>44882.483055555553</v>
      </c>
      <c r="G14407" s="408">
        <v>0</v>
      </c>
    </row>
    <row r="14408" spans="1:7" ht="15" x14ac:dyDescent="0.2">
      <c r="A14408" s="407" t="s">
        <v>22767</v>
      </c>
      <c r="B14408" s="407" t="s">
        <v>22768</v>
      </c>
      <c r="C14408" s="408">
        <v>0</v>
      </c>
      <c r="D14408" s="408">
        <v>6.8</v>
      </c>
      <c r="E14408" s="408">
        <v>6.8</v>
      </c>
      <c r="F14408" s="409">
        <v>44882.483206018522</v>
      </c>
      <c r="G14408" s="408">
        <v>0</v>
      </c>
    </row>
    <row r="14409" spans="1:7" ht="15" x14ac:dyDescent="0.25">
      <c r="A14409" s="407" t="s">
        <v>37905</v>
      </c>
      <c r="B14409" s="407" t="s">
        <v>37906</v>
      </c>
      <c r="C14409" s="406"/>
      <c r="D14409" s="406"/>
      <c r="E14409" s="406"/>
      <c r="F14409" s="409">
        <v>43214.551516203705</v>
      </c>
      <c r="G14409" s="408">
        <v>0</v>
      </c>
    </row>
    <row r="14410" spans="1:7" ht="15" x14ac:dyDescent="0.2">
      <c r="A14410" s="407" t="s">
        <v>22769</v>
      </c>
      <c r="B14410" s="407" t="s">
        <v>22770</v>
      </c>
      <c r="C14410" s="408">
        <v>0</v>
      </c>
      <c r="D14410" s="408">
        <v>10.55</v>
      </c>
      <c r="E14410" s="408">
        <v>10.55</v>
      </c>
      <c r="F14410" s="409">
        <v>44882.483402777776</v>
      </c>
      <c r="G14410" s="408">
        <v>0</v>
      </c>
    </row>
    <row r="14411" spans="1:7" ht="15" x14ac:dyDescent="0.2">
      <c r="A14411" s="407" t="s">
        <v>22771</v>
      </c>
      <c r="B14411" s="407" t="s">
        <v>22772</v>
      </c>
      <c r="C14411" s="408">
        <v>0</v>
      </c>
      <c r="D14411" s="408">
        <v>24</v>
      </c>
      <c r="E14411" s="408">
        <v>24</v>
      </c>
      <c r="F14411" s="409">
        <v>44882.483634259261</v>
      </c>
      <c r="G14411" s="408">
        <v>0</v>
      </c>
    </row>
    <row r="14412" spans="1:7" ht="15" x14ac:dyDescent="0.2">
      <c r="A14412" s="407" t="s">
        <v>22773</v>
      </c>
      <c r="B14412" s="407" t="s">
        <v>22774</v>
      </c>
      <c r="C14412" s="408">
        <v>0</v>
      </c>
      <c r="D14412" s="408">
        <v>4.7322580645161283</v>
      </c>
      <c r="E14412" s="408">
        <v>4.7322580645161283</v>
      </c>
      <c r="F14412" s="409">
        <v>44882.483796296299</v>
      </c>
      <c r="G14412" s="408">
        <v>0</v>
      </c>
    </row>
    <row r="14413" spans="1:7" ht="15" x14ac:dyDescent="0.2">
      <c r="A14413" s="407" t="s">
        <v>22775</v>
      </c>
      <c r="B14413" s="407" t="s">
        <v>22776</v>
      </c>
      <c r="C14413" s="408">
        <v>0</v>
      </c>
      <c r="D14413" s="408">
        <v>70.5</v>
      </c>
      <c r="E14413" s="408">
        <v>70.5</v>
      </c>
      <c r="F14413" s="409">
        <v>44882.484016203707</v>
      </c>
      <c r="G14413" s="408">
        <v>0</v>
      </c>
    </row>
    <row r="14414" spans="1:7" ht="15" x14ac:dyDescent="0.25">
      <c r="A14414" s="407" t="s">
        <v>22777</v>
      </c>
      <c r="B14414" s="407" t="s">
        <v>22778</v>
      </c>
      <c r="C14414" s="406"/>
      <c r="D14414" s="406"/>
      <c r="E14414" s="406"/>
      <c r="F14414" s="409">
        <v>44882.484189814815</v>
      </c>
      <c r="G14414" s="408">
        <v>0</v>
      </c>
    </row>
    <row r="14415" spans="1:7" ht="15" x14ac:dyDescent="0.25">
      <c r="A14415" s="407" t="s">
        <v>22779</v>
      </c>
      <c r="B14415" s="407" t="s">
        <v>22780</v>
      </c>
      <c r="C14415" s="406"/>
      <c r="D14415" s="406"/>
      <c r="E14415" s="406"/>
      <c r="F14415" s="409">
        <v>44882.484409722223</v>
      </c>
      <c r="G14415" s="408">
        <v>0</v>
      </c>
    </row>
    <row r="14416" spans="1:7" ht="15" x14ac:dyDescent="0.25">
      <c r="A14416" s="407" t="s">
        <v>22781</v>
      </c>
      <c r="B14416" s="407" t="s">
        <v>22782</v>
      </c>
      <c r="C14416" s="406"/>
      <c r="D14416" s="406"/>
      <c r="E14416" s="406"/>
      <c r="F14416" s="409">
        <v>44882.484583333331</v>
      </c>
      <c r="G14416" s="408">
        <v>0</v>
      </c>
    </row>
    <row r="14417" spans="1:7" ht="15" x14ac:dyDescent="0.2">
      <c r="A14417" s="407" t="s">
        <v>22783</v>
      </c>
      <c r="B14417" s="407" t="s">
        <v>22784</v>
      </c>
      <c r="C14417" s="408">
        <v>0</v>
      </c>
      <c r="D14417" s="408">
        <v>0</v>
      </c>
      <c r="E14417" s="408">
        <v>0</v>
      </c>
      <c r="F14417" s="409">
        <v>44882.484756944446</v>
      </c>
      <c r="G14417" s="408">
        <v>0</v>
      </c>
    </row>
    <row r="14418" spans="1:7" ht="15" x14ac:dyDescent="0.25">
      <c r="A14418" s="407" t="s">
        <v>22785</v>
      </c>
      <c r="B14418" s="407" t="s">
        <v>22786</v>
      </c>
      <c r="C14418" s="406"/>
      <c r="D14418" s="406"/>
      <c r="E14418" s="406"/>
      <c r="F14418" s="409">
        <v>44882.484953703701</v>
      </c>
      <c r="G14418" s="408">
        <v>0</v>
      </c>
    </row>
    <row r="14419" spans="1:7" ht="15" x14ac:dyDescent="0.2">
      <c r="A14419" s="407" t="s">
        <v>22787</v>
      </c>
      <c r="B14419" s="407" t="s">
        <v>22788</v>
      </c>
      <c r="C14419" s="408">
        <v>0</v>
      </c>
      <c r="D14419" s="408">
        <v>38.9</v>
      </c>
      <c r="E14419" s="408">
        <v>38.9</v>
      </c>
      <c r="F14419" s="409">
        <v>45544.46199074074</v>
      </c>
      <c r="G14419" s="408">
        <v>0</v>
      </c>
    </row>
    <row r="14420" spans="1:7" ht="15" x14ac:dyDescent="0.2">
      <c r="A14420" s="407" t="s">
        <v>22789</v>
      </c>
      <c r="B14420" s="407" t="s">
        <v>22790</v>
      </c>
      <c r="C14420" s="408">
        <v>0</v>
      </c>
      <c r="D14420" s="408">
        <v>0.01</v>
      </c>
      <c r="E14420" s="408">
        <v>0.01</v>
      </c>
      <c r="F14420" s="409">
        <v>44882.485451388886</v>
      </c>
      <c r="G14420" s="408">
        <v>0</v>
      </c>
    </row>
    <row r="14421" spans="1:7" ht="15" x14ac:dyDescent="0.2">
      <c r="A14421" s="407" t="s">
        <v>22791</v>
      </c>
      <c r="B14421" s="407" t="s">
        <v>22792</v>
      </c>
      <c r="C14421" s="408">
        <v>0</v>
      </c>
      <c r="D14421" s="408">
        <v>55.2</v>
      </c>
      <c r="E14421" s="408">
        <v>55.2</v>
      </c>
      <c r="F14421" s="409">
        <v>44882.485625000001</v>
      </c>
      <c r="G14421" s="408">
        <v>0</v>
      </c>
    </row>
    <row r="14422" spans="1:7" ht="15" x14ac:dyDescent="0.2">
      <c r="A14422" s="407" t="s">
        <v>22793</v>
      </c>
      <c r="B14422" s="407" t="s">
        <v>22794</v>
      </c>
      <c r="C14422" s="408">
        <v>0</v>
      </c>
      <c r="D14422" s="408">
        <v>36</v>
      </c>
      <c r="E14422" s="408">
        <v>36</v>
      </c>
      <c r="F14422" s="409">
        <v>44882.485833333332</v>
      </c>
      <c r="G14422" s="408">
        <v>0</v>
      </c>
    </row>
    <row r="14423" spans="1:7" ht="15" x14ac:dyDescent="0.2">
      <c r="A14423" s="407" t="s">
        <v>22795</v>
      </c>
      <c r="B14423" s="407" t="s">
        <v>22796</v>
      </c>
      <c r="C14423" s="408">
        <v>0</v>
      </c>
      <c r="D14423" s="408">
        <v>15.95</v>
      </c>
      <c r="E14423" s="408">
        <v>15.95</v>
      </c>
      <c r="F14423" s="409">
        <v>44882.486006944448</v>
      </c>
      <c r="G14423" s="408">
        <v>0</v>
      </c>
    </row>
    <row r="14424" spans="1:7" ht="15" x14ac:dyDescent="0.2">
      <c r="A14424" s="407" t="s">
        <v>22797</v>
      </c>
      <c r="B14424" s="407" t="s">
        <v>22798</v>
      </c>
      <c r="C14424" s="408">
        <v>0</v>
      </c>
      <c r="D14424" s="408">
        <v>5.4212121212121209</v>
      </c>
      <c r="E14424" s="408">
        <v>5.4212121212121209</v>
      </c>
      <c r="F14424" s="409">
        <v>44882.486284722225</v>
      </c>
      <c r="G14424" s="408">
        <v>0</v>
      </c>
    </row>
    <row r="14425" spans="1:7" ht="15" x14ac:dyDescent="0.2">
      <c r="A14425" s="407" t="s">
        <v>22799</v>
      </c>
      <c r="B14425" s="407" t="s">
        <v>22800</v>
      </c>
      <c r="C14425" s="408">
        <v>0</v>
      </c>
      <c r="D14425" s="408">
        <v>4.4000000000000004</v>
      </c>
      <c r="E14425" s="408">
        <v>4.4000000000000004</v>
      </c>
      <c r="F14425" s="409">
        <v>44882.486516203702</v>
      </c>
      <c r="G14425" s="408">
        <v>0</v>
      </c>
    </row>
    <row r="14426" spans="1:7" ht="15" x14ac:dyDescent="0.2">
      <c r="A14426" s="407" t="s">
        <v>22801</v>
      </c>
      <c r="B14426" s="407" t="s">
        <v>22802</v>
      </c>
      <c r="C14426" s="408">
        <v>0</v>
      </c>
      <c r="D14426" s="408">
        <v>10</v>
      </c>
      <c r="E14426" s="408">
        <v>10</v>
      </c>
      <c r="F14426" s="409">
        <v>44881.390960648147</v>
      </c>
      <c r="G14426" s="408">
        <v>0</v>
      </c>
    </row>
    <row r="14427" spans="1:7" ht="15" x14ac:dyDescent="0.2">
      <c r="A14427" s="407" t="s">
        <v>22803</v>
      </c>
      <c r="B14427" s="407" t="s">
        <v>22804</v>
      </c>
      <c r="C14427" s="408">
        <v>0</v>
      </c>
      <c r="D14427" s="408">
        <v>15.75</v>
      </c>
      <c r="E14427" s="408">
        <v>15.75</v>
      </c>
      <c r="F14427" s="409">
        <v>44882.486712962964</v>
      </c>
      <c r="G14427" s="408">
        <v>0</v>
      </c>
    </row>
    <row r="14428" spans="1:7" ht="15" x14ac:dyDescent="0.2">
      <c r="A14428" s="407" t="s">
        <v>22805</v>
      </c>
      <c r="B14428" s="407" t="s">
        <v>22806</v>
      </c>
      <c r="C14428" s="408">
        <v>0</v>
      </c>
      <c r="D14428" s="408">
        <v>15.1</v>
      </c>
      <c r="E14428" s="408">
        <v>15.1</v>
      </c>
      <c r="F14428" s="409">
        <v>44882.486932870372</v>
      </c>
      <c r="G14428" s="408">
        <v>0</v>
      </c>
    </row>
    <row r="14429" spans="1:7" ht="15" x14ac:dyDescent="0.2">
      <c r="A14429" s="407" t="s">
        <v>22807</v>
      </c>
      <c r="B14429" s="407" t="s">
        <v>22808</v>
      </c>
      <c r="C14429" s="408">
        <v>0</v>
      </c>
      <c r="D14429" s="408">
        <v>6.85</v>
      </c>
      <c r="E14429" s="408">
        <v>6.85</v>
      </c>
      <c r="F14429" s="409">
        <v>44792.364201388889</v>
      </c>
      <c r="G14429" s="408">
        <v>0</v>
      </c>
    </row>
    <row r="14430" spans="1:7" ht="15" x14ac:dyDescent="0.2">
      <c r="A14430" s="407" t="s">
        <v>22809</v>
      </c>
      <c r="B14430" s="407" t="s">
        <v>22810</v>
      </c>
      <c r="C14430" s="408">
        <v>0.25</v>
      </c>
      <c r="D14430" s="408">
        <v>2.4</v>
      </c>
      <c r="E14430" s="408">
        <v>2.65</v>
      </c>
      <c r="F14430" s="409">
        <v>44882.487129629626</v>
      </c>
      <c r="G14430" s="408">
        <v>0</v>
      </c>
    </row>
    <row r="14431" spans="1:7" ht="15" x14ac:dyDescent="0.2">
      <c r="A14431" s="407" t="s">
        <v>22811</v>
      </c>
      <c r="B14431" s="407" t="s">
        <v>22812</v>
      </c>
      <c r="C14431" s="408">
        <v>0</v>
      </c>
      <c r="D14431" s="408">
        <v>15.4</v>
      </c>
      <c r="E14431" s="408">
        <v>15.4</v>
      </c>
      <c r="F14431" s="409">
        <v>44882.487314814818</v>
      </c>
      <c r="G14431" s="408">
        <v>0</v>
      </c>
    </row>
    <row r="14432" spans="1:7" ht="15" x14ac:dyDescent="0.2">
      <c r="A14432" s="407" t="s">
        <v>22813</v>
      </c>
      <c r="B14432" s="407" t="s">
        <v>22814</v>
      </c>
      <c r="C14432" s="408">
        <v>0</v>
      </c>
      <c r="D14432" s="408">
        <v>9.15</v>
      </c>
      <c r="E14432" s="408">
        <v>9.15</v>
      </c>
      <c r="F14432" s="409">
        <v>44882.487523148149</v>
      </c>
      <c r="G14432" s="408">
        <v>0</v>
      </c>
    </row>
    <row r="14433" spans="1:7" ht="15" x14ac:dyDescent="0.2">
      <c r="A14433" s="407" t="s">
        <v>22815</v>
      </c>
      <c r="B14433" s="407" t="s">
        <v>22816</v>
      </c>
      <c r="C14433" s="408">
        <v>0</v>
      </c>
      <c r="D14433" s="408">
        <v>90.02</v>
      </c>
      <c r="E14433" s="408">
        <v>90.02</v>
      </c>
      <c r="F14433" s="409">
        <v>44882.48773148148</v>
      </c>
      <c r="G14433" s="408">
        <v>0</v>
      </c>
    </row>
    <row r="14434" spans="1:7" ht="15" x14ac:dyDescent="0.2">
      <c r="A14434" s="407" t="s">
        <v>22817</v>
      </c>
      <c r="B14434" s="407" t="s">
        <v>22818</v>
      </c>
      <c r="C14434" s="408">
        <v>0</v>
      </c>
      <c r="D14434" s="408">
        <v>4.76</v>
      </c>
      <c r="E14434" s="408">
        <v>4.76</v>
      </c>
      <c r="F14434" s="409">
        <v>44882.487881944442</v>
      </c>
      <c r="G14434" s="408">
        <v>0</v>
      </c>
    </row>
    <row r="14435" spans="1:7" ht="15" x14ac:dyDescent="0.2">
      <c r="A14435" s="407" t="s">
        <v>22819</v>
      </c>
      <c r="B14435" s="407" t="s">
        <v>22820</v>
      </c>
      <c r="C14435" s="408">
        <v>0</v>
      </c>
      <c r="D14435" s="408">
        <v>70</v>
      </c>
      <c r="E14435" s="408">
        <v>70</v>
      </c>
      <c r="F14435" s="409">
        <v>44882.488078703704</v>
      </c>
      <c r="G14435" s="408">
        <v>0</v>
      </c>
    </row>
    <row r="14436" spans="1:7" ht="15" x14ac:dyDescent="0.2">
      <c r="A14436" s="407" t="s">
        <v>22821</v>
      </c>
      <c r="B14436" s="407" t="s">
        <v>22822</v>
      </c>
      <c r="C14436" s="408">
        <v>0</v>
      </c>
      <c r="D14436" s="408">
        <v>35</v>
      </c>
      <c r="E14436" s="408">
        <v>35</v>
      </c>
      <c r="F14436" s="409">
        <v>44882.488344907404</v>
      </c>
      <c r="G14436" s="408">
        <v>0</v>
      </c>
    </row>
    <row r="14437" spans="1:7" ht="15" x14ac:dyDescent="0.2">
      <c r="A14437" s="407" t="s">
        <v>22823</v>
      </c>
      <c r="B14437" s="407" t="s">
        <v>22824</v>
      </c>
      <c r="C14437" s="408">
        <v>0</v>
      </c>
      <c r="D14437" s="408">
        <v>7.5</v>
      </c>
      <c r="E14437" s="408">
        <v>7.5</v>
      </c>
      <c r="F14437" s="409">
        <v>44882.488518518519</v>
      </c>
      <c r="G14437" s="408">
        <v>0</v>
      </c>
    </row>
    <row r="14438" spans="1:7" ht="15" x14ac:dyDescent="0.2">
      <c r="A14438" s="407" t="s">
        <v>22825</v>
      </c>
      <c r="B14438" s="407" t="s">
        <v>22826</v>
      </c>
      <c r="C14438" s="408">
        <v>0</v>
      </c>
      <c r="D14438" s="408">
        <v>37</v>
      </c>
      <c r="E14438" s="408">
        <v>37</v>
      </c>
      <c r="F14438" s="409">
        <v>44882.488715277781</v>
      </c>
      <c r="G14438" s="408">
        <v>0</v>
      </c>
    </row>
    <row r="14439" spans="1:7" ht="15" x14ac:dyDescent="0.2">
      <c r="A14439" s="407" t="s">
        <v>22827</v>
      </c>
      <c r="B14439" s="407" t="s">
        <v>22828</v>
      </c>
      <c r="C14439" s="408">
        <v>0</v>
      </c>
      <c r="D14439" s="408">
        <v>240</v>
      </c>
      <c r="E14439" s="408">
        <v>240</v>
      </c>
      <c r="F14439" s="409">
        <v>44964.310208333336</v>
      </c>
      <c r="G14439" s="408">
        <v>0</v>
      </c>
    </row>
    <row r="14440" spans="1:7" ht="15" x14ac:dyDescent="0.2">
      <c r="A14440" s="407" t="s">
        <v>22829</v>
      </c>
      <c r="B14440" s="407" t="s">
        <v>22830</v>
      </c>
      <c r="C14440" s="408">
        <v>0</v>
      </c>
      <c r="D14440" s="408">
        <v>70.8</v>
      </c>
      <c r="E14440" s="408">
        <v>70.8</v>
      </c>
      <c r="F14440" s="409">
        <v>44882.489328703705</v>
      </c>
      <c r="G14440" s="408">
        <v>0</v>
      </c>
    </row>
    <row r="14441" spans="1:7" ht="15" x14ac:dyDescent="0.2">
      <c r="A14441" s="407" t="s">
        <v>22831</v>
      </c>
      <c r="B14441" s="407" t="s">
        <v>22832</v>
      </c>
      <c r="C14441" s="408">
        <v>0</v>
      </c>
      <c r="D14441" s="408">
        <v>0</v>
      </c>
      <c r="E14441" s="408">
        <v>0</v>
      </c>
      <c r="F14441" s="409">
        <v>44882.489502314813</v>
      </c>
      <c r="G14441" s="408">
        <v>0</v>
      </c>
    </row>
    <row r="14442" spans="1:7" ht="15" x14ac:dyDescent="0.2">
      <c r="A14442" s="407" t="s">
        <v>22833</v>
      </c>
      <c r="B14442" s="407" t="s">
        <v>22834</v>
      </c>
      <c r="C14442" s="408">
        <v>0</v>
      </c>
      <c r="D14442" s="408">
        <v>0</v>
      </c>
      <c r="E14442" s="408">
        <v>0</v>
      </c>
      <c r="F14442" s="409">
        <v>44882.489687499998</v>
      </c>
      <c r="G14442" s="408">
        <v>0</v>
      </c>
    </row>
    <row r="14443" spans="1:7" ht="15" x14ac:dyDescent="0.2">
      <c r="A14443" s="407" t="s">
        <v>22835</v>
      </c>
      <c r="B14443" s="407" t="s">
        <v>22836</v>
      </c>
      <c r="C14443" s="408">
        <v>0</v>
      </c>
      <c r="D14443" s="408">
        <v>0</v>
      </c>
      <c r="E14443" s="408">
        <v>0</v>
      </c>
      <c r="F14443" s="409">
        <v>44882.489907407406</v>
      </c>
      <c r="G14443" s="408">
        <v>0</v>
      </c>
    </row>
    <row r="14444" spans="1:7" ht="15" x14ac:dyDescent="0.2">
      <c r="A14444" s="407" t="s">
        <v>22837</v>
      </c>
      <c r="B14444" s="407" t="s">
        <v>22838</v>
      </c>
      <c r="C14444" s="408">
        <v>0</v>
      </c>
      <c r="D14444" s="408">
        <v>9.1563852813852815</v>
      </c>
      <c r="E14444" s="408">
        <v>9.1563852813852815</v>
      </c>
      <c r="F14444" s="409">
        <v>44882.490115740744</v>
      </c>
      <c r="G14444" s="408">
        <v>0</v>
      </c>
    </row>
    <row r="14445" spans="1:7" ht="15" x14ac:dyDescent="0.2">
      <c r="A14445" s="407" t="s">
        <v>22839</v>
      </c>
      <c r="B14445" s="407" t="s">
        <v>22840</v>
      </c>
      <c r="C14445" s="408">
        <v>0</v>
      </c>
      <c r="D14445" s="408">
        <v>4.923891625615763</v>
      </c>
      <c r="E14445" s="408">
        <v>4.923891625615763</v>
      </c>
      <c r="F14445" s="409">
        <v>44222.407939814817</v>
      </c>
      <c r="G14445" s="408">
        <v>0</v>
      </c>
    </row>
    <row r="14446" spans="1:7" ht="15" x14ac:dyDescent="0.2">
      <c r="A14446" s="407" t="s">
        <v>22841</v>
      </c>
      <c r="B14446" s="407" t="s">
        <v>22842</v>
      </c>
      <c r="C14446" s="408">
        <v>0</v>
      </c>
      <c r="D14446" s="408">
        <v>5.4</v>
      </c>
      <c r="E14446" s="408">
        <v>5.4</v>
      </c>
      <c r="F14446" s="409">
        <v>44959.582187499997</v>
      </c>
      <c r="G14446" s="408">
        <v>0</v>
      </c>
    </row>
    <row r="14447" spans="1:7" ht="15" x14ac:dyDescent="0.2">
      <c r="A14447" s="407" t="s">
        <v>22843</v>
      </c>
      <c r="B14447" s="407" t="s">
        <v>22844</v>
      </c>
      <c r="C14447" s="408">
        <v>0</v>
      </c>
      <c r="D14447" s="408">
        <v>9.98</v>
      </c>
      <c r="E14447" s="408">
        <v>9.98</v>
      </c>
      <c r="F14447" s="409">
        <v>44882.490474537037</v>
      </c>
      <c r="G14447" s="408">
        <v>0</v>
      </c>
    </row>
    <row r="14448" spans="1:7" ht="15" x14ac:dyDescent="0.2">
      <c r="A14448" s="407" t="s">
        <v>22845</v>
      </c>
      <c r="B14448" s="407" t="s">
        <v>22846</v>
      </c>
      <c r="C14448" s="408">
        <v>0</v>
      </c>
      <c r="D14448" s="408">
        <v>17.95</v>
      </c>
      <c r="E14448" s="408">
        <v>17.95</v>
      </c>
      <c r="F14448" s="409">
        <v>44882.490636574075</v>
      </c>
      <c r="G14448" s="408">
        <v>0</v>
      </c>
    </row>
    <row r="14449" spans="1:7" ht="15" x14ac:dyDescent="0.2">
      <c r="A14449" s="407" t="s">
        <v>22847</v>
      </c>
      <c r="B14449" s="407" t="s">
        <v>22848</v>
      </c>
      <c r="C14449" s="408">
        <v>0</v>
      </c>
      <c r="D14449" s="408">
        <v>5.8</v>
      </c>
      <c r="E14449" s="408">
        <v>5.8</v>
      </c>
      <c r="F14449" s="409">
        <v>44882.490798611114</v>
      </c>
      <c r="G14449" s="408">
        <v>0</v>
      </c>
    </row>
    <row r="14450" spans="1:7" ht="15" x14ac:dyDescent="0.2">
      <c r="A14450" s="407" t="s">
        <v>22849</v>
      </c>
      <c r="B14450" s="407" t="s">
        <v>22850</v>
      </c>
      <c r="C14450" s="408">
        <v>2.5</v>
      </c>
      <c r="D14450" s="408">
        <v>7.7</v>
      </c>
      <c r="E14450" s="408">
        <v>10.199999999999999</v>
      </c>
      <c r="F14450" s="409">
        <v>44882.491168981483</v>
      </c>
      <c r="G14450" s="408">
        <v>0</v>
      </c>
    </row>
    <row r="14451" spans="1:7" ht="15" x14ac:dyDescent="0.25">
      <c r="A14451" s="407" t="s">
        <v>22851</v>
      </c>
      <c r="B14451" s="407" t="s">
        <v>22852</v>
      </c>
      <c r="C14451" s="406"/>
      <c r="D14451" s="406"/>
      <c r="E14451" s="406"/>
      <c r="F14451" s="409">
        <v>44882.491412037038</v>
      </c>
      <c r="G14451" s="408">
        <v>0</v>
      </c>
    </row>
    <row r="14452" spans="1:7" ht="15" x14ac:dyDescent="0.2">
      <c r="A14452" s="407" t="s">
        <v>22853</v>
      </c>
      <c r="B14452" s="407" t="s">
        <v>22854</v>
      </c>
      <c r="C14452" s="408">
        <v>0</v>
      </c>
      <c r="D14452" s="408">
        <v>7.15</v>
      </c>
      <c r="E14452" s="408">
        <v>7.15</v>
      </c>
      <c r="F14452" s="409">
        <v>44882.491608796299</v>
      </c>
      <c r="G14452" s="408">
        <v>0</v>
      </c>
    </row>
    <row r="14453" spans="1:7" ht="15" x14ac:dyDescent="0.2">
      <c r="A14453" s="407" t="s">
        <v>22855</v>
      </c>
      <c r="B14453" s="407" t="s">
        <v>22848</v>
      </c>
      <c r="C14453" s="408">
        <v>0</v>
      </c>
      <c r="D14453" s="408">
        <v>3.1</v>
      </c>
      <c r="E14453" s="408">
        <v>3.1</v>
      </c>
      <c r="F14453" s="409">
        <v>44882.49181712963</v>
      </c>
      <c r="G14453" s="408">
        <v>0</v>
      </c>
    </row>
    <row r="14454" spans="1:7" ht="15" x14ac:dyDescent="0.25">
      <c r="A14454" s="407" t="s">
        <v>22856</v>
      </c>
      <c r="B14454" s="407" t="s">
        <v>22857</v>
      </c>
      <c r="C14454" s="406"/>
      <c r="D14454" s="406"/>
      <c r="E14454" s="406"/>
      <c r="F14454" s="409">
        <v>44882.492025462961</v>
      </c>
      <c r="G14454" s="408">
        <v>0</v>
      </c>
    </row>
    <row r="14455" spans="1:7" ht="15" x14ac:dyDescent="0.25">
      <c r="A14455" s="407" t="s">
        <v>22858</v>
      </c>
      <c r="B14455" s="407" t="s">
        <v>22859</v>
      </c>
      <c r="C14455" s="406"/>
      <c r="D14455" s="406"/>
      <c r="E14455" s="406"/>
      <c r="F14455" s="409">
        <v>44882.492268518516</v>
      </c>
      <c r="G14455" s="408">
        <v>0</v>
      </c>
    </row>
    <row r="14456" spans="1:7" ht="15" x14ac:dyDescent="0.2">
      <c r="A14456" s="407" t="s">
        <v>22860</v>
      </c>
      <c r="B14456" s="407" t="s">
        <v>22861</v>
      </c>
      <c r="C14456" s="408">
        <v>0</v>
      </c>
      <c r="D14456" s="408">
        <v>10</v>
      </c>
      <c r="E14456" s="408">
        <v>10</v>
      </c>
      <c r="F14456" s="409">
        <v>44882.492465277777</v>
      </c>
      <c r="G14456" s="408">
        <v>0</v>
      </c>
    </row>
    <row r="14457" spans="1:7" ht="15" x14ac:dyDescent="0.2">
      <c r="A14457" s="407" t="s">
        <v>22862</v>
      </c>
      <c r="B14457" s="407" t="s">
        <v>22863</v>
      </c>
      <c r="C14457" s="408">
        <v>0</v>
      </c>
      <c r="D14457" s="408">
        <v>25</v>
      </c>
      <c r="E14457" s="408">
        <v>25</v>
      </c>
      <c r="F14457" s="409">
        <v>44882.493449074071</v>
      </c>
      <c r="G14457" s="408">
        <v>0</v>
      </c>
    </row>
    <row r="14458" spans="1:7" ht="15" x14ac:dyDescent="0.2">
      <c r="A14458" s="407" t="s">
        <v>22864</v>
      </c>
      <c r="B14458" s="407" t="s">
        <v>22865</v>
      </c>
      <c r="C14458" s="408">
        <v>0</v>
      </c>
      <c r="D14458" s="408">
        <v>0</v>
      </c>
      <c r="E14458" s="408">
        <v>0</v>
      </c>
      <c r="F14458" s="409">
        <v>44882.493645833332</v>
      </c>
      <c r="G14458" s="408">
        <v>0</v>
      </c>
    </row>
    <row r="14459" spans="1:7" ht="15" x14ac:dyDescent="0.2">
      <c r="A14459" s="407" t="s">
        <v>22866</v>
      </c>
      <c r="B14459" s="407" t="s">
        <v>2872</v>
      </c>
      <c r="C14459" s="408">
        <v>0</v>
      </c>
      <c r="D14459" s="408">
        <v>7.75</v>
      </c>
      <c r="E14459" s="408">
        <v>7.75</v>
      </c>
      <c r="F14459" s="409">
        <v>44882.494386574072</v>
      </c>
      <c r="G14459" s="408">
        <v>0</v>
      </c>
    </row>
    <row r="14460" spans="1:7" ht="15" x14ac:dyDescent="0.2">
      <c r="A14460" s="407" t="s">
        <v>22867</v>
      </c>
      <c r="B14460" s="407" t="s">
        <v>22868</v>
      </c>
      <c r="C14460" s="408">
        <v>0</v>
      </c>
      <c r="D14460" s="408">
        <v>14.3</v>
      </c>
      <c r="E14460" s="408">
        <v>14.3</v>
      </c>
      <c r="F14460" s="409">
        <v>44882.494583333333</v>
      </c>
      <c r="G14460" s="408">
        <v>0</v>
      </c>
    </row>
    <row r="14461" spans="1:7" ht="15" x14ac:dyDescent="0.2">
      <c r="A14461" s="407" t="s">
        <v>37907</v>
      </c>
      <c r="B14461" s="407" t="s">
        <v>37908</v>
      </c>
      <c r="C14461" s="408">
        <v>17.25</v>
      </c>
      <c r="D14461" s="408">
        <v>138.72615978710141</v>
      </c>
      <c r="E14461" s="408">
        <v>155.97615978710141</v>
      </c>
      <c r="F14461" s="409">
        <v>42984.440451388888</v>
      </c>
      <c r="G14461" s="408">
        <v>0</v>
      </c>
    </row>
    <row r="14462" spans="1:7" ht="15" x14ac:dyDescent="0.2">
      <c r="A14462" s="407" t="s">
        <v>37909</v>
      </c>
      <c r="B14462" s="407" t="s">
        <v>37910</v>
      </c>
      <c r="C14462" s="408">
        <v>24.749999999999996</v>
      </c>
      <c r="D14462" s="408">
        <v>228.42005978710139</v>
      </c>
      <c r="E14462" s="408">
        <v>253.17005978710139</v>
      </c>
      <c r="F14462" s="409">
        <v>43500.3906712963</v>
      </c>
      <c r="G14462" s="408">
        <v>0</v>
      </c>
    </row>
    <row r="14463" spans="1:7" ht="15" x14ac:dyDescent="0.2">
      <c r="A14463" s="407" t="s">
        <v>37911</v>
      </c>
      <c r="B14463" s="407" t="s">
        <v>37912</v>
      </c>
      <c r="C14463" s="408">
        <v>17.25</v>
      </c>
      <c r="D14463" s="408">
        <v>300.29415978710142</v>
      </c>
      <c r="E14463" s="408">
        <v>317.54415978710142</v>
      </c>
      <c r="F14463" s="409">
        <v>42984.440729166665</v>
      </c>
      <c r="G14463" s="408">
        <v>0</v>
      </c>
    </row>
    <row r="14464" spans="1:7" ht="15" x14ac:dyDescent="0.2">
      <c r="A14464" s="407" t="s">
        <v>22869</v>
      </c>
      <c r="B14464" s="407" t="s">
        <v>22870</v>
      </c>
      <c r="C14464" s="408">
        <v>25.75</v>
      </c>
      <c r="D14464" s="408">
        <v>187.83514722939745</v>
      </c>
      <c r="E14464" s="408">
        <v>234.41848056273079</v>
      </c>
      <c r="F14464" s="409">
        <v>44970.46675925926</v>
      </c>
      <c r="G14464" s="408">
        <v>0</v>
      </c>
    </row>
    <row r="14465" spans="1:7" ht="15" x14ac:dyDescent="0.2">
      <c r="A14465" s="407" t="s">
        <v>22871</v>
      </c>
      <c r="B14465" s="407" t="s">
        <v>22872</v>
      </c>
      <c r="C14465" s="408">
        <v>17.5</v>
      </c>
      <c r="D14465" s="408">
        <v>151.26835978710139</v>
      </c>
      <c r="E14465" s="408">
        <v>168.76835978710139</v>
      </c>
      <c r="F14465" s="409">
        <v>44970.467442129629</v>
      </c>
      <c r="G14465" s="408">
        <v>0</v>
      </c>
    </row>
    <row r="14466" spans="1:7" ht="15" x14ac:dyDescent="0.2">
      <c r="A14466" s="407" t="s">
        <v>22873</v>
      </c>
      <c r="B14466" s="407" t="s">
        <v>22874</v>
      </c>
      <c r="C14466" s="408">
        <v>24.999999999999996</v>
      </c>
      <c r="D14466" s="408">
        <v>192.37855978710141</v>
      </c>
      <c r="E14466" s="408">
        <v>217.37855978710141</v>
      </c>
      <c r="F14466" s="409">
        <v>44970.467673611114</v>
      </c>
      <c r="G14466" s="408">
        <v>0</v>
      </c>
    </row>
    <row r="14467" spans="1:7" ht="15" x14ac:dyDescent="0.2">
      <c r="A14467" s="407" t="s">
        <v>22875</v>
      </c>
      <c r="B14467" s="407" t="s">
        <v>22876</v>
      </c>
      <c r="C14467" s="408">
        <v>17.5</v>
      </c>
      <c r="D14467" s="408">
        <v>349.83315978710141</v>
      </c>
      <c r="E14467" s="408">
        <v>367.33315978710141</v>
      </c>
      <c r="F14467" s="409">
        <v>44523.568344907406</v>
      </c>
      <c r="G14467" s="408">
        <v>0</v>
      </c>
    </row>
    <row r="14468" spans="1:7" ht="15" x14ac:dyDescent="0.2">
      <c r="A14468" s="407" t="s">
        <v>22877</v>
      </c>
      <c r="B14468" s="407" t="s">
        <v>22878</v>
      </c>
      <c r="C14468" s="408">
        <v>3.25</v>
      </c>
      <c r="D14468" s="408">
        <v>18.244</v>
      </c>
      <c r="E14468" s="408">
        <v>21.994</v>
      </c>
      <c r="F14468" s="409">
        <v>44523.387881944444</v>
      </c>
      <c r="G14468" s="408">
        <v>0</v>
      </c>
    </row>
    <row r="14469" spans="1:7" ht="15" x14ac:dyDescent="0.25">
      <c r="A14469" s="407" t="s">
        <v>22879</v>
      </c>
      <c r="B14469" s="407" t="s">
        <v>22880</v>
      </c>
      <c r="C14469" s="406"/>
      <c r="D14469" s="408">
        <v>0.77</v>
      </c>
      <c r="E14469" s="408">
        <v>0.77</v>
      </c>
      <c r="F14469" s="409">
        <v>44523.390277777777</v>
      </c>
      <c r="G14469" s="408">
        <v>0</v>
      </c>
    </row>
    <row r="14470" spans="1:7" ht="15" x14ac:dyDescent="0.2">
      <c r="A14470" s="407" t="s">
        <v>22881</v>
      </c>
      <c r="B14470" s="407" t="s">
        <v>22882</v>
      </c>
      <c r="C14470" s="408">
        <v>0</v>
      </c>
      <c r="D14470" s="408">
        <v>11.1</v>
      </c>
      <c r="E14470" s="408">
        <v>11.1</v>
      </c>
      <c r="F14470" s="409">
        <v>44881.391250000001</v>
      </c>
      <c r="G14470" s="408">
        <v>0</v>
      </c>
    </row>
    <row r="14471" spans="1:7" ht="15" x14ac:dyDescent="0.25">
      <c r="A14471" s="407" t="s">
        <v>22883</v>
      </c>
      <c r="B14471" s="407" t="s">
        <v>22884</v>
      </c>
      <c r="C14471" s="408">
        <v>0</v>
      </c>
      <c r="D14471" s="408">
        <v>1.93</v>
      </c>
      <c r="E14471" s="408">
        <v>1.93</v>
      </c>
      <c r="F14471" s="406"/>
      <c r="G14471" s="408">
        <v>0</v>
      </c>
    </row>
    <row r="14472" spans="1:7" ht="15" x14ac:dyDescent="0.25">
      <c r="A14472" s="407" t="s">
        <v>22885</v>
      </c>
      <c r="B14472" s="407" t="s">
        <v>22886</v>
      </c>
      <c r="C14472" s="408">
        <v>0</v>
      </c>
      <c r="D14472" s="408">
        <v>2.15</v>
      </c>
      <c r="E14472" s="408">
        <v>2.15</v>
      </c>
      <c r="F14472" s="406"/>
      <c r="G14472" s="408">
        <v>0</v>
      </c>
    </row>
    <row r="14473" spans="1:7" ht="15" x14ac:dyDescent="0.25">
      <c r="A14473" s="407" t="s">
        <v>22887</v>
      </c>
      <c r="B14473" s="407" t="s">
        <v>22888</v>
      </c>
      <c r="C14473" s="408">
        <v>0</v>
      </c>
      <c r="D14473" s="408">
        <v>1.93</v>
      </c>
      <c r="E14473" s="408">
        <v>1.93</v>
      </c>
      <c r="F14473" s="406"/>
      <c r="G14473" s="408">
        <v>0</v>
      </c>
    </row>
    <row r="14474" spans="1:7" ht="15" x14ac:dyDescent="0.25">
      <c r="A14474" s="407" t="s">
        <v>22889</v>
      </c>
      <c r="B14474" s="407" t="s">
        <v>22890</v>
      </c>
      <c r="C14474" s="408">
        <v>0</v>
      </c>
      <c r="D14474" s="408">
        <v>7.79</v>
      </c>
      <c r="E14474" s="408">
        <v>7.79</v>
      </c>
      <c r="F14474" s="406"/>
      <c r="G14474" s="408">
        <v>0</v>
      </c>
    </row>
    <row r="14475" spans="1:7" ht="15" x14ac:dyDescent="0.25">
      <c r="A14475" s="407" t="s">
        <v>22891</v>
      </c>
      <c r="B14475" s="407" t="s">
        <v>22892</v>
      </c>
      <c r="C14475" s="408">
        <v>0</v>
      </c>
      <c r="D14475" s="408">
        <v>9.0500000000000007</v>
      </c>
      <c r="E14475" s="408">
        <v>9.0500000000000007</v>
      </c>
      <c r="F14475" s="406"/>
      <c r="G14475" s="408">
        <v>0</v>
      </c>
    </row>
    <row r="14476" spans="1:7" ht="15" x14ac:dyDescent="0.25">
      <c r="A14476" s="407" t="s">
        <v>22893</v>
      </c>
      <c r="B14476" s="407" t="s">
        <v>22894</v>
      </c>
      <c r="C14476" s="408">
        <v>0</v>
      </c>
      <c r="D14476" s="408">
        <v>7.79</v>
      </c>
      <c r="E14476" s="408">
        <v>7.79</v>
      </c>
      <c r="F14476" s="406"/>
      <c r="G14476" s="408">
        <v>0</v>
      </c>
    </row>
    <row r="14477" spans="1:7" ht="15" x14ac:dyDescent="0.25">
      <c r="A14477" s="407" t="s">
        <v>22895</v>
      </c>
      <c r="B14477" s="407" t="s">
        <v>22896</v>
      </c>
      <c r="C14477" s="408">
        <v>0</v>
      </c>
      <c r="D14477" s="408">
        <v>0.39</v>
      </c>
      <c r="E14477" s="408">
        <v>0.39</v>
      </c>
      <c r="F14477" s="406"/>
      <c r="G14477" s="408">
        <v>0</v>
      </c>
    </row>
    <row r="14478" spans="1:7" ht="15" x14ac:dyDescent="0.2">
      <c r="A14478" s="407" t="s">
        <v>22897</v>
      </c>
      <c r="B14478" s="407" t="s">
        <v>2294</v>
      </c>
      <c r="C14478" s="408">
        <v>0</v>
      </c>
      <c r="D14478" s="408">
        <v>1.67</v>
      </c>
      <c r="E14478" s="408">
        <v>1.67</v>
      </c>
      <c r="F14478" s="409">
        <v>44512.483888888892</v>
      </c>
      <c r="G14478" s="408">
        <v>0</v>
      </c>
    </row>
    <row r="14479" spans="1:7" ht="15" x14ac:dyDescent="0.2">
      <c r="A14479" s="407" t="s">
        <v>22898</v>
      </c>
      <c r="B14479" s="407" t="s">
        <v>22899</v>
      </c>
      <c r="C14479" s="408">
        <v>0</v>
      </c>
      <c r="D14479" s="408">
        <v>3.07</v>
      </c>
      <c r="E14479" s="408">
        <v>3.07</v>
      </c>
      <c r="F14479" s="409">
        <v>44512.484618055554</v>
      </c>
      <c r="G14479" s="408">
        <v>0</v>
      </c>
    </row>
    <row r="14480" spans="1:7" ht="15" x14ac:dyDescent="0.2">
      <c r="A14480" s="407" t="s">
        <v>22900</v>
      </c>
      <c r="B14480" s="407" t="s">
        <v>22901</v>
      </c>
      <c r="C14480" s="408">
        <v>0</v>
      </c>
      <c r="D14480" s="408">
        <v>0.84799999999999998</v>
      </c>
      <c r="E14480" s="408">
        <v>0.84799999999999998</v>
      </c>
      <c r="F14480" s="409">
        <v>45930.635821759257</v>
      </c>
      <c r="G14480" s="408">
        <v>0</v>
      </c>
    </row>
    <row r="14481" spans="1:7" ht="15" x14ac:dyDescent="0.2">
      <c r="A14481" s="407" t="s">
        <v>22902</v>
      </c>
      <c r="B14481" s="407" t="s">
        <v>22903</v>
      </c>
      <c r="C14481" s="408">
        <v>0</v>
      </c>
      <c r="D14481" s="408">
        <v>1.97</v>
      </c>
      <c r="E14481" s="408">
        <v>1.97</v>
      </c>
      <c r="F14481" s="409">
        <v>44881.391493055555</v>
      </c>
      <c r="G14481" s="408">
        <v>0</v>
      </c>
    </row>
    <row r="14482" spans="1:7" ht="15" x14ac:dyDescent="0.2">
      <c r="A14482" s="407" t="s">
        <v>22904</v>
      </c>
      <c r="B14482" s="407" t="s">
        <v>22905</v>
      </c>
      <c r="C14482" s="408">
        <v>1.35</v>
      </c>
      <c r="D14482" s="408">
        <v>2.6750500000000001</v>
      </c>
      <c r="E14482" s="408">
        <v>4.0375500000000004</v>
      </c>
      <c r="F14482" s="409">
        <v>44523.65934027778</v>
      </c>
      <c r="G14482" s="408">
        <v>0</v>
      </c>
    </row>
    <row r="14483" spans="1:7" ht="15" x14ac:dyDescent="0.2">
      <c r="A14483" s="407" t="s">
        <v>22906</v>
      </c>
      <c r="B14483" s="407" t="s">
        <v>22907</v>
      </c>
      <c r="C14483" s="408">
        <v>0</v>
      </c>
      <c r="D14483" s="408">
        <v>6.9</v>
      </c>
      <c r="E14483" s="408">
        <v>6.9</v>
      </c>
      <c r="F14483" s="409">
        <v>45701.419108796297</v>
      </c>
      <c r="G14483" s="408">
        <v>0</v>
      </c>
    </row>
    <row r="14484" spans="1:7" ht="15" x14ac:dyDescent="0.2">
      <c r="A14484" s="407" t="s">
        <v>22908</v>
      </c>
      <c r="B14484" s="407" t="s">
        <v>22909</v>
      </c>
      <c r="C14484" s="408">
        <v>0</v>
      </c>
      <c r="D14484" s="408">
        <v>17.5</v>
      </c>
      <c r="E14484" s="408">
        <v>17.5</v>
      </c>
      <c r="F14484" s="409">
        <v>45701.417500000003</v>
      </c>
      <c r="G14484" s="408">
        <v>0</v>
      </c>
    </row>
    <row r="14485" spans="1:7" ht="15" x14ac:dyDescent="0.2">
      <c r="A14485" s="407" t="s">
        <v>22910</v>
      </c>
      <c r="B14485" s="407" t="s">
        <v>22911</v>
      </c>
      <c r="C14485" s="408">
        <v>0</v>
      </c>
      <c r="D14485" s="408">
        <v>3.08</v>
      </c>
      <c r="E14485" s="408">
        <v>3.08</v>
      </c>
      <c r="F14485" s="409">
        <v>45646.312835648147</v>
      </c>
      <c r="G14485" s="408">
        <v>0</v>
      </c>
    </row>
    <row r="14486" spans="1:7" ht="15" x14ac:dyDescent="0.2">
      <c r="A14486" s="407" t="s">
        <v>22912</v>
      </c>
      <c r="B14486" s="407" t="s">
        <v>22913</v>
      </c>
      <c r="C14486" s="408">
        <v>0</v>
      </c>
      <c r="D14486" s="408">
        <v>7.8899999999999998E-2</v>
      </c>
      <c r="E14486" s="408">
        <v>7.8899999999999998E-2</v>
      </c>
      <c r="F14486" s="409">
        <v>45680.630914351852</v>
      </c>
      <c r="G14486" s="408">
        <v>0</v>
      </c>
    </row>
    <row r="14487" spans="1:7" ht="15" x14ac:dyDescent="0.2">
      <c r="A14487" s="407" t="s">
        <v>22914</v>
      </c>
      <c r="B14487" s="407" t="s">
        <v>22915</v>
      </c>
      <c r="C14487" s="408">
        <v>0</v>
      </c>
      <c r="D14487" s="408">
        <v>8.75</v>
      </c>
      <c r="E14487" s="408">
        <v>8.75</v>
      </c>
      <c r="F14487" s="409">
        <v>45678.355798611112</v>
      </c>
      <c r="G14487" s="408">
        <v>0</v>
      </c>
    </row>
    <row r="14488" spans="1:7" ht="15" x14ac:dyDescent="0.2">
      <c r="A14488" s="407" t="s">
        <v>22916</v>
      </c>
      <c r="B14488" s="407" t="s">
        <v>22917</v>
      </c>
      <c r="C14488" s="408">
        <v>0</v>
      </c>
      <c r="D14488" s="408">
        <v>3.07</v>
      </c>
      <c r="E14488" s="408">
        <v>3.07</v>
      </c>
      <c r="F14488" s="409">
        <v>44512.484178240738</v>
      </c>
      <c r="G14488" s="408">
        <v>0</v>
      </c>
    </row>
    <row r="14489" spans="1:7" ht="15" x14ac:dyDescent="0.2">
      <c r="A14489" s="407" t="s">
        <v>22918</v>
      </c>
      <c r="B14489" s="407" t="s">
        <v>22919</v>
      </c>
      <c r="C14489" s="408">
        <v>4.166666666666667</v>
      </c>
      <c r="D14489" s="408">
        <v>1.064210125</v>
      </c>
      <c r="E14489" s="408">
        <v>13.147543458333333</v>
      </c>
      <c r="F14489" s="409">
        <v>43244.402442129627</v>
      </c>
      <c r="G14489" s="408">
        <v>0</v>
      </c>
    </row>
    <row r="14490" spans="1:7" ht="15" x14ac:dyDescent="0.2">
      <c r="A14490" s="407" t="s">
        <v>22920</v>
      </c>
      <c r="B14490" s="407" t="s">
        <v>22921</v>
      </c>
      <c r="C14490" s="408">
        <v>4.166666666666667</v>
      </c>
      <c r="D14490" s="408">
        <v>1.2590654999999999</v>
      </c>
      <c r="E14490" s="408">
        <v>13.342398833333334</v>
      </c>
      <c r="F14490" s="409">
        <v>43244.402511574073</v>
      </c>
      <c r="G14490" s="408">
        <v>0</v>
      </c>
    </row>
    <row r="14491" spans="1:7" ht="15" x14ac:dyDescent="0.2">
      <c r="A14491" s="407" t="s">
        <v>22922</v>
      </c>
      <c r="B14491" s="407" t="s">
        <v>22923</v>
      </c>
      <c r="C14491" s="408">
        <v>0</v>
      </c>
      <c r="D14491" s="408">
        <v>13</v>
      </c>
      <c r="E14491" s="408">
        <v>13</v>
      </c>
      <c r="F14491" s="409">
        <v>44510.629432870373</v>
      </c>
      <c r="G14491" s="408">
        <v>0</v>
      </c>
    </row>
    <row r="14492" spans="1:7" ht="15" x14ac:dyDescent="0.2">
      <c r="A14492" s="407" t="s">
        <v>22924</v>
      </c>
      <c r="B14492" s="407" t="s">
        <v>22925</v>
      </c>
      <c r="C14492" s="408">
        <v>0</v>
      </c>
      <c r="D14492" s="408">
        <v>30.2</v>
      </c>
      <c r="E14492" s="408">
        <v>30.2</v>
      </c>
      <c r="F14492" s="409">
        <v>43244.402627314812</v>
      </c>
      <c r="G14492" s="408">
        <v>0</v>
      </c>
    </row>
    <row r="14493" spans="1:7" ht="15" x14ac:dyDescent="0.2">
      <c r="A14493" s="407" t="s">
        <v>22926</v>
      </c>
      <c r="B14493" s="407" t="s">
        <v>22927</v>
      </c>
      <c r="C14493" s="408">
        <v>0</v>
      </c>
      <c r="D14493" s="408">
        <v>30.2</v>
      </c>
      <c r="E14493" s="408">
        <v>30.2</v>
      </c>
      <c r="F14493" s="409">
        <v>43244.402685185189</v>
      </c>
      <c r="G14493" s="408">
        <v>0</v>
      </c>
    </row>
    <row r="14494" spans="1:7" ht="15" x14ac:dyDescent="0.2">
      <c r="A14494" s="407" t="s">
        <v>22928</v>
      </c>
      <c r="B14494" s="407" t="s">
        <v>22929</v>
      </c>
      <c r="C14494" s="408">
        <v>0</v>
      </c>
      <c r="D14494" s="408">
        <v>18.399999999999999</v>
      </c>
      <c r="E14494" s="408">
        <v>18.399999999999999</v>
      </c>
      <c r="F14494" s="409">
        <v>43244.402754629627</v>
      </c>
      <c r="G14494" s="408">
        <v>0</v>
      </c>
    </row>
    <row r="14495" spans="1:7" ht="15" x14ac:dyDescent="0.2">
      <c r="A14495" s="407" t="s">
        <v>22930</v>
      </c>
      <c r="B14495" s="407" t="s">
        <v>22931</v>
      </c>
      <c r="C14495" s="408">
        <v>0</v>
      </c>
      <c r="D14495" s="408">
        <v>18</v>
      </c>
      <c r="E14495" s="408">
        <v>18</v>
      </c>
      <c r="F14495" s="409">
        <v>44510.686180555553</v>
      </c>
      <c r="G14495" s="408">
        <v>0</v>
      </c>
    </row>
    <row r="14496" spans="1:7" ht="15" x14ac:dyDescent="0.2">
      <c r="A14496" s="407" t="s">
        <v>22932</v>
      </c>
      <c r="B14496" s="407" t="s">
        <v>22933</v>
      </c>
      <c r="C14496" s="408">
        <v>2</v>
      </c>
      <c r="D14496" s="408">
        <v>13.717030739698723</v>
      </c>
      <c r="E14496" s="408">
        <v>20.717030739698721</v>
      </c>
      <c r="F14496" s="409">
        <v>45112.348912037036</v>
      </c>
      <c r="G14496" s="408">
        <v>0</v>
      </c>
    </row>
    <row r="14497" spans="1:7" ht="15" x14ac:dyDescent="0.2">
      <c r="A14497" s="407" t="s">
        <v>22934</v>
      </c>
      <c r="B14497" s="407" t="s">
        <v>22935</v>
      </c>
      <c r="C14497" s="408">
        <v>0</v>
      </c>
      <c r="D14497" s="408">
        <v>36.700000000000003</v>
      </c>
      <c r="E14497" s="408">
        <v>36.700000000000003</v>
      </c>
      <c r="F14497" s="409">
        <v>44881.392430555556</v>
      </c>
      <c r="G14497" s="408">
        <v>0</v>
      </c>
    </row>
    <row r="14498" spans="1:7" ht="15" x14ac:dyDescent="0.2">
      <c r="A14498" s="407" t="s">
        <v>22936</v>
      </c>
      <c r="B14498" s="407" t="s">
        <v>22937</v>
      </c>
      <c r="C14498" s="408">
        <v>0</v>
      </c>
      <c r="D14498" s="408">
        <v>8.5</v>
      </c>
      <c r="E14498" s="408">
        <v>8.5</v>
      </c>
      <c r="F14498" s="409">
        <v>45678.355312500003</v>
      </c>
      <c r="G14498" s="408">
        <v>0</v>
      </c>
    </row>
    <row r="14499" spans="1:7" ht="15" x14ac:dyDescent="0.2">
      <c r="A14499" s="407" t="s">
        <v>22938</v>
      </c>
      <c r="B14499" s="407" t="s">
        <v>22939</v>
      </c>
      <c r="C14499" s="408">
        <v>0</v>
      </c>
      <c r="D14499" s="408">
        <v>23.8</v>
      </c>
      <c r="E14499" s="408">
        <v>23.8</v>
      </c>
      <c r="F14499" s="409">
        <v>44881.39366898148</v>
      </c>
      <c r="G14499" s="408">
        <v>0</v>
      </c>
    </row>
    <row r="14500" spans="1:7" ht="15" x14ac:dyDescent="0.2">
      <c r="A14500" s="407" t="s">
        <v>22940</v>
      </c>
      <c r="B14500" s="407" t="s">
        <v>22941</v>
      </c>
      <c r="C14500" s="408">
        <v>0</v>
      </c>
      <c r="D14500" s="408">
        <v>23.8</v>
      </c>
      <c r="E14500" s="408">
        <v>23.8</v>
      </c>
      <c r="F14500" s="409">
        <v>44881.393796296295</v>
      </c>
      <c r="G14500" s="408">
        <v>0</v>
      </c>
    </row>
    <row r="14501" spans="1:7" ht="15" x14ac:dyDescent="0.2">
      <c r="A14501" s="407" t="s">
        <v>22942</v>
      </c>
      <c r="B14501" s="407" t="s">
        <v>22943</v>
      </c>
      <c r="C14501" s="408">
        <v>0</v>
      </c>
      <c r="D14501" s="408">
        <v>23.8</v>
      </c>
      <c r="E14501" s="408">
        <v>23.8</v>
      </c>
      <c r="F14501" s="409">
        <v>44881.393946759257</v>
      </c>
      <c r="G14501" s="408">
        <v>0</v>
      </c>
    </row>
    <row r="14502" spans="1:7" ht="15" x14ac:dyDescent="0.25">
      <c r="A14502" s="407" t="s">
        <v>22944</v>
      </c>
      <c r="B14502" s="407" t="s">
        <v>22945</v>
      </c>
      <c r="C14502" s="406"/>
      <c r="D14502" s="408">
        <v>54.9</v>
      </c>
      <c r="E14502" s="408">
        <v>54.9</v>
      </c>
      <c r="F14502" s="409">
        <v>42940.643136574072</v>
      </c>
      <c r="G14502" s="408">
        <v>0</v>
      </c>
    </row>
    <row r="14503" spans="1:7" ht="15" x14ac:dyDescent="0.2">
      <c r="A14503" s="407" t="s">
        <v>22946</v>
      </c>
      <c r="B14503" s="407" t="s">
        <v>22947</v>
      </c>
      <c r="C14503" s="408">
        <v>0</v>
      </c>
      <c r="D14503" s="408">
        <v>0.29799999999999999</v>
      </c>
      <c r="E14503" s="408">
        <v>0.29799999999999999</v>
      </c>
      <c r="F14503" s="409">
        <v>44523.660405092596</v>
      </c>
      <c r="G14503" s="408">
        <v>0</v>
      </c>
    </row>
    <row r="14504" spans="1:7" ht="15" x14ac:dyDescent="0.2">
      <c r="A14504" s="407" t="s">
        <v>22948</v>
      </c>
      <c r="B14504" s="407" t="s">
        <v>22949</v>
      </c>
      <c r="C14504" s="408">
        <v>20.75</v>
      </c>
      <c r="D14504" s="408">
        <v>494.34146830487617</v>
      </c>
      <c r="E14504" s="408">
        <v>517.59146830487612</v>
      </c>
      <c r="F14504" s="409">
        <v>45902.768136574072</v>
      </c>
      <c r="G14504" s="408">
        <v>0</v>
      </c>
    </row>
    <row r="14505" spans="1:7" ht="15" x14ac:dyDescent="0.2">
      <c r="A14505" s="407" t="s">
        <v>40493</v>
      </c>
      <c r="B14505" s="407" t="s">
        <v>40494</v>
      </c>
      <c r="C14505" s="408">
        <v>29.25</v>
      </c>
      <c r="D14505" s="408">
        <v>523.25870830487622</v>
      </c>
      <c r="E14505" s="408">
        <v>560.00870830487622</v>
      </c>
      <c r="F14505" s="409">
        <v>45902.755439814813</v>
      </c>
      <c r="G14505" s="408">
        <v>0</v>
      </c>
    </row>
    <row r="14506" spans="1:7" ht="15" x14ac:dyDescent="0.2">
      <c r="A14506" s="407" t="s">
        <v>22950</v>
      </c>
      <c r="B14506" s="407" t="s">
        <v>22951</v>
      </c>
      <c r="C14506" s="408">
        <v>0</v>
      </c>
      <c r="D14506" s="408">
        <v>24.98</v>
      </c>
      <c r="E14506" s="408">
        <v>24.98</v>
      </c>
      <c r="F14506" s="409">
        <v>45902.758206018516</v>
      </c>
      <c r="G14506" s="408">
        <v>0</v>
      </c>
    </row>
    <row r="14507" spans="1:7" ht="15" x14ac:dyDescent="0.2">
      <c r="A14507" s="407" t="s">
        <v>22952</v>
      </c>
      <c r="B14507" s="407" t="s">
        <v>22953</v>
      </c>
      <c r="C14507" s="408">
        <v>0</v>
      </c>
      <c r="D14507" s="408">
        <v>5.43</v>
      </c>
      <c r="E14507" s="408">
        <v>5.43</v>
      </c>
      <c r="F14507" s="409">
        <v>45902.804780092592</v>
      </c>
      <c r="G14507" s="408">
        <v>0</v>
      </c>
    </row>
    <row r="14508" spans="1:7" ht="15" x14ac:dyDescent="0.2">
      <c r="A14508" s="407" t="s">
        <v>22954</v>
      </c>
      <c r="B14508" s="407" t="s">
        <v>22955</v>
      </c>
      <c r="C14508" s="408">
        <v>0</v>
      </c>
      <c r="D14508" s="408">
        <v>3.09</v>
      </c>
      <c r="E14508" s="408">
        <v>3.09</v>
      </c>
      <c r="F14508" s="409">
        <v>45902.805578703701</v>
      </c>
      <c r="G14508" s="408">
        <v>0</v>
      </c>
    </row>
    <row r="14509" spans="1:7" ht="15" x14ac:dyDescent="0.2">
      <c r="A14509" s="407" t="s">
        <v>22956</v>
      </c>
      <c r="B14509" s="407" t="s">
        <v>22957</v>
      </c>
      <c r="C14509" s="408">
        <v>0</v>
      </c>
      <c r="D14509" s="408">
        <v>27.85</v>
      </c>
      <c r="E14509" s="408">
        <v>27.85</v>
      </c>
      <c r="F14509" s="409">
        <v>45902.76357638889</v>
      </c>
      <c r="G14509" s="408">
        <v>0</v>
      </c>
    </row>
    <row r="14510" spans="1:7" ht="15" x14ac:dyDescent="0.2">
      <c r="A14510" s="407" t="s">
        <v>22958</v>
      </c>
      <c r="B14510" s="407" t="s">
        <v>22959</v>
      </c>
      <c r="C14510" s="408">
        <v>0</v>
      </c>
      <c r="D14510" s="408">
        <v>28.57</v>
      </c>
      <c r="E14510" s="408">
        <v>28.57</v>
      </c>
      <c r="F14510" s="409">
        <v>45902.76394675926</v>
      </c>
      <c r="G14510" s="408">
        <v>0</v>
      </c>
    </row>
    <row r="14511" spans="1:7" ht="15" x14ac:dyDescent="0.2">
      <c r="A14511" s="407" t="s">
        <v>22960</v>
      </c>
      <c r="B14511" s="407" t="s">
        <v>22961</v>
      </c>
      <c r="C14511" s="408">
        <v>0</v>
      </c>
      <c r="D14511" s="408">
        <v>24.06</v>
      </c>
      <c r="E14511" s="408">
        <v>24.06</v>
      </c>
      <c r="F14511" s="409">
        <v>45902.764537037037</v>
      </c>
      <c r="G14511" s="408">
        <v>0</v>
      </c>
    </row>
    <row r="14512" spans="1:7" ht="15" x14ac:dyDescent="0.2">
      <c r="A14512" s="407" t="s">
        <v>22962</v>
      </c>
      <c r="B14512" s="407" t="s">
        <v>22963</v>
      </c>
      <c r="C14512" s="408">
        <v>0</v>
      </c>
      <c r="D14512" s="408">
        <v>26.39</v>
      </c>
      <c r="E14512" s="408">
        <v>26.39</v>
      </c>
      <c r="F14512" s="409">
        <v>45902.765138888892</v>
      </c>
      <c r="G14512" s="408">
        <v>0</v>
      </c>
    </row>
    <row r="14513" spans="1:7" ht="15" x14ac:dyDescent="0.2">
      <c r="A14513" s="407" t="s">
        <v>22964</v>
      </c>
      <c r="B14513" s="407" t="s">
        <v>22965</v>
      </c>
      <c r="C14513" s="408">
        <v>0</v>
      </c>
      <c r="D14513" s="408">
        <v>21.67</v>
      </c>
      <c r="E14513" s="408">
        <v>21.67</v>
      </c>
      <c r="F14513" s="409">
        <v>45902.766331018516</v>
      </c>
      <c r="G14513" s="408">
        <v>0</v>
      </c>
    </row>
    <row r="14514" spans="1:7" ht="15" x14ac:dyDescent="0.2">
      <c r="A14514" s="407" t="s">
        <v>22966</v>
      </c>
      <c r="B14514" s="407" t="s">
        <v>22967</v>
      </c>
      <c r="C14514" s="408">
        <v>2.0099999999999998</v>
      </c>
      <c r="D14514" s="408">
        <v>30.957913186448408</v>
      </c>
      <c r="E14514" s="408">
        <v>32.967913186448406</v>
      </c>
      <c r="F14514" s="409">
        <v>44970.550439814811</v>
      </c>
      <c r="G14514" s="408">
        <v>0</v>
      </c>
    </row>
    <row r="14515" spans="1:7" ht="15" x14ac:dyDescent="0.2">
      <c r="A14515" s="407" t="s">
        <v>22968</v>
      </c>
      <c r="B14515" s="407" t="s">
        <v>22969</v>
      </c>
      <c r="C14515" s="408">
        <v>0</v>
      </c>
      <c r="D14515" s="408">
        <v>2.4700000000000002</v>
      </c>
      <c r="E14515" s="408">
        <v>2.4700000000000002</v>
      </c>
      <c r="F14515" s="409">
        <v>46057.605266203704</v>
      </c>
      <c r="G14515" s="408">
        <v>0</v>
      </c>
    </row>
    <row r="14516" spans="1:7" ht="15" x14ac:dyDescent="0.2">
      <c r="A14516" s="407" t="s">
        <v>37913</v>
      </c>
      <c r="B14516" s="407" t="s">
        <v>37914</v>
      </c>
      <c r="C14516" s="408">
        <v>0</v>
      </c>
      <c r="D14516" s="408">
        <v>3.3</v>
      </c>
      <c r="E14516" s="408">
        <v>3.3</v>
      </c>
      <c r="F14516" s="409">
        <v>43005.615416666667</v>
      </c>
      <c r="G14516" s="408">
        <v>0</v>
      </c>
    </row>
    <row r="14517" spans="1:7" ht="15" x14ac:dyDescent="0.25">
      <c r="A14517" s="407" t="s">
        <v>37915</v>
      </c>
      <c r="B14517" s="407" t="s">
        <v>37916</v>
      </c>
      <c r="C14517" s="406"/>
      <c r="D14517" s="406"/>
      <c r="E14517" s="406"/>
      <c r="F14517" s="409">
        <v>43782.587025462963</v>
      </c>
      <c r="G14517" s="408">
        <v>0</v>
      </c>
    </row>
    <row r="14518" spans="1:7" ht="15" x14ac:dyDescent="0.2">
      <c r="A14518" s="407" t="s">
        <v>22970</v>
      </c>
      <c r="B14518" s="407" t="s">
        <v>22971</v>
      </c>
      <c r="C14518" s="408">
        <v>0</v>
      </c>
      <c r="D14518" s="408">
        <v>8.74</v>
      </c>
      <c r="E14518" s="408">
        <v>8.74</v>
      </c>
      <c r="F14518" s="409">
        <v>44881.394085648149</v>
      </c>
      <c r="G14518" s="408">
        <v>0</v>
      </c>
    </row>
    <row r="14519" spans="1:7" ht="15" x14ac:dyDescent="0.25">
      <c r="A14519" s="407" t="s">
        <v>22972</v>
      </c>
      <c r="B14519" s="407" t="s">
        <v>22973</v>
      </c>
      <c r="C14519" s="406"/>
      <c r="D14519" s="408">
        <v>0.51</v>
      </c>
      <c r="E14519" s="408">
        <v>0.51</v>
      </c>
      <c r="F14519" s="406"/>
      <c r="G14519" s="408">
        <v>0</v>
      </c>
    </row>
    <row r="14520" spans="1:7" ht="15" x14ac:dyDescent="0.2">
      <c r="A14520" s="407" t="s">
        <v>22974</v>
      </c>
      <c r="B14520" s="407" t="s">
        <v>22975</v>
      </c>
      <c r="C14520" s="408">
        <v>0</v>
      </c>
      <c r="D14520" s="408">
        <v>3.25</v>
      </c>
      <c r="E14520" s="408">
        <v>3.25</v>
      </c>
      <c r="F14520" s="409">
        <v>44684.361481481479</v>
      </c>
      <c r="G14520" s="408">
        <v>0</v>
      </c>
    </row>
    <row r="14521" spans="1:7" ht="15" x14ac:dyDescent="0.2">
      <c r="A14521" s="407" t="s">
        <v>22976</v>
      </c>
      <c r="B14521" s="407" t="s">
        <v>22977</v>
      </c>
      <c r="C14521" s="408">
        <v>0</v>
      </c>
      <c r="D14521" s="408">
        <v>3.25</v>
      </c>
      <c r="E14521" s="408">
        <v>3.25</v>
      </c>
      <c r="F14521" s="409">
        <v>45678.419849537036</v>
      </c>
      <c r="G14521" s="408">
        <v>0</v>
      </c>
    </row>
    <row r="14522" spans="1:7" ht="15" x14ac:dyDescent="0.2">
      <c r="A14522" s="407" t="s">
        <v>22978</v>
      </c>
      <c r="B14522" s="407" t="s">
        <v>22979</v>
      </c>
      <c r="C14522" s="408">
        <v>0</v>
      </c>
      <c r="D14522" s="408">
        <v>3.3</v>
      </c>
      <c r="E14522" s="408">
        <v>3.3</v>
      </c>
      <c r="F14522" s="409">
        <v>45931.318194444444</v>
      </c>
      <c r="G14522" s="408">
        <v>0</v>
      </c>
    </row>
    <row r="14523" spans="1:7" ht="15" x14ac:dyDescent="0.2">
      <c r="A14523" s="407" t="s">
        <v>22980</v>
      </c>
      <c r="B14523" s="407" t="s">
        <v>22981</v>
      </c>
      <c r="C14523" s="408">
        <v>0</v>
      </c>
      <c r="D14523" s="408">
        <v>0.1</v>
      </c>
      <c r="E14523" s="408">
        <v>0.1</v>
      </c>
      <c r="F14523" s="409">
        <v>45678.372499999998</v>
      </c>
      <c r="G14523" s="408">
        <v>0</v>
      </c>
    </row>
    <row r="14524" spans="1:7" ht="15" x14ac:dyDescent="0.2">
      <c r="A14524" s="407" t="s">
        <v>22982</v>
      </c>
      <c r="B14524" s="407" t="s">
        <v>22983</v>
      </c>
      <c r="C14524" s="408">
        <v>0</v>
      </c>
      <c r="D14524" s="408">
        <v>0.57999999999999996</v>
      </c>
      <c r="E14524" s="408">
        <v>0.57999999999999996</v>
      </c>
      <c r="F14524" s="409">
        <v>44524.677094907405</v>
      </c>
      <c r="G14524" s="408">
        <v>0</v>
      </c>
    </row>
    <row r="14525" spans="1:7" ht="15" x14ac:dyDescent="0.2">
      <c r="A14525" s="407" t="s">
        <v>22984</v>
      </c>
      <c r="B14525" s="407" t="s">
        <v>22985</v>
      </c>
      <c r="C14525" s="408">
        <v>0</v>
      </c>
      <c r="D14525" s="408">
        <v>1.98</v>
      </c>
      <c r="E14525" s="408">
        <v>1.98</v>
      </c>
      <c r="F14525" s="409">
        <v>44523.390590277777</v>
      </c>
      <c r="G14525" s="408">
        <v>0</v>
      </c>
    </row>
    <row r="14526" spans="1:7" ht="15" x14ac:dyDescent="0.2">
      <c r="A14526" s="407" t="s">
        <v>22986</v>
      </c>
      <c r="B14526" s="407" t="s">
        <v>22987</v>
      </c>
      <c r="C14526" s="408">
        <v>0</v>
      </c>
      <c r="D14526" s="408">
        <v>2.4900000000000002</v>
      </c>
      <c r="E14526" s="408">
        <v>2.4900000000000002</v>
      </c>
      <c r="F14526" s="409">
        <v>44881.394745370373</v>
      </c>
      <c r="G14526" s="408">
        <v>0</v>
      </c>
    </row>
    <row r="14527" spans="1:7" ht="15" x14ac:dyDescent="0.25">
      <c r="A14527" s="407" t="s">
        <v>37917</v>
      </c>
      <c r="B14527" s="407" t="s">
        <v>37918</v>
      </c>
      <c r="C14527" s="406"/>
      <c r="D14527" s="408">
        <v>2.66</v>
      </c>
      <c r="E14527" s="408">
        <v>2.66</v>
      </c>
      <c r="F14527" s="409">
        <v>43782.587835648148</v>
      </c>
      <c r="G14527" s="408">
        <v>0</v>
      </c>
    </row>
    <row r="14528" spans="1:7" ht="15" x14ac:dyDescent="0.25">
      <c r="A14528" s="407" t="s">
        <v>37919</v>
      </c>
      <c r="B14528" s="407" t="s">
        <v>37920</v>
      </c>
      <c r="C14528" s="406"/>
      <c r="D14528" s="408">
        <v>0.96</v>
      </c>
      <c r="E14528" s="408">
        <v>0.96</v>
      </c>
      <c r="F14528" s="409">
        <v>43782.588078703702</v>
      </c>
      <c r="G14528" s="408">
        <v>0</v>
      </c>
    </row>
    <row r="14529" spans="1:7" ht="15" x14ac:dyDescent="0.2">
      <c r="A14529" s="407" t="s">
        <v>22988</v>
      </c>
      <c r="B14529" s="407" t="s">
        <v>22989</v>
      </c>
      <c r="C14529" s="408">
        <v>0</v>
      </c>
      <c r="D14529" s="408">
        <v>4.43</v>
      </c>
      <c r="E14529" s="408">
        <v>4.43</v>
      </c>
      <c r="F14529" s="409">
        <v>44222.407314814816</v>
      </c>
      <c r="G14529" s="408">
        <v>0</v>
      </c>
    </row>
    <row r="14530" spans="1:7" ht="15" x14ac:dyDescent="0.2">
      <c r="A14530" s="407" t="s">
        <v>37921</v>
      </c>
      <c r="B14530" s="407" t="s">
        <v>37922</v>
      </c>
      <c r="C14530" s="408">
        <v>104.5</v>
      </c>
      <c r="D14530" s="408">
        <v>366.73039999999997</v>
      </c>
      <c r="E14530" s="408">
        <v>471.23039999999997</v>
      </c>
      <c r="F14530" s="409">
        <v>43007.534837962965</v>
      </c>
      <c r="G14530" s="408">
        <v>0</v>
      </c>
    </row>
    <row r="14531" spans="1:7" ht="15" x14ac:dyDescent="0.2">
      <c r="A14531" s="407" t="s">
        <v>37923</v>
      </c>
      <c r="B14531" s="407" t="s">
        <v>37924</v>
      </c>
      <c r="C14531" s="408">
        <v>94.5</v>
      </c>
      <c r="D14531" s="408">
        <v>331.75279999999998</v>
      </c>
      <c r="E14531" s="408">
        <v>426.25279999999998</v>
      </c>
      <c r="F14531" s="409">
        <v>43007.535127314812</v>
      </c>
      <c r="G14531" s="408">
        <v>0</v>
      </c>
    </row>
    <row r="14532" spans="1:7" ht="15" x14ac:dyDescent="0.2">
      <c r="A14532" s="407" t="s">
        <v>37925</v>
      </c>
      <c r="B14532" s="407" t="s">
        <v>37926</v>
      </c>
      <c r="C14532" s="408">
        <v>44.5</v>
      </c>
      <c r="D14532" s="408">
        <v>223.572</v>
      </c>
      <c r="E14532" s="408">
        <v>268.072</v>
      </c>
      <c r="F14532" s="409">
        <v>43007.535462962966</v>
      </c>
      <c r="G14532" s="408">
        <v>0</v>
      </c>
    </row>
    <row r="14533" spans="1:7" ht="15" x14ac:dyDescent="0.25">
      <c r="A14533" s="407" t="s">
        <v>37927</v>
      </c>
      <c r="B14533" s="407" t="s">
        <v>37928</v>
      </c>
      <c r="C14533" s="406"/>
      <c r="D14533" s="406"/>
      <c r="E14533" s="406"/>
      <c r="F14533" s="409">
        <v>43007.535752314812</v>
      </c>
      <c r="G14533" s="408">
        <v>0</v>
      </c>
    </row>
    <row r="14534" spans="1:7" ht="15" x14ac:dyDescent="0.25">
      <c r="A14534" s="407" t="s">
        <v>37929</v>
      </c>
      <c r="B14534" s="407" t="s">
        <v>37930</v>
      </c>
      <c r="C14534" s="406"/>
      <c r="D14534" s="406"/>
      <c r="E14534" s="406"/>
      <c r="F14534" s="409">
        <v>43007.536215277774</v>
      </c>
      <c r="G14534" s="408">
        <v>0</v>
      </c>
    </row>
    <row r="14535" spans="1:7" ht="15" x14ac:dyDescent="0.25">
      <c r="A14535" s="407" t="s">
        <v>37931</v>
      </c>
      <c r="B14535" s="407" t="s">
        <v>37932</v>
      </c>
      <c r="C14535" s="406"/>
      <c r="D14535" s="406"/>
      <c r="E14535" s="406"/>
      <c r="F14535" s="409">
        <v>43007.536782407406</v>
      </c>
      <c r="G14535" s="408">
        <v>0</v>
      </c>
    </row>
    <row r="14536" spans="1:7" ht="15" x14ac:dyDescent="0.25">
      <c r="A14536" s="407" t="s">
        <v>37933</v>
      </c>
      <c r="B14536" s="407" t="s">
        <v>37934</v>
      </c>
      <c r="C14536" s="406"/>
      <c r="D14536" s="406"/>
      <c r="E14536" s="406"/>
      <c r="F14536" s="409">
        <v>43007.537523148145</v>
      </c>
      <c r="G14536" s="408">
        <v>0</v>
      </c>
    </row>
    <row r="14537" spans="1:7" ht="15" x14ac:dyDescent="0.2">
      <c r="A14537" s="407" t="s">
        <v>37935</v>
      </c>
      <c r="B14537" s="407" t="s">
        <v>37936</v>
      </c>
      <c r="C14537" s="408">
        <v>34.5</v>
      </c>
      <c r="D14537" s="408">
        <v>121.88720000000001</v>
      </c>
      <c r="E14537" s="408">
        <v>156.38720000000001</v>
      </c>
      <c r="F14537" s="409">
        <v>43007.537766203706</v>
      </c>
      <c r="G14537" s="408">
        <v>0</v>
      </c>
    </row>
    <row r="14538" spans="1:7" ht="15" x14ac:dyDescent="0.2">
      <c r="A14538" s="407" t="s">
        <v>37937</v>
      </c>
      <c r="B14538" s="407" t="s">
        <v>37938</v>
      </c>
      <c r="C14538" s="408">
        <v>34</v>
      </c>
      <c r="D14538" s="408">
        <v>125.4096</v>
      </c>
      <c r="E14538" s="408">
        <v>159.40960000000001</v>
      </c>
      <c r="F14538" s="409">
        <v>43007.538032407407</v>
      </c>
      <c r="G14538" s="408">
        <v>0</v>
      </c>
    </row>
    <row r="14539" spans="1:7" ht="15" x14ac:dyDescent="0.2">
      <c r="A14539" s="407" t="s">
        <v>37939</v>
      </c>
      <c r="B14539" s="407" t="s">
        <v>37940</v>
      </c>
      <c r="C14539" s="408">
        <v>65.02</v>
      </c>
      <c r="D14539" s="408">
        <v>370.46414747836599</v>
      </c>
      <c r="E14539" s="408">
        <v>435.48414747836597</v>
      </c>
      <c r="F14539" s="409">
        <v>43007.538368055553</v>
      </c>
      <c r="G14539" s="408">
        <v>0</v>
      </c>
    </row>
    <row r="14540" spans="1:7" ht="15" x14ac:dyDescent="0.2">
      <c r="A14540" s="407" t="s">
        <v>37941</v>
      </c>
      <c r="B14540" s="407" t="s">
        <v>37942</v>
      </c>
      <c r="C14540" s="408">
        <v>64.41</v>
      </c>
      <c r="D14540" s="408">
        <v>559.70914747836594</v>
      </c>
      <c r="E14540" s="408">
        <v>624.1191474783659</v>
      </c>
      <c r="F14540" s="409">
        <v>43012.377106481479</v>
      </c>
      <c r="G14540" s="408">
        <v>0</v>
      </c>
    </row>
    <row r="14541" spans="1:7" ht="15" x14ac:dyDescent="0.2">
      <c r="A14541" s="407" t="s">
        <v>37943</v>
      </c>
      <c r="B14541" s="407" t="s">
        <v>37944</v>
      </c>
      <c r="C14541" s="408">
        <v>112</v>
      </c>
      <c r="D14541" s="408">
        <v>458.20659999999998</v>
      </c>
      <c r="E14541" s="408">
        <v>570.20659999999998</v>
      </c>
      <c r="F14541" s="409">
        <v>43007.539050925923</v>
      </c>
      <c r="G14541" s="408">
        <v>0</v>
      </c>
    </row>
    <row r="14542" spans="1:7" ht="15" x14ac:dyDescent="0.25">
      <c r="A14542" s="407" t="s">
        <v>22990</v>
      </c>
      <c r="B14542" s="407" t="s">
        <v>22991</v>
      </c>
      <c r="C14542" s="408">
        <v>2.5100000000000002</v>
      </c>
      <c r="D14542" s="408">
        <v>40.628484775794099</v>
      </c>
      <c r="E14542" s="408">
        <v>43.138484775794097</v>
      </c>
      <c r="F14542" s="406"/>
      <c r="G14542" s="408">
        <v>0</v>
      </c>
    </row>
    <row r="14543" spans="1:7" ht="15" x14ac:dyDescent="0.25">
      <c r="A14543" s="407" t="s">
        <v>22992</v>
      </c>
      <c r="B14543" s="407" t="s">
        <v>22993</v>
      </c>
      <c r="C14543" s="408">
        <v>37.5</v>
      </c>
      <c r="D14543" s="408">
        <v>134.04929999999999</v>
      </c>
      <c r="E14543" s="408">
        <v>171.54929999999999</v>
      </c>
      <c r="F14543" s="406"/>
      <c r="G14543" s="408">
        <v>0</v>
      </c>
    </row>
    <row r="14544" spans="1:7" ht="15" x14ac:dyDescent="0.2">
      <c r="A14544" s="407" t="s">
        <v>37945</v>
      </c>
      <c r="B14544" s="407" t="s">
        <v>37946</v>
      </c>
      <c r="C14544" s="408">
        <v>46.91</v>
      </c>
      <c r="D14544" s="408">
        <v>552.317147478366</v>
      </c>
      <c r="E14544" s="408">
        <v>599.22714747836596</v>
      </c>
      <c r="F14544" s="409">
        <v>43007.539340277777</v>
      </c>
      <c r="G14544" s="408">
        <v>0</v>
      </c>
    </row>
    <row r="14545" spans="1:7" ht="15" x14ac:dyDescent="0.2">
      <c r="A14545" s="407" t="s">
        <v>37947</v>
      </c>
      <c r="B14545" s="407" t="s">
        <v>37948</v>
      </c>
      <c r="C14545" s="408">
        <v>55.21</v>
      </c>
      <c r="D14545" s="408">
        <v>425.33114747836595</v>
      </c>
      <c r="E14545" s="408">
        <v>480.54114747836599</v>
      </c>
      <c r="F14545" s="409">
        <v>43007.539641203701</v>
      </c>
      <c r="G14545" s="408">
        <v>0</v>
      </c>
    </row>
    <row r="14546" spans="1:7" ht="15" x14ac:dyDescent="0.2">
      <c r="A14546" s="407" t="s">
        <v>37949</v>
      </c>
      <c r="B14546" s="407" t="s">
        <v>37950</v>
      </c>
      <c r="C14546" s="408">
        <v>107.5</v>
      </c>
      <c r="D14546" s="408">
        <v>407.13060000000002</v>
      </c>
      <c r="E14546" s="408">
        <v>514.63059999999996</v>
      </c>
      <c r="F14546" s="409">
        <v>45824.458773148152</v>
      </c>
      <c r="G14546" s="408">
        <v>0</v>
      </c>
    </row>
    <row r="14547" spans="1:7" ht="15" x14ac:dyDescent="0.2">
      <c r="A14547" s="407" t="s">
        <v>37951</v>
      </c>
      <c r="B14547" s="407" t="s">
        <v>37952</v>
      </c>
      <c r="C14547" s="408">
        <v>107.5</v>
      </c>
      <c r="D14547" s="408">
        <v>455.89859999999999</v>
      </c>
      <c r="E14547" s="408">
        <v>563.39859999999999</v>
      </c>
      <c r="F14547" s="409">
        <v>43007.540127314816</v>
      </c>
      <c r="G14547" s="408">
        <v>0</v>
      </c>
    </row>
    <row r="14548" spans="1:7" ht="15" x14ac:dyDescent="0.2">
      <c r="A14548" s="407" t="s">
        <v>37953</v>
      </c>
      <c r="B14548" s="407" t="s">
        <v>37954</v>
      </c>
      <c r="C14548" s="408">
        <v>4</v>
      </c>
      <c r="D14548" s="408">
        <v>402.66379999999998</v>
      </c>
      <c r="E14548" s="408">
        <v>406.66379999999998</v>
      </c>
      <c r="F14548" s="409">
        <v>43007.540462962963</v>
      </c>
      <c r="G14548" s="408">
        <v>0</v>
      </c>
    </row>
    <row r="14549" spans="1:7" ht="15" x14ac:dyDescent="0.2">
      <c r="A14549" s="407" t="s">
        <v>37955</v>
      </c>
      <c r="B14549" s="407" t="s">
        <v>37956</v>
      </c>
      <c r="C14549" s="408">
        <v>4</v>
      </c>
      <c r="D14549" s="408">
        <v>455.51100000000002</v>
      </c>
      <c r="E14549" s="408">
        <v>459.51100000000002</v>
      </c>
      <c r="F14549" s="409">
        <v>43007.540879629632</v>
      </c>
      <c r="G14549" s="408">
        <v>0</v>
      </c>
    </row>
    <row r="14550" spans="1:7" ht="15" x14ac:dyDescent="0.2">
      <c r="A14550" s="407" t="s">
        <v>37957</v>
      </c>
      <c r="B14550" s="407" t="s">
        <v>37958</v>
      </c>
      <c r="C14550" s="408">
        <v>4</v>
      </c>
      <c r="D14550" s="408">
        <v>475.74380000000002</v>
      </c>
      <c r="E14550" s="408">
        <v>479.74380000000002</v>
      </c>
      <c r="F14550" s="409">
        <v>43007.541134259256</v>
      </c>
      <c r="G14550" s="408">
        <v>0</v>
      </c>
    </row>
    <row r="14551" spans="1:7" ht="15" x14ac:dyDescent="0.2">
      <c r="A14551" s="407" t="s">
        <v>37959</v>
      </c>
      <c r="B14551" s="407" t="s">
        <v>37960</v>
      </c>
      <c r="C14551" s="408">
        <v>4</v>
      </c>
      <c r="D14551" s="408">
        <v>329.5838</v>
      </c>
      <c r="E14551" s="408">
        <v>333.5838</v>
      </c>
      <c r="F14551" s="409">
        <v>43007.541493055556</v>
      </c>
      <c r="G14551" s="408">
        <v>0</v>
      </c>
    </row>
    <row r="14552" spans="1:7" ht="15" x14ac:dyDescent="0.2">
      <c r="A14552" s="407" t="s">
        <v>22994</v>
      </c>
      <c r="B14552" s="407" t="s">
        <v>22995</v>
      </c>
      <c r="C14552" s="408">
        <v>0.71</v>
      </c>
      <c r="D14552" s="408">
        <v>4.5751999999999997</v>
      </c>
      <c r="E14552" s="408">
        <v>5.2851999999999997</v>
      </c>
      <c r="F14552" s="409">
        <v>42954.554803240739</v>
      </c>
      <c r="G14552" s="408">
        <v>0</v>
      </c>
    </row>
    <row r="14553" spans="1:7" ht="15" x14ac:dyDescent="0.2">
      <c r="A14553" s="407" t="s">
        <v>22996</v>
      </c>
      <c r="B14553" s="407" t="s">
        <v>22997</v>
      </c>
      <c r="C14553" s="408">
        <v>0.71</v>
      </c>
      <c r="D14553" s="408">
        <v>4.5751999999999997</v>
      </c>
      <c r="E14553" s="408">
        <v>5.2851999999999997</v>
      </c>
      <c r="F14553" s="409">
        <v>42954.555196759262</v>
      </c>
      <c r="G14553" s="408">
        <v>0</v>
      </c>
    </row>
    <row r="14554" spans="1:7" ht="15" x14ac:dyDescent="0.25">
      <c r="A14554" s="407" t="s">
        <v>22998</v>
      </c>
      <c r="B14554" s="407" t="s">
        <v>22999</v>
      </c>
      <c r="C14554" s="408">
        <v>3.5</v>
      </c>
      <c r="D14554" s="408">
        <v>10.764799999999999</v>
      </c>
      <c r="E14554" s="408">
        <v>14.264799999999999</v>
      </c>
      <c r="F14554" s="406"/>
      <c r="G14554" s="408">
        <v>0</v>
      </c>
    </row>
    <row r="14555" spans="1:7" ht="15" x14ac:dyDescent="0.25">
      <c r="A14555" s="407" t="s">
        <v>23000</v>
      </c>
      <c r="B14555" s="407" t="s">
        <v>23001</v>
      </c>
      <c r="C14555" s="408">
        <v>6</v>
      </c>
      <c r="D14555" s="408">
        <v>4.6520000000000001</v>
      </c>
      <c r="E14555" s="408">
        <v>10.651999999999999</v>
      </c>
      <c r="F14555" s="406"/>
      <c r="G14555" s="408">
        <v>0</v>
      </c>
    </row>
    <row r="14556" spans="1:7" ht="15" x14ac:dyDescent="0.25">
      <c r="A14556" s="407" t="s">
        <v>23002</v>
      </c>
      <c r="B14556" s="407" t="s">
        <v>23003</v>
      </c>
      <c r="C14556" s="406"/>
      <c r="D14556" s="406"/>
      <c r="E14556" s="406"/>
      <c r="F14556" s="406"/>
      <c r="G14556" s="408">
        <v>0</v>
      </c>
    </row>
    <row r="14557" spans="1:7" ht="15" x14ac:dyDescent="0.25">
      <c r="A14557" s="407" t="s">
        <v>23004</v>
      </c>
      <c r="B14557" s="407" t="s">
        <v>23005</v>
      </c>
      <c r="C14557" s="408">
        <v>51</v>
      </c>
      <c r="D14557" s="408">
        <v>13.6165</v>
      </c>
      <c r="E14557" s="408">
        <v>64.616500000000002</v>
      </c>
      <c r="F14557" s="406"/>
      <c r="G14557" s="408">
        <v>0</v>
      </c>
    </row>
    <row r="14558" spans="1:7" ht="15" x14ac:dyDescent="0.2">
      <c r="A14558" s="407" t="s">
        <v>37961</v>
      </c>
      <c r="B14558" s="407" t="s">
        <v>37962</v>
      </c>
      <c r="C14558" s="408">
        <v>12.5</v>
      </c>
      <c r="D14558" s="408">
        <v>14.5282</v>
      </c>
      <c r="E14558" s="408">
        <v>27.028199999999998</v>
      </c>
      <c r="F14558" s="409">
        <v>43007.541770833333</v>
      </c>
      <c r="G14558" s="408">
        <v>0</v>
      </c>
    </row>
    <row r="14559" spans="1:7" ht="15" x14ac:dyDescent="0.2">
      <c r="A14559" s="407" t="s">
        <v>23006</v>
      </c>
      <c r="B14559" s="407" t="s">
        <v>23007</v>
      </c>
      <c r="C14559" s="408">
        <v>2.5100000000000002</v>
      </c>
      <c r="D14559" s="408">
        <v>29.566030000000001</v>
      </c>
      <c r="E14559" s="408">
        <v>32.076030000000003</v>
      </c>
      <c r="F14559" s="409">
        <v>43012.378240740742</v>
      </c>
      <c r="G14559" s="408">
        <v>0</v>
      </c>
    </row>
    <row r="14560" spans="1:7" ht="15" x14ac:dyDescent="0.25">
      <c r="A14560" s="407" t="s">
        <v>23008</v>
      </c>
      <c r="B14560" s="407" t="s">
        <v>23009</v>
      </c>
      <c r="C14560" s="408">
        <v>0.71</v>
      </c>
      <c r="D14560" s="408">
        <v>4.7998000000000003</v>
      </c>
      <c r="E14560" s="408">
        <v>5.5098000000000003</v>
      </c>
      <c r="F14560" s="406"/>
      <c r="G14560" s="408">
        <v>0</v>
      </c>
    </row>
    <row r="14561" spans="1:7" ht="15" x14ac:dyDescent="0.25">
      <c r="A14561" s="407" t="s">
        <v>23010</v>
      </c>
      <c r="B14561" s="407" t="s">
        <v>23011</v>
      </c>
      <c r="C14561" s="408">
        <v>0.71</v>
      </c>
      <c r="D14561" s="408">
        <v>4.7998000000000003</v>
      </c>
      <c r="E14561" s="408">
        <v>5.5098000000000003</v>
      </c>
      <c r="F14561" s="406"/>
      <c r="G14561" s="408">
        <v>0</v>
      </c>
    </row>
    <row r="14562" spans="1:7" ht="15" x14ac:dyDescent="0.25">
      <c r="A14562" s="407" t="s">
        <v>23012</v>
      </c>
      <c r="B14562" s="407" t="s">
        <v>23013</v>
      </c>
      <c r="C14562" s="408">
        <v>4</v>
      </c>
      <c r="D14562" s="408">
        <v>28.784800000000001</v>
      </c>
      <c r="E14562" s="408">
        <v>32.784799999999997</v>
      </c>
      <c r="F14562" s="406"/>
      <c r="G14562" s="408">
        <v>0</v>
      </c>
    </row>
    <row r="14563" spans="1:7" ht="15" x14ac:dyDescent="0.25">
      <c r="A14563" s="407" t="s">
        <v>23014</v>
      </c>
      <c r="B14563" s="407" t="s">
        <v>23015</v>
      </c>
      <c r="C14563" s="408">
        <v>4</v>
      </c>
      <c r="D14563" s="408">
        <v>28.784800000000001</v>
      </c>
      <c r="E14563" s="408">
        <v>32.784799999999997</v>
      </c>
      <c r="F14563" s="406"/>
      <c r="G14563" s="408">
        <v>0</v>
      </c>
    </row>
    <row r="14564" spans="1:7" ht="15" x14ac:dyDescent="0.2">
      <c r="A14564" s="407" t="s">
        <v>37963</v>
      </c>
      <c r="B14564" s="407" t="s">
        <v>37964</v>
      </c>
      <c r="C14564" s="408">
        <v>11</v>
      </c>
      <c r="D14564" s="408">
        <v>56.352879152574111</v>
      </c>
      <c r="E14564" s="408">
        <v>67.352879152574118</v>
      </c>
      <c r="F14564" s="409">
        <v>43229.464143518519</v>
      </c>
      <c r="G14564" s="408">
        <v>0</v>
      </c>
    </row>
    <row r="14565" spans="1:7" ht="15" x14ac:dyDescent="0.2">
      <c r="A14565" s="407" t="s">
        <v>37965</v>
      </c>
      <c r="B14565" s="407" t="s">
        <v>37966</v>
      </c>
      <c r="C14565" s="408">
        <v>11</v>
      </c>
      <c r="D14565" s="408">
        <v>62.592879152574113</v>
      </c>
      <c r="E14565" s="408">
        <v>73.592879152574113</v>
      </c>
      <c r="F14565" s="409">
        <v>43229.463738425926</v>
      </c>
      <c r="G14565" s="408">
        <v>0</v>
      </c>
    </row>
    <row r="14566" spans="1:7" ht="15" x14ac:dyDescent="0.25">
      <c r="A14566" s="407" t="s">
        <v>23016</v>
      </c>
      <c r="B14566" s="407" t="s">
        <v>23017</v>
      </c>
      <c r="C14566" s="408">
        <v>5</v>
      </c>
      <c r="D14566" s="408">
        <v>30.014800000000001</v>
      </c>
      <c r="E14566" s="408">
        <v>35.014800000000001</v>
      </c>
      <c r="F14566" s="406"/>
      <c r="G14566" s="408">
        <v>0</v>
      </c>
    </row>
    <row r="14567" spans="1:7" ht="15" x14ac:dyDescent="0.25">
      <c r="A14567" s="407" t="s">
        <v>23018</v>
      </c>
      <c r="B14567" s="407" t="s">
        <v>23019</v>
      </c>
      <c r="C14567" s="408">
        <v>2</v>
      </c>
      <c r="D14567" s="408">
        <v>4.7998000000000003</v>
      </c>
      <c r="E14567" s="408">
        <v>6.7998000000000003</v>
      </c>
      <c r="F14567" s="406"/>
      <c r="G14567" s="408">
        <v>0</v>
      </c>
    </row>
    <row r="14568" spans="1:7" ht="15" x14ac:dyDescent="0.25">
      <c r="A14568" s="407" t="s">
        <v>23020</v>
      </c>
      <c r="B14568" s="407" t="s">
        <v>23021</v>
      </c>
      <c r="C14568" s="408">
        <v>2</v>
      </c>
      <c r="D14568" s="408">
        <v>4.7998000000000003</v>
      </c>
      <c r="E14568" s="408">
        <v>6.7998000000000003</v>
      </c>
      <c r="F14568" s="406"/>
      <c r="G14568" s="408">
        <v>0</v>
      </c>
    </row>
    <row r="14569" spans="1:7" ht="15" x14ac:dyDescent="0.25">
      <c r="A14569" s="407" t="s">
        <v>23022</v>
      </c>
      <c r="B14569" s="407" t="s">
        <v>22995</v>
      </c>
      <c r="C14569" s="408">
        <v>2</v>
      </c>
      <c r="D14569" s="408">
        <v>4.5697999999999999</v>
      </c>
      <c r="E14569" s="408">
        <v>6.5697999999999999</v>
      </c>
      <c r="F14569" s="406"/>
      <c r="G14569" s="408">
        <v>0</v>
      </c>
    </row>
    <row r="14570" spans="1:7" ht="15" x14ac:dyDescent="0.25">
      <c r="A14570" s="407" t="s">
        <v>23023</v>
      </c>
      <c r="B14570" s="407" t="s">
        <v>22997</v>
      </c>
      <c r="C14570" s="408">
        <v>0.71</v>
      </c>
      <c r="D14570" s="408">
        <v>4.5697999999999999</v>
      </c>
      <c r="E14570" s="408">
        <v>5.2797999999999998</v>
      </c>
      <c r="F14570" s="406"/>
      <c r="G14570" s="408">
        <v>0</v>
      </c>
    </row>
    <row r="14571" spans="1:7" ht="15" x14ac:dyDescent="0.2">
      <c r="A14571" s="407" t="s">
        <v>23024</v>
      </c>
      <c r="B14571" s="407" t="s">
        <v>23017</v>
      </c>
      <c r="C14571" s="408">
        <v>4</v>
      </c>
      <c r="D14571" s="408">
        <v>28.7148</v>
      </c>
      <c r="E14571" s="408">
        <v>32.714799999999997</v>
      </c>
      <c r="F14571" s="409">
        <v>43012.526122685187</v>
      </c>
      <c r="G14571" s="408">
        <v>0</v>
      </c>
    </row>
    <row r="14572" spans="1:7" ht="15" x14ac:dyDescent="0.25">
      <c r="A14572" s="407" t="s">
        <v>23025</v>
      </c>
      <c r="B14572" s="407" t="s">
        <v>23026</v>
      </c>
      <c r="C14572" s="408">
        <v>2.5100000000000002</v>
      </c>
      <c r="D14572" s="408">
        <v>31.036573739182984</v>
      </c>
      <c r="E14572" s="408">
        <v>33.546573739182982</v>
      </c>
      <c r="F14572" s="406"/>
      <c r="G14572" s="408">
        <v>0</v>
      </c>
    </row>
    <row r="14573" spans="1:7" ht="15" x14ac:dyDescent="0.2">
      <c r="A14573" s="407" t="s">
        <v>23027</v>
      </c>
      <c r="B14573" s="407" t="s">
        <v>23028</v>
      </c>
      <c r="C14573" s="408">
        <v>2.5</v>
      </c>
      <c r="D14573" s="408">
        <v>81.287099999999995</v>
      </c>
      <c r="E14573" s="408">
        <v>83.787099999999995</v>
      </c>
      <c r="F14573" s="409">
        <v>43012.526412037034</v>
      </c>
      <c r="G14573" s="408">
        <v>0</v>
      </c>
    </row>
    <row r="14574" spans="1:7" ht="15" x14ac:dyDescent="0.2">
      <c r="A14574" s="407" t="s">
        <v>23029</v>
      </c>
      <c r="B14574" s="407" t="s">
        <v>23030</v>
      </c>
      <c r="C14574" s="408">
        <v>1.5</v>
      </c>
      <c r="D14574" s="408">
        <v>23.224900000000002</v>
      </c>
      <c r="E14574" s="408">
        <v>24.724900000000002</v>
      </c>
      <c r="F14574" s="409">
        <v>44523.381030092591</v>
      </c>
      <c r="G14574" s="408">
        <v>0</v>
      </c>
    </row>
    <row r="14575" spans="1:7" ht="15" x14ac:dyDescent="0.2">
      <c r="A14575" s="407" t="s">
        <v>23031</v>
      </c>
      <c r="B14575" s="407" t="s">
        <v>23032</v>
      </c>
      <c r="C14575" s="408">
        <v>7.5</v>
      </c>
      <c r="D14575" s="408">
        <v>31.934799999999999</v>
      </c>
      <c r="E14575" s="408">
        <v>39.434800000000003</v>
      </c>
      <c r="F14575" s="409">
        <v>43012.527048611111</v>
      </c>
      <c r="G14575" s="408">
        <v>0</v>
      </c>
    </row>
    <row r="14576" spans="1:7" ht="15" x14ac:dyDescent="0.2">
      <c r="A14576" s="407" t="s">
        <v>23033</v>
      </c>
      <c r="B14576" s="407" t="s">
        <v>23034</v>
      </c>
      <c r="C14576" s="408">
        <v>5.01</v>
      </c>
      <c r="D14576" s="408">
        <v>15.560179901210317</v>
      </c>
      <c r="E14576" s="408">
        <v>25.570179901210313</v>
      </c>
      <c r="F14576" s="409">
        <v>45329.358564814815</v>
      </c>
      <c r="G14576" s="408">
        <v>0</v>
      </c>
    </row>
    <row r="14577" spans="1:7" ht="15" x14ac:dyDescent="0.25">
      <c r="A14577" s="407" t="s">
        <v>23035</v>
      </c>
      <c r="B14577" s="407" t="s">
        <v>23036</v>
      </c>
      <c r="C14577" s="408">
        <v>2.5100000000000002</v>
      </c>
      <c r="D14577" s="408">
        <v>15.040889576287054</v>
      </c>
      <c r="E14577" s="408">
        <v>17.550889576287055</v>
      </c>
      <c r="F14577" s="406"/>
      <c r="G14577" s="408">
        <v>0</v>
      </c>
    </row>
    <row r="14578" spans="1:7" ht="15" x14ac:dyDescent="0.2">
      <c r="A14578" s="407" t="s">
        <v>23037</v>
      </c>
      <c r="B14578" s="407" t="s">
        <v>23038</v>
      </c>
      <c r="C14578" s="408">
        <v>1.5</v>
      </c>
      <c r="D14578" s="408">
        <v>3.1664841628959275</v>
      </c>
      <c r="E14578" s="408">
        <v>4.6664841628959275</v>
      </c>
      <c r="F14578" s="409">
        <v>45513.322430555556</v>
      </c>
      <c r="G14578" s="408">
        <v>0</v>
      </c>
    </row>
    <row r="14579" spans="1:7" ht="15" x14ac:dyDescent="0.2">
      <c r="A14579" s="407" t="s">
        <v>23039</v>
      </c>
      <c r="B14579" s="407" t="s">
        <v>23040</v>
      </c>
      <c r="C14579" s="408">
        <v>3.25</v>
      </c>
      <c r="D14579" s="408">
        <v>18.963000000000001</v>
      </c>
      <c r="E14579" s="408">
        <v>22.513000000000002</v>
      </c>
      <c r="F14579" s="409">
        <v>44041.427372685182</v>
      </c>
      <c r="G14579" s="408">
        <v>0</v>
      </c>
    </row>
    <row r="14580" spans="1:7" ht="15" x14ac:dyDescent="0.25">
      <c r="A14580" s="407" t="s">
        <v>23041</v>
      </c>
      <c r="B14580" s="407" t="s">
        <v>23042</v>
      </c>
      <c r="C14580" s="408">
        <v>5.01</v>
      </c>
      <c r="D14580" s="408">
        <v>8.5286772499999994</v>
      </c>
      <c r="E14580" s="408">
        <v>18.538677249999999</v>
      </c>
      <c r="F14580" s="406"/>
      <c r="G14580" s="408">
        <v>0</v>
      </c>
    </row>
    <row r="14581" spans="1:7" ht="15" x14ac:dyDescent="0.25">
      <c r="A14581" s="407" t="s">
        <v>23043</v>
      </c>
      <c r="B14581" s="407" t="s">
        <v>23044</v>
      </c>
      <c r="C14581" s="408">
        <v>1.5</v>
      </c>
      <c r="D14581" s="408">
        <v>3.1664841628959275</v>
      </c>
      <c r="E14581" s="408">
        <v>4.6664841628959275</v>
      </c>
      <c r="F14581" s="406"/>
      <c r="G14581" s="408">
        <v>0</v>
      </c>
    </row>
    <row r="14582" spans="1:7" ht="15" x14ac:dyDescent="0.2">
      <c r="A14582" s="407" t="s">
        <v>23045</v>
      </c>
      <c r="B14582" s="407" t="s">
        <v>23046</v>
      </c>
      <c r="C14582" s="408">
        <v>11</v>
      </c>
      <c r="D14582" s="408">
        <v>37.622879152574107</v>
      </c>
      <c r="E14582" s="408">
        <v>48.622879152574107</v>
      </c>
      <c r="F14582" s="409">
        <v>43158.39770833333</v>
      </c>
      <c r="G14582" s="408">
        <v>0</v>
      </c>
    </row>
    <row r="14583" spans="1:7" ht="15" x14ac:dyDescent="0.2">
      <c r="A14583" s="407" t="s">
        <v>23047</v>
      </c>
      <c r="B14583" s="407" t="s">
        <v>23046</v>
      </c>
      <c r="C14583" s="408">
        <v>11</v>
      </c>
      <c r="D14583" s="408">
        <v>43.862879152574109</v>
      </c>
      <c r="E14583" s="408">
        <v>54.862879152574102</v>
      </c>
      <c r="F14583" s="409">
        <v>43229.464594907404</v>
      </c>
      <c r="G14583" s="408">
        <v>0</v>
      </c>
    </row>
    <row r="14584" spans="1:7" ht="15" x14ac:dyDescent="0.25">
      <c r="A14584" s="407" t="s">
        <v>23048</v>
      </c>
      <c r="B14584" s="407" t="s">
        <v>23049</v>
      </c>
      <c r="C14584" s="408">
        <v>1.0100000000000002</v>
      </c>
      <c r="D14584" s="408">
        <v>5.6265999999999998</v>
      </c>
      <c r="E14584" s="408">
        <v>6.6365999999999996</v>
      </c>
      <c r="F14584" s="406"/>
      <c r="G14584" s="408">
        <v>0</v>
      </c>
    </row>
    <row r="14585" spans="1:7" ht="15" x14ac:dyDescent="0.2">
      <c r="A14585" s="407" t="s">
        <v>23050</v>
      </c>
      <c r="B14585" s="407" t="s">
        <v>23051</v>
      </c>
      <c r="C14585" s="408">
        <v>0.71</v>
      </c>
      <c r="D14585" s="408">
        <v>4.6452</v>
      </c>
      <c r="E14585" s="408">
        <v>5.3552000000000008</v>
      </c>
      <c r="F14585" s="409">
        <v>42954.550196759257</v>
      </c>
      <c r="G14585" s="408">
        <v>0</v>
      </c>
    </row>
    <row r="14586" spans="1:7" ht="15" x14ac:dyDescent="0.2">
      <c r="A14586" s="407" t="s">
        <v>37967</v>
      </c>
      <c r="B14586" s="407" t="s">
        <v>37968</v>
      </c>
      <c r="C14586" s="408">
        <v>0</v>
      </c>
      <c r="D14586" s="408">
        <v>28.58797915257411</v>
      </c>
      <c r="E14586" s="408">
        <v>28.58797915257411</v>
      </c>
      <c r="F14586" s="409">
        <v>45105.703692129631</v>
      </c>
      <c r="G14586" s="408">
        <v>0</v>
      </c>
    </row>
    <row r="14587" spans="1:7" ht="15" x14ac:dyDescent="0.25">
      <c r="A14587" s="407" t="s">
        <v>37969</v>
      </c>
      <c r="B14587" s="407" t="s">
        <v>37970</v>
      </c>
      <c r="C14587" s="406"/>
      <c r="D14587" s="408">
        <v>29.4176</v>
      </c>
      <c r="E14587" s="408">
        <v>29.4176</v>
      </c>
      <c r="F14587" s="409">
        <v>45105.703564814816</v>
      </c>
      <c r="G14587" s="408">
        <v>0</v>
      </c>
    </row>
    <row r="14588" spans="1:7" ht="15" x14ac:dyDescent="0.25">
      <c r="A14588" s="407" t="s">
        <v>23052</v>
      </c>
      <c r="B14588" s="407" t="s">
        <v>23053</v>
      </c>
      <c r="C14588" s="408">
        <v>6.01</v>
      </c>
      <c r="D14588" s="408">
        <v>11.435633076287054</v>
      </c>
      <c r="E14588" s="408">
        <v>22.445633076287056</v>
      </c>
      <c r="F14588" s="406"/>
      <c r="G14588" s="408">
        <v>0</v>
      </c>
    </row>
    <row r="14589" spans="1:7" ht="15" x14ac:dyDescent="0.2">
      <c r="A14589" s="407" t="s">
        <v>23054</v>
      </c>
      <c r="B14589" s="407" t="s">
        <v>23055</v>
      </c>
      <c r="C14589" s="408">
        <v>0.71</v>
      </c>
      <c r="D14589" s="408">
        <v>6.22</v>
      </c>
      <c r="E14589" s="408">
        <v>6.93</v>
      </c>
      <c r="F14589" s="409">
        <v>44970.445983796293</v>
      </c>
      <c r="G14589" s="408">
        <v>0</v>
      </c>
    </row>
    <row r="14590" spans="1:7" ht="15" x14ac:dyDescent="0.2">
      <c r="A14590" s="407" t="s">
        <v>23056</v>
      </c>
      <c r="B14590" s="407" t="s">
        <v>23057</v>
      </c>
      <c r="C14590" s="408">
        <v>0.5</v>
      </c>
      <c r="D14590" s="408">
        <v>2.4169416990578982</v>
      </c>
      <c r="E14590" s="408">
        <v>2.9169416990578987</v>
      </c>
      <c r="F14590" s="409">
        <v>44454.777569444443</v>
      </c>
      <c r="G14590" s="408">
        <v>0</v>
      </c>
    </row>
    <row r="14591" spans="1:7" ht="15" x14ac:dyDescent="0.2">
      <c r="A14591" s="407" t="s">
        <v>23058</v>
      </c>
      <c r="B14591" s="407" t="s">
        <v>23059</v>
      </c>
      <c r="C14591" s="408">
        <v>0.155</v>
      </c>
      <c r="D14591" s="408">
        <v>3.4828724541225689</v>
      </c>
      <c r="E14591" s="408">
        <v>3.6378724541225687</v>
      </c>
      <c r="F14591" s="409">
        <v>45098.459490740737</v>
      </c>
      <c r="G14591" s="408">
        <v>0</v>
      </c>
    </row>
    <row r="14592" spans="1:7" ht="15" x14ac:dyDescent="0.2">
      <c r="A14592" s="407" t="s">
        <v>23060</v>
      </c>
      <c r="B14592" s="407" t="s">
        <v>23061</v>
      </c>
      <c r="C14592" s="408">
        <v>0.66</v>
      </c>
      <c r="D14592" s="408">
        <v>5.8076975484144935</v>
      </c>
      <c r="E14592" s="408">
        <v>6.4676975484144927</v>
      </c>
      <c r="F14592" s="409">
        <v>44970.445</v>
      </c>
      <c r="G14592" s="408">
        <v>0</v>
      </c>
    </row>
    <row r="14593" spans="1:7" ht="15" x14ac:dyDescent="0.2">
      <c r="A14593" s="407" t="s">
        <v>23062</v>
      </c>
      <c r="B14593" s="407" t="s">
        <v>23063</v>
      </c>
      <c r="C14593" s="408">
        <v>1.41</v>
      </c>
      <c r="D14593" s="408">
        <v>26.808800000000002</v>
      </c>
      <c r="E14593" s="408">
        <v>30.718800000000002</v>
      </c>
      <c r="F14593" s="409">
        <v>45238.36991898148</v>
      </c>
      <c r="G14593" s="408">
        <v>0</v>
      </c>
    </row>
    <row r="14594" spans="1:7" ht="15" x14ac:dyDescent="0.2">
      <c r="A14594" s="407" t="s">
        <v>23064</v>
      </c>
      <c r="B14594" s="407" t="s">
        <v>23065</v>
      </c>
      <c r="C14594" s="408">
        <v>3.41</v>
      </c>
      <c r="D14594" s="408">
        <v>27.259735096828987</v>
      </c>
      <c r="E14594" s="408">
        <v>35.669735096828987</v>
      </c>
      <c r="F14594" s="409">
        <v>44053.423877314817</v>
      </c>
      <c r="G14594" s="408">
        <v>0</v>
      </c>
    </row>
    <row r="14595" spans="1:7" ht="15" x14ac:dyDescent="0.2">
      <c r="A14595" s="407" t="s">
        <v>23066</v>
      </c>
      <c r="B14595" s="407" t="s">
        <v>23067</v>
      </c>
      <c r="C14595" s="408">
        <v>5.2433333333333332</v>
      </c>
      <c r="D14595" s="408">
        <v>20.935476499151964</v>
      </c>
      <c r="E14595" s="408">
        <v>34.512143165818628</v>
      </c>
      <c r="F14595" s="409">
        <v>43063.407754629632</v>
      </c>
      <c r="G14595" s="408">
        <v>0</v>
      </c>
    </row>
    <row r="14596" spans="1:7" ht="15" x14ac:dyDescent="0.2">
      <c r="A14596" s="407" t="s">
        <v>37971</v>
      </c>
      <c r="B14596" s="407" t="s">
        <v>37972</v>
      </c>
      <c r="C14596" s="408">
        <v>1</v>
      </c>
      <c r="D14596" s="408">
        <v>20.498999999999999</v>
      </c>
      <c r="E14596" s="408">
        <v>21.498999999999999</v>
      </c>
      <c r="F14596" s="409">
        <v>45098.457037037035</v>
      </c>
      <c r="G14596" s="408">
        <v>0</v>
      </c>
    </row>
    <row r="14597" spans="1:7" ht="15" x14ac:dyDescent="0.2">
      <c r="A14597" s="407" t="s">
        <v>23068</v>
      </c>
      <c r="B14597" s="407" t="s">
        <v>23069</v>
      </c>
      <c r="C14597" s="408">
        <v>0.71</v>
      </c>
      <c r="D14597" s="408">
        <v>5.72966</v>
      </c>
      <c r="E14597" s="408">
        <v>6.4396600000000008</v>
      </c>
      <c r="F14597" s="409">
        <v>45700.5625</v>
      </c>
      <c r="G14597" s="408">
        <v>0</v>
      </c>
    </row>
    <row r="14598" spans="1:7" ht="15" x14ac:dyDescent="0.2">
      <c r="A14598" s="407" t="s">
        <v>37973</v>
      </c>
      <c r="B14598" s="407" t="s">
        <v>37974</v>
      </c>
      <c r="C14598" s="408">
        <v>1.7150000000000001</v>
      </c>
      <c r="D14598" s="408">
        <v>6.8878833981157959</v>
      </c>
      <c r="E14598" s="408">
        <v>8.6028833981157966</v>
      </c>
      <c r="F14598" s="409">
        <v>44454.758518518516</v>
      </c>
      <c r="G14598" s="408">
        <v>0</v>
      </c>
    </row>
    <row r="14599" spans="1:7" ht="15" x14ac:dyDescent="0.2">
      <c r="A14599" s="407" t="s">
        <v>37975</v>
      </c>
      <c r="B14599" s="407" t="s">
        <v>37976</v>
      </c>
      <c r="C14599" s="408">
        <v>1.7150000000000001</v>
      </c>
      <c r="D14599" s="408">
        <v>7.153233418171955</v>
      </c>
      <c r="E14599" s="408">
        <v>8.868233418171954</v>
      </c>
      <c r="F14599" s="409">
        <v>44454.758819444447</v>
      </c>
      <c r="G14599" s="408">
        <v>0</v>
      </c>
    </row>
    <row r="14600" spans="1:7" ht="15" x14ac:dyDescent="0.2">
      <c r="A14600" s="407" t="s">
        <v>37977</v>
      </c>
      <c r="B14600" s="407" t="s">
        <v>37978</v>
      </c>
      <c r="C14600" s="408">
        <v>1.7150000000000001</v>
      </c>
      <c r="D14600" s="408">
        <v>7.0173833981157969</v>
      </c>
      <c r="E14600" s="408">
        <v>8.7323833981157968</v>
      </c>
      <c r="F14600" s="409">
        <v>44454.759155092594</v>
      </c>
      <c r="G14600" s="408">
        <v>0</v>
      </c>
    </row>
    <row r="14601" spans="1:7" ht="15" x14ac:dyDescent="0.2">
      <c r="A14601" s="407" t="s">
        <v>23070</v>
      </c>
      <c r="B14601" s="407" t="s">
        <v>23071</v>
      </c>
      <c r="C14601" s="408">
        <v>1.4100000000000001</v>
      </c>
      <c r="D14601" s="408">
        <v>26.312758953006302</v>
      </c>
      <c r="E14601" s="408">
        <v>30.222758953006302</v>
      </c>
      <c r="F14601" s="409">
        <v>43669.388773148145</v>
      </c>
      <c r="G14601" s="408">
        <v>0</v>
      </c>
    </row>
    <row r="14602" spans="1:7" ht="15" x14ac:dyDescent="0.2">
      <c r="A14602" s="407" t="s">
        <v>23072</v>
      </c>
      <c r="B14602" s="407" t="s">
        <v>23073</v>
      </c>
      <c r="C14602" s="408">
        <v>2.1</v>
      </c>
      <c r="D14602" s="408">
        <v>14.790979999999999</v>
      </c>
      <c r="E14602" s="408">
        <v>24.390979999999999</v>
      </c>
      <c r="F14602" s="409">
        <v>44970.445671296293</v>
      </c>
      <c r="G14602" s="408">
        <v>0</v>
      </c>
    </row>
    <row r="14603" spans="1:7" ht="15" x14ac:dyDescent="0.25">
      <c r="A14603" s="407" t="s">
        <v>23074</v>
      </c>
      <c r="B14603" s="407" t="s">
        <v>23075</v>
      </c>
      <c r="C14603" s="406"/>
      <c r="D14603" s="406"/>
      <c r="E14603" s="406"/>
      <c r="F14603" s="409">
        <v>44970.446226851855</v>
      </c>
      <c r="G14603" s="408">
        <v>0</v>
      </c>
    </row>
    <row r="14604" spans="1:7" ht="15" x14ac:dyDescent="0.2">
      <c r="A14604" s="407" t="s">
        <v>23076</v>
      </c>
      <c r="B14604" s="407" t="s">
        <v>23077</v>
      </c>
      <c r="C14604" s="408">
        <v>3.1</v>
      </c>
      <c r="D14604" s="408">
        <v>14.501760000000001</v>
      </c>
      <c r="E14604" s="408">
        <v>17.601759999999999</v>
      </c>
      <c r="F14604" s="409">
        <v>44970.445208333331</v>
      </c>
      <c r="G14604" s="408">
        <v>0</v>
      </c>
    </row>
    <row r="14605" spans="1:7" ht="15" x14ac:dyDescent="0.2">
      <c r="A14605" s="407" t="s">
        <v>23078</v>
      </c>
      <c r="B14605" s="407" t="s">
        <v>23079</v>
      </c>
      <c r="C14605" s="408">
        <v>0.155</v>
      </c>
      <c r="D14605" s="408">
        <v>6.1680000000000001</v>
      </c>
      <c r="E14605" s="408">
        <v>6.3230000000000004</v>
      </c>
      <c r="F14605" s="409">
        <v>45097.396238425928</v>
      </c>
      <c r="G14605" s="408">
        <v>0</v>
      </c>
    </row>
    <row r="14606" spans="1:7" ht="15" x14ac:dyDescent="0.2">
      <c r="A14606" s="407" t="s">
        <v>23080</v>
      </c>
      <c r="B14606" s="407" t="s">
        <v>23081</v>
      </c>
      <c r="C14606" s="408">
        <v>1.05</v>
      </c>
      <c r="D14606" s="408">
        <v>5.6912819917470321</v>
      </c>
      <c r="E14606" s="408">
        <v>6.7412819917470319</v>
      </c>
      <c r="F14606" s="409">
        <v>42922.771504629629</v>
      </c>
      <c r="G14606" s="408">
        <v>0</v>
      </c>
    </row>
    <row r="14607" spans="1:7" ht="15" x14ac:dyDescent="0.2">
      <c r="A14607" s="407" t="s">
        <v>23082</v>
      </c>
      <c r="B14607" s="407" t="s">
        <v>23083</v>
      </c>
      <c r="C14607" s="408">
        <v>1.05</v>
      </c>
      <c r="D14607" s="408">
        <v>5.8719819917470319</v>
      </c>
      <c r="E14607" s="408">
        <v>6.9219819917470327</v>
      </c>
      <c r="F14607" s="409">
        <v>44880.60496527778</v>
      </c>
      <c r="G14607" s="408">
        <v>0</v>
      </c>
    </row>
    <row r="14608" spans="1:7" ht="15" x14ac:dyDescent="0.2">
      <c r="A14608" s="407" t="s">
        <v>23084</v>
      </c>
      <c r="B14608" s="407" t="s">
        <v>23085</v>
      </c>
      <c r="C14608" s="408">
        <v>0</v>
      </c>
      <c r="D14608" s="408">
        <v>1.65</v>
      </c>
      <c r="E14608" s="408">
        <v>1.65</v>
      </c>
      <c r="F14608" s="409">
        <v>43447.531886574077</v>
      </c>
      <c r="G14608" s="408">
        <v>0</v>
      </c>
    </row>
    <row r="14609" spans="1:7" ht="15" x14ac:dyDescent="0.2">
      <c r="A14609" s="407" t="s">
        <v>23086</v>
      </c>
      <c r="B14609" s="407" t="s">
        <v>23087</v>
      </c>
      <c r="C14609" s="408">
        <v>0</v>
      </c>
      <c r="D14609" s="408">
        <v>0.86</v>
      </c>
      <c r="E14609" s="408">
        <v>0.86</v>
      </c>
      <c r="F14609" s="409">
        <v>45911.60796296296</v>
      </c>
      <c r="G14609" s="408">
        <v>140</v>
      </c>
    </row>
    <row r="14610" spans="1:7" ht="15" x14ac:dyDescent="0.2">
      <c r="A14610" s="407" t="s">
        <v>23088</v>
      </c>
      <c r="B14610" s="407" t="s">
        <v>23089</v>
      </c>
      <c r="C14610" s="408">
        <v>0</v>
      </c>
      <c r="D14610" s="408">
        <v>6.6051515151515146</v>
      </c>
      <c r="E14610" s="408">
        <v>6.6051515151515146</v>
      </c>
      <c r="F14610" s="409">
        <v>45911.608217592591</v>
      </c>
      <c r="G14610" s="408">
        <v>0</v>
      </c>
    </row>
    <row r="14611" spans="1:7" ht="15" x14ac:dyDescent="0.2">
      <c r="A14611" s="407" t="s">
        <v>23090</v>
      </c>
      <c r="B14611" s="407" t="s">
        <v>23091</v>
      </c>
      <c r="C14611" s="408">
        <v>0</v>
      </c>
      <c r="D14611" s="408">
        <v>15.65</v>
      </c>
      <c r="E14611" s="408">
        <v>15.65</v>
      </c>
      <c r="F14611" s="409">
        <v>45329.36136574074</v>
      </c>
      <c r="G14611" s="408">
        <v>0</v>
      </c>
    </row>
    <row r="14612" spans="1:7" ht="15" x14ac:dyDescent="0.25">
      <c r="A14612" s="407" t="s">
        <v>23092</v>
      </c>
      <c r="B14612" s="407" t="s">
        <v>23093</v>
      </c>
      <c r="C14612" s="406"/>
      <c r="D14612" s="408">
        <v>4.5999999999999996</v>
      </c>
      <c r="E14612" s="408">
        <v>4.5999999999999996</v>
      </c>
      <c r="F14612" s="409">
        <v>43005.674710648149</v>
      </c>
      <c r="G14612" s="408">
        <v>0</v>
      </c>
    </row>
    <row r="14613" spans="1:7" ht="15" x14ac:dyDescent="0.2">
      <c r="A14613" s="407" t="s">
        <v>23094</v>
      </c>
      <c r="B14613" s="407" t="s">
        <v>23095</v>
      </c>
      <c r="C14613" s="408">
        <v>3</v>
      </c>
      <c r="D14613" s="408">
        <v>15.8065</v>
      </c>
      <c r="E14613" s="408">
        <v>23.8065</v>
      </c>
      <c r="F14613" s="409">
        <v>45329.360891203702</v>
      </c>
      <c r="G14613" s="408">
        <v>0</v>
      </c>
    </row>
    <row r="14614" spans="1:7" ht="15" x14ac:dyDescent="0.25">
      <c r="A14614" s="407" t="s">
        <v>23096</v>
      </c>
      <c r="B14614" s="407" t="s">
        <v>23097</v>
      </c>
      <c r="C14614" s="406"/>
      <c r="D14614" s="408">
        <v>3.68</v>
      </c>
      <c r="E14614" s="408">
        <v>3.68</v>
      </c>
      <c r="F14614" s="409">
        <v>43012.527546296296</v>
      </c>
      <c r="G14614" s="408">
        <v>0</v>
      </c>
    </row>
    <row r="14615" spans="1:7" ht="15" x14ac:dyDescent="0.2">
      <c r="A14615" s="407" t="s">
        <v>23098</v>
      </c>
      <c r="B14615" s="407" t="s">
        <v>23099</v>
      </c>
      <c r="C14615" s="408">
        <v>0</v>
      </c>
      <c r="D14615" s="408">
        <v>3.95</v>
      </c>
      <c r="E14615" s="408">
        <v>3.95</v>
      </c>
      <c r="F14615" s="409">
        <v>42971.349976851852</v>
      </c>
      <c r="G14615" s="408">
        <v>0</v>
      </c>
    </row>
    <row r="14616" spans="1:7" ht="15" x14ac:dyDescent="0.25">
      <c r="A14616" s="407" t="s">
        <v>37979</v>
      </c>
      <c r="B14616" s="407" t="s">
        <v>37980</v>
      </c>
      <c r="C14616" s="406"/>
      <c r="D14616" s="408">
        <v>2.81</v>
      </c>
      <c r="E14616" s="408">
        <v>2.81</v>
      </c>
      <c r="F14616" s="409">
        <v>43007.542685185188</v>
      </c>
      <c r="G14616" s="408">
        <v>0</v>
      </c>
    </row>
    <row r="14617" spans="1:7" ht="15" x14ac:dyDescent="0.25">
      <c r="A14617" s="407" t="s">
        <v>23100</v>
      </c>
      <c r="B14617" s="407" t="s">
        <v>23101</v>
      </c>
      <c r="C14617" s="408">
        <v>0</v>
      </c>
      <c r="D14617" s="408">
        <v>2.5099999999999998</v>
      </c>
      <c r="E14617" s="408">
        <v>2.5099999999999998</v>
      </c>
      <c r="F14617" s="406"/>
      <c r="G14617" s="408">
        <v>0</v>
      </c>
    </row>
    <row r="14618" spans="1:7" ht="15" x14ac:dyDescent="0.25">
      <c r="A14618" s="407" t="s">
        <v>23102</v>
      </c>
      <c r="B14618" s="407" t="s">
        <v>23103</v>
      </c>
      <c r="C14618" s="408">
        <v>0</v>
      </c>
      <c r="D14618" s="408">
        <v>2.5099999999999998</v>
      </c>
      <c r="E14618" s="408">
        <v>2.5099999999999998</v>
      </c>
      <c r="F14618" s="406"/>
      <c r="G14618" s="408">
        <v>0</v>
      </c>
    </row>
    <row r="14619" spans="1:7" ht="15" x14ac:dyDescent="0.25">
      <c r="A14619" s="407" t="s">
        <v>23104</v>
      </c>
      <c r="B14619" s="407" t="s">
        <v>23105</v>
      </c>
      <c r="C14619" s="408">
        <v>0</v>
      </c>
      <c r="D14619" s="408">
        <v>2.35</v>
      </c>
      <c r="E14619" s="408">
        <v>2.35</v>
      </c>
      <c r="F14619" s="406"/>
      <c r="G14619" s="408">
        <v>0</v>
      </c>
    </row>
    <row r="14620" spans="1:7" ht="15" x14ac:dyDescent="0.25">
      <c r="A14620" s="407" t="s">
        <v>23106</v>
      </c>
      <c r="B14620" s="407" t="s">
        <v>23107</v>
      </c>
      <c r="C14620" s="408">
        <v>0</v>
      </c>
      <c r="D14620" s="408">
        <v>2.35</v>
      </c>
      <c r="E14620" s="408">
        <v>2.35</v>
      </c>
      <c r="F14620" s="406"/>
      <c r="G14620" s="408">
        <v>0</v>
      </c>
    </row>
    <row r="14621" spans="1:7" ht="15" x14ac:dyDescent="0.2">
      <c r="A14621" s="407" t="s">
        <v>23108</v>
      </c>
      <c r="B14621" s="407" t="s">
        <v>23109</v>
      </c>
      <c r="C14621" s="408">
        <v>0</v>
      </c>
      <c r="D14621" s="408">
        <v>3.8</v>
      </c>
      <c r="E14621" s="408">
        <v>3.8</v>
      </c>
      <c r="F14621" s="409">
        <v>43447.530671296299</v>
      </c>
      <c r="G14621" s="408">
        <v>0</v>
      </c>
    </row>
    <row r="14622" spans="1:7" ht="15" x14ac:dyDescent="0.2">
      <c r="A14622" s="407" t="s">
        <v>37981</v>
      </c>
      <c r="B14622" s="407" t="s">
        <v>37982</v>
      </c>
      <c r="C14622" s="408">
        <v>0</v>
      </c>
      <c r="D14622" s="408">
        <v>6.92</v>
      </c>
      <c r="E14622" s="408">
        <v>6.92</v>
      </c>
      <c r="F14622" s="409">
        <v>43007.542939814812</v>
      </c>
      <c r="G14622" s="408">
        <v>0</v>
      </c>
    </row>
    <row r="14623" spans="1:7" ht="15" x14ac:dyDescent="0.25">
      <c r="A14623" s="407" t="s">
        <v>23110</v>
      </c>
      <c r="B14623" s="407" t="s">
        <v>23111</v>
      </c>
      <c r="C14623" s="406"/>
      <c r="D14623" s="408">
        <v>3.58</v>
      </c>
      <c r="E14623" s="408">
        <v>3.58</v>
      </c>
      <c r="F14623" s="406"/>
      <c r="G14623" s="408">
        <v>0</v>
      </c>
    </row>
    <row r="14624" spans="1:7" ht="15" x14ac:dyDescent="0.2">
      <c r="A14624" s="407" t="s">
        <v>23112</v>
      </c>
      <c r="B14624" s="407" t="s">
        <v>23113</v>
      </c>
      <c r="C14624" s="408">
        <v>0</v>
      </c>
      <c r="D14624" s="408">
        <v>16.8</v>
      </c>
      <c r="E14624" s="408">
        <v>16.8</v>
      </c>
      <c r="F14624" s="409">
        <v>44370.312442129631</v>
      </c>
      <c r="G14624" s="408">
        <v>0</v>
      </c>
    </row>
    <row r="14625" spans="1:7" ht="15" x14ac:dyDescent="0.2">
      <c r="A14625" s="407" t="s">
        <v>23114</v>
      </c>
      <c r="B14625" s="407" t="s">
        <v>23115</v>
      </c>
      <c r="C14625" s="408">
        <v>0</v>
      </c>
      <c r="D14625" s="408">
        <v>37.5</v>
      </c>
      <c r="E14625" s="408">
        <v>37.5</v>
      </c>
      <c r="F14625" s="409">
        <v>44517.308900462966</v>
      </c>
      <c r="G14625" s="408">
        <v>0</v>
      </c>
    </row>
    <row r="14626" spans="1:7" ht="15" x14ac:dyDescent="0.25">
      <c r="A14626" s="407" t="s">
        <v>23116</v>
      </c>
      <c r="B14626" s="407" t="s">
        <v>23117</v>
      </c>
      <c r="C14626" s="406"/>
      <c r="D14626" s="408">
        <v>7.2</v>
      </c>
      <c r="E14626" s="408">
        <v>7.2</v>
      </c>
      <c r="F14626" s="406"/>
      <c r="G14626" s="408">
        <v>0</v>
      </c>
    </row>
    <row r="14627" spans="1:7" ht="15" x14ac:dyDescent="0.25">
      <c r="A14627" s="407" t="s">
        <v>23118</v>
      </c>
      <c r="B14627" s="407" t="s">
        <v>23119</v>
      </c>
      <c r="C14627" s="408">
        <v>1</v>
      </c>
      <c r="D14627" s="408">
        <v>4.8414999999999999</v>
      </c>
      <c r="E14627" s="408">
        <v>5.8414999999999999</v>
      </c>
      <c r="F14627" s="406"/>
      <c r="G14627" s="408">
        <v>0</v>
      </c>
    </row>
    <row r="14628" spans="1:7" ht="15" x14ac:dyDescent="0.25">
      <c r="A14628" s="407" t="s">
        <v>23120</v>
      </c>
      <c r="B14628" s="407" t="s">
        <v>23121</v>
      </c>
      <c r="C14628" s="406"/>
      <c r="D14628" s="408">
        <v>16.670000000000002</v>
      </c>
      <c r="E14628" s="408">
        <v>16.670000000000002</v>
      </c>
      <c r="F14628" s="406"/>
      <c r="G14628" s="408">
        <v>0</v>
      </c>
    </row>
    <row r="14629" spans="1:7" ht="15" x14ac:dyDescent="0.25">
      <c r="A14629" s="407" t="s">
        <v>23122</v>
      </c>
      <c r="B14629" s="407" t="s">
        <v>23123</v>
      </c>
      <c r="C14629" s="408">
        <v>1.5</v>
      </c>
      <c r="D14629" s="408">
        <v>1.1075999999999999</v>
      </c>
      <c r="E14629" s="408">
        <v>2.6076000000000001</v>
      </c>
      <c r="F14629" s="406"/>
      <c r="G14629" s="408">
        <v>0</v>
      </c>
    </row>
    <row r="14630" spans="1:7" ht="15" x14ac:dyDescent="0.25">
      <c r="A14630" s="407" t="s">
        <v>23124</v>
      </c>
      <c r="B14630" s="407" t="s">
        <v>23125</v>
      </c>
      <c r="C14630" s="408">
        <v>0</v>
      </c>
      <c r="D14630" s="408">
        <v>2.5099999999999998</v>
      </c>
      <c r="E14630" s="408">
        <v>2.5099999999999998</v>
      </c>
      <c r="F14630" s="406"/>
      <c r="G14630" s="408">
        <v>0</v>
      </c>
    </row>
    <row r="14631" spans="1:7" ht="15" x14ac:dyDescent="0.25">
      <c r="A14631" s="407" t="s">
        <v>23126</v>
      </c>
      <c r="B14631" s="407" t="s">
        <v>23127</v>
      </c>
      <c r="C14631" s="408">
        <v>0</v>
      </c>
      <c r="D14631" s="408">
        <v>2.5099999999999998</v>
      </c>
      <c r="E14631" s="408">
        <v>2.5099999999999998</v>
      </c>
      <c r="F14631" s="406"/>
      <c r="G14631" s="408">
        <v>0</v>
      </c>
    </row>
    <row r="14632" spans="1:7" ht="15" x14ac:dyDescent="0.2">
      <c r="A14632" s="407" t="s">
        <v>23128</v>
      </c>
      <c r="B14632" s="407" t="s">
        <v>23111</v>
      </c>
      <c r="C14632" s="408">
        <v>0</v>
      </c>
      <c r="D14632" s="408">
        <v>2.2799999999999998</v>
      </c>
      <c r="E14632" s="408">
        <v>2.2799999999999998</v>
      </c>
      <c r="F14632" s="409">
        <v>44867.370763888888</v>
      </c>
      <c r="G14632" s="408">
        <v>0</v>
      </c>
    </row>
    <row r="14633" spans="1:7" ht="15" x14ac:dyDescent="0.2">
      <c r="A14633" s="407" t="s">
        <v>23129</v>
      </c>
      <c r="B14633" s="407" t="s">
        <v>23130</v>
      </c>
      <c r="C14633" s="408">
        <v>0</v>
      </c>
      <c r="D14633" s="408">
        <v>6.6</v>
      </c>
      <c r="E14633" s="408">
        <v>6.6</v>
      </c>
      <c r="F14633" s="409">
        <v>45988.300844907404</v>
      </c>
      <c r="G14633" s="408">
        <v>0</v>
      </c>
    </row>
    <row r="14634" spans="1:7" ht="15" x14ac:dyDescent="0.25">
      <c r="A14634" s="407" t="s">
        <v>23131</v>
      </c>
      <c r="B14634" s="407" t="s">
        <v>23132</v>
      </c>
      <c r="C14634" s="408">
        <v>0</v>
      </c>
      <c r="D14634" s="408">
        <v>1.6</v>
      </c>
      <c r="E14634" s="408">
        <v>1.6</v>
      </c>
      <c r="F14634" s="406"/>
      <c r="G14634" s="408">
        <v>0</v>
      </c>
    </row>
    <row r="14635" spans="1:7" ht="15" x14ac:dyDescent="0.25">
      <c r="A14635" s="407" t="s">
        <v>23133</v>
      </c>
      <c r="B14635" s="407" t="s">
        <v>23134</v>
      </c>
      <c r="C14635" s="406"/>
      <c r="D14635" s="408">
        <v>2.8</v>
      </c>
      <c r="E14635" s="408">
        <v>2.8</v>
      </c>
      <c r="F14635" s="406"/>
      <c r="G14635" s="408">
        <v>0</v>
      </c>
    </row>
    <row r="14636" spans="1:7" ht="15" x14ac:dyDescent="0.25">
      <c r="A14636" s="407" t="s">
        <v>23135</v>
      </c>
      <c r="B14636" s="407" t="s">
        <v>23136</v>
      </c>
      <c r="C14636" s="406"/>
      <c r="D14636" s="408">
        <v>4.6500000000000004</v>
      </c>
      <c r="E14636" s="408">
        <v>4.6500000000000004</v>
      </c>
      <c r="F14636" s="406"/>
      <c r="G14636" s="408">
        <v>0</v>
      </c>
    </row>
    <row r="14637" spans="1:7" ht="15" x14ac:dyDescent="0.25">
      <c r="A14637" s="407" t="s">
        <v>23137</v>
      </c>
      <c r="B14637" s="407" t="s">
        <v>23138</v>
      </c>
      <c r="C14637" s="406"/>
      <c r="D14637" s="408">
        <v>5.5</v>
      </c>
      <c r="E14637" s="408">
        <v>5.5</v>
      </c>
      <c r="F14637" s="406"/>
      <c r="G14637" s="408">
        <v>0</v>
      </c>
    </row>
    <row r="14638" spans="1:7" ht="15" x14ac:dyDescent="0.2">
      <c r="A14638" s="407" t="s">
        <v>23139</v>
      </c>
      <c r="B14638" s="407" t="s">
        <v>23140</v>
      </c>
      <c r="C14638" s="408">
        <v>2.5</v>
      </c>
      <c r="D14638" s="408">
        <v>1.2425999999999999</v>
      </c>
      <c r="E14638" s="408">
        <v>8.7425999999999995</v>
      </c>
      <c r="F14638" s="409">
        <v>45637.503530092596</v>
      </c>
      <c r="G14638" s="408">
        <v>0</v>
      </c>
    </row>
    <row r="14639" spans="1:7" ht="15" x14ac:dyDescent="0.2">
      <c r="A14639" s="407" t="s">
        <v>23141</v>
      </c>
      <c r="B14639" s="407" t="s">
        <v>23142</v>
      </c>
      <c r="C14639" s="408">
        <v>0</v>
      </c>
      <c r="D14639" s="408">
        <v>3.2200413223140494</v>
      </c>
      <c r="E14639" s="408">
        <v>3.2200413223140494</v>
      </c>
      <c r="F14639" s="409">
        <v>45525.296331018515</v>
      </c>
      <c r="G14639" s="408">
        <v>9</v>
      </c>
    </row>
    <row r="14640" spans="1:7" ht="15" x14ac:dyDescent="0.2">
      <c r="A14640" s="407" t="s">
        <v>23143</v>
      </c>
      <c r="B14640" s="407" t="s">
        <v>23144</v>
      </c>
      <c r="C14640" s="408">
        <v>0</v>
      </c>
      <c r="D14640" s="408">
        <v>4.9518960068945708</v>
      </c>
      <c r="E14640" s="408">
        <v>4.9518960068945708</v>
      </c>
      <c r="F14640" s="409">
        <v>45995.67627314815</v>
      </c>
      <c r="G14640" s="408">
        <v>6</v>
      </c>
    </row>
    <row r="14641" spans="1:7" ht="15" x14ac:dyDescent="0.2">
      <c r="A14641" s="407" t="s">
        <v>23145</v>
      </c>
      <c r="B14641" s="407" t="s">
        <v>23146</v>
      </c>
      <c r="C14641" s="408">
        <v>0</v>
      </c>
      <c r="D14641" s="408">
        <v>8</v>
      </c>
      <c r="E14641" s="408">
        <v>8</v>
      </c>
      <c r="F14641" s="409">
        <v>44872.484317129631</v>
      </c>
      <c r="G14641" s="408">
        <v>0</v>
      </c>
    </row>
    <row r="14642" spans="1:7" ht="15" x14ac:dyDescent="0.2">
      <c r="A14642" s="407" t="s">
        <v>23147</v>
      </c>
      <c r="B14642" s="407" t="s">
        <v>23148</v>
      </c>
      <c r="C14642" s="408">
        <v>0</v>
      </c>
      <c r="D14642" s="408">
        <v>8</v>
      </c>
      <c r="E14642" s="408">
        <v>8</v>
      </c>
      <c r="F14642" s="409">
        <v>44873.373240740744</v>
      </c>
      <c r="G14642" s="408">
        <v>0</v>
      </c>
    </row>
    <row r="14643" spans="1:7" ht="15" x14ac:dyDescent="0.2">
      <c r="A14643" s="407" t="s">
        <v>23149</v>
      </c>
      <c r="B14643" s="407" t="s">
        <v>23150</v>
      </c>
      <c r="C14643" s="408">
        <v>0</v>
      </c>
      <c r="D14643" s="408">
        <v>15</v>
      </c>
      <c r="E14643" s="408">
        <v>15</v>
      </c>
      <c r="F14643" s="409">
        <v>43244.408645833333</v>
      </c>
      <c r="G14643" s="408">
        <v>0</v>
      </c>
    </row>
    <row r="14644" spans="1:7" ht="15" x14ac:dyDescent="0.2">
      <c r="A14644" s="407" t="s">
        <v>23151</v>
      </c>
      <c r="B14644" s="407" t="s">
        <v>23152</v>
      </c>
      <c r="C14644" s="408">
        <v>0</v>
      </c>
      <c r="D14644" s="408">
        <v>1.47</v>
      </c>
      <c r="E14644" s="408">
        <v>1.47</v>
      </c>
      <c r="F14644" s="409">
        <v>44881.395104166666</v>
      </c>
      <c r="G14644" s="408">
        <v>0</v>
      </c>
    </row>
    <row r="14645" spans="1:7" ht="15" x14ac:dyDescent="0.2">
      <c r="A14645" s="407" t="s">
        <v>23153</v>
      </c>
      <c r="B14645" s="407" t="s">
        <v>23154</v>
      </c>
      <c r="C14645" s="408">
        <v>0</v>
      </c>
      <c r="D14645" s="408">
        <v>12.5</v>
      </c>
      <c r="E14645" s="408">
        <v>12.5</v>
      </c>
      <c r="F14645" s="409">
        <v>45513.322743055556</v>
      </c>
      <c r="G14645" s="408">
        <v>0</v>
      </c>
    </row>
    <row r="14646" spans="1:7" ht="15" x14ac:dyDescent="0.2">
      <c r="A14646" s="407" t="s">
        <v>23155</v>
      </c>
      <c r="B14646" s="407" t="s">
        <v>23156</v>
      </c>
      <c r="C14646" s="408">
        <v>0</v>
      </c>
      <c r="D14646" s="408">
        <v>3.04</v>
      </c>
      <c r="E14646" s="408">
        <v>3.04</v>
      </c>
      <c r="F14646" s="409">
        <v>45715.691122685188</v>
      </c>
      <c r="G14646" s="408">
        <v>135</v>
      </c>
    </row>
    <row r="14647" spans="1:7" ht="15" x14ac:dyDescent="0.2">
      <c r="A14647" s="407" t="s">
        <v>23157</v>
      </c>
      <c r="B14647" s="407" t="s">
        <v>23158</v>
      </c>
      <c r="C14647" s="408">
        <v>0</v>
      </c>
      <c r="D14647" s="408">
        <v>2.4500000000000002</v>
      </c>
      <c r="E14647" s="408">
        <v>2.4500000000000002</v>
      </c>
      <c r="F14647" s="409">
        <v>45930.633576388886</v>
      </c>
      <c r="G14647" s="408">
        <v>0</v>
      </c>
    </row>
    <row r="14648" spans="1:7" ht="15" x14ac:dyDescent="0.2">
      <c r="A14648" s="407" t="s">
        <v>23159</v>
      </c>
      <c r="B14648" s="407" t="s">
        <v>23160</v>
      </c>
      <c r="C14648" s="408">
        <v>0</v>
      </c>
      <c r="D14648" s="408">
        <v>2.35</v>
      </c>
      <c r="E14648" s="408">
        <v>2.35</v>
      </c>
      <c r="F14648" s="409">
        <v>43774.53701388889</v>
      </c>
      <c r="G14648" s="408">
        <v>0</v>
      </c>
    </row>
    <row r="14649" spans="1:7" ht="15" x14ac:dyDescent="0.2">
      <c r="A14649" s="407" t="s">
        <v>23161</v>
      </c>
      <c r="B14649" s="407" t="s">
        <v>23162</v>
      </c>
      <c r="C14649" s="408">
        <v>0</v>
      </c>
      <c r="D14649" s="408">
        <v>3.3</v>
      </c>
      <c r="E14649" s="408">
        <v>3.3</v>
      </c>
      <c r="F14649" s="409">
        <v>44530.541087962964</v>
      </c>
      <c r="G14649" s="408">
        <v>0</v>
      </c>
    </row>
    <row r="14650" spans="1:7" ht="15" x14ac:dyDescent="0.2">
      <c r="A14650" s="407" t="s">
        <v>23163</v>
      </c>
      <c r="B14650" s="407" t="s">
        <v>23164</v>
      </c>
      <c r="C14650" s="408">
        <v>0</v>
      </c>
      <c r="D14650" s="408">
        <v>15</v>
      </c>
      <c r="E14650" s="408">
        <v>15</v>
      </c>
      <c r="F14650" s="409">
        <v>44880.605092592596</v>
      </c>
      <c r="G14650" s="408">
        <v>0</v>
      </c>
    </row>
    <row r="14651" spans="1:7" ht="15" x14ac:dyDescent="0.2">
      <c r="A14651" s="407" t="s">
        <v>23165</v>
      </c>
      <c r="B14651" s="407" t="s">
        <v>23166</v>
      </c>
      <c r="C14651" s="408">
        <v>0</v>
      </c>
      <c r="D14651" s="408">
        <v>1.4</v>
      </c>
      <c r="E14651" s="408">
        <v>1.4</v>
      </c>
      <c r="F14651" s="409">
        <v>44881.395497685182</v>
      </c>
      <c r="G14651" s="408">
        <v>0</v>
      </c>
    </row>
    <row r="14652" spans="1:7" ht="15" x14ac:dyDescent="0.2">
      <c r="A14652" s="407" t="s">
        <v>23167</v>
      </c>
      <c r="B14652" s="407" t="s">
        <v>23168</v>
      </c>
      <c r="C14652" s="408">
        <v>0</v>
      </c>
      <c r="D14652" s="408">
        <v>1.95</v>
      </c>
      <c r="E14652" s="408">
        <v>1.95</v>
      </c>
      <c r="F14652" s="409">
        <v>45174.35359953704</v>
      </c>
      <c r="G14652" s="408">
        <v>0</v>
      </c>
    </row>
    <row r="14653" spans="1:7" ht="15" x14ac:dyDescent="0.2">
      <c r="A14653" s="407" t="s">
        <v>23169</v>
      </c>
      <c r="B14653" s="407" t="s">
        <v>23170</v>
      </c>
      <c r="C14653" s="408">
        <v>3.5</v>
      </c>
      <c r="D14653" s="408">
        <v>2.2235999999999998</v>
      </c>
      <c r="E14653" s="408">
        <v>10.723600000000001</v>
      </c>
      <c r="F14653" s="409">
        <v>45930.633356481485</v>
      </c>
      <c r="G14653" s="408">
        <v>0</v>
      </c>
    </row>
    <row r="14654" spans="1:7" ht="15" x14ac:dyDescent="0.2">
      <c r="A14654" s="407" t="s">
        <v>23171</v>
      </c>
      <c r="B14654" s="407" t="s">
        <v>23172</v>
      </c>
      <c r="C14654" s="408">
        <v>0</v>
      </c>
      <c r="D14654" s="408">
        <v>2.7</v>
      </c>
      <c r="E14654" s="408">
        <v>2.7</v>
      </c>
      <c r="F14654" s="409">
        <v>45496.559629629628</v>
      </c>
      <c r="G14654" s="408">
        <v>11308</v>
      </c>
    </row>
    <row r="14655" spans="1:7" ht="15" x14ac:dyDescent="0.2">
      <c r="A14655" s="407" t="s">
        <v>23173</v>
      </c>
      <c r="B14655" s="407" t="s">
        <v>23174</v>
      </c>
      <c r="C14655" s="408">
        <v>0</v>
      </c>
      <c r="D14655" s="408">
        <v>2.48</v>
      </c>
      <c r="E14655" s="408">
        <v>2.48</v>
      </c>
      <c r="F14655" s="409">
        <v>46064.370104166665</v>
      </c>
      <c r="G14655" s="408">
        <v>438</v>
      </c>
    </row>
    <row r="14656" spans="1:7" ht="15" x14ac:dyDescent="0.2">
      <c r="A14656" s="407" t="s">
        <v>23175</v>
      </c>
      <c r="B14656" s="407" t="s">
        <v>23176</v>
      </c>
      <c r="C14656" s="408">
        <v>0</v>
      </c>
      <c r="D14656" s="408">
        <v>1</v>
      </c>
      <c r="E14656" s="408">
        <v>1</v>
      </c>
      <c r="F14656" s="409">
        <v>46037.337037037039</v>
      </c>
      <c r="G14656" s="408">
        <v>421</v>
      </c>
    </row>
    <row r="14657" spans="1:7" ht="15" x14ac:dyDescent="0.2">
      <c r="A14657" s="407" t="s">
        <v>23177</v>
      </c>
      <c r="B14657" s="407" t="s">
        <v>23178</v>
      </c>
      <c r="C14657" s="408">
        <v>0</v>
      </c>
      <c r="D14657" s="408">
        <v>0.15</v>
      </c>
      <c r="E14657" s="408">
        <v>0.15</v>
      </c>
      <c r="F14657" s="409">
        <v>46086.456087962964</v>
      </c>
      <c r="G14657" s="408">
        <v>796</v>
      </c>
    </row>
    <row r="14658" spans="1:7" ht="15" x14ac:dyDescent="0.2">
      <c r="A14658" s="407" t="s">
        <v>23179</v>
      </c>
      <c r="B14658" s="407" t="s">
        <v>23180</v>
      </c>
      <c r="C14658" s="408">
        <v>0</v>
      </c>
      <c r="D14658" s="408">
        <v>0.24</v>
      </c>
      <c r="E14658" s="408">
        <v>0.24</v>
      </c>
      <c r="F14658" s="409">
        <v>46045.350289351853</v>
      </c>
      <c r="G14658" s="408">
        <v>935</v>
      </c>
    </row>
    <row r="14659" spans="1:7" ht="15" x14ac:dyDescent="0.2">
      <c r="A14659" s="407" t="s">
        <v>23181</v>
      </c>
      <c r="B14659" s="407" t="s">
        <v>23182</v>
      </c>
      <c r="C14659" s="408">
        <v>0</v>
      </c>
      <c r="D14659" s="408">
        <v>1.29</v>
      </c>
      <c r="E14659" s="408">
        <v>1.29</v>
      </c>
      <c r="F14659" s="409">
        <v>44516.355023148149</v>
      </c>
      <c r="G14659" s="408">
        <v>93</v>
      </c>
    </row>
    <row r="14660" spans="1:7" ht="15" x14ac:dyDescent="0.25">
      <c r="A14660" s="407" t="s">
        <v>23183</v>
      </c>
      <c r="B14660" s="407" t="s">
        <v>23184</v>
      </c>
      <c r="C14660" s="408">
        <v>1.1667000000000001</v>
      </c>
      <c r="D14660" s="408">
        <v>2.2000000000000002</v>
      </c>
      <c r="E14660" s="408">
        <v>3.3666999999999998</v>
      </c>
      <c r="F14660" s="406"/>
      <c r="G14660" s="408">
        <v>0</v>
      </c>
    </row>
    <row r="14661" spans="1:7" ht="15" x14ac:dyDescent="0.25">
      <c r="A14661" s="407" t="s">
        <v>23185</v>
      </c>
      <c r="B14661" s="407" t="s">
        <v>23186</v>
      </c>
      <c r="C14661" s="408">
        <v>1.1667000000000001</v>
      </c>
      <c r="D14661" s="408">
        <v>2.2000000000000002</v>
      </c>
      <c r="E14661" s="408">
        <v>3.3666999999999998</v>
      </c>
      <c r="F14661" s="406"/>
      <c r="G14661" s="408">
        <v>0</v>
      </c>
    </row>
    <row r="14662" spans="1:7" ht="15" x14ac:dyDescent="0.2">
      <c r="A14662" s="407" t="s">
        <v>23187</v>
      </c>
      <c r="B14662" s="407" t="s">
        <v>23188</v>
      </c>
      <c r="C14662" s="408">
        <v>1</v>
      </c>
      <c r="D14662" s="408">
        <v>2.48</v>
      </c>
      <c r="E14662" s="408">
        <v>5.98</v>
      </c>
      <c r="F14662" s="409">
        <v>44517.416192129633</v>
      </c>
      <c r="G14662" s="408">
        <v>0</v>
      </c>
    </row>
    <row r="14663" spans="1:7" ht="15" x14ac:dyDescent="0.2">
      <c r="A14663" s="407" t="s">
        <v>23189</v>
      </c>
      <c r="B14663" s="407" t="s">
        <v>23190</v>
      </c>
      <c r="C14663" s="408">
        <v>1</v>
      </c>
      <c r="D14663" s="408">
        <v>2.48</v>
      </c>
      <c r="E14663" s="408">
        <v>5.98</v>
      </c>
      <c r="F14663" s="409">
        <v>44684.362627314818</v>
      </c>
      <c r="G14663" s="408">
        <v>5</v>
      </c>
    </row>
    <row r="14664" spans="1:7" ht="15" x14ac:dyDescent="0.2">
      <c r="A14664" s="407" t="s">
        <v>23191</v>
      </c>
      <c r="B14664" s="407" t="s">
        <v>23192</v>
      </c>
      <c r="C14664" s="408">
        <v>2.3332999999999999</v>
      </c>
      <c r="D14664" s="408">
        <v>2.08</v>
      </c>
      <c r="E14664" s="408">
        <v>4.4132999999999996</v>
      </c>
      <c r="F14664" s="409">
        <v>44517.417083333334</v>
      </c>
      <c r="G14664" s="408">
        <v>0</v>
      </c>
    </row>
    <row r="14665" spans="1:7" ht="15" x14ac:dyDescent="0.2">
      <c r="A14665" s="407" t="s">
        <v>23193</v>
      </c>
      <c r="B14665" s="407" t="s">
        <v>23194</v>
      </c>
      <c r="C14665" s="408">
        <v>0</v>
      </c>
      <c r="D14665" s="408">
        <v>2.25</v>
      </c>
      <c r="E14665" s="408">
        <v>2.25</v>
      </c>
      <c r="F14665" s="409">
        <v>45392.630208333336</v>
      </c>
      <c r="G14665" s="408">
        <v>123</v>
      </c>
    </row>
    <row r="14666" spans="1:7" ht="15" x14ac:dyDescent="0.2">
      <c r="A14666" s="407" t="s">
        <v>23195</v>
      </c>
      <c r="B14666" s="407" t="s">
        <v>23196</v>
      </c>
      <c r="C14666" s="408">
        <v>0</v>
      </c>
      <c r="D14666" s="408">
        <v>3</v>
      </c>
      <c r="E14666" s="408">
        <v>3</v>
      </c>
      <c r="F14666" s="409">
        <v>45713.353206018517</v>
      </c>
      <c r="G14666" s="408">
        <v>104</v>
      </c>
    </row>
    <row r="14667" spans="1:7" ht="15" x14ac:dyDescent="0.2">
      <c r="A14667" s="407" t="s">
        <v>23197</v>
      </c>
      <c r="B14667" s="407" t="s">
        <v>23198</v>
      </c>
      <c r="C14667" s="408">
        <v>0</v>
      </c>
      <c r="D14667" s="408">
        <v>2.2799999999999998</v>
      </c>
      <c r="E14667" s="408">
        <v>2.2799999999999998</v>
      </c>
      <c r="F14667" s="409">
        <v>45329.354444444441</v>
      </c>
      <c r="G14667" s="408">
        <v>0</v>
      </c>
    </row>
    <row r="14668" spans="1:7" ht="15" x14ac:dyDescent="0.2">
      <c r="A14668" s="407" t="s">
        <v>23199</v>
      </c>
      <c r="B14668" s="407" t="s">
        <v>23200</v>
      </c>
      <c r="C14668" s="408">
        <v>0</v>
      </c>
      <c r="D14668" s="408">
        <v>2.2799999999999998</v>
      </c>
      <c r="E14668" s="408">
        <v>2.2799999999999998</v>
      </c>
      <c r="F14668" s="409">
        <v>45329.354571759257</v>
      </c>
      <c r="G14668" s="408">
        <v>0</v>
      </c>
    </row>
    <row r="14669" spans="1:7" ht="15" x14ac:dyDescent="0.2">
      <c r="A14669" s="407" t="s">
        <v>23201</v>
      </c>
      <c r="B14669" s="407" t="s">
        <v>23202</v>
      </c>
      <c r="C14669" s="408">
        <v>0</v>
      </c>
      <c r="D14669" s="408">
        <v>1.94</v>
      </c>
      <c r="E14669" s="408">
        <v>1.94</v>
      </c>
      <c r="F14669" s="409">
        <v>43844.454305555555</v>
      </c>
      <c r="G14669" s="408">
        <v>0</v>
      </c>
    </row>
    <row r="14670" spans="1:7" ht="15" x14ac:dyDescent="0.2">
      <c r="A14670" s="407" t="s">
        <v>23203</v>
      </c>
      <c r="B14670" s="407" t="s">
        <v>23140</v>
      </c>
      <c r="C14670" s="408">
        <v>2.5</v>
      </c>
      <c r="D14670" s="408">
        <v>0.56957725000000003</v>
      </c>
      <c r="E14670" s="408">
        <v>8.06957725</v>
      </c>
      <c r="F14670" s="409">
        <v>42978.613657407404</v>
      </c>
      <c r="G14670" s="408">
        <v>0</v>
      </c>
    </row>
    <row r="14671" spans="1:7" ht="15" x14ac:dyDescent="0.2">
      <c r="A14671" s="407" t="s">
        <v>23204</v>
      </c>
      <c r="B14671" s="407" t="s">
        <v>23205</v>
      </c>
      <c r="C14671" s="408">
        <v>0</v>
      </c>
      <c r="D14671" s="408">
        <v>3.0700177309027263</v>
      </c>
      <c r="E14671" s="408">
        <v>3.0700177309027263</v>
      </c>
      <c r="F14671" s="409">
        <v>46045.391273148147</v>
      </c>
      <c r="G14671" s="408">
        <v>29</v>
      </c>
    </row>
    <row r="14672" spans="1:7" ht="15" x14ac:dyDescent="0.2">
      <c r="A14672" s="407" t="s">
        <v>23206</v>
      </c>
      <c r="B14672" s="407" t="s">
        <v>23207</v>
      </c>
      <c r="C14672" s="408">
        <v>0</v>
      </c>
      <c r="D14672" s="408">
        <v>1.95</v>
      </c>
      <c r="E14672" s="408">
        <v>1.95</v>
      </c>
      <c r="F14672" s="409">
        <v>43388.318020833336</v>
      </c>
      <c r="G14672" s="408">
        <v>0</v>
      </c>
    </row>
    <row r="14673" spans="1:7" ht="15" x14ac:dyDescent="0.2">
      <c r="A14673" s="407" t="s">
        <v>23208</v>
      </c>
      <c r="B14673" s="407" t="s">
        <v>23209</v>
      </c>
      <c r="C14673" s="408">
        <v>0</v>
      </c>
      <c r="D14673" s="408">
        <v>1.1360243004323782</v>
      </c>
      <c r="E14673" s="408">
        <v>1.1360243004323782</v>
      </c>
      <c r="F14673" s="409">
        <v>45229.584421296298</v>
      </c>
      <c r="G14673" s="408">
        <v>201</v>
      </c>
    </row>
    <row r="14674" spans="1:7" ht="15" x14ac:dyDescent="0.2">
      <c r="A14674" s="407" t="s">
        <v>23210</v>
      </c>
      <c r="B14674" s="407" t="s">
        <v>23211</v>
      </c>
      <c r="C14674" s="408">
        <v>0</v>
      </c>
      <c r="D14674" s="408">
        <v>0.249</v>
      </c>
      <c r="E14674" s="408">
        <v>0.249</v>
      </c>
      <c r="F14674" s="409">
        <v>45328.513368055559</v>
      </c>
      <c r="G14674" s="408">
        <v>500</v>
      </c>
    </row>
    <row r="14675" spans="1:7" ht="15" x14ac:dyDescent="0.25">
      <c r="A14675" s="407" t="s">
        <v>23212</v>
      </c>
      <c r="B14675" s="407" t="s">
        <v>23213</v>
      </c>
      <c r="C14675" s="406"/>
      <c r="D14675" s="408">
        <v>1.05</v>
      </c>
      <c r="E14675" s="408">
        <v>1.05</v>
      </c>
      <c r="F14675" s="406"/>
      <c r="G14675" s="408">
        <v>0</v>
      </c>
    </row>
    <row r="14676" spans="1:7" ht="15" x14ac:dyDescent="0.2">
      <c r="A14676" s="407" t="s">
        <v>23214</v>
      </c>
      <c r="B14676" s="407" t="s">
        <v>23215</v>
      </c>
      <c r="C14676" s="408">
        <v>0</v>
      </c>
      <c r="D14676" s="408">
        <v>5.5</v>
      </c>
      <c r="E14676" s="408">
        <v>5.5</v>
      </c>
      <c r="F14676" s="409">
        <v>44881.396979166668</v>
      </c>
      <c r="G14676" s="408">
        <v>0</v>
      </c>
    </row>
    <row r="14677" spans="1:7" ht="15" x14ac:dyDescent="0.2">
      <c r="A14677" s="407" t="s">
        <v>23216</v>
      </c>
      <c r="B14677" s="407" t="s">
        <v>23217</v>
      </c>
      <c r="C14677" s="408">
        <v>0</v>
      </c>
      <c r="D14677" s="408">
        <v>5.75</v>
      </c>
      <c r="E14677" s="408">
        <v>5.75</v>
      </c>
      <c r="F14677" s="409">
        <v>46044.695324074077</v>
      </c>
      <c r="G14677" s="408">
        <v>0</v>
      </c>
    </row>
    <row r="14678" spans="1:7" ht="15" x14ac:dyDescent="0.2">
      <c r="A14678" s="407" t="s">
        <v>23218</v>
      </c>
      <c r="B14678" s="407" t="s">
        <v>23219</v>
      </c>
      <c r="C14678" s="408">
        <v>0</v>
      </c>
      <c r="D14678" s="408">
        <v>0.78</v>
      </c>
      <c r="E14678" s="408">
        <v>0.78</v>
      </c>
      <c r="F14678" s="409">
        <v>46045.374039351853</v>
      </c>
      <c r="G14678" s="408">
        <v>0</v>
      </c>
    </row>
    <row r="14679" spans="1:7" ht="15" x14ac:dyDescent="0.2">
      <c r="A14679" s="407" t="s">
        <v>23220</v>
      </c>
      <c r="B14679" s="407" t="s">
        <v>23221</v>
      </c>
      <c r="C14679" s="408">
        <v>0</v>
      </c>
      <c r="D14679" s="408">
        <v>0.66633975780317245</v>
      </c>
      <c r="E14679" s="408">
        <v>0.66633975780317245</v>
      </c>
      <c r="F14679" s="409">
        <v>46064.344282407408</v>
      </c>
      <c r="G14679" s="408">
        <v>269</v>
      </c>
    </row>
    <row r="14680" spans="1:7" ht="15" x14ac:dyDescent="0.2">
      <c r="A14680" s="407" t="s">
        <v>23222</v>
      </c>
      <c r="B14680" s="407" t="s">
        <v>23223</v>
      </c>
      <c r="C14680" s="408">
        <v>0</v>
      </c>
      <c r="D14680" s="408">
        <v>2.8</v>
      </c>
      <c r="E14680" s="408">
        <v>2.8</v>
      </c>
      <c r="F14680" s="409">
        <v>44523.468819444446</v>
      </c>
      <c r="G14680" s="408">
        <v>0</v>
      </c>
    </row>
    <row r="14681" spans="1:7" ht="15" x14ac:dyDescent="0.2">
      <c r="A14681" s="407" t="s">
        <v>23224</v>
      </c>
      <c r="B14681" s="407" t="s">
        <v>23225</v>
      </c>
      <c r="C14681" s="408">
        <v>0</v>
      </c>
      <c r="D14681" s="408">
        <v>1.4319136592507251</v>
      </c>
      <c r="E14681" s="408">
        <v>1.4319136592507251</v>
      </c>
      <c r="F14681" s="409">
        <v>46044.551064814812</v>
      </c>
      <c r="G14681" s="408">
        <v>359</v>
      </c>
    </row>
    <row r="14682" spans="1:7" ht="15" x14ac:dyDescent="0.2">
      <c r="A14682" s="407" t="s">
        <v>23226</v>
      </c>
      <c r="B14682" s="407" t="s">
        <v>23227</v>
      </c>
      <c r="C14682" s="408">
        <v>0</v>
      </c>
      <c r="D14682" s="408">
        <v>1</v>
      </c>
      <c r="E14682" s="408">
        <v>1</v>
      </c>
      <c r="F14682" s="409">
        <v>44530.54614583333</v>
      </c>
      <c r="G14682" s="408">
        <v>0</v>
      </c>
    </row>
    <row r="14683" spans="1:7" ht="15" x14ac:dyDescent="0.2">
      <c r="A14683" s="407" t="s">
        <v>23228</v>
      </c>
      <c r="B14683" s="407" t="s">
        <v>23229</v>
      </c>
      <c r="C14683" s="408">
        <v>0</v>
      </c>
      <c r="D14683" s="408">
        <v>6.76</v>
      </c>
      <c r="E14683" s="408">
        <v>6.76</v>
      </c>
      <c r="F14683" s="409">
        <v>44881.397187499999</v>
      </c>
      <c r="G14683" s="408">
        <v>0</v>
      </c>
    </row>
    <row r="14684" spans="1:7" ht="15" x14ac:dyDescent="0.2">
      <c r="A14684" s="407" t="s">
        <v>23230</v>
      </c>
      <c r="B14684" s="407" t="s">
        <v>23231</v>
      </c>
      <c r="C14684" s="408">
        <v>0</v>
      </c>
      <c r="D14684" s="408">
        <v>1.23</v>
      </c>
      <c r="E14684" s="408">
        <v>1.23</v>
      </c>
      <c r="F14684" s="409">
        <v>44530.541817129626</v>
      </c>
      <c r="G14684" s="408">
        <v>0</v>
      </c>
    </row>
    <row r="14685" spans="1:7" ht="15" x14ac:dyDescent="0.2">
      <c r="A14685" s="407" t="s">
        <v>23232</v>
      </c>
      <c r="B14685" s="407" t="s">
        <v>23233</v>
      </c>
      <c r="C14685" s="408">
        <v>0</v>
      </c>
      <c r="D14685" s="408">
        <v>0.87</v>
      </c>
      <c r="E14685" s="408">
        <v>0.87</v>
      </c>
      <c r="F14685" s="409">
        <v>46064.351400462961</v>
      </c>
      <c r="G14685" s="408">
        <v>162</v>
      </c>
    </row>
    <row r="14686" spans="1:7" ht="15" x14ac:dyDescent="0.2">
      <c r="A14686" s="407" t="s">
        <v>23234</v>
      </c>
      <c r="B14686" s="407" t="s">
        <v>23235</v>
      </c>
      <c r="C14686" s="408">
        <v>0</v>
      </c>
      <c r="D14686" s="408">
        <v>0.71696109878324432</v>
      </c>
      <c r="E14686" s="408">
        <v>0.71696109878324432</v>
      </c>
      <c r="F14686" s="409">
        <v>46064.364872685182</v>
      </c>
      <c r="G14686" s="408">
        <v>221</v>
      </c>
    </row>
    <row r="14687" spans="1:7" ht="15" x14ac:dyDescent="0.2">
      <c r="A14687" s="407" t="s">
        <v>23236</v>
      </c>
      <c r="B14687" s="407" t="s">
        <v>23237</v>
      </c>
      <c r="C14687" s="408">
        <v>0</v>
      </c>
      <c r="D14687" s="408">
        <v>0.01</v>
      </c>
      <c r="E14687" s="408">
        <v>0.01</v>
      </c>
      <c r="F14687" s="409">
        <v>44510.613194444442</v>
      </c>
      <c r="G14687" s="408">
        <v>0</v>
      </c>
    </row>
    <row r="14688" spans="1:7" ht="15" x14ac:dyDescent="0.2">
      <c r="A14688" s="407" t="s">
        <v>23238</v>
      </c>
      <c r="B14688" s="407" t="s">
        <v>23239</v>
      </c>
      <c r="C14688" s="408">
        <v>0</v>
      </c>
      <c r="D14688" s="408">
        <v>4.05</v>
      </c>
      <c r="E14688" s="408">
        <v>4.05</v>
      </c>
      <c r="F14688" s="409">
        <v>44523.582499999997</v>
      </c>
      <c r="G14688" s="408">
        <v>0</v>
      </c>
    </row>
    <row r="14689" spans="1:7" ht="15" x14ac:dyDescent="0.2">
      <c r="A14689" s="407" t="s">
        <v>23240</v>
      </c>
      <c r="B14689" s="407" t="s">
        <v>23241</v>
      </c>
      <c r="C14689" s="408">
        <v>0</v>
      </c>
      <c r="D14689" s="408">
        <v>15</v>
      </c>
      <c r="E14689" s="408">
        <v>15</v>
      </c>
      <c r="F14689" s="409">
        <v>46045.382280092592</v>
      </c>
      <c r="G14689" s="408">
        <v>11</v>
      </c>
    </row>
    <row r="14690" spans="1:7" ht="15" x14ac:dyDescent="0.2">
      <c r="A14690" s="407" t="s">
        <v>37983</v>
      </c>
      <c r="B14690" s="407" t="s">
        <v>37984</v>
      </c>
      <c r="C14690" s="408">
        <v>12</v>
      </c>
      <c r="D14690" s="408">
        <v>629.86270000000002</v>
      </c>
      <c r="E14690" s="408">
        <v>641.86270000000002</v>
      </c>
      <c r="F14690" s="409">
        <v>43788.533263888887</v>
      </c>
      <c r="G14690" s="408">
        <v>0</v>
      </c>
    </row>
    <row r="14691" spans="1:7" ht="15" x14ac:dyDescent="0.2">
      <c r="A14691" s="407" t="s">
        <v>23242</v>
      </c>
      <c r="B14691" s="407" t="s">
        <v>23243</v>
      </c>
      <c r="C14691" s="408">
        <v>14.5</v>
      </c>
      <c r="D14691" s="408">
        <v>742.92849999999999</v>
      </c>
      <c r="E14691" s="408">
        <v>757.42849999999999</v>
      </c>
      <c r="F14691" s="409">
        <v>43014.374421296299</v>
      </c>
      <c r="G14691" s="408">
        <v>0</v>
      </c>
    </row>
    <row r="14692" spans="1:7" ht="15" x14ac:dyDescent="0.2">
      <c r="A14692" s="407" t="s">
        <v>23244</v>
      </c>
      <c r="B14692" s="407" t="s">
        <v>23245</v>
      </c>
      <c r="C14692" s="408">
        <v>13.5</v>
      </c>
      <c r="D14692" s="408">
        <v>693.64507561658684</v>
      </c>
      <c r="E14692" s="408">
        <v>712.14507561658672</v>
      </c>
      <c r="F14692" s="409">
        <v>43014.374467592592</v>
      </c>
      <c r="G14692" s="408">
        <v>0</v>
      </c>
    </row>
    <row r="14693" spans="1:7" ht="15" x14ac:dyDescent="0.2">
      <c r="A14693" s="407" t="s">
        <v>23246</v>
      </c>
      <c r="B14693" s="407" t="s">
        <v>23247</v>
      </c>
      <c r="C14693" s="408">
        <v>75</v>
      </c>
      <c r="D14693" s="408">
        <v>5361.2837</v>
      </c>
      <c r="E14693" s="408">
        <v>5436.2837</v>
      </c>
      <c r="F14693" s="409">
        <v>43014.374571759261</v>
      </c>
      <c r="G14693" s="408">
        <v>0</v>
      </c>
    </row>
    <row r="14694" spans="1:7" ht="15" x14ac:dyDescent="0.25">
      <c r="A14694" s="407" t="s">
        <v>23248</v>
      </c>
      <c r="B14694" s="407" t="s">
        <v>23249</v>
      </c>
      <c r="C14694" s="406"/>
      <c r="D14694" s="406"/>
      <c r="E14694" s="406"/>
      <c r="F14694" s="409">
        <v>44530.443564814814</v>
      </c>
      <c r="G14694" s="408">
        <v>0</v>
      </c>
    </row>
    <row r="14695" spans="1:7" ht="15" x14ac:dyDescent="0.2">
      <c r="A14695" s="407" t="s">
        <v>37985</v>
      </c>
      <c r="B14695" s="407" t="s">
        <v>37986</v>
      </c>
      <c r="C14695" s="408">
        <v>0</v>
      </c>
      <c r="D14695" s="408">
        <v>86</v>
      </c>
      <c r="E14695" s="408">
        <v>86</v>
      </c>
      <c r="F14695" s="409">
        <v>43014.37462962963</v>
      </c>
      <c r="G14695" s="408">
        <v>0</v>
      </c>
    </row>
    <row r="14696" spans="1:7" ht="15" x14ac:dyDescent="0.2">
      <c r="A14696" s="407" t="s">
        <v>23250</v>
      </c>
      <c r="B14696" s="407" t="s">
        <v>23251</v>
      </c>
      <c r="C14696" s="408">
        <v>4.5</v>
      </c>
      <c r="D14696" s="408">
        <v>11.5</v>
      </c>
      <c r="E14696" s="408">
        <v>16</v>
      </c>
      <c r="F14696" s="409">
        <v>43014.375115740739</v>
      </c>
      <c r="G14696" s="408">
        <v>0</v>
      </c>
    </row>
    <row r="14697" spans="1:7" ht="15" x14ac:dyDescent="0.2">
      <c r="A14697" s="407" t="s">
        <v>23252</v>
      </c>
      <c r="B14697" s="407" t="s">
        <v>23253</v>
      </c>
      <c r="C14697" s="408">
        <v>0</v>
      </c>
      <c r="D14697" s="408">
        <v>137.5</v>
      </c>
      <c r="E14697" s="408">
        <v>137.5</v>
      </c>
      <c r="F14697" s="409">
        <v>43014.377650462964</v>
      </c>
      <c r="G14697" s="408">
        <v>0</v>
      </c>
    </row>
    <row r="14698" spans="1:7" ht="15" x14ac:dyDescent="0.2">
      <c r="A14698" s="407" t="s">
        <v>23254</v>
      </c>
      <c r="B14698" s="407" t="s">
        <v>23255</v>
      </c>
      <c r="C14698" s="408">
        <v>0</v>
      </c>
      <c r="D14698" s="408">
        <v>137.5</v>
      </c>
      <c r="E14698" s="408">
        <v>137.5</v>
      </c>
      <c r="F14698" s="409">
        <v>43014.37767361111</v>
      </c>
      <c r="G14698" s="408">
        <v>0</v>
      </c>
    </row>
    <row r="14699" spans="1:7" ht="15" x14ac:dyDescent="0.2">
      <c r="A14699" s="407" t="s">
        <v>23256</v>
      </c>
      <c r="B14699" s="407" t="s">
        <v>23257</v>
      </c>
      <c r="C14699" s="408">
        <v>0</v>
      </c>
      <c r="D14699" s="408">
        <v>198.5</v>
      </c>
      <c r="E14699" s="408">
        <v>198.5</v>
      </c>
      <c r="F14699" s="409">
        <v>43014.377696759257</v>
      </c>
      <c r="G14699" s="408">
        <v>0</v>
      </c>
    </row>
    <row r="14700" spans="1:7" ht="15" x14ac:dyDescent="0.2">
      <c r="A14700" s="407" t="s">
        <v>23258</v>
      </c>
      <c r="B14700" s="407" t="s">
        <v>23259</v>
      </c>
      <c r="C14700" s="408">
        <v>0</v>
      </c>
      <c r="D14700" s="408">
        <v>150</v>
      </c>
      <c r="E14700" s="408">
        <v>150</v>
      </c>
      <c r="F14700" s="409">
        <v>44881.397534722222</v>
      </c>
      <c r="G14700" s="408">
        <v>0</v>
      </c>
    </row>
    <row r="14701" spans="1:7" ht="15" x14ac:dyDescent="0.2">
      <c r="A14701" s="407" t="s">
        <v>23260</v>
      </c>
      <c r="B14701" s="407" t="s">
        <v>23261</v>
      </c>
      <c r="C14701" s="408">
        <v>0</v>
      </c>
      <c r="D14701" s="408">
        <v>255</v>
      </c>
      <c r="E14701" s="408">
        <v>255</v>
      </c>
      <c r="F14701" s="409">
        <v>44510.671053240738</v>
      </c>
      <c r="G14701" s="408">
        <v>0</v>
      </c>
    </row>
    <row r="14702" spans="1:7" ht="15" x14ac:dyDescent="0.2">
      <c r="A14702" s="407" t="s">
        <v>23262</v>
      </c>
      <c r="B14702" s="407" t="s">
        <v>23263</v>
      </c>
      <c r="C14702" s="408">
        <v>40.5</v>
      </c>
      <c r="D14702" s="408">
        <v>310.58450864197533</v>
      </c>
      <c r="E14702" s="408">
        <v>358.58450864197528</v>
      </c>
      <c r="F14702" s="409">
        <v>45124.538402777776</v>
      </c>
      <c r="G14702" s="408">
        <v>0</v>
      </c>
    </row>
    <row r="14703" spans="1:7" ht="15" x14ac:dyDescent="0.2">
      <c r="A14703" s="407" t="s">
        <v>37987</v>
      </c>
      <c r="B14703" s="407" t="s">
        <v>37988</v>
      </c>
      <c r="C14703" s="408">
        <v>0</v>
      </c>
      <c r="D14703" s="408">
        <v>38.799999999999997</v>
      </c>
      <c r="E14703" s="408">
        <v>38.799999999999997</v>
      </c>
      <c r="F14703" s="409">
        <v>45677.491331018522</v>
      </c>
      <c r="G14703" s="408">
        <v>0</v>
      </c>
    </row>
    <row r="14704" spans="1:7" ht="15" x14ac:dyDescent="0.2">
      <c r="A14704" s="407" t="s">
        <v>23264</v>
      </c>
      <c r="B14704" s="407" t="s">
        <v>23265</v>
      </c>
      <c r="C14704" s="408">
        <v>0</v>
      </c>
      <c r="D14704" s="408">
        <v>197.35</v>
      </c>
      <c r="E14704" s="408">
        <v>197.35</v>
      </c>
      <c r="F14704" s="409">
        <v>44882.494756944441</v>
      </c>
      <c r="G14704" s="408">
        <v>0</v>
      </c>
    </row>
    <row r="14705" spans="1:7" ht="15" x14ac:dyDescent="0.2">
      <c r="A14705" s="407" t="s">
        <v>23266</v>
      </c>
      <c r="B14705" s="407" t="s">
        <v>23267</v>
      </c>
      <c r="C14705" s="408">
        <v>45</v>
      </c>
      <c r="D14705" s="408">
        <v>3271.1743000000001</v>
      </c>
      <c r="E14705" s="408">
        <v>3316.1743000000001</v>
      </c>
      <c r="F14705" s="409">
        <v>44517.593229166669</v>
      </c>
      <c r="G14705" s="408">
        <v>0</v>
      </c>
    </row>
    <row r="14706" spans="1:7" ht="15" x14ac:dyDescent="0.2">
      <c r="A14706" s="407" t="s">
        <v>23268</v>
      </c>
      <c r="B14706" s="407" t="s">
        <v>23269</v>
      </c>
      <c r="C14706" s="408">
        <v>0</v>
      </c>
      <c r="D14706" s="408">
        <v>522</v>
      </c>
      <c r="E14706" s="408">
        <v>522</v>
      </c>
      <c r="F14706" s="409">
        <v>44517.433356481481</v>
      </c>
      <c r="G14706" s="408">
        <v>0</v>
      </c>
    </row>
    <row r="14707" spans="1:7" ht="15" x14ac:dyDescent="0.25">
      <c r="A14707" s="407" t="s">
        <v>23270</v>
      </c>
      <c r="B14707" s="407" t="s">
        <v>23271</v>
      </c>
      <c r="C14707" s="406"/>
      <c r="D14707" s="408">
        <v>1082</v>
      </c>
      <c r="E14707" s="408">
        <v>1082</v>
      </c>
      <c r="F14707" s="409">
        <v>44517.432916666665</v>
      </c>
      <c r="G14707" s="408">
        <v>0</v>
      </c>
    </row>
    <row r="14708" spans="1:7" ht="15" x14ac:dyDescent="0.25">
      <c r="A14708" s="407" t="s">
        <v>23272</v>
      </c>
      <c r="B14708" s="407" t="s">
        <v>23273</v>
      </c>
      <c r="C14708" s="406"/>
      <c r="D14708" s="406"/>
      <c r="E14708" s="406"/>
      <c r="F14708" s="409">
        <v>44524.492222222223</v>
      </c>
      <c r="G14708" s="408">
        <v>0</v>
      </c>
    </row>
    <row r="14709" spans="1:7" ht="15" x14ac:dyDescent="0.2">
      <c r="A14709" s="407" t="s">
        <v>23274</v>
      </c>
      <c r="B14709" s="407" t="s">
        <v>23275</v>
      </c>
      <c r="C14709" s="408">
        <v>0</v>
      </c>
      <c r="D14709" s="408">
        <v>534</v>
      </c>
      <c r="E14709" s="408">
        <v>534</v>
      </c>
      <c r="F14709" s="409">
        <v>44511.336354166669</v>
      </c>
      <c r="G14709" s="408">
        <v>0</v>
      </c>
    </row>
    <row r="14710" spans="1:7" ht="15" x14ac:dyDescent="0.2">
      <c r="A14710" s="407" t="s">
        <v>23276</v>
      </c>
      <c r="B14710" s="407" t="s">
        <v>23277</v>
      </c>
      <c r="C14710" s="408">
        <v>0</v>
      </c>
      <c r="D14710" s="408">
        <v>153</v>
      </c>
      <c r="E14710" s="408">
        <v>153</v>
      </c>
      <c r="F14710" s="409">
        <v>44525.675902777781</v>
      </c>
      <c r="G14710" s="408">
        <v>0</v>
      </c>
    </row>
    <row r="14711" spans="1:7" ht="15" x14ac:dyDescent="0.2">
      <c r="A14711" s="407" t="s">
        <v>23278</v>
      </c>
      <c r="B14711" s="407" t="s">
        <v>23279</v>
      </c>
      <c r="C14711" s="408">
        <v>0</v>
      </c>
      <c r="D14711" s="408">
        <v>196</v>
      </c>
      <c r="E14711" s="408">
        <v>196</v>
      </c>
      <c r="F14711" s="409">
        <v>44517.424687500003</v>
      </c>
      <c r="G14711" s="408">
        <v>0</v>
      </c>
    </row>
    <row r="14712" spans="1:7" ht="15" x14ac:dyDescent="0.2">
      <c r="A14712" s="407" t="s">
        <v>37989</v>
      </c>
      <c r="B14712" s="407" t="s">
        <v>37990</v>
      </c>
      <c r="C14712" s="408">
        <v>17</v>
      </c>
      <c r="D14712" s="408">
        <v>555.75167540015468</v>
      </c>
      <c r="E14712" s="408">
        <v>575.25167540015468</v>
      </c>
      <c r="F14712" s="409">
        <v>44207.481805555559</v>
      </c>
      <c r="G14712" s="408">
        <v>0</v>
      </c>
    </row>
    <row r="14713" spans="1:7" ht="15" x14ac:dyDescent="0.2">
      <c r="A14713" s="407" t="s">
        <v>23280</v>
      </c>
      <c r="B14713" s="407" t="s">
        <v>23281</v>
      </c>
      <c r="C14713" s="408">
        <v>15</v>
      </c>
      <c r="D14713" s="408">
        <v>552.04820505930991</v>
      </c>
      <c r="E14713" s="408">
        <v>567.04820505930979</v>
      </c>
      <c r="F14713" s="409">
        <v>45112.34951388889</v>
      </c>
      <c r="G14713" s="408">
        <v>0</v>
      </c>
    </row>
    <row r="14714" spans="1:7" ht="15" x14ac:dyDescent="0.2">
      <c r="A14714" s="407" t="s">
        <v>23282</v>
      </c>
      <c r="B14714" s="407" t="s">
        <v>23283</v>
      </c>
      <c r="C14714" s="408">
        <v>0</v>
      </c>
      <c r="D14714" s="408">
        <v>144.5</v>
      </c>
      <c r="E14714" s="408">
        <v>144.5</v>
      </c>
      <c r="F14714" s="409">
        <v>45476.536435185182</v>
      </c>
      <c r="G14714" s="408">
        <v>0</v>
      </c>
    </row>
    <row r="14715" spans="1:7" ht="15" x14ac:dyDescent="0.2">
      <c r="A14715" s="407" t="s">
        <v>23284</v>
      </c>
      <c r="B14715" s="407" t="s">
        <v>23285</v>
      </c>
      <c r="C14715" s="408">
        <v>0</v>
      </c>
      <c r="D14715" s="408">
        <v>40.1</v>
      </c>
      <c r="E14715" s="408">
        <v>40.1</v>
      </c>
      <c r="F14715" s="409">
        <v>43014.378217592595</v>
      </c>
      <c r="G14715" s="408">
        <v>0</v>
      </c>
    </row>
    <row r="14716" spans="1:7" ht="15" x14ac:dyDescent="0.2">
      <c r="A14716" s="407" t="s">
        <v>23286</v>
      </c>
      <c r="B14716" s="407" t="s">
        <v>23287</v>
      </c>
      <c r="C14716" s="408">
        <v>0</v>
      </c>
      <c r="D14716" s="408">
        <v>85.2</v>
      </c>
      <c r="E14716" s="408">
        <v>85.2</v>
      </c>
      <c r="F14716" s="409">
        <v>43014.378252314818</v>
      </c>
      <c r="G14716" s="408">
        <v>0</v>
      </c>
    </row>
    <row r="14717" spans="1:7" ht="15" x14ac:dyDescent="0.2">
      <c r="A14717" s="407" t="s">
        <v>23288</v>
      </c>
      <c r="B14717" s="407" t="s">
        <v>23289</v>
      </c>
      <c r="C14717" s="408">
        <v>0</v>
      </c>
      <c r="D14717" s="408">
        <v>85.6</v>
      </c>
      <c r="E14717" s="408">
        <v>85.6</v>
      </c>
      <c r="F14717" s="409">
        <v>43014.378287037034</v>
      </c>
      <c r="G14717" s="408">
        <v>0</v>
      </c>
    </row>
    <row r="14718" spans="1:7" ht="15" x14ac:dyDescent="0.2">
      <c r="A14718" s="407" t="s">
        <v>23290</v>
      </c>
      <c r="B14718" s="407" t="s">
        <v>23291</v>
      </c>
      <c r="C14718" s="408">
        <v>0</v>
      </c>
      <c r="D14718" s="408">
        <v>38</v>
      </c>
      <c r="E14718" s="408">
        <v>38</v>
      </c>
      <c r="F14718" s="409">
        <v>43014.378310185188</v>
      </c>
      <c r="G14718" s="408">
        <v>0</v>
      </c>
    </row>
    <row r="14719" spans="1:7" ht="15" x14ac:dyDescent="0.2">
      <c r="A14719" s="407" t="s">
        <v>23292</v>
      </c>
      <c r="B14719" s="407" t="s">
        <v>23293</v>
      </c>
      <c r="C14719" s="408">
        <v>0</v>
      </c>
      <c r="D14719" s="408">
        <v>38</v>
      </c>
      <c r="E14719" s="408">
        <v>38</v>
      </c>
      <c r="F14719" s="409">
        <v>43014.378333333334</v>
      </c>
      <c r="G14719" s="408">
        <v>0</v>
      </c>
    </row>
    <row r="14720" spans="1:7" ht="15" x14ac:dyDescent="0.25">
      <c r="A14720" s="407" t="s">
        <v>23294</v>
      </c>
      <c r="B14720" s="407" t="s">
        <v>23295</v>
      </c>
      <c r="C14720" s="406"/>
      <c r="D14720" s="406"/>
      <c r="E14720" s="406"/>
      <c r="F14720" s="409">
        <v>43014.37835648148</v>
      </c>
      <c r="G14720" s="408">
        <v>0</v>
      </c>
    </row>
    <row r="14721" spans="1:7" ht="15" x14ac:dyDescent="0.25">
      <c r="A14721" s="407" t="s">
        <v>23296</v>
      </c>
      <c r="B14721" s="407" t="s">
        <v>23297</v>
      </c>
      <c r="C14721" s="406"/>
      <c r="D14721" s="406"/>
      <c r="E14721" s="406"/>
      <c r="F14721" s="409">
        <v>43014.378379629627</v>
      </c>
      <c r="G14721" s="408">
        <v>0</v>
      </c>
    </row>
    <row r="14722" spans="1:7" ht="15" x14ac:dyDescent="0.2">
      <c r="A14722" s="407" t="s">
        <v>23298</v>
      </c>
      <c r="B14722" s="407" t="s">
        <v>23299</v>
      </c>
      <c r="C14722" s="408">
        <v>0</v>
      </c>
      <c r="D14722" s="408">
        <v>79.599999999999994</v>
      </c>
      <c r="E14722" s="408">
        <v>79.599999999999994</v>
      </c>
      <c r="F14722" s="409">
        <v>43014.37840277778</v>
      </c>
      <c r="G14722" s="408">
        <v>0</v>
      </c>
    </row>
    <row r="14723" spans="1:7" ht="15" x14ac:dyDescent="0.2">
      <c r="A14723" s="407" t="s">
        <v>23300</v>
      </c>
      <c r="B14723" s="407" t="s">
        <v>23301</v>
      </c>
      <c r="C14723" s="408">
        <v>1</v>
      </c>
      <c r="D14723" s="408">
        <v>5.75</v>
      </c>
      <c r="E14723" s="408">
        <v>6.75</v>
      </c>
      <c r="F14723" s="409">
        <v>43014.378425925926</v>
      </c>
      <c r="G14723" s="408">
        <v>0</v>
      </c>
    </row>
    <row r="14724" spans="1:7" ht="15" x14ac:dyDescent="0.2">
      <c r="A14724" s="407" t="s">
        <v>23302</v>
      </c>
      <c r="B14724" s="407" t="s">
        <v>23303</v>
      </c>
      <c r="C14724" s="408">
        <v>0</v>
      </c>
      <c r="D14724" s="408">
        <v>18</v>
      </c>
      <c r="E14724" s="408">
        <v>18</v>
      </c>
      <c r="F14724" s="409">
        <v>43014.378449074073</v>
      </c>
      <c r="G14724" s="408">
        <v>0</v>
      </c>
    </row>
    <row r="14725" spans="1:7" ht="15" x14ac:dyDescent="0.2">
      <c r="A14725" s="407" t="s">
        <v>37991</v>
      </c>
      <c r="B14725" s="407" t="s">
        <v>37992</v>
      </c>
      <c r="C14725" s="408">
        <v>0</v>
      </c>
      <c r="D14725" s="408">
        <v>8.69</v>
      </c>
      <c r="E14725" s="408">
        <v>8.69</v>
      </c>
      <c r="F14725" s="409">
        <v>43014.378472222219</v>
      </c>
      <c r="G14725" s="408">
        <v>0</v>
      </c>
    </row>
    <row r="14726" spans="1:7" ht="15" x14ac:dyDescent="0.2">
      <c r="A14726" s="407" t="s">
        <v>23304</v>
      </c>
      <c r="B14726" s="407" t="s">
        <v>23305</v>
      </c>
      <c r="C14726" s="408">
        <v>0</v>
      </c>
      <c r="D14726" s="408">
        <v>37.799999999999997</v>
      </c>
      <c r="E14726" s="408">
        <v>37.799999999999997</v>
      </c>
      <c r="F14726" s="409">
        <v>43014.378495370373</v>
      </c>
      <c r="G14726" s="408">
        <v>0</v>
      </c>
    </row>
    <row r="14727" spans="1:7" ht="15" x14ac:dyDescent="0.2">
      <c r="A14727" s="407" t="s">
        <v>23306</v>
      </c>
      <c r="B14727" s="407" t="s">
        <v>23307</v>
      </c>
      <c r="C14727" s="408">
        <v>9.5</v>
      </c>
      <c r="D14727" s="408">
        <v>2.29</v>
      </c>
      <c r="E14727" s="408">
        <v>11.79</v>
      </c>
      <c r="F14727" s="409">
        <v>45400.476145833331</v>
      </c>
      <c r="G14727" s="408">
        <v>0</v>
      </c>
    </row>
    <row r="14728" spans="1:7" ht="15" x14ac:dyDescent="0.25">
      <c r="A14728" s="407" t="s">
        <v>23308</v>
      </c>
      <c r="B14728" s="407" t="s">
        <v>23309</v>
      </c>
      <c r="C14728" s="406"/>
      <c r="D14728" s="406"/>
      <c r="E14728" s="406"/>
      <c r="F14728" s="409">
        <v>43014.378541666665</v>
      </c>
      <c r="G14728" s="408">
        <v>0</v>
      </c>
    </row>
    <row r="14729" spans="1:7" ht="15" x14ac:dyDescent="0.25">
      <c r="A14729" s="407" t="s">
        <v>23310</v>
      </c>
      <c r="B14729" s="407" t="s">
        <v>23311</v>
      </c>
      <c r="C14729" s="406"/>
      <c r="D14729" s="406"/>
      <c r="E14729" s="406"/>
      <c r="F14729" s="409">
        <v>44524.443229166667</v>
      </c>
      <c r="G14729" s="408">
        <v>0</v>
      </c>
    </row>
    <row r="14730" spans="1:7" ht="15" x14ac:dyDescent="0.2">
      <c r="A14730" s="407" t="s">
        <v>23312</v>
      </c>
      <c r="B14730" s="407" t="s">
        <v>23313</v>
      </c>
      <c r="C14730" s="408">
        <v>0</v>
      </c>
      <c r="D14730" s="408">
        <v>110.7</v>
      </c>
      <c r="E14730" s="408">
        <v>110.7</v>
      </c>
      <c r="F14730" s="409">
        <v>43014.378599537034</v>
      </c>
      <c r="G14730" s="408">
        <v>0</v>
      </c>
    </row>
    <row r="14731" spans="1:7" ht="15" x14ac:dyDescent="0.2">
      <c r="A14731" s="407" t="s">
        <v>23314</v>
      </c>
      <c r="B14731" s="407" t="s">
        <v>23315</v>
      </c>
      <c r="C14731" s="408">
        <v>0</v>
      </c>
      <c r="D14731" s="408">
        <v>0</v>
      </c>
      <c r="E14731" s="408">
        <v>0</v>
      </c>
      <c r="F14731" s="409">
        <v>44524.44358796296</v>
      </c>
      <c r="G14731" s="408">
        <v>0</v>
      </c>
    </row>
    <row r="14732" spans="1:7" ht="15" x14ac:dyDescent="0.2">
      <c r="A14732" s="407" t="s">
        <v>23316</v>
      </c>
      <c r="B14732" s="407" t="s">
        <v>23317</v>
      </c>
      <c r="C14732" s="408">
        <v>0</v>
      </c>
      <c r="D14732" s="408">
        <v>96.5</v>
      </c>
      <c r="E14732" s="408">
        <v>96.5</v>
      </c>
      <c r="F14732" s="409">
        <v>44210.451631944445</v>
      </c>
      <c r="G14732" s="408">
        <v>0</v>
      </c>
    </row>
    <row r="14733" spans="1:7" ht="15" x14ac:dyDescent="0.2">
      <c r="A14733" s="407" t="s">
        <v>23318</v>
      </c>
      <c r="B14733" s="407" t="s">
        <v>23319</v>
      </c>
      <c r="C14733" s="408">
        <v>0</v>
      </c>
      <c r="D14733" s="408">
        <v>96.5</v>
      </c>
      <c r="E14733" s="408">
        <v>96.5</v>
      </c>
      <c r="F14733" s="409">
        <v>44210.453576388885</v>
      </c>
      <c r="G14733" s="408">
        <v>0</v>
      </c>
    </row>
    <row r="14734" spans="1:7" ht="15" x14ac:dyDescent="0.2">
      <c r="A14734" s="407" t="s">
        <v>37993</v>
      </c>
      <c r="B14734" s="407" t="s">
        <v>23377</v>
      </c>
      <c r="C14734" s="408">
        <v>0</v>
      </c>
      <c r="D14734" s="408">
        <v>75</v>
      </c>
      <c r="E14734" s="408">
        <v>75</v>
      </c>
      <c r="F14734" s="409">
        <v>44442.374305555553</v>
      </c>
      <c r="G14734" s="408">
        <v>0</v>
      </c>
    </row>
    <row r="14735" spans="1:7" ht="15" x14ac:dyDescent="0.2">
      <c r="A14735" s="407" t="s">
        <v>23320</v>
      </c>
      <c r="B14735" s="407" t="s">
        <v>23321</v>
      </c>
      <c r="C14735" s="408">
        <v>0</v>
      </c>
      <c r="D14735" s="408">
        <v>88.2</v>
      </c>
      <c r="E14735" s="408">
        <v>88.2</v>
      </c>
      <c r="F14735" s="409">
        <v>44523.563645833332</v>
      </c>
      <c r="G14735" s="408">
        <v>0</v>
      </c>
    </row>
    <row r="14736" spans="1:7" ht="15" x14ac:dyDescent="0.2">
      <c r="A14736" s="407" t="s">
        <v>23322</v>
      </c>
      <c r="B14736" s="407" t="s">
        <v>23323</v>
      </c>
      <c r="C14736" s="408">
        <v>69</v>
      </c>
      <c r="D14736" s="408">
        <v>9.23</v>
      </c>
      <c r="E14736" s="408">
        <v>80.73</v>
      </c>
      <c r="F14736" s="409">
        <v>44798.626296296294</v>
      </c>
      <c r="G14736" s="408">
        <v>0</v>
      </c>
    </row>
    <row r="14737" spans="1:7" ht="15" x14ac:dyDescent="0.2">
      <c r="A14737" s="407" t="s">
        <v>23324</v>
      </c>
      <c r="B14737" s="407" t="s">
        <v>23325</v>
      </c>
      <c r="C14737" s="408">
        <v>0</v>
      </c>
      <c r="D14737" s="408">
        <v>83.5</v>
      </c>
      <c r="E14737" s="408">
        <v>83.5</v>
      </c>
      <c r="F14737" s="409">
        <v>45356.332337962966</v>
      </c>
      <c r="G14737" s="408">
        <v>0</v>
      </c>
    </row>
    <row r="14738" spans="1:7" ht="15" x14ac:dyDescent="0.2">
      <c r="A14738" s="407" t="s">
        <v>23326</v>
      </c>
      <c r="B14738" s="407" t="s">
        <v>23327</v>
      </c>
      <c r="C14738" s="408">
        <v>30</v>
      </c>
      <c r="D14738" s="408">
        <v>8.7100000000000009</v>
      </c>
      <c r="E14738" s="408">
        <v>38.71</v>
      </c>
      <c r="F14738" s="409">
        <v>45369.630949074075</v>
      </c>
      <c r="G14738" s="408">
        <v>0</v>
      </c>
    </row>
    <row r="14739" spans="1:7" ht="15" x14ac:dyDescent="0.2">
      <c r="A14739" s="407" t="s">
        <v>23328</v>
      </c>
      <c r="B14739" s="407" t="s">
        <v>23329</v>
      </c>
      <c r="C14739" s="408">
        <v>0</v>
      </c>
      <c r="D14739" s="408">
        <v>43.45</v>
      </c>
      <c r="E14739" s="408">
        <v>43.45</v>
      </c>
      <c r="F14739" s="409">
        <v>44802.370706018519</v>
      </c>
      <c r="G14739" s="408">
        <v>0</v>
      </c>
    </row>
    <row r="14740" spans="1:7" ht="15" x14ac:dyDescent="0.25">
      <c r="A14740" s="407" t="s">
        <v>23330</v>
      </c>
      <c r="B14740" s="407" t="s">
        <v>23331</v>
      </c>
      <c r="C14740" s="406"/>
      <c r="D14740" s="408">
        <v>5</v>
      </c>
      <c r="E14740" s="408">
        <v>5</v>
      </c>
      <c r="F14740" s="409">
        <v>45112.354131944441</v>
      </c>
      <c r="G14740" s="408">
        <v>0</v>
      </c>
    </row>
    <row r="14741" spans="1:7" ht="15" x14ac:dyDescent="0.2">
      <c r="A14741" s="407" t="s">
        <v>23332</v>
      </c>
      <c r="B14741" s="407" t="s">
        <v>23333</v>
      </c>
      <c r="C14741" s="408">
        <v>0</v>
      </c>
      <c r="D14741" s="408">
        <v>9.0299999999999994</v>
      </c>
      <c r="E14741" s="408">
        <v>9.0299999999999994</v>
      </c>
      <c r="F14741" s="409">
        <v>45859.601145833331</v>
      </c>
      <c r="G14741" s="408">
        <v>0</v>
      </c>
    </row>
    <row r="14742" spans="1:7" ht="15" x14ac:dyDescent="0.2">
      <c r="A14742" s="407" t="s">
        <v>23334</v>
      </c>
      <c r="B14742" s="407" t="s">
        <v>23335</v>
      </c>
      <c r="C14742" s="408">
        <v>0</v>
      </c>
      <c r="D14742" s="408">
        <v>1459.45</v>
      </c>
      <c r="E14742" s="408">
        <v>1459.45</v>
      </c>
      <c r="F14742" s="409">
        <v>44525.63076388889</v>
      </c>
      <c r="G14742" s="408">
        <v>0</v>
      </c>
    </row>
    <row r="14743" spans="1:7" ht="15" x14ac:dyDescent="0.2">
      <c r="A14743" s="407" t="s">
        <v>23336</v>
      </c>
      <c r="B14743" s="407" t="s">
        <v>23337</v>
      </c>
      <c r="C14743" s="408">
        <v>0</v>
      </c>
      <c r="D14743" s="408">
        <v>68</v>
      </c>
      <c r="E14743" s="408">
        <v>68</v>
      </c>
      <c r="F14743" s="409">
        <v>44511.3437962963</v>
      </c>
      <c r="G14743" s="408">
        <v>0</v>
      </c>
    </row>
    <row r="14744" spans="1:7" ht="15" x14ac:dyDescent="0.2">
      <c r="A14744" s="407" t="s">
        <v>23338</v>
      </c>
      <c r="B14744" s="407" t="s">
        <v>23339</v>
      </c>
      <c r="C14744" s="408">
        <v>0</v>
      </c>
      <c r="D14744" s="408">
        <v>15</v>
      </c>
      <c r="E14744" s="408">
        <v>15</v>
      </c>
      <c r="F14744" s="409">
        <v>44516.581666666665</v>
      </c>
      <c r="G14744" s="408">
        <v>0</v>
      </c>
    </row>
    <row r="14745" spans="1:7" ht="15" x14ac:dyDescent="0.2">
      <c r="A14745" s="407" t="s">
        <v>23340</v>
      </c>
      <c r="B14745" s="407" t="s">
        <v>23341</v>
      </c>
      <c r="C14745" s="408">
        <v>0</v>
      </c>
      <c r="D14745" s="408">
        <v>215</v>
      </c>
      <c r="E14745" s="408">
        <v>215</v>
      </c>
      <c r="F14745" s="409">
        <v>43014.379155092596</v>
      </c>
      <c r="G14745" s="408">
        <v>0</v>
      </c>
    </row>
    <row r="14746" spans="1:7" ht="15" x14ac:dyDescent="0.2">
      <c r="A14746" s="407" t="s">
        <v>23342</v>
      </c>
      <c r="B14746" s="407" t="s">
        <v>23343</v>
      </c>
      <c r="C14746" s="408">
        <v>0</v>
      </c>
      <c r="D14746" s="408">
        <v>24.9</v>
      </c>
      <c r="E14746" s="408">
        <v>24.9</v>
      </c>
      <c r="F14746" s="409">
        <v>44511.667372685188</v>
      </c>
      <c r="G14746" s="408">
        <v>0</v>
      </c>
    </row>
    <row r="14747" spans="1:7" ht="15" x14ac:dyDescent="0.2">
      <c r="A14747" s="407" t="s">
        <v>23344</v>
      </c>
      <c r="B14747" s="407" t="s">
        <v>23345</v>
      </c>
      <c r="C14747" s="408">
        <v>0</v>
      </c>
      <c r="D14747" s="408">
        <v>140</v>
      </c>
      <c r="E14747" s="408">
        <v>140</v>
      </c>
      <c r="F14747" s="409">
        <v>43014.379201388889</v>
      </c>
      <c r="G14747" s="408">
        <v>0</v>
      </c>
    </row>
    <row r="14748" spans="1:7" ht="15" x14ac:dyDescent="0.2">
      <c r="A14748" s="407" t="s">
        <v>23346</v>
      </c>
      <c r="B14748" s="407" t="s">
        <v>23347</v>
      </c>
      <c r="C14748" s="408">
        <v>0</v>
      </c>
      <c r="D14748" s="408">
        <v>65</v>
      </c>
      <c r="E14748" s="408">
        <v>65</v>
      </c>
      <c r="F14748" s="409">
        <v>44526.509837962964</v>
      </c>
      <c r="G14748" s="408">
        <v>0</v>
      </c>
    </row>
    <row r="14749" spans="1:7" ht="15" x14ac:dyDescent="0.2">
      <c r="A14749" s="407" t="s">
        <v>23348</v>
      </c>
      <c r="B14749" s="407" t="s">
        <v>23349</v>
      </c>
      <c r="C14749" s="408">
        <v>0</v>
      </c>
      <c r="D14749" s="408">
        <v>20</v>
      </c>
      <c r="E14749" s="408">
        <v>20</v>
      </c>
      <c r="F14749" s="409">
        <v>44516.548043981478</v>
      </c>
      <c r="G14749" s="408">
        <v>0</v>
      </c>
    </row>
    <row r="14750" spans="1:7" ht="15" x14ac:dyDescent="0.2">
      <c r="A14750" s="407" t="s">
        <v>23350</v>
      </c>
      <c r="B14750" s="407" t="s">
        <v>23351</v>
      </c>
      <c r="C14750" s="408">
        <v>0</v>
      </c>
      <c r="D14750" s="408">
        <v>40</v>
      </c>
      <c r="E14750" s="408">
        <v>40</v>
      </c>
      <c r="F14750" s="409">
        <v>44524.311562499999</v>
      </c>
      <c r="G14750" s="408">
        <v>0</v>
      </c>
    </row>
    <row r="14751" spans="1:7" ht="15" x14ac:dyDescent="0.2">
      <c r="A14751" s="407" t="s">
        <v>23352</v>
      </c>
      <c r="B14751" s="407" t="s">
        <v>23353</v>
      </c>
      <c r="C14751" s="408">
        <v>0</v>
      </c>
      <c r="D14751" s="408">
        <v>22.25</v>
      </c>
      <c r="E14751" s="408">
        <v>22.25</v>
      </c>
      <c r="F14751" s="409">
        <v>43014.379293981481</v>
      </c>
      <c r="G14751" s="408">
        <v>0</v>
      </c>
    </row>
    <row r="14752" spans="1:7" ht="15" x14ac:dyDescent="0.2">
      <c r="A14752" s="407" t="s">
        <v>23354</v>
      </c>
      <c r="B14752" s="407" t="s">
        <v>23355</v>
      </c>
      <c r="C14752" s="408">
        <v>0</v>
      </c>
      <c r="D14752" s="408">
        <v>40</v>
      </c>
      <c r="E14752" s="408">
        <v>40</v>
      </c>
      <c r="F14752" s="409">
        <v>44526.504270833335</v>
      </c>
      <c r="G14752" s="408">
        <v>0</v>
      </c>
    </row>
    <row r="14753" spans="1:7" ht="15" x14ac:dyDescent="0.2">
      <c r="A14753" s="407" t="s">
        <v>23356</v>
      </c>
      <c r="B14753" s="407" t="s">
        <v>23357</v>
      </c>
      <c r="C14753" s="408">
        <v>0</v>
      </c>
      <c r="D14753" s="408">
        <v>75</v>
      </c>
      <c r="E14753" s="408">
        <v>75</v>
      </c>
      <c r="F14753" s="409">
        <v>44511.618935185186</v>
      </c>
      <c r="G14753" s="408">
        <v>0</v>
      </c>
    </row>
    <row r="14754" spans="1:7" ht="15" x14ac:dyDescent="0.2">
      <c r="A14754" s="407" t="s">
        <v>23358</v>
      </c>
      <c r="B14754" s="407" t="s">
        <v>23359</v>
      </c>
      <c r="C14754" s="408">
        <v>0</v>
      </c>
      <c r="D14754" s="408">
        <v>14</v>
      </c>
      <c r="E14754" s="408">
        <v>14</v>
      </c>
      <c r="F14754" s="409">
        <v>44516.352962962963</v>
      </c>
      <c r="G14754" s="408">
        <v>0</v>
      </c>
    </row>
    <row r="14755" spans="1:7" ht="15" x14ac:dyDescent="0.2">
      <c r="A14755" s="407" t="s">
        <v>23360</v>
      </c>
      <c r="B14755" s="407" t="s">
        <v>23361</v>
      </c>
      <c r="C14755" s="408">
        <v>0</v>
      </c>
      <c r="D14755" s="408">
        <v>200</v>
      </c>
      <c r="E14755" s="408">
        <v>200</v>
      </c>
      <c r="F14755" s="409">
        <v>44510.67015046296</v>
      </c>
      <c r="G14755" s="408">
        <v>0</v>
      </c>
    </row>
    <row r="14756" spans="1:7" ht="15" x14ac:dyDescent="0.2">
      <c r="A14756" s="407" t="s">
        <v>23362</v>
      </c>
      <c r="B14756" s="407" t="s">
        <v>23363</v>
      </c>
      <c r="C14756" s="408">
        <v>0</v>
      </c>
      <c r="D14756" s="408">
        <v>44</v>
      </c>
      <c r="E14756" s="408">
        <v>44</v>
      </c>
      <c r="F14756" s="409">
        <v>44412.340879629628</v>
      </c>
      <c r="G14756" s="408">
        <v>0</v>
      </c>
    </row>
    <row r="14757" spans="1:7" ht="15" x14ac:dyDescent="0.2">
      <c r="A14757" s="407" t="s">
        <v>23364</v>
      </c>
      <c r="B14757" s="407" t="s">
        <v>23365</v>
      </c>
      <c r="C14757" s="408">
        <v>0</v>
      </c>
      <c r="D14757" s="408">
        <v>35</v>
      </c>
      <c r="E14757" s="408">
        <v>35</v>
      </c>
      <c r="F14757" s="409">
        <v>44412.34107638889</v>
      </c>
      <c r="G14757" s="408">
        <v>0</v>
      </c>
    </row>
    <row r="14758" spans="1:7" ht="15" x14ac:dyDescent="0.2">
      <c r="A14758" s="407" t="s">
        <v>23366</v>
      </c>
      <c r="B14758" s="407" t="s">
        <v>23367</v>
      </c>
      <c r="C14758" s="408">
        <v>0</v>
      </c>
      <c r="D14758" s="408">
        <v>15</v>
      </c>
      <c r="E14758" s="408">
        <v>15</v>
      </c>
      <c r="F14758" s="409">
        <v>43014.379490740743</v>
      </c>
      <c r="G14758" s="408">
        <v>0</v>
      </c>
    </row>
    <row r="14759" spans="1:7" ht="15" x14ac:dyDescent="0.2">
      <c r="A14759" s="407" t="s">
        <v>23368</v>
      </c>
      <c r="B14759" s="407" t="s">
        <v>23369</v>
      </c>
      <c r="C14759" s="408">
        <v>0</v>
      </c>
      <c r="D14759" s="408">
        <v>157</v>
      </c>
      <c r="E14759" s="408">
        <v>157</v>
      </c>
      <c r="F14759" s="409">
        <v>44802.370983796296</v>
      </c>
      <c r="G14759" s="408">
        <v>0</v>
      </c>
    </row>
    <row r="14760" spans="1:7" ht="15" x14ac:dyDescent="0.2">
      <c r="A14760" s="407" t="s">
        <v>23370</v>
      </c>
      <c r="B14760" s="407" t="s">
        <v>23371</v>
      </c>
      <c r="C14760" s="408">
        <v>0</v>
      </c>
      <c r="D14760" s="408">
        <v>7</v>
      </c>
      <c r="E14760" s="408">
        <v>7</v>
      </c>
      <c r="F14760" s="409">
        <v>43014.379537037035</v>
      </c>
      <c r="G14760" s="408">
        <v>0</v>
      </c>
    </row>
    <row r="14761" spans="1:7" ht="15" x14ac:dyDescent="0.2">
      <c r="A14761" s="407" t="s">
        <v>23372</v>
      </c>
      <c r="B14761" s="407" t="s">
        <v>23373</v>
      </c>
      <c r="C14761" s="408">
        <v>0</v>
      </c>
      <c r="D14761" s="408">
        <v>32</v>
      </c>
      <c r="E14761" s="408">
        <v>32</v>
      </c>
      <c r="F14761" s="409">
        <v>45637.503784722219</v>
      </c>
      <c r="G14761" s="408">
        <v>0</v>
      </c>
    </row>
    <row r="14762" spans="1:7" ht="15" x14ac:dyDescent="0.25">
      <c r="A14762" s="407" t="s">
        <v>23374</v>
      </c>
      <c r="B14762" s="407" t="s">
        <v>23375</v>
      </c>
      <c r="C14762" s="406"/>
      <c r="D14762" s="406"/>
      <c r="E14762" s="406"/>
      <c r="F14762" s="409">
        <v>44524.322025462963</v>
      </c>
      <c r="G14762" s="408">
        <v>0</v>
      </c>
    </row>
    <row r="14763" spans="1:7" ht="15" x14ac:dyDescent="0.2">
      <c r="A14763" s="407" t="s">
        <v>23376</v>
      </c>
      <c r="B14763" s="407" t="s">
        <v>23377</v>
      </c>
      <c r="C14763" s="408">
        <v>0</v>
      </c>
      <c r="D14763" s="408">
        <v>0</v>
      </c>
      <c r="E14763" s="408">
        <v>0</v>
      </c>
      <c r="F14763" s="409">
        <v>44882.495381944442</v>
      </c>
      <c r="G14763" s="408">
        <v>0</v>
      </c>
    </row>
    <row r="14764" spans="1:7" ht="15" x14ac:dyDescent="0.2">
      <c r="A14764" s="407" t="s">
        <v>23378</v>
      </c>
      <c r="B14764" s="407" t="s">
        <v>23379</v>
      </c>
      <c r="C14764" s="408">
        <v>0</v>
      </c>
      <c r="D14764" s="408">
        <v>45</v>
      </c>
      <c r="E14764" s="408">
        <v>45</v>
      </c>
      <c r="F14764" s="409">
        <v>44882.495613425926</v>
      </c>
      <c r="G14764" s="408">
        <v>0</v>
      </c>
    </row>
    <row r="14765" spans="1:7" ht="15" x14ac:dyDescent="0.2">
      <c r="A14765" s="407" t="s">
        <v>23380</v>
      </c>
      <c r="B14765" s="407" t="s">
        <v>23381</v>
      </c>
      <c r="C14765" s="408">
        <v>0</v>
      </c>
      <c r="D14765" s="408">
        <v>179.1</v>
      </c>
      <c r="E14765" s="408">
        <v>179.1</v>
      </c>
      <c r="F14765" s="409">
        <v>45321.537928240738</v>
      </c>
      <c r="G14765" s="408">
        <v>0</v>
      </c>
    </row>
    <row r="14766" spans="1:7" ht="15" x14ac:dyDescent="0.2">
      <c r="A14766" s="407" t="s">
        <v>23382</v>
      </c>
      <c r="B14766" s="407" t="s">
        <v>23383</v>
      </c>
      <c r="C14766" s="408">
        <v>0</v>
      </c>
      <c r="D14766" s="408">
        <v>0</v>
      </c>
      <c r="E14766" s="408">
        <v>0</v>
      </c>
      <c r="F14766" s="409">
        <v>45112.415578703702</v>
      </c>
      <c r="G14766" s="408">
        <v>0</v>
      </c>
    </row>
    <row r="14767" spans="1:7" ht="15" x14ac:dyDescent="0.2">
      <c r="A14767" s="407" t="s">
        <v>23384</v>
      </c>
      <c r="B14767" s="407" t="s">
        <v>23385</v>
      </c>
      <c r="C14767" s="408">
        <v>18.666699999999999</v>
      </c>
      <c r="D14767" s="408">
        <v>27.624600000000001</v>
      </c>
      <c r="E14767" s="408">
        <v>46.2913</v>
      </c>
      <c r="F14767" s="409">
        <v>43014.379606481481</v>
      </c>
      <c r="G14767" s="408">
        <v>0</v>
      </c>
    </row>
    <row r="14768" spans="1:7" ht="15" x14ac:dyDescent="0.2">
      <c r="A14768" s="407" t="s">
        <v>23386</v>
      </c>
      <c r="B14768" s="407" t="s">
        <v>23387</v>
      </c>
      <c r="C14768" s="408">
        <v>2.5</v>
      </c>
      <c r="D14768" s="408">
        <v>7.31</v>
      </c>
      <c r="E14768" s="408">
        <v>9.81</v>
      </c>
      <c r="F14768" s="409">
        <v>43014.379629629628</v>
      </c>
      <c r="G14768" s="408">
        <v>0</v>
      </c>
    </row>
    <row r="14769" spans="1:7" ht="15" x14ac:dyDescent="0.2">
      <c r="A14769" s="407" t="s">
        <v>23388</v>
      </c>
      <c r="B14769" s="407" t="s">
        <v>23389</v>
      </c>
      <c r="C14769" s="408">
        <v>0</v>
      </c>
      <c r="D14769" s="408">
        <v>2.25</v>
      </c>
      <c r="E14769" s="408">
        <v>2.25</v>
      </c>
      <c r="F14769" s="409">
        <v>43014.379652777781</v>
      </c>
      <c r="G14769" s="408">
        <v>0</v>
      </c>
    </row>
    <row r="14770" spans="1:7" ht="15" x14ac:dyDescent="0.2">
      <c r="A14770" s="407" t="s">
        <v>23390</v>
      </c>
      <c r="B14770" s="407" t="s">
        <v>23391</v>
      </c>
      <c r="C14770" s="408">
        <v>0</v>
      </c>
      <c r="D14770" s="408">
        <v>5.0599999999999996</v>
      </c>
      <c r="E14770" s="408">
        <v>5.0599999999999996</v>
      </c>
      <c r="F14770" s="409">
        <v>43014.379675925928</v>
      </c>
      <c r="G14770" s="408">
        <v>0</v>
      </c>
    </row>
    <row r="14771" spans="1:7" ht="15" x14ac:dyDescent="0.2">
      <c r="A14771" s="407" t="s">
        <v>23392</v>
      </c>
      <c r="B14771" s="407" t="s">
        <v>23393</v>
      </c>
      <c r="C14771" s="408">
        <v>0</v>
      </c>
      <c r="D14771" s="408">
        <v>4.7</v>
      </c>
      <c r="E14771" s="408">
        <v>4.7</v>
      </c>
      <c r="F14771" s="409">
        <v>43014.379687499997</v>
      </c>
      <c r="G14771" s="408">
        <v>0</v>
      </c>
    </row>
    <row r="14772" spans="1:7" ht="15" x14ac:dyDescent="0.2">
      <c r="A14772" s="407" t="s">
        <v>23394</v>
      </c>
      <c r="B14772" s="407" t="s">
        <v>23395</v>
      </c>
      <c r="C14772" s="408">
        <v>11.166700000000001</v>
      </c>
      <c r="D14772" s="408">
        <v>1.173</v>
      </c>
      <c r="E14772" s="408">
        <v>12.339700000000001</v>
      </c>
      <c r="F14772" s="409">
        <v>45111.645729166667</v>
      </c>
      <c r="G14772" s="408">
        <v>0</v>
      </c>
    </row>
    <row r="14773" spans="1:7" ht="15" x14ac:dyDescent="0.2">
      <c r="A14773" s="407" t="s">
        <v>23396</v>
      </c>
      <c r="B14773" s="407" t="s">
        <v>23397</v>
      </c>
      <c r="C14773" s="408">
        <v>17</v>
      </c>
      <c r="D14773" s="408">
        <v>469.63672773650023</v>
      </c>
      <c r="E14773" s="408">
        <v>491.63672773650018</v>
      </c>
      <c r="F14773" s="409">
        <v>44966.364583333336</v>
      </c>
      <c r="G14773" s="408">
        <v>0</v>
      </c>
    </row>
    <row r="14774" spans="1:7" ht="15" x14ac:dyDescent="0.2">
      <c r="A14774" s="407" t="s">
        <v>23398</v>
      </c>
      <c r="B14774" s="407" t="s">
        <v>23399</v>
      </c>
      <c r="C14774" s="408">
        <v>0</v>
      </c>
      <c r="D14774" s="408">
        <v>75</v>
      </c>
      <c r="E14774" s="408">
        <v>75</v>
      </c>
      <c r="F14774" s="409">
        <v>44511.670069444444</v>
      </c>
      <c r="G14774" s="408">
        <v>0</v>
      </c>
    </row>
    <row r="14775" spans="1:7" ht="15" x14ac:dyDescent="0.2">
      <c r="A14775" s="407" t="s">
        <v>23400</v>
      </c>
      <c r="B14775" s="407" t="s">
        <v>23401</v>
      </c>
      <c r="C14775" s="408">
        <v>8.1499999999999986</v>
      </c>
      <c r="D14775" s="408">
        <v>167.17512730497745</v>
      </c>
      <c r="E14775" s="408">
        <v>175.32512730497746</v>
      </c>
      <c r="F14775" s="409">
        <v>44602.394687499997</v>
      </c>
      <c r="G14775" s="408">
        <v>0</v>
      </c>
    </row>
    <row r="14776" spans="1:7" ht="15" x14ac:dyDescent="0.2">
      <c r="A14776" s="407" t="s">
        <v>23402</v>
      </c>
      <c r="B14776" s="407" t="s">
        <v>23403</v>
      </c>
      <c r="C14776" s="408">
        <v>8.1999999999999993</v>
      </c>
      <c r="D14776" s="408">
        <v>168.786</v>
      </c>
      <c r="E14776" s="408">
        <v>177.386</v>
      </c>
      <c r="F14776" s="409">
        <v>44965.674571759257</v>
      </c>
      <c r="G14776" s="408">
        <v>0</v>
      </c>
    </row>
    <row r="14777" spans="1:7" ht="15" x14ac:dyDescent="0.2">
      <c r="A14777" s="407" t="s">
        <v>23404</v>
      </c>
      <c r="B14777" s="407" t="s">
        <v>23405</v>
      </c>
      <c r="C14777" s="408">
        <v>12</v>
      </c>
      <c r="D14777" s="408">
        <v>177.12430000000001</v>
      </c>
      <c r="E14777" s="408">
        <v>189.12430000000001</v>
      </c>
      <c r="F14777" s="409">
        <v>44602.394814814812</v>
      </c>
      <c r="G14777" s="408">
        <v>0</v>
      </c>
    </row>
    <row r="14778" spans="1:7" ht="15" x14ac:dyDescent="0.2">
      <c r="A14778" s="407" t="s">
        <v>23406</v>
      </c>
      <c r="B14778" s="407" t="s">
        <v>23407</v>
      </c>
      <c r="C14778" s="408">
        <v>29.5</v>
      </c>
      <c r="D14778" s="408">
        <v>435.69959999999998</v>
      </c>
      <c r="E14778" s="408">
        <v>465.19959999999998</v>
      </c>
      <c r="F14778" s="409">
        <v>44602.394861111112</v>
      </c>
      <c r="G14778" s="408">
        <v>0</v>
      </c>
    </row>
    <row r="14779" spans="1:7" ht="15" x14ac:dyDescent="0.2">
      <c r="A14779" s="407" t="s">
        <v>23408</v>
      </c>
      <c r="B14779" s="407" t="s">
        <v>23409</v>
      </c>
      <c r="C14779" s="408">
        <v>29.5</v>
      </c>
      <c r="D14779" s="408">
        <v>440.15839999999997</v>
      </c>
      <c r="E14779" s="408">
        <v>469.65839999999997</v>
      </c>
      <c r="F14779" s="409">
        <v>44965.675451388888</v>
      </c>
      <c r="G14779" s="408">
        <v>0</v>
      </c>
    </row>
    <row r="14780" spans="1:7" ht="15" x14ac:dyDescent="0.2">
      <c r="A14780" s="407" t="s">
        <v>23410</v>
      </c>
      <c r="B14780" s="407" t="s">
        <v>23411</v>
      </c>
      <c r="C14780" s="408">
        <v>19.5</v>
      </c>
      <c r="D14780" s="408">
        <v>256.53100000000001</v>
      </c>
      <c r="E14780" s="408">
        <v>276.03100000000001</v>
      </c>
      <c r="F14780" s="409">
        <v>44602.394953703704</v>
      </c>
      <c r="G14780" s="408">
        <v>0</v>
      </c>
    </row>
    <row r="14781" spans="1:7" ht="15" x14ac:dyDescent="0.2">
      <c r="A14781" s="407" t="s">
        <v>23412</v>
      </c>
      <c r="B14781" s="407" t="s">
        <v>23413</v>
      </c>
      <c r="C14781" s="408">
        <v>11.8</v>
      </c>
      <c r="D14781" s="408">
        <v>268.10424910031304</v>
      </c>
      <c r="E14781" s="408">
        <v>282.40424910031305</v>
      </c>
      <c r="F14781" s="409">
        <v>44965.675810185188</v>
      </c>
      <c r="G14781" s="408">
        <v>0</v>
      </c>
    </row>
    <row r="14782" spans="1:7" ht="15" x14ac:dyDescent="0.2">
      <c r="A14782" s="407" t="s">
        <v>23414</v>
      </c>
      <c r="B14782" s="407" t="s">
        <v>23415</v>
      </c>
      <c r="C14782" s="408">
        <v>75.95</v>
      </c>
      <c r="D14782" s="408">
        <v>1181.76</v>
      </c>
      <c r="E14782" s="408">
        <v>1300.21</v>
      </c>
      <c r="F14782" s="409">
        <v>43014.380057870374</v>
      </c>
      <c r="G14782" s="408">
        <v>0</v>
      </c>
    </row>
    <row r="14783" spans="1:7" ht="15" x14ac:dyDescent="0.2">
      <c r="A14783" s="407" t="s">
        <v>23416</v>
      </c>
      <c r="B14783" s="407" t="s">
        <v>23417</v>
      </c>
      <c r="C14783" s="408">
        <v>15</v>
      </c>
      <c r="D14783" s="408">
        <v>236.36969466747163</v>
      </c>
      <c r="E14783" s="408">
        <v>264.70302800080498</v>
      </c>
      <c r="F14783" s="409">
        <v>43014.38008101852</v>
      </c>
      <c r="G14783" s="408">
        <v>0</v>
      </c>
    </row>
    <row r="14784" spans="1:7" ht="15" x14ac:dyDescent="0.2">
      <c r="A14784" s="407" t="s">
        <v>23418</v>
      </c>
      <c r="B14784" s="407" t="s">
        <v>23419</v>
      </c>
      <c r="C14784" s="408">
        <v>46.499999999999993</v>
      </c>
      <c r="D14784" s="408">
        <v>228.54475434905282</v>
      </c>
      <c r="E14784" s="408">
        <v>299.04475434905282</v>
      </c>
      <c r="F14784" s="409">
        <v>43014.380104166667</v>
      </c>
      <c r="G14784" s="408">
        <v>0</v>
      </c>
    </row>
    <row r="14785" spans="1:7" ht="15" x14ac:dyDescent="0.2">
      <c r="A14785" s="407" t="s">
        <v>23420</v>
      </c>
      <c r="B14785" s="407" t="s">
        <v>23421</v>
      </c>
      <c r="C14785" s="408">
        <v>53</v>
      </c>
      <c r="D14785" s="408">
        <v>194.64359604390458</v>
      </c>
      <c r="E14785" s="408">
        <v>271.64359604390461</v>
      </c>
      <c r="F14785" s="409">
        <v>43014.380127314813</v>
      </c>
      <c r="G14785" s="408">
        <v>0</v>
      </c>
    </row>
    <row r="14786" spans="1:7" ht="15" x14ac:dyDescent="0.2">
      <c r="A14786" s="407" t="s">
        <v>23422</v>
      </c>
      <c r="B14786" s="407" t="s">
        <v>23423</v>
      </c>
      <c r="C14786" s="408">
        <v>13.1</v>
      </c>
      <c r="D14786" s="408">
        <v>121.47</v>
      </c>
      <c r="E14786" s="408">
        <v>145.57</v>
      </c>
      <c r="F14786" s="409">
        <v>44602.405810185184</v>
      </c>
      <c r="G14786" s="408">
        <v>0</v>
      </c>
    </row>
    <row r="14787" spans="1:7" ht="15" x14ac:dyDescent="0.2">
      <c r="A14787" s="407" t="s">
        <v>23424</v>
      </c>
      <c r="B14787" s="407" t="s">
        <v>23425</v>
      </c>
      <c r="C14787" s="408">
        <v>26.983333333333331</v>
      </c>
      <c r="D14787" s="408">
        <v>155.21895048613905</v>
      </c>
      <c r="E14787" s="408">
        <v>185.7022838194724</v>
      </c>
      <c r="F14787" s="409">
        <v>45796.520416666666</v>
      </c>
      <c r="G14787" s="408">
        <v>0</v>
      </c>
    </row>
    <row r="14788" spans="1:7" ht="15" x14ac:dyDescent="0.2">
      <c r="A14788" s="407" t="s">
        <v>23426</v>
      </c>
      <c r="B14788" s="407" t="s">
        <v>23427</v>
      </c>
      <c r="C14788" s="408">
        <v>12</v>
      </c>
      <c r="D14788" s="408">
        <v>112.4057</v>
      </c>
      <c r="E14788" s="408">
        <v>124.4057</v>
      </c>
      <c r="F14788" s="409">
        <v>44602.405960648146</v>
      </c>
      <c r="G14788" s="408">
        <v>0</v>
      </c>
    </row>
    <row r="14789" spans="1:7" ht="15" x14ac:dyDescent="0.2">
      <c r="A14789" s="407" t="s">
        <v>23428</v>
      </c>
      <c r="B14789" s="407" t="s">
        <v>23429</v>
      </c>
      <c r="C14789" s="408">
        <v>29.5</v>
      </c>
      <c r="D14789" s="408">
        <v>329.851</v>
      </c>
      <c r="E14789" s="408">
        <v>359.351</v>
      </c>
      <c r="F14789" s="409">
        <v>44602.406041666669</v>
      </c>
      <c r="G14789" s="408">
        <v>0</v>
      </c>
    </row>
    <row r="14790" spans="1:7" ht="15" x14ac:dyDescent="0.2">
      <c r="A14790" s="407" t="s">
        <v>23430</v>
      </c>
      <c r="B14790" s="407" t="s">
        <v>23431</v>
      </c>
      <c r="C14790" s="408">
        <v>25.4</v>
      </c>
      <c r="D14790" s="408">
        <v>587.56213415503566</v>
      </c>
      <c r="E14790" s="408">
        <v>616.46213415503576</v>
      </c>
      <c r="F14790" s="409">
        <v>44965.67559027778</v>
      </c>
      <c r="G14790" s="408">
        <v>0</v>
      </c>
    </row>
    <row r="14791" spans="1:7" ht="15" x14ac:dyDescent="0.2">
      <c r="A14791" s="407" t="s">
        <v>23432</v>
      </c>
      <c r="B14791" s="407" t="s">
        <v>23433</v>
      </c>
      <c r="C14791" s="408">
        <v>19.399999999999999</v>
      </c>
      <c r="D14791" s="408">
        <v>225.73</v>
      </c>
      <c r="E14791" s="408">
        <v>257.63</v>
      </c>
      <c r="F14791" s="409">
        <v>44602.406168981484</v>
      </c>
      <c r="G14791" s="408">
        <v>0</v>
      </c>
    </row>
    <row r="14792" spans="1:7" ht="15" x14ac:dyDescent="0.2">
      <c r="A14792" s="407" t="s">
        <v>23434</v>
      </c>
      <c r="B14792" s="407" t="s">
        <v>23435</v>
      </c>
      <c r="C14792" s="408">
        <v>23.3</v>
      </c>
      <c r="D14792" s="408">
        <v>278.4170068225784</v>
      </c>
      <c r="E14792" s="408">
        <v>306.71700682257841</v>
      </c>
      <c r="F14792" s="409">
        <v>46050.303136574075</v>
      </c>
      <c r="G14792" s="408">
        <v>0</v>
      </c>
    </row>
    <row r="14793" spans="1:7" ht="15" x14ac:dyDescent="0.2">
      <c r="A14793" s="407" t="s">
        <v>23436</v>
      </c>
      <c r="B14793" s="407" t="s">
        <v>23437</v>
      </c>
      <c r="C14793" s="408">
        <v>17.100000000000001</v>
      </c>
      <c r="D14793" s="408">
        <v>212.34</v>
      </c>
      <c r="E14793" s="408">
        <v>237.94</v>
      </c>
      <c r="F14793" s="409">
        <v>44965.676111111112</v>
      </c>
      <c r="G14793" s="408">
        <v>0</v>
      </c>
    </row>
    <row r="14794" spans="1:7" ht="15" x14ac:dyDescent="0.25">
      <c r="A14794" s="407" t="s">
        <v>23438</v>
      </c>
      <c r="B14794" s="407" t="s">
        <v>23439</v>
      </c>
      <c r="C14794" s="406"/>
      <c r="D14794" s="406"/>
      <c r="E14794" s="406"/>
      <c r="F14794" s="409">
        <v>44882.496099537035</v>
      </c>
      <c r="G14794" s="408">
        <v>0</v>
      </c>
    </row>
    <row r="14795" spans="1:7" ht="15" x14ac:dyDescent="0.25">
      <c r="A14795" s="407" t="s">
        <v>23440</v>
      </c>
      <c r="B14795" s="407" t="s">
        <v>7296</v>
      </c>
      <c r="C14795" s="406"/>
      <c r="D14795" s="406"/>
      <c r="E14795" s="406"/>
      <c r="F14795" s="409">
        <v>44882.496307870373</v>
      </c>
      <c r="G14795" s="408">
        <v>0</v>
      </c>
    </row>
    <row r="14796" spans="1:7" ht="15" x14ac:dyDescent="0.25">
      <c r="A14796" s="407" t="s">
        <v>34147</v>
      </c>
      <c r="B14796" s="407" t="s">
        <v>34148</v>
      </c>
      <c r="C14796" s="406"/>
      <c r="D14796" s="406"/>
      <c r="E14796" s="406"/>
      <c r="F14796" s="409">
        <v>45477.695347222223</v>
      </c>
      <c r="G14796" s="408">
        <v>0</v>
      </c>
    </row>
    <row r="14797" spans="1:7" ht="15" x14ac:dyDescent="0.25">
      <c r="A14797" s="407" t="s">
        <v>34149</v>
      </c>
      <c r="B14797" s="407" t="s">
        <v>34148</v>
      </c>
      <c r="C14797" s="406"/>
      <c r="D14797" s="406"/>
      <c r="E14797" s="406"/>
      <c r="F14797" s="409">
        <v>45477.712094907409</v>
      </c>
      <c r="G14797" s="408">
        <v>0</v>
      </c>
    </row>
    <row r="14798" spans="1:7" ht="15" x14ac:dyDescent="0.25">
      <c r="A14798" s="407" t="s">
        <v>34150</v>
      </c>
      <c r="B14798" s="407" t="s">
        <v>34151</v>
      </c>
      <c r="C14798" s="406"/>
      <c r="D14798" s="406"/>
      <c r="E14798" s="406"/>
      <c r="F14798" s="409">
        <v>45477.712650462963</v>
      </c>
      <c r="G14798" s="408">
        <v>0</v>
      </c>
    </row>
    <row r="14799" spans="1:7" ht="15" x14ac:dyDescent="0.2">
      <c r="A14799" s="407" t="s">
        <v>34152</v>
      </c>
      <c r="B14799" s="407" t="s">
        <v>34151</v>
      </c>
      <c r="C14799" s="408">
        <v>69.5</v>
      </c>
      <c r="D14799" s="408">
        <v>380.61</v>
      </c>
      <c r="E14799" s="408">
        <v>468.61</v>
      </c>
      <c r="F14799" s="409">
        <v>45477.711840277778</v>
      </c>
      <c r="G14799" s="408">
        <v>0</v>
      </c>
    </row>
    <row r="14800" spans="1:7" ht="15" x14ac:dyDescent="0.25">
      <c r="A14800" s="407" t="s">
        <v>23441</v>
      </c>
      <c r="B14800" s="407" t="s">
        <v>23442</v>
      </c>
      <c r="C14800" s="406"/>
      <c r="D14800" s="408">
        <v>94.859300000000005</v>
      </c>
      <c r="E14800" s="408">
        <v>94.859300000000005</v>
      </c>
      <c r="F14800" s="409">
        <v>45092.489594907405</v>
      </c>
      <c r="G14800" s="408">
        <v>0</v>
      </c>
    </row>
    <row r="14801" spans="1:7" ht="15" x14ac:dyDescent="0.2">
      <c r="A14801" s="407" t="s">
        <v>23443</v>
      </c>
      <c r="B14801" s="407" t="s">
        <v>23444</v>
      </c>
      <c r="C14801" s="408">
        <v>0</v>
      </c>
      <c r="D14801" s="408">
        <v>15.697699999999999</v>
      </c>
      <c r="E14801" s="408">
        <v>15.697699999999999</v>
      </c>
      <c r="F14801" s="409">
        <v>45092.48978009259</v>
      </c>
      <c r="G14801" s="408">
        <v>0</v>
      </c>
    </row>
    <row r="14802" spans="1:7" ht="15" x14ac:dyDescent="0.2">
      <c r="A14802" s="407" t="s">
        <v>23445</v>
      </c>
      <c r="B14802" s="407" t="s">
        <v>23446</v>
      </c>
      <c r="C14802" s="408">
        <v>7.5</v>
      </c>
      <c r="D14802" s="408">
        <v>153.31209999999999</v>
      </c>
      <c r="E14802" s="408">
        <v>160.81209999999999</v>
      </c>
      <c r="F14802" s="409">
        <v>43014.380428240744</v>
      </c>
      <c r="G14802" s="408">
        <v>0</v>
      </c>
    </row>
    <row r="14803" spans="1:7" ht="15" x14ac:dyDescent="0.2">
      <c r="A14803" s="407" t="s">
        <v>37994</v>
      </c>
      <c r="B14803" s="407" t="s">
        <v>37995</v>
      </c>
      <c r="C14803" s="408">
        <v>0</v>
      </c>
      <c r="D14803" s="408">
        <v>20.53</v>
      </c>
      <c r="E14803" s="408">
        <v>20.53</v>
      </c>
      <c r="F14803" s="409">
        <v>43014.380439814813</v>
      </c>
      <c r="G14803" s="408">
        <v>0</v>
      </c>
    </row>
    <row r="14804" spans="1:7" ht="15" x14ac:dyDescent="0.2">
      <c r="A14804" s="407" t="s">
        <v>23447</v>
      </c>
      <c r="B14804" s="407" t="s">
        <v>23448</v>
      </c>
      <c r="C14804" s="408">
        <v>11.1</v>
      </c>
      <c r="D14804" s="408">
        <v>206.10132206625687</v>
      </c>
      <c r="E14804" s="408">
        <v>218.70132206625686</v>
      </c>
      <c r="F14804" s="409">
        <v>45678.357835648145</v>
      </c>
      <c r="G14804" s="408">
        <v>0</v>
      </c>
    </row>
    <row r="14805" spans="1:7" ht="15" x14ac:dyDescent="0.2">
      <c r="A14805" s="407" t="s">
        <v>23449</v>
      </c>
      <c r="B14805" s="407" t="s">
        <v>23450</v>
      </c>
      <c r="C14805" s="408">
        <v>2.5</v>
      </c>
      <c r="D14805" s="408">
        <v>114.6104</v>
      </c>
      <c r="E14805" s="408">
        <v>117.1104</v>
      </c>
      <c r="F14805" s="409">
        <v>43014.380497685182</v>
      </c>
      <c r="G14805" s="408">
        <v>0</v>
      </c>
    </row>
    <row r="14806" spans="1:7" ht="15" x14ac:dyDescent="0.2">
      <c r="A14806" s="407" t="s">
        <v>23451</v>
      </c>
      <c r="B14806" s="407" t="s">
        <v>23452</v>
      </c>
      <c r="C14806" s="408">
        <v>2.5</v>
      </c>
      <c r="D14806" s="408">
        <v>122.09426707751784</v>
      </c>
      <c r="E14806" s="408">
        <v>124.59426707751784</v>
      </c>
      <c r="F14806" s="409">
        <v>43014.380520833336</v>
      </c>
      <c r="G14806" s="408">
        <v>0</v>
      </c>
    </row>
    <row r="14807" spans="1:7" ht="15" x14ac:dyDescent="0.2">
      <c r="A14807" s="407" t="s">
        <v>23453</v>
      </c>
      <c r="B14807" s="407" t="s">
        <v>23454</v>
      </c>
      <c r="C14807" s="408">
        <v>2.5</v>
      </c>
      <c r="D14807" s="408">
        <v>37.406399999999998</v>
      </c>
      <c r="E14807" s="408">
        <v>39.906399999999998</v>
      </c>
      <c r="F14807" s="409">
        <v>43014.380543981482</v>
      </c>
      <c r="G14807" s="408">
        <v>0</v>
      </c>
    </row>
    <row r="14808" spans="1:7" ht="15" x14ac:dyDescent="0.2">
      <c r="A14808" s="407" t="s">
        <v>23455</v>
      </c>
      <c r="B14808" s="407" t="s">
        <v>23456</v>
      </c>
      <c r="C14808" s="408">
        <v>1.1000000000000001</v>
      </c>
      <c r="D14808" s="408">
        <v>71.745463490187362</v>
      </c>
      <c r="E14808" s="408">
        <v>72.845463490187356</v>
      </c>
      <c r="F14808" s="409">
        <v>43014.380567129629</v>
      </c>
      <c r="G14808" s="408">
        <v>0</v>
      </c>
    </row>
    <row r="14809" spans="1:7" ht="15" x14ac:dyDescent="0.2">
      <c r="A14809" s="407" t="s">
        <v>23457</v>
      </c>
      <c r="B14809" s="407" t="s">
        <v>23458</v>
      </c>
      <c r="C14809" s="408">
        <v>1.5</v>
      </c>
      <c r="D14809" s="408">
        <v>82.838800000000006</v>
      </c>
      <c r="E14809" s="408">
        <v>84.338800000000006</v>
      </c>
      <c r="F14809" s="409">
        <v>43014.380590277775</v>
      </c>
      <c r="G14809" s="408">
        <v>0</v>
      </c>
    </row>
    <row r="14810" spans="1:7" ht="15" x14ac:dyDescent="0.25">
      <c r="A14810" s="407" t="s">
        <v>37996</v>
      </c>
      <c r="B14810" s="407" t="s">
        <v>37997</v>
      </c>
      <c r="C14810" s="406"/>
      <c r="D14810" s="408">
        <v>27.622399999999999</v>
      </c>
      <c r="E14810" s="408">
        <v>27.622399999999999</v>
      </c>
      <c r="F14810" s="409">
        <v>43014.380601851852</v>
      </c>
      <c r="G14810" s="408">
        <v>0</v>
      </c>
    </row>
    <row r="14811" spans="1:7" ht="15" x14ac:dyDescent="0.2">
      <c r="A14811" s="407" t="s">
        <v>23459</v>
      </c>
      <c r="B14811" s="407" t="s">
        <v>23460</v>
      </c>
      <c r="C14811" s="408">
        <v>1.55</v>
      </c>
      <c r="D14811" s="408">
        <v>80.645200000000003</v>
      </c>
      <c r="E14811" s="408">
        <v>82.1952</v>
      </c>
      <c r="F14811" s="409">
        <v>43014.380624999998</v>
      </c>
      <c r="G14811" s="408">
        <v>0</v>
      </c>
    </row>
    <row r="14812" spans="1:7" ht="15" x14ac:dyDescent="0.2">
      <c r="A14812" s="407" t="s">
        <v>23461</v>
      </c>
      <c r="B14812" s="407" t="s">
        <v>23462</v>
      </c>
      <c r="C14812" s="408">
        <v>2.5500000000000003</v>
      </c>
      <c r="D14812" s="408">
        <v>42.234653411289187</v>
      </c>
      <c r="E14812" s="408">
        <v>44.784653411289192</v>
      </c>
      <c r="F14812" s="409">
        <v>43014.380648148152</v>
      </c>
      <c r="G14812" s="408">
        <v>0</v>
      </c>
    </row>
    <row r="14813" spans="1:7" ht="15" x14ac:dyDescent="0.2">
      <c r="A14813" s="407" t="s">
        <v>23463</v>
      </c>
      <c r="B14813" s="407" t="s">
        <v>23464</v>
      </c>
      <c r="C14813" s="408">
        <v>2.5</v>
      </c>
      <c r="D14813" s="408">
        <v>36.114258305148219</v>
      </c>
      <c r="E14813" s="408">
        <v>38.614258305148219</v>
      </c>
      <c r="F14813" s="409">
        <v>44530.493854166663</v>
      </c>
      <c r="G14813" s="408">
        <v>0</v>
      </c>
    </row>
    <row r="14814" spans="1:7" ht="15" x14ac:dyDescent="0.2">
      <c r="A14814" s="407" t="s">
        <v>23465</v>
      </c>
      <c r="B14814" s="407" t="s">
        <v>23466</v>
      </c>
      <c r="C14814" s="408">
        <v>2.5</v>
      </c>
      <c r="D14814" s="408">
        <v>21.284858305148219</v>
      </c>
      <c r="E14814" s="408">
        <v>23.784858305148219</v>
      </c>
      <c r="F14814" s="409">
        <v>43014.380706018521</v>
      </c>
      <c r="G14814" s="408">
        <v>0</v>
      </c>
    </row>
    <row r="14815" spans="1:7" ht="15" x14ac:dyDescent="0.2">
      <c r="A14815" s="407" t="s">
        <v>23467</v>
      </c>
      <c r="B14815" s="407" t="s">
        <v>23468</v>
      </c>
      <c r="C14815" s="408">
        <v>1.5</v>
      </c>
      <c r="D14815" s="408">
        <v>74.938800000000001</v>
      </c>
      <c r="E14815" s="408">
        <v>76.438800000000001</v>
      </c>
      <c r="F14815" s="409">
        <v>43014.38076388889</v>
      </c>
      <c r="G14815" s="408">
        <v>0</v>
      </c>
    </row>
    <row r="14816" spans="1:7" ht="15" x14ac:dyDescent="0.2">
      <c r="A14816" s="407" t="s">
        <v>23469</v>
      </c>
      <c r="B14816" s="407" t="s">
        <v>23470</v>
      </c>
      <c r="C14816" s="408">
        <v>5</v>
      </c>
      <c r="D14816" s="408">
        <v>105.37635830514823</v>
      </c>
      <c r="E14816" s="408">
        <v>110.37635830514823</v>
      </c>
      <c r="F14816" s="409">
        <v>43014.380798611113</v>
      </c>
      <c r="G14816" s="408">
        <v>0</v>
      </c>
    </row>
    <row r="14817" spans="1:7" ht="15" x14ac:dyDescent="0.2">
      <c r="A14817" s="407" t="s">
        <v>23471</v>
      </c>
      <c r="B14817" s="407" t="s">
        <v>23472</v>
      </c>
      <c r="C14817" s="408">
        <v>1.5</v>
      </c>
      <c r="D14817" s="408">
        <v>54.83</v>
      </c>
      <c r="E14817" s="408">
        <v>54.83</v>
      </c>
      <c r="F14817" s="409">
        <v>45957.416238425925</v>
      </c>
      <c r="G14817" s="408">
        <v>0</v>
      </c>
    </row>
    <row r="14818" spans="1:7" ht="15" x14ac:dyDescent="0.2">
      <c r="A14818" s="407" t="s">
        <v>23473</v>
      </c>
      <c r="B14818" s="407" t="s">
        <v>23474</v>
      </c>
      <c r="C14818" s="408">
        <v>15</v>
      </c>
      <c r="D14818" s="408">
        <v>191.27340000000001</v>
      </c>
      <c r="E14818" s="408">
        <v>206.27340000000001</v>
      </c>
      <c r="F14818" s="409">
        <v>43014.380856481483</v>
      </c>
      <c r="G14818" s="408">
        <v>0</v>
      </c>
    </row>
    <row r="14819" spans="1:7" ht="15" x14ac:dyDescent="0.2">
      <c r="A14819" s="407" t="s">
        <v>23475</v>
      </c>
      <c r="B14819" s="407" t="s">
        <v>23476</v>
      </c>
      <c r="C14819" s="408">
        <v>6.5</v>
      </c>
      <c r="D14819" s="408">
        <v>240.98869999999999</v>
      </c>
      <c r="E14819" s="408">
        <v>247.48869999999999</v>
      </c>
      <c r="F14819" s="409">
        <v>43244.404907407406</v>
      </c>
      <c r="G14819" s="408">
        <v>0</v>
      </c>
    </row>
    <row r="14820" spans="1:7" ht="15" x14ac:dyDescent="0.2">
      <c r="A14820" s="407" t="s">
        <v>23477</v>
      </c>
      <c r="B14820" s="407" t="s">
        <v>23478</v>
      </c>
      <c r="C14820" s="408">
        <v>16.5</v>
      </c>
      <c r="D14820" s="408">
        <v>23.902360000000002</v>
      </c>
      <c r="E14820" s="408">
        <v>67.902360000000002</v>
      </c>
      <c r="F14820" s="409">
        <v>43014.380914351852</v>
      </c>
      <c r="G14820" s="408">
        <v>0</v>
      </c>
    </row>
    <row r="14821" spans="1:7" ht="15" x14ac:dyDescent="0.2">
      <c r="A14821" s="407" t="s">
        <v>23479</v>
      </c>
      <c r="B14821" s="407" t="s">
        <v>23480</v>
      </c>
      <c r="C14821" s="408">
        <v>0</v>
      </c>
      <c r="D14821" s="408">
        <v>86.27</v>
      </c>
      <c r="E14821" s="408">
        <v>86.27</v>
      </c>
      <c r="F14821" s="409">
        <v>43014.380949074075</v>
      </c>
      <c r="G14821" s="408">
        <v>0</v>
      </c>
    </row>
    <row r="14822" spans="1:7" ht="15" x14ac:dyDescent="0.2">
      <c r="A14822" s="407" t="s">
        <v>23481</v>
      </c>
      <c r="B14822" s="407" t="s">
        <v>23482</v>
      </c>
      <c r="C14822" s="408">
        <v>0</v>
      </c>
      <c r="D14822" s="408">
        <v>23.66</v>
      </c>
      <c r="E14822" s="408">
        <v>23.66</v>
      </c>
      <c r="F14822" s="409">
        <v>43014.380972222221</v>
      </c>
      <c r="G14822" s="408">
        <v>0</v>
      </c>
    </row>
    <row r="14823" spans="1:7" ht="15" x14ac:dyDescent="0.2">
      <c r="A14823" s="407" t="s">
        <v>37998</v>
      </c>
      <c r="B14823" s="407" t="s">
        <v>37999</v>
      </c>
      <c r="C14823" s="408">
        <v>17.8</v>
      </c>
      <c r="D14823" s="408">
        <v>380.1</v>
      </c>
      <c r="E14823" s="408">
        <v>403.9</v>
      </c>
      <c r="F14823" s="409">
        <v>45056.603703703702</v>
      </c>
      <c r="G14823" s="408">
        <v>0</v>
      </c>
    </row>
    <row r="14824" spans="1:7" ht="15" x14ac:dyDescent="0.2">
      <c r="A14824" s="407" t="s">
        <v>23483</v>
      </c>
      <c r="B14824" s="407" t="s">
        <v>23484</v>
      </c>
      <c r="C14824" s="408">
        <v>0.5</v>
      </c>
      <c r="D14824" s="408">
        <v>6.7473999999999998</v>
      </c>
      <c r="E14824" s="408">
        <v>7.2473999999999998</v>
      </c>
      <c r="F14824" s="409">
        <v>43014.380995370368</v>
      </c>
      <c r="G14824" s="408">
        <v>0</v>
      </c>
    </row>
    <row r="14825" spans="1:7" ht="15" x14ac:dyDescent="0.2">
      <c r="A14825" s="407" t="s">
        <v>23485</v>
      </c>
      <c r="B14825" s="407" t="s">
        <v>23486</v>
      </c>
      <c r="C14825" s="408">
        <v>6</v>
      </c>
      <c r="D14825" s="408">
        <v>243.36</v>
      </c>
      <c r="E14825" s="408">
        <v>251.86</v>
      </c>
      <c r="F14825" s="409">
        <v>44882.496712962966</v>
      </c>
      <c r="G14825" s="408">
        <v>0</v>
      </c>
    </row>
    <row r="14826" spans="1:7" ht="15" x14ac:dyDescent="0.2">
      <c r="A14826" s="407" t="s">
        <v>23487</v>
      </c>
      <c r="B14826" s="407" t="s">
        <v>23488</v>
      </c>
      <c r="C14826" s="408">
        <v>15</v>
      </c>
      <c r="D14826" s="408">
        <v>346.260347455062</v>
      </c>
      <c r="E14826" s="408">
        <v>361.260347455062</v>
      </c>
      <c r="F14826" s="409">
        <v>44965.677025462966</v>
      </c>
      <c r="G14826" s="408">
        <v>0</v>
      </c>
    </row>
    <row r="14827" spans="1:7" ht="15" x14ac:dyDescent="0.2">
      <c r="A14827" s="407" t="s">
        <v>23489</v>
      </c>
      <c r="B14827" s="407" t="s">
        <v>23490</v>
      </c>
      <c r="C14827" s="408">
        <v>16</v>
      </c>
      <c r="D14827" s="408">
        <v>350</v>
      </c>
      <c r="E14827" s="408">
        <v>376</v>
      </c>
      <c r="F14827" s="409">
        <v>44965.677256944444</v>
      </c>
      <c r="G14827" s="408">
        <v>0</v>
      </c>
    </row>
    <row r="14828" spans="1:7" ht="15" x14ac:dyDescent="0.2">
      <c r="A14828" s="407" t="s">
        <v>23491</v>
      </c>
      <c r="B14828" s="407" t="s">
        <v>23492</v>
      </c>
      <c r="C14828" s="408">
        <v>1.5</v>
      </c>
      <c r="D14828" s="408">
        <v>77.464759005603355</v>
      </c>
      <c r="E14828" s="408">
        <v>78.964759005603355</v>
      </c>
      <c r="F14828" s="409">
        <v>44510.547824074078</v>
      </c>
      <c r="G14828" s="408">
        <v>0</v>
      </c>
    </row>
    <row r="14829" spans="1:7" ht="15" x14ac:dyDescent="0.2">
      <c r="A14829" s="407" t="s">
        <v>38000</v>
      </c>
      <c r="B14829" s="407" t="s">
        <v>38001</v>
      </c>
      <c r="C14829" s="408">
        <v>9</v>
      </c>
      <c r="D14829" s="408">
        <v>776.65483848560621</v>
      </c>
      <c r="E14829" s="408">
        <v>785.65483848560621</v>
      </c>
      <c r="F14829" s="409">
        <v>43014.381111111114</v>
      </c>
      <c r="G14829" s="408">
        <v>0</v>
      </c>
    </row>
    <row r="14830" spans="1:7" ht="15" x14ac:dyDescent="0.2">
      <c r="A14830" s="407" t="s">
        <v>23493</v>
      </c>
      <c r="B14830" s="407" t="s">
        <v>23494</v>
      </c>
      <c r="C14830" s="408">
        <v>9</v>
      </c>
      <c r="D14830" s="408">
        <v>1019.2180380871096</v>
      </c>
      <c r="E14830" s="408">
        <v>1028.2180380871096</v>
      </c>
      <c r="F14830" s="409">
        <v>44517.592141203706</v>
      </c>
      <c r="G14830" s="408">
        <v>0</v>
      </c>
    </row>
    <row r="14831" spans="1:7" ht="15" x14ac:dyDescent="0.2">
      <c r="A14831" s="407" t="s">
        <v>23495</v>
      </c>
      <c r="B14831" s="407" t="s">
        <v>23496</v>
      </c>
      <c r="C14831" s="408">
        <v>0</v>
      </c>
      <c r="D14831" s="408">
        <v>40.482900000000001</v>
      </c>
      <c r="E14831" s="408">
        <v>40.482900000000001</v>
      </c>
      <c r="F14831" s="409">
        <v>44965.675162037034</v>
      </c>
      <c r="G14831" s="408">
        <v>0</v>
      </c>
    </row>
    <row r="14832" spans="1:7" ht="15" x14ac:dyDescent="0.2">
      <c r="A14832" s="407" t="s">
        <v>23497</v>
      </c>
      <c r="B14832" s="407" t="s">
        <v>23498</v>
      </c>
      <c r="C14832" s="408">
        <v>10.5</v>
      </c>
      <c r="D14832" s="408">
        <v>30.709888592587721</v>
      </c>
      <c r="E14832" s="408">
        <v>41.209888592587717</v>
      </c>
      <c r="F14832" s="409">
        <v>45721.421412037038</v>
      </c>
      <c r="G14832" s="408">
        <v>0</v>
      </c>
    </row>
    <row r="14833" spans="1:7" ht="15" x14ac:dyDescent="0.2">
      <c r="A14833" s="407" t="s">
        <v>23499</v>
      </c>
      <c r="B14833" s="407" t="s">
        <v>40492</v>
      </c>
      <c r="C14833" s="408">
        <v>3</v>
      </c>
      <c r="D14833" s="408">
        <v>43.470599999999997</v>
      </c>
      <c r="E14833" s="408">
        <v>46.470599999999997</v>
      </c>
      <c r="F14833" s="409">
        <v>45904.544722222221</v>
      </c>
      <c r="G14833" s="408">
        <v>0</v>
      </c>
    </row>
    <row r="14834" spans="1:7" ht="15" x14ac:dyDescent="0.2">
      <c r="A14834" s="407" t="s">
        <v>23500</v>
      </c>
      <c r="B14834" s="407" t="s">
        <v>23501</v>
      </c>
      <c r="C14834" s="408">
        <v>3.6</v>
      </c>
      <c r="D14834" s="408">
        <v>71.570149999999998</v>
      </c>
      <c r="E14834" s="408">
        <v>78.670149999999992</v>
      </c>
      <c r="F14834" s="409">
        <v>43244.402569444443</v>
      </c>
      <c r="G14834" s="408">
        <v>0</v>
      </c>
    </row>
    <row r="14835" spans="1:7" ht="15" x14ac:dyDescent="0.2">
      <c r="A14835" s="407" t="s">
        <v>23502</v>
      </c>
      <c r="B14835" s="407" t="s">
        <v>40491</v>
      </c>
      <c r="C14835" s="408">
        <v>14</v>
      </c>
      <c r="D14835" s="408">
        <v>200.6223882925305</v>
      </c>
      <c r="E14835" s="408">
        <v>217.12238829253047</v>
      </c>
      <c r="F14835" s="409">
        <v>45909.44494212963</v>
      </c>
      <c r="G14835" s="408">
        <v>0</v>
      </c>
    </row>
    <row r="14836" spans="1:7" ht="15" x14ac:dyDescent="0.2">
      <c r="A14836" s="407" t="s">
        <v>23503</v>
      </c>
      <c r="B14836" s="407" t="s">
        <v>23504</v>
      </c>
      <c r="C14836" s="408">
        <v>2.0499999999999998</v>
      </c>
      <c r="D14836" s="408">
        <v>62.52</v>
      </c>
      <c r="E14836" s="408">
        <v>65.569999999999993</v>
      </c>
      <c r="F14836" s="409">
        <v>45813.572141203702</v>
      </c>
      <c r="G14836" s="408">
        <v>0</v>
      </c>
    </row>
    <row r="14837" spans="1:7" ht="15" x14ac:dyDescent="0.2">
      <c r="A14837" s="407" t="s">
        <v>23505</v>
      </c>
      <c r="B14837" s="407" t="s">
        <v>23506</v>
      </c>
      <c r="C14837" s="408">
        <v>0.55000000000000004</v>
      </c>
      <c r="D14837" s="408">
        <v>65.76383216549884</v>
      </c>
      <c r="E14837" s="408">
        <v>66.313832165498837</v>
      </c>
      <c r="F14837" s="409">
        <v>43244.405011574076</v>
      </c>
      <c r="G14837" s="408">
        <v>0</v>
      </c>
    </row>
    <row r="14838" spans="1:7" ht="15" x14ac:dyDescent="0.2">
      <c r="A14838" s="407" t="s">
        <v>23507</v>
      </c>
      <c r="B14838" s="407" t="s">
        <v>23508</v>
      </c>
      <c r="C14838" s="408">
        <v>1.55</v>
      </c>
      <c r="D14838" s="408">
        <v>48.88</v>
      </c>
      <c r="E14838" s="408">
        <v>50.43</v>
      </c>
      <c r="F14838" s="409">
        <v>44510.545231481483</v>
      </c>
      <c r="G14838" s="408">
        <v>0</v>
      </c>
    </row>
    <row r="14839" spans="1:7" ht="15" x14ac:dyDescent="0.2">
      <c r="A14839" s="407" t="s">
        <v>23509</v>
      </c>
      <c r="B14839" s="407" t="s">
        <v>23510</v>
      </c>
      <c r="C14839" s="408">
        <v>22.5</v>
      </c>
      <c r="D14839" s="408">
        <v>23.334402469135803</v>
      </c>
      <c r="E14839" s="408">
        <v>45.834402469135796</v>
      </c>
      <c r="F14839" s="409">
        <v>43348.387361111112</v>
      </c>
      <c r="G14839" s="408">
        <v>0</v>
      </c>
    </row>
    <row r="14840" spans="1:7" ht="15" x14ac:dyDescent="0.2">
      <c r="A14840" s="407" t="s">
        <v>23511</v>
      </c>
      <c r="B14840" s="407" t="s">
        <v>23512</v>
      </c>
      <c r="C14840" s="408">
        <v>2.5</v>
      </c>
      <c r="D14840" s="408">
        <v>23.513500000000001</v>
      </c>
      <c r="E14840" s="408">
        <v>26.013500000000001</v>
      </c>
      <c r="F14840" s="409">
        <v>43014.381388888891</v>
      </c>
      <c r="G14840" s="408">
        <v>0</v>
      </c>
    </row>
    <row r="14841" spans="1:7" ht="15" x14ac:dyDescent="0.2">
      <c r="A14841" s="407" t="s">
        <v>23513</v>
      </c>
      <c r="B14841" s="407" t="s">
        <v>23514</v>
      </c>
      <c r="C14841" s="408">
        <v>7.5</v>
      </c>
      <c r="D14841" s="408">
        <v>159.93790000000001</v>
      </c>
      <c r="E14841" s="408">
        <v>167.43790000000001</v>
      </c>
      <c r="F14841" s="409">
        <v>43014.381435185183</v>
      </c>
      <c r="G14841" s="408">
        <v>0</v>
      </c>
    </row>
    <row r="14842" spans="1:7" ht="15" x14ac:dyDescent="0.2">
      <c r="A14842" s="407" t="s">
        <v>23515</v>
      </c>
      <c r="B14842" s="407" t="s">
        <v>23516</v>
      </c>
      <c r="C14842" s="408">
        <v>15</v>
      </c>
      <c r="D14842" s="408">
        <v>174.88759999999999</v>
      </c>
      <c r="E14842" s="408">
        <v>189.88759999999999</v>
      </c>
      <c r="F14842" s="409">
        <v>44880.605775462966</v>
      </c>
      <c r="G14842" s="408">
        <v>0</v>
      </c>
    </row>
    <row r="14843" spans="1:7" ht="15" x14ac:dyDescent="0.2">
      <c r="A14843" s="407" t="s">
        <v>23517</v>
      </c>
      <c r="B14843" s="407" t="s">
        <v>23518</v>
      </c>
      <c r="C14843" s="408">
        <v>13</v>
      </c>
      <c r="D14843" s="408">
        <v>40.9191</v>
      </c>
      <c r="E14843" s="408">
        <v>53.9191</v>
      </c>
      <c r="F14843" s="409">
        <v>43014.381469907406</v>
      </c>
      <c r="G14843" s="408">
        <v>0</v>
      </c>
    </row>
    <row r="14844" spans="1:7" ht="15" x14ac:dyDescent="0.2">
      <c r="A14844" s="407" t="s">
        <v>23519</v>
      </c>
      <c r="B14844" s="407" t="s">
        <v>23520</v>
      </c>
      <c r="C14844" s="408">
        <v>0</v>
      </c>
      <c r="D14844" s="408">
        <v>0</v>
      </c>
      <c r="E14844" s="408">
        <v>0</v>
      </c>
      <c r="F14844" s="409">
        <v>44882.496898148151</v>
      </c>
      <c r="G14844" s="408">
        <v>0</v>
      </c>
    </row>
    <row r="14845" spans="1:7" ht="15" x14ac:dyDescent="0.2">
      <c r="A14845" s="407" t="s">
        <v>23521</v>
      </c>
      <c r="B14845" s="407" t="s">
        <v>6310</v>
      </c>
      <c r="C14845" s="408">
        <v>0</v>
      </c>
      <c r="D14845" s="408">
        <v>0</v>
      </c>
      <c r="E14845" s="408">
        <v>0</v>
      </c>
      <c r="F14845" s="409">
        <v>44882.497094907405</v>
      </c>
      <c r="G14845" s="408">
        <v>0</v>
      </c>
    </row>
    <row r="14846" spans="1:7" ht="15" x14ac:dyDescent="0.25">
      <c r="A14846" s="407" t="s">
        <v>23522</v>
      </c>
      <c r="B14846" s="407" t="s">
        <v>6312</v>
      </c>
      <c r="C14846" s="406"/>
      <c r="D14846" s="406"/>
      <c r="E14846" s="406"/>
      <c r="F14846" s="409">
        <v>44882.497418981482</v>
      </c>
      <c r="G14846" s="408">
        <v>0</v>
      </c>
    </row>
    <row r="14847" spans="1:7" ht="15" x14ac:dyDescent="0.25">
      <c r="A14847" s="407" t="s">
        <v>23523</v>
      </c>
      <c r="B14847" s="407" t="s">
        <v>7294</v>
      </c>
      <c r="C14847" s="406"/>
      <c r="D14847" s="406"/>
      <c r="E14847" s="406"/>
      <c r="F14847" s="409">
        <v>44882.49759259259</v>
      </c>
      <c r="G14847" s="408">
        <v>0</v>
      </c>
    </row>
    <row r="14848" spans="1:7" ht="15" x14ac:dyDescent="0.25">
      <c r="A14848" s="407" t="s">
        <v>23524</v>
      </c>
      <c r="B14848" s="407" t="s">
        <v>6316</v>
      </c>
      <c r="C14848" s="406"/>
      <c r="D14848" s="406"/>
      <c r="E14848" s="406"/>
      <c r="F14848" s="409">
        <v>44882.497766203705</v>
      </c>
      <c r="G14848" s="408">
        <v>0</v>
      </c>
    </row>
    <row r="14849" spans="1:7" ht="15" x14ac:dyDescent="0.2">
      <c r="A14849" s="407" t="s">
        <v>23525</v>
      </c>
      <c r="B14849" s="407" t="s">
        <v>7292</v>
      </c>
      <c r="C14849" s="408">
        <v>0</v>
      </c>
      <c r="D14849" s="408">
        <v>0</v>
      </c>
      <c r="E14849" s="408">
        <v>0</v>
      </c>
      <c r="F14849" s="409">
        <v>44882.498402777775</v>
      </c>
      <c r="G14849" s="408">
        <v>0</v>
      </c>
    </row>
    <row r="14850" spans="1:7" ht="15" x14ac:dyDescent="0.25">
      <c r="A14850" s="407" t="s">
        <v>23526</v>
      </c>
      <c r="B14850" s="407" t="s">
        <v>23527</v>
      </c>
      <c r="C14850" s="406"/>
      <c r="D14850" s="406"/>
      <c r="E14850" s="406"/>
      <c r="F14850" s="409">
        <v>44882.499409722222</v>
      </c>
      <c r="G14850" s="408">
        <v>0</v>
      </c>
    </row>
    <row r="14851" spans="1:7" ht="15" x14ac:dyDescent="0.2">
      <c r="A14851" s="407" t="s">
        <v>23528</v>
      </c>
      <c r="B14851" s="407" t="s">
        <v>23529</v>
      </c>
      <c r="C14851" s="408">
        <v>0</v>
      </c>
      <c r="D14851" s="408">
        <v>18.79</v>
      </c>
      <c r="E14851" s="408">
        <v>18.79</v>
      </c>
      <c r="F14851" s="409">
        <v>45925.471458333333</v>
      </c>
      <c r="G14851" s="408">
        <v>35</v>
      </c>
    </row>
    <row r="14852" spans="1:7" ht="15" x14ac:dyDescent="0.2">
      <c r="A14852" s="407" t="s">
        <v>23530</v>
      </c>
      <c r="B14852" s="407" t="s">
        <v>23531</v>
      </c>
      <c r="C14852" s="408">
        <v>0</v>
      </c>
      <c r="D14852" s="408">
        <v>60</v>
      </c>
      <c r="E14852" s="408">
        <v>60</v>
      </c>
      <c r="F14852" s="409">
        <v>46042.371851851851</v>
      </c>
      <c r="G14852" s="408">
        <v>0</v>
      </c>
    </row>
    <row r="14853" spans="1:7" ht="15" x14ac:dyDescent="0.2">
      <c r="A14853" s="407" t="s">
        <v>23532</v>
      </c>
      <c r="B14853" s="407" t="s">
        <v>23533</v>
      </c>
      <c r="C14853" s="408">
        <v>0</v>
      </c>
      <c r="D14853" s="408">
        <v>3.9961721160847401</v>
      </c>
      <c r="E14853" s="408">
        <v>3.9961721160847401</v>
      </c>
      <c r="F14853" s="409">
        <v>45866.713043981479</v>
      </c>
      <c r="G14853" s="408">
        <v>21</v>
      </c>
    </row>
    <row r="14854" spans="1:7" ht="15" x14ac:dyDescent="0.2">
      <c r="A14854" s="407" t="s">
        <v>23534</v>
      </c>
      <c r="B14854" s="407" t="s">
        <v>23535</v>
      </c>
      <c r="C14854" s="408">
        <v>0</v>
      </c>
      <c r="D14854" s="408">
        <v>8.5</v>
      </c>
      <c r="E14854" s="408">
        <v>8.5</v>
      </c>
      <c r="F14854" s="409">
        <v>45930.635057870371</v>
      </c>
      <c r="G14854" s="408">
        <v>0</v>
      </c>
    </row>
    <row r="14855" spans="1:7" ht="15" x14ac:dyDescent="0.2">
      <c r="A14855" s="407" t="s">
        <v>23536</v>
      </c>
      <c r="B14855" s="407" t="s">
        <v>23537</v>
      </c>
      <c r="C14855" s="408">
        <v>0</v>
      </c>
      <c r="D14855" s="408">
        <v>11.067772675384743</v>
      </c>
      <c r="E14855" s="408">
        <v>11.067772675384743</v>
      </c>
      <c r="F14855" s="409">
        <v>46042.383449074077</v>
      </c>
      <c r="G14855" s="408">
        <v>40</v>
      </c>
    </row>
    <row r="14856" spans="1:7" ht="15" x14ac:dyDescent="0.2">
      <c r="A14856" s="407" t="s">
        <v>23538</v>
      </c>
      <c r="B14856" s="407" t="s">
        <v>23539</v>
      </c>
      <c r="C14856" s="408">
        <v>0</v>
      </c>
      <c r="D14856" s="408">
        <v>13.5</v>
      </c>
      <c r="E14856" s="408">
        <v>13.5</v>
      </c>
      <c r="F14856" s="409">
        <v>46042.373449074075</v>
      </c>
      <c r="G14856" s="408">
        <v>0</v>
      </c>
    </row>
    <row r="14857" spans="1:7" ht="15" x14ac:dyDescent="0.2">
      <c r="A14857" s="407" t="s">
        <v>23540</v>
      </c>
      <c r="B14857" s="407" t="s">
        <v>23541</v>
      </c>
      <c r="C14857" s="408">
        <v>0</v>
      </c>
      <c r="D14857" s="408">
        <v>8.56</v>
      </c>
      <c r="E14857" s="408">
        <v>8.56</v>
      </c>
      <c r="F14857" s="409">
        <v>44523.58320601852</v>
      </c>
      <c r="G14857" s="408">
        <v>0</v>
      </c>
    </row>
    <row r="14858" spans="1:7" ht="15" x14ac:dyDescent="0.25">
      <c r="A14858" s="407" t="s">
        <v>23542</v>
      </c>
      <c r="B14858" s="407" t="s">
        <v>23543</v>
      </c>
      <c r="C14858" s="406"/>
      <c r="D14858" s="408">
        <v>5.5</v>
      </c>
      <c r="E14858" s="408">
        <v>5.5</v>
      </c>
      <c r="F14858" s="409">
        <v>45112.344895833332</v>
      </c>
      <c r="G14858" s="408">
        <v>0</v>
      </c>
    </row>
    <row r="14859" spans="1:7" ht="15" x14ac:dyDescent="0.25">
      <c r="A14859" s="407" t="s">
        <v>23544</v>
      </c>
      <c r="B14859" s="407" t="s">
        <v>23545</v>
      </c>
      <c r="C14859" s="406"/>
      <c r="D14859" s="406"/>
      <c r="E14859" s="406"/>
      <c r="F14859" s="409">
        <v>44512.444386574076</v>
      </c>
      <c r="G14859" s="408">
        <v>0</v>
      </c>
    </row>
    <row r="14860" spans="1:7" ht="15" x14ac:dyDescent="0.25">
      <c r="A14860" s="407" t="s">
        <v>23546</v>
      </c>
      <c r="B14860" s="407" t="s">
        <v>23547</v>
      </c>
      <c r="C14860" s="406"/>
      <c r="D14860" s="406"/>
      <c r="E14860" s="406"/>
      <c r="F14860" s="409">
        <v>43014.381736111114</v>
      </c>
      <c r="G14860" s="408">
        <v>0</v>
      </c>
    </row>
    <row r="14861" spans="1:7" ht="15" x14ac:dyDescent="0.2">
      <c r="A14861" s="407" t="s">
        <v>23548</v>
      </c>
      <c r="B14861" s="407" t="s">
        <v>23549</v>
      </c>
      <c r="C14861" s="408">
        <v>0</v>
      </c>
      <c r="D14861" s="408">
        <v>5.19</v>
      </c>
      <c r="E14861" s="408">
        <v>5.19</v>
      </c>
      <c r="F14861" s="409">
        <v>43014.38175925926</v>
      </c>
      <c r="G14861" s="408">
        <v>0</v>
      </c>
    </row>
    <row r="14862" spans="1:7" ht="15" x14ac:dyDescent="0.25">
      <c r="A14862" s="407" t="s">
        <v>23550</v>
      </c>
      <c r="B14862" s="407" t="s">
        <v>23551</v>
      </c>
      <c r="C14862" s="406"/>
      <c r="D14862" s="406"/>
      <c r="E14862" s="406"/>
      <c r="F14862" s="409">
        <v>43014.381782407407</v>
      </c>
      <c r="G14862" s="408">
        <v>0</v>
      </c>
    </row>
    <row r="14863" spans="1:7" ht="15" x14ac:dyDescent="0.25">
      <c r="A14863" s="407" t="s">
        <v>23552</v>
      </c>
      <c r="B14863" s="407" t="s">
        <v>23553</v>
      </c>
      <c r="C14863" s="406"/>
      <c r="D14863" s="406"/>
      <c r="E14863" s="406"/>
      <c r="F14863" s="409">
        <v>43014.381805555553</v>
      </c>
      <c r="G14863" s="408">
        <v>0</v>
      </c>
    </row>
    <row r="14864" spans="1:7" ht="15" x14ac:dyDescent="0.2">
      <c r="A14864" s="407" t="s">
        <v>23554</v>
      </c>
      <c r="B14864" s="407" t="s">
        <v>23555</v>
      </c>
      <c r="C14864" s="408">
        <v>0</v>
      </c>
      <c r="D14864" s="408">
        <v>0.01</v>
      </c>
      <c r="E14864" s="408">
        <v>0.01</v>
      </c>
      <c r="F14864" s="409">
        <v>43014.381840277776</v>
      </c>
      <c r="G14864" s="408">
        <v>0</v>
      </c>
    </row>
    <row r="14865" spans="1:7" ht="15" x14ac:dyDescent="0.2">
      <c r="A14865" s="407" t="s">
        <v>23556</v>
      </c>
      <c r="B14865" s="407" t="s">
        <v>23557</v>
      </c>
      <c r="C14865" s="408">
        <v>0</v>
      </c>
      <c r="D14865" s="408">
        <v>0.01</v>
      </c>
      <c r="E14865" s="408">
        <v>0.01</v>
      </c>
      <c r="F14865" s="409">
        <v>43014.381863425922</v>
      </c>
      <c r="G14865" s="408">
        <v>0</v>
      </c>
    </row>
    <row r="14866" spans="1:7" ht="15" x14ac:dyDescent="0.2">
      <c r="A14866" s="407" t="s">
        <v>23558</v>
      </c>
      <c r="B14866" s="407" t="s">
        <v>23559</v>
      </c>
      <c r="C14866" s="408">
        <v>0</v>
      </c>
      <c r="D14866" s="408">
        <v>0.01</v>
      </c>
      <c r="E14866" s="408">
        <v>0.01</v>
      </c>
      <c r="F14866" s="409">
        <v>43014.381898148145</v>
      </c>
      <c r="G14866" s="408">
        <v>0</v>
      </c>
    </row>
    <row r="14867" spans="1:7" ht="15" x14ac:dyDescent="0.2">
      <c r="A14867" s="407" t="s">
        <v>23560</v>
      </c>
      <c r="B14867" s="407" t="s">
        <v>23561</v>
      </c>
      <c r="C14867" s="408">
        <v>0</v>
      </c>
      <c r="D14867" s="408">
        <v>3.32</v>
      </c>
      <c r="E14867" s="408">
        <v>3.32</v>
      </c>
      <c r="F14867" s="409">
        <v>43815.361689814818</v>
      </c>
      <c r="G14867" s="408">
        <v>0</v>
      </c>
    </row>
    <row r="14868" spans="1:7" ht="15" x14ac:dyDescent="0.2">
      <c r="A14868" s="407" t="s">
        <v>23562</v>
      </c>
      <c r="B14868" s="407" t="s">
        <v>23563</v>
      </c>
      <c r="C14868" s="408">
        <v>0</v>
      </c>
      <c r="D14868" s="408">
        <v>19.940000000000001</v>
      </c>
      <c r="E14868" s="408">
        <v>19.940000000000001</v>
      </c>
      <c r="F14868" s="409">
        <v>43815.362013888887</v>
      </c>
      <c r="G14868" s="408">
        <v>0</v>
      </c>
    </row>
    <row r="14869" spans="1:7" ht="15" x14ac:dyDescent="0.2">
      <c r="A14869" s="407" t="s">
        <v>23564</v>
      </c>
      <c r="B14869" s="407" t="s">
        <v>23565</v>
      </c>
      <c r="C14869" s="408">
        <v>0</v>
      </c>
      <c r="D14869" s="408">
        <v>9.3699999999999992</v>
      </c>
      <c r="E14869" s="408">
        <v>9.3699999999999992</v>
      </c>
      <c r="F14869" s="409">
        <v>43815.361631944441</v>
      </c>
      <c r="G14869" s="408">
        <v>0</v>
      </c>
    </row>
    <row r="14870" spans="1:7" ht="15" x14ac:dyDescent="0.2">
      <c r="A14870" s="407" t="s">
        <v>23566</v>
      </c>
      <c r="B14870" s="407" t="s">
        <v>23567</v>
      </c>
      <c r="C14870" s="408">
        <v>0</v>
      </c>
      <c r="D14870" s="408">
        <v>46.32</v>
      </c>
      <c r="E14870" s="408">
        <v>46.32</v>
      </c>
      <c r="F14870" s="409">
        <v>43014.381990740738</v>
      </c>
      <c r="G14870" s="408">
        <v>0</v>
      </c>
    </row>
    <row r="14871" spans="1:7" ht="15" x14ac:dyDescent="0.25">
      <c r="A14871" s="407" t="s">
        <v>23568</v>
      </c>
      <c r="B14871" s="407" t="s">
        <v>23569</v>
      </c>
      <c r="C14871" s="406"/>
      <c r="D14871" s="406"/>
      <c r="E14871" s="406"/>
      <c r="F14871" s="409">
        <v>43014.382013888891</v>
      </c>
      <c r="G14871" s="408">
        <v>0</v>
      </c>
    </row>
    <row r="14872" spans="1:7" ht="15" x14ac:dyDescent="0.25">
      <c r="A14872" s="407" t="s">
        <v>23570</v>
      </c>
      <c r="B14872" s="407" t="s">
        <v>23571</v>
      </c>
      <c r="C14872" s="406"/>
      <c r="D14872" s="408">
        <v>6.14</v>
      </c>
      <c r="E14872" s="408">
        <v>6.14</v>
      </c>
      <c r="F14872" s="409">
        <v>43014.382048611114</v>
      </c>
      <c r="G14872" s="408">
        <v>0</v>
      </c>
    </row>
    <row r="14873" spans="1:7" ht="15" x14ac:dyDescent="0.25">
      <c r="A14873" s="407" t="s">
        <v>23572</v>
      </c>
      <c r="B14873" s="407" t="s">
        <v>23573</v>
      </c>
      <c r="C14873" s="406"/>
      <c r="D14873" s="408">
        <v>4.3499999999999996</v>
      </c>
      <c r="E14873" s="408">
        <v>4.3499999999999996</v>
      </c>
      <c r="F14873" s="409">
        <v>43014.382071759261</v>
      </c>
      <c r="G14873" s="408">
        <v>0</v>
      </c>
    </row>
    <row r="14874" spans="1:7" ht="15" x14ac:dyDescent="0.2">
      <c r="A14874" s="407" t="s">
        <v>23574</v>
      </c>
      <c r="B14874" s="407" t="s">
        <v>23575</v>
      </c>
      <c r="C14874" s="408">
        <v>0</v>
      </c>
      <c r="D14874" s="408">
        <v>8.18</v>
      </c>
      <c r="E14874" s="408">
        <v>8.18</v>
      </c>
      <c r="F14874" s="409">
        <v>45688.33048611111</v>
      </c>
      <c r="G14874" s="408">
        <v>0</v>
      </c>
    </row>
    <row r="14875" spans="1:7" ht="15" x14ac:dyDescent="0.2">
      <c r="A14875" s="407" t="s">
        <v>23576</v>
      </c>
      <c r="B14875" s="407" t="s">
        <v>23577</v>
      </c>
      <c r="C14875" s="408">
        <v>0</v>
      </c>
      <c r="D14875" s="408">
        <v>10.74</v>
      </c>
      <c r="E14875" s="408">
        <v>10.74</v>
      </c>
      <c r="F14875" s="409">
        <v>43014.382118055553</v>
      </c>
      <c r="G14875" s="408">
        <v>0</v>
      </c>
    </row>
    <row r="14876" spans="1:7" ht="15" x14ac:dyDescent="0.2">
      <c r="A14876" s="407" t="s">
        <v>23578</v>
      </c>
      <c r="B14876" s="407" t="s">
        <v>23579</v>
      </c>
      <c r="C14876" s="408">
        <v>0</v>
      </c>
      <c r="D14876" s="408">
        <v>0.01</v>
      </c>
      <c r="E14876" s="408">
        <v>0.01</v>
      </c>
      <c r="F14876" s="409">
        <v>43014.382141203707</v>
      </c>
      <c r="G14876" s="408">
        <v>0</v>
      </c>
    </row>
    <row r="14877" spans="1:7" ht="15" x14ac:dyDescent="0.2">
      <c r="A14877" s="407" t="s">
        <v>23580</v>
      </c>
      <c r="B14877" s="407" t="s">
        <v>23581</v>
      </c>
      <c r="C14877" s="408">
        <v>0</v>
      </c>
      <c r="D14877" s="408">
        <v>0.01</v>
      </c>
      <c r="E14877" s="408">
        <v>0.01</v>
      </c>
      <c r="F14877" s="409">
        <v>43014.382164351853</v>
      </c>
      <c r="G14877" s="408">
        <v>0</v>
      </c>
    </row>
    <row r="14878" spans="1:7" ht="15" x14ac:dyDescent="0.2">
      <c r="A14878" s="407" t="s">
        <v>23582</v>
      </c>
      <c r="B14878" s="407" t="s">
        <v>23583</v>
      </c>
      <c r="C14878" s="408">
        <v>0</v>
      </c>
      <c r="D14878" s="408">
        <v>0.01</v>
      </c>
      <c r="E14878" s="408">
        <v>0.01</v>
      </c>
      <c r="F14878" s="409">
        <v>43014.382187499999</v>
      </c>
      <c r="G14878" s="408">
        <v>0</v>
      </c>
    </row>
    <row r="14879" spans="1:7" ht="15" x14ac:dyDescent="0.2">
      <c r="A14879" s="407" t="s">
        <v>23584</v>
      </c>
      <c r="B14879" s="407" t="s">
        <v>23585</v>
      </c>
      <c r="C14879" s="408">
        <v>0</v>
      </c>
      <c r="D14879" s="408">
        <v>0.01</v>
      </c>
      <c r="E14879" s="408">
        <v>0.01</v>
      </c>
      <c r="F14879" s="409">
        <v>43014.382210648146</v>
      </c>
      <c r="G14879" s="408">
        <v>0</v>
      </c>
    </row>
    <row r="14880" spans="1:7" ht="15" x14ac:dyDescent="0.2">
      <c r="A14880" s="407" t="s">
        <v>23586</v>
      </c>
      <c r="B14880" s="407" t="s">
        <v>23587</v>
      </c>
      <c r="C14880" s="408">
        <v>0</v>
      </c>
      <c r="D14880" s="408">
        <v>0.01</v>
      </c>
      <c r="E14880" s="408">
        <v>0.01</v>
      </c>
      <c r="F14880" s="409">
        <v>43014.382233796299</v>
      </c>
      <c r="G14880" s="408">
        <v>0</v>
      </c>
    </row>
    <row r="14881" spans="1:7" ht="15" x14ac:dyDescent="0.2">
      <c r="A14881" s="407" t="s">
        <v>23588</v>
      </c>
      <c r="B14881" s="407" t="s">
        <v>23589</v>
      </c>
      <c r="C14881" s="408">
        <v>0</v>
      </c>
      <c r="D14881" s="408">
        <v>0.01</v>
      </c>
      <c r="E14881" s="408">
        <v>0.01</v>
      </c>
      <c r="F14881" s="409">
        <v>43014.382268518515</v>
      </c>
      <c r="G14881" s="408">
        <v>0</v>
      </c>
    </row>
    <row r="14882" spans="1:7" ht="15" x14ac:dyDescent="0.2">
      <c r="A14882" s="407" t="s">
        <v>23590</v>
      </c>
      <c r="B14882" s="407" t="s">
        <v>23591</v>
      </c>
      <c r="C14882" s="408">
        <v>0</v>
      </c>
      <c r="D14882" s="408">
        <v>11.25</v>
      </c>
      <c r="E14882" s="408">
        <v>11.25</v>
      </c>
      <c r="F14882" s="409">
        <v>43014.382280092592</v>
      </c>
      <c r="G14882" s="408">
        <v>0</v>
      </c>
    </row>
    <row r="14883" spans="1:7" ht="15" x14ac:dyDescent="0.2">
      <c r="A14883" s="407" t="s">
        <v>23592</v>
      </c>
      <c r="B14883" s="407" t="s">
        <v>23593</v>
      </c>
      <c r="C14883" s="408">
        <v>0</v>
      </c>
      <c r="D14883" s="408">
        <v>6.14</v>
      </c>
      <c r="E14883" s="408">
        <v>6.14</v>
      </c>
      <c r="F14883" s="409">
        <v>43014.382314814815</v>
      </c>
      <c r="G14883" s="408">
        <v>0</v>
      </c>
    </row>
    <row r="14884" spans="1:7" ht="15" x14ac:dyDescent="0.2">
      <c r="A14884" s="407" t="s">
        <v>23594</v>
      </c>
      <c r="B14884" s="407" t="s">
        <v>23595</v>
      </c>
      <c r="C14884" s="408">
        <v>0</v>
      </c>
      <c r="D14884" s="408">
        <v>4.3499999999999996</v>
      </c>
      <c r="E14884" s="408">
        <v>4.3499999999999996</v>
      </c>
      <c r="F14884" s="409">
        <v>43014.382326388892</v>
      </c>
      <c r="G14884" s="408">
        <v>0</v>
      </c>
    </row>
    <row r="14885" spans="1:7" ht="15" x14ac:dyDescent="0.2">
      <c r="A14885" s="407" t="s">
        <v>23596</v>
      </c>
      <c r="B14885" s="407" t="s">
        <v>23597</v>
      </c>
      <c r="C14885" s="408">
        <v>0</v>
      </c>
      <c r="D14885" s="408">
        <v>2.4500000000000002</v>
      </c>
      <c r="E14885" s="408">
        <v>2.4500000000000002</v>
      </c>
      <c r="F14885" s="409">
        <v>43014.382349537038</v>
      </c>
      <c r="G14885" s="408">
        <v>0</v>
      </c>
    </row>
    <row r="14886" spans="1:7" ht="15" x14ac:dyDescent="0.2">
      <c r="A14886" s="407" t="s">
        <v>23598</v>
      </c>
      <c r="B14886" s="407" t="s">
        <v>23599</v>
      </c>
      <c r="C14886" s="408">
        <v>0</v>
      </c>
      <c r="D14886" s="408">
        <v>12.53</v>
      </c>
      <c r="E14886" s="408">
        <v>12.53</v>
      </c>
      <c r="F14886" s="409">
        <v>43014.382372685184</v>
      </c>
      <c r="G14886" s="408">
        <v>0</v>
      </c>
    </row>
    <row r="14887" spans="1:7" ht="15" x14ac:dyDescent="0.2">
      <c r="A14887" s="407" t="s">
        <v>23600</v>
      </c>
      <c r="B14887" s="407" t="s">
        <v>23601</v>
      </c>
      <c r="C14887" s="408">
        <v>0</v>
      </c>
      <c r="D14887" s="408">
        <v>3.83</v>
      </c>
      <c r="E14887" s="408">
        <v>3.83</v>
      </c>
      <c r="F14887" s="409">
        <v>43014.382395833331</v>
      </c>
      <c r="G14887" s="408">
        <v>0</v>
      </c>
    </row>
    <row r="14888" spans="1:7" ht="15" x14ac:dyDescent="0.2">
      <c r="A14888" s="407" t="s">
        <v>23602</v>
      </c>
      <c r="B14888" s="407" t="s">
        <v>23603</v>
      </c>
      <c r="C14888" s="408">
        <v>0</v>
      </c>
      <c r="D14888" s="408">
        <v>3.83</v>
      </c>
      <c r="E14888" s="408">
        <v>3.83</v>
      </c>
      <c r="F14888" s="409">
        <v>43014.382418981484</v>
      </c>
      <c r="G14888" s="408">
        <v>0</v>
      </c>
    </row>
    <row r="14889" spans="1:7" ht="15" x14ac:dyDescent="0.2">
      <c r="A14889" s="407" t="s">
        <v>23604</v>
      </c>
      <c r="B14889" s="407" t="s">
        <v>23605</v>
      </c>
      <c r="C14889" s="408">
        <v>2.5</v>
      </c>
      <c r="D14889" s="408">
        <v>6.7489999999999997</v>
      </c>
      <c r="E14889" s="408">
        <v>19.248999999999999</v>
      </c>
      <c r="F14889" s="409">
        <v>44511.452557870369</v>
      </c>
      <c r="G14889" s="408">
        <v>0</v>
      </c>
    </row>
    <row r="14890" spans="1:7" ht="15" x14ac:dyDescent="0.2">
      <c r="A14890" s="407" t="s">
        <v>23606</v>
      </c>
      <c r="B14890" s="407" t="s">
        <v>23607</v>
      </c>
      <c r="C14890" s="408">
        <v>2.5</v>
      </c>
      <c r="D14890" s="408">
        <v>5.5579999999999998</v>
      </c>
      <c r="E14890" s="408">
        <v>18.058</v>
      </c>
      <c r="F14890" s="409">
        <v>44511.452164351853</v>
      </c>
      <c r="G14890" s="408">
        <v>0</v>
      </c>
    </row>
    <row r="14891" spans="1:7" ht="15" x14ac:dyDescent="0.2">
      <c r="A14891" s="407" t="s">
        <v>23608</v>
      </c>
      <c r="B14891" s="407" t="s">
        <v>23609</v>
      </c>
      <c r="C14891" s="408">
        <v>1</v>
      </c>
      <c r="D14891" s="408">
        <v>0.11115999999999999</v>
      </c>
      <c r="E14891" s="408">
        <v>3.6111600000000004</v>
      </c>
      <c r="F14891" s="409">
        <v>43014.38244212963</v>
      </c>
      <c r="G14891" s="408">
        <v>0</v>
      </c>
    </row>
    <row r="14892" spans="1:7" ht="15" x14ac:dyDescent="0.2">
      <c r="A14892" s="407" t="s">
        <v>23610</v>
      </c>
      <c r="B14892" s="407" t="s">
        <v>23611</v>
      </c>
      <c r="C14892" s="408">
        <v>1.5</v>
      </c>
      <c r="D14892" s="408">
        <v>0.78920000000000001</v>
      </c>
      <c r="E14892" s="408">
        <v>4.7892000000000001</v>
      </c>
      <c r="F14892" s="409">
        <v>43014.382465277777</v>
      </c>
      <c r="G14892" s="408">
        <v>0</v>
      </c>
    </row>
    <row r="14893" spans="1:7" ht="15" x14ac:dyDescent="0.2">
      <c r="A14893" s="407" t="s">
        <v>23612</v>
      </c>
      <c r="B14893" s="407" t="s">
        <v>23613</v>
      </c>
      <c r="C14893" s="408">
        <v>1.5</v>
      </c>
      <c r="D14893" s="408">
        <v>0.78920000000000001</v>
      </c>
      <c r="E14893" s="408">
        <v>4.7892000000000001</v>
      </c>
      <c r="F14893" s="409">
        <v>43014.382476851853</v>
      </c>
      <c r="G14893" s="408">
        <v>0</v>
      </c>
    </row>
    <row r="14894" spans="1:7" ht="15" x14ac:dyDescent="0.2">
      <c r="A14894" s="407" t="s">
        <v>23614</v>
      </c>
      <c r="B14894" s="407" t="s">
        <v>23615</v>
      </c>
      <c r="C14894" s="408">
        <v>0</v>
      </c>
      <c r="D14894" s="408">
        <v>3.17</v>
      </c>
      <c r="E14894" s="408">
        <v>3.17</v>
      </c>
      <c r="F14894" s="409">
        <v>43014.3825</v>
      </c>
      <c r="G14894" s="408">
        <v>0</v>
      </c>
    </row>
    <row r="14895" spans="1:7" ht="15" x14ac:dyDescent="0.2">
      <c r="A14895" s="407" t="s">
        <v>23616</v>
      </c>
      <c r="B14895" s="407" t="s">
        <v>23617</v>
      </c>
      <c r="C14895" s="408">
        <v>0</v>
      </c>
      <c r="D14895" s="408">
        <v>4.1900000000000004</v>
      </c>
      <c r="E14895" s="408">
        <v>4.1900000000000004</v>
      </c>
      <c r="F14895" s="409">
        <v>43014.382534722223</v>
      </c>
      <c r="G14895" s="408">
        <v>0</v>
      </c>
    </row>
    <row r="14896" spans="1:7" ht="15" x14ac:dyDescent="0.2">
      <c r="A14896" s="407" t="s">
        <v>23618</v>
      </c>
      <c r="B14896" s="407" t="s">
        <v>23619</v>
      </c>
      <c r="C14896" s="408">
        <v>0</v>
      </c>
      <c r="D14896" s="408">
        <v>42.5</v>
      </c>
      <c r="E14896" s="408">
        <v>42.5</v>
      </c>
      <c r="F14896" s="409">
        <v>44882.499583333331</v>
      </c>
      <c r="G14896" s="408">
        <v>0</v>
      </c>
    </row>
    <row r="14897" spans="1:7" ht="15" x14ac:dyDescent="0.2">
      <c r="A14897" s="407" t="s">
        <v>23620</v>
      </c>
      <c r="B14897" s="407" t="s">
        <v>23621</v>
      </c>
      <c r="C14897" s="408">
        <v>0</v>
      </c>
      <c r="D14897" s="408">
        <v>48.9</v>
      </c>
      <c r="E14897" s="408">
        <v>48.9</v>
      </c>
      <c r="F14897" s="409">
        <v>44882.4997337963</v>
      </c>
      <c r="G14897" s="408">
        <v>0</v>
      </c>
    </row>
    <row r="14898" spans="1:7" ht="15" x14ac:dyDescent="0.2">
      <c r="A14898" s="407" t="s">
        <v>23622</v>
      </c>
      <c r="B14898" s="407" t="s">
        <v>23623</v>
      </c>
      <c r="C14898" s="408">
        <v>0</v>
      </c>
      <c r="D14898" s="408">
        <v>0</v>
      </c>
      <c r="E14898" s="408">
        <v>0</v>
      </c>
      <c r="F14898" s="409">
        <v>45112.415682870371</v>
      </c>
      <c r="G14898" s="408">
        <v>0</v>
      </c>
    </row>
    <row r="14899" spans="1:7" ht="15" x14ac:dyDescent="0.2">
      <c r="A14899" s="407" t="s">
        <v>23624</v>
      </c>
      <c r="B14899" s="407" t="s">
        <v>23625</v>
      </c>
      <c r="C14899" s="408">
        <v>0</v>
      </c>
      <c r="D14899" s="408">
        <v>28.5</v>
      </c>
      <c r="E14899" s="408">
        <v>28.5</v>
      </c>
      <c r="F14899" s="409">
        <v>44882.499930555554</v>
      </c>
      <c r="G14899" s="408">
        <v>0</v>
      </c>
    </row>
    <row r="14900" spans="1:7" ht="15" x14ac:dyDescent="0.25">
      <c r="A14900" s="407" t="s">
        <v>23626</v>
      </c>
      <c r="B14900" s="407" t="s">
        <v>23627</v>
      </c>
      <c r="C14900" s="406"/>
      <c r="D14900" s="408">
        <v>16.62</v>
      </c>
      <c r="E14900" s="408">
        <v>16.62</v>
      </c>
      <c r="F14900" s="409">
        <v>43014.382557870369</v>
      </c>
      <c r="G14900" s="408">
        <v>0</v>
      </c>
    </row>
    <row r="14901" spans="1:7" ht="15" x14ac:dyDescent="0.25">
      <c r="A14901" s="407" t="s">
        <v>23628</v>
      </c>
      <c r="B14901" s="407" t="s">
        <v>23629</v>
      </c>
      <c r="C14901" s="406"/>
      <c r="D14901" s="408">
        <v>14.57</v>
      </c>
      <c r="E14901" s="408">
        <v>14.57</v>
      </c>
      <c r="F14901" s="409">
        <v>43014.382581018515</v>
      </c>
      <c r="G14901" s="408">
        <v>0</v>
      </c>
    </row>
    <row r="14902" spans="1:7" ht="15" x14ac:dyDescent="0.25">
      <c r="A14902" s="407" t="s">
        <v>23630</v>
      </c>
      <c r="B14902" s="407" t="s">
        <v>23631</v>
      </c>
      <c r="C14902" s="406"/>
      <c r="D14902" s="408">
        <v>13.29</v>
      </c>
      <c r="E14902" s="408">
        <v>13.29</v>
      </c>
      <c r="F14902" s="409">
        <v>45112.415798611109</v>
      </c>
      <c r="G14902" s="408">
        <v>0</v>
      </c>
    </row>
    <row r="14903" spans="1:7" ht="15" x14ac:dyDescent="0.25">
      <c r="A14903" s="407" t="s">
        <v>23632</v>
      </c>
      <c r="B14903" s="407" t="s">
        <v>23633</v>
      </c>
      <c r="C14903" s="406"/>
      <c r="D14903" s="408">
        <v>6.9</v>
      </c>
      <c r="E14903" s="408">
        <v>6.9</v>
      </c>
      <c r="F14903" s="409">
        <v>43014.382673611108</v>
      </c>
      <c r="G14903" s="408">
        <v>0</v>
      </c>
    </row>
    <row r="14904" spans="1:7" ht="15" x14ac:dyDescent="0.25">
      <c r="A14904" s="407" t="s">
        <v>23634</v>
      </c>
      <c r="B14904" s="407" t="s">
        <v>23635</v>
      </c>
      <c r="C14904" s="406"/>
      <c r="D14904" s="408">
        <v>20.96</v>
      </c>
      <c r="E14904" s="408">
        <v>20.96</v>
      </c>
      <c r="F14904" s="409">
        <v>43014.382696759261</v>
      </c>
      <c r="G14904" s="408">
        <v>0</v>
      </c>
    </row>
    <row r="14905" spans="1:7" ht="15" x14ac:dyDescent="0.2">
      <c r="A14905" s="407" t="s">
        <v>23636</v>
      </c>
      <c r="B14905" s="407" t="s">
        <v>23637</v>
      </c>
      <c r="C14905" s="408">
        <v>0</v>
      </c>
      <c r="D14905" s="408">
        <v>16.87</v>
      </c>
      <c r="E14905" s="408">
        <v>16.87</v>
      </c>
      <c r="F14905" s="409">
        <v>43014.382719907408</v>
      </c>
      <c r="G14905" s="408">
        <v>0</v>
      </c>
    </row>
    <row r="14906" spans="1:7" ht="15" x14ac:dyDescent="0.25">
      <c r="A14906" s="407" t="s">
        <v>23638</v>
      </c>
      <c r="B14906" s="407" t="s">
        <v>23639</v>
      </c>
      <c r="C14906" s="406"/>
      <c r="D14906" s="408">
        <v>13.34</v>
      </c>
      <c r="E14906" s="408">
        <v>13.34</v>
      </c>
      <c r="F14906" s="409">
        <v>43014.382743055554</v>
      </c>
      <c r="G14906" s="408">
        <v>0</v>
      </c>
    </row>
    <row r="14907" spans="1:7" ht="15" x14ac:dyDescent="0.25">
      <c r="A14907" s="407" t="s">
        <v>23640</v>
      </c>
      <c r="B14907" s="407" t="s">
        <v>23641</v>
      </c>
      <c r="C14907" s="406"/>
      <c r="D14907" s="408">
        <v>11.76</v>
      </c>
      <c r="E14907" s="408">
        <v>11.76</v>
      </c>
      <c r="F14907" s="409">
        <v>43014.3827662037</v>
      </c>
      <c r="G14907" s="408">
        <v>0</v>
      </c>
    </row>
    <row r="14908" spans="1:7" ht="15" x14ac:dyDescent="0.25">
      <c r="A14908" s="407" t="s">
        <v>23642</v>
      </c>
      <c r="B14908" s="407" t="s">
        <v>23643</v>
      </c>
      <c r="C14908" s="406"/>
      <c r="D14908" s="408">
        <v>13.55</v>
      </c>
      <c r="E14908" s="408">
        <v>13.55</v>
      </c>
      <c r="F14908" s="409">
        <v>43014.382789351854</v>
      </c>
      <c r="G14908" s="408">
        <v>0</v>
      </c>
    </row>
    <row r="14909" spans="1:7" ht="15" x14ac:dyDescent="0.2">
      <c r="A14909" s="407" t="s">
        <v>23644</v>
      </c>
      <c r="B14909" s="407" t="s">
        <v>23645</v>
      </c>
      <c r="C14909" s="408">
        <v>0</v>
      </c>
      <c r="D14909" s="408">
        <v>9</v>
      </c>
      <c r="E14909" s="408">
        <v>9</v>
      </c>
      <c r="F14909" s="409">
        <v>45688.329502314817</v>
      </c>
      <c r="G14909" s="408">
        <v>0</v>
      </c>
    </row>
    <row r="14910" spans="1:7" ht="15" x14ac:dyDescent="0.2">
      <c r="A14910" s="407" t="s">
        <v>23646</v>
      </c>
      <c r="B14910" s="407" t="s">
        <v>23647</v>
      </c>
      <c r="C14910" s="408">
        <v>0</v>
      </c>
      <c r="D14910" s="408">
        <v>3.8</v>
      </c>
      <c r="E14910" s="408">
        <v>3.8</v>
      </c>
      <c r="F14910" s="409">
        <v>44307.308958333335</v>
      </c>
      <c r="G14910" s="408">
        <v>0</v>
      </c>
    </row>
    <row r="14911" spans="1:7" ht="15" x14ac:dyDescent="0.25">
      <c r="A14911" s="407" t="s">
        <v>23648</v>
      </c>
      <c r="B14911" s="407" t="s">
        <v>23649</v>
      </c>
      <c r="C14911" s="406"/>
      <c r="D14911" s="408">
        <v>23.01</v>
      </c>
      <c r="E14911" s="408">
        <v>23.01</v>
      </c>
      <c r="F14911" s="409">
        <v>43014.382870370369</v>
      </c>
      <c r="G14911" s="408">
        <v>0</v>
      </c>
    </row>
    <row r="14912" spans="1:7" ht="15" x14ac:dyDescent="0.25">
      <c r="A14912" s="407" t="s">
        <v>23650</v>
      </c>
      <c r="B14912" s="407" t="s">
        <v>23651</v>
      </c>
      <c r="C14912" s="406"/>
      <c r="D14912" s="408">
        <v>13.6</v>
      </c>
      <c r="E14912" s="408">
        <v>13.6</v>
      </c>
      <c r="F14912" s="409">
        <v>43014.382893518516</v>
      </c>
      <c r="G14912" s="408">
        <v>0</v>
      </c>
    </row>
    <row r="14913" spans="1:7" ht="15" x14ac:dyDescent="0.25">
      <c r="A14913" s="407" t="s">
        <v>23652</v>
      </c>
      <c r="B14913" s="407" t="s">
        <v>23653</v>
      </c>
      <c r="C14913" s="406"/>
      <c r="D14913" s="408">
        <v>6.65</v>
      </c>
      <c r="E14913" s="408">
        <v>6.65</v>
      </c>
      <c r="F14913" s="409">
        <v>43014.382905092592</v>
      </c>
      <c r="G14913" s="408">
        <v>0</v>
      </c>
    </row>
    <row r="14914" spans="1:7" ht="15" x14ac:dyDescent="0.2">
      <c r="A14914" s="407" t="s">
        <v>23654</v>
      </c>
      <c r="B14914" s="407" t="s">
        <v>23655</v>
      </c>
      <c r="C14914" s="408">
        <v>0.5</v>
      </c>
      <c r="D14914" s="408">
        <v>8.2655399999999997</v>
      </c>
      <c r="E14914" s="408">
        <v>8.7655399999999997</v>
      </c>
      <c r="F14914" s="409">
        <v>43014.382928240739</v>
      </c>
      <c r="G14914" s="408">
        <v>0</v>
      </c>
    </row>
    <row r="14915" spans="1:7" ht="15" x14ac:dyDescent="0.2">
      <c r="A14915" s="407" t="s">
        <v>23656</v>
      </c>
      <c r="B14915" s="407" t="s">
        <v>23657</v>
      </c>
      <c r="C14915" s="408">
        <v>0</v>
      </c>
      <c r="D14915" s="408">
        <v>62.5</v>
      </c>
      <c r="E14915" s="408">
        <v>62.5</v>
      </c>
      <c r="F14915" s="409">
        <v>45677.490868055553</v>
      </c>
      <c r="G14915" s="408">
        <v>0</v>
      </c>
    </row>
    <row r="14916" spans="1:7" ht="15" x14ac:dyDescent="0.25">
      <c r="A14916" s="407" t="s">
        <v>23658</v>
      </c>
      <c r="B14916" s="407" t="s">
        <v>23659</v>
      </c>
      <c r="C14916" s="406"/>
      <c r="D14916" s="408">
        <v>6</v>
      </c>
      <c r="E14916" s="408">
        <v>6</v>
      </c>
      <c r="F14916" s="409">
        <v>45112.415902777779</v>
      </c>
      <c r="G14916" s="408">
        <v>0</v>
      </c>
    </row>
    <row r="14917" spans="1:7" ht="15" x14ac:dyDescent="0.2">
      <c r="A14917" s="407" t="s">
        <v>23660</v>
      </c>
      <c r="B14917" s="407" t="s">
        <v>23661</v>
      </c>
      <c r="C14917" s="408">
        <v>0</v>
      </c>
      <c r="D14917" s="408">
        <v>8.5</v>
      </c>
      <c r="E14917" s="408">
        <v>8.5</v>
      </c>
      <c r="F14917" s="409">
        <v>44802.372430555559</v>
      </c>
      <c r="G14917" s="408">
        <v>0</v>
      </c>
    </row>
    <row r="14918" spans="1:7" ht="15" x14ac:dyDescent="0.2">
      <c r="A14918" s="407" t="s">
        <v>23662</v>
      </c>
      <c r="B14918" s="407" t="s">
        <v>23663</v>
      </c>
      <c r="C14918" s="408">
        <v>0</v>
      </c>
      <c r="D14918" s="408">
        <v>10.5</v>
      </c>
      <c r="E14918" s="408">
        <v>10.5</v>
      </c>
      <c r="F14918" s="409">
        <v>43728.303263888891</v>
      </c>
      <c r="G14918" s="408">
        <v>0</v>
      </c>
    </row>
    <row r="14919" spans="1:7" ht="15" x14ac:dyDescent="0.2">
      <c r="A14919" s="407" t="s">
        <v>23664</v>
      </c>
      <c r="B14919" s="407" t="s">
        <v>23665</v>
      </c>
      <c r="C14919" s="408">
        <v>0</v>
      </c>
      <c r="D14919" s="408">
        <v>5</v>
      </c>
      <c r="E14919" s="408">
        <v>5</v>
      </c>
      <c r="F14919" s="409">
        <v>44517.642094907409</v>
      </c>
      <c r="G14919" s="408">
        <v>0</v>
      </c>
    </row>
    <row r="14920" spans="1:7" ht="15" x14ac:dyDescent="0.2">
      <c r="A14920" s="407" t="s">
        <v>23666</v>
      </c>
      <c r="B14920" s="407" t="s">
        <v>23667</v>
      </c>
      <c r="C14920" s="408">
        <v>0</v>
      </c>
      <c r="D14920" s="408">
        <v>6.7</v>
      </c>
      <c r="E14920" s="408">
        <v>6.7</v>
      </c>
      <c r="F14920" s="409">
        <v>44526.501921296294</v>
      </c>
      <c r="G14920" s="408">
        <v>0</v>
      </c>
    </row>
    <row r="14921" spans="1:7" ht="15" x14ac:dyDescent="0.2">
      <c r="A14921" s="407" t="s">
        <v>23668</v>
      </c>
      <c r="B14921" s="407" t="s">
        <v>23669</v>
      </c>
      <c r="C14921" s="408">
        <v>0</v>
      </c>
      <c r="D14921" s="408">
        <v>8.5</v>
      </c>
      <c r="E14921" s="408">
        <v>8.5</v>
      </c>
      <c r="F14921" s="409">
        <v>44802.372858796298</v>
      </c>
      <c r="G14921" s="408">
        <v>0</v>
      </c>
    </row>
    <row r="14922" spans="1:7" ht="15" x14ac:dyDescent="0.2">
      <c r="A14922" s="407" t="s">
        <v>23670</v>
      </c>
      <c r="B14922" s="407" t="s">
        <v>23671</v>
      </c>
      <c r="C14922" s="408">
        <v>0</v>
      </c>
      <c r="D14922" s="408">
        <v>7</v>
      </c>
      <c r="E14922" s="408">
        <v>7</v>
      </c>
      <c r="F14922" s="409">
        <v>44802.373136574075</v>
      </c>
      <c r="G14922" s="408">
        <v>0</v>
      </c>
    </row>
    <row r="14923" spans="1:7" ht="15" x14ac:dyDescent="0.2">
      <c r="A14923" s="407" t="s">
        <v>23672</v>
      </c>
      <c r="B14923" s="407" t="s">
        <v>23673</v>
      </c>
      <c r="C14923" s="408">
        <v>0</v>
      </c>
      <c r="D14923" s="408">
        <v>13.6</v>
      </c>
      <c r="E14923" s="408">
        <v>13.6</v>
      </c>
      <c r="F14923" s="409">
        <v>43732.602696759262</v>
      </c>
      <c r="G14923" s="408">
        <v>0</v>
      </c>
    </row>
    <row r="14924" spans="1:7" ht="15" x14ac:dyDescent="0.2">
      <c r="A14924" s="407" t="s">
        <v>23674</v>
      </c>
      <c r="B14924" s="407" t="s">
        <v>23675</v>
      </c>
      <c r="C14924" s="408">
        <v>0</v>
      </c>
      <c r="D14924" s="408">
        <v>12.5</v>
      </c>
      <c r="E14924" s="408">
        <v>12.5</v>
      </c>
      <c r="F14924" s="409">
        <v>44802.373993055553</v>
      </c>
      <c r="G14924" s="408">
        <v>0</v>
      </c>
    </row>
    <row r="14925" spans="1:7" ht="15" x14ac:dyDescent="0.2">
      <c r="A14925" s="407" t="s">
        <v>23676</v>
      </c>
      <c r="B14925" s="407" t="s">
        <v>23677</v>
      </c>
      <c r="C14925" s="408">
        <v>0</v>
      </c>
      <c r="D14925" s="408">
        <v>3.5</v>
      </c>
      <c r="E14925" s="408">
        <v>3.5</v>
      </c>
      <c r="F14925" s="409">
        <v>44802.374722222223</v>
      </c>
      <c r="G14925" s="408">
        <v>0</v>
      </c>
    </row>
    <row r="14926" spans="1:7" ht="15" x14ac:dyDescent="0.2">
      <c r="A14926" s="407" t="s">
        <v>23678</v>
      </c>
      <c r="B14926" s="407" t="s">
        <v>23679</v>
      </c>
      <c r="C14926" s="408">
        <v>0</v>
      </c>
      <c r="D14926" s="408">
        <v>4.5</v>
      </c>
      <c r="E14926" s="408">
        <v>4.5</v>
      </c>
      <c r="F14926" s="409">
        <v>45978.672905092593</v>
      </c>
      <c r="G14926" s="408">
        <v>13</v>
      </c>
    </row>
    <row r="14927" spans="1:7" ht="15" x14ac:dyDescent="0.2">
      <c r="A14927" s="407" t="s">
        <v>23680</v>
      </c>
      <c r="B14927" s="407" t="s">
        <v>23681</v>
      </c>
      <c r="C14927" s="408">
        <v>0</v>
      </c>
      <c r="D14927" s="408">
        <v>3.45</v>
      </c>
      <c r="E14927" s="408">
        <v>3.45</v>
      </c>
      <c r="F14927" s="409">
        <v>45978.643773148149</v>
      </c>
      <c r="G14927" s="408">
        <v>4</v>
      </c>
    </row>
    <row r="14928" spans="1:7" ht="15" x14ac:dyDescent="0.2">
      <c r="A14928" s="407" t="s">
        <v>23682</v>
      </c>
      <c r="B14928" s="407" t="s">
        <v>23683</v>
      </c>
      <c r="C14928" s="408">
        <v>0</v>
      </c>
      <c r="D14928" s="408">
        <v>0.57999999999999996</v>
      </c>
      <c r="E14928" s="408">
        <v>0.57999999999999996</v>
      </c>
      <c r="F14928" s="409">
        <v>45965.532002314816</v>
      </c>
      <c r="G14928" s="408">
        <v>54</v>
      </c>
    </row>
    <row r="14929" spans="1:7" ht="15" x14ac:dyDescent="0.2">
      <c r="A14929" s="407" t="s">
        <v>23684</v>
      </c>
      <c r="B14929" s="407" t="s">
        <v>23685</v>
      </c>
      <c r="C14929" s="408">
        <v>0</v>
      </c>
      <c r="D14929" s="408">
        <v>22</v>
      </c>
      <c r="E14929" s="408">
        <v>22</v>
      </c>
      <c r="F14929" s="409">
        <v>43844.477395833332</v>
      </c>
      <c r="G14929" s="408">
        <v>0</v>
      </c>
    </row>
    <row r="14930" spans="1:7" ht="15" x14ac:dyDescent="0.2">
      <c r="A14930" s="407" t="s">
        <v>23686</v>
      </c>
      <c r="B14930" s="407" t="s">
        <v>23687</v>
      </c>
      <c r="C14930" s="408">
        <v>0</v>
      </c>
      <c r="D14930" s="408">
        <v>11.35</v>
      </c>
      <c r="E14930" s="408">
        <v>11.35</v>
      </c>
      <c r="F14930" s="409">
        <v>44803.373749999999</v>
      </c>
      <c r="G14930" s="408">
        <v>0</v>
      </c>
    </row>
    <row r="14931" spans="1:7" ht="15" x14ac:dyDescent="0.2">
      <c r="A14931" s="407" t="s">
        <v>23688</v>
      </c>
      <c r="B14931" s="407" t="s">
        <v>23689</v>
      </c>
      <c r="C14931" s="408">
        <v>0</v>
      </c>
      <c r="D14931" s="408">
        <v>12</v>
      </c>
      <c r="E14931" s="408">
        <v>12</v>
      </c>
      <c r="F14931" s="409">
        <v>44803.374305555553</v>
      </c>
      <c r="G14931" s="408">
        <v>13</v>
      </c>
    </row>
    <row r="14932" spans="1:7" ht="15" x14ac:dyDescent="0.2">
      <c r="A14932" s="407" t="s">
        <v>23690</v>
      </c>
      <c r="B14932" s="407" t="s">
        <v>23691</v>
      </c>
      <c r="C14932" s="408">
        <v>0</v>
      </c>
      <c r="D14932" s="408">
        <v>16.3</v>
      </c>
      <c r="E14932" s="408">
        <v>16.3</v>
      </c>
      <c r="F14932" s="409">
        <v>44881.398506944446</v>
      </c>
      <c r="G14932" s="408">
        <v>0</v>
      </c>
    </row>
    <row r="14933" spans="1:7" ht="15" x14ac:dyDescent="0.25">
      <c r="A14933" s="407" t="s">
        <v>23692</v>
      </c>
      <c r="B14933" s="407" t="s">
        <v>23693</v>
      </c>
      <c r="C14933" s="406"/>
      <c r="D14933" s="408">
        <v>55.3</v>
      </c>
      <c r="E14933" s="408">
        <v>55.3</v>
      </c>
      <c r="F14933" s="409">
        <v>44803.375173611108</v>
      </c>
      <c r="G14933" s="408">
        <v>0</v>
      </c>
    </row>
    <row r="14934" spans="1:7" ht="15" x14ac:dyDescent="0.2">
      <c r="A14934" s="407" t="s">
        <v>23694</v>
      </c>
      <c r="B14934" s="407" t="s">
        <v>23695</v>
      </c>
      <c r="C14934" s="408">
        <v>0</v>
      </c>
      <c r="D14934" s="408">
        <v>11.99</v>
      </c>
      <c r="E14934" s="408">
        <v>11.99</v>
      </c>
      <c r="F14934" s="409">
        <v>45966.475474537037</v>
      </c>
      <c r="G14934" s="408">
        <v>0</v>
      </c>
    </row>
    <row r="14935" spans="1:7" ht="15" x14ac:dyDescent="0.2">
      <c r="A14935" s="407" t="s">
        <v>23696</v>
      </c>
      <c r="B14935" s="407" t="s">
        <v>23697</v>
      </c>
      <c r="C14935" s="408">
        <v>0</v>
      </c>
      <c r="D14935" s="408">
        <v>4.5999999999999996</v>
      </c>
      <c r="E14935" s="408">
        <v>4.5999999999999996</v>
      </c>
      <c r="F14935" s="409">
        <v>44831.445208333331</v>
      </c>
      <c r="G14935" s="408">
        <v>20</v>
      </c>
    </row>
    <row r="14936" spans="1:7" ht="15" x14ac:dyDescent="0.2">
      <c r="A14936" s="407" t="s">
        <v>23698</v>
      </c>
      <c r="B14936" s="407" t="s">
        <v>23699</v>
      </c>
      <c r="C14936" s="408">
        <v>0</v>
      </c>
      <c r="D14936" s="408">
        <v>105.6</v>
      </c>
      <c r="E14936" s="408">
        <v>105.6</v>
      </c>
      <c r="F14936" s="409">
        <v>44881.398796296293</v>
      </c>
      <c r="G14936" s="408">
        <v>0</v>
      </c>
    </row>
    <row r="14937" spans="1:7" ht="15" x14ac:dyDescent="0.2">
      <c r="A14937" s="407" t="s">
        <v>23700</v>
      </c>
      <c r="B14937" s="407" t="s">
        <v>23701</v>
      </c>
      <c r="C14937" s="408">
        <v>0</v>
      </c>
      <c r="D14937" s="408">
        <v>19.95</v>
      </c>
      <c r="E14937" s="408">
        <v>19.95</v>
      </c>
      <c r="F14937" s="409">
        <v>45678.412476851852</v>
      </c>
      <c r="G14937" s="408">
        <v>0</v>
      </c>
    </row>
    <row r="14938" spans="1:7" ht="15" x14ac:dyDescent="0.2">
      <c r="A14938" s="407" t="s">
        <v>23702</v>
      </c>
      <c r="B14938" s="407" t="s">
        <v>23703</v>
      </c>
      <c r="C14938" s="408">
        <v>0</v>
      </c>
      <c r="D14938" s="408">
        <v>19.95</v>
      </c>
      <c r="E14938" s="408">
        <v>19.95</v>
      </c>
      <c r="F14938" s="409">
        <v>45678.41201388889</v>
      </c>
      <c r="G14938" s="408">
        <v>0</v>
      </c>
    </row>
    <row r="14939" spans="1:7" ht="15" x14ac:dyDescent="0.2">
      <c r="A14939" s="407" t="s">
        <v>23704</v>
      </c>
      <c r="B14939" s="407" t="s">
        <v>23705</v>
      </c>
      <c r="C14939" s="408">
        <v>0</v>
      </c>
      <c r="D14939" s="408">
        <v>30.65</v>
      </c>
      <c r="E14939" s="408">
        <v>30.65</v>
      </c>
      <c r="F14939" s="409">
        <v>46042.459178240744</v>
      </c>
      <c r="G14939" s="408">
        <v>9</v>
      </c>
    </row>
    <row r="14940" spans="1:7" ht="15" x14ac:dyDescent="0.2">
      <c r="A14940" s="407" t="s">
        <v>23706</v>
      </c>
      <c r="B14940" s="407" t="s">
        <v>23707</v>
      </c>
      <c r="C14940" s="408">
        <v>0</v>
      </c>
      <c r="D14940" s="408">
        <v>9.5</v>
      </c>
      <c r="E14940" s="408">
        <v>9.5</v>
      </c>
      <c r="F14940" s="409">
        <v>45895.571423611109</v>
      </c>
      <c r="G14940" s="408">
        <v>9</v>
      </c>
    </row>
    <row r="14941" spans="1:7" ht="15" x14ac:dyDescent="0.2">
      <c r="A14941" s="407" t="s">
        <v>23708</v>
      </c>
      <c r="B14941" s="407" t="s">
        <v>23709</v>
      </c>
      <c r="C14941" s="408">
        <v>0</v>
      </c>
      <c r="D14941" s="408">
        <v>13.5</v>
      </c>
      <c r="E14941" s="408">
        <v>13.5</v>
      </c>
      <c r="F14941" s="409">
        <v>45895.663356481484</v>
      </c>
      <c r="G14941" s="408">
        <v>8</v>
      </c>
    </row>
    <row r="14942" spans="1:7" ht="15" x14ac:dyDescent="0.2">
      <c r="A14942" s="407" t="s">
        <v>23710</v>
      </c>
      <c r="B14942" s="407" t="s">
        <v>23711</v>
      </c>
      <c r="C14942" s="408">
        <v>0</v>
      </c>
      <c r="D14942" s="408">
        <v>33.520000000000003</v>
      </c>
      <c r="E14942" s="408">
        <v>33.520000000000003</v>
      </c>
      <c r="F14942" s="409">
        <v>45896.528761574074</v>
      </c>
      <c r="G14942" s="408">
        <v>4</v>
      </c>
    </row>
    <row r="14943" spans="1:7" ht="15" x14ac:dyDescent="0.2">
      <c r="A14943" s="407" t="s">
        <v>23712</v>
      </c>
      <c r="B14943" s="407" t="s">
        <v>23713</v>
      </c>
      <c r="C14943" s="408">
        <v>0</v>
      </c>
      <c r="D14943" s="408">
        <v>1.88</v>
      </c>
      <c r="E14943" s="408">
        <v>1.88</v>
      </c>
      <c r="F14943" s="409">
        <v>45896.646770833337</v>
      </c>
      <c r="G14943" s="408">
        <v>4</v>
      </c>
    </row>
    <row r="14944" spans="1:7" ht="15" x14ac:dyDescent="0.2">
      <c r="A14944" s="407" t="s">
        <v>23714</v>
      </c>
      <c r="B14944" s="407" t="s">
        <v>23715</v>
      </c>
      <c r="C14944" s="408">
        <v>1</v>
      </c>
      <c r="D14944" s="408">
        <v>1.1100000000000001</v>
      </c>
      <c r="E14944" s="408">
        <v>4.6100000000000003</v>
      </c>
      <c r="F14944" s="409">
        <v>45896.6871875</v>
      </c>
      <c r="G14944" s="408">
        <v>0</v>
      </c>
    </row>
    <row r="14945" spans="1:7" ht="15" x14ac:dyDescent="0.2">
      <c r="A14945" s="407" t="s">
        <v>23716</v>
      </c>
      <c r="B14945" s="407" t="s">
        <v>23717</v>
      </c>
      <c r="C14945" s="408">
        <v>0</v>
      </c>
      <c r="D14945" s="408">
        <v>14.85</v>
      </c>
      <c r="E14945" s="408">
        <v>14.85</v>
      </c>
      <c r="F14945" s="409">
        <v>44523.584976851853</v>
      </c>
      <c r="G14945" s="408">
        <v>0</v>
      </c>
    </row>
    <row r="14946" spans="1:7" ht="15" x14ac:dyDescent="0.2">
      <c r="A14946" s="407" t="s">
        <v>23718</v>
      </c>
      <c r="B14946" s="407" t="s">
        <v>23719</v>
      </c>
      <c r="C14946" s="408">
        <v>0</v>
      </c>
      <c r="D14946" s="408">
        <v>20.53</v>
      </c>
      <c r="E14946" s="408">
        <v>20.53</v>
      </c>
      <c r="F14946" s="409">
        <v>43014.383912037039</v>
      </c>
      <c r="G14946" s="408">
        <v>0</v>
      </c>
    </row>
    <row r="14947" spans="1:7" ht="15" x14ac:dyDescent="0.2">
      <c r="A14947" s="407" t="s">
        <v>23720</v>
      </c>
      <c r="B14947" s="407" t="s">
        <v>23721</v>
      </c>
      <c r="C14947" s="408">
        <v>0</v>
      </c>
      <c r="D14947" s="408">
        <v>14.85</v>
      </c>
      <c r="E14947" s="408">
        <v>14.85</v>
      </c>
      <c r="F14947" s="409">
        <v>43014.383935185186</v>
      </c>
      <c r="G14947" s="408">
        <v>0</v>
      </c>
    </row>
    <row r="14948" spans="1:7" ht="15" x14ac:dyDescent="0.2">
      <c r="A14948" s="407" t="s">
        <v>23722</v>
      </c>
      <c r="B14948" s="407" t="s">
        <v>23723</v>
      </c>
      <c r="C14948" s="408">
        <v>0</v>
      </c>
      <c r="D14948" s="408">
        <v>0</v>
      </c>
      <c r="E14948" s="408">
        <v>0</v>
      </c>
      <c r="F14948" s="409">
        <v>44882.500150462962</v>
      </c>
      <c r="G14948" s="408">
        <v>0</v>
      </c>
    </row>
    <row r="14949" spans="1:7" ht="15" x14ac:dyDescent="0.2">
      <c r="A14949" s="407" t="s">
        <v>23724</v>
      </c>
      <c r="B14949" s="407" t="s">
        <v>23725</v>
      </c>
      <c r="C14949" s="408">
        <v>0</v>
      </c>
      <c r="D14949" s="408">
        <v>0</v>
      </c>
      <c r="E14949" s="408">
        <v>0</v>
      </c>
      <c r="F14949" s="409">
        <v>44882.500335648147</v>
      </c>
      <c r="G14949" s="408">
        <v>0</v>
      </c>
    </row>
    <row r="14950" spans="1:7" ht="15" x14ac:dyDescent="0.2">
      <c r="A14950" s="407" t="s">
        <v>23726</v>
      </c>
      <c r="B14950" s="407" t="s">
        <v>23727</v>
      </c>
      <c r="C14950" s="408">
        <v>0</v>
      </c>
      <c r="D14950" s="408">
        <v>0</v>
      </c>
      <c r="E14950" s="408">
        <v>0</v>
      </c>
      <c r="F14950" s="409">
        <v>44882.500543981485</v>
      </c>
      <c r="G14950" s="408">
        <v>0</v>
      </c>
    </row>
    <row r="14951" spans="1:7" ht="15" x14ac:dyDescent="0.2">
      <c r="A14951" s="407" t="s">
        <v>23728</v>
      </c>
      <c r="B14951" s="407" t="s">
        <v>23729</v>
      </c>
      <c r="C14951" s="408">
        <v>0</v>
      </c>
      <c r="D14951" s="408">
        <v>0</v>
      </c>
      <c r="E14951" s="408">
        <v>0</v>
      </c>
      <c r="F14951" s="409">
        <v>44882.500856481478</v>
      </c>
      <c r="G14951" s="408">
        <v>0</v>
      </c>
    </row>
    <row r="14952" spans="1:7" ht="15" x14ac:dyDescent="0.2">
      <c r="A14952" s="407" t="s">
        <v>23730</v>
      </c>
      <c r="B14952" s="407" t="s">
        <v>23731</v>
      </c>
      <c r="C14952" s="408">
        <v>0</v>
      </c>
      <c r="D14952" s="408">
        <v>0</v>
      </c>
      <c r="E14952" s="408">
        <v>0</v>
      </c>
      <c r="F14952" s="409">
        <v>44882.501006944447</v>
      </c>
      <c r="G14952" s="408">
        <v>0</v>
      </c>
    </row>
    <row r="14953" spans="1:7" ht="15" x14ac:dyDescent="0.2">
      <c r="A14953" s="407" t="s">
        <v>23732</v>
      </c>
      <c r="B14953" s="407" t="s">
        <v>23733</v>
      </c>
      <c r="C14953" s="408">
        <v>0</v>
      </c>
      <c r="D14953" s="408">
        <v>0</v>
      </c>
      <c r="E14953" s="408">
        <v>0</v>
      </c>
      <c r="F14953" s="409">
        <v>44882.501180555555</v>
      </c>
      <c r="G14953" s="408">
        <v>0</v>
      </c>
    </row>
    <row r="14954" spans="1:7" ht="15" x14ac:dyDescent="0.2">
      <c r="A14954" s="407" t="s">
        <v>23734</v>
      </c>
      <c r="B14954" s="407" t="s">
        <v>23723</v>
      </c>
      <c r="C14954" s="408">
        <v>0</v>
      </c>
      <c r="D14954" s="408">
        <v>0</v>
      </c>
      <c r="E14954" s="408">
        <v>0</v>
      </c>
      <c r="F14954" s="409">
        <v>44882.501342592594</v>
      </c>
      <c r="G14954" s="408">
        <v>0</v>
      </c>
    </row>
    <row r="14955" spans="1:7" ht="15" x14ac:dyDescent="0.2">
      <c r="A14955" s="407" t="s">
        <v>23735</v>
      </c>
      <c r="B14955" s="407" t="s">
        <v>6314</v>
      </c>
      <c r="C14955" s="408">
        <v>0</v>
      </c>
      <c r="D14955" s="408">
        <v>0</v>
      </c>
      <c r="E14955" s="408">
        <v>0</v>
      </c>
      <c r="F14955" s="409">
        <v>44882.501550925925</v>
      </c>
      <c r="G14955" s="408">
        <v>0</v>
      </c>
    </row>
    <row r="14956" spans="1:7" ht="15" x14ac:dyDescent="0.2">
      <c r="A14956" s="407" t="s">
        <v>23736</v>
      </c>
      <c r="B14956" s="407" t="s">
        <v>7288</v>
      </c>
      <c r="C14956" s="408">
        <v>0</v>
      </c>
      <c r="D14956" s="408">
        <v>0</v>
      </c>
      <c r="E14956" s="408">
        <v>0</v>
      </c>
      <c r="F14956" s="409">
        <v>44882.501956018517</v>
      </c>
      <c r="G14956" s="408">
        <v>0</v>
      </c>
    </row>
    <row r="14957" spans="1:7" ht="15" x14ac:dyDescent="0.2">
      <c r="A14957" s="407" t="s">
        <v>23737</v>
      </c>
      <c r="B14957" s="407" t="s">
        <v>7290</v>
      </c>
      <c r="C14957" s="408">
        <v>0</v>
      </c>
      <c r="D14957" s="408">
        <v>0</v>
      </c>
      <c r="E14957" s="408">
        <v>0</v>
      </c>
      <c r="F14957" s="409">
        <v>44882.502118055556</v>
      </c>
      <c r="G14957" s="408">
        <v>0</v>
      </c>
    </row>
    <row r="14958" spans="1:7" ht="15" x14ac:dyDescent="0.2">
      <c r="A14958" s="407" t="s">
        <v>23738</v>
      </c>
      <c r="B14958" s="407" t="s">
        <v>23739</v>
      </c>
      <c r="C14958" s="408">
        <v>6</v>
      </c>
      <c r="D14958" s="408">
        <v>39.415994112938421</v>
      </c>
      <c r="E14958" s="408">
        <v>45.415994112938421</v>
      </c>
      <c r="F14958" s="409">
        <v>45771.555474537039</v>
      </c>
      <c r="G14958" s="408">
        <v>0</v>
      </c>
    </row>
    <row r="14959" spans="1:7" ht="15" x14ac:dyDescent="0.2">
      <c r="A14959" s="407" t="s">
        <v>23740</v>
      </c>
      <c r="B14959" s="407" t="s">
        <v>23741</v>
      </c>
      <c r="C14959" s="408">
        <v>6</v>
      </c>
      <c r="D14959" s="408">
        <v>35.31</v>
      </c>
      <c r="E14959" s="408">
        <v>41.31</v>
      </c>
      <c r="F14959" s="409">
        <v>45839.454317129632</v>
      </c>
      <c r="G14959" s="408">
        <v>0</v>
      </c>
    </row>
    <row r="14960" spans="1:7" ht="15" x14ac:dyDescent="0.2">
      <c r="A14960" s="407" t="s">
        <v>23742</v>
      </c>
      <c r="B14960" s="407" t="s">
        <v>40404</v>
      </c>
      <c r="C14960" s="408">
        <v>18.5</v>
      </c>
      <c r="D14960" s="408">
        <v>51.543480747118664</v>
      </c>
      <c r="E14960" s="408">
        <v>85.543480747118664</v>
      </c>
      <c r="F14960" s="409">
        <v>45771.55667824074</v>
      </c>
      <c r="G14960" s="408">
        <v>4</v>
      </c>
    </row>
    <row r="14961" spans="1:7" ht="15" x14ac:dyDescent="0.2">
      <c r="A14961" s="407" t="s">
        <v>23743</v>
      </c>
      <c r="B14961" s="407" t="s">
        <v>40405</v>
      </c>
      <c r="C14961" s="408">
        <v>18.5</v>
      </c>
      <c r="D14961" s="408">
        <v>50.850056330603223</v>
      </c>
      <c r="E14961" s="408">
        <v>84.850056330603223</v>
      </c>
      <c r="F14961" s="409">
        <v>45771.556539351855</v>
      </c>
      <c r="G14961" s="408">
        <v>5</v>
      </c>
    </row>
    <row r="14962" spans="1:7" ht="15" x14ac:dyDescent="0.2">
      <c r="A14962" s="407" t="s">
        <v>23744</v>
      </c>
      <c r="B14962" s="407" t="s">
        <v>40406</v>
      </c>
      <c r="C14962" s="408">
        <v>18.5</v>
      </c>
      <c r="D14962" s="408">
        <v>31.152380207877641</v>
      </c>
      <c r="E14962" s="408">
        <v>65.152380207877641</v>
      </c>
      <c r="F14962" s="409">
        <v>46057.639444444445</v>
      </c>
      <c r="G14962" s="408">
        <v>0</v>
      </c>
    </row>
    <row r="14963" spans="1:7" ht="15" x14ac:dyDescent="0.2">
      <c r="A14963" s="407" t="s">
        <v>23745</v>
      </c>
      <c r="B14963" s="407" t="s">
        <v>40490</v>
      </c>
      <c r="C14963" s="408">
        <v>18.5</v>
      </c>
      <c r="D14963" s="408">
        <v>40.55672017369222</v>
      </c>
      <c r="E14963" s="408">
        <v>74.556720173692213</v>
      </c>
      <c r="F14963" s="409">
        <v>45839.435555555552</v>
      </c>
      <c r="G14963" s="408">
        <v>3</v>
      </c>
    </row>
    <row r="14964" spans="1:7" ht="15" x14ac:dyDescent="0.2">
      <c r="A14964" s="407" t="s">
        <v>34153</v>
      </c>
      <c r="B14964" s="407" t="s">
        <v>34154</v>
      </c>
      <c r="C14964" s="408">
        <v>1.25</v>
      </c>
      <c r="D14964" s="408">
        <v>57.711974824389209</v>
      </c>
      <c r="E14964" s="408">
        <v>64.461974824389202</v>
      </c>
      <c r="F14964" s="409">
        <v>45628.584837962961</v>
      </c>
      <c r="G14964" s="408">
        <v>0</v>
      </c>
    </row>
    <row r="14965" spans="1:7" ht="15" x14ac:dyDescent="0.2">
      <c r="A14965" s="407" t="s">
        <v>23746</v>
      </c>
      <c r="B14965" s="407" t="s">
        <v>33427</v>
      </c>
      <c r="C14965" s="408">
        <v>2</v>
      </c>
      <c r="D14965" s="408">
        <v>749.27</v>
      </c>
      <c r="E14965" s="408">
        <v>754.27</v>
      </c>
      <c r="F14965" s="409">
        <v>45334.566921296297</v>
      </c>
      <c r="G14965" s="408">
        <v>0</v>
      </c>
    </row>
    <row r="14966" spans="1:7" ht="15" x14ac:dyDescent="0.2">
      <c r="A14966" s="407" t="s">
        <v>23747</v>
      </c>
      <c r="B14966" s="407" t="s">
        <v>23748</v>
      </c>
      <c r="C14966" s="408">
        <v>5.166666666666667</v>
      </c>
      <c r="D14966" s="408">
        <v>40.028100000000002</v>
      </c>
      <c r="E14966" s="408">
        <v>60.694766666666666</v>
      </c>
      <c r="F14966" s="409">
        <v>44525.705416666664</v>
      </c>
      <c r="G14966" s="408">
        <v>0</v>
      </c>
    </row>
    <row r="14967" spans="1:7" ht="15" x14ac:dyDescent="0.2">
      <c r="A14967" s="407" t="s">
        <v>23749</v>
      </c>
      <c r="B14967" s="407" t="s">
        <v>23750</v>
      </c>
      <c r="C14967" s="408">
        <v>1.5</v>
      </c>
      <c r="D14967" s="408">
        <v>57.95797859183044</v>
      </c>
      <c r="E14967" s="408">
        <v>62.457978591830447</v>
      </c>
      <c r="F14967" s="409">
        <v>45628.604259259257</v>
      </c>
      <c r="G14967" s="408">
        <v>0</v>
      </c>
    </row>
    <row r="14968" spans="1:7" ht="15" x14ac:dyDescent="0.2">
      <c r="A14968" s="407" t="s">
        <v>23751</v>
      </c>
      <c r="B14968" s="407" t="s">
        <v>23752</v>
      </c>
      <c r="C14968" s="408">
        <v>1.5</v>
      </c>
      <c r="D14968" s="408">
        <v>380.51</v>
      </c>
      <c r="E14968" s="408">
        <v>382.01</v>
      </c>
      <c r="F14968" s="409">
        <v>45334.568043981482</v>
      </c>
      <c r="G14968" s="408">
        <v>0</v>
      </c>
    </row>
    <row r="14969" spans="1:7" ht="15" x14ac:dyDescent="0.2">
      <c r="A14969" s="407" t="s">
        <v>23753</v>
      </c>
      <c r="B14969" s="407" t="s">
        <v>23754</v>
      </c>
      <c r="C14969" s="408">
        <v>2</v>
      </c>
      <c r="D14969" s="408">
        <v>381.56</v>
      </c>
      <c r="E14969" s="408">
        <v>389.56</v>
      </c>
      <c r="F14969" s="409">
        <v>44882.502500000002</v>
      </c>
      <c r="G14969" s="408">
        <v>0</v>
      </c>
    </row>
    <row r="14970" spans="1:7" ht="15" x14ac:dyDescent="0.25">
      <c r="A14970" s="407" t="s">
        <v>38002</v>
      </c>
      <c r="B14970" s="407" t="s">
        <v>38003</v>
      </c>
      <c r="C14970" s="406"/>
      <c r="D14970" s="406"/>
      <c r="E14970" s="406"/>
      <c r="F14970" s="409">
        <v>45587.55097222222</v>
      </c>
      <c r="G14970" s="408">
        <v>0</v>
      </c>
    </row>
    <row r="14971" spans="1:7" ht="15" x14ac:dyDescent="0.2">
      <c r="A14971" s="407" t="s">
        <v>38004</v>
      </c>
      <c r="B14971" s="407" t="s">
        <v>38005</v>
      </c>
      <c r="C14971" s="408">
        <v>120</v>
      </c>
      <c r="D14971" s="408">
        <v>517.33000000000004</v>
      </c>
      <c r="E14971" s="408">
        <v>637.33000000000004</v>
      </c>
      <c r="F14971" s="409">
        <v>45586.549826388888</v>
      </c>
      <c r="G14971" s="408">
        <v>0</v>
      </c>
    </row>
    <row r="14972" spans="1:7" ht="15" x14ac:dyDescent="0.2">
      <c r="A14972" s="407" t="s">
        <v>23755</v>
      </c>
      <c r="B14972" s="407" t="s">
        <v>23756</v>
      </c>
      <c r="C14972" s="408">
        <v>196.5</v>
      </c>
      <c r="D14972" s="408">
        <v>235.98</v>
      </c>
      <c r="E14972" s="408">
        <v>438.48</v>
      </c>
      <c r="F14972" s="409">
        <v>44882.504212962966</v>
      </c>
      <c r="G14972" s="408">
        <v>0</v>
      </c>
    </row>
    <row r="14973" spans="1:7" ht="15" x14ac:dyDescent="0.2">
      <c r="A14973" s="407" t="s">
        <v>23757</v>
      </c>
      <c r="B14973" s="407" t="s">
        <v>40489</v>
      </c>
      <c r="C14973" s="408">
        <v>2.75</v>
      </c>
      <c r="D14973" s="408">
        <v>42.67</v>
      </c>
      <c r="E14973" s="408">
        <v>47.92</v>
      </c>
      <c r="F14973" s="409">
        <v>45803.555173611108</v>
      </c>
      <c r="G14973" s="408">
        <v>0</v>
      </c>
    </row>
    <row r="14974" spans="1:7" ht="15" x14ac:dyDescent="0.2">
      <c r="A14974" s="407" t="s">
        <v>23758</v>
      </c>
      <c r="B14974" s="407" t="s">
        <v>33148</v>
      </c>
      <c r="C14974" s="408">
        <v>2.92</v>
      </c>
      <c r="D14974" s="408">
        <v>59.16</v>
      </c>
      <c r="E14974" s="408">
        <v>66.069999999999993</v>
      </c>
      <c r="F14974" s="409">
        <v>45280.367974537039</v>
      </c>
      <c r="G14974" s="408">
        <v>0</v>
      </c>
    </row>
    <row r="14975" spans="1:7" ht="15" x14ac:dyDescent="0.2">
      <c r="A14975" s="407" t="s">
        <v>23759</v>
      </c>
      <c r="B14975" s="407" t="s">
        <v>33084</v>
      </c>
      <c r="C14975" s="408">
        <v>5.17</v>
      </c>
      <c r="D14975" s="408">
        <v>69.64</v>
      </c>
      <c r="E14975" s="408">
        <v>87.64</v>
      </c>
      <c r="F14975" s="409">
        <v>45280.365937499999</v>
      </c>
      <c r="G14975" s="408">
        <v>0</v>
      </c>
    </row>
    <row r="14976" spans="1:7" ht="15" x14ac:dyDescent="0.2">
      <c r="A14976" s="407" t="s">
        <v>23760</v>
      </c>
      <c r="B14976" s="407" t="s">
        <v>23761</v>
      </c>
      <c r="C14976" s="408">
        <v>0</v>
      </c>
      <c r="D14976" s="408">
        <v>26.51</v>
      </c>
      <c r="E14976" s="408">
        <v>26.51</v>
      </c>
      <c r="F14976" s="409">
        <v>44481.448796296296</v>
      </c>
      <c r="G14976" s="408">
        <v>0</v>
      </c>
    </row>
    <row r="14977" spans="1:7" ht="15" x14ac:dyDescent="0.2">
      <c r="A14977" s="407" t="s">
        <v>23762</v>
      </c>
      <c r="B14977" s="407" t="s">
        <v>23763</v>
      </c>
      <c r="C14977" s="408">
        <v>0</v>
      </c>
      <c r="D14977" s="408">
        <v>25.374048625595357</v>
      </c>
      <c r="E14977" s="408">
        <v>25.374048625595357</v>
      </c>
      <c r="F14977" s="409">
        <v>44133.635405092595</v>
      </c>
      <c r="G14977" s="408">
        <v>0</v>
      </c>
    </row>
    <row r="14978" spans="1:7" ht="15" x14ac:dyDescent="0.25">
      <c r="A14978" s="407" t="s">
        <v>23764</v>
      </c>
      <c r="B14978" s="407" t="s">
        <v>23765</v>
      </c>
      <c r="C14978" s="406"/>
      <c r="D14978" s="408">
        <v>101.0968</v>
      </c>
      <c r="E14978" s="408">
        <v>101.0968</v>
      </c>
      <c r="F14978" s="409">
        <v>44133.636331018519</v>
      </c>
      <c r="G14978" s="408">
        <v>0</v>
      </c>
    </row>
    <row r="14979" spans="1:7" ht="15" x14ac:dyDescent="0.25">
      <c r="A14979" s="407" t="s">
        <v>23766</v>
      </c>
      <c r="B14979" s="407" t="s">
        <v>23767</v>
      </c>
      <c r="C14979" s="406"/>
      <c r="D14979" s="408">
        <v>76.143000000000001</v>
      </c>
      <c r="E14979" s="408">
        <v>76.143000000000001</v>
      </c>
      <c r="F14979" s="409">
        <v>44133.637013888889</v>
      </c>
      <c r="G14979" s="408">
        <v>0</v>
      </c>
    </row>
    <row r="14980" spans="1:7" ht="15" x14ac:dyDescent="0.2">
      <c r="A14980" s="407" t="s">
        <v>23768</v>
      </c>
      <c r="B14980" s="407" t="s">
        <v>23769</v>
      </c>
      <c r="C14980" s="408">
        <v>8</v>
      </c>
      <c r="D14980" s="408">
        <v>291.93</v>
      </c>
      <c r="E14980" s="408">
        <v>303.43</v>
      </c>
      <c r="F14980" s="409">
        <v>44831.476840277777</v>
      </c>
      <c r="G14980" s="408">
        <v>0</v>
      </c>
    </row>
    <row r="14981" spans="1:7" ht="15" x14ac:dyDescent="0.2">
      <c r="A14981" s="407" t="s">
        <v>23770</v>
      </c>
      <c r="B14981" s="407" t="s">
        <v>23771</v>
      </c>
      <c r="C14981" s="408">
        <v>1.5</v>
      </c>
      <c r="D14981" s="408">
        <v>38.08</v>
      </c>
      <c r="E14981" s="408">
        <v>39.58</v>
      </c>
      <c r="F14981" s="409">
        <v>44133.640972222223</v>
      </c>
      <c r="G14981" s="408">
        <v>0</v>
      </c>
    </row>
    <row r="14982" spans="1:7" ht="15" x14ac:dyDescent="0.2">
      <c r="A14982" s="407" t="s">
        <v>23772</v>
      </c>
      <c r="B14982" s="407" t="s">
        <v>23773</v>
      </c>
      <c r="C14982" s="408">
        <v>0</v>
      </c>
      <c r="D14982" s="408">
        <v>44.88</v>
      </c>
      <c r="E14982" s="408">
        <v>44.88</v>
      </c>
      <c r="F14982" s="409">
        <v>44882.505578703705</v>
      </c>
      <c r="G14982" s="408">
        <v>0</v>
      </c>
    </row>
    <row r="14983" spans="1:7" ht="15" x14ac:dyDescent="0.2">
      <c r="A14983" s="407" t="s">
        <v>23774</v>
      </c>
      <c r="B14983" s="407" t="s">
        <v>23775</v>
      </c>
      <c r="C14983" s="408">
        <v>0</v>
      </c>
      <c r="D14983" s="408">
        <v>42.78</v>
      </c>
      <c r="E14983" s="408">
        <v>42.78</v>
      </c>
      <c r="F14983" s="409">
        <v>44882.505740740744</v>
      </c>
      <c r="G14983" s="408">
        <v>0</v>
      </c>
    </row>
    <row r="14984" spans="1:7" ht="15" x14ac:dyDescent="0.25">
      <c r="A14984" s="407" t="s">
        <v>23776</v>
      </c>
      <c r="B14984" s="407" t="s">
        <v>23777</v>
      </c>
      <c r="C14984" s="406"/>
      <c r="D14984" s="406"/>
      <c r="E14984" s="406"/>
      <c r="F14984" s="409">
        <v>44882.505914351852</v>
      </c>
      <c r="G14984" s="408">
        <v>0</v>
      </c>
    </row>
    <row r="14985" spans="1:7" ht="15" x14ac:dyDescent="0.2">
      <c r="A14985" s="407" t="s">
        <v>23778</v>
      </c>
      <c r="B14985" s="407" t="s">
        <v>23779</v>
      </c>
      <c r="C14985" s="408">
        <v>2.5</v>
      </c>
      <c r="D14985" s="408">
        <v>67.929900000000004</v>
      </c>
      <c r="E14985" s="408">
        <v>70.429900000000004</v>
      </c>
      <c r="F14985" s="409">
        <v>43014.384340277778</v>
      </c>
      <c r="G14985" s="408">
        <v>0</v>
      </c>
    </row>
    <row r="14986" spans="1:7" ht="15" x14ac:dyDescent="0.2">
      <c r="A14986" s="407" t="s">
        <v>23780</v>
      </c>
      <c r="B14986" s="407" t="s">
        <v>23781</v>
      </c>
      <c r="C14986" s="408">
        <v>2.5</v>
      </c>
      <c r="D14986" s="408">
        <v>71.2607</v>
      </c>
      <c r="E14986" s="408">
        <v>73.7607</v>
      </c>
      <c r="F14986" s="409">
        <v>43014.384363425925</v>
      </c>
      <c r="G14986" s="408">
        <v>0</v>
      </c>
    </row>
    <row r="14987" spans="1:7" ht="15" x14ac:dyDescent="0.2">
      <c r="A14987" s="407" t="s">
        <v>23782</v>
      </c>
      <c r="B14987" s="407" t="s">
        <v>40407</v>
      </c>
      <c r="C14987" s="408">
        <v>9.5</v>
      </c>
      <c r="D14987" s="408">
        <v>50.622882171743484</v>
      </c>
      <c r="E14987" s="408">
        <v>61.622882171743484</v>
      </c>
      <c r="F14987" s="409">
        <v>45771.558865740742</v>
      </c>
      <c r="G14987" s="408">
        <v>0</v>
      </c>
    </row>
    <row r="14988" spans="1:7" ht="15" x14ac:dyDescent="0.2">
      <c r="A14988" s="407" t="s">
        <v>23783</v>
      </c>
      <c r="B14988" s="407" t="s">
        <v>23784</v>
      </c>
      <c r="C14988" s="408">
        <v>0</v>
      </c>
      <c r="D14988" s="408">
        <v>1.2293799999999999</v>
      </c>
      <c r="E14988" s="408">
        <v>1.2293799999999999</v>
      </c>
      <c r="F14988" s="409">
        <v>44882.506412037037</v>
      </c>
      <c r="G14988" s="408">
        <v>0</v>
      </c>
    </row>
    <row r="14989" spans="1:7" ht="15" x14ac:dyDescent="0.2">
      <c r="A14989" s="407" t="s">
        <v>23785</v>
      </c>
      <c r="B14989" s="407" t="s">
        <v>23786</v>
      </c>
      <c r="C14989" s="408">
        <v>0.25</v>
      </c>
      <c r="D14989" s="408">
        <v>58.940199999999997</v>
      </c>
      <c r="E14989" s="408">
        <v>60.190199999999997</v>
      </c>
      <c r="F14989" s="409">
        <v>44882.506585648145</v>
      </c>
      <c r="G14989" s="408">
        <v>0</v>
      </c>
    </row>
    <row r="14990" spans="1:7" ht="15" x14ac:dyDescent="0.2">
      <c r="A14990" s="407" t="s">
        <v>23787</v>
      </c>
      <c r="B14990" s="407" t="s">
        <v>23788</v>
      </c>
      <c r="C14990" s="408">
        <v>0</v>
      </c>
      <c r="D14990" s="408">
        <v>3.7</v>
      </c>
      <c r="E14990" s="408">
        <v>3.7</v>
      </c>
      <c r="F14990" s="409">
        <v>45811.598078703704</v>
      </c>
      <c r="G14990" s="408">
        <v>0</v>
      </c>
    </row>
    <row r="14991" spans="1:7" ht="15" x14ac:dyDescent="0.2">
      <c r="A14991" s="407" t="s">
        <v>23789</v>
      </c>
      <c r="B14991" s="407" t="s">
        <v>23790</v>
      </c>
      <c r="C14991" s="408">
        <v>0</v>
      </c>
      <c r="D14991" s="408">
        <v>1.28</v>
      </c>
      <c r="E14991" s="408">
        <v>1.28</v>
      </c>
      <c r="F14991" s="409">
        <v>44133.643113425926</v>
      </c>
      <c r="G14991" s="408">
        <v>0</v>
      </c>
    </row>
    <row r="14992" spans="1:7" ht="15" x14ac:dyDescent="0.2">
      <c r="A14992" s="407" t="s">
        <v>23791</v>
      </c>
      <c r="B14992" s="407" t="s">
        <v>23792</v>
      </c>
      <c r="C14992" s="408">
        <v>0</v>
      </c>
      <c r="D14992" s="408">
        <v>1.92</v>
      </c>
      <c r="E14992" s="408">
        <v>1.92</v>
      </c>
      <c r="F14992" s="409">
        <v>44133.642858796295</v>
      </c>
      <c r="G14992" s="408">
        <v>0</v>
      </c>
    </row>
    <row r="14993" spans="1:7" ht="15" x14ac:dyDescent="0.2">
      <c r="A14993" s="407" t="s">
        <v>23793</v>
      </c>
      <c r="B14993" s="407" t="s">
        <v>23794</v>
      </c>
      <c r="C14993" s="408">
        <v>0</v>
      </c>
      <c r="D14993" s="408">
        <v>6.29</v>
      </c>
      <c r="E14993" s="408">
        <v>6.29</v>
      </c>
      <c r="F14993" s="409">
        <v>44512.445833333331</v>
      </c>
      <c r="G14993" s="408">
        <v>0</v>
      </c>
    </row>
    <row r="14994" spans="1:7" ht="15" x14ac:dyDescent="0.2">
      <c r="A14994" s="407" t="s">
        <v>23795</v>
      </c>
      <c r="B14994" s="407" t="s">
        <v>23796</v>
      </c>
      <c r="C14994" s="408">
        <v>0</v>
      </c>
      <c r="D14994" s="408">
        <v>4.5999999999999996</v>
      </c>
      <c r="E14994" s="408">
        <v>4.5999999999999996</v>
      </c>
      <c r="F14994" s="409">
        <v>44873.436076388891</v>
      </c>
      <c r="G14994" s="408">
        <v>0</v>
      </c>
    </row>
    <row r="14995" spans="1:7" ht="15" x14ac:dyDescent="0.2">
      <c r="A14995" s="407" t="s">
        <v>23797</v>
      </c>
      <c r="B14995" s="407" t="s">
        <v>23798</v>
      </c>
      <c r="C14995" s="408">
        <v>0</v>
      </c>
      <c r="D14995" s="408">
        <v>12.1</v>
      </c>
      <c r="E14995" s="408">
        <v>12.1</v>
      </c>
      <c r="F14995" s="409">
        <v>44873.435578703706</v>
      </c>
      <c r="G14995" s="408">
        <v>0</v>
      </c>
    </row>
    <row r="14996" spans="1:7" ht="15" x14ac:dyDescent="0.2">
      <c r="A14996" s="407" t="s">
        <v>23799</v>
      </c>
      <c r="B14996" s="407" t="s">
        <v>23800</v>
      </c>
      <c r="C14996" s="408">
        <v>0</v>
      </c>
      <c r="D14996" s="408">
        <v>12.788431106325204</v>
      </c>
      <c r="E14996" s="408">
        <v>12.788431106325204</v>
      </c>
      <c r="F14996" s="409">
        <v>46041.643252314818</v>
      </c>
      <c r="G14996" s="408">
        <v>19</v>
      </c>
    </row>
    <row r="14997" spans="1:7" ht="15" x14ac:dyDescent="0.2">
      <c r="A14997" s="407" t="s">
        <v>23801</v>
      </c>
      <c r="B14997" s="407" t="s">
        <v>23802</v>
      </c>
      <c r="C14997" s="408">
        <v>0</v>
      </c>
      <c r="D14997" s="408">
        <v>5.5708797435239301</v>
      </c>
      <c r="E14997" s="408">
        <v>5.5708797435239301</v>
      </c>
      <c r="F14997" s="409">
        <v>45755.503194444442</v>
      </c>
      <c r="G14997" s="408">
        <v>41</v>
      </c>
    </row>
    <row r="14998" spans="1:7" ht="15" x14ac:dyDescent="0.2">
      <c r="A14998" s="407" t="s">
        <v>23803</v>
      </c>
      <c r="B14998" s="407" t="s">
        <v>23804</v>
      </c>
      <c r="C14998" s="408">
        <v>0</v>
      </c>
      <c r="D14998" s="408">
        <v>3.85</v>
      </c>
      <c r="E14998" s="408">
        <v>3.85</v>
      </c>
      <c r="F14998" s="409">
        <v>45873.454722222225</v>
      </c>
      <c r="G14998" s="408">
        <v>37</v>
      </c>
    </row>
    <row r="14999" spans="1:7" ht="15" x14ac:dyDescent="0.2">
      <c r="A14999" s="407" t="s">
        <v>23805</v>
      </c>
      <c r="B14999" s="407" t="s">
        <v>23806</v>
      </c>
      <c r="C14999" s="408">
        <v>0</v>
      </c>
      <c r="D14999" s="408">
        <v>4.6100000000000003</v>
      </c>
      <c r="E14999" s="408">
        <v>4.6100000000000003</v>
      </c>
      <c r="F14999" s="409">
        <v>45873.454432870371</v>
      </c>
      <c r="G14999" s="408">
        <v>35</v>
      </c>
    </row>
    <row r="15000" spans="1:7" ht="15" x14ac:dyDescent="0.2">
      <c r="A15000" s="407" t="s">
        <v>23807</v>
      </c>
      <c r="B15000" s="407" t="s">
        <v>23808</v>
      </c>
      <c r="C15000" s="408">
        <v>0</v>
      </c>
      <c r="D15000" s="408">
        <v>4.29</v>
      </c>
      <c r="E15000" s="408">
        <v>4.29</v>
      </c>
      <c r="F15000" s="409">
        <v>45873.454988425925</v>
      </c>
      <c r="G15000" s="408">
        <v>36</v>
      </c>
    </row>
    <row r="15001" spans="1:7" ht="15" x14ac:dyDescent="0.2">
      <c r="A15001" s="407" t="s">
        <v>23809</v>
      </c>
      <c r="B15001" s="407" t="s">
        <v>23810</v>
      </c>
      <c r="C15001" s="408">
        <v>0</v>
      </c>
      <c r="D15001" s="408">
        <v>67.7</v>
      </c>
      <c r="E15001" s="408">
        <v>67.7</v>
      </c>
      <c r="F15001" s="409">
        <v>44873.361446759256</v>
      </c>
      <c r="G15001" s="408">
        <v>0</v>
      </c>
    </row>
    <row r="15002" spans="1:7" ht="15" x14ac:dyDescent="0.2">
      <c r="A15002" s="407" t="s">
        <v>23811</v>
      </c>
      <c r="B15002" s="407" t="s">
        <v>23812</v>
      </c>
      <c r="C15002" s="408">
        <v>0</v>
      </c>
      <c r="D15002" s="408">
        <v>14.8</v>
      </c>
      <c r="E15002" s="408">
        <v>14.8</v>
      </c>
      <c r="F15002" s="409">
        <v>44882.506840277776</v>
      </c>
      <c r="G15002" s="408">
        <v>1</v>
      </c>
    </row>
    <row r="15003" spans="1:7" ht="15" x14ac:dyDescent="0.2">
      <c r="A15003" s="407" t="s">
        <v>23813</v>
      </c>
      <c r="B15003" s="407" t="s">
        <v>23814</v>
      </c>
      <c r="C15003" s="408">
        <v>0</v>
      </c>
      <c r="D15003" s="408">
        <v>17.45</v>
      </c>
      <c r="E15003" s="408">
        <v>17.45</v>
      </c>
      <c r="F15003" s="409">
        <v>45218.441122685188</v>
      </c>
      <c r="G15003" s="408">
        <v>4</v>
      </c>
    </row>
    <row r="15004" spans="1:7" ht="15" x14ac:dyDescent="0.2">
      <c r="A15004" s="407" t="s">
        <v>23815</v>
      </c>
      <c r="B15004" s="407" t="s">
        <v>23816</v>
      </c>
      <c r="C15004" s="408">
        <v>0</v>
      </c>
      <c r="D15004" s="408">
        <v>3.8519223543075762</v>
      </c>
      <c r="E15004" s="408">
        <v>3.8519223543075762</v>
      </c>
      <c r="F15004" s="409">
        <v>46038.466168981482</v>
      </c>
      <c r="G15004" s="408">
        <v>49</v>
      </c>
    </row>
    <row r="15005" spans="1:7" ht="15" x14ac:dyDescent="0.2">
      <c r="A15005" s="407" t="s">
        <v>23817</v>
      </c>
      <c r="B15005" s="407" t="s">
        <v>23818</v>
      </c>
      <c r="C15005" s="408">
        <v>0</v>
      </c>
      <c r="D15005" s="408">
        <v>3.5</v>
      </c>
      <c r="E15005" s="408">
        <v>3.5</v>
      </c>
      <c r="F15005" s="409">
        <v>44812.417638888888</v>
      </c>
      <c r="G15005" s="408">
        <v>9</v>
      </c>
    </row>
    <row r="15006" spans="1:7" ht="15" x14ac:dyDescent="0.2">
      <c r="A15006" s="407" t="s">
        <v>23819</v>
      </c>
      <c r="B15006" s="407" t="s">
        <v>23820</v>
      </c>
      <c r="C15006" s="408">
        <v>0</v>
      </c>
      <c r="D15006" s="408">
        <v>15.5</v>
      </c>
      <c r="E15006" s="408">
        <v>15.5</v>
      </c>
      <c r="F15006" s="409">
        <v>44882.507210648146</v>
      </c>
      <c r="G15006" s="408">
        <v>0</v>
      </c>
    </row>
    <row r="15007" spans="1:7" ht="15" x14ac:dyDescent="0.2">
      <c r="A15007" s="407" t="s">
        <v>34155</v>
      </c>
      <c r="B15007" s="407" t="s">
        <v>34156</v>
      </c>
      <c r="C15007" s="408">
        <v>0</v>
      </c>
      <c r="D15007" s="408">
        <v>32.659999999999997</v>
      </c>
      <c r="E15007" s="408">
        <v>32.659999999999997</v>
      </c>
      <c r="F15007" s="409">
        <v>45628.584965277776</v>
      </c>
      <c r="G15007" s="408">
        <v>0</v>
      </c>
    </row>
    <row r="15008" spans="1:7" ht="15" x14ac:dyDescent="0.2">
      <c r="A15008" s="407" t="s">
        <v>23821</v>
      </c>
      <c r="B15008" s="407" t="s">
        <v>23822</v>
      </c>
      <c r="C15008" s="408">
        <v>0</v>
      </c>
      <c r="D15008" s="408">
        <v>36.5</v>
      </c>
      <c r="E15008" s="408">
        <v>36.5</v>
      </c>
      <c r="F15008" s="409">
        <v>44827.363726851851</v>
      </c>
      <c r="G15008" s="408">
        <v>0</v>
      </c>
    </row>
    <row r="15009" spans="1:7" ht="15" x14ac:dyDescent="0.2">
      <c r="A15009" s="407" t="s">
        <v>23823</v>
      </c>
      <c r="B15009" s="407" t="s">
        <v>23824</v>
      </c>
      <c r="C15009" s="408">
        <v>0</v>
      </c>
      <c r="D15009" s="408">
        <v>24.8</v>
      </c>
      <c r="E15009" s="408">
        <v>24.8</v>
      </c>
      <c r="F15009" s="409">
        <v>44524.436203703706</v>
      </c>
      <c r="G15009" s="408">
        <v>1</v>
      </c>
    </row>
    <row r="15010" spans="1:7" ht="15" x14ac:dyDescent="0.2">
      <c r="A15010" s="407" t="s">
        <v>34157</v>
      </c>
      <c r="B15010" s="407" t="s">
        <v>34158</v>
      </c>
      <c r="C15010" s="408">
        <v>0</v>
      </c>
      <c r="D15010" s="408">
        <v>3.25</v>
      </c>
      <c r="E15010" s="408">
        <v>3.25</v>
      </c>
      <c r="F15010" s="409">
        <v>45628.585092592592</v>
      </c>
      <c r="G15010" s="408">
        <v>0</v>
      </c>
    </row>
    <row r="15011" spans="1:7" ht="15" x14ac:dyDescent="0.2">
      <c r="A15011" s="407" t="s">
        <v>23825</v>
      </c>
      <c r="B15011" s="407" t="s">
        <v>23826</v>
      </c>
      <c r="C15011" s="408">
        <v>0</v>
      </c>
      <c r="D15011" s="408">
        <v>27.1</v>
      </c>
      <c r="E15011" s="408">
        <v>27.1</v>
      </c>
      <c r="F15011" s="409">
        <v>45424.934976851851</v>
      </c>
      <c r="G15011" s="408">
        <v>0</v>
      </c>
    </row>
    <row r="15012" spans="1:7" ht="15" x14ac:dyDescent="0.2">
      <c r="A15012" s="407" t="s">
        <v>23827</v>
      </c>
      <c r="B15012" s="407" t="s">
        <v>23828</v>
      </c>
      <c r="C15012" s="408">
        <v>0</v>
      </c>
      <c r="D15012" s="408">
        <v>24.95</v>
      </c>
      <c r="E15012" s="408">
        <v>24.95</v>
      </c>
      <c r="F15012" s="409">
        <v>45424.935335648152</v>
      </c>
      <c r="G15012" s="408">
        <v>7</v>
      </c>
    </row>
    <row r="15013" spans="1:7" ht="15" x14ac:dyDescent="0.2">
      <c r="A15013" s="407" t="s">
        <v>23829</v>
      </c>
      <c r="B15013" s="407" t="s">
        <v>23822</v>
      </c>
      <c r="C15013" s="408">
        <v>0</v>
      </c>
      <c r="D15013" s="408">
        <v>28.75</v>
      </c>
      <c r="E15013" s="408">
        <v>28.75</v>
      </c>
      <c r="F15013" s="409">
        <v>44882.5077662037</v>
      </c>
      <c r="G15013" s="408">
        <v>0</v>
      </c>
    </row>
    <row r="15014" spans="1:7" ht="15" x14ac:dyDescent="0.2">
      <c r="A15014" s="407" t="s">
        <v>23830</v>
      </c>
      <c r="B15014" s="407" t="s">
        <v>23831</v>
      </c>
      <c r="C15014" s="408">
        <v>0</v>
      </c>
      <c r="D15014" s="408">
        <v>75</v>
      </c>
      <c r="E15014" s="408">
        <v>75</v>
      </c>
      <c r="F15014" s="409">
        <v>45424.935706018521</v>
      </c>
      <c r="G15014" s="408">
        <v>0</v>
      </c>
    </row>
    <row r="15015" spans="1:7" ht="15" x14ac:dyDescent="0.2">
      <c r="A15015" s="407" t="s">
        <v>23832</v>
      </c>
      <c r="B15015" s="407" t="s">
        <v>23833</v>
      </c>
      <c r="C15015" s="408">
        <v>39.5</v>
      </c>
      <c r="D15015" s="408">
        <v>2.92</v>
      </c>
      <c r="E15015" s="408">
        <v>42.42</v>
      </c>
      <c r="F15015" s="409">
        <v>44882.50880787037</v>
      </c>
      <c r="G15015" s="408">
        <v>0</v>
      </c>
    </row>
    <row r="15016" spans="1:7" ht="15" x14ac:dyDescent="0.2">
      <c r="A15016" s="407" t="s">
        <v>23834</v>
      </c>
      <c r="B15016" s="407" t="s">
        <v>23835</v>
      </c>
      <c r="C15016" s="408">
        <v>0</v>
      </c>
      <c r="D15016" s="408">
        <v>0</v>
      </c>
      <c r="E15016" s="408">
        <v>0</v>
      </c>
      <c r="F15016" s="409">
        <v>45112.416030092594</v>
      </c>
      <c r="G15016" s="408">
        <v>0</v>
      </c>
    </row>
    <row r="15017" spans="1:7" ht="15" x14ac:dyDescent="0.2">
      <c r="A15017" s="407" t="s">
        <v>23836</v>
      </c>
      <c r="B15017" s="407" t="s">
        <v>23837</v>
      </c>
      <c r="C15017" s="408">
        <v>0</v>
      </c>
      <c r="D15017" s="408">
        <v>0</v>
      </c>
      <c r="E15017" s="408">
        <v>0</v>
      </c>
      <c r="F15017" s="409">
        <v>45112.416145833333</v>
      </c>
      <c r="G15017" s="408">
        <v>0</v>
      </c>
    </row>
    <row r="15018" spans="1:7" ht="15" x14ac:dyDescent="0.2">
      <c r="A15018" s="407" t="s">
        <v>23838</v>
      </c>
      <c r="B15018" s="407" t="s">
        <v>23839</v>
      </c>
      <c r="C15018" s="408">
        <v>0</v>
      </c>
      <c r="D15018" s="408">
        <v>72.900000000000006</v>
      </c>
      <c r="E15018" s="408">
        <v>72.900000000000006</v>
      </c>
      <c r="F15018" s="409">
        <v>44882.509756944448</v>
      </c>
      <c r="G15018" s="408">
        <v>0</v>
      </c>
    </row>
    <row r="15019" spans="1:7" ht="15" x14ac:dyDescent="0.25">
      <c r="A15019" s="407" t="s">
        <v>23840</v>
      </c>
      <c r="B15019" s="407" t="s">
        <v>23841</v>
      </c>
      <c r="C15019" s="406"/>
      <c r="D15019" s="406"/>
      <c r="E15019" s="406"/>
      <c r="F15019" s="409">
        <v>44882.509988425925</v>
      </c>
      <c r="G15019" s="408">
        <v>0</v>
      </c>
    </row>
    <row r="15020" spans="1:7" ht="15" x14ac:dyDescent="0.25">
      <c r="A15020" s="407" t="s">
        <v>23842</v>
      </c>
      <c r="B15020" s="407" t="s">
        <v>23843</v>
      </c>
      <c r="C15020" s="406"/>
      <c r="D15020" s="406"/>
      <c r="E15020" s="406"/>
      <c r="F15020" s="409">
        <v>44882.510243055556</v>
      </c>
      <c r="G15020" s="408">
        <v>0</v>
      </c>
    </row>
    <row r="15021" spans="1:7" ht="15" x14ac:dyDescent="0.2">
      <c r="A15021" s="407" t="s">
        <v>23844</v>
      </c>
      <c r="B15021" s="407" t="s">
        <v>23845</v>
      </c>
      <c r="C15021" s="408">
        <v>0</v>
      </c>
      <c r="D15021" s="408">
        <v>36.4</v>
      </c>
      <c r="E15021" s="408">
        <v>36.4</v>
      </c>
      <c r="F15021" s="409">
        <v>44827.366550925923</v>
      </c>
      <c r="G15021" s="408">
        <v>0</v>
      </c>
    </row>
    <row r="15022" spans="1:7" ht="15" x14ac:dyDescent="0.2">
      <c r="A15022" s="407" t="s">
        <v>23846</v>
      </c>
      <c r="B15022" s="407" t="s">
        <v>23847</v>
      </c>
      <c r="C15022" s="408">
        <v>0</v>
      </c>
      <c r="D15022" s="408">
        <v>0</v>
      </c>
      <c r="E15022" s="408">
        <v>0</v>
      </c>
      <c r="F15022" s="409">
        <v>45112.41642361111</v>
      </c>
      <c r="G15022" s="408">
        <v>0</v>
      </c>
    </row>
    <row r="15023" spans="1:7" ht="15" x14ac:dyDescent="0.2">
      <c r="A15023" s="407" t="s">
        <v>23848</v>
      </c>
      <c r="B15023" s="407" t="s">
        <v>23849</v>
      </c>
      <c r="C15023" s="408">
        <v>0</v>
      </c>
      <c r="D15023" s="408">
        <v>8</v>
      </c>
      <c r="E15023" s="408">
        <v>8</v>
      </c>
      <c r="F15023" s="409">
        <v>44882.546736111108</v>
      </c>
      <c r="G15023" s="408">
        <v>0</v>
      </c>
    </row>
    <row r="15024" spans="1:7" ht="15" x14ac:dyDescent="0.2">
      <c r="A15024" s="407" t="s">
        <v>23850</v>
      </c>
      <c r="B15024" s="407" t="s">
        <v>23851</v>
      </c>
      <c r="C15024" s="408">
        <v>0</v>
      </c>
      <c r="D15024" s="408">
        <v>41.3</v>
      </c>
      <c r="E15024" s="408">
        <v>41.3</v>
      </c>
      <c r="F15024" s="409">
        <v>44882.546944444446</v>
      </c>
      <c r="G15024" s="408">
        <v>0</v>
      </c>
    </row>
    <row r="15025" spans="1:7" ht="15" x14ac:dyDescent="0.2">
      <c r="A15025" s="407" t="s">
        <v>23852</v>
      </c>
      <c r="B15025" s="407" t="s">
        <v>23853</v>
      </c>
      <c r="C15025" s="408">
        <v>0.75</v>
      </c>
      <c r="D15025" s="408">
        <v>0.99</v>
      </c>
      <c r="E15025" s="408">
        <v>2.2400000000000002</v>
      </c>
      <c r="F15025" s="409">
        <v>44882.547118055554</v>
      </c>
      <c r="G15025" s="408">
        <v>0</v>
      </c>
    </row>
    <row r="15026" spans="1:7" ht="15" x14ac:dyDescent="0.2">
      <c r="A15026" s="407" t="s">
        <v>23854</v>
      </c>
      <c r="B15026" s="407" t="s">
        <v>23855</v>
      </c>
      <c r="C15026" s="408">
        <v>1.75</v>
      </c>
      <c r="D15026" s="408">
        <v>0.96</v>
      </c>
      <c r="E15026" s="408">
        <v>2.71</v>
      </c>
      <c r="F15026" s="409">
        <v>44882.547337962962</v>
      </c>
      <c r="G15026" s="408">
        <v>0</v>
      </c>
    </row>
    <row r="15027" spans="1:7" ht="15" x14ac:dyDescent="0.2">
      <c r="A15027" s="407" t="s">
        <v>23856</v>
      </c>
      <c r="B15027" s="407" t="s">
        <v>23839</v>
      </c>
      <c r="C15027" s="408">
        <v>0</v>
      </c>
      <c r="D15027" s="408">
        <v>0</v>
      </c>
      <c r="E15027" s="408">
        <v>0</v>
      </c>
      <c r="F15027" s="409">
        <v>44882.547615740739</v>
      </c>
      <c r="G15027" s="408">
        <v>0</v>
      </c>
    </row>
    <row r="15028" spans="1:7" ht="15" x14ac:dyDescent="0.2">
      <c r="A15028" s="407" t="s">
        <v>23857</v>
      </c>
      <c r="B15028" s="407" t="s">
        <v>23858</v>
      </c>
      <c r="C15028" s="408">
        <v>0</v>
      </c>
      <c r="D15028" s="408">
        <v>5.25</v>
      </c>
      <c r="E15028" s="408">
        <v>5.25</v>
      </c>
      <c r="F15028" s="409">
        <v>45919.492581018516</v>
      </c>
      <c r="G15028" s="408">
        <v>37</v>
      </c>
    </row>
    <row r="15029" spans="1:7" ht="15" x14ac:dyDescent="0.2">
      <c r="A15029" s="407" t="s">
        <v>23859</v>
      </c>
      <c r="B15029" s="407" t="s">
        <v>23860</v>
      </c>
      <c r="C15029" s="408">
        <v>0</v>
      </c>
      <c r="D15029" s="408">
        <v>48.9</v>
      </c>
      <c r="E15029" s="408">
        <v>48.9</v>
      </c>
      <c r="F15029" s="409">
        <v>45821.606585648151</v>
      </c>
      <c r="G15029" s="408">
        <v>0</v>
      </c>
    </row>
    <row r="15030" spans="1:7" ht="15" x14ac:dyDescent="0.2">
      <c r="A15030" s="407" t="s">
        <v>23861</v>
      </c>
      <c r="B15030" s="407" t="s">
        <v>40488</v>
      </c>
      <c r="C15030" s="408">
        <v>0</v>
      </c>
      <c r="D15030" s="408">
        <v>5.5</v>
      </c>
      <c r="E15030" s="408">
        <v>5.5</v>
      </c>
      <c r="F15030" s="409">
        <v>46007.702141203707</v>
      </c>
      <c r="G15030" s="408">
        <v>0</v>
      </c>
    </row>
    <row r="15031" spans="1:7" ht="15" x14ac:dyDescent="0.2">
      <c r="A15031" s="407" t="s">
        <v>23862</v>
      </c>
      <c r="B15031" s="407" t="s">
        <v>23863</v>
      </c>
      <c r="C15031" s="408">
        <v>0</v>
      </c>
      <c r="D15031" s="408">
        <v>3.93</v>
      </c>
      <c r="E15031" s="408">
        <v>3.93</v>
      </c>
      <c r="F15031" s="409">
        <v>45861.520567129628</v>
      </c>
      <c r="G15031" s="408">
        <v>44</v>
      </c>
    </row>
    <row r="15032" spans="1:7" ht="15" x14ac:dyDescent="0.2">
      <c r="A15032" s="407" t="s">
        <v>23864</v>
      </c>
      <c r="B15032" s="407" t="s">
        <v>23865</v>
      </c>
      <c r="C15032" s="408">
        <v>0</v>
      </c>
      <c r="D15032" s="408">
        <v>2.78</v>
      </c>
      <c r="E15032" s="408">
        <v>2.78</v>
      </c>
      <c r="F15032" s="409">
        <v>44806.320023148146</v>
      </c>
      <c r="G15032" s="408">
        <v>150</v>
      </c>
    </row>
    <row r="15033" spans="1:7" ht="15" x14ac:dyDescent="0.2">
      <c r="A15033" s="407" t="s">
        <v>23866</v>
      </c>
      <c r="B15033" s="407" t="s">
        <v>23867</v>
      </c>
      <c r="C15033" s="408">
        <v>0</v>
      </c>
      <c r="D15033" s="408">
        <v>12.5</v>
      </c>
      <c r="E15033" s="408">
        <v>12.5</v>
      </c>
      <c r="F15033" s="409">
        <v>44881.399826388886</v>
      </c>
      <c r="G15033" s="408">
        <v>0</v>
      </c>
    </row>
    <row r="15034" spans="1:7" ht="15" x14ac:dyDescent="0.2">
      <c r="A15034" s="407" t="s">
        <v>23868</v>
      </c>
      <c r="B15034" s="407" t="s">
        <v>23869</v>
      </c>
      <c r="C15034" s="408">
        <v>0</v>
      </c>
      <c r="D15034" s="408">
        <v>4.87</v>
      </c>
      <c r="E15034" s="408">
        <v>4.87</v>
      </c>
      <c r="F15034" s="409">
        <v>44881.399965277778</v>
      </c>
      <c r="G15034" s="408">
        <v>0</v>
      </c>
    </row>
    <row r="15035" spans="1:7" ht="15" x14ac:dyDescent="0.2">
      <c r="A15035" s="407" t="s">
        <v>23870</v>
      </c>
      <c r="B15035" s="407" t="s">
        <v>23871</v>
      </c>
      <c r="C15035" s="408">
        <v>0</v>
      </c>
      <c r="D15035" s="408">
        <v>24.8</v>
      </c>
      <c r="E15035" s="408">
        <v>24.8</v>
      </c>
      <c r="F15035" s="409">
        <v>46101.304016203707</v>
      </c>
      <c r="G15035" s="408">
        <v>13</v>
      </c>
    </row>
    <row r="15036" spans="1:7" ht="15" x14ac:dyDescent="0.2">
      <c r="A15036" s="407" t="s">
        <v>23872</v>
      </c>
      <c r="B15036" s="407" t="s">
        <v>23873</v>
      </c>
      <c r="C15036" s="408">
        <v>0</v>
      </c>
      <c r="D15036" s="408">
        <v>8.24</v>
      </c>
      <c r="E15036" s="408">
        <v>8.24</v>
      </c>
      <c r="F15036" s="409">
        <v>44881.400289351855</v>
      </c>
      <c r="G15036" s="408">
        <v>10</v>
      </c>
    </row>
    <row r="15037" spans="1:7" ht="15" x14ac:dyDescent="0.2">
      <c r="A15037" s="407" t="s">
        <v>23874</v>
      </c>
      <c r="B15037" s="407" t="s">
        <v>23875</v>
      </c>
      <c r="C15037" s="408">
        <v>0</v>
      </c>
      <c r="D15037" s="408">
        <v>10.52</v>
      </c>
      <c r="E15037" s="408">
        <v>10.52</v>
      </c>
      <c r="F15037" s="409">
        <v>44777.569351851853</v>
      </c>
      <c r="G15037" s="408">
        <v>28</v>
      </c>
    </row>
    <row r="15038" spans="1:7" ht="15" x14ac:dyDescent="0.2">
      <c r="A15038" s="407" t="s">
        <v>23876</v>
      </c>
      <c r="B15038" s="407" t="s">
        <v>23877</v>
      </c>
      <c r="C15038" s="408">
        <v>0</v>
      </c>
      <c r="D15038" s="408">
        <v>0</v>
      </c>
      <c r="E15038" s="408">
        <v>0</v>
      </c>
      <c r="F15038" s="409">
        <v>44882.547858796293</v>
      </c>
      <c r="G15038" s="408">
        <v>0</v>
      </c>
    </row>
    <row r="15039" spans="1:7" ht="15" x14ac:dyDescent="0.2">
      <c r="A15039" s="407" t="s">
        <v>23878</v>
      </c>
      <c r="B15039" s="407" t="s">
        <v>23879</v>
      </c>
      <c r="C15039" s="408">
        <v>0</v>
      </c>
      <c r="D15039" s="408">
        <v>6.55</v>
      </c>
      <c r="E15039" s="408">
        <v>6.55</v>
      </c>
      <c r="F15039" s="409">
        <v>45121.530266203707</v>
      </c>
      <c r="G15039" s="408">
        <v>25</v>
      </c>
    </row>
    <row r="15040" spans="1:7" ht="15" x14ac:dyDescent="0.25">
      <c r="A15040" s="407" t="s">
        <v>23880</v>
      </c>
      <c r="B15040" s="407" t="s">
        <v>23881</v>
      </c>
      <c r="C15040" s="406"/>
      <c r="D15040" s="406"/>
      <c r="E15040" s="406"/>
      <c r="F15040" s="409">
        <v>44882.548067129632</v>
      </c>
      <c r="G15040" s="408">
        <v>0</v>
      </c>
    </row>
    <row r="15041" spans="1:7" ht="15" x14ac:dyDescent="0.2">
      <c r="A15041" s="407" t="s">
        <v>23882</v>
      </c>
      <c r="B15041" s="407" t="s">
        <v>23883</v>
      </c>
      <c r="C15041" s="408">
        <v>23.499999999999996</v>
      </c>
      <c r="D15041" s="408">
        <v>195.42930000000001</v>
      </c>
      <c r="E15041" s="408">
        <v>218.92930000000001</v>
      </c>
      <c r="F15041" s="409">
        <v>45677.485439814816</v>
      </c>
      <c r="G15041" s="408">
        <v>0</v>
      </c>
    </row>
    <row r="15042" spans="1:7" ht="15" x14ac:dyDescent="0.2">
      <c r="A15042" s="407" t="s">
        <v>23884</v>
      </c>
      <c r="B15042" s="407" t="s">
        <v>23885</v>
      </c>
      <c r="C15042" s="408">
        <v>0</v>
      </c>
      <c r="D15042" s="408">
        <v>16.899999999999999</v>
      </c>
      <c r="E15042" s="408">
        <v>16.899999999999999</v>
      </c>
      <c r="F15042" s="409">
        <v>44875.60261574074</v>
      </c>
      <c r="G15042" s="408">
        <v>0</v>
      </c>
    </row>
    <row r="15043" spans="1:7" ht="15" x14ac:dyDescent="0.2">
      <c r="A15043" s="407" t="s">
        <v>23886</v>
      </c>
      <c r="B15043" s="407" t="s">
        <v>23887</v>
      </c>
      <c r="C15043" s="408">
        <v>0</v>
      </c>
      <c r="D15043" s="408">
        <v>12.5</v>
      </c>
      <c r="E15043" s="408">
        <v>12.5</v>
      </c>
      <c r="F15043" s="409">
        <v>44512.445567129631</v>
      </c>
      <c r="G15043" s="408">
        <v>0</v>
      </c>
    </row>
    <row r="15044" spans="1:7" ht="15" x14ac:dyDescent="0.2">
      <c r="A15044" s="407" t="s">
        <v>23888</v>
      </c>
      <c r="B15044" s="407" t="s">
        <v>23889</v>
      </c>
      <c r="C15044" s="408">
        <v>0</v>
      </c>
      <c r="D15044" s="408">
        <v>10.199999999999999</v>
      </c>
      <c r="E15044" s="408">
        <v>10.199999999999999</v>
      </c>
      <c r="F15044" s="409">
        <v>45930.634525462963</v>
      </c>
      <c r="G15044" s="408">
        <v>0</v>
      </c>
    </row>
    <row r="15045" spans="1:7" ht="15" x14ac:dyDescent="0.2">
      <c r="A15045" s="407" t="s">
        <v>23890</v>
      </c>
      <c r="B15045" s="407" t="s">
        <v>23891</v>
      </c>
      <c r="C15045" s="408">
        <v>0</v>
      </c>
      <c r="D15045" s="408">
        <v>25.05</v>
      </c>
      <c r="E15045" s="408">
        <v>25.05</v>
      </c>
      <c r="F15045" s="409">
        <v>45930.634363425925</v>
      </c>
      <c r="G15045" s="408">
        <v>0</v>
      </c>
    </row>
    <row r="15046" spans="1:7" ht="15" x14ac:dyDescent="0.2">
      <c r="A15046" s="407" t="s">
        <v>23892</v>
      </c>
      <c r="B15046" s="407" t="s">
        <v>23893</v>
      </c>
      <c r="C15046" s="408">
        <v>13</v>
      </c>
      <c r="D15046" s="408">
        <v>694.16011423837529</v>
      </c>
      <c r="E15046" s="408">
        <v>707.16011423837517</v>
      </c>
      <c r="F15046" s="409">
        <v>44273.442083333335</v>
      </c>
      <c r="G15046" s="408">
        <v>0</v>
      </c>
    </row>
    <row r="15047" spans="1:7" ht="15" x14ac:dyDescent="0.2">
      <c r="A15047" s="407" t="s">
        <v>23894</v>
      </c>
      <c r="B15047" s="407" t="s">
        <v>40408</v>
      </c>
      <c r="C15047" s="408">
        <v>11</v>
      </c>
      <c r="D15047" s="408">
        <v>168.53385408400001</v>
      </c>
      <c r="E15047" s="408">
        <v>181.03385408399998</v>
      </c>
      <c r="F15047" s="409">
        <v>46035.28533564815</v>
      </c>
      <c r="G15047" s="408">
        <v>0</v>
      </c>
    </row>
    <row r="15048" spans="1:7" ht="15" x14ac:dyDescent="0.2">
      <c r="A15048" s="407" t="s">
        <v>23895</v>
      </c>
      <c r="B15048" s="407" t="s">
        <v>23896</v>
      </c>
      <c r="C15048" s="408">
        <v>0</v>
      </c>
      <c r="D15048" s="408">
        <v>167.4</v>
      </c>
      <c r="E15048" s="408">
        <v>167.4</v>
      </c>
      <c r="F15048" s="409">
        <v>44512.383645833332</v>
      </c>
      <c r="G15048" s="408">
        <v>0</v>
      </c>
    </row>
    <row r="15049" spans="1:7" ht="15" x14ac:dyDescent="0.2">
      <c r="A15049" s="407" t="s">
        <v>23897</v>
      </c>
      <c r="B15049" s="407" t="s">
        <v>23898</v>
      </c>
      <c r="C15049" s="408">
        <v>7.5</v>
      </c>
      <c r="D15049" s="408">
        <v>93.741200000000006</v>
      </c>
      <c r="E15049" s="408">
        <v>101.24120000000001</v>
      </c>
      <c r="F15049" s="409">
        <v>44966.364930555559</v>
      </c>
      <c r="G15049" s="408">
        <v>0</v>
      </c>
    </row>
    <row r="15050" spans="1:7" ht="15" x14ac:dyDescent="0.2">
      <c r="A15050" s="407" t="s">
        <v>23899</v>
      </c>
      <c r="B15050" s="407" t="s">
        <v>23900</v>
      </c>
      <c r="C15050" s="408">
        <v>0</v>
      </c>
      <c r="D15050" s="408">
        <v>35.977457750582751</v>
      </c>
      <c r="E15050" s="408">
        <v>35.977457750582751</v>
      </c>
      <c r="F15050" s="409">
        <v>46041.644143518519</v>
      </c>
      <c r="G15050" s="408">
        <v>6</v>
      </c>
    </row>
    <row r="15051" spans="1:7" ht="15" x14ac:dyDescent="0.2">
      <c r="A15051" s="407" t="s">
        <v>23901</v>
      </c>
      <c r="B15051" s="407" t="s">
        <v>23902</v>
      </c>
      <c r="C15051" s="408">
        <v>0</v>
      </c>
      <c r="D15051" s="408">
        <v>5.64</v>
      </c>
      <c r="E15051" s="408">
        <v>5.64</v>
      </c>
      <c r="F15051" s="409">
        <v>45791.548391203702</v>
      </c>
      <c r="G15051" s="408">
        <v>3</v>
      </c>
    </row>
    <row r="15052" spans="1:7" ht="15" x14ac:dyDescent="0.2">
      <c r="A15052" s="407" t="s">
        <v>23903</v>
      </c>
      <c r="B15052" s="407" t="s">
        <v>23904</v>
      </c>
      <c r="C15052" s="408">
        <v>0</v>
      </c>
      <c r="D15052" s="408">
        <v>134.69999999999999</v>
      </c>
      <c r="E15052" s="408">
        <v>134.69999999999999</v>
      </c>
      <c r="F15052" s="409">
        <v>44523.374641203707</v>
      </c>
      <c r="G15052" s="408">
        <v>0</v>
      </c>
    </row>
    <row r="15053" spans="1:7" ht="15" x14ac:dyDescent="0.25">
      <c r="A15053" s="407" t="s">
        <v>23905</v>
      </c>
      <c r="B15053" s="407" t="s">
        <v>23906</v>
      </c>
      <c r="C15053" s="406"/>
      <c r="D15053" s="406"/>
      <c r="E15053" s="406"/>
      <c r="F15053" s="409">
        <v>44512.383923611109</v>
      </c>
      <c r="G15053" s="408">
        <v>0</v>
      </c>
    </row>
    <row r="15054" spans="1:7" ht="15" x14ac:dyDescent="0.25">
      <c r="A15054" s="407" t="s">
        <v>23907</v>
      </c>
      <c r="B15054" s="407" t="s">
        <v>23908</v>
      </c>
      <c r="C15054" s="406"/>
      <c r="D15054" s="406"/>
      <c r="E15054" s="406"/>
      <c r="F15054" s="409">
        <v>44512.384270833332</v>
      </c>
      <c r="G15054" s="408">
        <v>0</v>
      </c>
    </row>
    <row r="15055" spans="1:7" ht="15" x14ac:dyDescent="0.2">
      <c r="A15055" s="407" t="s">
        <v>23909</v>
      </c>
      <c r="B15055" s="407" t="s">
        <v>23910</v>
      </c>
      <c r="C15055" s="408">
        <v>0</v>
      </c>
      <c r="D15055" s="408">
        <v>12</v>
      </c>
      <c r="E15055" s="408">
        <v>12</v>
      </c>
      <c r="F15055" s="409">
        <v>44806.315729166665</v>
      </c>
      <c r="G15055" s="408">
        <v>0</v>
      </c>
    </row>
    <row r="15056" spans="1:7" ht="15" x14ac:dyDescent="0.2">
      <c r="A15056" s="407" t="s">
        <v>23911</v>
      </c>
      <c r="B15056" s="407" t="s">
        <v>40409</v>
      </c>
      <c r="C15056" s="408">
        <v>0</v>
      </c>
      <c r="D15056" s="408">
        <v>28.95</v>
      </c>
      <c r="E15056" s="408">
        <v>28.95</v>
      </c>
      <c r="F15056" s="409">
        <v>45796.51966435185</v>
      </c>
      <c r="G15056" s="408">
        <v>3</v>
      </c>
    </row>
    <row r="15057" spans="1:7" ht="15" x14ac:dyDescent="0.2">
      <c r="A15057" s="407" t="s">
        <v>23912</v>
      </c>
      <c r="B15057" s="407" t="s">
        <v>23913</v>
      </c>
      <c r="C15057" s="408">
        <v>0</v>
      </c>
      <c r="D15057" s="408">
        <v>18</v>
      </c>
      <c r="E15057" s="408">
        <v>18</v>
      </c>
      <c r="F15057" s="409">
        <v>44875.608043981483</v>
      </c>
      <c r="G15057" s="408">
        <v>0</v>
      </c>
    </row>
    <row r="15058" spans="1:7" ht="15" x14ac:dyDescent="0.2">
      <c r="A15058" s="407" t="s">
        <v>23914</v>
      </c>
      <c r="B15058" s="407" t="s">
        <v>23915</v>
      </c>
      <c r="C15058" s="408">
        <v>0</v>
      </c>
      <c r="D15058" s="408">
        <v>15</v>
      </c>
      <c r="E15058" s="408">
        <v>15</v>
      </c>
      <c r="F15058" s="409">
        <v>44512.485601851855</v>
      </c>
      <c r="G15058" s="408">
        <v>0</v>
      </c>
    </row>
    <row r="15059" spans="1:7" ht="15" x14ac:dyDescent="0.2">
      <c r="A15059" s="407" t="s">
        <v>23916</v>
      </c>
      <c r="B15059" s="407" t="s">
        <v>23917</v>
      </c>
      <c r="C15059" s="408">
        <v>0</v>
      </c>
      <c r="D15059" s="408">
        <v>15.34</v>
      </c>
      <c r="E15059" s="408">
        <v>15.34</v>
      </c>
      <c r="F15059" s="409">
        <v>43014.393900462965</v>
      </c>
      <c r="G15059" s="408">
        <v>0</v>
      </c>
    </row>
    <row r="15060" spans="1:7" ht="15" x14ac:dyDescent="0.2">
      <c r="A15060" s="407" t="s">
        <v>23918</v>
      </c>
      <c r="B15060" s="407" t="s">
        <v>23919</v>
      </c>
      <c r="C15060" s="408">
        <v>0</v>
      </c>
      <c r="D15060" s="408">
        <v>23.01</v>
      </c>
      <c r="E15060" s="408">
        <v>23.01</v>
      </c>
      <c r="F15060" s="409">
        <v>43014.393935185188</v>
      </c>
      <c r="G15060" s="408">
        <v>0</v>
      </c>
    </row>
    <row r="15061" spans="1:7" ht="15" x14ac:dyDescent="0.2">
      <c r="A15061" s="407" t="s">
        <v>23920</v>
      </c>
      <c r="B15061" s="407" t="s">
        <v>23921</v>
      </c>
      <c r="C15061" s="408">
        <v>0</v>
      </c>
      <c r="D15061" s="408">
        <v>34</v>
      </c>
      <c r="E15061" s="408">
        <v>34</v>
      </c>
      <c r="F15061" s="409">
        <v>44524.405289351853</v>
      </c>
      <c r="G15061" s="408">
        <v>0</v>
      </c>
    </row>
    <row r="15062" spans="1:7" ht="15" x14ac:dyDescent="0.25">
      <c r="A15062" s="407" t="s">
        <v>23922</v>
      </c>
      <c r="B15062" s="407" t="s">
        <v>23923</v>
      </c>
      <c r="C15062" s="406"/>
      <c r="D15062" s="406"/>
      <c r="E15062" s="406"/>
      <c r="F15062" s="409">
        <v>43014.395555555559</v>
      </c>
      <c r="G15062" s="408">
        <v>0</v>
      </c>
    </row>
    <row r="15063" spans="1:7" ht="15" x14ac:dyDescent="0.25">
      <c r="A15063" s="407" t="s">
        <v>23924</v>
      </c>
      <c r="B15063" s="407" t="s">
        <v>23925</v>
      </c>
      <c r="C15063" s="406"/>
      <c r="D15063" s="406"/>
      <c r="E15063" s="406"/>
      <c r="F15063" s="409">
        <v>43014.395578703705</v>
      </c>
      <c r="G15063" s="408">
        <v>0</v>
      </c>
    </row>
    <row r="15064" spans="1:7" ht="15" x14ac:dyDescent="0.25">
      <c r="A15064" s="407" t="s">
        <v>23926</v>
      </c>
      <c r="B15064" s="407" t="s">
        <v>23927</v>
      </c>
      <c r="C15064" s="406"/>
      <c r="D15064" s="406"/>
      <c r="E15064" s="406"/>
      <c r="F15064" s="409">
        <v>43014.395601851851</v>
      </c>
      <c r="G15064" s="408">
        <v>0</v>
      </c>
    </row>
    <row r="15065" spans="1:7" ht="15" x14ac:dyDescent="0.25">
      <c r="A15065" s="407" t="s">
        <v>23928</v>
      </c>
      <c r="B15065" s="407" t="s">
        <v>23929</v>
      </c>
      <c r="C15065" s="406"/>
      <c r="D15065" s="406"/>
      <c r="E15065" s="406"/>
      <c r="F15065" s="409">
        <v>43014.395624999997</v>
      </c>
      <c r="G15065" s="408">
        <v>0</v>
      </c>
    </row>
    <row r="15066" spans="1:7" ht="15" x14ac:dyDescent="0.25">
      <c r="A15066" s="407" t="s">
        <v>38006</v>
      </c>
      <c r="B15066" s="407" t="s">
        <v>38007</v>
      </c>
      <c r="C15066" s="406"/>
      <c r="D15066" s="408">
        <v>1669.72</v>
      </c>
      <c r="E15066" s="408">
        <v>1669.72</v>
      </c>
      <c r="F15066" s="409">
        <v>44104.367349537039</v>
      </c>
      <c r="G15066" s="408">
        <v>0</v>
      </c>
    </row>
    <row r="15067" spans="1:7" ht="15" x14ac:dyDescent="0.25">
      <c r="A15067" s="407" t="s">
        <v>38008</v>
      </c>
      <c r="B15067" s="407" t="s">
        <v>38007</v>
      </c>
      <c r="C15067" s="406"/>
      <c r="D15067" s="408">
        <v>3200</v>
      </c>
      <c r="E15067" s="408">
        <v>3200</v>
      </c>
      <c r="F15067" s="409">
        <v>44104.367592592593</v>
      </c>
      <c r="G15067" s="408">
        <v>0</v>
      </c>
    </row>
    <row r="15068" spans="1:7" ht="15" x14ac:dyDescent="0.25">
      <c r="A15068" s="407" t="s">
        <v>38009</v>
      </c>
      <c r="B15068" s="407" t="s">
        <v>38010</v>
      </c>
      <c r="C15068" s="406"/>
      <c r="D15068" s="408">
        <v>3840.1</v>
      </c>
      <c r="E15068" s="408">
        <v>3840.1</v>
      </c>
      <c r="F15068" s="409">
        <v>44104.367743055554</v>
      </c>
      <c r="G15068" s="408">
        <v>0</v>
      </c>
    </row>
    <row r="15069" spans="1:7" ht="15" x14ac:dyDescent="0.25">
      <c r="A15069" s="407" t="s">
        <v>23930</v>
      </c>
      <c r="B15069" s="407" t="s">
        <v>23931</v>
      </c>
      <c r="C15069" s="406"/>
      <c r="D15069" s="408">
        <v>416.87799999999999</v>
      </c>
      <c r="E15069" s="408">
        <v>416.87799999999999</v>
      </c>
      <c r="F15069" s="409">
        <v>44524.439305555556</v>
      </c>
      <c r="G15069" s="408">
        <v>0</v>
      </c>
    </row>
    <row r="15070" spans="1:7" ht="15" x14ac:dyDescent="0.2">
      <c r="A15070" s="407" t="s">
        <v>23932</v>
      </c>
      <c r="B15070" s="407" t="s">
        <v>23933</v>
      </c>
      <c r="C15070" s="408">
        <v>10.25</v>
      </c>
      <c r="D15070" s="408">
        <v>414.96721111138112</v>
      </c>
      <c r="E15070" s="408">
        <v>433.13387777804775</v>
      </c>
      <c r="F15070" s="409">
        <v>44524.439560185187</v>
      </c>
      <c r="G15070" s="408">
        <v>0</v>
      </c>
    </row>
    <row r="15071" spans="1:7" ht="15" x14ac:dyDescent="0.2">
      <c r="A15071" s="407" t="s">
        <v>23934</v>
      </c>
      <c r="B15071" s="407" t="s">
        <v>23935</v>
      </c>
      <c r="C15071" s="408">
        <v>0</v>
      </c>
      <c r="D15071" s="408">
        <v>15</v>
      </c>
      <c r="E15071" s="408">
        <v>15</v>
      </c>
      <c r="F15071" s="409">
        <v>44524.407199074078</v>
      </c>
      <c r="G15071" s="408">
        <v>0</v>
      </c>
    </row>
    <row r="15072" spans="1:7" ht="15" x14ac:dyDescent="0.2">
      <c r="A15072" s="407" t="s">
        <v>23936</v>
      </c>
      <c r="B15072" s="407" t="s">
        <v>23937</v>
      </c>
      <c r="C15072" s="408">
        <v>6.75</v>
      </c>
      <c r="D15072" s="408">
        <v>3.2540528062328664</v>
      </c>
      <c r="E15072" s="408">
        <v>17.920719472899535</v>
      </c>
      <c r="F15072" s="409">
        <v>45112.416516203702</v>
      </c>
      <c r="G15072" s="408">
        <v>0</v>
      </c>
    </row>
    <row r="15073" spans="1:7" ht="15" x14ac:dyDescent="0.2">
      <c r="A15073" s="407" t="s">
        <v>38011</v>
      </c>
      <c r="B15073" s="407" t="s">
        <v>38012</v>
      </c>
      <c r="C15073" s="408">
        <v>150</v>
      </c>
      <c r="D15073" s="408">
        <v>712.88393375175121</v>
      </c>
      <c r="E15073" s="408">
        <v>862.88393375175121</v>
      </c>
      <c r="F15073" s="409">
        <v>43560.347314814811</v>
      </c>
      <c r="G15073" s="408">
        <v>0</v>
      </c>
    </row>
    <row r="15074" spans="1:7" ht="15" x14ac:dyDescent="0.2">
      <c r="A15074" s="407" t="s">
        <v>38013</v>
      </c>
      <c r="B15074" s="407" t="s">
        <v>38014</v>
      </c>
      <c r="C15074" s="408">
        <v>150</v>
      </c>
      <c r="D15074" s="408">
        <v>795.69024741229339</v>
      </c>
      <c r="E15074" s="408">
        <v>945.69024741229339</v>
      </c>
      <c r="F15074" s="409">
        <v>44246.500185185185</v>
      </c>
      <c r="G15074" s="408">
        <v>0</v>
      </c>
    </row>
    <row r="15075" spans="1:7" ht="15" x14ac:dyDescent="0.25">
      <c r="A15075" s="407" t="s">
        <v>23938</v>
      </c>
      <c r="B15075" s="407" t="s">
        <v>23939</v>
      </c>
      <c r="C15075" s="406"/>
      <c r="D15075" s="408">
        <v>130.4632</v>
      </c>
      <c r="E15075" s="408">
        <v>130.4632</v>
      </c>
      <c r="F15075" s="409">
        <v>44510.480138888888</v>
      </c>
      <c r="G15075" s="408">
        <v>0</v>
      </c>
    </row>
    <row r="15076" spans="1:7" ht="15" x14ac:dyDescent="0.25">
      <c r="A15076" s="407" t="s">
        <v>23940</v>
      </c>
      <c r="B15076" s="407" t="s">
        <v>23941</v>
      </c>
      <c r="C15076" s="408">
        <v>27.33</v>
      </c>
      <c r="D15076" s="408">
        <v>95.07</v>
      </c>
      <c r="E15076" s="408">
        <v>124.9</v>
      </c>
      <c r="F15076" s="406"/>
      <c r="G15076" s="408">
        <v>0</v>
      </c>
    </row>
    <row r="15077" spans="1:7" ht="15" x14ac:dyDescent="0.25">
      <c r="A15077" s="407" t="s">
        <v>38015</v>
      </c>
      <c r="B15077" s="407" t="s">
        <v>38016</v>
      </c>
      <c r="C15077" s="408">
        <v>431</v>
      </c>
      <c r="D15077" s="408">
        <v>925.33457891006469</v>
      </c>
      <c r="E15077" s="408">
        <v>1356.3345789100647</v>
      </c>
      <c r="F15077" s="406"/>
      <c r="G15077" s="408">
        <v>0</v>
      </c>
    </row>
    <row r="15078" spans="1:7" ht="15" x14ac:dyDescent="0.25">
      <c r="A15078" s="407" t="s">
        <v>38017</v>
      </c>
      <c r="B15078" s="407" t="s">
        <v>38018</v>
      </c>
      <c r="C15078" s="408">
        <v>231</v>
      </c>
      <c r="D15078" s="408">
        <v>910.16930000000002</v>
      </c>
      <c r="E15078" s="408">
        <v>1141.1693</v>
      </c>
      <c r="F15078" s="406"/>
      <c r="G15078" s="408">
        <v>0</v>
      </c>
    </row>
    <row r="15079" spans="1:7" ht="15" x14ac:dyDescent="0.2">
      <c r="A15079" s="407" t="s">
        <v>23942</v>
      </c>
      <c r="B15079" s="407" t="s">
        <v>40487</v>
      </c>
      <c r="C15079" s="408">
        <v>0</v>
      </c>
      <c r="D15079" s="408">
        <v>219.8</v>
      </c>
      <c r="E15079" s="408">
        <v>219.8</v>
      </c>
      <c r="F15079" s="409">
        <v>45910.368136574078</v>
      </c>
      <c r="G15079" s="408">
        <v>0</v>
      </c>
    </row>
    <row r="15080" spans="1:7" ht="15" x14ac:dyDescent="0.25">
      <c r="A15080" s="407" t="s">
        <v>38019</v>
      </c>
      <c r="B15080" s="407" t="s">
        <v>38018</v>
      </c>
      <c r="C15080" s="408">
        <v>210.99999999999997</v>
      </c>
      <c r="D15080" s="408">
        <v>955.41513721521289</v>
      </c>
      <c r="E15080" s="408">
        <v>1166.4151372152128</v>
      </c>
      <c r="F15080" s="406"/>
      <c r="G15080" s="408">
        <v>0</v>
      </c>
    </row>
    <row r="15081" spans="1:7" ht="15" x14ac:dyDescent="0.25">
      <c r="A15081" s="407" t="s">
        <v>23943</v>
      </c>
      <c r="B15081" s="407" t="s">
        <v>23944</v>
      </c>
      <c r="C15081" s="406"/>
      <c r="D15081" s="408">
        <v>360.67009999999999</v>
      </c>
      <c r="E15081" s="408">
        <v>360.67009999999999</v>
      </c>
      <c r="F15081" s="406"/>
      <c r="G15081" s="408">
        <v>0</v>
      </c>
    </row>
    <row r="15082" spans="1:7" ht="15" x14ac:dyDescent="0.25">
      <c r="A15082" s="407" t="s">
        <v>23945</v>
      </c>
      <c r="B15082" s="407" t="s">
        <v>23941</v>
      </c>
      <c r="C15082" s="408">
        <v>37</v>
      </c>
      <c r="D15082" s="408">
        <v>179.4478</v>
      </c>
      <c r="E15082" s="408">
        <v>216.4478</v>
      </c>
      <c r="F15082" s="406"/>
      <c r="G15082" s="408">
        <v>0</v>
      </c>
    </row>
    <row r="15083" spans="1:7" ht="15" x14ac:dyDescent="0.25">
      <c r="A15083" s="407" t="s">
        <v>23946</v>
      </c>
      <c r="B15083" s="407" t="s">
        <v>23947</v>
      </c>
      <c r="C15083" s="406"/>
      <c r="D15083" s="408">
        <v>1045.4087999999999</v>
      </c>
      <c r="E15083" s="408">
        <v>1045.4087999999999</v>
      </c>
      <c r="F15083" s="409">
        <v>44530.369733796295</v>
      </c>
      <c r="G15083" s="408">
        <v>0</v>
      </c>
    </row>
    <row r="15084" spans="1:7" ht="15" x14ac:dyDescent="0.2">
      <c r="A15084" s="407" t="s">
        <v>23948</v>
      </c>
      <c r="B15084" s="407" t="s">
        <v>23949</v>
      </c>
      <c r="C15084" s="408">
        <v>0</v>
      </c>
      <c r="D15084" s="408">
        <v>4.8636338218736164</v>
      </c>
      <c r="E15084" s="408">
        <v>4.8636338218736164</v>
      </c>
      <c r="F15084" s="409">
        <v>44641.727025462962</v>
      </c>
      <c r="G15084" s="408">
        <v>0</v>
      </c>
    </row>
    <row r="15085" spans="1:7" ht="15" x14ac:dyDescent="0.2">
      <c r="A15085" s="407" t="s">
        <v>23950</v>
      </c>
      <c r="B15085" s="407" t="s">
        <v>23951</v>
      </c>
      <c r="C15085" s="408">
        <v>0</v>
      </c>
      <c r="D15085" s="408">
        <v>6.833633821873617</v>
      </c>
      <c r="E15085" s="408">
        <v>6.833633821873617</v>
      </c>
      <c r="F15085" s="409">
        <v>44882.54824074074</v>
      </c>
      <c r="G15085" s="408">
        <v>0</v>
      </c>
    </row>
    <row r="15086" spans="1:7" ht="15" x14ac:dyDescent="0.2">
      <c r="A15086" s="407" t="s">
        <v>23952</v>
      </c>
      <c r="B15086" s="407" t="s">
        <v>23953</v>
      </c>
      <c r="C15086" s="408">
        <v>0</v>
      </c>
      <c r="D15086" s="408">
        <v>203.75</v>
      </c>
      <c r="E15086" s="408">
        <v>203.75</v>
      </c>
      <c r="F15086" s="409">
        <v>45279.594652777778</v>
      </c>
      <c r="G15086" s="408">
        <v>0</v>
      </c>
    </row>
    <row r="15087" spans="1:7" ht="15" x14ac:dyDescent="0.2">
      <c r="A15087" s="407" t="s">
        <v>23954</v>
      </c>
      <c r="B15087" s="407" t="s">
        <v>23955</v>
      </c>
      <c r="C15087" s="408">
        <v>5</v>
      </c>
      <c r="D15087" s="408">
        <v>1.26</v>
      </c>
      <c r="E15087" s="408">
        <v>8.76</v>
      </c>
      <c r="F15087" s="409">
        <v>43244.403344907405</v>
      </c>
      <c r="G15087" s="408">
        <v>0</v>
      </c>
    </row>
    <row r="15088" spans="1:7" ht="15" x14ac:dyDescent="0.2">
      <c r="A15088" s="407" t="s">
        <v>23956</v>
      </c>
      <c r="B15088" s="407" t="s">
        <v>23957</v>
      </c>
      <c r="C15088" s="408">
        <v>5</v>
      </c>
      <c r="D15088" s="408">
        <v>2.7370000000000001</v>
      </c>
      <c r="E15088" s="408">
        <v>7.7370000000000001</v>
      </c>
      <c r="F15088" s="409">
        <v>43244.403506944444</v>
      </c>
      <c r="G15088" s="408">
        <v>0</v>
      </c>
    </row>
    <row r="15089" spans="1:7" ht="15" x14ac:dyDescent="0.2">
      <c r="A15089" s="407" t="s">
        <v>23958</v>
      </c>
      <c r="B15089" s="407" t="s">
        <v>23959</v>
      </c>
      <c r="C15089" s="408">
        <v>5</v>
      </c>
      <c r="D15089" s="408">
        <v>4.2149999999999999</v>
      </c>
      <c r="E15089" s="408">
        <v>9.2149999999999999</v>
      </c>
      <c r="F15089" s="409">
        <v>43244.403715277775</v>
      </c>
      <c r="G15089" s="408">
        <v>0</v>
      </c>
    </row>
    <row r="15090" spans="1:7" ht="15" x14ac:dyDescent="0.25">
      <c r="A15090" s="407" t="s">
        <v>23960</v>
      </c>
      <c r="B15090" s="407" t="s">
        <v>23961</v>
      </c>
      <c r="C15090" s="406"/>
      <c r="D15090" s="408">
        <v>0.54490000000000005</v>
      </c>
      <c r="E15090" s="408">
        <v>0.54490000000000005</v>
      </c>
      <c r="F15090" s="409">
        <v>44512.44940972222</v>
      </c>
      <c r="G15090" s="408">
        <v>0</v>
      </c>
    </row>
    <row r="15091" spans="1:7" ht="15" x14ac:dyDescent="0.2">
      <c r="A15091" s="407" t="s">
        <v>23962</v>
      </c>
      <c r="B15091" s="407" t="s">
        <v>23963</v>
      </c>
      <c r="C15091" s="408">
        <v>0.58333333333333337</v>
      </c>
      <c r="D15091" s="408">
        <v>0.73022349478876314</v>
      </c>
      <c r="E15091" s="408">
        <v>1.3135568281220964</v>
      </c>
      <c r="F15091" s="409">
        <v>45772.648356481484</v>
      </c>
      <c r="G15091" s="408">
        <v>0</v>
      </c>
    </row>
    <row r="15092" spans="1:7" ht="15" x14ac:dyDescent="0.25">
      <c r="A15092" s="407" t="s">
        <v>23964</v>
      </c>
      <c r="B15092" s="407" t="s">
        <v>23965</v>
      </c>
      <c r="C15092" s="408">
        <v>0.75</v>
      </c>
      <c r="D15092" s="408">
        <v>0.48047438916721996</v>
      </c>
      <c r="E15092" s="408">
        <v>1.2304743891672199</v>
      </c>
      <c r="F15092" s="406"/>
      <c r="G15092" s="408">
        <v>0</v>
      </c>
    </row>
    <row r="15093" spans="1:7" ht="15" x14ac:dyDescent="0.2">
      <c r="A15093" s="407" t="s">
        <v>23966</v>
      </c>
      <c r="B15093" s="407" t="s">
        <v>23967</v>
      </c>
      <c r="C15093" s="408">
        <v>0.58333333333333337</v>
      </c>
      <c r="D15093" s="408">
        <v>0.77711508545898755</v>
      </c>
      <c r="E15093" s="408">
        <v>1.3604484187923207</v>
      </c>
      <c r="F15093" s="409">
        <v>44313.312916666669</v>
      </c>
      <c r="G15093" s="408">
        <v>84</v>
      </c>
    </row>
    <row r="15094" spans="1:7" ht="15" x14ac:dyDescent="0.2">
      <c r="A15094" s="407" t="s">
        <v>38020</v>
      </c>
      <c r="B15094" s="407" t="s">
        <v>38021</v>
      </c>
      <c r="C15094" s="408">
        <v>0</v>
      </c>
      <c r="D15094" s="408">
        <v>2.661289576287055</v>
      </c>
      <c r="E15094" s="408">
        <v>2.661289576287055</v>
      </c>
      <c r="F15094" s="409">
        <v>45044.453460648147</v>
      </c>
      <c r="G15094" s="408">
        <v>0</v>
      </c>
    </row>
    <row r="15095" spans="1:7" ht="15" x14ac:dyDescent="0.2">
      <c r="A15095" s="407" t="s">
        <v>23968</v>
      </c>
      <c r="B15095" s="407" t="s">
        <v>34159</v>
      </c>
      <c r="C15095" s="408">
        <v>5</v>
      </c>
      <c r="D15095" s="408">
        <v>17.149751205772947</v>
      </c>
      <c r="E15095" s="408">
        <v>22.149751205772947</v>
      </c>
      <c r="F15095" s="409">
        <v>45511.390567129631</v>
      </c>
      <c r="G15095" s="408">
        <v>0</v>
      </c>
    </row>
    <row r="15096" spans="1:7" ht="15" x14ac:dyDescent="0.25">
      <c r="A15096" s="407" t="s">
        <v>23969</v>
      </c>
      <c r="B15096" s="407" t="s">
        <v>23970</v>
      </c>
      <c r="C15096" s="408">
        <v>0</v>
      </c>
      <c r="D15096" s="408">
        <v>62.17</v>
      </c>
      <c r="E15096" s="408">
        <v>62.17</v>
      </c>
      <c r="F15096" s="406"/>
      <c r="G15096" s="408">
        <v>0</v>
      </c>
    </row>
    <row r="15097" spans="1:7" ht="15" x14ac:dyDescent="0.25">
      <c r="A15097" s="407" t="s">
        <v>23971</v>
      </c>
      <c r="B15097" s="407" t="s">
        <v>23972</v>
      </c>
      <c r="C15097" s="408">
        <v>0</v>
      </c>
      <c r="D15097" s="408">
        <v>140.25</v>
      </c>
      <c r="E15097" s="408">
        <v>140.25</v>
      </c>
      <c r="F15097" s="406"/>
      <c r="G15097" s="408">
        <v>0</v>
      </c>
    </row>
    <row r="15098" spans="1:7" ht="15" x14ac:dyDescent="0.25">
      <c r="A15098" s="407" t="s">
        <v>23973</v>
      </c>
      <c r="B15098" s="407" t="s">
        <v>23974</v>
      </c>
      <c r="C15098" s="406"/>
      <c r="D15098" s="408">
        <v>1</v>
      </c>
      <c r="E15098" s="408">
        <v>1</v>
      </c>
      <c r="F15098" s="409">
        <v>44530.561296296299</v>
      </c>
      <c r="G15098" s="408">
        <v>0</v>
      </c>
    </row>
    <row r="15099" spans="1:7" ht="15" x14ac:dyDescent="0.2">
      <c r="A15099" s="407" t="s">
        <v>23975</v>
      </c>
      <c r="B15099" s="407" t="s">
        <v>23976</v>
      </c>
      <c r="C15099" s="408">
        <v>0</v>
      </c>
      <c r="D15099" s="408">
        <v>3.45</v>
      </c>
      <c r="E15099" s="408">
        <v>3.45</v>
      </c>
      <c r="F15099" s="409">
        <v>46101.304328703707</v>
      </c>
      <c r="G15099" s="408">
        <v>175</v>
      </c>
    </row>
    <row r="15100" spans="1:7" ht="15" x14ac:dyDescent="0.2">
      <c r="A15100" s="407" t="s">
        <v>38022</v>
      </c>
      <c r="B15100" s="407" t="s">
        <v>23953</v>
      </c>
      <c r="C15100" s="408">
        <v>0</v>
      </c>
      <c r="D15100" s="408">
        <v>223.74</v>
      </c>
      <c r="E15100" s="408">
        <v>223.74</v>
      </c>
      <c r="F15100" s="409">
        <v>45140.463391203702</v>
      </c>
      <c r="G15100" s="408">
        <v>0</v>
      </c>
    </row>
    <row r="15101" spans="1:7" ht="15" x14ac:dyDescent="0.2">
      <c r="A15101" s="407" t="s">
        <v>23977</v>
      </c>
      <c r="B15101" s="407" t="s">
        <v>23978</v>
      </c>
      <c r="C15101" s="408">
        <v>0</v>
      </c>
      <c r="D15101" s="408">
        <v>3.86</v>
      </c>
      <c r="E15101" s="408">
        <v>3.86</v>
      </c>
      <c r="F15101" s="409">
        <v>44882.54859953704</v>
      </c>
      <c r="G15101" s="408">
        <v>0</v>
      </c>
    </row>
    <row r="15102" spans="1:7" ht="15" x14ac:dyDescent="0.2">
      <c r="A15102" s="407" t="s">
        <v>23979</v>
      </c>
      <c r="B15102" s="407" t="s">
        <v>23980</v>
      </c>
      <c r="C15102" s="408">
        <v>0</v>
      </c>
      <c r="D15102" s="408">
        <v>7.67</v>
      </c>
      <c r="E15102" s="408">
        <v>7.67</v>
      </c>
      <c r="F15102" s="409">
        <v>44882.548773148148</v>
      </c>
      <c r="G15102" s="408">
        <v>0</v>
      </c>
    </row>
    <row r="15103" spans="1:7" ht="15" x14ac:dyDescent="0.2">
      <c r="A15103" s="407" t="s">
        <v>23981</v>
      </c>
      <c r="B15103" s="407" t="s">
        <v>23982</v>
      </c>
      <c r="C15103" s="408">
        <v>0</v>
      </c>
      <c r="D15103" s="408">
        <v>5.42</v>
      </c>
      <c r="E15103" s="408">
        <v>5.42</v>
      </c>
      <c r="F15103" s="409">
        <v>46101.305127314816</v>
      </c>
      <c r="G15103" s="408">
        <v>118</v>
      </c>
    </row>
    <row r="15104" spans="1:7" ht="15" x14ac:dyDescent="0.25">
      <c r="A15104" s="407" t="s">
        <v>23983</v>
      </c>
      <c r="B15104" s="407" t="s">
        <v>23984</v>
      </c>
      <c r="C15104" s="406"/>
      <c r="D15104" s="408">
        <v>32.617800000000003</v>
      </c>
      <c r="E15104" s="408">
        <v>32.617800000000003</v>
      </c>
      <c r="F15104" s="406"/>
      <c r="G15104" s="408">
        <v>0</v>
      </c>
    </row>
    <row r="15105" spans="1:7" ht="15" x14ac:dyDescent="0.2">
      <c r="A15105" s="407" t="s">
        <v>23985</v>
      </c>
      <c r="B15105" s="407" t="s">
        <v>23986</v>
      </c>
      <c r="C15105" s="408">
        <v>0</v>
      </c>
      <c r="D15105" s="408">
        <v>29.5</v>
      </c>
      <c r="E15105" s="408">
        <v>29.5</v>
      </c>
      <c r="F15105" s="409">
        <v>44806.313310185185</v>
      </c>
      <c r="G15105" s="408">
        <v>0</v>
      </c>
    </row>
    <row r="15106" spans="1:7" ht="15" x14ac:dyDescent="0.25">
      <c r="A15106" s="407" t="s">
        <v>23987</v>
      </c>
      <c r="B15106" s="407" t="s">
        <v>23988</v>
      </c>
      <c r="C15106" s="406"/>
      <c r="D15106" s="408">
        <v>47.674799999999998</v>
      </c>
      <c r="E15106" s="408">
        <v>47.674799999999998</v>
      </c>
      <c r="F15106" s="409">
        <v>44525.35224537037</v>
      </c>
      <c r="G15106" s="408">
        <v>0</v>
      </c>
    </row>
    <row r="15107" spans="1:7" ht="15" x14ac:dyDescent="0.25">
      <c r="A15107" s="407" t="s">
        <v>23989</v>
      </c>
      <c r="B15107" s="407" t="s">
        <v>23990</v>
      </c>
      <c r="C15107" s="406"/>
      <c r="D15107" s="408">
        <v>47.674799999999998</v>
      </c>
      <c r="E15107" s="408">
        <v>47.674799999999998</v>
      </c>
      <c r="F15107" s="409">
        <v>44525.351967592593</v>
      </c>
      <c r="G15107" s="408">
        <v>0</v>
      </c>
    </row>
    <row r="15108" spans="1:7" ht="15" x14ac:dyDescent="0.25">
      <c r="A15108" s="407" t="s">
        <v>23991</v>
      </c>
      <c r="B15108" s="407" t="s">
        <v>23992</v>
      </c>
      <c r="C15108" s="406"/>
      <c r="D15108" s="408">
        <v>95.179000000000002</v>
      </c>
      <c r="E15108" s="408">
        <v>95.179000000000002</v>
      </c>
      <c r="F15108" s="409">
        <v>44525.352789351855</v>
      </c>
      <c r="G15108" s="408">
        <v>0</v>
      </c>
    </row>
    <row r="15109" spans="1:7" ht="15" x14ac:dyDescent="0.25">
      <c r="A15109" s="407" t="s">
        <v>23993</v>
      </c>
      <c r="B15109" s="407" t="s">
        <v>23994</v>
      </c>
      <c r="C15109" s="406"/>
      <c r="D15109" s="408">
        <v>95.179000000000002</v>
      </c>
      <c r="E15109" s="408">
        <v>95.179000000000002</v>
      </c>
      <c r="F15109" s="409">
        <v>44525.352511574078</v>
      </c>
      <c r="G15109" s="408">
        <v>0</v>
      </c>
    </row>
    <row r="15110" spans="1:7" ht="15" x14ac:dyDescent="0.25">
      <c r="A15110" s="407" t="s">
        <v>23995</v>
      </c>
      <c r="B15110" s="407" t="s">
        <v>23996</v>
      </c>
      <c r="C15110" s="406"/>
      <c r="D15110" s="406"/>
      <c r="E15110" s="406"/>
      <c r="F15110" s="409">
        <v>43157.586504629631</v>
      </c>
      <c r="G15110" s="408">
        <v>0</v>
      </c>
    </row>
    <row r="15111" spans="1:7" ht="15" x14ac:dyDescent="0.25">
      <c r="A15111" s="407" t="s">
        <v>23997</v>
      </c>
      <c r="B15111" s="407" t="s">
        <v>23998</v>
      </c>
      <c r="C15111" s="406"/>
      <c r="D15111" s="406"/>
      <c r="E15111" s="406"/>
      <c r="F15111" s="409">
        <v>43014.396006944444</v>
      </c>
      <c r="G15111" s="408">
        <v>0</v>
      </c>
    </row>
    <row r="15112" spans="1:7" ht="15" x14ac:dyDescent="0.25">
      <c r="A15112" s="407" t="s">
        <v>23999</v>
      </c>
      <c r="B15112" s="407" t="s">
        <v>24000</v>
      </c>
      <c r="C15112" s="406"/>
      <c r="D15112" s="406"/>
      <c r="E15112" s="406"/>
      <c r="F15112" s="409">
        <v>44525.369340277779</v>
      </c>
      <c r="G15112" s="408">
        <v>0</v>
      </c>
    </row>
    <row r="15113" spans="1:7" ht="15" x14ac:dyDescent="0.2">
      <c r="A15113" s="407" t="s">
        <v>24001</v>
      </c>
      <c r="B15113" s="407" t="s">
        <v>33429</v>
      </c>
      <c r="C15113" s="408">
        <v>0</v>
      </c>
      <c r="D15113" s="408">
        <v>0.93840000000000001</v>
      </c>
      <c r="E15113" s="408">
        <v>0.93840000000000001</v>
      </c>
      <c r="F15113" s="409">
        <v>45407.47216435185</v>
      </c>
      <c r="G15113" s="408">
        <v>0</v>
      </c>
    </row>
    <row r="15114" spans="1:7" ht="15" x14ac:dyDescent="0.2">
      <c r="A15114" s="407" t="s">
        <v>24002</v>
      </c>
      <c r="B15114" s="407" t="s">
        <v>24003</v>
      </c>
      <c r="C15114" s="408">
        <v>10</v>
      </c>
      <c r="D15114" s="408">
        <v>151.1679</v>
      </c>
      <c r="E15114" s="408">
        <v>161.1679</v>
      </c>
      <c r="F15114" s="409">
        <v>44524.600682870368</v>
      </c>
      <c r="G15114" s="408">
        <v>0</v>
      </c>
    </row>
    <row r="15115" spans="1:7" ht="15" x14ac:dyDescent="0.2">
      <c r="A15115" s="407" t="s">
        <v>24004</v>
      </c>
      <c r="B15115" s="407" t="s">
        <v>24005</v>
      </c>
      <c r="C15115" s="408">
        <v>0</v>
      </c>
      <c r="D15115" s="408">
        <v>84.2</v>
      </c>
      <c r="E15115" s="408">
        <v>84.2</v>
      </c>
      <c r="F15115" s="409">
        <v>44524.614988425928</v>
      </c>
      <c r="G15115" s="408">
        <v>0</v>
      </c>
    </row>
    <row r="15116" spans="1:7" ht="15" x14ac:dyDescent="0.2">
      <c r="A15116" s="407" t="s">
        <v>24006</v>
      </c>
      <c r="B15116" s="407" t="s">
        <v>24007</v>
      </c>
      <c r="C15116" s="408">
        <v>0</v>
      </c>
      <c r="D15116" s="408">
        <v>31.98</v>
      </c>
      <c r="E15116" s="408">
        <v>31.98</v>
      </c>
      <c r="F15116" s="409">
        <v>44873.362199074072</v>
      </c>
      <c r="G15116" s="408">
        <v>0</v>
      </c>
    </row>
    <row r="15117" spans="1:7" ht="15" x14ac:dyDescent="0.2">
      <c r="A15117" s="407" t="s">
        <v>24008</v>
      </c>
      <c r="B15117" s="407" t="s">
        <v>24009</v>
      </c>
      <c r="C15117" s="408">
        <v>0</v>
      </c>
      <c r="D15117" s="408">
        <v>31.98</v>
      </c>
      <c r="E15117" s="408">
        <v>31.98</v>
      </c>
      <c r="F15117" s="409">
        <v>44873.362523148149</v>
      </c>
      <c r="G15117" s="408">
        <v>0</v>
      </c>
    </row>
    <row r="15118" spans="1:7" ht="15" x14ac:dyDescent="0.2">
      <c r="A15118" s="407" t="s">
        <v>24010</v>
      </c>
      <c r="B15118" s="407" t="s">
        <v>24011</v>
      </c>
      <c r="C15118" s="408">
        <v>0</v>
      </c>
      <c r="D15118" s="408">
        <v>0.91</v>
      </c>
      <c r="E15118" s="408">
        <v>0.91</v>
      </c>
      <c r="F15118" s="409">
        <v>45888.326631944445</v>
      </c>
      <c r="G15118" s="408">
        <v>173</v>
      </c>
    </row>
    <row r="15119" spans="1:7" ht="15" x14ac:dyDescent="0.2">
      <c r="A15119" s="407" t="s">
        <v>24012</v>
      </c>
      <c r="B15119" s="407" t="s">
        <v>24013</v>
      </c>
      <c r="C15119" s="408">
        <v>0</v>
      </c>
      <c r="D15119" s="408">
        <v>20.74</v>
      </c>
      <c r="E15119" s="408">
        <v>20.74</v>
      </c>
      <c r="F15119" s="409">
        <v>45701.420231481483</v>
      </c>
      <c r="G15119" s="408">
        <v>0</v>
      </c>
    </row>
    <row r="15120" spans="1:7" ht="15" x14ac:dyDescent="0.25">
      <c r="A15120" s="407" t="s">
        <v>24014</v>
      </c>
      <c r="B15120" s="407" t="s">
        <v>24015</v>
      </c>
      <c r="C15120" s="408">
        <v>0</v>
      </c>
      <c r="D15120" s="408">
        <v>5.38</v>
      </c>
      <c r="E15120" s="408">
        <v>5.38</v>
      </c>
      <c r="F15120" s="406"/>
      <c r="G15120" s="408">
        <v>0</v>
      </c>
    </row>
    <row r="15121" spans="1:7" ht="15" x14ac:dyDescent="0.25">
      <c r="A15121" s="407" t="s">
        <v>24016</v>
      </c>
      <c r="B15121" s="407" t="s">
        <v>24017</v>
      </c>
      <c r="C15121" s="406"/>
      <c r="D15121" s="408">
        <v>7.68</v>
      </c>
      <c r="E15121" s="408">
        <v>7.68</v>
      </c>
      <c r="F15121" s="406"/>
      <c r="G15121" s="408">
        <v>0</v>
      </c>
    </row>
    <row r="15122" spans="1:7" ht="15" x14ac:dyDescent="0.25">
      <c r="A15122" s="407" t="s">
        <v>24018</v>
      </c>
      <c r="B15122" s="407" t="s">
        <v>24019</v>
      </c>
      <c r="C15122" s="406"/>
      <c r="D15122" s="408">
        <v>35</v>
      </c>
      <c r="E15122" s="408">
        <v>35</v>
      </c>
      <c r="F15122" s="409">
        <v>44524.59375</v>
      </c>
      <c r="G15122" s="408">
        <v>0</v>
      </c>
    </row>
    <row r="15123" spans="1:7" ht="15" x14ac:dyDescent="0.25">
      <c r="A15123" s="407" t="s">
        <v>24020</v>
      </c>
      <c r="B15123" s="407" t="s">
        <v>24021</v>
      </c>
      <c r="C15123" s="406"/>
      <c r="D15123" s="408">
        <v>6.5</v>
      </c>
      <c r="E15123" s="408">
        <v>6.5</v>
      </c>
      <c r="F15123" s="409">
        <v>44524.611805555556</v>
      </c>
      <c r="G15123" s="408">
        <v>0</v>
      </c>
    </row>
    <row r="15124" spans="1:7" ht="15" x14ac:dyDescent="0.25">
      <c r="A15124" s="407" t="s">
        <v>24022</v>
      </c>
      <c r="B15124" s="407" t="s">
        <v>24023</v>
      </c>
      <c r="C15124" s="406"/>
      <c r="D15124" s="408">
        <v>10.32</v>
      </c>
      <c r="E15124" s="408">
        <v>10.32</v>
      </c>
      <c r="F15124" s="406"/>
      <c r="G15124" s="408">
        <v>0</v>
      </c>
    </row>
    <row r="15125" spans="1:7" ht="15" x14ac:dyDescent="0.2">
      <c r="A15125" s="407" t="s">
        <v>24024</v>
      </c>
      <c r="B15125" s="407" t="s">
        <v>24025</v>
      </c>
      <c r="C15125" s="408">
        <v>0</v>
      </c>
      <c r="D15125" s="408">
        <v>120</v>
      </c>
      <c r="E15125" s="408">
        <v>120</v>
      </c>
      <c r="F15125" s="409">
        <v>44524.60633101852</v>
      </c>
      <c r="G15125" s="408">
        <v>0</v>
      </c>
    </row>
    <row r="15126" spans="1:7" ht="15" x14ac:dyDescent="0.2">
      <c r="A15126" s="407" t="s">
        <v>24026</v>
      </c>
      <c r="B15126" s="407" t="s">
        <v>24027</v>
      </c>
      <c r="C15126" s="408">
        <v>0</v>
      </c>
      <c r="D15126" s="408">
        <v>120</v>
      </c>
      <c r="E15126" s="408">
        <v>120</v>
      </c>
      <c r="F15126" s="409">
        <v>44524.606041666666</v>
      </c>
      <c r="G15126" s="408">
        <v>0</v>
      </c>
    </row>
    <row r="15127" spans="1:7" ht="15" x14ac:dyDescent="0.2">
      <c r="A15127" s="407" t="s">
        <v>24028</v>
      </c>
      <c r="B15127" s="407" t="s">
        <v>24029</v>
      </c>
      <c r="C15127" s="408">
        <v>0</v>
      </c>
      <c r="D15127" s="408">
        <v>190</v>
      </c>
      <c r="E15127" s="408">
        <v>190</v>
      </c>
      <c r="F15127" s="409">
        <v>44524.594687500001</v>
      </c>
      <c r="G15127" s="408">
        <v>0</v>
      </c>
    </row>
    <row r="15128" spans="1:7" ht="15" x14ac:dyDescent="0.25">
      <c r="A15128" s="407" t="s">
        <v>24030</v>
      </c>
      <c r="B15128" s="407" t="s">
        <v>24031</v>
      </c>
      <c r="C15128" s="408">
        <v>0</v>
      </c>
      <c r="D15128" s="408">
        <v>0.92</v>
      </c>
      <c r="E15128" s="408">
        <v>0.92</v>
      </c>
      <c r="F15128" s="406"/>
      <c r="G15128" s="408">
        <v>0</v>
      </c>
    </row>
    <row r="15129" spans="1:7" ht="15" x14ac:dyDescent="0.2">
      <c r="A15129" s="407" t="s">
        <v>24032</v>
      </c>
      <c r="B15129" s="407" t="s">
        <v>24033</v>
      </c>
      <c r="C15129" s="408">
        <v>0</v>
      </c>
      <c r="D15129" s="408">
        <v>2.5</v>
      </c>
      <c r="E15129" s="408">
        <v>2.5</v>
      </c>
      <c r="F15129" s="409">
        <v>45740.677465277775</v>
      </c>
      <c r="G15129" s="408">
        <v>485</v>
      </c>
    </row>
    <row r="15130" spans="1:7" ht="15" x14ac:dyDescent="0.2">
      <c r="A15130" s="407" t="s">
        <v>24034</v>
      </c>
      <c r="B15130" s="407" t="s">
        <v>24035</v>
      </c>
      <c r="C15130" s="408">
        <v>0</v>
      </c>
      <c r="D15130" s="408">
        <v>58.44</v>
      </c>
      <c r="E15130" s="408">
        <v>58.44</v>
      </c>
      <c r="F15130" s="409">
        <v>46092.582673611112</v>
      </c>
      <c r="G15130" s="408">
        <v>0</v>
      </c>
    </row>
    <row r="15131" spans="1:7" ht="15" x14ac:dyDescent="0.2">
      <c r="A15131" s="407" t="s">
        <v>24036</v>
      </c>
      <c r="B15131" s="407" t="s">
        <v>24037</v>
      </c>
      <c r="C15131" s="408">
        <v>0</v>
      </c>
      <c r="D15131" s="408">
        <v>54.86</v>
      </c>
      <c r="E15131" s="408">
        <v>54.86</v>
      </c>
      <c r="F15131" s="409">
        <v>46092.587418981479</v>
      </c>
      <c r="G15131" s="408">
        <v>0</v>
      </c>
    </row>
    <row r="15132" spans="1:7" ht="15" x14ac:dyDescent="0.2">
      <c r="A15132" s="407" t="s">
        <v>24038</v>
      </c>
      <c r="B15132" s="407" t="s">
        <v>24039</v>
      </c>
      <c r="C15132" s="408">
        <v>0</v>
      </c>
      <c r="D15132" s="408">
        <v>58.44</v>
      </c>
      <c r="E15132" s="408">
        <v>58.44</v>
      </c>
      <c r="F15132" s="409">
        <v>46092.590439814812</v>
      </c>
      <c r="G15132" s="408">
        <v>0</v>
      </c>
    </row>
    <row r="15133" spans="1:7" ht="15" x14ac:dyDescent="0.2">
      <c r="A15133" s="407" t="s">
        <v>24040</v>
      </c>
      <c r="B15133" s="407" t="s">
        <v>24041</v>
      </c>
      <c r="C15133" s="408">
        <v>0</v>
      </c>
      <c r="D15133" s="408">
        <v>54.86</v>
      </c>
      <c r="E15133" s="408">
        <v>54.86</v>
      </c>
      <c r="F15133" s="409">
        <v>46092.591979166667</v>
      </c>
      <c r="G15133" s="408">
        <v>0</v>
      </c>
    </row>
    <row r="15134" spans="1:7" ht="15" x14ac:dyDescent="0.2">
      <c r="A15134" s="407" t="s">
        <v>24042</v>
      </c>
      <c r="B15134" s="407" t="s">
        <v>24043</v>
      </c>
      <c r="C15134" s="408">
        <v>0</v>
      </c>
      <c r="D15134" s="408">
        <v>35.5</v>
      </c>
      <c r="E15134" s="408">
        <v>35.5</v>
      </c>
      <c r="F15134" s="409">
        <v>45678.416354166664</v>
      </c>
      <c r="G15134" s="408">
        <v>0</v>
      </c>
    </row>
    <row r="15135" spans="1:7" ht="15" x14ac:dyDescent="0.2">
      <c r="A15135" s="407" t="s">
        <v>24044</v>
      </c>
      <c r="B15135" s="407" t="s">
        <v>24045</v>
      </c>
      <c r="C15135" s="408">
        <v>0</v>
      </c>
      <c r="D15135" s="408">
        <v>21.9</v>
      </c>
      <c r="E15135" s="408">
        <v>21.9</v>
      </c>
      <c r="F15135" s="409">
        <v>45930.630972222221</v>
      </c>
      <c r="G15135" s="408">
        <v>0</v>
      </c>
    </row>
    <row r="15136" spans="1:7" ht="15" x14ac:dyDescent="0.2">
      <c r="A15136" s="407" t="s">
        <v>24046</v>
      </c>
      <c r="B15136" s="407" t="s">
        <v>24047</v>
      </c>
      <c r="C15136" s="408">
        <v>1</v>
      </c>
      <c r="D15136" s="408">
        <v>448.36274070078912</v>
      </c>
      <c r="E15136" s="408">
        <v>449.36274070078906</v>
      </c>
      <c r="F15136" s="409">
        <v>44524.615752314814</v>
      </c>
      <c r="G15136" s="408">
        <v>0</v>
      </c>
    </row>
    <row r="15137" spans="1:7" ht="15" x14ac:dyDescent="0.2">
      <c r="A15137" s="407" t="s">
        <v>24048</v>
      </c>
      <c r="B15137" s="407" t="s">
        <v>24049</v>
      </c>
      <c r="C15137" s="408">
        <v>0</v>
      </c>
      <c r="D15137" s="408">
        <v>24.5</v>
      </c>
      <c r="E15137" s="408">
        <v>24.5</v>
      </c>
      <c r="F15137" s="409">
        <v>44524.59878472222</v>
      </c>
      <c r="G15137" s="408">
        <v>0</v>
      </c>
    </row>
    <row r="15138" spans="1:7" ht="15" x14ac:dyDescent="0.2">
      <c r="A15138" s="407" t="s">
        <v>24050</v>
      </c>
      <c r="B15138" s="407" t="s">
        <v>24051</v>
      </c>
      <c r="C15138" s="408">
        <v>0</v>
      </c>
      <c r="D15138" s="408">
        <v>9.92</v>
      </c>
      <c r="E15138" s="408">
        <v>9.92</v>
      </c>
      <c r="F15138" s="409">
        <v>44524.609722222223</v>
      </c>
      <c r="G15138" s="408">
        <v>0</v>
      </c>
    </row>
    <row r="15139" spans="1:7" ht="15" x14ac:dyDescent="0.2">
      <c r="A15139" s="407" t="s">
        <v>24052</v>
      </c>
      <c r="B15139" s="407" t="s">
        <v>24053</v>
      </c>
      <c r="C15139" s="408">
        <v>0</v>
      </c>
      <c r="D15139" s="408">
        <v>28.5</v>
      </c>
      <c r="E15139" s="408">
        <v>28.5</v>
      </c>
      <c r="F15139" s="409">
        <v>44524.590150462966</v>
      </c>
      <c r="G15139" s="408">
        <v>0</v>
      </c>
    </row>
    <row r="15140" spans="1:7" ht="15" x14ac:dyDescent="0.2">
      <c r="A15140" s="407" t="s">
        <v>24054</v>
      </c>
      <c r="B15140" s="407" t="s">
        <v>24055</v>
      </c>
      <c r="C15140" s="408">
        <v>0</v>
      </c>
      <c r="D15140" s="408">
        <v>17</v>
      </c>
      <c r="E15140" s="408">
        <v>17</v>
      </c>
      <c r="F15140" s="409">
        <v>44524.590462962966</v>
      </c>
      <c r="G15140" s="408">
        <v>0</v>
      </c>
    </row>
    <row r="15141" spans="1:7" ht="15" x14ac:dyDescent="0.2">
      <c r="A15141" s="407" t="s">
        <v>38023</v>
      </c>
      <c r="B15141" s="407" t="s">
        <v>38024</v>
      </c>
      <c r="C15141" s="408">
        <v>0</v>
      </c>
      <c r="D15141" s="408">
        <v>6.84</v>
      </c>
      <c r="E15141" s="408">
        <v>6.84</v>
      </c>
      <c r="F15141" s="409">
        <v>43007.545497685183</v>
      </c>
      <c r="G15141" s="408">
        <v>0</v>
      </c>
    </row>
    <row r="15142" spans="1:7" ht="15" x14ac:dyDescent="0.2">
      <c r="A15142" s="407" t="s">
        <v>38025</v>
      </c>
      <c r="B15142" s="407" t="s">
        <v>38026</v>
      </c>
      <c r="C15142" s="408">
        <v>0</v>
      </c>
      <c r="D15142" s="408">
        <v>15.3</v>
      </c>
      <c r="E15142" s="408">
        <v>15.3</v>
      </c>
      <c r="F15142" s="409">
        <v>43347.470555555556</v>
      </c>
      <c r="G15142" s="408">
        <v>0</v>
      </c>
    </row>
    <row r="15143" spans="1:7" ht="15" x14ac:dyDescent="0.2">
      <c r="A15143" s="407" t="s">
        <v>24056</v>
      </c>
      <c r="B15143" s="407" t="s">
        <v>24057</v>
      </c>
      <c r="C15143" s="408">
        <v>0</v>
      </c>
      <c r="D15143" s="408">
        <v>25</v>
      </c>
      <c r="E15143" s="408">
        <v>25</v>
      </c>
      <c r="F15143" s="409">
        <v>44524.616793981484</v>
      </c>
      <c r="G15143" s="408">
        <v>0</v>
      </c>
    </row>
    <row r="15144" spans="1:7" ht="15" x14ac:dyDescent="0.2">
      <c r="A15144" s="407" t="s">
        <v>38027</v>
      </c>
      <c r="B15144" s="407" t="s">
        <v>38028</v>
      </c>
      <c r="C15144" s="408">
        <v>0</v>
      </c>
      <c r="D15144" s="408">
        <v>21.07</v>
      </c>
      <c r="E15144" s="408">
        <v>21.07</v>
      </c>
      <c r="F15144" s="409">
        <v>45251.633657407408</v>
      </c>
      <c r="G15144" s="408">
        <v>0</v>
      </c>
    </row>
    <row r="15145" spans="1:7" ht="15" x14ac:dyDescent="0.2">
      <c r="A15145" s="407" t="s">
        <v>24058</v>
      </c>
      <c r="B15145" s="407" t="s">
        <v>24059</v>
      </c>
      <c r="C15145" s="408">
        <v>0</v>
      </c>
      <c r="D15145" s="408">
        <v>75</v>
      </c>
      <c r="E15145" s="408">
        <v>75</v>
      </c>
      <c r="F15145" s="409">
        <v>46034.625879629632</v>
      </c>
      <c r="G15145" s="408">
        <v>0</v>
      </c>
    </row>
    <row r="15146" spans="1:7" ht="15" x14ac:dyDescent="0.2">
      <c r="A15146" s="407" t="s">
        <v>24060</v>
      </c>
      <c r="B15146" s="407" t="s">
        <v>24061</v>
      </c>
      <c r="C15146" s="408">
        <v>0</v>
      </c>
      <c r="D15146" s="408">
        <v>18.8</v>
      </c>
      <c r="E15146" s="408">
        <v>18.8</v>
      </c>
      <c r="F15146" s="409">
        <v>44524.622812499998</v>
      </c>
      <c r="G15146" s="408">
        <v>0</v>
      </c>
    </row>
    <row r="15147" spans="1:7" ht="15" x14ac:dyDescent="0.2">
      <c r="A15147" s="407" t="s">
        <v>24062</v>
      </c>
      <c r="B15147" s="407" t="s">
        <v>24063</v>
      </c>
      <c r="C15147" s="408">
        <v>0</v>
      </c>
      <c r="D15147" s="408">
        <v>23</v>
      </c>
      <c r="E15147" s="408">
        <v>23</v>
      </c>
      <c r="F15147" s="409">
        <v>46050.385625000003</v>
      </c>
      <c r="G15147" s="408">
        <v>0</v>
      </c>
    </row>
    <row r="15148" spans="1:7" ht="15" x14ac:dyDescent="0.2">
      <c r="A15148" s="407" t="s">
        <v>24064</v>
      </c>
      <c r="B15148" s="407" t="s">
        <v>24065</v>
      </c>
      <c r="C15148" s="408">
        <v>0</v>
      </c>
      <c r="D15148" s="408">
        <v>19</v>
      </c>
      <c r="E15148" s="408">
        <v>19</v>
      </c>
      <c r="F15148" s="409">
        <v>46050.369571759256</v>
      </c>
      <c r="G15148" s="408">
        <v>0</v>
      </c>
    </row>
    <row r="15149" spans="1:7" ht="15" x14ac:dyDescent="0.2">
      <c r="A15149" s="407" t="s">
        <v>24066</v>
      </c>
      <c r="B15149" s="407" t="s">
        <v>24067</v>
      </c>
      <c r="C15149" s="408">
        <v>0</v>
      </c>
      <c r="D15149" s="408">
        <v>14.5</v>
      </c>
      <c r="E15149" s="408">
        <v>14.5</v>
      </c>
      <c r="F15149" s="409">
        <v>45678.364999999998</v>
      </c>
      <c r="G15149" s="408">
        <v>0</v>
      </c>
    </row>
    <row r="15150" spans="1:7" ht="15" x14ac:dyDescent="0.2">
      <c r="A15150" s="407" t="s">
        <v>24068</v>
      </c>
      <c r="B15150" s="407" t="s">
        <v>24069</v>
      </c>
      <c r="C15150" s="408">
        <v>0</v>
      </c>
      <c r="D15150" s="408">
        <v>3.58</v>
      </c>
      <c r="E15150" s="408">
        <v>3.58</v>
      </c>
      <c r="F15150" s="409">
        <v>44524.596747685187</v>
      </c>
      <c r="G15150" s="408">
        <v>0</v>
      </c>
    </row>
    <row r="15151" spans="1:7" ht="15" x14ac:dyDescent="0.2">
      <c r="A15151" s="407" t="s">
        <v>24070</v>
      </c>
      <c r="B15151" s="407" t="s">
        <v>24071</v>
      </c>
      <c r="C15151" s="408">
        <v>0</v>
      </c>
      <c r="D15151" s="408">
        <v>22.5</v>
      </c>
      <c r="E15151" s="408">
        <v>22.5</v>
      </c>
      <c r="F15151" s="409">
        <v>46050.373506944445</v>
      </c>
      <c r="G15151" s="408">
        <v>0</v>
      </c>
    </row>
    <row r="15152" spans="1:7" ht="15" x14ac:dyDescent="0.2">
      <c r="A15152" s="407" t="s">
        <v>24072</v>
      </c>
      <c r="B15152" s="407" t="s">
        <v>24073</v>
      </c>
      <c r="C15152" s="408">
        <v>0</v>
      </c>
      <c r="D15152" s="408">
        <v>25</v>
      </c>
      <c r="E15152" s="408">
        <v>25</v>
      </c>
      <c r="F15152" s="409">
        <v>46050.380219907405</v>
      </c>
      <c r="G15152" s="408">
        <v>0</v>
      </c>
    </row>
    <row r="15153" spans="1:7" ht="15" x14ac:dyDescent="0.2">
      <c r="A15153" s="407" t="s">
        <v>24074</v>
      </c>
      <c r="B15153" s="407" t="s">
        <v>24075</v>
      </c>
      <c r="C15153" s="408">
        <v>0</v>
      </c>
      <c r="D15153" s="408">
        <v>15</v>
      </c>
      <c r="E15153" s="408">
        <v>15</v>
      </c>
      <c r="F15153" s="409">
        <v>46050.380787037036</v>
      </c>
      <c r="G15153" s="408">
        <v>0</v>
      </c>
    </row>
    <row r="15154" spans="1:7" ht="15" x14ac:dyDescent="0.2">
      <c r="A15154" s="407" t="s">
        <v>38029</v>
      </c>
      <c r="B15154" s="407" t="s">
        <v>38030</v>
      </c>
      <c r="C15154" s="408">
        <v>0</v>
      </c>
      <c r="D15154" s="408">
        <v>20</v>
      </c>
      <c r="E15154" s="408">
        <v>20</v>
      </c>
      <c r="F15154" s="409">
        <v>45251.63386574074</v>
      </c>
      <c r="G15154" s="408">
        <v>0</v>
      </c>
    </row>
    <row r="15155" spans="1:7" ht="15" x14ac:dyDescent="0.2">
      <c r="A15155" s="407" t="s">
        <v>24076</v>
      </c>
      <c r="B15155" s="407" t="s">
        <v>24077</v>
      </c>
      <c r="C15155" s="408">
        <v>0</v>
      </c>
      <c r="D15155" s="408">
        <v>15.08</v>
      </c>
      <c r="E15155" s="408">
        <v>15.08</v>
      </c>
      <c r="F15155" s="409">
        <v>43244.40415509259</v>
      </c>
      <c r="G15155" s="408">
        <v>0</v>
      </c>
    </row>
    <row r="15156" spans="1:7" ht="15" x14ac:dyDescent="0.2">
      <c r="A15156" s="407" t="s">
        <v>24078</v>
      </c>
      <c r="B15156" s="407" t="s">
        <v>24079</v>
      </c>
      <c r="C15156" s="408">
        <v>0</v>
      </c>
      <c r="D15156" s="408">
        <v>24.07</v>
      </c>
      <c r="E15156" s="408">
        <v>24.07</v>
      </c>
      <c r="F15156" s="409">
        <v>44524.608101851853</v>
      </c>
      <c r="G15156" s="408">
        <v>0</v>
      </c>
    </row>
    <row r="15157" spans="1:7" ht="15" x14ac:dyDescent="0.25">
      <c r="A15157" s="407" t="s">
        <v>24080</v>
      </c>
      <c r="B15157" s="407" t="s">
        <v>24081</v>
      </c>
      <c r="C15157" s="406"/>
      <c r="D15157" s="408">
        <v>1.5316000000000001</v>
      </c>
      <c r="E15157" s="408">
        <v>1.5316000000000001</v>
      </c>
      <c r="F15157" s="409">
        <v>44511.351412037038</v>
      </c>
      <c r="G15157" s="408">
        <v>0</v>
      </c>
    </row>
    <row r="15158" spans="1:7" ht="15" x14ac:dyDescent="0.2">
      <c r="A15158" s="407" t="s">
        <v>24082</v>
      </c>
      <c r="B15158" s="407" t="s">
        <v>24083</v>
      </c>
      <c r="C15158" s="408">
        <v>0</v>
      </c>
      <c r="D15158" s="408">
        <v>1.5</v>
      </c>
      <c r="E15158" s="408">
        <v>1.5</v>
      </c>
      <c r="F15158" s="409">
        <v>44511.351747685185</v>
      </c>
      <c r="G15158" s="408">
        <v>0</v>
      </c>
    </row>
    <row r="15159" spans="1:7" ht="15" x14ac:dyDescent="0.2">
      <c r="A15159" s="407" t="s">
        <v>24084</v>
      </c>
      <c r="B15159" s="407" t="s">
        <v>24085</v>
      </c>
      <c r="C15159" s="408">
        <v>0</v>
      </c>
      <c r="D15159" s="408">
        <v>147.75</v>
      </c>
      <c r="E15159" s="408">
        <v>147.75</v>
      </c>
      <c r="F15159" s="409">
        <v>42921.585798611108</v>
      </c>
      <c r="G15159" s="408">
        <v>0</v>
      </c>
    </row>
    <row r="15160" spans="1:7" ht="15" x14ac:dyDescent="0.2">
      <c r="A15160" s="407" t="s">
        <v>24086</v>
      </c>
      <c r="B15160" s="407" t="s">
        <v>24087</v>
      </c>
      <c r="C15160" s="408">
        <v>0</v>
      </c>
      <c r="D15160" s="408">
        <v>5.5</v>
      </c>
      <c r="E15160" s="408">
        <v>5.5</v>
      </c>
      <c r="F15160" s="409">
        <v>42921.586331018516</v>
      </c>
      <c r="G15160" s="408">
        <v>0</v>
      </c>
    </row>
    <row r="15161" spans="1:7" ht="15" x14ac:dyDescent="0.2">
      <c r="A15161" s="407" t="s">
        <v>24088</v>
      </c>
      <c r="B15161" s="407" t="s">
        <v>24089</v>
      </c>
      <c r="C15161" s="408">
        <v>0</v>
      </c>
      <c r="D15161" s="408">
        <v>153.19999999999999</v>
      </c>
      <c r="E15161" s="408">
        <v>153.19999999999999</v>
      </c>
      <c r="F15161" s="409">
        <v>44881.400740740741</v>
      </c>
      <c r="G15161" s="408">
        <v>0</v>
      </c>
    </row>
    <row r="15162" spans="1:7" ht="15" x14ac:dyDescent="0.2">
      <c r="A15162" s="407" t="s">
        <v>24090</v>
      </c>
      <c r="B15162" s="407" t="s">
        <v>24091</v>
      </c>
      <c r="C15162" s="408">
        <v>0</v>
      </c>
      <c r="D15162" s="408">
        <v>142.1</v>
      </c>
      <c r="E15162" s="408">
        <v>142.1</v>
      </c>
      <c r="F15162" s="409">
        <v>44084.357835648145</v>
      </c>
      <c r="G15162" s="408">
        <v>0</v>
      </c>
    </row>
    <row r="15163" spans="1:7" ht="15" x14ac:dyDescent="0.2">
      <c r="A15163" s="407" t="s">
        <v>24092</v>
      </c>
      <c r="B15163" s="407" t="s">
        <v>24093</v>
      </c>
      <c r="C15163" s="408">
        <v>0</v>
      </c>
      <c r="D15163" s="408">
        <v>108.7</v>
      </c>
      <c r="E15163" s="408">
        <v>108.7</v>
      </c>
      <c r="F15163" s="409">
        <v>44511.672083333331</v>
      </c>
      <c r="G15163" s="408">
        <v>0</v>
      </c>
    </row>
    <row r="15164" spans="1:7" ht="15" x14ac:dyDescent="0.2">
      <c r="A15164" s="407" t="s">
        <v>24094</v>
      </c>
      <c r="B15164" s="407" t="s">
        <v>24095</v>
      </c>
      <c r="C15164" s="408">
        <v>0</v>
      </c>
      <c r="D15164" s="408">
        <v>55.95</v>
      </c>
      <c r="E15164" s="408">
        <v>55.95</v>
      </c>
      <c r="F15164" s="409">
        <v>44525.627511574072</v>
      </c>
      <c r="G15164" s="408">
        <v>0</v>
      </c>
    </row>
    <row r="15165" spans="1:7" ht="15" x14ac:dyDescent="0.2">
      <c r="A15165" s="407" t="s">
        <v>24096</v>
      </c>
      <c r="B15165" s="407" t="s">
        <v>24097</v>
      </c>
      <c r="C15165" s="408">
        <v>0</v>
      </c>
      <c r="D15165" s="408">
        <v>76.709999999999994</v>
      </c>
      <c r="E15165" s="408">
        <v>76.709999999999994</v>
      </c>
      <c r="F15165" s="409">
        <v>44530.581261574072</v>
      </c>
      <c r="G15165" s="408">
        <v>0</v>
      </c>
    </row>
    <row r="15166" spans="1:7" ht="15" x14ac:dyDescent="0.2">
      <c r="A15166" s="407" t="s">
        <v>24098</v>
      </c>
      <c r="B15166" s="407" t="s">
        <v>24099</v>
      </c>
      <c r="C15166" s="408">
        <v>0</v>
      </c>
      <c r="D15166" s="408">
        <v>101.77</v>
      </c>
      <c r="E15166" s="408">
        <v>101.77</v>
      </c>
      <c r="F15166" s="409">
        <v>45728.414780092593</v>
      </c>
      <c r="G15166" s="408">
        <v>0</v>
      </c>
    </row>
    <row r="15167" spans="1:7" ht="15" x14ac:dyDescent="0.2">
      <c r="A15167" s="407" t="s">
        <v>24100</v>
      </c>
      <c r="B15167" s="407" t="s">
        <v>24101</v>
      </c>
      <c r="C15167" s="408">
        <v>0</v>
      </c>
      <c r="D15167" s="408">
        <v>56.65</v>
      </c>
      <c r="E15167" s="408">
        <v>56.65</v>
      </c>
      <c r="F15167" s="409">
        <v>44525.627824074072</v>
      </c>
      <c r="G15167" s="408">
        <v>0</v>
      </c>
    </row>
    <row r="15168" spans="1:7" ht="15" x14ac:dyDescent="0.2">
      <c r="A15168" s="407" t="s">
        <v>24102</v>
      </c>
      <c r="B15168" s="407" t="s">
        <v>24103</v>
      </c>
      <c r="C15168" s="408">
        <v>1</v>
      </c>
      <c r="D15168" s="408">
        <v>39.071139152574105</v>
      </c>
      <c r="E15168" s="408">
        <v>40.071139152574112</v>
      </c>
      <c r="F15168" s="409">
        <v>44523.569849537038</v>
      </c>
      <c r="G15168" s="408">
        <v>0</v>
      </c>
    </row>
    <row r="15169" spans="1:7" ht="15" x14ac:dyDescent="0.2">
      <c r="A15169" s="407" t="s">
        <v>24104</v>
      </c>
      <c r="B15169" s="407" t="s">
        <v>24105</v>
      </c>
      <c r="C15169" s="408">
        <v>0</v>
      </c>
      <c r="D15169" s="408">
        <v>10.65</v>
      </c>
      <c r="E15169" s="408">
        <v>10.65</v>
      </c>
      <c r="F15169" s="409">
        <v>45678.413842592592</v>
      </c>
      <c r="G15169" s="408">
        <v>0</v>
      </c>
    </row>
    <row r="15170" spans="1:7" ht="15" x14ac:dyDescent="0.2">
      <c r="A15170" s="407" t="s">
        <v>24106</v>
      </c>
      <c r="B15170" s="407" t="s">
        <v>24107</v>
      </c>
      <c r="C15170" s="408">
        <v>0.5</v>
      </c>
      <c r="D15170" s="408">
        <v>4.81797915257411</v>
      </c>
      <c r="E15170" s="408">
        <v>5.3179791525741109</v>
      </c>
      <c r="F15170" s="409">
        <v>43014.396145833336</v>
      </c>
      <c r="G15170" s="408">
        <v>0</v>
      </c>
    </row>
    <row r="15171" spans="1:7" ht="15" x14ac:dyDescent="0.2">
      <c r="A15171" s="407" t="s">
        <v>38031</v>
      </c>
      <c r="B15171" s="407" t="s">
        <v>38032</v>
      </c>
      <c r="C15171" s="408">
        <v>35.75</v>
      </c>
      <c r="D15171" s="408">
        <v>188.99926973084325</v>
      </c>
      <c r="E15171" s="408">
        <v>230.16593639750991</v>
      </c>
      <c r="F15171" s="409">
        <v>44294.420254629629</v>
      </c>
      <c r="G15171" s="408">
        <v>0</v>
      </c>
    </row>
    <row r="15172" spans="1:7" ht="15" x14ac:dyDescent="0.2">
      <c r="A15172" s="407" t="s">
        <v>24108</v>
      </c>
      <c r="B15172" s="407" t="s">
        <v>24109</v>
      </c>
      <c r="C15172" s="408">
        <v>0.5</v>
      </c>
      <c r="D15172" s="408">
        <v>2.9331</v>
      </c>
      <c r="E15172" s="408">
        <v>3.4331</v>
      </c>
      <c r="F15172" s="409">
        <v>43014.396215277775</v>
      </c>
      <c r="G15172" s="408">
        <v>0</v>
      </c>
    </row>
    <row r="15173" spans="1:7" ht="15" x14ac:dyDescent="0.2">
      <c r="A15173" s="407" t="s">
        <v>24110</v>
      </c>
      <c r="B15173" s="407" t="s">
        <v>24111</v>
      </c>
      <c r="C15173" s="408">
        <v>0</v>
      </c>
      <c r="D15173" s="408">
        <v>2.63</v>
      </c>
      <c r="E15173" s="408">
        <v>2.63</v>
      </c>
      <c r="F15173" s="409">
        <v>43014.396238425928</v>
      </c>
      <c r="G15173" s="408">
        <v>84</v>
      </c>
    </row>
    <row r="15174" spans="1:7" ht="15" x14ac:dyDescent="0.2">
      <c r="A15174" s="407" t="s">
        <v>24112</v>
      </c>
      <c r="B15174" s="407" t="s">
        <v>24113</v>
      </c>
      <c r="C15174" s="408">
        <v>8.75</v>
      </c>
      <c r="D15174" s="408">
        <v>34.60039444027047</v>
      </c>
      <c r="E15174" s="408">
        <v>46.267061106937135</v>
      </c>
      <c r="F15174" s="409">
        <v>44523.690474537034</v>
      </c>
      <c r="G15174" s="408">
        <v>0</v>
      </c>
    </row>
    <row r="15175" spans="1:7" ht="15" x14ac:dyDescent="0.2">
      <c r="A15175" s="407" t="s">
        <v>24114</v>
      </c>
      <c r="B15175" s="407" t="s">
        <v>24115</v>
      </c>
      <c r="C15175" s="408">
        <v>0</v>
      </c>
      <c r="D15175" s="408">
        <v>15.7</v>
      </c>
      <c r="E15175" s="408">
        <v>15.7</v>
      </c>
      <c r="F15175" s="409">
        <v>45701.422071759262</v>
      </c>
      <c r="G15175" s="408">
        <v>0</v>
      </c>
    </row>
    <row r="15176" spans="1:7" ht="15" x14ac:dyDescent="0.2">
      <c r="A15176" s="407" t="s">
        <v>24116</v>
      </c>
      <c r="B15176" s="407" t="s">
        <v>24117</v>
      </c>
      <c r="C15176" s="408">
        <v>1</v>
      </c>
      <c r="D15176" s="408">
        <v>0.28428571428571431</v>
      </c>
      <c r="E15176" s="408">
        <v>3.7842857142857138</v>
      </c>
      <c r="F15176" s="409">
        <v>45112.354247685187</v>
      </c>
      <c r="G15176" s="408">
        <v>0</v>
      </c>
    </row>
    <row r="15177" spans="1:7" ht="15" x14ac:dyDescent="0.2">
      <c r="A15177" s="407" t="s">
        <v>24118</v>
      </c>
      <c r="B15177" s="407" t="s">
        <v>24119</v>
      </c>
      <c r="C15177" s="408">
        <v>0</v>
      </c>
      <c r="D15177" s="408">
        <v>8.4</v>
      </c>
      <c r="E15177" s="408">
        <v>8.4</v>
      </c>
      <c r="F15177" s="409">
        <v>44804.619398148148</v>
      </c>
      <c r="G15177" s="408">
        <v>0</v>
      </c>
    </row>
    <row r="15178" spans="1:7" ht="15" x14ac:dyDescent="0.2">
      <c r="A15178" s="407" t="s">
        <v>24120</v>
      </c>
      <c r="B15178" s="407" t="s">
        <v>24121</v>
      </c>
      <c r="C15178" s="408">
        <v>0</v>
      </c>
      <c r="D15178" s="408">
        <v>8.6</v>
      </c>
      <c r="E15178" s="408">
        <v>8.6</v>
      </c>
      <c r="F15178" s="409">
        <v>45677.469004629631</v>
      </c>
      <c r="G15178" s="408">
        <v>0</v>
      </c>
    </row>
    <row r="15179" spans="1:7" ht="15" x14ac:dyDescent="0.2">
      <c r="A15179" s="407" t="s">
        <v>24122</v>
      </c>
      <c r="B15179" s="407" t="s">
        <v>24123</v>
      </c>
      <c r="C15179" s="408">
        <v>0</v>
      </c>
      <c r="D15179" s="408">
        <v>11.2</v>
      </c>
      <c r="E15179" s="408">
        <v>11.2</v>
      </c>
      <c r="F15179" s="409">
        <v>45701.421712962961</v>
      </c>
      <c r="G15179" s="408">
        <v>0</v>
      </c>
    </row>
    <row r="15180" spans="1:7" ht="15" x14ac:dyDescent="0.2">
      <c r="A15180" s="407" t="s">
        <v>24124</v>
      </c>
      <c r="B15180" s="407" t="s">
        <v>24125</v>
      </c>
      <c r="C15180" s="408">
        <v>0</v>
      </c>
      <c r="D15180" s="408">
        <v>8</v>
      </c>
      <c r="E15180" s="408">
        <v>8</v>
      </c>
      <c r="F15180" s="409">
        <v>44806.324490740742</v>
      </c>
      <c r="G15180" s="408">
        <v>0</v>
      </c>
    </row>
    <row r="15181" spans="1:7" ht="15" x14ac:dyDescent="0.2">
      <c r="A15181" s="407" t="s">
        <v>24126</v>
      </c>
      <c r="B15181" s="407" t="s">
        <v>24127</v>
      </c>
      <c r="C15181" s="408">
        <v>3.5</v>
      </c>
      <c r="D15181" s="408">
        <v>4.6052</v>
      </c>
      <c r="E15181" s="408">
        <v>8.1052</v>
      </c>
      <c r="F15181" s="409">
        <v>44511.690335648149</v>
      </c>
      <c r="G15181" s="408">
        <v>0</v>
      </c>
    </row>
    <row r="15182" spans="1:7" ht="15" x14ac:dyDescent="0.2">
      <c r="A15182" s="407" t="s">
        <v>24128</v>
      </c>
      <c r="B15182" s="407" t="s">
        <v>24129</v>
      </c>
      <c r="C15182" s="408">
        <v>15</v>
      </c>
      <c r="D15182" s="408">
        <v>679.4</v>
      </c>
      <c r="E15182" s="408">
        <v>694.4</v>
      </c>
      <c r="F15182" s="409">
        <v>44882.549155092594</v>
      </c>
      <c r="G15182" s="408">
        <v>0</v>
      </c>
    </row>
    <row r="15183" spans="1:7" ht="15" x14ac:dyDescent="0.2">
      <c r="A15183" s="407" t="s">
        <v>24130</v>
      </c>
      <c r="B15183" s="407" t="s">
        <v>24131</v>
      </c>
      <c r="C15183" s="408">
        <v>0</v>
      </c>
      <c r="D15183" s="408">
        <v>50.8</v>
      </c>
      <c r="E15183" s="408">
        <v>50.8</v>
      </c>
      <c r="F15183" s="409">
        <v>44882.549317129633</v>
      </c>
      <c r="G15183" s="408">
        <v>0</v>
      </c>
    </row>
    <row r="15184" spans="1:7" ht="15" x14ac:dyDescent="0.2">
      <c r="A15184" s="407" t="s">
        <v>24132</v>
      </c>
      <c r="B15184" s="407" t="s">
        <v>24133</v>
      </c>
      <c r="C15184" s="408">
        <v>0</v>
      </c>
      <c r="D15184" s="408">
        <v>97.3</v>
      </c>
      <c r="E15184" s="408">
        <v>97.3</v>
      </c>
      <c r="F15184" s="409">
        <v>44882.549525462964</v>
      </c>
      <c r="G15184" s="408">
        <v>0</v>
      </c>
    </row>
    <row r="15185" spans="1:7" ht="15" x14ac:dyDescent="0.2">
      <c r="A15185" s="407" t="s">
        <v>24134</v>
      </c>
      <c r="B15185" s="407" t="s">
        <v>24135</v>
      </c>
      <c r="C15185" s="408">
        <v>0</v>
      </c>
      <c r="D15185" s="408">
        <v>121.1</v>
      </c>
      <c r="E15185" s="408">
        <v>121.1</v>
      </c>
      <c r="F15185" s="409">
        <v>45939.498379629629</v>
      </c>
      <c r="G15185" s="408">
        <v>0</v>
      </c>
    </row>
    <row r="15186" spans="1:7" ht="15" x14ac:dyDescent="0.2">
      <c r="A15186" s="407" t="s">
        <v>24136</v>
      </c>
      <c r="B15186" s="407" t="s">
        <v>24137</v>
      </c>
      <c r="C15186" s="408">
        <v>0</v>
      </c>
      <c r="D15186" s="408">
        <v>32.450000000000003</v>
      </c>
      <c r="E15186" s="408">
        <v>32.450000000000003</v>
      </c>
      <c r="F15186" s="409">
        <v>44882.54996527778</v>
      </c>
      <c r="G15186" s="408">
        <v>0</v>
      </c>
    </row>
    <row r="15187" spans="1:7" ht="15" x14ac:dyDescent="0.2">
      <c r="A15187" s="407" t="s">
        <v>24138</v>
      </c>
      <c r="B15187" s="407" t="s">
        <v>24139</v>
      </c>
      <c r="C15187" s="408">
        <v>75</v>
      </c>
      <c r="D15187" s="408">
        <v>17.398486039296792</v>
      </c>
      <c r="E15187" s="408">
        <v>92.398486039296785</v>
      </c>
      <c r="F15187" s="409">
        <v>44517.630879629629</v>
      </c>
      <c r="G15187" s="408">
        <v>0</v>
      </c>
    </row>
    <row r="15188" spans="1:7" ht="15" x14ac:dyDescent="0.2">
      <c r="A15188" s="407" t="s">
        <v>24140</v>
      </c>
      <c r="B15188" s="407" t="s">
        <v>24141</v>
      </c>
      <c r="C15188" s="408">
        <v>9</v>
      </c>
      <c r="D15188" s="408">
        <v>31.8797</v>
      </c>
      <c r="E15188" s="408">
        <v>40.8797</v>
      </c>
      <c r="F15188" s="409">
        <v>44970.450949074075</v>
      </c>
      <c r="G15188" s="408">
        <v>17</v>
      </c>
    </row>
    <row r="15189" spans="1:7" ht="15" x14ac:dyDescent="0.2">
      <c r="A15189" s="407" t="s">
        <v>24142</v>
      </c>
      <c r="B15189" s="407" t="s">
        <v>24143</v>
      </c>
      <c r="C15189" s="408">
        <v>0</v>
      </c>
      <c r="D15189" s="408">
        <v>10830</v>
      </c>
      <c r="E15189" s="408">
        <v>10830</v>
      </c>
      <c r="F15189" s="409">
        <v>45349.448252314818</v>
      </c>
      <c r="G15189" s="408">
        <v>0</v>
      </c>
    </row>
    <row r="15190" spans="1:7" ht="15" x14ac:dyDescent="0.2">
      <c r="A15190" s="407" t="s">
        <v>24144</v>
      </c>
      <c r="B15190" s="407" t="s">
        <v>24145</v>
      </c>
      <c r="C15190" s="408">
        <v>0</v>
      </c>
      <c r="D15190" s="408">
        <v>11850</v>
      </c>
      <c r="E15190" s="408">
        <v>11850</v>
      </c>
      <c r="F15190" s="409">
        <v>45349.449224537035</v>
      </c>
      <c r="G15190" s="408">
        <v>0</v>
      </c>
    </row>
    <row r="15191" spans="1:7" ht="15" x14ac:dyDescent="0.2">
      <c r="A15191" s="407" t="s">
        <v>24146</v>
      </c>
      <c r="B15191" s="407" t="s">
        <v>24147</v>
      </c>
      <c r="C15191" s="408">
        <v>0</v>
      </c>
      <c r="D15191" s="408">
        <v>21557</v>
      </c>
      <c r="E15191" s="408">
        <v>21557</v>
      </c>
      <c r="F15191" s="409">
        <v>45349.449571759258</v>
      </c>
      <c r="G15191" s="408">
        <v>0</v>
      </c>
    </row>
    <row r="15192" spans="1:7" ht="15" x14ac:dyDescent="0.2">
      <c r="A15192" s="407" t="s">
        <v>24148</v>
      </c>
      <c r="B15192" s="407" t="s">
        <v>24149</v>
      </c>
      <c r="C15192" s="408">
        <v>0</v>
      </c>
      <c r="D15192" s="408">
        <v>24857</v>
      </c>
      <c r="E15192" s="408">
        <v>24857</v>
      </c>
      <c r="F15192" s="409">
        <v>45349.459421296298</v>
      </c>
      <c r="G15192" s="408">
        <v>0</v>
      </c>
    </row>
    <row r="15193" spans="1:7" ht="15" x14ac:dyDescent="0.25">
      <c r="A15193" s="407" t="s">
        <v>24150</v>
      </c>
      <c r="B15193" s="407" t="s">
        <v>24151</v>
      </c>
      <c r="C15193" s="406"/>
      <c r="D15193" s="408">
        <v>28157</v>
      </c>
      <c r="E15193" s="408">
        <v>28157</v>
      </c>
      <c r="F15193" s="409">
        <v>45349.45988425926</v>
      </c>
      <c r="G15193" s="408">
        <v>0</v>
      </c>
    </row>
    <row r="15194" spans="1:7" ht="15" x14ac:dyDescent="0.2">
      <c r="A15194" s="407" t="s">
        <v>24152</v>
      </c>
      <c r="B15194" s="407" t="s">
        <v>24153</v>
      </c>
      <c r="C15194" s="408">
        <v>0</v>
      </c>
      <c r="D15194" s="408">
        <v>55055</v>
      </c>
      <c r="E15194" s="408">
        <v>55055</v>
      </c>
      <c r="F15194" s="409">
        <v>45349.460717592592</v>
      </c>
      <c r="G15194" s="408">
        <v>0</v>
      </c>
    </row>
    <row r="15195" spans="1:7" ht="15" x14ac:dyDescent="0.25">
      <c r="A15195" s="407" t="s">
        <v>24154</v>
      </c>
      <c r="B15195" s="407" t="s">
        <v>24155</v>
      </c>
      <c r="C15195" s="406"/>
      <c r="D15195" s="408">
        <v>57475</v>
      </c>
      <c r="E15195" s="408">
        <v>57475</v>
      </c>
      <c r="F15195" s="409">
        <v>45993.347453703704</v>
      </c>
      <c r="G15195" s="408">
        <v>0</v>
      </c>
    </row>
    <row r="15196" spans="1:7" ht="15" x14ac:dyDescent="0.2">
      <c r="A15196" s="407" t="s">
        <v>24156</v>
      </c>
      <c r="B15196" s="407" t="s">
        <v>24157</v>
      </c>
      <c r="C15196" s="408">
        <v>0</v>
      </c>
      <c r="D15196" s="408">
        <v>59895</v>
      </c>
      <c r="E15196" s="408">
        <v>59895</v>
      </c>
      <c r="F15196" s="409">
        <v>45349.461087962962</v>
      </c>
      <c r="G15196" s="408">
        <v>0</v>
      </c>
    </row>
    <row r="15197" spans="1:7" ht="15" x14ac:dyDescent="0.25">
      <c r="A15197" s="407" t="s">
        <v>24158</v>
      </c>
      <c r="B15197" s="407" t="s">
        <v>24159</v>
      </c>
      <c r="C15197" s="406"/>
      <c r="D15197" s="408">
        <v>62315</v>
      </c>
      <c r="E15197" s="408">
        <v>62315</v>
      </c>
      <c r="F15197" s="409">
        <v>45349.461365740739</v>
      </c>
      <c r="G15197" s="408">
        <v>0</v>
      </c>
    </row>
    <row r="15198" spans="1:7" ht="15" x14ac:dyDescent="0.2">
      <c r="A15198" s="407" t="s">
        <v>24160</v>
      </c>
      <c r="B15198" s="407" t="s">
        <v>24161</v>
      </c>
      <c r="C15198" s="408">
        <v>0</v>
      </c>
      <c r="D15198" s="408">
        <v>66715</v>
      </c>
      <c r="E15198" s="408">
        <v>66715</v>
      </c>
      <c r="F15198" s="409">
        <v>45349.461898148147</v>
      </c>
      <c r="G15198" s="408">
        <v>0</v>
      </c>
    </row>
    <row r="15199" spans="1:7" ht="15" x14ac:dyDescent="0.2">
      <c r="A15199" s="407" t="s">
        <v>24162</v>
      </c>
      <c r="B15199" s="407" t="s">
        <v>24163</v>
      </c>
      <c r="C15199" s="408">
        <v>0</v>
      </c>
      <c r="D15199" s="408">
        <v>1300</v>
      </c>
      <c r="E15199" s="408">
        <v>1300</v>
      </c>
      <c r="F15199" s="409">
        <v>45349.462210648147</v>
      </c>
      <c r="G15199" s="408">
        <v>0</v>
      </c>
    </row>
    <row r="15200" spans="1:7" ht="15" x14ac:dyDescent="0.25">
      <c r="A15200" s="407" t="s">
        <v>24164</v>
      </c>
      <c r="B15200" s="407" t="s">
        <v>24165</v>
      </c>
      <c r="C15200" s="406"/>
      <c r="D15200" s="408">
        <v>2250</v>
      </c>
      <c r="E15200" s="408">
        <v>2250</v>
      </c>
      <c r="F15200" s="409">
        <v>45349.462430555555</v>
      </c>
      <c r="G15200" s="408">
        <v>0</v>
      </c>
    </row>
    <row r="15201" spans="1:7" ht="15" x14ac:dyDescent="0.2">
      <c r="A15201" s="407" t="s">
        <v>38033</v>
      </c>
      <c r="B15201" s="407" t="s">
        <v>38034</v>
      </c>
      <c r="C15201" s="408">
        <v>0</v>
      </c>
      <c r="D15201" s="408">
        <v>4200</v>
      </c>
      <c r="E15201" s="408">
        <v>4200</v>
      </c>
      <c r="F15201" s="409">
        <v>44762.488993055558</v>
      </c>
      <c r="G15201" s="408">
        <v>0</v>
      </c>
    </row>
    <row r="15202" spans="1:7" ht="15" x14ac:dyDescent="0.2">
      <c r="A15202" s="407" t="s">
        <v>24166</v>
      </c>
      <c r="B15202" s="407" t="s">
        <v>24167</v>
      </c>
      <c r="C15202" s="408">
        <v>0</v>
      </c>
      <c r="D15202" s="408">
        <v>3870</v>
      </c>
      <c r="E15202" s="408">
        <v>3870</v>
      </c>
      <c r="F15202" s="409">
        <v>45349.462581018517</v>
      </c>
      <c r="G15202" s="408">
        <v>0</v>
      </c>
    </row>
    <row r="15203" spans="1:7" ht="15" x14ac:dyDescent="0.2">
      <c r="A15203" s="407" t="s">
        <v>24168</v>
      </c>
      <c r="B15203" s="407" t="s">
        <v>24169</v>
      </c>
      <c r="C15203" s="408">
        <v>67.5</v>
      </c>
      <c r="D15203" s="408">
        <v>7.6680000000000001</v>
      </c>
      <c r="E15203" s="408">
        <v>75.168000000000006</v>
      </c>
      <c r="F15203" s="409">
        <v>44517.631284722222</v>
      </c>
      <c r="G15203" s="408">
        <v>0</v>
      </c>
    </row>
    <row r="15204" spans="1:7" ht="15" x14ac:dyDescent="0.2">
      <c r="A15204" s="407" t="s">
        <v>24170</v>
      </c>
      <c r="B15204" s="407" t="s">
        <v>24171</v>
      </c>
      <c r="C15204" s="408">
        <v>0</v>
      </c>
      <c r="D15204" s="408">
        <v>162.5</v>
      </c>
      <c r="E15204" s="408">
        <v>162.5</v>
      </c>
      <c r="F15204" s="409">
        <v>45342.489537037036</v>
      </c>
      <c r="G15204" s="408">
        <v>0</v>
      </c>
    </row>
    <row r="15205" spans="1:7" ht="15" x14ac:dyDescent="0.2">
      <c r="A15205" s="407" t="s">
        <v>24172</v>
      </c>
      <c r="B15205" s="407" t="s">
        <v>24173</v>
      </c>
      <c r="C15205" s="408">
        <v>0</v>
      </c>
      <c r="D15205" s="408">
        <v>75</v>
      </c>
      <c r="E15205" s="408">
        <v>75</v>
      </c>
      <c r="F15205" s="409">
        <v>45215.703425925924</v>
      </c>
      <c r="G15205" s="408">
        <v>0</v>
      </c>
    </row>
    <row r="15206" spans="1:7" ht="15" x14ac:dyDescent="0.2">
      <c r="A15206" s="407" t="s">
        <v>24174</v>
      </c>
      <c r="B15206" s="407" t="s">
        <v>24175</v>
      </c>
      <c r="C15206" s="408">
        <v>0</v>
      </c>
      <c r="D15206" s="408">
        <v>14.4</v>
      </c>
      <c r="E15206" s="408">
        <v>14.4</v>
      </c>
      <c r="F15206" s="409">
        <v>45706.353182870371</v>
      </c>
      <c r="G15206" s="408">
        <v>0</v>
      </c>
    </row>
    <row r="15207" spans="1:7" ht="15" x14ac:dyDescent="0.2">
      <c r="A15207" s="407" t="s">
        <v>24176</v>
      </c>
      <c r="B15207" s="407" t="s">
        <v>24177</v>
      </c>
      <c r="C15207" s="408">
        <v>0</v>
      </c>
      <c r="D15207" s="408">
        <v>45.5</v>
      </c>
      <c r="E15207" s="408">
        <v>45.5</v>
      </c>
      <c r="F15207" s="409">
        <v>45215.702835648146</v>
      </c>
      <c r="G15207" s="408">
        <v>0</v>
      </c>
    </row>
    <row r="15208" spans="1:7" ht="15" x14ac:dyDescent="0.2">
      <c r="A15208" s="407" t="s">
        <v>24178</v>
      </c>
      <c r="B15208" s="407" t="s">
        <v>24179</v>
      </c>
      <c r="C15208" s="408">
        <v>0</v>
      </c>
      <c r="D15208" s="408">
        <v>28</v>
      </c>
      <c r="E15208" s="408">
        <v>28</v>
      </c>
      <c r="F15208" s="409">
        <v>45215.70275462963</v>
      </c>
      <c r="G15208" s="408">
        <v>0</v>
      </c>
    </row>
    <row r="15209" spans="1:7" ht="15" x14ac:dyDescent="0.2">
      <c r="A15209" s="407" t="s">
        <v>24180</v>
      </c>
      <c r="B15209" s="407" t="s">
        <v>24181</v>
      </c>
      <c r="C15209" s="408">
        <v>0</v>
      </c>
      <c r="D15209" s="408">
        <v>43.5</v>
      </c>
      <c r="E15209" s="408">
        <v>43.5</v>
      </c>
      <c r="F15209" s="409">
        <v>45216.451145833336</v>
      </c>
      <c r="G15209" s="408">
        <v>0</v>
      </c>
    </row>
    <row r="15210" spans="1:7" ht="15" x14ac:dyDescent="0.2">
      <c r="A15210" s="407" t="s">
        <v>24182</v>
      </c>
      <c r="B15210" s="407" t="s">
        <v>24183</v>
      </c>
      <c r="C15210" s="408">
        <v>0</v>
      </c>
      <c r="D15210" s="408">
        <v>81</v>
      </c>
      <c r="E15210" s="408">
        <v>81</v>
      </c>
      <c r="F15210" s="409">
        <v>45216.451574074075</v>
      </c>
      <c r="G15210" s="408">
        <v>0</v>
      </c>
    </row>
    <row r="15211" spans="1:7" ht="15" x14ac:dyDescent="0.2">
      <c r="A15211" s="407" t="s">
        <v>34160</v>
      </c>
      <c r="B15211" s="407" t="s">
        <v>34161</v>
      </c>
      <c r="C15211" s="408">
        <v>0</v>
      </c>
      <c r="D15211" s="408">
        <v>150</v>
      </c>
      <c r="E15211" s="408">
        <v>150</v>
      </c>
      <c r="F15211" s="409">
        <v>45706.353460648148</v>
      </c>
      <c r="G15211" s="408">
        <v>0</v>
      </c>
    </row>
    <row r="15212" spans="1:7" ht="15" x14ac:dyDescent="0.2">
      <c r="A15212" s="407" t="s">
        <v>24184</v>
      </c>
      <c r="B15212" s="407" t="s">
        <v>24185</v>
      </c>
      <c r="C15212" s="408">
        <v>0</v>
      </c>
      <c r="D15212" s="408">
        <v>20.5</v>
      </c>
      <c r="E15212" s="408">
        <v>20.5</v>
      </c>
      <c r="F15212" s="409">
        <v>45342.488206018519</v>
      </c>
      <c r="G15212" s="408">
        <v>0</v>
      </c>
    </row>
    <row r="15213" spans="1:7" ht="15" x14ac:dyDescent="0.25">
      <c r="A15213" s="407" t="s">
        <v>24186</v>
      </c>
      <c r="B15213" s="407" t="s">
        <v>24187</v>
      </c>
      <c r="C15213" s="406"/>
      <c r="D15213" s="406"/>
      <c r="E15213" s="406"/>
      <c r="F15213" s="409">
        <v>45342.488368055558</v>
      </c>
      <c r="G15213" s="408">
        <v>0</v>
      </c>
    </row>
    <row r="15214" spans="1:7" ht="15" x14ac:dyDescent="0.25">
      <c r="A15214" s="407" t="s">
        <v>24188</v>
      </c>
      <c r="B15214" s="407" t="s">
        <v>24189</v>
      </c>
      <c r="C15214" s="406"/>
      <c r="D15214" s="408">
        <v>34.229999999999997</v>
      </c>
      <c r="E15214" s="408">
        <v>34.229999999999997</v>
      </c>
      <c r="F15214" s="409">
        <v>45342.488541666666</v>
      </c>
      <c r="G15214" s="408">
        <v>0</v>
      </c>
    </row>
    <row r="15215" spans="1:7" ht="15" x14ac:dyDescent="0.25">
      <c r="A15215" s="407" t="s">
        <v>24190</v>
      </c>
      <c r="B15215" s="407" t="s">
        <v>24191</v>
      </c>
      <c r="C15215" s="406"/>
      <c r="D15215" s="406"/>
      <c r="E15215" s="406"/>
      <c r="F15215" s="409">
        <v>45342.488715277781</v>
      </c>
      <c r="G15215" s="408">
        <v>0</v>
      </c>
    </row>
    <row r="15216" spans="1:7" ht="15" x14ac:dyDescent="0.2">
      <c r="A15216" s="407" t="s">
        <v>38035</v>
      </c>
      <c r="B15216" s="407" t="s">
        <v>38036</v>
      </c>
      <c r="C15216" s="408">
        <v>0</v>
      </c>
      <c r="D15216" s="408">
        <v>21</v>
      </c>
      <c r="E15216" s="408">
        <v>21</v>
      </c>
      <c r="F15216" s="409">
        <v>45706.353703703702</v>
      </c>
      <c r="G15216" s="408">
        <v>0</v>
      </c>
    </row>
    <row r="15217" spans="1:7" ht="15" x14ac:dyDescent="0.2">
      <c r="A15217" s="407" t="s">
        <v>24192</v>
      </c>
      <c r="B15217" s="407" t="s">
        <v>24193</v>
      </c>
      <c r="C15217" s="408">
        <v>0</v>
      </c>
      <c r="D15217" s="408">
        <v>2.7</v>
      </c>
      <c r="E15217" s="408">
        <v>2.7</v>
      </c>
      <c r="F15217" s="409">
        <v>44517.627083333333</v>
      </c>
      <c r="G15217" s="408">
        <v>0</v>
      </c>
    </row>
    <row r="15218" spans="1:7" ht="15" x14ac:dyDescent="0.2">
      <c r="A15218" s="407" t="s">
        <v>24194</v>
      </c>
      <c r="B15218" s="407" t="s">
        <v>24195</v>
      </c>
      <c r="C15218" s="408">
        <v>1.5</v>
      </c>
      <c r="D15218" s="408">
        <v>5.8803999999999998</v>
      </c>
      <c r="E15218" s="408">
        <v>7.3803999999999998</v>
      </c>
      <c r="F15218" s="409">
        <v>44526.572511574072</v>
      </c>
      <c r="G15218" s="408">
        <v>0</v>
      </c>
    </row>
    <row r="15219" spans="1:7" ht="15" x14ac:dyDescent="0.2">
      <c r="A15219" s="407" t="s">
        <v>24196</v>
      </c>
      <c r="B15219" s="407" t="s">
        <v>24197</v>
      </c>
      <c r="C15219" s="408">
        <v>0</v>
      </c>
      <c r="D15219" s="408">
        <v>10.029999999999999</v>
      </c>
      <c r="E15219" s="408">
        <v>10.029999999999999</v>
      </c>
      <c r="F15219" s="409">
        <v>44806.32607638889</v>
      </c>
      <c r="G15219" s="408">
        <v>0</v>
      </c>
    </row>
    <row r="15220" spans="1:7" ht="15" x14ac:dyDescent="0.2">
      <c r="A15220" s="407" t="s">
        <v>24198</v>
      </c>
      <c r="B15220" s="407" t="s">
        <v>24199</v>
      </c>
      <c r="C15220" s="408">
        <v>0</v>
      </c>
      <c r="D15220" s="408">
        <v>0.68</v>
      </c>
      <c r="E15220" s="408">
        <v>0.68</v>
      </c>
      <c r="F15220" s="409">
        <v>44806.326620370368</v>
      </c>
      <c r="G15220" s="408">
        <v>3</v>
      </c>
    </row>
    <row r="15221" spans="1:7" ht="15" x14ac:dyDescent="0.2">
      <c r="A15221" s="407" t="s">
        <v>41297</v>
      </c>
      <c r="B15221" s="407" t="s">
        <v>41298</v>
      </c>
      <c r="C15221" s="408">
        <v>0</v>
      </c>
      <c r="D15221" s="408">
        <v>315</v>
      </c>
      <c r="E15221" s="408">
        <v>315</v>
      </c>
      <c r="F15221" s="409">
        <v>46051.388310185182</v>
      </c>
      <c r="G15221" s="408">
        <v>0</v>
      </c>
    </row>
    <row r="15222" spans="1:7" ht="15" x14ac:dyDescent="0.2">
      <c r="A15222" s="407" t="s">
        <v>41373</v>
      </c>
      <c r="B15222" s="407" t="s">
        <v>41374</v>
      </c>
      <c r="C15222" s="408">
        <v>0</v>
      </c>
      <c r="D15222" s="408">
        <v>260</v>
      </c>
      <c r="E15222" s="408">
        <v>260</v>
      </c>
      <c r="F15222" s="409">
        <v>46077.409456018519</v>
      </c>
      <c r="G15222" s="408">
        <v>0</v>
      </c>
    </row>
    <row r="15223" spans="1:7" ht="15" x14ac:dyDescent="0.2">
      <c r="A15223" s="407" t="s">
        <v>24200</v>
      </c>
      <c r="B15223" s="407" t="s">
        <v>24201</v>
      </c>
      <c r="C15223" s="408">
        <v>195</v>
      </c>
      <c r="D15223" s="408">
        <v>1120.3635999999999</v>
      </c>
      <c r="E15223" s="408">
        <v>1315.3635999999999</v>
      </c>
      <c r="F15223" s="409">
        <v>44525.70039351852</v>
      </c>
      <c r="G15223" s="408">
        <v>0</v>
      </c>
    </row>
    <row r="15224" spans="1:7" ht="15" x14ac:dyDescent="0.2">
      <c r="A15224" s="407" t="s">
        <v>24202</v>
      </c>
      <c r="B15224" s="407" t="s">
        <v>24203</v>
      </c>
      <c r="C15224" s="408">
        <v>165</v>
      </c>
      <c r="D15224" s="408">
        <v>823.93209999999999</v>
      </c>
      <c r="E15224" s="408">
        <v>988.93209999999999</v>
      </c>
      <c r="F15224" s="409">
        <v>44517.362442129626</v>
      </c>
      <c r="G15224" s="408">
        <v>0</v>
      </c>
    </row>
    <row r="15225" spans="1:7" ht="15" x14ac:dyDescent="0.2">
      <c r="A15225" s="407" t="s">
        <v>24204</v>
      </c>
      <c r="B15225" s="407" t="s">
        <v>24205</v>
      </c>
      <c r="C15225" s="408">
        <v>67</v>
      </c>
      <c r="D15225" s="408">
        <v>387.95979999999997</v>
      </c>
      <c r="E15225" s="408">
        <v>454.95979999999997</v>
      </c>
      <c r="F15225" s="409">
        <v>44512.384710648148</v>
      </c>
      <c r="G15225" s="408">
        <v>0</v>
      </c>
    </row>
    <row r="15226" spans="1:7" ht="15" x14ac:dyDescent="0.2">
      <c r="A15226" s="407" t="s">
        <v>24206</v>
      </c>
      <c r="B15226" s="407" t="s">
        <v>24207</v>
      </c>
      <c r="C15226" s="408">
        <v>7</v>
      </c>
      <c r="D15226" s="408">
        <v>86.819199999999995</v>
      </c>
      <c r="E15226" s="408">
        <v>93.819199999999995</v>
      </c>
      <c r="F15226" s="409">
        <v>44525.700949074075</v>
      </c>
      <c r="G15226" s="408">
        <v>0</v>
      </c>
    </row>
    <row r="15227" spans="1:7" ht="15" x14ac:dyDescent="0.2">
      <c r="A15227" s="407" t="s">
        <v>24208</v>
      </c>
      <c r="B15227" s="407" t="s">
        <v>24209</v>
      </c>
      <c r="C15227" s="408">
        <v>0</v>
      </c>
      <c r="D15227" s="408">
        <v>1.44</v>
      </c>
      <c r="E15227" s="408">
        <v>1.44</v>
      </c>
      <c r="F15227" s="409">
        <v>45412.571006944447</v>
      </c>
      <c r="G15227" s="408">
        <v>50</v>
      </c>
    </row>
    <row r="15228" spans="1:7" ht="15" x14ac:dyDescent="0.2">
      <c r="A15228" s="407" t="s">
        <v>24210</v>
      </c>
      <c r="B15228" s="407" t="s">
        <v>24211</v>
      </c>
      <c r="C15228" s="408">
        <v>0</v>
      </c>
      <c r="D15228" s="408">
        <v>59.31</v>
      </c>
      <c r="E15228" s="408">
        <v>59.31</v>
      </c>
      <c r="F15228" s="409">
        <v>44525.700682870367</v>
      </c>
      <c r="G15228" s="408">
        <v>0</v>
      </c>
    </row>
    <row r="15229" spans="1:7" ht="15" x14ac:dyDescent="0.25">
      <c r="A15229" s="407" t="s">
        <v>24212</v>
      </c>
      <c r="B15229" s="407" t="s">
        <v>24213</v>
      </c>
      <c r="C15229" s="406"/>
      <c r="D15229" s="408">
        <v>4.5999999999999996</v>
      </c>
      <c r="E15229" s="408">
        <v>4.5999999999999996</v>
      </c>
      <c r="F15229" s="409">
        <v>44525.701226851852</v>
      </c>
      <c r="G15229" s="408">
        <v>0</v>
      </c>
    </row>
    <row r="15230" spans="1:7" ht="15" x14ac:dyDescent="0.25">
      <c r="A15230" s="407" t="s">
        <v>24214</v>
      </c>
      <c r="B15230" s="407" t="s">
        <v>24215</v>
      </c>
      <c r="C15230" s="406"/>
      <c r="D15230" s="408">
        <v>8.49</v>
      </c>
      <c r="E15230" s="408">
        <v>8.49</v>
      </c>
      <c r="F15230" s="409">
        <v>44517.609756944446</v>
      </c>
      <c r="G15230" s="408">
        <v>0</v>
      </c>
    </row>
    <row r="15231" spans="1:7" ht="15" x14ac:dyDescent="0.2">
      <c r="A15231" s="407" t="s">
        <v>38037</v>
      </c>
      <c r="B15231" s="407" t="s">
        <v>38038</v>
      </c>
      <c r="C15231" s="408">
        <v>0</v>
      </c>
      <c r="D15231" s="408">
        <v>2</v>
      </c>
      <c r="E15231" s="408">
        <v>2</v>
      </c>
      <c r="F15231" s="409">
        <v>43347.466435185182</v>
      </c>
      <c r="G15231" s="408">
        <v>0</v>
      </c>
    </row>
    <row r="15232" spans="1:7" ht="15" x14ac:dyDescent="0.25">
      <c r="A15232" s="407" t="s">
        <v>24216</v>
      </c>
      <c r="B15232" s="407" t="s">
        <v>24217</v>
      </c>
      <c r="C15232" s="406"/>
      <c r="D15232" s="406"/>
      <c r="E15232" s="406"/>
      <c r="F15232" s="406"/>
      <c r="G15232" s="408">
        <v>0</v>
      </c>
    </row>
    <row r="15233" spans="1:7" ht="15" x14ac:dyDescent="0.25">
      <c r="A15233" s="407" t="s">
        <v>24218</v>
      </c>
      <c r="B15233" s="407" t="s">
        <v>24219</v>
      </c>
      <c r="C15233" s="406"/>
      <c r="D15233" s="406"/>
      <c r="E15233" s="406"/>
      <c r="F15233" s="406"/>
      <c r="G15233" s="408">
        <v>0</v>
      </c>
    </row>
    <row r="15234" spans="1:7" ht="15" x14ac:dyDescent="0.25">
      <c r="A15234" s="407" t="s">
        <v>24220</v>
      </c>
      <c r="B15234" s="407" t="s">
        <v>24221</v>
      </c>
      <c r="C15234" s="406"/>
      <c r="D15234" s="406"/>
      <c r="E15234" s="406"/>
      <c r="F15234" s="406"/>
      <c r="G15234" s="408">
        <v>0</v>
      </c>
    </row>
    <row r="15235" spans="1:7" ht="15" x14ac:dyDescent="0.25">
      <c r="A15235" s="407" t="s">
        <v>24222</v>
      </c>
      <c r="B15235" s="407" t="s">
        <v>24223</v>
      </c>
      <c r="C15235" s="406"/>
      <c r="D15235" s="406"/>
      <c r="E15235" s="406"/>
      <c r="F15235" s="409">
        <v>44512.451053240744</v>
      </c>
      <c r="G15235" s="408">
        <v>0</v>
      </c>
    </row>
    <row r="15236" spans="1:7" ht="15" x14ac:dyDescent="0.25">
      <c r="A15236" s="407" t="s">
        <v>24224</v>
      </c>
      <c r="B15236" s="407" t="s">
        <v>24225</v>
      </c>
      <c r="C15236" s="406"/>
      <c r="D15236" s="408">
        <v>1.79</v>
      </c>
      <c r="E15236" s="408">
        <v>1.79</v>
      </c>
      <c r="F15236" s="406"/>
      <c r="G15236" s="408">
        <v>0</v>
      </c>
    </row>
    <row r="15237" spans="1:7" ht="15" x14ac:dyDescent="0.25">
      <c r="A15237" s="407" t="s">
        <v>24226</v>
      </c>
      <c r="B15237" s="407" t="s">
        <v>24227</v>
      </c>
      <c r="C15237" s="406"/>
      <c r="D15237" s="406"/>
      <c r="E15237" s="406"/>
      <c r="F15237" s="409">
        <v>44524.408067129632</v>
      </c>
      <c r="G15237" s="408">
        <v>0</v>
      </c>
    </row>
    <row r="15238" spans="1:7" ht="15" x14ac:dyDescent="0.25">
      <c r="A15238" s="407" t="s">
        <v>24228</v>
      </c>
      <c r="B15238" s="407" t="s">
        <v>24229</v>
      </c>
      <c r="C15238" s="406"/>
      <c r="D15238" s="406"/>
      <c r="E15238" s="406"/>
      <c r="F15238" s="409">
        <v>44517.631828703707</v>
      </c>
      <c r="G15238" s="408">
        <v>0</v>
      </c>
    </row>
    <row r="15239" spans="1:7" ht="15" x14ac:dyDescent="0.25">
      <c r="A15239" s="407" t="s">
        <v>24230</v>
      </c>
      <c r="B15239" s="407" t="s">
        <v>24231</v>
      </c>
      <c r="C15239" s="406"/>
      <c r="D15239" s="406"/>
      <c r="E15239" s="406"/>
      <c r="F15239" s="409">
        <v>44530.675740740742</v>
      </c>
      <c r="G15239" s="408">
        <v>0</v>
      </c>
    </row>
    <row r="15240" spans="1:7" ht="15" x14ac:dyDescent="0.25">
      <c r="A15240" s="407" t="s">
        <v>24232</v>
      </c>
      <c r="B15240" s="407" t="s">
        <v>24233</v>
      </c>
      <c r="C15240" s="406"/>
      <c r="D15240" s="406"/>
      <c r="E15240" s="406"/>
      <c r="F15240" s="409">
        <v>44524.318101851852</v>
      </c>
      <c r="G15240" s="408">
        <v>0</v>
      </c>
    </row>
    <row r="15241" spans="1:7" ht="15" x14ac:dyDescent="0.25">
      <c r="A15241" s="407" t="s">
        <v>24234</v>
      </c>
      <c r="B15241" s="407" t="s">
        <v>24235</v>
      </c>
      <c r="C15241" s="406"/>
      <c r="D15241" s="406"/>
      <c r="E15241" s="406"/>
      <c r="F15241" s="409">
        <v>44512.445324074077</v>
      </c>
      <c r="G15241" s="408">
        <v>0</v>
      </c>
    </row>
    <row r="15242" spans="1:7" ht="15" x14ac:dyDescent="0.25">
      <c r="A15242" s="407" t="s">
        <v>24236</v>
      </c>
      <c r="B15242" s="407" t="s">
        <v>24237</v>
      </c>
      <c r="C15242" s="406"/>
      <c r="D15242" s="406"/>
      <c r="E15242" s="406"/>
      <c r="F15242" s="409">
        <v>44523.489444444444</v>
      </c>
      <c r="G15242" s="408">
        <v>0</v>
      </c>
    </row>
    <row r="15243" spans="1:7" ht="15" x14ac:dyDescent="0.25">
      <c r="A15243" s="407" t="s">
        <v>24238</v>
      </c>
      <c r="B15243" s="407" t="s">
        <v>24239</v>
      </c>
      <c r="C15243" s="406"/>
      <c r="D15243" s="406"/>
      <c r="E15243" s="406"/>
      <c r="F15243" s="409">
        <v>44523.685219907406</v>
      </c>
      <c r="G15243" s="408">
        <v>0</v>
      </c>
    </row>
    <row r="15244" spans="1:7" ht="15" x14ac:dyDescent="0.25">
      <c r="A15244" s="407" t="s">
        <v>24240</v>
      </c>
      <c r="B15244" s="407" t="s">
        <v>24241</v>
      </c>
      <c r="C15244" s="406"/>
      <c r="D15244" s="406"/>
      <c r="E15244" s="406"/>
      <c r="F15244" s="409">
        <v>44523.684942129628</v>
      </c>
      <c r="G15244" s="408">
        <v>0</v>
      </c>
    </row>
    <row r="15245" spans="1:7" ht="15" x14ac:dyDescent="0.25">
      <c r="A15245" s="407" t="s">
        <v>24242</v>
      </c>
      <c r="B15245" s="407" t="s">
        <v>24243</v>
      </c>
      <c r="C15245" s="406"/>
      <c r="D15245" s="406"/>
      <c r="E15245" s="406"/>
      <c r="F15245" s="409">
        <v>44512.374166666668</v>
      </c>
      <c r="G15245" s="408">
        <v>0</v>
      </c>
    </row>
    <row r="15246" spans="1:7" ht="15" x14ac:dyDescent="0.25">
      <c r="A15246" s="407" t="s">
        <v>24244</v>
      </c>
      <c r="B15246" s="407" t="s">
        <v>24245</v>
      </c>
      <c r="C15246" s="406"/>
      <c r="D15246" s="406"/>
      <c r="E15246" s="406"/>
      <c r="F15246" s="409">
        <v>44524.488344907404</v>
      </c>
      <c r="G15246" s="408">
        <v>0</v>
      </c>
    </row>
    <row r="15247" spans="1:7" ht="15" x14ac:dyDescent="0.25">
      <c r="A15247" s="407" t="s">
        <v>24246</v>
      </c>
      <c r="B15247" s="407" t="s">
        <v>24247</v>
      </c>
      <c r="C15247" s="406"/>
      <c r="D15247" s="406"/>
      <c r="E15247" s="406"/>
      <c r="F15247" s="406"/>
      <c r="G15247" s="408">
        <v>0</v>
      </c>
    </row>
    <row r="15248" spans="1:7" ht="15" x14ac:dyDescent="0.25">
      <c r="A15248" s="407" t="s">
        <v>24248</v>
      </c>
      <c r="B15248" s="407" t="s">
        <v>24249</v>
      </c>
      <c r="C15248" s="406"/>
      <c r="D15248" s="408">
        <v>2.61</v>
      </c>
      <c r="E15248" s="408">
        <v>2.61</v>
      </c>
      <c r="F15248" s="409">
        <v>44512.452673611115</v>
      </c>
      <c r="G15248" s="408">
        <v>0</v>
      </c>
    </row>
    <row r="15249" spans="1:7" ht="15" x14ac:dyDescent="0.25">
      <c r="A15249" s="407" t="s">
        <v>24250</v>
      </c>
      <c r="B15249" s="407" t="s">
        <v>24251</v>
      </c>
      <c r="C15249" s="406"/>
      <c r="D15249" s="408">
        <v>2.0499999999999998</v>
      </c>
      <c r="E15249" s="408">
        <v>2.0499999999999998</v>
      </c>
      <c r="F15249" s="409">
        <v>44512.450798611113</v>
      </c>
      <c r="G15249" s="408">
        <v>0</v>
      </c>
    </row>
    <row r="15250" spans="1:7" ht="15" x14ac:dyDescent="0.25">
      <c r="A15250" s="407" t="s">
        <v>24252</v>
      </c>
      <c r="B15250" s="407" t="s">
        <v>24253</v>
      </c>
      <c r="C15250" s="406"/>
      <c r="D15250" s="408">
        <v>63.4</v>
      </c>
      <c r="E15250" s="408">
        <v>63.4</v>
      </c>
      <c r="F15250" s="409">
        <v>44510.660138888888</v>
      </c>
      <c r="G15250" s="408">
        <v>0</v>
      </c>
    </row>
    <row r="15251" spans="1:7" ht="15" x14ac:dyDescent="0.25">
      <c r="A15251" s="407" t="s">
        <v>24254</v>
      </c>
      <c r="B15251" s="407" t="s">
        <v>24255</v>
      </c>
      <c r="C15251" s="408">
        <v>7.5</v>
      </c>
      <c r="D15251" s="406"/>
      <c r="E15251" s="408">
        <v>7.5</v>
      </c>
      <c r="F15251" s="409">
        <v>44526.344687500001</v>
      </c>
      <c r="G15251" s="408">
        <v>0</v>
      </c>
    </row>
    <row r="15252" spans="1:7" ht="15" x14ac:dyDescent="0.2">
      <c r="A15252" s="407" t="s">
        <v>24256</v>
      </c>
      <c r="B15252" s="407" t="s">
        <v>24257</v>
      </c>
      <c r="C15252" s="408">
        <v>3.5</v>
      </c>
      <c r="D15252" s="408">
        <v>3.47</v>
      </c>
      <c r="E15252" s="408">
        <v>6.97</v>
      </c>
      <c r="F15252" s="409">
        <v>44523.492303240739</v>
      </c>
      <c r="G15252" s="408">
        <v>0</v>
      </c>
    </row>
    <row r="15253" spans="1:7" ht="15" x14ac:dyDescent="0.25">
      <c r="A15253" s="407" t="s">
        <v>24258</v>
      </c>
      <c r="B15253" s="407" t="s">
        <v>24259</v>
      </c>
      <c r="C15253" s="406"/>
      <c r="D15253" s="408">
        <v>2.81</v>
      </c>
      <c r="E15253" s="408">
        <v>2.81</v>
      </c>
      <c r="F15253" s="409">
        <v>45111.691493055558</v>
      </c>
      <c r="G15253" s="408">
        <v>0</v>
      </c>
    </row>
    <row r="15254" spans="1:7" ht="15" x14ac:dyDescent="0.2">
      <c r="A15254" s="407" t="s">
        <v>24260</v>
      </c>
      <c r="B15254" s="407" t="s">
        <v>24261</v>
      </c>
      <c r="C15254" s="408">
        <v>0.5</v>
      </c>
      <c r="D15254" s="408">
        <v>0.73599999999999999</v>
      </c>
      <c r="E15254" s="408">
        <v>1.236</v>
      </c>
      <c r="F15254" s="409">
        <v>44512.450555555559</v>
      </c>
      <c r="G15254" s="408">
        <v>0</v>
      </c>
    </row>
    <row r="15255" spans="1:7" ht="15" x14ac:dyDescent="0.25">
      <c r="A15255" s="407" t="s">
        <v>24262</v>
      </c>
      <c r="B15255" s="407" t="s">
        <v>24263</v>
      </c>
      <c r="C15255" s="406"/>
      <c r="D15255" s="408">
        <v>39.880000000000003</v>
      </c>
      <c r="E15255" s="408">
        <v>39.880000000000003</v>
      </c>
      <c r="F15255" s="409">
        <v>44512.45685185185</v>
      </c>
      <c r="G15255" s="408">
        <v>0</v>
      </c>
    </row>
    <row r="15256" spans="1:7" ht="15" x14ac:dyDescent="0.25">
      <c r="A15256" s="407" t="s">
        <v>24264</v>
      </c>
      <c r="B15256" s="407" t="s">
        <v>24265</v>
      </c>
      <c r="C15256" s="406"/>
      <c r="D15256" s="408">
        <v>3.22</v>
      </c>
      <c r="E15256" s="408">
        <v>3.22</v>
      </c>
      <c r="F15256" s="409">
        <v>44512.440104166664</v>
      </c>
      <c r="G15256" s="408">
        <v>0</v>
      </c>
    </row>
    <row r="15257" spans="1:7" ht="15" x14ac:dyDescent="0.25">
      <c r="A15257" s="407" t="s">
        <v>24266</v>
      </c>
      <c r="B15257" s="407" t="s">
        <v>24267</v>
      </c>
      <c r="C15257" s="406"/>
      <c r="D15257" s="408">
        <v>45.398099999999999</v>
      </c>
      <c r="E15257" s="408">
        <v>45.398099999999999</v>
      </c>
      <c r="F15257" s="409">
        <v>44510.66064814815</v>
      </c>
      <c r="G15257" s="408">
        <v>0</v>
      </c>
    </row>
    <row r="15258" spans="1:7" ht="15" x14ac:dyDescent="0.25">
      <c r="A15258" s="407" t="s">
        <v>24268</v>
      </c>
      <c r="B15258" s="407" t="s">
        <v>24269</v>
      </c>
      <c r="C15258" s="406"/>
      <c r="D15258" s="408">
        <v>147.76</v>
      </c>
      <c r="E15258" s="408">
        <v>147.76</v>
      </c>
      <c r="F15258" s="409">
        <v>44517.362951388888</v>
      </c>
      <c r="G15258" s="408">
        <v>0</v>
      </c>
    </row>
    <row r="15259" spans="1:7" ht="15" x14ac:dyDescent="0.25">
      <c r="A15259" s="407" t="s">
        <v>24270</v>
      </c>
      <c r="B15259" s="407" t="s">
        <v>24271</v>
      </c>
      <c r="C15259" s="408">
        <v>17.5</v>
      </c>
      <c r="D15259" s="408">
        <v>87.643199999999993</v>
      </c>
      <c r="E15259" s="408">
        <v>105.14319999999999</v>
      </c>
      <c r="F15259" s="406"/>
      <c r="G15259" s="408">
        <v>0</v>
      </c>
    </row>
    <row r="15260" spans="1:7" ht="15" x14ac:dyDescent="0.2">
      <c r="A15260" s="407" t="s">
        <v>24272</v>
      </c>
      <c r="B15260" s="407" t="s">
        <v>24273</v>
      </c>
      <c r="C15260" s="408">
        <v>0.5</v>
      </c>
      <c r="D15260" s="408">
        <v>98.511226830372067</v>
      </c>
      <c r="E15260" s="408">
        <v>99.011226830372067</v>
      </c>
      <c r="F15260" s="409">
        <v>44510.654537037037</v>
      </c>
      <c r="G15260" s="408">
        <v>0</v>
      </c>
    </row>
    <row r="15261" spans="1:7" ht="15" x14ac:dyDescent="0.2">
      <c r="A15261" s="407" t="s">
        <v>24274</v>
      </c>
      <c r="B15261" s="407" t="s">
        <v>24275</v>
      </c>
      <c r="C15261" s="408">
        <v>23.5</v>
      </c>
      <c r="D15261" s="408">
        <v>273.9853</v>
      </c>
      <c r="E15261" s="408">
        <v>297.4853</v>
      </c>
      <c r="F15261" s="409">
        <v>43202.417372685188</v>
      </c>
      <c r="G15261" s="408">
        <v>0</v>
      </c>
    </row>
    <row r="15262" spans="1:7" ht="15" x14ac:dyDescent="0.25">
      <c r="A15262" s="407" t="s">
        <v>24276</v>
      </c>
      <c r="B15262" s="407" t="s">
        <v>24277</v>
      </c>
      <c r="C15262" s="406"/>
      <c r="D15262" s="408">
        <v>42.659199999999998</v>
      </c>
      <c r="E15262" s="408">
        <v>42.659199999999998</v>
      </c>
      <c r="F15262" s="409">
        <v>44530.478530092594</v>
      </c>
      <c r="G15262" s="408">
        <v>0</v>
      </c>
    </row>
    <row r="15263" spans="1:7" ht="15" x14ac:dyDescent="0.2">
      <c r="A15263" s="407" t="s">
        <v>24278</v>
      </c>
      <c r="B15263" s="407" t="s">
        <v>24279</v>
      </c>
      <c r="C15263" s="408">
        <v>18.5</v>
      </c>
      <c r="D15263" s="408">
        <v>284.64120000000003</v>
      </c>
      <c r="E15263" s="408">
        <v>303.14120000000003</v>
      </c>
      <c r="F15263" s="409">
        <v>43116.694641203707</v>
      </c>
      <c r="G15263" s="408">
        <v>0</v>
      </c>
    </row>
    <row r="15264" spans="1:7" ht="15" x14ac:dyDescent="0.2">
      <c r="A15264" s="407" t="s">
        <v>24280</v>
      </c>
      <c r="B15264" s="407" t="s">
        <v>24281</v>
      </c>
      <c r="C15264" s="408">
        <v>45.5</v>
      </c>
      <c r="D15264" s="408">
        <v>794.21789999999999</v>
      </c>
      <c r="E15264" s="408">
        <v>839.71789999999999</v>
      </c>
      <c r="F15264" s="409">
        <v>43116.694722222222</v>
      </c>
      <c r="G15264" s="408">
        <v>0</v>
      </c>
    </row>
    <row r="15265" spans="1:7" ht="15" x14ac:dyDescent="0.25">
      <c r="A15265" s="407" t="s">
        <v>24282</v>
      </c>
      <c r="B15265" s="407" t="s">
        <v>24283</v>
      </c>
      <c r="C15265" s="406"/>
      <c r="D15265" s="408">
        <v>23.01</v>
      </c>
      <c r="E15265" s="408">
        <v>23.01</v>
      </c>
      <c r="F15265" s="406"/>
      <c r="G15265" s="408">
        <v>0</v>
      </c>
    </row>
    <row r="15266" spans="1:7" ht="15" x14ac:dyDescent="0.25">
      <c r="A15266" s="407" t="s">
        <v>24284</v>
      </c>
      <c r="B15266" s="407" t="s">
        <v>24285</v>
      </c>
      <c r="C15266" s="406"/>
      <c r="D15266" s="408">
        <v>20.53</v>
      </c>
      <c r="E15266" s="408">
        <v>20.53</v>
      </c>
      <c r="F15266" s="406"/>
      <c r="G15266" s="408">
        <v>0</v>
      </c>
    </row>
    <row r="15267" spans="1:7" ht="15" x14ac:dyDescent="0.2">
      <c r="A15267" s="407" t="s">
        <v>24286</v>
      </c>
      <c r="B15267" s="407" t="s">
        <v>24287</v>
      </c>
      <c r="C15267" s="408">
        <v>1.5</v>
      </c>
      <c r="D15267" s="408">
        <v>0</v>
      </c>
      <c r="E15267" s="408">
        <v>1.5</v>
      </c>
      <c r="F15267" s="409">
        <v>44530.477476851855</v>
      </c>
      <c r="G15267" s="408">
        <v>0</v>
      </c>
    </row>
    <row r="15268" spans="1:7" ht="15" x14ac:dyDescent="0.25">
      <c r="A15268" s="407" t="s">
        <v>24288</v>
      </c>
      <c r="B15268" s="407" t="s">
        <v>24289</v>
      </c>
      <c r="C15268" s="408">
        <v>15</v>
      </c>
      <c r="D15268" s="408">
        <v>41.01</v>
      </c>
      <c r="E15268" s="408">
        <v>56.01</v>
      </c>
      <c r="F15268" s="406"/>
      <c r="G15268" s="408">
        <v>0</v>
      </c>
    </row>
    <row r="15269" spans="1:7" ht="15" x14ac:dyDescent="0.25">
      <c r="A15269" s="407" t="s">
        <v>24290</v>
      </c>
      <c r="B15269" s="407" t="s">
        <v>24291</v>
      </c>
      <c r="C15269" s="406"/>
      <c r="D15269" s="408">
        <v>31.78</v>
      </c>
      <c r="E15269" s="408">
        <v>31.78</v>
      </c>
      <c r="F15269" s="406"/>
      <c r="G15269" s="408">
        <v>0</v>
      </c>
    </row>
    <row r="15270" spans="1:7" ht="15" x14ac:dyDescent="0.25">
      <c r="A15270" s="407" t="s">
        <v>24292</v>
      </c>
      <c r="B15270" s="407" t="s">
        <v>24291</v>
      </c>
      <c r="C15270" s="406"/>
      <c r="D15270" s="408">
        <v>33.74</v>
      </c>
      <c r="E15270" s="408">
        <v>33.74</v>
      </c>
      <c r="F15270" s="406"/>
      <c r="G15270" s="408">
        <v>0</v>
      </c>
    </row>
    <row r="15271" spans="1:7" ht="15" x14ac:dyDescent="0.25">
      <c r="A15271" s="407" t="s">
        <v>38039</v>
      </c>
      <c r="B15271" s="407" t="s">
        <v>38040</v>
      </c>
      <c r="C15271" s="406"/>
      <c r="D15271" s="408">
        <v>25.92</v>
      </c>
      <c r="E15271" s="408">
        <v>25.92</v>
      </c>
      <c r="F15271" s="409">
        <v>43012.569293981483</v>
      </c>
      <c r="G15271" s="408">
        <v>0</v>
      </c>
    </row>
    <row r="15272" spans="1:7" ht="15" x14ac:dyDescent="0.2">
      <c r="A15272" s="407" t="s">
        <v>24293</v>
      </c>
      <c r="B15272" s="407" t="s">
        <v>24294</v>
      </c>
      <c r="C15272" s="408">
        <v>6.5</v>
      </c>
      <c r="D15272" s="408">
        <v>5.39</v>
      </c>
      <c r="E15272" s="408">
        <v>11.89</v>
      </c>
      <c r="F15272" s="409">
        <v>43116.694398148145</v>
      </c>
      <c r="G15272" s="408">
        <v>0</v>
      </c>
    </row>
    <row r="15273" spans="1:7" ht="15" x14ac:dyDescent="0.25">
      <c r="A15273" s="407" t="s">
        <v>38041</v>
      </c>
      <c r="B15273" s="407" t="s">
        <v>38042</v>
      </c>
      <c r="C15273" s="406"/>
      <c r="D15273" s="408">
        <v>37.17</v>
      </c>
      <c r="E15273" s="408">
        <v>37.17</v>
      </c>
      <c r="F15273" s="409">
        <v>43007.546516203707</v>
      </c>
      <c r="G15273" s="408">
        <v>0</v>
      </c>
    </row>
    <row r="15274" spans="1:7" ht="15" x14ac:dyDescent="0.25">
      <c r="A15274" s="407" t="s">
        <v>38043</v>
      </c>
      <c r="B15274" s="407" t="s">
        <v>38044</v>
      </c>
      <c r="C15274" s="406"/>
      <c r="D15274" s="408">
        <v>39.130000000000003</v>
      </c>
      <c r="E15274" s="408">
        <v>39.130000000000003</v>
      </c>
      <c r="F15274" s="409">
        <v>43012.569768518515</v>
      </c>
      <c r="G15274" s="408">
        <v>0</v>
      </c>
    </row>
    <row r="15275" spans="1:7" ht="15" x14ac:dyDescent="0.2">
      <c r="A15275" s="407" t="s">
        <v>24295</v>
      </c>
      <c r="B15275" s="407" t="s">
        <v>24296</v>
      </c>
      <c r="C15275" s="408">
        <v>0</v>
      </c>
      <c r="D15275" s="408">
        <v>10.79</v>
      </c>
      <c r="E15275" s="408">
        <v>10.79</v>
      </c>
      <c r="F15275" s="409">
        <v>44510.632303240738</v>
      </c>
      <c r="G15275" s="408">
        <v>0</v>
      </c>
    </row>
    <row r="15276" spans="1:7" ht="15" x14ac:dyDescent="0.2">
      <c r="A15276" s="407" t="s">
        <v>24297</v>
      </c>
      <c r="B15276" s="407" t="s">
        <v>24298</v>
      </c>
      <c r="C15276" s="408">
        <v>7.5</v>
      </c>
      <c r="D15276" s="408">
        <v>84.907700000000006</v>
      </c>
      <c r="E15276" s="408">
        <v>92.407700000000006</v>
      </c>
      <c r="F15276" s="409">
        <v>44510.633379629631</v>
      </c>
      <c r="G15276" s="408">
        <v>0</v>
      </c>
    </row>
    <row r="15277" spans="1:7" ht="15" x14ac:dyDescent="0.2">
      <c r="A15277" s="407" t="s">
        <v>24299</v>
      </c>
      <c r="B15277" s="407" t="s">
        <v>24300</v>
      </c>
      <c r="C15277" s="408">
        <v>1</v>
      </c>
      <c r="D15277" s="408">
        <v>27.137599999999999</v>
      </c>
      <c r="E15277" s="408">
        <v>28.137599999999999</v>
      </c>
      <c r="F15277" s="409">
        <v>44510.632685185185</v>
      </c>
      <c r="G15277" s="408">
        <v>0</v>
      </c>
    </row>
    <row r="15278" spans="1:7" ht="15" x14ac:dyDescent="0.2">
      <c r="A15278" s="407" t="s">
        <v>24301</v>
      </c>
      <c r="B15278" s="407" t="s">
        <v>24302</v>
      </c>
      <c r="C15278" s="408">
        <v>0</v>
      </c>
      <c r="D15278" s="408">
        <v>6.44</v>
      </c>
      <c r="E15278" s="408">
        <v>6.44</v>
      </c>
      <c r="F15278" s="409">
        <v>44530.477187500001</v>
      </c>
      <c r="G15278" s="408">
        <v>0</v>
      </c>
    </row>
    <row r="15279" spans="1:7" ht="15" x14ac:dyDescent="0.2">
      <c r="A15279" s="407" t="s">
        <v>24303</v>
      </c>
      <c r="B15279" s="407" t="s">
        <v>24304</v>
      </c>
      <c r="C15279" s="408">
        <v>0</v>
      </c>
      <c r="D15279" s="408">
        <v>8.7899999999999991</v>
      </c>
      <c r="E15279" s="408">
        <v>8.7899999999999991</v>
      </c>
      <c r="F15279" s="409">
        <v>44530.477731481478</v>
      </c>
      <c r="G15279" s="408">
        <v>0</v>
      </c>
    </row>
    <row r="15280" spans="1:7" ht="15" x14ac:dyDescent="0.2">
      <c r="A15280" s="407" t="s">
        <v>24305</v>
      </c>
      <c r="B15280" s="407" t="s">
        <v>24306</v>
      </c>
      <c r="C15280" s="408">
        <v>15</v>
      </c>
      <c r="D15280" s="408">
        <v>14.18</v>
      </c>
      <c r="E15280" s="408">
        <v>29.18</v>
      </c>
      <c r="F15280" s="409">
        <v>44530.47824074074</v>
      </c>
      <c r="G15280" s="408">
        <v>0</v>
      </c>
    </row>
    <row r="15281" spans="1:7" ht="15" x14ac:dyDescent="0.2">
      <c r="A15281" s="407" t="s">
        <v>24307</v>
      </c>
      <c r="B15281" s="407" t="s">
        <v>24308</v>
      </c>
      <c r="C15281" s="408">
        <v>0</v>
      </c>
      <c r="D15281" s="408">
        <v>39</v>
      </c>
      <c r="E15281" s="408">
        <v>39</v>
      </c>
      <c r="F15281" s="409">
        <v>44510.633009259262</v>
      </c>
      <c r="G15281" s="408">
        <v>0</v>
      </c>
    </row>
    <row r="15282" spans="1:7" ht="15" x14ac:dyDescent="0.2">
      <c r="A15282" s="407" t="s">
        <v>24309</v>
      </c>
      <c r="B15282" s="407" t="s">
        <v>24310</v>
      </c>
      <c r="C15282" s="408">
        <v>0</v>
      </c>
      <c r="D15282" s="408">
        <v>29.8</v>
      </c>
      <c r="E15282" s="408">
        <v>29.8</v>
      </c>
      <c r="F15282" s="409">
        <v>44512.540324074071</v>
      </c>
      <c r="G15282" s="408">
        <v>0</v>
      </c>
    </row>
    <row r="15283" spans="1:7" ht="15" x14ac:dyDescent="0.25">
      <c r="A15283" s="407" t="s">
        <v>24311</v>
      </c>
      <c r="B15283" s="407" t="s">
        <v>24312</v>
      </c>
      <c r="C15283" s="406"/>
      <c r="D15283" s="408">
        <v>13.24</v>
      </c>
      <c r="E15283" s="408">
        <v>13.24</v>
      </c>
      <c r="F15283" s="409">
        <v>44524.321030092593</v>
      </c>
      <c r="G15283" s="408">
        <v>0</v>
      </c>
    </row>
    <row r="15284" spans="1:7" ht="15" x14ac:dyDescent="0.25">
      <c r="A15284" s="407" t="s">
        <v>24313</v>
      </c>
      <c r="B15284" s="407" t="s">
        <v>24314</v>
      </c>
      <c r="C15284" s="406"/>
      <c r="D15284" s="408">
        <v>18.149999999999999</v>
      </c>
      <c r="E15284" s="408">
        <v>18.149999999999999</v>
      </c>
      <c r="F15284" s="409">
        <v>44530.478842592594</v>
      </c>
      <c r="G15284" s="408">
        <v>0</v>
      </c>
    </row>
    <row r="15285" spans="1:7" ht="15" x14ac:dyDescent="0.25">
      <c r="A15285" s="407" t="s">
        <v>24315</v>
      </c>
      <c r="B15285" s="407" t="s">
        <v>24316</v>
      </c>
      <c r="C15285" s="406"/>
      <c r="D15285" s="408">
        <v>23.11</v>
      </c>
      <c r="E15285" s="408">
        <v>23.11</v>
      </c>
      <c r="F15285" s="406"/>
      <c r="G15285" s="408">
        <v>0</v>
      </c>
    </row>
    <row r="15286" spans="1:7" ht="15" x14ac:dyDescent="0.25">
      <c r="A15286" s="407" t="s">
        <v>38045</v>
      </c>
      <c r="B15286" s="407" t="s">
        <v>38046</v>
      </c>
      <c r="C15286" s="406"/>
      <c r="D15286" s="408">
        <v>28.5</v>
      </c>
      <c r="E15286" s="408">
        <v>28.5</v>
      </c>
      <c r="F15286" s="409">
        <v>43007.547349537039</v>
      </c>
      <c r="G15286" s="408">
        <v>0</v>
      </c>
    </row>
    <row r="15287" spans="1:7" ht="15" x14ac:dyDescent="0.25">
      <c r="A15287" s="407" t="s">
        <v>24317</v>
      </c>
      <c r="B15287" s="407" t="s">
        <v>24318</v>
      </c>
      <c r="C15287" s="406"/>
      <c r="D15287" s="406"/>
      <c r="E15287" s="406"/>
      <c r="F15287" s="409">
        <v>44523.583657407406</v>
      </c>
      <c r="G15287" s="408">
        <v>0</v>
      </c>
    </row>
    <row r="15288" spans="1:7" ht="15" x14ac:dyDescent="0.25">
      <c r="A15288" s="407" t="s">
        <v>24319</v>
      </c>
      <c r="B15288" s="407" t="s">
        <v>24320</v>
      </c>
      <c r="C15288" s="406"/>
      <c r="D15288" s="408">
        <v>7.67</v>
      </c>
      <c r="E15288" s="408">
        <v>7.67</v>
      </c>
      <c r="F15288" s="406"/>
      <c r="G15288" s="408">
        <v>0</v>
      </c>
    </row>
    <row r="15289" spans="1:7" ht="15" x14ac:dyDescent="0.25">
      <c r="A15289" s="407" t="s">
        <v>24321</v>
      </c>
      <c r="B15289" s="407" t="s">
        <v>24322</v>
      </c>
      <c r="C15289" s="406"/>
      <c r="D15289" s="408">
        <v>6.14</v>
      </c>
      <c r="E15289" s="408">
        <v>6.14</v>
      </c>
      <c r="F15289" s="406"/>
      <c r="G15289" s="408">
        <v>0</v>
      </c>
    </row>
    <row r="15290" spans="1:7" ht="15" x14ac:dyDescent="0.25">
      <c r="A15290" s="407" t="s">
        <v>24323</v>
      </c>
      <c r="B15290" s="407" t="s">
        <v>24324</v>
      </c>
      <c r="C15290" s="406"/>
      <c r="D15290" s="408">
        <v>9.1999999999999993</v>
      </c>
      <c r="E15290" s="408">
        <v>9.1999999999999993</v>
      </c>
      <c r="F15290" s="406"/>
      <c r="G15290" s="408">
        <v>0</v>
      </c>
    </row>
    <row r="15291" spans="1:7" ht="15" x14ac:dyDescent="0.25">
      <c r="A15291" s="407" t="s">
        <v>24325</v>
      </c>
      <c r="B15291" s="407" t="s">
        <v>24326</v>
      </c>
      <c r="C15291" s="406"/>
      <c r="D15291" s="408">
        <v>0.01</v>
      </c>
      <c r="E15291" s="408">
        <v>0.01</v>
      </c>
      <c r="F15291" s="406"/>
      <c r="G15291" s="408">
        <v>0</v>
      </c>
    </row>
    <row r="15292" spans="1:7" ht="15" x14ac:dyDescent="0.25">
      <c r="A15292" s="407" t="s">
        <v>24327</v>
      </c>
      <c r="B15292" s="407" t="s">
        <v>24328</v>
      </c>
      <c r="C15292" s="406"/>
      <c r="D15292" s="408">
        <v>0.01</v>
      </c>
      <c r="E15292" s="408">
        <v>0.01</v>
      </c>
      <c r="F15292" s="406"/>
      <c r="G15292" s="408">
        <v>0</v>
      </c>
    </row>
    <row r="15293" spans="1:7" ht="15" x14ac:dyDescent="0.25">
      <c r="A15293" s="407" t="s">
        <v>24329</v>
      </c>
      <c r="B15293" s="407" t="s">
        <v>24330</v>
      </c>
      <c r="C15293" s="406"/>
      <c r="D15293" s="408">
        <v>21.47</v>
      </c>
      <c r="E15293" s="408">
        <v>21.47</v>
      </c>
      <c r="F15293" s="406"/>
      <c r="G15293" s="408">
        <v>0</v>
      </c>
    </row>
    <row r="15294" spans="1:7" ht="15" x14ac:dyDescent="0.25">
      <c r="A15294" s="407" t="s">
        <v>24331</v>
      </c>
      <c r="B15294" s="407" t="s">
        <v>24332</v>
      </c>
      <c r="C15294" s="406"/>
      <c r="D15294" s="408">
        <v>21.47</v>
      </c>
      <c r="E15294" s="408">
        <v>21.47</v>
      </c>
      <c r="F15294" s="406"/>
      <c r="G15294" s="408">
        <v>0</v>
      </c>
    </row>
    <row r="15295" spans="1:7" ht="15" x14ac:dyDescent="0.25">
      <c r="A15295" s="407" t="s">
        <v>24333</v>
      </c>
      <c r="B15295" s="407" t="s">
        <v>24334</v>
      </c>
      <c r="C15295" s="406"/>
      <c r="D15295" s="408">
        <v>12.71</v>
      </c>
      <c r="E15295" s="408">
        <v>12.71</v>
      </c>
      <c r="F15295" s="406"/>
      <c r="G15295" s="408">
        <v>0</v>
      </c>
    </row>
    <row r="15296" spans="1:7" ht="15" x14ac:dyDescent="0.25">
      <c r="A15296" s="407" t="s">
        <v>24335</v>
      </c>
      <c r="B15296" s="407" t="s">
        <v>24336</v>
      </c>
      <c r="C15296" s="406"/>
      <c r="D15296" s="408">
        <v>8.8699999999999992</v>
      </c>
      <c r="E15296" s="408">
        <v>8.8699999999999992</v>
      </c>
      <c r="F15296" s="406"/>
      <c r="G15296" s="408">
        <v>0</v>
      </c>
    </row>
    <row r="15297" spans="1:7" ht="15" x14ac:dyDescent="0.25">
      <c r="A15297" s="407" t="s">
        <v>24337</v>
      </c>
      <c r="B15297" s="407" t="s">
        <v>24338</v>
      </c>
      <c r="C15297" s="406"/>
      <c r="D15297" s="408">
        <v>10.74</v>
      </c>
      <c r="E15297" s="408">
        <v>10.74</v>
      </c>
      <c r="F15297" s="406"/>
      <c r="G15297" s="408">
        <v>0</v>
      </c>
    </row>
    <row r="15298" spans="1:7" ht="15" x14ac:dyDescent="0.25">
      <c r="A15298" s="407" t="s">
        <v>24339</v>
      </c>
      <c r="B15298" s="407" t="s">
        <v>24340</v>
      </c>
      <c r="C15298" s="406"/>
      <c r="D15298" s="408">
        <v>8.69</v>
      </c>
      <c r="E15298" s="408">
        <v>8.69</v>
      </c>
      <c r="F15298" s="406"/>
      <c r="G15298" s="408">
        <v>0</v>
      </c>
    </row>
    <row r="15299" spans="1:7" ht="15" x14ac:dyDescent="0.2">
      <c r="A15299" s="407" t="s">
        <v>24341</v>
      </c>
      <c r="B15299" s="407" t="s">
        <v>24342</v>
      </c>
      <c r="C15299" s="408">
        <v>0</v>
      </c>
      <c r="D15299" s="408">
        <v>3.27</v>
      </c>
      <c r="E15299" s="408">
        <v>3.27</v>
      </c>
      <c r="F15299" s="409">
        <v>44872.4846875</v>
      </c>
      <c r="G15299" s="408">
        <v>0</v>
      </c>
    </row>
    <row r="15300" spans="1:7" ht="15" x14ac:dyDescent="0.2">
      <c r="A15300" s="407" t="s">
        <v>24343</v>
      </c>
      <c r="B15300" s="407" t="s">
        <v>24344</v>
      </c>
      <c r="C15300" s="408">
        <v>0</v>
      </c>
      <c r="D15300" s="408">
        <v>13.5</v>
      </c>
      <c r="E15300" s="408">
        <v>13.5</v>
      </c>
      <c r="F15300" s="409">
        <v>44526.359710648147</v>
      </c>
      <c r="G15300" s="408">
        <v>0</v>
      </c>
    </row>
    <row r="15301" spans="1:7" ht="15" x14ac:dyDescent="0.2">
      <c r="A15301" s="407" t="s">
        <v>38047</v>
      </c>
      <c r="B15301" s="407" t="s">
        <v>38048</v>
      </c>
      <c r="C15301" s="408">
        <v>0</v>
      </c>
      <c r="D15301" s="408">
        <v>2.62</v>
      </c>
      <c r="E15301" s="408">
        <v>2.62</v>
      </c>
      <c r="F15301" s="409">
        <v>43347.487962962965</v>
      </c>
      <c r="G15301" s="408">
        <v>0</v>
      </c>
    </row>
    <row r="15302" spans="1:7" ht="15" x14ac:dyDescent="0.2">
      <c r="A15302" s="407" t="s">
        <v>24345</v>
      </c>
      <c r="B15302" s="407" t="s">
        <v>24346</v>
      </c>
      <c r="C15302" s="408">
        <v>0</v>
      </c>
      <c r="D15302" s="408">
        <v>0.45</v>
      </c>
      <c r="E15302" s="408">
        <v>0.45</v>
      </c>
      <c r="F15302" s="409">
        <v>46079.451898148145</v>
      </c>
      <c r="G15302" s="408">
        <v>640</v>
      </c>
    </row>
    <row r="15303" spans="1:7" ht="15" x14ac:dyDescent="0.2">
      <c r="A15303" s="407" t="s">
        <v>24347</v>
      </c>
      <c r="B15303" s="407" t="s">
        <v>24348</v>
      </c>
      <c r="C15303" s="408">
        <v>0</v>
      </c>
      <c r="D15303" s="408">
        <v>0.38</v>
      </c>
      <c r="E15303" s="408">
        <v>0.38</v>
      </c>
      <c r="F15303" s="409">
        <v>45632.397569444445</v>
      </c>
      <c r="G15303" s="408">
        <v>344</v>
      </c>
    </row>
    <row r="15304" spans="1:7" ht="15" x14ac:dyDescent="0.2">
      <c r="A15304" s="407" t="s">
        <v>24349</v>
      </c>
      <c r="B15304" s="407" t="s">
        <v>24350</v>
      </c>
      <c r="C15304" s="408">
        <v>0</v>
      </c>
      <c r="D15304" s="408">
        <v>2.0699999999999998</v>
      </c>
      <c r="E15304" s="408">
        <v>2.0699999999999998</v>
      </c>
      <c r="F15304" s="409">
        <v>45103.553587962961</v>
      </c>
      <c r="G15304" s="408">
        <v>497</v>
      </c>
    </row>
    <row r="15305" spans="1:7" ht="15" x14ac:dyDescent="0.25">
      <c r="A15305" s="407" t="s">
        <v>24351</v>
      </c>
      <c r="B15305" s="407" t="s">
        <v>24352</v>
      </c>
      <c r="C15305" s="406"/>
      <c r="D15305" s="408">
        <v>0.49759999999999999</v>
      </c>
      <c r="E15305" s="408">
        <v>0.49759999999999999</v>
      </c>
      <c r="F15305" s="409">
        <v>43014.396666666667</v>
      </c>
      <c r="G15305" s="408">
        <v>0</v>
      </c>
    </row>
    <row r="15306" spans="1:7" ht="15" x14ac:dyDescent="0.2">
      <c r="A15306" s="407" t="s">
        <v>24353</v>
      </c>
      <c r="B15306" s="407" t="s">
        <v>24354</v>
      </c>
      <c r="C15306" s="408">
        <v>22.5</v>
      </c>
      <c r="D15306" s="408">
        <v>596.63120000000004</v>
      </c>
      <c r="E15306" s="408">
        <v>619.13120000000004</v>
      </c>
      <c r="F15306" s="409">
        <v>44525.700150462966</v>
      </c>
      <c r="G15306" s="408">
        <v>0</v>
      </c>
    </row>
    <row r="15307" spans="1:7" ht="15" x14ac:dyDescent="0.2">
      <c r="A15307" s="407" t="s">
        <v>24355</v>
      </c>
      <c r="B15307" s="407" t="s">
        <v>24356</v>
      </c>
      <c r="C15307" s="408">
        <v>20.5</v>
      </c>
      <c r="D15307" s="408">
        <v>281.82799999999997</v>
      </c>
      <c r="E15307" s="408">
        <v>302.32799999999997</v>
      </c>
      <c r="F15307" s="409">
        <v>44525.699652777781</v>
      </c>
      <c r="G15307" s="408">
        <v>0</v>
      </c>
    </row>
    <row r="15308" spans="1:7" ht="15" x14ac:dyDescent="0.2">
      <c r="A15308" s="407" t="s">
        <v>24357</v>
      </c>
      <c r="B15308" s="407" t="s">
        <v>24358</v>
      </c>
      <c r="C15308" s="408">
        <v>0</v>
      </c>
      <c r="D15308" s="408">
        <v>210</v>
      </c>
      <c r="E15308" s="408">
        <v>210</v>
      </c>
      <c r="F15308" s="409">
        <v>44525.699907407405</v>
      </c>
      <c r="G15308" s="408">
        <v>0</v>
      </c>
    </row>
    <row r="15309" spans="1:7" ht="15" x14ac:dyDescent="0.25">
      <c r="A15309" s="407" t="s">
        <v>24359</v>
      </c>
      <c r="B15309" s="407" t="s">
        <v>24360</v>
      </c>
      <c r="C15309" s="408">
        <v>0</v>
      </c>
      <c r="D15309" s="408">
        <v>91</v>
      </c>
      <c r="E15309" s="408">
        <v>91</v>
      </c>
      <c r="F15309" s="406"/>
      <c r="G15309" s="408">
        <v>0</v>
      </c>
    </row>
    <row r="15310" spans="1:7" ht="15" x14ac:dyDescent="0.25">
      <c r="A15310" s="407" t="s">
        <v>24361</v>
      </c>
      <c r="B15310" s="407" t="s">
        <v>24362</v>
      </c>
      <c r="C15310" s="406"/>
      <c r="D15310" s="408">
        <v>6.39</v>
      </c>
      <c r="E15310" s="408">
        <v>6.39</v>
      </c>
      <c r="F15310" s="409">
        <v>42982.674525462964</v>
      </c>
      <c r="G15310" s="408">
        <v>0</v>
      </c>
    </row>
    <row r="15311" spans="1:7" ht="15" x14ac:dyDescent="0.25">
      <c r="A15311" s="407" t="s">
        <v>24363</v>
      </c>
      <c r="B15311" s="407" t="s">
        <v>24364</v>
      </c>
      <c r="C15311" s="406"/>
      <c r="D15311" s="408">
        <v>4.45</v>
      </c>
      <c r="E15311" s="408">
        <v>4.45</v>
      </c>
      <c r="F15311" s="409">
        <v>44512.579027777778</v>
      </c>
      <c r="G15311" s="408">
        <v>0</v>
      </c>
    </row>
    <row r="15312" spans="1:7" ht="15" x14ac:dyDescent="0.25">
      <c r="A15312" s="407" t="s">
        <v>24365</v>
      </c>
      <c r="B15312" s="407" t="s">
        <v>24366</v>
      </c>
      <c r="C15312" s="406"/>
      <c r="D15312" s="408">
        <v>10.84</v>
      </c>
      <c r="E15312" s="408">
        <v>10.84</v>
      </c>
      <c r="F15312" s="409">
        <v>44526.372372685182</v>
      </c>
      <c r="G15312" s="408">
        <v>0</v>
      </c>
    </row>
    <row r="15313" spans="1:7" ht="15" x14ac:dyDescent="0.25">
      <c r="A15313" s="407" t="s">
        <v>24367</v>
      </c>
      <c r="B15313" s="407" t="s">
        <v>24368</v>
      </c>
      <c r="C15313" s="406"/>
      <c r="D15313" s="408">
        <v>7.31</v>
      </c>
      <c r="E15313" s="408">
        <v>7.31</v>
      </c>
      <c r="F15313" s="409">
        <v>44517.610347222224</v>
      </c>
      <c r="G15313" s="408">
        <v>0</v>
      </c>
    </row>
    <row r="15314" spans="1:7" ht="15" x14ac:dyDescent="0.25">
      <c r="A15314" s="407" t="s">
        <v>24369</v>
      </c>
      <c r="B15314" s="407" t="s">
        <v>24370</v>
      </c>
      <c r="C15314" s="406"/>
      <c r="D15314" s="408">
        <v>4.7</v>
      </c>
      <c r="E15314" s="408">
        <v>4.7</v>
      </c>
      <c r="F15314" s="409">
        <v>42982.677037037036</v>
      </c>
      <c r="G15314" s="408">
        <v>0</v>
      </c>
    </row>
    <row r="15315" spans="1:7" ht="15" x14ac:dyDescent="0.2">
      <c r="A15315" s="407" t="s">
        <v>24371</v>
      </c>
      <c r="B15315" s="407" t="s">
        <v>24372</v>
      </c>
      <c r="C15315" s="408">
        <v>5</v>
      </c>
      <c r="D15315" s="408">
        <v>15.14</v>
      </c>
      <c r="E15315" s="408">
        <v>20.14</v>
      </c>
      <c r="F15315" s="409">
        <v>44524.409409722219</v>
      </c>
      <c r="G15315" s="408">
        <v>0</v>
      </c>
    </row>
    <row r="15316" spans="1:7" ht="15" x14ac:dyDescent="0.25">
      <c r="A15316" s="407" t="s">
        <v>24373</v>
      </c>
      <c r="B15316" s="407" t="s">
        <v>24374</v>
      </c>
      <c r="C15316" s="408">
        <v>0</v>
      </c>
      <c r="D15316" s="408">
        <v>56</v>
      </c>
      <c r="E15316" s="408">
        <v>56</v>
      </c>
      <c r="F15316" s="406"/>
      <c r="G15316" s="408">
        <v>0</v>
      </c>
    </row>
    <row r="15317" spans="1:7" ht="15" x14ac:dyDescent="0.25">
      <c r="A15317" s="407" t="s">
        <v>24375</v>
      </c>
      <c r="B15317" s="407" t="s">
        <v>24376</v>
      </c>
      <c r="C15317" s="408">
        <v>0</v>
      </c>
      <c r="D15317" s="408">
        <v>157</v>
      </c>
      <c r="E15317" s="408">
        <v>157</v>
      </c>
      <c r="F15317" s="406"/>
      <c r="G15317" s="408">
        <v>0</v>
      </c>
    </row>
    <row r="15318" spans="1:7" ht="15" x14ac:dyDescent="0.25">
      <c r="A15318" s="407" t="s">
        <v>24377</v>
      </c>
      <c r="B15318" s="407" t="s">
        <v>24378</v>
      </c>
      <c r="C15318" s="406"/>
      <c r="D15318" s="406"/>
      <c r="E15318" s="406"/>
      <c r="F15318" s="409">
        <v>44512.446157407408</v>
      </c>
      <c r="G15318" s="408">
        <v>0</v>
      </c>
    </row>
    <row r="15319" spans="1:7" ht="15" x14ac:dyDescent="0.25">
      <c r="A15319" s="407" t="s">
        <v>24379</v>
      </c>
      <c r="B15319" s="407" t="s">
        <v>24380</v>
      </c>
      <c r="C15319" s="406"/>
      <c r="D15319" s="406"/>
      <c r="E15319" s="406"/>
      <c r="F15319" s="409">
        <v>44511.651261574072</v>
      </c>
      <c r="G15319" s="408">
        <v>0</v>
      </c>
    </row>
    <row r="15320" spans="1:7" ht="15" x14ac:dyDescent="0.25">
      <c r="A15320" s="407" t="s">
        <v>24381</v>
      </c>
      <c r="B15320" s="407" t="s">
        <v>24382</v>
      </c>
      <c r="C15320" s="406"/>
      <c r="D15320" s="406"/>
      <c r="E15320" s="406"/>
      <c r="F15320" s="406"/>
      <c r="G15320" s="408">
        <v>0</v>
      </c>
    </row>
    <row r="15321" spans="1:7" ht="15" x14ac:dyDescent="0.25">
      <c r="A15321" s="407" t="s">
        <v>24383</v>
      </c>
      <c r="B15321" s="407" t="s">
        <v>24384</v>
      </c>
      <c r="C15321" s="406"/>
      <c r="D15321" s="406"/>
      <c r="E15321" s="406"/>
      <c r="F15321" s="409">
        <v>44526.357766203706</v>
      </c>
      <c r="G15321" s="408">
        <v>0</v>
      </c>
    </row>
    <row r="15322" spans="1:7" ht="15" x14ac:dyDescent="0.25">
      <c r="A15322" s="407" t="s">
        <v>24385</v>
      </c>
      <c r="B15322" s="407" t="s">
        <v>24386</v>
      </c>
      <c r="C15322" s="406"/>
      <c r="D15322" s="406"/>
      <c r="E15322" s="406"/>
      <c r="F15322" s="409">
        <v>44510.631608796299</v>
      </c>
      <c r="G15322" s="408">
        <v>0</v>
      </c>
    </row>
    <row r="15323" spans="1:7" ht="15" x14ac:dyDescent="0.25">
      <c r="A15323" s="407" t="s">
        <v>24387</v>
      </c>
      <c r="B15323" s="407" t="s">
        <v>24388</v>
      </c>
      <c r="C15323" s="406"/>
      <c r="D15323" s="408">
        <v>6.14</v>
      </c>
      <c r="E15323" s="408">
        <v>6.14</v>
      </c>
      <c r="F15323" s="409">
        <v>42982.677581018521</v>
      </c>
      <c r="G15323" s="408">
        <v>0</v>
      </c>
    </row>
    <row r="15324" spans="1:7" ht="15" x14ac:dyDescent="0.25">
      <c r="A15324" s="407" t="s">
        <v>24389</v>
      </c>
      <c r="B15324" s="407" t="s">
        <v>24390</v>
      </c>
      <c r="C15324" s="406"/>
      <c r="D15324" s="408">
        <v>6.19</v>
      </c>
      <c r="E15324" s="408">
        <v>6.19</v>
      </c>
      <c r="F15324" s="409">
        <v>42982.678240740737</v>
      </c>
      <c r="G15324" s="408">
        <v>0</v>
      </c>
    </row>
    <row r="15325" spans="1:7" ht="15" x14ac:dyDescent="0.25">
      <c r="A15325" s="407" t="s">
        <v>24391</v>
      </c>
      <c r="B15325" s="407" t="s">
        <v>24392</v>
      </c>
      <c r="C15325" s="406"/>
      <c r="D15325" s="408">
        <v>2.81</v>
      </c>
      <c r="E15325" s="408">
        <v>2.81</v>
      </c>
      <c r="F15325" s="409">
        <v>42982.678749999999</v>
      </c>
      <c r="G15325" s="408">
        <v>0</v>
      </c>
    </row>
    <row r="15326" spans="1:7" ht="15" x14ac:dyDescent="0.2">
      <c r="A15326" s="407" t="s">
        <v>38049</v>
      </c>
      <c r="B15326" s="407" t="s">
        <v>38050</v>
      </c>
      <c r="C15326" s="408">
        <v>0</v>
      </c>
      <c r="D15326" s="408">
        <v>157.5</v>
      </c>
      <c r="E15326" s="408">
        <v>157.5</v>
      </c>
      <c r="F15326" s="409">
        <v>45730.65865740741</v>
      </c>
      <c r="G15326" s="408">
        <v>0</v>
      </c>
    </row>
    <row r="15327" spans="1:7" ht="15" x14ac:dyDescent="0.2">
      <c r="A15327" s="407" t="s">
        <v>38051</v>
      </c>
      <c r="B15327" s="407" t="s">
        <v>38052</v>
      </c>
      <c r="C15327" s="408">
        <v>7.5</v>
      </c>
      <c r="D15327" s="408">
        <v>18.9254</v>
      </c>
      <c r="E15327" s="408">
        <v>26.4254</v>
      </c>
      <c r="F15327" s="409">
        <v>43007.548252314817</v>
      </c>
      <c r="G15327" s="408">
        <v>0</v>
      </c>
    </row>
    <row r="15328" spans="1:7" ht="15" x14ac:dyDescent="0.2">
      <c r="A15328" s="407" t="s">
        <v>38053</v>
      </c>
      <c r="B15328" s="407" t="s">
        <v>38054</v>
      </c>
      <c r="C15328" s="408">
        <v>0</v>
      </c>
      <c r="D15328" s="408">
        <v>3.54</v>
      </c>
      <c r="E15328" s="408">
        <v>3.54</v>
      </c>
      <c r="F15328" s="409">
        <v>43007.548738425925</v>
      </c>
      <c r="G15328" s="408">
        <v>0</v>
      </c>
    </row>
    <row r="15329" spans="1:7" ht="15" x14ac:dyDescent="0.2">
      <c r="A15329" s="407" t="s">
        <v>38055</v>
      </c>
      <c r="B15329" s="407" t="s">
        <v>38056</v>
      </c>
      <c r="C15329" s="408">
        <v>0</v>
      </c>
      <c r="D15329" s="408">
        <v>0.61</v>
      </c>
      <c r="E15329" s="408">
        <v>0.61</v>
      </c>
      <c r="F15329" s="409">
        <v>43007.549027777779</v>
      </c>
      <c r="G15329" s="408">
        <v>0</v>
      </c>
    </row>
    <row r="15330" spans="1:7" ht="15" x14ac:dyDescent="0.2">
      <c r="A15330" s="407" t="s">
        <v>38057</v>
      </c>
      <c r="B15330" s="407" t="s">
        <v>38058</v>
      </c>
      <c r="C15330" s="408">
        <v>0</v>
      </c>
      <c r="D15330" s="408">
        <v>4.9610000000000003</v>
      </c>
      <c r="E15330" s="408">
        <v>4.9610000000000003</v>
      </c>
      <c r="F15330" s="409">
        <v>43378.411666666667</v>
      </c>
      <c r="G15330" s="408">
        <v>0</v>
      </c>
    </row>
    <row r="15331" spans="1:7" ht="15" x14ac:dyDescent="0.2">
      <c r="A15331" s="407" t="s">
        <v>24393</v>
      </c>
      <c r="B15331" s="407" t="s">
        <v>24394</v>
      </c>
      <c r="C15331" s="408">
        <v>0</v>
      </c>
      <c r="D15331" s="408">
        <v>0.34260000000000002</v>
      </c>
      <c r="E15331" s="408">
        <v>0.34260000000000002</v>
      </c>
      <c r="F15331" s="409">
        <v>44525.706909722219</v>
      </c>
      <c r="G15331" s="408">
        <v>0</v>
      </c>
    </row>
    <row r="15332" spans="1:7" ht="15" x14ac:dyDescent="0.25">
      <c r="A15332" s="407" t="s">
        <v>38059</v>
      </c>
      <c r="B15332" s="407" t="s">
        <v>38060</v>
      </c>
      <c r="C15332" s="406"/>
      <c r="D15332" s="408">
        <v>4.0999999999999996</v>
      </c>
      <c r="E15332" s="408">
        <v>4.0999999999999996</v>
      </c>
      <c r="F15332" s="409">
        <v>43012.574467592596</v>
      </c>
      <c r="G15332" s="408">
        <v>0</v>
      </c>
    </row>
    <row r="15333" spans="1:7" ht="15" x14ac:dyDescent="0.2">
      <c r="A15333" s="407" t="s">
        <v>38061</v>
      </c>
      <c r="B15333" s="407" t="s">
        <v>38062</v>
      </c>
      <c r="C15333" s="408">
        <v>0</v>
      </c>
      <c r="D15333" s="408">
        <v>1.38</v>
      </c>
      <c r="E15333" s="408">
        <v>1.38</v>
      </c>
      <c r="F15333" s="409">
        <v>43007.55</v>
      </c>
      <c r="G15333" s="408">
        <v>0</v>
      </c>
    </row>
    <row r="15334" spans="1:7" ht="15" x14ac:dyDescent="0.2">
      <c r="A15334" s="407" t="s">
        <v>24395</v>
      </c>
      <c r="B15334" s="407" t="s">
        <v>24396</v>
      </c>
      <c r="C15334" s="408">
        <v>0</v>
      </c>
      <c r="D15334" s="408">
        <v>1.55</v>
      </c>
      <c r="E15334" s="408">
        <v>1.55</v>
      </c>
      <c r="F15334" s="409">
        <v>46042.645428240743</v>
      </c>
      <c r="G15334" s="408">
        <v>1925</v>
      </c>
    </row>
    <row r="15335" spans="1:7" ht="15" x14ac:dyDescent="0.25">
      <c r="A15335" s="407" t="s">
        <v>24397</v>
      </c>
      <c r="B15335" s="407" t="s">
        <v>24398</v>
      </c>
      <c r="C15335" s="406"/>
      <c r="D15335" s="408">
        <v>12.12</v>
      </c>
      <c r="E15335" s="408">
        <v>12.12</v>
      </c>
      <c r="F15335" s="409">
        <v>44510.66201388889</v>
      </c>
      <c r="G15335" s="408">
        <v>0</v>
      </c>
    </row>
    <row r="15336" spans="1:7" ht="15" x14ac:dyDescent="0.2">
      <c r="A15336" s="407" t="s">
        <v>24399</v>
      </c>
      <c r="B15336" s="407" t="s">
        <v>24400</v>
      </c>
      <c r="C15336" s="408">
        <v>0</v>
      </c>
      <c r="D15336" s="408">
        <v>0.15</v>
      </c>
      <c r="E15336" s="408">
        <v>0.15</v>
      </c>
      <c r="F15336" s="409">
        <v>44523.571400462963</v>
      </c>
      <c r="G15336" s="408">
        <v>0</v>
      </c>
    </row>
    <row r="15337" spans="1:7" ht="15" x14ac:dyDescent="0.2">
      <c r="A15337" s="407" t="s">
        <v>38063</v>
      </c>
      <c r="B15337" s="407" t="s">
        <v>38064</v>
      </c>
      <c r="C15337" s="408">
        <v>0.5</v>
      </c>
      <c r="D15337" s="408">
        <v>2.3862000000000001</v>
      </c>
      <c r="E15337" s="408">
        <v>2.8862000000000001</v>
      </c>
      <c r="F15337" s="409">
        <v>43007.550335648149</v>
      </c>
      <c r="G15337" s="408">
        <v>0</v>
      </c>
    </row>
    <row r="15338" spans="1:7" ht="15" x14ac:dyDescent="0.2">
      <c r="A15338" s="407" t="s">
        <v>38065</v>
      </c>
      <c r="B15338" s="407" t="s">
        <v>38066</v>
      </c>
      <c r="C15338" s="408">
        <v>0.5</v>
      </c>
      <c r="D15338" s="408">
        <v>2.5861999999999998</v>
      </c>
      <c r="E15338" s="408">
        <v>3.0861999999999998</v>
      </c>
      <c r="F15338" s="409">
        <v>43007.550613425927</v>
      </c>
      <c r="G15338" s="408">
        <v>0</v>
      </c>
    </row>
    <row r="15339" spans="1:7" ht="15" x14ac:dyDescent="0.2">
      <c r="A15339" s="407" t="s">
        <v>24401</v>
      </c>
      <c r="B15339" s="407" t="s">
        <v>24402</v>
      </c>
      <c r="C15339" s="408">
        <v>0</v>
      </c>
      <c r="D15339" s="408">
        <v>2.17</v>
      </c>
      <c r="E15339" s="408">
        <v>2.17</v>
      </c>
      <c r="F15339" s="409">
        <v>46064.429212962961</v>
      </c>
      <c r="G15339" s="408">
        <v>0</v>
      </c>
    </row>
    <row r="15340" spans="1:7" ht="15" x14ac:dyDescent="0.25">
      <c r="A15340" s="407" t="s">
        <v>24403</v>
      </c>
      <c r="B15340" s="407" t="s">
        <v>24404</v>
      </c>
      <c r="C15340" s="406"/>
      <c r="D15340" s="408">
        <v>0.15</v>
      </c>
      <c r="E15340" s="408">
        <v>0.15</v>
      </c>
      <c r="F15340" s="409">
        <v>44523.571712962963</v>
      </c>
      <c r="G15340" s="408">
        <v>0</v>
      </c>
    </row>
    <row r="15341" spans="1:7" ht="15" x14ac:dyDescent="0.2">
      <c r="A15341" s="407" t="s">
        <v>24405</v>
      </c>
      <c r="B15341" s="407" t="s">
        <v>24406</v>
      </c>
      <c r="C15341" s="408">
        <v>0</v>
      </c>
      <c r="D15341" s="408">
        <v>0.43</v>
      </c>
      <c r="E15341" s="408">
        <v>0.43</v>
      </c>
      <c r="F15341" s="409">
        <v>45572.593460648146</v>
      </c>
      <c r="G15341" s="408">
        <v>515</v>
      </c>
    </row>
    <row r="15342" spans="1:7" ht="15" x14ac:dyDescent="0.2">
      <c r="A15342" s="407" t="s">
        <v>24407</v>
      </c>
      <c r="B15342" s="407" t="s">
        <v>24408</v>
      </c>
      <c r="C15342" s="408">
        <v>0</v>
      </c>
      <c r="D15342" s="408">
        <v>2.6884000000000001</v>
      </c>
      <c r="E15342" s="408">
        <v>2.6884000000000001</v>
      </c>
      <c r="F15342" s="409">
        <v>45147.489837962959</v>
      </c>
      <c r="G15342" s="408">
        <v>0</v>
      </c>
    </row>
    <row r="15343" spans="1:7" ht="15" x14ac:dyDescent="0.25">
      <c r="A15343" s="407" t="s">
        <v>24409</v>
      </c>
      <c r="B15343" s="407" t="s">
        <v>24410</v>
      </c>
      <c r="C15343" s="406"/>
      <c r="D15343" s="408">
        <v>11.383599999999999</v>
      </c>
      <c r="E15343" s="408">
        <v>11.383599999999999</v>
      </c>
      <c r="F15343" s="409">
        <v>44510.64203703704</v>
      </c>
      <c r="G15343" s="408">
        <v>0</v>
      </c>
    </row>
    <row r="15344" spans="1:7" ht="15" x14ac:dyDescent="0.25">
      <c r="A15344" s="407" t="s">
        <v>24411</v>
      </c>
      <c r="B15344" s="407" t="s">
        <v>24412</v>
      </c>
      <c r="C15344" s="406"/>
      <c r="D15344" s="408">
        <v>11.383599999999999</v>
      </c>
      <c r="E15344" s="408">
        <v>11.383599999999999</v>
      </c>
      <c r="F15344" s="409">
        <v>44510.641747685186</v>
      </c>
      <c r="G15344" s="408">
        <v>0</v>
      </c>
    </row>
    <row r="15345" spans="1:7" ht="15" x14ac:dyDescent="0.25">
      <c r="A15345" s="407" t="s">
        <v>24413</v>
      </c>
      <c r="B15345" s="407" t="s">
        <v>24414</v>
      </c>
      <c r="C15345" s="406"/>
      <c r="D15345" s="408">
        <v>10.983599999999999</v>
      </c>
      <c r="E15345" s="408">
        <v>10.983599999999999</v>
      </c>
      <c r="F15345" s="409">
        <v>44510.642361111109</v>
      </c>
      <c r="G15345" s="408">
        <v>0</v>
      </c>
    </row>
    <row r="15346" spans="1:7" ht="15" x14ac:dyDescent="0.2">
      <c r="A15346" s="407" t="s">
        <v>24415</v>
      </c>
      <c r="B15346" s="407" t="s">
        <v>34162</v>
      </c>
      <c r="C15346" s="408">
        <v>0</v>
      </c>
      <c r="D15346" s="408">
        <v>2.992</v>
      </c>
      <c r="E15346" s="408">
        <v>2.992</v>
      </c>
      <c r="F15346" s="409">
        <v>45426.357499999998</v>
      </c>
      <c r="G15346" s="408">
        <v>0</v>
      </c>
    </row>
    <row r="15347" spans="1:7" ht="15" x14ac:dyDescent="0.25">
      <c r="A15347" s="407" t="s">
        <v>24416</v>
      </c>
      <c r="B15347" s="407" t="s">
        <v>24417</v>
      </c>
      <c r="C15347" s="406"/>
      <c r="D15347" s="408">
        <v>7.8440000000000003</v>
      </c>
      <c r="E15347" s="408">
        <v>7.8440000000000003</v>
      </c>
      <c r="F15347" s="409">
        <v>44524.324976851851</v>
      </c>
      <c r="G15347" s="408">
        <v>0</v>
      </c>
    </row>
    <row r="15348" spans="1:7" ht="15" x14ac:dyDescent="0.2">
      <c r="A15348" s="407" t="s">
        <v>24418</v>
      </c>
      <c r="B15348" s="407" t="s">
        <v>24419</v>
      </c>
      <c r="C15348" s="408">
        <v>0</v>
      </c>
      <c r="D15348" s="408">
        <v>32.125439999999998</v>
      </c>
      <c r="E15348" s="408">
        <v>32.125439999999998</v>
      </c>
      <c r="F15348" s="409">
        <v>43012.690578703703</v>
      </c>
      <c r="G15348" s="408">
        <v>0</v>
      </c>
    </row>
    <row r="15349" spans="1:7" ht="15" x14ac:dyDescent="0.2">
      <c r="A15349" s="407" t="s">
        <v>24420</v>
      </c>
      <c r="B15349" s="407" t="s">
        <v>24421</v>
      </c>
      <c r="C15349" s="408">
        <v>3.25</v>
      </c>
      <c r="D15349" s="408">
        <v>50.089599999999997</v>
      </c>
      <c r="E15349" s="408">
        <v>58.839599999999997</v>
      </c>
      <c r="F15349" s="409">
        <v>45810.34646990741</v>
      </c>
      <c r="G15349" s="408">
        <v>0</v>
      </c>
    </row>
    <row r="15350" spans="1:7" ht="15" x14ac:dyDescent="0.2">
      <c r="A15350" s="407" t="s">
        <v>38067</v>
      </c>
      <c r="B15350" s="407" t="s">
        <v>38068</v>
      </c>
      <c r="C15350" s="408">
        <v>0</v>
      </c>
      <c r="D15350" s="408">
        <v>13.641089576287055</v>
      </c>
      <c r="E15350" s="408">
        <v>13.641089576287055</v>
      </c>
      <c r="F15350" s="409">
        <v>43041.457094907404</v>
      </c>
      <c r="G15350" s="408">
        <v>0</v>
      </c>
    </row>
    <row r="15351" spans="1:7" ht="15" x14ac:dyDescent="0.2">
      <c r="A15351" s="407" t="s">
        <v>38069</v>
      </c>
      <c r="B15351" s="407" t="s">
        <v>25694</v>
      </c>
      <c r="C15351" s="408">
        <v>0</v>
      </c>
      <c r="D15351" s="408">
        <v>13.641089576287055</v>
      </c>
      <c r="E15351" s="408">
        <v>13.641089576287055</v>
      </c>
      <c r="F15351" s="409">
        <v>43041.457280092596</v>
      </c>
      <c r="G15351" s="408">
        <v>0</v>
      </c>
    </row>
    <row r="15352" spans="1:7" ht="15" x14ac:dyDescent="0.2">
      <c r="A15352" s="407" t="s">
        <v>24422</v>
      </c>
      <c r="B15352" s="407" t="s">
        <v>38070</v>
      </c>
      <c r="C15352" s="408">
        <v>3.25</v>
      </c>
      <c r="D15352" s="408">
        <v>51.1494</v>
      </c>
      <c r="E15352" s="408">
        <v>59.8994</v>
      </c>
      <c r="F15352" s="409">
        <v>45810.346770833334</v>
      </c>
      <c r="G15352" s="408">
        <v>13</v>
      </c>
    </row>
    <row r="15353" spans="1:7" ht="15" x14ac:dyDescent="0.2">
      <c r="A15353" s="407" t="s">
        <v>38071</v>
      </c>
      <c r="B15353" s="407" t="s">
        <v>38072</v>
      </c>
      <c r="C15353" s="408">
        <v>6.5</v>
      </c>
      <c r="D15353" s="408">
        <v>91.442489576287045</v>
      </c>
      <c r="E15353" s="408">
        <v>97.942489576287059</v>
      </c>
      <c r="F15353" s="409">
        <v>43244.422106481485</v>
      </c>
      <c r="G15353" s="408">
        <v>0</v>
      </c>
    </row>
    <row r="15354" spans="1:7" ht="15" x14ac:dyDescent="0.2">
      <c r="A15354" s="407" t="s">
        <v>38073</v>
      </c>
      <c r="B15354" s="407" t="s">
        <v>38074</v>
      </c>
      <c r="C15354" s="408">
        <v>6.5</v>
      </c>
      <c r="D15354" s="408">
        <v>91.442489576287045</v>
      </c>
      <c r="E15354" s="408">
        <v>97.942489576287059</v>
      </c>
      <c r="F15354" s="409">
        <v>43244.422291666669</v>
      </c>
      <c r="G15354" s="408">
        <v>0</v>
      </c>
    </row>
    <row r="15355" spans="1:7" ht="15" x14ac:dyDescent="0.2">
      <c r="A15355" s="407" t="s">
        <v>38075</v>
      </c>
      <c r="B15355" s="407" t="s">
        <v>38076</v>
      </c>
      <c r="C15355" s="408">
        <v>0</v>
      </c>
      <c r="D15355" s="408">
        <v>306.43</v>
      </c>
      <c r="E15355" s="408">
        <v>306.43</v>
      </c>
      <c r="F15355" s="409">
        <v>43013.614004629628</v>
      </c>
      <c r="G15355" s="408">
        <v>0</v>
      </c>
    </row>
    <row r="15356" spans="1:7" ht="15" x14ac:dyDescent="0.2">
      <c r="A15356" s="407" t="s">
        <v>38077</v>
      </c>
      <c r="B15356" s="407" t="s">
        <v>38078</v>
      </c>
      <c r="C15356" s="408">
        <v>0</v>
      </c>
      <c r="D15356" s="408">
        <v>306.43</v>
      </c>
      <c r="E15356" s="408">
        <v>306.43</v>
      </c>
      <c r="F15356" s="409">
        <v>43013.614560185182</v>
      </c>
      <c r="G15356" s="408">
        <v>0</v>
      </c>
    </row>
    <row r="15357" spans="1:7" ht="15" x14ac:dyDescent="0.2">
      <c r="A15357" s="407" t="s">
        <v>38079</v>
      </c>
      <c r="B15357" s="407" t="s">
        <v>38080</v>
      </c>
      <c r="C15357" s="408">
        <v>0.05</v>
      </c>
      <c r="D15357" s="408">
        <v>314.10000000000002</v>
      </c>
      <c r="E15357" s="408">
        <v>314.14999999999998</v>
      </c>
      <c r="F15357" s="409">
        <v>43013.615208333336</v>
      </c>
      <c r="G15357" s="408">
        <v>0</v>
      </c>
    </row>
    <row r="15358" spans="1:7" ht="15" x14ac:dyDescent="0.2">
      <c r="A15358" s="407" t="s">
        <v>38081</v>
      </c>
      <c r="B15358" s="407" t="s">
        <v>38082</v>
      </c>
      <c r="C15358" s="408">
        <v>0.05</v>
      </c>
      <c r="D15358" s="408">
        <v>314.10000000000002</v>
      </c>
      <c r="E15358" s="408">
        <v>314.14999999999998</v>
      </c>
      <c r="F15358" s="409">
        <v>43013.615740740737</v>
      </c>
      <c r="G15358" s="408">
        <v>0</v>
      </c>
    </row>
    <row r="15359" spans="1:7" ht="15" x14ac:dyDescent="0.2">
      <c r="A15359" s="407" t="s">
        <v>38083</v>
      </c>
      <c r="B15359" s="407" t="s">
        <v>38084</v>
      </c>
      <c r="C15359" s="408">
        <v>7.6</v>
      </c>
      <c r="D15359" s="408">
        <v>388.8424</v>
      </c>
      <c r="E15359" s="408">
        <v>396.44240000000002</v>
      </c>
      <c r="F15359" s="409">
        <v>43244.422476851854</v>
      </c>
      <c r="G15359" s="408">
        <v>0</v>
      </c>
    </row>
    <row r="15360" spans="1:7" ht="15" x14ac:dyDescent="0.2">
      <c r="A15360" s="407" t="s">
        <v>38085</v>
      </c>
      <c r="B15360" s="407" t="s">
        <v>38086</v>
      </c>
      <c r="C15360" s="408">
        <v>7.6</v>
      </c>
      <c r="D15360" s="408">
        <v>388.8424</v>
      </c>
      <c r="E15360" s="408">
        <v>396.44240000000002</v>
      </c>
      <c r="F15360" s="409">
        <v>43244.422673611109</v>
      </c>
      <c r="G15360" s="408">
        <v>0</v>
      </c>
    </row>
    <row r="15361" spans="1:7" ht="15" x14ac:dyDescent="0.2">
      <c r="A15361" s="407" t="s">
        <v>38087</v>
      </c>
      <c r="B15361" s="407" t="s">
        <v>38088</v>
      </c>
      <c r="C15361" s="408">
        <v>7.6</v>
      </c>
      <c r="D15361" s="408">
        <v>401.11778684650977</v>
      </c>
      <c r="E15361" s="408">
        <v>408.71778684650974</v>
      </c>
      <c r="F15361" s="409">
        <v>43244.42287037037</v>
      </c>
      <c r="G15361" s="408">
        <v>0</v>
      </c>
    </row>
    <row r="15362" spans="1:7" ht="15" x14ac:dyDescent="0.2">
      <c r="A15362" s="407" t="s">
        <v>38089</v>
      </c>
      <c r="B15362" s="407" t="s">
        <v>38090</v>
      </c>
      <c r="C15362" s="408">
        <v>7.6</v>
      </c>
      <c r="D15362" s="408">
        <v>401.11778684650977</v>
      </c>
      <c r="E15362" s="408">
        <v>408.71778684650974</v>
      </c>
      <c r="F15362" s="409">
        <v>43244.423067129632</v>
      </c>
      <c r="G15362" s="408">
        <v>0</v>
      </c>
    </row>
    <row r="15363" spans="1:7" ht="15" x14ac:dyDescent="0.2">
      <c r="A15363" s="407" t="s">
        <v>24423</v>
      </c>
      <c r="B15363" s="407" t="s">
        <v>24424</v>
      </c>
      <c r="C15363" s="408">
        <v>37.083333333333336</v>
      </c>
      <c r="D15363" s="408">
        <v>114.41730364430583</v>
      </c>
      <c r="E15363" s="408">
        <v>159.41730364430583</v>
      </c>
      <c r="F15363" s="409">
        <v>45684.565983796296</v>
      </c>
      <c r="G15363" s="408">
        <v>0</v>
      </c>
    </row>
    <row r="15364" spans="1:7" ht="15" x14ac:dyDescent="0.2">
      <c r="A15364" s="407" t="s">
        <v>24425</v>
      </c>
      <c r="B15364" s="407" t="s">
        <v>24426</v>
      </c>
      <c r="C15364" s="408">
        <v>37.083333333333336</v>
      </c>
      <c r="D15364" s="408">
        <v>114.31530364430584</v>
      </c>
      <c r="E15364" s="408">
        <v>159.31530364430583</v>
      </c>
      <c r="F15364" s="409">
        <v>45684.566041666665</v>
      </c>
      <c r="G15364" s="408">
        <v>0</v>
      </c>
    </row>
    <row r="15365" spans="1:7" ht="15" x14ac:dyDescent="0.2">
      <c r="A15365" s="407" t="s">
        <v>24427</v>
      </c>
      <c r="B15365" s="407" t="s">
        <v>24428</v>
      </c>
      <c r="C15365" s="408">
        <v>67.583333333333329</v>
      </c>
      <c r="D15365" s="408">
        <v>92.61388703400938</v>
      </c>
      <c r="E15365" s="408">
        <v>168.53055370067608</v>
      </c>
      <c r="F15365" s="409">
        <v>45684.566921296297</v>
      </c>
      <c r="G15365" s="408">
        <v>0</v>
      </c>
    </row>
    <row r="15366" spans="1:7" ht="15" x14ac:dyDescent="0.2">
      <c r="A15366" s="407" t="s">
        <v>24429</v>
      </c>
      <c r="B15366" s="407" t="s">
        <v>24430</v>
      </c>
      <c r="C15366" s="408">
        <v>67.583333333333329</v>
      </c>
      <c r="D15366" s="408">
        <v>91.831487034009385</v>
      </c>
      <c r="E15366" s="408">
        <v>167.74815370067606</v>
      </c>
      <c r="F15366" s="409">
        <v>45684.566990740743</v>
      </c>
      <c r="G15366" s="408">
        <v>0</v>
      </c>
    </row>
    <row r="15367" spans="1:7" ht="15" x14ac:dyDescent="0.2">
      <c r="A15367" s="407" t="s">
        <v>24431</v>
      </c>
      <c r="B15367" s="407" t="s">
        <v>24432</v>
      </c>
      <c r="C15367" s="408">
        <v>0</v>
      </c>
      <c r="D15367" s="408">
        <v>5.8250000000000002</v>
      </c>
      <c r="E15367" s="408">
        <v>5.8250000000000002</v>
      </c>
      <c r="F15367" s="409">
        <v>44524.440335648149</v>
      </c>
      <c r="G15367" s="408">
        <v>0</v>
      </c>
    </row>
    <row r="15368" spans="1:7" ht="15" x14ac:dyDescent="0.25">
      <c r="A15368" s="407" t="s">
        <v>24433</v>
      </c>
      <c r="B15368" s="407" t="s">
        <v>24434</v>
      </c>
      <c r="C15368" s="406"/>
      <c r="D15368" s="408">
        <v>59.118699999999997</v>
      </c>
      <c r="E15368" s="408">
        <v>59.118699999999997</v>
      </c>
      <c r="F15368" s="409">
        <v>44524.437002314815</v>
      </c>
      <c r="G15368" s="408">
        <v>0</v>
      </c>
    </row>
    <row r="15369" spans="1:7" ht="15" x14ac:dyDescent="0.25">
      <c r="A15369" s="407" t="s">
        <v>24435</v>
      </c>
      <c r="B15369" s="407" t="s">
        <v>24436</v>
      </c>
      <c r="C15369" s="406"/>
      <c r="D15369" s="408">
        <v>7.8418999999999999</v>
      </c>
      <c r="E15369" s="408">
        <v>7.8418999999999999</v>
      </c>
      <c r="F15369" s="409">
        <v>43012.692175925928</v>
      </c>
      <c r="G15369" s="408">
        <v>0</v>
      </c>
    </row>
    <row r="15370" spans="1:7" ht="15" x14ac:dyDescent="0.25">
      <c r="A15370" s="407" t="s">
        <v>24437</v>
      </c>
      <c r="B15370" s="407" t="s">
        <v>24438</v>
      </c>
      <c r="C15370" s="406"/>
      <c r="D15370" s="408">
        <v>4.6119000000000003</v>
      </c>
      <c r="E15370" s="408">
        <v>4.6119000000000003</v>
      </c>
      <c r="F15370" s="409">
        <v>43012.692256944443</v>
      </c>
      <c r="G15370" s="408">
        <v>0</v>
      </c>
    </row>
    <row r="15371" spans="1:7" ht="15" x14ac:dyDescent="0.25">
      <c r="A15371" s="407" t="s">
        <v>24439</v>
      </c>
      <c r="B15371" s="407" t="s">
        <v>24440</v>
      </c>
      <c r="C15371" s="406"/>
      <c r="D15371" s="408">
        <v>6.9919000000000002</v>
      </c>
      <c r="E15371" s="408">
        <v>6.9919000000000002</v>
      </c>
      <c r="F15371" s="409">
        <v>43012.692314814813</v>
      </c>
      <c r="G15371" s="408">
        <v>0</v>
      </c>
    </row>
    <row r="15372" spans="1:7" ht="15" x14ac:dyDescent="0.2">
      <c r="A15372" s="407" t="s">
        <v>24441</v>
      </c>
      <c r="B15372" s="407" t="s">
        <v>24442</v>
      </c>
      <c r="C15372" s="408">
        <v>0</v>
      </c>
      <c r="D15372" s="408">
        <v>18.625440000000001</v>
      </c>
      <c r="E15372" s="408">
        <v>18.625440000000001</v>
      </c>
      <c r="F15372" s="409">
        <v>44524.430023148147</v>
      </c>
      <c r="G15372" s="408">
        <v>0</v>
      </c>
    </row>
    <row r="15373" spans="1:7" ht="15" x14ac:dyDescent="0.25">
      <c r="A15373" s="407" t="s">
        <v>24443</v>
      </c>
      <c r="B15373" s="407" t="s">
        <v>24444</v>
      </c>
      <c r="C15373" s="406"/>
      <c r="D15373" s="408">
        <v>182.7012</v>
      </c>
      <c r="E15373" s="408">
        <v>182.7012</v>
      </c>
      <c r="F15373" s="409">
        <v>43012.692442129628</v>
      </c>
      <c r="G15373" s="408">
        <v>0</v>
      </c>
    </row>
    <row r="15374" spans="1:7" ht="15" x14ac:dyDescent="0.25">
      <c r="A15374" s="407" t="s">
        <v>24445</v>
      </c>
      <c r="B15374" s="407" t="s">
        <v>24446</v>
      </c>
      <c r="C15374" s="406"/>
      <c r="D15374" s="408">
        <v>114.85120000000001</v>
      </c>
      <c r="E15374" s="408">
        <v>114.85120000000001</v>
      </c>
      <c r="F15374" s="409">
        <v>43012.692488425928</v>
      </c>
      <c r="G15374" s="408">
        <v>0</v>
      </c>
    </row>
    <row r="15375" spans="1:7" ht="15" x14ac:dyDescent="0.25">
      <c r="A15375" s="407" t="s">
        <v>24447</v>
      </c>
      <c r="B15375" s="407" t="s">
        <v>24448</v>
      </c>
      <c r="C15375" s="406"/>
      <c r="D15375" s="408">
        <v>7.3074000000000003</v>
      </c>
      <c r="E15375" s="408">
        <v>7.3074000000000003</v>
      </c>
      <c r="F15375" s="409">
        <v>43012.692546296297</v>
      </c>
      <c r="G15375" s="408">
        <v>0</v>
      </c>
    </row>
    <row r="15376" spans="1:7" ht="15" x14ac:dyDescent="0.25">
      <c r="A15376" s="407" t="s">
        <v>24449</v>
      </c>
      <c r="B15376" s="407" t="s">
        <v>24450</v>
      </c>
      <c r="C15376" s="406"/>
      <c r="D15376" s="408">
        <v>15.659599999999999</v>
      </c>
      <c r="E15376" s="408">
        <v>15.659599999999999</v>
      </c>
      <c r="F15376" s="409">
        <v>44517.454305555555</v>
      </c>
      <c r="G15376" s="408">
        <v>0</v>
      </c>
    </row>
    <row r="15377" spans="1:7" ht="15" x14ac:dyDescent="0.25">
      <c r="A15377" s="407" t="s">
        <v>24451</v>
      </c>
      <c r="B15377" s="407" t="s">
        <v>24452</v>
      </c>
      <c r="C15377" s="406"/>
      <c r="D15377" s="408">
        <v>9.7644000000000002</v>
      </c>
      <c r="E15377" s="408">
        <v>9.7644000000000002</v>
      </c>
      <c r="F15377" s="409">
        <v>44512.350682870368</v>
      </c>
      <c r="G15377" s="408">
        <v>0</v>
      </c>
    </row>
    <row r="15378" spans="1:7" ht="15" x14ac:dyDescent="0.2">
      <c r="A15378" s="407" t="s">
        <v>24453</v>
      </c>
      <c r="B15378" s="407" t="s">
        <v>24454</v>
      </c>
      <c r="C15378" s="408">
        <v>0</v>
      </c>
      <c r="D15378" s="408">
        <v>0.77159999999999995</v>
      </c>
      <c r="E15378" s="408">
        <v>0.77159999999999995</v>
      </c>
      <c r="F15378" s="409">
        <v>44530.648078703707</v>
      </c>
      <c r="G15378" s="408">
        <v>0</v>
      </c>
    </row>
    <row r="15379" spans="1:7" ht="15" x14ac:dyDescent="0.2">
      <c r="A15379" s="407" t="s">
        <v>24455</v>
      </c>
      <c r="B15379" s="407" t="s">
        <v>24456</v>
      </c>
      <c r="C15379" s="408">
        <v>0</v>
      </c>
      <c r="D15379" s="408">
        <v>0.92</v>
      </c>
      <c r="E15379" s="408">
        <v>0.92</v>
      </c>
      <c r="F15379" s="409">
        <v>44530.648379629631</v>
      </c>
      <c r="G15379" s="408">
        <v>0</v>
      </c>
    </row>
    <row r="15380" spans="1:7" ht="15" x14ac:dyDescent="0.25">
      <c r="A15380" s="407" t="s">
        <v>24457</v>
      </c>
      <c r="B15380" s="407" t="s">
        <v>24458</v>
      </c>
      <c r="C15380" s="406"/>
      <c r="D15380" s="408">
        <v>32.122399999999999</v>
      </c>
      <c r="E15380" s="408">
        <v>32.122399999999999</v>
      </c>
      <c r="F15380" s="409">
        <v>44530.435150462959</v>
      </c>
      <c r="G15380" s="408">
        <v>0</v>
      </c>
    </row>
    <row r="15381" spans="1:7" ht="15" x14ac:dyDescent="0.2">
      <c r="A15381" s="407" t="s">
        <v>24459</v>
      </c>
      <c r="B15381" s="407" t="s">
        <v>24460</v>
      </c>
      <c r="C15381" s="408">
        <v>0</v>
      </c>
      <c r="D15381" s="408">
        <v>44.639004060913706</v>
      </c>
      <c r="E15381" s="408">
        <v>44.639004060913706</v>
      </c>
      <c r="F15381" s="409">
        <v>43012.692858796298</v>
      </c>
      <c r="G15381" s="408">
        <v>0</v>
      </c>
    </row>
    <row r="15382" spans="1:7" ht="15" x14ac:dyDescent="0.25">
      <c r="A15382" s="407" t="s">
        <v>38091</v>
      </c>
      <c r="B15382" s="407" t="s">
        <v>38092</v>
      </c>
      <c r="C15382" s="406"/>
      <c r="D15382" s="408">
        <v>8.2240000000000002</v>
      </c>
      <c r="E15382" s="408">
        <v>8.2240000000000002</v>
      </c>
      <c r="F15382" s="409">
        <v>43012.69290509259</v>
      </c>
      <c r="G15382" s="408">
        <v>0</v>
      </c>
    </row>
    <row r="15383" spans="1:7" ht="15" x14ac:dyDescent="0.2">
      <c r="A15383" s="407" t="s">
        <v>24461</v>
      </c>
      <c r="B15383" s="407" t="s">
        <v>24462</v>
      </c>
      <c r="C15383" s="408">
        <v>0</v>
      </c>
      <c r="D15383" s="408">
        <v>21.958220000000001</v>
      </c>
      <c r="E15383" s="408">
        <v>21.958220000000001</v>
      </c>
      <c r="F15383" s="409">
        <v>45212.182002314818</v>
      </c>
      <c r="G15383" s="408">
        <v>0</v>
      </c>
    </row>
    <row r="15384" spans="1:7" ht="15" x14ac:dyDescent="0.25">
      <c r="A15384" s="407" t="s">
        <v>38093</v>
      </c>
      <c r="B15384" s="407" t="s">
        <v>38094</v>
      </c>
      <c r="C15384" s="406"/>
      <c r="D15384" s="408">
        <v>0.19919999999999999</v>
      </c>
      <c r="E15384" s="408">
        <v>0.19919999999999999</v>
      </c>
      <c r="F15384" s="409">
        <v>43012.693067129629</v>
      </c>
      <c r="G15384" s="408">
        <v>0</v>
      </c>
    </row>
    <row r="15385" spans="1:7" ht="15" x14ac:dyDescent="0.25">
      <c r="A15385" s="407" t="s">
        <v>38095</v>
      </c>
      <c r="B15385" s="407" t="s">
        <v>38096</v>
      </c>
      <c r="C15385" s="406"/>
      <c r="D15385" s="408">
        <v>0.19919999999999999</v>
      </c>
      <c r="E15385" s="408">
        <v>0.19919999999999999</v>
      </c>
      <c r="F15385" s="409">
        <v>43012.693136574075</v>
      </c>
      <c r="G15385" s="408">
        <v>0</v>
      </c>
    </row>
    <row r="15386" spans="1:7" ht="15" x14ac:dyDescent="0.25">
      <c r="A15386" s="407" t="s">
        <v>38097</v>
      </c>
      <c r="B15386" s="407" t="s">
        <v>38098</v>
      </c>
      <c r="C15386" s="406"/>
      <c r="D15386" s="408">
        <v>1.9446000000000001</v>
      </c>
      <c r="E15386" s="408">
        <v>1.9446000000000001</v>
      </c>
      <c r="F15386" s="409">
        <v>43012.693194444444</v>
      </c>
      <c r="G15386" s="408">
        <v>0</v>
      </c>
    </row>
    <row r="15387" spans="1:7" ht="15" x14ac:dyDescent="0.25">
      <c r="A15387" s="407" t="s">
        <v>38099</v>
      </c>
      <c r="B15387" s="407" t="s">
        <v>38100</v>
      </c>
      <c r="C15387" s="406"/>
      <c r="D15387" s="408">
        <v>1.9446000000000001</v>
      </c>
      <c r="E15387" s="408">
        <v>1.9446000000000001</v>
      </c>
      <c r="F15387" s="409">
        <v>43012.693229166667</v>
      </c>
      <c r="G15387" s="408">
        <v>0</v>
      </c>
    </row>
    <row r="15388" spans="1:7" ht="15" x14ac:dyDescent="0.25">
      <c r="A15388" s="407" t="s">
        <v>38101</v>
      </c>
      <c r="B15388" s="407" t="s">
        <v>38102</v>
      </c>
      <c r="C15388" s="406"/>
      <c r="D15388" s="408">
        <v>0.19919999999999999</v>
      </c>
      <c r="E15388" s="408">
        <v>0.19919999999999999</v>
      </c>
      <c r="F15388" s="409">
        <v>43012.693287037036</v>
      </c>
      <c r="G15388" s="408">
        <v>0</v>
      </c>
    </row>
    <row r="15389" spans="1:7" ht="15" x14ac:dyDescent="0.25">
      <c r="A15389" s="407" t="s">
        <v>38103</v>
      </c>
      <c r="B15389" s="407" t="s">
        <v>38104</v>
      </c>
      <c r="C15389" s="406"/>
      <c r="D15389" s="408">
        <v>0.19919999999999999</v>
      </c>
      <c r="E15389" s="408">
        <v>0.19919999999999999</v>
      </c>
      <c r="F15389" s="409">
        <v>43012.693333333336</v>
      </c>
      <c r="G15389" s="408">
        <v>0</v>
      </c>
    </row>
    <row r="15390" spans="1:7" ht="15" x14ac:dyDescent="0.25">
      <c r="A15390" s="407" t="s">
        <v>38105</v>
      </c>
      <c r="B15390" s="407" t="s">
        <v>38106</v>
      </c>
      <c r="C15390" s="406"/>
      <c r="D15390" s="406"/>
      <c r="E15390" s="406"/>
      <c r="F15390" s="409">
        <v>43012.693379629629</v>
      </c>
      <c r="G15390" s="408">
        <v>0</v>
      </c>
    </row>
    <row r="15391" spans="1:7" ht="15" x14ac:dyDescent="0.25">
      <c r="A15391" s="407" t="s">
        <v>38107</v>
      </c>
      <c r="B15391" s="407" t="s">
        <v>38108</v>
      </c>
      <c r="C15391" s="406"/>
      <c r="D15391" s="406"/>
      <c r="E15391" s="406"/>
      <c r="F15391" s="409">
        <v>43012.693414351852</v>
      </c>
      <c r="G15391" s="408">
        <v>0</v>
      </c>
    </row>
    <row r="15392" spans="1:7" ht="15" x14ac:dyDescent="0.25">
      <c r="A15392" s="407" t="s">
        <v>38109</v>
      </c>
      <c r="B15392" s="407" t="s">
        <v>38110</v>
      </c>
      <c r="C15392" s="406"/>
      <c r="D15392" s="406"/>
      <c r="E15392" s="406"/>
      <c r="F15392" s="409">
        <v>43012.693472222221</v>
      </c>
      <c r="G15392" s="408">
        <v>0</v>
      </c>
    </row>
    <row r="15393" spans="1:7" ht="15" x14ac:dyDescent="0.25">
      <c r="A15393" s="407" t="s">
        <v>38111</v>
      </c>
      <c r="B15393" s="407" t="s">
        <v>38112</v>
      </c>
      <c r="C15393" s="406"/>
      <c r="D15393" s="406"/>
      <c r="E15393" s="406"/>
      <c r="F15393" s="409">
        <v>43012.693518518521</v>
      </c>
      <c r="G15393" s="408">
        <v>0</v>
      </c>
    </row>
    <row r="15394" spans="1:7" ht="15" x14ac:dyDescent="0.25">
      <c r="A15394" s="407" t="s">
        <v>24463</v>
      </c>
      <c r="B15394" s="407" t="s">
        <v>24464</v>
      </c>
      <c r="C15394" s="406"/>
      <c r="D15394" s="408">
        <v>39.9328</v>
      </c>
      <c r="E15394" s="408">
        <v>39.9328</v>
      </c>
      <c r="F15394" s="409">
        <v>44516.350219907406</v>
      </c>
      <c r="G15394" s="408">
        <v>0</v>
      </c>
    </row>
    <row r="15395" spans="1:7" ht="15" x14ac:dyDescent="0.25">
      <c r="A15395" s="407" t="s">
        <v>24465</v>
      </c>
      <c r="B15395" s="407" t="s">
        <v>24466</v>
      </c>
      <c r="C15395" s="406"/>
      <c r="D15395" s="408">
        <v>43.692399999999999</v>
      </c>
      <c r="E15395" s="408">
        <v>43.692399999999999</v>
      </c>
      <c r="F15395" s="409">
        <v>44516.349976851852</v>
      </c>
      <c r="G15395" s="408">
        <v>0</v>
      </c>
    </row>
    <row r="15396" spans="1:7" ht="15" x14ac:dyDescent="0.25">
      <c r="A15396" s="407" t="s">
        <v>24467</v>
      </c>
      <c r="B15396" s="407" t="s">
        <v>24468</v>
      </c>
      <c r="C15396" s="406"/>
      <c r="D15396" s="408">
        <v>94.176000000000002</v>
      </c>
      <c r="E15396" s="408">
        <v>94.176000000000002</v>
      </c>
      <c r="F15396" s="409">
        <v>44530.612500000003</v>
      </c>
      <c r="G15396" s="408">
        <v>0</v>
      </c>
    </row>
    <row r="15397" spans="1:7" ht="15" x14ac:dyDescent="0.25">
      <c r="A15397" s="407" t="s">
        <v>24469</v>
      </c>
      <c r="B15397" s="407" t="s">
        <v>24470</v>
      </c>
      <c r="C15397" s="406"/>
      <c r="D15397" s="408">
        <v>50.371099999999998</v>
      </c>
      <c r="E15397" s="408">
        <v>50.371099999999998</v>
      </c>
      <c r="F15397" s="409">
        <v>44530.61215277778</v>
      </c>
      <c r="G15397" s="408">
        <v>0</v>
      </c>
    </row>
    <row r="15398" spans="1:7" ht="15" x14ac:dyDescent="0.25">
      <c r="A15398" s="407" t="s">
        <v>24471</v>
      </c>
      <c r="B15398" s="407" t="s">
        <v>24472</v>
      </c>
      <c r="C15398" s="406"/>
      <c r="D15398" s="408">
        <v>19.036999999999999</v>
      </c>
      <c r="E15398" s="408">
        <v>19.036999999999999</v>
      </c>
      <c r="F15398" s="409">
        <v>44524.415324074071</v>
      </c>
      <c r="G15398" s="408">
        <v>0</v>
      </c>
    </row>
    <row r="15399" spans="1:7" ht="15" x14ac:dyDescent="0.2">
      <c r="A15399" s="407" t="s">
        <v>24473</v>
      </c>
      <c r="B15399" s="407" t="s">
        <v>24474</v>
      </c>
      <c r="C15399" s="408">
        <v>0</v>
      </c>
      <c r="D15399" s="408">
        <v>1.39</v>
      </c>
      <c r="E15399" s="408">
        <v>1.39</v>
      </c>
      <c r="F15399" s="409">
        <v>46042.629259259258</v>
      </c>
      <c r="G15399" s="408">
        <v>0</v>
      </c>
    </row>
    <row r="15400" spans="1:7" ht="15" x14ac:dyDescent="0.2">
      <c r="A15400" s="407" t="s">
        <v>24475</v>
      </c>
      <c r="B15400" s="407" t="s">
        <v>24476</v>
      </c>
      <c r="C15400" s="408">
        <v>0</v>
      </c>
      <c r="D15400" s="408">
        <v>10.49</v>
      </c>
      <c r="E15400" s="408">
        <v>10.49</v>
      </c>
      <c r="F15400" s="409">
        <v>44526.52447916667</v>
      </c>
      <c r="G15400" s="408">
        <v>0</v>
      </c>
    </row>
    <row r="15401" spans="1:7" ht="15" x14ac:dyDescent="0.2">
      <c r="A15401" s="407" t="s">
        <v>24477</v>
      </c>
      <c r="B15401" s="407" t="s">
        <v>24478</v>
      </c>
      <c r="C15401" s="408">
        <v>0</v>
      </c>
      <c r="D15401" s="408">
        <v>11.6</v>
      </c>
      <c r="E15401" s="408">
        <v>11.6</v>
      </c>
      <c r="F15401" s="409">
        <v>45134.649027777778</v>
      </c>
      <c r="G15401" s="408">
        <v>78.069999999999993</v>
      </c>
    </row>
    <row r="15402" spans="1:7" ht="15" x14ac:dyDescent="0.2">
      <c r="A15402" s="407" t="s">
        <v>24479</v>
      </c>
      <c r="B15402" s="407" t="s">
        <v>24480</v>
      </c>
      <c r="C15402" s="408">
        <v>0</v>
      </c>
      <c r="D15402" s="408">
        <v>27.9</v>
      </c>
      <c r="E15402" s="408">
        <v>27.9</v>
      </c>
      <c r="F15402" s="409">
        <v>43306.473703703705</v>
      </c>
      <c r="G15402" s="408">
        <v>0</v>
      </c>
    </row>
    <row r="15403" spans="1:7" ht="15" x14ac:dyDescent="0.2">
      <c r="A15403" s="407" t="s">
        <v>24481</v>
      </c>
      <c r="B15403" s="407" t="s">
        <v>24482</v>
      </c>
      <c r="C15403" s="408">
        <v>0</v>
      </c>
      <c r="D15403" s="408">
        <v>9.9</v>
      </c>
      <c r="E15403" s="408">
        <v>9.9</v>
      </c>
      <c r="F15403" s="409">
        <v>43229.661493055559</v>
      </c>
      <c r="G15403" s="408">
        <v>240.2</v>
      </c>
    </row>
    <row r="15404" spans="1:7" ht="15" x14ac:dyDescent="0.2">
      <c r="A15404" s="407" t="s">
        <v>24483</v>
      </c>
      <c r="B15404" s="407" t="s">
        <v>24484</v>
      </c>
      <c r="C15404" s="408">
        <v>0</v>
      </c>
      <c r="D15404" s="408">
        <v>1.39</v>
      </c>
      <c r="E15404" s="408">
        <v>1.39</v>
      </c>
      <c r="F15404" s="409">
        <v>46042.630740740744</v>
      </c>
      <c r="G15404" s="408">
        <v>0</v>
      </c>
    </row>
    <row r="15405" spans="1:7" ht="15" x14ac:dyDescent="0.2">
      <c r="A15405" s="407" t="s">
        <v>24485</v>
      </c>
      <c r="B15405" s="407" t="s">
        <v>24486</v>
      </c>
      <c r="C15405" s="408">
        <v>0</v>
      </c>
      <c r="D15405" s="408">
        <v>5.65</v>
      </c>
      <c r="E15405" s="408">
        <v>5.65</v>
      </c>
      <c r="F15405" s="409">
        <v>44524.324699074074</v>
      </c>
      <c r="G15405" s="408">
        <v>0</v>
      </c>
    </row>
    <row r="15406" spans="1:7" ht="15" x14ac:dyDescent="0.2">
      <c r="A15406" s="407" t="s">
        <v>24487</v>
      </c>
      <c r="B15406" s="407" t="s">
        <v>24488</v>
      </c>
      <c r="C15406" s="408">
        <v>0</v>
      </c>
      <c r="D15406" s="408">
        <v>29.88</v>
      </c>
      <c r="E15406" s="408">
        <v>29.88</v>
      </c>
      <c r="F15406" s="409">
        <v>45706.654409722221</v>
      </c>
      <c r="G15406" s="408">
        <v>0</v>
      </c>
    </row>
    <row r="15407" spans="1:7" ht="15" x14ac:dyDescent="0.2">
      <c r="A15407" s="407" t="s">
        <v>38113</v>
      </c>
      <c r="B15407" s="407" t="s">
        <v>38114</v>
      </c>
      <c r="C15407" s="408">
        <v>0</v>
      </c>
      <c r="D15407" s="408">
        <v>0.01</v>
      </c>
      <c r="E15407" s="408">
        <v>0.01</v>
      </c>
      <c r="F15407" s="409">
        <v>43012.694965277777</v>
      </c>
      <c r="G15407" s="408">
        <v>0</v>
      </c>
    </row>
    <row r="15408" spans="1:7" ht="15" x14ac:dyDescent="0.2">
      <c r="A15408" s="407" t="s">
        <v>24489</v>
      </c>
      <c r="B15408" s="407" t="s">
        <v>24490</v>
      </c>
      <c r="C15408" s="408">
        <v>0</v>
      </c>
      <c r="D15408" s="408">
        <v>1.21</v>
      </c>
      <c r="E15408" s="408">
        <v>1.21</v>
      </c>
      <c r="F15408" s="409">
        <v>45134.697256944448</v>
      </c>
      <c r="G15408" s="408">
        <v>89</v>
      </c>
    </row>
    <row r="15409" spans="1:7" ht="15" x14ac:dyDescent="0.2">
      <c r="A15409" s="407" t="s">
        <v>24491</v>
      </c>
      <c r="B15409" s="407" t="s">
        <v>24492</v>
      </c>
      <c r="C15409" s="408">
        <v>0</v>
      </c>
      <c r="D15409" s="408">
        <v>6.85</v>
      </c>
      <c r="E15409" s="408">
        <v>6.85</v>
      </c>
      <c r="F15409" s="409">
        <v>44510.623240740744</v>
      </c>
      <c r="G15409" s="408">
        <v>0</v>
      </c>
    </row>
    <row r="15410" spans="1:7" ht="15" x14ac:dyDescent="0.2">
      <c r="A15410" s="407" t="s">
        <v>24493</v>
      </c>
      <c r="B15410" s="407" t="s">
        <v>24494</v>
      </c>
      <c r="C15410" s="408">
        <v>0</v>
      </c>
      <c r="D15410" s="408">
        <v>6.85</v>
      </c>
      <c r="E15410" s="408">
        <v>6.85</v>
      </c>
      <c r="F15410" s="409">
        <v>44582.38690972222</v>
      </c>
      <c r="G15410" s="408">
        <v>0</v>
      </c>
    </row>
    <row r="15411" spans="1:7" ht="15" x14ac:dyDescent="0.2">
      <c r="A15411" s="407" t="s">
        <v>24495</v>
      </c>
      <c r="B15411" s="407" t="s">
        <v>24496</v>
      </c>
      <c r="C15411" s="408">
        <v>0</v>
      </c>
      <c r="D15411" s="408">
        <v>6.45</v>
      </c>
      <c r="E15411" s="408">
        <v>6.45</v>
      </c>
      <c r="F15411" s="409">
        <v>44510.623553240737</v>
      </c>
      <c r="G15411" s="408">
        <v>0</v>
      </c>
    </row>
    <row r="15412" spans="1:7" ht="15" x14ac:dyDescent="0.2">
      <c r="A15412" s="407" t="s">
        <v>24497</v>
      </c>
      <c r="B15412" s="407" t="s">
        <v>24498</v>
      </c>
      <c r="C15412" s="408">
        <v>0</v>
      </c>
      <c r="D15412" s="408">
        <v>1.27</v>
      </c>
      <c r="E15412" s="408">
        <v>1.27</v>
      </c>
      <c r="F15412" s="409">
        <v>45146.386655092596</v>
      </c>
      <c r="G15412" s="408">
        <v>900</v>
      </c>
    </row>
    <row r="15413" spans="1:7" ht="15" x14ac:dyDescent="0.2">
      <c r="A15413" s="407" t="s">
        <v>24499</v>
      </c>
      <c r="B15413" s="407" t="s">
        <v>24500</v>
      </c>
      <c r="C15413" s="408">
        <v>0</v>
      </c>
      <c r="D15413" s="408">
        <v>1.89</v>
      </c>
      <c r="E15413" s="408">
        <v>1.89</v>
      </c>
      <c r="F15413" s="409">
        <v>45862.488171296296</v>
      </c>
      <c r="G15413" s="408">
        <v>95</v>
      </c>
    </row>
    <row r="15414" spans="1:7" ht="15" x14ac:dyDescent="0.2">
      <c r="A15414" s="407" t="s">
        <v>24501</v>
      </c>
      <c r="B15414" s="407" t="s">
        <v>24502</v>
      </c>
      <c r="C15414" s="408">
        <v>0</v>
      </c>
      <c r="D15414" s="408">
        <v>2.74</v>
      </c>
      <c r="E15414" s="408">
        <v>2.74</v>
      </c>
      <c r="F15414" s="409">
        <v>44512.576747685183</v>
      </c>
      <c r="G15414" s="408">
        <v>0</v>
      </c>
    </row>
    <row r="15415" spans="1:7" ht="15" x14ac:dyDescent="0.2">
      <c r="A15415" s="407" t="s">
        <v>24503</v>
      </c>
      <c r="B15415" s="407" t="s">
        <v>24504</v>
      </c>
      <c r="C15415" s="408">
        <v>0</v>
      </c>
      <c r="D15415" s="408">
        <v>0.5</v>
      </c>
      <c r="E15415" s="408">
        <v>0.5</v>
      </c>
      <c r="F15415" s="409">
        <v>44512.57708333333</v>
      </c>
      <c r="G15415" s="408">
        <v>0</v>
      </c>
    </row>
    <row r="15416" spans="1:7" ht="15" x14ac:dyDescent="0.2">
      <c r="A15416" s="407" t="s">
        <v>24505</v>
      </c>
      <c r="B15416" s="407" t="s">
        <v>24506</v>
      </c>
      <c r="C15416" s="408">
        <v>0</v>
      </c>
      <c r="D15416" s="408">
        <v>25</v>
      </c>
      <c r="E15416" s="408">
        <v>25</v>
      </c>
      <c r="F15416" s="409">
        <v>46058.50104166667</v>
      </c>
      <c r="G15416" s="408">
        <v>0</v>
      </c>
    </row>
    <row r="15417" spans="1:7" ht="15" x14ac:dyDescent="0.2">
      <c r="A15417" s="407" t="s">
        <v>24507</v>
      </c>
      <c r="B15417" s="407" t="s">
        <v>24508</v>
      </c>
      <c r="C15417" s="408">
        <v>0</v>
      </c>
      <c r="D15417" s="408">
        <v>7</v>
      </c>
      <c r="E15417" s="408">
        <v>7</v>
      </c>
      <c r="F15417" s="409">
        <v>45644.586597222224</v>
      </c>
      <c r="G15417" s="408">
        <v>75</v>
      </c>
    </row>
    <row r="15418" spans="1:7" ht="15" x14ac:dyDescent="0.2">
      <c r="A15418" s="407" t="s">
        <v>24509</v>
      </c>
      <c r="B15418" s="407" t="s">
        <v>24510</v>
      </c>
      <c r="C15418" s="408">
        <v>0</v>
      </c>
      <c r="D15418" s="408">
        <v>7</v>
      </c>
      <c r="E15418" s="408">
        <v>7</v>
      </c>
      <c r="F15418" s="409">
        <v>46058.503634259258</v>
      </c>
      <c r="G15418" s="408">
        <v>180</v>
      </c>
    </row>
    <row r="15419" spans="1:7" ht="15" x14ac:dyDescent="0.2">
      <c r="A15419" s="407" t="s">
        <v>38115</v>
      </c>
      <c r="B15419" s="407" t="s">
        <v>38116</v>
      </c>
      <c r="C15419" s="408">
        <v>0</v>
      </c>
      <c r="D15419" s="408">
        <v>3.59</v>
      </c>
      <c r="E15419" s="408">
        <v>3.59</v>
      </c>
      <c r="F15419" s="409">
        <v>43347.489340277774</v>
      </c>
      <c r="G15419" s="408">
        <v>0</v>
      </c>
    </row>
    <row r="15420" spans="1:7" ht="15" x14ac:dyDescent="0.2">
      <c r="A15420" s="407" t="s">
        <v>24511</v>
      </c>
      <c r="B15420" s="407" t="s">
        <v>24512</v>
      </c>
      <c r="C15420" s="408">
        <v>0</v>
      </c>
      <c r="D15420" s="408">
        <v>4.8</v>
      </c>
      <c r="E15420" s="408">
        <v>4.8</v>
      </c>
      <c r="F15420" s="409">
        <v>45398.734525462962</v>
      </c>
      <c r="G15420" s="408">
        <v>4</v>
      </c>
    </row>
    <row r="15421" spans="1:7" ht="15" x14ac:dyDescent="0.2">
      <c r="A15421" s="407" t="s">
        <v>24513</v>
      </c>
      <c r="B15421" s="407" t="s">
        <v>24514</v>
      </c>
      <c r="C15421" s="408">
        <v>0</v>
      </c>
      <c r="D15421" s="408">
        <v>0</v>
      </c>
      <c r="E15421" s="408">
        <v>0</v>
      </c>
      <c r="F15421" s="409">
        <v>44512.42391203704</v>
      </c>
      <c r="G15421" s="408">
        <v>0</v>
      </c>
    </row>
    <row r="15422" spans="1:7" ht="15" x14ac:dyDescent="0.2">
      <c r="A15422" s="407" t="s">
        <v>24515</v>
      </c>
      <c r="B15422" s="407" t="s">
        <v>24516</v>
      </c>
      <c r="C15422" s="408">
        <v>0</v>
      </c>
      <c r="D15422" s="408">
        <v>11.36</v>
      </c>
      <c r="E15422" s="408">
        <v>11.36</v>
      </c>
      <c r="F15422" s="409">
        <v>46058.501643518517</v>
      </c>
      <c r="G15422" s="408">
        <v>19</v>
      </c>
    </row>
    <row r="15423" spans="1:7" ht="15" x14ac:dyDescent="0.2">
      <c r="A15423" s="407" t="s">
        <v>24517</v>
      </c>
      <c r="B15423" s="407" t="s">
        <v>24518</v>
      </c>
      <c r="C15423" s="408">
        <v>0</v>
      </c>
      <c r="D15423" s="408">
        <v>8.5</v>
      </c>
      <c r="E15423" s="408">
        <v>8.5</v>
      </c>
      <c r="F15423" s="409">
        <v>45154.718263888892</v>
      </c>
      <c r="G15423" s="408">
        <v>60</v>
      </c>
    </row>
    <row r="15424" spans="1:7" ht="15" x14ac:dyDescent="0.2">
      <c r="A15424" s="407" t="s">
        <v>24519</v>
      </c>
      <c r="B15424" s="407" t="s">
        <v>24520</v>
      </c>
      <c r="C15424" s="408">
        <v>0</v>
      </c>
      <c r="D15424" s="408">
        <v>2.3233191780352578</v>
      </c>
      <c r="E15424" s="408">
        <v>2.3233191780352578</v>
      </c>
      <c r="F15424" s="409">
        <v>45362.613877314812</v>
      </c>
      <c r="G15424" s="408">
        <v>13</v>
      </c>
    </row>
    <row r="15425" spans="1:7" ht="15" x14ac:dyDescent="0.2">
      <c r="A15425" s="407" t="s">
        <v>24521</v>
      </c>
      <c r="B15425" s="407" t="s">
        <v>24522</v>
      </c>
      <c r="C15425" s="408">
        <v>0</v>
      </c>
      <c r="D15425" s="408">
        <v>12</v>
      </c>
      <c r="E15425" s="408">
        <v>12</v>
      </c>
      <c r="F15425" s="409">
        <v>46058.51048611111</v>
      </c>
      <c r="G15425" s="408">
        <v>17</v>
      </c>
    </row>
    <row r="15426" spans="1:7" ht="15" x14ac:dyDescent="0.2">
      <c r="A15426" s="407" t="s">
        <v>24523</v>
      </c>
      <c r="B15426" s="407" t="s">
        <v>24524</v>
      </c>
      <c r="C15426" s="408">
        <v>0</v>
      </c>
      <c r="D15426" s="408">
        <v>25</v>
      </c>
      <c r="E15426" s="408">
        <v>25</v>
      </c>
      <c r="F15426" s="409">
        <v>46058.498379629629</v>
      </c>
      <c r="G15426" s="408">
        <v>10</v>
      </c>
    </row>
    <row r="15427" spans="1:7" ht="15" x14ac:dyDescent="0.2">
      <c r="A15427" s="407" t="s">
        <v>24525</v>
      </c>
      <c r="B15427" s="407" t="s">
        <v>24526</v>
      </c>
      <c r="C15427" s="408">
        <v>0</v>
      </c>
      <c r="D15427" s="408">
        <v>7.8</v>
      </c>
      <c r="E15427" s="408">
        <v>7.8</v>
      </c>
      <c r="F15427" s="409">
        <v>46058.511250000003</v>
      </c>
      <c r="G15427" s="408">
        <v>45</v>
      </c>
    </row>
    <row r="15428" spans="1:7" ht="15" x14ac:dyDescent="0.2">
      <c r="A15428" s="407" t="s">
        <v>24527</v>
      </c>
      <c r="B15428" s="407" t="s">
        <v>24528</v>
      </c>
      <c r="C15428" s="408">
        <v>0</v>
      </c>
      <c r="D15428" s="408">
        <v>2.59</v>
      </c>
      <c r="E15428" s="408">
        <v>2.59</v>
      </c>
      <c r="F15428" s="409">
        <v>46101.303032407406</v>
      </c>
      <c r="G15428" s="408">
        <v>17</v>
      </c>
    </row>
    <row r="15429" spans="1:7" ht="15" x14ac:dyDescent="0.2">
      <c r="A15429" s="407" t="s">
        <v>24529</v>
      </c>
      <c r="B15429" s="407" t="s">
        <v>24530</v>
      </c>
      <c r="C15429" s="408">
        <v>0</v>
      </c>
      <c r="D15429" s="408">
        <v>0.72</v>
      </c>
      <c r="E15429" s="408">
        <v>0.72</v>
      </c>
      <c r="F15429" s="409">
        <v>44512.362210648149</v>
      </c>
      <c r="G15429" s="408">
        <v>90</v>
      </c>
    </row>
    <row r="15430" spans="1:7" ht="15" x14ac:dyDescent="0.2">
      <c r="A15430" s="407" t="s">
        <v>24531</v>
      </c>
      <c r="B15430" s="407" t="s">
        <v>24532</v>
      </c>
      <c r="C15430" s="408">
        <v>0</v>
      </c>
      <c r="D15430" s="408">
        <v>16.38</v>
      </c>
      <c r="E15430" s="408">
        <v>16.38</v>
      </c>
      <c r="F15430" s="409">
        <v>45706.659074074072</v>
      </c>
      <c r="G15430" s="408">
        <v>0</v>
      </c>
    </row>
    <row r="15431" spans="1:7" ht="15" x14ac:dyDescent="0.2">
      <c r="A15431" s="407" t="s">
        <v>24533</v>
      </c>
      <c r="B15431" s="407" t="s">
        <v>24534</v>
      </c>
      <c r="C15431" s="408">
        <v>0</v>
      </c>
      <c r="D15431" s="408">
        <v>1.9</v>
      </c>
      <c r="E15431" s="408">
        <v>1.9</v>
      </c>
      <c r="F15431" s="409">
        <v>45362.712939814817</v>
      </c>
      <c r="G15431" s="408">
        <v>103</v>
      </c>
    </row>
    <row r="15432" spans="1:7" ht="15" x14ac:dyDescent="0.2">
      <c r="A15432" s="407" t="s">
        <v>24535</v>
      </c>
      <c r="B15432" s="407" t="s">
        <v>24536</v>
      </c>
      <c r="C15432" s="408">
        <v>0</v>
      </c>
      <c r="D15432" s="408">
        <v>0</v>
      </c>
      <c r="E15432" s="408">
        <v>0</v>
      </c>
      <c r="F15432" s="409">
        <v>44512.425891203704</v>
      </c>
      <c r="G15432" s="408">
        <v>0</v>
      </c>
    </row>
    <row r="15433" spans="1:7" ht="15" x14ac:dyDescent="0.2">
      <c r="A15433" s="407" t="s">
        <v>24537</v>
      </c>
      <c r="B15433" s="407" t="s">
        <v>24538</v>
      </c>
      <c r="C15433" s="408">
        <v>0</v>
      </c>
      <c r="D15433" s="408">
        <v>176.4</v>
      </c>
      <c r="E15433" s="408">
        <v>176.4</v>
      </c>
      <c r="F15433" s="409">
        <v>43242.40353009259</v>
      </c>
      <c r="G15433" s="408">
        <v>0</v>
      </c>
    </row>
    <row r="15434" spans="1:7" ht="15" x14ac:dyDescent="0.2">
      <c r="A15434" s="407" t="s">
        <v>24539</v>
      </c>
      <c r="B15434" s="407" t="s">
        <v>24540</v>
      </c>
      <c r="C15434" s="408">
        <v>0</v>
      </c>
      <c r="D15434" s="408">
        <v>108.55</v>
      </c>
      <c r="E15434" s="408">
        <v>108.55</v>
      </c>
      <c r="F15434" s="409">
        <v>43242.403645833336</v>
      </c>
      <c r="G15434" s="408">
        <v>0</v>
      </c>
    </row>
    <row r="15435" spans="1:7" ht="15" x14ac:dyDescent="0.2">
      <c r="A15435" s="407" t="s">
        <v>24541</v>
      </c>
      <c r="B15435" s="407" t="s">
        <v>24542</v>
      </c>
      <c r="C15435" s="408">
        <v>0</v>
      </c>
      <c r="D15435" s="408">
        <v>5.8</v>
      </c>
      <c r="E15435" s="408">
        <v>5.8</v>
      </c>
      <c r="F15435" s="409">
        <v>46056.494201388887</v>
      </c>
      <c r="G15435" s="408">
        <v>0</v>
      </c>
    </row>
    <row r="15436" spans="1:7" ht="15" x14ac:dyDescent="0.2">
      <c r="A15436" s="407" t="s">
        <v>24543</v>
      </c>
      <c r="B15436" s="407" t="s">
        <v>8674</v>
      </c>
      <c r="C15436" s="408">
        <v>0</v>
      </c>
      <c r="D15436" s="408">
        <v>1.2</v>
      </c>
      <c r="E15436" s="408">
        <v>1.2</v>
      </c>
      <c r="F15436" s="409">
        <v>45873.485358796293</v>
      </c>
      <c r="G15436" s="408">
        <v>1012</v>
      </c>
    </row>
    <row r="15437" spans="1:7" ht="15" x14ac:dyDescent="0.2">
      <c r="A15437" s="407" t="s">
        <v>24544</v>
      </c>
      <c r="B15437" s="407" t="s">
        <v>24545</v>
      </c>
      <c r="C15437" s="408">
        <v>0</v>
      </c>
      <c r="D15437" s="408">
        <v>5.9</v>
      </c>
      <c r="E15437" s="408">
        <v>5.9</v>
      </c>
      <c r="F15437" s="409">
        <v>44873.361921296295</v>
      </c>
      <c r="G15437" s="408">
        <v>0</v>
      </c>
    </row>
    <row r="15438" spans="1:7" ht="15" x14ac:dyDescent="0.2">
      <c r="A15438" s="407" t="s">
        <v>24546</v>
      </c>
      <c r="B15438" s="407" t="s">
        <v>24547</v>
      </c>
      <c r="C15438" s="408">
        <v>0</v>
      </c>
      <c r="D15438" s="408">
        <v>8.4</v>
      </c>
      <c r="E15438" s="408">
        <v>8.4</v>
      </c>
      <c r="F15438" s="409">
        <v>45680.636655092596</v>
      </c>
      <c r="G15438" s="408">
        <v>0</v>
      </c>
    </row>
    <row r="15439" spans="1:7" ht="15" x14ac:dyDescent="0.2">
      <c r="A15439" s="407" t="s">
        <v>24548</v>
      </c>
      <c r="B15439" s="407" t="s">
        <v>24549</v>
      </c>
      <c r="C15439" s="408">
        <v>0</v>
      </c>
      <c r="D15439" s="408">
        <v>9.8000000000000007</v>
      </c>
      <c r="E15439" s="408">
        <v>9.8000000000000007</v>
      </c>
      <c r="F15439" s="409">
        <v>45680.636770833335</v>
      </c>
      <c r="G15439" s="408">
        <v>0</v>
      </c>
    </row>
    <row r="15440" spans="1:7" ht="15" x14ac:dyDescent="0.2">
      <c r="A15440" s="407" t="s">
        <v>24550</v>
      </c>
      <c r="B15440" s="407" t="s">
        <v>24551</v>
      </c>
      <c r="C15440" s="408">
        <v>0</v>
      </c>
      <c r="D15440" s="408">
        <v>6.5</v>
      </c>
      <c r="E15440" s="408">
        <v>6.5</v>
      </c>
      <c r="F15440" s="409">
        <v>43439.538715277777</v>
      </c>
      <c r="G15440" s="408">
        <v>0</v>
      </c>
    </row>
    <row r="15441" spans="1:7" ht="15" x14ac:dyDescent="0.2">
      <c r="A15441" s="407" t="s">
        <v>24552</v>
      </c>
      <c r="B15441" s="407" t="s">
        <v>24553</v>
      </c>
      <c r="C15441" s="408">
        <v>0</v>
      </c>
      <c r="D15441" s="408">
        <v>59</v>
      </c>
      <c r="E15441" s="408">
        <v>59</v>
      </c>
      <c r="F15441" s="409">
        <v>45678.356631944444</v>
      </c>
      <c r="G15441" s="408">
        <v>0</v>
      </c>
    </row>
    <row r="15442" spans="1:7" ht="15" x14ac:dyDescent="0.2">
      <c r="A15442" s="407" t="s">
        <v>38117</v>
      </c>
      <c r="B15442" s="407" t="s">
        <v>38118</v>
      </c>
      <c r="C15442" s="408">
        <v>0</v>
      </c>
      <c r="D15442" s="408">
        <v>15</v>
      </c>
      <c r="E15442" s="408">
        <v>15</v>
      </c>
      <c r="F15442" s="409">
        <v>43012.697569444441</v>
      </c>
      <c r="G15442" s="408">
        <v>0</v>
      </c>
    </row>
    <row r="15443" spans="1:7" ht="15" x14ac:dyDescent="0.2">
      <c r="A15443" s="407" t="s">
        <v>24554</v>
      </c>
      <c r="B15443" s="407" t="s">
        <v>24555</v>
      </c>
      <c r="C15443" s="408">
        <v>0</v>
      </c>
      <c r="D15443" s="408">
        <v>1.5800000000000002E-2</v>
      </c>
      <c r="E15443" s="408">
        <v>1.5800000000000002E-2</v>
      </c>
      <c r="F15443" s="409">
        <v>44593.333518518521</v>
      </c>
      <c r="G15443" s="408">
        <v>13692</v>
      </c>
    </row>
    <row r="15444" spans="1:7" ht="15" x14ac:dyDescent="0.2">
      <c r="A15444" s="407" t="s">
        <v>38119</v>
      </c>
      <c r="B15444" s="407" t="s">
        <v>38120</v>
      </c>
      <c r="C15444" s="408">
        <v>0</v>
      </c>
      <c r="D15444" s="408">
        <v>0.14000000000000001</v>
      </c>
      <c r="E15444" s="408">
        <v>0.14000000000000001</v>
      </c>
      <c r="F15444" s="409">
        <v>43038.523356481484</v>
      </c>
      <c r="G15444" s="408">
        <v>0</v>
      </c>
    </row>
    <row r="15445" spans="1:7" ht="15" x14ac:dyDescent="0.2">
      <c r="A15445" s="407" t="s">
        <v>38121</v>
      </c>
      <c r="B15445" s="407" t="s">
        <v>38122</v>
      </c>
      <c r="C15445" s="408">
        <v>0</v>
      </c>
      <c r="D15445" s="408">
        <v>0.3</v>
      </c>
      <c r="E15445" s="408">
        <v>0.3</v>
      </c>
      <c r="F15445" s="409">
        <v>43012.697662037041</v>
      </c>
      <c r="G15445" s="408">
        <v>0</v>
      </c>
    </row>
    <row r="15446" spans="1:7" ht="15" x14ac:dyDescent="0.2">
      <c r="A15446" s="407" t="s">
        <v>24556</v>
      </c>
      <c r="B15446" s="407" t="s">
        <v>24557</v>
      </c>
      <c r="C15446" s="408">
        <v>0</v>
      </c>
      <c r="D15446" s="408">
        <v>0.8</v>
      </c>
      <c r="E15446" s="408">
        <v>0.8</v>
      </c>
      <c r="F15446" s="409">
        <v>45362.681180555555</v>
      </c>
      <c r="G15446" s="408">
        <v>0</v>
      </c>
    </row>
    <row r="15447" spans="1:7" ht="15" x14ac:dyDescent="0.2">
      <c r="A15447" s="407" t="s">
        <v>24558</v>
      </c>
      <c r="B15447" s="407" t="s">
        <v>24559</v>
      </c>
      <c r="C15447" s="408">
        <v>0</v>
      </c>
      <c r="D15447" s="408">
        <v>18.399999999999999</v>
      </c>
      <c r="E15447" s="408">
        <v>18.399999999999999</v>
      </c>
      <c r="F15447" s="409">
        <v>44510.623865740738</v>
      </c>
      <c r="G15447" s="408">
        <v>0</v>
      </c>
    </row>
    <row r="15448" spans="1:7" ht="15" x14ac:dyDescent="0.2">
      <c r="A15448" s="407" t="s">
        <v>24560</v>
      </c>
      <c r="B15448" s="407" t="s">
        <v>24561</v>
      </c>
      <c r="C15448" s="408">
        <v>0</v>
      </c>
      <c r="D15448" s="408">
        <v>16.5</v>
      </c>
      <c r="E15448" s="408">
        <v>16.5</v>
      </c>
      <c r="F15448" s="409">
        <v>45846.517997685187</v>
      </c>
      <c r="G15448" s="408">
        <v>160</v>
      </c>
    </row>
    <row r="15449" spans="1:7" ht="15" x14ac:dyDescent="0.2">
      <c r="A15449" s="407" t="s">
        <v>24562</v>
      </c>
      <c r="B15449" s="407" t="s">
        <v>24563</v>
      </c>
      <c r="C15449" s="408">
        <v>0</v>
      </c>
      <c r="D15449" s="408">
        <v>17.5</v>
      </c>
      <c r="E15449" s="408">
        <v>17.5</v>
      </c>
      <c r="F15449" s="409">
        <v>45701.413576388892</v>
      </c>
      <c r="G15449" s="408">
        <v>0</v>
      </c>
    </row>
    <row r="15450" spans="1:7" ht="15" x14ac:dyDescent="0.2">
      <c r="A15450" s="407" t="s">
        <v>24564</v>
      </c>
      <c r="B15450" s="407" t="s">
        <v>24565</v>
      </c>
      <c r="C15450" s="408">
        <v>0</v>
      </c>
      <c r="D15450" s="408">
        <v>21</v>
      </c>
      <c r="E15450" s="408">
        <v>21</v>
      </c>
      <c r="F15450" s="409">
        <v>45701.413032407407</v>
      </c>
      <c r="G15450" s="408">
        <v>0</v>
      </c>
    </row>
    <row r="15451" spans="1:7" ht="15" x14ac:dyDescent="0.2">
      <c r="A15451" s="407" t="s">
        <v>24566</v>
      </c>
      <c r="B15451" s="407" t="s">
        <v>24567</v>
      </c>
      <c r="C15451" s="408">
        <v>0</v>
      </c>
      <c r="D15451" s="408">
        <v>11</v>
      </c>
      <c r="E15451" s="408">
        <v>11</v>
      </c>
      <c r="F15451" s="409">
        <v>45701.428726851853</v>
      </c>
      <c r="G15451" s="408">
        <v>0</v>
      </c>
    </row>
    <row r="15452" spans="1:7" ht="15" x14ac:dyDescent="0.2">
      <c r="A15452" s="407" t="s">
        <v>24568</v>
      </c>
      <c r="B15452" s="407" t="s">
        <v>24569</v>
      </c>
      <c r="C15452" s="408">
        <v>0</v>
      </c>
      <c r="D15452" s="408">
        <v>32.5</v>
      </c>
      <c r="E15452" s="408">
        <v>32.5</v>
      </c>
      <c r="F15452" s="409">
        <v>45701.414398148147</v>
      </c>
      <c r="G15452" s="408">
        <v>0</v>
      </c>
    </row>
    <row r="15453" spans="1:7" ht="15" x14ac:dyDescent="0.2">
      <c r="A15453" s="407" t="s">
        <v>24570</v>
      </c>
      <c r="B15453" s="407" t="s">
        <v>24571</v>
      </c>
      <c r="C15453" s="408">
        <v>0</v>
      </c>
      <c r="D15453" s="408">
        <v>16</v>
      </c>
      <c r="E15453" s="408">
        <v>16</v>
      </c>
      <c r="F15453" s="409">
        <v>45701.412881944445</v>
      </c>
      <c r="G15453" s="408">
        <v>0</v>
      </c>
    </row>
    <row r="15454" spans="1:7" ht="15" x14ac:dyDescent="0.2">
      <c r="A15454" s="407" t="s">
        <v>24572</v>
      </c>
      <c r="B15454" s="407" t="s">
        <v>24573</v>
      </c>
      <c r="C15454" s="408">
        <v>27.333300000000001</v>
      </c>
      <c r="D15454" s="408">
        <v>6.09</v>
      </c>
      <c r="E15454" s="408">
        <v>33.423299999999998</v>
      </c>
      <c r="F15454" s="409">
        <v>44517.459305555552</v>
      </c>
      <c r="G15454" s="408">
        <v>0</v>
      </c>
    </row>
    <row r="15455" spans="1:7" ht="15" x14ac:dyDescent="0.2">
      <c r="A15455" s="407" t="s">
        <v>24574</v>
      </c>
      <c r="B15455" s="407" t="s">
        <v>24575</v>
      </c>
      <c r="C15455" s="408">
        <v>7.5</v>
      </c>
      <c r="D15455" s="408">
        <v>5.2869599999999997</v>
      </c>
      <c r="E15455" s="408">
        <v>15.286960000000001</v>
      </c>
      <c r="F15455" s="409">
        <v>44517.456770833334</v>
      </c>
      <c r="G15455" s="408">
        <v>0</v>
      </c>
    </row>
    <row r="15456" spans="1:7" ht="15" x14ac:dyDescent="0.2">
      <c r="A15456" s="407" t="s">
        <v>24576</v>
      </c>
      <c r="B15456" s="407" t="s">
        <v>24577</v>
      </c>
      <c r="C15456" s="408">
        <v>7.5</v>
      </c>
      <c r="D15456" s="408">
        <v>5.2869599999999997</v>
      </c>
      <c r="E15456" s="408">
        <v>15.286960000000001</v>
      </c>
      <c r="F15456" s="409">
        <v>44517.45721064815</v>
      </c>
      <c r="G15456" s="408">
        <v>0</v>
      </c>
    </row>
    <row r="15457" spans="1:7" ht="15" x14ac:dyDescent="0.2">
      <c r="A15457" s="407" t="s">
        <v>24578</v>
      </c>
      <c r="B15457" s="407" t="s">
        <v>24579</v>
      </c>
      <c r="C15457" s="408">
        <v>24</v>
      </c>
      <c r="D15457" s="408">
        <v>22</v>
      </c>
      <c r="E15457" s="408">
        <v>51.000000000000007</v>
      </c>
      <c r="F15457" s="409">
        <v>44517.458923611113</v>
      </c>
      <c r="G15457" s="408">
        <v>0</v>
      </c>
    </row>
    <row r="15458" spans="1:7" ht="15" x14ac:dyDescent="0.2">
      <c r="A15458" s="407" t="s">
        <v>24580</v>
      </c>
      <c r="B15458" s="407" t="s">
        <v>24581</v>
      </c>
      <c r="C15458" s="408">
        <v>0</v>
      </c>
      <c r="D15458" s="408">
        <v>12.5</v>
      </c>
      <c r="E15458" s="408">
        <v>12.5</v>
      </c>
      <c r="F15458" s="409">
        <v>44512.36347222222</v>
      </c>
      <c r="G15458" s="408">
        <v>0</v>
      </c>
    </row>
    <row r="15459" spans="1:7" ht="15" x14ac:dyDescent="0.2">
      <c r="A15459" s="407" t="s">
        <v>24582</v>
      </c>
      <c r="B15459" s="407" t="s">
        <v>24583</v>
      </c>
      <c r="C15459" s="408">
        <v>0</v>
      </c>
      <c r="D15459" s="408">
        <v>26</v>
      </c>
      <c r="E15459" s="408">
        <v>26</v>
      </c>
      <c r="F15459" s="409">
        <v>44512.345868055556</v>
      </c>
      <c r="G15459" s="408">
        <v>0</v>
      </c>
    </row>
    <row r="15460" spans="1:7" ht="15" x14ac:dyDescent="0.2">
      <c r="A15460" s="407" t="s">
        <v>24584</v>
      </c>
      <c r="B15460" s="407" t="s">
        <v>24585</v>
      </c>
      <c r="C15460" s="408">
        <v>0</v>
      </c>
      <c r="D15460" s="408">
        <v>15.5</v>
      </c>
      <c r="E15460" s="408">
        <v>15.5</v>
      </c>
      <c r="F15460" s="409">
        <v>44512.363796296297</v>
      </c>
      <c r="G15460" s="408">
        <v>0</v>
      </c>
    </row>
    <row r="15461" spans="1:7" ht="15" x14ac:dyDescent="0.2">
      <c r="A15461" s="407" t="s">
        <v>24586</v>
      </c>
      <c r="B15461" s="407" t="s">
        <v>24587</v>
      </c>
      <c r="C15461" s="408">
        <v>0</v>
      </c>
      <c r="D15461" s="408">
        <v>13.5</v>
      </c>
      <c r="E15461" s="408">
        <v>13.5</v>
      </c>
      <c r="F15461" s="409">
        <v>44512.363125000003</v>
      </c>
      <c r="G15461" s="408">
        <v>0</v>
      </c>
    </row>
    <row r="15462" spans="1:7" ht="15" x14ac:dyDescent="0.2">
      <c r="A15462" s="407" t="s">
        <v>24588</v>
      </c>
      <c r="B15462" s="407" t="s">
        <v>24589</v>
      </c>
      <c r="C15462" s="408">
        <v>34.166666666666664</v>
      </c>
      <c r="D15462" s="408">
        <v>5.2869599999999997</v>
      </c>
      <c r="E15462" s="408">
        <v>44.870293333333329</v>
      </c>
      <c r="F15462" s="409">
        <v>44512.361643518518</v>
      </c>
      <c r="G15462" s="408">
        <v>0</v>
      </c>
    </row>
    <row r="15463" spans="1:7" ht="15" x14ac:dyDescent="0.2">
      <c r="A15463" s="407" t="s">
        <v>24590</v>
      </c>
      <c r="B15463" s="407" t="s">
        <v>24591</v>
      </c>
      <c r="C15463" s="408">
        <v>29.166699999999999</v>
      </c>
      <c r="D15463" s="408">
        <v>3.17</v>
      </c>
      <c r="E15463" s="408">
        <v>32.3367</v>
      </c>
      <c r="F15463" s="409">
        <v>44512.345613425925</v>
      </c>
      <c r="G15463" s="408">
        <v>0</v>
      </c>
    </row>
    <row r="15464" spans="1:7" ht="15" x14ac:dyDescent="0.2">
      <c r="A15464" s="407" t="s">
        <v>24592</v>
      </c>
      <c r="B15464" s="407" t="s">
        <v>24593</v>
      </c>
      <c r="C15464" s="408">
        <v>29.166666666666664</v>
      </c>
      <c r="D15464" s="408">
        <v>3.17</v>
      </c>
      <c r="E15464" s="408">
        <v>35.25333333333333</v>
      </c>
      <c r="F15464" s="409">
        <v>44512.345138888886</v>
      </c>
      <c r="G15464" s="408">
        <v>0</v>
      </c>
    </row>
    <row r="15465" spans="1:7" ht="15" x14ac:dyDescent="0.2">
      <c r="A15465" s="407" t="s">
        <v>24594</v>
      </c>
      <c r="B15465" s="407" t="s">
        <v>24595</v>
      </c>
      <c r="C15465" s="408">
        <v>34.166666666666664</v>
      </c>
      <c r="D15465" s="408">
        <v>5.2869599999999997</v>
      </c>
      <c r="E15465" s="408">
        <v>44.870293333333329</v>
      </c>
      <c r="F15465" s="409">
        <v>44512.361909722225</v>
      </c>
      <c r="G15465" s="408">
        <v>0</v>
      </c>
    </row>
    <row r="15466" spans="1:7" ht="15" x14ac:dyDescent="0.2">
      <c r="A15466" s="407" t="s">
        <v>24596</v>
      </c>
      <c r="B15466" s="407" t="s">
        <v>24597</v>
      </c>
      <c r="C15466" s="408">
        <v>0</v>
      </c>
      <c r="D15466" s="408">
        <v>3.37</v>
      </c>
      <c r="E15466" s="408">
        <v>3.37</v>
      </c>
      <c r="F15466" s="409">
        <v>46042.586122685185</v>
      </c>
      <c r="G15466" s="408">
        <v>20</v>
      </c>
    </row>
    <row r="15467" spans="1:7" ht="15" x14ac:dyDescent="0.2">
      <c r="A15467" s="407" t="s">
        <v>24598</v>
      </c>
      <c r="B15467" s="407" t="s">
        <v>24599</v>
      </c>
      <c r="C15467" s="408">
        <v>0</v>
      </c>
      <c r="D15467" s="408">
        <v>4.9000000000000004</v>
      </c>
      <c r="E15467" s="408">
        <v>4.9000000000000004</v>
      </c>
      <c r="F15467" s="409">
        <v>44881.402650462966</v>
      </c>
      <c r="G15467" s="408">
        <v>0</v>
      </c>
    </row>
    <row r="15468" spans="1:7" ht="15" x14ac:dyDescent="0.2">
      <c r="A15468" s="407" t="s">
        <v>24600</v>
      </c>
      <c r="B15468" s="407" t="s">
        <v>24601</v>
      </c>
      <c r="C15468" s="408">
        <v>0</v>
      </c>
      <c r="D15468" s="408">
        <v>7.73</v>
      </c>
      <c r="E15468" s="408">
        <v>7.73</v>
      </c>
      <c r="F15468" s="409">
        <v>43012.699178240742</v>
      </c>
      <c r="G15468" s="408">
        <v>142</v>
      </c>
    </row>
    <row r="15469" spans="1:7" ht="15" x14ac:dyDescent="0.2">
      <c r="A15469" s="407" t="s">
        <v>24602</v>
      </c>
      <c r="B15469" s="407" t="s">
        <v>24603</v>
      </c>
      <c r="C15469" s="408">
        <v>0</v>
      </c>
      <c r="D15469" s="408">
        <v>6.5</v>
      </c>
      <c r="E15469" s="408">
        <v>6.5</v>
      </c>
      <c r="F15469" s="409">
        <v>44881.40284722222</v>
      </c>
      <c r="G15469" s="408">
        <v>104</v>
      </c>
    </row>
    <row r="15470" spans="1:7" ht="15" x14ac:dyDescent="0.2">
      <c r="A15470" s="407" t="s">
        <v>24604</v>
      </c>
      <c r="B15470" s="407" t="s">
        <v>24605</v>
      </c>
      <c r="C15470" s="408">
        <v>0</v>
      </c>
      <c r="D15470" s="408">
        <v>6.88</v>
      </c>
      <c r="E15470" s="408">
        <v>6.88</v>
      </c>
      <c r="F15470" s="409">
        <v>43844.475497685184</v>
      </c>
      <c r="G15470" s="408">
        <v>0</v>
      </c>
    </row>
    <row r="15471" spans="1:7" ht="15" x14ac:dyDescent="0.2">
      <c r="A15471" s="407" t="s">
        <v>24606</v>
      </c>
      <c r="B15471" s="407" t="s">
        <v>24607</v>
      </c>
      <c r="C15471" s="408">
        <v>0</v>
      </c>
      <c r="D15471" s="408">
        <v>2.19</v>
      </c>
      <c r="E15471" s="408">
        <v>2.19</v>
      </c>
      <c r="F15471" s="409">
        <v>44795.326539351852</v>
      </c>
      <c r="G15471" s="408">
        <v>50</v>
      </c>
    </row>
    <row r="15472" spans="1:7" ht="15" x14ac:dyDescent="0.2">
      <c r="A15472" s="407" t="s">
        <v>24608</v>
      </c>
      <c r="B15472" s="407" t="s">
        <v>24609</v>
      </c>
      <c r="C15472" s="408">
        <v>0</v>
      </c>
      <c r="D15472" s="408">
        <v>15.6</v>
      </c>
      <c r="E15472" s="408">
        <v>15.6</v>
      </c>
      <c r="F15472" s="409">
        <v>45939.565289351849</v>
      </c>
      <c r="G15472" s="408">
        <v>17</v>
      </c>
    </row>
    <row r="15473" spans="1:7" ht="15" x14ac:dyDescent="0.2">
      <c r="A15473" s="407" t="s">
        <v>24610</v>
      </c>
      <c r="B15473" s="407" t="s">
        <v>24611</v>
      </c>
      <c r="C15473" s="408">
        <v>0</v>
      </c>
      <c r="D15473" s="408">
        <v>23.7</v>
      </c>
      <c r="E15473" s="408">
        <v>23.7</v>
      </c>
      <c r="F15473" s="409">
        <v>45939.813298611109</v>
      </c>
      <c r="G15473" s="408">
        <v>10</v>
      </c>
    </row>
    <row r="15474" spans="1:7" ht="15" x14ac:dyDescent="0.25">
      <c r="A15474" s="407" t="s">
        <v>38123</v>
      </c>
      <c r="B15474" s="407" t="s">
        <v>38124</v>
      </c>
      <c r="C15474" s="406"/>
      <c r="D15474" s="408">
        <v>0.01</v>
      </c>
      <c r="E15474" s="408">
        <v>0.01</v>
      </c>
      <c r="F15474" s="409">
        <v>43012.699432870373</v>
      </c>
      <c r="G15474" s="408">
        <v>0</v>
      </c>
    </row>
    <row r="15475" spans="1:7" ht="15" x14ac:dyDescent="0.25">
      <c r="A15475" s="407" t="s">
        <v>38125</v>
      </c>
      <c r="B15475" s="407" t="s">
        <v>38126</v>
      </c>
      <c r="C15475" s="406"/>
      <c r="D15475" s="408">
        <v>0.01</v>
      </c>
      <c r="E15475" s="408">
        <v>0.01</v>
      </c>
      <c r="F15475" s="409">
        <v>43012.699490740742</v>
      </c>
      <c r="G15475" s="408">
        <v>0</v>
      </c>
    </row>
    <row r="15476" spans="1:7" ht="15" x14ac:dyDescent="0.25">
      <c r="A15476" s="407" t="s">
        <v>38127</v>
      </c>
      <c r="B15476" s="407" t="s">
        <v>38128</v>
      </c>
      <c r="C15476" s="406"/>
      <c r="D15476" s="408">
        <v>0.01</v>
      </c>
      <c r="E15476" s="408">
        <v>0.01</v>
      </c>
      <c r="F15476" s="409">
        <v>43012.699652777781</v>
      </c>
      <c r="G15476" s="408">
        <v>0</v>
      </c>
    </row>
    <row r="15477" spans="1:7" ht="15" x14ac:dyDescent="0.25">
      <c r="A15477" s="407" t="s">
        <v>38129</v>
      </c>
      <c r="B15477" s="407" t="s">
        <v>38130</v>
      </c>
      <c r="C15477" s="406"/>
      <c r="D15477" s="408">
        <v>0.01</v>
      </c>
      <c r="E15477" s="408">
        <v>0.01</v>
      </c>
      <c r="F15477" s="409">
        <v>43012.699699074074</v>
      </c>
      <c r="G15477" s="408">
        <v>0</v>
      </c>
    </row>
    <row r="15478" spans="1:7" ht="15" x14ac:dyDescent="0.25">
      <c r="A15478" s="407" t="s">
        <v>38131</v>
      </c>
      <c r="B15478" s="407" t="s">
        <v>38132</v>
      </c>
      <c r="C15478" s="406"/>
      <c r="D15478" s="408">
        <v>0.01</v>
      </c>
      <c r="E15478" s="408">
        <v>0.01</v>
      </c>
      <c r="F15478" s="409">
        <v>43012.699745370373</v>
      </c>
      <c r="G15478" s="408">
        <v>0</v>
      </c>
    </row>
    <row r="15479" spans="1:7" ht="15" x14ac:dyDescent="0.25">
      <c r="A15479" s="407" t="s">
        <v>38133</v>
      </c>
      <c r="B15479" s="407" t="s">
        <v>38134</v>
      </c>
      <c r="C15479" s="406"/>
      <c r="D15479" s="408">
        <v>0.01</v>
      </c>
      <c r="E15479" s="408">
        <v>0.01</v>
      </c>
      <c r="F15479" s="409">
        <v>43012.699791666666</v>
      </c>
      <c r="G15479" s="408">
        <v>0</v>
      </c>
    </row>
    <row r="15480" spans="1:7" ht="15" x14ac:dyDescent="0.25">
      <c r="A15480" s="407" t="s">
        <v>38135</v>
      </c>
      <c r="B15480" s="407" t="s">
        <v>38136</v>
      </c>
      <c r="C15480" s="406"/>
      <c r="D15480" s="408">
        <v>0.01</v>
      </c>
      <c r="E15480" s="408">
        <v>0.01</v>
      </c>
      <c r="F15480" s="409">
        <v>43012.699826388889</v>
      </c>
      <c r="G15480" s="408">
        <v>0</v>
      </c>
    </row>
    <row r="15481" spans="1:7" ht="15" x14ac:dyDescent="0.25">
      <c r="A15481" s="407" t="s">
        <v>38137</v>
      </c>
      <c r="B15481" s="407" t="s">
        <v>38138</v>
      </c>
      <c r="C15481" s="406"/>
      <c r="D15481" s="408">
        <v>0.01</v>
      </c>
      <c r="E15481" s="408">
        <v>0.01</v>
      </c>
      <c r="F15481" s="409">
        <v>43012.699872685182</v>
      </c>
      <c r="G15481" s="408">
        <v>0</v>
      </c>
    </row>
    <row r="15482" spans="1:7" ht="15" x14ac:dyDescent="0.25">
      <c r="A15482" s="407" t="s">
        <v>38139</v>
      </c>
      <c r="B15482" s="407" t="s">
        <v>38140</v>
      </c>
      <c r="C15482" s="406"/>
      <c r="D15482" s="408">
        <v>0.01</v>
      </c>
      <c r="E15482" s="408">
        <v>0.01</v>
      </c>
      <c r="F15482" s="409">
        <v>43012.699918981481</v>
      </c>
      <c r="G15482" s="408">
        <v>0</v>
      </c>
    </row>
    <row r="15483" spans="1:7" ht="15" x14ac:dyDescent="0.25">
      <c r="A15483" s="407" t="s">
        <v>38141</v>
      </c>
      <c r="B15483" s="407" t="s">
        <v>38142</v>
      </c>
      <c r="C15483" s="406"/>
      <c r="D15483" s="408">
        <v>0.01</v>
      </c>
      <c r="E15483" s="408">
        <v>0.01</v>
      </c>
      <c r="F15483" s="409">
        <v>43012.699965277781</v>
      </c>
      <c r="G15483" s="408">
        <v>0</v>
      </c>
    </row>
    <row r="15484" spans="1:7" ht="15" x14ac:dyDescent="0.25">
      <c r="A15484" s="407" t="s">
        <v>24612</v>
      </c>
      <c r="B15484" s="407" t="s">
        <v>24613</v>
      </c>
      <c r="C15484" s="406"/>
      <c r="D15484" s="408">
        <v>10</v>
      </c>
      <c r="E15484" s="408">
        <v>10</v>
      </c>
      <c r="F15484" s="409">
        <v>44517.624178240738</v>
      </c>
      <c r="G15484" s="408">
        <v>0</v>
      </c>
    </row>
    <row r="15485" spans="1:7" ht="15" x14ac:dyDescent="0.2">
      <c r="A15485" s="407" t="s">
        <v>24614</v>
      </c>
      <c r="B15485" s="407" t="s">
        <v>24615</v>
      </c>
      <c r="C15485" s="408">
        <v>0</v>
      </c>
      <c r="D15485" s="408">
        <v>7.5</v>
      </c>
      <c r="E15485" s="408">
        <v>7.5</v>
      </c>
      <c r="F15485" s="409">
        <v>43012.700069444443</v>
      </c>
      <c r="G15485" s="408">
        <v>0</v>
      </c>
    </row>
    <row r="15486" spans="1:7" ht="15" x14ac:dyDescent="0.2">
      <c r="A15486" s="407" t="s">
        <v>24616</v>
      </c>
      <c r="B15486" s="407" t="s">
        <v>24617</v>
      </c>
      <c r="C15486" s="408">
        <v>0</v>
      </c>
      <c r="D15486" s="408">
        <v>6.5</v>
      </c>
      <c r="E15486" s="408">
        <v>6.5</v>
      </c>
      <c r="F15486" s="409">
        <v>43012.700127314813</v>
      </c>
      <c r="G15486" s="408">
        <v>0</v>
      </c>
    </row>
    <row r="15487" spans="1:7" ht="15" x14ac:dyDescent="0.2">
      <c r="A15487" s="407" t="s">
        <v>24618</v>
      </c>
      <c r="B15487" s="407" t="s">
        <v>24619</v>
      </c>
      <c r="C15487" s="408">
        <v>0</v>
      </c>
      <c r="D15487" s="408">
        <v>18</v>
      </c>
      <c r="E15487" s="408">
        <v>18</v>
      </c>
      <c r="F15487" s="409">
        <v>45215.555601851855</v>
      </c>
      <c r="G15487" s="408">
        <v>0</v>
      </c>
    </row>
    <row r="15488" spans="1:7" ht="15" x14ac:dyDescent="0.2">
      <c r="A15488" s="407" t="s">
        <v>24620</v>
      </c>
      <c r="B15488" s="407" t="s">
        <v>24621</v>
      </c>
      <c r="C15488" s="408">
        <v>5.416666666666667</v>
      </c>
      <c r="D15488" s="408">
        <v>0.56316321646873413</v>
      </c>
      <c r="E15488" s="408">
        <v>13.896496549802066</v>
      </c>
      <c r="F15488" s="409">
        <v>44524.323935185188</v>
      </c>
      <c r="G15488" s="408">
        <v>0</v>
      </c>
    </row>
    <row r="15489" spans="1:7" ht="15" x14ac:dyDescent="0.25">
      <c r="A15489" s="407" t="s">
        <v>24622</v>
      </c>
      <c r="B15489" s="407" t="s">
        <v>24623</v>
      </c>
      <c r="C15489" s="406"/>
      <c r="D15489" s="408">
        <v>9</v>
      </c>
      <c r="E15489" s="408">
        <v>9</v>
      </c>
      <c r="F15489" s="409">
        <v>44517.625347222223</v>
      </c>
      <c r="G15489" s="408">
        <v>0</v>
      </c>
    </row>
    <row r="15490" spans="1:7" ht="15" x14ac:dyDescent="0.25">
      <c r="A15490" s="407" t="s">
        <v>24624</v>
      </c>
      <c r="B15490" s="407" t="s">
        <v>24625</v>
      </c>
      <c r="C15490" s="406"/>
      <c r="D15490" s="408">
        <v>7</v>
      </c>
      <c r="E15490" s="408">
        <v>7</v>
      </c>
      <c r="F15490" s="409">
        <v>44517.624988425923</v>
      </c>
      <c r="G15490" s="408">
        <v>0</v>
      </c>
    </row>
    <row r="15491" spans="1:7" ht="15" x14ac:dyDescent="0.2">
      <c r="A15491" s="407" t="s">
        <v>24626</v>
      </c>
      <c r="B15491" s="407" t="s">
        <v>24627</v>
      </c>
      <c r="C15491" s="408">
        <v>0</v>
      </c>
      <c r="D15491" s="408">
        <v>50.45</v>
      </c>
      <c r="E15491" s="408">
        <v>50.45</v>
      </c>
      <c r="F15491" s="409">
        <v>45057.458819444444</v>
      </c>
      <c r="G15491" s="408">
        <v>0</v>
      </c>
    </row>
    <row r="15492" spans="1:7" ht="15" x14ac:dyDescent="0.2">
      <c r="A15492" s="407" t="s">
        <v>24628</v>
      </c>
      <c r="B15492" s="407" t="s">
        <v>24629</v>
      </c>
      <c r="C15492" s="408">
        <v>0</v>
      </c>
      <c r="D15492" s="408">
        <v>5.5</v>
      </c>
      <c r="E15492" s="408">
        <v>5.5</v>
      </c>
      <c r="F15492" s="409">
        <v>44517.45385416667</v>
      </c>
      <c r="G15492" s="408">
        <v>0</v>
      </c>
    </row>
    <row r="15493" spans="1:7" ht="15" x14ac:dyDescent="0.2">
      <c r="A15493" s="407" t="s">
        <v>24630</v>
      </c>
      <c r="B15493" s="407" t="s">
        <v>24631</v>
      </c>
      <c r="C15493" s="408">
        <v>0</v>
      </c>
      <c r="D15493" s="408">
        <v>8.6</v>
      </c>
      <c r="E15493" s="408">
        <v>8.6</v>
      </c>
      <c r="F15493" s="409">
        <v>44517.454710648148</v>
      </c>
      <c r="G15493" s="408">
        <v>0</v>
      </c>
    </row>
    <row r="15494" spans="1:7" ht="15" x14ac:dyDescent="0.2">
      <c r="A15494" s="407" t="s">
        <v>24632</v>
      </c>
      <c r="B15494" s="407" t="s">
        <v>24633</v>
      </c>
      <c r="C15494" s="408">
        <v>0</v>
      </c>
      <c r="D15494" s="408">
        <v>8.3000000000000007</v>
      </c>
      <c r="E15494" s="408">
        <v>8.3000000000000007</v>
      </c>
      <c r="F15494" s="409">
        <v>44512.350358796299</v>
      </c>
      <c r="G15494" s="408">
        <v>0</v>
      </c>
    </row>
    <row r="15495" spans="1:7" ht="15" x14ac:dyDescent="0.2">
      <c r="A15495" s="407" t="s">
        <v>24634</v>
      </c>
      <c r="B15495" s="407" t="s">
        <v>24635</v>
      </c>
      <c r="C15495" s="408">
        <v>0</v>
      </c>
      <c r="D15495" s="408">
        <v>7</v>
      </c>
      <c r="E15495" s="408">
        <v>7</v>
      </c>
      <c r="F15495" s="409">
        <v>44517.340648148151</v>
      </c>
      <c r="G15495" s="408">
        <v>0</v>
      </c>
    </row>
    <row r="15496" spans="1:7" ht="15" x14ac:dyDescent="0.2">
      <c r="A15496" s="407" t="s">
        <v>24636</v>
      </c>
      <c r="B15496" s="407" t="s">
        <v>24637</v>
      </c>
      <c r="C15496" s="408">
        <v>0</v>
      </c>
      <c r="D15496" s="408">
        <v>7.6</v>
      </c>
      <c r="E15496" s="408">
        <v>7.6</v>
      </c>
      <c r="F15496" s="409">
        <v>45678.359386574077</v>
      </c>
      <c r="G15496" s="408">
        <v>0</v>
      </c>
    </row>
    <row r="15497" spans="1:7" ht="15" x14ac:dyDescent="0.2">
      <c r="A15497" s="407" t="s">
        <v>24638</v>
      </c>
      <c r="B15497" s="407" t="s">
        <v>24639</v>
      </c>
      <c r="C15497" s="408">
        <v>0</v>
      </c>
      <c r="D15497" s="408">
        <v>7.6</v>
      </c>
      <c r="E15497" s="408">
        <v>7.6</v>
      </c>
      <c r="F15497" s="409">
        <v>45678.360625000001</v>
      </c>
      <c r="G15497" s="408">
        <v>0</v>
      </c>
    </row>
    <row r="15498" spans="1:7" ht="15" x14ac:dyDescent="0.25">
      <c r="A15498" s="407" t="s">
        <v>24640</v>
      </c>
      <c r="B15498" s="407" t="s">
        <v>24641</v>
      </c>
      <c r="C15498" s="406"/>
      <c r="D15498" s="408">
        <v>0.1</v>
      </c>
      <c r="E15498" s="408">
        <v>0.1</v>
      </c>
      <c r="F15498" s="409">
        <v>44523.396770833337</v>
      </c>
      <c r="G15498" s="408">
        <v>0</v>
      </c>
    </row>
    <row r="15499" spans="1:7" ht="15" x14ac:dyDescent="0.25">
      <c r="A15499" s="407" t="s">
        <v>24642</v>
      </c>
      <c r="B15499" s="407" t="s">
        <v>24643</v>
      </c>
      <c r="C15499" s="406"/>
      <c r="D15499" s="408">
        <v>0.1</v>
      </c>
      <c r="E15499" s="408">
        <v>0.1</v>
      </c>
      <c r="F15499" s="409">
        <v>44523.397233796299</v>
      </c>
      <c r="G15499" s="408">
        <v>0</v>
      </c>
    </row>
    <row r="15500" spans="1:7" ht="15" x14ac:dyDescent="0.2">
      <c r="A15500" s="407" t="s">
        <v>24644</v>
      </c>
      <c r="B15500" s="407" t="s">
        <v>24645</v>
      </c>
      <c r="C15500" s="408">
        <v>0</v>
      </c>
      <c r="D15500" s="408">
        <v>9.4499999999999993</v>
      </c>
      <c r="E15500" s="408">
        <v>9.4499999999999993</v>
      </c>
      <c r="F15500" s="409">
        <v>44524.430312500001</v>
      </c>
      <c r="G15500" s="408">
        <v>0</v>
      </c>
    </row>
    <row r="15501" spans="1:7" ht="15" x14ac:dyDescent="0.2">
      <c r="A15501" s="407" t="s">
        <v>24646</v>
      </c>
      <c r="B15501" s="407" t="s">
        <v>24647</v>
      </c>
      <c r="C15501" s="408">
        <v>0</v>
      </c>
      <c r="D15501" s="408">
        <v>9.4499999999999993</v>
      </c>
      <c r="E15501" s="408">
        <v>9.4499999999999993</v>
      </c>
      <c r="F15501" s="409">
        <v>44524.32603009259</v>
      </c>
      <c r="G15501" s="408">
        <v>0</v>
      </c>
    </row>
    <row r="15502" spans="1:7" ht="15" x14ac:dyDescent="0.2">
      <c r="A15502" s="407" t="s">
        <v>24648</v>
      </c>
      <c r="B15502" s="407" t="s">
        <v>24649</v>
      </c>
      <c r="C15502" s="408">
        <v>0</v>
      </c>
      <c r="D15502" s="408">
        <v>5.2</v>
      </c>
      <c r="E15502" s="408">
        <v>5.2</v>
      </c>
      <c r="F15502" s="409">
        <v>44524.325208333335</v>
      </c>
      <c r="G15502" s="408">
        <v>0</v>
      </c>
    </row>
    <row r="15503" spans="1:7" ht="15" x14ac:dyDescent="0.2">
      <c r="A15503" s="407" t="s">
        <v>24650</v>
      </c>
      <c r="B15503" s="407" t="s">
        <v>24651</v>
      </c>
      <c r="C15503" s="408">
        <v>0</v>
      </c>
      <c r="D15503" s="408">
        <v>12.7</v>
      </c>
      <c r="E15503" s="408">
        <v>12.7</v>
      </c>
      <c r="F15503" s="409">
        <v>45930.631319444445</v>
      </c>
      <c r="G15503" s="408">
        <v>0</v>
      </c>
    </row>
    <row r="15504" spans="1:7" ht="15" x14ac:dyDescent="0.2">
      <c r="A15504" s="407" t="s">
        <v>38143</v>
      </c>
      <c r="B15504" s="407" t="s">
        <v>38144</v>
      </c>
      <c r="C15504" s="408">
        <v>0</v>
      </c>
      <c r="D15504" s="408">
        <v>92.5</v>
      </c>
      <c r="E15504" s="408">
        <v>92.5</v>
      </c>
      <c r="F15504" s="409">
        <v>43013.714571759258</v>
      </c>
      <c r="G15504" s="408">
        <v>0</v>
      </c>
    </row>
    <row r="15505" spans="1:7" ht="15" x14ac:dyDescent="0.2">
      <c r="A15505" s="407" t="s">
        <v>38145</v>
      </c>
      <c r="B15505" s="407" t="s">
        <v>38146</v>
      </c>
      <c r="C15505" s="408">
        <v>30.049999999999997</v>
      </c>
      <c r="D15505" s="408">
        <v>105.244</v>
      </c>
      <c r="E15505" s="408">
        <v>135.29399999999998</v>
      </c>
      <c r="F15505" s="409">
        <v>44433.531550925924</v>
      </c>
      <c r="G15505" s="408">
        <v>0</v>
      </c>
    </row>
    <row r="15506" spans="1:7" ht="15" x14ac:dyDescent="0.2">
      <c r="A15506" s="407" t="s">
        <v>38147</v>
      </c>
      <c r="B15506" s="407" t="s">
        <v>38148</v>
      </c>
      <c r="C15506" s="408">
        <v>0</v>
      </c>
      <c r="D15506" s="408">
        <v>71.400000000000006</v>
      </c>
      <c r="E15506" s="408">
        <v>71.400000000000006</v>
      </c>
      <c r="F15506" s="409">
        <v>43363.543113425927</v>
      </c>
      <c r="G15506" s="408">
        <v>0</v>
      </c>
    </row>
    <row r="15507" spans="1:7" ht="15" x14ac:dyDescent="0.2">
      <c r="A15507" s="407" t="s">
        <v>38149</v>
      </c>
      <c r="B15507" s="407" t="s">
        <v>38150</v>
      </c>
      <c r="C15507" s="408">
        <v>20</v>
      </c>
      <c r="D15507" s="408">
        <v>58.1</v>
      </c>
      <c r="E15507" s="408">
        <v>78.099999999999994</v>
      </c>
      <c r="F15507" s="409">
        <v>43347.464571759258</v>
      </c>
      <c r="G15507" s="408">
        <v>0</v>
      </c>
    </row>
    <row r="15508" spans="1:7" ht="15" x14ac:dyDescent="0.2">
      <c r="A15508" s="407" t="s">
        <v>24652</v>
      </c>
      <c r="B15508" s="407" t="s">
        <v>24653</v>
      </c>
      <c r="C15508" s="408">
        <v>11</v>
      </c>
      <c r="D15508" s="408">
        <v>774.75019999999995</v>
      </c>
      <c r="E15508" s="408">
        <v>785.75020000000006</v>
      </c>
      <c r="F15508" s="409">
        <v>44516.416990740741</v>
      </c>
      <c r="G15508" s="408">
        <v>0</v>
      </c>
    </row>
    <row r="15509" spans="1:7" ht="15" x14ac:dyDescent="0.2">
      <c r="A15509" s="407" t="s">
        <v>24654</v>
      </c>
      <c r="B15509" s="407" t="s">
        <v>24655</v>
      </c>
      <c r="C15509" s="408">
        <v>0</v>
      </c>
      <c r="D15509" s="408">
        <v>9.6999999999999993</v>
      </c>
      <c r="E15509" s="408">
        <v>9.6999999999999993</v>
      </c>
      <c r="F15509" s="409">
        <v>43013.665150462963</v>
      </c>
      <c r="G15509" s="408">
        <v>0</v>
      </c>
    </row>
    <row r="15510" spans="1:7" ht="15" x14ac:dyDescent="0.2">
      <c r="A15510" s="407" t="s">
        <v>24656</v>
      </c>
      <c r="B15510" s="407" t="s">
        <v>24657</v>
      </c>
      <c r="C15510" s="408">
        <v>5.0500000000000007</v>
      </c>
      <c r="D15510" s="408">
        <v>68.976699999999994</v>
      </c>
      <c r="E15510" s="408">
        <v>74.026699999999991</v>
      </c>
      <c r="F15510" s="409">
        <v>43012.701597222222</v>
      </c>
      <c r="G15510" s="408">
        <v>0</v>
      </c>
    </row>
    <row r="15511" spans="1:7" ht="15" x14ac:dyDescent="0.2">
      <c r="A15511" s="407" t="s">
        <v>24658</v>
      </c>
      <c r="B15511" s="407" t="s">
        <v>24659</v>
      </c>
      <c r="C15511" s="408">
        <v>5.0500000000000007</v>
      </c>
      <c r="D15511" s="408">
        <v>75.987899999999996</v>
      </c>
      <c r="E15511" s="408">
        <v>81.037899999999993</v>
      </c>
      <c r="F15511" s="409">
        <v>43244.40415509259</v>
      </c>
      <c r="G15511" s="408">
        <v>0</v>
      </c>
    </row>
    <row r="15512" spans="1:7" ht="15" x14ac:dyDescent="0.2">
      <c r="A15512" s="407" t="s">
        <v>24660</v>
      </c>
      <c r="B15512" s="407" t="s">
        <v>24661</v>
      </c>
      <c r="C15512" s="408">
        <v>10.15</v>
      </c>
      <c r="D15512" s="408">
        <v>163.00568684650975</v>
      </c>
      <c r="E15512" s="408">
        <v>173.15568684650975</v>
      </c>
      <c r="F15512" s="409">
        <v>43244.404421296298</v>
      </c>
      <c r="G15512" s="408">
        <v>0</v>
      </c>
    </row>
    <row r="15513" spans="1:7" ht="15" x14ac:dyDescent="0.25">
      <c r="A15513" s="407" t="s">
        <v>38151</v>
      </c>
      <c r="B15513" s="407" t="s">
        <v>38152</v>
      </c>
      <c r="C15513" s="406"/>
      <c r="D15513" s="408">
        <v>75.987899999999996</v>
      </c>
      <c r="E15513" s="408">
        <v>75.987899999999996</v>
      </c>
      <c r="F15513" s="409">
        <v>43012.701782407406</v>
      </c>
      <c r="G15513" s="408">
        <v>0</v>
      </c>
    </row>
    <row r="15514" spans="1:7" ht="15" x14ac:dyDescent="0.25">
      <c r="A15514" s="407" t="s">
        <v>38153</v>
      </c>
      <c r="B15514" s="407" t="s">
        <v>38154</v>
      </c>
      <c r="C15514" s="406"/>
      <c r="D15514" s="408">
        <v>68.976699999999994</v>
      </c>
      <c r="E15514" s="408">
        <v>68.976699999999994</v>
      </c>
      <c r="F15514" s="409">
        <v>43012.701828703706</v>
      </c>
      <c r="G15514" s="408">
        <v>0</v>
      </c>
    </row>
    <row r="15515" spans="1:7" ht="15" x14ac:dyDescent="0.25">
      <c r="A15515" s="407" t="s">
        <v>38155</v>
      </c>
      <c r="B15515" s="407" t="s">
        <v>38156</v>
      </c>
      <c r="C15515" s="406"/>
      <c r="D15515" s="408">
        <v>68.976699999999994</v>
      </c>
      <c r="E15515" s="408">
        <v>68.976699999999994</v>
      </c>
      <c r="F15515" s="409">
        <v>43012.701874999999</v>
      </c>
      <c r="G15515" s="408">
        <v>0</v>
      </c>
    </row>
    <row r="15516" spans="1:7" ht="15" x14ac:dyDescent="0.2">
      <c r="A15516" s="407" t="s">
        <v>24662</v>
      </c>
      <c r="B15516" s="407" t="s">
        <v>24663</v>
      </c>
      <c r="C15516" s="408">
        <v>0</v>
      </c>
      <c r="D15516" s="408">
        <v>14.6448</v>
      </c>
      <c r="E15516" s="408">
        <v>14.6448</v>
      </c>
      <c r="F15516" s="409">
        <v>44517.363969907405</v>
      </c>
      <c r="G15516" s="408">
        <v>0</v>
      </c>
    </row>
    <row r="15517" spans="1:7" ht="15" x14ac:dyDescent="0.2">
      <c r="A15517" s="407" t="s">
        <v>24664</v>
      </c>
      <c r="B15517" s="407" t="s">
        <v>24665</v>
      </c>
      <c r="C15517" s="408">
        <v>91.05</v>
      </c>
      <c r="D15517" s="408">
        <v>368.49703745772234</v>
      </c>
      <c r="E15517" s="408">
        <v>462.04703745772235</v>
      </c>
      <c r="F15517" s="409">
        <v>43012.702025462961</v>
      </c>
      <c r="G15517" s="408">
        <v>0</v>
      </c>
    </row>
    <row r="15518" spans="1:7" ht="15" x14ac:dyDescent="0.2">
      <c r="A15518" s="407" t="s">
        <v>24666</v>
      </c>
      <c r="B15518" s="407" t="s">
        <v>24667</v>
      </c>
      <c r="C15518" s="408">
        <v>87</v>
      </c>
      <c r="D15518" s="408">
        <v>1315.5310583051482</v>
      </c>
      <c r="E15518" s="408">
        <v>1405.0310583051482</v>
      </c>
      <c r="F15518" s="409">
        <v>43012.702175925922</v>
      </c>
      <c r="G15518" s="408">
        <v>0</v>
      </c>
    </row>
    <row r="15519" spans="1:7" ht="15" x14ac:dyDescent="0.25">
      <c r="A15519" s="407" t="s">
        <v>24668</v>
      </c>
      <c r="B15519" s="407" t="s">
        <v>24669</v>
      </c>
      <c r="C15519" s="406"/>
      <c r="D15519" s="408">
        <v>10.4672</v>
      </c>
      <c r="E15519" s="408">
        <v>10.4672</v>
      </c>
      <c r="F15519" s="409">
        <v>44510.656423611108</v>
      </c>
      <c r="G15519" s="408">
        <v>0</v>
      </c>
    </row>
    <row r="15520" spans="1:7" ht="15" x14ac:dyDescent="0.25">
      <c r="A15520" s="407" t="s">
        <v>38157</v>
      </c>
      <c r="B15520" s="407" t="s">
        <v>38158</v>
      </c>
      <c r="C15520" s="406"/>
      <c r="D15520" s="408">
        <v>0.25779999999999997</v>
      </c>
      <c r="E15520" s="408">
        <v>0.25779999999999997</v>
      </c>
      <c r="F15520" s="409">
        <v>43012.702268518522</v>
      </c>
      <c r="G15520" s="408">
        <v>0</v>
      </c>
    </row>
    <row r="15521" spans="1:7" ht="15" x14ac:dyDescent="0.2">
      <c r="A15521" s="407" t="s">
        <v>24670</v>
      </c>
      <c r="B15521" s="407" t="s">
        <v>24671</v>
      </c>
      <c r="C15521" s="408">
        <v>8.4666666666666668</v>
      </c>
      <c r="D15521" s="408">
        <v>1.036877467996848</v>
      </c>
      <c r="E15521" s="408">
        <v>24.920210801330182</v>
      </c>
      <c r="F15521" s="409">
        <v>43012.702326388891</v>
      </c>
      <c r="G15521" s="408">
        <v>0</v>
      </c>
    </row>
    <row r="15522" spans="1:7" ht="15" x14ac:dyDescent="0.2">
      <c r="A15522" s="407" t="s">
        <v>24672</v>
      </c>
      <c r="B15522" s="407" t="s">
        <v>24673</v>
      </c>
      <c r="C15522" s="408">
        <v>8.4666666666666668</v>
      </c>
      <c r="D15522" s="408">
        <v>1.036877467996848</v>
      </c>
      <c r="E15522" s="408">
        <v>24.920210801330182</v>
      </c>
      <c r="F15522" s="409">
        <v>43012.702384259261</v>
      </c>
      <c r="G15522" s="408">
        <v>0</v>
      </c>
    </row>
    <row r="15523" spans="1:7" ht="15" x14ac:dyDescent="0.2">
      <c r="A15523" s="407" t="s">
        <v>24674</v>
      </c>
      <c r="B15523" s="407" t="s">
        <v>24675</v>
      </c>
      <c r="C15523" s="408">
        <v>12.8</v>
      </c>
      <c r="D15523" s="408">
        <v>3.5170335800000001</v>
      </c>
      <c r="E15523" s="408">
        <v>27.56703358</v>
      </c>
      <c r="F15523" s="409">
        <v>43012.70244212963</v>
      </c>
      <c r="G15523" s="408">
        <v>0</v>
      </c>
    </row>
    <row r="15524" spans="1:7" ht="15" x14ac:dyDescent="0.2">
      <c r="A15524" s="407" t="s">
        <v>24676</v>
      </c>
      <c r="B15524" s="407" t="s">
        <v>24677</v>
      </c>
      <c r="C15524" s="408">
        <v>0.3</v>
      </c>
      <c r="D15524" s="408">
        <v>11.202999999999999</v>
      </c>
      <c r="E15524" s="408">
        <v>11.503</v>
      </c>
      <c r="F15524" s="409">
        <v>43012.702523148146</v>
      </c>
      <c r="G15524" s="408">
        <v>0</v>
      </c>
    </row>
    <row r="15525" spans="1:7" ht="15" x14ac:dyDescent="0.2">
      <c r="A15525" s="407" t="s">
        <v>24678</v>
      </c>
      <c r="B15525" s="407" t="s">
        <v>24679</v>
      </c>
      <c r="C15525" s="408">
        <v>0.3</v>
      </c>
      <c r="D15525" s="408">
        <v>11.202999999999999</v>
      </c>
      <c r="E15525" s="408">
        <v>11.503</v>
      </c>
      <c r="F15525" s="409">
        <v>43012.702592592592</v>
      </c>
      <c r="G15525" s="408">
        <v>0</v>
      </c>
    </row>
    <row r="15526" spans="1:7" ht="15" x14ac:dyDescent="0.25">
      <c r="A15526" s="407" t="s">
        <v>24680</v>
      </c>
      <c r="B15526" s="407" t="s">
        <v>24681</v>
      </c>
      <c r="C15526" s="406"/>
      <c r="D15526" s="408">
        <v>25.553000000000001</v>
      </c>
      <c r="E15526" s="408">
        <v>25.553000000000001</v>
      </c>
      <c r="F15526" s="409">
        <v>44525.357118055559</v>
      </c>
      <c r="G15526" s="408">
        <v>0</v>
      </c>
    </row>
    <row r="15527" spans="1:7" ht="15" x14ac:dyDescent="0.2">
      <c r="A15527" s="407" t="s">
        <v>24682</v>
      </c>
      <c r="B15527" s="407" t="s">
        <v>40486</v>
      </c>
      <c r="C15527" s="408">
        <v>5.166666666666667</v>
      </c>
      <c r="D15527" s="408">
        <v>44.278399999999998</v>
      </c>
      <c r="E15527" s="408">
        <v>64.945066666666662</v>
      </c>
      <c r="F15527" s="409">
        <v>45896.486886574072</v>
      </c>
      <c r="G15527" s="408">
        <v>0</v>
      </c>
    </row>
    <row r="15528" spans="1:7" ht="15" x14ac:dyDescent="0.25">
      <c r="A15528" s="407" t="s">
        <v>24683</v>
      </c>
      <c r="B15528" s="407" t="s">
        <v>24684</v>
      </c>
      <c r="C15528" s="406"/>
      <c r="D15528" s="408">
        <v>13.359500000000001</v>
      </c>
      <c r="E15528" s="408">
        <v>13.359500000000001</v>
      </c>
      <c r="F15528" s="409">
        <v>43012.702777777777</v>
      </c>
      <c r="G15528" s="408">
        <v>0</v>
      </c>
    </row>
    <row r="15529" spans="1:7" ht="15" x14ac:dyDescent="0.25">
      <c r="A15529" s="407" t="s">
        <v>24685</v>
      </c>
      <c r="B15529" s="407" t="s">
        <v>24686</v>
      </c>
      <c r="C15529" s="406"/>
      <c r="D15529" s="408">
        <v>9.7691999999999997</v>
      </c>
      <c r="E15529" s="408">
        <v>9.7691999999999997</v>
      </c>
      <c r="F15529" s="409">
        <v>43012.702835648146</v>
      </c>
      <c r="G15529" s="408">
        <v>0</v>
      </c>
    </row>
    <row r="15530" spans="1:7" ht="15" x14ac:dyDescent="0.25">
      <c r="A15530" s="407" t="s">
        <v>24687</v>
      </c>
      <c r="B15530" s="407" t="s">
        <v>24688</v>
      </c>
      <c r="C15530" s="406"/>
      <c r="D15530" s="408">
        <v>162.0462</v>
      </c>
      <c r="E15530" s="408">
        <v>162.0462</v>
      </c>
      <c r="F15530" s="409">
        <v>44525.367905092593</v>
      </c>
      <c r="G15530" s="408">
        <v>0</v>
      </c>
    </row>
    <row r="15531" spans="1:7" ht="15" x14ac:dyDescent="0.2">
      <c r="A15531" s="407" t="s">
        <v>24689</v>
      </c>
      <c r="B15531" s="407" t="s">
        <v>24690</v>
      </c>
      <c r="C15531" s="408">
        <v>175.16666666666669</v>
      </c>
      <c r="D15531" s="408">
        <v>1371.5187437375714</v>
      </c>
      <c r="E15531" s="408">
        <v>1557.1020770709049</v>
      </c>
      <c r="F15531" s="409">
        <v>44511.661840277775</v>
      </c>
      <c r="G15531" s="408">
        <v>0</v>
      </c>
    </row>
    <row r="15532" spans="1:7" ht="15" x14ac:dyDescent="0.2">
      <c r="A15532" s="407" t="s">
        <v>38159</v>
      </c>
      <c r="B15532" s="407" t="s">
        <v>38160</v>
      </c>
      <c r="C15532" s="408">
        <v>0.5</v>
      </c>
      <c r="D15532" s="408">
        <v>14.6448</v>
      </c>
      <c r="E15532" s="408">
        <v>15.1448</v>
      </c>
      <c r="F15532" s="409">
        <v>43012.703090277777</v>
      </c>
      <c r="G15532" s="408">
        <v>0</v>
      </c>
    </row>
    <row r="15533" spans="1:7" ht="15" x14ac:dyDescent="0.2">
      <c r="A15533" s="407" t="s">
        <v>24691</v>
      </c>
      <c r="B15533" s="407" t="s">
        <v>24692</v>
      </c>
      <c r="C15533" s="408">
        <v>192.16666666666666</v>
      </c>
      <c r="D15533" s="408">
        <v>2075.3380437375718</v>
      </c>
      <c r="E15533" s="408">
        <v>2282.9213770709048</v>
      </c>
      <c r="F15533" s="409">
        <v>43012.703159722223</v>
      </c>
      <c r="G15533" s="408">
        <v>0</v>
      </c>
    </row>
    <row r="15534" spans="1:7" ht="15" x14ac:dyDescent="0.25">
      <c r="A15534" s="407" t="s">
        <v>24693</v>
      </c>
      <c r="B15534" s="407" t="s">
        <v>24694</v>
      </c>
      <c r="C15534" s="406"/>
      <c r="D15534" s="408">
        <v>11.090400000000001</v>
      </c>
      <c r="E15534" s="408">
        <v>11.090400000000001</v>
      </c>
      <c r="F15534" s="409">
        <v>43012.703229166669</v>
      </c>
      <c r="G15534" s="408">
        <v>0</v>
      </c>
    </row>
    <row r="15535" spans="1:7" ht="15" x14ac:dyDescent="0.25">
      <c r="A15535" s="407" t="s">
        <v>24695</v>
      </c>
      <c r="B15535" s="407" t="s">
        <v>24696</v>
      </c>
      <c r="C15535" s="406"/>
      <c r="D15535" s="408">
        <v>67.781099999999995</v>
      </c>
      <c r="E15535" s="408">
        <v>67.781099999999995</v>
      </c>
      <c r="F15535" s="409">
        <v>43012.703310185185</v>
      </c>
      <c r="G15535" s="408">
        <v>0</v>
      </c>
    </row>
    <row r="15536" spans="1:7" ht="15" x14ac:dyDescent="0.25">
      <c r="A15536" s="407" t="s">
        <v>24697</v>
      </c>
      <c r="B15536" s="407" t="s">
        <v>24698</v>
      </c>
      <c r="C15536" s="406"/>
      <c r="D15536" s="408">
        <v>0.27839999999999998</v>
      </c>
      <c r="E15536" s="408">
        <v>0.27839999999999998</v>
      </c>
      <c r="F15536" s="409">
        <v>44530.562905092593</v>
      </c>
      <c r="G15536" s="408">
        <v>0</v>
      </c>
    </row>
    <row r="15537" spans="1:7" ht="15" x14ac:dyDescent="0.25">
      <c r="A15537" s="407" t="s">
        <v>24699</v>
      </c>
      <c r="B15537" s="407" t="s">
        <v>24700</v>
      </c>
      <c r="C15537" s="406"/>
      <c r="D15537" s="408">
        <v>2.6480000000000001</v>
      </c>
      <c r="E15537" s="408">
        <v>2.6480000000000001</v>
      </c>
      <c r="F15537" s="409">
        <v>44530.562638888892</v>
      </c>
      <c r="G15537" s="408">
        <v>0</v>
      </c>
    </row>
    <row r="15538" spans="1:7" ht="15" x14ac:dyDescent="0.25">
      <c r="A15538" s="407" t="s">
        <v>24701</v>
      </c>
      <c r="B15538" s="407" t="s">
        <v>24702</v>
      </c>
      <c r="C15538" s="406"/>
      <c r="D15538" s="408">
        <v>4.4800000000000004</v>
      </c>
      <c r="E15538" s="408">
        <v>4.4800000000000004</v>
      </c>
      <c r="F15538" s="409">
        <v>43012.703472222223</v>
      </c>
      <c r="G15538" s="408">
        <v>0</v>
      </c>
    </row>
    <row r="15539" spans="1:7" ht="15" x14ac:dyDescent="0.2">
      <c r="A15539" s="407" t="s">
        <v>24703</v>
      </c>
      <c r="B15539" s="407" t="s">
        <v>24704</v>
      </c>
      <c r="C15539" s="408">
        <v>130.16666666666666</v>
      </c>
      <c r="D15539" s="408">
        <v>1314.2035437375719</v>
      </c>
      <c r="E15539" s="408">
        <v>1454.7868770709049</v>
      </c>
      <c r="F15539" s="409">
        <v>43012.703564814816</v>
      </c>
      <c r="G15539" s="408">
        <v>0</v>
      </c>
    </row>
    <row r="15540" spans="1:7" ht="15" x14ac:dyDescent="0.25">
      <c r="A15540" s="407" t="s">
        <v>24705</v>
      </c>
      <c r="B15540" s="407" t="s">
        <v>24706</v>
      </c>
      <c r="C15540" s="406"/>
      <c r="D15540" s="406"/>
      <c r="E15540" s="406"/>
      <c r="F15540" s="409">
        <v>44516.685520833336</v>
      </c>
      <c r="G15540" s="408">
        <v>0</v>
      </c>
    </row>
    <row r="15541" spans="1:7" ht="15" x14ac:dyDescent="0.25">
      <c r="A15541" s="407" t="s">
        <v>24707</v>
      </c>
      <c r="B15541" s="407" t="s">
        <v>24708</v>
      </c>
      <c r="C15541" s="406"/>
      <c r="D15541" s="406"/>
      <c r="E15541" s="406"/>
      <c r="F15541" s="409">
        <v>44516.686423611114</v>
      </c>
      <c r="G15541" s="408">
        <v>0</v>
      </c>
    </row>
    <row r="15542" spans="1:7" ht="15" x14ac:dyDescent="0.25">
      <c r="A15542" s="407" t="s">
        <v>24709</v>
      </c>
      <c r="B15542" s="407" t="s">
        <v>24710</v>
      </c>
      <c r="C15542" s="406"/>
      <c r="D15542" s="406"/>
      <c r="E15542" s="406"/>
      <c r="F15542" s="409">
        <v>44516.685937499999</v>
      </c>
      <c r="G15542" s="408">
        <v>0</v>
      </c>
    </row>
    <row r="15543" spans="1:7" ht="15" x14ac:dyDescent="0.25">
      <c r="A15543" s="407" t="s">
        <v>24711</v>
      </c>
      <c r="B15543" s="407" t="s">
        <v>24712</v>
      </c>
      <c r="C15543" s="406"/>
      <c r="D15543" s="406"/>
      <c r="E15543" s="406"/>
      <c r="F15543" s="409">
        <v>44516.686701388891</v>
      </c>
      <c r="G15543" s="408">
        <v>0</v>
      </c>
    </row>
    <row r="15544" spans="1:7" ht="15" x14ac:dyDescent="0.25">
      <c r="A15544" s="407" t="s">
        <v>24713</v>
      </c>
      <c r="B15544" s="407" t="s">
        <v>24714</v>
      </c>
      <c r="C15544" s="406"/>
      <c r="D15544" s="406"/>
      <c r="E15544" s="406"/>
      <c r="F15544" s="409">
        <v>44516.686180555553</v>
      </c>
      <c r="G15544" s="408">
        <v>0</v>
      </c>
    </row>
    <row r="15545" spans="1:7" ht="15" x14ac:dyDescent="0.25">
      <c r="A15545" s="407" t="s">
        <v>24715</v>
      </c>
      <c r="B15545" s="407" t="s">
        <v>24716</v>
      </c>
      <c r="C15545" s="406"/>
      <c r="D15545" s="406"/>
      <c r="E15545" s="406"/>
      <c r="F15545" s="409">
        <v>44516.687337962961</v>
      </c>
      <c r="G15545" s="408">
        <v>0</v>
      </c>
    </row>
    <row r="15546" spans="1:7" ht="15" x14ac:dyDescent="0.2">
      <c r="A15546" s="407" t="s">
        <v>24717</v>
      </c>
      <c r="B15546" s="407" t="s">
        <v>24718</v>
      </c>
      <c r="C15546" s="408">
        <v>62.5</v>
      </c>
      <c r="D15546" s="408">
        <v>540.7458583051482</v>
      </c>
      <c r="E15546" s="408">
        <v>605.7458583051482</v>
      </c>
      <c r="F15546" s="409">
        <v>43012.704108796293</v>
      </c>
      <c r="G15546" s="408">
        <v>0</v>
      </c>
    </row>
    <row r="15547" spans="1:7" ht="15" x14ac:dyDescent="0.2">
      <c r="A15547" s="407" t="s">
        <v>24719</v>
      </c>
      <c r="B15547" s="407" t="s">
        <v>24720</v>
      </c>
      <c r="C15547" s="408">
        <v>22.499999999999996</v>
      </c>
      <c r="D15547" s="408">
        <v>334.65303745772235</v>
      </c>
      <c r="E15547" s="408">
        <v>359.65303745772229</v>
      </c>
      <c r="F15547" s="409">
        <v>44511.66128472222</v>
      </c>
      <c r="G15547" s="408">
        <v>0</v>
      </c>
    </row>
    <row r="15548" spans="1:7" ht="15" x14ac:dyDescent="0.2">
      <c r="A15548" s="407" t="s">
        <v>24721</v>
      </c>
      <c r="B15548" s="407" t="s">
        <v>24722</v>
      </c>
      <c r="C15548" s="408">
        <v>190.16666666666666</v>
      </c>
      <c r="D15548" s="408">
        <v>1366.0755437375717</v>
      </c>
      <c r="E15548" s="408">
        <v>1566.658877070905</v>
      </c>
      <c r="F15548" s="409">
        <v>44511.662152777775</v>
      </c>
      <c r="G15548" s="408">
        <v>0</v>
      </c>
    </row>
    <row r="15549" spans="1:7" ht="15" x14ac:dyDescent="0.2">
      <c r="A15549" s="407" t="s">
        <v>38161</v>
      </c>
      <c r="B15549" s="407" t="s">
        <v>38162</v>
      </c>
      <c r="C15549" s="408">
        <v>0</v>
      </c>
      <c r="D15549" s="408">
        <v>0</v>
      </c>
      <c r="E15549" s="408">
        <v>0</v>
      </c>
      <c r="F15549" s="409">
        <v>43012.704305555555</v>
      </c>
      <c r="G15549" s="408">
        <v>0</v>
      </c>
    </row>
    <row r="15550" spans="1:7" ht="15" x14ac:dyDescent="0.2">
      <c r="A15550" s="407" t="s">
        <v>24723</v>
      </c>
      <c r="B15550" s="407" t="s">
        <v>24724</v>
      </c>
      <c r="C15550" s="408">
        <v>130.16666666666666</v>
      </c>
      <c r="D15550" s="408">
        <v>1273.8375437375714</v>
      </c>
      <c r="E15550" s="408">
        <v>1414.4208770709049</v>
      </c>
      <c r="F15550" s="409">
        <v>43012.704375000001</v>
      </c>
      <c r="G15550" s="408">
        <v>0</v>
      </c>
    </row>
    <row r="15551" spans="1:7" ht="15" x14ac:dyDescent="0.25">
      <c r="A15551" s="407" t="s">
        <v>24725</v>
      </c>
      <c r="B15551" s="407" t="s">
        <v>24726</v>
      </c>
      <c r="C15551" s="406"/>
      <c r="D15551" s="406"/>
      <c r="E15551" s="406"/>
      <c r="F15551" s="409">
        <v>44517.387870370374</v>
      </c>
      <c r="G15551" s="408">
        <v>0</v>
      </c>
    </row>
    <row r="15552" spans="1:7" ht="15" x14ac:dyDescent="0.2">
      <c r="A15552" s="407" t="s">
        <v>38163</v>
      </c>
      <c r="B15552" s="407" t="s">
        <v>38164</v>
      </c>
      <c r="C15552" s="408">
        <v>0.05</v>
      </c>
      <c r="D15552" s="408">
        <v>68.976699999999994</v>
      </c>
      <c r="E15552" s="408">
        <v>69.026700000000005</v>
      </c>
      <c r="F15552" s="409">
        <v>43012.704479166663</v>
      </c>
      <c r="G15552" s="408">
        <v>0</v>
      </c>
    </row>
    <row r="15553" spans="1:7" ht="15" x14ac:dyDescent="0.2">
      <c r="A15553" s="407" t="s">
        <v>38165</v>
      </c>
      <c r="B15553" s="407" t="s">
        <v>38166</v>
      </c>
      <c r="C15553" s="408">
        <v>0.05</v>
      </c>
      <c r="D15553" s="408">
        <v>68.976699999999994</v>
      </c>
      <c r="E15553" s="408">
        <v>69.026700000000005</v>
      </c>
      <c r="F15553" s="409">
        <v>43012.704513888886</v>
      </c>
      <c r="G15553" s="408">
        <v>0</v>
      </c>
    </row>
    <row r="15554" spans="1:7" ht="15" x14ac:dyDescent="0.25">
      <c r="A15554" s="407" t="s">
        <v>24727</v>
      </c>
      <c r="B15554" s="407" t="s">
        <v>24728</v>
      </c>
      <c r="C15554" s="406"/>
      <c r="D15554" s="406"/>
      <c r="E15554" s="406"/>
      <c r="F15554" s="409">
        <v>44516.685266203705</v>
      </c>
      <c r="G15554" s="408">
        <v>0</v>
      </c>
    </row>
    <row r="15555" spans="1:7" ht="15" x14ac:dyDescent="0.25">
      <c r="A15555" s="407" t="s">
        <v>24729</v>
      </c>
      <c r="B15555" s="407" t="s">
        <v>24730</v>
      </c>
      <c r="C15555" s="406"/>
      <c r="D15555" s="408">
        <v>48.76</v>
      </c>
      <c r="E15555" s="408">
        <v>48.76</v>
      </c>
      <c r="F15555" s="409">
        <v>43012.704618055555</v>
      </c>
      <c r="G15555" s="408">
        <v>0</v>
      </c>
    </row>
    <row r="15556" spans="1:7" ht="15" x14ac:dyDescent="0.25">
      <c r="A15556" s="407" t="s">
        <v>24731</v>
      </c>
      <c r="B15556" s="407" t="s">
        <v>24732</v>
      </c>
      <c r="C15556" s="406"/>
      <c r="D15556" s="408">
        <v>55.118699999999997</v>
      </c>
      <c r="E15556" s="408">
        <v>55.118699999999997</v>
      </c>
      <c r="F15556" s="409">
        <v>43012.704675925925</v>
      </c>
      <c r="G15556" s="408">
        <v>0</v>
      </c>
    </row>
    <row r="15557" spans="1:7" ht="15" x14ac:dyDescent="0.25">
      <c r="A15557" s="407" t="s">
        <v>24733</v>
      </c>
      <c r="B15557" s="407" t="s">
        <v>24734</v>
      </c>
      <c r="C15557" s="406"/>
      <c r="D15557" s="408">
        <v>97.5</v>
      </c>
      <c r="E15557" s="408">
        <v>97.5</v>
      </c>
      <c r="F15557" s="409">
        <v>43012.704722222225</v>
      </c>
      <c r="G15557" s="408">
        <v>0</v>
      </c>
    </row>
    <row r="15558" spans="1:7" ht="15" x14ac:dyDescent="0.2">
      <c r="A15558" s="407" t="s">
        <v>24735</v>
      </c>
      <c r="B15558" s="407" t="s">
        <v>24736</v>
      </c>
      <c r="C15558" s="408">
        <v>0</v>
      </c>
      <c r="D15558" s="408">
        <v>103.8587</v>
      </c>
      <c r="E15558" s="408">
        <v>103.8587</v>
      </c>
      <c r="F15558" s="409">
        <v>43012.704780092594</v>
      </c>
      <c r="G15558" s="408">
        <v>0</v>
      </c>
    </row>
    <row r="15559" spans="1:7" ht="15" x14ac:dyDescent="0.2">
      <c r="A15559" s="407" t="s">
        <v>24737</v>
      </c>
      <c r="B15559" s="407" t="s">
        <v>24738</v>
      </c>
      <c r="C15559" s="408">
        <v>3.4167000000000001</v>
      </c>
      <c r="D15559" s="408">
        <v>10.867599999999999</v>
      </c>
      <c r="E15559" s="408">
        <v>14.2843</v>
      </c>
      <c r="F15559" s="409">
        <v>44517.367418981485</v>
      </c>
      <c r="G15559" s="408">
        <v>0</v>
      </c>
    </row>
    <row r="15560" spans="1:7" ht="15" x14ac:dyDescent="0.25">
      <c r="A15560" s="407" t="s">
        <v>24739</v>
      </c>
      <c r="B15560" s="407" t="s">
        <v>24740</v>
      </c>
      <c r="C15560" s="406"/>
      <c r="D15560" s="408">
        <v>25.151499999999999</v>
      </c>
      <c r="E15560" s="408">
        <v>25.151499999999999</v>
      </c>
      <c r="F15560" s="409">
        <v>44530.544918981483</v>
      </c>
      <c r="G15560" s="408">
        <v>0</v>
      </c>
    </row>
    <row r="15561" spans="1:7" ht="15" x14ac:dyDescent="0.2">
      <c r="A15561" s="407" t="s">
        <v>24741</v>
      </c>
      <c r="B15561" s="407" t="s">
        <v>24742</v>
      </c>
      <c r="C15561" s="408">
        <v>0.1</v>
      </c>
      <c r="D15561" s="408">
        <v>33.145699999999998</v>
      </c>
      <c r="E15561" s="408">
        <v>33.245699999999999</v>
      </c>
      <c r="F15561" s="409">
        <v>43012.705011574071</v>
      </c>
      <c r="G15561" s="408">
        <v>0</v>
      </c>
    </row>
    <row r="15562" spans="1:7" ht="15" x14ac:dyDescent="0.2">
      <c r="A15562" s="407" t="s">
        <v>24743</v>
      </c>
      <c r="B15562" s="407" t="s">
        <v>24744</v>
      </c>
      <c r="C15562" s="408">
        <v>14.916666666666668</v>
      </c>
      <c r="D15562" s="408">
        <v>133.691</v>
      </c>
      <c r="E15562" s="408">
        <v>164.02433333333335</v>
      </c>
      <c r="F15562" s="409">
        <v>44516.351493055554</v>
      </c>
      <c r="G15562" s="408">
        <v>0</v>
      </c>
    </row>
    <row r="15563" spans="1:7" ht="15" x14ac:dyDescent="0.2">
      <c r="A15563" s="407" t="s">
        <v>38167</v>
      </c>
      <c r="B15563" s="407" t="s">
        <v>38168</v>
      </c>
      <c r="C15563" s="408">
        <v>0.5</v>
      </c>
      <c r="D15563" s="408">
        <v>12.056800000000001</v>
      </c>
      <c r="E15563" s="408">
        <v>12.556800000000001</v>
      </c>
      <c r="F15563" s="409">
        <v>43012.70511574074</v>
      </c>
      <c r="G15563" s="408">
        <v>0</v>
      </c>
    </row>
    <row r="15564" spans="1:7" ht="15" x14ac:dyDescent="0.2">
      <c r="A15564" s="407" t="s">
        <v>38169</v>
      </c>
      <c r="B15564" s="407" t="s">
        <v>38170</v>
      </c>
      <c r="C15564" s="408">
        <v>0.5</v>
      </c>
      <c r="D15564" s="408">
        <v>15.056800000000001</v>
      </c>
      <c r="E15564" s="408">
        <v>15.556800000000001</v>
      </c>
      <c r="F15564" s="409">
        <v>43012.70516203704</v>
      </c>
      <c r="G15564" s="408">
        <v>0</v>
      </c>
    </row>
    <row r="15565" spans="1:7" ht="15" x14ac:dyDescent="0.2">
      <c r="A15565" s="407" t="s">
        <v>38171</v>
      </c>
      <c r="B15565" s="407" t="s">
        <v>38172</v>
      </c>
      <c r="C15565" s="408">
        <v>4</v>
      </c>
      <c r="D15565" s="408">
        <v>0.42599999999999999</v>
      </c>
      <c r="E15565" s="408">
        <v>4.4260000000000002</v>
      </c>
      <c r="F15565" s="409">
        <v>43012.705208333333</v>
      </c>
      <c r="G15565" s="408">
        <v>0</v>
      </c>
    </row>
    <row r="15566" spans="1:7" ht="15" x14ac:dyDescent="0.25">
      <c r="A15566" s="407" t="s">
        <v>24745</v>
      </c>
      <c r="B15566" s="407" t="s">
        <v>24746</v>
      </c>
      <c r="C15566" s="408">
        <v>0.05</v>
      </c>
      <c r="D15566" s="406"/>
      <c r="E15566" s="408">
        <v>0.05</v>
      </c>
      <c r="F15566" s="409">
        <v>44523.396481481483</v>
      </c>
      <c r="G15566" s="408">
        <v>0</v>
      </c>
    </row>
    <row r="15567" spans="1:7" ht="15" x14ac:dyDescent="0.2">
      <c r="A15567" s="407" t="s">
        <v>24747</v>
      </c>
      <c r="B15567" s="407" t="s">
        <v>24748</v>
      </c>
      <c r="C15567" s="408">
        <v>9.9166666666666661</v>
      </c>
      <c r="D15567" s="408">
        <v>31.577234136943524</v>
      </c>
      <c r="E15567" s="408">
        <v>56.910567470276852</v>
      </c>
      <c r="F15567" s="409">
        <v>43012.705324074072</v>
      </c>
      <c r="G15567" s="408">
        <v>0</v>
      </c>
    </row>
    <row r="15568" spans="1:7" ht="15" x14ac:dyDescent="0.2">
      <c r="A15568" s="407" t="s">
        <v>24749</v>
      </c>
      <c r="B15568" s="407" t="s">
        <v>24750</v>
      </c>
      <c r="C15568" s="408">
        <v>0</v>
      </c>
      <c r="D15568" s="408">
        <v>18.136900000000001</v>
      </c>
      <c r="E15568" s="408">
        <v>18.136900000000001</v>
      </c>
      <c r="F15568" s="409">
        <v>44524.40965277778</v>
      </c>
      <c r="G15568" s="408">
        <v>0</v>
      </c>
    </row>
    <row r="15569" spans="1:7" ht="15" x14ac:dyDescent="0.2">
      <c r="A15569" s="407" t="s">
        <v>24751</v>
      </c>
      <c r="B15569" s="407" t="s">
        <v>24752</v>
      </c>
      <c r="C15569" s="408">
        <v>8.8833333333333346</v>
      </c>
      <c r="D15569" s="408">
        <v>25.707279099419328</v>
      </c>
      <c r="E15569" s="408">
        <v>50.423945766085993</v>
      </c>
      <c r="F15569" s="409">
        <v>43012.705428240741</v>
      </c>
      <c r="G15569" s="408">
        <v>0</v>
      </c>
    </row>
    <row r="15570" spans="1:7" ht="15" x14ac:dyDescent="0.2">
      <c r="A15570" s="407" t="s">
        <v>24753</v>
      </c>
      <c r="B15570" s="407" t="s">
        <v>17494</v>
      </c>
      <c r="C15570" s="408">
        <v>29.383333333333333</v>
      </c>
      <c r="D15570" s="408">
        <v>189.48228692301606</v>
      </c>
      <c r="E15570" s="408">
        <v>244.69895358968273</v>
      </c>
      <c r="F15570" s="409">
        <v>43012.705474537041</v>
      </c>
      <c r="G15570" s="408">
        <v>0</v>
      </c>
    </row>
    <row r="15571" spans="1:7" ht="15" x14ac:dyDescent="0.25">
      <c r="A15571" s="407" t="s">
        <v>24754</v>
      </c>
      <c r="B15571" s="407" t="s">
        <v>17498</v>
      </c>
      <c r="C15571" s="408">
        <v>31.549999999999997</v>
      </c>
      <c r="D15571" s="408">
        <v>199.85446565380983</v>
      </c>
      <c r="E15571" s="408">
        <v>257.23779898714315</v>
      </c>
      <c r="F15571" s="406"/>
      <c r="G15571" s="408">
        <v>0</v>
      </c>
    </row>
    <row r="15572" spans="1:7" ht="15" x14ac:dyDescent="0.2">
      <c r="A15572" s="407" t="s">
        <v>24755</v>
      </c>
      <c r="B15572" s="407" t="s">
        <v>17496</v>
      </c>
      <c r="C15572" s="408">
        <v>60.550000000000004</v>
      </c>
      <c r="D15572" s="408">
        <v>377.45349474661276</v>
      </c>
      <c r="E15572" s="408">
        <v>463.83682807994609</v>
      </c>
      <c r="F15572" s="409">
        <v>43012.705543981479</v>
      </c>
      <c r="G15572" s="408">
        <v>0</v>
      </c>
    </row>
    <row r="15573" spans="1:7" ht="15" x14ac:dyDescent="0.2">
      <c r="A15573" s="407" t="s">
        <v>24756</v>
      </c>
      <c r="B15573" s="407" t="s">
        <v>24757</v>
      </c>
      <c r="C15573" s="408">
        <v>22.3</v>
      </c>
      <c r="D15573" s="408">
        <v>95.67407293616931</v>
      </c>
      <c r="E15573" s="408">
        <v>143.80740626950262</v>
      </c>
      <c r="F15573" s="409">
        <v>43012.705625000002</v>
      </c>
      <c r="G15573" s="408">
        <v>0</v>
      </c>
    </row>
    <row r="15574" spans="1:7" ht="15" x14ac:dyDescent="0.25">
      <c r="A15574" s="407" t="s">
        <v>24758</v>
      </c>
      <c r="B15574" s="407" t="s">
        <v>24759</v>
      </c>
      <c r="C15574" s="406"/>
      <c r="D15574" s="408">
        <v>32.132899999999999</v>
      </c>
      <c r="E15574" s="408">
        <v>32.132899999999999</v>
      </c>
      <c r="F15574" s="409">
        <v>44510.652511574073</v>
      </c>
      <c r="G15574" s="408">
        <v>0</v>
      </c>
    </row>
    <row r="15575" spans="1:7" ht="15" x14ac:dyDescent="0.25">
      <c r="A15575" s="407" t="s">
        <v>38173</v>
      </c>
      <c r="B15575" s="407" t="s">
        <v>38174</v>
      </c>
      <c r="C15575" s="406"/>
      <c r="D15575" s="408">
        <v>27.9</v>
      </c>
      <c r="E15575" s="408">
        <v>27.9</v>
      </c>
      <c r="F15575" s="409">
        <v>44433.531076388892</v>
      </c>
      <c r="G15575" s="408">
        <v>0</v>
      </c>
    </row>
    <row r="15576" spans="1:7" ht="15" x14ac:dyDescent="0.2">
      <c r="A15576" s="407" t="s">
        <v>38175</v>
      </c>
      <c r="B15576" s="407" t="s">
        <v>38176</v>
      </c>
      <c r="C15576" s="408">
        <v>0</v>
      </c>
      <c r="D15576" s="408">
        <v>58.8</v>
      </c>
      <c r="E15576" s="408">
        <v>58.8</v>
      </c>
      <c r="F15576" s="409">
        <v>44433.531226851854</v>
      </c>
      <c r="G15576" s="408">
        <v>0</v>
      </c>
    </row>
    <row r="15577" spans="1:7" ht="15" x14ac:dyDescent="0.2">
      <c r="A15577" s="407" t="s">
        <v>24760</v>
      </c>
      <c r="B15577" s="407" t="s">
        <v>24761</v>
      </c>
      <c r="C15577" s="408">
        <v>0</v>
      </c>
      <c r="D15577" s="408">
        <v>33.700000000000003</v>
      </c>
      <c r="E15577" s="408">
        <v>33.700000000000003</v>
      </c>
      <c r="F15577" s="409">
        <v>43013.591574074075</v>
      </c>
      <c r="G15577" s="408">
        <v>0</v>
      </c>
    </row>
    <row r="15578" spans="1:7" ht="15" x14ac:dyDescent="0.2">
      <c r="A15578" s="407" t="s">
        <v>38177</v>
      </c>
      <c r="B15578" s="407" t="s">
        <v>38178</v>
      </c>
      <c r="C15578" s="408">
        <v>0</v>
      </c>
      <c r="D15578" s="408">
        <v>37.700000000000003</v>
      </c>
      <c r="E15578" s="408">
        <v>37.700000000000003</v>
      </c>
      <c r="F15578" s="409">
        <v>44433.531342592592</v>
      </c>
      <c r="G15578" s="408">
        <v>0</v>
      </c>
    </row>
    <row r="15579" spans="1:7" ht="15" x14ac:dyDescent="0.25">
      <c r="A15579" s="407" t="s">
        <v>24762</v>
      </c>
      <c r="B15579" s="407" t="s">
        <v>24763</v>
      </c>
      <c r="C15579" s="406"/>
      <c r="D15579" s="408">
        <v>17</v>
      </c>
      <c r="E15579" s="408">
        <v>17</v>
      </c>
      <c r="F15579" s="409">
        <v>43013.591446759259</v>
      </c>
      <c r="G15579" s="408">
        <v>0</v>
      </c>
    </row>
    <row r="15580" spans="1:7" ht="15" x14ac:dyDescent="0.2">
      <c r="A15580" s="407" t="s">
        <v>24764</v>
      </c>
      <c r="B15580" s="407" t="s">
        <v>24765</v>
      </c>
      <c r="C15580" s="408">
        <v>0</v>
      </c>
      <c r="D15580" s="408">
        <v>37.700000000000003</v>
      </c>
      <c r="E15580" s="408">
        <v>37.700000000000003</v>
      </c>
      <c r="F15580" s="409">
        <v>43013.591365740744</v>
      </c>
      <c r="G15580" s="408">
        <v>0</v>
      </c>
    </row>
    <row r="15581" spans="1:7" ht="15" x14ac:dyDescent="0.25">
      <c r="A15581" s="407" t="s">
        <v>24766</v>
      </c>
      <c r="B15581" s="407" t="s">
        <v>24767</v>
      </c>
      <c r="C15581" s="406"/>
      <c r="D15581" s="408">
        <v>12.4</v>
      </c>
      <c r="E15581" s="408">
        <v>12.4</v>
      </c>
      <c r="F15581" s="409">
        <v>44517.63989583333</v>
      </c>
      <c r="G15581" s="408">
        <v>0</v>
      </c>
    </row>
    <row r="15582" spans="1:7" ht="15" x14ac:dyDescent="0.2">
      <c r="A15582" s="407" t="s">
        <v>24768</v>
      </c>
      <c r="B15582" s="407" t="s">
        <v>24769</v>
      </c>
      <c r="C15582" s="408">
        <v>0</v>
      </c>
      <c r="D15582" s="408">
        <v>37.619999999999997</v>
      </c>
      <c r="E15582" s="408">
        <v>37.619999999999997</v>
      </c>
      <c r="F15582" s="409">
        <v>44517.640266203707</v>
      </c>
      <c r="G15582" s="408">
        <v>0</v>
      </c>
    </row>
    <row r="15583" spans="1:7" ht="15" x14ac:dyDescent="0.2">
      <c r="A15583" s="407" t="s">
        <v>24770</v>
      </c>
      <c r="B15583" s="407" t="s">
        <v>24771</v>
      </c>
      <c r="C15583" s="408">
        <v>0</v>
      </c>
      <c r="D15583" s="408">
        <v>35</v>
      </c>
      <c r="E15583" s="408">
        <v>35</v>
      </c>
      <c r="F15583" s="409">
        <v>44512.581689814811</v>
      </c>
      <c r="G15583" s="408">
        <v>0</v>
      </c>
    </row>
    <row r="15584" spans="1:7" ht="15" x14ac:dyDescent="0.2">
      <c r="A15584" s="407" t="s">
        <v>24772</v>
      </c>
      <c r="B15584" s="407" t="s">
        <v>24773</v>
      </c>
      <c r="C15584" s="408">
        <v>0</v>
      </c>
      <c r="D15584" s="408">
        <v>328</v>
      </c>
      <c r="E15584" s="408">
        <v>328</v>
      </c>
      <c r="F15584" s="409">
        <v>44867.359398148146</v>
      </c>
      <c r="G15584" s="408">
        <v>0</v>
      </c>
    </row>
    <row r="15585" spans="1:7" ht="15" x14ac:dyDescent="0.2">
      <c r="A15585" s="407" t="s">
        <v>24774</v>
      </c>
      <c r="B15585" s="407" t="s">
        <v>24775</v>
      </c>
      <c r="C15585" s="408">
        <v>0</v>
      </c>
      <c r="D15585" s="408">
        <v>14.9</v>
      </c>
      <c r="E15585" s="408">
        <v>14.9</v>
      </c>
      <c r="F15585" s="409">
        <v>44516.354120370372</v>
      </c>
      <c r="G15585" s="408">
        <v>0</v>
      </c>
    </row>
    <row r="15586" spans="1:7" ht="15" x14ac:dyDescent="0.2">
      <c r="A15586" s="407" t="s">
        <v>24776</v>
      </c>
      <c r="B15586" s="407" t="s">
        <v>24777</v>
      </c>
      <c r="C15586" s="408">
        <v>0</v>
      </c>
      <c r="D15586" s="408">
        <v>60</v>
      </c>
      <c r="E15586" s="408">
        <v>60</v>
      </c>
      <c r="F15586" s="409">
        <v>44867.359016203707</v>
      </c>
      <c r="G15586" s="408">
        <v>0</v>
      </c>
    </row>
    <row r="15587" spans="1:7" ht="15" x14ac:dyDescent="0.2">
      <c r="A15587" s="407" t="s">
        <v>24778</v>
      </c>
      <c r="B15587" s="407" t="s">
        <v>24779</v>
      </c>
      <c r="C15587" s="408">
        <v>0</v>
      </c>
      <c r="D15587" s="408">
        <v>295</v>
      </c>
      <c r="E15587" s="408">
        <v>295</v>
      </c>
      <c r="F15587" s="409">
        <v>44516.417280092595</v>
      </c>
      <c r="G15587" s="408">
        <v>0</v>
      </c>
    </row>
    <row r="15588" spans="1:7" ht="15" x14ac:dyDescent="0.2">
      <c r="A15588" s="407" t="s">
        <v>24780</v>
      </c>
      <c r="B15588" s="407" t="s">
        <v>24781</v>
      </c>
      <c r="C15588" s="408">
        <v>0</v>
      </c>
      <c r="D15588" s="408">
        <v>11.3</v>
      </c>
      <c r="E15588" s="408">
        <v>11.3</v>
      </c>
      <c r="F15588" s="409">
        <v>44523.526990740742</v>
      </c>
      <c r="G15588" s="408">
        <v>0</v>
      </c>
    </row>
    <row r="15589" spans="1:7" ht="15" x14ac:dyDescent="0.2">
      <c r="A15589" s="407" t="s">
        <v>24782</v>
      </c>
      <c r="B15589" s="407" t="s">
        <v>24783</v>
      </c>
      <c r="C15589" s="408">
        <v>0</v>
      </c>
      <c r="D15589" s="408">
        <v>12.8</v>
      </c>
      <c r="E15589" s="408">
        <v>12.8</v>
      </c>
      <c r="F15589" s="409">
        <v>44867.365810185183</v>
      </c>
      <c r="G15589" s="408">
        <v>0</v>
      </c>
    </row>
    <row r="15590" spans="1:7" ht="15" x14ac:dyDescent="0.2">
      <c r="A15590" s="407" t="s">
        <v>24784</v>
      </c>
      <c r="B15590" s="407" t="s">
        <v>24785</v>
      </c>
      <c r="C15590" s="408">
        <v>0</v>
      </c>
      <c r="D15590" s="408">
        <v>20.399999999999999</v>
      </c>
      <c r="E15590" s="408">
        <v>20.399999999999999</v>
      </c>
      <c r="F15590" s="409">
        <v>43013.590601851851</v>
      </c>
      <c r="G15590" s="408">
        <v>0</v>
      </c>
    </row>
    <row r="15591" spans="1:7" ht="15" x14ac:dyDescent="0.2">
      <c r="A15591" s="407" t="s">
        <v>24786</v>
      </c>
      <c r="B15591" s="407" t="s">
        <v>24787</v>
      </c>
      <c r="C15591" s="408">
        <v>0</v>
      </c>
      <c r="D15591" s="408">
        <v>19.5</v>
      </c>
      <c r="E15591" s="408">
        <v>19.5</v>
      </c>
      <c r="F15591" s="409">
        <v>44867.368113425924</v>
      </c>
      <c r="G15591" s="408">
        <v>0</v>
      </c>
    </row>
    <row r="15592" spans="1:7" ht="15" x14ac:dyDescent="0.2">
      <c r="A15592" s="407" t="s">
        <v>24788</v>
      </c>
      <c r="B15592" s="407" t="s">
        <v>24789</v>
      </c>
      <c r="C15592" s="408">
        <v>0</v>
      </c>
      <c r="D15592" s="408">
        <v>51.25</v>
      </c>
      <c r="E15592" s="408">
        <v>51.25</v>
      </c>
      <c r="F15592" s="409">
        <v>44867.368506944447</v>
      </c>
      <c r="G15592" s="408">
        <v>0</v>
      </c>
    </row>
    <row r="15593" spans="1:7" ht="15" x14ac:dyDescent="0.2">
      <c r="A15593" s="407" t="s">
        <v>24790</v>
      </c>
      <c r="B15593" s="407" t="s">
        <v>24791</v>
      </c>
      <c r="C15593" s="408">
        <v>5</v>
      </c>
      <c r="D15593" s="408">
        <v>53.428600000000003</v>
      </c>
      <c r="E15593" s="408">
        <v>60.928599999999996</v>
      </c>
      <c r="F15593" s="409">
        <v>43013.669189814813</v>
      </c>
      <c r="G15593" s="408">
        <v>0</v>
      </c>
    </row>
    <row r="15594" spans="1:7" ht="15" x14ac:dyDescent="0.25">
      <c r="A15594" s="407" t="s">
        <v>24792</v>
      </c>
      <c r="B15594" s="407" t="s">
        <v>24793</v>
      </c>
      <c r="C15594" s="406"/>
      <c r="D15594" s="408">
        <v>10</v>
      </c>
      <c r="E15594" s="408">
        <v>10</v>
      </c>
      <c r="F15594" s="409">
        <v>43013.590416666666</v>
      </c>
      <c r="G15594" s="408">
        <v>0</v>
      </c>
    </row>
    <row r="15595" spans="1:7" ht="15" x14ac:dyDescent="0.2">
      <c r="A15595" s="407" t="s">
        <v>24794</v>
      </c>
      <c r="B15595" s="407" t="s">
        <v>24795</v>
      </c>
      <c r="C15595" s="408">
        <v>8.1666666666666661</v>
      </c>
      <c r="D15595" s="408">
        <v>0.95737746799684809</v>
      </c>
      <c r="E15595" s="408">
        <v>24.540710801330182</v>
      </c>
      <c r="F15595" s="409">
        <v>43013.672719907408</v>
      </c>
      <c r="G15595" s="408">
        <v>0</v>
      </c>
    </row>
    <row r="15596" spans="1:7" ht="15" x14ac:dyDescent="0.2">
      <c r="A15596" s="407" t="s">
        <v>24796</v>
      </c>
      <c r="B15596" s="407" t="s">
        <v>24797</v>
      </c>
      <c r="C15596" s="408">
        <v>12.499999999999998</v>
      </c>
      <c r="D15596" s="408">
        <v>3.3580335799999999</v>
      </c>
      <c r="E15596" s="408">
        <v>27.108033580000001</v>
      </c>
      <c r="F15596" s="409">
        <v>43014.396631944444</v>
      </c>
      <c r="G15596" s="408">
        <v>0</v>
      </c>
    </row>
    <row r="15597" spans="1:7" ht="15" x14ac:dyDescent="0.2">
      <c r="A15597" s="407" t="s">
        <v>24798</v>
      </c>
      <c r="B15597" s="407" t="s">
        <v>24799</v>
      </c>
      <c r="C15597" s="408">
        <v>6.0833333333333339</v>
      </c>
      <c r="D15597" s="408">
        <v>4.1959999999999997</v>
      </c>
      <c r="E15597" s="408">
        <v>18.195999999999998</v>
      </c>
      <c r="F15597" s="409">
        <v>44512.425069444442</v>
      </c>
      <c r="G15597" s="408">
        <v>0</v>
      </c>
    </row>
    <row r="15598" spans="1:7" ht="15" x14ac:dyDescent="0.2">
      <c r="A15598" s="407" t="s">
        <v>24800</v>
      </c>
      <c r="B15598" s="407" t="s">
        <v>24801</v>
      </c>
      <c r="C15598" s="408">
        <v>6.666666666666667</v>
      </c>
      <c r="D15598" s="408">
        <v>4.1959999999999997</v>
      </c>
      <c r="E15598" s="408">
        <v>18.779333333333334</v>
      </c>
      <c r="F15598" s="409">
        <v>44512.426736111112</v>
      </c>
      <c r="G15598" s="408">
        <v>0</v>
      </c>
    </row>
    <row r="15599" spans="1:7" ht="15" x14ac:dyDescent="0.2">
      <c r="A15599" s="407" t="s">
        <v>24802</v>
      </c>
      <c r="B15599" s="407" t="s">
        <v>24803</v>
      </c>
      <c r="C15599" s="408">
        <v>0</v>
      </c>
      <c r="D15599" s="408">
        <v>3.9</v>
      </c>
      <c r="E15599" s="408">
        <v>3.9</v>
      </c>
      <c r="F15599" s="409">
        <v>43243.554803240739</v>
      </c>
      <c r="G15599" s="408">
        <v>0</v>
      </c>
    </row>
    <row r="15600" spans="1:7" ht="15" x14ac:dyDescent="0.2">
      <c r="A15600" s="407" t="s">
        <v>24804</v>
      </c>
      <c r="B15600" s="407" t="s">
        <v>24805</v>
      </c>
      <c r="C15600" s="408">
        <v>0</v>
      </c>
      <c r="D15600" s="408">
        <v>5.8</v>
      </c>
      <c r="E15600" s="408">
        <v>5.8</v>
      </c>
      <c r="F15600" s="409">
        <v>43013.590266203704</v>
      </c>
      <c r="G15600" s="408">
        <v>0</v>
      </c>
    </row>
    <row r="15601" spans="1:7" ht="15" x14ac:dyDescent="0.25">
      <c r="A15601" s="407" t="s">
        <v>24806</v>
      </c>
      <c r="B15601" s="407" t="s">
        <v>24807</v>
      </c>
      <c r="C15601" s="406"/>
      <c r="D15601" s="408">
        <v>13.25</v>
      </c>
      <c r="E15601" s="408">
        <v>13.25</v>
      </c>
      <c r="F15601" s="409">
        <v>43013.590173611112</v>
      </c>
      <c r="G15601" s="408">
        <v>0</v>
      </c>
    </row>
    <row r="15602" spans="1:7" ht="15" x14ac:dyDescent="0.2">
      <c r="A15602" s="407" t="s">
        <v>24808</v>
      </c>
      <c r="B15602" s="407" t="s">
        <v>24809</v>
      </c>
      <c r="C15602" s="408">
        <v>0</v>
      </c>
      <c r="D15602" s="408">
        <v>15</v>
      </c>
      <c r="E15602" s="408">
        <v>15</v>
      </c>
      <c r="F15602" s="409">
        <v>44873.435173611113</v>
      </c>
      <c r="G15602" s="408">
        <v>0</v>
      </c>
    </row>
    <row r="15603" spans="1:7" ht="15" x14ac:dyDescent="0.2">
      <c r="A15603" s="407" t="s">
        <v>24810</v>
      </c>
      <c r="B15603" s="407" t="s">
        <v>24811</v>
      </c>
      <c r="C15603" s="408">
        <v>0</v>
      </c>
      <c r="D15603" s="408">
        <v>39.799999999999997</v>
      </c>
      <c r="E15603" s="408">
        <v>39.799999999999997</v>
      </c>
      <c r="F15603" s="409">
        <v>44881.403217592589</v>
      </c>
      <c r="G15603" s="408">
        <v>0</v>
      </c>
    </row>
    <row r="15604" spans="1:7" ht="15" x14ac:dyDescent="0.2">
      <c r="A15604" s="407" t="s">
        <v>24812</v>
      </c>
      <c r="B15604" s="407" t="s">
        <v>24813</v>
      </c>
      <c r="C15604" s="408">
        <v>0</v>
      </c>
      <c r="D15604" s="408">
        <v>18.399999999999999</v>
      </c>
      <c r="E15604" s="408">
        <v>18.399999999999999</v>
      </c>
      <c r="F15604" s="409">
        <v>44524.571643518517</v>
      </c>
      <c r="G15604" s="408">
        <v>0</v>
      </c>
    </row>
    <row r="15605" spans="1:7" ht="15" x14ac:dyDescent="0.2">
      <c r="A15605" s="407" t="s">
        <v>24814</v>
      </c>
      <c r="B15605" s="407" t="s">
        <v>24815</v>
      </c>
      <c r="C15605" s="408">
        <v>0</v>
      </c>
      <c r="D15605" s="408">
        <v>10</v>
      </c>
      <c r="E15605" s="408">
        <v>10</v>
      </c>
      <c r="F15605" s="409">
        <v>44867.363553240742</v>
      </c>
      <c r="G15605" s="408">
        <v>0</v>
      </c>
    </row>
    <row r="15606" spans="1:7" ht="15" x14ac:dyDescent="0.2">
      <c r="A15606" s="407" t="s">
        <v>24816</v>
      </c>
      <c r="B15606" s="407" t="s">
        <v>24817</v>
      </c>
      <c r="C15606" s="408">
        <v>0</v>
      </c>
      <c r="D15606" s="408">
        <v>15</v>
      </c>
      <c r="E15606" s="408">
        <v>15</v>
      </c>
      <c r="F15606" s="409">
        <v>44516.350474537037</v>
      </c>
      <c r="G15606" s="408">
        <v>0</v>
      </c>
    </row>
    <row r="15607" spans="1:7" ht="15" x14ac:dyDescent="0.2">
      <c r="A15607" s="407" t="s">
        <v>24818</v>
      </c>
      <c r="B15607" s="407" t="s">
        <v>24819</v>
      </c>
      <c r="C15607" s="408">
        <v>0</v>
      </c>
      <c r="D15607" s="408">
        <v>5</v>
      </c>
      <c r="E15607" s="408">
        <v>5</v>
      </c>
      <c r="F15607" s="409">
        <v>43013.589733796296</v>
      </c>
      <c r="G15607" s="408">
        <v>0</v>
      </c>
    </row>
    <row r="15608" spans="1:7" ht="15" x14ac:dyDescent="0.2">
      <c r="A15608" s="407" t="s">
        <v>24820</v>
      </c>
      <c r="B15608" s="407" t="s">
        <v>24821</v>
      </c>
      <c r="C15608" s="408">
        <v>0</v>
      </c>
      <c r="D15608" s="408">
        <v>3</v>
      </c>
      <c r="E15608" s="408">
        <v>3</v>
      </c>
      <c r="F15608" s="409">
        <v>44516.354444444441</v>
      </c>
      <c r="G15608" s="408">
        <v>0</v>
      </c>
    </row>
    <row r="15609" spans="1:7" ht="15" x14ac:dyDescent="0.2">
      <c r="A15609" s="407" t="s">
        <v>24822</v>
      </c>
      <c r="B15609" s="407" t="s">
        <v>24823</v>
      </c>
      <c r="C15609" s="408">
        <v>0</v>
      </c>
      <c r="D15609" s="408">
        <v>35</v>
      </c>
      <c r="E15609" s="408">
        <v>35</v>
      </c>
      <c r="F15609" s="409">
        <v>44524.56108796296</v>
      </c>
      <c r="G15609" s="408">
        <v>0</v>
      </c>
    </row>
    <row r="15610" spans="1:7" ht="15" x14ac:dyDescent="0.2">
      <c r="A15610" s="407" t="s">
        <v>24824</v>
      </c>
      <c r="B15610" s="407" t="s">
        <v>24825</v>
      </c>
      <c r="C15610" s="408">
        <v>0</v>
      </c>
      <c r="D15610" s="408">
        <v>36</v>
      </c>
      <c r="E15610" s="408">
        <v>36</v>
      </c>
      <c r="F15610" s="409">
        <v>44511.349722222221</v>
      </c>
      <c r="G15610" s="408">
        <v>0</v>
      </c>
    </row>
    <row r="15611" spans="1:7" ht="15" x14ac:dyDescent="0.2">
      <c r="A15611" s="407" t="s">
        <v>24826</v>
      </c>
      <c r="B15611" s="407" t="s">
        <v>24827</v>
      </c>
      <c r="C15611" s="408">
        <v>0</v>
      </c>
      <c r="D15611" s="408">
        <v>29</v>
      </c>
      <c r="E15611" s="408">
        <v>29</v>
      </c>
      <c r="F15611" s="409">
        <v>44511.345000000001</v>
      </c>
      <c r="G15611" s="408">
        <v>0</v>
      </c>
    </row>
    <row r="15612" spans="1:7" ht="15" x14ac:dyDescent="0.2">
      <c r="A15612" s="407" t="s">
        <v>24828</v>
      </c>
      <c r="B15612" s="407" t="s">
        <v>24829</v>
      </c>
      <c r="C15612" s="408">
        <v>0</v>
      </c>
      <c r="D15612" s="408">
        <v>21.6</v>
      </c>
      <c r="E15612" s="408">
        <v>21.6</v>
      </c>
      <c r="F15612" s="409">
        <v>44867.368831018517</v>
      </c>
      <c r="G15612" s="408">
        <v>0</v>
      </c>
    </row>
    <row r="15613" spans="1:7" ht="15" x14ac:dyDescent="0.25">
      <c r="A15613" s="407" t="s">
        <v>24830</v>
      </c>
      <c r="B15613" s="407" t="s">
        <v>24831</v>
      </c>
      <c r="C15613" s="406"/>
      <c r="D15613" s="408">
        <v>69.3</v>
      </c>
      <c r="E15613" s="408">
        <v>69.3</v>
      </c>
      <c r="F15613" s="409">
        <v>44530.577199074076</v>
      </c>
      <c r="G15613" s="408">
        <v>0</v>
      </c>
    </row>
    <row r="15614" spans="1:7" ht="15" x14ac:dyDescent="0.2">
      <c r="A15614" s="407" t="s">
        <v>24832</v>
      </c>
      <c r="B15614" s="407" t="s">
        <v>24833</v>
      </c>
      <c r="C15614" s="408">
        <v>0</v>
      </c>
      <c r="D15614" s="408">
        <v>124.8</v>
      </c>
      <c r="E15614" s="408">
        <v>124.8</v>
      </c>
      <c r="F15614" s="409">
        <v>44867.370335648149</v>
      </c>
      <c r="G15614" s="408">
        <v>0</v>
      </c>
    </row>
    <row r="15615" spans="1:7" ht="15" x14ac:dyDescent="0.2">
      <c r="A15615" s="407" t="s">
        <v>24834</v>
      </c>
      <c r="B15615" s="407" t="s">
        <v>24835</v>
      </c>
      <c r="C15615" s="408">
        <v>0</v>
      </c>
      <c r="D15615" s="408">
        <v>13.5</v>
      </c>
      <c r="E15615" s="408">
        <v>13.5</v>
      </c>
      <c r="F15615" s="409">
        <v>45215.557581018518</v>
      </c>
      <c r="G15615" s="408">
        <v>0</v>
      </c>
    </row>
    <row r="15616" spans="1:7" ht="15" x14ac:dyDescent="0.25">
      <c r="A15616" s="407" t="s">
        <v>24836</v>
      </c>
      <c r="B15616" s="407" t="s">
        <v>24837</v>
      </c>
      <c r="C15616" s="406"/>
      <c r="D15616" s="408">
        <v>62.9</v>
      </c>
      <c r="E15616" s="408">
        <v>62.9</v>
      </c>
      <c r="F15616" s="409">
        <v>43013.58699074074</v>
      </c>
      <c r="G15616" s="408">
        <v>0</v>
      </c>
    </row>
    <row r="15617" spans="1:7" ht="15" x14ac:dyDescent="0.2">
      <c r="A15617" s="407" t="s">
        <v>24838</v>
      </c>
      <c r="B15617" s="407" t="s">
        <v>24839</v>
      </c>
      <c r="C15617" s="408">
        <v>0</v>
      </c>
      <c r="D15617" s="408">
        <v>107.93</v>
      </c>
      <c r="E15617" s="408">
        <v>107.93</v>
      </c>
      <c r="F15617" s="409">
        <v>44867.370023148149</v>
      </c>
      <c r="G15617" s="408">
        <v>0</v>
      </c>
    </row>
    <row r="15618" spans="1:7" ht="15" x14ac:dyDescent="0.2">
      <c r="A15618" s="407" t="s">
        <v>24840</v>
      </c>
      <c r="B15618" s="407" t="s">
        <v>24841</v>
      </c>
      <c r="C15618" s="408">
        <v>0</v>
      </c>
      <c r="D15618" s="408">
        <v>1.8</v>
      </c>
      <c r="E15618" s="408">
        <v>1.8</v>
      </c>
      <c r="F15618" s="409">
        <v>44523.474976851852</v>
      </c>
      <c r="G15618" s="408">
        <v>0</v>
      </c>
    </row>
    <row r="15619" spans="1:7" ht="15" x14ac:dyDescent="0.2">
      <c r="A15619" s="407" t="s">
        <v>24842</v>
      </c>
      <c r="B15619" s="407" t="s">
        <v>24843</v>
      </c>
      <c r="C15619" s="408">
        <v>0</v>
      </c>
      <c r="D15619" s="408">
        <v>0</v>
      </c>
      <c r="E15619" s="408">
        <v>0</v>
      </c>
      <c r="F15619" s="409">
        <v>44512.427523148152</v>
      </c>
      <c r="G15619" s="408">
        <v>0</v>
      </c>
    </row>
    <row r="15620" spans="1:7" ht="15" x14ac:dyDescent="0.25">
      <c r="A15620" s="407" t="s">
        <v>38179</v>
      </c>
      <c r="B15620" s="407" t="s">
        <v>38158</v>
      </c>
      <c r="C15620" s="406"/>
      <c r="D15620" s="408">
        <v>0.01</v>
      </c>
      <c r="E15620" s="408">
        <v>0.01</v>
      </c>
      <c r="F15620" s="409">
        <v>43013.586759259262</v>
      </c>
      <c r="G15620" s="408">
        <v>0</v>
      </c>
    </row>
    <row r="15621" spans="1:7" ht="15" x14ac:dyDescent="0.2">
      <c r="A15621" s="407" t="s">
        <v>38180</v>
      </c>
      <c r="B15621" s="407" t="s">
        <v>38181</v>
      </c>
      <c r="C15621" s="408">
        <v>0</v>
      </c>
      <c r="D15621" s="408">
        <v>11.15</v>
      </c>
      <c r="E15621" s="408">
        <v>11.15</v>
      </c>
      <c r="F15621" s="409">
        <v>45251.634270833332</v>
      </c>
      <c r="G15621" s="408">
        <v>0</v>
      </c>
    </row>
    <row r="15622" spans="1:7" ht="15" x14ac:dyDescent="0.2">
      <c r="A15622" s="407" t="s">
        <v>24844</v>
      </c>
      <c r="B15622" s="407" t="s">
        <v>24845</v>
      </c>
      <c r="C15622" s="408">
        <v>0</v>
      </c>
      <c r="D15622" s="408">
        <v>23.55</v>
      </c>
      <c r="E15622" s="408">
        <v>23.55</v>
      </c>
      <c r="F15622" s="409">
        <v>46042.45857638889</v>
      </c>
      <c r="G15622" s="408">
        <v>19</v>
      </c>
    </row>
    <row r="15623" spans="1:7" ht="15" x14ac:dyDescent="0.25">
      <c r="A15623" s="407" t="s">
        <v>24846</v>
      </c>
      <c r="B15623" s="407" t="s">
        <v>24847</v>
      </c>
      <c r="C15623" s="406"/>
      <c r="D15623" s="408">
        <v>0.01</v>
      </c>
      <c r="E15623" s="408">
        <v>0.01</v>
      </c>
      <c r="F15623" s="409">
        <v>43013.586423611108</v>
      </c>
      <c r="G15623" s="408">
        <v>0</v>
      </c>
    </row>
    <row r="15624" spans="1:7" ht="15" x14ac:dyDescent="0.2">
      <c r="A15624" s="407" t="s">
        <v>24848</v>
      </c>
      <c r="B15624" s="407" t="s">
        <v>24849</v>
      </c>
      <c r="C15624" s="408">
        <v>45</v>
      </c>
      <c r="D15624" s="408">
        <v>63.751600000000003</v>
      </c>
      <c r="E15624" s="408">
        <v>110.0016</v>
      </c>
      <c r="F15624" s="409">
        <v>44881.403402777774</v>
      </c>
      <c r="G15624" s="408">
        <v>0</v>
      </c>
    </row>
    <row r="15625" spans="1:7" ht="15" x14ac:dyDescent="0.2">
      <c r="A15625" s="407" t="s">
        <v>24850</v>
      </c>
      <c r="B15625" s="407" t="s">
        <v>24851</v>
      </c>
      <c r="C15625" s="408">
        <v>0</v>
      </c>
      <c r="D15625" s="408">
        <v>16.8</v>
      </c>
      <c r="E15625" s="408">
        <v>16.8</v>
      </c>
      <c r="F15625" s="409">
        <v>44511.652777777781</v>
      </c>
      <c r="G15625" s="408">
        <v>0</v>
      </c>
    </row>
    <row r="15626" spans="1:7" ht="15" x14ac:dyDescent="0.25">
      <c r="A15626" s="407" t="s">
        <v>24852</v>
      </c>
      <c r="B15626" s="407" t="s">
        <v>17526</v>
      </c>
      <c r="C15626" s="406"/>
      <c r="D15626" s="406"/>
      <c r="E15626" s="406"/>
      <c r="F15626" s="409">
        <v>44517.629050925927</v>
      </c>
      <c r="G15626" s="408">
        <v>0</v>
      </c>
    </row>
    <row r="15627" spans="1:7" ht="15" x14ac:dyDescent="0.2">
      <c r="A15627" s="407" t="s">
        <v>24853</v>
      </c>
      <c r="B15627" s="407" t="s">
        <v>24854</v>
      </c>
      <c r="C15627" s="408">
        <v>9.3333333333333321</v>
      </c>
      <c r="D15627" s="408">
        <v>5.2450000000000001</v>
      </c>
      <c r="E15627" s="408">
        <v>22.494999999999997</v>
      </c>
      <c r="F15627" s="409">
        <v>44512.426261574074</v>
      </c>
      <c r="G15627" s="408">
        <v>0</v>
      </c>
    </row>
    <row r="15628" spans="1:7" ht="15" x14ac:dyDescent="0.2">
      <c r="A15628" s="407" t="s">
        <v>24855</v>
      </c>
      <c r="B15628" s="407" t="s">
        <v>24856</v>
      </c>
      <c r="C15628" s="408">
        <v>6.666666666666667</v>
      </c>
      <c r="D15628" s="408">
        <v>5.2450000000000001</v>
      </c>
      <c r="E15628" s="408">
        <v>19.828333333333333</v>
      </c>
      <c r="F15628" s="409">
        <v>44512.424629629626</v>
      </c>
      <c r="G15628" s="408">
        <v>0</v>
      </c>
    </row>
    <row r="15629" spans="1:7" ht="15" x14ac:dyDescent="0.2">
      <c r="A15629" s="407" t="s">
        <v>24857</v>
      </c>
      <c r="B15629" s="407" t="s">
        <v>24858</v>
      </c>
      <c r="C15629" s="408">
        <v>6.666666666666667</v>
      </c>
      <c r="D15629" s="408">
        <v>5.2450000000000001</v>
      </c>
      <c r="E15629" s="408">
        <v>19.828333333333333</v>
      </c>
      <c r="F15629" s="409">
        <v>44512.427141203705</v>
      </c>
      <c r="G15629" s="408">
        <v>0</v>
      </c>
    </row>
    <row r="15630" spans="1:7" ht="15" x14ac:dyDescent="0.2">
      <c r="A15630" s="407" t="s">
        <v>24859</v>
      </c>
      <c r="B15630" s="407" t="s">
        <v>24860</v>
      </c>
      <c r="C15630" s="408">
        <v>6.0833333333333339</v>
      </c>
      <c r="D15630" s="408">
        <v>5.2450000000000001</v>
      </c>
      <c r="E15630" s="408">
        <v>19.245000000000001</v>
      </c>
      <c r="F15630" s="409">
        <v>44512.425474537034</v>
      </c>
      <c r="G15630" s="408">
        <v>0</v>
      </c>
    </row>
    <row r="15631" spans="1:7" ht="15" x14ac:dyDescent="0.2">
      <c r="A15631" s="407" t="s">
        <v>24861</v>
      </c>
      <c r="B15631" s="407" t="s">
        <v>24862</v>
      </c>
      <c r="C15631" s="408">
        <v>0</v>
      </c>
      <c r="D15631" s="408">
        <v>0</v>
      </c>
      <c r="E15631" s="408">
        <v>0</v>
      </c>
      <c r="F15631" s="409">
        <v>44512.427916666667</v>
      </c>
      <c r="G15631" s="408">
        <v>0</v>
      </c>
    </row>
    <row r="15632" spans="1:7" ht="15" x14ac:dyDescent="0.25">
      <c r="A15632" s="407" t="s">
        <v>24863</v>
      </c>
      <c r="B15632" s="407" t="s">
        <v>24864</v>
      </c>
      <c r="C15632" s="406"/>
      <c r="D15632" s="408">
        <v>110.83</v>
      </c>
      <c r="E15632" s="408">
        <v>110.83</v>
      </c>
      <c r="F15632" s="409">
        <v>44516.417893518519</v>
      </c>
      <c r="G15632" s="408">
        <v>0</v>
      </c>
    </row>
    <row r="15633" spans="1:7" ht="15" x14ac:dyDescent="0.2">
      <c r="A15633" s="407" t="s">
        <v>24865</v>
      </c>
      <c r="B15633" s="407" t="s">
        <v>24866</v>
      </c>
      <c r="C15633" s="408">
        <v>0</v>
      </c>
      <c r="D15633" s="408">
        <v>92.5</v>
      </c>
      <c r="E15633" s="408">
        <v>92.5</v>
      </c>
      <c r="F15633" s="409">
        <v>44867.367395833331</v>
      </c>
      <c r="G15633" s="408">
        <v>0</v>
      </c>
    </row>
    <row r="15634" spans="1:7" ht="15" x14ac:dyDescent="0.2">
      <c r="A15634" s="407" t="s">
        <v>24867</v>
      </c>
      <c r="B15634" s="407" t="s">
        <v>24868</v>
      </c>
      <c r="C15634" s="408">
        <v>0</v>
      </c>
      <c r="D15634" s="408">
        <v>22.4</v>
      </c>
      <c r="E15634" s="408">
        <v>22.4</v>
      </c>
      <c r="F15634" s="409">
        <v>44867.363993055558</v>
      </c>
      <c r="G15634" s="408">
        <v>0</v>
      </c>
    </row>
    <row r="15635" spans="1:7" ht="15" x14ac:dyDescent="0.2">
      <c r="A15635" s="407" t="s">
        <v>24869</v>
      </c>
      <c r="B15635" s="407" t="s">
        <v>24870</v>
      </c>
      <c r="C15635" s="408">
        <v>0</v>
      </c>
      <c r="D15635" s="408">
        <v>46.8</v>
      </c>
      <c r="E15635" s="408">
        <v>46.8</v>
      </c>
      <c r="F15635" s="409">
        <v>44867.369166666664</v>
      </c>
      <c r="G15635" s="408">
        <v>0</v>
      </c>
    </row>
    <row r="15636" spans="1:7" ht="15" x14ac:dyDescent="0.2">
      <c r="A15636" s="407" t="s">
        <v>38182</v>
      </c>
      <c r="B15636" s="407" t="s">
        <v>38183</v>
      </c>
      <c r="C15636" s="408">
        <v>0</v>
      </c>
      <c r="D15636" s="408">
        <v>22.3</v>
      </c>
      <c r="E15636" s="408">
        <v>22.3</v>
      </c>
      <c r="F15636" s="409">
        <v>43347.494189814817</v>
      </c>
      <c r="G15636" s="408">
        <v>0</v>
      </c>
    </row>
    <row r="15637" spans="1:7" ht="15" x14ac:dyDescent="0.2">
      <c r="A15637" s="407" t="s">
        <v>24871</v>
      </c>
      <c r="B15637" s="407" t="s">
        <v>24872</v>
      </c>
      <c r="C15637" s="408">
        <v>0</v>
      </c>
      <c r="D15637" s="408">
        <v>10.5</v>
      </c>
      <c r="E15637" s="408">
        <v>10.5</v>
      </c>
      <c r="F15637" s="409">
        <v>46056.492800925924</v>
      </c>
      <c r="G15637" s="408">
        <v>0</v>
      </c>
    </row>
    <row r="15638" spans="1:7" ht="15" x14ac:dyDescent="0.2">
      <c r="A15638" s="407" t="s">
        <v>24873</v>
      </c>
      <c r="B15638" s="407" t="s">
        <v>24874</v>
      </c>
      <c r="C15638" s="408">
        <v>0</v>
      </c>
      <c r="D15638" s="408">
        <v>9.4</v>
      </c>
      <c r="E15638" s="408">
        <v>9.4</v>
      </c>
      <c r="F15638" s="409">
        <v>44512.488240740742</v>
      </c>
      <c r="G15638" s="408">
        <v>0</v>
      </c>
    </row>
    <row r="15639" spans="1:7" ht="15" x14ac:dyDescent="0.2">
      <c r="A15639" s="407" t="s">
        <v>24875</v>
      </c>
      <c r="B15639" s="407" t="s">
        <v>24876</v>
      </c>
      <c r="C15639" s="408">
        <v>1</v>
      </c>
      <c r="D15639" s="408">
        <v>0</v>
      </c>
      <c r="E15639" s="408">
        <v>3.5</v>
      </c>
      <c r="F15639" s="409">
        <v>44517.629293981481</v>
      </c>
      <c r="G15639" s="408">
        <v>0</v>
      </c>
    </row>
    <row r="15640" spans="1:7" ht="15" x14ac:dyDescent="0.2">
      <c r="A15640" s="407" t="s">
        <v>24877</v>
      </c>
      <c r="B15640" s="407" t="s">
        <v>24878</v>
      </c>
      <c r="C15640" s="408">
        <v>0</v>
      </c>
      <c r="D15640" s="408">
        <v>2.99</v>
      </c>
      <c r="E15640" s="408">
        <v>2.99</v>
      </c>
      <c r="F15640" s="409">
        <v>43013.585555555554</v>
      </c>
      <c r="G15640" s="408">
        <v>0</v>
      </c>
    </row>
    <row r="15641" spans="1:7" ht="15" x14ac:dyDescent="0.2">
      <c r="A15641" s="407" t="s">
        <v>24879</v>
      </c>
      <c r="B15641" s="407" t="s">
        <v>24880</v>
      </c>
      <c r="C15641" s="408">
        <v>0</v>
      </c>
      <c r="D15641" s="408">
        <v>7</v>
      </c>
      <c r="E15641" s="408">
        <v>7</v>
      </c>
      <c r="F15641" s="409">
        <v>44525.616064814814</v>
      </c>
      <c r="G15641" s="408">
        <v>0</v>
      </c>
    </row>
    <row r="15642" spans="1:7" ht="15" x14ac:dyDescent="0.2">
      <c r="A15642" s="407" t="s">
        <v>24881</v>
      </c>
      <c r="B15642" s="407" t="s">
        <v>24882</v>
      </c>
      <c r="C15642" s="408">
        <v>0</v>
      </c>
      <c r="D15642" s="408">
        <v>17</v>
      </c>
      <c r="E15642" s="408">
        <v>17</v>
      </c>
      <c r="F15642" s="409">
        <v>45215.55609953704</v>
      </c>
      <c r="G15642" s="408">
        <v>0</v>
      </c>
    </row>
    <row r="15643" spans="1:7" ht="15" x14ac:dyDescent="0.2">
      <c r="A15643" s="407" t="s">
        <v>24883</v>
      </c>
      <c r="B15643" s="407" t="s">
        <v>24884</v>
      </c>
      <c r="C15643" s="408">
        <v>0</v>
      </c>
      <c r="D15643" s="408">
        <v>49.4</v>
      </c>
      <c r="E15643" s="408">
        <v>49.4</v>
      </c>
      <c r="F15643" s="409">
        <v>45538.405451388891</v>
      </c>
      <c r="G15643" s="408">
        <v>0</v>
      </c>
    </row>
    <row r="15644" spans="1:7" ht="15" x14ac:dyDescent="0.2">
      <c r="A15644" s="407" t="s">
        <v>24885</v>
      </c>
      <c r="B15644" s="407" t="s">
        <v>24886</v>
      </c>
      <c r="C15644" s="408">
        <v>0</v>
      </c>
      <c r="D15644" s="408">
        <v>47.5</v>
      </c>
      <c r="E15644" s="408">
        <v>47.5</v>
      </c>
      <c r="F15644" s="409">
        <v>45538.405694444446</v>
      </c>
      <c r="G15644" s="408">
        <v>0</v>
      </c>
    </row>
    <row r="15645" spans="1:7" ht="15" x14ac:dyDescent="0.2">
      <c r="A15645" s="407" t="s">
        <v>24887</v>
      </c>
      <c r="B15645" s="407" t="s">
        <v>24888</v>
      </c>
      <c r="C15645" s="408">
        <v>0</v>
      </c>
      <c r="D15645" s="408">
        <v>422.7</v>
      </c>
      <c r="E15645" s="408">
        <v>422.7</v>
      </c>
      <c r="F15645" s="409">
        <v>43013.585069444445</v>
      </c>
      <c r="G15645" s="408">
        <v>0</v>
      </c>
    </row>
    <row r="15646" spans="1:7" ht="15" x14ac:dyDescent="0.2">
      <c r="A15646" s="407" t="s">
        <v>24889</v>
      </c>
      <c r="B15646" s="407" t="s">
        <v>24890</v>
      </c>
      <c r="C15646" s="408">
        <v>0</v>
      </c>
      <c r="D15646" s="408">
        <v>474.7</v>
      </c>
      <c r="E15646" s="408">
        <v>474.7</v>
      </c>
      <c r="F15646" s="409">
        <v>44511.669016203705</v>
      </c>
      <c r="G15646" s="408">
        <v>0</v>
      </c>
    </row>
    <row r="15647" spans="1:7" ht="15" x14ac:dyDescent="0.2">
      <c r="A15647" s="407" t="s">
        <v>24891</v>
      </c>
      <c r="B15647" s="407" t="s">
        <v>24892</v>
      </c>
      <c r="C15647" s="408">
        <v>0</v>
      </c>
      <c r="D15647" s="408">
        <v>474.7</v>
      </c>
      <c r="E15647" s="408">
        <v>474.7</v>
      </c>
      <c r="F15647" s="409">
        <v>43013.58489583333</v>
      </c>
      <c r="G15647" s="408">
        <v>0</v>
      </c>
    </row>
    <row r="15648" spans="1:7" ht="15" x14ac:dyDescent="0.2">
      <c r="A15648" s="407" t="s">
        <v>24893</v>
      </c>
      <c r="B15648" s="407" t="s">
        <v>24894</v>
      </c>
      <c r="C15648" s="408">
        <v>0</v>
      </c>
      <c r="D15648" s="408">
        <v>422.7</v>
      </c>
      <c r="E15648" s="408">
        <v>422.7</v>
      </c>
      <c r="F15648" s="409">
        <v>44511.669259259259</v>
      </c>
      <c r="G15648" s="408">
        <v>0</v>
      </c>
    </row>
    <row r="15649" spans="1:7" ht="15" x14ac:dyDescent="0.2">
      <c r="A15649" s="407" t="s">
        <v>24895</v>
      </c>
      <c r="B15649" s="407" t="s">
        <v>24896</v>
      </c>
      <c r="C15649" s="408">
        <v>0</v>
      </c>
      <c r="D15649" s="408">
        <v>48</v>
      </c>
      <c r="E15649" s="408">
        <v>48</v>
      </c>
      <c r="F15649" s="409">
        <v>44867.369652777779</v>
      </c>
      <c r="G15649" s="408">
        <v>0</v>
      </c>
    </row>
    <row r="15650" spans="1:7" ht="15" x14ac:dyDescent="0.2">
      <c r="A15650" s="407" t="s">
        <v>24897</v>
      </c>
      <c r="B15650" s="407" t="s">
        <v>24898</v>
      </c>
      <c r="C15650" s="408">
        <v>0</v>
      </c>
      <c r="D15650" s="408">
        <v>13.82</v>
      </c>
      <c r="E15650" s="408">
        <v>13.82</v>
      </c>
      <c r="F15650" s="409">
        <v>44861.640497685185</v>
      </c>
      <c r="G15650" s="408">
        <v>0</v>
      </c>
    </row>
    <row r="15651" spans="1:7" ht="15" x14ac:dyDescent="0.2">
      <c r="A15651" s="407" t="s">
        <v>24899</v>
      </c>
      <c r="B15651" s="407" t="s">
        <v>24900</v>
      </c>
      <c r="C15651" s="408">
        <v>0</v>
      </c>
      <c r="D15651" s="408">
        <v>7</v>
      </c>
      <c r="E15651" s="408">
        <v>7</v>
      </c>
      <c r="F15651" s="409">
        <v>44524.494849537034</v>
      </c>
      <c r="G15651" s="408">
        <v>0</v>
      </c>
    </row>
    <row r="15652" spans="1:7" ht="15" x14ac:dyDescent="0.2">
      <c r="A15652" s="407" t="s">
        <v>24901</v>
      </c>
      <c r="B15652" s="407" t="s">
        <v>24902</v>
      </c>
      <c r="C15652" s="408">
        <v>7.666666666666667</v>
      </c>
      <c r="D15652" s="408">
        <v>18.904999999999998</v>
      </c>
      <c r="E15652" s="408">
        <v>41.98833333333333</v>
      </c>
      <c r="F15652" s="409">
        <v>45112.354479166665</v>
      </c>
      <c r="G15652" s="408">
        <v>0</v>
      </c>
    </row>
    <row r="15653" spans="1:7" ht="15" x14ac:dyDescent="0.2">
      <c r="A15653" s="407" t="s">
        <v>24903</v>
      </c>
      <c r="B15653" s="407" t="s">
        <v>24904</v>
      </c>
      <c r="C15653" s="408">
        <v>0</v>
      </c>
      <c r="D15653" s="408">
        <v>28.5</v>
      </c>
      <c r="E15653" s="408">
        <v>28.5</v>
      </c>
      <c r="F15653" s="409">
        <v>45215.558564814812</v>
      </c>
      <c r="G15653" s="408">
        <v>0</v>
      </c>
    </row>
    <row r="15654" spans="1:7" ht="15" x14ac:dyDescent="0.25">
      <c r="A15654" s="407" t="s">
        <v>24905</v>
      </c>
      <c r="B15654" s="407" t="s">
        <v>24906</v>
      </c>
      <c r="C15654" s="406"/>
      <c r="D15654" s="408">
        <v>12</v>
      </c>
      <c r="E15654" s="408">
        <v>12</v>
      </c>
      <c r="F15654" s="409">
        <v>44517.624467592592</v>
      </c>
      <c r="G15654" s="408">
        <v>0</v>
      </c>
    </row>
    <row r="15655" spans="1:7" ht="15" x14ac:dyDescent="0.25">
      <c r="A15655" s="407" t="s">
        <v>24907</v>
      </c>
      <c r="B15655" s="407" t="s">
        <v>24908</v>
      </c>
      <c r="C15655" s="406"/>
      <c r="D15655" s="408">
        <v>15</v>
      </c>
      <c r="E15655" s="408">
        <v>15</v>
      </c>
      <c r="F15655" s="409">
        <v>44517.624756944446</v>
      </c>
      <c r="G15655" s="408">
        <v>0</v>
      </c>
    </row>
    <row r="15656" spans="1:7" ht="15" x14ac:dyDescent="0.2">
      <c r="A15656" s="407" t="s">
        <v>24909</v>
      </c>
      <c r="B15656" s="407" t="s">
        <v>24910</v>
      </c>
      <c r="C15656" s="408">
        <v>0</v>
      </c>
      <c r="D15656" s="408">
        <v>13.7</v>
      </c>
      <c r="E15656" s="408">
        <v>13.7</v>
      </c>
      <c r="F15656" s="409">
        <v>46076.458634259259</v>
      </c>
      <c r="G15656" s="408">
        <v>0</v>
      </c>
    </row>
    <row r="15657" spans="1:7" ht="15" x14ac:dyDescent="0.2">
      <c r="A15657" s="407" t="s">
        <v>24911</v>
      </c>
      <c r="B15657" s="407" t="s">
        <v>24912</v>
      </c>
      <c r="C15657" s="408">
        <v>0</v>
      </c>
      <c r="D15657" s="408">
        <v>130</v>
      </c>
      <c r="E15657" s="408">
        <v>130</v>
      </c>
      <c r="F15657" s="409">
        <v>44511.339525462965</v>
      </c>
      <c r="G15657" s="408">
        <v>0</v>
      </c>
    </row>
    <row r="15658" spans="1:7" ht="15" x14ac:dyDescent="0.25">
      <c r="A15658" s="407" t="s">
        <v>24913</v>
      </c>
      <c r="B15658" s="407" t="s">
        <v>24914</v>
      </c>
      <c r="C15658" s="406"/>
      <c r="D15658" s="408">
        <v>20.61</v>
      </c>
      <c r="E15658" s="408">
        <v>20.61</v>
      </c>
      <c r="F15658" s="409">
        <v>44881.403611111113</v>
      </c>
      <c r="G15658" s="408">
        <v>0</v>
      </c>
    </row>
    <row r="15659" spans="1:7" ht="15" x14ac:dyDescent="0.2">
      <c r="A15659" s="407" t="s">
        <v>24915</v>
      </c>
      <c r="B15659" s="407" t="s">
        <v>24916</v>
      </c>
      <c r="C15659" s="408">
        <v>0</v>
      </c>
      <c r="D15659" s="408">
        <v>19</v>
      </c>
      <c r="E15659" s="408">
        <v>19</v>
      </c>
      <c r="F15659" s="409">
        <v>43013.584027777775</v>
      </c>
      <c r="G15659" s="408">
        <v>0</v>
      </c>
    </row>
    <row r="15660" spans="1:7" ht="15" x14ac:dyDescent="0.25">
      <c r="A15660" s="407" t="s">
        <v>24917</v>
      </c>
      <c r="B15660" s="407" t="s">
        <v>24918</v>
      </c>
      <c r="C15660" s="406"/>
      <c r="D15660" s="408">
        <v>42.78</v>
      </c>
      <c r="E15660" s="408">
        <v>42.78</v>
      </c>
      <c r="F15660" s="409">
        <v>44510.603738425925</v>
      </c>
      <c r="G15660" s="408">
        <v>0</v>
      </c>
    </row>
    <row r="15661" spans="1:7" ht="15" x14ac:dyDescent="0.25">
      <c r="A15661" s="407" t="s">
        <v>24919</v>
      </c>
      <c r="B15661" s="407" t="s">
        <v>24920</v>
      </c>
      <c r="C15661" s="406"/>
      <c r="D15661" s="408">
        <v>3</v>
      </c>
      <c r="E15661" s="408">
        <v>3</v>
      </c>
      <c r="F15661" s="409">
        <v>45111.691643518519</v>
      </c>
      <c r="G15661" s="408">
        <v>0</v>
      </c>
    </row>
    <row r="15662" spans="1:7" ht="15" x14ac:dyDescent="0.25">
      <c r="A15662" s="407" t="s">
        <v>24921</v>
      </c>
      <c r="B15662" s="407" t="s">
        <v>24922</v>
      </c>
      <c r="C15662" s="406"/>
      <c r="D15662" s="408">
        <v>7</v>
      </c>
      <c r="E15662" s="408">
        <v>7</v>
      </c>
      <c r="F15662" s="409">
        <v>45111.691770833335</v>
      </c>
      <c r="G15662" s="408">
        <v>0</v>
      </c>
    </row>
    <row r="15663" spans="1:7" ht="15" x14ac:dyDescent="0.2">
      <c r="A15663" s="407" t="s">
        <v>24923</v>
      </c>
      <c r="B15663" s="407" t="s">
        <v>24924</v>
      </c>
      <c r="C15663" s="408">
        <v>0</v>
      </c>
      <c r="D15663" s="408">
        <v>48.75</v>
      </c>
      <c r="E15663" s="408">
        <v>48.75</v>
      </c>
      <c r="F15663" s="409">
        <v>44512.481527777774</v>
      </c>
      <c r="G15663" s="408">
        <v>0</v>
      </c>
    </row>
    <row r="15664" spans="1:7" ht="15" x14ac:dyDescent="0.25">
      <c r="A15664" s="407" t="s">
        <v>24925</v>
      </c>
      <c r="B15664" s="407" t="s">
        <v>24926</v>
      </c>
      <c r="C15664" s="406"/>
      <c r="D15664" s="408">
        <v>0.01</v>
      </c>
      <c r="E15664" s="408">
        <v>0.01</v>
      </c>
      <c r="F15664" s="409">
        <v>44524.324444444443</v>
      </c>
      <c r="G15664" s="408">
        <v>0</v>
      </c>
    </row>
    <row r="15665" spans="1:7" ht="15" x14ac:dyDescent="0.25">
      <c r="A15665" s="407" t="s">
        <v>24927</v>
      </c>
      <c r="B15665" s="407" t="s">
        <v>24928</v>
      </c>
      <c r="C15665" s="406"/>
      <c r="D15665" s="408">
        <v>0.01</v>
      </c>
      <c r="E15665" s="408">
        <v>0.01</v>
      </c>
      <c r="F15665" s="409">
        <v>44516.350972222222</v>
      </c>
      <c r="G15665" s="408">
        <v>0</v>
      </c>
    </row>
    <row r="15666" spans="1:7" ht="15" x14ac:dyDescent="0.25">
      <c r="A15666" s="407" t="s">
        <v>24929</v>
      </c>
      <c r="B15666" s="407" t="s">
        <v>24930</v>
      </c>
      <c r="C15666" s="406"/>
      <c r="D15666" s="408">
        <v>0.01</v>
      </c>
      <c r="E15666" s="408">
        <v>0.01</v>
      </c>
      <c r="F15666" s="409">
        <v>44526.3909375</v>
      </c>
      <c r="G15666" s="408">
        <v>0</v>
      </c>
    </row>
    <row r="15667" spans="1:7" ht="15" x14ac:dyDescent="0.25">
      <c r="A15667" s="407" t="s">
        <v>24931</v>
      </c>
      <c r="B15667" s="407" t="s">
        <v>24932</v>
      </c>
      <c r="C15667" s="406"/>
      <c r="D15667" s="408">
        <v>0.01</v>
      </c>
      <c r="E15667" s="408">
        <v>0.01</v>
      </c>
      <c r="F15667" s="409">
        <v>43013.58357638889</v>
      </c>
      <c r="G15667" s="408">
        <v>0</v>
      </c>
    </row>
    <row r="15668" spans="1:7" ht="15" x14ac:dyDescent="0.25">
      <c r="A15668" s="407" t="s">
        <v>24933</v>
      </c>
      <c r="B15668" s="407" t="s">
        <v>24934</v>
      </c>
      <c r="C15668" s="406"/>
      <c r="D15668" s="408">
        <v>0.01</v>
      </c>
      <c r="E15668" s="408">
        <v>0.01</v>
      </c>
      <c r="F15668" s="409">
        <v>44516.687557870369</v>
      </c>
      <c r="G15668" s="408">
        <v>0</v>
      </c>
    </row>
    <row r="15669" spans="1:7" ht="15" x14ac:dyDescent="0.25">
      <c r="A15669" s="407" t="s">
        <v>24935</v>
      </c>
      <c r="B15669" s="407" t="s">
        <v>24936</v>
      </c>
      <c r="C15669" s="406"/>
      <c r="D15669" s="408">
        <v>0.01</v>
      </c>
      <c r="E15669" s="408">
        <v>0.01</v>
      </c>
      <c r="F15669" s="409">
        <v>44516.350729166668</v>
      </c>
      <c r="G15669" s="408">
        <v>0</v>
      </c>
    </row>
    <row r="15670" spans="1:7" ht="15" x14ac:dyDescent="0.25">
      <c r="A15670" s="407" t="s">
        <v>24937</v>
      </c>
      <c r="B15670" s="407" t="s">
        <v>24938</v>
      </c>
      <c r="C15670" s="406"/>
      <c r="D15670" s="408">
        <v>0.01</v>
      </c>
      <c r="E15670" s="408">
        <v>0.01</v>
      </c>
      <c r="F15670" s="409">
        <v>44512.482361111113</v>
      </c>
      <c r="G15670" s="408">
        <v>0</v>
      </c>
    </row>
    <row r="15671" spans="1:7" ht="15" x14ac:dyDescent="0.2">
      <c r="A15671" s="407" t="s">
        <v>24939</v>
      </c>
      <c r="B15671" s="407" t="s">
        <v>24940</v>
      </c>
      <c r="C15671" s="408">
        <v>0</v>
      </c>
      <c r="D15671" s="408">
        <v>48.75</v>
      </c>
      <c r="E15671" s="408">
        <v>48.75</v>
      </c>
      <c r="F15671" s="409">
        <v>44512.482083333336</v>
      </c>
      <c r="G15671" s="408">
        <v>0</v>
      </c>
    </row>
    <row r="15672" spans="1:7" ht="15" x14ac:dyDescent="0.25">
      <c r="A15672" s="407" t="s">
        <v>24941</v>
      </c>
      <c r="B15672" s="407" t="s">
        <v>24942</v>
      </c>
      <c r="C15672" s="406"/>
      <c r="D15672" s="408">
        <v>0.01</v>
      </c>
      <c r="E15672" s="408">
        <v>0.01</v>
      </c>
      <c r="F15672" s="409">
        <v>43014.458819444444</v>
      </c>
      <c r="G15672" s="408">
        <v>0</v>
      </c>
    </row>
    <row r="15673" spans="1:7" ht="15" x14ac:dyDescent="0.25">
      <c r="A15673" s="407" t="s">
        <v>24943</v>
      </c>
      <c r="B15673" s="407" t="s">
        <v>24944</v>
      </c>
      <c r="C15673" s="406"/>
      <c r="D15673" s="408">
        <v>0.01</v>
      </c>
      <c r="E15673" s="408">
        <v>0.01</v>
      </c>
      <c r="F15673" s="409">
        <v>43013.583252314813</v>
      </c>
      <c r="G15673" s="408">
        <v>0</v>
      </c>
    </row>
    <row r="15674" spans="1:7" ht="15" x14ac:dyDescent="0.25">
      <c r="A15674" s="407" t="s">
        <v>24945</v>
      </c>
      <c r="B15674" s="407" t="s">
        <v>24946</v>
      </c>
      <c r="C15674" s="406"/>
      <c r="D15674" s="408">
        <v>0.01</v>
      </c>
      <c r="E15674" s="408">
        <v>0.01</v>
      </c>
      <c r="F15674" s="409">
        <v>43013.58315972222</v>
      </c>
      <c r="G15674" s="408">
        <v>0</v>
      </c>
    </row>
    <row r="15675" spans="1:7" ht="15" x14ac:dyDescent="0.25">
      <c r="A15675" s="407" t="s">
        <v>24947</v>
      </c>
      <c r="B15675" s="407" t="s">
        <v>22509</v>
      </c>
      <c r="C15675" s="406"/>
      <c r="D15675" s="408">
        <v>0.01</v>
      </c>
      <c r="E15675" s="408">
        <v>0.01</v>
      </c>
      <c r="F15675" s="409">
        <v>44523.395891203705</v>
      </c>
      <c r="G15675" s="408">
        <v>0</v>
      </c>
    </row>
    <row r="15676" spans="1:7" ht="15" x14ac:dyDescent="0.2">
      <c r="A15676" s="407" t="s">
        <v>24948</v>
      </c>
      <c r="B15676" s="407" t="s">
        <v>24949</v>
      </c>
      <c r="C15676" s="408">
        <v>5.666666666666667</v>
      </c>
      <c r="D15676" s="408">
        <v>1.3741341369435272</v>
      </c>
      <c r="E15676" s="408">
        <v>22.45746747027686</v>
      </c>
      <c r="F15676" s="409">
        <v>43014.428865740738</v>
      </c>
      <c r="G15676" s="408">
        <v>0</v>
      </c>
    </row>
    <row r="15677" spans="1:7" ht="15" x14ac:dyDescent="0.2">
      <c r="A15677" s="407" t="s">
        <v>24950</v>
      </c>
      <c r="B15677" s="407" t="s">
        <v>24951</v>
      </c>
      <c r="C15677" s="408">
        <v>1.1667000000000001</v>
      </c>
      <c r="D15677" s="408">
        <v>5.1100000000000003</v>
      </c>
      <c r="E15677" s="408">
        <v>6.2766999999999999</v>
      </c>
      <c r="F15677" s="409">
        <v>43014.459583333337</v>
      </c>
      <c r="G15677" s="408">
        <v>0</v>
      </c>
    </row>
    <row r="15678" spans="1:7" ht="15" x14ac:dyDescent="0.2">
      <c r="A15678" s="407" t="s">
        <v>24952</v>
      </c>
      <c r="B15678" s="407" t="s">
        <v>24953</v>
      </c>
      <c r="C15678" s="408">
        <v>3.166666666666667</v>
      </c>
      <c r="D15678" s="408">
        <v>0.71693954970966645</v>
      </c>
      <c r="E15678" s="408">
        <v>11.800272883042998</v>
      </c>
      <c r="F15678" s="409">
        <v>44517.622395833336</v>
      </c>
      <c r="G15678" s="408">
        <v>0</v>
      </c>
    </row>
    <row r="15679" spans="1:7" ht="15" x14ac:dyDescent="0.2">
      <c r="A15679" s="407" t="s">
        <v>24954</v>
      </c>
      <c r="B15679" s="407" t="s">
        <v>24955</v>
      </c>
      <c r="C15679" s="408">
        <v>3.166666666666667</v>
      </c>
      <c r="D15679" s="408">
        <v>0.71693954970966645</v>
      </c>
      <c r="E15679" s="408">
        <v>11.800272883042998</v>
      </c>
      <c r="F15679" s="409">
        <v>44517.623113425929</v>
      </c>
      <c r="G15679" s="408">
        <v>0</v>
      </c>
    </row>
    <row r="15680" spans="1:7" ht="15" x14ac:dyDescent="0.2">
      <c r="A15680" s="407" t="s">
        <v>38184</v>
      </c>
      <c r="B15680" s="407" t="s">
        <v>38185</v>
      </c>
      <c r="C15680" s="408">
        <v>7.0833333333333339</v>
      </c>
      <c r="D15680" s="408">
        <v>80.716939549709664</v>
      </c>
      <c r="E15680" s="408">
        <v>98.216939549709664</v>
      </c>
      <c r="F15680" s="409">
        <v>45251.634652777779</v>
      </c>
      <c r="G15680" s="408">
        <v>0</v>
      </c>
    </row>
    <row r="15681" spans="1:7" ht="15" x14ac:dyDescent="0.2">
      <c r="A15681" s="407" t="s">
        <v>24956</v>
      </c>
      <c r="B15681" s="407" t="s">
        <v>24957</v>
      </c>
      <c r="C15681" s="408">
        <v>7.666666666666667</v>
      </c>
      <c r="D15681" s="408">
        <v>3.465207823596721</v>
      </c>
      <c r="E15681" s="408">
        <v>26.548541156930053</v>
      </c>
      <c r="F15681" s="409">
        <v>43014.432800925926</v>
      </c>
      <c r="G15681" s="408">
        <v>0</v>
      </c>
    </row>
    <row r="15682" spans="1:7" ht="15" x14ac:dyDescent="0.2">
      <c r="A15682" s="407" t="s">
        <v>24958</v>
      </c>
      <c r="B15682" s="407" t="s">
        <v>24959</v>
      </c>
      <c r="C15682" s="408">
        <v>6.166666666666667</v>
      </c>
      <c r="D15682" s="408">
        <v>2.3300535365564157</v>
      </c>
      <c r="E15682" s="408">
        <v>23.913386869889749</v>
      </c>
      <c r="F15682" s="409">
        <v>43014.436319444445</v>
      </c>
      <c r="G15682" s="408">
        <v>0</v>
      </c>
    </row>
    <row r="15683" spans="1:7" ht="15" x14ac:dyDescent="0.2">
      <c r="A15683" s="407" t="s">
        <v>24960</v>
      </c>
      <c r="B15683" s="407" t="s">
        <v>24961</v>
      </c>
      <c r="C15683" s="408">
        <v>6.166666666666667</v>
      </c>
      <c r="D15683" s="408">
        <v>1.3741341369435272</v>
      </c>
      <c r="E15683" s="408">
        <v>22.95746747027686</v>
      </c>
      <c r="F15683" s="409">
        <v>43014.439004629632</v>
      </c>
      <c r="G15683" s="408">
        <v>0</v>
      </c>
    </row>
    <row r="15684" spans="1:7" ht="15" x14ac:dyDescent="0.25">
      <c r="A15684" s="407" t="s">
        <v>24962</v>
      </c>
      <c r="B15684" s="407" t="s">
        <v>24963</v>
      </c>
      <c r="C15684" s="406"/>
      <c r="D15684" s="408">
        <v>5.1100000000000003</v>
      </c>
      <c r="E15684" s="408">
        <v>5.1100000000000003</v>
      </c>
      <c r="F15684" s="409">
        <v>43014.440567129626</v>
      </c>
      <c r="G15684" s="408">
        <v>0</v>
      </c>
    </row>
    <row r="15685" spans="1:7" ht="15" x14ac:dyDescent="0.25">
      <c r="A15685" s="407" t="s">
        <v>24964</v>
      </c>
      <c r="B15685" s="407" t="s">
        <v>24965</v>
      </c>
      <c r="C15685" s="406"/>
      <c r="D15685" s="408">
        <v>70</v>
      </c>
      <c r="E15685" s="408">
        <v>70</v>
      </c>
      <c r="F15685" s="409">
        <v>44512.42260416667</v>
      </c>
      <c r="G15685" s="408">
        <v>0</v>
      </c>
    </row>
    <row r="15686" spans="1:7" ht="15" x14ac:dyDescent="0.25">
      <c r="A15686" s="407" t="s">
        <v>24966</v>
      </c>
      <c r="B15686" s="407" t="s">
        <v>24967</v>
      </c>
      <c r="C15686" s="406"/>
      <c r="D15686" s="408">
        <v>70</v>
      </c>
      <c r="E15686" s="408">
        <v>70</v>
      </c>
      <c r="F15686" s="409">
        <v>44512.429097222222</v>
      </c>
      <c r="G15686" s="408">
        <v>0</v>
      </c>
    </row>
    <row r="15687" spans="1:7" ht="15" x14ac:dyDescent="0.25">
      <c r="A15687" s="407" t="s">
        <v>24968</v>
      </c>
      <c r="B15687" s="407" t="s">
        <v>24969</v>
      </c>
      <c r="C15687" s="406"/>
      <c r="D15687" s="408">
        <v>140</v>
      </c>
      <c r="E15687" s="408">
        <v>140</v>
      </c>
      <c r="F15687" s="409">
        <v>44512.423101851855</v>
      </c>
      <c r="G15687" s="408">
        <v>0</v>
      </c>
    </row>
    <row r="15688" spans="1:7" ht="15" x14ac:dyDescent="0.2">
      <c r="A15688" s="407" t="s">
        <v>24970</v>
      </c>
      <c r="B15688" s="407" t="s">
        <v>24971</v>
      </c>
      <c r="C15688" s="408">
        <v>0</v>
      </c>
      <c r="D15688" s="408">
        <v>26.7</v>
      </c>
      <c r="E15688" s="408">
        <v>26.7</v>
      </c>
      <c r="F15688" s="409">
        <v>44880.606168981481</v>
      </c>
      <c r="G15688" s="408">
        <v>0</v>
      </c>
    </row>
    <row r="15689" spans="1:7" ht="15" x14ac:dyDescent="0.25">
      <c r="A15689" s="407" t="s">
        <v>24972</v>
      </c>
      <c r="B15689" s="407" t="s">
        <v>24973</v>
      </c>
      <c r="C15689" s="406"/>
      <c r="D15689" s="408">
        <v>3.5</v>
      </c>
      <c r="E15689" s="408">
        <v>3.5</v>
      </c>
      <c r="F15689" s="409">
        <v>45111.646296296298</v>
      </c>
      <c r="G15689" s="408">
        <v>0</v>
      </c>
    </row>
    <row r="15690" spans="1:7" ht="15" x14ac:dyDescent="0.25">
      <c r="A15690" s="407" t="s">
        <v>24974</v>
      </c>
      <c r="B15690" s="407" t="s">
        <v>24975</v>
      </c>
      <c r="C15690" s="406"/>
      <c r="D15690" s="408">
        <v>3</v>
      </c>
      <c r="E15690" s="408">
        <v>3</v>
      </c>
      <c r="F15690" s="409">
        <v>44512.445034722223</v>
      </c>
      <c r="G15690" s="408">
        <v>0</v>
      </c>
    </row>
    <row r="15691" spans="1:7" ht="15" x14ac:dyDescent="0.25">
      <c r="A15691" s="407" t="s">
        <v>24976</v>
      </c>
      <c r="B15691" s="407" t="s">
        <v>24977</v>
      </c>
      <c r="C15691" s="406"/>
      <c r="D15691" s="408">
        <v>3</v>
      </c>
      <c r="E15691" s="408">
        <v>3</v>
      </c>
      <c r="F15691" s="409">
        <v>45111.646423611113</v>
      </c>
      <c r="G15691" s="408">
        <v>0</v>
      </c>
    </row>
    <row r="15692" spans="1:7" ht="15" x14ac:dyDescent="0.2">
      <c r="A15692" s="407" t="s">
        <v>38186</v>
      </c>
      <c r="B15692" s="407" t="s">
        <v>38187</v>
      </c>
      <c r="C15692" s="408">
        <v>0.05</v>
      </c>
      <c r="D15692" s="408">
        <v>46.071227270656976</v>
      </c>
      <c r="E15692" s="408">
        <v>46.121227270656981</v>
      </c>
      <c r="F15692" s="409">
        <v>43014.461712962962</v>
      </c>
      <c r="G15692" s="408">
        <v>0</v>
      </c>
    </row>
    <row r="15693" spans="1:7" ht="15" x14ac:dyDescent="0.2">
      <c r="A15693" s="407" t="s">
        <v>38188</v>
      </c>
      <c r="B15693" s="407" t="s">
        <v>38189</v>
      </c>
      <c r="C15693" s="408">
        <v>0</v>
      </c>
      <c r="D15693" s="408">
        <v>77.687645181999457</v>
      </c>
      <c r="E15693" s="408">
        <v>77.687645181999457</v>
      </c>
      <c r="F15693" s="409">
        <v>43014.461782407408</v>
      </c>
      <c r="G15693" s="408">
        <v>0</v>
      </c>
    </row>
    <row r="15694" spans="1:7" ht="15" x14ac:dyDescent="0.2">
      <c r="A15694" s="407" t="s">
        <v>38190</v>
      </c>
      <c r="B15694" s="407" t="s">
        <v>38191</v>
      </c>
      <c r="C15694" s="408">
        <v>0</v>
      </c>
      <c r="D15694" s="408">
        <v>75.144399334573563</v>
      </c>
      <c r="E15694" s="408">
        <v>75.144399334573563</v>
      </c>
      <c r="F15694" s="409">
        <v>43014.461840277778</v>
      </c>
      <c r="G15694" s="408">
        <v>0</v>
      </c>
    </row>
    <row r="15695" spans="1:7" ht="15" x14ac:dyDescent="0.2">
      <c r="A15695" s="407" t="s">
        <v>38192</v>
      </c>
      <c r="B15695" s="407" t="s">
        <v>38193</v>
      </c>
      <c r="C15695" s="408">
        <v>0</v>
      </c>
      <c r="D15695" s="408">
        <v>75.144399334573563</v>
      </c>
      <c r="E15695" s="408">
        <v>75.144399334573563</v>
      </c>
      <c r="F15695" s="409">
        <v>43014.461898148147</v>
      </c>
      <c r="G15695" s="408">
        <v>0</v>
      </c>
    </row>
    <row r="15696" spans="1:7" ht="15" x14ac:dyDescent="0.2">
      <c r="A15696" s="407" t="s">
        <v>24978</v>
      </c>
      <c r="B15696" s="407" t="s">
        <v>38194</v>
      </c>
      <c r="C15696" s="408">
        <v>0</v>
      </c>
      <c r="D15696" s="408">
        <v>103.79266666666668</v>
      </c>
      <c r="E15696" s="408">
        <v>103.79266666666668</v>
      </c>
      <c r="F15696" s="409">
        <v>45623.77952546296</v>
      </c>
      <c r="G15696" s="408">
        <v>0</v>
      </c>
    </row>
    <row r="15697" spans="1:7" ht="15" x14ac:dyDescent="0.2">
      <c r="A15697" s="407" t="s">
        <v>38195</v>
      </c>
      <c r="B15697" s="407" t="s">
        <v>38196</v>
      </c>
      <c r="C15697" s="408">
        <v>0.05</v>
      </c>
      <c r="D15697" s="408">
        <v>37.195599999999999</v>
      </c>
      <c r="E15697" s="408">
        <v>37.245600000000003</v>
      </c>
      <c r="F15697" s="409">
        <v>43014.513715277775</v>
      </c>
      <c r="G15697" s="408">
        <v>0</v>
      </c>
    </row>
    <row r="15698" spans="1:7" ht="15" x14ac:dyDescent="0.25">
      <c r="A15698" s="407" t="s">
        <v>24979</v>
      </c>
      <c r="B15698" s="407" t="s">
        <v>24980</v>
      </c>
      <c r="C15698" s="406"/>
      <c r="D15698" s="408">
        <v>156.98910000000001</v>
      </c>
      <c r="E15698" s="408">
        <v>156.98910000000001</v>
      </c>
      <c r="F15698" s="409">
        <v>43356.44226851852</v>
      </c>
      <c r="G15698" s="408">
        <v>0</v>
      </c>
    </row>
    <row r="15699" spans="1:7" ht="15" x14ac:dyDescent="0.2">
      <c r="A15699" s="407" t="s">
        <v>38197</v>
      </c>
      <c r="B15699" s="407" t="s">
        <v>38198</v>
      </c>
      <c r="C15699" s="408">
        <v>0</v>
      </c>
      <c r="D15699" s="408">
        <v>209.61386807969262</v>
      </c>
      <c r="E15699" s="408">
        <v>209.61386807969262</v>
      </c>
      <c r="F15699" s="409">
        <v>43357.358148148145</v>
      </c>
      <c r="G15699" s="408">
        <v>0</v>
      </c>
    </row>
    <row r="15700" spans="1:7" ht="15" x14ac:dyDescent="0.2">
      <c r="A15700" s="407" t="s">
        <v>38199</v>
      </c>
      <c r="B15700" s="407" t="s">
        <v>38200</v>
      </c>
      <c r="C15700" s="408">
        <v>0</v>
      </c>
      <c r="D15700" s="408">
        <v>181.74285088045696</v>
      </c>
      <c r="E15700" s="408">
        <v>181.74285088045696</v>
      </c>
      <c r="F15700" s="409">
        <v>43244.407997685186</v>
      </c>
      <c r="G15700" s="408">
        <v>0</v>
      </c>
    </row>
    <row r="15701" spans="1:7" ht="15" x14ac:dyDescent="0.2">
      <c r="A15701" s="407" t="s">
        <v>38201</v>
      </c>
      <c r="B15701" s="407" t="s">
        <v>38202</v>
      </c>
      <c r="C15701" s="408">
        <v>0</v>
      </c>
      <c r="D15701" s="408">
        <v>182.11945088045692</v>
      </c>
      <c r="E15701" s="408">
        <v>182.11945088045692</v>
      </c>
      <c r="F15701" s="409">
        <v>43244.423530092594</v>
      </c>
      <c r="G15701" s="408">
        <v>0</v>
      </c>
    </row>
    <row r="15702" spans="1:7" ht="15" x14ac:dyDescent="0.25">
      <c r="A15702" s="407" t="s">
        <v>38203</v>
      </c>
      <c r="B15702" s="407" t="s">
        <v>38204</v>
      </c>
      <c r="C15702" s="406"/>
      <c r="D15702" s="408">
        <v>165.49789999999999</v>
      </c>
      <c r="E15702" s="408">
        <v>165.49789999999999</v>
      </c>
      <c r="F15702" s="409">
        <v>43244.407905092594</v>
      </c>
      <c r="G15702" s="408">
        <v>0</v>
      </c>
    </row>
    <row r="15703" spans="1:7" ht="15" x14ac:dyDescent="0.2">
      <c r="A15703" s="407" t="s">
        <v>38205</v>
      </c>
      <c r="B15703" s="407" t="s">
        <v>38206</v>
      </c>
      <c r="C15703" s="408">
        <v>0</v>
      </c>
      <c r="D15703" s="408">
        <v>196.09329956177734</v>
      </c>
      <c r="E15703" s="408">
        <v>196.09329956177734</v>
      </c>
      <c r="F15703" s="409">
        <v>43244.423738425925</v>
      </c>
      <c r="G15703" s="408">
        <v>0</v>
      </c>
    </row>
    <row r="15704" spans="1:7" ht="15" x14ac:dyDescent="0.25">
      <c r="A15704" s="407" t="s">
        <v>38207</v>
      </c>
      <c r="B15704" s="407" t="s">
        <v>38208</v>
      </c>
      <c r="C15704" s="406"/>
      <c r="D15704" s="408">
        <v>169.6611</v>
      </c>
      <c r="E15704" s="408">
        <v>169.6611</v>
      </c>
      <c r="F15704" s="409">
        <v>43244.407847222225</v>
      </c>
      <c r="G15704" s="408">
        <v>0</v>
      </c>
    </row>
    <row r="15705" spans="1:7" ht="15" x14ac:dyDescent="0.2">
      <c r="A15705" s="407" t="s">
        <v>38209</v>
      </c>
      <c r="B15705" s="407" t="s">
        <v>38208</v>
      </c>
      <c r="C15705" s="408">
        <v>0</v>
      </c>
      <c r="D15705" s="408">
        <v>200.25649956177733</v>
      </c>
      <c r="E15705" s="408">
        <v>200.25649956177733</v>
      </c>
      <c r="F15705" s="409">
        <v>43244.423981481479</v>
      </c>
      <c r="G15705" s="408">
        <v>0</v>
      </c>
    </row>
    <row r="15706" spans="1:7" ht="15" x14ac:dyDescent="0.25">
      <c r="A15706" s="407" t="s">
        <v>38210</v>
      </c>
      <c r="B15706" s="407" t="s">
        <v>38211</v>
      </c>
      <c r="C15706" s="406"/>
      <c r="D15706" s="408">
        <v>598.51900000000001</v>
      </c>
      <c r="E15706" s="408">
        <v>598.51900000000001</v>
      </c>
      <c r="F15706" s="409">
        <v>45091.602708333332</v>
      </c>
      <c r="G15706" s="408">
        <v>0</v>
      </c>
    </row>
    <row r="15707" spans="1:7" ht="15" x14ac:dyDescent="0.25">
      <c r="A15707" s="407" t="s">
        <v>38212</v>
      </c>
      <c r="B15707" s="407" t="s">
        <v>38213</v>
      </c>
      <c r="C15707" s="406"/>
      <c r="D15707" s="408">
        <v>452.89330000000001</v>
      </c>
      <c r="E15707" s="408">
        <v>452.89330000000001</v>
      </c>
      <c r="F15707" s="409">
        <v>43014.514305555553</v>
      </c>
      <c r="G15707" s="408">
        <v>0</v>
      </c>
    </row>
    <row r="15708" spans="1:7" ht="15" x14ac:dyDescent="0.2">
      <c r="A15708" s="407" t="s">
        <v>24981</v>
      </c>
      <c r="B15708" s="407" t="s">
        <v>24982</v>
      </c>
      <c r="C15708" s="408">
        <v>1</v>
      </c>
      <c r="D15708" s="408">
        <v>4.0642643277713777</v>
      </c>
      <c r="E15708" s="408">
        <v>7.5642643277713777</v>
      </c>
      <c r="F15708" s="409">
        <v>44882.551736111112</v>
      </c>
      <c r="G15708" s="408">
        <v>0</v>
      </c>
    </row>
    <row r="15709" spans="1:7" ht="15" x14ac:dyDescent="0.25">
      <c r="A15709" s="407" t="s">
        <v>24983</v>
      </c>
      <c r="B15709" s="407" t="s">
        <v>24984</v>
      </c>
      <c r="C15709" s="406"/>
      <c r="D15709" s="408">
        <v>63.216000000000001</v>
      </c>
      <c r="E15709" s="408">
        <v>63.216000000000001</v>
      </c>
      <c r="F15709" s="409">
        <v>43244.407777777778</v>
      </c>
      <c r="G15709" s="408">
        <v>0</v>
      </c>
    </row>
    <row r="15710" spans="1:7" ht="15" x14ac:dyDescent="0.25">
      <c r="A15710" s="407" t="s">
        <v>24985</v>
      </c>
      <c r="B15710" s="407" t="s">
        <v>24986</v>
      </c>
      <c r="C15710" s="406"/>
      <c r="D15710" s="408">
        <v>41.576000000000001</v>
      </c>
      <c r="E15710" s="408">
        <v>41.576000000000001</v>
      </c>
      <c r="F15710" s="409">
        <v>43244.407696759263</v>
      </c>
      <c r="G15710" s="408">
        <v>0</v>
      </c>
    </row>
    <row r="15711" spans="1:7" ht="15" x14ac:dyDescent="0.2">
      <c r="A15711" s="407" t="s">
        <v>24987</v>
      </c>
      <c r="B15711" s="407" t="s">
        <v>24988</v>
      </c>
      <c r="C15711" s="408">
        <v>0.05</v>
      </c>
      <c r="D15711" s="408">
        <v>79.862399999999994</v>
      </c>
      <c r="E15711" s="408">
        <v>79.912400000000005</v>
      </c>
      <c r="F15711" s="409">
        <v>43244.407581018517</v>
      </c>
      <c r="G15711" s="408">
        <v>0</v>
      </c>
    </row>
    <row r="15712" spans="1:7" ht="15" x14ac:dyDescent="0.2">
      <c r="A15712" s="407" t="s">
        <v>24989</v>
      </c>
      <c r="B15712" s="407" t="s">
        <v>24990</v>
      </c>
      <c r="C15712" s="408">
        <v>0.05</v>
      </c>
      <c r="D15712" s="408">
        <v>41.622799999999998</v>
      </c>
      <c r="E15712" s="408">
        <v>41.672800000000002</v>
      </c>
      <c r="F15712" s="409">
        <v>43244.407523148147</v>
      </c>
      <c r="G15712" s="408">
        <v>0</v>
      </c>
    </row>
    <row r="15713" spans="1:7" ht="15" x14ac:dyDescent="0.2">
      <c r="A15713" s="407" t="s">
        <v>38214</v>
      </c>
      <c r="B15713" s="407" t="s">
        <v>38215</v>
      </c>
      <c r="C15713" s="408">
        <v>0</v>
      </c>
      <c r="D15713" s="408">
        <v>53.88595648208468</v>
      </c>
      <c r="E15713" s="408">
        <v>53.88595648208468</v>
      </c>
      <c r="F15713" s="409">
        <v>43244.424201388887</v>
      </c>
      <c r="G15713" s="408">
        <v>0</v>
      </c>
    </row>
    <row r="15714" spans="1:7" ht="15" x14ac:dyDescent="0.2">
      <c r="A15714" s="407" t="s">
        <v>38216</v>
      </c>
      <c r="B15714" s="407" t="s">
        <v>38217</v>
      </c>
      <c r="C15714" s="408">
        <v>0</v>
      </c>
      <c r="D15714" s="408">
        <v>59.083956482084695</v>
      </c>
      <c r="E15714" s="408">
        <v>59.083956482084695</v>
      </c>
      <c r="F15714" s="409">
        <v>43244.424421296295</v>
      </c>
      <c r="G15714" s="408">
        <v>0</v>
      </c>
    </row>
    <row r="15715" spans="1:7" ht="15" x14ac:dyDescent="0.2">
      <c r="A15715" s="407" t="s">
        <v>38218</v>
      </c>
      <c r="B15715" s="407" t="s">
        <v>38219</v>
      </c>
      <c r="C15715" s="408">
        <v>0.05</v>
      </c>
      <c r="D15715" s="408">
        <v>87.017786846509736</v>
      </c>
      <c r="E15715" s="408">
        <v>87.067786846509733</v>
      </c>
      <c r="F15715" s="409">
        <v>43244.424629629626</v>
      </c>
      <c r="G15715" s="408">
        <v>0</v>
      </c>
    </row>
    <row r="15716" spans="1:7" ht="15" x14ac:dyDescent="0.2">
      <c r="A15716" s="407" t="s">
        <v>38220</v>
      </c>
      <c r="B15716" s="407" t="s">
        <v>38221</v>
      </c>
      <c r="C15716" s="408">
        <v>2.5</v>
      </c>
      <c r="D15716" s="408">
        <v>77.801400000000001</v>
      </c>
      <c r="E15716" s="408">
        <v>80.301400000000001</v>
      </c>
      <c r="F15716" s="409">
        <v>43244.424884259257</v>
      </c>
      <c r="G15716" s="408">
        <v>0</v>
      </c>
    </row>
    <row r="15717" spans="1:7" ht="15" x14ac:dyDescent="0.2">
      <c r="A15717" s="407" t="s">
        <v>38222</v>
      </c>
      <c r="B15717" s="407" t="s">
        <v>38223</v>
      </c>
      <c r="C15717" s="408">
        <v>0</v>
      </c>
      <c r="D15717" s="408">
        <v>37.11655648208469</v>
      </c>
      <c r="E15717" s="408">
        <v>37.11655648208469</v>
      </c>
      <c r="F15717" s="409">
        <v>43357.359236111108</v>
      </c>
      <c r="G15717" s="408">
        <v>0</v>
      </c>
    </row>
    <row r="15718" spans="1:7" ht="15" x14ac:dyDescent="0.25">
      <c r="A15718" s="407" t="s">
        <v>38224</v>
      </c>
      <c r="B15718" s="407" t="s">
        <v>38225</v>
      </c>
      <c r="C15718" s="406"/>
      <c r="D15718" s="408">
        <v>41.77</v>
      </c>
      <c r="E15718" s="408">
        <v>41.77</v>
      </c>
      <c r="F15718" s="409">
        <v>43244.425370370373</v>
      </c>
      <c r="G15718" s="408">
        <v>0</v>
      </c>
    </row>
    <row r="15719" spans="1:7" ht="15" x14ac:dyDescent="0.25">
      <c r="A15719" s="407" t="s">
        <v>24991</v>
      </c>
      <c r="B15719" s="407" t="s">
        <v>24992</v>
      </c>
      <c r="C15719" s="406"/>
      <c r="D15719" s="408">
        <v>6.8150000000000004</v>
      </c>
      <c r="E15719" s="408">
        <v>6.8150000000000004</v>
      </c>
      <c r="F15719" s="409">
        <v>43244.404687499999</v>
      </c>
      <c r="G15719" s="408">
        <v>0</v>
      </c>
    </row>
    <row r="15720" spans="1:7" ht="15" x14ac:dyDescent="0.25">
      <c r="A15720" s="407" t="s">
        <v>24993</v>
      </c>
      <c r="B15720" s="407" t="s">
        <v>24994</v>
      </c>
      <c r="C15720" s="406"/>
      <c r="D15720" s="408">
        <v>8.8249999999999993</v>
      </c>
      <c r="E15720" s="408">
        <v>8.8249999999999993</v>
      </c>
      <c r="F15720" s="409">
        <v>43244.404942129629</v>
      </c>
      <c r="G15720" s="408">
        <v>0</v>
      </c>
    </row>
    <row r="15721" spans="1:7" ht="15" x14ac:dyDescent="0.25">
      <c r="A15721" s="407" t="s">
        <v>24995</v>
      </c>
      <c r="B15721" s="407" t="s">
        <v>24996</v>
      </c>
      <c r="C15721" s="406"/>
      <c r="D15721" s="408">
        <v>12.65</v>
      </c>
      <c r="E15721" s="408">
        <v>12.65</v>
      </c>
      <c r="F15721" s="409">
        <v>43244.405185185184</v>
      </c>
      <c r="G15721" s="408">
        <v>0</v>
      </c>
    </row>
    <row r="15722" spans="1:7" ht="15" x14ac:dyDescent="0.25">
      <c r="A15722" s="407" t="s">
        <v>24997</v>
      </c>
      <c r="B15722" s="407" t="s">
        <v>24998</v>
      </c>
      <c r="C15722" s="406"/>
      <c r="D15722" s="408">
        <v>3.92</v>
      </c>
      <c r="E15722" s="408">
        <v>3.92</v>
      </c>
      <c r="F15722" s="409">
        <v>43014.515787037039</v>
      </c>
      <c r="G15722" s="408">
        <v>0</v>
      </c>
    </row>
    <row r="15723" spans="1:7" ht="15" x14ac:dyDescent="0.2">
      <c r="A15723" s="407" t="s">
        <v>38226</v>
      </c>
      <c r="B15723" s="407" t="s">
        <v>38223</v>
      </c>
      <c r="C15723" s="408">
        <v>0</v>
      </c>
      <c r="D15723" s="408">
        <v>36.465733333333333</v>
      </c>
      <c r="E15723" s="408">
        <v>36.465733333333333</v>
      </c>
      <c r="F15723" s="409">
        <v>43244.425613425927</v>
      </c>
      <c r="G15723" s="408">
        <v>0</v>
      </c>
    </row>
    <row r="15724" spans="1:7" ht="15" x14ac:dyDescent="0.2">
      <c r="A15724" s="407" t="s">
        <v>38227</v>
      </c>
      <c r="B15724" s="407" t="s">
        <v>38225</v>
      </c>
      <c r="C15724" s="408">
        <v>0</v>
      </c>
      <c r="D15724" s="408">
        <v>47.935733333333332</v>
      </c>
      <c r="E15724" s="408">
        <v>47.935733333333332</v>
      </c>
      <c r="F15724" s="409">
        <v>43244.425821759258</v>
      </c>
      <c r="G15724" s="408">
        <v>0</v>
      </c>
    </row>
    <row r="15725" spans="1:7" ht="15" x14ac:dyDescent="0.2">
      <c r="A15725" s="407" t="s">
        <v>24999</v>
      </c>
      <c r="B15725" s="407" t="s">
        <v>25000</v>
      </c>
      <c r="C15725" s="408">
        <v>5.166666666666667</v>
      </c>
      <c r="D15725" s="408">
        <v>61.194699999999997</v>
      </c>
      <c r="E15725" s="408">
        <v>81.861366666666669</v>
      </c>
      <c r="F15725" s="409">
        <v>45945.50236111111</v>
      </c>
      <c r="G15725" s="408">
        <v>0</v>
      </c>
    </row>
    <row r="15726" spans="1:7" ht="15" x14ac:dyDescent="0.25">
      <c r="A15726" s="407" t="s">
        <v>25001</v>
      </c>
      <c r="B15726" s="407" t="s">
        <v>25002</v>
      </c>
      <c r="C15726" s="406"/>
      <c r="D15726" s="408">
        <v>380.96159999999998</v>
      </c>
      <c r="E15726" s="408">
        <v>380.96159999999998</v>
      </c>
      <c r="F15726" s="409">
        <v>44530.365636574075</v>
      </c>
      <c r="G15726" s="408">
        <v>0</v>
      </c>
    </row>
    <row r="15727" spans="1:7" ht="15" x14ac:dyDescent="0.2">
      <c r="A15727" s="407" t="s">
        <v>25003</v>
      </c>
      <c r="B15727" s="407" t="s">
        <v>25004</v>
      </c>
      <c r="C15727" s="408">
        <v>0</v>
      </c>
      <c r="D15727" s="408">
        <v>87.95</v>
      </c>
      <c r="E15727" s="408">
        <v>87.95</v>
      </c>
      <c r="F15727" s="409">
        <v>44524.416400462964</v>
      </c>
      <c r="G15727" s="408">
        <v>0</v>
      </c>
    </row>
    <row r="15728" spans="1:7" ht="15" x14ac:dyDescent="0.25">
      <c r="A15728" s="407" t="s">
        <v>25005</v>
      </c>
      <c r="B15728" s="407" t="s">
        <v>25006</v>
      </c>
      <c r="C15728" s="406"/>
      <c r="D15728" s="408">
        <v>49.789200000000001</v>
      </c>
      <c r="E15728" s="408">
        <v>49.789200000000001</v>
      </c>
      <c r="F15728" s="409">
        <v>43014.517094907409</v>
      </c>
      <c r="G15728" s="408">
        <v>0</v>
      </c>
    </row>
    <row r="15729" spans="1:7" ht="15" x14ac:dyDescent="0.25">
      <c r="A15729" s="407" t="s">
        <v>25007</v>
      </c>
      <c r="B15729" s="407" t="s">
        <v>25008</v>
      </c>
      <c r="C15729" s="406"/>
      <c r="D15729" s="408">
        <v>23.872499999999999</v>
      </c>
      <c r="E15729" s="408">
        <v>23.872499999999999</v>
      </c>
      <c r="F15729" s="409">
        <v>44525.357372685183</v>
      </c>
      <c r="G15729" s="408">
        <v>0</v>
      </c>
    </row>
    <row r="15730" spans="1:7" ht="15" x14ac:dyDescent="0.2">
      <c r="A15730" s="407" t="s">
        <v>25009</v>
      </c>
      <c r="B15730" s="407" t="s">
        <v>25010</v>
      </c>
      <c r="C15730" s="408">
        <v>0</v>
      </c>
      <c r="D15730" s="408">
        <v>56.703620000000001</v>
      </c>
      <c r="E15730" s="408">
        <v>56.703620000000001</v>
      </c>
      <c r="F15730" s="409">
        <v>44966.687754629631</v>
      </c>
      <c r="G15730" s="408">
        <v>0</v>
      </c>
    </row>
    <row r="15731" spans="1:7" ht="15" x14ac:dyDescent="0.25">
      <c r="A15731" s="407" t="s">
        <v>25011</v>
      </c>
      <c r="B15731" s="407" t="s">
        <v>25012</v>
      </c>
      <c r="C15731" s="406"/>
      <c r="D15731" s="408">
        <v>215.73560000000001</v>
      </c>
      <c r="E15731" s="408">
        <v>215.73560000000001</v>
      </c>
      <c r="F15731" s="409">
        <v>44525.368483796294</v>
      </c>
      <c r="G15731" s="408">
        <v>0</v>
      </c>
    </row>
    <row r="15732" spans="1:7" ht="15" x14ac:dyDescent="0.25">
      <c r="A15732" s="407" t="s">
        <v>25013</v>
      </c>
      <c r="B15732" s="407" t="s">
        <v>25014</v>
      </c>
      <c r="C15732" s="406"/>
      <c r="D15732" s="408">
        <v>240.4699</v>
      </c>
      <c r="E15732" s="408">
        <v>240.4699</v>
      </c>
      <c r="F15732" s="409">
        <v>44727.585115740738</v>
      </c>
      <c r="G15732" s="408">
        <v>0</v>
      </c>
    </row>
    <row r="15733" spans="1:7" ht="15" x14ac:dyDescent="0.25">
      <c r="A15733" s="407" t="s">
        <v>25015</v>
      </c>
      <c r="B15733" s="407" t="s">
        <v>25016</v>
      </c>
      <c r="C15733" s="406"/>
      <c r="D15733" s="408">
        <v>162.0462</v>
      </c>
      <c r="E15733" s="408">
        <v>162.0462</v>
      </c>
      <c r="F15733" s="409">
        <v>44525.367523148147</v>
      </c>
      <c r="G15733" s="408">
        <v>0</v>
      </c>
    </row>
    <row r="15734" spans="1:7" ht="15" x14ac:dyDescent="0.2">
      <c r="A15734" s="407" t="s">
        <v>25017</v>
      </c>
      <c r="B15734" s="407" t="s">
        <v>25018</v>
      </c>
      <c r="C15734" s="408">
        <v>0</v>
      </c>
      <c r="D15734" s="408">
        <v>27.771501413025973</v>
      </c>
      <c r="E15734" s="408">
        <v>27.771501413025973</v>
      </c>
      <c r="F15734" s="409">
        <v>44510.65215277778</v>
      </c>
      <c r="G15734" s="408">
        <v>0</v>
      </c>
    </row>
    <row r="15735" spans="1:7" ht="15" x14ac:dyDescent="0.2">
      <c r="A15735" s="407" t="s">
        <v>38228</v>
      </c>
      <c r="B15735" s="407" t="s">
        <v>38229</v>
      </c>
      <c r="C15735" s="408">
        <v>0</v>
      </c>
      <c r="D15735" s="408">
        <v>24.440827731705582</v>
      </c>
      <c r="E15735" s="408">
        <v>24.440827731705582</v>
      </c>
      <c r="F15735" s="409">
        <v>43014.522465277776</v>
      </c>
      <c r="G15735" s="408">
        <v>0</v>
      </c>
    </row>
    <row r="15736" spans="1:7" ht="15" x14ac:dyDescent="0.2">
      <c r="A15736" s="407" t="s">
        <v>38230</v>
      </c>
      <c r="B15736" s="407" t="s">
        <v>38231</v>
      </c>
      <c r="C15736" s="408">
        <v>0</v>
      </c>
      <c r="D15736" s="408">
        <v>38.414676413025973</v>
      </c>
      <c r="E15736" s="408">
        <v>38.414676413025973</v>
      </c>
      <c r="F15736" s="409">
        <v>43014.523460648146</v>
      </c>
      <c r="G15736" s="408">
        <v>0</v>
      </c>
    </row>
    <row r="15737" spans="1:7" ht="15" x14ac:dyDescent="0.25">
      <c r="A15737" s="407" t="s">
        <v>25019</v>
      </c>
      <c r="B15737" s="407" t="s">
        <v>25020</v>
      </c>
      <c r="C15737" s="406"/>
      <c r="D15737" s="408">
        <v>31.950700000000001</v>
      </c>
      <c r="E15737" s="408">
        <v>31.950700000000001</v>
      </c>
      <c r="F15737" s="409">
        <v>44525.358067129629</v>
      </c>
      <c r="G15737" s="408">
        <v>0</v>
      </c>
    </row>
    <row r="15738" spans="1:7" ht="15" x14ac:dyDescent="0.2">
      <c r="A15738" s="407" t="s">
        <v>25021</v>
      </c>
      <c r="B15738" s="407" t="s">
        <v>25022</v>
      </c>
      <c r="C15738" s="408">
        <v>0</v>
      </c>
      <c r="D15738" s="408">
        <v>56.873620000000003</v>
      </c>
      <c r="E15738" s="408">
        <v>56.873620000000003</v>
      </c>
      <c r="F15738" s="409">
        <v>44966.688043981485</v>
      </c>
      <c r="G15738" s="408">
        <v>0</v>
      </c>
    </row>
    <row r="15739" spans="1:7" ht="15" x14ac:dyDescent="0.2">
      <c r="A15739" s="407" t="s">
        <v>25023</v>
      </c>
      <c r="B15739" s="407" t="s">
        <v>40485</v>
      </c>
      <c r="C15739" s="408">
        <v>0</v>
      </c>
      <c r="D15739" s="408">
        <v>22.34</v>
      </c>
      <c r="E15739" s="408">
        <v>22.34</v>
      </c>
      <c r="F15739" s="409">
        <v>45887.598923611113</v>
      </c>
      <c r="G15739" s="408">
        <v>0</v>
      </c>
    </row>
    <row r="15740" spans="1:7" ht="15" x14ac:dyDescent="0.2">
      <c r="A15740" s="407" t="s">
        <v>25024</v>
      </c>
      <c r="B15740" s="407" t="s">
        <v>25025</v>
      </c>
      <c r="C15740" s="408">
        <v>0</v>
      </c>
      <c r="D15740" s="408">
        <v>4.1631999999999998</v>
      </c>
      <c r="E15740" s="408">
        <v>4.1631999999999998</v>
      </c>
      <c r="F15740" s="409">
        <v>44511.593564814815</v>
      </c>
      <c r="G15740" s="408">
        <v>0</v>
      </c>
    </row>
    <row r="15741" spans="1:7" ht="15" x14ac:dyDescent="0.2">
      <c r="A15741" s="407" t="s">
        <v>38232</v>
      </c>
      <c r="B15741" s="407" t="s">
        <v>38233</v>
      </c>
      <c r="C15741" s="408">
        <v>0.05</v>
      </c>
      <c r="D15741" s="408">
        <v>4.1101916666666662</v>
      </c>
      <c r="E15741" s="408">
        <v>4.1601916666666661</v>
      </c>
      <c r="F15741" s="409">
        <v>43014.525555555556</v>
      </c>
      <c r="G15741" s="408">
        <v>0</v>
      </c>
    </row>
    <row r="15742" spans="1:7" ht="15" x14ac:dyDescent="0.2">
      <c r="A15742" s="407" t="s">
        <v>25026</v>
      </c>
      <c r="B15742" s="407" t="s">
        <v>25027</v>
      </c>
      <c r="C15742" s="408">
        <v>0</v>
      </c>
      <c r="D15742" s="408">
        <v>11.93</v>
      </c>
      <c r="E15742" s="408">
        <v>11.93</v>
      </c>
      <c r="F15742" s="409">
        <v>45146.494525462964</v>
      </c>
      <c r="G15742" s="408">
        <v>0</v>
      </c>
    </row>
    <row r="15743" spans="1:7" ht="15" x14ac:dyDescent="0.2">
      <c r="A15743" s="407" t="s">
        <v>38234</v>
      </c>
      <c r="B15743" s="407" t="s">
        <v>38235</v>
      </c>
      <c r="C15743" s="408">
        <v>0</v>
      </c>
      <c r="D15743" s="408">
        <v>11.61</v>
      </c>
      <c r="E15743" s="408">
        <v>11.61</v>
      </c>
      <c r="F15743" s="409">
        <v>43014.525879629633</v>
      </c>
      <c r="G15743" s="408">
        <v>0</v>
      </c>
    </row>
    <row r="15744" spans="1:7" ht="15" x14ac:dyDescent="0.2">
      <c r="A15744" s="407" t="s">
        <v>38236</v>
      </c>
      <c r="B15744" s="407" t="s">
        <v>38237</v>
      </c>
      <c r="C15744" s="408">
        <v>0</v>
      </c>
      <c r="D15744" s="408">
        <v>53.844066103429149</v>
      </c>
      <c r="E15744" s="408">
        <v>53.844066103429149</v>
      </c>
      <c r="F15744" s="409">
        <v>43014.526099537034</v>
      </c>
      <c r="G15744" s="408">
        <v>0</v>
      </c>
    </row>
    <row r="15745" spans="1:7" ht="15" x14ac:dyDescent="0.2">
      <c r="A15745" s="407" t="s">
        <v>38238</v>
      </c>
      <c r="B15745" s="407" t="s">
        <v>38239</v>
      </c>
      <c r="C15745" s="408">
        <v>0</v>
      </c>
      <c r="D15745" s="408">
        <v>3.41</v>
      </c>
      <c r="E15745" s="408">
        <v>3.41</v>
      </c>
      <c r="F15745" s="409">
        <v>43013.582303240742</v>
      </c>
      <c r="G15745" s="408">
        <v>0</v>
      </c>
    </row>
    <row r="15746" spans="1:7" ht="15" x14ac:dyDescent="0.2">
      <c r="A15746" s="407" t="s">
        <v>38240</v>
      </c>
      <c r="B15746" s="407" t="s">
        <v>38241</v>
      </c>
      <c r="C15746" s="408">
        <v>0</v>
      </c>
      <c r="D15746" s="408">
        <v>0.75297915257411052</v>
      </c>
      <c r="E15746" s="408">
        <v>0.75297915257411052</v>
      </c>
      <c r="F15746" s="409">
        <v>43014.526250000003</v>
      </c>
      <c r="G15746" s="408">
        <v>0</v>
      </c>
    </row>
    <row r="15747" spans="1:7" ht="15" x14ac:dyDescent="0.2">
      <c r="A15747" s="407" t="s">
        <v>25028</v>
      </c>
      <c r="B15747" s="407" t="s">
        <v>25029</v>
      </c>
      <c r="C15747" s="408">
        <v>1.5</v>
      </c>
      <c r="D15747" s="408">
        <v>25.32427915257411</v>
      </c>
      <c r="E15747" s="408">
        <v>26.824279152574107</v>
      </c>
      <c r="F15747" s="409">
        <v>44882.551898148151</v>
      </c>
      <c r="G15747" s="408">
        <v>0</v>
      </c>
    </row>
    <row r="15748" spans="1:7" ht="15" x14ac:dyDescent="0.2">
      <c r="A15748" s="407" t="s">
        <v>25030</v>
      </c>
      <c r="B15748" s="407" t="s">
        <v>25031</v>
      </c>
      <c r="C15748" s="408">
        <v>1.5</v>
      </c>
      <c r="D15748" s="408">
        <v>25.32427915257411</v>
      </c>
      <c r="E15748" s="408">
        <v>26.824279152574107</v>
      </c>
      <c r="F15748" s="409">
        <v>44882.552465277775</v>
      </c>
      <c r="G15748" s="408">
        <v>0</v>
      </c>
    </row>
    <row r="15749" spans="1:7" ht="15" x14ac:dyDescent="0.2">
      <c r="A15749" s="407" t="s">
        <v>25032</v>
      </c>
      <c r="B15749" s="407" t="s">
        <v>25033</v>
      </c>
      <c r="C15749" s="408">
        <v>0</v>
      </c>
      <c r="D15749" s="408">
        <v>10</v>
      </c>
      <c r="E15749" s="408">
        <v>10</v>
      </c>
      <c r="F15749" s="409">
        <v>45866.681354166663</v>
      </c>
      <c r="G15749" s="408">
        <v>49</v>
      </c>
    </row>
    <row r="15750" spans="1:7" ht="15" x14ac:dyDescent="0.2">
      <c r="A15750" s="407" t="s">
        <v>25034</v>
      </c>
      <c r="B15750" s="407" t="s">
        <v>25035</v>
      </c>
      <c r="C15750" s="408">
        <v>0</v>
      </c>
      <c r="D15750" s="408">
        <v>4.9750193657709998</v>
      </c>
      <c r="E15750" s="408">
        <v>4.9750193657709998</v>
      </c>
      <c r="F15750" s="409">
        <v>45198.645439814813</v>
      </c>
      <c r="G15750" s="408">
        <v>9</v>
      </c>
    </row>
    <row r="15751" spans="1:7" ht="15" x14ac:dyDescent="0.2">
      <c r="A15751" s="407" t="s">
        <v>25036</v>
      </c>
      <c r="B15751" s="407" t="s">
        <v>25037</v>
      </c>
      <c r="C15751" s="408">
        <v>0</v>
      </c>
      <c r="D15751" s="408">
        <v>0.84</v>
      </c>
      <c r="E15751" s="408">
        <v>0.84</v>
      </c>
      <c r="F15751" s="409">
        <v>44516.659317129626</v>
      </c>
      <c r="G15751" s="408">
        <v>40</v>
      </c>
    </row>
    <row r="15752" spans="1:7" ht="15" x14ac:dyDescent="0.2">
      <c r="A15752" s="407" t="s">
        <v>25038</v>
      </c>
      <c r="B15752" s="407" t="s">
        <v>25039</v>
      </c>
      <c r="C15752" s="408">
        <v>0</v>
      </c>
      <c r="D15752" s="408">
        <v>13.2</v>
      </c>
      <c r="E15752" s="408">
        <v>13.2</v>
      </c>
      <c r="F15752" s="409">
        <v>43013.582141203704</v>
      </c>
      <c r="G15752" s="408">
        <v>0</v>
      </c>
    </row>
    <row r="15753" spans="1:7" ht="15" x14ac:dyDescent="0.2">
      <c r="A15753" s="407" t="s">
        <v>25040</v>
      </c>
      <c r="B15753" s="407" t="s">
        <v>25041</v>
      </c>
      <c r="C15753" s="408">
        <v>0</v>
      </c>
      <c r="D15753" s="408">
        <v>9.5</v>
      </c>
      <c r="E15753" s="408">
        <v>9.5</v>
      </c>
      <c r="F15753" s="409">
        <v>46101.299108796295</v>
      </c>
      <c r="G15753" s="408">
        <v>77</v>
      </c>
    </row>
    <row r="15754" spans="1:7" ht="15" x14ac:dyDescent="0.2">
      <c r="A15754" s="407" t="s">
        <v>25042</v>
      </c>
      <c r="B15754" s="407" t="s">
        <v>25043</v>
      </c>
      <c r="C15754" s="408">
        <v>0</v>
      </c>
      <c r="D15754" s="408">
        <v>16.100000000000001</v>
      </c>
      <c r="E15754" s="408">
        <v>16.100000000000001</v>
      </c>
      <c r="F15754" s="409">
        <v>45602.53497685185</v>
      </c>
      <c r="G15754" s="408">
        <v>0</v>
      </c>
    </row>
    <row r="15755" spans="1:7" ht="15" x14ac:dyDescent="0.2">
      <c r="A15755" s="407" t="s">
        <v>25044</v>
      </c>
      <c r="B15755" s="407" t="s">
        <v>25045</v>
      </c>
      <c r="C15755" s="408">
        <v>0</v>
      </c>
      <c r="D15755" s="408">
        <v>9.9</v>
      </c>
      <c r="E15755" s="408">
        <v>9.9</v>
      </c>
      <c r="F15755" s="409">
        <v>43013.581967592596</v>
      </c>
      <c r="G15755" s="408">
        <v>0</v>
      </c>
    </row>
    <row r="15756" spans="1:7" ht="15" x14ac:dyDescent="0.2">
      <c r="A15756" s="407" t="s">
        <v>25046</v>
      </c>
      <c r="B15756" s="407" t="s">
        <v>25047</v>
      </c>
      <c r="C15756" s="408">
        <v>0</v>
      </c>
      <c r="D15756" s="408">
        <v>12.5</v>
      </c>
      <c r="E15756" s="408">
        <v>12.5</v>
      </c>
      <c r="F15756" s="409">
        <v>43013.581909722219</v>
      </c>
      <c r="G15756" s="408">
        <v>0</v>
      </c>
    </row>
    <row r="15757" spans="1:7" ht="15" x14ac:dyDescent="0.25">
      <c r="A15757" s="407" t="s">
        <v>25048</v>
      </c>
      <c r="B15757" s="407" t="s">
        <v>25049</v>
      </c>
      <c r="C15757" s="406"/>
      <c r="D15757" s="408">
        <v>1.95</v>
      </c>
      <c r="E15757" s="408">
        <v>1.95</v>
      </c>
      <c r="F15757" s="409">
        <v>43013.58185185185</v>
      </c>
      <c r="G15757" s="408">
        <v>0</v>
      </c>
    </row>
    <row r="15758" spans="1:7" ht="15" x14ac:dyDescent="0.2">
      <c r="A15758" s="407" t="s">
        <v>25050</v>
      </c>
      <c r="B15758" s="407" t="s">
        <v>25051</v>
      </c>
      <c r="C15758" s="408">
        <v>0</v>
      </c>
      <c r="D15758" s="408">
        <v>12.9</v>
      </c>
      <c r="E15758" s="408">
        <v>12.9</v>
      </c>
      <c r="F15758" s="409">
        <v>45645.293020833335</v>
      </c>
      <c r="G15758" s="408">
        <v>0</v>
      </c>
    </row>
    <row r="15759" spans="1:7" ht="15" x14ac:dyDescent="0.2">
      <c r="A15759" s="407" t="s">
        <v>25052</v>
      </c>
      <c r="B15759" s="407" t="s">
        <v>25053</v>
      </c>
      <c r="C15759" s="408">
        <v>0</v>
      </c>
      <c r="D15759" s="408">
        <v>0</v>
      </c>
      <c r="E15759" s="408">
        <v>0</v>
      </c>
      <c r="F15759" s="409">
        <v>43014.526782407411</v>
      </c>
      <c r="G15759" s="408">
        <v>0</v>
      </c>
    </row>
    <row r="15760" spans="1:7" ht="15" x14ac:dyDescent="0.2">
      <c r="A15760" s="407" t="s">
        <v>25054</v>
      </c>
      <c r="B15760" s="407" t="s">
        <v>25055</v>
      </c>
      <c r="C15760" s="408">
        <v>0</v>
      </c>
      <c r="D15760" s="408">
        <v>6.9</v>
      </c>
      <c r="E15760" s="408">
        <v>6.9</v>
      </c>
      <c r="F15760" s="409">
        <v>43010.424490740741</v>
      </c>
      <c r="G15760" s="408">
        <v>80</v>
      </c>
    </row>
    <row r="15761" spans="1:7" ht="15" x14ac:dyDescent="0.2">
      <c r="A15761" s="407" t="s">
        <v>25056</v>
      </c>
      <c r="B15761" s="407" t="s">
        <v>25057</v>
      </c>
      <c r="C15761" s="408">
        <v>0</v>
      </c>
      <c r="D15761" s="408">
        <v>21</v>
      </c>
      <c r="E15761" s="408">
        <v>21</v>
      </c>
      <c r="F15761" s="409">
        <v>45715.531770833331</v>
      </c>
      <c r="G15761" s="408">
        <v>29</v>
      </c>
    </row>
    <row r="15762" spans="1:7" ht="15" x14ac:dyDescent="0.2">
      <c r="A15762" s="407" t="s">
        <v>25058</v>
      </c>
      <c r="B15762" s="407" t="s">
        <v>25059</v>
      </c>
      <c r="C15762" s="408">
        <v>0</v>
      </c>
      <c r="D15762" s="408">
        <v>18.2</v>
      </c>
      <c r="E15762" s="408">
        <v>18.2</v>
      </c>
      <c r="F15762" s="409">
        <v>45196.36377314815</v>
      </c>
      <c r="G15762" s="408">
        <v>20</v>
      </c>
    </row>
    <row r="15763" spans="1:7" ht="15" x14ac:dyDescent="0.2">
      <c r="A15763" s="407" t="s">
        <v>25060</v>
      </c>
      <c r="B15763" s="407" t="s">
        <v>25061</v>
      </c>
      <c r="C15763" s="408">
        <v>0</v>
      </c>
      <c r="D15763" s="408">
        <v>2.25</v>
      </c>
      <c r="E15763" s="408">
        <v>2.25</v>
      </c>
      <c r="F15763" s="409">
        <v>44812.45784722222</v>
      </c>
      <c r="G15763" s="408">
        <v>50</v>
      </c>
    </row>
    <row r="15764" spans="1:7" ht="15" x14ac:dyDescent="0.2">
      <c r="A15764" s="407" t="s">
        <v>25062</v>
      </c>
      <c r="B15764" s="407" t="s">
        <v>25063</v>
      </c>
      <c r="C15764" s="408">
        <v>0</v>
      </c>
      <c r="D15764" s="408">
        <v>15.5</v>
      </c>
      <c r="E15764" s="408">
        <v>15.5</v>
      </c>
      <c r="F15764" s="409">
        <v>45897.339745370373</v>
      </c>
      <c r="G15764" s="408">
        <v>19</v>
      </c>
    </row>
    <row r="15765" spans="1:7" ht="15" x14ac:dyDescent="0.2">
      <c r="A15765" s="407" t="s">
        <v>25064</v>
      </c>
      <c r="B15765" s="407" t="s">
        <v>25065</v>
      </c>
      <c r="C15765" s="408">
        <v>0</v>
      </c>
      <c r="D15765" s="408">
        <v>2.72</v>
      </c>
      <c r="E15765" s="408">
        <v>2.72</v>
      </c>
      <c r="F15765" s="409">
        <v>43010.468449074076</v>
      </c>
      <c r="G15765" s="408">
        <v>210</v>
      </c>
    </row>
    <row r="15766" spans="1:7" ht="15" x14ac:dyDescent="0.2">
      <c r="A15766" s="407" t="s">
        <v>25066</v>
      </c>
      <c r="B15766" s="407" t="s">
        <v>25067</v>
      </c>
      <c r="C15766" s="408">
        <v>0</v>
      </c>
      <c r="D15766" s="408">
        <v>0.56000000000000005</v>
      </c>
      <c r="E15766" s="408">
        <v>0.56000000000000005</v>
      </c>
      <c r="F15766" s="409">
        <v>43202.703888888886</v>
      </c>
      <c r="G15766" s="408">
        <v>1729</v>
      </c>
    </row>
    <row r="15767" spans="1:7" ht="15" x14ac:dyDescent="0.2">
      <c r="A15767" s="407" t="s">
        <v>25068</v>
      </c>
      <c r="B15767" s="407" t="s">
        <v>25069</v>
      </c>
      <c r="C15767" s="408">
        <v>0</v>
      </c>
      <c r="D15767" s="408">
        <v>0.56000000000000005</v>
      </c>
      <c r="E15767" s="408">
        <v>0.56000000000000005</v>
      </c>
      <c r="F15767" s="409">
        <v>43013.581643518519</v>
      </c>
      <c r="G15767" s="408">
        <v>0</v>
      </c>
    </row>
    <row r="15768" spans="1:7" ht="15" x14ac:dyDescent="0.25">
      <c r="A15768" s="407" t="s">
        <v>25070</v>
      </c>
      <c r="B15768" s="407" t="s">
        <v>25071</v>
      </c>
      <c r="C15768" s="406"/>
      <c r="D15768" s="408">
        <v>0.1</v>
      </c>
      <c r="E15768" s="408">
        <v>0.1</v>
      </c>
      <c r="F15768" s="409">
        <v>44517.565208333333</v>
      </c>
      <c r="G15768" s="408">
        <v>0</v>
      </c>
    </row>
    <row r="15769" spans="1:7" ht="15" x14ac:dyDescent="0.2">
      <c r="A15769" s="407" t="s">
        <v>25072</v>
      </c>
      <c r="B15769" s="407" t="s">
        <v>25073</v>
      </c>
      <c r="C15769" s="408">
        <v>0</v>
      </c>
      <c r="D15769" s="408">
        <v>9.6999999999999993</v>
      </c>
      <c r="E15769" s="408">
        <v>9.6999999999999993</v>
      </c>
      <c r="F15769" s="409">
        <v>45873.502800925926</v>
      </c>
      <c r="G15769" s="408">
        <v>11</v>
      </c>
    </row>
    <row r="15770" spans="1:7" ht="15" x14ac:dyDescent="0.2">
      <c r="A15770" s="407" t="s">
        <v>38242</v>
      </c>
      <c r="B15770" s="407" t="s">
        <v>38243</v>
      </c>
      <c r="C15770" s="408">
        <v>0</v>
      </c>
      <c r="D15770" s="408">
        <v>0.17</v>
      </c>
      <c r="E15770" s="408">
        <v>0.17</v>
      </c>
      <c r="F15770" s="409">
        <v>43649.59584490741</v>
      </c>
      <c r="G15770" s="408">
        <v>0</v>
      </c>
    </row>
    <row r="15771" spans="1:7" ht="15" x14ac:dyDescent="0.25">
      <c r="A15771" s="407" t="s">
        <v>25074</v>
      </c>
      <c r="B15771" s="407" t="s">
        <v>25075</v>
      </c>
      <c r="C15771" s="406"/>
      <c r="D15771" s="406"/>
      <c r="E15771" s="406"/>
      <c r="F15771" s="409">
        <v>44882.55265046296</v>
      </c>
      <c r="G15771" s="408">
        <v>0</v>
      </c>
    </row>
    <row r="15772" spans="1:7" ht="15" x14ac:dyDescent="0.2">
      <c r="A15772" s="407" t="s">
        <v>25076</v>
      </c>
      <c r="B15772" s="407" t="s">
        <v>25077</v>
      </c>
      <c r="C15772" s="408">
        <v>0</v>
      </c>
      <c r="D15772" s="408">
        <v>7.87</v>
      </c>
      <c r="E15772" s="408">
        <v>7.87</v>
      </c>
      <c r="F15772" s="409">
        <v>45881.387696759259</v>
      </c>
      <c r="G15772" s="408">
        <v>7</v>
      </c>
    </row>
    <row r="15773" spans="1:7" ht="15" x14ac:dyDescent="0.2">
      <c r="A15773" s="407" t="s">
        <v>25078</v>
      </c>
      <c r="B15773" s="407" t="s">
        <v>25079</v>
      </c>
      <c r="C15773" s="408">
        <v>0</v>
      </c>
      <c r="D15773" s="408">
        <v>1.64</v>
      </c>
      <c r="E15773" s="408">
        <v>1.64</v>
      </c>
      <c r="F15773" s="409">
        <v>45644.557314814818</v>
      </c>
      <c r="G15773" s="408">
        <v>458</v>
      </c>
    </row>
    <row r="15774" spans="1:7" ht="15" x14ac:dyDescent="0.2">
      <c r="A15774" s="407" t="s">
        <v>38244</v>
      </c>
      <c r="B15774" s="407" t="s">
        <v>38245</v>
      </c>
      <c r="C15774" s="408">
        <v>19</v>
      </c>
      <c r="D15774" s="408">
        <v>84.989599999999996</v>
      </c>
      <c r="E15774" s="408">
        <v>109.40626666666667</v>
      </c>
      <c r="F15774" s="409">
        <v>45251.629942129628</v>
      </c>
      <c r="G15774" s="408">
        <v>0</v>
      </c>
    </row>
    <row r="15775" spans="1:7" ht="15" x14ac:dyDescent="0.2">
      <c r="A15775" s="407" t="s">
        <v>38246</v>
      </c>
      <c r="B15775" s="407" t="s">
        <v>38247</v>
      </c>
      <c r="C15775" s="408">
        <v>19</v>
      </c>
      <c r="D15775" s="408">
        <v>82.97</v>
      </c>
      <c r="E15775" s="408">
        <v>101.97</v>
      </c>
      <c r="F15775" s="409">
        <v>45251.63212962963</v>
      </c>
      <c r="G15775" s="408">
        <v>0</v>
      </c>
    </row>
    <row r="15776" spans="1:7" ht="15" x14ac:dyDescent="0.2">
      <c r="A15776" s="407" t="s">
        <v>25080</v>
      </c>
      <c r="B15776" s="407" t="s">
        <v>25081</v>
      </c>
      <c r="C15776" s="408">
        <v>0</v>
      </c>
      <c r="D15776" s="408">
        <v>4.95</v>
      </c>
      <c r="E15776" s="408">
        <v>4.95</v>
      </c>
      <c r="F15776" s="409">
        <v>45448.535937499997</v>
      </c>
      <c r="G15776" s="408">
        <v>24</v>
      </c>
    </row>
    <row r="15777" spans="1:7" ht="15" x14ac:dyDescent="0.2">
      <c r="A15777" s="407" t="s">
        <v>25082</v>
      </c>
      <c r="B15777" s="407" t="s">
        <v>25083</v>
      </c>
      <c r="C15777" s="408">
        <v>0</v>
      </c>
      <c r="D15777" s="408">
        <v>46.3</v>
      </c>
      <c r="E15777" s="408">
        <v>46.3</v>
      </c>
      <c r="F15777" s="409">
        <v>44530.366967592592</v>
      </c>
      <c r="G15777" s="408">
        <v>0</v>
      </c>
    </row>
    <row r="15778" spans="1:7" ht="15" x14ac:dyDescent="0.2">
      <c r="A15778" s="407" t="s">
        <v>25084</v>
      </c>
      <c r="B15778" s="407" t="s">
        <v>25085</v>
      </c>
      <c r="C15778" s="408">
        <v>0</v>
      </c>
      <c r="D15778" s="408">
        <v>5.2</v>
      </c>
      <c r="E15778" s="408">
        <v>5.2</v>
      </c>
      <c r="F15778" s="409">
        <v>44512.487303240741</v>
      </c>
      <c r="G15778" s="408">
        <v>0</v>
      </c>
    </row>
    <row r="15779" spans="1:7" ht="15" x14ac:dyDescent="0.25">
      <c r="A15779" s="407" t="s">
        <v>25086</v>
      </c>
      <c r="B15779" s="407" t="s">
        <v>25087</v>
      </c>
      <c r="C15779" s="406"/>
      <c r="D15779" s="408">
        <v>0.1</v>
      </c>
      <c r="E15779" s="408">
        <v>0.1</v>
      </c>
      <c r="F15779" s="409">
        <v>44524.408854166664</v>
      </c>
      <c r="G15779" s="408">
        <v>0</v>
      </c>
    </row>
    <row r="15780" spans="1:7" ht="15" x14ac:dyDescent="0.2">
      <c r="A15780" s="407" t="s">
        <v>25088</v>
      </c>
      <c r="B15780" s="407" t="s">
        <v>25089</v>
      </c>
      <c r="C15780" s="408">
        <v>0</v>
      </c>
      <c r="D15780" s="408">
        <v>0.1</v>
      </c>
      <c r="E15780" s="408">
        <v>0.1</v>
      </c>
      <c r="F15780" s="409">
        <v>43013.581134259257</v>
      </c>
      <c r="G15780" s="408">
        <v>0</v>
      </c>
    </row>
    <row r="15781" spans="1:7" ht="15" x14ac:dyDescent="0.2">
      <c r="A15781" s="407" t="s">
        <v>25090</v>
      </c>
      <c r="B15781" s="407" t="s">
        <v>25091</v>
      </c>
      <c r="C15781" s="408">
        <v>0</v>
      </c>
      <c r="D15781" s="408">
        <v>0.75</v>
      </c>
      <c r="E15781" s="408">
        <v>0.75</v>
      </c>
      <c r="F15781" s="409">
        <v>45873.50571759259</v>
      </c>
      <c r="G15781" s="408">
        <v>273</v>
      </c>
    </row>
    <row r="15782" spans="1:7" ht="15" x14ac:dyDescent="0.2">
      <c r="A15782" s="407" t="s">
        <v>25092</v>
      </c>
      <c r="B15782" s="407" t="s">
        <v>25093</v>
      </c>
      <c r="C15782" s="408">
        <v>0</v>
      </c>
      <c r="D15782" s="408">
        <v>8</v>
      </c>
      <c r="E15782" s="408">
        <v>8</v>
      </c>
      <c r="F15782" s="409">
        <v>43013.581030092595</v>
      </c>
      <c r="G15782" s="408">
        <v>0</v>
      </c>
    </row>
    <row r="15783" spans="1:7" ht="15" x14ac:dyDescent="0.2">
      <c r="A15783" s="407" t="s">
        <v>25094</v>
      </c>
      <c r="B15783" s="407" t="s">
        <v>25095</v>
      </c>
      <c r="C15783" s="408">
        <v>0</v>
      </c>
      <c r="D15783" s="408">
        <v>23.69</v>
      </c>
      <c r="E15783" s="408">
        <v>23.69</v>
      </c>
      <c r="F15783" s="409">
        <v>46064.361550925925</v>
      </c>
      <c r="G15783" s="408">
        <v>0</v>
      </c>
    </row>
    <row r="15784" spans="1:7" ht="15" x14ac:dyDescent="0.2">
      <c r="A15784" s="407" t="s">
        <v>25096</v>
      </c>
      <c r="B15784" s="407" t="s">
        <v>25097</v>
      </c>
      <c r="C15784" s="408">
        <v>0</v>
      </c>
      <c r="D15784" s="408">
        <v>7</v>
      </c>
      <c r="E15784" s="408">
        <v>7</v>
      </c>
      <c r="F15784" s="409">
        <v>45814.642870370371</v>
      </c>
      <c r="G15784" s="408">
        <v>25</v>
      </c>
    </row>
    <row r="15785" spans="1:7" ht="15" x14ac:dyDescent="0.2">
      <c r="A15785" s="407" t="s">
        <v>25098</v>
      </c>
      <c r="B15785" s="407" t="s">
        <v>25099</v>
      </c>
      <c r="C15785" s="408">
        <v>0</v>
      </c>
      <c r="D15785" s="408">
        <v>12.5</v>
      </c>
      <c r="E15785" s="408">
        <v>12.5</v>
      </c>
      <c r="F15785" s="409">
        <v>45846.504236111112</v>
      </c>
      <c r="G15785" s="408">
        <v>1</v>
      </c>
    </row>
    <row r="15786" spans="1:7" ht="15" x14ac:dyDescent="0.2">
      <c r="A15786" s="407" t="s">
        <v>25100</v>
      </c>
      <c r="B15786" s="407" t="s">
        <v>25101</v>
      </c>
      <c r="C15786" s="408">
        <v>0</v>
      </c>
      <c r="D15786" s="408">
        <v>10.199999999999999</v>
      </c>
      <c r="E15786" s="408">
        <v>10.199999999999999</v>
      </c>
      <c r="F15786" s="409">
        <v>45873.482615740744</v>
      </c>
      <c r="G15786" s="408">
        <v>1</v>
      </c>
    </row>
    <row r="15787" spans="1:7" ht="15" x14ac:dyDescent="0.25">
      <c r="A15787" s="407" t="s">
        <v>25102</v>
      </c>
      <c r="B15787" s="407" t="s">
        <v>25103</v>
      </c>
      <c r="C15787" s="406"/>
      <c r="D15787" s="408">
        <v>0.1</v>
      </c>
      <c r="E15787" s="408">
        <v>0.1</v>
      </c>
      <c r="F15787" s="409">
        <v>43013.58079861111</v>
      </c>
      <c r="G15787" s="408">
        <v>0</v>
      </c>
    </row>
    <row r="15788" spans="1:7" ht="15" x14ac:dyDescent="0.2">
      <c r="A15788" s="407" t="s">
        <v>25104</v>
      </c>
      <c r="B15788" s="407" t="s">
        <v>25105</v>
      </c>
      <c r="C15788" s="408">
        <v>0</v>
      </c>
      <c r="D15788" s="408">
        <v>27</v>
      </c>
      <c r="E15788" s="408">
        <v>27</v>
      </c>
      <c r="F15788" s="409">
        <v>43013.580752314818</v>
      </c>
      <c r="G15788" s="408">
        <v>0</v>
      </c>
    </row>
    <row r="15789" spans="1:7" ht="15" x14ac:dyDescent="0.2">
      <c r="A15789" s="407" t="s">
        <v>25106</v>
      </c>
      <c r="B15789" s="407" t="s">
        <v>25107</v>
      </c>
      <c r="C15789" s="408">
        <v>0</v>
      </c>
      <c r="D15789" s="408">
        <v>34.1</v>
      </c>
      <c r="E15789" s="408">
        <v>34.1</v>
      </c>
      <c r="F15789" s="409">
        <v>44812.471608796295</v>
      </c>
      <c r="G15789" s="408">
        <v>0</v>
      </c>
    </row>
    <row r="15790" spans="1:7" ht="15" x14ac:dyDescent="0.2">
      <c r="A15790" s="407" t="s">
        <v>25108</v>
      </c>
      <c r="B15790" s="407" t="s">
        <v>25109</v>
      </c>
      <c r="C15790" s="408">
        <v>0</v>
      </c>
      <c r="D15790" s="408">
        <v>16</v>
      </c>
      <c r="E15790" s="408">
        <v>16</v>
      </c>
      <c r="F15790" s="409">
        <v>44523.38045138889</v>
      </c>
      <c r="G15790" s="408">
        <v>0</v>
      </c>
    </row>
    <row r="15791" spans="1:7" ht="15" x14ac:dyDescent="0.2">
      <c r="A15791" s="407" t="s">
        <v>25110</v>
      </c>
      <c r="B15791" s="407" t="s">
        <v>25111</v>
      </c>
      <c r="C15791" s="408">
        <v>0</v>
      </c>
      <c r="D15791" s="408">
        <v>6.9</v>
      </c>
      <c r="E15791" s="408">
        <v>6.9</v>
      </c>
      <c r="F15791" s="409">
        <v>44812.473368055558</v>
      </c>
      <c r="G15791" s="408">
        <v>0</v>
      </c>
    </row>
    <row r="15792" spans="1:7" ht="15" x14ac:dyDescent="0.2">
      <c r="A15792" s="407" t="s">
        <v>25112</v>
      </c>
      <c r="B15792" s="407" t="s">
        <v>25113</v>
      </c>
      <c r="C15792" s="408">
        <v>0</v>
      </c>
      <c r="D15792" s="408">
        <v>34.700000000000003</v>
      </c>
      <c r="E15792" s="408">
        <v>34.700000000000003</v>
      </c>
      <c r="F15792" s="409">
        <v>44882.553032407406</v>
      </c>
      <c r="G15792" s="408">
        <v>0</v>
      </c>
    </row>
    <row r="15793" spans="1:7" ht="15" x14ac:dyDescent="0.2">
      <c r="A15793" s="407" t="s">
        <v>25114</v>
      </c>
      <c r="B15793" s="407" t="s">
        <v>25115</v>
      </c>
      <c r="C15793" s="408">
        <v>0</v>
      </c>
      <c r="D15793" s="408">
        <v>6.6</v>
      </c>
      <c r="E15793" s="408">
        <v>6.6</v>
      </c>
      <c r="F15793" s="409">
        <v>44882.553310185183</v>
      </c>
      <c r="G15793" s="408">
        <v>0</v>
      </c>
    </row>
    <row r="15794" spans="1:7" ht="15" x14ac:dyDescent="0.2">
      <c r="A15794" s="407" t="s">
        <v>38248</v>
      </c>
      <c r="B15794" s="407" t="s">
        <v>38249</v>
      </c>
      <c r="C15794" s="408">
        <v>0</v>
      </c>
      <c r="D15794" s="408">
        <v>7.4976000000000003</v>
      </c>
      <c r="E15794" s="408">
        <v>7.4976000000000003</v>
      </c>
      <c r="F15794" s="409">
        <v>45859.54519675926</v>
      </c>
      <c r="G15794" s="408">
        <v>0</v>
      </c>
    </row>
    <row r="15795" spans="1:7" ht="15" x14ac:dyDescent="0.25">
      <c r="A15795" s="407" t="s">
        <v>38250</v>
      </c>
      <c r="B15795" s="407" t="s">
        <v>38251</v>
      </c>
      <c r="C15795" s="406"/>
      <c r="D15795" s="406"/>
      <c r="E15795" s="406"/>
      <c r="F15795" s="406"/>
      <c r="G15795" s="408">
        <v>0</v>
      </c>
    </row>
    <row r="15796" spans="1:7" ht="15" x14ac:dyDescent="0.2">
      <c r="A15796" s="407" t="s">
        <v>25116</v>
      </c>
      <c r="B15796" s="407" t="s">
        <v>25117</v>
      </c>
      <c r="C15796" s="408">
        <v>0</v>
      </c>
      <c r="D15796" s="408">
        <v>7.05</v>
      </c>
      <c r="E15796" s="408">
        <v>7.05</v>
      </c>
      <c r="F15796" s="409">
        <v>45846.577719907407</v>
      </c>
      <c r="G15796" s="408">
        <v>0</v>
      </c>
    </row>
    <row r="15797" spans="1:7" ht="15" x14ac:dyDescent="0.2">
      <c r="A15797" s="407" t="s">
        <v>25118</v>
      </c>
      <c r="B15797" s="407" t="s">
        <v>25119</v>
      </c>
      <c r="C15797" s="408">
        <v>0</v>
      </c>
      <c r="D15797" s="408">
        <v>14.4511</v>
      </c>
      <c r="E15797" s="408">
        <v>14.4511</v>
      </c>
      <c r="F15797" s="409">
        <v>44530.530335648145</v>
      </c>
      <c r="G15797" s="408">
        <v>0</v>
      </c>
    </row>
    <row r="15798" spans="1:7" ht="15" x14ac:dyDescent="0.2">
      <c r="A15798" s="407" t="s">
        <v>25120</v>
      </c>
      <c r="B15798" s="407" t="s">
        <v>25121</v>
      </c>
      <c r="C15798" s="408">
        <v>0</v>
      </c>
      <c r="D15798" s="408">
        <v>3.1082000000000001</v>
      </c>
      <c r="E15798" s="408">
        <v>3.1082000000000001</v>
      </c>
      <c r="F15798" s="409">
        <v>45250.521458333336</v>
      </c>
      <c r="G15798" s="408">
        <v>0</v>
      </c>
    </row>
    <row r="15799" spans="1:7" ht="15" x14ac:dyDescent="0.2">
      <c r="A15799" s="407" t="s">
        <v>38252</v>
      </c>
      <c r="B15799" s="407" t="s">
        <v>38253</v>
      </c>
      <c r="C15799" s="408">
        <v>0</v>
      </c>
      <c r="D15799" s="408">
        <v>2.2888000000000002</v>
      </c>
      <c r="E15799" s="408">
        <v>2.2888000000000002</v>
      </c>
      <c r="F15799" s="409">
        <v>45250.523888888885</v>
      </c>
      <c r="G15799" s="408">
        <v>0</v>
      </c>
    </row>
    <row r="15800" spans="1:7" ht="15" x14ac:dyDescent="0.2">
      <c r="A15800" s="407" t="s">
        <v>25122</v>
      </c>
      <c r="B15800" s="407" t="s">
        <v>25123</v>
      </c>
      <c r="C15800" s="408">
        <v>0</v>
      </c>
      <c r="D15800" s="408">
        <v>4.58</v>
      </c>
      <c r="E15800" s="408">
        <v>4.58</v>
      </c>
      <c r="F15800" s="409">
        <v>45846.532037037039</v>
      </c>
      <c r="G15800" s="408">
        <v>0</v>
      </c>
    </row>
    <row r="15801" spans="1:7" ht="15" x14ac:dyDescent="0.2">
      <c r="A15801" s="407" t="s">
        <v>25124</v>
      </c>
      <c r="B15801" s="407" t="s">
        <v>25125</v>
      </c>
      <c r="C15801" s="408">
        <v>0</v>
      </c>
      <c r="D15801" s="408">
        <v>5.31</v>
      </c>
      <c r="E15801" s="408">
        <v>5.31</v>
      </c>
      <c r="F15801" s="409">
        <v>45847.433206018519</v>
      </c>
      <c r="G15801" s="408">
        <v>0</v>
      </c>
    </row>
    <row r="15802" spans="1:7" ht="15" x14ac:dyDescent="0.2">
      <c r="A15802" s="407" t="s">
        <v>25126</v>
      </c>
      <c r="B15802" s="407" t="s">
        <v>25127</v>
      </c>
      <c r="C15802" s="408">
        <v>0</v>
      </c>
      <c r="D15802" s="408">
        <v>23.46</v>
      </c>
      <c r="E15802" s="408">
        <v>23.46</v>
      </c>
      <c r="F15802" s="409">
        <v>44512.375069444446</v>
      </c>
      <c r="G15802" s="408">
        <v>0</v>
      </c>
    </row>
    <row r="15803" spans="1:7" ht="15" x14ac:dyDescent="0.2">
      <c r="A15803" s="407" t="s">
        <v>38254</v>
      </c>
      <c r="B15803" s="407" t="s">
        <v>38255</v>
      </c>
      <c r="C15803" s="408">
        <v>0</v>
      </c>
      <c r="D15803" s="408">
        <v>2.6989999999999998</v>
      </c>
      <c r="E15803" s="408">
        <v>2.6989999999999998</v>
      </c>
      <c r="F15803" s="409">
        <v>43007.555937500001</v>
      </c>
      <c r="G15803" s="408">
        <v>0</v>
      </c>
    </row>
    <row r="15804" spans="1:7" ht="15" x14ac:dyDescent="0.25">
      <c r="A15804" s="407" t="s">
        <v>38256</v>
      </c>
      <c r="B15804" s="407" t="s">
        <v>38257</v>
      </c>
      <c r="C15804" s="408">
        <v>0</v>
      </c>
      <c r="D15804" s="408">
        <v>1.72</v>
      </c>
      <c r="E15804" s="408">
        <v>1.72</v>
      </c>
      <c r="F15804" s="406"/>
      <c r="G15804" s="408">
        <v>0</v>
      </c>
    </row>
    <row r="15805" spans="1:7" ht="15" x14ac:dyDescent="0.25">
      <c r="A15805" s="407" t="s">
        <v>38258</v>
      </c>
      <c r="B15805" s="407" t="s">
        <v>38259</v>
      </c>
      <c r="C15805" s="406"/>
      <c r="D15805" s="408">
        <v>0.97899999999999998</v>
      </c>
      <c r="E15805" s="408">
        <v>0.97899999999999998</v>
      </c>
      <c r="F15805" s="406"/>
      <c r="G15805" s="408">
        <v>0</v>
      </c>
    </row>
    <row r="15806" spans="1:7" ht="15" x14ac:dyDescent="0.25">
      <c r="A15806" s="407" t="s">
        <v>38260</v>
      </c>
      <c r="B15806" s="407" t="s">
        <v>38261</v>
      </c>
      <c r="C15806" s="408">
        <v>0</v>
      </c>
      <c r="D15806" s="408">
        <v>5.4</v>
      </c>
      <c r="E15806" s="408">
        <v>5.4</v>
      </c>
      <c r="F15806" s="406"/>
      <c r="G15806" s="408">
        <v>0</v>
      </c>
    </row>
    <row r="15807" spans="1:7" ht="15" x14ac:dyDescent="0.25">
      <c r="A15807" s="407" t="s">
        <v>38262</v>
      </c>
      <c r="B15807" s="407" t="s">
        <v>38263</v>
      </c>
      <c r="C15807" s="406"/>
      <c r="D15807" s="408">
        <v>0.1396</v>
      </c>
      <c r="E15807" s="408">
        <v>0.1396</v>
      </c>
      <c r="F15807" s="406"/>
      <c r="G15807" s="408">
        <v>0</v>
      </c>
    </row>
    <row r="15808" spans="1:7" ht="15" x14ac:dyDescent="0.2">
      <c r="A15808" s="407" t="s">
        <v>38264</v>
      </c>
      <c r="B15808" s="407" t="s">
        <v>38265</v>
      </c>
      <c r="C15808" s="408">
        <v>0</v>
      </c>
      <c r="D15808" s="408">
        <v>5.7999751824254355</v>
      </c>
      <c r="E15808" s="408">
        <v>5.7999751824254355</v>
      </c>
      <c r="F15808" s="409">
        <v>43014.538368055553</v>
      </c>
      <c r="G15808" s="408">
        <v>0</v>
      </c>
    </row>
    <row r="15809" spans="1:7" ht="15" x14ac:dyDescent="0.2">
      <c r="A15809" s="407" t="s">
        <v>38266</v>
      </c>
      <c r="B15809" s="407" t="s">
        <v>38267</v>
      </c>
      <c r="C15809" s="408">
        <v>0</v>
      </c>
      <c r="D15809" s="408">
        <v>2.6</v>
      </c>
      <c r="E15809" s="408">
        <v>2.6</v>
      </c>
      <c r="F15809" s="409">
        <v>45824.416412037041</v>
      </c>
      <c r="G15809" s="408">
        <v>0</v>
      </c>
    </row>
    <row r="15810" spans="1:7" ht="15" x14ac:dyDescent="0.2">
      <c r="A15810" s="407" t="s">
        <v>38268</v>
      </c>
      <c r="B15810" s="407" t="s">
        <v>38269</v>
      </c>
      <c r="C15810" s="408">
        <v>0</v>
      </c>
      <c r="D15810" s="408">
        <v>1.99</v>
      </c>
      <c r="E15810" s="408">
        <v>1.99</v>
      </c>
      <c r="F15810" s="409">
        <v>43014.539166666669</v>
      </c>
      <c r="G15810" s="408">
        <v>0</v>
      </c>
    </row>
    <row r="15811" spans="1:7" ht="15" x14ac:dyDescent="0.2">
      <c r="A15811" s="407" t="s">
        <v>38270</v>
      </c>
      <c r="B15811" s="407" t="s">
        <v>38271</v>
      </c>
      <c r="C15811" s="408">
        <v>0</v>
      </c>
      <c r="D15811" s="408">
        <v>0.60980000000000001</v>
      </c>
      <c r="E15811" s="408">
        <v>0.60980000000000001</v>
      </c>
      <c r="F15811" s="409">
        <v>43014.539398148147</v>
      </c>
      <c r="G15811" s="408">
        <v>0</v>
      </c>
    </row>
    <row r="15812" spans="1:7" ht="15" x14ac:dyDescent="0.2">
      <c r="A15812" s="407" t="s">
        <v>38272</v>
      </c>
      <c r="B15812" s="407" t="s">
        <v>38273</v>
      </c>
      <c r="C15812" s="408">
        <v>0</v>
      </c>
      <c r="D15812" s="408">
        <v>5.7320000000000002</v>
      </c>
      <c r="E15812" s="408">
        <v>5.7320000000000002</v>
      </c>
      <c r="F15812" s="409">
        <v>43014.539618055554</v>
      </c>
      <c r="G15812" s="408">
        <v>0</v>
      </c>
    </row>
    <row r="15813" spans="1:7" ht="15" x14ac:dyDescent="0.25">
      <c r="A15813" s="407" t="s">
        <v>38274</v>
      </c>
      <c r="B15813" s="407" t="s">
        <v>38275</v>
      </c>
      <c r="C15813" s="406"/>
      <c r="D15813" s="408">
        <v>0.1396</v>
      </c>
      <c r="E15813" s="408">
        <v>0.1396</v>
      </c>
      <c r="F15813" s="406"/>
      <c r="G15813" s="408">
        <v>0</v>
      </c>
    </row>
    <row r="15814" spans="1:7" ht="15" x14ac:dyDescent="0.2">
      <c r="A15814" s="407" t="s">
        <v>38276</v>
      </c>
      <c r="B15814" s="407" t="s">
        <v>38277</v>
      </c>
      <c r="C15814" s="408">
        <v>0</v>
      </c>
      <c r="D15814" s="408">
        <v>6.15</v>
      </c>
      <c r="E15814" s="408">
        <v>6.15</v>
      </c>
      <c r="F15814" s="409">
        <v>43014.539942129632</v>
      </c>
      <c r="G15814" s="408">
        <v>0</v>
      </c>
    </row>
    <row r="15815" spans="1:7" ht="15" x14ac:dyDescent="0.25">
      <c r="A15815" s="407" t="s">
        <v>38278</v>
      </c>
      <c r="B15815" s="407" t="s">
        <v>38279</v>
      </c>
      <c r="C15815" s="406"/>
      <c r="D15815" s="406"/>
      <c r="E15815" s="406"/>
      <c r="F15815" s="406"/>
      <c r="G15815" s="408">
        <v>0</v>
      </c>
    </row>
    <row r="15816" spans="1:7" ht="15" x14ac:dyDescent="0.2">
      <c r="A15816" s="407" t="s">
        <v>34163</v>
      </c>
      <c r="B15816" s="407" t="s">
        <v>38280</v>
      </c>
      <c r="C15816" s="408">
        <v>0</v>
      </c>
      <c r="D15816" s="408">
        <v>2.9790000000000001</v>
      </c>
      <c r="E15816" s="408">
        <v>2.9790000000000001</v>
      </c>
      <c r="F15816" s="409">
        <v>45700.653379629628</v>
      </c>
      <c r="G15816" s="408">
        <v>12722</v>
      </c>
    </row>
    <row r="15817" spans="1:7" ht="15" x14ac:dyDescent="0.2">
      <c r="A15817" s="407" t="s">
        <v>38281</v>
      </c>
      <c r="B15817" s="407" t="s">
        <v>25129</v>
      </c>
      <c r="C15817" s="408">
        <v>0</v>
      </c>
      <c r="D15817" s="408">
        <v>0.62870000000000004</v>
      </c>
      <c r="E15817" s="408">
        <v>0.62870000000000004</v>
      </c>
      <c r="F15817" s="409">
        <v>43014.540532407409</v>
      </c>
      <c r="G15817" s="408">
        <v>0</v>
      </c>
    </row>
    <row r="15818" spans="1:7" ht="15" x14ac:dyDescent="0.2">
      <c r="A15818" s="407" t="s">
        <v>25128</v>
      </c>
      <c r="B15818" s="407" t="s">
        <v>25129</v>
      </c>
      <c r="C15818" s="408">
        <v>0</v>
      </c>
      <c r="D15818" s="408">
        <v>3.89</v>
      </c>
      <c r="E15818" s="408">
        <v>3.89</v>
      </c>
      <c r="F15818" s="409">
        <v>44525.608726851853</v>
      </c>
      <c r="G15818" s="408">
        <v>0</v>
      </c>
    </row>
    <row r="15819" spans="1:7" ht="15" x14ac:dyDescent="0.2">
      <c r="A15819" s="407" t="s">
        <v>38282</v>
      </c>
      <c r="B15819" s="407" t="s">
        <v>38283</v>
      </c>
      <c r="C15819" s="408">
        <v>0</v>
      </c>
      <c r="D15819" s="408">
        <v>0.6</v>
      </c>
      <c r="E15819" s="408">
        <v>0.6</v>
      </c>
      <c r="F15819" s="409">
        <v>45215.685891203706</v>
      </c>
      <c r="G15819" s="408">
        <v>0</v>
      </c>
    </row>
    <row r="15820" spans="1:7" ht="15" x14ac:dyDescent="0.2">
      <c r="A15820" s="407" t="s">
        <v>38284</v>
      </c>
      <c r="B15820" s="407" t="s">
        <v>38285</v>
      </c>
      <c r="C15820" s="408">
        <v>0</v>
      </c>
      <c r="D15820" s="408">
        <v>1.76</v>
      </c>
      <c r="E15820" s="408">
        <v>1.76</v>
      </c>
      <c r="F15820" s="409">
        <v>43014.540925925925</v>
      </c>
      <c r="G15820" s="408">
        <v>0</v>
      </c>
    </row>
    <row r="15821" spans="1:7" ht="15" x14ac:dyDescent="0.25">
      <c r="A15821" s="407" t="s">
        <v>38286</v>
      </c>
      <c r="B15821" s="407" t="s">
        <v>38287</v>
      </c>
      <c r="C15821" s="406"/>
      <c r="D15821" s="408">
        <v>1.3482000000000001</v>
      </c>
      <c r="E15821" s="408">
        <v>1.3482000000000001</v>
      </c>
      <c r="F15821" s="409">
        <v>43014.545011574075</v>
      </c>
      <c r="G15821" s="408">
        <v>0</v>
      </c>
    </row>
    <row r="15822" spans="1:7" ht="15" x14ac:dyDescent="0.25">
      <c r="A15822" s="407" t="s">
        <v>38288</v>
      </c>
      <c r="B15822" s="407" t="s">
        <v>38289</v>
      </c>
      <c r="C15822" s="408">
        <v>0</v>
      </c>
      <c r="D15822" s="408">
        <v>1.67</v>
      </c>
      <c r="E15822" s="408">
        <v>1.67</v>
      </c>
      <c r="F15822" s="406"/>
      <c r="G15822" s="408">
        <v>0</v>
      </c>
    </row>
    <row r="15823" spans="1:7" ht="15" x14ac:dyDescent="0.25">
      <c r="A15823" s="407" t="s">
        <v>38290</v>
      </c>
      <c r="B15823" s="407" t="s">
        <v>38287</v>
      </c>
      <c r="C15823" s="406"/>
      <c r="D15823" s="408">
        <v>0.61880000000000002</v>
      </c>
      <c r="E15823" s="408">
        <v>0.61880000000000002</v>
      </c>
      <c r="F15823" s="406"/>
      <c r="G15823" s="408">
        <v>0</v>
      </c>
    </row>
    <row r="15824" spans="1:7" ht="15" x14ac:dyDescent="0.2">
      <c r="A15824" s="407" t="s">
        <v>38291</v>
      </c>
      <c r="B15824" s="407" t="s">
        <v>38292</v>
      </c>
      <c r="C15824" s="408">
        <v>0</v>
      </c>
      <c r="D15824" s="408">
        <v>2.2200000000000002</v>
      </c>
      <c r="E15824" s="408">
        <v>2.2200000000000002</v>
      </c>
      <c r="F15824" s="409">
        <v>43014.548171296294</v>
      </c>
      <c r="G15824" s="408">
        <v>0</v>
      </c>
    </row>
    <row r="15825" spans="1:7" ht="15" x14ac:dyDescent="0.25">
      <c r="A15825" s="407" t="s">
        <v>38293</v>
      </c>
      <c r="B15825" s="407" t="s">
        <v>38294</v>
      </c>
      <c r="C15825" s="406"/>
      <c r="D15825" s="408">
        <v>0.60980000000000001</v>
      </c>
      <c r="E15825" s="408">
        <v>0.60980000000000001</v>
      </c>
      <c r="F15825" s="409">
        <v>45847.433518518519</v>
      </c>
      <c r="G15825" s="408">
        <v>0</v>
      </c>
    </row>
    <row r="15826" spans="1:7" ht="15" x14ac:dyDescent="0.25">
      <c r="A15826" s="407" t="s">
        <v>38295</v>
      </c>
      <c r="B15826" s="407" t="s">
        <v>38296</v>
      </c>
      <c r="C15826" s="408">
        <v>0</v>
      </c>
      <c r="D15826" s="408">
        <v>0.12</v>
      </c>
      <c r="E15826" s="408">
        <v>0.12</v>
      </c>
      <c r="F15826" s="406"/>
      <c r="G15826" s="408">
        <v>0</v>
      </c>
    </row>
    <row r="15827" spans="1:7" ht="15" x14ac:dyDescent="0.2">
      <c r="A15827" s="407" t="s">
        <v>38297</v>
      </c>
      <c r="B15827" s="407" t="s">
        <v>38298</v>
      </c>
      <c r="C15827" s="408">
        <v>0</v>
      </c>
      <c r="D15827" s="408">
        <v>0.12</v>
      </c>
      <c r="E15827" s="408">
        <v>0.12</v>
      </c>
      <c r="F15827" s="409">
        <v>44243.350752314815</v>
      </c>
      <c r="G15827" s="408">
        <v>0</v>
      </c>
    </row>
    <row r="15828" spans="1:7" ht="15" x14ac:dyDescent="0.2">
      <c r="A15828" s="407" t="s">
        <v>25130</v>
      </c>
      <c r="B15828" s="407" t="s">
        <v>25131</v>
      </c>
      <c r="C15828" s="408">
        <v>0</v>
      </c>
      <c r="D15828" s="408">
        <v>0.16900000000000001</v>
      </c>
      <c r="E15828" s="408">
        <v>0.16900000000000001</v>
      </c>
      <c r="F15828" s="409">
        <v>45420.395856481482</v>
      </c>
      <c r="G15828" s="408">
        <v>0</v>
      </c>
    </row>
    <row r="15829" spans="1:7" ht="15" x14ac:dyDescent="0.2">
      <c r="A15829" s="407" t="s">
        <v>25132</v>
      </c>
      <c r="B15829" s="407" t="s">
        <v>38299</v>
      </c>
      <c r="C15829" s="408">
        <v>0</v>
      </c>
      <c r="D15829" s="408">
        <v>0.21</v>
      </c>
      <c r="E15829" s="408">
        <v>0.21</v>
      </c>
      <c r="F15829" s="409">
        <v>45792.718738425923</v>
      </c>
      <c r="G15829" s="408">
        <v>380</v>
      </c>
    </row>
    <row r="15830" spans="1:7" ht="15" x14ac:dyDescent="0.2">
      <c r="A15830" s="407" t="s">
        <v>33430</v>
      </c>
      <c r="B15830" s="407" t="s">
        <v>33431</v>
      </c>
      <c r="C15830" s="408">
        <v>0</v>
      </c>
      <c r="D15830" s="408">
        <v>4.92</v>
      </c>
      <c r="E15830" s="408">
        <v>4.92</v>
      </c>
      <c r="F15830" s="409">
        <v>45377.609305555554</v>
      </c>
      <c r="G15830" s="408">
        <v>0</v>
      </c>
    </row>
    <row r="15831" spans="1:7" ht="15" x14ac:dyDescent="0.2">
      <c r="A15831" s="407" t="s">
        <v>25133</v>
      </c>
      <c r="B15831" s="407" t="s">
        <v>25134</v>
      </c>
      <c r="C15831" s="408">
        <v>0</v>
      </c>
      <c r="D15831" s="408">
        <v>2.7719999999999998</v>
      </c>
      <c r="E15831" s="408">
        <v>2.7719999999999998</v>
      </c>
      <c r="F15831" s="409">
        <v>45329.353148148148</v>
      </c>
      <c r="G15831" s="408">
        <v>0</v>
      </c>
    </row>
    <row r="15832" spans="1:7" ht="15" x14ac:dyDescent="0.2">
      <c r="A15832" s="407" t="s">
        <v>25135</v>
      </c>
      <c r="B15832" s="407" t="s">
        <v>25136</v>
      </c>
      <c r="C15832" s="408">
        <v>0</v>
      </c>
      <c r="D15832" s="408">
        <v>14.337999999999999</v>
      </c>
      <c r="E15832" s="408">
        <v>14.337999999999999</v>
      </c>
      <c r="F15832" s="409">
        <v>44512.374791666669</v>
      </c>
      <c r="G15832" s="408">
        <v>0</v>
      </c>
    </row>
    <row r="15833" spans="1:7" ht="15" x14ac:dyDescent="0.2">
      <c r="A15833" s="407" t="s">
        <v>25137</v>
      </c>
      <c r="B15833" s="407" t="s">
        <v>25138</v>
      </c>
      <c r="C15833" s="408">
        <v>0</v>
      </c>
      <c r="D15833" s="408">
        <v>3.532</v>
      </c>
      <c r="E15833" s="408">
        <v>3.532</v>
      </c>
      <c r="F15833" s="409">
        <v>45677.466527777775</v>
      </c>
      <c r="G15833" s="408">
        <v>0</v>
      </c>
    </row>
    <row r="15834" spans="1:7" ht="15" x14ac:dyDescent="0.2">
      <c r="A15834" s="407" t="s">
        <v>38300</v>
      </c>
      <c r="B15834" s="407" t="s">
        <v>38301</v>
      </c>
      <c r="C15834" s="408">
        <v>0</v>
      </c>
      <c r="D15834" s="408">
        <v>9.83</v>
      </c>
      <c r="E15834" s="408">
        <v>9.83</v>
      </c>
      <c r="F15834" s="409">
        <v>43017.499490740738</v>
      </c>
      <c r="G15834" s="408">
        <v>0</v>
      </c>
    </row>
    <row r="15835" spans="1:7" ht="15" x14ac:dyDescent="0.2">
      <c r="A15835" s="407" t="s">
        <v>38302</v>
      </c>
      <c r="B15835" s="407" t="s">
        <v>38303</v>
      </c>
      <c r="C15835" s="408">
        <v>0.28000000000000003</v>
      </c>
      <c r="D15835" s="408">
        <v>3.653</v>
      </c>
      <c r="E15835" s="408">
        <v>3.9329999999999998</v>
      </c>
      <c r="F15835" s="409">
        <v>43017.692569444444</v>
      </c>
      <c r="G15835" s="408">
        <v>0</v>
      </c>
    </row>
    <row r="15836" spans="1:7" ht="15" x14ac:dyDescent="0.2">
      <c r="A15836" s="407" t="s">
        <v>38304</v>
      </c>
      <c r="B15836" s="407" t="s">
        <v>38305</v>
      </c>
      <c r="C15836" s="408">
        <v>0</v>
      </c>
      <c r="D15836" s="408">
        <v>2.14</v>
      </c>
      <c r="E15836" s="408">
        <v>2.14</v>
      </c>
      <c r="F15836" s="409">
        <v>43014.54996527778</v>
      </c>
      <c r="G15836" s="408">
        <v>0</v>
      </c>
    </row>
    <row r="15837" spans="1:7" ht="15" x14ac:dyDescent="0.25">
      <c r="A15837" s="407" t="s">
        <v>38306</v>
      </c>
      <c r="B15837" s="407" t="s">
        <v>38307</v>
      </c>
      <c r="C15837" s="406"/>
      <c r="D15837" s="408">
        <v>0.57489999999999997</v>
      </c>
      <c r="E15837" s="408">
        <v>0.57489999999999997</v>
      </c>
      <c r="F15837" s="409">
        <v>43014.550173611111</v>
      </c>
      <c r="G15837" s="408">
        <v>0</v>
      </c>
    </row>
    <row r="15838" spans="1:7" ht="15" x14ac:dyDescent="0.2">
      <c r="A15838" s="407" t="s">
        <v>25139</v>
      </c>
      <c r="B15838" s="407" t="s">
        <v>25140</v>
      </c>
      <c r="C15838" s="408">
        <v>0</v>
      </c>
      <c r="D15838" s="408">
        <v>9.4E-2</v>
      </c>
      <c r="E15838" s="408">
        <v>9.4E-2</v>
      </c>
      <c r="F15838" s="409">
        <v>44526.526539351849</v>
      </c>
      <c r="G15838" s="408">
        <v>0</v>
      </c>
    </row>
    <row r="15839" spans="1:7" ht="15" x14ac:dyDescent="0.2">
      <c r="A15839" s="407" t="s">
        <v>25141</v>
      </c>
      <c r="B15839" s="407" t="s">
        <v>25142</v>
      </c>
      <c r="C15839" s="408">
        <v>0</v>
      </c>
      <c r="D15839" s="408">
        <v>0.17</v>
      </c>
      <c r="E15839" s="408">
        <v>0.17</v>
      </c>
      <c r="F15839" s="409">
        <v>44881.404548611114</v>
      </c>
      <c r="G15839" s="408">
        <v>0</v>
      </c>
    </row>
    <row r="15840" spans="1:7" ht="15" x14ac:dyDescent="0.25">
      <c r="A15840" s="407" t="s">
        <v>25143</v>
      </c>
      <c r="B15840" s="407" t="s">
        <v>25144</v>
      </c>
      <c r="C15840" s="406"/>
      <c r="D15840" s="408">
        <v>1.56</v>
      </c>
      <c r="E15840" s="408">
        <v>1.56</v>
      </c>
      <c r="F15840" s="409">
        <v>46064.341307870367</v>
      </c>
      <c r="G15840" s="408">
        <v>0</v>
      </c>
    </row>
    <row r="15841" spans="1:7" ht="15" x14ac:dyDescent="0.2">
      <c r="A15841" s="407" t="s">
        <v>25145</v>
      </c>
      <c r="B15841" s="407" t="s">
        <v>38308</v>
      </c>
      <c r="C15841" s="408">
        <v>0</v>
      </c>
      <c r="D15841" s="408">
        <v>0.22063185160290325</v>
      </c>
      <c r="E15841" s="408">
        <v>0.22063185160290325</v>
      </c>
      <c r="F15841" s="409">
        <v>46035.272210648145</v>
      </c>
      <c r="G15841" s="408">
        <v>2907</v>
      </c>
    </row>
    <row r="15842" spans="1:7" ht="15" x14ac:dyDescent="0.25">
      <c r="A15842" s="407" t="s">
        <v>38309</v>
      </c>
      <c r="B15842" s="407" t="s">
        <v>38310</v>
      </c>
      <c r="C15842" s="408">
        <v>0</v>
      </c>
      <c r="D15842" s="408">
        <v>6.2E-2</v>
      </c>
      <c r="E15842" s="408">
        <v>6.2E-2</v>
      </c>
      <c r="F15842" s="406"/>
      <c r="G15842" s="408">
        <v>0</v>
      </c>
    </row>
    <row r="15843" spans="1:7" ht="15" x14ac:dyDescent="0.25">
      <c r="A15843" s="407" t="s">
        <v>38311</v>
      </c>
      <c r="B15843" s="407" t="s">
        <v>38312</v>
      </c>
      <c r="C15843" s="408">
        <v>0</v>
      </c>
      <c r="D15843" s="408">
        <v>0.04</v>
      </c>
      <c r="E15843" s="408">
        <v>0.04</v>
      </c>
      <c r="F15843" s="406"/>
      <c r="G15843" s="408">
        <v>0</v>
      </c>
    </row>
    <row r="15844" spans="1:7" ht="15" x14ac:dyDescent="0.25">
      <c r="A15844" s="407" t="s">
        <v>25146</v>
      </c>
      <c r="B15844" s="407" t="s">
        <v>25147</v>
      </c>
      <c r="C15844" s="406"/>
      <c r="D15844" s="408">
        <v>0.85</v>
      </c>
      <c r="E15844" s="408">
        <v>0.85</v>
      </c>
      <c r="F15844" s="409">
        <v>44523.577604166669</v>
      </c>
      <c r="G15844" s="408">
        <v>0</v>
      </c>
    </row>
    <row r="15845" spans="1:7" ht="15" x14ac:dyDescent="0.2">
      <c r="A15845" s="407" t="s">
        <v>25148</v>
      </c>
      <c r="B15845" s="407" t="s">
        <v>25149</v>
      </c>
      <c r="C15845" s="408">
        <v>0</v>
      </c>
      <c r="D15845" s="408">
        <v>0.84</v>
      </c>
      <c r="E15845" s="408">
        <v>0.84</v>
      </c>
      <c r="F15845" s="409">
        <v>44523.58</v>
      </c>
      <c r="G15845" s="408">
        <v>0</v>
      </c>
    </row>
    <row r="15846" spans="1:7" ht="15" x14ac:dyDescent="0.2">
      <c r="A15846" s="407" t="s">
        <v>25150</v>
      </c>
      <c r="B15846" s="407" t="s">
        <v>25151</v>
      </c>
      <c r="C15846" s="408">
        <v>0</v>
      </c>
      <c r="D15846" s="408">
        <v>0.43</v>
      </c>
      <c r="E15846" s="408">
        <v>0.43</v>
      </c>
      <c r="F15846" s="409">
        <v>45537.509502314817</v>
      </c>
      <c r="G15846" s="408">
        <v>0</v>
      </c>
    </row>
    <row r="15847" spans="1:7" ht="15" x14ac:dyDescent="0.25">
      <c r="A15847" s="407" t="s">
        <v>38313</v>
      </c>
      <c r="B15847" s="407" t="s">
        <v>38314</v>
      </c>
      <c r="C15847" s="408">
        <v>0</v>
      </c>
      <c r="D15847" s="408">
        <v>0.12</v>
      </c>
      <c r="E15847" s="408">
        <v>0.12</v>
      </c>
      <c r="F15847" s="406"/>
      <c r="G15847" s="408">
        <v>0</v>
      </c>
    </row>
    <row r="15848" spans="1:7" ht="15" x14ac:dyDescent="0.25">
      <c r="A15848" s="407" t="s">
        <v>38315</v>
      </c>
      <c r="B15848" s="407" t="s">
        <v>38316</v>
      </c>
      <c r="C15848" s="408">
        <v>0</v>
      </c>
      <c r="D15848" s="408">
        <v>0.06</v>
      </c>
      <c r="E15848" s="408">
        <v>0.06</v>
      </c>
      <c r="F15848" s="406"/>
      <c r="G15848" s="408">
        <v>0</v>
      </c>
    </row>
    <row r="15849" spans="1:7" ht="15" x14ac:dyDescent="0.25">
      <c r="A15849" s="407" t="s">
        <v>38317</v>
      </c>
      <c r="B15849" s="407" t="s">
        <v>38318</v>
      </c>
      <c r="C15849" s="408">
        <v>0</v>
      </c>
      <c r="D15849" s="408">
        <v>8.5999999999999993E-2</v>
      </c>
      <c r="E15849" s="408">
        <v>8.5999999999999993E-2</v>
      </c>
      <c r="F15849" s="406"/>
      <c r="G15849" s="408">
        <v>0</v>
      </c>
    </row>
    <row r="15850" spans="1:7" ht="15" x14ac:dyDescent="0.25">
      <c r="A15850" s="407" t="s">
        <v>38319</v>
      </c>
      <c r="B15850" s="407" t="s">
        <v>25161</v>
      </c>
      <c r="C15850" s="408">
        <v>0</v>
      </c>
      <c r="D15850" s="408">
        <v>7.0999999999999994E-2</v>
      </c>
      <c r="E15850" s="408">
        <v>7.0999999999999994E-2</v>
      </c>
      <c r="F15850" s="406"/>
      <c r="G15850" s="408">
        <v>0</v>
      </c>
    </row>
    <row r="15851" spans="1:7" ht="15" x14ac:dyDescent="0.2">
      <c r="A15851" s="407" t="s">
        <v>25152</v>
      </c>
      <c r="B15851" s="407" t="s">
        <v>25153</v>
      </c>
      <c r="C15851" s="408">
        <v>0</v>
      </c>
      <c r="D15851" s="408">
        <v>0.2</v>
      </c>
      <c r="E15851" s="408">
        <v>0.2</v>
      </c>
      <c r="F15851" s="409">
        <v>43847.410578703704</v>
      </c>
      <c r="G15851" s="408">
        <v>762</v>
      </c>
    </row>
    <row r="15852" spans="1:7" ht="15" x14ac:dyDescent="0.25">
      <c r="A15852" s="407" t="s">
        <v>38320</v>
      </c>
      <c r="B15852" s="407" t="s">
        <v>38321</v>
      </c>
      <c r="C15852" s="408">
        <v>0</v>
      </c>
      <c r="D15852" s="408">
        <v>0.13370000000000001</v>
      </c>
      <c r="E15852" s="408">
        <v>0.13370000000000001</v>
      </c>
      <c r="F15852" s="406"/>
      <c r="G15852" s="408">
        <v>0</v>
      </c>
    </row>
    <row r="15853" spans="1:7" ht="15" x14ac:dyDescent="0.2">
      <c r="A15853" s="407" t="s">
        <v>40410</v>
      </c>
      <c r="B15853" s="407" t="s">
        <v>40411</v>
      </c>
      <c r="C15853" s="408">
        <v>0</v>
      </c>
      <c r="D15853" s="408">
        <v>0</v>
      </c>
      <c r="E15853" s="408">
        <v>0</v>
      </c>
      <c r="F15853" s="409">
        <v>45734.680509259262</v>
      </c>
      <c r="G15853" s="408">
        <v>0</v>
      </c>
    </row>
    <row r="15854" spans="1:7" ht="15" x14ac:dyDescent="0.2">
      <c r="A15854" s="407" t="s">
        <v>38322</v>
      </c>
      <c r="B15854" s="407" t="s">
        <v>38323</v>
      </c>
      <c r="C15854" s="408">
        <v>0</v>
      </c>
      <c r="D15854" s="408">
        <v>0.04</v>
      </c>
      <c r="E15854" s="408">
        <v>0.04</v>
      </c>
      <c r="F15854" s="409">
        <v>44238.747048611112</v>
      </c>
      <c r="G15854" s="408">
        <v>0</v>
      </c>
    </row>
    <row r="15855" spans="1:7" ht="15" x14ac:dyDescent="0.2">
      <c r="A15855" s="407" t="s">
        <v>25154</v>
      </c>
      <c r="B15855" s="407" t="s">
        <v>38324</v>
      </c>
      <c r="C15855" s="408">
        <v>0</v>
      </c>
      <c r="D15855" s="408">
        <v>8.3666180758017489E-2</v>
      </c>
      <c r="E15855" s="408">
        <v>8.3666180758017489E-2</v>
      </c>
      <c r="F15855" s="409">
        <v>45705.408576388887</v>
      </c>
      <c r="G15855" s="408">
        <v>408</v>
      </c>
    </row>
    <row r="15856" spans="1:7" ht="15" x14ac:dyDescent="0.25">
      <c r="A15856" s="407" t="s">
        <v>25155</v>
      </c>
      <c r="B15856" s="407" t="s">
        <v>38325</v>
      </c>
      <c r="C15856" s="406"/>
      <c r="D15856" s="408">
        <v>0.14000000000000001</v>
      </c>
      <c r="E15856" s="408">
        <v>0.14000000000000001</v>
      </c>
      <c r="F15856" s="409">
        <v>45705.416932870372</v>
      </c>
      <c r="G15856" s="408">
        <v>0</v>
      </c>
    </row>
    <row r="15857" spans="1:7" ht="15" x14ac:dyDescent="0.2">
      <c r="A15857" s="407" t="s">
        <v>25156</v>
      </c>
      <c r="B15857" s="407" t="s">
        <v>25157</v>
      </c>
      <c r="C15857" s="408">
        <v>0</v>
      </c>
      <c r="D15857" s="408">
        <v>1.2749999999999999</v>
      </c>
      <c r="E15857" s="408">
        <v>1.2749999999999999</v>
      </c>
      <c r="F15857" s="409">
        <v>45244.599305555559</v>
      </c>
      <c r="G15857" s="408">
        <v>0</v>
      </c>
    </row>
    <row r="15858" spans="1:7" ht="15" x14ac:dyDescent="0.2">
      <c r="A15858" s="407" t="s">
        <v>25158</v>
      </c>
      <c r="B15858" s="407" t="s">
        <v>38326</v>
      </c>
      <c r="C15858" s="408">
        <v>0</v>
      </c>
      <c r="D15858" s="408">
        <v>1.0509999999999999</v>
      </c>
      <c r="E15858" s="408">
        <v>1.0509999999999999</v>
      </c>
      <c r="F15858" s="409">
        <v>45705.424166666664</v>
      </c>
      <c r="G15858" s="408">
        <v>0</v>
      </c>
    </row>
    <row r="15859" spans="1:7" ht="15" x14ac:dyDescent="0.25">
      <c r="A15859" s="407" t="s">
        <v>25159</v>
      </c>
      <c r="B15859" s="407" t="s">
        <v>25144</v>
      </c>
      <c r="C15859" s="406"/>
      <c r="D15859" s="408">
        <v>1.47</v>
      </c>
      <c r="E15859" s="408">
        <v>1.47</v>
      </c>
      <c r="F15859" s="409">
        <v>45428.602280092593</v>
      </c>
      <c r="G15859" s="408">
        <v>0</v>
      </c>
    </row>
    <row r="15860" spans="1:7" ht="15" x14ac:dyDescent="0.25">
      <c r="A15860" s="407" t="s">
        <v>25160</v>
      </c>
      <c r="B15860" s="407" t="s">
        <v>25161</v>
      </c>
      <c r="C15860" s="406"/>
      <c r="D15860" s="408">
        <v>0.05</v>
      </c>
      <c r="E15860" s="408">
        <v>0.05</v>
      </c>
      <c r="F15860" s="409">
        <v>46042.625960648147</v>
      </c>
      <c r="G15860" s="408">
        <v>0</v>
      </c>
    </row>
    <row r="15861" spans="1:7" ht="15" x14ac:dyDescent="0.2">
      <c r="A15861" s="407" t="s">
        <v>25162</v>
      </c>
      <c r="B15861" s="407" t="s">
        <v>34164</v>
      </c>
      <c r="C15861" s="408">
        <v>0</v>
      </c>
      <c r="D15861" s="408">
        <v>3.3500000000000002E-2</v>
      </c>
      <c r="E15861" s="408">
        <v>3.3500000000000002E-2</v>
      </c>
      <c r="F15861" s="409">
        <v>45428.641828703701</v>
      </c>
      <c r="G15861" s="408">
        <v>45000</v>
      </c>
    </row>
    <row r="15862" spans="1:7" ht="15" x14ac:dyDescent="0.25">
      <c r="A15862" s="407" t="s">
        <v>25163</v>
      </c>
      <c r="B15862" s="407" t="s">
        <v>25164</v>
      </c>
      <c r="C15862" s="406"/>
      <c r="D15862" s="408">
        <v>0.42499999999999999</v>
      </c>
      <c r="E15862" s="408">
        <v>0.42499999999999999</v>
      </c>
      <c r="F15862" s="409">
        <v>45244.586736111109</v>
      </c>
      <c r="G15862" s="408">
        <v>0</v>
      </c>
    </row>
    <row r="15863" spans="1:7" ht="15" x14ac:dyDescent="0.2">
      <c r="A15863" s="407" t="s">
        <v>25165</v>
      </c>
      <c r="B15863" s="407" t="s">
        <v>25166</v>
      </c>
      <c r="C15863" s="408">
        <v>0</v>
      </c>
      <c r="D15863" s="408">
        <v>0.108</v>
      </c>
      <c r="E15863" s="408">
        <v>0.108</v>
      </c>
      <c r="F15863" s="409">
        <v>44511.663553240738</v>
      </c>
      <c r="G15863" s="408">
        <v>0</v>
      </c>
    </row>
    <row r="15864" spans="1:7" ht="15" x14ac:dyDescent="0.25">
      <c r="A15864" s="407" t="s">
        <v>25167</v>
      </c>
      <c r="B15864" s="407" t="s">
        <v>25168</v>
      </c>
      <c r="C15864" s="408">
        <v>0</v>
      </c>
      <c r="D15864" s="408">
        <v>6.2</v>
      </c>
      <c r="E15864" s="408">
        <v>6.2</v>
      </c>
      <c r="F15864" s="406"/>
      <c r="G15864" s="408">
        <v>0</v>
      </c>
    </row>
    <row r="15865" spans="1:7" ht="15" x14ac:dyDescent="0.25">
      <c r="A15865" s="407" t="s">
        <v>25169</v>
      </c>
      <c r="B15865" s="407" t="s">
        <v>25170</v>
      </c>
      <c r="C15865" s="408">
        <v>0</v>
      </c>
      <c r="D15865" s="408">
        <v>1.99</v>
      </c>
      <c r="E15865" s="408">
        <v>1.99</v>
      </c>
      <c r="F15865" s="406"/>
      <c r="G15865" s="408">
        <v>0</v>
      </c>
    </row>
    <row r="15866" spans="1:7" ht="15" x14ac:dyDescent="0.2">
      <c r="A15866" s="407" t="s">
        <v>25171</v>
      </c>
      <c r="B15866" s="407" t="s">
        <v>25172</v>
      </c>
      <c r="C15866" s="408">
        <v>0</v>
      </c>
      <c r="D15866" s="408">
        <v>0.19</v>
      </c>
      <c r="E15866" s="408">
        <v>0.19</v>
      </c>
      <c r="F15866" s="409">
        <v>46044.432002314818</v>
      </c>
      <c r="G15866" s="408">
        <v>807</v>
      </c>
    </row>
    <row r="15867" spans="1:7" ht="15" x14ac:dyDescent="0.2">
      <c r="A15867" s="407" t="s">
        <v>25173</v>
      </c>
      <c r="B15867" s="407" t="s">
        <v>25174</v>
      </c>
      <c r="C15867" s="408">
        <v>0</v>
      </c>
      <c r="D15867" s="408">
        <v>1.75</v>
      </c>
      <c r="E15867" s="408">
        <v>1.75</v>
      </c>
      <c r="F15867" s="409">
        <v>44517.389398148145</v>
      </c>
      <c r="G15867" s="408">
        <v>0</v>
      </c>
    </row>
    <row r="15868" spans="1:7" ht="15" x14ac:dyDescent="0.2">
      <c r="A15868" s="407" t="s">
        <v>25175</v>
      </c>
      <c r="B15868" s="407" t="s">
        <v>25176</v>
      </c>
      <c r="C15868" s="408">
        <v>0</v>
      </c>
      <c r="D15868" s="408">
        <v>0.78</v>
      </c>
      <c r="E15868" s="408">
        <v>0.78</v>
      </c>
      <c r="F15868" s="409">
        <v>44881.40488425926</v>
      </c>
      <c r="G15868" s="408">
        <v>0</v>
      </c>
    </row>
    <row r="15869" spans="1:7" ht="15" x14ac:dyDescent="0.25">
      <c r="A15869" s="407" t="s">
        <v>25177</v>
      </c>
      <c r="B15869" s="407" t="s">
        <v>25178</v>
      </c>
      <c r="C15869" s="406"/>
      <c r="D15869" s="408">
        <v>0.8</v>
      </c>
      <c r="E15869" s="408">
        <v>0.8</v>
      </c>
      <c r="F15869" s="409">
        <v>46064.358368055553</v>
      </c>
      <c r="G15869" s="408">
        <v>0</v>
      </c>
    </row>
    <row r="15870" spans="1:7" ht="15" x14ac:dyDescent="0.25">
      <c r="A15870" s="407" t="s">
        <v>25179</v>
      </c>
      <c r="B15870" s="407" t="s">
        <v>25180</v>
      </c>
      <c r="C15870" s="408">
        <v>0</v>
      </c>
      <c r="D15870" s="408">
        <v>3.13</v>
      </c>
      <c r="E15870" s="408">
        <v>3.13</v>
      </c>
      <c r="F15870" s="406"/>
      <c r="G15870" s="408">
        <v>0</v>
      </c>
    </row>
    <row r="15871" spans="1:7" ht="15" x14ac:dyDescent="0.2">
      <c r="A15871" s="407" t="s">
        <v>25181</v>
      </c>
      <c r="B15871" s="407" t="s">
        <v>25182</v>
      </c>
      <c r="C15871" s="408">
        <v>0</v>
      </c>
      <c r="D15871" s="408">
        <v>0.59799999999999998</v>
      </c>
      <c r="E15871" s="408">
        <v>0.59799999999999998</v>
      </c>
      <c r="F15871" s="409">
        <v>44881.405069444445</v>
      </c>
      <c r="G15871" s="408">
        <v>0</v>
      </c>
    </row>
    <row r="15872" spans="1:7" ht="15" x14ac:dyDescent="0.25">
      <c r="A15872" s="407" t="s">
        <v>25183</v>
      </c>
      <c r="B15872" s="407" t="s">
        <v>25184</v>
      </c>
      <c r="C15872" s="408">
        <v>192</v>
      </c>
      <c r="D15872" s="408">
        <v>832.75082655069866</v>
      </c>
      <c r="E15872" s="408">
        <v>1058.9174932173655</v>
      </c>
      <c r="F15872" s="406"/>
      <c r="G15872" s="408">
        <v>0</v>
      </c>
    </row>
    <row r="15873" spans="1:7" ht="15" x14ac:dyDescent="0.25">
      <c r="A15873" s="407" t="s">
        <v>25185</v>
      </c>
      <c r="B15873" s="407" t="s">
        <v>25186</v>
      </c>
      <c r="C15873" s="408">
        <v>184.5</v>
      </c>
      <c r="D15873" s="408">
        <v>734.48543106016359</v>
      </c>
      <c r="E15873" s="408">
        <v>950.65209772683033</v>
      </c>
      <c r="F15873" s="406"/>
      <c r="G15873" s="408">
        <v>0</v>
      </c>
    </row>
    <row r="15874" spans="1:7" ht="15" x14ac:dyDescent="0.2">
      <c r="A15874" s="407" t="s">
        <v>38327</v>
      </c>
      <c r="B15874" s="407" t="s">
        <v>38328</v>
      </c>
      <c r="C15874" s="408">
        <v>367.00000000000006</v>
      </c>
      <c r="D15874" s="408">
        <v>817.09848473777038</v>
      </c>
      <c r="E15874" s="408">
        <v>1228.6818180711036</v>
      </c>
      <c r="F15874" s="409">
        <v>43021.45239583333</v>
      </c>
      <c r="G15874" s="408">
        <v>0</v>
      </c>
    </row>
    <row r="15875" spans="1:7" ht="15" x14ac:dyDescent="0.2">
      <c r="A15875" s="407" t="s">
        <v>38329</v>
      </c>
      <c r="B15875" s="407" t="s">
        <v>38330</v>
      </c>
      <c r="C15875" s="408">
        <v>367.00000000000006</v>
      </c>
      <c r="D15875" s="408">
        <v>817.09848473777038</v>
      </c>
      <c r="E15875" s="408">
        <v>1228.6818180711036</v>
      </c>
      <c r="F15875" s="409">
        <v>43021.452592592592</v>
      </c>
      <c r="G15875" s="408">
        <v>0</v>
      </c>
    </row>
    <row r="15876" spans="1:7" ht="15" x14ac:dyDescent="0.2">
      <c r="A15876" s="407" t="s">
        <v>38331</v>
      </c>
      <c r="B15876" s="407" t="s">
        <v>38332</v>
      </c>
      <c r="C15876" s="408">
        <v>367.00000000000006</v>
      </c>
      <c r="D15876" s="408">
        <v>817.09848473777038</v>
      </c>
      <c r="E15876" s="408">
        <v>1228.6818180711036</v>
      </c>
      <c r="F15876" s="409">
        <v>43021.452824074076</v>
      </c>
      <c r="G15876" s="408">
        <v>0</v>
      </c>
    </row>
    <row r="15877" spans="1:7" ht="15" x14ac:dyDescent="0.2">
      <c r="A15877" s="407" t="s">
        <v>38333</v>
      </c>
      <c r="B15877" s="407" t="s">
        <v>38334</v>
      </c>
      <c r="C15877" s="408">
        <v>367.00000000000006</v>
      </c>
      <c r="D15877" s="408">
        <v>817.09848473777038</v>
      </c>
      <c r="E15877" s="408">
        <v>1228.6818180711036</v>
      </c>
      <c r="F15877" s="409">
        <v>43021.452997685185</v>
      </c>
      <c r="G15877" s="408">
        <v>0</v>
      </c>
    </row>
    <row r="15878" spans="1:7" ht="15" x14ac:dyDescent="0.2">
      <c r="A15878" s="407" t="s">
        <v>25187</v>
      </c>
      <c r="B15878" s="407" t="s">
        <v>25188</v>
      </c>
      <c r="C15878" s="408">
        <v>367.5</v>
      </c>
      <c r="D15878" s="408">
        <v>1012.5124847377704</v>
      </c>
      <c r="E15878" s="408">
        <v>1429.5958180711036</v>
      </c>
      <c r="F15878" s="409">
        <v>44517.482349537036</v>
      </c>
      <c r="G15878" s="408">
        <v>0</v>
      </c>
    </row>
    <row r="15879" spans="1:7" ht="15" x14ac:dyDescent="0.2">
      <c r="A15879" s="407" t="s">
        <v>25189</v>
      </c>
      <c r="B15879" s="407" t="s">
        <v>25190</v>
      </c>
      <c r="C15879" s="408">
        <v>377</v>
      </c>
      <c r="D15879" s="408">
        <v>1012.5124847377704</v>
      </c>
      <c r="E15879" s="408">
        <v>1439.0958180711036</v>
      </c>
      <c r="F15879" s="409">
        <v>44517.482893518521</v>
      </c>
      <c r="G15879" s="408">
        <v>0</v>
      </c>
    </row>
    <row r="15880" spans="1:7" ht="15" x14ac:dyDescent="0.2">
      <c r="A15880" s="407" t="s">
        <v>25191</v>
      </c>
      <c r="B15880" s="407" t="s">
        <v>25192</v>
      </c>
      <c r="C15880" s="408">
        <v>367.5</v>
      </c>
      <c r="D15880" s="408">
        <v>1012.5124847377704</v>
      </c>
      <c r="E15880" s="408">
        <v>1429.5958180711036</v>
      </c>
      <c r="F15880" s="409">
        <v>44517.481851851851</v>
      </c>
      <c r="G15880" s="408">
        <v>0</v>
      </c>
    </row>
    <row r="15881" spans="1:7" ht="15" x14ac:dyDescent="0.2">
      <c r="A15881" s="407" t="s">
        <v>25193</v>
      </c>
      <c r="B15881" s="407" t="s">
        <v>25194</v>
      </c>
      <c r="C15881" s="408">
        <v>367.5</v>
      </c>
      <c r="D15881" s="408">
        <v>1012.5124847377704</v>
      </c>
      <c r="E15881" s="408">
        <v>1429.5958180711036</v>
      </c>
      <c r="F15881" s="409">
        <v>44517.481388888889</v>
      </c>
      <c r="G15881" s="408">
        <v>0</v>
      </c>
    </row>
    <row r="15882" spans="1:7" ht="15" x14ac:dyDescent="0.2">
      <c r="A15882" s="407" t="s">
        <v>25195</v>
      </c>
      <c r="B15882" s="407" t="s">
        <v>25196</v>
      </c>
      <c r="C15882" s="408">
        <v>0.01</v>
      </c>
      <c r="D15882" s="408">
        <v>10.8436</v>
      </c>
      <c r="E15882" s="408">
        <v>10.8536</v>
      </c>
      <c r="F15882" s="409">
        <v>44517.484733796293</v>
      </c>
      <c r="G15882" s="408">
        <v>0</v>
      </c>
    </row>
    <row r="15883" spans="1:7" ht="15" x14ac:dyDescent="0.2">
      <c r="A15883" s="407" t="s">
        <v>25197</v>
      </c>
      <c r="B15883" s="407" t="s">
        <v>25198</v>
      </c>
      <c r="C15883" s="408">
        <v>31.009999999999998</v>
      </c>
      <c r="D15883" s="408">
        <v>50.704889576287052</v>
      </c>
      <c r="E15883" s="408">
        <v>89.631556242953721</v>
      </c>
      <c r="F15883" s="409">
        <v>44517.341793981483</v>
      </c>
      <c r="G15883" s="408">
        <v>0</v>
      </c>
    </row>
    <row r="15884" spans="1:7" ht="15" x14ac:dyDescent="0.2">
      <c r="A15884" s="407" t="s">
        <v>38335</v>
      </c>
      <c r="B15884" s="407" t="s">
        <v>38336</v>
      </c>
      <c r="C15884" s="408">
        <v>30.014999999999997</v>
      </c>
      <c r="D15884" s="408">
        <v>57.28626872886116</v>
      </c>
      <c r="E15884" s="408">
        <v>92.717935395527832</v>
      </c>
      <c r="F15884" s="409">
        <v>43445.676747685182</v>
      </c>
      <c r="G15884" s="408">
        <v>0</v>
      </c>
    </row>
    <row r="15885" spans="1:7" ht="15" x14ac:dyDescent="0.25">
      <c r="A15885" s="407" t="s">
        <v>38337</v>
      </c>
      <c r="B15885" s="407" t="s">
        <v>38338</v>
      </c>
      <c r="C15885" s="408">
        <v>30.014999999999997</v>
      </c>
      <c r="D15885" s="408">
        <v>57.28626872886116</v>
      </c>
      <c r="E15885" s="408">
        <v>92.717935395527832</v>
      </c>
      <c r="F15885" s="406"/>
      <c r="G15885" s="408">
        <v>0</v>
      </c>
    </row>
    <row r="15886" spans="1:7" ht="15" x14ac:dyDescent="0.2">
      <c r="A15886" s="407" t="s">
        <v>25199</v>
      </c>
      <c r="B15886" s="407" t="s">
        <v>25200</v>
      </c>
      <c r="C15886" s="408">
        <v>28.093333333333334</v>
      </c>
      <c r="D15886" s="408">
        <v>52.041268728861162</v>
      </c>
      <c r="E15886" s="408">
        <v>85.55126872886116</v>
      </c>
      <c r="F15886" s="409">
        <v>44512.377141203702</v>
      </c>
      <c r="G15886" s="408">
        <v>0</v>
      </c>
    </row>
    <row r="15887" spans="1:7" ht="15" x14ac:dyDescent="0.25">
      <c r="A15887" s="407" t="s">
        <v>38339</v>
      </c>
      <c r="B15887" s="407" t="s">
        <v>38340</v>
      </c>
      <c r="C15887" s="408">
        <v>27.515000000000001</v>
      </c>
      <c r="D15887" s="408">
        <v>58.335268728861159</v>
      </c>
      <c r="E15887" s="408">
        <v>91.266935395527824</v>
      </c>
      <c r="F15887" s="406"/>
      <c r="G15887" s="408">
        <v>0</v>
      </c>
    </row>
    <row r="15888" spans="1:7" ht="15" x14ac:dyDescent="0.25">
      <c r="A15888" s="407" t="s">
        <v>38341</v>
      </c>
      <c r="B15888" s="407" t="s">
        <v>38342</v>
      </c>
      <c r="C15888" s="408">
        <v>27.515000000000001</v>
      </c>
      <c r="D15888" s="408">
        <v>58.335268728861159</v>
      </c>
      <c r="E15888" s="408">
        <v>91.266935395527824</v>
      </c>
      <c r="F15888" s="406"/>
      <c r="G15888" s="408">
        <v>0</v>
      </c>
    </row>
    <row r="15889" spans="1:7" ht="15" x14ac:dyDescent="0.2">
      <c r="A15889" s="407" t="s">
        <v>25201</v>
      </c>
      <c r="B15889" s="407" t="s">
        <v>25202</v>
      </c>
      <c r="C15889" s="408">
        <v>31.009999999999998</v>
      </c>
      <c r="D15889" s="408">
        <v>50.992268728861163</v>
      </c>
      <c r="E15889" s="408">
        <v>89.918935395527825</v>
      </c>
      <c r="F15889" s="409">
        <v>44517.34202546296</v>
      </c>
      <c r="G15889" s="408">
        <v>0</v>
      </c>
    </row>
    <row r="15890" spans="1:7" ht="15" x14ac:dyDescent="0.2">
      <c r="A15890" s="407" t="s">
        <v>25203</v>
      </c>
      <c r="B15890" s="407" t="s">
        <v>25204</v>
      </c>
      <c r="C15890" s="408">
        <v>28.093333333333334</v>
      </c>
      <c r="D15890" s="408">
        <v>52.041268728861162</v>
      </c>
      <c r="E15890" s="408">
        <v>88.05126872886116</v>
      </c>
      <c r="F15890" s="409">
        <v>44512.376828703702</v>
      </c>
      <c r="G15890" s="408">
        <v>0</v>
      </c>
    </row>
    <row r="15891" spans="1:7" ht="15" x14ac:dyDescent="0.25">
      <c r="A15891" s="407" t="s">
        <v>25205</v>
      </c>
      <c r="B15891" s="407" t="s">
        <v>25206</v>
      </c>
      <c r="C15891" s="406"/>
      <c r="D15891" s="408">
        <v>23.8276</v>
      </c>
      <c r="E15891" s="408">
        <v>23.8276</v>
      </c>
      <c r="F15891" s="406"/>
      <c r="G15891" s="408">
        <v>0</v>
      </c>
    </row>
    <row r="15892" spans="1:7" ht="15" x14ac:dyDescent="0.2">
      <c r="A15892" s="407" t="s">
        <v>25207</v>
      </c>
      <c r="B15892" s="407" t="s">
        <v>25208</v>
      </c>
      <c r="C15892" s="408">
        <v>14.504999999999999</v>
      </c>
      <c r="D15892" s="408">
        <v>51.858797580741623</v>
      </c>
      <c r="E15892" s="408">
        <v>73.863797580741618</v>
      </c>
      <c r="F15892" s="409">
        <v>44516.690879629627</v>
      </c>
      <c r="G15892" s="408">
        <v>0</v>
      </c>
    </row>
    <row r="15893" spans="1:7" ht="15" x14ac:dyDescent="0.2">
      <c r="A15893" s="407" t="s">
        <v>25209</v>
      </c>
      <c r="B15893" s="407" t="s">
        <v>25210</v>
      </c>
      <c r="C15893" s="408">
        <v>28.5</v>
      </c>
      <c r="D15893" s="408">
        <v>47.262099999999997</v>
      </c>
      <c r="E15893" s="408">
        <v>75.762100000000004</v>
      </c>
      <c r="F15893" s="409">
        <v>44516.689756944441</v>
      </c>
      <c r="G15893" s="408">
        <v>0</v>
      </c>
    </row>
    <row r="15894" spans="1:7" ht="15" x14ac:dyDescent="0.25">
      <c r="A15894" s="407" t="s">
        <v>25211</v>
      </c>
      <c r="B15894" s="407" t="s">
        <v>25212</v>
      </c>
      <c r="C15894" s="406"/>
      <c r="D15894" s="408">
        <v>18.276599999999998</v>
      </c>
      <c r="E15894" s="408">
        <v>18.276599999999998</v>
      </c>
      <c r="F15894" s="409">
        <v>44517.486122685186</v>
      </c>
      <c r="G15894" s="408">
        <v>0</v>
      </c>
    </row>
    <row r="15895" spans="1:7" ht="15" x14ac:dyDescent="0.25">
      <c r="A15895" s="407" t="s">
        <v>25213</v>
      </c>
      <c r="B15895" s="407" t="s">
        <v>25214</v>
      </c>
      <c r="C15895" s="408">
        <v>8</v>
      </c>
      <c r="D15895" s="408">
        <v>223.17077915257408</v>
      </c>
      <c r="E15895" s="408">
        <v>231.17077915257411</v>
      </c>
      <c r="F15895" s="406"/>
      <c r="G15895" s="408">
        <v>0</v>
      </c>
    </row>
    <row r="15896" spans="1:7" ht="15" x14ac:dyDescent="0.25">
      <c r="A15896" s="407" t="s">
        <v>25215</v>
      </c>
      <c r="B15896" s="407" t="s">
        <v>25216</v>
      </c>
      <c r="C15896" s="406"/>
      <c r="D15896" s="408">
        <v>143.2516</v>
      </c>
      <c r="E15896" s="408">
        <v>143.2516</v>
      </c>
      <c r="F15896" s="409">
        <v>44525.656678240739</v>
      </c>
      <c r="G15896" s="408">
        <v>0</v>
      </c>
    </row>
    <row r="15897" spans="1:7" ht="15" x14ac:dyDescent="0.25">
      <c r="A15897" s="407" t="s">
        <v>25217</v>
      </c>
      <c r="B15897" s="407" t="s">
        <v>25218</v>
      </c>
      <c r="C15897" s="408">
        <v>25.333333333333336</v>
      </c>
      <c r="D15897" s="408">
        <v>253.89061989915771</v>
      </c>
      <c r="E15897" s="408">
        <v>292.14061989915768</v>
      </c>
      <c r="F15897" s="406"/>
      <c r="G15897" s="408">
        <v>0</v>
      </c>
    </row>
    <row r="15898" spans="1:7" ht="15" x14ac:dyDescent="0.2">
      <c r="A15898" s="407" t="s">
        <v>25219</v>
      </c>
      <c r="B15898" s="407" t="s">
        <v>25220</v>
      </c>
      <c r="C15898" s="408">
        <v>16.833333333333332</v>
      </c>
      <c r="D15898" s="408">
        <v>203.06584788143527</v>
      </c>
      <c r="E15898" s="408">
        <v>225.31584788143527</v>
      </c>
      <c r="F15898" s="409">
        <v>44511.675162037034</v>
      </c>
      <c r="G15898" s="408">
        <v>0</v>
      </c>
    </row>
    <row r="15899" spans="1:7" ht="15" x14ac:dyDescent="0.25">
      <c r="A15899" s="407" t="s">
        <v>25221</v>
      </c>
      <c r="B15899" s="407" t="s">
        <v>25222</v>
      </c>
      <c r="C15899" s="408">
        <v>18.333333333333332</v>
      </c>
      <c r="D15899" s="408">
        <v>345.73377915257413</v>
      </c>
      <c r="E15899" s="408">
        <v>369.48377915257413</v>
      </c>
      <c r="F15899" s="406"/>
      <c r="G15899" s="408">
        <v>0</v>
      </c>
    </row>
    <row r="15900" spans="1:7" ht="15" x14ac:dyDescent="0.2">
      <c r="A15900" s="407" t="s">
        <v>25223</v>
      </c>
      <c r="B15900" s="407" t="s">
        <v>25224</v>
      </c>
      <c r="C15900" s="408">
        <v>0</v>
      </c>
      <c r="D15900" s="408">
        <v>24.3552</v>
      </c>
      <c r="E15900" s="408">
        <v>24.3552</v>
      </c>
      <c r="F15900" s="409">
        <v>44530.559756944444</v>
      </c>
      <c r="G15900" s="408">
        <v>0</v>
      </c>
    </row>
    <row r="15901" spans="1:7" ht="15" x14ac:dyDescent="0.25">
      <c r="A15901" s="407" t="s">
        <v>38343</v>
      </c>
      <c r="B15901" s="407" t="s">
        <v>38344</v>
      </c>
      <c r="C15901" s="408">
        <v>3.5</v>
      </c>
      <c r="D15901" s="408">
        <v>175.25909999999999</v>
      </c>
      <c r="E15901" s="408">
        <v>178.75909999999999</v>
      </c>
      <c r="F15901" s="406"/>
      <c r="G15901" s="408">
        <v>0</v>
      </c>
    </row>
    <row r="15902" spans="1:7" ht="15" x14ac:dyDescent="0.25">
      <c r="A15902" s="407" t="s">
        <v>38345</v>
      </c>
      <c r="B15902" s="407" t="s">
        <v>38346</v>
      </c>
      <c r="C15902" s="408">
        <v>3.5</v>
      </c>
      <c r="D15902" s="408">
        <v>175.25909999999999</v>
      </c>
      <c r="E15902" s="408">
        <v>178.75909999999999</v>
      </c>
      <c r="F15902" s="406"/>
      <c r="G15902" s="408">
        <v>0</v>
      </c>
    </row>
    <row r="15903" spans="1:7" ht="15" x14ac:dyDescent="0.2">
      <c r="A15903" s="407" t="s">
        <v>38347</v>
      </c>
      <c r="B15903" s="407" t="s">
        <v>38348</v>
      </c>
      <c r="C15903" s="408">
        <v>15</v>
      </c>
      <c r="D15903" s="408">
        <v>47.526228851880454</v>
      </c>
      <c r="E15903" s="408">
        <v>70.026228851880461</v>
      </c>
      <c r="F15903" s="409">
        <v>43021.478912037041</v>
      </c>
      <c r="G15903" s="408">
        <v>0</v>
      </c>
    </row>
    <row r="15904" spans="1:7" ht="15" x14ac:dyDescent="0.2">
      <c r="A15904" s="407" t="s">
        <v>38349</v>
      </c>
      <c r="B15904" s="407" t="s">
        <v>38350</v>
      </c>
      <c r="C15904" s="408">
        <v>15</v>
      </c>
      <c r="D15904" s="408">
        <v>47.423428851880459</v>
      </c>
      <c r="E15904" s="408">
        <v>69.923428851880445</v>
      </c>
      <c r="F15904" s="409">
        <v>43021.479398148149</v>
      </c>
      <c r="G15904" s="408">
        <v>0</v>
      </c>
    </row>
    <row r="15905" spans="1:7" ht="15" x14ac:dyDescent="0.2">
      <c r="A15905" s="407" t="s">
        <v>25225</v>
      </c>
      <c r="B15905" s="407" t="s">
        <v>25208</v>
      </c>
      <c r="C15905" s="408">
        <v>16.5</v>
      </c>
      <c r="D15905" s="408">
        <v>55.425628851880454</v>
      </c>
      <c r="E15905" s="408">
        <v>79.425628851880447</v>
      </c>
      <c r="F15905" s="409">
        <v>44516.691192129627</v>
      </c>
      <c r="G15905" s="408">
        <v>0</v>
      </c>
    </row>
    <row r="15906" spans="1:7" ht="15" x14ac:dyDescent="0.2">
      <c r="A15906" s="407" t="s">
        <v>25226</v>
      </c>
      <c r="B15906" s="407" t="s">
        <v>25210</v>
      </c>
      <c r="C15906" s="408">
        <v>16.5</v>
      </c>
      <c r="D15906" s="408">
        <v>55.322828851880459</v>
      </c>
      <c r="E15906" s="408">
        <v>79.322828851880445</v>
      </c>
      <c r="F15906" s="409">
        <v>44516.690023148149</v>
      </c>
      <c r="G15906" s="408">
        <v>0</v>
      </c>
    </row>
    <row r="15907" spans="1:7" ht="15" x14ac:dyDescent="0.2">
      <c r="A15907" s="407" t="s">
        <v>25227</v>
      </c>
      <c r="B15907" s="407" t="s">
        <v>25228</v>
      </c>
      <c r="C15907" s="408">
        <v>0</v>
      </c>
      <c r="D15907" s="408">
        <v>16.192799999999998</v>
      </c>
      <c r="E15907" s="408">
        <v>16.192799999999998</v>
      </c>
      <c r="F15907" s="409">
        <v>44517.485810185186</v>
      </c>
      <c r="G15907" s="408">
        <v>0</v>
      </c>
    </row>
    <row r="15908" spans="1:7" ht="15" x14ac:dyDescent="0.25">
      <c r="A15908" s="407" t="s">
        <v>25229</v>
      </c>
      <c r="B15908" s="407" t="s">
        <v>25230</v>
      </c>
      <c r="C15908" s="406"/>
      <c r="D15908" s="408">
        <v>1.8322000000000001</v>
      </c>
      <c r="E15908" s="408">
        <v>1.8322000000000001</v>
      </c>
      <c r="F15908" s="409">
        <v>43300.475046296298</v>
      </c>
      <c r="G15908" s="408">
        <v>0</v>
      </c>
    </row>
    <row r="15909" spans="1:7" ht="15" x14ac:dyDescent="0.25">
      <c r="A15909" s="407" t="s">
        <v>25231</v>
      </c>
      <c r="B15909" s="407" t="s">
        <v>25232</v>
      </c>
      <c r="C15909" s="406"/>
      <c r="D15909" s="408">
        <v>1.8322000000000001</v>
      </c>
      <c r="E15909" s="408">
        <v>1.8322000000000001</v>
      </c>
      <c r="F15909" s="409">
        <v>43300.472962962966</v>
      </c>
      <c r="G15909" s="408">
        <v>0</v>
      </c>
    </row>
    <row r="15910" spans="1:7" ht="15" x14ac:dyDescent="0.2">
      <c r="A15910" s="407" t="s">
        <v>25233</v>
      </c>
      <c r="B15910" s="407" t="s">
        <v>25234</v>
      </c>
      <c r="C15910" s="408">
        <v>0</v>
      </c>
      <c r="D15910" s="408">
        <v>123.83953745772233</v>
      </c>
      <c r="E15910" s="408">
        <v>123.83953745772233</v>
      </c>
      <c r="F15910" s="409">
        <v>43069.452569444446</v>
      </c>
      <c r="G15910" s="408">
        <v>0</v>
      </c>
    </row>
    <row r="15911" spans="1:7" ht="15" x14ac:dyDescent="0.2">
      <c r="A15911" s="407" t="s">
        <v>25235</v>
      </c>
      <c r="B15911" s="407" t="s">
        <v>25236</v>
      </c>
      <c r="C15911" s="408">
        <v>0</v>
      </c>
      <c r="D15911" s="408">
        <v>123.83953745772233</v>
      </c>
      <c r="E15911" s="408">
        <v>123.83953745772233</v>
      </c>
      <c r="F15911" s="409">
        <v>43069.445127314815</v>
      </c>
      <c r="G15911" s="408">
        <v>0</v>
      </c>
    </row>
    <row r="15912" spans="1:7" ht="15" x14ac:dyDescent="0.2">
      <c r="A15912" s="407" t="s">
        <v>25237</v>
      </c>
      <c r="B15912" s="407" t="s">
        <v>25238</v>
      </c>
      <c r="C15912" s="408">
        <v>0</v>
      </c>
      <c r="D15912" s="408">
        <v>166.67073745772234</v>
      </c>
      <c r="E15912" s="408">
        <v>166.67073745772234</v>
      </c>
      <c r="F15912" s="409">
        <v>43078.640613425923</v>
      </c>
      <c r="G15912" s="408">
        <v>0</v>
      </c>
    </row>
    <row r="15913" spans="1:7" ht="15" x14ac:dyDescent="0.25">
      <c r="A15913" s="407" t="s">
        <v>25239</v>
      </c>
      <c r="B15913" s="407" t="s">
        <v>25240</v>
      </c>
      <c r="C15913" s="406"/>
      <c r="D15913" s="408">
        <v>5.4695999999999998</v>
      </c>
      <c r="E15913" s="408">
        <v>5.4695999999999998</v>
      </c>
      <c r="F15913" s="409">
        <v>43032.49050925926</v>
      </c>
      <c r="G15913" s="408">
        <v>0</v>
      </c>
    </row>
    <row r="15914" spans="1:7" ht="15" x14ac:dyDescent="0.2">
      <c r="A15914" s="407" t="s">
        <v>25241</v>
      </c>
      <c r="B15914" s="407" t="s">
        <v>25242</v>
      </c>
      <c r="C15914" s="408">
        <v>0</v>
      </c>
      <c r="D15914" s="408">
        <v>123.83953745772233</v>
      </c>
      <c r="E15914" s="408">
        <v>123.83953745772233</v>
      </c>
      <c r="F15914" s="409">
        <v>43069.578692129631</v>
      </c>
      <c r="G15914" s="408">
        <v>0</v>
      </c>
    </row>
    <row r="15915" spans="1:7" ht="15" x14ac:dyDescent="0.2">
      <c r="A15915" s="407" t="s">
        <v>25243</v>
      </c>
      <c r="B15915" s="407" t="s">
        <v>25244</v>
      </c>
      <c r="C15915" s="408">
        <v>0</v>
      </c>
      <c r="D15915" s="408">
        <v>123.83953745772233</v>
      </c>
      <c r="E15915" s="408">
        <v>123.83953745772233</v>
      </c>
      <c r="F15915" s="409">
        <v>43070.452187499999</v>
      </c>
      <c r="G15915" s="408">
        <v>0</v>
      </c>
    </row>
    <row r="15916" spans="1:7" ht="15" x14ac:dyDescent="0.25">
      <c r="A15916" s="407" t="s">
        <v>25245</v>
      </c>
      <c r="B15916" s="407" t="s">
        <v>25246</v>
      </c>
      <c r="C15916" s="406"/>
      <c r="D15916" s="408">
        <v>5.4695999999999998</v>
      </c>
      <c r="E15916" s="408">
        <v>5.4695999999999998</v>
      </c>
      <c r="F15916" s="409">
        <v>43032.493460648147</v>
      </c>
      <c r="G15916" s="408">
        <v>0</v>
      </c>
    </row>
    <row r="15917" spans="1:7" ht="15" x14ac:dyDescent="0.25">
      <c r="A15917" s="407" t="s">
        <v>25247</v>
      </c>
      <c r="B15917" s="407" t="s">
        <v>25248</v>
      </c>
      <c r="C15917" s="406"/>
      <c r="D15917" s="408">
        <v>5.4695999999999998</v>
      </c>
      <c r="E15917" s="408">
        <v>5.4695999999999998</v>
      </c>
      <c r="F15917" s="409">
        <v>43032.494479166664</v>
      </c>
      <c r="G15917" s="408">
        <v>0</v>
      </c>
    </row>
    <row r="15918" spans="1:7" ht="15" x14ac:dyDescent="0.2">
      <c r="A15918" s="407" t="s">
        <v>25249</v>
      </c>
      <c r="B15918" s="407" t="s">
        <v>25250</v>
      </c>
      <c r="C15918" s="408">
        <v>0</v>
      </c>
      <c r="D15918" s="408">
        <v>62.763558305148216</v>
      </c>
      <c r="E15918" s="408">
        <v>62.763558305148216</v>
      </c>
      <c r="F15918" s="409">
        <v>43073.460717592592</v>
      </c>
      <c r="G15918" s="408">
        <v>0</v>
      </c>
    </row>
    <row r="15919" spans="1:7" ht="15" x14ac:dyDescent="0.2">
      <c r="A15919" s="407" t="s">
        <v>25251</v>
      </c>
      <c r="B15919" s="407" t="s">
        <v>25252</v>
      </c>
      <c r="C15919" s="408">
        <v>0</v>
      </c>
      <c r="D15919" s="408">
        <v>62.763558305148216</v>
      </c>
      <c r="E15919" s="408">
        <v>62.763558305148216</v>
      </c>
      <c r="F15919" s="409">
        <v>43073.468391203707</v>
      </c>
      <c r="G15919" s="408">
        <v>0</v>
      </c>
    </row>
    <row r="15920" spans="1:7" ht="15" x14ac:dyDescent="0.2">
      <c r="A15920" s="407" t="s">
        <v>25253</v>
      </c>
      <c r="B15920" s="407" t="s">
        <v>25254</v>
      </c>
      <c r="C15920" s="408">
        <v>0</v>
      </c>
      <c r="D15920" s="408">
        <v>62.763558305148216</v>
      </c>
      <c r="E15920" s="408">
        <v>62.763558305148216</v>
      </c>
      <c r="F15920" s="409">
        <v>43073.471759259257</v>
      </c>
      <c r="G15920" s="408">
        <v>0</v>
      </c>
    </row>
    <row r="15921" spans="1:7" ht="15" x14ac:dyDescent="0.25">
      <c r="A15921" s="407" t="s">
        <v>25255</v>
      </c>
      <c r="B15921" s="407" t="s">
        <v>25256</v>
      </c>
      <c r="C15921" s="408">
        <v>0</v>
      </c>
      <c r="D15921" s="408">
        <v>18.09</v>
      </c>
      <c r="E15921" s="408">
        <v>18.09</v>
      </c>
      <c r="F15921" s="406"/>
      <c r="G15921" s="408">
        <v>0</v>
      </c>
    </row>
    <row r="15922" spans="1:7" ht="15" x14ac:dyDescent="0.2">
      <c r="A15922" s="407" t="s">
        <v>25257</v>
      </c>
      <c r="B15922" s="407" t="s">
        <v>25258</v>
      </c>
      <c r="C15922" s="408">
        <v>0</v>
      </c>
      <c r="D15922" s="408">
        <v>3.55</v>
      </c>
      <c r="E15922" s="408">
        <v>3.55</v>
      </c>
      <c r="F15922" s="409">
        <v>45701.425844907404</v>
      </c>
      <c r="G15922" s="408">
        <v>0</v>
      </c>
    </row>
    <row r="15923" spans="1:7" ht="15" x14ac:dyDescent="0.2">
      <c r="A15923" s="407" t="s">
        <v>25259</v>
      </c>
      <c r="B15923" s="407" t="s">
        <v>25260</v>
      </c>
      <c r="C15923" s="408">
        <v>0</v>
      </c>
      <c r="D15923" s="408">
        <v>0.4556</v>
      </c>
      <c r="E15923" s="408">
        <v>0.4556</v>
      </c>
      <c r="F15923" s="409">
        <v>45910.331064814818</v>
      </c>
      <c r="G15923" s="408">
        <v>0</v>
      </c>
    </row>
    <row r="15924" spans="1:7" ht="15" x14ac:dyDescent="0.2">
      <c r="A15924" s="407" t="s">
        <v>25261</v>
      </c>
      <c r="B15924" s="407" t="s">
        <v>25262</v>
      </c>
      <c r="C15924" s="408">
        <v>0</v>
      </c>
      <c r="D15924" s="408">
        <v>0.33978974154001951</v>
      </c>
      <c r="E15924" s="408">
        <v>0.33978974154001951</v>
      </c>
      <c r="F15924" s="409">
        <v>45699.517870370371</v>
      </c>
      <c r="G15924" s="408">
        <v>217</v>
      </c>
    </row>
    <row r="15925" spans="1:7" ht="15" x14ac:dyDescent="0.2">
      <c r="A15925" s="407" t="s">
        <v>25263</v>
      </c>
      <c r="B15925" s="407" t="s">
        <v>25264</v>
      </c>
      <c r="C15925" s="408">
        <v>0</v>
      </c>
      <c r="D15925" s="408">
        <v>25.26</v>
      </c>
      <c r="E15925" s="408">
        <v>25.26</v>
      </c>
      <c r="F15925" s="409">
        <v>44517.487083333333</v>
      </c>
      <c r="G15925" s="408">
        <v>0</v>
      </c>
    </row>
    <row r="15926" spans="1:7" ht="15" x14ac:dyDescent="0.2">
      <c r="A15926" s="407" t="s">
        <v>25265</v>
      </c>
      <c r="B15926" s="407" t="s">
        <v>25266</v>
      </c>
      <c r="C15926" s="408">
        <v>0</v>
      </c>
      <c r="D15926" s="408">
        <v>183</v>
      </c>
      <c r="E15926" s="408">
        <v>183</v>
      </c>
      <c r="F15926" s="409">
        <v>43244.451747685183</v>
      </c>
      <c r="G15926" s="408">
        <v>0</v>
      </c>
    </row>
    <row r="15927" spans="1:7" ht="15" x14ac:dyDescent="0.2">
      <c r="A15927" s="407" t="s">
        <v>38351</v>
      </c>
      <c r="B15927" s="407" t="s">
        <v>38352</v>
      </c>
      <c r="C15927" s="408">
        <v>0</v>
      </c>
      <c r="D15927" s="408">
        <v>172</v>
      </c>
      <c r="E15927" s="408">
        <v>172</v>
      </c>
      <c r="F15927" s="409">
        <v>43244.451921296299</v>
      </c>
      <c r="G15927" s="408">
        <v>0</v>
      </c>
    </row>
    <row r="15928" spans="1:7" ht="15" x14ac:dyDescent="0.2">
      <c r="A15928" s="407" t="s">
        <v>25267</v>
      </c>
      <c r="B15928" s="407" t="s">
        <v>25268</v>
      </c>
      <c r="C15928" s="408">
        <v>0</v>
      </c>
      <c r="D15928" s="408">
        <v>172</v>
      </c>
      <c r="E15928" s="408">
        <v>172</v>
      </c>
      <c r="F15928" s="409">
        <v>43244.451967592591</v>
      </c>
      <c r="G15928" s="408">
        <v>0</v>
      </c>
    </row>
    <row r="15929" spans="1:7" ht="15" x14ac:dyDescent="0.2">
      <c r="A15929" s="407" t="s">
        <v>25269</v>
      </c>
      <c r="B15929" s="407" t="s">
        <v>25270</v>
      </c>
      <c r="C15929" s="408">
        <v>0</v>
      </c>
      <c r="D15929" s="408">
        <v>172</v>
      </c>
      <c r="E15929" s="408">
        <v>172</v>
      </c>
      <c r="F15929" s="409">
        <v>43244.452013888891</v>
      </c>
      <c r="G15929" s="408">
        <v>0</v>
      </c>
    </row>
    <row r="15930" spans="1:7" ht="15" x14ac:dyDescent="0.2">
      <c r="A15930" s="407" t="s">
        <v>25271</v>
      </c>
      <c r="B15930" s="407" t="s">
        <v>25272</v>
      </c>
      <c r="C15930" s="408">
        <v>30</v>
      </c>
      <c r="D15930" s="408">
        <v>168</v>
      </c>
      <c r="E15930" s="408">
        <v>198</v>
      </c>
      <c r="F15930" s="409">
        <v>43244.452048611114</v>
      </c>
      <c r="G15930" s="408">
        <v>0</v>
      </c>
    </row>
    <row r="15931" spans="1:7" ht="15" x14ac:dyDescent="0.2">
      <c r="A15931" s="407" t="s">
        <v>25273</v>
      </c>
      <c r="B15931" s="407" t="s">
        <v>25274</v>
      </c>
      <c r="C15931" s="408">
        <v>30</v>
      </c>
      <c r="D15931" s="408">
        <v>142</v>
      </c>
      <c r="E15931" s="408">
        <v>172</v>
      </c>
      <c r="F15931" s="409">
        <v>43244.452094907407</v>
      </c>
      <c r="G15931" s="408">
        <v>0</v>
      </c>
    </row>
    <row r="15932" spans="1:7" ht="15" x14ac:dyDescent="0.2">
      <c r="A15932" s="407" t="s">
        <v>25275</v>
      </c>
      <c r="B15932" s="407" t="s">
        <v>25276</v>
      </c>
      <c r="C15932" s="408">
        <v>0</v>
      </c>
      <c r="D15932" s="408">
        <v>5</v>
      </c>
      <c r="E15932" s="408">
        <v>5</v>
      </c>
      <c r="F15932" s="409">
        <v>44881.405219907407</v>
      </c>
      <c r="G15932" s="408">
        <v>6</v>
      </c>
    </row>
    <row r="15933" spans="1:7" ht="15" x14ac:dyDescent="0.2">
      <c r="A15933" s="407" t="s">
        <v>25277</v>
      </c>
      <c r="B15933" s="407" t="s">
        <v>25278</v>
      </c>
      <c r="C15933" s="408">
        <v>21</v>
      </c>
      <c r="D15933" s="408">
        <v>205.15</v>
      </c>
      <c r="E15933" s="408">
        <v>234.06666666666666</v>
      </c>
      <c r="F15933" s="409">
        <v>44512.553842592592</v>
      </c>
      <c r="G15933" s="408">
        <v>0</v>
      </c>
    </row>
    <row r="15934" spans="1:7" ht="15" x14ac:dyDescent="0.2">
      <c r="A15934" s="407" t="s">
        <v>25279</v>
      </c>
      <c r="B15934" s="407" t="s">
        <v>25280</v>
      </c>
      <c r="C15934" s="408">
        <v>20</v>
      </c>
      <c r="D15934" s="408">
        <v>246.15</v>
      </c>
      <c r="E15934" s="408">
        <v>271.56666666666666</v>
      </c>
      <c r="F15934" s="409">
        <v>44512.556481481479</v>
      </c>
      <c r="G15934" s="408">
        <v>0</v>
      </c>
    </row>
    <row r="15935" spans="1:7" ht="15" x14ac:dyDescent="0.2">
      <c r="A15935" s="407" t="s">
        <v>25281</v>
      </c>
      <c r="B15935" s="407" t="s">
        <v>25282</v>
      </c>
      <c r="C15935" s="408">
        <v>50</v>
      </c>
      <c r="D15935" s="408">
        <v>212.07499999999999</v>
      </c>
      <c r="E15935" s="408">
        <v>262.07499999999999</v>
      </c>
      <c r="F15935" s="409">
        <v>44512.559606481482</v>
      </c>
      <c r="G15935" s="408">
        <v>0</v>
      </c>
    </row>
    <row r="15936" spans="1:7" ht="15" x14ac:dyDescent="0.2">
      <c r="A15936" s="407" t="s">
        <v>25283</v>
      </c>
      <c r="B15936" s="407" t="s">
        <v>25284</v>
      </c>
      <c r="C15936" s="408">
        <v>0</v>
      </c>
      <c r="D15936" s="408">
        <v>122.7</v>
      </c>
      <c r="E15936" s="408">
        <v>122.7</v>
      </c>
      <c r="F15936" s="409">
        <v>45071.378391203703</v>
      </c>
      <c r="G15936" s="408">
        <v>6</v>
      </c>
    </row>
    <row r="15937" spans="1:7" ht="15" x14ac:dyDescent="0.25">
      <c r="A15937" s="407" t="s">
        <v>25285</v>
      </c>
      <c r="B15937" s="407" t="s">
        <v>25286</v>
      </c>
      <c r="C15937" s="408">
        <v>0</v>
      </c>
      <c r="D15937" s="408">
        <v>19.98</v>
      </c>
      <c r="E15937" s="408">
        <v>19.98</v>
      </c>
      <c r="F15937" s="406"/>
      <c r="G15937" s="408">
        <v>0</v>
      </c>
    </row>
    <row r="15938" spans="1:7" ht="15" x14ac:dyDescent="0.2">
      <c r="A15938" s="407" t="s">
        <v>25287</v>
      </c>
      <c r="B15938" s="407" t="s">
        <v>25288</v>
      </c>
      <c r="C15938" s="408">
        <v>0</v>
      </c>
      <c r="D15938" s="408">
        <v>4.5</v>
      </c>
      <c r="E15938" s="408">
        <v>4.5</v>
      </c>
      <c r="F15938" s="409">
        <v>44813.355034722219</v>
      </c>
      <c r="G15938" s="408">
        <v>15</v>
      </c>
    </row>
    <row r="15939" spans="1:7" ht="15" x14ac:dyDescent="0.2">
      <c r="A15939" s="407" t="s">
        <v>25289</v>
      </c>
      <c r="B15939" s="407" t="s">
        <v>25290</v>
      </c>
      <c r="C15939" s="408">
        <v>0</v>
      </c>
      <c r="D15939" s="408">
        <v>16.14</v>
      </c>
      <c r="E15939" s="408">
        <v>16.14</v>
      </c>
      <c r="F15939" s="409">
        <v>44524.672442129631</v>
      </c>
      <c r="G15939" s="408">
        <v>4</v>
      </c>
    </row>
    <row r="15940" spans="1:7" ht="15" x14ac:dyDescent="0.2">
      <c r="A15940" s="407" t="s">
        <v>25291</v>
      </c>
      <c r="B15940" s="407" t="s">
        <v>25292</v>
      </c>
      <c r="C15940" s="408">
        <v>0</v>
      </c>
      <c r="D15940" s="408">
        <v>18.100000000000001</v>
      </c>
      <c r="E15940" s="408">
        <v>18.100000000000001</v>
      </c>
      <c r="F15940" s="409">
        <v>44511.66678240741</v>
      </c>
      <c r="G15940" s="408">
        <v>0</v>
      </c>
    </row>
    <row r="15941" spans="1:7" ht="15" x14ac:dyDescent="0.2">
      <c r="A15941" s="407" t="s">
        <v>25293</v>
      </c>
      <c r="B15941" s="407" t="s">
        <v>25294</v>
      </c>
      <c r="C15941" s="408">
        <v>0</v>
      </c>
      <c r="D15941" s="408">
        <v>1.95</v>
      </c>
      <c r="E15941" s="408">
        <v>1.95</v>
      </c>
      <c r="F15941" s="409">
        <v>45328.4921412037</v>
      </c>
      <c r="G15941" s="408">
        <v>0</v>
      </c>
    </row>
    <row r="15942" spans="1:7" ht="15" x14ac:dyDescent="0.2">
      <c r="A15942" s="407" t="s">
        <v>25295</v>
      </c>
      <c r="B15942" s="407" t="s">
        <v>25296</v>
      </c>
      <c r="C15942" s="408">
        <v>0</v>
      </c>
      <c r="D15942" s="408">
        <v>6.8</v>
      </c>
      <c r="E15942" s="408">
        <v>6.8</v>
      </c>
      <c r="F15942" s="409">
        <v>44813.356944444444</v>
      </c>
      <c r="G15942" s="408">
        <v>0</v>
      </c>
    </row>
    <row r="15943" spans="1:7" ht="15" x14ac:dyDescent="0.2">
      <c r="A15943" s="407" t="s">
        <v>25297</v>
      </c>
      <c r="B15943" s="407" t="s">
        <v>25298</v>
      </c>
      <c r="C15943" s="408">
        <v>0</v>
      </c>
      <c r="D15943" s="408">
        <v>8.6999999999999993</v>
      </c>
      <c r="E15943" s="408">
        <v>8.6999999999999993</v>
      </c>
      <c r="F15943" s="409">
        <v>44813.35728009259</v>
      </c>
      <c r="G15943" s="408">
        <v>1</v>
      </c>
    </row>
    <row r="15944" spans="1:7" ht="15" x14ac:dyDescent="0.2">
      <c r="A15944" s="407" t="s">
        <v>25299</v>
      </c>
      <c r="B15944" s="407" t="s">
        <v>25300</v>
      </c>
      <c r="C15944" s="408">
        <v>0</v>
      </c>
      <c r="D15944" s="408">
        <v>52</v>
      </c>
      <c r="E15944" s="408">
        <v>52</v>
      </c>
      <c r="F15944" s="409">
        <v>45701.420706018522</v>
      </c>
      <c r="G15944" s="408">
        <v>0</v>
      </c>
    </row>
    <row r="15945" spans="1:7" ht="15" x14ac:dyDescent="0.2">
      <c r="A15945" s="407" t="s">
        <v>25301</v>
      </c>
      <c r="B15945" s="407" t="s">
        <v>25302</v>
      </c>
      <c r="C15945" s="408">
        <v>0</v>
      </c>
      <c r="D15945" s="408">
        <v>5.6</v>
      </c>
      <c r="E15945" s="408">
        <v>5.6</v>
      </c>
      <c r="F15945" s="409">
        <v>44526.352164351854</v>
      </c>
      <c r="G15945" s="408">
        <v>0</v>
      </c>
    </row>
    <row r="15946" spans="1:7" ht="15" x14ac:dyDescent="0.2">
      <c r="A15946" s="407" t="s">
        <v>25303</v>
      </c>
      <c r="B15946" s="407" t="s">
        <v>25304</v>
      </c>
      <c r="C15946" s="408">
        <v>3.8333333333333335</v>
      </c>
      <c r="D15946" s="408">
        <v>8.4515918838770094</v>
      </c>
      <c r="E15946" s="408">
        <v>20.201591883877008</v>
      </c>
      <c r="F15946" s="409">
        <v>44523.499513888892</v>
      </c>
      <c r="G15946" s="408">
        <v>0</v>
      </c>
    </row>
    <row r="15947" spans="1:7" ht="15" x14ac:dyDescent="0.2">
      <c r="A15947" s="407" t="s">
        <v>38353</v>
      </c>
      <c r="B15947" s="407" t="s">
        <v>38354</v>
      </c>
      <c r="C15947" s="408">
        <v>1.6666666666666665</v>
      </c>
      <c r="D15947" s="408">
        <v>8.4347224389990103</v>
      </c>
      <c r="E15947" s="408">
        <v>15.518055772332342</v>
      </c>
      <c r="F15947" s="409">
        <v>44684.368784722225</v>
      </c>
      <c r="G15947" s="408">
        <v>0</v>
      </c>
    </row>
    <row r="15948" spans="1:7" ht="15" x14ac:dyDescent="0.2">
      <c r="A15948" s="407" t="s">
        <v>25305</v>
      </c>
      <c r="B15948" s="407" t="s">
        <v>25306</v>
      </c>
      <c r="C15948" s="408">
        <v>0</v>
      </c>
      <c r="D15948" s="408">
        <v>6.3</v>
      </c>
      <c r="E15948" s="408">
        <v>6.3</v>
      </c>
      <c r="F15948" s="409">
        <v>44813.357592592591</v>
      </c>
      <c r="G15948" s="408">
        <v>78</v>
      </c>
    </row>
    <row r="15949" spans="1:7" ht="15" x14ac:dyDescent="0.2">
      <c r="A15949" s="407" t="s">
        <v>25307</v>
      </c>
      <c r="B15949" s="407" t="s">
        <v>25308</v>
      </c>
      <c r="C15949" s="408">
        <v>3</v>
      </c>
      <c r="D15949" s="408">
        <v>4.5029016628852441</v>
      </c>
      <c r="E15949" s="408">
        <v>12.502901662885245</v>
      </c>
      <c r="F15949" s="409">
        <v>45111.646701388891</v>
      </c>
      <c r="G15949" s="408">
        <v>0</v>
      </c>
    </row>
    <row r="15950" spans="1:7" ht="15" x14ac:dyDescent="0.2">
      <c r="A15950" s="407" t="s">
        <v>25309</v>
      </c>
      <c r="B15950" s="407" t="s">
        <v>25310</v>
      </c>
      <c r="C15950" s="408">
        <v>0</v>
      </c>
      <c r="D15950" s="408">
        <v>19</v>
      </c>
      <c r="E15950" s="408">
        <v>19</v>
      </c>
      <c r="F15950" s="409">
        <v>45174.350405092591</v>
      </c>
      <c r="G15950" s="408">
        <v>0</v>
      </c>
    </row>
    <row r="15951" spans="1:7" ht="15" x14ac:dyDescent="0.2">
      <c r="A15951" s="407" t="s">
        <v>25311</v>
      </c>
      <c r="B15951" s="407" t="s">
        <v>25312</v>
      </c>
      <c r="C15951" s="408">
        <v>25</v>
      </c>
      <c r="D15951" s="408">
        <v>12.587999999999999</v>
      </c>
      <c r="E15951" s="408">
        <v>43.004666666666665</v>
      </c>
      <c r="F15951" s="409">
        <v>44517.342638888891</v>
      </c>
      <c r="G15951" s="408">
        <v>0</v>
      </c>
    </row>
    <row r="15952" spans="1:7" ht="15" x14ac:dyDescent="0.2">
      <c r="A15952" s="407" t="s">
        <v>25313</v>
      </c>
      <c r="B15952" s="407" t="s">
        <v>25314</v>
      </c>
      <c r="C15952" s="408">
        <v>25</v>
      </c>
      <c r="D15952" s="408">
        <v>12.587999999999999</v>
      </c>
      <c r="E15952" s="408">
        <v>43.004666666666665</v>
      </c>
      <c r="F15952" s="409">
        <v>44517.342928240738</v>
      </c>
      <c r="G15952" s="408">
        <v>0</v>
      </c>
    </row>
    <row r="15953" spans="1:7" ht="15" x14ac:dyDescent="0.2">
      <c r="A15953" s="407" t="s">
        <v>25315</v>
      </c>
      <c r="B15953" s="407" t="s">
        <v>25316</v>
      </c>
      <c r="C15953" s="408">
        <v>0</v>
      </c>
      <c r="D15953" s="408">
        <v>9.1199999999999992</v>
      </c>
      <c r="E15953" s="408">
        <v>9.1199999999999992</v>
      </c>
      <c r="F15953" s="409">
        <v>44873.439942129633</v>
      </c>
      <c r="G15953" s="408">
        <v>0</v>
      </c>
    </row>
    <row r="15954" spans="1:7" ht="15" x14ac:dyDescent="0.2">
      <c r="A15954" s="407" t="s">
        <v>25317</v>
      </c>
      <c r="B15954" s="407" t="s">
        <v>25318</v>
      </c>
      <c r="C15954" s="408">
        <v>0</v>
      </c>
      <c r="D15954" s="408">
        <v>7.1</v>
      </c>
      <c r="E15954" s="408">
        <v>7.1</v>
      </c>
      <c r="F15954" s="409">
        <v>44510.407175925924</v>
      </c>
      <c r="G15954" s="408">
        <v>0</v>
      </c>
    </row>
    <row r="15955" spans="1:7" ht="15" x14ac:dyDescent="0.2">
      <c r="A15955" s="407" t="s">
        <v>25319</v>
      </c>
      <c r="B15955" s="407" t="s">
        <v>25320</v>
      </c>
      <c r="C15955" s="408">
        <v>30</v>
      </c>
      <c r="D15955" s="408">
        <v>18.882000000000001</v>
      </c>
      <c r="E15955" s="408">
        <v>54.298666666666669</v>
      </c>
      <c r="F15955" s="409">
        <v>44517.343229166669</v>
      </c>
      <c r="G15955" s="408">
        <v>0</v>
      </c>
    </row>
    <row r="15956" spans="1:7" ht="15" x14ac:dyDescent="0.2">
      <c r="A15956" s="407" t="s">
        <v>25321</v>
      </c>
      <c r="B15956" s="407" t="s">
        <v>25322</v>
      </c>
      <c r="C15956" s="408">
        <v>30</v>
      </c>
      <c r="D15956" s="408">
        <v>18.882000000000001</v>
      </c>
      <c r="E15956" s="408">
        <v>54.298666666666669</v>
      </c>
      <c r="F15956" s="409">
        <v>44517.343506944446</v>
      </c>
      <c r="G15956" s="408">
        <v>0</v>
      </c>
    </row>
    <row r="15957" spans="1:7" ht="15" x14ac:dyDescent="0.2">
      <c r="A15957" s="407" t="s">
        <v>25323</v>
      </c>
      <c r="B15957" s="407" t="s">
        <v>25324</v>
      </c>
      <c r="C15957" s="408">
        <v>0</v>
      </c>
      <c r="D15957" s="408">
        <v>6.2</v>
      </c>
      <c r="E15957" s="408">
        <v>6.2</v>
      </c>
      <c r="F15957" s="409">
        <v>44517.385034722225</v>
      </c>
      <c r="G15957" s="408">
        <v>0</v>
      </c>
    </row>
    <row r="15958" spans="1:7" ht="15" x14ac:dyDescent="0.2">
      <c r="A15958" s="407" t="s">
        <v>25325</v>
      </c>
      <c r="B15958" s="407" t="s">
        <v>25326</v>
      </c>
      <c r="C15958" s="408">
        <v>0</v>
      </c>
      <c r="D15958" s="408">
        <v>4.4000000000000004</v>
      </c>
      <c r="E15958" s="408">
        <v>4.4000000000000004</v>
      </c>
      <c r="F15958" s="409">
        <v>44530.661006944443</v>
      </c>
      <c r="G15958" s="408">
        <v>0</v>
      </c>
    </row>
    <row r="15959" spans="1:7" ht="15" x14ac:dyDescent="0.2">
      <c r="A15959" s="407" t="s">
        <v>25327</v>
      </c>
      <c r="B15959" s="407" t="s">
        <v>25328</v>
      </c>
      <c r="C15959" s="408">
        <v>0</v>
      </c>
      <c r="D15959" s="408">
        <v>9.1999999999999993</v>
      </c>
      <c r="E15959" s="408">
        <v>9.1999999999999993</v>
      </c>
      <c r="F15959" s="409">
        <v>44516.343877314815</v>
      </c>
      <c r="G15959" s="408">
        <v>0</v>
      </c>
    </row>
    <row r="15960" spans="1:7" ht="15" x14ac:dyDescent="0.2">
      <c r="A15960" s="407" t="s">
        <v>25329</v>
      </c>
      <c r="B15960" s="407" t="s">
        <v>25330</v>
      </c>
      <c r="C15960" s="408">
        <v>0</v>
      </c>
      <c r="D15960" s="408">
        <v>9.6999999999999993</v>
      </c>
      <c r="E15960" s="408">
        <v>9.6999999999999993</v>
      </c>
      <c r="F15960" s="409">
        <v>44516.693067129629</v>
      </c>
      <c r="G15960" s="408">
        <v>0</v>
      </c>
    </row>
    <row r="15961" spans="1:7" ht="15" x14ac:dyDescent="0.2">
      <c r="A15961" s="407" t="s">
        <v>25331</v>
      </c>
      <c r="B15961" s="407" t="s">
        <v>25332</v>
      </c>
      <c r="C15961" s="408">
        <v>0</v>
      </c>
      <c r="D15961" s="408">
        <v>9.6999999999999993</v>
      </c>
      <c r="E15961" s="408">
        <v>9.6999999999999993</v>
      </c>
      <c r="F15961" s="409">
        <v>44516.692314814813</v>
      </c>
      <c r="G15961" s="408">
        <v>0</v>
      </c>
    </row>
    <row r="15962" spans="1:7" ht="15" x14ac:dyDescent="0.2">
      <c r="A15962" s="407" t="s">
        <v>25333</v>
      </c>
      <c r="B15962" s="407" t="s">
        <v>25334</v>
      </c>
      <c r="C15962" s="408">
        <v>22.083333333333332</v>
      </c>
      <c r="D15962" s="408">
        <v>13.637</v>
      </c>
      <c r="E15962" s="408">
        <v>41.137</v>
      </c>
      <c r="F15962" s="409">
        <v>44512.378344907411</v>
      </c>
      <c r="G15962" s="408">
        <v>0</v>
      </c>
    </row>
    <row r="15963" spans="1:7" ht="15" x14ac:dyDescent="0.2">
      <c r="A15963" s="407" t="s">
        <v>25335</v>
      </c>
      <c r="B15963" s="407" t="s">
        <v>25336</v>
      </c>
      <c r="C15963" s="408">
        <v>22.083333333333332</v>
      </c>
      <c r="D15963" s="408">
        <v>13.637</v>
      </c>
      <c r="E15963" s="408">
        <v>41.137</v>
      </c>
      <c r="F15963" s="409">
        <v>44512.37771990741</v>
      </c>
      <c r="G15963" s="408">
        <v>0</v>
      </c>
    </row>
    <row r="15964" spans="1:7" ht="15" x14ac:dyDescent="0.2">
      <c r="A15964" s="407" t="s">
        <v>25337</v>
      </c>
      <c r="B15964" s="407" t="s">
        <v>25338</v>
      </c>
      <c r="C15964" s="408">
        <v>27.5</v>
      </c>
      <c r="D15964" s="408">
        <v>19.931000000000001</v>
      </c>
      <c r="E15964" s="408">
        <v>52.847666666666669</v>
      </c>
      <c r="F15964" s="409">
        <v>44512.378692129627</v>
      </c>
      <c r="G15964" s="408">
        <v>0</v>
      </c>
    </row>
    <row r="15965" spans="1:7" ht="15" x14ac:dyDescent="0.2">
      <c r="A15965" s="407" t="s">
        <v>25339</v>
      </c>
      <c r="B15965" s="407" t="s">
        <v>25340</v>
      </c>
      <c r="C15965" s="408">
        <v>27.5</v>
      </c>
      <c r="D15965" s="408">
        <v>19.931000000000001</v>
      </c>
      <c r="E15965" s="408">
        <v>52.847666666666669</v>
      </c>
      <c r="F15965" s="409">
        <v>44512.378993055558</v>
      </c>
      <c r="G15965" s="408">
        <v>0</v>
      </c>
    </row>
    <row r="15966" spans="1:7" ht="15" x14ac:dyDescent="0.2">
      <c r="A15966" s="407" t="s">
        <v>25341</v>
      </c>
      <c r="B15966" s="407" t="s">
        <v>25342</v>
      </c>
      <c r="C15966" s="408">
        <v>2</v>
      </c>
      <c r="D15966" s="408">
        <v>0.40675660077910841</v>
      </c>
      <c r="E15966" s="408">
        <v>7.4067566007791079</v>
      </c>
      <c r="F15966" s="409">
        <v>45112.416620370372</v>
      </c>
      <c r="G15966" s="408">
        <v>0</v>
      </c>
    </row>
    <row r="15967" spans="1:7" ht="15" x14ac:dyDescent="0.2">
      <c r="A15967" s="407" t="s">
        <v>25343</v>
      </c>
      <c r="B15967" s="407" t="s">
        <v>25344</v>
      </c>
      <c r="C15967" s="408">
        <v>0.58333333333333337</v>
      </c>
      <c r="D15967" s="408">
        <v>22.9</v>
      </c>
      <c r="E15967" s="408">
        <v>26.4</v>
      </c>
      <c r="F15967" s="409">
        <v>44530.655277777776</v>
      </c>
      <c r="G15967" s="408">
        <v>0</v>
      </c>
    </row>
    <row r="15968" spans="1:7" ht="15" x14ac:dyDescent="0.2">
      <c r="A15968" s="407" t="s">
        <v>25345</v>
      </c>
      <c r="B15968" s="407" t="s">
        <v>25346</v>
      </c>
      <c r="C15968" s="408">
        <v>0</v>
      </c>
      <c r="D15968" s="408">
        <v>3.55</v>
      </c>
      <c r="E15968" s="408">
        <v>3.55</v>
      </c>
      <c r="F15968" s="409">
        <v>44523.47351851852</v>
      </c>
      <c r="G15968" s="408">
        <v>0</v>
      </c>
    </row>
    <row r="15969" spans="1:7" ht="15" x14ac:dyDescent="0.25">
      <c r="A15969" s="407" t="s">
        <v>25347</v>
      </c>
      <c r="B15969" s="407" t="s">
        <v>25348</v>
      </c>
      <c r="C15969" s="408">
        <v>20</v>
      </c>
      <c r="D15969" s="408">
        <v>25.26</v>
      </c>
      <c r="E15969" s="408">
        <v>50.676666666666669</v>
      </c>
      <c r="F15969" s="406"/>
      <c r="G15969" s="408">
        <v>0</v>
      </c>
    </row>
    <row r="15970" spans="1:7" ht="15" x14ac:dyDescent="0.25">
      <c r="A15970" s="407" t="s">
        <v>25349</v>
      </c>
      <c r="B15970" s="407" t="s">
        <v>25350</v>
      </c>
      <c r="C15970" s="408">
        <v>20</v>
      </c>
      <c r="D15970" s="408">
        <v>25.26</v>
      </c>
      <c r="E15970" s="408">
        <v>50.676666666666669</v>
      </c>
      <c r="F15970" s="406"/>
      <c r="G15970" s="408">
        <v>0</v>
      </c>
    </row>
    <row r="15971" spans="1:7" ht="15" x14ac:dyDescent="0.2">
      <c r="A15971" s="407" t="s">
        <v>25351</v>
      </c>
      <c r="B15971" s="407" t="s">
        <v>25352</v>
      </c>
      <c r="C15971" s="408">
        <v>0</v>
      </c>
      <c r="D15971" s="408">
        <v>11.9</v>
      </c>
      <c r="E15971" s="408">
        <v>11.9</v>
      </c>
      <c r="F15971" s="409">
        <v>44524.450173611112</v>
      </c>
      <c r="G15971" s="408">
        <v>0</v>
      </c>
    </row>
    <row r="15972" spans="1:7" ht="15" x14ac:dyDescent="0.2">
      <c r="A15972" s="407" t="s">
        <v>25353</v>
      </c>
      <c r="B15972" s="407" t="s">
        <v>25354</v>
      </c>
      <c r="C15972" s="408">
        <v>0</v>
      </c>
      <c r="D15972" s="408">
        <v>15.8</v>
      </c>
      <c r="E15972" s="408">
        <v>15.8</v>
      </c>
      <c r="F15972" s="409">
        <v>44524.489224537036</v>
      </c>
      <c r="G15972" s="408">
        <v>0</v>
      </c>
    </row>
    <row r="15973" spans="1:7" ht="15" x14ac:dyDescent="0.2">
      <c r="A15973" s="407" t="s">
        <v>25355</v>
      </c>
      <c r="B15973" s="407" t="s">
        <v>25356</v>
      </c>
      <c r="C15973" s="408">
        <v>3</v>
      </c>
      <c r="D15973" s="408">
        <v>0.45029016628852447</v>
      </c>
      <c r="E15973" s="408">
        <v>8.450290166288525</v>
      </c>
      <c r="F15973" s="409">
        <v>45111.646817129629</v>
      </c>
      <c r="G15973" s="408">
        <v>0</v>
      </c>
    </row>
    <row r="15974" spans="1:7" ht="15" x14ac:dyDescent="0.2">
      <c r="A15974" s="407" t="s">
        <v>25357</v>
      </c>
      <c r="B15974" s="407" t="s">
        <v>25358</v>
      </c>
      <c r="C15974" s="408">
        <v>3</v>
      </c>
      <c r="D15974" s="408">
        <v>2.1013541093464472</v>
      </c>
      <c r="E15974" s="408">
        <v>10.101354109346447</v>
      </c>
      <c r="F15974" s="409">
        <v>45111.646956018521</v>
      </c>
      <c r="G15974" s="408">
        <v>0</v>
      </c>
    </row>
    <row r="15975" spans="1:7" ht="15" x14ac:dyDescent="0.2">
      <c r="A15975" s="407" t="s">
        <v>25359</v>
      </c>
      <c r="B15975" s="407" t="s">
        <v>25360</v>
      </c>
      <c r="C15975" s="408">
        <v>0</v>
      </c>
      <c r="D15975" s="408">
        <v>31.24</v>
      </c>
      <c r="E15975" s="408">
        <v>31.24</v>
      </c>
      <c r="F15975" s="409">
        <v>45071.376469907409</v>
      </c>
      <c r="G15975" s="408">
        <v>268.49</v>
      </c>
    </row>
    <row r="15976" spans="1:7" ht="15" x14ac:dyDescent="0.2">
      <c r="A15976" s="407" t="s">
        <v>25361</v>
      </c>
      <c r="B15976" s="407" t="s">
        <v>25362</v>
      </c>
      <c r="C15976" s="408">
        <v>0</v>
      </c>
      <c r="D15976" s="408">
        <v>17.899999999999999</v>
      </c>
      <c r="E15976" s="408">
        <v>17.899999999999999</v>
      </c>
      <c r="F15976" s="409">
        <v>45071.390057870369</v>
      </c>
      <c r="G15976" s="408">
        <v>66</v>
      </c>
    </row>
    <row r="15977" spans="1:7" ht="15" x14ac:dyDescent="0.2">
      <c r="A15977" s="407" t="s">
        <v>25363</v>
      </c>
      <c r="B15977" s="407" t="s">
        <v>34165</v>
      </c>
      <c r="C15977" s="408">
        <v>0</v>
      </c>
      <c r="D15977" s="408">
        <v>0.44</v>
      </c>
      <c r="E15977" s="408">
        <v>0.44</v>
      </c>
      <c r="F15977" s="409">
        <v>45476.572638888887</v>
      </c>
      <c r="G15977" s="408">
        <v>0</v>
      </c>
    </row>
    <row r="15978" spans="1:7" ht="15" x14ac:dyDescent="0.2">
      <c r="A15978" s="407" t="s">
        <v>38355</v>
      </c>
      <c r="B15978" s="407" t="s">
        <v>38356</v>
      </c>
      <c r="C15978" s="408">
        <v>9</v>
      </c>
      <c r="D15978" s="408">
        <v>52.6</v>
      </c>
      <c r="E15978" s="408">
        <v>66.600000000000009</v>
      </c>
      <c r="F15978" s="409">
        <v>43244.452256944445</v>
      </c>
      <c r="G15978" s="408">
        <v>0</v>
      </c>
    </row>
    <row r="15979" spans="1:7" ht="15" x14ac:dyDescent="0.2">
      <c r="A15979" s="407" t="s">
        <v>38357</v>
      </c>
      <c r="B15979" s="407" t="s">
        <v>38358</v>
      </c>
      <c r="C15979" s="408">
        <v>9</v>
      </c>
      <c r="D15979" s="408">
        <v>52.6</v>
      </c>
      <c r="E15979" s="408">
        <v>66.600000000000009</v>
      </c>
      <c r="F15979" s="409">
        <v>43244.452303240738</v>
      </c>
      <c r="G15979" s="408">
        <v>0</v>
      </c>
    </row>
    <row r="15980" spans="1:7" ht="15" x14ac:dyDescent="0.2">
      <c r="A15980" s="407" t="s">
        <v>25364</v>
      </c>
      <c r="B15980" s="407" t="s">
        <v>25268</v>
      </c>
      <c r="C15980" s="408">
        <v>9</v>
      </c>
      <c r="D15980" s="408">
        <v>52.6</v>
      </c>
      <c r="E15980" s="408">
        <v>66.600000000000009</v>
      </c>
      <c r="F15980" s="409">
        <v>43244.452337962961</v>
      </c>
      <c r="G15980" s="408">
        <v>0</v>
      </c>
    </row>
    <row r="15981" spans="1:7" ht="15" x14ac:dyDescent="0.2">
      <c r="A15981" s="407" t="s">
        <v>38359</v>
      </c>
      <c r="B15981" s="407" t="s">
        <v>38360</v>
      </c>
      <c r="C15981" s="408">
        <v>79</v>
      </c>
      <c r="D15981" s="408">
        <v>52.6</v>
      </c>
      <c r="E15981" s="408">
        <v>139.51666666666665</v>
      </c>
      <c r="F15981" s="409">
        <v>43031.694039351853</v>
      </c>
      <c r="G15981" s="408">
        <v>0</v>
      </c>
    </row>
    <row r="15982" spans="1:7" ht="15" x14ac:dyDescent="0.2">
      <c r="A15982" s="407" t="s">
        <v>38361</v>
      </c>
      <c r="B15982" s="407" t="s">
        <v>38362</v>
      </c>
      <c r="C15982" s="408">
        <v>79</v>
      </c>
      <c r="D15982" s="408">
        <v>52.6</v>
      </c>
      <c r="E15982" s="408">
        <v>139.51666666666665</v>
      </c>
      <c r="F15982" s="409">
        <v>43031.693101851852</v>
      </c>
      <c r="G15982" s="408">
        <v>0</v>
      </c>
    </row>
    <row r="15983" spans="1:7" ht="15" x14ac:dyDescent="0.2">
      <c r="A15983" s="407" t="s">
        <v>25365</v>
      </c>
      <c r="B15983" s="407" t="s">
        <v>25366</v>
      </c>
      <c r="C15983" s="408">
        <v>79</v>
      </c>
      <c r="D15983" s="408">
        <v>52.6</v>
      </c>
      <c r="E15983" s="408">
        <v>139.51666666666665</v>
      </c>
      <c r="F15983" s="409">
        <v>44512.56045138889</v>
      </c>
      <c r="G15983" s="408">
        <v>0</v>
      </c>
    </row>
    <row r="15984" spans="1:7" ht="15" x14ac:dyDescent="0.2">
      <c r="A15984" s="407" t="s">
        <v>25367</v>
      </c>
      <c r="B15984" s="407" t="s">
        <v>25368</v>
      </c>
      <c r="C15984" s="408">
        <v>79</v>
      </c>
      <c r="D15984" s="408">
        <v>52.6</v>
      </c>
      <c r="E15984" s="408">
        <v>139.51666666666665</v>
      </c>
      <c r="F15984" s="409">
        <v>44512.560196759259</v>
      </c>
      <c r="G15984" s="408">
        <v>0</v>
      </c>
    </row>
    <row r="15985" spans="1:7" ht="15" x14ac:dyDescent="0.2">
      <c r="A15985" s="407" t="s">
        <v>25369</v>
      </c>
      <c r="B15985" s="407" t="s">
        <v>25370</v>
      </c>
      <c r="C15985" s="408">
        <v>96.5</v>
      </c>
      <c r="D15985" s="408">
        <v>52.6</v>
      </c>
      <c r="E15985" s="408">
        <v>157.01666666666668</v>
      </c>
      <c r="F15985" s="409">
        <v>44512.561354166668</v>
      </c>
      <c r="G15985" s="408">
        <v>0</v>
      </c>
    </row>
    <row r="15986" spans="1:7" ht="15" x14ac:dyDescent="0.2">
      <c r="A15986" s="407" t="s">
        <v>25371</v>
      </c>
      <c r="B15986" s="407" t="s">
        <v>25372</v>
      </c>
      <c r="C15986" s="408">
        <v>102.5</v>
      </c>
      <c r="D15986" s="408">
        <v>237.6</v>
      </c>
      <c r="E15986" s="408">
        <v>340.1</v>
      </c>
      <c r="F15986" s="409">
        <v>44512.561678240738</v>
      </c>
      <c r="G15986" s="408">
        <v>0</v>
      </c>
    </row>
    <row r="15987" spans="1:7" ht="15" x14ac:dyDescent="0.2">
      <c r="A15987" s="407" t="s">
        <v>38363</v>
      </c>
      <c r="B15987" s="407" t="s">
        <v>38364</v>
      </c>
      <c r="C15987" s="408">
        <v>96.5</v>
      </c>
      <c r="D15987" s="408">
        <v>52.6</v>
      </c>
      <c r="E15987" s="408">
        <v>157.01666666666668</v>
      </c>
      <c r="F15987" s="409">
        <v>43031.695706018516</v>
      </c>
      <c r="G15987" s="408">
        <v>0</v>
      </c>
    </row>
    <row r="15988" spans="1:7" ht="15" x14ac:dyDescent="0.2">
      <c r="A15988" s="407" t="s">
        <v>38365</v>
      </c>
      <c r="B15988" s="407" t="s">
        <v>38366</v>
      </c>
      <c r="C15988" s="408">
        <v>96.5</v>
      </c>
      <c r="D15988" s="408">
        <v>52.6</v>
      </c>
      <c r="E15988" s="408">
        <v>157.01666666666668</v>
      </c>
      <c r="F15988" s="409">
        <v>43031.695173611108</v>
      </c>
      <c r="G15988" s="408">
        <v>0</v>
      </c>
    </row>
    <row r="15989" spans="1:7" ht="15" x14ac:dyDescent="0.25">
      <c r="A15989" s="407" t="s">
        <v>25373</v>
      </c>
      <c r="B15989" s="407" t="s">
        <v>25374</v>
      </c>
      <c r="C15989" s="406"/>
      <c r="D15989" s="408">
        <v>95</v>
      </c>
      <c r="E15989" s="408">
        <v>95</v>
      </c>
      <c r="F15989" s="409">
        <v>44512.421458333331</v>
      </c>
      <c r="G15989" s="408">
        <v>0</v>
      </c>
    </row>
    <row r="15990" spans="1:7" ht="15" x14ac:dyDescent="0.25">
      <c r="A15990" s="407" t="s">
        <v>25375</v>
      </c>
      <c r="B15990" s="407" t="s">
        <v>25376</v>
      </c>
      <c r="C15990" s="406"/>
      <c r="D15990" s="408">
        <v>77.5</v>
      </c>
      <c r="E15990" s="408">
        <v>77.5</v>
      </c>
      <c r="F15990" s="409">
        <v>44512.421018518522</v>
      </c>
      <c r="G15990" s="408">
        <v>0</v>
      </c>
    </row>
    <row r="15991" spans="1:7" ht="15" x14ac:dyDescent="0.25">
      <c r="A15991" s="407" t="s">
        <v>38367</v>
      </c>
      <c r="B15991" s="407" t="s">
        <v>38368</v>
      </c>
      <c r="C15991" s="408">
        <v>0</v>
      </c>
      <c r="D15991" s="408">
        <v>9</v>
      </c>
      <c r="E15991" s="408">
        <v>9</v>
      </c>
      <c r="F15991" s="406"/>
      <c r="G15991" s="408">
        <v>0</v>
      </c>
    </row>
    <row r="15992" spans="1:7" ht="15" x14ac:dyDescent="0.2">
      <c r="A15992" s="407" t="s">
        <v>38369</v>
      </c>
      <c r="B15992" s="407" t="s">
        <v>38370</v>
      </c>
      <c r="C15992" s="408">
        <v>0</v>
      </c>
      <c r="D15992" s="408">
        <v>9</v>
      </c>
      <c r="E15992" s="408">
        <v>9</v>
      </c>
      <c r="F15992" s="409">
        <v>43445.679131944446</v>
      </c>
      <c r="G15992" s="408">
        <v>0</v>
      </c>
    </row>
    <row r="15993" spans="1:7" ht="15" x14ac:dyDescent="0.25">
      <c r="A15993" s="407" t="s">
        <v>38371</v>
      </c>
      <c r="B15993" s="407" t="s">
        <v>38372</v>
      </c>
      <c r="C15993" s="408">
        <v>0</v>
      </c>
      <c r="D15993" s="408">
        <v>130</v>
      </c>
      <c r="E15993" s="408">
        <v>130</v>
      </c>
      <c r="F15993" s="406"/>
      <c r="G15993" s="408">
        <v>0</v>
      </c>
    </row>
    <row r="15994" spans="1:7" ht="15" x14ac:dyDescent="0.25">
      <c r="A15994" s="407" t="s">
        <v>38373</v>
      </c>
      <c r="B15994" s="407" t="s">
        <v>38374</v>
      </c>
      <c r="C15994" s="408">
        <v>0</v>
      </c>
      <c r="D15994" s="408">
        <v>130</v>
      </c>
      <c r="E15994" s="408">
        <v>130</v>
      </c>
      <c r="F15994" s="406"/>
      <c r="G15994" s="408">
        <v>0</v>
      </c>
    </row>
    <row r="15995" spans="1:7" ht="15" x14ac:dyDescent="0.25">
      <c r="A15995" s="407" t="s">
        <v>38375</v>
      </c>
      <c r="B15995" s="407" t="s">
        <v>25399</v>
      </c>
      <c r="C15995" s="408">
        <v>0</v>
      </c>
      <c r="D15995" s="408">
        <v>25</v>
      </c>
      <c r="E15995" s="408">
        <v>25</v>
      </c>
      <c r="F15995" s="406"/>
      <c r="G15995" s="408">
        <v>0</v>
      </c>
    </row>
    <row r="15996" spans="1:7" ht="15" x14ac:dyDescent="0.2">
      <c r="A15996" s="407" t="s">
        <v>25377</v>
      </c>
      <c r="B15996" s="407" t="s">
        <v>25378</v>
      </c>
      <c r="C15996" s="408">
        <v>0</v>
      </c>
      <c r="D15996" s="408">
        <v>28.8</v>
      </c>
      <c r="E15996" s="408">
        <v>28.8</v>
      </c>
      <c r="F15996" s="409">
        <v>44813.358194444445</v>
      </c>
      <c r="G15996" s="408">
        <v>23</v>
      </c>
    </row>
    <row r="15997" spans="1:7" ht="15" x14ac:dyDescent="0.2">
      <c r="A15997" s="407" t="s">
        <v>25379</v>
      </c>
      <c r="B15997" s="407" t="s">
        <v>25304</v>
      </c>
      <c r="C15997" s="408">
        <v>2</v>
      </c>
      <c r="D15997" s="408">
        <v>35.871600000000001</v>
      </c>
      <c r="E15997" s="408">
        <v>42.871600000000001</v>
      </c>
      <c r="F15997" s="409">
        <v>44523.499178240738</v>
      </c>
      <c r="G15997" s="408">
        <v>0</v>
      </c>
    </row>
    <row r="15998" spans="1:7" ht="15" x14ac:dyDescent="0.2">
      <c r="A15998" s="407" t="s">
        <v>25380</v>
      </c>
      <c r="B15998" s="407" t="s">
        <v>25381</v>
      </c>
      <c r="C15998" s="408">
        <v>0</v>
      </c>
      <c r="D15998" s="408">
        <v>66.8</v>
      </c>
      <c r="E15998" s="408">
        <v>66.8</v>
      </c>
      <c r="F15998" s="409">
        <v>45071.392152777778</v>
      </c>
      <c r="G15998" s="408">
        <v>0</v>
      </c>
    </row>
    <row r="15999" spans="1:7" ht="15" x14ac:dyDescent="0.2">
      <c r="A15999" s="407" t="s">
        <v>25382</v>
      </c>
      <c r="B15999" s="407" t="s">
        <v>25383</v>
      </c>
      <c r="C15999" s="408">
        <v>0</v>
      </c>
      <c r="D15999" s="408">
        <v>19</v>
      </c>
      <c r="E15999" s="408">
        <v>19</v>
      </c>
      <c r="F15999" s="409">
        <v>45328.491689814815</v>
      </c>
      <c r="G15999" s="408">
        <v>0</v>
      </c>
    </row>
    <row r="16000" spans="1:7" ht="15" x14ac:dyDescent="0.2">
      <c r="A16000" s="407" t="s">
        <v>25384</v>
      </c>
      <c r="B16000" s="407" t="s">
        <v>25385</v>
      </c>
      <c r="C16000" s="408">
        <v>0</v>
      </c>
      <c r="D16000" s="408">
        <v>31.15</v>
      </c>
      <c r="E16000" s="408">
        <v>31.15</v>
      </c>
      <c r="F16000" s="409">
        <v>45071.391516203701</v>
      </c>
      <c r="G16000" s="408">
        <v>4</v>
      </c>
    </row>
    <row r="16001" spans="1:7" ht="15" x14ac:dyDescent="0.2">
      <c r="A16001" s="407" t="s">
        <v>25386</v>
      </c>
      <c r="B16001" s="407" t="s">
        <v>25387</v>
      </c>
      <c r="C16001" s="408">
        <v>0</v>
      </c>
      <c r="D16001" s="408">
        <v>4.8499999999999996</v>
      </c>
      <c r="E16001" s="408">
        <v>4.8499999999999996</v>
      </c>
      <c r="F16001" s="409">
        <v>44530.654791666668</v>
      </c>
      <c r="G16001" s="408">
        <v>0</v>
      </c>
    </row>
    <row r="16002" spans="1:7" ht="15" x14ac:dyDescent="0.2">
      <c r="A16002" s="407" t="s">
        <v>25388</v>
      </c>
      <c r="B16002" s="407" t="s">
        <v>25389</v>
      </c>
      <c r="C16002" s="408">
        <v>0</v>
      </c>
      <c r="D16002" s="408">
        <v>6.05</v>
      </c>
      <c r="E16002" s="408">
        <v>6.05</v>
      </c>
      <c r="F16002" s="409">
        <v>45637.503668981481</v>
      </c>
      <c r="G16002" s="408">
        <v>0</v>
      </c>
    </row>
    <row r="16003" spans="1:7" ht="15" x14ac:dyDescent="0.2">
      <c r="A16003" s="407" t="s">
        <v>25390</v>
      </c>
      <c r="B16003" s="407" t="s">
        <v>25391</v>
      </c>
      <c r="C16003" s="408">
        <v>2.5</v>
      </c>
      <c r="D16003" s="408">
        <v>9.7194000000000003</v>
      </c>
      <c r="E16003" s="408">
        <v>14.7194</v>
      </c>
      <c r="F16003" s="409">
        <v>44813.361076388886</v>
      </c>
      <c r="G16003" s="408">
        <v>0</v>
      </c>
    </row>
    <row r="16004" spans="1:7" ht="15" x14ac:dyDescent="0.2">
      <c r="A16004" s="407" t="s">
        <v>25392</v>
      </c>
      <c r="B16004" s="407" t="s">
        <v>25352</v>
      </c>
      <c r="C16004" s="408">
        <v>0</v>
      </c>
      <c r="D16004" s="408">
        <v>10.8</v>
      </c>
      <c r="E16004" s="408">
        <v>10.8</v>
      </c>
      <c r="F16004" s="409">
        <v>45618.276712962965</v>
      </c>
      <c r="G16004" s="408">
        <v>0</v>
      </c>
    </row>
    <row r="16005" spans="1:7" ht="15" x14ac:dyDescent="0.2">
      <c r="A16005" s="407" t="s">
        <v>25393</v>
      </c>
      <c r="B16005" s="407" t="s">
        <v>25354</v>
      </c>
      <c r="C16005" s="408">
        <v>0</v>
      </c>
      <c r="D16005" s="408">
        <v>28.25</v>
      </c>
      <c r="E16005" s="408">
        <v>28.25</v>
      </c>
      <c r="F16005" s="409">
        <v>45618.400000000001</v>
      </c>
      <c r="G16005" s="408">
        <v>0</v>
      </c>
    </row>
    <row r="16006" spans="1:7" ht="15" x14ac:dyDescent="0.2">
      <c r="A16006" s="407" t="s">
        <v>25394</v>
      </c>
      <c r="B16006" s="407" t="s">
        <v>25395</v>
      </c>
      <c r="C16006" s="408">
        <v>12.499999999999998</v>
      </c>
      <c r="D16006" s="408">
        <v>11.79</v>
      </c>
      <c r="E16006" s="408">
        <v>29.29</v>
      </c>
      <c r="F16006" s="409">
        <v>43544.578252314815</v>
      </c>
      <c r="G16006" s="408">
        <v>0</v>
      </c>
    </row>
    <row r="16007" spans="1:7" ht="15" x14ac:dyDescent="0.2">
      <c r="A16007" s="407" t="s">
        <v>25396</v>
      </c>
      <c r="B16007" s="407" t="s">
        <v>25397</v>
      </c>
      <c r="C16007" s="408">
        <v>12.499999999999998</v>
      </c>
      <c r="D16007" s="408">
        <v>11.79</v>
      </c>
      <c r="E16007" s="408">
        <v>29.29</v>
      </c>
      <c r="F16007" s="409">
        <v>42941.483634259261</v>
      </c>
      <c r="G16007" s="408">
        <v>0</v>
      </c>
    </row>
    <row r="16008" spans="1:7" ht="15" x14ac:dyDescent="0.2">
      <c r="A16008" s="407" t="s">
        <v>25398</v>
      </c>
      <c r="B16008" s="407" t="s">
        <v>25399</v>
      </c>
      <c r="C16008" s="408">
        <v>1</v>
      </c>
      <c r="D16008" s="408">
        <v>10.506770546732238</v>
      </c>
      <c r="E16008" s="408">
        <v>14.006770546732236</v>
      </c>
      <c r="F16008" s="409">
        <v>45111.647187499999</v>
      </c>
      <c r="G16008" s="408">
        <v>0</v>
      </c>
    </row>
    <row r="16009" spans="1:7" ht="15" x14ac:dyDescent="0.2">
      <c r="A16009" s="407" t="s">
        <v>25400</v>
      </c>
      <c r="B16009" s="407" t="s">
        <v>25401</v>
      </c>
      <c r="C16009" s="408">
        <v>77.5</v>
      </c>
      <c r="D16009" s="408">
        <v>52.6</v>
      </c>
      <c r="E16009" s="408">
        <v>135.51666666666668</v>
      </c>
      <c r="F16009" s="409">
        <v>46101.301215277781</v>
      </c>
      <c r="G16009" s="408">
        <v>2</v>
      </c>
    </row>
    <row r="16010" spans="1:7" ht="15" x14ac:dyDescent="0.2">
      <c r="A16010" s="407" t="s">
        <v>25402</v>
      </c>
      <c r="B16010" s="407" t="s">
        <v>25403</v>
      </c>
      <c r="C16010" s="408">
        <v>77.5</v>
      </c>
      <c r="D16010" s="408">
        <v>52.6</v>
      </c>
      <c r="E16010" s="408">
        <v>135.51666666666668</v>
      </c>
      <c r="F16010" s="409">
        <v>46101.301458333335</v>
      </c>
      <c r="G16010" s="408">
        <v>2</v>
      </c>
    </row>
    <row r="16011" spans="1:7" ht="15" x14ac:dyDescent="0.2">
      <c r="A16011" s="407" t="s">
        <v>25404</v>
      </c>
      <c r="B16011" s="407" t="s">
        <v>25405</v>
      </c>
      <c r="C16011" s="408">
        <v>0</v>
      </c>
      <c r="D16011" s="408">
        <v>7.2</v>
      </c>
      <c r="E16011" s="408">
        <v>7.2</v>
      </c>
      <c r="F16011" s="409">
        <v>44813.382476851853</v>
      </c>
      <c r="G16011" s="408">
        <v>0</v>
      </c>
    </row>
    <row r="16012" spans="1:7" ht="15" x14ac:dyDescent="0.2">
      <c r="A16012" s="407" t="s">
        <v>25406</v>
      </c>
      <c r="B16012" s="407" t="s">
        <v>25407</v>
      </c>
      <c r="C16012" s="408">
        <v>0</v>
      </c>
      <c r="D16012" s="408">
        <v>49.9</v>
      </c>
      <c r="E16012" s="408">
        <v>49.9</v>
      </c>
      <c r="F16012" s="409">
        <v>45072.387094907404</v>
      </c>
      <c r="G16012" s="408">
        <v>10</v>
      </c>
    </row>
    <row r="16013" spans="1:7" ht="15" x14ac:dyDescent="0.2">
      <c r="A16013" s="407" t="s">
        <v>25408</v>
      </c>
      <c r="B16013" s="407" t="s">
        <v>25409</v>
      </c>
      <c r="C16013" s="408">
        <v>9</v>
      </c>
      <c r="D16013" s="408">
        <v>225.98400000000001</v>
      </c>
      <c r="E16013" s="408">
        <v>239.98400000000001</v>
      </c>
      <c r="F16013" s="409">
        <v>46101.301736111112</v>
      </c>
      <c r="G16013" s="408">
        <v>2</v>
      </c>
    </row>
    <row r="16014" spans="1:7" ht="15" x14ac:dyDescent="0.2">
      <c r="A16014" s="407" t="s">
        <v>25410</v>
      </c>
      <c r="B16014" s="407" t="s">
        <v>25352</v>
      </c>
      <c r="C16014" s="408">
        <v>0</v>
      </c>
      <c r="D16014" s="408">
        <v>25</v>
      </c>
      <c r="E16014" s="408">
        <v>25</v>
      </c>
      <c r="F16014" s="409">
        <v>44813.369768518518</v>
      </c>
      <c r="G16014" s="408">
        <v>4</v>
      </c>
    </row>
    <row r="16015" spans="1:7" ht="15" x14ac:dyDescent="0.2">
      <c r="A16015" s="407" t="s">
        <v>25411</v>
      </c>
      <c r="B16015" s="407" t="s">
        <v>25412</v>
      </c>
      <c r="C16015" s="408">
        <v>9</v>
      </c>
      <c r="D16015" s="408">
        <v>191.98400000000001</v>
      </c>
      <c r="E16015" s="408">
        <v>205.98400000000001</v>
      </c>
      <c r="F16015" s="409">
        <v>46101.302048611113</v>
      </c>
      <c r="G16015" s="408">
        <v>2</v>
      </c>
    </row>
    <row r="16016" spans="1:7" ht="15" x14ac:dyDescent="0.2">
      <c r="A16016" s="407" t="s">
        <v>25413</v>
      </c>
      <c r="B16016" s="407" t="s">
        <v>25414</v>
      </c>
      <c r="C16016" s="408">
        <v>9</v>
      </c>
      <c r="D16016" s="408">
        <v>49.984000000000002</v>
      </c>
      <c r="E16016" s="408">
        <v>63.984000000000002</v>
      </c>
      <c r="F16016" s="409">
        <v>46101.305335648147</v>
      </c>
      <c r="G16016" s="408">
        <v>1</v>
      </c>
    </row>
    <row r="16017" spans="1:7" ht="15" x14ac:dyDescent="0.2">
      <c r="A16017" s="407" t="s">
        <v>25415</v>
      </c>
      <c r="B16017" s="407" t="s">
        <v>25416</v>
      </c>
      <c r="C16017" s="408">
        <v>0</v>
      </c>
      <c r="D16017" s="408">
        <v>29.6</v>
      </c>
      <c r="E16017" s="408">
        <v>29.6</v>
      </c>
      <c r="F16017" s="409">
        <v>43069.433495370373</v>
      </c>
      <c r="G16017" s="408">
        <v>0</v>
      </c>
    </row>
    <row r="16018" spans="1:7" ht="15" x14ac:dyDescent="0.2">
      <c r="A16018" s="407" t="s">
        <v>25417</v>
      </c>
      <c r="B16018" s="407" t="s">
        <v>25418</v>
      </c>
      <c r="C16018" s="408">
        <v>0</v>
      </c>
      <c r="D16018" s="408">
        <v>29.6</v>
      </c>
      <c r="E16018" s="408">
        <v>29.6</v>
      </c>
      <c r="F16018" s="409">
        <v>43070.509837962964</v>
      </c>
      <c r="G16018" s="408">
        <v>0</v>
      </c>
    </row>
    <row r="16019" spans="1:7" ht="15" x14ac:dyDescent="0.2">
      <c r="A16019" s="407" t="s">
        <v>25419</v>
      </c>
      <c r="B16019" s="407" t="s">
        <v>25420</v>
      </c>
      <c r="C16019" s="408">
        <v>0</v>
      </c>
      <c r="D16019" s="408">
        <v>29.6</v>
      </c>
      <c r="E16019" s="408">
        <v>29.6</v>
      </c>
      <c r="F16019" s="409">
        <v>43069.487303240741</v>
      </c>
      <c r="G16019" s="408">
        <v>0</v>
      </c>
    </row>
    <row r="16020" spans="1:7" ht="15" x14ac:dyDescent="0.2">
      <c r="A16020" s="407" t="s">
        <v>25421</v>
      </c>
      <c r="B16020" s="407" t="s">
        <v>25422</v>
      </c>
      <c r="C16020" s="408">
        <v>0</v>
      </c>
      <c r="D16020" s="408">
        <v>29.6</v>
      </c>
      <c r="E16020" s="408">
        <v>29.6</v>
      </c>
      <c r="F16020" s="409">
        <v>43069.57949074074</v>
      </c>
      <c r="G16020" s="408">
        <v>0</v>
      </c>
    </row>
    <row r="16021" spans="1:7" ht="15" x14ac:dyDescent="0.2">
      <c r="A16021" s="407" t="s">
        <v>25423</v>
      </c>
      <c r="B16021" s="407" t="s">
        <v>25424</v>
      </c>
      <c r="C16021" s="408">
        <v>0</v>
      </c>
      <c r="D16021" s="408">
        <v>29.6</v>
      </c>
      <c r="E16021" s="408">
        <v>29.6</v>
      </c>
      <c r="F16021" s="409">
        <v>43069.434398148151</v>
      </c>
      <c r="G16021" s="408">
        <v>0</v>
      </c>
    </row>
    <row r="16022" spans="1:7" ht="15" x14ac:dyDescent="0.2">
      <c r="A16022" s="407" t="s">
        <v>25425</v>
      </c>
      <c r="B16022" s="407" t="s">
        <v>25426</v>
      </c>
      <c r="C16022" s="408">
        <v>0</v>
      </c>
      <c r="D16022" s="408">
        <v>29.6</v>
      </c>
      <c r="E16022" s="408">
        <v>29.6</v>
      </c>
      <c r="F16022" s="409">
        <v>43069.43173611111</v>
      </c>
      <c r="G16022" s="408">
        <v>0</v>
      </c>
    </row>
    <row r="16023" spans="1:7" ht="15" x14ac:dyDescent="0.2">
      <c r="A16023" s="407" t="s">
        <v>25427</v>
      </c>
      <c r="B16023" s="407" t="s">
        <v>25428</v>
      </c>
      <c r="C16023" s="408">
        <v>0</v>
      </c>
      <c r="D16023" s="408">
        <v>29.6</v>
      </c>
      <c r="E16023" s="408">
        <v>29.6</v>
      </c>
      <c r="F16023" s="409">
        <v>43069.580312500002</v>
      </c>
      <c r="G16023" s="408">
        <v>0</v>
      </c>
    </row>
    <row r="16024" spans="1:7" ht="15" x14ac:dyDescent="0.2">
      <c r="A16024" s="407" t="s">
        <v>25429</v>
      </c>
      <c r="B16024" s="407" t="s">
        <v>25430</v>
      </c>
      <c r="C16024" s="408">
        <v>0</v>
      </c>
      <c r="D16024" s="408">
        <v>29.6</v>
      </c>
      <c r="E16024" s="408">
        <v>29.6</v>
      </c>
      <c r="F16024" s="409">
        <v>43069.538773148146</v>
      </c>
      <c r="G16024" s="408">
        <v>0</v>
      </c>
    </row>
    <row r="16025" spans="1:7" ht="15" x14ac:dyDescent="0.2">
      <c r="A16025" s="407" t="s">
        <v>25431</v>
      </c>
      <c r="B16025" s="407" t="s">
        <v>25432</v>
      </c>
      <c r="C16025" s="408">
        <v>0</v>
      </c>
      <c r="D16025" s="408">
        <v>40.299999999999997</v>
      </c>
      <c r="E16025" s="408">
        <v>40.299999999999997</v>
      </c>
      <c r="F16025" s="409">
        <v>44813.370289351849</v>
      </c>
      <c r="G16025" s="408">
        <v>0</v>
      </c>
    </row>
    <row r="16026" spans="1:7" ht="15" x14ac:dyDescent="0.2">
      <c r="A16026" s="407" t="s">
        <v>25433</v>
      </c>
      <c r="B16026" s="407" t="s">
        <v>25434</v>
      </c>
      <c r="C16026" s="408">
        <v>0</v>
      </c>
      <c r="D16026" s="408">
        <v>40.299999999999997</v>
      </c>
      <c r="E16026" s="408">
        <v>40.299999999999997</v>
      </c>
      <c r="F16026" s="409">
        <v>44813.370567129627</v>
      </c>
      <c r="G16026" s="408">
        <v>0</v>
      </c>
    </row>
    <row r="16027" spans="1:7" ht="15" x14ac:dyDescent="0.2">
      <c r="A16027" s="407" t="s">
        <v>25435</v>
      </c>
      <c r="B16027" s="407" t="s">
        <v>25436</v>
      </c>
      <c r="C16027" s="408">
        <v>0</v>
      </c>
      <c r="D16027" s="408">
        <v>40.299999999999997</v>
      </c>
      <c r="E16027" s="408">
        <v>40.299999999999997</v>
      </c>
      <c r="F16027" s="409">
        <v>44813.371712962966</v>
      </c>
      <c r="G16027" s="408">
        <v>0</v>
      </c>
    </row>
    <row r="16028" spans="1:7" ht="15" x14ac:dyDescent="0.2">
      <c r="A16028" s="407" t="s">
        <v>25437</v>
      </c>
      <c r="B16028" s="407" t="s">
        <v>25438</v>
      </c>
      <c r="C16028" s="408">
        <v>0</v>
      </c>
      <c r="D16028" s="408">
        <v>40.299999999999997</v>
      </c>
      <c r="E16028" s="408">
        <v>40.299999999999997</v>
      </c>
      <c r="F16028" s="409">
        <v>44813.372094907405</v>
      </c>
      <c r="G16028" s="408">
        <v>0</v>
      </c>
    </row>
    <row r="16029" spans="1:7" ht="15" x14ac:dyDescent="0.25">
      <c r="A16029" s="407" t="s">
        <v>25439</v>
      </c>
      <c r="B16029" s="407" t="s">
        <v>25440</v>
      </c>
      <c r="C16029" s="406"/>
      <c r="D16029" s="406"/>
      <c r="E16029" s="406"/>
      <c r="F16029" s="409">
        <v>43032.470775462964</v>
      </c>
      <c r="G16029" s="408">
        <v>0</v>
      </c>
    </row>
    <row r="16030" spans="1:7" ht="15" x14ac:dyDescent="0.25">
      <c r="A16030" s="407" t="s">
        <v>25441</v>
      </c>
      <c r="B16030" s="407" t="s">
        <v>25442</v>
      </c>
      <c r="C16030" s="406"/>
      <c r="D16030" s="406"/>
      <c r="E16030" s="406"/>
      <c r="F16030" s="409">
        <v>43032.47084490741</v>
      </c>
      <c r="G16030" s="408">
        <v>0</v>
      </c>
    </row>
    <row r="16031" spans="1:7" ht="15" x14ac:dyDescent="0.25">
      <c r="A16031" s="407" t="s">
        <v>25443</v>
      </c>
      <c r="B16031" s="407" t="s">
        <v>25444</v>
      </c>
      <c r="C16031" s="406"/>
      <c r="D16031" s="406"/>
      <c r="E16031" s="406"/>
      <c r="F16031" s="409">
        <v>43032.470925925925</v>
      </c>
      <c r="G16031" s="408">
        <v>0</v>
      </c>
    </row>
    <row r="16032" spans="1:7" ht="15" x14ac:dyDescent="0.25">
      <c r="A16032" s="407" t="s">
        <v>25445</v>
      </c>
      <c r="B16032" s="407" t="s">
        <v>25446</v>
      </c>
      <c r="C16032" s="406"/>
      <c r="D16032" s="406"/>
      <c r="E16032" s="406"/>
      <c r="F16032" s="409">
        <v>43032.471006944441</v>
      </c>
      <c r="G16032" s="408">
        <v>0</v>
      </c>
    </row>
    <row r="16033" spans="1:7" ht="15" x14ac:dyDescent="0.25">
      <c r="A16033" s="407" t="s">
        <v>25447</v>
      </c>
      <c r="B16033" s="407" t="s">
        <v>25448</v>
      </c>
      <c r="C16033" s="406"/>
      <c r="D16033" s="406"/>
      <c r="E16033" s="406"/>
      <c r="F16033" s="409">
        <v>43032.471076388887</v>
      </c>
      <c r="G16033" s="408">
        <v>0</v>
      </c>
    </row>
    <row r="16034" spans="1:7" ht="15" x14ac:dyDescent="0.25">
      <c r="A16034" s="407" t="s">
        <v>25449</v>
      </c>
      <c r="B16034" s="407" t="s">
        <v>25450</v>
      </c>
      <c r="C16034" s="406"/>
      <c r="D16034" s="406"/>
      <c r="E16034" s="406"/>
      <c r="F16034" s="409">
        <v>43032.471134259256</v>
      </c>
      <c r="G16034" s="408">
        <v>0</v>
      </c>
    </row>
    <row r="16035" spans="1:7" ht="15" x14ac:dyDescent="0.2">
      <c r="A16035" s="407" t="s">
        <v>25451</v>
      </c>
      <c r="B16035" s="407" t="s">
        <v>25452</v>
      </c>
      <c r="C16035" s="408">
        <v>0</v>
      </c>
      <c r="D16035" s="408">
        <v>29.6</v>
      </c>
      <c r="E16035" s="408">
        <v>29.6</v>
      </c>
      <c r="F16035" s="409">
        <v>43070.445752314816</v>
      </c>
      <c r="G16035" s="408">
        <v>0</v>
      </c>
    </row>
    <row r="16036" spans="1:7" ht="15" x14ac:dyDescent="0.2">
      <c r="A16036" s="407" t="s">
        <v>25453</v>
      </c>
      <c r="B16036" s="407" t="s">
        <v>25454</v>
      </c>
      <c r="C16036" s="408">
        <v>0</v>
      </c>
      <c r="D16036" s="408">
        <v>29.6</v>
      </c>
      <c r="E16036" s="408">
        <v>29.6</v>
      </c>
      <c r="F16036" s="409">
        <v>43070.445949074077</v>
      </c>
      <c r="G16036" s="408">
        <v>0</v>
      </c>
    </row>
    <row r="16037" spans="1:7" ht="15" x14ac:dyDescent="0.25">
      <c r="A16037" s="407" t="s">
        <v>25455</v>
      </c>
      <c r="B16037" s="407" t="s">
        <v>25456</v>
      </c>
      <c r="C16037" s="406"/>
      <c r="D16037" s="406"/>
      <c r="E16037" s="406"/>
      <c r="F16037" s="409">
        <v>43032.471377314818</v>
      </c>
      <c r="G16037" s="408">
        <v>0</v>
      </c>
    </row>
    <row r="16038" spans="1:7" ht="15" x14ac:dyDescent="0.25">
      <c r="A16038" s="407" t="s">
        <v>25457</v>
      </c>
      <c r="B16038" s="407" t="s">
        <v>25458</v>
      </c>
      <c r="C16038" s="406"/>
      <c r="D16038" s="406"/>
      <c r="E16038" s="406"/>
      <c r="F16038" s="409">
        <v>43032.471446759257</v>
      </c>
      <c r="G16038" s="408">
        <v>0</v>
      </c>
    </row>
    <row r="16039" spans="1:7" ht="15" x14ac:dyDescent="0.2">
      <c r="A16039" s="407" t="s">
        <v>25459</v>
      </c>
      <c r="B16039" s="407" t="s">
        <v>25460</v>
      </c>
      <c r="C16039" s="408">
        <v>0</v>
      </c>
      <c r="D16039" s="408">
        <v>29.6</v>
      </c>
      <c r="E16039" s="408">
        <v>29.6</v>
      </c>
      <c r="F16039" s="409">
        <v>43070.497291666667</v>
      </c>
      <c r="G16039" s="408">
        <v>0</v>
      </c>
    </row>
    <row r="16040" spans="1:7" ht="15" x14ac:dyDescent="0.2">
      <c r="A16040" s="407" t="s">
        <v>25461</v>
      </c>
      <c r="B16040" s="407" t="s">
        <v>25462</v>
      </c>
      <c r="C16040" s="408">
        <v>0</v>
      </c>
      <c r="D16040" s="408">
        <v>29.6</v>
      </c>
      <c r="E16040" s="408">
        <v>29.6</v>
      </c>
      <c r="F16040" s="409">
        <v>43070.467152777775</v>
      </c>
      <c r="G16040" s="408">
        <v>0</v>
      </c>
    </row>
    <row r="16041" spans="1:7" ht="15" x14ac:dyDescent="0.25">
      <c r="A16041" s="407" t="s">
        <v>25463</v>
      </c>
      <c r="B16041" s="407" t="s">
        <v>25464</v>
      </c>
      <c r="C16041" s="406"/>
      <c r="D16041" s="406"/>
      <c r="E16041" s="406"/>
      <c r="F16041" s="409">
        <v>43032.471643518518</v>
      </c>
      <c r="G16041" s="408">
        <v>0</v>
      </c>
    </row>
    <row r="16042" spans="1:7" ht="15" x14ac:dyDescent="0.25">
      <c r="A16042" s="407" t="s">
        <v>25465</v>
      </c>
      <c r="B16042" s="407" t="s">
        <v>25466</v>
      </c>
      <c r="C16042" s="406"/>
      <c r="D16042" s="406"/>
      <c r="E16042" s="406"/>
      <c r="F16042" s="409">
        <v>43032.471712962964</v>
      </c>
      <c r="G16042" s="408">
        <v>0</v>
      </c>
    </row>
    <row r="16043" spans="1:7" ht="15" x14ac:dyDescent="0.25">
      <c r="A16043" s="407" t="s">
        <v>25467</v>
      </c>
      <c r="B16043" s="407" t="s">
        <v>25468</v>
      </c>
      <c r="C16043" s="406"/>
      <c r="D16043" s="406"/>
      <c r="E16043" s="406"/>
      <c r="F16043" s="409">
        <v>43032.471782407411</v>
      </c>
      <c r="G16043" s="408">
        <v>0</v>
      </c>
    </row>
    <row r="16044" spans="1:7" ht="15" x14ac:dyDescent="0.25">
      <c r="A16044" s="407" t="s">
        <v>25469</v>
      </c>
      <c r="B16044" s="407" t="s">
        <v>25470</v>
      </c>
      <c r="C16044" s="406"/>
      <c r="D16044" s="406"/>
      <c r="E16044" s="406"/>
      <c r="F16044" s="409">
        <v>43032.471932870372</v>
      </c>
      <c r="G16044" s="408">
        <v>0</v>
      </c>
    </row>
    <row r="16045" spans="1:7" ht="15" x14ac:dyDescent="0.25">
      <c r="A16045" s="407" t="s">
        <v>25471</v>
      </c>
      <c r="B16045" s="407" t="s">
        <v>25472</v>
      </c>
      <c r="C16045" s="406"/>
      <c r="D16045" s="406"/>
      <c r="E16045" s="406"/>
      <c r="F16045" s="409">
        <v>43032.471990740742</v>
      </c>
      <c r="G16045" s="408">
        <v>0</v>
      </c>
    </row>
    <row r="16046" spans="1:7" ht="15" x14ac:dyDescent="0.25">
      <c r="A16046" s="407" t="s">
        <v>25473</v>
      </c>
      <c r="B16046" s="407" t="s">
        <v>25474</v>
      </c>
      <c r="C16046" s="406"/>
      <c r="D16046" s="406"/>
      <c r="E16046" s="406"/>
      <c r="F16046" s="409">
        <v>43032.472071759257</v>
      </c>
      <c r="G16046" s="408">
        <v>0</v>
      </c>
    </row>
    <row r="16047" spans="1:7" ht="15" x14ac:dyDescent="0.25">
      <c r="A16047" s="407" t="s">
        <v>25475</v>
      </c>
      <c r="B16047" s="407" t="s">
        <v>25476</v>
      </c>
      <c r="C16047" s="406"/>
      <c r="D16047" s="406"/>
      <c r="E16047" s="406"/>
      <c r="F16047" s="409">
        <v>43032.472129629627</v>
      </c>
      <c r="G16047" s="408">
        <v>0</v>
      </c>
    </row>
    <row r="16048" spans="1:7" ht="15" x14ac:dyDescent="0.25">
      <c r="A16048" s="407" t="s">
        <v>25477</v>
      </c>
      <c r="B16048" s="407" t="s">
        <v>25478</v>
      </c>
      <c r="C16048" s="406"/>
      <c r="D16048" s="406"/>
      <c r="E16048" s="406"/>
      <c r="F16048" s="409">
        <v>43032.472222222219</v>
      </c>
      <c r="G16048" s="408">
        <v>0</v>
      </c>
    </row>
    <row r="16049" spans="1:7" ht="15" x14ac:dyDescent="0.2">
      <c r="A16049" s="407" t="s">
        <v>25479</v>
      </c>
      <c r="B16049" s="407" t="s">
        <v>25480</v>
      </c>
      <c r="C16049" s="408">
        <v>0</v>
      </c>
      <c r="D16049" s="408">
        <v>29.6</v>
      </c>
      <c r="E16049" s="408">
        <v>29.6</v>
      </c>
      <c r="F16049" s="409">
        <v>43152.375601851854</v>
      </c>
      <c r="G16049" s="408">
        <v>0</v>
      </c>
    </row>
    <row r="16050" spans="1:7" ht="15" x14ac:dyDescent="0.2">
      <c r="A16050" s="407" t="s">
        <v>25481</v>
      </c>
      <c r="B16050" s="407" t="s">
        <v>25482</v>
      </c>
      <c r="C16050" s="408">
        <v>0</v>
      </c>
      <c r="D16050" s="408">
        <v>29.6</v>
      </c>
      <c r="E16050" s="408">
        <v>29.6</v>
      </c>
      <c r="F16050" s="409">
        <v>43069.433842592596</v>
      </c>
      <c r="G16050" s="408">
        <v>0</v>
      </c>
    </row>
    <row r="16051" spans="1:7" ht="15" x14ac:dyDescent="0.2">
      <c r="A16051" s="407" t="s">
        <v>25483</v>
      </c>
      <c r="B16051" s="407" t="s">
        <v>25484</v>
      </c>
      <c r="C16051" s="408">
        <v>0</v>
      </c>
      <c r="D16051" s="408">
        <v>29.6</v>
      </c>
      <c r="E16051" s="408">
        <v>29.6</v>
      </c>
      <c r="F16051" s="409">
        <v>44813.372488425928</v>
      </c>
      <c r="G16051" s="408">
        <v>0</v>
      </c>
    </row>
    <row r="16052" spans="1:7" ht="15" x14ac:dyDescent="0.2">
      <c r="A16052" s="407" t="s">
        <v>25485</v>
      </c>
      <c r="B16052" s="407" t="s">
        <v>25486</v>
      </c>
      <c r="C16052" s="408">
        <v>0</v>
      </c>
      <c r="D16052" s="408">
        <v>29.6</v>
      </c>
      <c r="E16052" s="408">
        <v>29.6</v>
      </c>
      <c r="F16052" s="409">
        <v>44813.372766203705</v>
      </c>
      <c r="G16052" s="408">
        <v>0</v>
      </c>
    </row>
    <row r="16053" spans="1:7" ht="15" x14ac:dyDescent="0.2">
      <c r="A16053" s="407" t="s">
        <v>25487</v>
      </c>
      <c r="B16053" s="407" t="s">
        <v>25488</v>
      </c>
      <c r="C16053" s="408">
        <v>0</v>
      </c>
      <c r="D16053" s="408">
        <v>29.6</v>
      </c>
      <c r="E16053" s="408">
        <v>29.6</v>
      </c>
      <c r="F16053" s="409">
        <v>43069.432766203703</v>
      </c>
      <c r="G16053" s="408">
        <v>0</v>
      </c>
    </row>
    <row r="16054" spans="1:7" ht="15" x14ac:dyDescent="0.2">
      <c r="A16054" s="407" t="s">
        <v>25489</v>
      </c>
      <c r="B16054" s="407" t="s">
        <v>25490</v>
      </c>
      <c r="C16054" s="408">
        <v>0</v>
      </c>
      <c r="D16054" s="408">
        <v>29.6</v>
      </c>
      <c r="E16054" s="408">
        <v>29.6</v>
      </c>
      <c r="F16054" s="409">
        <v>43069.432997685188</v>
      </c>
      <c r="G16054" s="408">
        <v>0</v>
      </c>
    </row>
    <row r="16055" spans="1:7" ht="15" x14ac:dyDescent="0.25">
      <c r="A16055" s="407" t="s">
        <v>25491</v>
      </c>
      <c r="B16055" s="407" t="s">
        <v>25492</v>
      </c>
      <c r="C16055" s="406"/>
      <c r="D16055" s="406"/>
      <c r="E16055" s="406"/>
      <c r="F16055" s="409">
        <v>43032.472731481481</v>
      </c>
      <c r="G16055" s="408">
        <v>0</v>
      </c>
    </row>
    <row r="16056" spans="1:7" ht="15" x14ac:dyDescent="0.2">
      <c r="A16056" s="407" t="s">
        <v>25493</v>
      </c>
      <c r="B16056" s="407" t="s">
        <v>25494</v>
      </c>
      <c r="C16056" s="408">
        <v>0</v>
      </c>
      <c r="D16056" s="408">
        <v>81.5</v>
      </c>
      <c r="E16056" s="408">
        <v>81.5</v>
      </c>
      <c r="F16056" s="409">
        <v>45072.385937500003</v>
      </c>
      <c r="G16056" s="408">
        <v>0</v>
      </c>
    </row>
    <row r="16057" spans="1:7" ht="15" x14ac:dyDescent="0.25">
      <c r="A16057" s="407" t="s">
        <v>25495</v>
      </c>
      <c r="B16057" s="407" t="s">
        <v>25496</v>
      </c>
      <c r="C16057" s="406"/>
      <c r="D16057" s="406"/>
      <c r="E16057" s="406"/>
      <c r="F16057" s="409">
        <v>43032.472870370373</v>
      </c>
      <c r="G16057" s="408">
        <v>0</v>
      </c>
    </row>
    <row r="16058" spans="1:7" ht="15" x14ac:dyDescent="0.2">
      <c r="A16058" s="407" t="s">
        <v>25497</v>
      </c>
      <c r="B16058" s="407" t="s">
        <v>25498</v>
      </c>
      <c r="C16058" s="408">
        <v>0</v>
      </c>
      <c r="D16058" s="408">
        <v>35.1</v>
      </c>
      <c r="E16058" s="408">
        <v>35.1</v>
      </c>
      <c r="F16058" s="409">
        <v>44813.374120370368</v>
      </c>
      <c r="G16058" s="408">
        <v>0</v>
      </c>
    </row>
    <row r="16059" spans="1:7" ht="15" x14ac:dyDescent="0.2">
      <c r="A16059" s="407" t="s">
        <v>25499</v>
      </c>
      <c r="B16059" s="407" t="s">
        <v>25500</v>
      </c>
      <c r="C16059" s="408">
        <v>0</v>
      </c>
      <c r="D16059" s="408">
        <v>11</v>
      </c>
      <c r="E16059" s="408">
        <v>11</v>
      </c>
      <c r="F16059" s="409">
        <v>45930.632303240738</v>
      </c>
      <c r="G16059" s="408">
        <v>0</v>
      </c>
    </row>
    <row r="16060" spans="1:7" ht="15" x14ac:dyDescent="0.2">
      <c r="A16060" s="407" t="s">
        <v>38376</v>
      </c>
      <c r="B16060" s="407" t="s">
        <v>38377</v>
      </c>
      <c r="C16060" s="408">
        <v>140.88333333333335</v>
      </c>
      <c r="D16060" s="408">
        <v>1409.5207117083555</v>
      </c>
      <c r="E16060" s="408">
        <v>1561.2373783750224</v>
      </c>
      <c r="F16060" s="409">
        <v>43116.415914351855</v>
      </c>
      <c r="G16060" s="408">
        <v>0</v>
      </c>
    </row>
    <row r="16061" spans="1:7" ht="15" x14ac:dyDescent="0.2">
      <c r="A16061" s="407" t="s">
        <v>38378</v>
      </c>
      <c r="B16061" s="407" t="s">
        <v>38379</v>
      </c>
      <c r="C16061" s="408">
        <v>80.666666666666657</v>
      </c>
      <c r="D16061" s="408">
        <v>1337.6982084132676</v>
      </c>
      <c r="E16061" s="408">
        <v>1454.6148750799346</v>
      </c>
      <c r="F16061" s="409">
        <v>43521.660636574074</v>
      </c>
      <c r="G16061" s="408">
        <v>0</v>
      </c>
    </row>
    <row r="16062" spans="1:7" ht="15" x14ac:dyDescent="0.2">
      <c r="A16062" s="407" t="s">
        <v>38380</v>
      </c>
      <c r="B16062" s="407" t="s">
        <v>38381</v>
      </c>
      <c r="C16062" s="408">
        <v>35.883333333333333</v>
      </c>
      <c r="D16062" s="408">
        <v>453.72103650308566</v>
      </c>
      <c r="E16062" s="408">
        <v>502.52103650308561</v>
      </c>
      <c r="F16062" s="409">
        <v>43017.526180555556</v>
      </c>
      <c r="G16062" s="408">
        <v>0</v>
      </c>
    </row>
    <row r="16063" spans="1:7" ht="15" x14ac:dyDescent="0.25">
      <c r="A16063" s="407" t="s">
        <v>25501</v>
      </c>
      <c r="B16063" s="407" t="s">
        <v>25502</v>
      </c>
      <c r="C16063" s="406"/>
      <c r="D16063" s="406"/>
      <c r="E16063" s="406"/>
      <c r="F16063" s="409">
        <v>44530.610532407409</v>
      </c>
      <c r="G16063" s="408">
        <v>0</v>
      </c>
    </row>
    <row r="16064" spans="1:7" ht="15" x14ac:dyDescent="0.2">
      <c r="A16064" s="407" t="s">
        <v>25503</v>
      </c>
      <c r="B16064" s="407" t="s">
        <v>25504</v>
      </c>
      <c r="C16064" s="408">
        <v>20.5</v>
      </c>
      <c r="D16064" s="408">
        <v>198.0522</v>
      </c>
      <c r="E16064" s="408">
        <v>218.5522</v>
      </c>
      <c r="F16064" s="409">
        <v>44530.609340277777</v>
      </c>
      <c r="G16064" s="408">
        <v>0</v>
      </c>
    </row>
    <row r="16065" spans="1:7" ht="15" x14ac:dyDescent="0.2">
      <c r="A16065" s="407" t="s">
        <v>25505</v>
      </c>
      <c r="B16065" s="407" t="s">
        <v>25506</v>
      </c>
      <c r="C16065" s="408">
        <v>32.916699999999999</v>
      </c>
      <c r="D16065" s="408">
        <v>177.2869</v>
      </c>
      <c r="E16065" s="408">
        <v>210.20359999999999</v>
      </c>
      <c r="F16065" s="409">
        <v>44530.610937500001</v>
      </c>
      <c r="G16065" s="408">
        <v>0</v>
      </c>
    </row>
    <row r="16066" spans="1:7" ht="15" x14ac:dyDescent="0.2">
      <c r="A16066" s="407" t="s">
        <v>25507</v>
      </c>
      <c r="B16066" s="407" t="s">
        <v>25508</v>
      </c>
      <c r="C16066" s="408">
        <v>39.583399999999997</v>
      </c>
      <c r="D16066" s="408">
        <v>654.72199999999998</v>
      </c>
      <c r="E16066" s="408">
        <v>694.30539999999996</v>
      </c>
      <c r="F16066" s="409">
        <v>43014.55574074074</v>
      </c>
      <c r="G16066" s="408">
        <v>0</v>
      </c>
    </row>
    <row r="16067" spans="1:7" ht="15" x14ac:dyDescent="0.2">
      <c r="A16067" s="407" t="s">
        <v>25509</v>
      </c>
      <c r="B16067" s="407" t="s">
        <v>40412</v>
      </c>
      <c r="C16067" s="408">
        <v>35.700000000000003</v>
      </c>
      <c r="D16067" s="408">
        <v>622.47288095238093</v>
      </c>
      <c r="E16067" s="408">
        <v>673.17288095238098</v>
      </c>
      <c r="F16067" s="409">
        <v>45720.600347222222</v>
      </c>
      <c r="G16067" s="408">
        <v>0</v>
      </c>
    </row>
    <row r="16068" spans="1:7" ht="15" x14ac:dyDescent="0.2">
      <c r="A16068" s="407" t="s">
        <v>38382</v>
      </c>
      <c r="B16068" s="407" t="s">
        <v>38383</v>
      </c>
      <c r="C16068" s="408">
        <v>1</v>
      </c>
      <c r="D16068" s="408">
        <v>355.24430000000001</v>
      </c>
      <c r="E16068" s="408">
        <v>356.24430000000001</v>
      </c>
      <c r="F16068" s="409">
        <v>43521.662743055553</v>
      </c>
      <c r="G16068" s="408">
        <v>0</v>
      </c>
    </row>
    <row r="16069" spans="1:7" ht="15" x14ac:dyDescent="0.2">
      <c r="A16069" s="407" t="s">
        <v>25510</v>
      </c>
      <c r="B16069" s="407" t="s">
        <v>25511</v>
      </c>
      <c r="C16069" s="408">
        <v>2.5500000000000003</v>
      </c>
      <c r="D16069" s="408">
        <v>168.09566000000001</v>
      </c>
      <c r="E16069" s="408">
        <v>170.64565999999999</v>
      </c>
      <c r="F16069" s="409">
        <v>45819.458101851851</v>
      </c>
      <c r="G16069" s="408">
        <v>0</v>
      </c>
    </row>
    <row r="16070" spans="1:7" ht="15" x14ac:dyDescent="0.25">
      <c r="A16070" s="407" t="s">
        <v>38384</v>
      </c>
      <c r="B16070" s="407" t="s">
        <v>38385</v>
      </c>
      <c r="C16070" s="406"/>
      <c r="D16070" s="408">
        <v>52.781500000000001</v>
      </c>
      <c r="E16070" s="408">
        <v>52.781500000000001</v>
      </c>
      <c r="F16070" s="409">
        <v>43014.572048611109</v>
      </c>
      <c r="G16070" s="408">
        <v>0</v>
      </c>
    </row>
    <row r="16071" spans="1:7" ht="15" x14ac:dyDescent="0.2">
      <c r="A16071" s="407" t="s">
        <v>25512</v>
      </c>
      <c r="B16071" s="407" t="s">
        <v>25513</v>
      </c>
      <c r="C16071" s="408">
        <v>6</v>
      </c>
      <c r="D16071" s="408">
        <v>247.93219999999999</v>
      </c>
      <c r="E16071" s="408">
        <v>253.93219999999999</v>
      </c>
      <c r="F16071" s="409">
        <v>43186.441666666666</v>
      </c>
      <c r="G16071" s="408">
        <v>0</v>
      </c>
    </row>
    <row r="16072" spans="1:7" ht="15" x14ac:dyDescent="0.2">
      <c r="A16072" s="407" t="s">
        <v>25514</v>
      </c>
      <c r="B16072" s="407" t="s">
        <v>25515</v>
      </c>
      <c r="C16072" s="408">
        <v>2</v>
      </c>
      <c r="D16072" s="408">
        <v>255.7439</v>
      </c>
      <c r="E16072" s="408">
        <v>257.7439</v>
      </c>
      <c r="F16072" s="409">
        <v>44524.327025462961</v>
      </c>
      <c r="G16072" s="408">
        <v>0</v>
      </c>
    </row>
    <row r="16073" spans="1:7" ht="15" x14ac:dyDescent="0.2">
      <c r="A16073" s="407" t="s">
        <v>25516</v>
      </c>
      <c r="B16073" s="407" t="s">
        <v>25517</v>
      </c>
      <c r="C16073" s="408">
        <v>15</v>
      </c>
      <c r="D16073" s="408">
        <v>130.80179999999999</v>
      </c>
      <c r="E16073" s="408">
        <v>145.80179999999999</v>
      </c>
      <c r="F16073" s="409">
        <v>44511.597719907404</v>
      </c>
      <c r="G16073" s="408">
        <v>0</v>
      </c>
    </row>
    <row r="16074" spans="1:7" ht="15" x14ac:dyDescent="0.2">
      <c r="A16074" s="407" t="s">
        <v>25518</v>
      </c>
      <c r="B16074" s="407" t="s">
        <v>25519</v>
      </c>
      <c r="C16074" s="408">
        <v>7.55</v>
      </c>
      <c r="D16074" s="408">
        <v>99.589381401578137</v>
      </c>
      <c r="E16074" s="408">
        <v>107.13938140157815</v>
      </c>
      <c r="F16074" s="409">
        <v>44511.597303240742</v>
      </c>
      <c r="G16074" s="408">
        <v>0</v>
      </c>
    </row>
    <row r="16075" spans="1:7" ht="15" x14ac:dyDescent="0.2">
      <c r="A16075" s="407" t="s">
        <v>25520</v>
      </c>
      <c r="B16075" s="407" t="s">
        <v>25521</v>
      </c>
      <c r="C16075" s="408">
        <v>12.916700000000001</v>
      </c>
      <c r="D16075" s="408">
        <v>114.17749999999999</v>
      </c>
      <c r="E16075" s="408">
        <v>127.0942</v>
      </c>
      <c r="F16075" s="409">
        <v>44517.615659722222</v>
      </c>
      <c r="G16075" s="408">
        <v>0</v>
      </c>
    </row>
    <row r="16076" spans="1:7" ht="15" x14ac:dyDescent="0.2">
      <c r="A16076" s="407" t="s">
        <v>25522</v>
      </c>
      <c r="B16076" s="407" t="s">
        <v>25523</v>
      </c>
      <c r="C16076" s="408">
        <v>2.9167000000000001</v>
      </c>
      <c r="D16076" s="408">
        <v>46.485100000000003</v>
      </c>
      <c r="E16076" s="408">
        <v>49.401800000000001</v>
      </c>
      <c r="F16076" s="409">
        <v>44517.612256944441</v>
      </c>
      <c r="G16076" s="408">
        <v>0</v>
      </c>
    </row>
    <row r="16077" spans="1:7" ht="15" x14ac:dyDescent="0.2">
      <c r="A16077" s="407" t="s">
        <v>25524</v>
      </c>
      <c r="B16077" s="407" t="s">
        <v>25525</v>
      </c>
      <c r="C16077" s="408">
        <v>10.049999999999999</v>
      </c>
      <c r="D16077" s="408">
        <v>69.83185379063022</v>
      </c>
      <c r="E16077" s="408">
        <v>79.881853790630217</v>
      </c>
      <c r="F16077" s="409">
        <v>43014.566076388888</v>
      </c>
      <c r="G16077" s="408">
        <v>0</v>
      </c>
    </row>
    <row r="16078" spans="1:7" ht="15" x14ac:dyDescent="0.2">
      <c r="A16078" s="407" t="s">
        <v>25526</v>
      </c>
      <c r="B16078" s="407" t="s">
        <v>33432</v>
      </c>
      <c r="C16078" s="408">
        <v>15.049999999999999</v>
      </c>
      <c r="D16078" s="408">
        <v>116.40699516425755</v>
      </c>
      <c r="E16078" s="408">
        <v>131.45699516425756</v>
      </c>
      <c r="F16078" s="409">
        <v>45331.465428240743</v>
      </c>
      <c r="G16078" s="408">
        <v>0</v>
      </c>
    </row>
    <row r="16079" spans="1:7" ht="15" x14ac:dyDescent="0.2">
      <c r="A16079" s="407" t="s">
        <v>25527</v>
      </c>
      <c r="B16079" s="407" t="s">
        <v>25528</v>
      </c>
      <c r="C16079" s="408">
        <v>7.5</v>
      </c>
      <c r="D16079" s="408">
        <v>34.601399999999998</v>
      </c>
      <c r="E16079" s="408">
        <v>42.101399999999998</v>
      </c>
      <c r="F16079" s="409">
        <v>43014.565011574072</v>
      </c>
      <c r="G16079" s="408">
        <v>0</v>
      </c>
    </row>
    <row r="16080" spans="1:7" ht="15" x14ac:dyDescent="0.2">
      <c r="A16080" s="407" t="s">
        <v>25529</v>
      </c>
      <c r="B16080" s="407" t="s">
        <v>25530</v>
      </c>
      <c r="C16080" s="408">
        <v>0.50500000000000012</v>
      </c>
      <c r="D16080" s="408">
        <v>123.1935</v>
      </c>
      <c r="E16080" s="408">
        <v>123.6985</v>
      </c>
      <c r="F16080" s="409">
        <v>44510.668981481482</v>
      </c>
      <c r="G16080" s="408">
        <v>0</v>
      </c>
    </row>
    <row r="16081" spans="1:7" ht="15" x14ac:dyDescent="0.25">
      <c r="A16081" s="407" t="s">
        <v>25531</v>
      </c>
      <c r="B16081" s="407" t="s">
        <v>25532</v>
      </c>
      <c r="C16081" s="406"/>
      <c r="D16081" s="408">
        <v>25</v>
      </c>
      <c r="E16081" s="408">
        <v>25</v>
      </c>
      <c r="F16081" s="409">
        <v>44517.610115740739</v>
      </c>
      <c r="G16081" s="408">
        <v>0</v>
      </c>
    </row>
    <row r="16082" spans="1:7" ht="15" x14ac:dyDescent="0.25">
      <c r="A16082" s="407" t="s">
        <v>25533</v>
      </c>
      <c r="B16082" s="407" t="s">
        <v>25534</v>
      </c>
      <c r="C16082" s="406"/>
      <c r="D16082" s="408">
        <v>15</v>
      </c>
      <c r="E16082" s="408">
        <v>15</v>
      </c>
      <c r="F16082" s="409">
        <v>44523.469085648147</v>
      </c>
      <c r="G16082" s="408">
        <v>0</v>
      </c>
    </row>
    <row r="16083" spans="1:7" ht="15" x14ac:dyDescent="0.25">
      <c r="A16083" s="407" t="s">
        <v>25535</v>
      </c>
      <c r="B16083" s="407" t="s">
        <v>25536</v>
      </c>
      <c r="C16083" s="406"/>
      <c r="D16083" s="408">
        <v>10</v>
      </c>
      <c r="E16083" s="408">
        <v>10</v>
      </c>
      <c r="F16083" s="409">
        <v>44516.565312500003</v>
      </c>
      <c r="G16083" s="408">
        <v>0</v>
      </c>
    </row>
    <row r="16084" spans="1:7" ht="15" x14ac:dyDescent="0.25">
      <c r="A16084" s="407" t="s">
        <v>25537</v>
      </c>
      <c r="B16084" s="407" t="s">
        <v>25538</v>
      </c>
      <c r="C16084" s="406"/>
      <c r="D16084" s="408">
        <v>12</v>
      </c>
      <c r="E16084" s="408">
        <v>12</v>
      </c>
      <c r="F16084" s="409">
        <v>44516.567569444444</v>
      </c>
      <c r="G16084" s="408">
        <v>0</v>
      </c>
    </row>
    <row r="16085" spans="1:7" ht="15" x14ac:dyDescent="0.2">
      <c r="A16085" s="407" t="s">
        <v>25539</v>
      </c>
      <c r="B16085" s="407" t="s">
        <v>25540</v>
      </c>
      <c r="C16085" s="408">
        <v>0</v>
      </c>
      <c r="D16085" s="408">
        <v>3</v>
      </c>
      <c r="E16085" s="408">
        <v>3</v>
      </c>
      <c r="F16085" s="409">
        <v>44517.536712962959</v>
      </c>
      <c r="G16085" s="408">
        <v>0</v>
      </c>
    </row>
    <row r="16086" spans="1:7" ht="15" x14ac:dyDescent="0.25">
      <c r="A16086" s="407" t="s">
        <v>25541</v>
      </c>
      <c r="B16086" s="407" t="s">
        <v>25542</v>
      </c>
      <c r="C16086" s="406"/>
      <c r="D16086" s="408">
        <v>10</v>
      </c>
      <c r="E16086" s="408">
        <v>10</v>
      </c>
      <c r="F16086" s="409">
        <v>45111.64738425926</v>
      </c>
      <c r="G16086" s="408">
        <v>0</v>
      </c>
    </row>
    <row r="16087" spans="1:7" ht="15" x14ac:dyDescent="0.25">
      <c r="A16087" s="407" t="s">
        <v>25543</v>
      </c>
      <c r="B16087" s="407" t="s">
        <v>25544</v>
      </c>
      <c r="C16087" s="406"/>
      <c r="D16087" s="408">
        <v>8</v>
      </c>
      <c r="E16087" s="408">
        <v>8</v>
      </c>
      <c r="F16087" s="409">
        <v>45111.647534722222</v>
      </c>
      <c r="G16087" s="408">
        <v>0</v>
      </c>
    </row>
    <row r="16088" spans="1:7" ht="15" x14ac:dyDescent="0.2">
      <c r="A16088" s="407" t="s">
        <v>25545</v>
      </c>
      <c r="B16088" s="407" t="s">
        <v>25546</v>
      </c>
      <c r="C16088" s="408">
        <v>7.833333333333333</v>
      </c>
      <c r="D16088" s="408">
        <v>1.62</v>
      </c>
      <c r="E16088" s="408">
        <v>17.37</v>
      </c>
      <c r="F16088" s="409">
        <v>45111.691921296297</v>
      </c>
      <c r="G16088" s="408">
        <v>0</v>
      </c>
    </row>
    <row r="16089" spans="1:7" ht="15" x14ac:dyDescent="0.2">
      <c r="A16089" s="407" t="s">
        <v>25547</v>
      </c>
      <c r="B16089" s="407" t="s">
        <v>25548</v>
      </c>
      <c r="C16089" s="408">
        <v>3.9166666666666665</v>
      </c>
      <c r="D16089" s="408">
        <v>0.32400000000000001</v>
      </c>
      <c r="E16089" s="408">
        <v>9.6573333333333338</v>
      </c>
      <c r="F16089" s="409">
        <v>45111.692025462966</v>
      </c>
      <c r="G16089" s="408">
        <v>0</v>
      </c>
    </row>
    <row r="16090" spans="1:7" ht="15" x14ac:dyDescent="0.2">
      <c r="A16090" s="407" t="s">
        <v>25549</v>
      </c>
      <c r="B16090" s="407" t="s">
        <v>25550</v>
      </c>
      <c r="C16090" s="408">
        <v>0</v>
      </c>
      <c r="D16090" s="408">
        <v>4.8</v>
      </c>
      <c r="E16090" s="408">
        <v>4.8</v>
      </c>
      <c r="F16090" s="409">
        <v>44813.374571759261</v>
      </c>
      <c r="G16090" s="408">
        <v>5</v>
      </c>
    </row>
    <row r="16091" spans="1:7" ht="15" x14ac:dyDescent="0.2">
      <c r="A16091" s="407" t="s">
        <v>25551</v>
      </c>
      <c r="B16091" s="407" t="s">
        <v>25552</v>
      </c>
      <c r="C16091" s="408">
        <v>0.5</v>
      </c>
      <c r="D16091" s="408">
        <v>39.799999999999997</v>
      </c>
      <c r="E16091" s="408">
        <v>42.8</v>
      </c>
      <c r="F16091" s="409">
        <v>43014.562384259261</v>
      </c>
      <c r="G16091" s="408">
        <v>0</v>
      </c>
    </row>
    <row r="16092" spans="1:7" ht="15" x14ac:dyDescent="0.2">
      <c r="A16092" s="407" t="s">
        <v>25553</v>
      </c>
      <c r="B16092" s="407" t="s">
        <v>25554</v>
      </c>
      <c r="C16092" s="408">
        <v>0</v>
      </c>
      <c r="D16092" s="408">
        <v>219.9</v>
      </c>
      <c r="E16092" s="408">
        <v>219.9</v>
      </c>
      <c r="F16092" s="409">
        <v>45959.301527777781</v>
      </c>
      <c r="G16092" s="408">
        <v>1</v>
      </c>
    </row>
    <row r="16093" spans="1:7" ht="15" x14ac:dyDescent="0.2">
      <c r="A16093" s="407" t="s">
        <v>25555</v>
      </c>
      <c r="B16093" s="407" t="s">
        <v>25556</v>
      </c>
      <c r="C16093" s="408">
        <v>0</v>
      </c>
      <c r="D16093" s="408">
        <v>345</v>
      </c>
      <c r="E16093" s="408">
        <v>345</v>
      </c>
      <c r="F16093" s="409">
        <v>44510.668425925927</v>
      </c>
      <c r="G16093" s="408">
        <v>0</v>
      </c>
    </row>
    <row r="16094" spans="1:7" ht="15" x14ac:dyDescent="0.2">
      <c r="A16094" s="407" t="s">
        <v>25557</v>
      </c>
      <c r="B16094" s="407" t="s">
        <v>25558</v>
      </c>
      <c r="C16094" s="408">
        <v>1</v>
      </c>
      <c r="D16094" s="408">
        <v>4.869047578840962</v>
      </c>
      <c r="E16094" s="408">
        <v>8.3690475788409611</v>
      </c>
      <c r="F16094" s="409">
        <v>44525.394120370373</v>
      </c>
      <c r="G16094" s="408">
        <v>0</v>
      </c>
    </row>
    <row r="16095" spans="1:7" ht="15" x14ac:dyDescent="0.2">
      <c r="A16095" s="407" t="s">
        <v>25559</v>
      </c>
      <c r="B16095" s="407" t="s">
        <v>25560</v>
      </c>
      <c r="C16095" s="408">
        <v>22.5</v>
      </c>
      <c r="D16095" s="408">
        <v>18.466666666666665</v>
      </c>
      <c r="E16095" s="408">
        <v>43.466666666666661</v>
      </c>
      <c r="F16095" s="409">
        <v>46080.40047453704</v>
      </c>
      <c r="G16095" s="408">
        <v>0</v>
      </c>
    </row>
    <row r="16096" spans="1:7" ht="15" x14ac:dyDescent="0.2">
      <c r="A16096" s="407" t="s">
        <v>25561</v>
      </c>
      <c r="B16096" s="407" t="s">
        <v>25562</v>
      </c>
      <c r="C16096" s="408">
        <v>0</v>
      </c>
      <c r="D16096" s="408">
        <v>4.5999999999999996</v>
      </c>
      <c r="E16096" s="408">
        <v>4.5999999999999996</v>
      </c>
      <c r="F16096" s="409">
        <v>45723.413472222222</v>
      </c>
      <c r="G16096" s="408">
        <v>0</v>
      </c>
    </row>
    <row r="16097" spans="1:7" ht="15" x14ac:dyDescent="0.2">
      <c r="A16097" s="407" t="s">
        <v>25563</v>
      </c>
      <c r="B16097" s="407" t="s">
        <v>25564</v>
      </c>
      <c r="C16097" s="408">
        <v>0</v>
      </c>
      <c r="D16097" s="408">
        <v>42.4</v>
      </c>
      <c r="E16097" s="408">
        <v>42.4</v>
      </c>
      <c r="F16097" s="409">
        <v>46051.385613425926</v>
      </c>
      <c r="G16097" s="408">
        <v>0</v>
      </c>
    </row>
    <row r="16098" spans="1:7" ht="15" x14ac:dyDescent="0.2">
      <c r="A16098" s="407" t="s">
        <v>25565</v>
      </c>
      <c r="B16098" s="407" t="s">
        <v>25566</v>
      </c>
      <c r="C16098" s="408">
        <v>0</v>
      </c>
      <c r="D16098" s="408">
        <v>9</v>
      </c>
      <c r="E16098" s="408">
        <v>9</v>
      </c>
      <c r="F16098" s="409">
        <v>44524.663645833331</v>
      </c>
      <c r="G16098" s="408">
        <v>20</v>
      </c>
    </row>
    <row r="16099" spans="1:7" ht="15" x14ac:dyDescent="0.2">
      <c r="A16099" s="407" t="s">
        <v>25567</v>
      </c>
      <c r="B16099" s="407" t="s">
        <v>25568</v>
      </c>
      <c r="C16099" s="408">
        <v>1</v>
      </c>
      <c r="D16099" s="408">
        <v>7.2596800000000004</v>
      </c>
      <c r="E16099" s="408">
        <v>10.759679999999999</v>
      </c>
      <c r="F16099" s="409">
        <v>44525.394513888888</v>
      </c>
      <c r="G16099" s="408">
        <v>0</v>
      </c>
    </row>
    <row r="16100" spans="1:7" ht="15" x14ac:dyDescent="0.2">
      <c r="A16100" s="407" t="s">
        <v>25569</v>
      </c>
      <c r="B16100" s="407" t="s">
        <v>25570</v>
      </c>
      <c r="C16100" s="408">
        <v>8.5</v>
      </c>
      <c r="D16100" s="408">
        <v>18.466666666666665</v>
      </c>
      <c r="E16100" s="408">
        <v>31.966666666666665</v>
      </c>
      <c r="F16100" s="409">
        <v>45796.346493055556</v>
      </c>
      <c r="G16100" s="408">
        <v>0</v>
      </c>
    </row>
    <row r="16101" spans="1:7" ht="15" x14ac:dyDescent="0.2">
      <c r="A16101" s="407" t="s">
        <v>25571</v>
      </c>
      <c r="B16101" s="407" t="s">
        <v>25572</v>
      </c>
      <c r="C16101" s="408">
        <v>0</v>
      </c>
      <c r="D16101" s="408">
        <v>18.59</v>
      </c>
      <c r="E16101" s="408">
        <v>18.59</v>
      </c>
      <c r="F16101" s="409">
        <v>45722.41915509259</v>
      </c>
      <c r="G16101" s="408">
        <v>0</v>
      </c>
    </row>
    <row r="16102" spans="1:7" ht="15" x14ac:dyDescent="0.2">
      <c r="A16102" s="407" t="s">
        <v>25573</v>
      </c>
      <c r="B16102" s="407" t="s">
        <v>25574</v>
      </c>
      <c r="C16102" s="408">
        <v>0</v>
      </c>
      <c r="D16102" s="408">
        <v>35</v>
      </c>
      <c r="E16102" s="408">
        <v>35</v>
      </c>
      <c r="F16102" s="409">
        <v>44512.444120370368</v>
      </c>
      <c r="G16102" s="408">
        <v>0</v>
      </c>
    </row>
    <row r="16103" spans="1:7" ht="15" x14ac:dyDescent="0.2">
      <c r="A16103" s="407" t="s">
        <v>25575</v>
      </c>
      <c r="B16103" s="407" t="s">
        <v>25576</v>
      </c>
      <c r="C16103" s="408">
        <v>0</v>
      </c>
      <c r="D16103" s="408">
        <v>72.900000000000006</v>
      </c>
      <c r="E16103" s="408">
        <v>72.900000000000006</v>
      </c>
      <c r="F16103" s="409">
        <v>44524.317719907405</v>
      </c>
      <c r="G16103" s="408">
        <v>0</v>
      </c>
    </row>
    <row r="16104" spans="1:7" ht="15" x14ac:dyDescent="0.2">
      <c r="A16104" s="407" t="s">
        <v>25577</v>
      </c>
      <c r="B16104" s="407" t="s">
        <v>25578</v>
      </c>
      <c r="C16104" s="408">
        <v>0</v>
      </c>
      <c r="D16104" s="408">
        <v>72.900000000000006</v>
      </c>
      <c r="E16104" s="408">
        <v>72.900000000000006</v>
      </c>
      <c r="F16104" s="409">
        <v>44524.315046296295</v>
      </c>
      <c r="G16104" s="408">
        <v>0</v>
      </c>
    </row>
    <row r="16105" spans="1:7" ht="15" x14ac:dyDescent="0.2">
      <c r="A16105" s="407" t="s">
        <v>25579</v>
      </c>
      <c r="B16105" s="407" t="s">
        <v>25580</v>
      </c>
      <c r="C16105" s="408">
        <v>1</v>
      </c>
      <c r="D16105" s="408">
        <v>0.11948992495161107</v>
      </c>
      <c r="E16105" s="408">
        <v>3.6194899249516106</v>
      </c>
      <c r="F16105" s="409">
        <v>45111.647696759261</v>
      </c>
      <c r="G16105" s="408">
        <v>0</v>
      </c>
    </row>
    <row r="16106" spans="1:7" ht="15" x14ac:dyDescent="0.2">
      <c r="A16106" s="407" t="s">
        <v>25581</v>
      </c>
      <c r="B16106" s="407" t="s">
        <v>25582</v>
      </c>
      <c r="C16106" s="408">
        <v>0</v>
      </c>
      <c r="D16106" s="408">
        <v>13.9</v>
      </c>
      <c r="E16106" s="408">
        <v>13.9</v>
      </c>
      <c r="F16106" s="409">
        <v>45328.491979166669</v>
      </c>
      <c r="G16106" s="408">
        <v>0</v>
      </c>
    </row>
    <row r="16107" spans="1:7" ht="15" x14ac:dyDescent="0.2">
      <c r="A16107" s="407" t="s">
        <v>25583</v>
      </c>
      <c r="B16107" s="407" t="s">
        <v>25584</v>
      </c>
      <c r="C16107" s="408">
        <v>0</v>
      </c>
      <c r="D16107" s="408">
        <v>27.5</v>
      </c>
      <c r="E16107" s="408">
        <v>27.5</v>
      </c>
      <c r="F16107" s="409">
        <v>44512.47074074074</v>
      </c>
      <c r="G16107" s="408">
        <v>0</v>
      </c>
    </row>
    <row r="16108" spans="1:7" ht="15" x14ac:dyDescent="0.2">
      <c r="A16108" s="407" t="s">
        <v>25585</v>
      </c>
      <c r="B16108" s="407" t="s">
        <v>25586</v>
      </c>
      <c r="C16108" s="408">
        <v>0</v>
      </c>
      <c r="D16108" s="408">
        <v>15</v>
      </c>
      <c r="E16108" s="408">
        <v>15</v>
      </c>
      <c r="F16108" s="409">
        <v>44524.31318287037</v>
      </c>
      <c r="G16108" s="408">
        <v>0</v>
      </c>
    </row>
    <row r="16109" spans="1:7" ht="15" x14ac:dyDescent="0.2">
      <c r="A16109" s="407" t="s">
        <v>25587</v>
      </c>
      <c r="B16109" s="407" t="s">
        <v>25588</v>
      </c>
      <c r="C16109" s="408">
        <v>5.0833333333333339</v>
      </c>
      <c r="D16109" s="408">
        <v>1.0156643620886938</v>
      </c>
      <c r="E16109" s="408">
        <v>14.015664362088692</v>
      </c>
      <c r="F16109" s="409">
        <v>45111.647858796299</v>
      </c>
      <c r="G16109" s="408">
        <v>0</v>
      </c>
    </row>
    <row r="16110" spans="1:7" ht="15" x14ac:dyDescent="0.2">
      <c r="A16110" s="407" t="s">
        <v>25589</v>
      </c>
      <c r="B16110" s="407" t="s">
        <v>25590</v>
      </c>
      <c r="C16110" s="408">
        <v>0</v>
      </c>
      <c r="D16110" s="408">
        <v>15</v>
      </c>
      <c r="E16110" s="408">
        <v>15</v>
      </c>
      <c r="F16110" s="409">
        <v>43013.57880787037</v>
      </c>
      <c r="G16110" s="408">
        <v>0</v>
      </c>
    </row>
    <row r="16111" spans="1:7" ht="15" x14ac:dyDescent="0.2">
      <c r="A16111" s="407" t="s">
        <v>25591</v>
      </c>
      <c r="B16111" s="407" t="s">
        <v>25592</v>
      </c>
      <c r="C16111" s="408">
        <v>0</v>
      </c>
      <c r="D16111" s="408">
        <v>20</v>
      </c>
      <c r="E16111" s="408">
        <v>20</v>
      </c>
      <c r="F16111" s="409">
        <v>44517.620821759258</v>
      </c>
      <c r="G16111" s="408">
        <v>0</v>
      </c>
    </row>
    <row r="16112" spans="1:7" ht="15" x14ac:dyDescent="0.2">
      <c r="A16112" s="407" t="s">
        <v>25593</v>
      </c>
      <c r="B16112" s="407" t="s">
        <v>25594</v>
      </c>
      <c r="C16112" s="408">
        <v>0</v>
      </c>
      <c r="D16112" s="408">
        <v>72.8</v>
      </c>
      <c r="E16112" s="408">
        <v>72.8</v>
      </c>
      <c r="F16112" s="409">
        <v>44817.325300925928</v>
      </c>
      <c r="G16112" s="408">
        <v>0</v>
      </c>
    </row>
    <row r="16113" spans="1:7" ht="15" x14ac:dyDescent="0.2">
      <c r="A16113" s="407" t="s">
        <v>25595</v>
      </c>
      <c r="B16113" s="407" t="s">
        <v>25596</v>
      </c>
      <c r="C16113" s="408">
        <v>3.5</v>
      </c>
      <c r="D16113" s="408">
        <v>0.5974496247580553</v>
      </c>
      <c r="E16113" s="408">
        <v>9.0974496247580543</v>
      </c>
      <c r="F16113" s="409">
        <v>45111.647962962961</v>
      </c>
      <c r="G16113" s="408">
        <v>0</v>
      </c>
    </row>
    <row r="16114" spans="1:7" ht="15" x14ac:dyDescent="0.2">
      <c r="A16114" s="407" t="s">
        <v>25597</v>
      </c>
      <c r="B16114" s="407" t="s">
        <v>25598</v>
      </c>
      <c r="C16114" s="408">
        <v>0</v>
      </c>
      <c r="D16114" s="408">
        <v>45.1</v>
      </c>
      <c r="E16114" s="408">
        <v>45.1</v>
      </c>
      <c r="F16114" s="409">
        <v>44512.471319444441</v>
      </c>
      <c r="G16114" s="408">
        <v>0</v>
      </c>
    </row>
    <row r="16115" spans="1:7" ht="15" x14ac:dyDescent="0.2">
      <c r="A16115" s="407" t="s">
        <v>25599</v>
      </c>
      <c r="B16115" s="407" t="s">
        <v>25600</v>
      </c>
      <c r="C16115" s="408">
        <v>0</v>
      </c>
      <c r="D16115" s="408">
        <v>28</v>
      </c>
      <c r="E16115" s="408">
        <v>28</v>
      </c>
      <c r="F16115" s="409">
        <v>44524.31689814815</v>
      </c>
      <c r="G16115" s="408">
        <v>0</v>
      </c>
    </row>
    <row r="16116" spans="1:7" ht="15" x14ac:dyDescent="0.2">
      <c r="A16116" s="407" t="s">
        <v>25601</v>
      </c>
      <c r="B16116" s="407" t="s">
        <v>25602</v>
      </c>
      <c r="C16116" s="408">
        <v>0</v>
      </c>
      <c r="D16116" s="408">
        <v>7</v>
      </c>
      <c r="E16116" s="408">
        <v>7</v>
      </c>
      <c r="F16116" s="409">
        <v>45701.426689814813</v>
      </c>
      <c r="G16116" s="408">
        <v>0</v>
      </c>
    </row>
    <row r="16117" spans="1:7" ht="15" x14ac:dyDescent="0.2">
      <c r="A16117" s="407" t="s">
        <v>25603</v>
      </c>
      <c r="B16117" s="407" t="s">
        <v>25604</v>
      </c>
      <c r="C16117" s="408">
        <v>0</v>
      </c>
      <c r="D16117" s="408">
        <v>27</v>
      </c>
      <c r="E16117" s="408">
        <v>27</v>
      </c>
      <c r="F16117" s="409">
        <v>44524.416701388887</v>
      </c>
      <c r="G16117" s="408">
        <v>0</v>
      </c>
    </row>
    <row r="16118" spans="1:7" ht="15" x14ac:dyDescent="0.2">
      <c r="A16118" s="407" t="s">
        <v>25605</v>
      </c>
      <c r="B16118" s="407" t="s">
        <v>25606</v>
      </c>
      <c r="C16118" s="408">
        <v>0</v>
      </c>
      <c r="D16118" s="408">
        <v>18</v>
      </c>
      <c r="E16118" s="408">
        <v>18</v>
      </c>
      <c r="F16118" s="409">
        <v>43013.578425925924</v>
      </c>
      <c r="G16118" s="408">
        <v>0</v>
      </c>
    </row>
    <row r="16119" spans="1:7" ht="15" x14ac:dyDescent="0.2">
      <c r="A16119" s="407" t="s">
        <v>25607</v>
      </c>
      <c r="B16119" s="407" t="s">
        <v>25608</v>
      </c>
      <c r="C16119" s="408">
        <v>0</v>
      </c>
      <c r="D16119" s="408">
        <v>15</v>
      </c>
      <c r="E16119" s="408">
        <v>15</v>
      </c>
      <c r="F16119" s="409">
        <v>44512.438958333332</v>
      </c>
      <c r="G16119" s="408">
        <v>0</v>
      </c>
    </row>
    <row r="16120" spans="1:7" ht="15" x14ac:dyDescent="0.2">
      <c r="A16120" s="407" t="s">
        <v>25609</v>
      </c>
      <c r="B16120" s="407" t="s">
        <v>25610</v>
      </c>
      <c r="C16120" s="408">
        <v>0</v>
      </c>
      <c r="D16120" s="408">
        <v>15</v>
      </c>
      <c r="E16120" s="408">
        <v>15</v>
      </c>
      <c r="F16120" s="409">
        <v>43013.578321759262</v>
      </c>
      <c r="G16120" s="408">
        <v>0</v>
      </c>
    </row>
    <row r="16121" spans="1:7" ht="15" x14ac:dyDescent="0.2">
      <c r="A16121" s="407" t="s">
        <v>25611</v>
      </c>
      <c r="B16121" s="407" t="s">
        <v>25612</v>
      </c>
      <c r="C16121" s="408">
        <v>0</v>
      </c>
      <c r="D16121" s="408">
        <v>20</v>
      </c>
      <c r="E16121" s="408">
        <v>20</v>
      </c>
      <c r="F16121" s="409">
        <v>44517.384710648148</v>
      </c>
      <c r="G16121" s="408">
        <v>0</v>
      </c>
    </row>
    <row r="16122" spans="1:7" ht="15" x14ac:dyDescent="0.2">
      <c r="A16122" s="407" t="s">
        <v>25613</v>
      </c>
      <c r="B16122" s="407" t="s">
        <v>25614</v>
      </c>
      <c r="C16122" s="408">
        <v>3</v>
      </c>
      <c r="D16122" s="408">
        <v>2.6287783489354428</v>
      </c>
      <c r="E16122" s="408">
        <v>10.628778348935443</v>
      </c>
      <c r="F16122" s="409">
        <v>45111.648113425923</v>
      </c>
      <c r="G16122" s="408">
        <v>0</v>
      </c>
    </row>
    <row r="16123" spans="1:7" ht="15" x14ac:dyDescent="0.2">
      <c r="A16123" s="407" t="s">
        <v>25615</v>
      </c>
      <c r="B16123" s="407" t="s">
        <v>25616</v>
      </c>
      <c r="C16123" s="408">
        <v>0</v>
      </c>
      <c r="D16123" s="408">
        <v>25</v>
      </c>
      <c r="E16123" s="408">
        <v>25</v>
      </c>
      <c r="F16123" s="409">
        <v>43013.578009259261</v>
      </c>
      <c r="G16123" s="408">
        <v>0</v>
      </c>
    </row>
    <row r="16124" spans="1:7" ht="15" x14ac:dyDescent="0.2">
      <c r="A16124" s="407" t="s">
        <v>25617</v>
      </c>
      <c r="B16124" s="407" t="s">
        <v>25618</v>
      </c>
      <c r="C16124" s="408">
        <v>0</v>
      </c>
      <c r="D16124" s="408">
        <v>46.3</v>
      </c>
      <c r="E16124" s="408">
        <v>46.3</v>
      </c>
      <c r="F16124" s="409">
        <v>44881.406261574077</v>
      </c>
      <c r="G16124" s="408">
        <v>0</v>
      </c>
    </row>
    <row r="16125" spans="1:7" ht="15" x14ac:dyDescent="0.2">
      <c r="A16125" s="407" t="s">
        <v>25619</v>
      </c>
      <c r="B16125" s="407" t="s">
        <v>25620</v>
      </c>
      <c r="C16125" s="408">
        <v>0</v>
      </c>
      <c r="D16125" s="408">
        <v>20</v>
      </c>
      <c r="E16125" s="408">
        <v>20</v>
      </c>
      <c r="F16125" s="409">
        <v>43013.577881944446</v>
      </c>
      <c r="G16125" s="408">
        <v>0</v>
      </c>
    </row>
    <row r="16126" spans="1:7" ht="15" x14ac:dyDescent="0.2">
      <c r="A16126" s="407" t="s">
        <v>25621</v>
      </c>
      <c r="B16126" s="407" t="s">
        <v>25622</v>
      </c>
      <c r="C16126" s="408">
        <v>0</v>
      </c>
      <c r="D16126" s="408">
        <v>2</v>
      </c>
      <c r="E16126" s="408">
        <v>2</v>
      </c>
      <c r="F16126" s="409">
        <v>45630.293043981481</v>
      </c>
      <c r="G16126" s="408">
        <v>0</v>
      </c>
    </row>
    <row r="16127" spans="1:7" ht="15" x14ac:dyDescent="0.2">
      <c r="A16127" s="407" t="s">
        <v>25623</v>
      </c>
      <c r="B16127" s="407" t="s">
        <v>25624</v>
      </c>
      <c r="C16127" s="408">
        <v>0</v>
      </c>
      <c r="D16127" s="408">
        <v>20</v>
      </c>
      <c r="E16127" s="408">
        <v>20</v>
      </c>
      <c r="F16127" s="409">
        <v>44517.616168981483</v>
      </c>
      <c r="G16127" s="408">
        <v>0</v>
      </c>
    </row>
    <row r="16128" spans="1:7" ht="15" x14ac:dyDescent="0.2">
      <c r="A16128" s="407" t="s">
        <v>25625</v>
      </c>
      <c r="B16128" s="407" t="s">
        <v>25626</v>
      </c>
      <c r="C16128" s="408">
        <v>0</v>
      </c>
      <c r="D16128" s="408">
        <v>7.05</v>
      </c>
      <c r="E16128" s="408">
        <v>7.05</v>
      </c>
      <c r="F16128" s="409">
        <v>44517.625694444447</v>
      </c>
      <c r="G16128" s="408">
        <v>0</v>
      </c>
    </row>
    <row r="16129" spans="1:7" ht="15" x14ac:dyDescent="0.2">
      <c r="A16129" s="407" t="s">
        <v>25627</v>
      </c>
      <c r="B16129" s="407" t="s">
        <v>25628</v>
      </c>
      <c r="C16129" s="408">
        <v>0</v>
      </c>
      <c r="D16129" s="408">
        <v>95</v>
      </c>
      <c r="E16129" s="408">
        <v>95</v>
      </c>
      <c r="F16129" s="409">
        <v>44817.326053240744</v>
      </c>
      <c r="G16129" s="408">
        <v>2</v>
      </c>
    </row>
    <row r="16130" spans="1:7" ht="15" x14ac:dyDescent="0.2">
      <c r="A16130" s="407" t="s">
        <v>25629</v>
      </c>
      <c r="B16130" s="407" t="s">
        <v>25630</v>
      </c>
      <c r="C16130" s="408">
        <v>0</v>
      </c>
      <c r="D16130" s="408">
        <v>20.350000000000001</v>
      </c>
      <c r="E16130" s="408">
        <v>20.350000000000001</v>
      </c>
      <c r="F16130" s="409">
        <v>44817.329236111109</v>
      </c>
      <c r="G16130" s="408">
        <v>0</v>
      </c>
    </row>
    <row r="16131" spans="1:7" ht="15" x14ac:dyDescent="0.2">
      <c r="A16131" s="407" t="s">
        <v>25631</v>
      </c>
      <c r="B16131" s="407" t="s">
        <v>25632</v>
      </c>
      <c r="C16131" s="408">
        <v>0</v>
      </c>
      <c r="D16131" s="408">
        <v>60</v>
      </c>
      <c r="E16131" s="408">
        <v>60</v>
      </c>
      <c r="F16131" s="409">
        <v>45331.44636574074</v>
      </c>
      <c r="G16131" s="408">
        <v>0</v>
      </c>
    </row>
    <row r="16132" spans="1:7" ht="15" x14ac:dyDescent="0.25">
      <c r="A16132" s="407" t="s">
        <v>25633</v>
      </c>
      <c r="B16132" s="407" t="s">
        <v>25634</v>
      </c>
      <c r="C16132" s="406"/>
      <c r="D16132" s="408">
        <v>14</v>
      </c>
      <c r="E16132" s="408">
        <v>14</v>
      </c>
      <c r="F16132" s="409">
        <v>44524.317210648151</v>
      </c>
      <c r="G16132" s="408">
        <v>0</v>
      </c>
    </row>
    <row r="16133" spans="1:7" ht="15" x14ac:dyDescent="0.2">
      <c r="A16133" s="407" t="s">
        <v>25635</v>
      </c>
      <c r="B16133" s="407" t="s">
        <v>33433</v>
      </c>
      <c r="C16133" s="408">
        <v>8.4</v>
      </c>
      <c r="D16133" s="408">
        <v>97.721699999999998</v>
      </c>
      <c r="E16133" s="408">
        <v>115.6217</v>
      </c>
      <c r="F16133" s="409">
        <v>45810.344861111109</v>
      </c>
      <c r="G16133" s="408">
        <v>0</v>
      </c>
    </row>
    <row r="16134" spans="1:7" ht="15" x14ac:dyDescent="0.2">
      <c r="A16134" s="407" t="s">
        <v>25636</v>
      </c>
      <c r="B16134" s="407" t="s">
        <v>25637</v>
      </c>
      <c r="C16134" s="408">
        <v>11.15</v>
      </c>
      <c r="D16134" s="408">
        <v>100.06246</v>
      </c>
      <c r="E16134" s="408">
        <v>120.71246000000001</v>
      </c>
      <c r="F16134" s="409">
        <v>45799.713020833333</v>
      </c>
      <c r="G16134" s="408">
        <v>0</v>
      </c>
    </row>
    <row r="16135" spans="1:7" ht="15" x14ac:dyDescent="0.25">
      <c r="A16135" s="407" t="s">
        <v>25638</v>
      </c>
      <c r="B16135" s="407" t="s">
        <v>25639</v>
      </c>
      <c r="C16135" s="406"/>
      <c r="D16135" s="406"/>
      <c r="E16135" s="406"/>
      <c r="F16135" s="409">
        <v>45684.566099537034</v>
      </c>
      <c r="G16135" s="408">
        <v>0</v>
      </c>
    </row>
    <row r="16136" spans="1:7" ht="15" x14ac:dyDescent="0.25">
      <c r="A16136" s="407" t="s">
        <v>25640</v>
      </c>
      <c r="B16136" s="407" t="s">
        <v>25641</v>
      </c>
      <c r="C16136" s="406"/>
      <c r="D16136" s="406"/>
      <c r="E16136" s="406"/>
      <c r="F16136" s="409">
        <v>45684.566157407404</v>
      </c>
      <c r="G16136" s="408">
        <v>0</v>
      </c>
    </row>
    <row r="16137" spans="1:7" ht="15" x14ac:dyDescent="0.2">
      <c r="A16137" s="407" t="s">
        <v>25642</v>
      </c>
      <c r="B16137" s="407" t="s">
        <v>25643</v>
      </c>
      <c r="C16137" s="408">
        <v>8.0499999999999989</v>
      </c>
      <c r="D16137" s="408">
        <v>52.8628</v>
      </c>
      <c r="E16137" s="408">
        <v>71.329466666666661</v>
      </c>
      <c r="F16137" s="409">
        <v>44530.389479166668</v>
      </c>
      <c r="G16137" s="408">
        <v>0</v>
      </c>
    </row>
    <row r="16138" spans="1:7" ht="15" x14ac:dyDescent="0.2">
      <c r="A16138" s="407" t="s">
        <v>25644</v>
      </c>
      <c r="B16138" s="407" t="s">
        <v>25645</v>
      </c>
      <c r="C16138" s="408">
        <v>7</v>
      </c>
      <c r="D16138" s="408">
        <v>146.29</v>
      </c>
      <c r="E16138" s="408">
        <v>161.29</v>
      </c>
      <c r="F16138" s="409">
        <v>45630.638159722221</v>
      </c>
      <c r="G16138" s="408">
        <v>0</v>
      </c>
    </row>
    <row r="16139" spans="1:7" ht="15" x14ac:dyDescent="0.2">
      <c r="A16139" s="407" t="s">
        <v>25646</v>
      </c>
      <c r="B16139" s="407" t="s">
        <v>25647</v>
      </c>
      <c r="C16139" s="408">
        <v>7</v>
      </c>
      <c r="D16139" s="408">
        <v>146.29</v>
      </c>
      <c r="E16139" s="408">
        <v>161.29</v>
      </c>
      <c r="F16139" s="409">
        <v>44966.659583333334</v>
      </c>
      <c r="G16139" s="408">
        <v>0</v>
      </c>
    </row>
    <row r="16140" spans="1:7" ht="15" x14ac:dyDescent="0.2">
      <c r="A16140" s="407" t="s">
        <v>25648</v>
      </c>
      <c r="B16140" s="407" t="s">
        <v>25649</v>
      </c>
      <c r="C16140" s="408">
        <v>18</v>
      </c>
      <c r="D16140" s="408">
        <v>52.8</v>
      </c>
      <c r="E16140" s="408">
        <v>86.3</v>
      </c>
      <c r="F16140" s="409">
        <v>45057.459224537037</v>
      </c>
      <c r="G16140" s="408">
        <v>0</v>
      </c>
    </row>
    <row r="16141" spans="1:7" ht="15" x14ac:dyDescent="0.2">
      <c r="A16141" s="407" t="s">
        <v>25650</v>
      </c>
      <c r="B16141" s="407" t="s">
        <v>25651</v>
      </c>
      <c r="C16141" s="408">
        <v>14.505000000000001</v>
      </c>
      <c r="D16141" s="408">
        <v>55.270400000000002</v>
      </c>
      <c r="E16141" s="408">
        <v>82.775400000000005</v>
      </c>
      <c r="F16141" s="409">
        <v>46101.289155092592</v>
      </c>
      <c r="G16141" s="408">
        <v>2</v>
      </c>
    </row>
    <row r="16142" spans="1:7" ht="15" x14ac:dyDescent="0.2">
      <c r="A16142" s="407" t="s">
        <v>25652</v>
      </c>
      <c r="B16142" s="407" t="s">
        <v>25653</v>
      </c>
      <c r="C16142" s="408">
        <v>3.7</v>
      </c>
      <c r="D16142" s="408">
        <v>34.990819999999999</v>
      </c>
      <c r="E16142" s="408">
        <v>38.690820000000002</v>
      </c>
      <c r="F16142" s="409">
        <v>44966.687199074076</v>
      </c>
      <c r="G16142" s="408">
        <v>0</v>
      </c>
    </row>
    <row r="16143" spans="1:7" ht="15" x14ac:dyDescent="0.2">
      <c r="A16143" s="407" t="s">
        <v>25654</v>
      </c>
      <c r="B16143" s="407" t="s">
        <v>25655</v>
      </c>
      <c r="C16143" s="408">
        <v>0</v>
      </c>
      <c r="D16143" s="408">
        <v>35.292962857142854</v>
      </c>
      <c r="E16143" s="408">
        <v>35.292962857142854</v>
      </c>
      <c r="F16143" s="409">
        <v>44966.687488425923</v>
      </c>
      <c r="G16143" s="408">
        <v>0</v>
      </c>
    </row>
    <row r="16144" spans="1:7" ht="15" x14ac:dyDescent="0.25">
      <c r="A16144" s="407" t="s">
        <v>25656</v>
      </c>
      <c r="B16144" s="407" t="s">
        <v>25657</v>
      </c>
      <c r="C16144" s="406"/>
      <c r="D16144" s="408">
        <v>21.581600000000002</v>
      </c>
      <c r="E16144" s="408">
        <v>21.581600000000002</v>
      </c>
      <c r="F16144" s="409">
        <v>44530.435798611114</v>
      </c>
      <c r="G16144" s="408">
        <v>0</v>
      </c>
    </row>
    <row r="16145" spans="1:7" ht="15" x14ac:dyDescent="0.2">
      <c r="A16145" s="407" t="s">
        <v>25658</v>
      </c>
      <c r="B16145" s="407" t="s">
        <v>25659</v>
      </c>
      <c r="C16145" s="408">
        <v>0</v>
      </c>
      <c r="D16145" s="408">
        <v>26.821157278639316</v>
      </c>
      <c r="E16145" s="408">
        <v>26.821157278639316</v>
      </c>
      <c r="F16145" s="409">
        <v>44966.682974537034</v>
      </c>
      <c r="G16145" s="408">
        <v>0</v>
      </c>
    </row>
    <row r="16146" spans="1:7" ht="15" x14ac:dyDescent="0.2">
      <c r="A16146" s="407" t="s">
        <v>25660</v>
      </c>
      <c r="B16146" s="407" t="s">
        <v>25661</v>
      </c>
      <c r="C16146" s="408">
        <v>0</v>
      </c>
      <c r="D16146" s="408">
        <v>26.031600000000001</v>
      </c>
      <c r="E16146" s="408">
        <v>26.031600000000001</v>
      </c>
      <c r="F16146" s="409">
        <v>44966.686319444445</v>
      </c>
      <c r="G16146" s="408">
        <v>0</v>
      </c>
    </row>
    <row r="16147" spans="1:7" ht="15" x14ac:dyDescent="0.2">
      <c r="A16147" s="407" t="s">
        <v>25662</v>
      </c>
      <c r="B16147" s="407" t="s">
        <v>25663</v>
      </c>
      <c r="C16147" s="408">
        <v>0</v>
      </c>
      <c r="D16147" s="408">
        <v>7.9318999999999997</v>
      </c>
      <c r="E16147" s="408">
        <v>7.9318999999999997</v>
      </c>
      <c r="F16147" s="409">
        <v>43010.692777777775</v>
      </c>
      <c r="G16147" s="408">
        <v>0</v>
      </c>
    </row>
    <row r="16148" spans="1:7" ht="15" x14ac:dyDescent="0.2">
      <c r="A16148" s="407" t="s">
        <v>25664</v>
      </c>
      <c r="B16148" s="407" t="s">
        <v>25665</v>
      </c>
      <c r="C16148" s="408">
        <v>0</v>
      </c>
      <c r="D16148" s="408">
        <v>13.0229</v>
      </c>
      <c r="E16148" s="408">
        <v>13.0229</v>
      </c>
      <c r="F16148" s="409">
        <v>43010.698287037034</v>
      </c>
      <c r="G16148" s="408">
        <v>0</v>
      </c>
    </row>
    <row r="16149" spans="1:7" ht="15" x14ac:dyDescent="0.2">
      <c r="A16149" s="407" t="s">
        <v>25666</v>
      </c>
      <c r="B16149" s="407" t="s">
        <v>25667</v>
      </c>
      <c r="C16149" s="408">
        <v>0</v>
      </c>
      <c r="D16149" s="408">
        <v>4.916591629394496</v>
      </c>
      <c r="E16149" s="408">
        <v>4.916591629394496</v>
      </c>
      <c r="F16149" s="409">
        <v>44524.420324074075</v>
      </c>
      <c r="G16149" s="408">
        <v>0</v>
      </c>
    </row>
    <row r="16150" spans="1:7" ht="15" x14ac:dyDescent="0.2">
      <c r="A16150" s="407" t="s">
        <v>25668</v>
      </c>
      <c r="B16150" s="407" t="s">
        <v>25669</v>
      </c>
      <c r="C16150" s="408">
        <v>0</v>
      </c>
      <c r="D16150" s="408">
        <v>0.13020000000000001</v>
      </c>
      <c r="E16150" s="408">
        <v>0.13020000000000001</v>
      </c>
      <c r="F16150" s="409">
        <v>44524.419791666667</v>
      </c>
      <c r="G16150" s="408">
        <v>0</v>
      </c>
    </row>
    <row r="16151" spans="1:7" ht="15" x14ac:dyDescent="0.2">
      <c r="A16151" s="407" t="s">
        <v>25670</v>
      </c>
      <c r="B16151" s="407" t="s">
        <v>25671</v>
      </c>
      <c r="C16151" s="408">
        <v>0</v>
      </c>
      <c r="D16151" s="408">
        <v>52.949199999999998</v>
      </c>
      <c r="E16151" s="408">
        <v>52.949199999999998</v>
      </c>
      <c r="F16151" s="409">
        <v>43664.497546296298</v>
      </c>
      <c r="G16151" s="408">
        <v>0</v>
      </c>
    </row>
    <row r="16152" spans="1:7" ht="15" x14ac:dyDescent="0.2">
      <c r="A16152" s="407" t="s">
        <v>25672</v>
      </c>
      <c r="B16152" s="407" t="s">
        <v>25673</v>
      </c>
      <c r="C16152" s="408">
        <v>0</v>
      </c>
      <c r="D16152" s="408">
        <v>21.585799999999999</v>
      </c>
      <c r="E16152" s="408">
        <v>21.585799999999999</v>
      </c>
      <c r="F16152" s="409">
        <v>43012.669120370374</v>
      </c>
      <c r="G16152" s="408">
        <v>0</v>
      </c>
    </row>
    <row r="16153" spans="1:7" ht="15" x14ac:dyDescent="0.2">
      <c r="A16153" s="407" t="s">
        <v>25674</v>
      </c>
      <c r="B16153" s="407" t="s">
        <v>25675</v>
      </c>
      <c r="C16153" s="408">
        <v>0</v>
      </c>
      <c r="D16153" s="408">
        <v>17.8858</v>
      </c>
      <c r="E16153" s="408">
        <v>17.8858</v>
      </c>
      <c r="F16153" s="409">
        <v>43010.707812499997</v>
      </c>
      <c r="G16153" s="408">
        <v>0</v>
      </c>
    </row>
    <row r="16154" spans="1:7" ht="15" x14ac:dyDescent="0.25">
      <c r="A16154" s="407" t="s">
        <v>25676</v>
      </c>
      <c r="B16154" s="407" t="s">
        <v>25677</v>
      </c>
      <c r="C16154" s="406"/>
      <c r="D16154" s="408">
        <v>119.45</v>
      </c>
      <c r="E16154" s="408">
        <v>119.45</v>
      </c>
      <c r="F16154" s="409">
        <v>44510.681608796294</v>
      </c>
      <c r="G16154" s="408">
        <v>0</v>
      </c>
    </row>
    <row r="16155" spans="1:7" ht="15" x14ac:dyDescent="0.2">
      <c r="A16155" s="407" t="s">
        <v>25678</v>
      </c>
      <c r="B16155" s="407" t="s">
        <v>40413</v>
      </c>
      <c r="C16155" s="408">
        <v>0</v>
      </c>
      <c r="D16155" s="408">
        <v>5.4054200000000003</v>
      </c>
      <c r="E16155" s="408">
        <v>5.4054200000000003</v>
      </c>
      <c r="F16155" s="409">
        <v>45628.547824074078</v>
      </c>
      <c r="G16155" s="408">
        <v>0</v>
      </c>
    </row>
    <row r="16156" spans="1:7" ht="15" x14ac:dyDescent="0.2">
      <c r="A16156" s="407" t="s">
        <v>25679</v>
      </c>
      <c r="B16156" s="407" t="s">
        <v>25680</v>
      </c>
      <c r="C16156" s="408">
        <v>0</v>
      </c>
      <c r="D16156" s="408">
        <v>6.2723598308425075</v>
      </c>
      <c r="E16156" s="408">
        <v>6.2723598308425075</v>
      </c>
      <c r="F16156" s="409">
        <v>45628.592951388891</v>
      </c>
      <c r="G16156" s="408">
        <v>0</v>
      </c>
    </row>
    <row r="16157" spans="1:7" ht="15" x14ac:dyDescent="0.2">
      <c r="A16157" s="407" t="s">
        <v>25681</v>
      </c>
      <c r="B16157" s="407" t="s">
        <v>25682</v>
      </c>
      <c r="C16157" s="408">
        <v>0</v>
      </c>
      <c r="D16157" s="408">
        <v>16.152079080249408</v>
      </c>
      <c r="E16157" s="408">
        <v>16.152079080249408</v>
      </c>
      <c r="F16157" s="409">
        <v>45628.563715277778</v>
      </c>
      <c r="G16157" s="408">
        <v>0</v>
      </c>
    </row>
    <row r="16158" spans="1:7" ht="15" x14ac:dyDescent="0.2">
      <c r="A16158" s="407" t="s">
        <v>25683</v>
      </c>
      <c r="B16158" s="407" t="s">
        <v>38386</v>
      </c>
      <c r="C16158" s="408">
        <v>0</v>
      </c>
      <c r="D16158" s="408">
        <v>5.6754199999999999</v>
      </c>
      <c r="E16158" s="408">
        <v>5.6754199999999999</v>
      </c>
      <c r="F16158" s="409">
        <v>45628.555208333331</v>
      </c>
      <c r="G16158" s="408">
        <v>0</v>
      </c>
    </row>
    <row r="16159" spans="1:7" ht="15" x14ac:dyDescent="0.2">
      <c r="A16159" s="407" t="s">
        <v>25684</v>
      </c>
      <c r="B16159" s="407" t="s">
        <v>34166</v>
      </c>
      <c r="C16159" s="408">
        <v>0</v>
      </c>
      <c r="D16159" s="408">
        <v>56.2928</v>
      </c>
      <c r="E16159" s="408">
        <v>56.2928</v>
      </c>
      <c r="F16159" s="409">
        <v>45495.631643518522</v>
      </c>
      <c r="G16159" s="408">
        <v>0</v>
      </c>
    </row>
    <row r="16160" spans="1:7" ht="15" x14ac:dyDescent="0.2">
      <c r="A16160" s="407" t="s">
        <v>25685</v>
      </c>
      <c r="B16160" s="407" t="s">
        <v>34167</v>
      </c>
      <c r="C16160" s="408">
        <v>0</v>
      </c>
      <c r="D16160" s="408">
        <v>28.892800000000001</v>
      </c>
      <c r="E16160" s="408">
        <v>28.892800000000001</v>
      </c>
      <c r="F16160" s="409">
        <v>45495.430428240739</v>
      </c>
      <c r="G16160" s="408">
        <v>0</v>
      </c>
    </row>
    <row r="16161" spans="1:7" ht="15" x14ac:dyDescent="0.2">
      <c r="A16161" s="407" t="s">
        <v>25686</v>
      </c>
      <c r="B16161" s="407" t="s">
        <v>25687</v>
      </c>
      <c r="C16161" s="408">
        <v>1.05</v>
      </c>
      <c r="D16161" s="408">
        <v>35.45241022287658</v>
      </c>
      <c r="E16161" s="408">
        <v>36.502410222876584</v>
      </c>
      <c r="F16161" s="409">
        <v>45931.318043981482</v>
      </c>
      <c r="G16161" s="408">
        <v>0</v>
      </c>
    </row>
    <row r="16162" spans="1:7" ht="15" x14ac:dyDescent="0.25">
      <c r="A16162" s="407" t="s">
        <v>38387</v>
      </c>
      <c r="B16162" s="407" t="s">
        <v>38388</v>
      </c>
      <c r="C16162" s="406"/>
      <c r="D16162" s="408">
        <v>18.821400000000001</v>
      </c>
      <c r="E16162" s="408">
        <v>18.821400000000001</v>
      </c>
      <c r="F16162" s="409">
        <v>45138.718981481485</v>
      </c>
      <c r="G16162" s="408">
        <v>0</v>
      </c>
    </row>
    <row r="16163" spans="1:7" ht="15" x14ac:dyDescent="0.2">
      <c r="A16163" s="407" t="s">
        <v>25688</v>
      </c>
      <c r="B16163" s="407" t="s">
        <v>25689</v>
      </c>
      <c r="C16163" s="408">
        <v>3.5</v>
      </c>
      <c r="D16163" s="408">
        <v>102.44766432777138</v>
      </c>
      <c r="E16163" s="408">
        <v>105.94766432777138</v>
      </c>
      <c r="F16163" s="409">
        <v>44882.554131944446</v>
      </c>
      <c r="G16163" s="408">
        <v>0</v>
      </c>
    </row>
    <row r="16164" spans="1:7" ht="15" x14ac:dyDescent="0.2">
      <c r="A16164" s="407" t="s">
        <v>25690</v>
      </c>
      <c r="B16164" s="407" t="s">
        <v>25691</v>
      </c>
      <c r="C16164" s="408">
        <v>3.5</v>
      </c>
      <c r="D16164" s="408">
        <v>101.56066432777139</v>
      </c>
      <c r="E16164" s="408">
        <v>105.06066432777139</v>
      </c>
      <c r="F16164" s="409">
        <v>44882.554305555554</v>
      </c>
      <c r="G16164" s="408">
        <v>0</v>
      </c>
    </row>
    <row r="16165" spans="1:7" ht="15" x14ac:dyDescent="0.2">
      <c r="A16165" s="407" t="s">
        <v>25692</v>
      </c>
      <c r="B16165" s="407" t="s">
        <v>38068</v>
      </c>
      <c r="C16165" s="408">
        <v>4.75</v>
      </c>
      <c r="D16165" s="408">
        <v>24.214712938393035</v>
      </c>
      <c r="E16165" s="408">
        <v>33.464712938393035</v>
      </c>
      <c r="F16165" s="409">
        <v>45810.343252314815</v>
      </c>
      <c r="G16165" s="408">
        <v>0</v>
      </c>
    </row>
    <row r="16166" spans="1:7" ht="15" x14ac:dyDescent="0.2">
      <c r="A16166" s="407" t="s">
        <v>25693</v>
      </c>
      <c r="B16166" s="407" t="s">
        <v>25694</v>
      </c>
      <c r="C16166" s="408">
        <v>6.25</v>
      </c>
      <c r="D16166" s="408">
        <v>24.5016</v>
      </c>
      <c r="E16166" s="408">
        <v>35.251599999999996</v>
      </c>
      <c r="F16166" s="409">
        <v>45800.361898148149</v>
      </c>
      <c r="G16166" s="408">
        <v>0</v>
      </c>
    </row>
    <row r="16167" spans="1:7" ht="15" x14ac:dyDescent="0.25">
      <c r="A16167" s="407" t="s">
        <v>25695</v>
      </c>
      <c r="B16167" s="407" t="s">
        <v>25696</v>
      </c>
      <c r="C16167" s="406"/>
      <c r="D16167" s="406"/>
      <c r="E16167" s="406"/>
      <c r="F16167" s="409">
        <v>45684.567280092589</v>
      </c>
      <c r="G16167" s="408">
        <v>0</v>
      </c>
    </row>
    <row r="16168" spans="1:7" ht="15" x14ac:dyDescent="0.25">
      <c r="A16168" s="407" t="s">
        <v>25697</v>
      </c>
      <c r="B16168" s="407" t="s">
        <v>25698</v>
      </c>
      <c r="C16168" s="406"/>
      <c r="D16168" s="406"/>
      <c r="E16168" s="406"/>
      <c r="F16168" s="409">
        <v>45684.567326388889</v>
      </c>
      <c r="G16168" s="408">
        <v>0</v>
      </c>
    </row>
    <row r="16169" spans="1:7" ht="15" x14ac:dyDescent="0.2">
      <c r="A16169" s="407" t="s">
        <v>25699</v>
      </c>
      <c r="B16169" s="407" t="s">
        <v>25700</v>
      </c>
      <c r="C16169" s="408">
        <v>0</v>
      </c>
      <c r="D16169" s="408">
        <v>14.824503448275863</v>
      </c>
      <c r="E16169" s="408">
        <v>14.824503448275863</v>
      </c>
      <c r="F16169" s="409">
        <v>44517.347118055557</v>
      </c>
      <c r="G16169" s="408">
        <v>0</v>
      </c>
    </row>
    <row r="16170" spans="1:7" ht="15" x14ac:dyDescent="0.25">
      <c r="A16170" s="407" t="s">
        <v>25701</v>
      </c>
      <c r="B16170" s="407" t="s">
        <v>25702</v>
      </c>
      <c r="C16170" s="406"/>
      <c r="D16170" s="408">
        <v>4.5380000000000003</v>
      </c>
      <c r="E16170" s="408">
        <v>4.5380000000000003</v>
      </c>
      <c r="F16170" s="409">
        <v>44510.642638888887</v>
      </c>
      <c r="G16170" s="408">
        <v>0</v>
      </c>
    </row>
    <row r="16171" spans="1:7" ht="15" x14ac:dyDescent="0.2">
      <c r="A16171" s="407" t="s">
        <v>25703</v>
      </c>
      <c r="B16171" s="407" t="s">
        <v>25704</v>
      </c>
      <c r="C16171" s="408">
        <v>0</v>
      </c>
      <c r="D16171" s="408">
        <v>13.1</v>
      </c>
      <c r="E16171" s="408">
        <v>13.1</v>
      </c>
      <c r="F16171" s="409">
        <v>45399.489120370374</v>
      </c>
      <c r="G16171" s="408">
        <v>879.5</v>
      </c>
    </row>
    <row r="16172" spans="1:7" ht="15" x14ac:dyDescent="0.2">
      <c r="A16172" s="407" t="s">
        <v>25705</v>
      </c>
      <c r="B16172" s="407" t="s">
        <v>25706</v>
      </c>
      <c r="C16172" s="408">
        <v>0</v>
      </c>
      <c r="D16172" s="408">
        <v>4.0999999999999996</v>
      </c>
      <c r="E16172" s="408">
        <v>4.0999999999999996</v>
      </c>
      <c r="F16172" s="409">
        <v>44526.523159722223</v>
      </c>
      <c r="G16172" s="408">
        <v>0</v>
      </c>
    </row>
    <row r="16173" spans="1:7" ht="15" x14ac:dyDescent="0.2">
      <c r="A16173" s="407" t="s">
        <v>25707</v>
      </c>
      <c r="B16173" s="407" t="s">
        <v>25708</v>
      </c>
      <c r="C16173" s="408">
        <v>0</v>
      </c>
      <c r="D16173" s="408">
        <v>23.55</v>
      </c>
      <c r="E16173" s="408">
        <v>23.55</v>
      </c>
      <c r="F16173" s="409">
        <v>45630.648645833331</v>
      </c>
      <c r="G16173" s="408">
        <v>0</v>
      </c>
    </row>
    <row r="16174" spans="1:7" ht="15" x14ac:dyDescent="0.2">
      <c r="A16174" s="407" t="s">
        <v>25709</v>
      </c>
      <c r="B16174" s="407" t="s">
        <v>25710</v>
      </c>
      <c r="C16174" s="408">
        <v>0</v>
      </c>
      <c r="D16174" s="408">
        <v>19.809999999999999</v>
      </c>
      <c r="E16174" s="408">
        <v>19.809999999999999</v>
      </c>
      <c r="F16174" s="409">
        <v>45429.281956018516</v>
      </c>
      <c r="G16174" s="408">
        <v>841.59</v>
      </c>
    </row>
    <row r="16175" spans="1:7" ht="15" x14ac:dyDescent="0.2">
      <c r="A16175" s="407" t="s">
        <v>25711</v>
      </c>
      <c r="B16175" s="407" t="s">
        <v>25712</v>
      </c>
      <c r="C16175" s="408">
        <v>0</v>
      </c>
      <c r="D16175" s="408">
        <v>11.86</v>
      </c>
      <c r="E16175" s="408">
        <v>11.86</v>
      </c>
      <c r="F16175" s="409">
        <v>45239.600787037038</v>
      </c>
      <c r="G16175" s="408">
        <v>0</v>
      </c>
    </row>
    <row r="16176" spans="1:7" ht="15" x14ac:dyDescent="0.2">
      <c r="A16176" s="407" t="s">
        <v>25713</v>
      </c>
      <c r="B16176" s="407" t="s">
        <v>25714</v>
      </c>
      <c r="C16176" s="408">
        <v>5</v>
      </c>
      <c r="D16176" s="408">
        <v>11.4938</v>
      </c>
      <c r="E16176" s="408">
        <v>21.910466666666665</v>
      </c>
      <c r="F16176" s="409">
        <v>44530.389120370368</v>
      </c>
      <c r="G16176" s="408">
        <v>0</v>
      </c>
    </row>
    <row r="16177" spans="1:7" ht="15" x14ac:dyDescent="0.2">
      <c r="A16177" s="407" t="s">
        <v>25715</v>
      </c>
      <c r="B16177" s="407" t="s">
        <v>25716</v>
      </c>
      <c r="C16177" s="408">
        <v>7</v>
      </c>
      <c r="D16177" s="408">
        <v>6.16</v>
      </c>
      <c r="E16177" s="408">
        <v>18.16</v>
      </c>
      <c r="F16177" s="409">
        <v>45630.643009259256</v>
      </c>
      <c r="G16177" s="408">
        <v>0</v>
      </c>
    </row>
    <row r="16178" spans="1:7" ht="15" x14ac:dyDescent="0.2">
      <c r="A16178" s="407" t="s">
        <v>25717</v>
      </c>
      <c r="B16178" s="407" t="s">
        <v>25718</v>
      </c>
      <c r="C16178" s="408">
        <v>7</v>
      </c>
      <c r="D16178" s="408">
        <v>6.16</v>
      </c>
      <c r="E16178" s="408">
        <v>18.16</v>
      </c>
      <c r="F16178" s="409">
        <v>45630.642916666664</v>
      </c>
      <c r="G16178" s="408">
        <v>0</v>
      </c>
    </row>
    <row r="16179" spans="1:7" ht="15" x14ac:dyDescent="0.2">
      <c r="A16179" s="407" t="s">
        <v>25719</v>
      </c>
      <c r="B16179" s="407" t="s">
        <v>25720</v>
      </c>
      <c r="C16179" s="408">
        <v>1.5</v>
      </c>
      <c r="D16179" s="408">
        <v>39.89</v>
      </c>
      <c r="E16179" s="408">
        <v>43.89</v>
      </c>
      <c r="F16179" s="409">
        <v>45630.642835648148</v>
      </c>
      <c r="G16179" s="408">
        <v>0</v>
      </c>
    </row>
    <row r="16180" spans="1:7" ht="15" x14ac:dyDescent="0.2">
      <c r="A16180" s="407" t="s">
        <v>25721</v>
      </c>
      <c r="B16180" s="407" t="s">
        <v>25722</v>
      </c>
      <c r="C16180" s="408">
        <v>1.5</v>
      </c>
      <c r="D16180" s="408">
        <v>39.89</v>
      </c>
      <c r="E16180" s="408">
        <v>43.89</v>
      </c>
      <c r="F16180" s="409">
        <v>45630.642754629633</v>
      </c>
      <c r="G16180" s="408">
        <v>0</v>
      </c>
    </row>
    <row r="16181" spans="1:7" ht="15" x14ac:dyDescent="0.2">
      <c r="A16181" s="407" t="s">
        <v>25723</v>
      </c>
      <c r="B16181" s="407" t="s">
        <v>25724</v>
      </c>
      <c r="C16181" s="408">
        <v>5</v>
      </c>
      <c r="D16181" s="408">
        <v>42.05</v>
      </c>
      <c r="E16181" s="408">
        <v>52.55</v>
      </c>
      <c r="F16181" s="409">
        <v>46101.299490740741</v>
      </c>
      <c r="G16181" s="408">
        <v>31</v>
      </c>
    </row>
    <row r="16182" spans="1:7" ht="15" x14ac:dyDescent="0.2">
      <c r="A16182" s="407" t="s">
        <v>25725</v>
      </c>
      <c r="B16182" s="407" t="s">
        <v>25726</v>
      </c>
      <c r="C16182" s="408">
        <v>5</v>
      </c>
      <c r="D16182" s="408">
        <v>106.3</v>
      </c>
      <c r="E16182" s="408">
        <v>116.8</v>
      </c>
      <c r="F16182" s="409">
        <v>45630.641712962963</v>
      </c>
      <c r="G16182" s="408">
        <v>0</v>
      </c>
    </row>
    <row r="16183" spans="1:7" ht="15" x14ac:dyDescent="0.2">
      <c r="A16183" s="407" t="s">
        <v>25727</v>
      </c>
      <c r="B16183" s="407" t="s">
        <v>25728</v>
      </c>
      <c r="C16183" s="408">
        <v>5</v>
      </c>
      <c r="D16183" s="408">
        <v>106.3</v>
      </c>
      <c r="E16183" s="408">
        <v>116.8</v>
      </c>
      <c r="F16183" s="409">
        <v>45630.641180555554</v>
      </c>
      <c r="G16183" s="408">
        <v>0</v>
      </c>
    </row>
    <row r="16184" spans="1:7" ht="15" x14ac:dyDescent="0.2">
      <c r="A16184" s="407" t="s">
        <v>25729</v>
      </c>
      <c r="B16184" s="407" t="s">
        <v>25730</v>
      </c>
      <c r="C16184" s="408">
        <v>3.25</v>
      </c>
      <c r="D16184" s="408">
        <v>16.465599999999998</v>
      </c>
      <c r="E16184" s="408">
        <v>25.132266666666666</v>
      </c>
      <c r="F16184" s="409">
        <v>45575.48233796296</v>
      </c>
      <c r="G16184" s="408">
        <v>0</v>
      </c>
    </row>
    <row r="16185" spans="1:7" ht="15" x14ac:dyDescent="0.2">
      <c r="A16185" s="407" t="s">
        <v>25731</v>
      </c>
      <c r="B16185" s="407" t="s">
        <v>25732</v>
      </c>
      <c r="C16185" s="408">
        <v>0</v>
      </c>
      <c r="D16185" s="408">
        <v>0</v>
      </c>
      <c r="E16185" s="408">
        <v>0</v>
      </c>
      <c r="F16185" s="409">
        <v>45575.483252314814</v>
      </c>
      <c r="G16185" s="408">
        <v>0</v>
      </c>
    </row>
    <row r="16186" spans="1:7" ht="15" x14ac:dyDescent="0.2">
      <c r="A16186" s="407" t="s">
        <v>38389</v>
      </c>
      <c r="B16186" s="407" t="s">
        <v>38390</v>
      </c>
      <c r="C16186" s="408">
        <v>1.5</v>
      </c>
      <c r="D16186" s="408">
        <v>31.16</v>
      </c>
      <c r="E16186" s="408">
        <v>35.159999999999997</v>
      </c>
      <c r="F16186" s="409">
        <v>45630.639467592591</v>
      </c>
      <c r="G16186" s="408">
        <v>0</v>
      </c>
    </row>
    <row r="16187" spans="1:7" ht="15" x14ac:dyDescent="0.2">
      <c r="A16187" s="407" t="s">
        <v>38391</v>
      </c>
      <c r="B16187" s="407" t="s">
        <v>38392</v>
      </c>
      <c r="C16187" s="408">
        <v>1.5</v>
      </c>
      <c r="D16187" s="408">
        <v>31.55</v>
      </c>
      <c r="E16187" s="408">
        <v>35.549999999999997</v>
      </c>
      <c r="F16187" s="409">
        <v>45630.639155092591</v>
      </c>
      <c r="G16187" s="408">
        <v>0</v>
      </c>
    </row>
    <row r="16188" spans="1:7" ht="15" x14ac:dyDescent="0.2">
      <c r="A16188" s="407" t="s">
        <v>25733</v>
      </c>
      <c r="B16188" s="407" t="s">
        <v>25734</v>
      </c>
      <c r="C16188" s="408">
        <v>1.5</v>
      </c>
      <c r="D16188" s="408">
        <v>114.1</v>
      </c>
      <c r="E16188" s="408">
        <v>118.10000000000001</v>
      </c>
      <c r="F16188" s="409">
        <v>44966.684351851851</v>
      </c>
      <c r="G16188" s="408">
        <v>0</v>
      </c>
    </row>
    <row r="16189" spans="1:7" ht="15" x14ac:dyDescent="0.2">
      <c r="A16189" s="407" t="s">
        <v>25735</v>
      </c>
      <c r="B16189" s="407" t="s">
        <v>25736</v>
      </c>
      <c r="C16189" s="408">
        <v>4.4166999999999996</v>
      </c>
      <c r="D16189" s="408">
        <v>48.824100000000001</v>
      </c>
      <c r="E16189" s="408">
        <v>53.2408</v>
      </c>
      <c r="F16189" s="409">
        <v>45630.655347222222</v>
      </c>
      <c r="G16189" s="408">
        <v>0</v>
      </c>
    </row>
    <row r="16190" spans="1:7" ht="15" x14ac:dyDescent="0.2">
      <c r="A16190" s="407" t="s">
        <v>25737</v>
      </c>
      <c r="B16190" s="407" t="s">
        <v>25738</v>
      </c>
      <c r="C16190" s="408">
        <v>1.5</v>
      </c>
      <c r="D16190" s="408">
        <v>68.66</v>
      </c>
      <c r="E16190" s="408">
        <v>72.66</v>
      </c>
      <c r="F16190" s="409">
        <v>44966.659907407404</v>
      </c>
      <c r="G16190" s="408">
        <v>0</v>
      </c>
    </row>
    <row r="16191" spans="1:7" ht="15" x14ac:dyDescent="0.2">
      <c r="A16191" s="407" t="s">
        <v>25739</v>
      </c>
      <c r="B16191" s="407" t="s">
        <v>25740</v>
      </c>
      <c r="C16191" s="408">
        <v>2.5</v>
      </c>
      <c r="D16191" s="408">
        <v>67.982399999999998</v>
      </c>
      <c r="E16191" s="408">
        <v>72.982399999999998</v>
      </c>
      <c r="F16191" s="409">
        <v>45796.302974537037</v>
      </c>
      <c r="G16191" s="408">
        <v>0</v>
      </c>
    </row>
    <row r="16192" spans="1:7" ht="15" x14ac:dyDescent="0.2">
      <c r="A16192" s="407" t="s">
        <v>25741</v>
      </c>
      <c r="B16192" s="407" t="s">
        <v>25742</v>
      </c>
      <c r="C16192" s="408">
        <v>10</v>
      </c>
      <c r="D16192" s="408">
        <v>11.38</v>
      </c>
      <c r="E16192" s="408">
        <v>29.296666666666667</v>
      </c>
      <c r="F16192" s="409">
        <v>44803.35800925926</v>
      </c>
      <c r="G16192" s="408">
        <v>0</v>
      </c>
    </row>
    <row r="16193" spans="1:7" ht="15" x14ac:dyDescent="0.2">
      <c r="A16193" s="407" t="s">
        <v>25743</v>
      </c>
      <c r="B16193" s="407" t="s">
        <v>25744</v>
      </c>
      <c r="C16193" s="408">
        <v>9</v>
      </c>
      <c r="D16193" s="408">
        <v>13.1</v>
      </c>
      <c r="E16193" s="408">
        <v>29.6</v>
      </c>
      <c r="F16193" s="409">
        <v>44803.359548611108</v>
      </c>
      <c r="G16193" s="408">
        <v>0</v>
      </c>
    </row>
    <row r="16194" spans="1:7" ht="15" x14ac:dyDescent="0.2">
      <c r="A16194" s="407" t="s">
        <v>25745</v>
      </c>
      <c r="B16194" s="407" t="s">
        <v>25746</v>
      </c>
      <c r="C16194" s="408">
        <v>1.5</v>
      </c>
      <c r="D16194" s="408">
        <v>52.32</v>
      </c>
      <c r="E16194" s="408">
        <v>56.32</v>
      </c>
      <c r="F16194" s="409">
        <v>44966.684004629627</v>
      </c>
      <c r="G16194" s="408">
        <v>0</v>
      </c>
    </row>
    <row r="16195" spans="1:7" ht="15" x14ac:dyDescent="0.2">
      <c r="A16195" s="407" t="s">
        <v>25747</v>
      </c>
      <c r="B16195" s="407" t="s">
        <v>25748</v>
      </c>
      <c r="C16195" s="408">
        <v>6.416666666666667</v>
      </c>
      <c r="D16195" s="408">
        <v>14.225</v>
      </c>
      <c r="E16195" s="408">
        <v>26.058333333333334</v>
      </c>
      <c r="F16195" s="409">
        <v>44530.420497685183</v>
      </c>
      <c r="G16195" s="408">
        <v>0</v>
      </c>
    </row>
    <row r="16196" spans="1:7" ht="15" x14ac:dyDescent="0.2">
      <c r="A16196" s="407" t="s">
        <v>25749</v>
      </c>
      <c r="B16196" s="407" t="s">
        <v>25750</v>
      </c>
      <c r="C16196" s="408">
        <v>6.416666666666667</v>
      </c>
      <c r="D16196" s="408">
        <v>14.225</v>
      </c>
      <c r="E16196" s="408">
        <v>26.058333333333334</v>
      </c>
      <c r="F16196" s="409">
        <v>44530.392430555556</v>
      </c>
      <c r="G16196" s="408">
        <v>0</v>
      </c>
    </row>
    <row r="16197" spans="1:7" ht="15" x14ac:dyDescent="0.2">
      <c r="A16197" s="407" t="s">
        <v>25751</v>
      </c>
      <c r="B16197" s="407" t="s">
        <v>25752</v>
      </c>
      <c r="C16197" s="408">
        <v>2.25</v>
      </c>
      <c r="D16197" s="408">
        <v>12.32</v>
      </c>
      <c r="E16197" s="408">
        <v>19.57</v>
      </c>
      <c r="F16197" s="409">
        <v>44966.684618055559</v>
      </c>
      <c r="G16197" s="408">
        <v>0</v>
      </c>
    </row>
    <row r="16198" spans="1:7" ht="15" x14ac:dyDescent="0.2">
      <c r="A16198" s="407" t="s">
        <v>25753</v>
      </c>
      <c r="B16198" s="407" t="s">
        <v>25754</v>
      </c>
      <c r="C16198" s="408">
        <v>2.25</v>
      </c>
      <c r="D16198" s="408">
        <v>61.6</v>
      </c>
      <c r="E16198" s="408">
        <v>68.850000000000009</v>
      </c>
      <c r="F16198" s="409">
        <v>44966.684942129628</v>
      </c>
      <c r="G16198" s="408">
        <v>0</v>
      </c>
    </row>
    <row r="16199" spans="1:7" ht="15" x14ac:dyDescent="0.2">
      <c r="A16199" s="407" t="s">
        <v>25755</v>
      </c>
      <c r="B16199" s="407" t="s">
        <v>25756</v>
      </c>
      <c r="C16199" s="408">
        <v>1</v>
      </c>
      <c r="D16199" s="408">
        <v>53.7</v>
      </c>
      <c r="E16199" s="408">
        <v>57.2</v>
      </c>
      <c r="F16199" s="409">
        <v>44530.422847222224</v>
      </c>
      <c r="G16199" s="408">
        <v>0</v>
      </c>
    </row>
    <row r="16200" spans="1:7" ht="15" x14ac:dyDescent="0.2">
      <c r="A16200" s="407" t="s">
        <v>25757</v>
      </c>
      <c r="B16200" s="407" t="s">
        <v>25758</v>
      </c>
      <c r="C16200" s="408">
        <v>0</v>
      </c>
      <c r="D16200" s="408">
        <v>71.5</v>
      </c>
      <c r="E16200" s="408">
        <v>71.5</v>
      </c>
      <c r="F16200" s="409">
        <v>44817.331180555557</v>
      </c>
      <c r="G16200" s="408">
        <v>0</v>
      </c>
    </row>
    <row r="16201" spans="1:7" ht="15" x14ac:dyDescent="0.2">
      <c r="A16201" s="407" t="s">
        <v>25759</v>
      </c>
      <c r="B16201" s="407" t="s">
        <v>25760</v>
      </c>
      <c r="C16201" s="408">
        <v>0</v>
      </c>
      <c r="D16201" s="408">
        <v>0.78355568800048914</v>
      </c>
      <c r="E16201" s="408">
        <v>13.432455688000488</v>
      </c>
      <c r="F16201" s="409">
        <v>43514.56821759259</v>
      </c>
      <c r="G16201" s="408">
        <v>0</v>
      </c>
    </row>
    <row r="16202" spans="1:7" ht="15" x14ac:dyDescent="0.2">
      <c r="A16202" s="407" t="s">
        <v>25761</v>
      </c>
      <c r="B16202" s="407" t="s">
        <v>25762</v>
      </c>
      <c r="C16202" s="408">
        <v>0</v>
      </c>
      <c r="D16202" s="408">
        <v>0.84675568800048906</v>
      </c>
      <c r="E16202" s="408">
        <v>14.215655688000487</v>
      </c>
      <c r="F16202" s="409">
        <v>43502.399930555555</v>
      </c>
      <c r="G16202" s="408">
        <v>0</v>
      </c>
    </row>
    <row r="16203" spans="1:7" ht="15" x14ac:dyDescent="0.2">
      <c r="A16203" s="407" t="s">
        <v>25763</v>
      </c>
      <c r="B16203" s="407" t="s">
        <v>25764</v>
      </c>
      <c r="C16203" s="408">
        <v>0</v>
      </c>
      <c r="D16203" s="408">
        <v>0.78355568800048914</v>
      </c>
      <c r="E16203" s="408">
        <v>13.732455688000488</v>
      </c>
      <c r="F16203" s="409">
        <v>44530.657453703701</v>
      </c>
      <c r="G16203" s="408">
        <v>0</v>
      </c>
    </row>
    <row r="16204" spans="1:7" ht="15" x14ac:dyDescent="0.2">
      <c r="A16204" s="407" t="s">
        <v>25765</v>
      </c>
      <c r="B16204" s="407" t="s">
        <v>25766</v>
      </c>
      <c r="C16204" s="408">
        <v>0</v>
      </c>
      <c r="D16204" s="408">
        <v>0.64331333333251184</v>
      </c>
      <c r="E16204" s="408">
        <v>11.359863333332511</v>
      </c>
      <c r="F16204" s="409">
        <v>44530.657708333332</v>
      </c>
      <c r="G16204" s="408">
        <v>0</v>
      </c>
    </row>
    <row r="16205" spans="1:7" ht="15" x14ac:dyDescent="0.2">
      <c r="A16205" s="407" t="s">
        <v>25767</v>
      </c>
      <c r="B16205" s="407" t="s">
        <v>25768</v>
      </c>
      <c r="C16205" s="408">
        <v>0</v>
      </c>
      <c r="D16205" s="408">
        <v>0.70576333333251173</v>
      </c>
      <c r="E16205" s="408">
        <v>11.492318333332511</v>
      </c>
      <c r="F16205" s="409">
        <v>43077.525347222225</v>
      </c>
      <c r="G16205" s="408">
        <v>0</v>
      </c>
    </row>
    <row r="16206" spans="1:7" ht="15" x14ac:dyDescent="0.2">
      <c r="A16206" s="407" t="s">
        <v>25769</v>
      </c>
      <c r="B16206" s="407" t="s">
        <v>25770</v>
      </c>
      <c r="C16206" s="408">
        <v>0</v>
      </c>
      <c r="D16206" s="408">
        <v>0.69327333333251184</v>
      </c>
      <c r="E16206" s="408">
        <v>11.459923333332512</v>
      </c>
      <c r="F16206" s="409">
        <v>43078.646967592591</v>
      </c>
      <c r="G16206" s="408">
        <v>0</v>
      </c>
    </row>
    <row r="16207" spans="1:7" ht="15" x14ac:dyDescent="0.2">
      <c r="A16207" s="407" t="s">
        <v>25771</v>
      </c>
      <c r="B16207" s="407" t="s">
        <v>25772</v>
      </c>
      <c r="C16207" s="408">
        <v>0</v>
      </c>
      <c r="D16207" s="408">
        <v>0.78355568800048914</v>
      </c>
      <c r="E16207" s="408">
        <v>14.632455688000489</v>
      </c>
      <c r="F16207" s="409">
        <v>44530.658182870371</v>
      </c>
      <c r="G16207" s="408">
        <v>0</v>
      </c>
    </row>
    <row r="16208" spans="1:7" ht="15" x14ac:dyDescent="0.2">
      <c r="A16208" s="407" t="s">
        <v>25773</v>
      </c>
      <c r="B16208" s="407" t="s">
        <v>25774</v>
      </c>
      <c r="C16208" s="408">
        <v>0</v>
      </c>
      <c r="D16208" s="408">
        <v>0.69327333333251184</v>
      </c>
      <c r="E16208" s="408">
        <v>11.660128333332512</v>
      </c>
      <c r="F16208" s="409">
        <v>43061.412303240744</v>
      </c>
      <c r="G16208" s="408">
        <v>0</v>
      </c>
    </row>
    <row r="16209" spans="1:7" ht="15" x14ac:dyDescent="0.2">
      <c r="A16209" s="407" t="s">
        <v>25775</v>
      </c>
      <c r="B16209" s="407" t="s">
        <v>25776</v>
      </c>
      <c r="C16209" s="408">
        <v>0</v>
      </c>
      <c r="D16209" s="408">
        <v>0.84675568800048906</v>
      </c>
      <c r="E16209" s="408">
        <v>15.415655688000488</v>
      </c>
      <c r="F16209" s="409">
        <v>43502.398784722223</v>
      </c>
      <c r="G16209" s="408">
        <v>0</v>
      </c>
    </row>
    <row r="16210" spans="1:7" ht="15" x14ac:dyDescent="0.2">
      <c r="A16210" s="407" t="s">
        <v>25777</v>
      </c>
      <c r="B16210" s="407" t="s">
        <v>25778</v>
      </c>
      <c r="C16210" s="408">
        <v>1</v>
      </c>
      <c r="D16210" s="408">
        <v>155.94300000000001</v>
      </c>
      <c r="E16210" s="408">
        <v>159.94300000000001</v>
      </c>
      <c r="F16210" s="409">
        <v>46101.302731481483</v>
      </c>
      <c r="G16210" s="408">
        <v>1</v>
      </c>
    </row>
    <row r="16211" spans="1:7" ht="15" x14ac:dyDescent="0.25">
      <c r="A16211" s="407" t="s">
        <v>38393</v>
      </c>
      <c r="B16211" s="407" t="s">
        <v>25778</v>
      </c>
      <c r="C16211" s="406"/>
      <c r="D16211" s="406"/>
      <c r="E16211" s="406"/>
      <c r="F16211" s="409">
        <v>45251.679247685184</v>
      </c>
      <c r="G16211" s="408">
        <v>0</v>
      </c>
    </row>
    <row r="16212" spans="1:7" ht="15" x14ac:dyDescent="0.2">
      <c r="A16212" s="407" t="s">
        <v>25779</v>
      </c>
      <c r="B16212" s="407" t="s">
        <v>25780</v>
      </c>
      <c r="C16212" s="408">
        <v>0</v>
      </c>
      <c r="D16212" s="408">
        <v>7.95</v>
      </c>
      <c r="E16212" s="408">
        <v>7.95</v>
      </c>
      <c r="F16212" s="409">
        <v>45646.395069444443</v>
      </c>
      <c r="G16212" s="408">
        <v>342.67</v>
      </c>
    </row>
    <row r="16213" spans="1:7" ht="15" x14ac:dyDescent="0.2">
      <c r="A16213" s="407" t="s">
        <v>25781</v>
      </c>
      <c r="B16213" s="407" t="s">
        <v>25782</v>
      </c>
      <c r="C16213" s="408">
        <v>0</v>
      </c>
      <c r="D16213" s="408">
        <v>29.85</v>
      </c>
      <c r="E16213" s="408">
        <v>29.85</v>
      </c>
      <c r="F16213" s="409">
        <v>45771.420520833337</v>
      </c>
      <c r="G16213" s="408">
        <v>28.57</v>
      </c>
    </row>
    <row r="16214" spans="1:7" ht="15" x14ac:dyDescent="0.2">
      <c r="A16214" s="407" t="s">
        <v>25783</v>
      </c>
      <c r="B16214" s="407" t="s">
        <v>25784</v>
      </c>
      <c r="C16214" s="408">
        <v>0.25</v>
      </c>
      <c r="D16214" s="408">
        <v>0.86565000000000003</v>
      </c>
      <c r="E16214" s="408">
        <v>3.61565</v>
      </c>
      <c r="F16214" s="409">
        <v>45870.552534722221</v>
      </c>
      <c r="G16214" s="408">
        <v>152</v>
      </c>
    </row>
    <row r="16215" spans="1:7" ht="15" x14ac:dyDescent="0.2">
      <c r="A16215" s="407" t="s">
        <v>25785</v>
      </c>
      <c r="B16215" s="407" t="s">
        <v>25786</v>
      </c>
      <c r="C16215" s="408">
        <v>0</v>
      </c>
      <c r="D16215" s="408">
        <v>28.85</v>
      </c>
      <c r="E16215" s="408">
        <v>28.85</v>
      </c>
      <c r="F16215" s="409">
        <v>45639.499062499999</v>
      </c>
      <c r="G16215" s="408">
        <v>24</v>
      </c>
    </row>
    <row r="16216" spans="1:7" ht="15" x14ac:dyDescent="0.2">
      <c r="A16216" s="407" t="s">
        <v>25787</v>
      </c>
      <c r="B16216" s="407" t="s">
        <v>25788</v>
      </c>
      <c r="C16216" s="408">
        <v>15.583333333333334</v>
      </c>
      <c r="D16216" s="408">
        <v>7.6174999999999997</v>
      </c>
      <c r="E16216" s="408">
        <v>28.6175</v>
      </c>
      <c r="F16216" s="409">
        <v>45251.723229166666</v>
      </c>
      <c r="G16216" s="408">
        <v>0</v>
      </c>
    </row>
    <row r="16217" spans="1:7" ht="15" x14ac:dyDescent="0.2">
      <c r="A16217" s="407" t="s">
        <v>25789</v>
      </c>
      <c r="B16217" s="407" t="s">
        <v>25790</v>
      </c>
      <c r="C16217" s="408">
        <v>15.583333333333334</v>
      </c>
      <c r="D16217" s="408">
        <v>10.387499999999999</v>
      </c>
      <c r="E16217" s="408">
        <v>31.387499999999999</v>
      </c>
      <c r="F16217" s="409">
        <v>45328.445173611108</v>
      </c>
      <c r="G16217" s="408">
        <v>0</v>
      </c>
    </row>
    <row r="16218" spans="1:7" ht="15" x14ac:dyDescent="0.2">
      <c r="A16218" s="407" t="s">
        <v>25791</v>
      </c>
      <c r="B16218" s="407" t="s">
        <v>25792</v>
      </c>
      <c r="C16218" s="408">
        <v>0</v>
      </c>
      <c r="D16218" s="408">
        <v>25.699000000000002</v>
      </c>
      <c r="E16218" s="408">
        <v>25.699000000000002</v>
      </c>
      <c r="F16218" s="409">
        <v>43774.368981481479</v>
      </c>
      <c r="G16218" s="408">
        <v>8</v>
      </c>
    </row>
    <row r="16219" spans="1:7" ht="15" x14ac:dyDescent="0.2">
      <c r="A16219" s="407" t="s">
        <v>25793</v>
      </c>
      <c r="B16219" s="407" t="s">
        <v>25794</v>
      </c>
      <c r="C16219" s="408">
        <v>0</v>
      </c>
      <c r="D16219" s="408">
        <v>26.236923076923077</v>
      </c>
      <c r="E16219" s="408">
        <v>26.236923076923077</v>
      </c>
      <c r="F16219" s="409">
        <v>43774.369398148148</v>
      </c>
      <c r="G16219" s="408">
        <v>5</v>
      </c>
    </row>
    <row r="16220" spans="1:7" ht="15" x14ac:dyDescent="0.2">
      <c r="A16220" s="407" t="s">
        <v>25795</v>
      </c>
      <c r="B16220" s="407" t="s">
        <v>24545</v>
      </c>
      <c r="C16220" s="408">
        <v>0</v>
      </c>
      <c r="D16220" s="408">
        <v>6.8433516483516472</v>
      </c>
      <c r="E16220" s="408">
        <v>6.8433516483516472</v>
      </c>
      <c r="F16220" s="409">
        <v>45839.677453703705</v>
      </c>
      <c r="G16220" s="408">
        <v>5</v>
      </c>
    </row>
    <row r="16221" spans="1:7" ht="15" x14ac:dyDescent="0.25">
      <c r="A16221" s="407" t="s">
        <v>25796</v>
      </c>
      <c r="B16221" s="407" t="s">
        <v>25797</v>
      </c>
      <c r="C16221" s="406"/>
      <c r="D16221" s="408">
        <v>13.45</v>
      </c>
      <c r="E16221" s="408">
        <v>13.45</v>
      </c>
      <c r="F16221" s="409">
        <v>44530.43540509259</v>
      </c>
      <c r="G16221" s="408">
        <v>0</v>
      </c>
    </row>
    <row r="16222" spans="1:7" ht="15" x14ac:dyDescent="0.2">
      <c r="A16222" s="407" t="s">
        <v>25798</v>
      </c>
      <c r="B16222" s="407" t="s">
        <v>25799</v>
      </c>
      <c r="C16222" s="408">
        <v>0</v>
      </c>
      <c r="D16222" s="408">
        <v>13.55</v>
      </c>
      <c r="E16222" s="408">
        <v>13.55</v>
      </c>
      <c r="F16222" s="409">
        <v>45582.457708333335</v>
      </c>
      <c r="G16222" s="408">
        <v>17</v>
      </c>
    </row>
    <row r="16223" spans="1:7" ht="15" x14ac:dyDescent="0.2">
      <c r="A16223" s="407" t="s">
        <v>25800</v>
      </c>
      <c r="B16223" s="407" t="s">
        <v>25801</v>
      </c>
      <c r="C16223" s="408">
        <v>0</v>
      </c>
      <c r="D16223" s="408">
        <v>14.8</v>
      </c>
      <c r="E16223" s="408">
        <v>14.8</v>
      </c>
      <c r="F16223" s="409">
        <v>44530.437256944446</v>
      </c>
      <c r="G16223" s="408">
        <v>40</v>
      </c>
    </row>
    <row r="16224" spans="1:7" ht="15" x14ac:dyDescent="0.2">
      <c r="A16224" s="407" t="s">
        <v>25802</v>
      </c>
      <c r="B16224" s="407" t="s">
        <v>25803</v>
      </c>
      <c r="C16224" s="408">
        <v>0</v>
      </c>
      <c r="D16224" s="408">
        <v>3.95</v>
      </c>
      <c r="E16224" s="408">
        <v>3.95</v>
      </c>
      <c r="F16224" s="409">
        <v>45645.294502314813</v>
      </c>
      <c r="G16224" s="408">
        <v>16</v>
      </c>
    </row>
    <row r="16225" spans="1:7" ht="15" x14ac:dyDescent="0.2">
      <c r="A16225" s="407" t="s">
        <v>25804</v>
      </c>
      <c r="B16225" s="407" t="s">
        <v>25805</v>
      </c>
      <c r="C16225" s="408">
        <v>0</v>
      </c>
      <c r="D16225" s="408">
        <v>5.7</v>
      </c>
      <c r="E16225" s="408">
        <v>5.7</v>
      </c>
      <c r="F16225" s="409">
        <v>45678.408796296295</v>
      </c>
      <c r="G16225" s="408">
        <v>0</v>
      </c>
    </row>
    <row r="16226" spans="1:7" ht="15" x14ac:dyDescent="0.2">
      <c r="A16226" s="407" t="s">
        <v>25806</v>
      </c>
      <c r="B16226" s="407" t="s">
        <v>25807</v>
      </c>
      <c r="C16226" s="408">
        <v>0</v>
      </c>
      <c r="D16226" s="408">
        <v>18</v>
      </c>
      <c r="E16226" s="408">
        <v>18</v>
      </c>
      <c r="F16226" s="409">
        <v>44817.337002314816</v>
      </c>
      <c r="G16226" s="408">
        <v>0</v>
      </c>
    </row>
    <row r="16227" spans="1:7" ht="15" x14ac:dyDescent="0.2">
      <c r="A16227" s="407" t="s">
        <v>25808</v>
      </c>
      <c r="B16227" s="407" t="s">
        <v>25809</v>
      </c>
      <c r="C16227" s="408">
        <v>0</v>
      </c>
      <c r="D16227" s="408">
        <v>15.9</v>
      </c>
      <c r="E16227" s="408">
        <v>15.9</v>
      </c>
      <c r="F16227" s="409">
        <v>45412.614791666667</v>
      </c>
      <c r="G16227" s="408">
        <v>0</v>
      </c>
    </row>
    <row r="16228" spans="1:7" ht="15" x14ac:dyDescent="0.2">
      <c r="A16228" s="407" t="s">
        <v>25810</v>
      </c>
      <c r="B16228" s="407" t="s">
        <v>25811</v>
      </c>
      <c r="C16228" s="408">
        <v>0</v>
      </c>
      <c r="D16228" s="408">
        <v>6.7</v>
      </c>
      <c r="E16228" s="408">
        <v>6.7</v>
      </c>
      <c r="F16228" s="409">
        <v>45688.325706018521</v>
      </c>
      <c r="G16228" s="408">
        <v>0</v>
      </c>
    </row>
    <row r="16229" spans="1:7" ht="15" x14ac:dyDescent="0.2">
      <c r="A16229" s="407" t="s">
        <v>25812</v>
      </c>
      <c r="B16229" s="407" t="s">
        <v>25813</v>
      </c>
      <c r="C16229" s="408">
        <v>0</v>
      </c>
      <c r="D16229" s="408">
        <v>23.8</v>
      </c>
      <c r="E16229" s="408">
        <v>23.8</v>
      </c>
      <c r="F16229" s="409">
        <v>44881.407141203701</v>
      </c>
      <c r="G16229" s="408">
        <v>72</v>
      </c>
    </row>
    <row r="16230" spans="1:7" ht="15" x14ac:dyDescent="0.2">
      <c r="A16230" s="407" t="s">
        <v>25814</v>
      </c>
      <c r="B16230" s="407" t="s">
        <v>25815</v>
      </c>
      <c r="C16230" s="408">
        <v>0</v>
      </c>
      <c r="D16230" s="408">
        <v>14.7</v>
      </c>
      <c r="E16230" s="408">
        <v>14.7</v>
      </c>
      <c r="F16230" s="409">
        <v>45688.326412037037</v>
      </c>
      <c r="G16230" s="408">
        <v>0</v>
      </c>
    </row>
    <row r="16231" spans="1:7" ht="15" x14ac:dyDescent="0.2">
      <c r="A16231" s="407" t="s">
        <v>25816</v>
      </c>
      <c r="B16231" s="407" t="s">
        <v>25817</v>
      </c>
      <c r="C16231" s="408">
        <v>0</v>
      </c>
      <c r="D16231" s="408">
        <v>6.7</v>
      </c>
      <c r="E16231" s="408">
        <v>6.7</v>
      </c>
      <c r="F16231" s="409">
        <v>45688.327013888891</v>
      </c>
      <c r="G16231" s="408">
        <v>0</v>
      </c>
    </row>
    <row r="16232" spans="1:7" ht="15" x14ac:dyDescent="0.2">
      <c r="A16232" s="407" t="s">
        <v>25818</v>
      </c>
      <c r="B16232" s="407" t="s">
        <v>25819</v>
      </c>
      <c r="C16232" s="408">
        <v>0</v>
      </c>
      <c r="D16232" s="408">
        <v>18.5</v>
      </c>
      <c r="E16232" s="408">
        <v>18.5</v>
      </c>
      <c r="F16232" s="409">
        <v>44817.339305555557</v>
      </c>
      <c r="G16232" s="408">
        <v>0</v>
      </c>
    </row>
    <row r="16233" spans="1:7" ht="15" x14ac:dyDescent="0.2">
      <c r="A16233" s="407" t="s">
        <v>25820</v>
      </c>
      <c r="B16233" s="407" t="s">
        <v>25821</v>
      </c>
      <c r="C16233" s="408">
        <v>0</v>
      </c>
      <c r="D16233" s="408">
        <v>39.799999999999997</v>
      </c>
      <c r="E16233" s="408">
        <v>39.799999999999997</v>
      </c>
      <c r="F16233" s="409">
        <v>44882.554861111108</v>
      </c>
      <c r="G16233" s="408">
        <v>0</v>
      </c>
    </row>
    <row r="16234" spans="1:7" ht="15" x14ac:dyDescent="0.2">
      <c r="A16234" s="407" t="s">
        <v>25822</v>
      </c>
      <c r="B16234" s="407" t="s">
        <v>25823</v>
      </c>
      <c r="C16234" s="408">
        <v>0</v>
      </c>
      <c r="D16234" s="408">
        <v>55.6</v>
      </c>
      <c r="E16234" s="408">
        <v>55.6</v>
      </c>
      <c r="F16234" s="409">
        <v>44882.555127314816</v>
      </c>
      <c r="G16234" s="408">
        <v>0</v>
      </c>
    </row>
    <row r="16235" spans="1:7" ht="15" x14ac:dyDescent="0.25">
      <c r="A16235" s="407" t="s">
        <v>25824</v>
      </c>
      <c r="B16235" s="407" t="s">
        <v>25825</v>
      </c>
      <c r="C16235" s="406"/>
      <c r="D16235" s="406"/>
      <c r="E16235" s="406"/>
      <c r="F16235" s="409">
        <v>44882.555312500001</v>
      </c>
      <c r="G16235" s="408">
        <v>0</v>
      </c>
    </row>
    <row r="16236" spans="1:7" ht="15" x14ac:dyDescent="0.2">
      <c r="A16236" s="407" t="s">
        <v>25826</v>
      </c>
      <c r="B16236" s="407" t="s">
        <v>25827</v>
      </c>
      <c r="C16236" s="408">
        <v>0</v>
      </c>
      <c r="D16236" s="408">
        <v>55.6</v>
      </c>
      <c r="E16236" s="408">
        <v>55.6</v>
      </c>
      <c r="F16236" s="409">
        <v>44882.555613425924</v>
      </c>
      <c r="G16236" s="408">
        <v>0</v>
      </c>
    </row>
    <row r="16237" spans="1:7" ht="15" x14ac:dyDescent="0.2">
      <c r="A16237" s="407" t="s">
        <v>25828</v>
      </c>
      <c r="B16237" s="407" t="s">
        <v>25829</v>
      </c>
      <c r="C16237" s="408">
        <v>0</v>
      </c>
      <c r="D16237" s="408">
        <v>7.2</v>
      </c>
      <c r="E16237" s="408">
        <v>7.2</v>
      </c>
      <c r="F16237" s="409">
        <v>44882.555798611109</v>
      </c>
      <c r="G16237" s="408">
        <v>0</v>
      </c>
    </row>
    <row r="16238" spans="1:7" ht="15" x14ac:dyDescent="0.25">
      <c r="A16238" s="407" t="s">
        <v>25830</v>
      </c>
      <c r="B16238" s="407" t="s">
        <v>25831</v>
      </c>
      <c r="C16238" s="406"/>
      <c r="D16238" s="406"/>
      <c r="E16238" s="406"/>
      <c r="F16238" s="409">
        <v>44882.556018518517</v>
      </c>
      <c r="G16238" s="408">
        <v>0</v>
      </c>
    </row>
    <row r="16239" spans="1:7" ht="15" x14ac:dyDescent="0.25">
      <c r="A16239" s="407" t="s">
        <v>25832</v>
      </c>
      <c r="B16239" s="407" t="s">
        <v>25833</v>
      </c>
      <c r="C16239" s="406"/>
      <c r="D16239" s="406"/>
      <c r="E16239" s="406"/>
      <c r="F16239" s="409">
        <v>44882.556180555555</v>
      </c>
      <c r="G16239" s="408">
        <v>0</v>
      </c>
    </row>
    <row r="16240" spans="1:7" ht="15" x14ac:dyDescent="0.25">
      <c r="A16240" s="407" t="s">
        <v>25834</v>
      </c>
      <c r="B16240" s="407" t="s">
        <v>25835</v>
      </c>
      <c r="C16240" s="406"/>
      <c r="D16240" s="406"/>
      <c r="E16240" s="406"/>
      <c r="F16240" s="409">
        <v>44882.556400462963</v>
      </c>
      <c r="G16240" s="408">
        <v>0</v>
      </c>
    </row>
    <row r="16241" spans="1:7" ht="15" x14ac:dyDescent="0.25">
      <c r="A16241" s="407" t="s">
        <v>25836</v>
      </c>
      <c r="B16241" s="407" t="s">
        <v>25837</v>
      </c>
      <c r="C16241" s="406"/>
      <c r="D16241" s="406"/>
      <c r="E16241" s="406"/>
      <c r="F16241" s="409">
        <v>44882.556562500002</v>
      </c>
      <c r="G16241" s="408">
        <v>0</v>
      </c>
    </row>
    <row r="16242" spans="1:7" ht="15" x14ac:dyDescent="0.25">
      <c r="A16242" s="407" t="s">
        <v>25838</v>
      </c>
      <c r="B16242" s="407" t="s">
        <v>25839</v>
      </c>
      <c r="C16242" s="406"/>
      <c r="D16242" s="406"/>
      <c r="E16242" s="406"/>
      <c r="F16242" s="409">
        <v>44882.556759259256</v>
      </c>
      <c r="G16242" s="408">
        <v>0</v>
      </c>
    </row>
    <row r="16243" spans="1:7" ht="15" x14ac:dyDescent="0.2">
      <c r="A16243" s="407" t="s">
        <v>25840</v>
      </c>
      <c r="B16243" s="407" t="s">
        <v>25841</v>
      </c>
      <c r="C16243" s="408">
        <v>2.78</v>
      </c>
      <c r="D16243" s="408">
        <v>0.65100000000000002</v>
      </c>
      <c r="E16243" s="408">
        <v>3.431</v>
      </c>
      <c r="F16243" s="409">
        <v>44530.657939814817</v>
      </c>
      <c r="G16243" s="408">
        <v>0</v>
      </c>
    </row>
    <row r="16244" spans="1:7" ht="15" x14ac:dyDescent="0.2">
      <c r="A16244" s="407" t="s">
        <v>25842</v>
      </c>
      <c r="B16244" s="407" t="s">
        <v>25843</v>
      </c>
      <c r="C16244" s="408">
        <v>0</v>
      </c>
      <c r="D16244" s="408">
        <v>0.97</v>
      </c>
      <c r="E16244" s="408">
        <v>0.97</v>
      </c>
      <c r="F16244" s="409">
        <v>45245.68949074074</v>
      </c>
      <c r="G16244" s="408">
        <v>82</v>
      </c>
    </row>
    <row r="16245" spans="1:7" ht="15" x14ac:dyDescent="0.2">
      <c r="A16245" s="407" t="s">
        <v>25844</v>
      </c>
      <c r="B16245" s="407" t="s">
        <v>25845</v>
      </c>
      <c r="C16245" s="408">
        <v>1</v>
      </c>
      <c r="D16245" s="408">
        <v>0.127</v>
      </c>
      <c r="E16245" s="408">
        <v>3.6270000000000002</v>
      </c>
      <c r="F16245" s="409">
        <v>45170.352777777778</v>
      </c>
      <c r="G16245" s="408">
        <v>0</v>
      </c>
    </row>
    <row r="16246" spans="1:7" ht="15" x14ac:dyDescent="0.2">
      <c r="A16246" s="407" t="s">
        <v>25846</v>
      </c>
      <c r="B16246" s="407" t="s">
        <v>25847</v>
      </c>
      <c r="C16246" s="408">
        <v>0</v>
      </c>
      <c r="D16246" s="408">
        <v>6.85</v>
      </c>
      <c r="E16246" s="408">
        <v>6.85</v>
      </c>
      <c r="F16246" s="409">
        <v>45930.634884259256</v>
      </c>
      <c r="G16246" s="408">
        <v>0</v>
      </c>
    </row>
    <row r="16247" spans="1:7" ht="15" x14ac:dyDescent="0.2">
      <c r="A16247" s="407" t="s">
        <v>25848</v>
      </c>
      <c r="B16247" s="407" t="s">
        <v>25849</v>
      </c>
      <c r="C16247" s="408">
        <v>0</v>
      </c>
      <c r="D16247" s="408">
        <v>5.0999999999999996</v>
      </c>
      <c r="E16247" s="408">
        <v>5.0999999999999996</v>
      </c>
      <c r="F16247" s="409">
        <v>45701.427233796298</v>
      </c>
      <c r="G16247" s="408">
        <v>0</v>
      </c>
    </row>
    <row r="16248" spans="1:7" ht="15" x14ac:dyDescent="0.2">
      <c r="A16248" s="407" t="s">
        <v>25850</v>
      </c>
      <c r="B16248" s="407" t="s">
        <v>25849</v>
      </c>
      <c r="C16248" s="408">
        <v>0</v>
      </c>
      <c r="D16248" s="408">
        <v>3.45</v>
      </c>
      <c r="E16248" s="408">
        <v>3.45</v>
      </c>
      <c r="F16248" s="409">
        <v>44882.556932870371</v>
      </c>
      <c r="G16248" s="408">
        <v>36</v>
      </c>
    </row>
    <row r="16249" spans="1:7" ht="15" x14ac:dyDescent="0.2">
      <c r="A16249" s="407" t="s">
        <v>33085</v>
      </c>
      <c r="B16249" s="407" t="s">
        <v>25778</v>
      </c>
      <c r="C16249" s="408">
        <v>1</v>
      </c>
      <c r="D16249" s="408">
        <v>199.613</v>
      </c>
      <c r="E16249" s="408">
        <v>203.61300000000003</v>
      </c>
      <c r="F16249" s="409">
        <v>45252.441319444442</v>
      </c>
      <c r="G16249" s="408">
        <v>0</v>
      </c>
    </row>
    <row r="16250" spans="1:7" ht="15" x14ac:dyDescent="0.25">
      <c r="A16250" s="407" t="s">
        <v>33086</v>
      </c>
      <c r="B16250" s="407" t="s">
        <v>25788</v>
      </c>
      <c r="C16250" s="406"/>
      <c r="D16250" s="406"/>
      <c r="E16250" s="406"/>
      <c r="F16250" s="409">
        <v>45251.690439814818</v>
      </c>
      <c r="G16250" s="408">
        <v>0</v>
      </c>
    </row>
    <row r="16251" spans="1:7" ht="15" x14ac:dyDescent="0.2">
      <c r="A16251" s="407" t="s">
        <v>33087</v>
      </c>
      <c r="B16251" s="407" t="s">
        <v>25790</v>
      </c>
      <c r="C16251" s="408">
        <v>0</v>
      </c>
      <c r="D16251" s="408">
        <v>181.38750000000002</v>
      </c>
      <c r="E16251" s="408">
        <v>181.38750000000002</v>
      </c>
      <c r="F16251" s="409">
        <v>45251.694374999999</v>
      </c>
      <c r="G16251" s="408">
        <v>0</v>
      </c>
    </row>
    <row r="16252" spans="1:7" ht="15" x14ac:dyDescent="0.2">
      <c r="A16252" s="407" t="s">
        <v>25851</v>
      </c>
      <c r="B16252" s="407" t="s">
        <v>40414</v>
      </c>
      <c r="C16252" s="408">
        <v>71.75</v>
      </c>
      <c r="D16252" s="408">
        <v>786.76475222721558</v>
      </c>
      <c r="E16252" s="408">
        <v>871.01475222721569</v>
      </c>
      <c r="F16252" s="409">
        <v>45744.611597222225</v>
      </c>
      <c r="G16252" s="408">
        <v>4</v>
      </c>
    </row>
    <row r="16253" spans="1:7" ht="15" x14ac:dyDescent="0.2">
      <c r="A16253" s="407" t="s">
        <v>25852</v>
      </c>
      <c r="B16253" s="407" t="s">
        <v>25853</v>
      </c>
      <c r="C16253" s="408">
        <v>65.500200000000007</v>
      </c>
      <c r="D16253" s="408">
        <v>987.77359999999999</v>
      </c>
      <c r="E16253" s="408">
        <v>1053.2737999999999</v>
      </c>
      <c r="F16253" s="409">
        <v>44511.67359953704</v>
      </c>
      <c r="G16253" s="408">
        <v>0</v>
      </c>
    </row>
    <row r="16254" spans="1:7" ht="15" x14ac:dyDescent="0.2">
      <c r="A16254" s="407" t="s">
        <v>25854</v>
      </c>
      <c r="B16254" s="407" t="s">
        <v>25855</v>
      </c>
      <c r="C16254" s="408">
        <v>63.75</v>
      </c>
      <c r="D16254" s="408">
        <v>743.69353651708002</v>
      </c>
      <c r="E16254" s="408">
        <v>814.94353651708002</v>
      </c>
      <c r="F16254" s="409">
        <v>45391.432858796295</v>
      </c>
      <c r="G16254" s="408">
        <v>0</v>
      </c>
    </row>
    <row r="16255" spans="1:7" ht="15" x14ac:dyDescent="0.25">
      <c r="A16255" s="407" t="s">
        <v>25856</v>
      </c>
      <c r="B16255" s="407" t="s">
        <v>25857</v>
      </c>
      <c r="C16255" s="406"/>
      <c r="D16255" s="406"/>
      <c r="E16255" s="406"/>
      <c r="F16255" s="409">
        <v>45615.563217592593</v>
      </c>
      <c r="G16255" s="408">
        <v>0</v>
      </c>
    </row>
    <row r="16256" spans="1:7" ht="15" x14ac:dyDescent="0.2">
      <c r="A16256" s="407" t="s">
        <v>25858</v>
      </c>
      <c r="B16256" s="407" t="s">
        <v>25859</v>
      </c>
      <c r="C16256" s="408">
        <v>78</v>
      </c>
      <c r="D16256" s="408">
        <v>841.68810779728221</v>
      </c>
      <c r="E16256" s="408">
        <v>932.18810779728221</v>
      </c>
      <c r="F16256" s="409">
        <v>43013.363043981481</v>
      </c>
      <c r="G16256" s="408">
        <v>4</v>
      </c>
    </row>
    <row r="16257" spans="1:7" ht="15" x14ac:dyDescent="0.2">
      <c r="A16257" s="407" t="s">
        <v>25860</v>
      </c>
      <c r="B16257" s="407" t="s">
        <v>25861</v>
      </c>
      <c r="C16257" s="408">
        <v>73.000200000000007</v>
      </c>
      <c r="D16257" s="408">
        <v>815.45420000000001</v>
      </c>
      <c r="E16257" s="408">
        <v>888.45439999999996</v>
      </c>
      <c r="F16257" s="409">
        <v>43013.36614583333</v>
      </c>
      <c r="G16257" s="408">
        <v>0</v>
      </c>
    </row>
    <row r="16258" spans="1:7" ht="15" x14ac:dyDescent="0.2">
      <c r="A16258" s="407" t="s">
        <v>25862</v>
      </c>
      <c r="B16258" s="407" t="s">
        <v>25863</v>
      </c>
      <c r="C16258" s="408">
        <v>86.5</v>
      </c>
      <c r="D16258" s="408">
        <v>1233.464416887022</v>
      </c>
      <c r="E16258" s="408">
        <v>1329.964416887022</v>
      </c>
      <c r="F16258" s="409">
        <v>43013.368391203701</v>
      </c>
      <c r="G16258" s="408">
        <v>0</v>
      </c>
    </row>
    <row r="16259" spans="1:7" ht="15" x14ac:dyDescent="0.2">
      <c r="A16259" s="407" t="s">
        <v>25864</v>
      </c>
      <c r="B16259" s="407" t="s">
        <v>25865</v>
      </c>
      <c r="C16259" s="408">
        <v>76.75</v>
      </c>
      <c r="D16259" s="408">
        <v>1590.5593126951364</v>
      </c>
      <c r="E16259" s="408">
        <v>1684.8093126951364</v>
      </c>
      <c r="F16259" s="409">
        <v>45175.539097222223</v>
      </c>
      <c r="G16259" s="408">
        <v>0</v>
      </c>
    </row>
    <row r="16260" spans="1:7" ht="15" x14ac:dyDescent="0.2">
      <c r="A16260" s="407" t="s">
        <v>38394</v>
      </c>
      <c r="B16260" s="407" t="s">
        <v>38395</v>
      </c>
      <c r="C16260" s="408">
        <v>30</v>
      </c>
      <c r="D16260" s="408">
        <v>193.05483836941426</v>
      </c>
      <c r="E16260" s="408">
        <v>223.05483836941426</v>
      </c>
      <c r="F16260" s="409">
        <v>43013.379236111112</v>
      </c>
      <c r="G16260" s="408">
        <v>0</v>
      </c>
    </row>
    <row r="16261" spans="1:7" ht="15" x14ac:dyDescent="0.2">
      <c r="A16261" s="407" t="s">
        <v>25866</v>
      </c>
      <c r="B16261" s="407" t="s">
        <v>25867</v>
      </c>
      <c r="C16261" s="408">
        <v>12.1</v>
      </c>
      <c r="D16261" s="408">
        <v>102.89293610820344</v>
      </c>
      <c r="E16261" s="408">
        <v>114.99293610820345</v>
      </c>
      <c r="F16261" s="409">
        <v>44966.638206018521</v>
      </c>
      <c r="G16261" s="408">
        <v>0</v>
      </c>
    </row>
    <row r="16262" spans="1:7" ht="15" x14ac:dyDescent="0.2">
      <c r="A16262" s="407" t="s">
        <v>25868</v>
      </c>
      <c r="B16262" s="407" t="s">
        <v>25869</v>
      </c>
      <c r="C16262" s="408">
        <v>18.649999999999999</v>
      </c>
      <c r="D16262" s="408">
        <v>127.03318652605459</v>
      </c>
      <c r="E16262" s="408">
        <v>149.18318652605458</v>
      </c>
      <c r="F16262" s="409">
        <v>45868.591921296298</v>
      </c>
      <c r="G16262" s="408">
        <v>0</v>
      </c>
    </row>
    <row r="16263" spans="1:7" ht="15" x14ac:dyDescent="0.2">
      <c r="A16263" s="407" t="s">
        <v>38396</v>
      </c>
      <c r="B16263" s="407" t="s">
        <v>38397</v>
      </c>
      <c r="C16263" s="408">
        <v>34.416699999999999</v>
      </c>
      <c r="D16263" s="408">
        <v>194.17619999999999</v>
      </c>
      <c r="E16263" s="408">
        <v>228.59289999999999</v>
      </c>
      <c r="F16263" s="409">
        <v>43013.432812500003</v>
      </c>
      <c r="G16263" s="408">
        <v>0</v>
      </c>
    </row>
    <row r="16264" spans="1:7" ht="15" x14ac:dyDescent="0.2">
      <c r="A16264" s="407" t="s">
        <v>25870</v>
      </c>
      <c r="B16264" s="407" t="s">
        <v>25871</v>
      </c>
      <c r="C16264" s="408">
        <v>12.1</v>
      </c>
      <c r="D16264" s="408">
        <v>118.51876592943363</v>
      </c>
      <c r="E16264" s="408">
        <v>130.61876592943361</v>
      </c>
      <c r="F16264" s="409">
        <v>44966.641967592594</v>
      </c>
      <c r="G16264" s="408">
        <v>0</v>
      </c>
    </row>
    <row r="16265" spans="1:7" ht="15" x14ac:dyDescent="0.2">
      <c r="A16265" s="407" t="s">
        <v>25872</v>
      </c>
      <c r="B16265" s="407" t="s">
        <v>25873</v>
      </c>
      <c r="C16265" s="408">
        <v>18.850000000000001</v>
      </c>
      <c r="D16265" s="408">
        <v>145.27718999999999</v>
      </c>
      <c r="E16265" s="408">
        <v>172.62719000000001</v>
      </c>
      <c r="F16265" s="409">
        <v>45813.54991898148</v>
      </c>
      <c r="G16265" s="408">
        <v>0</v>
      </c>
    </row>
    <row r="16266" spans="1:7" ht="15" x14ac:dyDescent="0.2">
      <c r="A16266" s="407" t="s">
        <v>25874</v>
      </c>
      <c r="B16266" s="407" t="s">
        <v>25875</v>
      </c>
      <c r="C16266" s="408">
        <v>12.1</v>
      </c>
      <c r="D16266" s="408">
        <v>102.34627457995266</v>
      </c>
      <c r="E16266" s="408">
        <v>114.44627457995264</v>
      </c>
      <c r="F16266" s="409">
        <v>44966.645856481482</v>
      </c>
      <c r="G16266" s="408">
        <v>0</v>
      </c>
    </row>
    <row r="16267" spans="1:7" ht="15" x14ac:dyDescent="0.2">
      <c r="A16267" s="407" t="s">
        <v>25876</v>
      </c>
      <c r="B16267" s="407" t="s">
        <v>25877</v>
      </c>
      <c r="C16267" s="408">
        <v>18.850000000000001</v>
      </c>
      <c r="D16267" s="408">
        <v>144.1523</v>
      </c>
      <c r="E16267" s="408">
        <v>171.50229999999999</v>
      </c>
      <c r="F16267" s="409">
        <v>44966.646134259259</v>
      </c>
      <c r="G16267" s="408">
        <v>0</v>
      </c>
    </row>
    <row r="16268" spans="1:7" ht="15" x14ac:dyDescent="0.2">
      <c r="A16268" s="407" t="s">
        <v>25878</v>
      </c>
      <c r="B16268" s="407" t="s">
        <v>40415</v>
      </c>
      <c r="C16268" s="408">
        <v>36</v>
      </c>
      <c r="D16268" s="408">
        <v>509.17448835777009</v>
      </c>
      <c r="E16268" s="408">
        <v>556.67448835777009</v>
      </c>
      <c r="F16268" s="409">
        <v>45744.597511574073</v>
      </c>
      <c r="G16268" s="408">
        <v>0</v>
      </c>
    </row>
    <row r="16269" spans="1:7" ht="15" x14ac:dyDescent="0.2">
      <c r="A16269" s="407" t="s">
        <v>25879</v>
      </c>
      <c r="B16269" s="407" t="s">
        <v>25880</v>
      </c>
      <c r="C16269" s="408">
        <v>30.5002</v>
      </c>
      <c r="D16269" s="408">
        <v>394.20870000000002</v>
      </c>
      <c r="E16269" s="408">
        <v>424.70890000000003</v>
      </c>
      <c r="F16269" s="409">
        <v>43013.387650462966</v>
      </c>
      <c r="G16269" s="408">
        <v>0</v>
      </c>
    </row>
    <row r="16270" spans="1:7" ht="15" x14ac:dyDescent="0.2">
      <c r="A16270" s="407" t="s">
        <v>25881</v>
      </c>
      <c r="B16270" s="407" t="s">
        <v>25882</v>
      </c>
      <c r="C16270" s="408">
        <v>25.500000000000004</v>
      </c>
      <c r="D16270" s="408">
        <v>316.33144291540043</v>
      </c>
      <c r="E16270" s="408">
        <v>349.33144291540043</v>
      </c>
      <c r="F16270" s="409">
        <v>43013.388738425929</v>
      </c>
      <c r="G16270" s="408">
        <v>0</v>
      </c>
    </row>
    <row r="16271" spans="1:7" ht="15" x14ac:dyDescent="0.25">
      <c r="A16271" s="407" t="s">
        <v>25883</v>
      </c>
      <c r="B16271" s="407" t="s">
        <v>25884</v>
      </c>
      <c r="C16271" s="406"/>
      <c r="D16271" s="406"/>
      <c r="E16271" s="406"/>
      <c r="F16271" s="409">
        <v>44966.64949074074</v>
      </c>
      <c r="G16271" s="408">
        <v>0</v>
      </c>
    </row>
    <row r="16272" spans="1:7" ht="15" x14ac:dyDescent="0.25">
      <c r="A16272" s="407" t="s">
        <v>25885</v>
      </c>
      <c r="B16272" s="407" t="s">
        <v>25886</v>
      </c>
      <c r="C16272" s="406"/>
      <c r="D16272" s="406"/>
      <c r="E16272" s="406"/>
      <c r="F16272" s="409">
        <v>44966.648877314816</v>
      </c>
      <c r="G16272" s="408">
        <v>0</v>
      </c>
    </row>
    <row r="16273" spans="1:7" ht="15" x14ac:dyDescent="0.25">
      <c r="A16273" s="407" t="s">
        <v>25887</v>
      </c>
      <c r="B16273" s="407" t="s">
        <v>25888</v>
      </c>
      <c r="C16273" s="406"/>
      <c r="D16273" s="406"/>
      <c r="E16273" s="406"/>
      <c r="F16273" s="409">
        <v>44966.654965277776</v>
      </c>
      <c r="G16273" s="408">
        <v>0</v>
      </c>
    </row>
    <row r="16274" spans="1:7" ht="15" x14ac:dyDescent="0.25">
      <c r="A16274" s="407" t="s">
        <v>25889</v>
      </c>
      <c r="B16274" s="407" t="s">
        <v>25890</v>
      </c>
      <c r="C16274" s="406"/>
      <c r="D16274" s="406"/>
      <c r="E16274" s="406"/>
      <c r="F16274" s="409">
        <v>44966.649178240739</v>
      </c>
      <c r="G16274" s="408">
        <v>0</v>
      </c>
    </row>
    <row r="16275" spans="1:7" ht="15" x14ac:dyDescent="0.25">
      <c r="A16275" s="407" t="s">
        <v>25891</v>
      </c>
      <c r="B16275" s="407" t="s">
        <v>25892</v>
      </c>
      <c r="C16275" s="406"/>
      <c r="D16275" s="406"/>
      <c r="E16275" s="406"/>
      <c r="F16275" s="409">
        <v>44966.649791666663</v>
      </c>
      <c r="G16275" s="408">
        <v>0</v>
      </c>
    </row>
    <row r="16276" spans="1:7" ht="15" x14ac:dyDescent="0.25">
      <c r="A16276" s="407" t="s">
        <v>25893</v>
      </c>
      <c r="B16276" s="407" t="s">
        <v>25894</v>
      </c>
      <c r="C16276" s="406"/>
      <c r="D16276" s="406"/>
      <c r="E16276" s="406"/>
      <c r="F16276" s="409">
        <v>44966.650208333333</v>
      </c>
      <c r="G16276" s="408">
        <v>0</v>
      </c>
    </row>
    <row r="16277" spans="1:7" ht="15" x14ac:dyDescent="0.2">
      <c r="A16277" s="407" t="s">
        <v>25895</v>
      </c>
      <c r="B16277" s="407" t="s">
        <v>34168</v>
      </c>
      <c r="C16277" s="408">
        <v>24.749999999999996</v>
      </c>
      <c r="D16277" s="408">
        <v>390.63089298245609</v>
      </c>
      <c r="E16277" s="408">
        <v>416.38089298245615</v>
      </c>
      <c r="F16277" s="409">
        <v>45469.460266203707</v>
      </c>
      <c r="G16277" s="408">
        <v>0</v>
      </c>
    </row>
    <row r="16278" spans="1:7" ht="15" x14ac:dyDescent="0.2">
      <c r="A16278" s="407" t="s">
        <v>25896</v>
      </c>
      <c r="B16278" s="407" t="s">
        <v>25897</v>
      </c>
      <c r="C16278" s="408">
        <v>25</v>
      </c>
      <c r="D16278" s="408">
        <v>310.8381</v>
      </c>
      <c r="E16278" s="408">
        <v>335.8381</v>
      </c>
      <c r="F16278" s="409">
        <v>44511.668414351851</v>
      </c>
      <c r="G16278" s="408">
        <v>0</v>
      </c>
    </row>
    <row r="16279" spans="1:7" ht="15" x14ac:dyDescent="0.2">
      <c r="A16279" s="407" t="s">
        <v>25898</v>
      </c>
      <c r="B16279" s="407" t="s">
        <v>34169</v>
      </c>
      <c r="C16279" s="408">
        <v>33.5</v>
      </c>
      <c r="D16279" s="408">
        <v>460.97424855252274</v>
      </c>
      <c r="E16279" s="408">
        <v>495.47424855252274</v>
      </c>
      <c r="F16279" s="409">
        <v>45482.616550925923</v>
      </c>
      <c r="G16279" s="408">
        <v>0</v>
      </c>
    </row>
    <row r="16280" spans="1:7" ht="15" x14ac:dyDescent="0.2">
      <c r="A16280" s="407" t="s">
        <v>25899</v>
      </c>
      <c r="B16280" s="407" t="s">
        <v>25900</v>
      </c>
      <c r="C16280" s="408">
        <v>35</v>
      </c>
      <c r="D16280" s="408">
        <v>421.24549999999999</v>
      </c>
      <c r="E16280" s="408">
        <v>456.24549999999999</v>
      </c>
      <c r="F16280" s="409">
        <v>43013.391365740739</v>
      </c>
      <c r="G16280" s="408">
        <v>0</v>
      </c>
    </row>
    <row r="16281" spans="1:7" ht="15" x14ac:dyDescent="0.2">
      <c r="A16281" s="407" t="s">
        <v>25901</v>
      </c>
      <c r="B16281" s="407" t="s">
        <v>25902</v>
      </c>
      <c r="C16281" s="408">
        <v>42.5</v>
      </c>
      <c r="D16281" s="408">
        <v>837.15740000000005</v>
      </c>
      <c r="E16281" s="408">
        <v>879.65740000000005</v>
      </c>
      <c r="F16281" s="409">
        <v>43013.391886574071</v>
      </c>
      <c r="G16281" s="408">
        <v>0</v>
      </c>
    </row>
    <row r="16282" spans="1:7" ht="15" x14ac:dyDescent="0.2">
      <c r="A16282" s="407" t="s">
        <v>25903</v>
      </c>
      <c r="B16282" s="407" t="s">
        <v>25904</v>
      </c>
      <c r="C16282" s="408">
        <v>32.25</v>
      </c>
      <c r="D16282" s="408">
        <v>1039.4839447063482</v>
      </c>
      <c r="E16282" s="408">
        <v>1077.7339447063482</v>
      </c>
      <c r="F16282" s="409">
        <v>45175.53534722222</v>
      </c>
      <c r="G16282" s="408">
        <v>0</v>
      </c>
    </row>
    <row r="16283" spans="1:7" ht="15" x14ac:dyDescent="0.2">
      <c r="A16283" s="407" t="s">
        <v>25905</v>
      </c>
      <c r="B16283" s="407" t="s">
        <v>34170</v>
      </c>
      <c r="C16283" s="408">
        <v>13.5</v>
      </c>
      <c r="D16283" s="408">
        <v>254.40915546093743</v>
      </c>
      <c r="E16283" s="408">
        <v>268.90915546093743</v>
      </c>
      <c r="F16283" s="409">
        <v>45441.684629629628</v>
      </c>
      <c r="G16283" s="408">
        <v>0</v>
      </c>
    </row>
    <row r="16284" spans="1:7" ht="15" x14ac:dyDescent="0.2">
      <c r="A16284" s="407" t="s">
        <v>25906</v>
      </c>
      <c r="B16284" s="407" t="s">
        <v>25907</v>
      </c>
      <c r="C16284" s="408">
        <v>15</v>
      </c>
      <c r="D16284" s="408">
        <v>208.64019999999999</v>
      </c>
      <c r="E16284" s="408">
        <v>223.64019999999999</v>
      </c>
      <c r="F16284" s="409">
        <v>43013.393495370372</v>
      </c>
      <c r="G16284" s="408">
        <v>0</v>
      </c>
    </row>
    <row r="16285" spans="1:7" ht="15" x14ac:dyDescent="0.2">
      <c r="A16285" s="407" t="s">
        <v>25908</v>
      </c>
      <c r="B16285" s="407" t="s">
        <v>25909</v>
      </c>
      <c r="C16285" s="408">
        <v>5.2500000000000009</v>
      </c>
      <c r="D16285" s="408">
        <v>543.62180277981372</v>
      </c>
      <c r="E16285" s="408">
        <v>548.87180277981372</v>
      </c>
      <c r="F16285" s="409">
        <v>45237.714525462965</v>
      </c>
      <c r="G16285" s="408">
        <v>0</v>
      </c>
    </row>
    <row r="16286" spans="1:7" ht="15" x14ac:dyDescent="0.2">
      <c r="A16286" s="407" t="s">
        <v>25910</v>
      </c>
      <c r="B16286" s="407" t="s">
        <v>25911</v>
      </c>
      <c r="C16286" s="408">
        <v>5</v>
      </c>
      <c r="D16286" s="408">
        <v>102.1979</v>
      </c>
      <c r="E16286" s="408">
        <v>107.1979</v>
      </c>
      <c r="F16286" s="409">
        <v>44511.664490740739</v>
      </c>
      <c r="G16286" s="408">
        <v>0</v>
      </c>
    </row>
    <row r="16287" spans="1:7" ht="15" x14ac:dyDescent="0.2">
      <c r="A16287" s="407" t="s">
        <v>25912</v>
      </c>
      <c r="B16287" s="407" t="s">
        <v>34171</v>
      </c>
      <c r="C16287" s="408">
        <v>14</v>
      </c>
      <c r="D16287" s="408">
        <v>216.13697903053026</v>
      </c>
      <c r="E16287" s="408">
        <v>230.13697903053026</v>
      </c>
      <c r="F16287" s="409">
        <v>45482.437476851854</v>
      </c>
      <c r="G16287" s="408">
        <v>0</v>
      </c>
    </row>
    <row r="16288" spans="1:7" ht="15" x14ac:dyDescent="0.2">
      <c r="A16288" s="407" t="s">
        <v>25913</v>
      </c>
      <c r="B16288" s="407" t="s">
        <v>25914</v>
      </c>
      <c r="C16288" s="408">
        <v>12.5</v>
      </c>
      <c r="D16288" s="408">
        <v>212.6053</v>
      </c>
      <c r="E16288" s="408">
        <v>225.1053</v>
      </c>
      <c r="F16288" s="409">
        <v>43013.394560185188</v>
      </c>
      <c r="G16288" s="408">
        <v>0</v>
      </c>
    </row>
    <row r="16289" spans="1:7" ht="15" x14ac:dyDescent="0.2">
      <c r="A16289" s="407" t="s">
        <v>25915</v>
      </c>
      <c r="B16289" s="407" t="s">
        <v>25916</v>
      </c>
      <c r="C16289" s="408">
        <v>20</v>
      </c>
      <c r="D16289" s="408">
        <v>592.71050829495778</v>
      </c>
      <c r="E16289" s="408">
        <v>612.71050829495778</v>
      </c>
      <c r="F16289" s="409">
        <v>43013.394814814812</v>
      </c>
      <c r="G16289" s="408">
        <v>0</v>
      </c>
    </row>
    <row r="16290" spans="1:7" ht="15" x14ac:dyDescent="0.2">
      <c r="A16290" s="407" t="s">
        <v>25917</v>
      </c>
      <c r="B16290" s="407" t="s">
        <v>25918</v>
      </c>
      <c r="C16290" s="408">
        <v>12.750000000000002</v>
      </c>
      <c r="D16290" s="408">
        <v>451.51050829495779</v>
      </c>
      <c r="E16290" s="408">
        <v>464.26050829495779</v>
      </c>
      <c r="F16290" s="409">
        <v>45175.531400462962</v>
      </c>
      <c r="G16290" s="408">
        <v>0</v>
      </c>
    </row>
    <row r="16291" spans="1:7" ht="15" x14ac:dyDescent="0.2">
      <c r="A16291" s="407" t="s">
        <v>25919</v>
      </c>
      <c r="B16291" s="407" t="s">
        <v>40416</v>
      </c>
      <c r="C16291" s="408">
        <v>1</v>
      </c>
      <c r="D16291" s="408">
        <v>9.9095999999999993</v>
      </c>
      <c r="E16291" s="408">
        <v>13.409599999999999</v>
      </c>
      <c r="F16291" s="409">
        <v>45245.704398148147</v>
      </c>
      <c r="G16291" s="408">
        <v>0</v>
      </c>
    </row>
    <row r="16292" spans="1:7" ht="15" x14ac:dyDescent="0.2">
      <c r="A16292" s="407" t="s">
        <v>38398</v>
      </c>
      <c r="B16292" s="407" t="s">
        <v>38399</v>
      </c>
      <c r="C16292" s="408">
        <v>8.8333333333333339</v>
      </c>
      <c r="D16292" s="408">
        <v>30.56855816049881</v>
      </c>
      <c r="E16292" s="408">
        <v>50.235224827165482</v>
      </c>
      <c r="F16292" s="409">
        <v>43013.396238425928</v>
      </c>
      <c r="G16292" s="408">
        <v>0</v>
      </c>
    </row>
    <row r="16293" spans="1:7" ht="15" x14ac:dyDescent="0.2">
      <c r="A16293" s="407" t="s">
        <v>38400</v>
      </c>
      <c r="B16293" s="407" t="s">
        <v>38401</v>
      </c>
      <c r="C16293" s="408">
        <v>7.5</v>
      </c>
      <c r="D16293" s="408">
        <v>93.680099999999996</v>
      </c>
      <c r="E16293" s="408">
        <v>101.1801</v>
      </c>
      <c r="F16293" s="409">
        <v>43013.396319444444</v>
      </c>
      <c r="G16293" s="408">
        <v>0</v>
      </c>
    </row>
    <row r="16294" spans="1:7" ht="15" x14ac:dyDescent="0.25">
      <c r="A16294" s="407" t="s">
        <v>25920</v>
      </c>
      <c r="B16294" s="407" t="s">
        <v>25921</v>
      </c>
      <c r="C16294" s="406"/>
      <c r="D16294" s="408">
        <v>9.3193999999999999</v>
      </c>
      <c r="E16294" s="408">
        <v>9.3193999999999999</v>
      </c>
      <c r="F16294" s="409">
        <v>44530.549305555556</v>
      </c>
      <c r="G16294" s="408">
        <v>0</v>
      </c>
    </row>
    <row r="16295" spans="1:7" ht="15" x14ac:dyDescent="0.2">
      <c r="A16295" s="407" t="s">
        <v>38402</v>
      </c>
      <c r="B16295" s="407" t="s">
        <v>38403</v>
      </c>
      <c r="C16295" s="408">
        <v>0</v>
      </c>
      <c r="D16295" s="408">
        <v>87.450199999999995</v>
      </c>
      <c r="E16295" s="408">
        <v>87.450199999999995</v>
      </c>
      <c r="F16295" s="409">
        <v>45414.591574074075</v>
      </c>
      <c r="G16295" s="408">
        <v>0</v>
      </c>
    </row>
    <row r="16296" spans="1:7" ht="15" x14ac:dyDescent="0.2">
      <c r="A16296" s="407" t="s">
        <v>25922</v>
      </c>
      <c r="B16296" s="407" t="s">
        <v>34172</v>
      </c>
      <c r="C16296" s="408">
        <v>3</v>
      </c>
      <c r="D16296" s="408">
        <v>25.622720000000001</v>
      </c>
      <c r="E16296" s="408">
        <v>28.622719999999997</v>
      </c>
      <c r="F16296" s="409">
        <v>45496.373402777775</v>
      </c>
      <c r="G16296" s="408">
        <v>0</v>
      </c>
    </row>
    <row r="16297" spans="1:7" ht="15" x14ac:dyDescent="0.2">
      <c r="A16297" s="407" t="s">
        <v>25923</v>
      </c>
      <c r="B16297" s="407" t="s">
        <v>41299</v>
      </c>
      <c r="C16297" s="408">
        <v>3</v>
      </c>
      <c r="D16297" s="408">
        <v>7.07646</v>
      </c>
      <c r="E16297" s="408">
        <v>10.076459999999999</v>
      </c>
      <c r="F16297" s="409">
        <v>45978.499120370368</v>
      </c>
      <c r="G16297" s="408">
        <v>0</v>
      </c>
    </row>
    <row r="16298" spans="1:7" ht="15" x14ac:dyDescent="0.2">
      <c r="A16298" s="407" t="s">
        <v>25924</v>
      </c>
      <c r="B16298" s="407" t="s">
        <v>25925</v>
      </c>
      <c r="C16298" s="408">
        <v>3</v>
      </c>
      <c r="D16298" s="408">
        <v>7.07646</v>
      </c>
      <c r="E16298" s="408">
        <v>10.076459999999999</v>
      </c>
      <c r="F16298" s="409">
        <v>44966.651226851849</v>
      </c>
      <c r="G16298" s="408">
        <v>0</v>
      </c>
    </row>
    <row r="16299" spans="1:7" ht="15" x14ac:dyDescent="0.2">
      <c r="A16299" s="407" t="s">
        <v>25926</v>
      </c>
      <c r="B16299" s="407" t="s">
        <v>25927</v>
      </c>
      <c r="C16299" s="408">
        <v>3</v>
      </c>
      <c r="D16299" s="408">
        <v>15.888149502968643</v>
      </c>
      <c r="E16299" s="408">
        <v>18.888149502968645</v>
      </c>
      <c r="F16299" s="409">
        <v>44966.652395833335</v>
      </c>
      <c r="G16299" s="408">
        <v>0</v>
      </c>
    </row>
    <row r="16300" spans="1:7" ht="15" x14ac:dyDescent="0.2">
      <c r="A16300" s="407" t="s">
        <v>25928</v>
      </c>
      <c r="B16300" s="407" t="s">
        <v>25929</v>
      </c>
      <c r="C16300" s="408">
        <v>3</v>
      </c>
      <c r="D16300" s="408">
        <v>39.427300000000002</v>
      </c>
      <c r="E16300" s="408">
        <v>42.427300000000002</v>
      </c>
      <c r="F16300" s="409">
        <v>44966.651504629626</v>
      </c>
      <c r="G16300" s="408">
        <v>0</v>
      </c>
    </row>
    <row r="16301" spans="1:7" ht="15" x14ac:dyDescent="0.2">
      <c r="A16301" s="407" t="s">
        <v>25930</v>
      </c>
      <c r="B16301" s="407" t="s">
        <v>25931</v>
      </c>
      <c r="C16301" s="408">
        <v>3</v>
      </c>
      <c r="D16301" s="408">
        <v>39.427300000000002</v>
      </c>
      <c r="E16301" s="408">
        <v>42.427300000000002</v>
      </c>
      <c r="F16301" s="409">
        <v>44966.65179398148</v>
      </c>
      <c r="G16301" s="408">
        <v>0</v>
      </c>
    </row>
    <row r="16302" spans="1:7" ht="15" x14ac:dyDescent="0.2">
      <c r="A16302" s="407" t="s">
        <v>25932</v>
      </c>
      <c r="B16302" s="407" t="s">
        <v>25933</v>
      </c>
      <c r="C16302" s="408">
        <v>3</v>
      </c>
      <c r="D16302" s="408">
        <v>10.219845101878855</v>
      </c>
      <c r="E16302" s="408">
        <v>13.219845101878857</v>
      </c>
      <c r="F16302" s="409">
        <v>44966.652106481481</v>
      </c>
      <c r="G16302" s="408">
        <v>0</v>
      </c>
    </row>
    <row r="16303" spans="1:7" ht="15" x14ac:dyDescent="0.2">
      <c r="A16303" s="407" t="s">
        <v>25934</v>
      </c>
      <c r="B16303" s="407" t="s">
        <v>25935</v>
      </c>
      <c r="C16303" s="408">
        <v>3</v>
      </c>
      <c r="D16303" s="408">
        <v>44.038149502968643</v>
      </c>
      <c r="E16303" s="408">
        <v>47.038149502968643</v>
      </c>
      <c r="F16303" s="409">
        <v>43013.400219907409</v>
      </c>
      <c r="G16303" s="408">
        <v>0</v>
      </c>
    </row>
    <row r="16304" spans="1:7" ht="15" x14ac:dyDescent="0.2">
      <c r="A16304" s="407" t="s">
        <v>25936</v>
      </c>
      <c r="B16304" s="407" t="s">
        <v>25937</v>
      </c>
      <c r="C16304" s="408">
        <v>2.5</v>
      </c>
      <c r="D16304" s="408">
        <v>44.037799999999997</v>
      </c>
      <c r="E16304" s="408">
        <v>46.537799999999997</v>
      </c>
      <c r="F16304" s="409">
        <v>43013.400462962964</v>
      </c>
      <c r="G16304" s="408">
        <v>0</v>
      </c>
    </row>
    <row r="16305" spans="1:7" ht="15" x14ac:dyDescent="0.2">
      <c r="A16305" s="407" t="s">
        <v>25938</v>
      </c>
      <c r="B16305" s="407" t="s">
        <v>25939</v>
      </c>
      <c r="C16305" s="408">
        <v>3</v>
      </c>
      <c r="D16305" s="408">
        <v>10.638919853363179</v>
      </c>
      <c r="E16305" s="408">
        <v>13.638919853363179</v>
      </c>
      <c r="F16305" s="409">
        <v>43013.400694444441</v>
      </c>
      <c r="G16305" s="408">
        <v>0</v>
      </c>
    </row>
    <row r="16306" spans="1:7" ht="15" x14ac:dyDescent="0.2">
      <c r="A16306" s="407" t="s">
        <v>25940</v>
      </c>
      <c r="B16306" s="407" t="s">
        <v>25941</v>
      </c>
      <c r="C16306" s="408">
        <v>2.5</v>
      </c>
      <c r="D16306" s="408">
        <v>28.422999999999998</v>
      </c>
      <c r="E16306" s="408">
        <v>30.922999999999998</v>
      </c>
      <c r="F16306" s="409">
        <v>43013.400960648149</v>
      </c>
      <c r="G16306" s="408">
        <v>0</v>
      </c>
    </row>
    <row r="16307" spans="1:7" ht="15" x14ac:dyDescent="0.2">
      <c r="A16307" s="407" t="s">
        <v>25942</v>
      </c>
      <c r="B16307" s="407" t="s">
        <v>25943</v>
      </c>
      <c r="C16307" s="408">
        <v>2.5</v>
      </c>
      <c r="D16307" s="408">
        <v>10.6386</v>
      </c>
      <c r="E16307" s="408">
        <v>13.1386</v>
      </c>
      <c r="F16307" s="409">
        <v>43013.401469907411</v>
      </c>
      <c r="G16307" s="408">
        <v>0</v>
      </c>
    </row>
    <row r="16308" spans="1:7" ht="15" x14ac:dyDescent="0.2">
      <c r="A16308" s="407" t="s">
        <v>25944</v>
      </c>
      <c r="B16308" s="407" t="s">
        <v>40417</v>
      </c>
      <c r="C16308" s="408">
        <v>5.0500000000000007</v>
      </c>
      <c r="D16308" s="408">
        <v>48.888916526054594</v>
      </c>
      <c r="E16308" s="408">
        <v>53.938916526054591</v>
      </c>
      <c r="F16308" s="409">
        <v>45813.549016203702</v>
      </c>
      <c r="G16308" s="408">
        <v>0</v>
      </c>
    </row>
    <row r="16309" spans="1:7" ht="15" x14ac:dyDescent="0.2">
      <c r="A16309" s="407" t="s">
        <v>25945</v>
      </c>
      <c r="B16309" s="407" t="s">
        <v>34173</v>
      </c>
      <c r="C16309" s="408">
        <v>5.2500000000000009</v>
      </c>
      <c r="D16309" s="408">
        <v>67.132919999999999</v>
      </c>
      <c r="E16309" s="408">
        <v>77.382919999999999</v>
      </c>
      <c r="F16309" s="409">
        <v>45813.549074074072</v>
      </c>
      <c r="G16309" s="408">
        <v>0</v>
      </c>
    </row>
    <row r="16310" spans="1:7" ht="15" x14ac:dyDescent="0.25">
      <c r="A16310" s="407" t="s">
        <v>38404</v>
      </c>
      <c r="B16310" s="407" t="s">
        <v>38405</v>
      </c>
      <c r="C16310" s="406"/>
      <c r="D16310" s="406"/>
      <c r="E16310" s="406"/>
      <c r="F16310" s="409">
        <v>43013.402384259258</v>
      </c>
      <c r="G16310" s="408">
        <v>0</v>
      </c>
    </row>
    <row r="16311" spans="1:7" ht="15" x14ac:dyDescent="0.2">
      <c r="A16311" s="407" t="s">
        <v>25946</v>
      </c>
      <c r="B16311" s="407" t="s">
        <v>34174</v>
      </c>
      <c r="C16311" s="408">
        <v>5.2500000000000009</v>
      </c>
      <c r="D16311" s="408">
        <v>74.942920000000001</v>
      </c>
      <c r="E16311" s="408">
        <v>85.192919999999987</v>
      </c>
      <c r="F16311" s="409">
        <v>45813.549293981479</v>
      </c>
      <c r="G16311" s="408">
        <v>0</v>
      </c>
    </row>
    <row r="16312" spans="1:7" ht="15" x14ac:dyDescent="0.2">
      <c r="A16312" s="407" t="s">
        <v>25947</v>
      </c>
      <c r="B16312" s="407" t="s">
        <v>25948</v>
      </c>
      <c r="C16312" s="408">
        <v>5</v>
      </c>
      <c r="D16312" s="408">
        <v>61.417400000000001</v>
      </c>
      <c r="E16312" s="408">
        <v>66.417400000000001</v>
      </c>
      <c r="F16312" s="409">
        <v>44530.550208333334</v>
      </c>
      <c r="G16312" s="408">
        <v>0</v>
      </c>
    </row>
    <row r="16313" spans="1:7" ht="15" x14ac:dyDescent="0.2">
      <c r="A16313" s="407" t="s">
        <v>25949</v>
      </c>
      <c r="B16313" s="407" t="s">
        <v>25950</v>
      </c>
      <c r="C16313" s="408">
        <v>5</v>
      </c>
      <c r="D16313" s="408">
        <v>68.193083402003353</v>
      </c>
      <c r="E16313" s="408">
        <v>73.193083402003353</v>
      </c>
      <c r="F16313" s="409">
        <v>44530.555011574077</v>
      </c>
      <c r="G16313" s="408">
        <v>0</v>
      </c>
    </row>
    <row r="16314" spans="1:7" ht="15" x14ac:dyDescent="0.2">
      <c r="A16314" s="407" t="s">
        <v>25951</v>
      </c>
      <c r="B16314" s="407" t="s">
        <v>25952</v>
      </c>
      <c r="C16314" s="408">
        <v>32.583500000000001</v>
      </c>
      <c r="D16314" s="408">
        <v>131.6611</v>
      </c>
      <c r="E16314" s="408">
        <v>164.24459999999999</v>
      </c>
      <c r="F16314" s="409">
        <v>44510.652858796297</v>
      </c>
      <c r="G16314" s="408">
        <v>0</v>
      </c>
    </row>
    <row r="16315" spans="1:7" ht="15" x14ac:dyDescent="0.2">
      <c r="A16315" s="407" t="s">
        <v>25953</v>
      </c>
      <c r="B16315" s="407" t="s">
        <v>25954</v>
      </c>
      <c r="C16315" s="408">
        <v>33.333333333333336</v>
      </c>
      <c r="D16315" s="408">
        <v>136.30613400867554</v>
      </c>
      <c r="E16315" s="408">
        <v>195.4728006753422</v>
      </c>
      <c r="F16315" s="409">
        <v>44510.653240740743</v>
      </c>
      <c r="G16315" s="408">
        <v>0</v>
      </c>
    </row>
    <row r="16316" spans="1:7" ht="15" x14ac:dyDescent="0.2">
      <c r="A16316" s="407" t="s">
        <v>25955</v>
      </c>
      <c r="B16316" s="407" t="s">
        <v>25956</v>
      </c>
      <c r="C16316" s="408">
        <v>26.838333333333335</v>
      </c>
      <c r="D16316" s="408">
        <v>192.03073209432466</v>
      </c>
      <c r="E16316" s="408">
        <v>242.20239876099134</v>
      </c>
      <c r="F16316" s="409">
        <v>44510.640706018516</v>
      </c>
      <c r="G16316" s="408">
        <v>0</v>
      </c>
    </row>
    <row r="16317" spans="1:7" ht="15" x14ac:dyDescent="0.2">
      <c r="A16317" s="407" t="s">
        <v>25957</v>
      </c>
      <c r="B16317" s="407" t="s">
        <v>25956</v>
      </c>
      <c r="C16317" s="408">
        <v>29.171666666666663</v>
      </c>
      <c r="D16317" s="408">
        <v>192.03073209432466</v>
      </c>
      <c r="E16317" s="408">
        <v>244.53573209432469</v>
      </c>
      <c r="F16317" s="409">
        <v>44510.641041666669</v>
      </c>
      <c r="G16317" s="408">
        <v>0</v>
      </c>
    </row>
    <row r="16318" spans="1:7" ht="15" x14ac:dyDescent="0.2">
      <c r="A16318" s="407" t="s">
        <v>25958</v>
      </c>
      <c r="B16318" s="407" t="s">
        <v>25959</v>
      </c>
      <c r="C16318" s="408">
        <v>0</v>
      </c>
      <c r="D16318" s="408">
        <v>29.13</v>
      </c>
      <c r="E16318" s="408">
        <v>29.13</v>
      </c>
      <c r="F16318" s="409">
        <v>45736.522106481483</v>
      </c>
      <c r="G16318" s="408">
        <v>398.15</v>
      </c>
    </row>
    <row r="16319" spans="1:7" ht="15" x14ac:dyDescent="0.2">
      <c r="A16319" s="407" t="s">
        <v>25960</v>
      </c>
      <c r="B16319" s="407" t="s">
        <v>25961</v>
      </c>
      <c r="C16319" s="408">
        <v>1</v>
      </c>
      <c r="D16319" s="408">
        <v>46.4</v>
      </c>
      <c r="E16319" s="408">
        <v>49.9</v>
      </c>
      <c r="F16319" s="409">
        <v>45372.41673611111</v>
      </c>
      <c r="G16319" s="408">
        <v>0</v>
      </c>
    </row>
    <row r="16320" spans="1:7" ht="15" x14ac:dyDescent="0.2">
      <c r="A16320" s="407" t="s">
        <v>25962</v>
      </c>
      <c r="B16320" s="407" t="s">
        <v>25963</v>
      </c>
      <c r="C16320" s="408">
        <v>1</v>
      </c>
      <c r="D16320" s="408">
        <v>10.8256</v>
      </c>
      <c r="E16320" s="408">
        <v>15.825600000000001</v>
      </c>
      <c r="F16320" s="409">
        <v>45371.653726851851</v>
      </c>
      <c r="G16320" s="408">
        <v>0</v>
      </c>
    </row>
    <row r="16321" spans="1:7" ht="15" x14ac:dyDescent="0.2">
      <c r="A16321" s="407" t="s">
        <v>25964</v>
      </c>
      <c r="B16321" s="407" t="s">
        <v>25965</v>
      </c>
      <c r="C16321" s="408">
        <v>1</v>
      </c>
      <c r="D16321" s="408">
        <v>8.4462499999999991</v>
      </c>
      <c r="E16321" s="408">
        <v>11.946249999999999</v>
      </c>
      <c r="F16321" s="409">
        <v>45233.594398148147</v>
      </c>
      <c r="G16321" s="408">
        <v>145</v>
      </c>
    </row>
    <row r="16322" spans="1:7" ht="15" x14ac:dyDescent="0.2">
      <c r="A16322" s="407" t="s">
        <v>25966</v>
      </c>
      <c r="B16322" s="407" t="s">
        <v>25967</v>
      </c>
      <c r="C16322" s="408">
        <v>0</v>
      </c>
      <c r="D16322" s="408">
        <v>226.5</v>
      </c>
      <c r="E16322" s="408">
        <v>226.5</v>
      </c>
      <c r="F16322" s="409">
        <v>45228.728993055556</v>
      </c>
      <c r="G16322" s="408">
        <v>3</v>
      </c>
    </row>
    <row r="16323" spans="1:7" ht="15" x14ac:dyDescent="0.2">
      <c r="A16323" s="407" t="s">
        <v>25968</v>
      </c>
      <c r="B16323" s="407" t="s">
        <v>25969</v>
      </c>
      <c r="C16323" s="408">
        <v>0</v>
      </c>
      <c r="D16323" s="408">
        <v>14.6828</v>
      </c>
      <c r="E16323" s="408">
        <v>14.6828</v>
      </c>
      <c r="F16323" s="409">
        <v>45364.340520833335</v>
      </c>
      <c r="G16323" s="408">
        <v>16</v>
      </c>
    </row>
    <row r="16324" spans="1:7" ht="15" x14ac:dyDescent="0.2">
      <c r="A16324" s="407" t="s">
        <v>25970</v>
      </c>
      <c r="B16324" s="407" t="s">
        <v>25971</v>
      </c>
      <c r="C16324" s="408">
        <v>0</v>
      </c>
      <c r="D16324" s="408">
        <v>15.784000000000001</v>
      </c>
      <c r="E16324" s="408">
        <v>15.784000000000001</v>
      </c>
      <c r="F16324" s="409">
        <v>45736.524305555555</v>
      </c>
      <c r="G16324" s="408">
        <v>23</v>
      </c>
    </row>
    <row r="16325" spans="1:7" ht="15" x14ac:dyDescent="0.2">
      <c r="A16325" s="407" t="s">
        <v>25972</v>
      </c>
      <c r="B16325" s="407" t="s">
        <v>25973</v>
      </c>
      <c r="C16325" s="408">
        <v>1</v>
      </c>
      <c r="D16325" s="408">
        <v>1.007493</v>
      </c>
      <c r="E16325" s="408">
        <v>4.5074930000000002</v>
      </c>
      <c r="F16325" s="409">
        <v>45813.546851851854</v>
      </c>
      <c r="G16325" s="408">
        <v>3</v>
      </c>
    </row>
    <row r="16326" spans="1:7" ht="15" x14ac:dyDescent="0.25">
      <c r="A16326" s="407" t="s">
        <v>38406</v>
      </c>
      <c r="B16326" s="407" t="s">
        <v>38407</v>
      </c>
      <c r="C16326" s="406"/>
      <c r="D16326" s="406"/>
      <c r="E16326" s="406"/>
      <c r="F16326" s="409">
        <v>43013.378344907411</v>
      </c>
      <c r="G16326" s="408">
        <v>0</v>
      </c>
    </row>
    <row r="16327" spans="1:7" ht="15" x14ac:dyDescent="0.2">
      <c r="A16327" s="407" t="s">
        <v>25974</v>
      </c>
      <c r="B16327" s="407" t="s">
        <v>25975</v>
      </c>
      <c r="C16327" s="408">
        <v>0</v>
      </c>
      <c r="D16327" s="408">
        <v>7.65</v>
      </c>
      <c r="E16327" s="408">
        <v>7.65</v>
      </c>
      <c r="F16327" s="409">
        <v>46097.501875000002</v>
      </c>
      <c r="G16327" s="408">
        <v>19</v>
      </c>
    </row>
    <row r="16328" spans="1:7" ht="15" x14ac:dyDescent="0.2">
      <c r="A16328" s="407" t="s">
        <v>25976</v>
      </c>
      <c r="B16328" s="407" t="s">
        <v>25977</v>
      </c>
      <c r="C16328" s="408">
        <v>0</v>
      </c>
      <c r="D16328" s="408">
        <v>540</v>
      </c>
      <c r="E16328" s="408">
        <v>540</v>
      </c>
      <c r="F16328" s="409">
        <v>46101.289733796293</v>
      </c>
      <c r="G16328" s="408">
        <v>7</v>
      </c>
    </row>
    <row r="16329" spans="1:7" ht="15" x14ac:dyDescent="0.2">
      <c r="A16329" s="407" t="s">
        <v>25978</v>
      </c>
      <c r="B16329" s="407" t="s">
        <v>25979</v>
      </c>
      <c r="C16329" s="408">
        <v>0</v>
      </c>
      <c r="D16329" s="408">
        <v>4.45</v>
      </c>
      <c r="E16329" s="408">
        <v>4.45</v>
      </c>
      <c r="F16329" s="409">
        <v>45645.295023148145</v>
      </c>
      <c r="G16329" s="408">
        <v>1</v>
      </c>
    </row>
    <row r="16330" spans="1:7" ht="15" x14ac:dyDescent="0.2">
      <c r="A16330" s="407" t="s">
        <v>25980</v>
      </c>
      <c r="B16330" s="407" t="s">
        <v>25981</v>
      </c>
      <c r="C16330" s="408">
        <v>1.55</v>
      </c>
      <c r="D16330" s="408">
        <v>3.9460000000000002</v>
      </c>
      <c r="E16330" s="408">
        <v>5.4960000000000004</v>
      </c>
      <c r="F16330" s="409">
        <v>43013.413773148146</v>
      </c>
      <c r="G16330" s="408">
        <v>0</v>
      </c>
    </row>
    <row r="16331" spans="1:7" ht="15" x14ac:dyDescent="0.25">
      <c r="A16331" s="407" t="s">
        <v>25982</v>
      </c>
      <c r="B16331" s="407" t="s">
        <v>25983</v>
      </c>
      <c r="C16331" s="406"/>
      <c r="D16331" s="408">
        <v>10</v>
      </c>
      <c r="E16331" s="408">
        <v>10</v>
      </c>
      <c r="F16331" s="409">
        <v>43013.414143518516</v>
      </c>
      <c r="G16331" s="408">
        <v>0</v>
      </c>
    </row>
    <row r="16332" spans="1:7" ht="15" x14ac:dyDescent="0.25">
      <c r="A16332" s="407" t="s">
        <v>25984</v>
      </c>
      <c r="B16332" s="407" t="s">
        <v>25985</v>
      </c>
      <c r="C16332" s="406"/>
      <c r="D16332" s="408">
        <v>10</v>
      </c>
      <c r="E16332" s="408">
        <v>10</v>
      </c>
      <c r="F16332" s="409">
        <v>43013.414236111108</v>
      </c>
      <c r="G16332" s="408">
        <v>0</v>
      </c>
    </row>
    <row r="16333" spans="1:7" ht="15" x14ac:dyDescent="0.25">
      <c r="A16333" s="407" t="s">
        <v>25986</v>
      </c>
      <c r="B16333" s="407" t="s">
        <v>25987</v>
      </c>
      <c r="C16333" s="406"/>
      <c r="D16333" s="408">
        <v>184.9</v>
      </c>
      <c r="E16333" s="408">
        <v>184.9</v>
      </c>
      <c r="F16333" s="409">
        <v>45502.411041666666</v>
      </c>
      <c r="G16333" s="408">
        <v>0</v>
      </c>
    </row>
    <row r="16334" spans="1:7" ht="15" x14ac:dyDescent="0.25">
      <c r="A16334" s="407" t="s">
        <v>25988</v>
      </c>
      <c r="B16334" s="407" t="s">
        <v>25989</v>
      </c>
      <c r="C16334" s="406"/>
      <c r="D16334" s="408">
        <v>153.5</v>
      </c>
      <c r="E16334" s="408">
        <v>153.5</v>
      </c>
      <c r="F16334" s="409">
        <v>43243.552569444444</v>
      </c>
      <c r="G16334" s="408">
        <v>0</v>
      </c>
    </row>
    <row r="16335" spans="1:7" ht="15" x14ac:dyDescent="0.25">
      <c r="A16335" s="407" t="s">
        <v>25990</v>
      </c>
      <c r="B16335" s="407" t="s">
        <v>25991</v>
      </c>
      <c r="C16335" s="406"/>
      <c r="D16335" s="408">
        <v>4.2</v>
      </c>
      <c r="E16335" s="408">
        <v>4.2</v>
      </c>
      <c r="F16335" s="409">
        <v>43013.360231481478</v>
      </c>
      <c r="G16335" s="408">
        <v>0</v>
      </c>
    </row>
    <row r="16336" spans="1:7" ht="15" x14ac:dyDescent="0.25">
      <c r="A16336" s="407" t="s">
        <v>25992</v>
      </c>
      <c r="B16336" s="407" t="s">
        <v>25993</v>
      </c>
      <c r="C16336" s="406"/>
      <c r="D16336" s="408">
        <v>98.6</v>
      </c>
      <c r="E16336" s="408">
        <v>98.6</v>
      </c>
      <c r="F16336" s="409">
        <v>44517.580138888887</v>
      </c>
      <c r="G16336" s="408">
        <v>0</v>
      </c>
    </row>
    <row r="16337" spans="1:7" ht="15" x14ac:dyDescent="0.25">
      <c r="A16337" s="407" t="s">
        <v>25994</v>
      </c>
      <c r="B16337" s="407" t="s">
        <v>25995</v>
      </c>
      <c r="C16337" s="406"/>
      <c r="D16337" s="408">
        <v>88.9</v>
      </c>
      <c r="E16337" s="408">
        <v>88.9</v>
      </c>
      <c r="F16337" s="409">
        <v>44511.342048611114</v>
      </c>
      <c r="G16337" s="408">
        <v>0</v>
      </c>
    </row>
    <row r="16338" spans="1:7" ht="15" x14ac:dyDescent="0.2">
      <c r="A16338" s="407" t="s">
        <v>25996</v>
      </c>
      <c r="B16338" s="407" t="s">
        <v>25997</v>
      </c>
      <c r="C16338" s="408">
        <v>0</v>
      </c>
      <c r="D16338" s="408">
        <v>98.25</v>
      </c>
      <c r="E16338" s="408">
        <v>98.25</v>
      </c>
      <c r="F16338" s="409">
        <v>46101.298194444447</v>
      </c>
      <c r="G16338" s="408">
        <v>10</v>
      </c>
    </row>
    <row r="16339" spans="1:7" ht="15" x14ac:dyDescent="0.2">
      <c r="A16339" s="407" t="s">
        <v>25998</v>
      </c>
      <c r="B16339" s="407" t="s">
        <v>25999</v>
      </c>
      <c r="C16339" s="408">
        <v>0</v>
      </c>
      <c r="D16339" s="408">
        <v>94</v>
      </c>
      <c r="E16339" s="408">
        <v>94</v>
      </c>
      <c r="F16339" s="409">
        <v>45736.528831018521</v>
      </c>
      <c r="G16339" s="408">
        <v>6</v>
      </c>
    </row>
    <row r="16340" spans="1:7" ht="15" x14ac:dyDescent="0.25">
      <c r="A16340" s="407" t="s">
        <v>26000</v>
      </c>
      <c r="B16340" s="407" t="s">
        <v>25993</v>
      </c>
      <c r="C16340" s="406"/>
      <c r="D16340" s="408">
        <v>98.6</v>
      </c>
      <c r="E16340" s="408">
        <v>98.6</v>
      </c>
      <c r="F16340" s="409">
        <v>44517.580821759257</v>
      </c>
      <c r="G16340" s="408">
        <v>0</v>
      </c>
    </row>
    <row r="16341" spans="1:7" ht="15" x14ac:dyDescent="0.2">
      <c r="A16341" s="407" t="s">
        <v>26001</v>
      </c>
      <c r="B16341" s="407" t="s">
        <v>26002</v>
      </c>
      <c r="C16341" s="408">
        <v>0</v>
      </c>
      <c r="D16341" s="408">
        <v>2.98</v>
      </c>
      <c r="E16341" s="408">
        <v>2.98</v>
      </c>
      <c r="F16341" s="409">
        <v>45224.950567129628</v>
      </c>
      <c r="G16341" s="408">
        <v>12</v>
      </c>
    </row>
    <row r="16342" spans="1:7" ht="15" x14ac:dyDescent="0.2">
      <c r="A16342" s="407" t="s">
        <v>26003</v>
      </c>
      <c r="B16342" s="407" t="s">
        <v>26004</v>
      </c>
      <c r="C16342" s="408">
        <v>0</v>
      </c>
      <c r="D16342" s="408">
        <v>91.69</v>
      </c>
      <c r="E16342" s="408">
        <v>91.69</v>
      </c>
      <c r="F16342" s="409">
        <v>45736.53193287037</v>
      </c>
      <c r="G16342" s="408">
        <v>12</v>
      </c>
    </row>
    <row r="16343" spans="1:7" ht="15" x14ac:dyDescent="0.2">
      <c r="A16343" s="407" t="s">
        <v>26005</v>
      </c>
      <c r="B16343" s="407" t="s">
        <v>26006</v>
      </c>
      <c r="C16343" s="408">
        <v>0</v>
      </c>
      <c r="D16343" s="408">
        <v>16.5</v>
      </c>
      <c r="E16343" s="408">
        <v>16.5</v>
      </c>
      <c r="F16343" s="409">
        <v>45390.445740740739</v>
      </c>
      <c r="G16343" s="408">
        <v>92</v>
      </c>
    </row>
    <row r="16344" spans="1:7" ht="15" x14ac:dyDescent="0.2">
      <c r="A16344" s="407" t="s">
        <v>26007</v>
      </c>
      <c r="B16344" s="407" t="s">
        <v>26008</v>
      </c>
      <c r="C16344" s="408">
        <v>0</v>
      </c>
      <c r="D16344" s="408">
        <v>17.293150000000001</v>
      </c>
      <c r="E16344" s="408">
        <v>17.293150000000001</v>
      </c>
      <c r="F16344" s="409">
        <v>45715.511979166666</v>
      </c>
      <c r="G16344" s="408">
        <v>53</v>
      </c>
    </row>
    <row r="16345" spans="1:7" ht="15" x14ac:dyDescent="0.2">
      <c r="A16345" s="407" t="s">
        <v>26009</v>
      </c>
      <c r="B16345" s="407" t="s">
        <v>38408</v>
      </c>
      <c r="C16345" s="408">
        <v>0</v>
      </c>
      <c r="D16345" s="408">
        <v>8.1318055476619513</v>
      </c>
      <c r="E16345" s="408">
        <v>8.1318055476619513</v>
      </c>
      <c r="F16345" s="409">
        <v>45733.534178240741</v>
      </c>
      <c r="G16345" s="408">
        <v>46</v>
      </c>
    </row>
    <row r="16346" spans="1:7" ht="15" x14ac:dyDescent="0.2">
      <c r="A16346" s="407" t="s">
        <v>26010</v>
      </c>
      <c r="B16346" s="407" t="s">
        <v>26011</v>
      </c>
      <c r="C16346" s="408">
        <v>0</v>
      </c>
      <c r="D16346" s="408">
        <v>19.16</v>
      </c>
      <c r="E16346" s="408">
        <v>19.16</v>
      </c>
      <c r="F16346" s="409">
        <v>45925.475798611114</v>
      </c>
      <c r="G16346" s="408">
        <v>0</v>
      </c>
    </row>
    <row r="16347" spans="1:7" ht="15" x14ac:dyDescent="0.2">
      <c r="A16347" s="407" t="s">
        <v>26012</v>
      </c>
      <c r="B16347" s="407" t="s">
        <v>38409</v>
      </c>
      <c r="C16347" s="408">
        <v>0</v>
      </c>
      <c r="D16347" s="408">
        <v>3.95</v>
      </c>
      <c r="E16347" s="408">
        <v>3.95</v>
      </c>
      <c r="F16347" s="409">
        <v>45628.557708333334</v>
      </c>
      <c r="G16347" s="408">
        <v>6</v>
      </c>
    </row>
    <row r="16348" spans="1:7" ht="15" x14ac:dyDescent="0.25">
      <c r="A16348" s="407" t="s">
        <v>38410</v>
      </c>
      <c r="B16348" s="407" t="s">
        <v>38411</v>
      </c>
      <c r="C16348" s="406"/>
      <c r="D16348" s="408">
        <v>0.1</v>
      </c>
      <c r="E16348" s="408">
        <v>0.1</v>
      </c>
      <c r="F16348" s="409">
        <v>43013.378067129626</v>
      </c>
      <c r="G16348" s="408">
        <v>0</v>
      </c>
    </row>
    <row r="16349" spans="1:7" ht="15" x14ac:dyDescent="0.2">
      <c r="A16349" s="407" t="s">
        <v>26013</v>
      </c>
      <c r="B16349" s="407" t="s">
        <v>26014</v>
      </c>
      <c r="C16349" s="408">
        <v>0</v>
      </c>
      <c r="D16349" s="408">
        <v>184.9</v>
      </c>
      <c r="E16349" s="408">
        <v>184.9</v>
      </c>
      <c r="F16349" s="409">
        <v>45390.451099537036</v>
      </c>
      <c r="G16349" s="408">
        <v>3</v>
      </c>
    </row>
    <row r="16350" spans="1:7" ht="15" x14ac:dyDescent="0.2">
      <c r="A16350" s="407" t="s">
        <v>26015</v>
      </c>
      <c r="B16350" s="407" t="s">
        <v>26016</v>
      </c>
      <c r="C16350" s="408">
        <v>1</v>
      </c>
      <c r="D16350" s="408">
        <v>6.3136000000000001</v>
      </c>
      <c r="E16350" s="408">
        <v>9.813600000000001</v>
      </c>
      <c r="F16350" s="409">
        <v>46098.578310185185</v>
      </c>
      <c r="G16350" s="408">
        <v>0</v>
      </c>
    </row>
    <row r="16351" spans="1:7" ht="15" x14ac:dyDescent="0.2">
      <c r="A16351" s="407" t="s">
        <v>26017</v>
      </c>
      <c r="B16351" s="407" t="s">
        <v>26018</v>
      </c>
      <c r="C16351" s="408">
        <v>0</v>
      </c>
      <c r="D16351" s="408">
        <v>148.25</v>
      </c>
      <c r="E16351" s="408">
        <v>148.25</v>
      </c>
      <c r="F16351" s="409">
        <v>45719.49255787037</v>
      </c>
      <c r="G16351" s="408">
        <v>0</v>
      </c>
    </row>
    <row r="16352" spans="1:7" ht="15" x14ac:dyDescent="0.2">
      <c r="A16352" s="407" t="s">
        <v>26019</v>
      </c>
      <c r="B16352" s="407" t="s">
        <v>26020</v>
      </c>
      <c r="C16352" s="408">
        <v>0</v>
      </c>
      <c r="D16352" s="408">
        <v>88.9</v>
      </c>
      <c r="E16352" s="408">
        <v>88.9</v>
      </c>
      <c r="F16352" s="409">
        <v>45329.354212962964</v>
      </c>
      <c r="G16352" s="408">
        <v>0</v>
      </c>
    </row>
    <row r="16353" spans="1:7" ht="15" x14ac:dyDescent="0.2">
      <c r="A16353" s="407" t="s">
        <v>26021</v>
      </c>
      <c r="B16353" s="407" t="s">
        <v>26022</v>
      </c>
      <c r="C16353" s="408">
        <v>0</v>
      </c>
      <c r="D16353" s="408">
        <v>12</v>
      </c>
      <c r="E16353" s="408">
        <v>12</v>
      </c>
      <c r="F16353" s="409">
        <v>45406.621655092589</v>
      </c>
      <c r="G16353" s="408">
        <v>0</v>
      </c>
    </row>
    <row r="16354" spans="1:7" ht="15" x14ac:dyDescent="0.2">
      <c r="A16354" s="407" t="s">
        <v>26023</v>
      </c>
      <c r="B16354" s="407" t="s">
        <v>26024</v>
      </c>
      <c r="C16354" s="408">
        <v>0</v>
      </c>
      <c r="D16354" s="408">
        <v>200</v>
      </c>
      <c r="E16354" s="408">
        <v>200</v>
      </c>
      <c r="F16354" s="409">
        <v>46092.623310185183</v>
      </c>
      <c r="G16354" s="408">
        <v>0</v>
      </c>
    </row>
    <row r="16355" spans="1:7" ht="15" x14ac:dyDescent="0.2">
      <c r="A16355" s="407" t="s">
        <v>26025</v>
      </c>
      <c r="B16355" s="407" t="s">
        <v>26026</v>
      </c>
      <c r="C16355" s="408">
        <v>0</v>
      </c>
      <c r="D16355" s="408">
        <v>13.35</v>
      </c>
      <c r="E16355" s="408">
        <v>13.35</v>
      </c>
      <c r="F16355" s="409">
        <v>44804.34847222222</v>
      </c>
      <c r="G16355" s="408">
        <v>0</v>
      </c>
    </row>
    <row r="16356" spans="1:7" ht="15" x14ac:dyDescent="0.2">
      <c r="A16356" s="407" t="s">
        <v>26027</v>
      </c>
      <c r="B16356" s="407" t="s">
        <v>25927</v>
      </c>
      <c r="C16356" s="408">
        <v>0</v>
      </c>
      <c r="D16356" s="408">
        <v>34.5</v>
      </c>
      <c r="E16356" s="408">
        <v>34.5</v>
      </c>
      <c r="F16356" s="409">
        <v>45398.396724537037</v>
      </c>
      <c r="G16356" s="408">
        <v>0</v>
      </c>
    </row>
    <row r="16357" spans="1:7" ht="15" x14ac:dyDescent="0.2">
      <c r="A16357" s="407" t="s">
        <v>26028</v>
      </c>
      <c r="B16357" s="407" t="s">
        <v>26029</v>
      </c>
      <c r="C16357" s="408">
        <v>0</v>
      </c>
      <c r="D16357" s="408">
        <v>29.11</v>
      </c>
      <c r="E16357" s="408">
        <v>29.11</v>
      </c>
      <c r="F16357" s="409">
        <v>45791.535462962966</v>
      </c>
      <c r="G16357" s="408">
        <v>0</v>
      </c>
    </row>
    <row r="16358" spans="1:7" ht="15" x14ac:dyDescent="0.2">
      <c r="A16358" s="407" t="s">
        <v>26030</v>
      </c>
      <c r="B16358" s="407" t="s">
        <v>26031</v>
      </c>
      <c r="C16358" s="408">
        <v>0</v>
      </c>
      <c r="D16358" s="408">
        <v>6.15</v>
      </c>
      <c r="E16358" s="408">
        <v>6.15</v>
      </c>
      <c r="F16358" s="409">
        <v>45910.36582175926</v>
      </c>
      <c r="G16358" s="408">
        <v>0</v>
      </c>
    </row>
    <row r="16359" spans="1:7" ht="15" x14ac:dyDescent="0.2">
      <c r="A16359" s="407" t="s">
        <v>26032</v>
      </c>
      <c r="B16359" s="407" t="s">
        <v>26033</v>
      </c>
      <c r="C16359" s="408">
        <v>0</v>
      </c>
      <c r="D16359" s="408">
        <v>5.3632499999999999</v>
      </c>
      <c r="E16359" s="408">
        <v>5.3632499999999999</v>
      </c>
      <c r="F16359" s="409">
        <v>45397.433865740742</v>
      </c>
      <c r="G16359" s="408">
        <v>8</v>
      </c>
    </row>
    <row r="16360" spans="1:7" ht="15" x14ac:dyDescent="0.2">
      <c r="A16360" s="407" t="s">
        <v>26034</v>
      </c>
      <c r="B16360" s="407" t="s">
        <v>26035</v>
      </c>
      <c r="C16360" s="408">
        <v>0</v>
      </c>
      <c r="D16360" s="408">
        <v>3.51</v>
      </c>
      <c r="E16360" s="408">
        <v>3.51</v>
      </c>
      <c r="F16360" s="409">
        <v>45881.281087962961</v>
      </c>
      <c r="G16360" s="408">
        <v>3</v>
      </c>
    </row>
    <row r="16361" spans="1:7" ht="15" x14ac:dyDescent="0.2">
      <c r="A16361" s="407" t="s">
        <v>26036</v>
      </c>
      <c r="B16361" s="407" t="s">
        <v>26037</v>
      </c>
      <c r="C16361" s="408">
        <v>0</v>
      </c>
      <c r="D16361" s="408">
        <v>36</v>
      </c>
      <c r="E16361" s="408">
        <v>36</v>
      </c>
      <c r="F16361" s="409">
        <v>45398.58865740741</v>
      </c>
      <c r="G16361" s="408">
        <v>0</v>
      </c>
    </row>
    <row r="16362" spans="1:7" ht="15" x14ac:dyDescent="0.2">
      <c r="A16362" s="407" t="s">
        <v>26038</v>
      </c>
      <c r="B16362" s="407" t="s">
        <v>26039</v>
      </c>
      <c r="C16362" s="408">
        <v>0</v>
      </c>
      <c r="D16362" s="408">
        <v>64</v>
      </c>
      <c r="E16362" s="408">
        <v>64</v>
      </c>
      <c r="F16362" s="409">
        <v>44817.344143518516</v>
      </c>
      <c r="G16362" s="408">
        <v>0</v>
      </c>
    </row>
    <row r="16363" spans="1:7" ht="15" x14ac:dyDescent="0.25">
      <c r="A16363" s="407" t="s">
        <v>38412</v>
      </c>
      <c r="B16363" s="407" t="s">
        <v>38413</v>
      </c>
      <c r="C16363" s="406"/>
      <c r="D16363" s="406"/>
      <c r="E16363" s="406"/>
      <c r="F16363" s="409">
        <v>43013.377476851849</v>
      </c>
      <c r="G16363" s="408">
        <v>0</v>
      </c>
    </row>
    <row r="16364" spans="1:7" ht="15" x14ac:dyDescent="0.25">
      <c r="A16364" s="407" t="s">
        <v>38414</v>
      </c>
      <c r="B16364" s="407" t="s">
        <v>38415</v>
      </c>
      <c r="C16364" s="406"/>
      <c r="D16364" s="406"/>
      <c r="E16364" s="406"/>
      <c r="F16364" s="409">
        <v>43013.377418981479</v>
      </c>
      <c r="G16364" s="408">
        <v>0</v>
      </c>
    </row>
    <row r="16365" spans="1:7" ht="15" x14ac:dyDescent="0.25">
      <c r="A16365" s="407" t="s">
        <v>38416</v>
      </c>
      <c r="B16365" s="407" t="s">
        <v>38417</v>
      </c>
      <c r="C16365" s="406"/>
      <c r="D16365" s="406"/>
      <c r="E16365" s="406"/>
      <c r="F16365" s="409">
        <v>43013.377349537041</v>
      </c>
      <c r="G16365" s="408">
        <v>0</v>
      </c>
    </row>
    <row r="16366" spans="1:7" ht="15" x14ac:dyDescent="0.2">
      <c r="A16366" s="407" t="s">
        <v>26040</v>
      </c>
      <c r="B16366" s="407" t="s">
        <v>26041</v>
      </c>
      <c r="C16366" s="408">
        <v>0</v>
      </c>
      <c r="D16366" s="408">
        <v>8.1999999999999993</v>
      </c>
      <c r="E16366" s="408">
        <v>8.1999999999999993</v>
      </c>
      <c r="F16366" s="409">
        <v>45359.39502314815</v>
      </c>
      <c r="G16366" s="408">
        <v>41</v>
      </c>
    </row>
    <row r="16367" spans="1:7" ht="15" x14ac:dyDescent="0.2">
      <c r="A16367" s="407" t="s">
        <v>38418</v>
      </c>
      <c r="B16367" s="407" t="s">
        <v>38419</v>
      </c>
      <c r="C16367" s="408">
        <v>0</v>
      </c>
      <c r="D16367" s="408">
        <v>4.05</v>
      </c>
      <c r="E16367" s="408">
        <v>4.05</v>
      </c>
      <c r="F16367" s="409">
        <v>43013.377303240741</v>
      </c>
      <c r="G16367" s="408">
        <v>0</v>
      </c>
    </row>
    <row r="16368" spans="1:7" ht="15" x14ac:dyDescent="0.2">
      <c r="A16368" s="407" t="s">
        <v>38420</v>
      </c>
      <c r="B16368" s="407" t="s">
        <v>38421</v>
      </c>
      <c r="C16368" s="408">
        <v>0</v>
      </c>
      <c r="D16368" s="408">
        <v>2.5499999999999998</v>
      </c>
      <c r="E16368" s="408">
        <v>2.5499999999999998</v>
      </c>
      <c r="F16368" s="409">
        <v>43013.377233796295</v>
      </c>
      <c r="G16368" s="408">
        <v>0</v>
      </c>
    </row>
    <row r="16369" spans="1:7" ht="15" x14ac:dyDescent="0.25">
      <c r="A16369" s="407" t="s">
        <v>26042</v>
      </c>
      <c r="B16369" s="407" t="s">
        <v>26043</v>
      </c>
      <c r="C16369" s="406"/>
      <c r="D16369" s="408">
        <v>4.05</v>
      </c>
      <c r="E16369" s="408">
        <v>4.05</v>
      </c>
      <c r="F16369" s="409">
        <v>45630.599930555552</v>
      </c>
      <c r="G16369" s="408">
        <v>0</v>
      </c>
    </row>
    <row r="16370" spans="1:7" ht="15" x14ac:dyDescent="0.25">
      <c r="A16370" s="407" t="s">
        <v>38422</v>
      </c>
      <c r="B16370" s="407" t="s">
        <v>38423</v>
      </c>
      <c r="C16370" s="406"/>
      <c r="D16370" s="406"/>
      <c r="E16370" s="406"/>
      <c r="F16370" s="409">
        <v>43013.377083333333</v>
      </c>
      <c r="G16370" s="408">
        <v>0</v>
      </c>
    </row>
    <row r="16371" spans="1:7" ht="15" x14ac:dyDescent="0.2">
      <c r="A16371" s="407" t="s">
        <v>26044</v>
      </c>
      <c r="B16371" s="407" t="s">
        <v>26045</v>
      </c>
      <c r="C16371" s="408">
        <v>0</v>
      </c>
      <c r="D16371" s="408">
        <v>3.2</v>
      </c>
      <c r="E16371" s="408">
        <v>3.2</v>
      </c>
      <c r="F16371" s="409">
        <v>45881.280393518522</v>
      </c>
      <c r="G16371" s="408">
        <v>37</v>
      </c>
    </row>
    <row r="16372" spans="1:7" ht="15" x14ac:dyDescent="0.2">
      <c r="A16372" s="407" t="s">
        <v>26046</v>
      </c>
      <c r="B16372" s="407" t="s">
        <v>26047</v>
      </c>
      <c r="C16372" s="408">
        <v>0</v>
      </c>
      <c r="D16372" s="408">
        <v>28.79</v>
      </c>
      <c r="E16372" s="408">
        <v>28.79</v>
      </c>
      <c r="F16372" s="409">
        <v>45477.579976851855</v>
      </c>
      <c r="G16372" s="408">
        <v>2</v>
      </c>
    </row>
    <row r="16373" spans="1:7" ht="15" x14ac:dyDescent="0.2">
      <c r="A16373" s="407" t="s">
        <v>26048</v>
      </c>
      <c r="B16373" s="407" t="s">
        <v>26049</v>
      </c>
      <c r="C16373" s="408">
        <v>0</v>
      </c>
      <c r="D16373" s="408">
        <v>56.19</v>
      </c>
      <c r="E16373" s="408">
        <v>56.19</v>
      </c>
      <c r="F16373" s="409">
        <v>45477.670034722221</v>
      </c>
      <c r="G16373" s="408">
        <v>1</v>
      </c>
    </row>
    <row r="16374" spans="1:7" ht="15" x14ac:dyDescent="0.2">
      <c r="A16374" s="407" t="s">
        <v>26050</v>
      </c>
      <c r="B16374" s="407" t="s">
        <v>26051</v>
      </c>
      <c r="C16374" s="408">
        <v>0</v>
      </c>
      <c r="D16374" s="408">
        <v>9.9</v>
      </c>
      <c r="E16374" s="408">
        <v>9.9</v>
      </c>
      <c r="F16374" s="409">
        <v>45940.496342592596</v>
      </c>
      <c r="G16374" s="408">
        <v>0</v>
      </c>
    </row>
    <row r="16375" spans="1:7" ht="15" x14ac:dyDescent="0.2">
      <c r="A16375" s="407" t="s">
        <v>26052</v>
      </c>
      <c r="B16375" s="407" t="s">
        <v>26053</v>
      </c>
      <c r="C16375" s="408">
        <v>0</v>
      </c>
      <c r="D16375" s="408">
        <v>3.85</v>
      </c>
      <c r="E16375" s="408">
        <v>3.85</v>
      </c>
      <c r="F16375" s="409">
        <v>46098.579768518517</v>
      </c>
      <c r="G16375" s="408">
        <v>14</v>
      </c>
    </row>
    <row r="16376" spans="1:7" ht="15" x14ac:dyDescent="0.2">
      <c r="A16376" s="407" t="s">
        <v>26054</v>
      </c>
      <c r="B16376" s="407" t="s">
        <v>26055</v>
      </c>
      <c r="C16376" s="408">
        <v>0</v>
      </c>
      <c r="D16376" s="408">
        <v>3.95</v>
      </c>
      <c r="E16376" s="408">
        <v>3.95</v>
      </c>
      <c r="F16376" s="409">
        <v>45424.938807870371</v>
      </c>
      <c r="G16376" s="408">
        <v>41</v>
      </c>
    </row>
    <row r="16377" spans="1:7" ht="15" x14ac:dyDescent="0.2">
      <c r="A16377" s="407" t="s">
        <v>26056</v>
      </c>
      <c r="B16377" s="407" t="s">
        <v>26057</v>
      </c>
      <c r="C16377" s="408">
        <v>0</v>
      </c>
      <c r="D16377" s="408">
        <v>11.3</v>
      </c>
      <c r="E16377" s="408">
        <v>11.3</v>
      </c>
      <c r="F16377" s="409">
        <v>45264.518865740742</v>
      </c>
      <c r="G16377" s="408">
        <v>9</v>
      </c>
    </row>
    <row r="16378" spans="1:7" ht="15" x14ac:dyDescent="0.2">
      <c r="A16378" s="407" t="s">
        <v>26058</v>
      </c>
      <c r="B16378" s="407" t="s">
        <v>26059</v>
      </c>
      <c r="C16378" s="408">
        <v>0</v>
      </c>
      <c r="D16378" s="408">
        <v>16.5</v>
      </c>
      <c r="E16378" s="408">
        <v>16.5</v>
      </c>
      <c r="F16378" s="409">
        <v>45868.595185185186</v>
      </c>
      <c r="G16378" s="408">
        <v>7</v>
      </c>
    </row>
    <row r="16379" spans="1:7" ht="15" x14ac:dyDescent="0.2">
      <c r="A16379" s="407" t="s">
        <v>26060</v>
      </c>
      <c r="B16379" s="407" t="s">
        <v>26061</v>
      </c>
      <c r="C16379" s="408">
        <v>0</v>
      </c>
      <c r="D16379" s="408">
        <v>32.71</v>
      </c>
      <c r="E16379" s="408">
        <v>32.71</v>
      </c>
      <c r="F16379" s="409">
        <v>45264.639467592591</v>
      </c>
      <c r="G16379" s="408">
        <v>7</v>
      </c>
    </row>
    <row r="16380" spans="1:7" ht="15" x14ac:dyDescent="0.2">
      <c r="A16380" s="407" t="s">
        <v>26062</v>
      </c>
      <c r="B16380" s="407" t="s">
        <v>26063</v>
      </c>
      <c r="C16380" s="408">
        <v>0</v>
      </c>
      <c r="D16380" s="408">
        <v>24.9</v>
      </c>
      <c r="E16380" s="408">
        <v>24.9</v>
      </c>
      <c r="F16380" s="409">
        <v>45264.607881944445</v>
      </c>
      <c r="G16380" s="408">
        <v>15</v>
      </c>
    </row>
    <row r="16381" spans="1:7" ht="15" x14ac:dyDescent="0.2">
      <c r="A16381" s="407" t="s">
        <v>26064</v>
      </c>
      <c r="B16381" s="407" t="s">
        <v>26065</v>
      </c>
      <c r="C16381" s="408">
        <v>0</v>
      </c>
      <c r="D16381" s="408">
        <v>1.5774193548387097</v>
      </c>
      <c r="E16381" s="408">
        <v>1.5774193548387097</v>
      </c>
      <c r="F16381" s="409">
        <v>45397.482152777775</v>
      </c>
      <c r="G16381" s="408">
        <v>3</v>
      </c>
    </row>
    <row r="16382" spans="1:7" ht="15" x14ac:dyDescent="0.2">
      <c r="A16382" s="407" t="s">
        <v>26066</v>
      </c>
      <c r="B16382" s="407" t="s">
        <v>26067</v>
      </c>
      <c r="C16382" s="408">
        <v>0</v>
      </c>
      <c r="D16382" s="408">
        <v>0.73</v>
      </c>
      <c r="E16382" s="408">
        <v>0.73</v>
      </c>
      <c r="F16382" s="409">
        <v>45372.452627314815</v>
      </c>
      <c r="G16382" s="408">
        <v>97</v>
      </c>
    </row>
    <row r="16383" spans="1:7" ht="15" x14ac:dyDescent="0.2">
      <c r="A16383" s="407" t="s">
        <v>26068</v>
      </c>
      <c r="B16383" s="407" t="s">
        <v>26069</v>
      </c>
      <c r="C16383" s="408">
        <v>0</v>
      </c>
      <c r="D16383" s="408">
        <v>8</v>
      </c>
      <c r="E16383" s="408">
        <v>8</v>
      </c>
      <c r="F16383" s="409">
        <v>45868.594305555554</v>
      </c>
      <c r="G16383" s="408">
        <v>6</v>
      </c>
    </row>
    <row r="16384" spans="1:7" ht="15" x14ac:dyDescent="0.2">
      <c r="A16384" s="407" t="s">
        <v>26070</v>
      </c>
      <c r="B16384" s="407" t="s">
        <v>26071</v>
      </c>
      <c r="C16384" s="408">
        <v>0</v>
      </c>
      <c r="D16384" s="408">
        <v>13</v>
      </c>
      <c r="E16384" s="408">
        <v>13</v>
      </c>
      <c r="F16384" s="409">
        <v>46098.580474537041</v>
      </c>
      <c r="G16384" s="408">
        <v>0</v>
      </c>
    </row>
    <row r="16385" spans="1:7" ht="15" x14ac:dyDescent="0.2">
      <c r="A16385" s="407" t="s">
        <v>26072</v>
      </c>
      <c r="B16385" s="407" t="s">
        <v>26073</v>
      </c>
      <c r="C16385" s="408">
        <v>0</v>
      </c>
      <c r="D16385" s="408">
        <v>8.9</v>
      </c>
      <c r="E16385" s="408">
        <v>8.9</v>
      </c>
      <c r="F16385" s="409">
        <v>45264.555358796293</v>
      </c>
      <c r="G16385" s="408">
        <v>5</v>
      </c>
    </row>
    <row r="16386" spans="1:7" ht="15" x14ac:dyDescent="0.2">
      <c r="A16386" s="407" t="s">
        <v>26074</v>
      </c>
      <c r="B16386" s="407" t="s">
        <v>26075</v>
      </c>
      <c r="C16386" s="408">
        <v>0</v>
      </c>
      <c r="D16386" s="408">
        <v>45.5</v>
      </c>
      <c r="E16386" s="408">
        <v>45.5</v>
      </c>
      <c r="F16386" s="409">
        <v>44526.456319444442</v>
      </c>
      <c r="G16386" s="408">
        <v>0</v>
      </c>
    </row>
    <row r="16387" spans="1:7" ht="15" x14ac:dyDescent="0.25">
      <c r="A16387" s="407" t="s">
        <v>38424</v>
      </c>
      <c r="B16387" s="407" t="s">
        <v>38425</v>
      </c>
      <c r="C16387" s="406"/>
      <c r="D16387" s="408">
        <v>45.5</v>
      </c>
      <c r="E16387" s="408">
        <v>45.5</v>
      </c>
      <c r="F16387" s="409">
        <v>43013.375983796293</v>
      </c>
      <c r="G16387" s="408">
        <v>0</v>
      </c>
    </row>
    <row r="16388" spans="1:7" ht="15" x14ac:dyDescent="0.2">
      <c r="A16388" s="407" t="s">
        <v>26076</v>
      </c>
      <c r="B16388" s="407" t="s">
        <v>26077</v>
      </c>
      <c r="C16388" s="408">
        <v>0</v>
      </c>
      <c r="D16388" s="408">
        <v>28.696470588235293</v>
      </c>
      <c r="E16388" s="408">
        <v>28.696470588235293</v>
      </c>
      <c r="F16388" s="409">
        <v>45408.545787037037</v>
      </c>
      <c r="G16388" s="408">
        <v>4</v>
      </c>
    </row>
    <row r="16389" spans="1:7" ht="15" x14ac:dyDescent="0.2">
      <c r="A16389" s="407" t="s">
        <v>26078</v>
      </c>
      <c r="B16389" s="407" t="s">
        <v>26079</v>
      </c>
      <c r="C16389" s="408">
        <v>0</v>
      </c>
      <c r="D16389" s="408">
        <v>5.2</v>
      </c>
      <c r="E16389" s="408">
        <v>5.2</v>
      </c>
      <c r="F16389" s="409">
        <v>45701.415844907409</v>
      </c>
      <c r="G16389" s="408">
        <v>0</v>
      </c>
    </row>
    <row r="16390" spans="1:7" ht="15" x14ac:dyDescent="0.2">
      <c r="A16390" s="407" t="s">
        <v>26080</v>
      </c>
      <c r="B16390" s="407" t="s">
        <v>26081</v>
      </c>
      <c r="C16390" s="408">
        <v>0</v>
      </c>
      <c r="D16390" s="408">
        <v>4.5999999999999996</v>
      </c>
      <c r="E16390" s="408">
        <v>4.5999999999999996</v>
      </c>
      <c r="F16390" s="409">
        <v>43013.369710648149</v>
      </c>
      <c r="G16390" s="408">
        <v>0</v>
      </c>
    </row>
    <row r="16391" spans="1:7" ht="15" x14ac:dyDescent="0.2">
      <c r="A16391" s="407" t="s">
        <v>26082</v>
      </c>
      <c r="B16391" s="407" t="s">
        <v>26083</v>
      </c>
      <c r="C16391" s="408">
        <v>7.5</v>
      </c>
      <c r="D16391" s="408">
        <v>6.4844999999999997</v>
      </c>
      <c r="E16391" s="408">
        <v>21.484500000000001</v>
      </c>
      <c r="F16391" s="409">
        <v>45930.629930555559</v>
      </c>
      <c r="G16391" s="408">
        <v>0</v>
      </c>
    </row>
    <row r="16392" spans="1:7" ht="15" x14ac:dyDescent="0.2">
      <c r="A16392" s="407" t="s">
        <v>26084</v>
      </c>
      <c r="B16392" s="407" t="s">
        <v>26085</v>
      </c>
      <c r="C16392" s="408">
        <v>0</v>
      </c>
      <c r="D16392" s="408">
        <v>64</v>
      </c>
      <c r="E16392" s="408">
        <v>64</v>
      </c>
      <c r="F16392" s="409">
        <v>45680.63449074074</v>
      </c>
      <c r="G16392" s="408">
        <v>0</v>
      </c>
    </row>
    <row r="16393" spans="1:7" ht="15" x14ac:dyDescent="0.2">
      <c r="A16393" s="407" t="s">
        <v>26086</v>
      </c>
      <c r="B16393" s="407" t="s">
        <v>26087</v>
      </c>
      <c r="C16393" s="408">
        <v>1</v>
      </c>
      <c r="D16393" s="408">
        <v>6.9055</v>
      </c>
      <c r="E16393" s="408">
        <v>10.405499999999998</v>
      </c>
      <c r="F16393" s="409">
        <v>45265.520891203705</v>
      </c>
      <c r="G16393" s="408">
        <v>0</v>
      </c>
    </row>
    <row r="16394" spans="1:7" ht="15" x14ac:dyDescent="0.2">
      <c r="A16394" s="407" t="s">
        <v>26088</v>
      </c>
      <c r="B16394" s="407" t="s">
        <v>26089</v>
      </c>
      <c r="C16394" s="408">
        <v>1.5</v>
      </c>
      <c r="D16394" s="408">
        <v>4.8338999999999999</v>
      </c>
      <c r="E16394" s="408">
        <v>6.3338999999999999</v>
      </c>
      <c r="F16394" s="409">
        <v>45265.53334490741</v>
      </c>
      <c r="G16394" s="408">
        <v>0</v>
      </c>
    </row>
    <row r="16395" spans="1:7" ht="15" x14ac:dyDescent="0.2">
      <c r="A16395" s="407" t="s">
        <v>26090</v>
      </c>
      <c r="B16395" s="407" t="s">
        <v>26091</v>
      </c>
      <c r="C16395" s="408">
        <v>0</v>
      </c>
      <c r="D16395" s="408">
        <v>12.25</v>
      </c>
      <c r="E16395" s="408">
        <v>12.25</v>
      </c>
      <c r="F16395" s="409">
        <v>45264.720891203702</v>
      </c>
      <c r="G16395" s="408">
        <v>0</v>
      </c>
    </row>
    <row r="16396" spans="1:7" ht="15" x14ac:dyDescent="0.25">
      <c r="A16396" s="407" t="s">
        <v>26092</v>
      </c>
      <c r="B16396" s="407" t="s">
        <v>26093</v>
      </c>
      <c r="C16396" s="406"/>
      <c r="D16396" s="408">
        <v>80.400000000000006</v>
      </c>
      <c r="E16396" s="408">
        <v>80.400000000000006</v>
      </c>
      <c r="F16396" s="409">
        <v>45266.684849537036</v>
      </c>
      <c r="G16396" s="408">
        <v>0</v>
      </c>
    </row>
    <row r="16397" spans="1:7" ht="15" x14ac:dyDescent="0.2">
      <c r="A16397" s="407" t="s">
        <v>26094</v>
      </c>
      <c r="B16397" s="407" t="s">
        <v>26095</v>
      </c>
      <c r="C16397" s="408">
        <v>7.3333000000000004</v>
      </c>
      <c r="D16397" s="408">
        <v>4.8150000000000004</v>
      </c>
      <c r="E16397" s="408">
        <v>12.148300000000001</v>
      </c>
      <c r="F16397" s="409">
        <v>44530.420972222222</v>
      </c>
      <c r="G16397" s="408">
        <v>0</v>
      </c>
    </row>
    <row r="16398" spans="1:7" ht="15" x14ac:dyDescent="0.2">
      <c r="A16398" s="407" t="s">
        <v>26096</v>
      </c>
      <c r="B16398" s="407" t="s">
        <v>26097</v>
      </c>
      <c r="C16398" s="408">
        <v>0</v>
      </c>
      <c r="D16398" s="408">
        <v>0</v>
      </c>
      <c r="E16398" s="408">
        <v>0</v>
      </c>
      <c r="F16398" s="409">
        <v>45424.93917824074</v>
      </c>
      <c r="G16398" s="408">
        <v>0</v>
      </c>
    </row>
    <row r="16399" spans="1:7" ht="15" x14ac:dyDescent="0.2">
      <c r="A16399" s="407" t="s">
        <v>38426</v>
      </c>
      <c r="B16399" s="407" t="s">
        <v>38427</v>
      </c>
      <c r="C16399" s="408">
        <v>0</v>
      </c>
      <c r="D16399" s="408">
        <v>31.68</v>
      </c>
      <c r="E16399" s="408">
        <v>31.68</v>
      </c>
      <c r="F16399" s="409">
        <v>45925.476400462961</v>
      </c>
      <c r="G16399" s="408">
        <v>0</v>
      </c>
    </row>
    <row r="16400" spans="1:7" ht="15" x14ac:dyDescent="0.2">
      <c r="A16400" s="407" t="s">
        <v>38428</v>
      </c>
      <c r="B16400" s="407" t="s">
        <v>38429</v>
      </c>
      <c r="C16400" s="408">
        <v>0</v>
      </c>
      <c r="D16400" s="408">
        <v>12</v>
      </c>
      <c r="E16400" s="408">
        <v>12</v>
      </c>
      <c r="F16400" s="409">
        <v>45925.476898148147</v>
      </c>
      <c r="G16400" s="408">
        <v>0</v>
      </c>
    </row>
    <row r="16401" spans="1:7" ht="15" x14ac:dyDescent="0.2">
      <c r="A16401" s="407" t="s">
        <v>26098</v>
      </c>
      <c r="B16401" s="407" t="s">
        <v>26099</v>
      </c>
      <c r="C16401" s="408">
        <v>0</v>
      </c>
      <c r="D16401" s="408">
        <v>24</v>
      </c>
      <c r="E16401" s="408">
        <v>24</v>
      </c>
      <c r="F16401" s="409">
        <v>45701.428541666668</v>
      </c>
      <c r="G16401" s="408">
        <v>0</v>
      </c>
    </row>
    <row r="16402" spans="1:7" ht="15" x14ac:dyDescent="0.2">
      <c r="A16402" s="407" t="s">
        <v>38430</v>
      </c>
      <c r="B16402" s="407" t="s">
        <v>38431</v>
      </c>
      <c r="C16402" s="408">
        <v>22.6</v>
      </c>
      <c r="D16402" s="408">
        <v>161.88999999999999</v>
      </c>
      <c r="E16402" s="408">
        <v>191.24</v>
      </c>
      <c r="F16402" s="409">
        <v>45138.504571759258</v>
      </c>
      <c r="G16402" s="408">
        <v>0</v>
      </c>
    </row>
    <row r="16403" spans="1:7" ht="15" x14ac:dyDescent="0.2">
      <c r="A16403" s="407" t="s">
        <v>38432</v>
      </c>
      <c r="B16403" s="407" t="s">
        <v>38433</v>
      </c>
      <c r="C16403" s="408">
        <v>22.6</v>
      </c>
      <c r="D16403" s="408">
        <v>147.1</v>
      </c>
      <c r="E16403" s="408">
        <v>176.45</v>
      </c>
      <c r="F16403" s="409">
        <v>45091.584467592591</v>
      </c>
      <c r="G16403" s="408">
        <v>0</v>
      </c>
    </row>
    <row r="16404" spans="1:7" ht="15" x14ac:dyDescent="0.2">
      <c r="A16404" s="407" t="s">
        <v>38434</v>
      </c>
      <c r="B16404" s="407" t="s">
        <v>38435</v>
      </c>
      <c r="C16404" s="408">
        <v>14</v>
      </c>
      <c r="D16404" s="408">
        <v>144.39670050532513</v>
      </c>
      <c r="E16404" s="408">
        <v>158.39670050532513</v>
      </c>
      <c r="F16404" s="409">
        <v>45091.585081018522</v>
      </c>
      <c r="G16404" s="408">
        <v>0</v>
      </c>
    </row>
    <row r="16405" spans="1:7" ht="15" x14ac:dyDescent="0.2">
      <c r="A16405" s="407" t="s">
        <v>38436</v>
      </c>
      <c r="B16405" s="407" t="s">
        <v>38437</v>
      </c>
      <c r="C16405" s="408">
        <v>16</v>
      </c>
      <c r="D16405" s="408">
        <v>163.69672408450771</v>
      </c>
      <c r="E16405" s="408">
        <v>182.19672408450774</v>
      </c>
      <c r="F16405" s="409">
        <v>43356.425543981481</v>
      </c>
      <c r="G16405" s="408">
        <v>0</v>
      </c>
    </row>
    <row r="16406" spans="1:7" ht="15" x14ac:dyDescent="0.2">
      <c r="A16406" s="407" t="s">
        <v>38438</v>
      </c>
      <c r="B16406" s="407" t="s">
        <v>38439</v>
      </c>
      <c r="C16406" s="408">
        <v>9.8332999999999995</v>
      </c>
      <c r="D16406" s="408">
        <v>188.30719999999999</v>
      </c>
      <c r="E16406" s="408">
        <v>198.1405</v>
      </c>
      <c r="F16406" s="409">
        <v>45091.583773148152</v>
      </c>
      <c r="G16406" s="408">
        <v>0</v>
      </c>
    </row>
    <row r="16407" spans="1:7" ht="15" x14ac:dyDescent="0.2">
      <c r="A16407" s="407" t="s">
        <v>38440</v>
      </c>
      <c r="B16407" s="407" t="s">
        <v>38441</v>
      </c>
      <c r="C16407" s="408">
        <v>26.1</v>
      </c>
      <c r="D16407" s="408">
        <v>177.91</v>
      </c>
      <c r="E16407" s="408">
        <v>210.76</v>
      </c>
      <c r="F16407" s="409">
        <v>45138.504837962966</v>
      </c>
      <c r="G16407" s="408">
        <v>0</v>
      </c>
    </row>
    <row r="16408" spans="1:7" ht="15" x14ac:dyDescent="0.2">
      <c r="A16408" s="407" t="s">
        <v>38442</v>
      </c>
      <c r="B16408" s="407" t="s">
        <v>38443</v>
      </c>
      <c r="C16408" s="408">
        <v>22.6</v>
      </c>
      <c r="D16408" s="408">
        <v>173.31</v>
      </c>
      <c r="E16408" s="408">
        <v>202.66</v>
      </c>
      <c r="F16408" s="409">
        <v>45138.505208333336</v>
      </c>
      <c r="G16408" s="408">
        <v>0</v>
      </c>
    </row>
    <row r="16409" spans="1:7" ht="15" x14ac:dyDescent="0.2">
      <c r="A16409" s="407" t="s">
        <v>26100</v>
      </c>
      <c r="B16409" s="407" t="s">
        <v>26101</v>
      </c>
      <c r="C16409" s="408">
        <v>3</v>
      </c>
      <c r="D16409" s="408">
        <v>144.4742</v>
      </c>
      <c r="E16409" s="408">
        <v>147.4742</v>
      </c>
      <c r="F16409" s="409">
        <v>45091.600798611114</v>
      </c>
      <c r="G16409" s="408">
        <v>0</v>
      </c>
    </row>
    <row r="16410" spans="1:7" ht="15" x14ac:dyDescent="0.2">
      <c r="A16410" s="407" t="s">
        <v>26102</v>
      </c>
      <c r="B16410" s="407" t="s">
        <v>26103</v>
      </c>
      <c r="C16410" s="408">
        <v>3</v>
      </c>
      <c r="D16410" s="408">
        <v>122.3312</v>
      </c>
      <c r="E16410" s="408">
        <v>125.3312</v>
      </c>
      <c r="F16410" s="409">
        <v>45091.576921296299</v>
      </c>
      <c r="G16410" s="408">
        <v>0</v>
      </c>
    </row>
    <row r="16411" spans="1:7" ht="15" x14ac:dyDescent="0.2">
      <c r="A16411" s="407" t="s">
        <v>26104</v>
      </c>
      <c r="B16411" s="407" t="s">
        <v>40418</v>
      </c>
      <c r="C16411" s="408">
        <v>29.1</v>
      </c>
      <c r="D16411" s="408">
        <v>295.52901178526389</v>
      </c>
      <c r="E16411" s="408">
        <v>326.37901178526391</v>
      </c>
      <c r="F16411" s="409">
        <v>45513.864108796297</v>
      </c>
      <c r="G16411" s="408">
        <v>0</v>
      </c>
    </row>
    <row r="16412" spans="1:7" ht="15" x14ac:dyDescent="0.2">
      <c r="A16412" s="407" t="s">
        <v>26105</v>
      </c>
      <c r="B16412" s="407" t="s">
        <v>40419</v>
      </c>
      <c r="C16412" s="408">
        <v>29.1</v>
      </c>
      <c r="D16412" s="408">
        <v>295.5113357852639</v>
      </c>
      <c r="E16412" s="408">
        <v>326.36133578526386</v>
      </c>
      <c r="F16412" s="409">
        <v>45513.884618055556</v>
      </c>
      <c r="G16412" s="408">
        <v>0</v>
      </c>
    </row>
    <row r="16413" spans="1:7" ht="15" x14ac:dyDescent="0.2">
      <c r="A16413" s="407" t="s">
        <v>26106</v>
      </c>
      <c r="B16413" s="407" t="s">
        <v>40420</v>
      </c>
      <c r="C16413" s="408">
        <v>19.600000000000001</v>
      </c>
      <c r="D16413" s="408">
        <v>158.31</v>
      </c>
      <c r="E16413" s="408">
        <v>184.66</v>
      </c>
      <c r="F16413" s="409">
        <v>45578.74664351852</v>
      </c>
      <c r="G16413" s="408">
        <v>0</v>
      </c>
    </row>
    <row r="16414" spans="1:7" ht="15" x14ac:dyDescent="0.2">
      <c r="A16414" s="407" t="s">
        <v>26107</v>
      </c>
      <c r="B16414" s="407" t="s">
        <v>40421</v>
      </c>
      <c r="C16414" s="408">
        <v>19.599999999999998</v>
      </c>
      <c r="D16414" s="408">
        <v>177.20607600113004</v>
      </c>
      <c r="E16414" s="408">
        <v>203.55607600113004</v>
      </c>
      <c r="F16414" s="409">
        <v>45580.951967592591</v>
      </c>
      <c r="G16414" s="408">
        <v>0</v>
      </c>
    </row>
    <row r="16415" spans="1:7" ht="15" x14ac:dyDescent="0.2">
      <c r="A16415" s="407" t="s">
        <v>26108</v>
      </c>
      <c r="B16415" s="407" t="s">
        <v>26109</v>
      </c>
      <c r="C16415" s="408">
        <v>20.099999999999998</v>
      </c>
      <c r="D16415" s="408">
        <v>163.29833527409767</v>
      </c>
      <c r="E16415" s="408">
        <v>190.14833527409766</v>
      </c>
      <c r="F16415" s="409">
        <v>45127.309189814812</v>
      </c>
      <c r="G16415" s="408">
        <v>0</v>
      </c>
    </row>
    <row r="16416" spans="1:7" ht="15" x14ac:dyDescent="0.25">
      <c r="A16416" s="407" t="s">
        <v>26110</v>
      </c>
      <c r="B16416" s="407" t="s">
        <v>26111</v>
      </c>
      <c r="C16416" s="406"/>
      <c r="D16416" s="406"/>
      <c r="E16416" s="406"/>
      <c r="F16416" s="409">
        <v>45127.309895833336</v>
      </c>
      <c r="G16416" s="408">
        <v>0</v>
      </c>
    </row>
    <row r="16417" spans="1:7" ht="15" x14ac:dyDescent="0.25">
      <c r="A16417" s="407" t="s">
        <v>26112</v>
      </c>
      <c r="B16417" s="407" t="s">
        <v>40484</v>
      </c>
      <c r="C16417" s="406"/>
      <c r="D16417" s="406"/>
      <c r="E16417" s="406"/>
      <c r="F16417" s="409">
        <v>45580.926932870374</v>
      </c>
      <c r="G16417" s="408">
        <v>0</v>
      </c>
    </row>
    <row r="16418" spans="1:7" ht="15" x14ac:dyDescent="0.25">
      <c r="A16418" s="407" t="s">
        <v>26113</v>
      </c>
      <c r="B16418" s="407" t="s">
        <v>26114</v>
      </c>
      <c r="C16418" s="406"/>
      <c r="D16418" s="406"/>
      <c r="E16418" s="406"/>
      <c r="F16418" s="409">
        <v>45124.547592592593</v>
      </c>
      <c r="G16418" s="408">
        <v>0</v>
      </c>
    </row>
    <row r="16419" spans="1:7" ht="15" x14ac:dyDescent="0.2">
      <c r="A16419" s="407" t="s">
        <v>26115</v>
      </c>
      <c r="B16419" s="407" t="s">
        <v>26116</v>
      </c>
      <c r="C16419" s="408">
        <v>2</v>
      </c>
      <c r="D16419" s="408">
        <v>32.947530524927735</v>
      </c>
      <c r="E16419" s="408">
        <v>37.447530524927735</v>
      </c>
      <c r="F16419" s="409">
        <v>45300.437372685185</v>
      </c>
      <c r="G16419" s="408">
        <v>0</v>
      </c>
    </row>
    <row r="16420" spans="1:7" ht="15" x14ac:dyDescent="0.2">
      <c r="A16420" s="407" t="s">
        <v>26117</v>
      </c>
      <c r="B16420" s="407" t="s">
        <v>40422</v>
      </c>
      <c r="C16420" s="408">
        <v>0.25</v>
      </c>
      <c r="D16420" s="408">
        <v>18.239876526054591</v>
      </c>
      <c r="E16420" s="408">
        <v>19.489876526054591</v>
      </c>
      <c r="F16420" s="409">
        <v>45734.666666666664</v>
      </c>
      <c r="G16420" s="408">
        <v>0</v>
      </c>
    </row>
    <row r="16421" spans="1:7" ht="15" x14ac:dyDescent="0.2">
      <c r="A16421" s="407" t="s">
        <v>26118</v>
      </c>
      <c r="B16421" s="407" t="s">
        <v>26119</v>
      </c>
      <c r="C16421" s="408">
        <v>0</v>
      </c>
      <c r="D16421" s="408">
        <v>9.6620694316525899</v>
      </c>
      <c r="E16421" s="408">
        <v>9.6620694316525899</v>
      </c>
      <c r="F16421" s="409">
        <v>45300.438402777778</v>
      </c>
      <c r="G16421" s="408">
        <v>0</v>
      </c>
    </row>
    <row r="16422" spans="1:7" ht="15" x14ac:dyDescent="0.2">
      <c r="A16422" s="407" t="s">
        <v>26120</v>
      </c>
      <c r="B16422" s="407" t="s">
        <v>26121</v>
      </c>
      <c r="C16422" s="408">
        <v>0</v>
      </c>
      <c r="D16422" s="408">
        <v>13.272</v>
      </c>
      <c r="E16422" s="408">
        <v>13.272</v>
      </c>
      <c r="F16422" s="409">
        <v>45197.527650462966</v>
      </c>
      <c r="G16422" s="408">
        <v>0</v>
      </c>
    </row>
    <row r="16423" spans="1:7" ht="15" x14ac:dyDescent="0.2">
      <c r="A16423" s="407" t="s">
        <v>26122</v>
      </c>
      <c r="B16423" s="407" t="s">
        <v>26123</v>
      </c>
      <c r="C16423" s="408">
        <v>0</v>
      </c>
      <c r="D16423" s="408">
        <v>5.2720000000000002</v>
      </c>
      <c r="E16423" s="408">
        <v>5.2720000000000002</v>
      </c>
      <c r="F16423" s="409">
        <v>44523.357569444444</v>
      </c>
      <c r="G16423" s="408">
        <v>0</v>
      </c>
    </row>
    <row r="16424" spans="1:7" ht="15" x14ac:dyDescent="0.2">
      <c r="A16424" s="407" t="s">
        <v>26124</v>
      </c>
      <c r="B16424" s="407" t="s">
        <v>26125</v>
      </c>
      <c r="C16424" s="408">
        <v>0</v>
      </c>
      <c r="D16424" s="408">
        <v>57.87</v>
      </c>
      <c r="E16424" s="408">
        <v>57.87</v>
      </c>
      <c r="F16424" s="409">
        <v>45300.438703703701</v>
      </c>
      <c r="G16424" s="408">
        <v>0</v>
      </c>
    </row>
    <row r="16425" spans="1:7" ht="15" x14ac:dyDescent="0.2">
      <c r="A16425" s="407" t="s">
        <v>26126</v>
      </c>
      <c r="B16425" s="407" t="s">
        <v>26127</v>
      </c>
      <c r="C16425" s="408">
        <v>0.3</v>
      </c>
      <c r="D16425" s="408">
        <v>36.295413029495116</v>
      </c>
      <c r="E16425" s="408">
        <v>36.59541302949512</v>
      </c>
      <c r="F16425" s="409">
        <v>45628.586122685185</v>
      </c>
      <c r="G16425" s="408">
        <v>0</v>
      </c>
    </row>
    <row r="16426" spans="1:7" ht="15" x14ac:dyDescent="0.2">
      <c r="A16426" s="407" t="s">
        <v>26128</v>
      </c>
      <c r="B16426" s="407" t="s">
        <v>26129</v>
      </c>
      <c r="C16426" s="408">
        <v>6.55</v>
      </c>
      <c r="D16426" s="408">
        <v>149.12</v>
      </c>
      <c r="E16426" s="408">
        <v>159.16999999999999</v>
      </c>
      <c r="F16426" s="409">
        <v>44510.657511574071</v>
      </c>
      <c r="G16426" s="408">
        <v>0</v>
      </c>
    </row>
    <row r="16427" spans="1:7" ht="15" x14ac:dyDescent="0.2">
      <c r="A16427" s="407" t="s">
        <v>26130</v>
      </c>
      <c r="B16427" s="407" t="s">
        <v>26131</v>
      </c>
      <c r="C16427" s="408">
        <v>1</v>
      </c>
      <c r="D16427" s="408">
        <v>22.865400000000001</v>
      </c>
      <c r="E16427" s="408">
        <v>23.865400000000001</v>
      </c>
      <c r="F16427" s="409">
        <v>45300.438784722224</v>
      </c>
      <c r="G16427" s="408">
        <v>0</v>
      </c>
    </row>
    <row r="16428" spans="1:7" ht="15" x14ac:dyDescent="0.25">
      <c r="A16428" s="407" t="s">
        <v>26132</v>
      </c>
      <c r="B16428" s="407" t="s">
        <v>26133</v>
      </c>
      <c r="C16428" s="406"/>
      <c r="D16428" s="408">
        <v>13.239000000000001</v>
      </c>
      <c r="E16428" s="408">
        <v>13.239000000000001</v>
      </c>
      <c r="F16428" s="409">
        <v>44523.356805555559</v>
      </c>
      <c r="G16428" s="408">
        <v>0</v>
      </c>
    </row>
    <row r="16429" spans="1:7" ht="15" x14ac:dyDescent="0.2">
      <c r="A16429" s="407" t="s">
        <v>38444</v>
      </c>
      <c r="B16429" s="407" t="s">
        <v>38445</v>
      </c>
      <c r="C16429" s="408">
        <v>18.600000000000001</v>
      </c>
      <c r="D16429" s="408">
        <v>137.32</v>
      </c>
      <c r="E16429" s="408">
        <v>162.66999999999999</v>
      </c>
      <c r="F16429" s="409">
        <v>45489.567384259259</v>
      </c>
      <c r="G16429" s="408">
        <v>0</v>
      </c>
    </row>
    <row r="16430" spans="1:7" ht="15" x14ac:dyDescent="0.2">
      <c r="A16430" s="407" t="s">
        <v>26134</v>
      </c>
      <c r="B16430" s="407" t="s">
        <v>26135</v>
      </c>
      <c r="C16430" s="408">
        <v>10</v>
      </c>
      <c r="D16430" s="408">
        <v>134.73463107367255</v>
      </c>
      <c r="E16430" s="408">
        <v>144.73463107367255</v>
      </c>
      <c r="F16430" s="409">
        <v>43437.374016203707</v>
      </c>
      <c r="G16430" s="408">
        <v>0</v>
      </c>
    </row>
    <row r="16431" spans="1:7" ht="15" x14ac:dyDescent="0.2">
      <c r="A16431" s="407" t="s">
        <v>26136</v>
      </c>
      <c r="B16431" s="407" t="s">
        <v>26137</v>
      </c>
      <c r="C16431" s="408">
        <v>7.8333000000000004</v>
      </c>
      <c r="D16431" s="408">
        <v>132.76580000000001</v>
      </c>
      <c r="E16431" s="408">
        <v>140.59909999999999</v>
      </c>
      <c r="F16431" s="409">
        <v>43357.347858796296</v>
      </c>
      <c r="G16431" s="408">
        <v>0</v>
      </c>
    </row>
    <row r="16432" spans="1:7" ht="15" x14ac:dyDescent="0.2">
      <c r="A16432" s="407" t="s">
        <v>26138</v>
      </c>
      <c r="B16432" s="407" t="s">
        <v>26139</v>
      </c>
      <c r="C16432" s="408">
        <v>2</v>
      </c>
      <c r="D16432" s="408">
        <v>99.465800000000002</v>
      </c>
      <c r="E16432" s="408">
        <v>101.4658</v>
      </c>
      <c r="F16432" s="409">
        <v>43357.349108796298</v>
      </c>
      <c r="G16432" s="408">
        <v>0</v>
      </c>
    </row>
    <row r="16433" spans="1:7" ht="15" x14ac:dyDescent="0.2">
      <c r="A16433" s="407" t="s">
        <v>26140</v>
      </c>
      <c r="B16433" s="407" t="s">
        <v>26141</v>
      </c>
      <c r="C16433" s="408">
        <v>0</v>
      </c>
      <c r="D16433" s="408">
        <v>1.79</v>
      </c>
      <c r="E16433" s="408">
        <v>1.79</v>
      </c>
      <c r="F16433" s="409">
        <v>44516.65960648148</v>
      </c>
      <c r="G16433" s="408">
        <v>0</v>
      </c>
    </row>
    <row r="16434" spans="1:7" ht="15" x14ac:dyDescent="0.2">
      <c r="A16434" s="407" t="s">
        <v>26142</v>
      </c>
      <c r="B16434" s="407" t="s">
        <v>34175</v>
      </c>
      <c r="C16434" s="408">
        <v>0</v>
      </c>
      <c r="D16434" s="408">
        <v>13.436758452745073</v>
      </c>
      <c r="E16434" s="408">
        <v>13.436758452745073</v>
      </c>
      <c r="F16434" s="409">
        <v>45578.71912037037</v>
      </c>
      <c r="G16434" s="408">
        <v>0</v>
      </c>
    </row>
    <row r="16435" spans="1:7" ht="15" x14ac:dyDescent="0.2">
      <c r="A16435" s="407" t="s">
        <v>26143</v>
      </c>
      <c r="B16435" s="407" t="s">
        <v>26144</v>
      </c>
      <c r="C16435" s="408">
        <v>0</v>
      </c>
      <c r="D16435" s="408">
        <v>10.562069431652588</v>
      </c>
      <c r="E16435" s="408">
        <v>10.562069431652588</v>
      </c>
      <c r="F16435" s="409">
        <v>45300.439618055556</v>
      </c>
      <c r="G16435" s="408">
        <v>0</v>
      </c>
    </row>
    <row r="16436" spans="1:7" ht="15" x14ac:dyDescent="0.2">
      <c r="A16436" s="407" t="s">
        <v>26145</v>
      </c>
      <c r="B16436" s="407" t="s">
        <v>26146</v>
      </c>
      <c r="C16436" s="408">
        <v>0</v>
      </c>
      <c r="D16436" s="408">
        <v>6.8856000000000002</v>
      </c>
      <c r="E16436" s="408">
        <v>6.8856000000000002</v>
      </c>
      <c r="F16436" s="409">
        <v>44516.660104166665</v>
      </c>
      <c r="G16436" s="408">
        <v>0</v>
      </c>
    </row>
    <row r="16437" spans="1:7" ht="15" x14ac:dyDescent="0.2">
      <c r="A16437" s="407" t="s">
        <v>26147</v>
      </c>
      <c r="B16437" s="407" t="s">
        <v>26148</v>
      </c>
      <c r="C16437" s="408">
        <v>1.5</v>
      </c>
      <c r="D16437" s="408">
        <v>7.7611999999999997</v>
      </c>
      <c r="E16437" s="408">
        <v>9.2612000000000005</v>
      </c>
      <c r="F16437" s="409">
        <v>44510.645104166666</v>
      </c>
      <c r="G16437" s="408">
        <v>0</v>
      </c>
    </row>
    <row r="16438" spans="1:7" ht="15" x14ac:dyDescent="0.25">
      <c r="A16438" s="407" t="s">
        <v>26149</v>
      </c>
      <c r="B16438" s="407" t="s">
        <v>26150</v>
      </c>
      <c r="C16438" s="406"/>
      <c r="D16438" s="408">
        <v>1.2398</v>
      </c>
      <c r="E16438" s="408">
        <v>1.2398</v>
      </c>
      <c r="F16438" s="409">
        <v>44623.467581018522</v>
      </c>
      <c r="G16438" s="408">
        <v>0</v>
      </c>
    </row>
    <row r="16439" spans="1:7" ht="15" x14ac:dyDescent="0.25">
      <c r="A16439" s="407" t="s">
        <v>26151</v>
      </c>
      <c r="B16439" s="407" t="s">
        <v>26152</v>
      </c>
      <c r="C16439" s="406"/>
      <c r="D16439" s="408">
        <v>6.6295999999999999</v>
      </c>
      <c r="E16439" s="408">
        <v>6.6295999999999999</v>
      </c>
      <c r="F16439" s="409">
        <v>44517.347662037035</v>
      </c>
      <c r="G16439" s="408">
        <v>0</v>
      </c>
    </row>
    <row r="16440" spans="1:7" ht="15" x14ac:dyDescent="0.25">
      <c r="A16440" s="407" t="s">
        <v>26153</v>
      </c>
      <c r="B16440" s="407" t="s">
        <v>26154</v>
      </c>
      <c r="C16440" s="406"/>
      <c r="D16440" s="408">
        <v>6.7576000000000001</v>
      </c>
      <c r="E16440" s="408">
        <v>6.7576000000000001</v>
      </c>
      <c r="F16440" s="409">
        <v>44517.348495370374</v>
      </c>
      <c r="G16440" s="408">
        <v>0</v>
      </c>
    </row>
    <row r="16441" spans="1:7" ht="15" x14ac:dyDescent="0.25">
      <c r="A16441" s="407" t="s">
        <v>26155</v>
      </c>
      <c r="B16441" s="407" t="s">
        <v>26156</v>
      </c>
      <c r="C16441" s="406"/>
      <c r="D16441" s="408">
        <v>6.7576000000000001</v>
      </c>
      <c r="E16441" s="408">
        <v>6.7576000000000001</v>
      </c>
      <c r="F16441" s="409">
        <v>44517.348761574074</v>
      </c>
      <c r="G16441" s="408">
        <v>0</v>
      </c>
    </row>
    <row r="16442" spans="1:7" ht="15" x14ac:dyDescent="0.25">
      <c r="A16442" s="407" t="s">
        <v>26157</v>
      </c>
      <c r="B16442" s="407" t="s">
        <v>26158</v>
      </c>
      <c r="C16442" s="406"/>
      <c r="D16442" s="408">
        <v>4.91</v>
      </c>
      <c r="E16442" s="408">
        <v>4.91</v>
      </c>
      <c r="F16442" s="409">
        <v>44517.344328703701</v>
      </c>
      <c r="G16442" s="408">
        <v>0</v>
      </c>
    </row>
    <row r="16443" spans="1:7" ht="15" x14ac:dyDescent="0.25">
      <c r="A16443" s="407" t="s">
        <v>26159</v>
      </c>
      <c r="B16443" s="407" t="s">
        <v>26160</v>
      </c>
      <c r="C16443" s="406"/>
      <c r="D16443" s="408">
        <v>0.1386</v>
      </c>
      <c r="E16443" s="408">
        <v>0.1386</v>
      </c>
      <c r="F16443" s="409">
        <v>44517.348252314812</v>
      </c>
      <c r="G16443" s="408">
        <v>0</v>
      </c>
    </row>
    <row r="16444" spans="1:7" ht="15" x14ac:dyDescent="0.25">
      <c r="A16444" s="407" t="s">
        <v>38446</v>
      </c>
      <c r="B16444" s="407" t="s">
        <v>4137</v>
      </c>
      <c r="C16444" s="406"/>
      <c r="D16444" s="408">
        <v>12.6996</v>
      </c>
      <c r="E16444" s="408">
        <v>12.6996</v>
      </c>
      <c r="F16444" s="409">
        <v>45138.713125000002</v>
      </c>
      <c r="G16444" s="408">
        <v>0</v>
      </c>
    </row>
    <row r="16445" spans="1:7" ht="15" x14ac:dyDescent="0.2">
      <c r="A16445" s="407" t="s">
        <v>33088</v>
      </c>
      <c r="B16445" s="407" t="s">
        <v>40483</v>
      </c>
      <c r="C16445" s="408">
        <v>15.5</v>
      </c>
      <c r="D16445" s="408">
        <v>112.1283</v>
      </c>
      <c r="E16445" s="408">
        <v>127.6283</v>
      </c>
      <c r="F16445" s="409">
        <v>45882.583865740744</v>
      </c>
      <c r="G16445" s="408">
        <v>0</v>
      </c>
    </row>
    <row r="16446" spans="1:7" ht="15" x14ac:dyDescent="0.2">
      <c r="A16446" s="407" t="s">
        <v>26161</v>
      </c>
      <c r="B16446" s="407" t="s">
        <v>40482</v>
      </c>
      <c r="C16446" s="408">
        <v>15.5</v>
      </c>
      <c r="D16446" s="408">
        <v>112.1283</v>
      </c>
      <c r="E16446" s="408">
        <v>127.6283</v>
      </c>
      <c r="F16446" s="409">
        <v>45882.631111111114</v>
      </c>
      <c r="G16446" s="408">
        <v>1</v>
      </c>
    </row>
    <row r="16447" spans="1:7" ht="15" x14ac:dyDescent="0.2">
      <c r="A16447" s="407" t="s">
        <v>26162</v>
      </c>
      <c r="B16447" s="407" t="s">
        <v>26163</v>
      </c>
      <c r="C16447" s="408">
        <v>10.5</v>
      </c>
      <c r="D16447" s="408">
        <v>56.739600000000003</v>
      </c>
      <c r="E16447" s="408">
        <v>67.239599999999996</v>
      </c>
      <c r="F16447" s="409">
        <v>45070.580046296294</v>
      </c>
      <c r="G16447" s="408">
        <v>0</v>
      </c>
    </row>
    <row r="16448" spans="1:7" ht="15" x14ac:dyDescent="0.2">
      <c r="A16448" s="407" t="s">
        <v>26164</v>
      </c>
      <c r="B16448" s="407" t="s">
        <v>26165</v>
      </c>
      <c r="C16448" s="408">
        <v>10.5</v>
      </c>
      <c r="D16448" s="408">
        <v>56.739600000000003</v>
      </c>
      <c r="E16448" s="408">
        <v>67.239599999999996</v>
      </c>
      <c r="F16448" s="409">
        <v>45070.581388888888</v>
      </c>
      <c r="G16448" s="408">
        <v>0</v>
      </c>
    </row>
    <row r="16449" spans="1:7" ht="15" x14ac:dyDescent="0.2">
      <c r="A16449" s="407" t="s">
        <v>38447</v>
      </c>
      <c r="B16449" s="407" t="s">
        <v>38448</v>
      </c>
      <c r="C16449" s="408">
        <v>0</v>
      </c>
      <c r="D16449" s="408">
        <v>12.23</v>
      </c>
      <c r="E16449" s="408">
        <v>12.23</v>
      </c>
      <c r="F16449" s="409">
        <v>43010.62599537037</v>
      </c>
      <c r="G16449" s="408">
        <v>0</v>
      </c>
    </row>
    <row r="16450" spans="1:7" ht="15" x14ac:dyDescent="0.2">
      <c r="A16450" s="407" t="s">
        <v>38449</v>
      </c>
      <c r="B16450" s="407" t="s">
        <v>38450</v>
      </c>
      <c r="C16450" s="408">
        <v>0</v>
      </c>
      <c r="D16450" s="408">
        <v>15.64</v>
      </c>
      <c r="E16450" s="408">
        <v>15.64</v>
      </c>
      <c r="F16450" s="409">
        <v>43010.625914351855</v>
      </c>
      <c r="G16450" s="408">
        <v>0</v>
      </c>
    </row>
    <row r="16451" spans="1:7" ht="15" x14ac:dyDescent="0.2">
      <c r="A16451" s="407" t="s">
        <v>38451</v>
      </c>
      <c r="B16451" s="407" t="s">
        <v>38452</v>
      </c>
      <c r="C16451" s="408">
        <v>0</v>
      </c>
      <c r="D16451" s="408">
        <v>122.54684166666667</v>
      </c>
      <c r="E16451" s="408">
        <v>122.54684166666667</v>
      </c>
      <c r="F16451" s="409">
        <v>43010.625844907408</v>
      </c>
      <c r="G16451" s="408">
        <v>0</v>
      </c>
    </row>
    <row r="16452" spans="1:7" ht="15" x14ac:dyDescent="0.25">
      <c r="A16452" s="407" t="s">
        <v>38453</v>
      </c>
      <c r="B16452" s="407" t="s">
        <v>38454</v>
      </c>
      <c r="C16452" s="406"/>
      <c r="D16452" s="408">
        <v>12.23</v>
      </c>
      <c r="E16452" s="408">
        <v>12.23</v>
      </c>
      <c r="F16452" s="409">
        <v>43010.625763888886</v>
      </c>
      <c r="G16452" s="408">
        <v>0</v>
      </c>
    </row>
    <row r="16453" spans="1:7" ht="15" x14ac:dyDescent="0.2">
      <c r="A16453" s="407" t="s">
        <v>38455</v>
      </c>
      <c r="B16453" s="407" t="s">
        <v>38456</v>
      </c>
      <c r="C16453" s="408">
        <v>7.8333000000000004</v>
      </c>
      <c r="D16453" s="408">
        <v>120.53579999999999</v>
      </c>
      <c r="E16453" s="408">
        <v>128.3691</v>
      </c>
      <c r="F16453" s="409">
        <v>43010.625706018516</v>
      </c>
      <c r="G16453" s="408">
        <v>0</v>
      </c>
    </row>
    <row r="16454" spans="1:7" ht="15" x14ac:dyDescent="0.2">
      <c r="A16454" s="407" t="s">
        <v>38457</v>
      </c>
      <c r="B16454" s="407" t="s">
        <v>38458</v>
      </c>
      <c r="C16454" s="408">
        <v>0</v>
      </c>
      <c r="D16454" s="408">
        <v>90.602466666666658</v>
      </c>
      <c r="E16454" s="408">
        <v>90.602466666666658</v>
      </c>
      <c r="F16454" s="409">
        <v>43010.625648148147</v>
      </c>
      <c r="G16454" s="408">
        <v>0</v>
      </c>
    </row>
    <row r="16455" spans="1:7" ht="15" x14ac:dyDescent="0.25">
      <c r="A16455" s="407" t="s">
        <v>38459</v>
      </c>
      <c r="B16455" s="407" t="s">
        <v>38460</v>
      </c>
      <c r="C16455" s="406"/>
      <c r="D16455" s="408">
        <v>12.23</v>
      </c>
      <c r="E16455" s="408">
        <v>12.23</v>
      </c>
      <c r="F16455" s="409">
        <v>43010.625590277778</v>
      </c>
      <c r="G16455" s="408">
        <v>0</v>
      </c>
    </row>
    <row r="16456" spans="1:7" ht="15" x14ac:dyDescent="0.2">
      <c r="A16456" s="407" t="s">
        <v>38461</v>
      </c>
      <c r="B16456" s="407" t="s">
        <v>38462</v>
      </c>
      <c r="C16456" s="408">
        <v>2</v>
      </c>
      <c r="D16456" s="408">
        <v>87.235799999999998</v>
      </c>
      <c r="E16456" s="408">
        <v>89.235799999999998</v>
      </c>
      <c r="F16456" s="409">
        <v>43010.625509259262</v>
      </c>
      <c r="G16456" s="408">
        <v>0</v>
      </c>
    </row>
    <row r="16457" spans="1:7" ht="15" x14ac:dyDescent="0.25">
      <c r="A16457" s="407" t="s">
        <v>38463</v>
      </c>
      <c r="B16457" s="407" t="s">
        <v>38464</v>
      </c>
      <c r="C16457" s="406"/>
      <c r="D16457" s="408">
        <v>15.64</v>
      </c>
      <c r="E16457" s="408">
        <v>15.64</v>
      </c>
      <c r="F16457" s="409">
        <v>43010.625451388885</v>
      </c>
      <c r="G16457" s="408">
        <v>0</v>
      </c>
    </row>
    <row r="16458" spans="1:7" ht="15" x14ac:dyDescent="0.2">
      <c r="A16458" s="407" t="s">
        <v>26166</v>
      </c>
      <c r="B16458" s="407" t="s">
        <v>40423</v>
      </c>
      <c r="C16458" s="408">
        <v>6.5500000000000007</v>
      </c>
      <c r="D16458" s="408">
        <v>43.772570000000002</v>
      </c>
      <c r="E16458" s="408">
        <v>53.822569999999999</v>
      </c>
      <c r="F16458" s="409">
        <v>45813.550092592595</v>
      </c>
      <c r="G16458" s="408">
        <v>0</v>
      </c>
    </row>
    <row r="16459" spans="1:7" ht="15" x14ac:dyDescent="0.2">
      <c r="A16459" s="407" t="s">
        <v>26167</v>
      </c>
      <c r="B16459" s="407" t="s">
        <v>40424</v>
      </c>
      <c r="C16459" s="408">
        <v>5.8333000000000004</v>
      </c>
      <c r="D16459" s="408">
        <v>48.204900000000002</v>
      </c>
      <c r="E16459" s="408">
        <v>54.038200000000003</v>
      </c>
      <c r="F16459" s="409">
        <v>45744.928379629629</v>
      </c>
      <c r="G16459" s="408">
        <v>0</v>
      </c>
    </row>
    <row r="16460" spans="1:7" ht="15" x14ac:dyDescent="0.2">
      <c r="A16460" s="407" t="s">
        <v>26168</v>
      </c>
      <c r="B16460" s="407" t="s">
        <v>34176</v>
      </c>
      <c r="C16460" s="408">
        <v>1.55</v>
      </c>
      <c r="D16460" s="408">
        <v>34.379529619329602</v>
      </c>
      <c r="E16460" s="408">
        <v>35.9295296193296</v>
      </c>
      <c r="F16460" s="409">
        <v>45932.463148148148</v>
      </c>
      <c r="G16460" s="408">
        <v>0</v>
      </c>
    </row>
    <row r="16461" spans="1:7" ht="15" x14ac:dyDescent="0.2">
      <c r="A16461" s="407" t="s">
        <v>26169</v>
      </c>
      <c r="B16461" s="407" t="s">
        <v>26170</v>
      </c>
      <c r="C16461" s="408">
        <v>2.5499999999999998</v>
      </c>
      <c r="D16461" s="408">
        <v>33.96</v>
      </c>
      <c r="E16461" s="408">
        <v>36.51</v>
      </c>
      <c r="F16461" s="409">
        <v>44510.546550925923</v>
      </c>
      <c r="G16461" s="408">
        <v>0</v>
      </c>
    </row>
    <row r="16462" spans="1:7" ht="15" x14ac:dyDescent="0.25">
      <c r="A16462" s="407" t="s">
        <v>38465</v>
      </c>
      <c r="B16462" s="407" t="s">
        <v>38466</v>
      </c>
      <c r="C16462" s="406"/>
      <c r="D16462" s="406"/>
      <c r="E16462" s="406"/>
      <c r="F16462" s="409">
        <v>43010.629930555559</v>
      </c>
      <c r="G16462" s="408">
        <v>0</v>
      </c>
    </row>
    <row r="16463" spans="1:7" ht="15" x14ac:dyDescent="0.2">
      <c r="A16463" s="407" t="s">
        <v>26171</v>
      </c>
      <c r="B16463" s="407" t="s">
        <v>33434</v>
      </c>
      <c r="C16463" s="408">
        <v>1.6</v>
      </c>
      <c r="D16463" s="408">
        <v>42.983060000000002</v>
      </c>
      <c r="E16463" s="408">
        <v>44.583060000000003</v>
      </c>
      <c r="F16463" s="409">
        <v>46080.40121527778</v>
      </c>
      <c r="G16463" s="408">
        <v>0</v>
      </c>
    </row>
    <row r="16464" spans="1:7" ht="15" x14ac:dyDescent="0.2">
      <c r="A16464" s="407" t="s">
        <v>26172</v>
      </c>
      <c r="B16464" s="407" t="s">
        <v>26173</v>
      </c>
      <c r="C16464" s="408">
        <v>1.05</v>
      </c>
      <c r="D16464" s="408">
        <v>47.436399999999999</v>
      </c>
      <c r="E16464" s="408">
        <v>48.486399999999996</v>
      </c>
      <c r="F16464" s="409">
        <v>44510.545590277776</v>
      </c>
      <c r="G16464" s="408">
        <v>0</v>
      </c>
    </row>
    <row r="16465" spans="1:7" ht="15" x14ac:dyDescent="0.2">
      <c r="A16465" s="407" t="s">
        <v>26174</v>
      </c>
      <c r="B16465" s="407" t="s">
        <v>33435</v>
      </c>
      <c r="C16465" s="408">
        <v>0.75</v>
      </c>
      <c r="D16465" s="408">
        <v>20.532399999999999</v>
      </c>
      <c r="E16465" s="408">
        <v>22.032399999999999</v>
      </c>
      <c r="F16465" s="409">
        <v>45813.553935185184</v>
      </c>
      <c r="G16465" s="408">
        <v>0</v>
      </c>
    </row>
    <row r="16466" spans="1:7" ht="15" x14ac:dyDescent="0.2">
      <c r="A16466" s="407" t="s">
        <v>26175</v>
      </c>
      <c r="B16466" s="407" t="s">
        <v>26176</v>
      </c>
      <c r="C16466" s="408">
        <v>1.05</v>
      </c>
      <c r="D16466" s="408">
        <v>32.577800000000003</v>
      </c>
      <c r="E16466" s="408">
        <v>33.627800000000001</v>
      </c>
      <c r="F16466" s="409">
        <v>45399.476157407407</v>
      </c>
      <c r="G16466" s="408">
        <v>0</v>
      </c>
    </row>
    <row r="16467" spans="1:7" ht="15" x14ac:dyDescent="0.2">
      <c r="A16467" s="407" t="s">
        <v>26177</v>
      </c>
      <c r="B16467" s="407" t="s">
        <v>26178</v>
      </c>
      <c r="C16467" s="408">
        <v>1</v>
      </c>
      <c r="D16467" s="408">
        <v>47.821199999999997</v>
      </c>
      <c r="E16467" s="408">
        <v>48.821199999999997</v>
      </c>
      <c r="F16467" s="409">
        <v>43244.413321759261</v>
      </c>
      <c r="G16467" s="408">
        <v>0</v>
      </c>
    </row>
    <row r="16468" spans="1:7" ht="15" x14ac:dyDescent="0.25">
      <c r="A16468" s="407" t="s">
        <v>26179</v>
      </c>
      <c r="B16468" s="407" t="s">
        <v>26180</v>
      </c>
      <c r="C16468" s="406"/>
      <c r="D16468" s="408">
        <v>674.80899999999997</v>
      </c>
      <c r="E16468" s="408">
        <v>674.80899999999997</v>
      </c>
      <c r="F16468" s="409">
        <v>43010.632685185185</v>
      </c>
      <c r="G16468" s="408">
        <v>0</v>
      </c>
    </row>
    <row r="16469" spans="1:7" ht="15" x14ac:dyDescent="0.2">
      <c r="A16469" s="407" t="s">
        <v>26181</v>
      </c>
      <c r="B16469" s="407" t="s">
        <v>26182</v>
      </c>
      <c r="C16469" s="408">
        <v>2</v>
      </c>
      <c r="D16469" s="408">
        <v>106.59810929166204</v>
      </c>
      <c r="E16469" s="408">
        <v>111.09810929166203</v>
      </c>
      <c r="F16469" s="409">
        <v>45146.760925925926</v>
      </c>
      <c r="G16469" s="408">
        <v>0</v>
      </c>
    </row>
    <row r="16470" spans="1:7" ht="15" x14ac:dyDescent="0.25">
      <c r="A16470" s="407" t="s">
        <v>26183</v>
      </c>
      <c r="B16470" s="407" t="s">
        <v>26184</v>
      </c>
      <c r="C16470" s="406"/>
      <c r="D16470" s="408">
        <v>26.459900000000001</v>
      </c>
      <c r="E16470" s="408">
        <v>26.459900000000001</v>
      </c>
      <c r="F16470" s="409">
        <v>44530.361770833333</v>
      </c>
      <c r="G16470" s="408">
        <v>0</v>
      </c>
    </row>
    <row r="16471" spans="1:7" ht="15" x14ac:dyDescent="0.2">
      <c r="A16471" s="407" t="s">
        <v>26185</v>
      </c>
      <c r="B16471" s="407" t="s">
        <v>26180</v>
      </c>
      <c r="C16471" s="408">
        <v>0</v>
      </c>
      <c r="D16471" s="408">
        <v>516.24</v>
      </c>
      <c r="E16471" s="408">
        <v>516.24</v>
      </c>
      <c r="F16471" s="409">
        <v>45057.453680555554</v>
      </c>
      <c r="G16471" s="408">
        <v>0</v>
      </c>
    </row>
    <row r="16472" spans="1:7" ht="15" x14ac:dyDescent="0.2">
      <c r="A16472" s="407" t="s">
        <v>26186</v>
      </c>
      <c r="B16472" s="407" t="s">
        <v>40425</v>
      </c>
      <c r="C16472" s="408">
        <v>0</v>
      </c>
      <c r="D16472" s="408">
        <v>87.45</v>
      </c>
      <c r="E16472" s="408">
        <v>87.45</v>
      </c>
      <c r="F16472" s="409">
        <v>45740.69871527778</v>
      </c>
      <c r="G16472" s="408">
        <v>0</v>
      </c>
    </row>
    <row r="16473" spans="1:7" ht="15" x14ac:dyDescent="0.2">
      <c r="A16473" s="407" t="s">
        <v>26187</v>
      </c>
      <c r="B16473" s="407" t="s">
        <v>40481</v>
      </c>
      <c r="C16473" s="408">
        <v>0</v>
      </c>
      <c r="D16473" s="408">
        <v>501.86058000000003</v>
      </c>
      <c r="E16473" s="408">
        <v>501.86058000000003</v>
      </c>
      <c r="F16473" s="409">
        <v>45587.573923611111</v>
      </c>
      <c r="G16473" s="408">
        <v>0</v>
      </c>
    </row>
    <row r="16474" spans="1:7" ht="15" x14ac:dyDescent="0.2">
      <c r="A16474" s="407" t="s">
        <v>26188</v>
      </c>
      <c r="B16474" s="407" t="s">
        <v>40480</v>
      </c>
      <c r="C16474" s="408">
        <v>15.35</v>
      </c>
      <c r="D16474" s="408">
        <v>145.37</v>
      </c>
      <c r="E16474" s="408">
        <v>166.47</v>
      </c>
      <c r="F16474" s="409">
        <v>45573.699733796297</v>
      </c>
      <c r="G16474" s="408">
        <v>0</v>
      </c>
    </row>
    <row r="16475" spans="1:7" ht="15" x14ac:dyDescent="0.2">
      <c r="A16475" s="407" t="s">
        <v>26189</v>
      </c>
      <c r="B16475" s="407" t="s">
        <v>40479</v>
      </c>
      <c r="C16475" s="408">
        <v>15.35</v>
      </c>
      <c r="D16475" s="408">
        <v>158.96619947507546</v>
      </c>
      <c r="E16475" s="408">
        <v>180.06619947507545</v>
      </c>
      <c r="F16475" s="409">
        <v>45575.504895833335</v>
      </c>
      <c r="G16475" s="408">
        <v>0</v>
      </c>
    </row>
    <row r="16476" spans="1:7" ht="15" x14ac:dyDescent="0.2">
      <c r="A16476" s="407" t="s">
        <v>26190</v>
      </c>
      <c r="B16476" s="407" t="s">
        <v>26191</v>
      </c>
      <c r="C16476" s="408">
        <v>15.85</v>
      </c>
      <c r="D16476" s="408">
        <v>145.05845874804305</v>
      </c>
      <c r="E16476" s="408">
        <v>166.65845874804305</v>
      </c>
      <c r="F16476" s="409">
        <v>45138.490405092591</v>
      </c>
      <c r="G16476" s="408">
        <v>0</v>
      </c>
    </row>
    <row r="16477" spans="1:7" ht="15" x14ac:dyDescent="0.2">
      <c r="A16477" s="407" t="s">
        <v>26192</v>
      </c>
      <c r="B16477" s="407" t="s">
        <v>26193</v>
      </c>
      <c r="C16477" s="408">
        <v>15.85</v>
      </c>
      <c r="D16477" s="408">
        <v>144.93</v>
      </c>
      <c r="E16477" s="408">
        <v>166.53</v>
      </c>
      <c r="F16477" s="409">
        <v>45138.490451388891</v>
      </c>
      <c r="G16477" s="408">
        <v>0</v>
      </c>
    </row>
    <row r="16478" spans="1:7" ht="15" x14ac:dyDescent="0.2">
      <c r="A16478" s="407" t="s">
        <v>26194</v>
      </c>
      <c r="B16478" s="407" t="s">
        <v>26195</v>
      </c>
      <c r="C16478" s="408">
        <v>0</v>
      </c>
      <c r="D16478" s="408">
        <v>16.8</v>
      </c>
      <c r="E16478" s="408">
        <v>16.8</v>
      </c>
      <c r="F16478" s="409">
        <v>45930.636064814818</v>
      </c>
      <c r="G16478" s="408">
        <v>0</v>
      </c>
    </row>
    <row r="16479" spans="1:7" ht="15" x14ac:dyDescent="0.2">
      <c r="A16479" s="407" t="s">
        <v>26196</v>
      </c>
      <c r="B16479" s="407" t="s">
        <v>26197</v>
      </c>
      <c r="C16479" s="408">
        <v>0</v>
      </c>
      <c r="D16479" s="408">
        <v>0.42</v>
      </c>
      <c r="E16479" s="408">
        <v>0.42</v>
      </c>
      <c r="F16479" s="409">
        <v>44510.606689814813</v>
      </c>
      <c r="G16479" s="408">
        <v>0</v>
      </c>
    </row>
    <row r="16480" spans="1:7" ht="15" x14ac:dyDescent="0.2">
      <c r="A16480" s="407" t="s">
        <v>26198</v>
      </c>
      <c r="B16480" s="407" t="s">
        <v>26199</v>
      </c>
      <c r="C16480" s="408">
        <v>0</v>
      </c>
      <c r="D16480" s="408">
        <v>5.2</v>
      </c>
      <c r="E16480" s="408">
        <v>5.2</v>
      </c>
      <c r="F16480" s="409">
        <v>44523.357314814813</v>
      </c>
      <c r="G16480" s="408">
        <v>0</v>
      </c>
    </row>
    <row r="16481" spans="1:7" ht="15" x14ac:dyDescent="0.2">
      <c r="A16481" s="407" t="s">
        <v>26200</v>
      </c>
      <c r="B16481" s="407" t="s">
        <v>26201</v>
      </c>
      <c r="C16481" s="408">
        <v>0</v>
      </c>
      <c r="D16481" s="408">
        <v>49</v>
      </c>
      <c r="E16481" s="408">
        <v>49</v>
      </c>
      <c r="F16481" s="409">
        <v>44022.435740740744</v>
      </c>
      <c r="G16481" s="408">
        <v>0</v>
      </c>
    </row>
    <row r="16482" spans="1:7" ht="15" x14ac:dyDescent="0.2">
      <c r="A16482" s="407" t="s">
        <v>26202</v>
      </c>
      <c r="B16482" s="407" t="s">
        <v>26203</v>
      </c>
      <c r="C16482" s="408">
        <v>0</v>
      </c>
      <c r="D16482" s="408">
        <v>7</v>
      </c>
      <c r="E16482" s="408">
        <v>7</v>
      </c>
      <c r="F16482" s="409">
        <v>44022.435891203706</v>
      </c>
      <c r="G16482" s="408">
        <v>0</v>
      </c>
    </row>
    <row r="16483" spans="1:7" ht="15" x14ac:dyDescent="0.2">
      <c r="A16483" s="407" t="s">
        <v>26204</v>
      </c>
      <c r="B16483" s="407" t="s">
        <v>34177</v>
      </c>
      <c r="C16483" s="408">
        <v>5.8333000000000004</v>
      </c>
      <c r="D16483" s="408">
        <v>14.35</v>
      </c>
      <c r="E16483" s="408">
        <v>20.183299999999999</v>
      </c>
      <c r="F16483" s="409">
        <v>45497.408518518518</v>
      </c>
      <c r="G16483" s="408">
        <v>0</v>
      </c>
    </row>
    <row r="16484" spans="1:7" ht="15" x14ac:dyDescent="0.2">
      <c r="A16484" s="407" t="s">
        <v>26205</v>
      </c>
      <c r="B16484" s="407" t="s">
        <v>26206</v>
      </c>
      <c r="C16484" s="408">
        <v>0</v>
      </c>
      <c r="D16484" s="408">
        <v>6.5</v>
      </c>
      <c r="E16484" s="408">
        <v>6.5</v>
      </c>
      <c r="F16484" s="409">
        <v>45328.487824074073</v>
      </c>
      <c r="G16484" s="408">
        <v>0</v>
      </c>
    </row>
    <row r="16485" spans="1:7" ht="15" x14ac:dyDescent="0.2">
      <c r="A16485" s="407" t="s">
        <v>26207</v>
      </c>
      <c r="B16485" s="407" t="s">
        <v>26208</v>
      </c>
      <c r="C16485" s="408">
        <v>0</v>
      </c>
      <c r="D16485" s="408">
        <v>16.8</v>
      </c>
      <c r="E16485" s="408">
        <v>16.8</v>
      </c>
      <c r="F16485" s="409">
        <v>44881.409594907411</v>
      </c>
      <c r="G16485" s="408">
        <v>0</v>
      </c>
    </row>
    <row r="16486" spans="1:7" ht="15" x14ac:dyDescent="0.2">
      <c r="A16486" s="407" t="s">
        <v>26209</v>
      </c>
      <c r="B16486" s="407" t="s">
        <v>26210</v>
      </c>
      <c r="C16486" s="408">
        <v>0</v>
      </c>
      <c r="D16486" s="408">
        <v>28.05</v>
      </c>
      <c r="E16486" s="408">
        <v>28.05</v>
      </c>
      <c r="F16486" s="409">
        <v>45212.524189814816</v>
      </c>
      <c r="G16486" s="408">
        <v>0</v>
      </c>
    </row>
    <row r="16487" spans="1:7" ht="15" x14ac:dyDescent="0.2">
      <c r="A16487" s="407" t="s">
        <v>26211</v>
      </c>
      <c r="B16487" s="407" t="s">
        <v>26212</v>
      </c>
      <c r="C16487" s="408">
        <v>0</v>
      </c>
      <c r="D16487" s="408">
        <v>60</v>
      </c>
      <c r="E16487" s="408">
        <v>60</v>
      </c>
      <c r="F16487" s="409">
        <v>45196.365289351852</v>
      </c>
      <c r="G16487" s="408">
        <v>0</v>
      </c>
    </row>
    <row r="16488" spans="1:7" ht="15" x14ac:dyDescent="0.2">
      <c r="A16488" s="407" t="s">
        <v>26213</v>
      </c>
      <c r="B16488" s="407" t="s">
        <v>26214</v>
      </c>
      <c r="C16488" s="408">
        <v>0</v>
      </c>
      <c r="D16488" s="408">
        <v>5.9</v>
      </c>
      <c r="E16488" s="408">
        <v>5.9</v>
      </c>
      <c r="F16488" s="409">
        <v>45910.364363425928</v>
      </c>
      <c r="G16488" s="408">
        <v>0</v>
      </c>
    </row>
    <row r="16489" spans="1:7" ht="15" x14ac:dyDescent="0.2">
      <c r="A16489" s="407" t="s">
        <v>26215</v>
      </c>
      <c r="B16489" s="407" t="s">
        <v>26216</v>
      </c>
      <c r="C16489" s="408">
        <v>0</v>
      </c>
      <c r="D16489" s="408">
        <v>23.25</v>
      </c>
      <c r="E16489" s="408">
        <v>23.25</v>
      </c>
      <c r="F16489" s="409">
        <v>44819.36210648148</v>
      </c>
      <c r="G16489" s="408">
        <v>39</v>
      </c>
    </row>
    <row r="16490" spans="1:7" ht="15" x14ac:dyDescent="0.25">
      <c r="A16490" s="407" t="s">
        <v>26217</v>
      </c>
      <c r="B16490" s="407" t="s">
        <v>26218</v>
      </c>
      <c r="C16490" s="406"/>
      <c r="D16490" s="406"/>
      <c r="E16490" s="406"/>
      <c r="F16490" s="409">
        <v>43010.567650462966</v>
      </c>
      <c r="G16490" s="408">
        <v>0</v>
      </c>
    </row>
    <row r="16491" spans="1:7" ht="15" x14ac:dyDescent="0.25">
      <c r="A16491" s="407" t="s">
        <v>26219</v>
      </c>
      <c r="B16491" s="407" t="s">
        <v>26220</v>
      </c>
      <c r="C16491" s="406"/>
      <c r="D16491" s="408">
        <v>6.9</v>
      </c>
      <c r="E16491" s="408">
        <v>6.9</v>
      </c>
      <c r="F16491" s="409">
        <v>43010.577766203707</v>
      </c>
      <c r="G16491" s="408">
        <v>0</v>
      </c>
    </row>
    <row r="16492" spans="1:7" ht="15" x14ac:dyDescent="0.25">
      <c r="A16492" s="407" t="s">
        <v>26221</v>
      </c>
      <c r="B16492" s="407" t="s">
        <v>26222</v>
      </c>
      <c r="C16492" s="406"/>
      <c r="D16492" s="408">
        <v>14.35</v>
      </c>
      <c r="E16492" s="408">
        <v>14.35</v>
      </c>
      <c r="F16492" s="409">
        <v>44523.589467592596</v>
      </c>
      <c r="G16492" s="408">
        <v>0</v>
      </c>
    </row>
    <row r="16493" spans="1:7" ht="15" x14ac:dyDescent="0.2">
      <c r="A16493" s="407" t="s">
        <v>26223</v>
      </c>
      <c r="B16493" s="407" t="s">
        <v>26224</v>
      </c>
      <c r="C16493" s="408">
        <v>0.5</v>
      </c>
      <c r="D16493" s="408">
        <v>5.9</v>
      </c>
      <c r="E16493" s="408">
        <v>6.4</v>
      </c>
      <c r="F16493" s="409">
        <v>43010.644594907404</v>
      </c>
      <c r="G16493" s="408">
        <v>0</v>
      </c>
    </row>
    <row r="16494" spans="1:7" ht="15" x14ac:dyDescent="0.25">
      <c r="A16494" s="407" t="s">
        <v>26225</v>
      </c>
      <c r="B16494" s="407" t="s">
        <v>26226</v>
      </c>
      <c r="C16494" s="406"/>
      <c r="D16494" s="408">
        <v>13.2</v>
      </c>
      <c r="E16494" s="408">
        <v>13.2</v>
      </c>
      <c r="F16494" s="409">
        <v>44523.356550925928</v>
      </c>
      <c r="G16494" s="408">
        <v>0</v>
      </c>
    </row>
    <row r="16495" spans="1:7" ht="15" x14ac:dyDescent="0.25">
      <c r="A16495" s="407" t="s">
        <v>26227</v>
      </c>
      <c r="B16495" s="407" t="s">
        <v>26228</v>
      </c>
      <c r="C16495" s="406"/>
      <c r="D16495" s="406"/>
      <c r="E16495" s="406"/>
      <c r="F16495" s="409">
        <v>44517.565717592595</v>
      </c>
      <c r="G16495" s="408">
        <v>0</v>
      </c>
    </row>
    <row r="16496" spans="1:7" ht="15" x14ac:dyDescent="0.25">
      <c r="A16496" s="407" t="s">
        <v>26229</v>
      </c>
      <c r="B16496" s="407" t="s">
        <v>26230</v>
      </c>
      <c r="C16496" s="406"/>
      <c r="D16496" s="406"/>
      <c r="E16496" s="406"/>
      <c r="F16496" s="409">
        <v>44517.564432870371</v>
      </c>
      <c r="G16496" s="408">
        <v>0</v>
      </c>
    </row>
    <row r="16497" spans="1:7" ht="15" x14ac:dyDescent="0.2">
      <c r="A16497" s="407" t="s">
        <v>38467</v>
      </c>
      <c r="B16497" s="407" t="s">
        <v>38468</v>
      </c>
      <c r="C16497" s="408">
        <v>0</v>
      </c>
      <c r="D16497" s="408">
        <v>35.6</v>
      </c>
      <c r="E16497" s="408">
        <v>35.6</v>
      </c>
      <c r="F16497" s="409">
        <v>43347.488692129627</v>
      </c>
      <c r="G16497" s="408">
        <v>0</v>
      </c>
    </row>
    <row r="16498" spans="1:7" ht="15" x14ac:dyDescent="0.2">
      <c r="A16498" s="407" t="s">
        <v>26231</v>
      </c>
      <c r="B16498" s="407" t="s">
        <v>26232</v>
      </c>
      <c r="C16498" s="408">
        <v>0</v>
      </c>
      <c r="D16498" s="408">
        <v>52.3</v>
      </c>
      <c r="E16498" s="408">
        <v>52.3</v>
      </c>
      <c r="F16498" s="409">
        <v>44623.462604166663</v>
      </c>
      <c r="G16498" s="408">
        <v>0</v>
      </c>
    </row>
    <row r="16499" spans="1:7" ht="15" x14ac:dyDescent="0.2">
      <c r="A16499" s="407" t="s">
        <v>26233</v>
      </c>
      <c r="B16499" s="407" t="s">
        <v>26234</v>
      </c>
      <c r="C16499" s="408">
        <v>0</v>
      </c>
      <c r="D16499" s="408">
        <v>10.5</v>
      </c>
      <c r="E16499" s="408">
        <v>10.5</v>
      </c>
      <c r="F16499" s="409">
        <v>44623.45952546296</v>
      </c>
      <c r="G16499" s="408">
        <v>0</v>
      </c>
    </row>
    <row r="16500" spans="1:7" ht="15" x14ac:dyDescent="0.2">
      <c r="A16500" s="407" t="s">
        <v>26235</v>
      </c>
      <c r="B16500" s="407" t="s">
        <v>26236</v>
      </c>
      <c r="C16500" s="408">
        <v>0</v>
      </c>
      <c r="D16500" s="408">
        <v>14.6</v>
      </c>
      <c r="E16500" s="408">
        <v>14.6</v>
      </c>
      <c r="F16500" s="409">
        <v>44819.363495370373</v>
      </c>
      <c r="G16500" s="408">
        <v>0</v>
      </c>
    </row>
    <row r="16501" spans="1:7" ht="15" x14ac:dyDescent="0.2">
      <c r="A16501" s="407" t="s">
        <v>26237</v>
      </c>
      <c r="B16501" s="407" t="s">
        <v>26238</v>
      </c>
      <c r="C16501" s="408">
        <v>0</v>
      </c>
      <c r="D16501" s="408">
        <v>17</v>
      </c>
      <c r="E16501" s="408">
        <v>17</v>
      </c>
      <c r="F16501" s="409">
        <v>44819.363842592589</v>
      </c>
      <c r="G16501" s="408">
        <v>0</v>
      </c>
    </row>
    <row r="16502" spans="1:7" ht="15" x14ac:dyDescent="0.2">
      <c r="A16502" s="407" t="s">
        <v>26239</v>
      </c>
      <c r="B16502" s="407" t="s">
        <v>26240</v>
      </c>
      <c r="C16502" s="408">
        <v>0</v>
      </c>
      <c r="D16502" s="408">
        <v>14.8</v>
      </c>
      <c r="E16502" s="408">
        <v>14.8</v>
      </c>
      <c r="F16502" s="409">
        <v>44819.364293981482</v>
      </c>
      <c r="G16502" s="408">
        <v>0</v>
      </c>
    </row>
    <row r="16503" spans="1:7" ht="15" x14ac:dyDescent="0.2">
      <c r="A16503" s="407" t="s">
        <v>26241</v>
      </c>
      <c r="B16503" s="407" t="s">
        <v>26242</v>
      </c>
      <c r="C16503" s="408">
        <v>0</v>
      </c>
      <c r="D16503" s="408">
        <v>13.3</v>
      </c>
      <c r="E16503" s="408">
        <v>13.3</v>
      </c>
      <c r="F16503" s="409">
        <v>44819.36482638889</v>
      </c>
      <c r="G16503" s="408">
        <v>0</v>
      </c>
    </row>
    <row r="16504" spans="1:7" ht="15" x14ac:dyDescent="0.2">
      <c r="A16504" s="407" t="s">
        <v>26243</v>
      </c>
      <c r="B16504" s="407" t="s">
        <v>26244</v>
      </c>
      <c r="C16504" s="408">
        <v>0</v>
      </c>
      <c r="D16504" s="408">
        <v>16.8</v>
      </c>
      <c r="E16504" s="408">
        <v>16.8</v>
      </c>
      <c r="F16504" s="409">
        <v>44819.365219907406</v>
      </c>
      <c r="G16504" s="408">
        <v>0</v>
      </c>
    </row>
    <row r="16505" spans="1:7" ht="15" x14ac:dyDescent="0.2">
      <c r="A16505" s="407" t="s">
        <v>26245</v>
      </c>
      <c r="B16505" s="407" t="s">
        <v>26246</v>
      </c>
      <c r="C16505" s="408">
        <v>0</v>
      </c>
      <c r="D16505" s="408">
        <v>26.5</v>
      </c>
      <c r="E16505" s="408">
        <v>26.5</v>
      </c>
      <c r="F16505" s="409">
        <v>44819.365532407406</v>
      </c>
      <c r="G16505" s="408">
        <v>0</v>
      </c>
    </row>
    <row r="16506" spans="1:7" ht="15" x14ac:dyDescent="0.2">
      <c r="A16506" s="407" t="s">
        <v>26247</v>
      </c>
      <c r="B16506" s="407" t="s">
        <v>26248</v>
      </c>
      <c r="C16506" s="408">
        <v>0</v>
      </c>
      <c r="D16506" s="408">
        <v>24.9</v>
      </c>
      <c r="E16506" s="408">
        <v>24.9</v>
      </c>
      <c r="F16506" s="409">
        <v>44819.36582175926</v>
      </c>
      <c r="G16506" s="408">
        <v>0</v>
      </c>
    </row>
    <row r="16507" spans="1:7" ht="15" x14ac:dyDescent="0.2">
      <c r="A16507" s="407" t="s">
        <v>26249</v>
      </c>
      <c r="B16507" s="407" t="s">
        <v>26250</v>
      </c>
      <c r="C16507" s="408">
        <v>0</v>
      </c>
      <c r="D16507" s="408">
        <v>28.4</v>
      </c>
      <c r="E16507" s="408">
        <v>28.4</v>
      </c>
      <c r="F16507" s="409">
        <v>44819.366168981483</v>
      </c>
      <c r="G16507" s="408">
        <v>0</v>
      </c>
    </row>
    <row r="16508" spans="1:7" ht="15" x14ac:dyDescent="0.2">
      <c r="A16508" s="407" t="s">
        <v>26251</v>
      </c>
      <c r="B16508" s="407" t="s">
        <v>26252</v>
      </c>
      <c r="C16508" s="408">
        <v>0</v>
      </c>
      <c r="D16508" s="408">
        <v>23.9</v>
      </c>
      <c r="E16508" s="408">
        <v>23.9</v>
      </c>
      <c r="F16508" s="409">
        <v>44819.367418981485</v>
      </c>
      <c r="G16508" s="408">
        <v>0</v>
      </c>
    </row>
    <row r="16509" spans="1:7" ht="15" x14ac:dyDescent="0.2">
      <c r="A16509" s="407" t="s">
        <v>26253</v>
      </c>
      <c r="B16509" s="407" t="s">
        <v>26254</v>
      </c>
      <c r="C16509" s="408">
        <v>0</v>
      </c>
      <c r="D16509" s="408">
        <v>2.66</v>
      </c>
      <c r="E16509" s="408">
        <v>2.66</v>
      </c>
      <c r="F16509" s="409">
        <v>44819.368414351855</v>
      </c>
      <c r="G16509" s="408">
        <v>0</v>
      </c>
    </row>
    <row r="16510" spans="1:7" ht="15" x14ac:dyDescent="0.2">
      <c r="A16510" s="407" t="s">
        <v>26255</v>
      </c>
      <c r="B16510" s="407" t="s">
        <v>26256</v>
      </c>
      <c r="C16510" s="408">
        <v>0</v>
      </c>
      <c r="D16510" s="408">
        <v>13.8</v>
      </c>
      <c r="E16510" s="408">
        <v>13.8</v>
      </c>
      <c r="F16510" s="409">
        <v>44819.36891203704</v>
      </c>
      <c r="G16510" s="408">
        <v>0</v>
      </c>
    </row>
    <row r="16511" spans="1:7" ht="15" x14ac:dyDescent="0.2">
      <c r="A16511" s="407" t="s">
        <v>26257</v>
      </c>
      <c r="B16511" s="407" t="s">
        <v>26258</v>
      </c>
      <c r="C16511" s="408">
        <v>0</v>
      </c>
      <c r="D16511" s="408">
        <v>13.8</v>
      </c>
      <c r="E16511" s="408">
        <v>13.8</v>
      </c>
      <c r="F16511" s="409">
        <v>44819.369293981479</v>
      </c>
      <c r="G16511" s="408">
        <v>0</v>
      </c>
    </row>
    <row r="16512" spans="1:7" ht="15" x14ac:dyDescent="0.2">
      <c r="A16512" s="407" t="s">
        <v>26259</v>
      </c>
      <c r="B16512" s="407" t="s">
        <v>33436</v>
      </c>
      <c r="C16512" s="408">
        <v>0</v>
      </c>
      <c r="D16512" s="408">
        <v>16.2</v>
      </c>
      <c r="E16512" s="408">
        <v>16.2</v>
      </c>
      <c r="F16512" s="409">
        <v>45397.362245370372</v>
      </c>
      <c r="G16512" s="408">
        <v>8</v>
      </c>
    </row>
    <row r="16513" spans="1:7" ht="15" x14ac:dyDescent="0.2">
      <c r="A16513" s="407" t="s">
        <v>26260</v>
      </c>
      <c r="B16513" s="407" t="s">
        <v>26261</v>
      </c>
      <c r="C16513" s="408">
        <v>0</v>
      </c>
      <c r="D16513" s="408">
        <v>12.97</v>
      </c>
      <c r="E16513" s="408">
        <v>12.97</v>
      </c>
      <c r="F16513" s="409">
        <v>45740.675821759258</v>
      </c>
      <c r="G16513" s="408">
        <v>2</v>
      </c>
    </row>
    <row r="16514" spans="1:7" ht="15" x14ac:dyDescent="0.2">
      <c r="A16514" s="407" t="s">
        <v>26262</v>
      </c>
      <c r="B16514" s="407" t="s">
        <v>26263</v>
      </c>
      <c r="C16514" s="408">
        <v>0</v>
      </c>
      <c r="D16514" s="408">
        <v>64.17</v>
      </c>
      <c r="E16514" s="408">
        <v>64.17</v>
      </c>
      <c r="F16514" s="409">
        <v>45740.675000000003</v>
      </c>
      <c r="G16514" s="408">
        <v>2</v>
      </c>
    </row>
    <row r="16515" spans="1:7" ht="15" x14ac:dyDescent="0.2">
      <c r="A16515" s="407" t="s">
        <v>26264</v>
      </c>
      <c r="B16515" s="407" t="s">
        <v>26265</v>
      </c>
      <c r="C16515" s="408">
        <v>0</v>
      </c>
      <c r="D16515" s="408">
        <v>13.8</v>
      </c>
      <c r="E16515" s="408">
        <v>13.8</v>
      </c>
      <c r="F16515" s="409">
        <v>44882.559606481482</v>
      </c>
      <c r="G16515" s="408">
        <v>0</v>
      </c>
    </row>
    <row r="16516" spans="1:7" ht="15" x14ac:dyDescent="0.2">
      <c r="A16516" s="407" t="s">
        <v>26266</v>
      </c>
      <c r="B16516" s="407" t="s">
        <v>26267</v>
      </c>
      <c r="C16516" s="408">
        <v>0</v>
      </c>
      <c r="D16516" s="408">
        <v>13.8</v>
      </c>
      <c r="E16516" s="408">
        <v>13.8</v>
      </c>
      <c r="F16516" s="409">
        <v>44882.55976851852</v>
      </c>
      <c r="G16516" s="408">
        <v>0</v>
      </c>
    </row>
    <row r="16517" spans="1:7" ht="15" x14ac:dyDescent="0.2">
      <c r="A16517" s="407" t="s">
        <v>26268</v>
      </c>
      <c r="B16517" s="407" t="s">
        <v>26269</v>
      </c>
      <c r="C16517" s="408">
        <v>4</v>
      </c>
      <c r="D16517" s="408">
        <v>0.39600000000000002</v>
      </c>
      <c r="E16517" s="408">
        <v>7.8960000000000008</v>
      </c>
      <c r="F16517" s="409">
        <v>45300.390451388892</v>
      </c>
      <c r="G16517" s="408">
        <v>9</v>
      </c>
    </row>
    <row r="16518" spans="1:7" ht="15" x14ac:dyDescent="0.2">
      <c r="A16518" s="407" t="s">
        <v>26270</v>
      </c>
      <c r="B16518" s="407" t="s">
        <v>26271</v>
      </c>
      <c r="C16518" s="408">
        <v>0</v>
      </c>
      <c r="D16518" s="408">
        <v>25.8</v>
      </c>
      <c r="E16518" s="408">
        <v>25.8</v>
      </c>
      <c r="F16518" s="409">
        <v>44511.352037037039</v>
      </c>
      <c r="G16518" s="408">
        <v>0</v>
      </c>
    </row>
    <row r="16519" spans="1:7" ht="15" x14ac:dyDescent="0.25">
      <c r="A16519" s="407" t="s">
        <v>26272</v>
      </c>
      <c r="B16519" s="407" t="s">
        <v>26273</v>
      </c>
      <c r="C16519" s="406"/>
      <c r="D16519" s="408">
        <v>4</v>
      </c>
      <c r="E16519" s="408">
        <v>4</v>
      </c>
      <c r="F16519" s="409">
        <v>44512.430810185186</v>
      </c>
      <c r="G16519" s="408">
        <v>0</v>
      </c>
    </row>
    <row r="16520" spans="1:7" ht="15" x14ac:dyDescent="0.2">
      <c r="A16520" s="407" t="s">
        <v>26274</v>
      </c>
      <c r="B16520" s="407" t="s">
        <v>33437</v>
      </c>
      <c r="C16520" s="408">
        <v>0</v>
      </c>
      <c r="D16520" s="408">
        <v>62.68</v>
      </c>
      <c r="E16520" s="408">
        <v>62.68</v>
      </c>
      <c r="F16520" s="409">
        <v>45345.49664351852</v>
      </c>
      <c r="G16520" s="408">
        <v>0</v>
      </c>
    </row>
    <row r="16521" spans="1:7" ht="15" x14ac:dyDescent="0.2">
      <c r="A16521" s="407" t="s">
        <v>26275</v>
      </c>
      <c r="B16521" s="407" t="s">
        <v>26276</v>
      </c>
      <c r="C16521" s="408">
        <v>2</v>
      </c>
      <c r="D16521" s="408">
        <v>12.9</v>
      </c>
      <c r="E16521" s="408">
        <v>17.400000000000002</v>
      </c>
      <c r="F16521" s="409">
        <v>45386.522569444445</v>
      </c>
      <c r="G16521" s="408">
        <v>18</v>
      </c>
    </row>
    <row r="16522" spans="1:7" ht="15" x14ac:dyDescent="0.2">
      <c r="A16522" s="407" t="s">
        <v>26277</v>
      </c>
      <c r="B16522" s="407" t="s">
        <v>26278</v>
      </c>
      <c r="C16522" s="408">
        <v>0</v>
      </c>
      <c r="D16522" s="408">
        <v>4.1500000000000004</v>
      </c>
      <c r="E16522" s="408">
        <v>4.1500000000000004</v>
      </c>
      <c r="F16522" s="409">
        <v>45424.940509259257</v>
      </c>
      <c r="G16522" s="408">
        <v>7</v>
      </c>
    </row>
    <row r="16523" spans="1:7" ht="15" x14ac:dyDescent="0.2">
      <c r="A16523" s="407" t="s">
        <v>26279</v>
      </c>
      <c r="B16523" s="407" t="s">
        <v>26280</v>
      </c>
      <c r="C16523" s="408">
        <v>0</v>
      </c>
      <c r="D16523" s="408">
        <v>71.400000000000006</v>
      </c>
      <c r="E16523" s="408">
        <v>71.400000000000006</v>
      </c>
      <c r="F16523" s="409">
        <v>45715.717662037037</v>
      </c>
      <c r="G16523" s="408">
        <v>0</v>
      </c>
    </row>
    <row r="16524" spans="1:7" ht="15" x14ac:dyDescent="0.2">
      <c r="A16524" s="407" t="s">
        <v>26281</v>
      </c>
      <c r="B16524" s="407" t="s">
        <v>26282</v>
      </c>
      <c r="C16524" s="408">
        <v>0</v>
      </c>
      <c r="D16524" s="408">
        <v>4.0037500000000001</v>
      </c>
      <c r="E16524" s="408">
        <v>4.0037500000000001</v>
      </c>
      <c r="F16524" s="409">
        <v>45363.360196759262</v>
      </c>
      <c r="G16524" s="408">
        <v>40</v>
      </c>
    </row>
    <row r="16525" spans="1:7" ht="15" x14ac:dyDescent="0.2">
      <c r="A16525" s="407" t="s">
        <v>26283</v>
      </c>
      <c r="B16525" s="407" t="s">
        <v>26284</v>
      </c>
      <c r="C16525" s="408">
        <v>85</v>
      </c>
      <c r="D16525" s="408">
        <v>1806.2621999999999</v>
      </c>
      <c r="E16525" s="408">
        <v>1891.2621999999999</v>
      </c>
      <c r="F16525" s="409">
        <v>44512.418310185189</v>
      </c>
      <c r="G16525" s="408">
        <v>0</v>
      </c>
    </row>
    <row r="16526" spans="1:7" ht="15" x14ac:dyDescent="0.2">
      <c r="A16526" s="407" t="s">
        <v>26285</v>
      </c>
      <c r="B16526" s="407" t="s">
        <v>26286</v>
      </c>
      <c r="C16526" s="408">
        <v>85</v>
      </c>
      <c r="D16526" s="408">
        <v>1858.6342</v>
      </c>
      <c r="E16526" s="408">
        <v>1943.6342</v>
      </c>
      <c r="F16526" s="409">
        <v>44512.418657407405</v>
      </c>
      <c r="G16526" s="408">
        <v>0</v>
      </c>
    </row>
    <row r="16527" spans="1:7" ht="15" x14ac:dyDescent="0.2">
      <c r="A16527" s="407" t="s">
        <v>26287</v>
      </c>
      <c r="B16527" s="407" t="s">
        <v>26288</v>
      </c>
      <c r="C16527" s="408">
        <v>85</v>
      </c>
      <c r="D16527" s="408">
        <v>1858.6342</v>
      </c>
      <c r="E16527" s="408">
        <v>1943.6342</v>
      </c>
      <c r="F16527" s="409">
        <v>44512.418981481482</v>
      </c>
      <c r="G16527" s="408">
        <v>0</v>
      </c>
    </row>
    <row r="16528" spans="1:7" ht="15" x14ac:dyDescent="0.2">
      <c r="A16528" s="407" t="s">
        <v>26289</v>
      </c>
      <c r="B16528" s="407" t="s">
        <v>26290</v>
      </c>
      <c r="C16528" s="408">
        <v>85</v>
      </c>
      <c r="D16528" s="408">
        <v>2152.6532999999999</v>
      </c>
      <c r="E16528" s="408">
        <v>2237.6532999999999</v>
      </c>
      <c r="F16528" s="409">
        <v>44517.431331018517</v>
      </c>
      <c r="G16528" s="408">
        <v>0</v>
      </c>
    </row>
    <row r="16529" spans="1:7" ht="15" x14ac:dyDescent="0.2">
      <c r="A16529" s="407" t="s">
        <v>26291</v>
      </c>
      <c r="B16529" s="407" t="s">
        <v>26292</v>
      </c>
      <c r="C16529" s="408">
        <v>85</v>
      </c>
      <c r="D16529" s="408">
        <v>1803.8782000000001</v>
      </c>
      <c r="E16529" s="408">
        <v>1888.8782000000001</v>
      </c>
      <c r="F16529" s="409">
        <v>44512.417141203703</v>
      </c>
      <c r="G16529" s="408">
        <v>0</v>
      </c>
    </row>
    <row r="16530" spans="1:7" ht="15" x14ac:dyDescent="0.2">
      <c r="A16530" s="407" t="s">
        <v>26293</v>
      </c>
      <c r="B16530" s="407" t="s">
        <v>26294</v>
      </c>
      <c r="C16530" s="408">
        <v>85</v>
      </c>
      <c r="D16530" s="408">
        <v>1856.2501999999999</v>
      </c>
      <c r="E16530" s="408">
        <v>1941.2501999999999</v>
      </c>
      <c r="F16530" s="409">
        <v>44512.417557870373</v>
      </c>
      <c r="G16530" s="408">
        <v>0</v>
      </c>
    </row>
    <row r="16531" spans="1:7" ht="15" x14ac:dyDescent="0.2">
      <c r="A16531" s="407" t="s">
        <v>26295</v>
      </c>
      <c r="B16531" s="407" t="s">
        <v>26296</v>
      </c>
      <c r="C16531" s="408">
        <v>85</v>
      </c>
      <c r="D16531" s="408">
        <v>1856.2501999999999</v>
      </c>
      <c r="E16531" s="408">
        <v>1941.2501999999999</v>
      </c>
      <c r="F16531" s="409">
        <v>44512.417928240742</v>
      </c>
      <c r="G16531" s="408">
        <v>0</v>
      </c>
    </row>
    <row r="16532" spans="1:7" ht="15" x14ac:dyDescent="0.2">
      <c r="A16532" s="407" t="s">
        <v>26297</v>
      </c>
      <c r="B16532" s="407" t="s">
        <v>26298</v>
      </c>
      <c r="C16532" s="408">
        <v>85</v>
      </c>
      <c r="D16532" s="408">
        <v>2150.2692999999999</v>
      </c>
      <c r="E16532" s="408">
        <v>2235.2692999999999</v>
      </c>
      <c r="F16532" s="409">
        <v>44517.431018518517</v>
      </c>
      <c r="G16532" s="408">
        <v>0</v>
      </c>
    </row>
    <row r="16533" spans="1:7" ht="15" x14ac:dyDescent="0.2">
      <c r="A16533" s="407" t="s">
        <v>26299</v>
      </c>
      <c r="B16533" s="407" t="s">
        <v>26300</v>
      </c>
      <c r="C16533" s="408">
        <v>5</v>
      </c>
      <c r="D16533" s="408">
        <v>1806.2621999999999</v>
      </c>
      <c r="E16533" s="408">
        <v>1811.2621999999999</v>
      </c>
      <c r="F16533" s="409">
        <v>44523.572569444441</v>
      </c>
      <c r="G16533" s="408">
        <v>0</v>
      </c>
    </row>
    <row r="16534" spans="1:7" ht="15" x14ac:dyDescent="0.2">
      <c r="A16534" s="407" t="s">
        <v>26301</v>
      </c>
      <c r="B16534" s="407" t="s">
        <v>26302</v>
      </c>
      <c r="C16534" s="408">
        <v>5</v>
      </c>
      <c r="D16534" s="408">
        <v>1803.8782000000001</v>
      </c>
      <c r="E16534" s="408">
        <v>1808.8782000000001</v>
      </c>
      <c r="F16534" s="409">
        <v>44523.572280092594</v>
      </c>
      <c r="G16534" s="408">
        <v>0</v>
      </c>
    </row>
    <row r="16535" spans="1:7" ht="15" x14ac:dyDescent="0.25">
      <c r="A16535" s="407" t="s">
        <v>26303</v>
      </c>
      <c r="B16535" s="407" t="s">
        <v>26304</v>
      </c>
      <c r="C16535" s="406"/>
      <c r="D16535" s="408">
        <v>346.39109999999999</v>
      </c>
      <c r="E16535" s="408">
        <v>346.39109999999999</v>
      </c>
      <c r="F16535" s="409">
        <v>43014.387488425928</v>
      </c>
      <c r="G16535" s="408">
        <v>0</v>
      </c>
    </row>
    <row r="16536" spans="1:7" ht="15" x14ac:dyDescent="0.25">
      <c r="A16536" s="407" t="s">
        <v>26305</v>
      </c>
      <c r="B16536" s="407" t="s">
        <v>26306</v>
      </c>
      <c r="C16536" s="406"/>
      <c r="D16536" s="408">
        <v>52.372</v>
      </c>
      <c r="E16536" s="408">
        <v>52.372</v>
      </c>
      <c r="F16536" s="409">
        <v>43014.389120370368</v>
      </c>
      <c r="G16536" s="408">
        <v>0</v>
      </c>
    </row>
    <row r="16537" spans="1:7" ht="15" x14ac:dyDescent="0.25">
      <c r="A16537" s="407" t="s">
        <v>26307</v>
      </c>
      <c r="B16537" s="407" t="s">
        <v>26308</v>
      </c>
      <c r="C16537" s="406"/>
      <c r="D16537" s="408">
        <v>393</v>
      </c>
      <c r="E16537" s="408">
        <v>393</v>
      </c>
      <c r="F16537" s="409">
        <v>43013.374907407408</v>
      </c>
      <c r="G16537" s="408">
        <v>0</v>
      </c>
    </row>
    <row r="16538" spans="1:7" ht="15" x14ac:dyDescent="0.25">
      <c r="A16538" s="407" t="s">
        <v>26309</v>
      </c>
      <c r="B16538" s="407" t="s">
        <v>26310</v>
      </c>
      <c r="C16538" s="406"/>
      <c r="D16538" s="408">
        <v>393</v>
      </c>
      <c r="E16538" s="408">
        <v>393</v>
      </c>
      <c r="F16538" s="409">
        <v>43013.374837962961</v>
      </c>
      <c r="G16538" s="408">
        <v>0</v>
      </c>
    </row>
    <row r="16539" spans="1:7" ht="15" x14ac:dyDescent="0.25">
      <c r="A16539" s="407" t="s">
        <v>26311</v>
      </c>
      <c r="B16539" s="407" t="s">
        <v>26312</v>
      </c>
      <c r="C16539" s="406"/>
      <c r="D16539" s="408">
        <v>952.56820000000005</v>
      </c>
      <c r="E16539" s="408">
        <v>952.56820000000005</v>
      </c>
      <c r="F16539" s="409">
        <v>44523.424363425926</v>
      </c>
      <c r="G16539" s="408">
        <v>0</v>
      </c>
    </row>
    <row r="16540" spans="1:7" ht="15" x14ac:dyDescent="0.25">
      <c r="A16540" s="407" t="s">
        <v>26313</v>
      </c>
      <c r="B16540" s="407" t="s">
        <v>26314</v>
      </c>
      <c r="C16540" s="406"/>
      <c r="D16540" s="408">
        <v>950.18420000000003</v>
      </c>
      <c r="E16540" s="408">
        <v>950.18420000000003</v>
      </c>
      <c r="F16540" s="409">
        <v>44523.423958333333</v>
      </c>
      <c r="G16540" s="408">
        <v>0</v>
      </c>
    </row>
    <row r="16541" spans="1:7" ht="15" x14ac:dyDescent="0.2">
      <c r="A16541" s="407" t="s">
        <v>26315</v>
      </c>
      <c r="B16541" s="407" t="s">
        <v>26316</v>
      </c>
      <c r="C16541" s="408">
        <v>5</v>
      </c>
      <c r="D16541" s="408">
        <v>149.97640000000001</v>
      </c>
      <c r="E16541" s="408">
        <v>154.97640000000001</v>
      </c>
      <c r="F16541" s="409">
        <v>44984.563217592593</v>
      </c>
      <c r="G16541" s="408">
        <v>0</v>
      </c>
    </row>
    <row r="16542" spans="1:7" ht="15" x14ac:dyDescent="0.25">
      <c r="A16542" s="407" t="s">
        <v>26317</v>
      </c>
      <c r="B16542" s="407" t="s">
        <v>26318</v>
      </c>
      <c r="C16542" s="406"/>
      <c r="D16542" s="408">
        <v>86.994</v>
      </c>
      <c r="E16542" s="408">
        <v>86.994</v>
      </c>
      <c r="F16542" s="409">
        <v>43014.391562500001</v>
      </c>
      <c r="G16542" s="408">
        <v>0</v>
      </c>
    </row>
    <row r="16543" spans="1:7" ht="15" x14ac:dyDescent="0.25">
      <c r="A16543" s="407" t="s">
        <v>26319</v>
      </c>
      <c r="B16543" s="407" t="s">
        <v>26320</v>
      </c>
      <c r="C16543" s="406"/>
      <c r="D16543" s="408">
        <v>616.72360000000003</v>
      </c>
      <c r="E16543" s="408">
        <v>616.72360000000003</v>
      </c>
      <c r="F16543" s="409">
        <v>43014.391967592594</v>
      </c>
      <c r="G16543" s="408">
        <v>0</v>
      </c>
    </row>
    <row r="16544" spans="1:7" ht="15" x14ac:dyDescent="0.2">
      <c r="A16544" s="407" t="s">
        <v>26321</v>
      </c>
      <c r="B16544" s="407" t="s">
        <v>26322</v>
      </c>
      <c r="C16544" s="408">
        <v>0</v>
      </c>
      <c r="D16544" s="408">
        <v>2.2311851751972669</v>
      </c>
      <c r="E16544" s="408">
        <v>2.2311851751972669</v>
      </c>
      <c r="F16544" s="409">
        <v>44882.560150462959</v>
      </c>
      <c r="G16544" s="408">
        <v>0</v>
      </c>
    </row>
    <row r="16545" spans="1:7" ht="15" x14ac:dyDescent="0.25">
      <c r="A16545" s="407" t="s">
        <v>26323</v>
      </c>
      <c r="B16545" s="407" t="s">
        <v>26324</v>
      </c>
      <c r="C16545" s="406"/>
      <c r="D16545" s="408">
        <v>25.6</v>
      </c>
      <c r="E16545" s="408">
        <v>25.6</v>
      </c>
      <c r="F16545" s="409">
        <v>43013.374756944446</v>
      </c>
      <c r="G16545" s="408">
        <v>0</v>
      </c>
    </row>
    <row r="16546" spans="1:7" ht="15" x14ac:dyDescent="0.25">
      <c r="A16546" s="407" t="s">
        <v>26325</v>
      </c>
      <c r="B16546" s="407" t="s">
        <v>26326</v>
      </c>
      <c r="C16546" s="406"/>
      <c r="D16546" s="408">
        <v>19.8</v>
      </c>
      <c r="E16546" s="408">
        <v>19.8</v>
      </c>
      <c r="F16546" s="409">
        <v>44511.352349537039</v>
      </c>
      <c r="G16546" s="408">
        <v>0</v>
      </c>
    </row>
    <row r="16547" spans="1:7" ht="15" x14ac:dyDescent="0.25">
      <c r="A16547" s="407" t="s">
        <v>26327</v>
      </c>
      <c r="B16547" s="407" t="s">
        <v>26328</v>
      </c>
      <c r="C16547" s="406"/>
      <c r="D16547" s="408">
        <v>4.3</v>
      </c>
      <c r="E16547" s="408">
        <v>4.3</v>
      </c>
      <c r="F16547" s="409">
        <v>44511.618483796294</v>
      </c>
      <c r="G16547" s="408">
        <v>0</v>
      </c>
    </row>
    <row r="16548" spans="1:7" ht="15" x14ac:dyDescent="0.25">
      <c r="A16548" s="407" t="s">
        <v>26329</v>
      </c>
      <c r="B16548" s="407" t="s">
        <v>26330</v>
      </c>
      <c r="C16548" s="406"/>
      <c r="D16548" s="408">
        <v>31.7</v>
      </c>
      <c r="E16548" s="408">
        <v>31.7</v>
      </c>
      <c r="F16548" s="409">
        <v>44516.586342592593</v>
      </c>
      <c r="G16548" s="408">
        <v>0</v>
      </c>
    </row>
    <row r="16549" spans="1:7" ht="15" x14ac:dyDescent="0.25">
      <c r="A16549" s="407" t="s">
        <v>26331</v>
      </c>
      <c r="B16549" s="407" t="s">
        <v>26332</v>
      </c>
      <c r="C16549" s="406"/>
      <c r="D16549" s="408">
        <v>76.900000000000006</v>
      </c>
      <c r="E16549" s="408">
        <v>76.900000000000006</v>
      </c>
      <c r="F16549" s="409">
        <v>44526.358032407406</v>
      </c>
      <c r="G16549" s="408">
        <v>0</v>
      </c>
    </row>
    <row r="16550" spans="1:7" ht="15" x14ac:dyDescent="0.25">
      <c r="A16550" s="407" t="s">
        <v>26333</v>
      </c>
      <c r="B16550" s="407" t="s">
        <v>26334</v>
      </c>
      <c r="C16550" s="406"/>
      <c r="D16550" s="408">
        <v>76.900000000000006</v>
      </c>
      <c r="E16550" s="408">
        <v>76.900000000000006</v>
      </c>
      <c r="F16550" s="409">
        <v>44526.358287037037</v>
      </c>
      <c r="G16550" s="408">
        <v>0</v>
      </c>
    </row>
    <row r="16551" spans="1:7" ht="15" x14ac:dyDescent="0.25">
      <c r="A16551" s="407" t="s">
        <v>26335</v>
      </c>
      <c r="B16551" s="407" t="s">
        <v>26336</v>
      </c>
      <c r="C16551" s="406"/>
      <c r="D16551" s="408">
        <v>7.3</v>
      </c>
      <c r="E16551" s="408">
        <v>7.3</v>
      </c>
      <c r="F16551" s="409">
        <v>44516.548645833333</v>
      </c>
      <c r="G16551" s="408">
        <v>0</v>
      </c>
    </row>
    <row r="16552" spans="1:7" ht="15" x14ac:dyDescent="0.25">
      <c r="A16552" s="407" t="s">
        <v>26337</v>
      </c>
      <c r="B16552" s="407" t="s">
        <v>26338</v>
      </c>
      <c r="C16552" s="406"/>
      <c r="D16552" s="408">
        <v>1E-4</v>
      </c>
      <c r="E16552" s="408">
        <v>1E-4</v>
      </c>
      <c r="F16552" s="409">
        <v>44510.602569444447</v>
      </c>
      <c r="G16552" s="408">
        <v>0</v>
      </c>
    </row>
    <row r="16553" spans="1:7" ht="15" x14ac:dyDescent="0.25">
      <c r="A16553" s="407" t="s">
        <v>26339</v>
      </c>
      <c r="B16553" s="407" t="s">
        <v>26340</v>
      </c>
      <c r="C16553" s="406"/>
      <c r="D16553" s="408">
        <v>1E-4</v>
      </c>
      <c r="E16553" s="408">
        <v>1E-4</v>
      </c>
      <c r="F16553" s="409">
        <v>43013.374131944445</v>
      </c>
      <c r="G16553" s="408">
        <v>0</v>
      </c>
    </row>
    <row r="16554" spans="1:7" ht="15" x14ac:dyDescent="0.25">
      <c r="A16554" s="407" t="s">
        <v>26341</v>
      </c>
      <c r="B16554" s="407" t="s">
        <v>26342</v>
      </c>
      <c r="C16554" s="406"/>
      <c r="D16554" s="408">
        <v>14.3</v>
      </c>
      <c r="E16554" s="408">
        <v>14.3</v>
      </c>
      <c r="F16554" s="409">
        <v>43013.374074074076</v>
      </c>
      <c r="G16554" s="408">
        <v>0</v>
      </c>
    </row>
    <row r="16555" spans="1:7" ht="15" x14ac:dyDescent="0.25">
      <c r="A16555" s="407" t="s">
        <v>26343</v>
      </c>
      <c r="B16555" s="407" t="s">
        <v>26344</v>
      </c>
      <c r="C16555" s="406"/>
      <c r="D16555" s="408">
        <v>14.3</v>
      </c>
      <c r="E16555" s="408">
        <v>14.3</v>
      </c>
      <c r="F16555" s="409">
        <v>43013.37400462963</v>
      </c>
      <c r="G16555" s="408">
        <v>0</v>
      </c>
    </row>
    <row r="16556" spans="1:7" ht="15" x14ac:dyDescent="0.25">
      <c r="A16556" s="407" t="s">
        <v>26345</v>
      </c>
      <c r="B16556" s="407" t="s">
        <v>26346</v>
      </c>
      <c r="C16556" s="406"/>
      <c r="D16556" s="408">
        <v>19.7</v>
      </c>
      <c r="E16556" s="408">
        <v>19.7</v>
      </c>
      <c r="F16556" s="409">
        <v>43013.37394675926</v>
      </c>
      <c r="G16556" s="408">
        <v>0</v>
      </c>
    </row>
    <row r="16557" spans="1:7" ht="15" x14ac:dyDescent="0.25">
      <c r="A16557" s="407" t="s">
        <v>26347</v>
      </c>
      <c r="B16557" s="407" t="s">
        <v>26348</v>
      </c>
      <c r="C16557" s="406"/>
      <c r="D16557" s="408">
        <v>29.9</v>
      </c>
      <c r="E16557" s="408">
        <v>29.9</v>
      </c>
      <c r="F16557" s="409">
        <v>44517.610925925925</v>
      </c>
      <c r="G16557" s="408">
        <v>0</v>
      </c>
    </row>
    <row r="16558" spans="1:7" ht="15" x14ac:dyDescent="0.2">
      <c r="A16558" s="407" t="s">
        <v>26349</v>
      </c>
      <c r="B16558" s="407" t="s">
        <v>26350</v>
      </c>
      <c r="C16558" s="408">
        <v>0</v>
      </c>
      <c r="D16558" s="408">
        <v>70</v>
      </c>
      <c r="E16558" s="408">
        <v>70</v>
      </c>
      <c r="F16558" s="409">
        <v>44523.49050925926</v>
      </c>
      <c r="G16558" s="408">
        <v>0</v>
      </c>
    </row>
    <row r="16559" spans="1:7" ht="15" x14ac:dyDescent="0.25">
      <c r="A16559" s="407" t="s">
        <v>26351</v>
      </c>
      <c r="B16559" s="407" t="s">
        <v>26352</v>
      </c>
      <c r="C16559" s="406"/>
      <c r="D16559" s="408">
        <v>14.4</v>
      </c>
      <c r="E16559" s="408">
        <v>14.4</v>
      </c>
      <c r="F16559" s="409">
        <v>44523.587060185186</v>
      </c>
      <c r="G16559" s="408">
        <v>0</v>
      </c>
    </row>
    <row r="16560" spans="1:7" ht="15" x14ac:dyDescent="0.2">
      <c r="A16560" s="407" t="s">
        <v>26353</v>
      </c>
      <c r="B16560" s="407" t="s">
        <v>26354</v>
      </c>
      <c r="C16560" s="408">
        <v>0</v>
      </c>
      <c r="D16560" s="408">
        <v>38.75</v>
      </c>
      <c r="E16560" s="408">
        <v>38.75</v>
      </c>
      <c r="F16560" s="409">
        <v>44510.60796296296</v>
      </c>
      <c r="G16560" s="408">
        <v>0</v>
      </c>
    </row>
    <row r="16561" spans="1:7" ht="15" x14ac:dyDescent="0.25">
      <c r="A16561" s="407" t="s">
        <v>26355</v>
      </c>
      <c r="B16561" s="407" t="s">
        <v>26356</v>
      </c>
      <c r="C16561" s="406"/>
      <c r="D16561" s="408">
        <v>73.7</v>
      </c>
      <c r="E16561" s="408">
        <v>73.7</v>
      </c>
      <c r="F16561" s="409">
        <v>44516.592407407406</v>
      </c>
      <c r="G16561" s="408">
        <v>0</v>
      </c>
    </row>
    <row r="16562" spans="1:7" ht="15" x14ac:dyDescent="0.25">
      <c r="A16562" s="407" t="s">
        <v>26357</v>
      </c>
      <c r="B16562" s="407" t="s">
        <v>26358</v>
      </c>
      <c r="C16562" s="406"/>
      <c r="D16562" s="408">
        <v>41.3</v>
      </c>
      <c r="E16562" s="408">
        <v>41.3</v>
      </c>
      <c r="F16562" s="409">
        <v>44525.690405092595</v>
      </c>
      <c r="G16562" s="408">
        <v>0</v>
      </c>
    </row>
    <row r="16563" spans="1:7" ht="15" x14ac:dyDescent="0.25">
      <c r="A16563" s="407" t="s">
        <v>26359</v>
      </c>
      <c r="B16563" s="407" t="s">
        <v>26360</v>
      </c>
      <c r="C16563" s="406"/>
      <c r="D16563" s="408">
        <v>1E-4</v>
      </c>
      <c r="E16563" s="408">
        <v>1E-4</v>
      </c>
      <c r="F16563" s="409">
        <v>43013.373287037037</v>
      </c>
      <c r="G16563" s="408">
        <v>0</v>
      </c>
    </row>
    <row r="16564" spans="1:7" ht="15" x14ac:dyDescent="0.25">
      <c r="A16564" s="407" t="s">
        <v>26361</v>
      </c>
      <c r="B16564" s="407" t="s">
        <v>26336</v>
      </c>
      <c r="C16564" s="406"/>
      <c r="D16564" s="408">
        <v>3.5</v>
      </c>
      <c r="E16564" s="408">
        <v>3.5</v>
      </c>
      <c r="F16564" s="409">
        <v>44516.548993055556</v>
      </c>
      <c r="G16564" s="408">
        <v>0</v>
      </c>
    </row>
    <row r="16565" spans="1:7" ht="15" x14ac:dyDescent="0.25">
      <c r="A16565" s="407" t="s">
        <v>26362</v>
      </c>
      <c r="B16565" s="407" t="s">
        <v>26363</v>
      </c>
      <c r="C16565" s="406"/>
      <c r="D16565" s="408">
        <v>4</v>
      </c>
      <c r="E16565" s="408">
        <v>4</v>
      </c>
      <c r="F16565" s="409">
        <v>44511.619745370372</v>
      </c>
      <c r="G16565" s="408">
        <v>0</v>
      </c>
    </row>
    <row r="16566" spans="1:7" ht="15" x14ac:dyDescent="0.25">
      <c r="A16566" s="407" t="s">
        <v>26364</v>
      </c>
      <c r="B16566" s="407" t="s">
        <v>26365</v>
      </c>
      <c r="C16566" s="406"/>
      <c r="D16566" s="408">
        <v>5</v>
      </c>
      <c r="E16566" s="408">
        <v>5</v>
      </c>
      <c r="F16566" s="409">
        <v>44511.620046296295</v>
      </c>
      <c r="G16566" s="408">
        <v>0</v>
      </c>
    </row>
    <row r="16567" spans="1:7" ht="15" x14ac:dyDescent="0.25">
      <c r="A16567" s="407" t="s">
        <v>26366</v>
      </c>
      <c r="B16567" s="407" t="s">
        <v>26367</v>
      </c>
      <c r="C16567" s="406"/>
      <c r="D16567" s="408">
        <v>40.4</v>
      </c>
      <c r="E16567" s="408">
        <v>40.4</v>
      </c>
      <c r="F16567" s="409">
        <v>44525.690115740741</v>
      </c>
      <c r="G16567" s="408">
        <v>0</v>
      </c>
    </row>
    <row r="16568" spans="1:7" ht="15" x14ac:dyDescent="0.25">
      <c r="A16568" s="407" t="s">
        <v>26368</v>
      </c>
      <c r="B16568" s="407" t="s">
        <v>26369</v>
      </c>
      <c r="C16568" s="406"/>
      <c r="D16568" s="408">
        <v>65.099999999999994</v>
      </c>
      <c r="E16568" s="408">
        <v>65.099999999999994</v>
      </c>
      <c r="F16568" s="409">
        <v>44523.594317129631</v>
      </c>
      <c r="G16568" s="408">
        <v>0</v>
      </c>
    </row>
    <row r="16569" spans="1:7" ht="15" x14ac:dyDescent="0.25">
      <c r="A16569" s="407" t="s">
        <v>26370</v>
      </c>
      <c r="B16569" s="407" t="s">
        <v>26371</v>
      </c>
      <c r="C16569" s="406"/>
      <c r="D16569" s="408">
        <v>1E-4</v>
      </c>
      <c r="E16569" s="408">
        <v>1E-4</v>
      </c>
      <c r="F16569" s="409">
        <v>44510.602870370371</v>
      </c>
      <c r="G16569" s="408">
        <v>0</v>
      </c>
    </row>
    <row r="16570" spans="1:7" ht="15" x14ac:dyDescent="0.25">
      <c r="A16570" s="407" t="s">
        <v>38469</v>
      </c>
      <c r="B16570" s="407" t="s">
        <v>38470</v>
      </c>
      <c r="C16570" s="406"/>
      <c r="D16570" s="406"/>
      <c r="E16570" s="406"/>
      <c r="F16570" s="409">
        <v>45342.496527777781</v>
      </c>
      <c r="G16570" s="408">
        <v>0</v>
      </c>
    </row>
    <row r="16571" spans="1:7" ht="15" x14ac:dyDescent="0.2">
      <c r="A16571" s="407" t="s">
        <v>26372</v>
      </c>
      <c r="B16571" s="407" t="s">
        <v>26373</v>
      </c>
      <c r="C16571" s="408">
        <v>13.65</v>
      </c>
      <c r="D16571" s="408">
        <v>683.31</v>
      </c>
      <c r="E16571" s="408">
        <v>713.96</v>
      </c>
      <c r="F16571" s="409">
        <v>45628.612118055556</v>
      </c>
      <c r="G16571" s="408">
        <v>0</v>
      </c>
    </row>
    <row r="16572" spans="1:7" ht="15" x14ac:dyDescent="0.2">
      <c r="A16572" s="407" t="s">
        <v>26374</v>
      </c>
      <c r="B16572" s="407" t="s">
        <v>26375</v>
      </c>
      <c r="C16572" s="408">
        <v>7.65</v>
      </c>
      <c r="D16572" s="408">
        <v>467.55</v>
      </c>
      <c r="E16572" s="408">
        <v>479.7</v>
      </c>
      <c r="F16572" s="409">
        <v>45628.612199074072</v>
      </c>
      <c r="G16572" s="408">
        <v>0</v>
      </c>
    </row>
    <row r="16573" spans="1:7" ht="15" x14ac:dyDescent="0.2">
      <c r="A16573" s="407" t="s">
        <v>26376</v>
      </c>
      <c r="B16573" s="407" t="s">
        <v>26377</v>
      </c>
      <c r="C16573" s="408">
        <v>3.5</v>
      </c>
      <c r="D16573" s="408">
        <v>156.87531842050652</v>
      </c>
      <c r="E16573" s="408">
        <v>165.87531842050649</v>
      </c>
      <c r="F16573" s="409">
        <v>45628.612453703703</v>
      </c>
      <c r="G16573" s="408">
        <v>0</v>
      </c>
    </row>
    <row r="16574" spans="1:7" ht="15" x14ac:dyDescent="0.2">
      <c r="A16574" s="407" t="s">
        <v>26378</v>
      </c>
      <c r="B16574" s="407" t="s">
        <v>26379</v>
      </c>
      <c r="C16574" s="408">
        <v>3.5</v>
      </c>
      <c r="D16574" s="408">
        <v>101.14</v>
      </c>
      <c r="E16574" s="408">
        <v>110.14</v>
      </c>
      <c r="F16574" s="409">
        <v>45628.612395833334</v>
      </c>
      <c r="G16574" s="408">
        <v>0</v>
      </c>
    </row>
    <row r="16575" spans="1:7" ht="15" x14ac:dyDescent="0.2">
      <c r="A16575" s="407" t="s">
        <v>26380</v>
      </c>
      <c r="B16575" s="407" t="s">
        <v>26381</v>
      </c>
      <c r="C16575" s="408">
        <v>0</v>
      </c>
      <c r="D16575" s="408">
        <v>107.14077915257411</v>
      </c>
      <c r="E16575" s="408">
        <v>107.14077915257411</v>
      </c>
      <c r="F16575" s="409">
        <v>44882.561377314814</v>
      </c>
      <c r="G16575" s="408">
        <v>0</v>
      </c>
    </row>
    <row r="16576" spans="1:7" ht="15" x14ac:dyDescent="0.2">
      <c r="A16576" s="407" t="s">
        <v>26382</v>
      </c>
      <c r="B16576" s="407" t="s">
        <v>26383</v>
      </c>
      <c r="C16576" s="408">
        <v>0</v>
      </c>
      <c r="D16576" s="408">
        <v>107.14077915257411</v>
      </c>
      <c r="E16576" s="408">
        <v>107.14077915257411</v>
      </c>
      <c r="F16576" s="409">
        <v>44882.561527777776</v>
      </c>
      <c r="G16576" s="408">
        <v>0</v>
      </c>
    </row>
    <row r="16577" spans="1:7" ht="15" x14ac:dyDescent="0.2">
      <c r="A16577" s="407" t="s">
        <v>26384</v>
      </c>
      <c r="B16577" s="407" t="s">
        <v>26385</v>
      </c>
      <c r="C16577" s="408">
        <v>0</v>
      </c>
      <c r="D16577" s="408">
        <v>75</v>
      </c>
      <c r="E16577" s="408">
        <v>75</v>
      </c>
      <c r="F16577" s="409">
        <v>45251.347905092596</v>
      </c>
      <c r="G16577" s="408">
        <v>0</v>
      </c>
    </row>
    <row r="16578" spans="1:7" ht="15" x14ac:dyDescent="0.2">
      <c r="A16578" s="407" t="s">
        <v>26386</v>
      </c>
      <c r="B16578" s="407" t="s">
        <v>26387</v>
      </c>
      <c r="C16578" s="408">
        <v>0</v>
      </c>
      <c r="D16578" s="408">
        <v>75</v>
      </c>
      <c r="E16578" s="408">
        <v>75</v>
      </c>
      <c r="F16578" s="409">
        <v>45251.347442129627</v>
      </c>
      <c r="G16578" s="408">
        <v>0</v>
      </c>
    </row>
    <row r="16579" spans="1:7" ht="15" x14ac:dyDescent="0.2">
      <c r="A16579" s="407" t="s">
        <v>26388</v>
      </c>
      <c r="B16579" s="407" t="s">
        <v>26389</v>
      </c>
      <c r="C16579" s="408">
        <v>0</v>
      </c>
      <c r="D16579" s="408">
        <v>9.84</v>
      </c>
      <c r="E16579" s="408">
        <v>9.84</v>
      </c>
      <c r="F16579" s="409">
        <v>44881.410312499997</v>
      </c>
      <c r="G16579" s="408">
        <v>249.59</v>
      </c>
    </row>
    <row r="16580" spans="1:7" ht="15" x14ac:dyDescent="0.25">
      <c r="A16580" s="407" t="s">
        <v>26390</v>
      </c>
      <c r="B16580" s="407" t="s">
        <v>26391</v>
      </c>
      <c r="C16580" s="406"/>
      <c r="D16580" s="408">
        <v>9.15</v>
      </c>
      <c r="E16580" s="408">
        <v>9.15</v>
      </c>
      <c r="F16580" s="409">
        <v>44526.523715277777</v>
      </c>
      <c r="G16580" s="408">
        <v>0</v>
      </c>
    </row>
    <row r="16581" spans="1:7" ht="15" x14ac:dyDescent="0.25">
      <c r="A16581" s="407" t="s">
        <v>26392</v>
      </c>
      <c r="B16581" s="407" t="s">
        <v>26393</v>
      </c>
      <c r="C16581" s="406"/>
      <c r="D16581" s="408">
        <v>9.15</v>
      </c>
      <c r="E16581" s="408">
        <v>9.15</v>
      </c>
      <c r="F16581" s="409">
        <v>44526.523935185185</v>
      </c>
      <c r="G16581" s="408">
        <v>0</v>
      </c>
    </row>
    <row r="16582" spans="1:7" ht="15" x14ac:dyDescent="0.25">
      <c r="A16582" s="407" t="s">
        <v>26394</v>
      </c>
      <c r="B16582" s="407" t="s">
        <v>26395</v>
      </c>
      <c r="C16582" s="406"/>
      <c r="D16582" s="408">
        <v>9.15</v>
      </c>
      <c r="E16582" s="408">
        <v>9.15</v>
      </c>
      <c r="F16582" s="409">
        <v>44526.52416666667</v>
      </c>
      <c r="G16582" s="408">
        <v>0</v>
      </c>
    </row>
    <row r="16583" spans="1:7" ht="15" x14ac:dyDescent="0.2">
      <c r="A16583" s="407" t="s">
        <v>26396</v>
      </c>
      <c r="B16583" s="407" t="s">
        <v>8526</v>
      </c>
      <c r="C16583" s="408">
        <v>0</v>
      </c>
      <c r="D16583" s="408">
        <v>18.45</v>
      </c>
      <c r="E16583" s="408">
        <v>18.45</v>
      </c>
      <c r="F16583" s="409">
        <v>45030.376435185186</v>
      </c>
      <c r="G16583" s="408">
        <v>57.68</v>
      </c>
    </row>
    <row r="16584" spans="1:7" ht="15" x14ac:dyDescent="0.2">
      <c r="A16584" s="407" t="s">
        <v>26397</v>
      </c>
      <c r="B16584" s="407" t="s">
        <v>26398</v>
      </c>
      <c r="C16584" s="408">
        <v>4</v>
      </c>
      <c r="D16584" s="408">
        <v>5.88</v>
      </c>
      <c r="E16584" s="408">
        <v>14.88</v>
      </c>
      <c r="F16584" s="409">
        <v>44530.426354166666</v>
      </c>
      <c r="G16584" s="408">
        <v>0</v>
      </c>
    </row>
    <row r="16585" spans="1:7" ht="15" x14ac:dyDescent="0.2">
      <c r="A16585" s="407" t="s">
        <v>26399</v>
      </c>
      <c r="B16585" s="407" t="s">
        <v>26400</v>
      </c>
      <c r="C16585" s="408">
        <v>4.416666666666667</v>
      </c>
      <c r="D16585" s="408">
        <v>8.1999999999999993</v>
      </c>
      <c r="E16585" s="408">
        <v>18.033333333333331</v>
      </c>
      <c r="F16585" s="409">
        <v>44530.42560185185</v>
      </c>
      <c r="G16585" s="408">
        <v>0</v>
      </c>
    </row>
    <row r="16586" spans="1:7" ht="15" x14ac:dyDescent="0.2">
      <c r="A16586" s="407" t="s">
        <v>26401</v>
      </c>
      <c r="B16586" s="407" t="s">
        <v>26402</v>
      </c>
      <c r="C16586" s="408">
        <v>10</v>
      </c>
      <c r="D16586" s="408">
        <v>15.853160000000001</v>
      </c>
      <c r="E16586" s="408">
        <v>28.853160000000003</v>
      </c>
      <c r="F16586" s="409">
        <v>44882.562037037038</v>
      </c>
      <c r="G16586" s="408">
        <v>0</v>
      </c>
    </row>
    <row r="16587" spans="1:7" ht="15" x14ac:dyDescent="0.2">
      <c r="A16587" s="407" t="s">
        <v>26403</v>
      </c>
      <c r="B16587" s="407" t="s">
        <v>26404</v>
      </c>
      <c r="C16587" s="408">
        <v>0</v>
      </c>
      <c r="D16587" s="408">
        <v>82.065600000000003</v>
      </c>
      <c r="E16587" s="408">
        <v>82.065600000000003</v>
      </c>
      <c r="F16587" s="409">
        <v>44882.562245370369</v>
      </c>
      <c r="G16587" s="408">
        <v>0</v>
      </c>
    </row>
    <row r="16588" spans="1:7" ht="15" x14ac:dyDescent="0.2">
      <c r="A16588" s="407" t="s">
        <v>26405</v>
      </c>
      <c r="B16588" s="407" t="s">
        <v>26406</v>
      </c>
      <c r="C16588" s="408">
        <v>7.333333333333333</v>
      </c>
      <c r="D16588" s="408">
        <v>16.399999999999999</v>
      </c>
      <c r="E16588" s="408">
        <v>29.150000000000002</v>
      </c>
      <c r="F16588" s="409">
        <v>44530.428287037037</v>
      </c>
      <c r="G16588" s="408">
        <v>0</v>
      </c>
    </row>
    <row r="16589" spans="1:7" ht="15" x14ac:dyDescent="0.2">
      <c r="A16589" s="407" t="s">
        <v>26407</v>
      </c>
      <c r="B16589" s="407" t="s">
        <v>26408</v>
      </c>
      <c r="C16589" s="408">
        <v>7.333333333333333</v>
      </c>
      <c r="D16589" s="408">
        <v>8.1999999999999993</v>
      </c>
      <c r="E16589" s="408">
        <v>20.950000000000003</v>
      </c>
      <c r="F16589" s="409">
        <v>44530.426678240743</v>
      </c>
      <c r="G16589" s="408">
        <v>0</v>
      </c>
    </row>
    <row r="16590" spans="1:7" ht="15" x14ac:dyDescent="0.2">
      <c r="A16590" s="407" t="s">
        <v>26409</v>
      </c>
      <c r="B16590" s="407" t="s">
        <v>26410</v>
      </c>
      <c r="C16590" s="408">
        <v>7.333333333333333</v>
      </c>
      <c r="D16590" s="408">
        <v>8.1999999999999993</v>
      </c>
      <c r="E16590" s="408">
        <v>20.950000000000003</v>
      </c>
      <c r="F16590" s="409">
        <v>44530.42596064815</v>
      </c>
      <c r="G16590" s="408">
        <v>0</v>
      </c>
    </row>
    <row r="16591" spans="1:7" ht="15" x14ac:dyDescent="0.2">
      <c r="A16591" s="407" t="s">
        <v>26411</v>
      </c>
      <c r="B16591" s="407" t="s">
        <v>26412</v>
      </c>
      <c r="C16591" s="408">
        <v>2.25</v>
      </c>
      <c r="D16591" s="408">
        <v>16.399999999999999</v>
      </c>
      <c r="E16591" s="408">
        <v>23.65</v>
      </c>
      <c r="F16591" s="409">
        <v>44882.562407407408</v>
      </c>
      <c r="G16591" s="408">
        <v>0</v>
      </c>
    </row>
    <row r="16592" spans="1:7" ht="15" x14ac:dyDescent="0.2">
      <c r="A16592" s="407" t="s">
        <v>26413</v>
      </c>
      <c r="B16592" s="407" t="s">
        <v>26414</v>
      </c>
      <c r="C16592" s="408">
        <v>2.25</v>
      </c>
      <c r="D16592" s="408">
        <v>82</v>
      </c>
      <c r="E16592" s="408">
        <v>89.25</v>
      </c>
      <c r="F16592" s="409">
        <v>44882.562569444446</v>
      </c>
      <c r="G16592" s="408">
        <v>0</v>
      </c>
    </row>
    <row r="16593" spans="1:7" ht="15" x14ac:dyDescent="0.2">
      <c r="A16593" s="407" t="s">
        <v>26415</v>
      </c>
      <c r="B16593" s="407" t="s">
        <v>26416</v>
      </c>
      <c r="C16593" s="408">
        <v>1</v>
      </c>
      <c r="D16593" s="408">
        <v>66.25</v>
      </c>
      <c r="E16593" s="408">
        <v>69.75</v>
      </c>
      <c r="F16593" s="409">
        <v>44882.562743055554</v>
      </c>
      <c r="G16593" s="408">
        <v>0</v>
      </c>
    </row>
    <row r="16594" spans="1:7" ht="15" x14ac:dyDescent="0.2">
      <c r="A16594" s="407" t="s">
        <v>26417</v>
      </c>
      <c r="B16594" s="407" t="s">
        <v>26418</v>
      </c>
      <c r="C16594" s="408">
        <v>15.583333333333334</v>
      </c>
      <c r="D16594" s="408">
        <v>6</v>
      </c>
      <c r="E16594" s="408">
        <v>26.999999999999996</v>
      </c>
      <c r="F16594" s="409">
        <v>44882.562916666669</v>
      </c>
      <c r="G16594" s="408">
        <v>0</v>
      </c>
    </row>
    <row r="16595" spans="1:7" ht="15" x14ac:dyDescent="0.2">
      <c r="A16595" s="407" t="s">
        <v>26419</v>
      </c>
      <c r="B16595" s="407" t="s">
        <v>26418</v>
      </c>
      <c r="C16595" s="408">
        <v>13.5</v>
      </c>
      <c r="D16595" s="408">
        <v>5.54</v>
      </c>
      <c r="E16595" s="408">
        <v>24.04</v>
      </c>
      <c r="F16595" s="409">
        <v>44882.563645833332</v>
      </c>
      <c r="G16595" s="408">
        <v>0</v>
      </c>
    </row>
    <row r="16596" spans="1:7" ht="15" x14ac:dyDescent="0.25">
      <c r="A16596" s="407" t="s">
        <v>26420</v>
      </c>
      <c r="B16596" s="407" t="s">
        <v>26421</v>
      </c>
      <c r="C16596" s="406"/>
      <c r="D16596" s="406"/>
      <c r="E16596" s="406"/>
      <c r="F16596" s="409">
        <v>44882.563807870371</v>
      </c>
      <c r="G16596" s="408">
        <v>0</v>
      </c>
    </row>
    <row r="16597" spans="1:7" ht="15" x14ac:dyDescent="0.25">
      <c r="A16597" s="407" t="s">
        <v>26422</v>
      </c>
      <c r="B16597" s="407" t="s">
        <v>26423</v>
      </c>
      <c r="C16597" s="406"/>
      <c r="D16597" s="406"/>
      <c r="E16597" s="406"/>
      <c r="F16597" s="409">
        <v>44882.563981481479</v>
      </c>
      <c r="G16597" s="408">
        <v>0</v>
      </c>
    </row>
    <row r="16598" spans="1:7" ht="15" x14ac:dyDescent="0.2">
      <c r="A16598" s="407" t="s">
        <v>26424</v>
      </c>
      <c r="B16598" s="407" t="s">
        <v>26425</v>
      </c>
      <c r="C16598" s="408">
        <v>0</v>
      </c>
      <c r="D16598" s="408">
        <v>130.88999999999999</v>
      </c>
      <c r="E16598" s="408">
        <v>130.88999999999999</v>
      </c>
      <c r="F16598" s="409">
        <v>44882.564166666663</v>
      </c>
      <c r="G16598" s="408">
        <v>0</v>
      </c>
    </row>
    <row r="16599" spans="1:7" ht="15" x14ac:dyDescent="0.2">
      <c r="A16599" s="407" t="s">
        <v>26426</v>
      </c>
      <c r="B16599" s="407" t="s">
        <v>26427</v>
      </c>
      <c r="C16599" s="408">
        <v>0</v>
      </c>
      <c r="D16599" s="408">
        <v>130.88999999999999</v>
      </c>
      <c r="E16599" s="408">
        <v>130.88999999999999</v>
      </c>
      <c r="F16599" s="409">
        <v>44882.565497685187</v>
      </c>
      <c r="G16599" s="408">
        <v>0</v>
      </c>
    </row>
    <row r="16600" spans="1:7" ht="15" x14ac:dyDescent="0.2">
      <c r="A16600" s="407" t="s">
        <v>26428</v>
      </c>
      <c r="B16600" s="407" t="s">
        <v>26429</v>
      </c>
      <c r="C16600" s="408">
        <v>0</v>
      </c>
      <c r="D16600" s="408">
        <v>67.400000000000006</v>
      </c>
      <c r="E16600" s="408">
        <v>67.400000000000006</v>
      </c>
      <c r="F16600" s="409">
        <v>44882.565752314818</v>
      </c>
      <c r="G16600" s="408">
        <v>0</v>
      </c>
    </row>
    <row r="16601" spans="1:7" ht="15" x14ac:dyDescent="0.2">
      <c r="A16601" s="407" t="s">
        <v>26430</v>
      </c>
      <c r="B16601" s="407" t="s">
        <v>8550</v>
      </c>
      <c r="C16601" s="408">
        <v>0</v>
      </c>
      <c r="D16601" s="408">
        <v>180.57</v>
      </c>
      <c r="E16601" s="408">
        <v>180.57</v>
      </c>
      <c r="F16601" s="409">
        <v>45628.641724537039</v>
      </c>
      <c r="G16601" s="408">
        <v>0</v>
      </c>
    </row>
    <row r="16602" spans="1:7" ht="15" x14ac:dyDescent="0.2">
      <c r="A16602" s="407" t="s">
        <v>26431</v>
      </c>
      <c r="B16602" s="407" t="s">
        <v>26432</v>
      </c>
      <c r="C16602" s="408">
        <v>0</v>
      </c>
      <c r="D16602" s="408">
        <v>71.28</v>
      </c>
      <c r="E16602" s="408">
        <v>71.28</v>
      </c>
      <c r="F16602" s="409">
        <v>44882.566168981481</v>
      </c>
      <c r="G16602" s="408">
        <v>0</v>
      </c>
    </row>
    <row r="16603" spans="1:7" ht="15" x14ac:dyDescent="0.2">
      <c r="A16603" s="407" t="s">
        <v>26433</v>
      </c>
      <c r="B16603" s="407" t="s">
        <v>26434</v>
      </c>
      <c r="C16603" s="408">
        <v>0</v>
      </c>
      <c r="D16603" s="408">
        <v>73.84</v>
      </c>
      <c r="E16603" s="408">
        <v>73.84</v>
      </c>
      <c r="F16603" s="409">
        <v>44882.566365740742</v>
      </c>
      <c r="G16603" s="408">
        <v>0</v>
      </c>
    </row>
    <row r="16604" spans="1:7" ht="15" x14ac:dyDescent="0.2">
      <c r="A16604" s="407" t="s">
        <v>26435</v>
      </c>
      <c r="B16604" s="407" t="s">
        <v>26436</v>
      </c>
      <c r="C16604" s="408">
        <v>0</v>
      </c>
      <c r="D16604" s="408">
        <v>45.4</v>
      </c>
      <c r="E16604" s="408">
        <v>45.4</v>
      </c>
      <c r="F16604" s="409">
        <v>44882.566608796296</v>
      </c>
      <c r="G16604" s="408">
        <v>0</v>
      </c>
    </row>
    <row r="16605" spans="1:7" ht="15" x14ac:dyDescent="0.2">
      <c r="A16605" s="407" t="s">
        <v>26437</v>
      </c>
      <c r="B16605" s="407" t="s">
        <v>26438</v>
      </c>
      <c r="C16605" s="408">
        <v>0</v>
      </c>
      <c r="D16605" s="408">
        <v>78.400000000000006</v>
      </c>
      <c r="E16605" s="408">
        <v>78.400000000000006</v>
      </c>
      <c r="F16605" s="409">
        <v>44882.566770833335</v>
      </c>
      <c r="G16605" s="408">
        <v>0</v>
      </c>
    </row>
    <row r="16606" spans="1:7" ht="15" x14ac:dyDescent="0.2">
      <c r="A16606" s="407" t="s">
        <v>26439</v>
      </c>
      <c r="B16606" s="407" t="s">
        <v>26440</v>
      </c>
      <c r="C16606" s="408">
        <v>0</v>
      </c>
      <c r="D16606" s="408">
        <v>108.7</v>
      </c>
      <c r="E16606" s="408">
        <v>108.7</v>
      </c>
      <c r="F16606" s="409">
        <v>44777.573263888888</v>
      </c>
      <c r="G16606" s="408">
        <v>0</v>
      </c>
    </row>
    <row r="16607" spans="1:7" ht="15" x14ac:dyDescent="0.2">
      <c r="A16607" s="407" t="s">
        <v>26441</v>
      </c>
      <c r="B16607" s="407" t="s">
        <v>26442</v>
      </c>
      <c r="C16607" s="408">
        <v>0</v>
      </c>
      <c r="D16607" s="408">
        <v>40.25</v>
      </c>
      <c r="E16607" s="408">
        <v>40.25</v>
      </c>
      <c r="F16607" s="409">
        <v>44882.566967592589</v>
      </c>
      <c r="G16607" s="408">
        <v>0</v>
      </c>
    </row>
    <row r="16608" spans="1:7" ht="15" x14ac:dyDescent="0.2">
      <c r="A16608" s="407" t="s">
        <v>26443</v>
      </c>
      <c r="B16608" s="407" t="s">
        <v>26444</v>
      </c>
      <c r="C16608" s="408">
        <v>61.5</v>
      </c>
      <c r="D16608" s="408">
        <v>5.36</v>
      </c>
      <c r="E16608" s="408">
        <v>66.86</v>
      </c>
      <c r="F16608" s="409">
        <v>45112.429050925923</v>
      </c>
      <c r="G16608" s="408">
        <v>0</v>
      </c>
    </row>
    <row r="16609" spans="1:7" ht="15" x14ac:dyDescent="0.2">
      <c r="A16609" s="407" t="s">
        <v>26445</v>
      </c>
      <c r="B16609" s="407" t="s">
        <v>26446</v>
      </c>
      <c r="C16609" s="408">
        <v>0</v>
      </c>
      <c r="D16609" s="408">
        <v>108.7</v>
      </c>
      <c r="E16609" s="408">
        <v>108.7</v>
      </c>
      <c r="F16609" s="409">
        <v>44881.410520833335</v>
      </c>
      <c r="G16609" s="408">
        <v>0</v>
      </c>
    </row>
    <row r="16610" spans="1:7" ht="15" x14ac:dyDescent="0.2">
      <c r="A16610" s="407" t="s">
        <v>26447</v>
      </c>
      <c r="B16610" s="407" t="s">
        <v>26448</v>
      </c>
      <c r="C16610" s="408">
        <v>0</v>
      </c>
      <c r="D16610" s="408">
        <v>78.400000000000006</v>
      </c>
      <c r="E16610" s="408">
        <v>78.400000000000006</v>
      </c>
      <c r="F16610" s="409">
        <v>44882.567349537036</v>
      </c>
      <c r="G16610" s="408">
        <v>0</v>
      </c>
    </row>
    <row r="16611" spans="1:7" ht="15" x14ac:dyDescent="0.2">
      <c r="A16611" s="407" t="s">
        <v>26449</v>
      </c>
      <c r="B16611" s="407" t="s">
        <v>26450</v>
      </c>
      <c r="C16611" s="408">
        <v>0</v>
      </c>
      <c r="D16611" s="408">
        <v>12.95</v>
      </c>
      <c r="E16611" s="408">
        <v>12.95</v>
      </c>
      <c r="F16611" s="409">
        <v>44882.567511574074</v>
      </c>
      <c r="G16611" s="408">
        <v>0</v>
      </c>
    </row>
    <row r="16612" spans="1:7" ht="15" x14ac:dyDescent="0.2">
      <c r="A16612" s="407" t="s">
        <v>26451</v>
      </c>
      <c r="B16612" s="407" t="s">
        <v>26452</v>
      </c>
      <c r="C16612" s="408">
        <v>0</v>
      </c>
      <c r="D16612" s="408">
        <v>43.1</v>
      </c>
      <c r="E16612" s="408">
        <v>43.1</v>
      </c>
      <c r="F16612" s="409">
        <v>44882.567708333336</v>
      </c>
      <c r="G16612" s="408">
        <v>0</v>
      </c>
    </row>
    <row r="16613" spans="1:7" ht="15" x14ac:dyDescent="0.2">
      <c r="A16613" s="407" t="s">
        <v>26453</v>
      </c>
      <c r="B16613" s="407" t="s">
        <v>26454</v>
      </c>
      <c r="C16613" s="408">
        <v>0</v>
      </c>
      <c r="D16613" s="408">
        <v>32.950000000000003</v>
      </c>
      <c r="E16613" s="408">
        <v>32.950000000000003</v>
      </c>
      <c r="F16613" s="409">
        <v>44964.482499999998</v>
      </c>
      <c r="G16613" s="408">
        <v>28</v>
      </c>
    </row>
    <row r="16614" spans="1:7" ht="15" x14ac:dyDescent="0.2">
      <c r="A16614" s="407" t="s">
        <v>26455</v>
      </c>
      <c r="B16614" s="407" t="s">
        <v>26456</v>
      </c>
      <c r="C16614" s="408">
        <v>0</v>
      </c>
      <c r="D16614" s="408">
        <v>46.38</v>
      </c>
      <c r="E16614" s="408">
        <v>46.38</v>
      </c>
      <c r="F16614" s="409">
        <v>44882.568391203706</v>
      </c>
      <c r="G16614" s="408">
        <v>0</v>
      </c>
    </row>
    <row r="16615" spans="1:7" ht="15" x14ac:dyDescent="0.2">
      <c r="A16615" s="407" t="s">
        <v>26457</v>
      </c>
      <c r="B16615" s="407" t="s">
        <v>26458</v>
      </c>
      <c r="C16615" s="408">
        <v>0</v>
      </c>
      <c r="D16615" s="408">
        <v>32.86</v>
      </c>
      <c r="E16615" s="408">
        <v>32.86</v>
      </c>
      <c r="F16615" s="409">
        <v>44888.371111111112</v>
      </c>
      <c r="G16615" s="408">
        <v>0</v>
      </c>
    </row>
    <row r="16616" spans="1:7" ht="15" x14ac:dyDescent="0.2">
      <c r="A16616" s="407" t="s">
        <v>26459</v>
      </c>
      <c r="B16616" s="407" t="s">
        <v>26460</v>
      </c>
      <c r="C16616" s="408">
        <v>0</v>
      </c>
      <c r="D16616" s="408">
        <v>46.38</v>
      </c>
      <c r="E16616" s="408">
        <v>46.38</v>
      </c>
      <c r="F16616" s="409">
        <v>44888.371296296296</v>
      </c>
      <c r="G16616" s="408">
        <v>0</v>
      </c>
    </row>
    <row r="16617" spans="1:7" ht="15" x14ac:dyDescent="0.2">
      <c r="A16617" s="407" t="s">
        <v>26461</v>
      </c>
      <c r="B16617" s="407" t="s">
        <v>26462</v>
      </c>
      <c r="C16617" s="408">
        <v>0</v>
      </c>
      <c r="D16617" s="408">
        <v>32.86</v>
      </c>
      <c r="E16617" s="408">
        <v>32.86</v>
      </c>
      <c r="F16617" s="409">
        <v>44888.371446759258</v>
      </c>
      <c r="G16617" s="408">
        <v>1</v>
      </c>
    </row>
    <row r="16618" spans="1:7" ht="15" x14ac:dyDescent="0.2">
      <c r="A16618" s="407" t="s">
        <v>26463</v>
      </c>
      <c r="B16618" s="407" t="s">
        <v>26464</v>
      </c>
      <c r="C16618" s="408">
        <v>0</v>
      </c>
      <c r="D16618" s="408">
        <v>23.7</v>
      </c>
      <c r="E16618" s="408">
        <v>23.7</v>
      </c>
      <c r="F16618" s="409">
        <v>44888.371898148151</v>
      </c>
      <c r="G16618" s="408">
        <v>0</v>
      </c>
    </row>
    <row r="16619" spans="1:7" ht="15" x14ac:dyDescent="0.2">
      <c r="A16619" s="407" t="s">
        <v>26465</v>
      </c>
      <c r="B16619" s="407" t="s">
        <v>26466</v>
      </c>
      <c r="C16619" s="408">
        <v>74.25</v>
      </c>
      <c r="D16619" s="408">
        <v>835.64695797478021</v>
      </c>
      <c r="E16619" s="408">
        <v>919.89695797478021</v>
      </c>
      <c r="F16619" s="409">
        <v>44511.673842592594</v>
      </c>
      <c r="G16619" s="408">
        <v>0</v>
      </c>
    </row>
    <row r="16620" spans="1:7" ht="15" x14ac:dyDescent="0.2">
      <c r="A16620" s="407" t="s">
        <v>26467</v>
      </c>
      <c r="B16620" s="407" t="s">
        <v>26468</v>
      </c>
      <c r="C16620" s="408">
        <v>79.25</v>
      </c>
      <c r="D16620" s="408">
        <v>854.80351688702194</v>
      </c>
      <c r="E16620" s="408">
        <v>944.05351688702194</v>
      </c>
      <c r="F16620" s="409">
        <v>43013.439502314817</v>
      </c>
      <c r="G16620" s="408">
        <v>0</v>
      </c>
    </row>
    <row r="16621" spans="1:7" ht="15" x14ac:dyDescent="0.2">
      <c r="A16621" s="407" t="s">
        <v>26469</v>
      </c>
      <c r="B16621" s="407" t="s">
        <v>26470</v>
      </c>
      <c r="C16621" s="408">
        <v>79.25</v>
      </c>
      <c r="D16621" s="408">
        <v>1092.264416887022</v>
      </c>
      <c r="E16621" s="408">
        <v>1181.514416887022</v>
      </c>
      <c r="F16621" s="409">
        <v>44047.759085648147</v>
      </c>
      <c r="G16621" s="408">
        <v>0</v>
      </c>
    </row>
    <row r="16622" spans="1:7" ht="15" x14ac:dyDescent="0.25">
      <c r="A16622" s="407" t="s">
        <v>26471</v>
      </c>
      <c r="B16622" s="407" t="s">
        <v>25865</v>
      </c>
      <c r="C16622" s="406"/>
      <c r="D16622" s="406"/>
      <c r="E16622" s="406"/>
      <c r="F16622" s="409">
        <v>44581.494386574072</v>
      </c>
      <c r="G16622" s="408">
        <v>0</v>
      </c>
    </row>
    <row r="16623" spans="1:7" ht="15" x14ac:dyDescent="0.2">
      <c r="A16623" s="407" t="s">
        <v>26472</v>
      </c>
      <c r="B16623" s="407" t="s">
        <v>26473</v>
      </c>
      <c r="C16623" s="408">
        <v>27.25</v>
      </c>
      <c r="D16623" s="408">
        <v>427.36209360167959</v>
      </c>
      <c r="E16623" s="408">
        <v>454.61209360167959</v>
      </c>
      <c r="F16623" s="409">
        <v>44511.669525462959</v>
      </c>
      <c r="G16623" s="408">
        <v>0</v>
      </c>
    </row>
    <row r="16624" spans="1:7" ht="15" x14ac:dyDescent="0.25">
      <c r="A16624" s="407" t="s">
        <v>26474</v>
      </c>
      <c r="B16624" s="407" t="s">
        <v>26475</v>
      </c>
      <c r="C16624" s="406"/>
      <c r="D16624" s="406"/>
      <c r="E16624" s="406"/>
      <c r="F16624" s="409">
        <v>44888.372060185182</v>
      </c>
      <c r="G16624" s="408">
        <v>0</v>
      </c>
    </row>
    <row r="16625" spans="1:7" ht="15" x14ac:dyDescent="0.2">
      <c r="A16625" s="407" t="s">
        <v>26476</v>
      </c>
      <c r="B16625" s="407" t="s">
        <v>26477</v>
      </c>
      <c r="C16625" s="408">
        <v>34.75</v>
      </c>
      <c r="D16625" s="408">
        <v>458.2286525139213</v>
      </c>
      <c r="E16625" s="408">
        <v>492.9786525139213</v>
      </c>
      <c r="F16625" s="409">
        <v>43013.443078703705</v>
      </c>
      <c r="G16625" s="408">
        <v>0</v>
      </c>
    </row>
    <row r="16626" spans="1:7" ht="15" x14ac:dyDescent="0.2">
      <c r="A16626" s="407" t="s">
        <v>26478</v>
      </c>
      <c r="B16626" s="407" t="s">
        <v>26479</v>
      </c>
      <c r="C16626" s="408">
        <v>34.75</v>
      </c>
      <c r="D16626" s="408">
        <v>695.68955251392129</v>
      </c>
      <c r="E16626" s="408">
        <v>730.43955251392129</v>
      </c>
      <c r="F16626" s="409">
        <v>44047.757881944446</v>
      </c>
      <c r="G16626" s="408">
        <v>0</v>
      </c>
    </row>
    <row r="16627" spans="1:7" ht="15" x14ac:dyDescent="0.25">
      <c r="A16627" s="407" t="s">
        <v>26480</v>
      </c>
      <c r="B16627" s="407" t="s">
        <v>26481</v>
      </c>
      <c r="C16627" s="406"/>
      <c r="D16627" s="406"/>
      <c r="E16627" s="406"/>
      <c r="F16627" s="409">
        <v>44581.495312500003</v>
      </c>
      <c r="G16627" s="408">
        <v>0</v>
      </c>
    </row>
    <row r="16628" spans="1:7" ht="15" x14ac:dyDescent="0.2">
      <c r="A16628" s="407" t="s">
        <v>26482</v>
      </c>
      <c r="B16628" s="407" t="s">
        <v>26483</v>
      </c>
      <c r="C16628" s="408">
        <v>16</v>
      </c>
      <c r="D16628" s="408">
        <v>244.17904421896355</v>
      </c>
      <c r="E16628" s="408">
        <v>260.17904421896355</v>
      </c>
      <c r="F16628" s="409">
        <v>43664.588194444441</v>
      </c>
      <c r="G16628" s="408">
        <v>0</v>
      </c>
    </row>
    <row r="16629" spans="1:7" ht="15" x14ac:dyDescent="0.2">
      <c r="A16629" s="407" t="s">
        <v>26484</v>
      </c>
      <c r="B16629" s="407" t="s">
        <v>26485</v>
      </c>
      <c r="C16629" s="408">
        <v>12.75</v>
      </c>
      <c r="D16629" s="408">
        <v>722.33</v>
      </c>
      <c r="E16629" s="408">
        <v>740.08</v>
      </c>
      <c r="F16629" s="409">
        <v>44581.497430555559</v>
      </c>
      <c r="G16629" s="408">
        <v>0</v>
      </c>
    </row>
    <row r="16630" spans="1:7" ht="15" x14ac:dyDescent="0.2">
      <c r="A16630" s="407" t="s">
        <v>26486</v>
      </c>
      <c r="B16630" s="407" t="s">
        <v>26487</v>
      </c>
      <c r="C16630" s="408">
        <v>32.583500000000001</v>
      </c>
      <c r="D16630" s="408">
        <v>133.15110000000001</v>
      </c>
      <c r="E16630" s="408">
        <v>165.7346</v>
      </c>
      <c r="F16630" s="409">
        <v>44510.653622685182</v>
      </c>
      <c r="G16630" s="408">
        <v>0</v>
      </c>
    </row>
    <row r="16631" spans="1:7" ht="15" x14ac:dyDescent="0.2">
      <c r="A16631" s="407" t="s">
        <v>26488</v>
      </c>
      <c r="B16631" s="407" t="s">
        <v>26489</v>
      </c>
      <c r="C16631" s="408">
        <v>33.333333333333336</v>
      </c>
      <c r="D16631" s="408">
        <v>138.79103400867555</v>
      </c>
      <c r="E16631" s="408">
        <v>197.95770067534224</v>
      </c>
      <c r="F16631" s="409">
        <v>44510.653993055559</v>
      </c>
      <c r="G16631" s="408">
        <v>0</v>
      </c>
    </row>
    <row r="16632" spans="1:7" ht="15" x14ac:dyDescent="0.2">
      <c r="A16632" s="407" t="s">
        <v>26490</v>
      </c>
      <c r="B16632" s="407" t="s">
        <v>26491</v>
      </c>
      <c r="C16632" s="408">
        <v>0</v>
      </c>
      <c r="D16632" s="408">
        <v>5.9</v>
      </c>
      <c r="E16632" s="408">
        <v>5.9</v>
      </c>
      <c r="F16632" s="409">
        <v>46043.486307870371</v>
      </c>
      <c r="G16632" s="408">
        <v>84</v>
      </c>
    </row>
    <row r="16633" spans="1:7" ht="15" x14ac:dyDescent="0.2">
      <c r="A16633" s="407" t="s">
        <v>26492</v>
      </c>
      <c r="B16633" s="407" t="s">
        <v>26493</v>
      </c>
      <c r="C16633" s="408">
        <v>7.3333000000000004</v>
      </c>
      <c r="D16633" s="408">
        <v>6.3049999999999997</v>
      </c>
      <c r="E16633" s="408">
        <v>13.638299999999999</v>
      </c>
      <c r="F16633" s="409">
        <v>44530.427303240744</v>
      </c>
      <c r="G16633" s="408">
        <v>0</v>
      </c>
    </row>
    <row r="16634" spans="1:7" ht="15" x14ac:dyDescent="0.2">
      <c r="A16634" s="407" t="s">
        <v>26494</v>
      </c>
      <c r="B16634" s="407" t="s">
        <v>26495</v>
      </c>
      <c r="C16634" s="408">
        <v>7.3333000000000004</v>
      </c>
      <c r="D16634" s="408">
        <v>6.3049999999999997</v>
      </c>
      <c r="E16634" s="408">
        <v>13.638299999999999</v>
      </c>
      <c r="F16634" s="409">
        <v>44530.427048611113</v>
      </c>
      <c r="G16634" s="408">
        <v>0</v>
      </c>
    </row>
    <row r="16635" spans="1:7" ht="15" x14ac:dyDescent="0.2">
      <c r="A16635" s="407" t="s">
        <v>26496</v>
      </c>
      <c r="B16635" s="407" t="s">
        <v>26497</v>
      </c>
      <c r="C16635" s="408">
        <v>23.1</v>
      </c>
      <c r="D16635" s="408">
        <v>133.35</v>
      </c>
      <c r="E16635" s="408">
        <v>164.2</v>
      </c>
      <c r="F16635" s="409">
        <v>44888.372233796297</v>
      </c>
      <c r="G16635" s="408">
        <v>0</v>
      </c>
    </row>
    <row r="16636" spans="1:7" ht="15" x14ac:dyDescent="0.25">
      <c r="A16636" s="407" t="s">
        <v>26498</v>
      </c>
      <c r="B16636" s="407" t="s">
        <v>26499</v>
      </c>
      <c r="C16636" s="406"/>
      <c r="D16636" s="406"/>
      <c r="E16636" s="406"/>
      <c r="F16636" s="409">
        <v>44888.372418981482</v>
      </c>
      <c r="G16636" s="408">
        <v>0</v>
      </c>
    </row>
    <row r="16637" spans="1:7" ht="15" x14ac:dyDescent="0.2">
      <c r="A16637" s="407" t="s">
        <v>26500</v>
      </c>
      <c r="B16637" s="407" t="s">
        <v>26501</v>
      </c>
      <c r="C16637" s="408">
        <v>17.349999999999998</v>
      </c>
      <c r="D16637" s="408">
        <v>168.54535947507543</v>
      </c>
      <c r="E16637" s="408">
        <v>194.14535947507545</v>
      </c>
      <c r="F16637" s="409">
        <v>44888.372604166667</v>
      </c>
      <c r="G16637" s="408">
        <v>1</v>
      </c>
    </row>
    <row r="16638" spans="1:7" ht="15" x14ac:dyDescent="0.2">
      <c r="A16638" s="407" t="s">
        <v>26502</v>
      </c>
      <c r="B16638" s="407" t="s">
        <v>26503</v>
      </c>
      <c r="C16638" s="408">
        <v>1.5</v>
      </c>
      <c r="D16638" s="408">
        <v>41.7</v>
      </c>
      <c r="E16638" s="408">
        <v>48.2</v>
      </c>
      <c r="F16638" s="409">
        <v>44888.37300925926</v>
      </c>
      <c r="G16638" s="408">
        <v>0</v>
      </c>
    </row>
    <row r="16639" spans="1:7" ht="15" x14ac:dyDescent="0.25">
      <c r="A16639" s="407" t="s">
        <v>26504</v>
      </c>
      <c r="B16639" s="407" t="s">
        <v>26505</v>
      </c>
      <c r="C16639" s="406"/>
      <c r="D16639" s="406"/>
      <c r="E16639" s="406"/>
      <c r="F16639" s="409">
        <v>44888.373263888891</v>
      </c>
      <c r="G16639" s="408">
        <v>0</v>
      </c>
    </row>
    <row r="16640" spans="1:7" ht="15" x14ac:dyDescent="0.25">
      <c r="A16640" s="407" t="s">
        <v>26506</v>
      </c>
      <c r="B16640" s="407" t="s">
        <v>26507</v>
      </c>
      <c r="C16640" s="406"/>
      <c r="D16640" s="406"/>
      <c r="E16640" s="406"/>
      <c r="F16640" s="409">
        <v>44888.373472222222</v>
      </c>
      <c r="G16640" s="408">
        <v>0</v>
      </c>
    </row>
    <row r="16641" spans="1:7" ht="15" x14ac:dyDescent="0.2">
      <c r="A16641" s="407" t="s">
        <v>26508</v>
      </c>
      <c r="B16641" s="407" t="s">
        <v>26509</v>
      </c>
      <c r="C16641" s="408">
        <v>0.9</v>
      </c>
      <c r="D16641" s="408">
        <v>67.19</v>
      </c>
      <c r="E16641" s="408">
        <v>69.59</v>
      </c>
      <c r="F16641" s="409">
        <v>44888.373645833337</v>
      </c>
      <c r="G16641" s="408">
        <v>0</v>
      </c>
    </row>
    <row r="16642" spans="1:7" ht="15" x14ac:dyDescent="0.2">
      <c r="A16642" s="407" t="s">
        <v>26510</v>
      </c>
      <c r="B16642" s="407" t="s">
        <v>26511</v>
      </c>
      <c r="C16642" s="408">
        <v>10.416666666666666</v>
      </c>
      <c r="D16642" s="408">
        <v>42.07503317490297</v>
      </c>
      <c r="E16642" s="408">
        <v>57.908366508236298</v>
      </c>
      <c r="F16642" s="409">
        <v>44888.373831018522</v>
      </c>
      <c r="G16642" s="408">
        <v>0</v>
      </c>
    </row>
    <row r="16643" spans="1:7" ht="15" x14ac:dyDescent="0.2">
      <c r="A16643" s="407" t="s">
        <v>26512</v>
      </c>
      <c r="B16643" s="407" t="s">
        <v>26513</v>
      </c>
      <c r="C16643" s="408">
        <v>10</v>
      </c>
      <c r="D16643" s="408">
        <v>67.849999999999994</v>
      </c>
      <c r="E16643" s="408">
        <v>82.85</v>
      </c>
      <c r="F16643" s="409">
        <v>44888.374016203707</v>
      </c>
      <c r="G16643" s="408">
        <v>0</v>
      </c>
    </row>
    <row r="16644" spans="1:7" ht="15" x14ac:dyDescent="0.2">
      <c r="A16644" s="407" t="s">
        <v>26514</v>
      </c>
      <c r="B16644" s="407" t="s">
        <v>26515</v>
      </c>
      <c r="C16644" s="408">
        <v>2</v>
      </c>
      <c r="D16644" s="408">
        <v>70.790748625595356</v>
      </c>
      <c r="E16644" s="408">
        <v>75.290748625595356</v>
      </c>
      <c r="F16644" s="409">
        <v>44888.374212962961</v>
      </c>
      <c r="G16644" s="408">
        <v>0</v>
      </c>
    </row>
    <row r="16645" spans="1:7" ht="15" x14ac:dyDescent="0.2">
      <c r="A16645" s="407" t="s">
        <v>26516</v>
      </c>
      <c r="B16645" s="407" t="s">
        <v>26517</v>
      </c>
      <c r="C16645" s="408">
        <v>2.5</v>
      </c>
      <c r="D16645" s="408">
        <v>3.89</v>
      </c>
      <c r="E16645" s="408">
        <v>7.89</v>
      </c>
      <c r="F16645" s="409">
        <v>44888.374363425923</v>
      </c>
      <c r="G16645" s="408">
        <v>0</v>
      </c>
    </row>
    <row r="16646" spans="1:7" ht="15" x14ac:dyDescent="0.2">
      <c r="A16646" s="407" t="s">
        <v>26518</v>
      </c>
      <c r="B16646" s="407" t="s">
        <v>26519</v>
      </c>
      <c r="C16646" s="408">
        <v>0</v>
      </c>
      <c r="D16646" s="408">
        <v>32</v>
      </c>
      <c r="E16646" s="408">
        <v>32</v>
      </c>
      <c r="F16646" s="409">
        <v>45204.555717592593</v>
      </c>
      <c r="G16646" s="408">
        <v>0</v>
      </c>
    </row>
    <row r="16647" spans="1:7" ht="15" x14ac:dyDescent="0.2">
      <c r="A16647" s="407" t="s">
        <v>26520</v>
      </c>
      <c r="B16647" s="407" t="s">
        <v>26521</v>
      </c>
      <c r="C16647" s="408">
        <v>0</v>
      </c>
      <c r="D16647" s="408">
        <v>6.7</v>
      </c>
      <c r="E16647" s="408">
        <v>6.7</v>
      </c>
      <c r="F16647" s="409">
        <v>44888.374525462961</v>
      </c>
      <c r="G16647" s="408">
        <v>0</v>
      </c>
    </row>
    <row r="16648" spans="1:7" ht="15" x14ac:dyDescent="0.2">
      <c r="A16648" s="407" t="s">
        <v>26522</v>
      </c>
      <c r="B16648" s="407" t="s">
        <v>26523</v>
      </c>
      <c r="C16648" s="408">
        <v>0</v>
      </c>
      <c r="D16648" s="408">
        <v>2.91</v>
      </c>
      <c r="E16648" s="408">
        <v>2.91</v>
      </c>
      <c r="F16648" s="409">
        <v>44888.374722222223</v>
      </c>
      <c r="G16648" s="408">
        <v>0</v>
      </c>
    </row>
    <row r="16649" spans="1:7" ht="15" x14ac:dyDescent="0.2">
      <c r="A16649" s="407" t="s">
        <v>26524</v>
      </c>
      <c r="B16649" s="407" t="s">
        <v>26525</v>
      </c>
      <c r="C16649" s="408">
        <v>0</v>
      </c>
      <c r="D16649" s="408">
        <v>14.75</v>
      </c>
      <c r="E16649" s="408">
        <v>14.75</v>
      </c>
      <c r="F16649" s="409">
        <v>44222.515092592592</v>
      </c>
      <c r="G16649" s="408">
        <v>0</v>
      </c>
    </row>
    <row r="16650" spans="1:7" ht="15" x14ac:dyDescent="0.2">
      <c r="A16650" s="407" t="s">
        <v>26526</v>
      </c>
      <c r="B16650" s="407" t="s">
        <v>40426</v>
      </c>
      <c r="C16650" s="408">
        <v>0</v>
      </c>
      <c r="D16650" s="408">
        <v>14.6511</v>
      </c>
      <c r="E16650" s="408">
        <v>14.6511</v>
      </c>
      <c r="F16650" s="409">
        <v>45722.361041666663</v>
      </c>
      <c r="G16650" s="408">
        <v>0</v>
      </c>
    </row>
    <row r="16651" spans="1:7" ht="15" x14ac:dyDescent="0.2">
      <c r="A16651" s="407" t="s">
        <v>26527</v>
      </c>
      <c r="B16651" s="407" t="s">
        <v>26528</v>
      </c>
      <c r="C16651" s="408">
        <v>0</v>
      </c>
      <c r="D16651" s="408">
        <v>3.4298000000000002</v>
      </c>
      <c r="E16651" s="408">
        <v>3.4298000000000002</v>
      </c>
      <c r="F16651" s="409">
        <v>45847.433321759258</v>
      </c>
      <c r="G16651" s="408">
        <v>0</v>
      </c>
    </row>
    <row r="16652" spans="1:7" ht="15" x14ac:dyDescent="0.2">
      <c r="A16652" s="407" t="s">
        <v>26529</v>
      </c>
      <c r="B16652" s="407" t="s">
        <v>26530</v>
      </c>
      <c r="C16652" s="408">
        <v>1.01</v>
      </c>
      <c r="D16652" s="408">
        <v>9.0500000000000007</v>
      </c>
      <c r="E16652" s="408">
        <v>10.06</v>
      </c>
      <c r="F16652" s="409">
        <v>45846.58116898148</v>
      </c>
      <c r="G16652" s="408">
        <v>0</v>
      </c>
    </row>
    <row r="16653" spans="1:7" ht="15" x14ac:dyDescent="0.25">
      <c r="A16653" s="407" t="s">
        <v>26531</v>
      </c>
      <c r="B16653" s="407" t="s">
        <v>26532</v>
      </c>
      <c r="C16653" s="406"/>
      <c r="D16653" s="406"/>
      <c r="E16653" s="406"/>
      <c r="F16653" s="409">
        <v>44888.375810185185</v>
      </c>
      <c r="G16653" s="408">
        <v>0</v>
      </c>
    </row>
    <row r="16654" spans="1:7" ht="15" x14ac:dyDescent="0.2">
      <c r="A16654" s="407" t="s">
        <v>26533</v>
      </c>
      <c r="B16654" s="407" t="s">
        <v>26534</v>
      </c>
      <c r="C16654" s="408">
        <v>0</v>
      </c>
      <c r="D16654" s="408">
        <v>2.5299999999999998</v>
      </c>
      <c r="E16654" s="408">
        <v>2.5299999999999998</v>
      </c>
      <c r="F16654" s="409">
        <v>44526.522106481483</v>
      </c>
      <c r="G16654" s="408">
        <v>0</v>
      </c>
    </row>
    <row r="16655" spans="1:7" ht="15" x14ac:dyDescent="0.2">
      <c r="A16655" s="407" t="s">
        <v>38471</v>
      </c>
      <c r="B16655" s="407" t="s">
        <v>38472</v>
      </c>
      <c r="C16655" s="408">
        <v>0</v>
      </c>
      <c r="D16655" s="408">
        <v>1.93</v>
      </c>
      <c r="E16655" s="408">
        <v>1.93</v>
      </c>
      <c r="F16655" s="409">
        <v>43013.546354166669</v>
      </c>
      <c r="G16655" s="408">
        <v>0</v>
      </c>
    </row>
    <row r="16656" spans="1:7" ht="15" x14ac:dyDescent="0.25">
      <c r="A16656" s="407" t="s">
        <v>38473</v>
      </c>
      <c r="B16656" s="407" t="s">
        <v>38474</v>
      </c>
      <c r="C16656" s="406"/>
      <c r="D16656" s="408">
        <v>0.54</v>
      </c>
      <c r="E16656" s="408">
        <v>0.54</v>
      </c>
      <c r="F16656" s="409">
        <v>43013.546597222223</v>
      </c>
      <c r="G16656" s="408">
        <v>0</v>
      </c>
    </row>
    <row r="16657" spans="1:7" ht="15" x14ac:dyDescent="0.25">
      <c r="A16657" s="407" t="s">
        <v>38475</v>
      </c>
      <c r="B16657" s="407" t="s">
        <v>38476</v>
      </c>
      <c r="C16657" s="406"/>
      <c r="D16657" s="408">
        <v>0.12</v>
      </c>
      <c r="E16657" s="408">
        <v>0.12</v>
      </c>
      <c r="F16657" s="409">
        <v>43816.41479166667</v>
      </c>
      <c r="G16657" s="408">
        <v>0</v>
      </c>
    </row>
    <row r="16658" spans="1:7" ht="15" x14ac:dyDescent="0.2">
      <c r="A16658" s="407" t="s">
        <v>26535</v>
      </c>
      <c r="B16658" s="407" t="s">
        <v>26536</v>
      </c>
      <c r="C16658" s="408">
        <v>0.05</v>
      </c>
      <c r="D16658" s="408">
        <v>9.4E-2</v>
      </c>
      <c r="E16658" s="408">
        <v>0.14000000000000001</v>
      </c>
      <c r="F16658" s="409">
        <v>46042.535671296297</v>
      </c>
      <c r="G16658" s="408">
        <v>0</v>
      </c>
    </row>
    <row r="16659" spans="1:7" ht="15" x14ac:dyDescent="0.2">
      <c r="A16659" s="407" t="s">
        <v>26537</v>
      </c>
      <c r="B16659" s="407" t="s">
        <v>38477</v>
      </c>
      <c r="C16659" s="408">
        <v>0</v>
      </c>
      <c r="D16659" s="408">
        <v>0.18</v>
      </c>
      <c r="E16659" s="408">
        <v>0.18</v>
      </c>
      <c r="F16659" s="409">
        <v>45882.305995370371</v>
      </c>
      <c r="G16659" s="408">
        <v>0</v>
      </c>
    </row>
    <row r="16660" spans="1:7" ht="15" x14ac:dyDescent="0.2">
      <c r="A16660" s="407" t="s">
        <v>26538</v>
      </c>
      <c r="B16660" s="407" t="s">
        <v>26539</v>
      </c>
      <c r="C16660" s="408">
        <v>0</v>
      </c>
      <c r="D16660" s="408">
        <v>0.25</v>
      </c>
      <c r="E16660" s="408">
        <v>0.25</v>
      </c>
      <c r="F16660" s="409">
        <v>44888.376215277778</v>
      </c>
      <c r="G16660" s="408">
        <v>0</v>
      </c>
    </row>
    <row r="16661" spans="1:7" ht="15" x14ac:dyDescent="0.2">
      <c r="A16661" s="407" t="s">
        <v>26540</v>
      </c>
      <c r="B16661" s="407" t="s">
        <v>26541</v>
      </c>
      <c r="C16661" s="408">
        <v>0</v>
      </c>
      <c r="D16661" s="408">
        <v>4.3</v>
      </c>
      <c r="E16661" s="408">
        <v>4.3</v>
      </c>
      <c r="F16661" s="409">
        <v>44888.37636574074</v>
      </c>
      <c r="G16661" s="408">
        <v>0</v>
      </c>
    </row>
    <row r="16662" spans="1:7" ht="15" x14ac:dyDescent="0.2">
      <c r="A16662" s="407" t="s">
        <v>26542</v>
      </c>
      <c r="B16662" s="407" t="s">
        <v>26543</v>
      </c>
      <c r="C16662" s="408">
        <v>0</v>
      </c>
      <c r="D16662" s="408">
        <v>2.14</v>
      </c>
      <c r="E16662" s="408">
        <v>2.14</v>
      </c>
      <c r="F16662" s="409">
        <v>44888.376527777778</v>
      </c>
      <c r="G16662" s="408">
        <v>0</v>
      </c>
    </row>
    <row r="16663" spans="1:7" ht="15" x14ac:dyDescent="0.2">
      <c r="A16663" s="407" t="s">
        <v>26544</v>
      </c>
      <c r="B16663" s="407" t="s">
        <v>26545</v>
      </c>
      <c r="C16663" s="408">
        <v>0</v>
      </c>
      <c r="D16663" s="408">
        <v>17.39</v>
      </c>
      <c r="E16663" s="408">
        <v>17.39</v>
      </c>
      <c r="F16663" s="409">
        <v>44888.376759259256</v>
      </c>
      <c r="G16663" s="408">
        <v>0</v>
      </c>
    </row>
    <row r="16664" spans="1:7" ht="15" x14ac:dyDescent="0.2">
      <c r="A16664" s="407" t="s">
        <v>26546</v>
      </c>
      <c r="B16664" s="407" t="s">
        <v>26547</v>
      </c>
      <c r="C16664" s="408">
        <v>362.5</v>
      </c>
      <c r="D16664" s="408">
        <v>1183.01</v>
      </c>
      <c r="E16664" s="408">
        <v>1612.26</v>
      </c>
      <c r="F16664" s="409">
        <v>44888.376956018517</v>
      </c>
      <c r="G16664" s="408">
        <v>0</v>
      </c>
    </row>
    <row r="16665" spans="1:7" ht="15" x14ac:dyDescent="0.25">
      <c r="A16665" s="407" t="s">
        <v>26548</v>
      </c>
      <c r="B16665" s="407" t="s">
        <v>26549</v>
      </c>
      <c r="C16665" s="406"/>
      <c r="D16665" s="406"/>
      <c r="E16665" s="406"/>
      <c r="F16665" s="409">
        <v>44888.377129629633</v>
      </c>
      <c r="G16665" s="408">
        <v>0</v>
      </c>
    </row>
    <row r="16666" spans="1:7" ht="15" x14ac:dyDescent="0.25">
      <c r="A16666" s="407" t="s">
        <v>26550</v>
      </c>
      <c r="B16666" s="407" t="s">
        <v>26551</v>
      </c>
      <c r="C16666" s="406"/>
      <c r="D16666" s="406"/>
      <c r="E16666" s="406"/>
      <c r="F16666" s="409">
        <v>44888.377337962964</v>
      </c>
      <c r="G16666" s="408">
        <v>0</v>
      </c>
    </row>
    <row r="16667" spans="1:7" ht="15" x14ac:dyDescent="0.2">
      <c r="A16667" s="407" t="s">
        <v>26552</v>
      </c>
      <c r="B16667" s="407" t="s">
        <v>26553</v>
      </c>
      <c r="C16667" s="408">
        <v>360.5</v>
      </c>
      <c r="D16667" s="408">
        <v>1016.53</v>
      </c>
      <c r="E16667" s="408">
        <v>1443.78</v>
      </c>
      <c r="F16667" s="409">
        <v>44888.377523148149</v>
      </c>
      <c r="G16667" s="408">
        <v>0</v>
      </c>
    </row>
    <row r="16668" spans="1:7" ht="15" x14ac:dyDescent="0.2">
      <c r="A16668" s="407" t="s">
        <v>26554</v>
      </c>
      <c r="B16668" s="407" t="s">
        <v>26555</v>
      </c>
      <c r="C16668" s="408">
        <v>16.5</v>
      </c>
      <c r="D16668" s="408">
        <v>64.33</v>
      </c>
      <c r="E16668" s="408">
        <v>94.58</v>
      </c>
      <c r="F16668" s="409">
        <v>44888.377685185187</v>
      </c>
      <c r="G16668" s="408">
        <v>0</v>
      </c>
    </row>
    <row r="16669" spans="1:7" ht="15" x14ac:dyDescent="0.2">
      <c r="A16669" s="407" t="s">
        <v>26556</v>
      </c>
      <c r="B16669" s="407" t="s">
        <v>26557</v>
      </c>
      <c r="C16669" s="408">
        <v>19</v>
      </c>
      <c r="D16669" s="408">
        <v>66.14</v>
      </c>
      <c r="E16669" s="408">
        <v>98.89</v>
      </c>
      <c r="F16669" s="409">
        <v>44888.377858796295</v>
      </c>
      <c r="G16669" s="408">
        <v>0</v>
      </c>
    </row>
    <row r="16670" spans="1:7" ht="15" x14ac:dyDescent="0.2">
      <c r="A16670" s="407" t="s">
        <v>26558</v>
      </c>
      <c r="B16670" s="407" t="s">
        <v>26559</v>
      </c>
      <c r="C16670" s="408">
        <v>14</v>
      </c>
      <c r="D16670" s="408">
        <v>11.76</v>
      </c>
      <c r="E16670" s="408">
        <v>31.01</v>
      </c>
      <c r="F16670" s="409">
        <v>44888.378020833334</v>
      </c>
      <c r="G16670" s="408">
        <v>0</v>
      </c>
    </row>
    <row r="16671" spans="1:7" ht="15" x14ac:dyDescent="0.2">
      <c r="A16671" s="407" t="s">
        <v>26560</v>
      </c>
      <c r="B16671" s="407" t="s">
        <v>26561</v>
      </c>
      <c r="C16671" s="408">
        <v>14</v>
      </c>
      <c r="D16671" s="408">
        <v>11.76</v>
      </c>
      <c r="E16671" s="408">
        <v>31.01</v>
      </c>
      <c r="F16671" s="409">
        <v>44888.378171296295</v>
      </c>
      <c r="G16671" s="408">
        <v>0</v>
      </c>
    </row>
    <row r="16672" spans="1:7" ht="15" x14ac:dyDescent="0.2">
      <c r="A16672" s="407" t="s">
        <v>26562</v>
      </c>
      <c r="B16672" s="407" t="s">
        <v>26563</v>
      </c>
      <c r="C16672" s="408">
        <v>1.5</v>
      </c>
      <c r="D16672" s="408">
        <v>0.28000000000000003</v>
      </c>
      <c r="E16672" s="408">
        <v>5.78</v>
      </c>
      <c r="F16672" s="409">
        <v>44888.378391203703</v>
      </c>
      <c r="G16672" s="408">
        <v>143</v>
      </c>
    </row>
    <row r="16673" spans="1:7" ht="15" x14ac:dyDescent="0.2">
      <c r="A16673" s="407" t="s">
        <v>26564</v>
      </c>
      <c r="B16673" s="407" t="s">
        <v>26565</v>
      </c>
      <c r="C16673" s="408">
        <v>89.1</v>
      </c>
      <c r="D16673" s="408">
        <v>2382.65</v>
      </c>
      <c r="E16673" s="408">
        <v>2484.25</v>
      </c>
      <c r="F16673" s="409">
        <v>44967.441724537035</v>
      </c>
      <c r="G16673" s="408">
        <v>0</v>
      </c>
    </row>
    <row r="16674" spans="1:7" ht="15" x14ac:dyDescent="0.2">
      <c r="A16674" s="407" t="s">
        <v>26566</v>
      </c>
      <c r="B16674" s="407" t="s">
        <v>26567</v>
      </c>
      <c r="C16674" s="408">
        <v>5.0500000000000007</v>
      </c>
      <c r="D16674" s="408">
        <v>273.37562915257411</v>
      </c>
      <c r="E16674" s="408">
        <v>278.42562915257412</v>
      </c>
      <c r="F16674" s="409">
        <v>44516.346273148149</v>
      </c>
      <c r="G16674" s="408">
        <v>0</v>
      </c>
    </row>
    <row r="16675" spans="1:7" ht="15" x14ac:dyDescent="0.2">
      <c r="A16675" s="407" t="s">
        <v>26568</v>
      </c>
      <c r="B16675" s="407" t="s">
        <v>26569</v>
      </c>
      <c r="C16675" s="408">
        <v>93.383333333333326</v>
      </c>
      <c r="D16675" s="408">
        <v>1590.1916058013799</v>
      </c>
      <c r="E16675" s="408">
        <v>1696.9082724680466</v>
      </c>
      <c r="F16675" s="409">
        <v>44967.437314814815</v>
      </c>
      <c r="G16675" s="408">
        <v>0</v>
      </c>
    </row>
    <row r="16676" spans="1:7" ht="15" x14ac:dyDescent="0.25">
      <c r="A16676" s="407" t="s">
        <v>38478</v>
      </c>
      <c r="B16676" s="407" t="s">
        <v>38479</v>
      </c>
      <c r="C16676" s="408">
        <v>15</v>
      </c>
      <c r="D16676" s="406"/>
      <c r="E16676" s="408">
        <v>15</v>
      </c>
      <c r="F16676" s="409">
        <v>43875.469166666669</v>
      </c>
      <c r="G16676" s="408">
        <v>0</v>
      </c>
    </row>
    <row r="16677" spans="1:7" ht="15" x14ac:dyDescent="0.2">
      <c r="A16677" s="407" t="s">
        <v>26570</v>
      </c>
      <c r="B16677" s="407" t="s">
        <v>26571</v>
      </c>
      <c r="C16677" s="408">
        <v>5.05</v>
      </c>
      <c r="D16677" s="408">
        <v>185.52</v>
      </c>
      <c r="E16677" s="408">
        <v>190.57</v>
      </c>
      <c r="F16677" s="409">
        <v>43013.555046296293</v>
      </c>
      <c r="G16677" s="408">
        <v>0</v>
      </c>
    </row>
    <row r="16678" spans="1:7" ht="15" x14ac:dyDescent="0.2">
      <c r="A16678" s="407" t="s">
        <v>26572</v>
      </c>
      <c r="B16678" s="407" t="s">
        <v>26573</v>
      </c>
      <c r="C16678" s="408">
        <v>7.55</v>
      </c>
      <c r="D16678" s="408">
        <v>1375.1</v>
      </c>
      <c r="E16678" s="408">
        <v>1382.65</v>
      </c>
      <c r="F16678" s="409">
        <v>44516.370347222219</v>
      </c>
      <c r="G16678" s="408">
        <v>0</v>
      </c>
    </row>
    <row r="16679" spans="1:7" ht="15" x14ac:dyDescent="0.2">
      <c r="A16679" s="407" t="s">
        <v>26574</v>
      </c>
      <c r="B16679" s="407" t="s">
        <v>26575</v>
      </c>
      <c r="C16679" s="408">
        <v>0</v>
      </c>
      <c r="D16679" s="408">
        <v>295</v>
      </c>
      <c r="E16679" s="408">
        <v>295</v>
      </c>
      <c r="F16679" s="409">
        <v>45217.685543981483</v>
      </c>
      <c r="G16679" s="408">
        <v>0</v>
      </c>
    </row>
    <row r="16680" spans="1:7" ht="15" x14ac:dyDescent="0.2">
      <c r="A16680" s="407" t="s">
        <v>26576</v>
      </c>
      <c r="B16680" s="407" t="s">
        <v>26577</v>
      </c>
      <c r="C16680" s="408">
        <v>1</v>
      </c>
      <c r="D16680" s="408">
        <v>37.799999999999997</v>
      </c>
      <c r="E16680" s="408">
        <v>40.799999999999997</v>
      </c>
      <c r="F16680" s="409">
        <v>43711.391481481478</v>
      </c>
      <c r="G16680" s="408">
        <v>0</v>
      </c>
    </row>
    <row r="16681" spans="1:7" ht="15" x14ac:dyDescent="0.2">
      <c r="A16681" s="407" t="s">
        <v>26578</v>
      </c>
      <c r="B16681" s="407" t="s">
        <v>26579</v>
      </c>
      <c r="C16681" s="408">
        <v>8</v>
      </c>
      <c r="D16681" s="408">
        <v>425.31165830514817</v>
      </c>
      <c r="E16681" s="408">
        <v>433.31165830514823</v>
      </c>
      <c r="F16681" s="409">
        <v>45349.684664351851</v>
      </c>
      <c r="G16681" s="408">
        <v>0</v>
      </c>
    </row>
    <row r="16682" spans="1:7" ht="15" x14ac:dyDescent="0.2">
      <c r="A16682" s="407" t="s">
        <v>26580</v>
      </c>
      <c r="B16682" s="407" t="s">
        <v>26581</v>
      </c>
      <c r="C16682" s="408">
        <v>82.833333333333329</v>
      </c>
      <c r="D16682" s="408">
        <v>945.74158839179836</v>
      </c>
      <c r="E16682" s="408">
        <v>1041.9082550584649</v>
      </c>
      <c r="F16682" s="409">
        <v>44888.378750000003</v>
      </c>
      <c r="G16682" s="408">
        <v>0</v>
      </c>
    </row>
    <row r="16683" spans="1:7" ht="15" x14ac:dyDescent="0.25">
      <c r="A16683" s="407" t="s">
        <v>26582</v>
      </c>
      <c r="B16683" s="407" t="s">
        <v>26583</v>
      </c>
      <c r="C16683" s="406"/>
      <c r="D16683" s="406"/>
      <c r="E16683" s="406"/>
      <c r="F16683" s="409">
        <v>44888.378923611112</v>
      </c>
      <c r="G16683" s="408">
        <v>0</v>
      </c>
    </row>
    <row r="16684" spans="1:7" ht="15" x14ac:dyDescent="0.2">
      <c r="A16684" s="407" t="s">
        <v>26584</v>
      </c>
      <c r="B16684" s="407" t="s">
        <v>26585</v>
      </c>
      <c r="C16684" s="408">
        <v>0</v>
      </c>
      <c r="D16684" s="408">
        <v>155</v>
      </c>
      <c r="E16684" s="408">
        <v>155</v>
      </c>
      <c r="F16684" s="409">
        <v>44819.449907407405</v>
      </c>
      <c r="G16684" s="408">
        <v>0</v>
      </c>
    </row>
    <row r="16685" spans="1:7" ht="15" x14ac:dyDescent="0.2">
      <c r="A16685" s="407" t="s">
        <v>26586</v>
      </c>
      <c r="B16685" s="407" t="s">
        <v>26587</v>
      </c>
      <c r="C16685" s="408">
        <v>0</v>
      </c>
      <c r="D16685" s="408">
        <v>128</v>
      </c>
      <c r="E16685" s="408">
        <v>128</v>
      </c>
      <c r="F16685" s="409">
        <v>45217.68236111111</v>
      </c>
      <c r="G16685" s="408">
        <v>0</v>
      </c>
    </row>
    <row r="16686" spans="1:7" ht="15" x14ac:dyDescent="0.2">
      <c r="A16686" s="407" t="s">
        <v>26588</v>
      </c>
      <c r="B16686" s="407" t="s">
        <v>26589</v>
      </c>
      <c r="C16686" s="408">
        <v>0</v>
      </c>
      <c r="D16686" s="408">
        <v>178.4</v>
      </c>
      <c r="E16686" s="408">
        <v>178.4</v>
      </c>
      <c r="F16686" s="409">
        <v>45112.459733796299</v>
      </c>
      <c r="G16686" s="408">
        <v>0</v>
      </c>
    </row>
    <row r="16687" spans="1:7" ht="15" x14ac:dyDescent="0.2">
      <c r="A16687" s="407" t="s">
        <v>26590</v>
      </c>
      <c r="B16687" s="407" t="s">
        <v>26591</v>
      </c>
      <c r="C16687" s="408">
        <v>0</v>
      </c>
      <c r="D16687" s="408">
        <v>35</v>
      </c>
      <c r="E16687" s="408">
        <v>35</v>
      </c>
      <c r="F16687" s="409">
        <v>45071.369305555556</v>
      </c>
      <c r="G16687" s="408">
        <v>0</v>
      </c>
    </row>
    <row r="16688" spans="1:7" ht="15" x14ac:dyDescent="0.2">
      <c r="A16688" s="407" t="s">
        <v>26592</v>
      </c>
      <c r="B16688" s="407" t="s">
        <v>26593</v>
      </c>
      <c r="C16688" s="408">
        <v>0</v>
      </c>
      <c r="D16688" s="408">
        <v>122.18</v>
      </c>
      <c r="E16688" s="408">
        <v>122.18</v>
      </c>
      <c r="F16688" s="409">
        <v>46065.502291666664</v>
      </c>
      <c r="G16688" s="408">
        <v>0</v>
      </c>
    </row>
    <row r="16689" spans="1:7" ht="15" x14ac:dyDescent="0.2">
      <c r="A16689" s="407" t="s">
        <v>26594</v>
      </c>
      <c r="B16689" s="407" t="s">
        <v>26595</v>
      </c>
      <c r="C16689" s="408">
        <v>0</v>
      </c>
      <c r="D16689" s="408">
        <v>318</v>
      </c>
      <c r="E16689" s="408">
        <v>318</v>
      </c>
      <c r="F16689" s="409">
        <v>45225.555601851855</v>
      </c>
      <c r="G16689" s="408">
        <v>0</v>
      </c>
    </row>
    <row r="16690" spans="1:7" ht="15" x14ac:dyDescent="0.2">
      <c r="A16690" s="407" t="s">
        <v>26596</v>
      </c>
      <c r="B16690" s="407" t="s">
        <v>26597</v>
      </c>
      <c r="C16690" s="408">
        <v>0</v>
      </c>
      <c r="D16690" s="408">
        <v>649</v>
      </c>
      <c r="E16690" s="408">
        <v>649</v>
      </c>
      <c r="F16690" s="409">
        <v>45225.555439814816</v>
      </c>
      <c r="G16690" s="408">
        <v>0</v>
      </c>
    </row>
    <row r="16691" spans="1:7" ht="15" x14ac:dyDescent="0.2">
      <c r="A16691" s="407" t="s">
        <v>26598</v>
      </c>
      <c r="B16691" s="407" t="s">
        <v>26599</v>
      </c>
      <c r="C16691" s="408">
        <v>0</v>
      </c>
      <c r="D16691" s="408">
        <v>62.95</v>
      </c>
      <c r="E16691" s="408">
        <v>62.95</v>
      </c>
      <c r="F16691" s="409">
        <v>45217.688842592594</v>
      </c>
      <c r="G16691" s="408">
        <v>0</v>
      </c>
    </row>
    <row r="16692" spans="1:7" ht="15" x14ac:dyDescent="0.2">
      <c r="A16692" s="407" t="s">
        <v>26600</v>
      </c>
      <c r="B16692" s="407" t="s">
        <v>26601</v>
      </c>
      <c r="C16692" s="408">
        <v>0</v>
      </c>
      <c r="D16692" s="408">
        <v>30.6</v>
      </c>
      <c r="E16692" s="408">
        <v>30.6</v>
      </c>
      <c r="F16692" s="409">
        <v>45217.688298611109</v>
      </c>
      <c r="G16692" s="408">
        <v>0</v>
      </c>
    </row>
    <row r="16693" spans="1:7" ht="15" x14ac:dyDescent="0.2">
      <c r="A16693" s="407" t="s">
        <v>26602</v>
      </c>
      <c r="B16693" s="407" t="s">
        <v>26603</v>
      </c>
      <c r="C16693" s="408">
        <v>0</v>
      </c>
      <c r="D16693" s="408">
        <v>12.5</v>
      </c>
      <c r="E16693" s="408">
        <v>12.5</v>
      </c>
      <c r="F16693" s="409">
        <v>45217.687465277777</v>
      </c>
      <c r="G16693" s="408">
        <v>0</v>
      </c>
    </row>
    <row r="16694" spans="1:7" ht="15" x14ac:dyDescent="0.2">
      <c r="A16694" s="407" t="s">
        <v>26604</v>
      </c>
      <c r="B16694" s="407" t="s">
        <v>26605</v>
      </c>
      <c r="C16694" s="408">
        <v>0</v>
      </c>
      <c r="D16694" s="408">
        <v>109.1</v>
      </c>
      <c r="E16694" s="408">
        <v>109.1</v>
      </c>
      <c r="F16694" s="409">
        <v>45215.338472222225</v>
      </c>
      <c r="G16694" s="408">
        <v>0</v>
      </c>
    </row>
    <row r="16695" spans="1:7" ht="15" x14ac:dyDescent="0.2">
      <c r="A16695" s="407" t="s">
        <v>26606</v>
      </c>
      <c r="B16695" s="407" t="s">
        <v>26607</v>
      </c>
      <c r="C16695" s="408">
        <v>0</v>
      </c>
      <c r="D16695" s="408">
        <v>44.2</v>
      </c>
      <c r="E16695" s="408">
        <v>44.2</v>
      </c>
      <c r="F16695" s="409">
        <v>44819.471967592595</v>
      </c>
      <c r="G16695" s="408">
        <v>0</v>
      </c>
    </row>
    <row r="16696" spans="1:7" ht="15" x14ac:dyDescent="0.2">
      <c r="A16696" s="407" t="s">
        <v>26608</v>
      </c>
      <c r="B16696" s="407" t="s">
        <v>26609</v>
      </c>
      <c r="C16696" s="408">
        <v>0</v>
      </c>
      <c r="D16696" s="408">
        <v>54.9</v>
      </c>
      <c r="E16696" s="408">
        <v>54.9</v>
      </c>
      <c r="F16696" s="409">
        <v>45111.648564814815</v>
      </c>
      <c r="G16696" s="408">
        <v>0</v>
      </c>
    </row>
    <row r="16697" spans="1:7" ht="15" x14ac:dyDescent="0.2">
      <c r="A16697" s="407" t="s">
        <v>26610</v>
      </c>
      <c r="B16697" s="407" t="s">
        <v>26611</v>
      </c>
      <c r="C16697" s="408">
        <v>0</v>
      </c>
      <c r="D16697" s="408">
        <v>437.5</v>
      </c>
      <c r="E16697" s="408">
        <v>437.5</v>
      </c>
      <c r="F16697" s="409">
        <v>45420.621782407405</v>
      </c>
      <c r="G16697" s="408">
        <v>0</v>
      </c>
    </row>
    <row r="16698" spans="1:7" ht="15" x14ac:dyDescent="0.2">
      <c r="A16698" s="407" t="s">
        <v>26612</v>
      </c>
      <c r="B16698" s="407" t="s">
        <v>26613</v>
      </c>
      <c r="C16698" s="408">
        <v>0</v>
      </c>
      <c r="D16698" s="408">
        <v>61.9</v>
      </c>
      <c r="E16698" s="408">
        <v>61.9</v>
      </c>
      <c r="F16698" s="409">
        <v>44819.472766203704</v>
      </c>
      <c r="G16698" s="408">
        <v>0</v>
      </c>
    </row>
    <row r="16699" spans="1:7" ht="15" x14ac:dyDescent="0.2">
      <c r="A16699" s="407" t="s">
        <v>26614</v>
      </c>
      <c r="B16699" s="407" t="s">
        <v>26615</v>
      </c>
      <c r="C16699" s="408">
        <v>0</v>
      </c>
      <c r="D16699" s="408">
        <v>76.400000000000006</v>
      </c>
      <c r="E16699" s="408">
        <v>76.400000000000006</v>
      </c>
      <c r="F16699" s="409">
        <v>45072.380115740743</v>
      </c>
      <c r="G16699" s="408">
        <v>0</v>
      </c>
    </row>
    <row r="16700" spans="1:7" ht="15" x14ac:dyDescent="0.2">
      <c r="A16700" s="407" t="s">
        <v>26616</v>
      </c>
      <c r="B16700" s="407" t="s">
        <v>26617</v>
      </c>
      <c r="C16700" s="408">
        <v>0</v>
      </c>
      <c r="D16700" s="408">
        <v>61.8</v>
      </c>
      <c r="E16700" s="408">
        <v>61.8</v>
      </c>
      <c r="F16700" s="409">
        <v>45072.380752314813</v>
      </c>
      <c r="G16700" s="408">
        <v>0</v>
      </c>
    </row>
    <row r="16701" spans="1:7" ht="15" x14ac:dyDescent="0.2">
      <c r="A16701" s="407" t="s">
        <v>26618</v>
      </c>
      <c r="B16701" s="407" t="s">
        <v>26619</v>
      </c>
      <c r="C16701" s="408">
        <v>0</v>
      </c>
      <c r="D16701" s="408">
        <v>50.5</v>
      </c>
      <c r="E16701" s="408">
        <v>50.5</v>
      </c>
      <c r="F16701" s="409">
        <v>45072.373055555552</v>
      </c>
      <c r="G16701" s="408">
        <v>0</v>
      </c>
    </row>
    <row r="16702" spans="1:7" ht="15" x14ac:dyDescent="0.2">
      <c r="A16702" s="407" t="s">
        <v>26620</v>
      </c>
      <c r="B16702" s="407" t="s">
        <v>26621</v>
      </c>
      <c r="C16702" s="408">
        <v>0</v>
      </c>
      <c r="D16702" s="408">
        <v>9.9499999999999993</v>
      </c>
      <c r="E16702" s="408">
        <v>9.9499999999999993</v>
      </c>
      <c r="F16702" s="409">
        <v>45831.577905092592</v>
      </c>
      <c r="G16702" s="408">
        <v>9</v>
      </c>
    </row>
    <row r="16703" spans="1:7" ht="15" x14ac:dyDescent="0.2">
      <c r="A16703" s="407" t="s">
        <v>26622</v>
      </c>
      <c r="B16703" s="407" t="s">
        <v>26623</v>
      </c>
      <c r="C16703" s="408">
        <v>0</v>
      </c>
      <c r="D16703" s="408">
        <v>15.73</v>
      </c>
      <c r="E16703" s="408">
        <v>15.73</v>
      </c>
      <c r="F16703" s="409">
        <v>45071.374988425923</v>
      </c>
      <c r="G16703" s="408">
        <v>0</v>
      </c>
    </row>
    <row r="16704" spans="1:7" ht="15" x14ac:dyDescent="0.2">
      <c r="A16704" s="407" t="s">
        <v>26624</v>
      </c>
      <c r="B16704" s="407" t="s">
        <v>26625</v>
      </c>
      <c r="C16704" s="408">
        <v>11</v>
      </c>
      <c r="D16704" s="408">
        <v>5.26</v>
      </c>
      <c r="E16704" s="408">
        <v>20.260000000000002</v>
      </c>
      <c r="F16704" s="409">
        <v>44222.516226851854</v>
      </c>
      <c r="G16704" s="408">
        <v>0</v>
      </c>
    </row>
    <row r="16705" spans="1:7" ht="15" x14ac:dyDescent="0.2">
      <c r="A16705" s="407" t="s">
        <v>26626</v>
      </c>
      <c r="B16705" s="407" t="s">
        <v>26627</v>
      </c>
      <c r="C16705" s="408">
        <v>0</v>
      </c>
      <c r="D16705" s="408">
        <v>19.73</v>
      </c>
      <c r="E16705" s="408">
        <v>19.73</v>
      </c>
      <c r="F16705" s="409">
        <v>45071.393738425926</v>
      </c>
      <c r="G16705" s="408">
        <v>0</v>
      </c>
    </row>
    <row r="16706" spans="1:7" ht="15" x14ac:dyDescent="0.2">
      <c r="A16706" s="407" t="s">
        <v>26628</v>
      </c>
      <c r="B16706" s="407" t="s">
        <v>26629</v>
      </c>
      <c r="C16706" s="408">
        <v>0</v>
      </c>
      <c r="D16706" s="408">
        <v>13.8</v>
      </c>
      <c r="E16706" s="408">
        <v>13.8</v>
      </c>
      <c r="F16706" s="409">
        <v>44888.379652777781</v>
      </c>
      <c r="G16706" s="408">
        <v>0</v>
      </c>
    </row>
    <row r="16707" spans="1:7" ht="15" x14ac:dyDescent="0.2">
      <c r="A16707" s="407" t="s">
        <v>26630</v>
      </c>
      <c r="B16707" s="407" t="s">
        <v>26631</v>
      </c>
      <c r="C16707" s="408">
        <v>0</v>
      </c>
      <c r="D16707" s="408">
        <v>0</v>
      </c>
      <c r="E16707" s="408">
        <v>0</v>
      </c>
      <c r="F16707" s="409">
        <v>44222.513993055552</v>
      </c>
      <c r="G16707" s="408">
        <v>0</v>
      </c>
    </row>
    <row r="16708" spans="1:7" ht="15" x14ac:dyDescent="0.2">
      <c r="A16708" s="407" t="s">
        <v>26632</v>
      </c>
      <c r="B16708" s="407" t="s">
        <v>26633</v>
      </c>
      <c r="C16708" s="408">
        <v>0</v>
      </c>
      <c r="D16708" s="408">
        <v>72.5</v>
      </c>
      <c r="E16708" s="408">
        <v>72.5</v>
      </c>
      <c r="F16708" s="409">
        <v>45111.648715277777</v>
      </c>
      <c r="G16708" s="408">
        <v>0</v>
      </c>
    </row>
    <row r="16709" spans="1:7" ht="15" x14ac:dyDescent="0.2">
      <c r="A16709" s="407" t="s">
        <v>26634</v>
      </c>
      <c r="B16709" s="407" t="s">
        <v>25550</v>
      </c>
      <c r="C16709" s="408">
        <v>3</v>
      </c>
      <c r="D16709" s="408">
        <v>0.58400584</v>
      </c>
      <c r="E16709" s="408">
        <v>3.5840058400000001</v>
      </c>
      <c r="F16709" s="409">
        <v>44888.38003472222</v>
      </c>
      <c r="G16709" s="408">
        <v>0</v>
      </c>
    </row>
    <row r="16710" spans="1:7" ht="15" x14ac:dyDescent="0.25">
      <c r="A16710" s="407" t="s">
        <v>26635</v>
      </c>
      <c r="B16710" s="407" t="s">
        <v>26636</v>
      </c>
      <c r="C16710" s="406"/>
      <c r="D16710" s="406"/>
      <c r="E16710" s="406"/>
      <c r="F16710" s="409">
        <v>44888.380196759259</v>
      </c>
      <c r="G16710" s="408">
        <v>0</v>
      </c>
    </row>
    <row r="16711" spans="1:7" ht="15" x14ac:dyDescent="0.2">
      <c r="A16711" s="407" t="s">
        <v>26637</v>
      </c>
      <c r="B16711" s="407" t="s">
        <v>26638</v>
      </c>
      <c r="C16711" s="408">
        <v>0</v>
      </c>
      <c r="D16711" s="408">
        <v>89.8</v>
      </c>
      <c r="E16711" s="408">
        <v>89.8</v>
      </c>
      <c r="F16711" s="409">
        <v>44888.380358796298</v>
      </c>
      <c r="G16711" s="408">
        <v>0</v>
      </c>
    </row>
    <row r="16712" spans="1:7" ht="15" x14ac:dyDescent="0.25">
      <c r="A16712" s="407" t="s">
        <v>26639</v>
      </c>
      <c r="B16712" s="407" t="s">
        <v>26640</v>
      </c>
      <c r="C16712" s="406"/>
      <c r="D16712" s="406"/>
      <c r="E16712" s="406"/>
      <c r="F16712" s="409">
        <v>44888.380543981482</v>
      </c>
      <c r="G16712" s="408">
        <v>0</v>
      </c>
    </row>
    <row r="16713" spans="1:7" ht="15" x14ac:dyDescent="0.25">
      <c r="A16713" s="407" t="s">
        <v>26641</v>
      </c>
      <c r="B16713" s="407" t="s">
        <v>26642</v>
      </c>
      <c r="C16713" s="406"/>
      <c r="D16713" s="406"/>
      <c r="E16713" s="406"/>
      <c r="F16713" s="409">
        <v>44888.380706018521</v>
      </c>
      <c r="G16713" s="408">
        <v>0</v>
      </c>
    </row>
    <row r="16714" spans="1:7" ht="15" x14ac:dyDescent="0.2">
      <c r="A16714" s="407" t="s">
        <v>26643</v>
      </c>
      <c r="B16714" s="407" t="s">
        <v>10731</v>
      </c>
      <c r="C16714" s="408">
        <v>0</v>
      </c>
      <c r="D16714" s="408">
        <v>75.400000000000006</v>
      </c>
      <c r="E16714" s="408">
        <v>75.400000000000006</v>
      </c>
      <c r="F16714" s="409">
        <v>45072.371979166666</v>
      </c>
      <c r="G16714" s="408">
        <v>0</v>
      </c>
    </row>
    <row r="16715" spans="1:7" ht="15" x14ac:dyDescent="0.2">
      <c r="A16715" s="407" t="s">
        <v>26644</v>
      </c>
      <c r="B16715" s="407" t="s">
        <v>10733</v>
      </c>
      <c r="C16715" s="408">
        <v>0</v>
      </c>
      <c r="D16715" s="408">
        <v>97.5</v>
      </c>
      <c r="E16715" s="408">
        <v>97.5</v>
      </c>
      <c r="F16715" s="409">
        <v>44888.381064814814</v>
      </c>
      <c r="G16715" s="408">
        <v>0</v>
      </c>
    </row>
    <row r="16716" spans="1:7" ht="15" x14ac:dyDescent="0.2">
      <c r="A16716" s="407" t="s">
        <v>26645</v>
      </c>
      <c r="B16716" s="407" t="s">
        <v>10737</v>
      </c>
      <c r="C16716" s="408">
        <v>0</v>
      </c>
      <c r="D16716" s="408">
        <v>14.55</v>
      </c>
      <c r="E16716" s="408">
        <v>14.55</v>
      </c>
      <c r="F16716" s="409">
        <v>45072.387731481482</v>
      </c>
      <c r="G16716" s="408">
        <v>0</v>
      </c>
    </row>
    <row r="16717" spans="1:7" ht="15" x14ac:dyDescent="0.2">
      <c r="A16717" s="407" t="s">
        <v>26646</v>
      </c>
      <c r="B16717" s="407" t="s">
        <v>10739</v>
      </c>
      <c r="C16717" s="408">
        <v>0</v>
      </c>
      <c r="D16717" s="408">
        <v>24.8</v>
      </c>
      <c r="E16717" s="408">
        <v>24.8</v>
      </c>
      <c r="F16717" s="409">
        <v>45211.579039351855</v>
      </c>
      <c r="G16717" s="408">
        <v>0</v>
      </c>
    </row>
    <row r="16718" spans="1:7" ht="15" x14ac:dyDescent="0.2">
      <c r="A16718" s="407" t="s">
        <v>26647</v>
      </c>
      <c r="B16718" s="407" t="s">
        <v>10741</v>
      </c>
      <c r="C16718" s="408">
        <v>0</v>
      </c>
      <c r="D16718" s="408">
        <v>27.5</v>
      </c>
      <c r="E16718" s="408">
        <v>27.5</v>
      </c>
      <c r="F16718" s="409">
        <v>45071.371851851851</v>
      </c>
      <c r="G16718" s="408">
        <v>0</v>
      </c>
    </row>
    <row r="16719" spans="1:7" ht="15" x14ac:dyDescent="0.2">
      <c r="A16719" s="407" t="s">
        <v>26648</v>
      </c>
      <c r="B16719" s="407" t="s">
        <v>10743</v>
      </c>
      <c r="C16719" s="408">
        <v>0</v>
      </c>
      <c r="D16719" s="408">
        <v>19.7</v>
      </c>
      <c r="E16719" s="408">
        <v>19.7</v>
      </c>
      <c r="F16719" s="409">
        <v>44888.381851851853</v>
      </c>
      <c r="G16719" s="408">
        <v>3</v>
      </c>
    </row>
    <row r="16720" spans="1:7" ht="15" x14ac:dyDescent="0.25">
      <c r="A16720" s="407" t="s">
        <v>26649</v>
      </c>
      <c r="B16720" s="407" t="s">
        <v>25570</v>
      </c>
      <c r="C16720" s="406"/>
      <c r="D16720" s="406"/>
      <c r="E16720" s="406"/>
      <c r="F16720" s="409">
        <v>44523.531053240738</v>
      </c>
      <c r="G16720" s="408">
        <v>0</v>
      </c>
    </row>
    <row r="16721" spans="1:7" ht="15" x14ac:dyDescent="0.2">
      <c r="A16721" s="407" t="s">
        <v>26650</v>
      </c>
      <c r="B16721" s="407" t="s">
        <v>26651</v>
      </c>
      <c r="C16721" s="408">
        <v>0</v>
      </c>
      <c r="D16721" s="408">
        <v>0</v>
      </c>
      <c r="E16721" s="408">
        <v>0</v>
      </c>
      <c r="F16721" s="409">
        <v>45112.429699074077</v>
      </c>
      <c r="G16721" s="408">
        <v>0</v>
      </c>
    </row>
    <row r="16722" spans="1:7" ht="15" x14ac:dyDescent="0.25">
      <c r="A16722" s="407" t="s">
        <v>26652</v>
      </c>
      <c r="B16722" s="407" t="s">
        <v>26653</v>
      </c>
      <c r="C16722" s="406"/>
      <c r="D16722" s="406"/>
      <c r="E16722" s="406"/>
      <c r="F16722" s="409">
        <v>44888.382256944446</v>
      </c>
      <c r="G16722" s="408">
        <v>0</v>
      </c>
    </row>
    <row r="16723" spans="1:7" ht="15" x14ac:dyDescent="0.25">
      <c r="A16723" s="407" t="s">
        <v>38480</v>
      </c>
      <c r="B16723" s="407" t="s">
        <v>26661</v>
      </c>
      <c r="C16723" s="406"/>
      <c r="D16723" s="408">
        <v>1.7016</v>
      </c>
      <c r="E16723" s="408">
        <v>1.7016</v>
      </c>
      <c r="F16723" s="409">
        <v>43014.396817129629</v>
      </c>
      <c r="G16723" s="408">
        <v>0</v>
      </c>
    </row>
    <row r="16724" spans="1:7" ht="15" x14ac:dyDescent="0.2">
      <c r="A16724" s="407" t="s">
        <v>38481</v>
      </c>
      <c r="B16724" s="407" t="s">
        <v>26663</v>
      </c>
      <c r="C16724" s="408">
        <v>0</v>
      </c>
      <c r="D16724" s="408">
        <v>2.2462</v>
      </c>
      <c r="E16724" s="408">
        <v>2.2462</v>
      </c>
      <c r="F16724" s="409">
        <v>43014.396840277775</v>
      </c>
      <c r="G16724" s="408">
        <v>0</v>
      </c>
    </row>
    <row r="16725" spans="1:7" ht="15" x14ac:dyDescent="0.2">
      <c r="A16725" s="407" t="s">
        <v>38482</v>
      </c>
      <c r="B16725" s="407" t="s">
        <v>26665</v>
      </c>
      <c r="C16725" s="408">
        <v>0</v>
      </c>
      <c r="D16725" s="408">
        <v>1.2949999999999999</v>
      </c>
      <c r="E16725" s="408">
        <v>1.2949999999999999</v>
      </c>
      <c r="F16725" s="409">
        <v>43014.396851851852</v>
      </c>
      <c r="G16725" s="408">
        <v>0</v>
      </c>
    </row>
    <row r="16726" spans="1:7" ht="15" x14ac:dyDescent="0.2">
      <c r="A16726" s="407" t="s">
        <v>38483</v>
      </c>
      <c r="B16726" s="407" t="s">
        <v>38484</v>
      </c>
      <c r="C16726" s="408">
        <v>0</v>
      </c>
      <c r="D16726" s="408">
        <v>1.4112</v>
      </c>
      <c r="E16726" s="408">
        <v>1.4112</v>
      </c>
      <c r="F16726" s="409">
        <v>43014.396863425929</v>
      </c>
      <c r="G16726" s="408">
        <v>0</v>
      </c>
    </row>
    <row r="16727" spans="1:7" ht="15" x14ac:dyDescent="0.25">
      <c r="A16727" s="407" t="s">
        <v>38485</v>
      </c>
      <c r="B16727" s="407" t="s">
        <v>26669</v>
      </c>
      <c r="C16727" s="406"/>
      <c r="D16727" s="408">
        <v>1.9339999999999999</v>
      </c>
      <c r="E16727" s="408">
        <v>1.9339999999999999</v>
      </c>
      <c r="F16727" s="409">
        <v>43014.396886574075</v>
      </c>
      <c r="G16727" s="408">
        <v>0</v>
      </c>
    </row>
    <row r="16728" spans="1:7" ht="15" x14ac:dyDescent="0.2">
      <c r="A16728" s="407" t="s">
        <v>38486</v>
      </c>
      <c r="B16728" s="407" t="s">
        <v>26671</v>
      </c>
      <c r="C16728" s="408">
        <v>0</v>
      </c>
      <c r="D16728" s="408">
        <v>2.4786000000000001</v>
      </c>
      <c r="E16728" s="408">
        <v>2.4786000000000001</v>
      </c>
      <c r="F16728" s="409">
        <v>43014.396898148145</v>
      </c>
      <c r="G16728" s="408">
        <v>0</v>
      </c>
    </row>
    <row r="16729" spans="1:7" ht="15" x14ac:dyDescent="0.2">
      <c r="A16729" s="407" t="s">
        <v>26654</v>
      </c>
      <c r="B16729" s="407" t="s">
        <v>26655</v>
      </c>
      <c r="C16729" s="408">
        <v>0</v>
      </c>
      <c r="D16729" s="408">
        <v>1.1599999999999999</v>
      </c>
      <c r="E16729" s="408">
        <v>1.1599999999999999</v>
      </c>
      <c r="F16729" s="409">
        <v>45582.970150462963</v>
      </c>
      <c r="G16729" s="408">
        <v>0</v>
      </c>
    </row>
    <row r="16730" spans="1:7" ht="15" x14ac:dyDescent="0.2">
      <c r="A16730" s="407" t="s">
        <v>26656</v>
      </c>
      <c r="B16730" s="407" t="s">
        <v>26657</v>
      </c>
      <c r="C16730" s="408">
        <v>0</v>
      </c>
      <c r="D16730" s="408">
        <v>1.66</v>
      </c>
      <c r="E16730" s="408">
        <v>1.66</v>
      </c>
      <c r="F16730" s="409">
        <v>45583.006585648145</v>
      </c>
      <c r="G16730" s="408">
        <v>0</v>
      </c>
    </row>
    <row r="16731" spans="1:7" ht="15" x14ac:dyDescent="0.2">
      <c r="A16731" s="407" t="s">
        <v>26658</v>
      </c>
      <c r="B16731" s="407" t="s">
        <v>26659</v>
      </c>
      <c r="C16731" s="408">
        <v>0</v>
      </c>
      <c r="D16731" s="408">
        <v>2.06</v>
      </c>
      <c r="E16731" s="408">
        <v>2.06</v>
      </c>
      <c r="F16731" s="409">
        <v>45585.948136574072</v>
      </c>
      <c r="G16731" s="408">
        <v>0</v>
      </c>
    </row>
    <row r="16732" spans="1:7" ht="15" x14ac:dyDescent="0.2">
      <c r="A16732" s="407" t="s">
        <v>26660</v>
      </c>
      <c r="B16732" s="407" t="s">
        <v>26661</v>
      </c>
      <c r="C16732" s="408">
        <v>0</v>
      </c>
      <c r="D16732" s="408">
        <v>1.8829930779999999</v>
      </c>
      <c r="E16732" s="408">
        <v>1.8829930779999999</v>
      </c>
      <c r="F16732" s="409">
        <v>46058.443703703706</v>
      </c>
      <c r="G16732" s="408">
        <v>0</v>
      </c>
    </row>
    <row r="16733" spans="1:7" ht="15" x14ac:dyDescent="0.2">
      <c r="A16733" s="407" t="s">
        <v>26662</v>
      </c>
      <c r="B16733" s="407" t="s">
        <v>26663</v>
      </c>
      <c r="C16733" s="408">
        <v>0</v>
      </c>
      <c r="D16733" s="408">
        <v>2.4310331180000002</v>
      </c>
      <c r="E16733" s="408">
        <v>2.4310331180000002</v>
      </c>
      <c r="F16733" s="409">
        <v>46058.477916666663</v>
      </c>
      <c r="G16733" s="408">
        <v>0</v>
      </c>
    </row>
    <row r="16734" spans="1:7" ht="15" x14ac:dyDescent="0.2">
      <c r="A16734" s="407" t="s">
        <v>26664</v>
      </c>
      <c r="B16734" s="407" t="s">
        <v>26665</v>
      </c>
      <c r="C16734" s="408">
        <v>0</v>
      </c>
      <c r="D16734" s="408">
        <v>1.4164885709999999</v>
      </c>
      <c r="E16734" s="408">
        <v>1.4164885709999999</v>
      </c>
      <c r="F16734" s="409">
        <v>46058.525983796295</v>
      </c>
      <c r="G16734" s="408">
        <v>0</v>
      </c>
    </row>
    <row r="16735" spans="1:7" ht="15" x14ac:dyDescent="0.2">
      <c r="A16735" s="407" t="s">
        <v>26666</v>
      </c>
      <c r="B16735" s="407" t="s">
        <v>26667</v>
      </c>
      <c r="C16735" s="408">
        <v>0</v>
      </c>
      <c r="D16735" s="408">
        <v>1.5882885710000001</v>
      </c>
      <c r="E16735" s="408">
        <v>1.5882885710000001</v>
      </c>
      <c r="F16735" s="409">
        <v>46058.538831018515</v>
      </c>
      <c r="G16735" s="408">
        <v>0</v>
      </c>
    </row>
    <row r="16736" spans="1:7" ht="15" x14ac:dyDescent="0.2">
      <c r="A16736" s="407" t="s">
        <v>26668</v>
      </c>
      <c r="B16736" s="407" t="s">
        <v>26669</v>
      </c>
      <c r="C16736" s="408">
        <v>0</v>
      </c>
      <c r="D16736" s="408">
        <v>2.2265930780000001</v>
      </c>
      <c r="E16736" s="408">
        <v>2.2265930780000001</v>
      </c>
      <c r="F16736" s="409">
        <v>46058.550300925926</v>
      </c>
      <c r="G16736" s="408">
        <v>0</v>
      </c>
    </row>
    <row r="16737" spans="1:7" ht="15" x14ac:dyDescent="0.2">
      <c r="A16737" s="407" t="s">
        <v>26670</v>
      </c>
      <c r="B16737" s="407" t="s">
        <v>26671</v>
      </c>
      <c r="C16737" s="408">
        <v>0</v>
      </c>
      <c r="D16737" s="408">
        <v>2.7746331180000001</v>
      </c>
      <c r="E16737" s="408">
        <v>2.7746331180000001</v>
      </c>
      <c r="F16737" s="409">
        <v>46058.56523148148</v>
      </c>
      <c r="G16737" s="408">
        <v>0</v>
      </c>
    </row>
    <row r="16738" spans="1:7" ht="15" x14ac:dyDescent="0.2">
      <c r="A16738" s="407" t="s">
        <v>26672</v>
      </c>
      <c r="B16738" s="407" t="s">
        <v>26673</v>
      </c>
      <c r="C16738" s="408">
        <v>0</v>
      </c>
      <c r="D16738" s="408">
        <v>5.2226999999999997</v>
      </c>
      <c r="E16738" s="408">
        <v>5.2226999999999997</v>
      </c>
      <c r="F16738" s="409">
        <v>44965.609849537039</v>
      </c>
      <c r="G16738" s="408">
        <v>0</v>
      </c>
    </row>
    <row r="16739" spans="1:7" ht="15" x14ac:dyDescent="0.2">
      <c r="A16739" s="407" t="s">
        <v>26674</v>
      </c>
      <c r="B16739" s="407" t="s">
        <v>26675</v>
      </c>
      <c r="C16739" s="408">
        <v>0</v>
      </c>
      <c r="D16739" s="408">
        <v>16.7043</v>
      </c>
      <c r="E16739" s="408">
        <v>16.7043</v>
      </c>
      <c r="F16739" s="409">
        <v>44965.609942129631</v>
      </c>
      <c r="G16739" s="408">
        <v>0</v>
      </c>
    </row>
    <row r="16740" spans="1:7" ht="15" x14ac:dyDescent="0.2">
      <c r="A16740" s="407" t="s">
        <v>26676</v>
      </c>
      <c r="B16740" s="407" t="s">
        <v>26677</v>
      </c>
      <c r="C16740" s="408">
        <v>0</v>
      </c>
      <c r="D16740" s="408">
        <v>9.7393999999999998</v>
      </c>
      <c r="E16740" s="408">
        <v>9.7393999999999998</v>
      </c>
      <c r="F16740" s="409">
        <v>44965.610011574077</v>
      </c>
      <c r="G16740" s="408">
        <v>0</v>
      </c>
    </row>
    <row r="16741" spans="1:7" ht="15" x14ac:dyDescent="0.2">
      <c r="A16741" s="407" t="s">
        <v>26678</v>
      </c>
      <c r="B16741" s="407" t="s">
        <v>26679</v>
      </c>
      <c r="C16741" s="408">
        <v>1.75</v>
      </c>
      <c r="D16741" s="408">
        <v>4.5324</v>
      </c>
      <c r="E16741" s="408">
        <v>8.7824000000000009</v>
      </c>
      <c r="F16741" s="409">
        <v>45049.305034722223</v>
      </c>
      <c r="G16741" s="408">
        <v>0</v>
      </c>
    </row>
    <row r="16742" spans="1:7" ht="15" x14ac:dyDescent="0.2">
      <c r="A16742" s="407" t="s">
        <v>26680</v>
      </c>
      <c r="B16742" s="407" t="s">
        <v>26655</v>
      </c>
      <c r="C16742" s="408">
        <v>0</v>
      </c>
      <c r="D16742" s="408">
        <v>1.2720933013987654</v>
      </c>
      <c r="E16742" s="408">
        <v>1.2720933013987654</v>
      </c>
      <c r="F16742" s="409">
        <v>45580.704826388886</v>
      </c>
      <c r="G16742" s="408">
        <v>2674</v>
      </c>
    </row>
    <row r="16743" spans="1:7" ht="15" x14ac:dyDescent="0.2">
      <c r="A16743" s="407" t="s">
        <v>26681</v>
      </c>
      <c r="B16743" s="407" t="s">
        <v>26682</v>
      </c>
      <c r="C16743" s="408">
        <v>0</v>
      </c>
      <c r="D16743" s="408">
        <v>1.6415066666666664</v>
      </c>
      <c r="E16743" s="408">
        <v>1.6415066666666664</v>
      </c>
      <c r="F16743" s="409">
        <v>45585.96601851852</v>
      </c>
      <c r="G16743" s="408">
        <v>183</v>
      </c>
    </row>
    <row r="16744" spans="1:7" ht="15" x14ac:dyDescent="0.2">
      <c r="A16744" s="407" t="s">
        <v>26683</v>
      </c>
      <c r="B16744" s="407" t="s">
        <v>26659</v>
      </c>
      <c r="C16744" s="408">
        <v>0</v>
      </c>
      <c r="D16744" s="408">
        <v>2.1804844444444442</v>
      </c>
      <c r="E16744" s="408">
        <v>2.1804844444444442</v>
      </c>
      <c r="F16744" s="409">
        <v>45590.851400462961</v>
      </c>
      <c r="G16744" s="408">
        <v>129</v>
      </c>
    </row>
    <row r="16745" spans="1:7" ht="15" x14ac:dyDescent="0.2">
      <c r="A16745" s="407" t="s">
        <v>26684</v>
      </c>
      <c r="B16745" s="407" t="s">
        <v>26685</v>
      </c>
      <c r="C16745" s="408">
        <v>0</v>
      </c>
      <c r="D16745" s="408">
        <v>6.7286088888888882</v>
      </c>
      <c r="E16745" s="408">
        <v>6.7286088888888882</v>
      </c>
      <c r="F16745" s="409">
        <v>44881.414178240739</v>
      </c>
      <c r="G16745" s="408">
        <v>47</v>
      </c>
    </row>
    <row r="16746" spans="1:7" ht="15" x14ac:dyDescent="0.2">
      <c r="A16746" s="407" t="s">
        <v>26686</v>
      </c>
      <c r="B16746" s="407" t="s">
        <v>26687</v>
      </c>
      <c r="C16746" s="408">
        <v>0</v>
      </c>
      <c r="D16746" s="408">
        <v>1.21</v>
      </c>
      <c r="E16746" s="408">
        <v>1.21</v>
      </c>
      <c r="F16746" s="409">
        <v>45590.866608796299</v>
      </c>
      <c r="G16746" s="408">
        <v>0</v>
      </c>
    </row>
    <row r="16747" spans="1:7" ht="15" x14ac:dyDescent="0.2">
      <c r="A16747" s="407" t="s">
        <v>26688</v>
      </c>
      <c r="B16747" s="407" t="s">
        <v>26689</v>
      </c>
      <c r="C16747" s="408">
        <v>0</v>
      </c>
      <c r="D16747" s="408">
        <v>21</v>
      </c>
      <c r="E16747" s="408">
        <v>21</v>
      </c>
      <c r="F16747" s="409">
        <v>44888.382407407407</v>
      </c>
      <c r="G16747" s="408">
        <v>0</v>
      </c>
    </row>
    <row r="16748" spans="1:7" ht="15" x14ac:dyDescent="0.2">
      <c r="A16748" s="407" t="s">
        <v>26690</v>
      </c>
      <c r="B16748" s="407" t="s">
        <v>26691</v>
      </c>
      <c r="C16748" s="408">
        <v>0</v>
      </c>
      <c r="D16748" s="408">
        <v>9.5</v>
      </c>
      <c r="E16748" s="408">
        <v>9.5</v>
      </c>
      <c r="F16748" s="409">
        <v>45590.880115740743</v>
      </c>
      <c r="G16748" s="408">
        <v>2</v>
      </c>
    </row>
    <row r="16749" spans="1:7" ht="15" x14ac:dyDescent="0.2">
      <c r="A16749" s="407" t="s">
        <v>26692</v>
      </c>
      <c r="B16749" s="407" t="s">
        <v>26693</v>
      </c>
      <c r="C16749" s="408">
        <v>0</v>
      </c>
      <c r="D16749" s="408">
        <v>1.55</v>
      </c>
      <c r="E16749" s="408">
        <v>1.55</v>
      </c>
      <c r="F16749" s="409">
        <v>45930.631863425922</v>
      </c>
      <c r="G16749" s="408">
        <v>0</v>
      </c>
    </row>
    <row r="16750" spans="1:7" ht="15" x14ac:dyDescent="0.2">
      <c r="A16750" s="407" t="s">
        <v>26694</v>
      </c>
      <c r="B16750" s="407" t="s">
        <v>26695</v>
      </c>
      <c r="C16750" s="408">
        <v>0</v>
      </c>
      <c r="D16750" s="408">
        <v>2.8809999999999998</v>
      </c>
      <c r="E16750" s="408">
        <v>2.8809999999999998</v>
      </c>
      <c r="F16750" s="409">
        <v>45007.568912037037</v>
      </c>
      <c r="G16750" s="408">
        <v>0</v>
      </c>
    </row>
    <row r="16751" spans="1:7" ht="15" x14ac:dyDescent="0.2">
      <c r="A16751" s="407" t="s">
        <v>26696</v>
      </c>
      <c r="B16751" s="407" t="s">
        <v>26697</v>
      </c>
      <c r="C16751" s="408">
        <v>0</v>
      </c>
      <c r="D16751" s="408">
        <v>1.1599999999999999</v>
      </c>
      <c r="E16751" s="408">
        <v>1.1599999999999999</v>
      </c>
      <c r="F16751" s="409">
        <v>44819.679988425924</v>
      </c>
      <c r="G16751" s="408">
        <v>95</v>
      </c>
    </row>
    <row r="16752" spans="1:7" ht="15" x14ac:dyDescent="0.2">
      <c r="A16752" s="407" t="s">
        <v>38487</v>
      </c>
      <c r="B16752" s="407" t="s">
        <v>26834</v>
      </c>
      <c r="C16752" s="408">
        <v>7</v>
      </c>
      <c r="D16752" s="408">
        <v>35.381599199006864</v>
      </c>
      <c r="E16752" s="408">
        <v>42.381599199006857</v>
      </c>
      <c r="F16752" s="409">
        <v>43014.39744212963</v>
      </c>
      <c r="G16752" s="408">
        <v>0</v>
      </c>
    </row>
    <row r="16753" spans="1:7" ht="15" x14ac:dyDescent="0.2">
      <c r="A16753" s="407" t="s">
        <v>38488</v>
      </c>
      <c r="B16753" s="407" t="s">
        <v>26836</v>
      </c>
      <c r="C16753" s="408">
        <v>12</v>
      </c>
      <c r="D16753" s="408">
        <v>96.896948724819666</v>
      </c>
      <c r="E16753" s="408">
        <v>108.89694872481968</v>
      </c>
      <c r="F16753" s="409">
        <v>43014.397465277776</v>
      </c>
      <c r="G16753" s="408">
        <v>0</v>
      </c>
    </row>
    <row r="16754" spans="1:7" ht="15" x14ac:dyDescent="0.2">
      <c r="A16754" s="407" t="s">
        <v>38489</v>
      </c>
      <c r="B16754" s="407" t="s">
        <v>5961</v>
      </c>
      <c r="C16754" s="408">
        <v>20.833333333333332</v>
      </c>
      <c r="D16754" s="408">
        <v>153.98669919900686</v>
      </c>
      <c r="E16754" s="408">
        <v>187.73669919900686</v>
      </c>
      <c r="F16754" s="409">
        <v>43014.397476851853</v>
      </c>
      <c r="G16754" s="408">
        <v>0</v>
      </c>
    </row>
    <row r="16755" spans="1:7" ht="15" x14ac:dyDescent="0.2">
      <c r="A16755" s="407" t="s">
        <v>38490</v>
      </c>
      <c r="B16755" s="407" t="s">
        <v>26838</v>
      </c>
      <c r="C16755" s="408">
        <v>13.083333333333332</v>
      </c>
      <c r="D16755" s="408">
        <v>68.570980597391454</v>
      </c>
      <c r="E16755" s="408">
        <v>87.070980597391454</v>
      </c>
      <c r="F16755" s="409">
        <v>43014.397488425922</v>
      </c>
      <c r="G16755" s="408">
        <v>0</v>
      </c>
    </row>
    <row r="16756" spans="1:7" ht="15" x14ac:dyDescent="0.2">
      <c r="A16756" s="407" t="s">
        <v>38491</v>
      </c>
      <c r="B16756" s="407" t="s">
        <v>26844</v>
      </c>
      <c r="C16756" s="408">
        <v>7</v>
      </c>
      <c r="D16756" s="408">
        <v>35.381599199006864</v>
      </c>
      <c r="E16756" s="408">
        <v>42.381599199006857</v>
      </c>
      <c r="F16756" s="409">
        <v>43014.397511574076</v>
      </c>
      <c r="G16756" s="408">
        <v>0</v>
      </c>
    </row>
    <row r="16757" spans="1:7" ht="15" x14ac:dyDescent="0.2">
      <c r="A16757" s="407" t="s">
        <v>38492</v>
      </c>
      <c r="B16757" s="407" t="s">
        <v>26846</v>
      </c>
      <c r="C16757" s="408">
        <v>12</v>
      </c>
      <c r="D16757" s="408">
        <v>96.896948724819666</v>
      </c>
      <c r="E16757" s="408">
        <v>108.89694872481968</v>
      </c>
      <c r="F16757" s="409">
        <v>43014.397523148145</v>
      </c>
      <c r="G16757" s="408">
        <v>0</v>
      </c>
    </row>
    <row r="16758" spans="1:7" ht="15" x14ac:dyDescent="0.2">
      <c r="A16758" s="407" t="s">
        <v>38493</v>
      </c>
      <c r="B16758" s="407" t="s">
        <v>38494</v>
      </c>
      <c r="C16758" s="408">
        <v>20.833333333333332</v>
      </c>
      <c r="D16758" s="408">
        <v>153.98669919900686</v>
      </c>
      <c r="E16758" s="408">
        <v>187.73669919900686</v>
      </c>
      <c r="F16758" s="409">
        <v>43014.397534722222</v>
      </c>
      <c r="G16758" s="408">
        <v>0</v>
      </c>
    </row>
    <row r="16759" spans="1:7" ht="15" x14ac:dyDescent="0.2">
      <c r="A16759" s="407" t="s">
        <v>38495</v>
      </c>
      <c r="B16759" s="407" t="s">
        <v>26856</v>
      </c>
      <c r="C16759" s="408">
        <v>9.5</v>
      </c>
      <c r="D16759" s="408">
        <v>54.218299199006857</v>
      </c>
      <c r="E16759" s="408">
        <v>63.718299199006864</v>
      </c>
      <c r="F16759" s="409">
        <v>43014.397557870368</v>
      </c>
      <c r="G16759" s="408">
        <v>0</v>
      </c>
    </row>
    <row r="16760" spans="1:7" ht="15" x14ac:dyDescent="0.2">
      <c r="A16760" s="407" t="s">
        <v>38496</v>
      </c>
      <c r="B16760" s="407" t="s">
        <v>26858</v>
      </c>
      <c r="C16760" s="408">
        <v>14.5</v>
      </c>
      <c r="D16760" s="408">
        <v>115.27297662724278</v>
      </c>
      <c r="E16760" s="408">
        <v>129.77297662724277</v>
      </c>
      <c r="F16760" s="409">
        <v>43014.397569444445</v>
      </c>
      <c r="G16760" s="408">
        <v>0</v>
      </c>
    </row>
    <row r="16761" spans="1:7" ht="15" x14ac:dyDescent="0.2">
      <c r="A16761" s="407" t="s">
        <v>38497</v>
      </c>
      <c r="B16761" s="407" t="s">
        <v>38498</v>
      </c>
      <c r="C16761" s="408">
        <v>14</v>
      </c>
      <c r="D16761" s="408">
        <v>177.36349999999999</v>
      </c>
      <c r="E16761" s="408">
        <v>191.36349999999999</v>
      </c>
      <c r="F16761" s="409">
        <v>43014.397581018522</v>
      </c>
      <c r="G16761" s="408">
        <v>0</v>
      </c>
    </row>
    <row r="16762" spans="1:7" ht="15" x14ac:dyDescent="0.2">
      <c r="A16762" s="407" t="s">
        <v>38499</v>
      </c>
      <c r="B16762" s="407" t="s">
        <v>26862</v>
      </c>
      <c r="C16762" s="408">
        <v>12</v>
      </c>
      <c r="D16762" s="408">
        <v>57.637899199006867</v>
      </c>
      <c r="E16762" s="408">
        <v>69.637899199006867</v>
      </c>
      <c r="F16762" s="409">
        <v>43014.397650462961</v>
      </c>
      <c r="G16762" s="408">
        <v>0</v>
      </c>
    </row>
    <row r="16763" spans="1:7" ht="15" x14ac:dyDescent="0.2">
      <c r="A16763" s="407" t="s">
        <v>38500</v>
      </c>
      <c r="B16763" s="407" t="s">
        <v>26864</v>
      </c>
      <c r="C16763" s="408">
        <v>15.083299999999999</v>
      </c>
      <c r="D16763" s="408">
        <v>122.50530000000001</v>
      </c>
      <c r="E16763" s="408">
        <v>137.58860000000001</v>
      </c>
      <c r="F16763" s="409">
        <v>43014.397627314815</v>
      </c>
      <c r="G16763" s="408">
        <v>0</v>
      </c>
    </row>
    <row r="16764" spans="1:7" ht="15" x14ac:dyDescent="0.2">
      <c r="A16764" s="407" t="s">
        <v>38501</v>
      </c>
      <c r="B16764" s="407" t="s">
        <v>38502</v>
      </c>
      <c r="C16764" s="408">
        <v>14</v>
      </c>
      <c r="D16764" s="408">
        <v>177.238</v>
      </c>
      <c r="E16764" s="408">
        <v>191.238</v>
      </c>
      <c r="F16764" s="409">
        <v>43014.397893518515</v>
      </c>
      <c r="G16764" s="408">
        <v>0</v>
      </c>
    </row>
    <row r="16765" spans="1:7" ht="15" x14ac:dyDescent="0.2">
      <c r="A16765" s="407" t="s">
        <v>38503</v>
      </c>
      <c r="B16765" s="407" t="s">
        <v>38504</v>
      </c>
      <c r="C16765" s="408">
        <v>5</v>
      </c>
      <c r="D16765" s="408">
        <v>32.056699199006864</v>
      </c>
      <c r="E16765" s="408">
        <v>37.056699199006857</v>
      </c>
      <c r="F16765" s="409">
        <v>43014.397905092592</v>
      </c>
      <c r="G16765" s="408">
        <v>0</v>
      </c>
    </row>
    <row r="16766" spans="1:7" ht="15" x14ac:dyDescent="0.2">
      <c r="A16766" s="407" t="s">
        <v>38505</v>
      </c>
      <c r="B16766" s="407" t="s">
        <v>38506</v>
      </c>
      <c r="C16766" s="408">
        <v>5</v>
      </c>
      <c r="D16766" s="408">
        <v>32.056699199006864</v>
      </c>
      <c r="E16766" s="408">
        <v>37.056699199006857</v>
      </c>
      <c r="F16766" s="409">
        <v>43014.397928240738</v>
      </c>
      <c r="G16766" s="408">
        <v>0</v>
      </c>
    </row>
    <row r="16767" spans="1:7" ht="15" x14ac:dyDescent="0.2">
      <c r="A16767" s="407" t="s">
        <v>38507</v>
      </c>
      <c r="B16767" s="407" t="s">
        <v>38508</v>
      </c>
      <c r="C16767" s="408">
        <v>7</v>
      </c>
      <c r="D16767" s="408">
        <v>31.834900000000001</v>
      </c>
      <c r="E16767" s="408">
        <v>38.834899999999998</v>
      </c>
      <c r="F16767" s="409">
        <v>43014.398009259261</v>
      </c>
      <c r="G16767" s="408">
        <v>0</v>
      </c>
    </row>
    <row r="16768" spans="1:7" ht="15" x14ac:dyDescent="0.2">
      <c r="A16768" s="407" t="s">
        <v>38509</v>
      </c>
      <c r="B16768" s="407" t="s">
        <v>38510</v>
      </c>
      <c r="C16768" s="408">
        <v>7</v>
      </c>
      <c r="D16768" s="408">
        <v>31.834900000000001</v>
      </c>
      <c r="E16768" s="408">
        <v>38.834899999999998</v>
      </c>
      <c r="F16768" s="409">
        <v>43014.398020833331</v>
      </c>
      <c r="G16768" s="408">
        <v>0</v>
      </c>
    </row>
    <row r="16769" spans="1:7" ht="15" x14ac:dyDescent="0.2">
      <c r="A16769" s="407" t="s">
        <v>38511</v>
      </c>
      <c r="B16769" s="407" t="s">
        <v>38512</v>
      </c>
      <c r="C16769" s="408">
        <v>6.5</v>
      </c>
      <c r="D16769" s="408">
        <v>43.146699199006861</v>
      </c>
      <c r="E16769" s="408">
        <v>49.646699199006861</v>
      </c>
      <c r="F16769" s="409">
        <v>43014.398043981484</v>
      </c>
      <c r="G16769" s="408">
        <v>0</v>
      </c>
    </row>
    <row r="16770" spans="1:7" ht="15" x14ac:dyDescent="0.2">
      <c r="A16770" s="407" t="s">
        <v>38513</v>
      </c>
      <c r="B16770" s="407" t="s">
        <v>38514</v>
      </c>
      <c r="C16770" s="408">
        <v>6.5</v>
      </c>
      <c r="D16770" s="408">
        <v>43.0212</v>
      </c>
      <c r="E16770" s="408">
        <v>49.5212</v>
      </c>
      <c r="F16770" s="409">
        <v>43014.398055555554</v>
      </c>
      <c r="G16770" s="408">
        <v>0</v>
      </c>
    </row>
    <row r="16771" spans="1:7" ht="15" x14ac:dyDescent="0.2">
      <c r="A16771" s="407" t="s">
        <v>26698</v>
      </c>
      <c r="B16771" s="407" t="s">
        <v>26699</v>
      </c>
      <c r="C16771" s="408">
        <v>0</v>
      </c>
      <c r="D16771" s="408">
        <v>0.98119999999999996</v>
      </c>
      <c r="E16771" s="408">
        <v>0.98119999999999996</v>
      </c>
      <c r="F16771" s="409">
        <v>44303.867627314816</v>
      </c>
      <c r="G16771" s="408">
        <v>0</v>
      </c>
    </row>
    <row r="16772" spans="1:7" ht="15" x14ac:dyDescent="0.25">
      <c r="A16772" s="407" t="s">
        <v>38515</v>
      </c>
      <c r="B16772" s="407" t="s">
        <v>38516</v>
      </c>
      <c r="C16772" s="406"/>
      <c r="D16772" s="408">
        <v>0.6482</v>
      </c>
      <c r="E16772" s="408">
        <v>0.6482</v>
      </c>
      <c r="F16772" s="409">
        <v>43014.398113425923</v>
      </c>
      <c r="G16772" s="408">
        <v>0</v>
      </c>
    </row>
    <row r="16773" spans="1:7" ht="15" x14ac:dyDescent="0.2">
      <c r="A16773" s="407" t="s">
        <v>26700</v>
      </c>
      <c r="B16773" s="407" t="s">
        <v>26701</v>
      </c>
      <c r="C16773" s="408">
        <v>0</v>
      </c>
      <c r="D16773" s="408">
        <v>2.9941999119151652</v>
      </c>
      <c r="E16773" s="408">
        <v>2.9941999119151652</v>
      </c>
      <c r="F16773" s="409">
        <v>45188.375416666669</v>
      </c>
      <c r="G16773" s="408">
        <v>0</v>
      </c>
    </row>
    <row r="16774" spans="1:7" ht="15" x14ac:dyDescent="0.2">
      <c r="A16774" s="407" t="s">
        <v>26702</v>
      </c>
      <c r="B16774" s="407" t="s">
        <v>26703</v>
      </c>
      <c r="C16774" s="408">
        <v>0</v>
      </c>
      <c r="D16774" s="408">
        <v>1.1912400000000001</v>
      </c>
      <c r="E16774" s="408">
        <v>1.1912400000000001</v>
      </c>
      <c r="F16774" s="409">
        <v>44755.507986111108</v>
      </c>
      <c r="G16774" s="408">
        <v>0</v>
      </c>
    </row>
    <row r="16775" spans="1:7" ht="15" x14ac:dyDescent="0.2">
      <c r="A16775" s="407" t="s">
        <v>26704</v>
      </c>
      <c r="B16775" s="407" t="s">
        <v>26705</v>
      </c>
      <c r="C16775" s="408">
        <v>0</v>
      </c>
      <c r="D16775" s="408">
        <v>4.3511100000000003</v>
      </c>
      <c r="E16775" s="408">
        <v>4.3511100000000003</v>
      </c>
      <c r="F16775" s="409">
        <v>43014.3981712963</v>
      </c>
      <c r="G16775" s="408">
        <v>0</v>
      </c>
    </row>
    <row r="16776" spans="1:7" ht="15" x14ac:dyDescent="0.2">
      <c r="A16776" s="407" t="s">
        <v>26706</v>
      </c>
      <c r="B16776" s="407" t="s">
        <v>26707</v>
      </c>
      <c r="C16776" s="408">
        <v>0.5</v>
      </c>
      <c r="D16776" s="408">
        <v>10.2927</v>
      </c>
      <c r="E16776" s="408">
        <v>10.7927</v>
      </c>
      <c r="F16776" s="409">
        <v>43014.398182870369</v>
      </c>
      <c r="G16776" s="408">
        <v>0</v>
      </c>
    </row>
    <row r="16777" spans="1:7" ht="15" x14ac:dyDescent="0.2">
      <c r="A16777" s="407" t="s">
        <v>38517</v>
      </c>
      <c r="B16777" s="407" t="s">
        <v>38518</v>
      </c>
      <c r="C16777" s="408">
        <v>3</v>
      </c>
      <c r="D16777" s="408">
        <v>12.3185</v>
      </c>
      <c r="E16777" s="408">
        <v>15.3185</v>
      </c>
      <c r="F16777" s="409">
        <v>43014.398206018515</v>
      </c>
      <c r="G16777" s="408">
        <v>0</v>
      </c>
    </row>
    <row r="16778" spans="1:7" ht="15" x14ac:dyDescent="0.2">
      <c r="A16778" s="407" t="s">
        <v>38519</v>
      </c>
      <c r="B16778" s="407" t="s">
        <v>38520</v>
      </c>
      <c r="C16778" s="408">
        <v>5</v>
      </c>
      <c r="D16778" s="408">
        <v>64.840249525812808</v>
      </c>
      <c r="E16778" s="408">
        <v>69.840249525812808</v>
      </c>
      <c r="F16778" s="409">
        <v>43014.398217592592</v>
      </c>
      <c r="G16778" s="408">
        <v>0</v>
      </c>
    </row>
    <row r="16779" spans="1:7" ht="15" x14ac:dyDescent="0.2">
      <c r="A16779" s="407" t="s">
        <v>26708</v>
      </c>
      <c r="B16779" s="407" t="s">
        <v>26709</v>
      </c>
      <c r="C16779" s="408">
        <v>6.0833000000000004</v>
      </c>
      <c r="D16779" s="408">
        <v>64.484099999999998</v>
      </c>
      <c r="E16779" s="408">
        <v>70.567400000000006</v>
      </c>
      <c r="F16779" s="409">
        <v>43014.398240740738</v>
      </c>
      <c r="G16779" s="408">
        <v>0</v>
      </c>
    </row>
    <row r="16780" spans="1:7" ht="15" x14ac:dyDescent="0.2">
      <c r="A16780" s="407" t="s">
        <v>26710</v>
      </c>
      <c r="B16780" s="407" t="s">
        <v>26711</v>
      </c>
      <c r="C16780" s="408">
        <v>21.833333333333332</v>
      </c>
      <c r="D16780" s="408">
        <v>173.48080835243334</v>
      </c>
      <c r="E16780" s="408">
        <v>200.73080835243331</v>
      </c>
      <c r="F16780" s="409">
        <v>43014.398252314815</v>
      </c>
      <c r="G16780" s="408">
        <v>0</v>
      </c>
    </row>
    <row r="16781" spans="1:7" ht="15" x14ac:dyDescent="0.2">
      <c r="A16781" s="407" t="s">
        <v>38521</v>
      </c>
      <c r="B16781" s="407" t="s">
        <v>38522</v>
      </c>
      <c r="C16781" s="408">
        <v>5</v>
      </c>
      <c r="D16781" s="408">
        <v>70.272099999999995</v>
      </c>
      <c r="E16781" s="408">
        <v>75.272099999999995</v>
      </c>
      <c r="F16781" s="409">
        <v>43014.398275462961</v>
      </c>
      <c r="G16781" s="408">
        <v>0</v>
      </c>
    </row>
    <row r="16782" spans="1:7" ht="15" x14ac:dyDescent="0.2">
      <c r="A16782" s="407" t="s">
        <v>38523</v>
      </c>
      <c r="B16782" s="407" t="s">
        <v>38524</v>
      </c>
      <c r="C16782" s="408">
        <v>6.0833000000000004</v>
      </c>
      <c r="D16782" s="408">
        <v>37.910299999999999</v>
      </c>
      <c r="E16782" s="408">
        <v>43.993600000000001</v>
      </c>
      <c r="F16782" s="409">
        <v>43014.398287037038</v>
      </c>
      <c r="G16782" s="408">
        <v>0</v>
      </c>
    </row>
    <row r="16783" spans="1:7" ht="15" x14ac:dyDescent="0.2">
      <c r="A16783" s="407" t="s">
        <v>26712</v>
      </c>
      <c r="B16783" s="407" t="s">
        <v>26713</v>
      </c>
      <c r="C16783" s="408">
        <v>6.0833000000000004</v>
      </c>
      <c r="D16783" s="408">
        <v>77.226799999999997</v>
      </c>
      <c r="E16783" s="408">
        <v>83.310100000000006</v>
      </c>
      <c r="F16783" s="409">
        <v>43014.398310185185</v>
      </c>
      <c r="G16783" s="408">
        <v>0</v>
      </c>
    </row>
    <row r="16784" spans="1:7" ht="15" x14ac:dyDescent="0.2">
      <c r="A16784" s="407" t="s">
        <v>26714</v>
      </c>
      <c r="B16784" s="407" t="s">
        <v>26715</v>
      </c>
      <c r="C16784" s="408">
        <v>5</v>
      </c>
      <c r="D16784" s="408">
        <v>119.21680000000001</v>
      </c>
      <c r="E16784" s="408">
        <v>124.21680000000001</v>
      </c>
      <c r="F16784" s="409">
        <v>43014.398333333331</v>
      </c>
      <c r="G16784" s="408">
        <v>0</v>
      </c>
    </row>
    <row r="16785" spans="1:7" ht="15" x14ac:dyDescent="0.2">
      <c r="A16785" s="407" t="s">
        <v>26716</v>
      </c>
      <c r="B16785" s="407" t="s">
        <v>26717</v>
      </c>
      <c r="C16785" s="408">
        <v>5</v>
      </c>
      <c r="D16785" s="408">
        <v>119.21680000000001</v>
      </c>
      <c r="E16785" s="408">
        <v>124.21680000000001</v>
      </c>
      <c r="F16785" s="409">
        <v>43014.398344907408</v>
      </c>
      <c r="G16785" s="408">
        <v>0</v>
      </c>
    </row>
    <row r="16786" spans="1:7" ht="15" x14ac:dyDescent="0.2">
      <c r="A16786" s="407" t="s">
        <v>26718</v>
      </c>
      <c r="B16786" s="407" t="s">
        <v>26719</v>
      </c>
      <c r="C16786" s="408">
        <v>5</v>
      </c>
      <c r="D16786" s="408">
        <v>119.21680000000001</v>
      </c>
      <c r="E16786" s="408">
        <v>124.21680000000001</v>
      </c>
      <c r="F16786" s="409">
        <v>43014.398368055554</v>
      </c>
      <c r="G16786" s="408">
        <v>0</v>
      </c>
    </row>
    <row r="16787" spans="1:7" ht="15" x14ac:dyDescent="0.2">
      <c r="A16787" s="407" t="s">
        <v>26720</v>
      </c>
      <c r="B16787" s="407" t="s">
        <v>26721</v>
      </c>
      <c r="C16787" s="408">
        <v>5</v>
      </c>
      <c r="D16787" s="408">
        <v>119.21680000000001</v>
      </c>
      <c r="E16787" s="408">
        <v>124.21680000000001</v>
      </c>
      <c r="F16787" s="409">
        <v>43014.398379629631</v>
      </c>
      <c r="G16787" s="408">
        <v>0</v>
      </c>
    </row>
    <row r="16788" spans="1:7" ht="15" x14ac:dyDescent="0.2">
      <c r="A16788" s="407" t="s">
        <v>26722</v>
      </c>
      <c r="B16788" s="407" t="s">
        <v>26723</v>
      </c>
      <c r="C16788" s="408">
        <v>2.25</v>
      </c>
      <c r="D16788" s="408">
        <v>53.33718517519727</v>
      </c>
      <c r="E16788" s="408">
        <v>55.58718517519727</v>
      </c>
      <c r="F16788" s="409">
        <v>43014.398414351854</v>
      </c>
      <c r="G16788" s="408">
        <v>0</v>
      </c>
    </row>
    <row r="16789" spans="1:7" ht="15" x14ac:dyDescent="0.2">
      <c r="A16789" s="407" t="s">
        <v>26724</v>
      </c>
      <c r="B16789" s="407" t="s">
        <v>5963</v>
      </c>
      <c r="C16789" s="408">
        <v>0</v>
      </c>
      <c r="D16789" s="408">
        <v>21.45</v>
      </c>
      <c r="E16789" s="408">
        <v>21.45</v>
      </c>
      <c r="F16789" s="409">
        <v>45618.273761574077</v>
      </c>
      <c r="G16789" s="408">
        <v>0</v>
      </c>
    </row>
    <row r="16790" spans="1:7" ht="15" x14ac:dyDescent="0.2">
      <c r="A16790" s="407" t="s">
        <v>26725</v>
      </c>
      <c r="B16790" s="407" t="s">
        <v>26726</v>
      </c>
      <c r="C16790" s="408">
        <v>0</v>
      </c>
      <c r="D16790" s="408">
        <v>23.4</v>
      </c>
      <c r="E16790" s="408">
        <v>23.4</v>
      </c>
      <c r="F16790" s="409">
        <v>44881.416215277779</v>
      </c>
      <c r="G16790" s="408">
        <v>0</v>
      </c>
    </row>
    <row r="16791" spans="1:7" ht="15" x14ac:dyDescent="0.2">
      <c r="A16791" s="407" t="s">
        <v>26727</v>
      </c>
      <c r="B16791" s="407" t="s">
        <v>26728</v>
      </c>
      <c r="C16791" s="408">
        <v>2</v>
      </c>
      <c r="D16791" s="408">
        <v>21.45</v>
      </c>
      <c r="E16791" s="408">
        <v>28.45</v>
      </c>
      <c r="F16791" s="409">
        <v>43014.398530092592</v>
      </c>
      <c r="G16791" s="408">
        <v>0</v>
      </c>
    </row>
    <row r="16792" spans="1:7" ht="15" x14ac:dyDescent="0.2">
      <c r="A16792" s="407" t="s">
        <v>26729</v>
      </c>
      <c r="B16792" s="407" t="s">
        <v>26730</v>
      </c>
      <c r="C16792" s="408">
        <v>0</v>
      </c>
      <c r="D16792" s="408">
        <v>1.2</v>
      </c>
      <c r="E16792" s="408">
        <v>1.2</v>
      </c>
      <c r="F16792" s="409">
        <v>45618.274270833332</v>
      </c>
      <c r="G16792" s="408">
        <v>0</v>
      </c>
    </row>
    <row r="16793" spans="1:7" ht="15" x14ac:dyDescent="0.2">
      <c r="A16793" s="407" t="s">
        <v>26731</v>
      </c>
      <c r="B16793" s="407" t="s">
        <v>26732</v>
      </c>
      <c r="C16793" s="408">
        <v>0</v>
      </c>
      <c r="D16793" s="408">
        <v>1.49</v>
      </c>
      <c r="E16793" s="408">
        <v>1.49</v>
      </c>
      <c r="F16793" s="409">
        <v>45618.275393518517</v>
      </c>
      <c r="G16793" s="408">
        <v>0</v>
      </c>
    </row>
    <row r="16794" spans="1:7" ht="15" x14ac:dyDescent="0.2">
      <c r="A16794" s="407" t="s">
        <v>26733</v>
      </c>
      <c r="B16794" s="407" t="s">
        <v>26734</v>
      </c>
      <c r="C16794" s="408">
        <v>0</v>
      </c>
      <c r="D16794" s="408">
        <v>3.08</v>
      </c>
      <c r="E16794" s="408">
        <v>3.08</v>
      </c>
      <c r="F16794" s="409">
        <v>45758.377025462964</v>
      </c>
      <c r="G16794" s="408">
        <v>0</v>
      </c>
    </row>
    <row r="16795" spans="1:7" ht="15" x14ac:dyDescent="0.2">
      <c r="A16795" s="407" t="s">
        <v>26735</v>
      </c>
      <c r="B16795" s="407" t="s">
        <v>26736</v>
      </c>
      <c r="C16795" s="408">
        <v>0</v>
      </c>
      <c r="D16795" s="408">
        <v>1.25</v>
      </c>
      <c r="E16795" s="408">
        <v>1.25</v>
      </c>
      <c r="F16795" s="409">
        <v>46064.685798611114</v>
      </c>
      <c r="G16795" s="408">
        <v>67</v>
      </c>
    </row>
    <row r="16796" spans="1:7" ht="15" x14ac:dyDescent="0.2">
      <c r="A16796" s="407" t="s">
        <v>26737</v>
      </c>
      <c r="B16796" s="407" t="s">
        <v>26738</v>
      </c>
      <c r="C16796" s="408">
        <v>0</v>
      </c>
      <c r="D16796" s="408">
        <v>1.78</v>
      </c>
      <c r="E16796" s="408">
        <v>1.78</v>
      </c>
      <c r="F16796" s="409">
        <v>44523.684374999997</v>
      </c>
      <c r="G16796" s="408">
        <v>0</v>
      </c>
    </row>
    <row r="16797" spans="1:7" ht="15" x14ac:dyDescent="0.2">
      <c r="A16797" s="407" t="s">
        <v>26739</v>
      </c>
      <c r="B16797" s="407" t="s">
        <v>26740</v>
      </c>
      <c r="C16797" s="408">
        <v>0</v>
      </c>
      <c r="D16797" s="408">
        <v>10.63</v>
      </c>
      <c r="E16797" s="408">
        <v>10.63</v>
      </c>
      <c r="F16797" s="409">
        <v>45867.412951388891</v>
      </c>
      <c r="G16797" s="408">
        <v>154</v>
      </c>
    </row>
    <row r="16798" spans="1:7" ht="15" x14ac:dyDescent="0.2">
      <c r="A16798" s="407" t="s">
        <v>26741</v>
      </c>
      <c r="B16798" s="407" t="s">
        <v>26742</v>
      </c>
      <c r="C16798" s="408">
        <v>0</v>
      </c>
      <c r="D16798" s="408">
        <v>0.32</v>
      </c>
      <c r="E16798" s="408">
        <v>0.32</v>
      </c>
      <c r="F16798" s="409">
        <v>45951.641493055555</v>
      </c>
      <c r="G16798" s="408">
        <v>853</v>
      </c>
    </row>
    <row r="16799" spans="1:7" ht="15" x14ac:dyDescent="0.2">
      <c r="A16799" s="407" t="s">
        <v>26743</v>
      </c>
      <c r="B16799" s="407" t="s">
        <v>26744</v>
      </c>
      <c r="C16799" s="408">
        <v>0</v>
      </c>
      <c r="D16799" s="408">
        <v>0.15</v>
      </c>
      <c r="E16799" s="408">
        <v>0.15</v>
      </c>
      <c r="F16799" s="409">
        <v>45951.671527777777</v>
      </c>
      <c r="G16799" s="408">
        <v>202</v>
      </c>
    </row>
    <row r="16800" spans="1:7" ht="15" x14ac:dyDescent="0.2">
      <c r="A16800" s="407" t="s">
        <v>26745</v>
      </c>
      <c r="B16800" s="407" t="s">
        <v>26746</v>
      </c>
      <c r="C16800" s="408">
        <v>0</v>
      </c>
      <c r="D16800" s="408">
        <v>1.85</v>
      </c>
      <c r="E16800" s="408">
        <v>1.85</v>
      </c>
      <c r="F16800" s="409">
        <v>44881.416412037041</v>
      </c>
      <c r="G16800" s="408">
        <v>0</v>
      </c>
    </row>
    <row r="16801" spans="1:7" ht="15" x14ac:dyDescent="0.2">
      <c r="A16801" s="407" t="s">
        <v>26747</v>
      </c>
      <c r="B16801" s="407" t="s">
        <v>26748</v>
      </c>
      <c r="C16801" s="408">
        <v>1.0833333333333333</v>
      </c>
      <c r="D16801" s="408">
        <v>2.1093999999999999</v>
      </c>
      <c r="E16801" s="408">
        <v>8.6094000000000008</v>
      </c>
      <c r="F16801" s="409">
        <v>45618.27480324074</v>
      </c>
      <c r="G16801" s="408">
        <v>0</v>
      </c>
    </row>
    <row r="16802" spans="1:7" ht="15" x14ac:dyDescent="0.2">
      <c r="A16802" s="407" t="s">
        <v>26749</v>
      </c>
      <c r="B16802" s="407" t="s">
        <v>26750</v>
      </c>
      <c r="C16802" s="408">
        <v>0</v>
      </c>
      <c r="D16802" s="408">
        <v>4.5999999999999996</v>
      </c>
      <c r="E16802" s="408">
        <v>4.5999999999999996</v>
      </c>
      <c r="F16802" s="409">
        <v>44819.680567129632</v>
      </c>
      <c r="G16802" s="408">
        <v>0</v>
      </c>
    </row>
    <row r="16803" spans="1:7" ht="15" x14ac:dyDescent="0.2">
      <c r="A16803" s="407" t="s">
        <v>26751</v>
      </c>
      <c r="B16803" s="407" t="s">
        <v>26752</v>
      </c>
      <c r="C16803" s="408">
        <v>0</v>
      </c>
      <c r="D16803" s="408">
        <v>0.95</v>
      </c>
      <c r="E16803" s="408">
        <v>0.95</v>
      </c>
      <c r="F16803" s="409">
        <v>44215.421782407408</v>
      </c>
      <c r="G16803" s="408">
        <v>0</v>
      </c>
    </row>
    <row r="16804" spans="1:7" ht="15" x14ac:dyDescent="0.2">
      <c r="A16804" s="407" t="s">
        <v>26753</v>
      </c>
      <c r="B16804" s="407" t="s">
        <v>26754</v>
      </c>
      <c r="C16804" s="408">
        <v>0</v>
      </c>
      <c r="D16804" s="408">
        <v>102.65</v>
      </c>
      <c r="E16804" s="408">
        <v>102.65</v>
      </c>
      <c r="F16804" s="409">
        <v>44530.575219907405</v>
      </c>
      <c r="G16804" s="408">
        <v>0</v>
      </c>
    </row>
    <row r="16805" spans="1:7" ht="15" x14ac:dyDescent="0.2">
      <c r="A16805" s="407" t="s">
        <v>26755</v>
      </c>
      <c r="B16805" s="407" t="s">
        <v>26756</v>
      </c>
      <c r="C16805" s="408">
        <v>0</v>
      </c>
      <c r="D16805" s="408">
        <v>18</v>
      </c>
      <c r="E16805" s="408">
        <v>18</v>
      </c>
      <c r="F16805" s="409">
        <v>43014.398946759262</v>
      </c>
      <c r="G16805" s="408">
        <v>0</v>
      </c>
    </row>
    <row r="16806" spans="1:7" ht="15" x14ac:dyDescent="0.2">
      <c r="A16806" s="407" t="s">
        <v>26757</v>
      </c>
      <c r="B16806" s="407" t="s">
        <v>26758</v>
      </c>
      <c r="C16806" s="408">
        <v>0</v>
      </c>
      <c r="D16806" s="408">
        <v>10</v>
      </c>
      <c r="E16806" s="408">
        <v>10</v>
      </c>
      <c r="F16806" s="409">
        <v>43014.399004629631</v>
      </c>
      <c r="G16806" s="408">
        <v>0</v>
      </c>
    </row>
    <row r="16807" spans="1:7" ht="15" x14ac:dyDescent="0.2">
      <c r="A16807" s="407" t="s">
        <v>26759</v>
      </c>
      <c r="B16807" s="407" t="s">
        <v>26760</v>
      </c>
      <c r="C16807" s="408">
        <v>6.583333333333333</v>
      </c>
      <c r="D16807" s="408">
        <v>10.935</v>
      </c>
      <c r="E16807" s="408">
        <v>25.434999999999999</v>
      </c>
      <c r="F16807" s="409">
        <v>45111.692384259259</v>
      </c>
      <c r="G16807" s="408">
        <v>0</v>
      </c>
    </row>
    <row r="16808" spans="1:7" ht="15" x14ac:dyDescent="0.2">
      <c r="A16808" s="407" t="s">
        <v>26761</v>
      </c>
      <c r="B16808" s="407" t="s">
        <v>26762</v>
      </c>
      <c r="C16808" s="408">
        <v>0</v>
      </c>
      <c r="D16808" s="408">
        <v>4.6100000000000003</v>
      </c>
      <c r="E16808" s="408">
        <v>4.6100000000000003</v>
      </c>
      <c r="F16808" s="409">
        <v>45329.353773148148</v>
      </c>
      <c r="G16808" s="408">
        <v>0</v>
      </c>
    </row>
    <row r="16809" spans="1:7" ht="15" x14ac:dyDescent="0.2">
      <c r="A16809" s="407" t="s">
        <v>26763</v>
      </c>
      <c r="B16809" s="407" t="s">
        <v>26764</v>
      </c>
      <c r="C16809" s="408">
        <v>0</v>
      </c>
      <c r="D16809" s="408">
        <v>2.13</v>
      </c>
      <c r="E16809" s="408">
        <v>2.13</v>
      </c>
      <c r="F16809" s="409">
        <v>45329.35392361111</v>
      </c>
      <c r="G16809" s="408">
        <v>0</v>
      </c>
    </row>
    <row r="16810" spans="1:7" ht="15" x14ac:dyDescent="0.2">
      <c r="A16810" s="407" t="s">
        <v>26765</v>
      </c>
      <c r="B16810" s="407" t="s">
        <v>26766</v>
      </c>
      <c r="C16810" s="408">
        <v>0</v>
      </c>
      <c r="D16810" s="408">
        <v>7.6</v>
      </c>
      <c r="E16810" s="408">
        <v>7.6</v>
      </c>
      <c r="F16810" s="409">
        <v>45174.352002314816</v>
      </c>
      <c r="G16810" s="408">
        <v>0</v>
      </c>
    </row>
    <row r="16811" spans="1:7" ht="15" x14ac:dyDescent="0.2">
      <c r="A16811" s="407" t="s">
        <v>26767</v>
      </c>
      <c r="B16811" s="407" t="s">
        <v>26768</v>
      </c>
      <c r="C16811" s="408">
        <v>0</v>
      </c>
      <c r="D16811" s="408">
        <v>5.6</v>
      </c>
      <c r="E16811" s="408">
        <v>5.6</v>
      </c>
      <c r="F16811" s="409">
        <v>45174.351886574077</v>
      </c>
      <c r="G16811" s="408">
        <v>0</v>
      </c>
    </row>
    <row r="16812" spans="1:7" ht="15" x14ac:dyDescent="0.2">
      <c r="A16812" s="407" t="s">
        <v>26769</v>
      </c>
      <c r="B16812" s="407" t="s">
        <v>26770</v>
      </c>
      <c r="C16812" s="408">
        <v>0</v>
      </c>
      <c r="D16812" s="408">
        <v>5.8</v>
      </c>
      <c r="E16812" s="408">
        <v>5.8</v>
      </c>
      <c r="F16812" s="409">
        <v>45174.351759259262</v>
      </c>
      <c r="G16812" s="408">
        <v>0</v>
      </c>
    </row>
    <row r="16813" spans="1:7" ht="15" x14ac:dyDescent="0.2">
      <c r="A16813" s="407" t="s">
        <v>26771</v>
      </c>
      <c r="B16813" s="407" t="s">
        <v>26772</v>
      </c>
      <c r="C16813" s="408">
        <v>0</v>
      </c>
      <c r="D16813" s="408">
        <v>0.65</v>
      </c>
      <c r="E16813" s="408">
        <v>0.65</v>
      </c>
      <c r="F16813" s="409">
        <v>45174.354317129626</v>
      </c>
      <c r="G16813" s="408">
        <v>0</v>
      </c>
    </row>
    <row r="16814" spans="1:7" ht="15" x14ac:dyDescent="0.2">
      <c r="A16814" s="407" t="s">
        <v>26773</v>
      </c>
      <c r="B16814" s="407" t="s">
        <v>26774</v>
      </c>
      <c r="C16814" s="408">
        <v>0</v>
      </c>
      <c r="D16814" s="408">
        <v>5</v>
      </c>
      <c r="E16814" s="408">
        <v>5</v>
      </c>
      <c r="F16814" s="409">
        <v>43014.399201388886</v>
      </c>
      <c r="G16814" s="408">
        <v>0</v>
      </c>
    </row>
    <row r="16815" spans="1:7" ht="15" x14ac:dyDescent="0.2">
      <c r="A16815" s="407" t="s">
        <v>26775</v>
      </c>
      <c r="B16815" s="407" t="s">
        <v>26776</v>
      </c>
      <c r="C16815" s="408">
        <v>0</v>
      </c>
      <c r="D16815" s="408">
        <v>8</v>
      </c>
      <c r="E16815" s="408">
        <v>8</v>
      </c>
      <c r="F16815" s="409">
        <v>43014.399224537039</v>
      </c>
      <c r="G16815" s="408">
        <v>0</v>
      </c>
    </row>
    <row r="16816" spans="1:7" ht="15" x14ac:dyDescent="0.2">
      <c r="A16816" s="407" t="s">
        <v>38525</v>
      </c>
      <c r="B16816" s="407" t="s">
        <v>38526</v>
      </c>
      <c r="C16816" s="408">
        <v>11.5</v>
      </c>
      <c r="D16816" s="408">
        <v>42.9139439105153</v>
      </c>
      <c r="E16816" s="408">
        <v>64.4139439105153</v>
      </c>
      <c r="F16816" s="409">
        <v>43014.399247685185</v>
      </c>
      <c r="G16816" s="408">
        <v>0</v>
      </c>
    </row>
    <row r="16817" spans="1:7" ht="15" x14ac:dyDescent="0.2">
      <c r="A16817" s="407" t="s">
        <v>38527</v>
      </c>
      <c r="B16817" s="407" t="s">
        <v>38528</v>
      </c>
      <c r="C16817" s="408">
        <v>17.5</v>
      </c>
      <c r="D16817" s="408">
        <v>119.705</v>
      </c>
      <c r="E16817" s="408">
        <v>137.20500000000001</v>
      </c>
      <c r="F16817" s="409">
        <v>43014.399259259262</v>
      </c>
      <c r="G16817" s="408">
        <v>0</v>
      </c>
    </row>
    <row r="16818" spans="1:7" ht="15" x14ac:dyDescent="0.2">
      <c r="A16818" s="407" t="s">
        <v>38529</v>
      </c>
      <c r="B16818" s="407" t="s">
        <v>38530</v>
      </c>
      <c r="C16818" s="408">
        <v>19.5</v>
      </c>
      <c r="D16818" s="408">
        <v>174.0829</v>
      </c>
      <c r="E16818" s="408">
        <v>193.5829</v>
      </c>
      <c r="F16818" s="409">
        <v>43014.399282407408</v>
      </c>
      <c r="G16818" s="408">
        <v>0</v>
      </c>
    </row>
    <row r="16819" spans="1:7" ht="15" x14ac:dyDescent="0.2">
      <c r="A16819" s="407" t="s">
        <v>38531</v>
      </c>
      <c r="B16819" s="407" t="s">
        <v>38532</v>
      </c>
      <c r="C16819" s="408">
        <v>11.5</v>
      </c>
      <c r="D16819" s="408">
        <v>42.9139439105153</v>
      </c>
      <c r="E16819" s="408">
        <v>64.4139439105153</v>
      </c>
      <c r="F16819" s="409">
        <v>43014.399293981478</v>
      </c>
      <c r="G16819" s="408">
        <v>0</v>
      </c>
    </row>
    <row r="16820" spans="1:7" ht="15" x14ac:dyDescent="0.2">
      <c r="A16820" s="407" t="s">
        <v>38533</v>
      </c>
      <c r="B16820" s="407" t="s">
        <v>38534</v>
      </c>
      <c r="C16820" s="408">
        <v>17.5</v>
      </c>
      <c r="D16820" s="408">
        <v>119.705</v>
      </c>
      <c r="E16820" s="408">
        <v>137.20500000000001</v>
      </c>
      <c r="F16820" s="409">
        <v>43014.399305555555</v>
      </c>
      <c r="G16820" s="408">
        <v>0</v>
      </c>
    </row>
    <row r="16821" spans="1:7" ht="15" x14ac:dyDescent="0.2">
      <c r="A16821" s="407" t="s">
        <v>38535</v>
      </c>
      <c r="B16821" s="407" t="s">
        <v>38536</v>
      </c>
      <c r="C16821" s="408">
        <v>19.5</v>
      </c>
      <c r="D16821" s="408">
        <v>174.0829</v>
      </c>
      <c r="E16821" s="408">
        <v>193.5829</v>
      </c>
      <c r="F16821" s="409">
        <v>43014.399328703701</v>
      </c>
      <c r="G16821" s="408">
        <v>0</v>
      </c>
    </row>
    <row r="16822" spans="1:7" ht="15" x14ac:dyDescent="0.2">
      <c r="A16822" s="407" t="s">
        <v>38537</v>
      </c>
      <c r="B16822" s="407" t="s">
        <v>38538</v>
      </c>
      <c r="C16822" s="408">
        <v>11.5</v>
      </c>
      <c r="D16822" s="408">
        <v>43.83320956985024</v>
      </c>
      <c r="E16822" s="408">
        <v>65.33320956985024</v>
      </c>
      <c r="F16822" s="409">
        <v>43014.399340277778</v>
      </c>
      <c r="G16822" s="408">
        <v>0</v>
      </c>
    </row>
    <row r="16823" spans="1:7" ht="15" x14ac:dyDescent="0.2">
      <c r="A16823" s="407" t="s">
        <v>38539</v>
      </c>
      <c r="B16823" s="407" t="s">
        <v>38540</v>
      </c>
      <c r="C16823" s="408">
        <v>16.5</v>
      </c>
      <c r="D16823" s="408">
        <v>105.34855909566306</v>
      </c>
      <c r="E16823" s="408">
        <v>131.84855909566306</v>
      </c>
      <c r="F16823" s="409">
        <v>43014.399351851855</v>
      </c>
      <c r="G16823" s="408">
        <v>0</v>
      </c>
    </row>
    <row r="16824" spans="1:7" ht="15" x14ac:dyDescent="0.2">
      <c r="A16824" s="407" t="s">
        <v>38541</v>
      </c>
      <c r="B16824" s="407" t="s">
        <v>38542</v>
      </c>
      <c r="C16824" s="408">
        <v>18.5</v>
      </c>
      <c r="D16824" s="408">
        <v>174.57990000000001</v>
      </c>
      <c r="E16824" s="408">
        <v>193.07990000000001</v>
      </c>
      <c r="F16824" s="409">
        <v>43014.399375000001</v>
      </c>
      <c r="G16824" s="408">
        <v>0</v>
      </c>
    </row>
    <row r="16825" spans="1:7" ht="15" x14ac:dyDescent="0.2">
      <c r="A16825" s="407" t="s">
        <v>38543</v>
      </c>
      <c r="B16825" s="407" t="s">
        <v>38544</v>
      </c>
      <c r="C16825" s="408">
        <v>11.5</v>
      </c>
      <c r="D16825" s="408">
        <v>43.83320956985024</v>
      </c>
      <c r="E16825" s="408">
        <v>65.33320956985024</v>
      </c>
      <c r="F16825" s="409">
        <v>43014.399386574078</v>
      </c>
      <c r="G16825" s="408">
        <v>0</v>
      </c>
    </row>
    <row r="16826" spans="1:7" ht="15" x14ac:dyDescent="0.2">
      <c r="A16826" s="407" t="s">
        <v>38545</v>
      </c>
      <c r="B16826" s="407" t="s">
        <v>38546</v>
      </c>
      <c r="C16826" s="408">
        <v>16.5</v>
      </c>
      <c r="D16826" s="408">
        <v>105.34855909566306</v>
      </c>
      <c r="E16826" s="408">
        <v>131.84855909566306</v>
      </c>
      <c r="F16826" s="409">
        <v>43014.399409722224</v>
      </c>
      <c r="G16826" s="408">
        <v>0</v>
      </c>
    </row>
    <row r="16827" spans="1:7" ht="15" x14ac:dyDescent="0.2">
      <c r="A16827" s="407" t="s">
        <v>38547</v>
      </c>
      <c r="B16827" s="407" t="s">
        <v>38548</v>
      </c>
      <c r="C16827" s="408">
        <v>18.5</v>
      </c>
      <c r="D16827" s="408">
        <v>174.57990000000001</v>
      </c>
      <c r="E16827" s="408">
        <v>193.07990000000001</v>
      </c>
      <c r="F16827" s="409">
        <v>43014.399421296293</v>
      </c>
      <c r="G16827" s="408">
        <v>0</v>
      </c>
    </row>
    <row r="16828" spans="1:7" ht="15" x14ac:dyDescent="0.2">
      <c r="A16828" s="407" t="s">
        <v>38549</v>
      </c>
      <c r="B16828" s="407" t="s">
        <v>38550</v>
      </c>
      <c r="C16828" s="408">
        <v>11.5</v>
      </c>
      <c r="D16828" s="408">
        <v>58.825800000000001</v>
      </c>
      <c r="E16828" s="408">
        <v>70.325800000000001</v>
      </c>
      <c r="F16828" s="409">
        <v>43014.39943287037</v>
      </c>
      <c r="G16828" s="408">
        <v>0</v>
      </c>
    </row>
    <row r="16829" spans="1:7" ht="15" x14ac:dyDescent="0.2">
      <c r="A16829" s="407" t="s">
        <v>38551</v>
      </c>
      <c r="B16829" s="407" t="s">
        <v>38552</v>
      </c>
      <c r="C16829" s="408">
        <v>16.5</v>
      </c>
      <c r="D16829" s="408">
        <v>120.131</v>
      </c>
      <c r="E16829" s="408">
        <v>136.631</v>
      </c>
      <c r="F16829" s="409">
        <v>43014.399444444447</v>
      </c>
      <c r="G16829" s="408">
        <v>0</v>
      </c>
    </row>
    <row r="16830" spans="1:7" ht="15" x14ac:dyDescent="0.2">
      <c r="A16830" s="407" t="s">
        <v>38553</v>
      </c>
      <c r="B16830" s="407" t="s">
        <v>38554</v>
      </c>
      <c r="C16830" s="408">
        <v>18.5</v>
      </c>
      <c r="D16830" s="408">
        <v>174.50890000000001</v>
      </c>
      <c r="E16830" s="408">
        <v>193.00890000000001</v>
      </c>
      <c r="F16830" s="409">
        <v>43014.399467592593</v>
      </c>
      <c r="G16830" s="408">
        <v>0</v>
      </c>
    </row>
    <row r="16831" spans="1:7" ht="15" x14ac:dyDescent="0.2">
      <c r="A16831" s="407" t="s">
        <v>38555</v>
      </c>
      <c r="B16831" s="407" t="s">
        <v>38556</v>
      </c>
      <c r="C16831" s="408">
        <v>11.5</v>
      </c>
      <c r="D16831" s="408">
        <v>58.825800000000001</v>
      </c>
      <c r="E16831" s="408">
        <v>70.325800000000001</v>
      </c>
      <c r="F16831" s="409">
        <v>43014.39947916667</v>
      </c>
      <c r="G16831" s="408">
        <v>0</v>
      </c>
    </row>
    <row r="16832" spans="1:7" ht="15" x14ac:dyDescent="0.2">
      <c r="A16832" s="407" t="s">
        <v>38557</v>
      </c>
      <c r="B16832" s="407" t="s">
        <v>38558</v>
      </c>
      <c r="C16832" s="408">
        <v>16.5</v>
      </c>
      <c r="D16832" s="408">
        <v>120.131</v>
      </c>
      <c r="E16832" s="408">
        <v>136.631</v>
      </c>
      <c r="F16832" s="409">
        <v>43014.39949074074</v>
      </c>
      <c r="G16832" s="408">
        <v>0</v>
      </c>
    </row>
    <row r="16833" spans="1:7" ht="15" x14ac:dyDescent="0.2">
      <c r="A16833" s="407" t="s">
        <v>38559</v>
      </c>
      <c r="B16833" s="407" t="s">
        <v>38560</v>
      </c>
      <c r="C16833" s="408">
        <v>18.5</v>
      </c>
      <c r="D16833" s="408">
        <v>174.50890000000001</v>
      </c>
      <c r="E16833" s="408">
        <v>193.00890000000001</v>
      </c>
      <c r="F16833" s="409">
        <v>43014.399502314816</v>
      </c>
      <c r="G16833" s="408">
        <v>0</v>
      </c>
    </row>
    <row r="16834" spans="1:7" ht="15" x14ac:dyDescent="0.2">
      <c r="A16834" s="407" t="s">
        <v>38561</v>
      </c>
      <c r="B16834" s="407" t="s">
        <v>38562</v>
      </c>
      <c r="C16834" s="408">
        <v>11.5</v>
      </c>
      <c r="D16834" s="408">
        <v>45.733025265809118</v>
      </c>
      <c r="E16834" s="408">
        <v>67.233025265809118</v>
      </c>
      <c r="F16834" s="409">
        <v>43014.399513888886</v>
      </c>
      <c r="G16834" s="408">
        <v>0</v>
      </c>
    </row>
    <row r="16835" spans="1:7" ht="15" x14ac:dyDescent="0.2">
      <c r="A16835" s="407" t="s">
        <v>38563</v>
      </c>
      <c r="B16835" s="407" t="s">
        <v>38564</v>
      </c>
      <c r="C16835" s="408">
        <v>16.5</v>
      </c>
      <c r="D16835" s="408">
        <v>107.24837479162193</v>
      </c>
      <c r="E16835" s="408">
        <v>133.74837479162196</v>
      </c>
      <c r="F16835" s="409">
        <v>43014.399525462963</v>
      </c>
      <c r="G16835" s="408">
        <v>0</v>
      </c>
    </row>
    <row r="16836" spans="1:7" ht="15" x14ac:dyDescent="0.2">
      <c r="A16836" s="407" t="s">
        <v>38565</v>
      </c>
      <c r="B16836" s="407" t="s">
        <v>38566</v>
      </c>
      <c r="C16836" s="408">
        <v>18.5</v>
      </c>
      <c r="D16836" s="408">
        <v>176.21289999999999</v>
      </c>
      <c r="E16836" s="408">
        <v>194.71289999999999</v>
      </c>
      <c r="F16836" s="409">
        <v>43014.399548611109</v>
      </c>
      <c r="G16836" s="408">
        <v>0</v>
      </c>
    </row>
    <row r="16837" spans="1:7" ht="15" x14ac:dyDescent="0.2">
      <c r="A16837" s="407" t="s">
        <v>38567</v>
      </c>
      <c r="B16837" s="407" t="s">
        <v>38568</v>
      </c>
      <c r="C16837" s="408">
        <v>11.5</v>
      </c>
      <c r="D16837" s="408">
        <v>45.733025265809118</v>
      </c>
      <c r="E16837" s="408">
        <v>67.233025265809118</v>
      </c>
      <c r="F16837" s="409">
        <v>43014.399560185186</v>
      </c>
      <c r="G16837" s="408">
        <v>0</v>
      </c>
    </row>
    <row r="16838" spans="1:7" ht="15" x14ac:dyDescent="0.2">
      <c r="A16838" s="407" t="s">
        <v>38569</v>
      </c>
      <c r="B16838" s="407" t="s">
        <v>38570</v>
      </c>
      <c r="C16838" s="408">
        <v>16.5</v>
      </c>
      <c r="D16838" s="408">
        <v>107.24837479162193</v>
      </c>
      <c r="E16838" s="408">
        <v>133.74837479162196</v>
      </c>
      <c r="F16838" s="409">
        <v>43014.399571759262</v>
      </c>
      <c r="G16838" s="408">
        <v>0</v>
      </c>
    </row>
    <row r="16839" spans="1:7" ht="15" x14ac:dyDescent="0.2">
      <c r="A16839" s="407" t="s">
        <v>38571</v>
      </c>
      <c r="B16839" s="407" t="s">
        <v>38572</v>
      </c>
      <c r="C16839" s="408">
        <v>18.5</v>
      </c>
      <c r="D16839" s="408">
        <v>176.21289999999999</v>
      </c>
      <c r="E16839" s="408">
        <v>194.71289999999999</v>
      </c>
      <c r="F16839" s="409">
        <v>43014.399583333332</v>
      </c>
      <c r="G16839" s="408">
        <v>0</v>
      </c>
    </row>
    <row r="16840" spans="1:7" ht="15" x14ac:dyDescent="0.2">
      <c r="A16840" s="407" t="s">
        <v>38573</v>
      </c>
      <c r="B16840" s="407" t="s">
        <v>38574</v>
      </c>
      <c r="C16840" s="408">
        <v>11.5</v>
      </c>
      <c r="D16840" s="408">
        <v>58.257800000000003</v>
      </c>
      <c r="E16840" s="408">
        <v>69.757800000000003</v>
      </c>
      <c r="F16840" s="409">
        <v>43014.399594907409</v>
      </c>
      <c r="G16840" s="408">
        <v>0</v>
      </c>
    </row>
    <row r="16841" spans="1:7" ht="15" x14ac:dyDescent="0.2">
      <c r="A16841" s="407" t="s">
        <v>38575</v>
      </c>
      <c r="B16841" s="407" t="s">
        <v>38576</v>
      </c>
      <c r="C16841" s="408">
        <v>16.5</v>
      </c>
      <c r="D16841" s="408">
        <v>119.563</v>
      </c>
      <c r="E16841" s="408">
        <v>136.06299999999999</v>
      </c>
      <c r="F16841" s="409">
        <v>43014.399629629632</v>
      </c>
      <c r="G16841" s="408">
        <v>0</v>
      </c>
    </row>
    <row r="16842" spans="1:7" ht="15" x14ac:dyDescent="0.2">
      <c r="A16842" s="407" t="s">
        <v>38577</v>
      </c>
      <c r="B16842" s="407" t="s">
        <v>38578</v>
      </c>
      <c r="C16842" s="408">
        <v>18.5</v>
      </c>
      <c r="D16842" s="408">
        <v>173.9409</v>
      </c>
      <c r="E16842" s="408">
        <v>192.4409</v>
      </c>
      <c r="F16842" s="409">
        <v>43014.399675925924</v>
      </c>
      <c r="G16842" s="408">
        <v>0</v>
      </c>
    </row>
    <row r="16843" spans="1:7" ht="15" x14ac:dyDescent="0.2">
      <c r="A16843" s="407" t="s">
        <v>38579</v>
      </c>
      <c r="B16843" s="407" t="s">
        <v>38580</v>
      </c>
      <c r="C16843" s="408">
        <v>11.5</v>
      </c>
      <c r="D16843" s="408">
        <v>58.257800000000003</v>
      </c>
      <c r="E16843" s="408">
        <v>69.757800000000003</v>
      </c>
      <c r="F16843" s="409">
        <v>43014.399687500001</v>
      </c>
      <c r="G16843" s="408">
        <v>0</v>
      </c>
    </row>
    <row r="16844" spans="1:7" ht="15" x14ac:dyDescent="0.2">
      <c r="A16844" s="407" t="s">
        <v>38581</v>
      </c>
      <c r="B16844" s="407" t="s">
        <v>38582</v>
      </c>
      <c r="C16844" s="408">
        <v>16.5</v>
      </c>
      <c r="D16844" s="408">
        <v>119.563</v>
      </c>
      <c r="E16844" s="408">
        <v>136.06299999999999</v>
      </c>
      <c r="F16844" s="409">
        <v>43014.399699074071</v>
      </c>
      <c r="G16844" s="408">
        <v>0</v>
      </c>
    </row>
    <row r="16845" spans="1:7" ht="15" x14ac:dyDescent="0.2">
      <c r="A16845" s="407" t="s">
        <v>38583</v>
      </c>
      <c r="B16845" s="407" t="s">
        <v>38584</v>
      </c>
      <c r="C16845" s="408">
        <v>18.5</v>
      </c>
      <c r="D16845" s="408">
        <v>173.9409</v>
      </c>
      <c r="E16845" s="408">
        <v>192.4409</v>
      </c>
      <c r="F16845" s="409">
        <v>43014.399722222224</v>
      </c>
      <c r="G16845" s="408">
        <v>0</v>
      </c>
    </row>
    <row r="16846" spans="1:7" ht="15" x14ac:dyDescent="0.2">
      <c r="A16846" s="407" t="s">
        <v>38585</v>
      </c>
      <c r="B16846" s="407" t="s">
        <v>26944</v>
      </c>
      <c r="C16846" s="408">
        <v>11.5</v>
      </c>
      <c r="D16846" s="408">
        <v>58.257800000000003</v>
      </c>
      <c r="E16846" s="408">
        <v>69.757800000000003</v>
      </c>
      <c r="F16846" s="409">
        <v>43014.399722222224</v>
      </c>
      <c r="G16846" s="408">
        <v>0</v>
      </c>
    </row>
    <row r="16847" spans="1:7" ht="15" x14ac:dyDescent="0.2">
      <c r="A16847" s="407" t="s">
        <v>38586</v>
      </c>
      <c r="B16847" s="407" t="s">
        <v>26946</v>
      </c>
      <c r="C16847" s="408">
        <v>16.5</v>
      </c>
      <c r="D16847" s="408">
        <v>119.563</v>
      </c>
      <c r="E16847" s="408">
        <v>136.06299999999999</v>
      </c>
      <c r="F16847" s="409">
        <v>43014.399745370371</v>
      </c>
      <c r="G16847" s="408">
        <v>0</v>
      </c>
    </row>
    <row r="16848" spans="1:7" ht="15" x14ac:dyDescent="0.2">
      <c r="A16848" s="407" t="s">
        <v>38587</v>
      </c>
      <c r="B16848" s="407" t="s">
        <v>38588</v>
      </c>
      <c r="C16848" s="408">
        <v>18.5</v>
      </c>
      <c r="D16848" s="408">
        <v>173.9409</v>
      </c>
      <c r="E16848" s="408">
        <v>192.4409</v>
      </c>
      <c r="F16848" s="409">
        <v>43014.399756944447</v>
      </c>
      <c r="G16848" s="408">
        <v>0</v>
      </c>
    </row>
    <row r="16849" spans="1:7" ht="15" x14ac:dyDescent="0.2">
      <c r="A16849" s="407" t="s">
        <v>38589</v>
      </c>
      <c r="B16849" s="407" t="s">
        <v>26948</v>
      </c>
      <c r="C16849" s="408">
        <v>11.5</v>
      </c>
      <c r="D16849" s="408">
        <v>58.257800000000003</v>
      </c>
      <c r="E16849" s="408">
        <v>69.757800000000003</v>
      </c>
      <c r="F16849" s="409">
        <v>43014.399768518517</v>
      </c>
      <c r="G16849" s="408">
        <v>0</v>
      </c>
    </row>
    <row r="16850" spans="1:7" ht="15" x14ac:dyDescent="0.2">
      <c r="A16850" s="407" t="s">
        <v>38590</v>
      </c>
      <c r="B16850" s="407" t="s">
        <v>26950</v>
      </c>
      <c r="C16850" s="408">
        <v>16.5</v>
      </c>
      <c r="D16850" s="408">
        <v>119.563</v>
      </c>
      <c r="E16850" s="408">
        <v>136.06299999999999</v>
      </c>
      <c r="F16850" s="409">
        <v>43014.399780092594</v>
      </c>
      <c r="G16850" s="408">
        <v>0</v>
      </c>
    </row>
    <row r="16851" spans="1:7" ht="15" x14ac:dyDescent="0.2">
      <c r="A16851" s="407" t="s">
        <v>38591</v>
      </c>
      <c r="B16851" s="407" t="s">
        <v>38592</v>
      </c>
      <c r="C16851" s="408">
        <v>18.5</v>
      </c>
      <c r="D16851" s="408">
        <v>173.9409</v>
      </c>
      <c r="E16851" s="408">
        <v>192.4409</v>
      </c>
      <c r="F16851" s="409">
        <v>43014.399791666663</v>
      </c>
      <c r="G16851" s="408">
        <v>0</v>
      </c>
    </row>
    <row r="16852" spans="1:7" ht="15" x14ac:dyDescent="0.2">
      <c r="A16852" s="407" t="s">
        <v>38593</v>
      </c>
      <c r="B16852" s="407" t="s">
        <v>38594</v>
      </c>
      <c r="C16852" s="408">
        <v>20</v>
      </c>
      <c r="D16852" s="408">
        <v>83.630700000000004</v>
      </c>
      <c r="E16852" s="408">
        <v>103.6307</v>
      </c>
      <c r="F16852" s="409">
        <v>43014.399814814817</v>
      </c>
      <c r="G16852" s="408">
        <v>0</v>
      </c>
    </row>
    <row r="16853" spans="1:7" ht="15" x14ac:dyDescent="0.2">
      <c r="A16853" s="407" t="s">
        <v>38595</v>
      </c>
      <c r="B16853" s="407" t="s">
        <v>38596</v>
      </c>
      <c r="C16853" s="408">
        <v>25</v>
      </c>
      <c r="D16853" s="408">
        <v>144.4812</v>
      </c>
      <c r="E16853" s="408">
        <v>169.4812</v>
      </c>
      <c r="F16853" s="409">
        <v>43014.399826388886</v>
      </c>
      <c r="G16853" s="408">
        <v>0</v>
      </c>
    </row>
    <row r="16854" spans="1:7" ht="15" x14ac:dyDescent="0.2">
      <c r="A16854" s="407" t="s">
        <v>38597</v>
      </c>
      <c r="B16854" s="407" t="s">
        <v>38598</v>
      </c>
      <c r="C16854" s="408">
        <v>25</v>
      </c>
      <c r="D16854" s="408">
        <v>193.42590000000001</v>
      </c>
      <c r="E16854" s="408">
        <v>218.42590000000001</v>
      </c>
      <c r="F16854" s="409">
        <v>43014.399837962963</v>
      </c>
      <c r="G16854" s="408">
        <v>0</v>
      </c>
    </row>
    <row r="16855" spans="1:7" ht="15" x14ac:dyDescent="0.2">
      <c r="A16855" s="407" t="s">
        <v>38599</v>
      </c>
      <c r="B16855" s="407" t="s">
        <v>38600</v>
      </c>
      <c r="C16855" s="408">
        <v>18</v>
      </c>
      <c r="D16855" s="408">
        <v>84.624700000000004</v>
      </c>
      <c r="E16855" s="408">
        <v>102.6247</v>
      </c>
      <c r="F16855" s="409">
        <v>43014.39984953704</v>
      </c>
      <c r="G16855" s="408">
        <v>0</v>
      </c>
    </row>
    <row r="16856" spans="1:7" ht="15" x14ac:dyDescent="0.2">
      <c r="A16856" s="407" t="s">
        <v>38601</v>
      </c>
      <c r="B16856" s="407" t="s">
        <v>38602</v>
      </c>
      <c r="C16856" s="408">
        <v>23</v>
      </c>
      <c r="D16856" s="408">
        <v>145.4752</v>
      </c>
      <c r="E16856" s="408">
        <v>168.4752</v>
      </c>
      <c r="F16856" s="409">
        <v>43014.399861111109</v>
      </c>
      <c r="G16856" s="408">
        <v>0</v>
      </c>
    </row>
    <row r="16857" spans="1:7" ht="15" x14ac:dyDescent="0.2">
      <c r="A16857" s="407" t="s">
        <v>38603</v>
      </c>
      <c r="B16857" s="407" t="s">
        <v>38604</v>
      </c>
      <c r="C16857" s="408">
        <v>23</v>
      </c>
      <c r="D16857" s="408">
        <v>194.41990000000001</v>
      </c>
      <c r="E16857" s="408">
        <v>217.41990000000001</v>
      </c>
      <c r="F16857" s="409">
        <v>43014.399884259263</v>
      </c>
      <c r="G16857" s="408">
        <v>0</v>
      </c>
    </row>
    <row r="16858" spans="1:7" ht="15" x14ac:dyDescent="0.2">
      <c r="A16858" s="407" t="s">
        <v>38605</v>
      </c>
      <c r="B16858" s="407" t="s">
        <v>26960</v>
      </c>
      <c r="C16858" s="408">
        <v>18</v>
      </c>
      <c r="D16858" s="408">
        <v>84.482699999999994</v>
      </c>
      <c r="E16858" s="408">
        <v>102.48269999999999</v>
      </c>
      <c r="F16858" s="409">
        <v>43014.399895833332</v>
      </c>
      <c r="G16858" s="408">
        <v>0</v>
      </c>
    </row>
    <row r="16859" spans="1:7" ht="15" x14ac:dyDescent="0.2">
      <c r="A16859" s="407" t="s">
        <v>38606</v>
      </c>
      <c r="B16859" s="407" t="s">
        <v>26962</v>
      </c>
      <c r="C16859" s="408">
        <v>23</v>
      </c>
      <c r="D16859" s="408">
        <v>145.33320000000001</v>
      </c>
      <c r="E16859" s="408">
        <v>168.33320000000001</v>
      </c>
      <c r="F16859" s="409">
        <v>43014.399930555555</v>
      </c>
      <c r="G16859" s="408">
        <v>0</v>
      </c>
    </row>
    <row r="16860" spans="1:7" ht="15" x14ac:dyDescent="0.2">
      <c r="A16860" s="407" t="s">
        <v>38607</v>
      </c>
      <c r="B16860" s="407" t="s">
        <v>38608</v>
      </c>
      <c r="C16860" s="408">
        <v>23</v>
      </c>
      <c r="D16860" s="408">
        <v>194.27789999999999</v>
      </c>
      <c r="E16860" s="408">
        <v>217.27789999999999</v>
      </c>
      <c r="F16860" s="409">
        <v>43014.399942129632</v>
      </c>
      <c r="G16860" s="408">
        <v>0</v>
      </c>
    </row>
    <row r="16861" spans="1:7" ht="15" x14ac:dyDescent="0.2">
      <c r="A16861" s="407" t="s">
        <v>38609</v>
      </c>
      <c r="B16861" s="407" t="s">
        <v>26964</v>
      </c>
      <c r="C16861" s="408">
        <v>18</v>
      </c>
      <c r="D16861" s="408">
        <v>87.890699999999995</v>
      </c>
      <c r="E16861" s="408">
        <v>105.8907</v>
      </c>
      <c r="F16861" s="409">
        <v>43014.399953703702</v>
      </c>
      <c r="G16861" s="408">
        <v>0</v>
      </c>
    </row>
    <row r="16862" spans="1:7" ht="15" x14ac:dyDescent="0.2">
      <c r="A16862" s="407" t="s">
        <v>38610</v>
      </c>
      <c r="B16862" s="407" t="s">
        <v>26966</v>
      </c>
      <c r="C16862" s="408">
        <v>23</v>
      </c>
      <c r="D16862" s="408">
        <v>148.74119999999999</v>
      </c>
      <c r="E16862" s="408">
        <v>171.74119999999999</v>
      </c>
      <c r="F16862" s="409">
        <v>43014.399965277778</v>
      </c>
      <c r="G16862" s="408">
        <v>0</v>
      </c>
    </row>
    <row r="16863" spans="1:7" ht="15" x14ac:dyDescent="0.2">
      <c r="A16863" s="407" t="s">
        <v>38611</v>
      </c>
      <c r="B16863" s="407" t="s">
        <v>38612</v>
      </c>
      <c r="C16863" s="408">
        <v>23</v>
      </c>
      <c r="D16863" s="408">
        <v>197.6859</v>
      </c>
      <c r="E16863" s="408">
        <v>220.6859</v>
      </c>
      <c r="F16863" s="409">
        <v>43014.400011574071</v>
      </c>
      <c r="G16863" s="408">
        <v>0</v>
      </c>
    </row>
    <row r="16864" spans="1:7" ht="15" x14ac:dyDescent="0.2">
      <c r="A16864" s="407" t="s">
        <v>38613</v>
      </c>
      <c r="B16864" s="407" t="s">
        <v>38614</v>
      </c>
      <c r="C16864" s="408">
        <v>18</v>
      </c>
      <c r="D16864" s="408">
        <v>83.346699999999998</v>
      </c>
      <c r="E16864" s="408">
        <v>101.3467</v>
      </c>
      <c r="F16864" s="409">
        <v>43014.399988425925</v>
      </c>
      <c r="G16864" s="408">
        <v>0</v>
      </c>
    </row>
    <row r="16865" spans="1:7" ht="15" x14ac:dyDescent="0.2">
      <c r="A16865" s="407" t="s">
        <v>38615</v>
      </c>
      <c r="B16865" s="407" t="s">
        <v>38616</v>
      </c>
      <c r="C16865" s="408">
        <v>23</v>
      </c>
      <c r="D16865" s="408">
        <v>144.19720000000001</v>
      </c>
      <c r="E16865" s="408">
        <v>167.19720000000001</v>
      </c>
      <c r="F16865" s="409">
        <v>43014.400034722225</v>
      </c>
      <c r="G16865" s="408">
        <v>0</v>
      </c>
    </row>
    <row r="16866" spans="1:7" ht="15" x14ac:dyDescent="0.2">
      <c r="A16866" s="407" t="s">
        <v>38617</v>
      </c>
      <c r="B16866" s="407" t="s">
        <v>38618</v>
      </c>
      <c r="C16866" s="408">
        <v>23</v>
      </c>
      <c r="D16866" s="408">
        <v>193.14189999999999</v>
      </c>
      <c r="E16866" s="408">
        <v>216.14189999999999</v>
      </c>
      <c r="F16866" s="409">
        <v>43014.400046296294</v>
      </c>
      <c r="G16866" s="408">
        <v>0</v>
      </c>
    </row>
    <row r="16867" spans="1:7" ht="15" x14ac:dyDescent="0.2">
      <c r="A16867" s="407" t="s">
        <v>38619</v>
      </c>
      <c r="B16867" s="407" t="s">
        <v>26968</v>
      </c>
      <c r="C16867" s="408">
        <v>18</v>
      </c>
      <c r="D16867" s="408">
        <v>83.346699999999998</v>
      </c>
      <c r="E16867" s="408">
        <v>101.3467</v>
      </c>
      <c r="F16867" s="409">
        <v>43014.400057870371</v>
      </c>
      <c r="G16867" s="408">
        <v>0</v>
      </c>
    </row>
    <row r="16868" spans="1:7" ht="15" x14ac:dyDescent="0.2">
      <c r="A16868" s="407" t="s">
        <v>38620</v>
      </c>
      <c r="B16868" s="407" t="s">
        <v>26970</v>
      </c>
      <c r="C16868" s="408">
        <v>23</v>
      </c>
      <c r="D16868" s="408">
        <v>144.19720000000001</v>
      </c>
      <c r="E16868" s="408">
        <v>167.19720000000001</v>
      </c>
      <c r="F16868" s="409">
        <v>43014.400069444448</v>
      </c>
      <c r="G16868" s="408">
        <v>0</v>
      </c>
    </row>
    <row r="16869" spans="1:7" ht="15" x14ac:dyDescent="0.2">
      <c r="A16869" s="407" t="s">
        <v>38621</v>
      </c>
      <c r="B16869" s="407" t="s">
        <v>38622</v>
      </c>
      <c r="C16869" s="408">
        <v>23</v>
      </c>
      <c r="D16869" s="408">
        <v>193.14189999999999</v>
      </c>
      <c r="E16869" s="408">
        <v>216.14189999999999</v>
      </c>
      <c r="F16869" s="409">
        <v>43014.400092592594</v>
      </c>
      <c r="G16869" s="408">
        <v>0</v>
      </c>
    </row>
    <row r="16870" spans="1:7" ht="15" x14ac:dyDescent="0.2">
      <c r="A16870" s="407" t="s">
        <v>38623</v>
      </c>
      <c r="B16870" s="407" t="s">
        <v>38624</v>
      </c>
      <c r="C16870" s="408">
        <v>23</v>
      </c>
      <c r="D16870" s="408">
        <v>87.050299999999993</v>
      </c>
      <c r="E16870" s="408">
        <v>110.05029999999999</v>
      </c>
      <c r="F16870" s="409">
        <v>43014.400104166663</v>
      </c>
      <c r="G16870" s="408">
        <v>0</v>
      </c>
    </row>
    <row r="16871" spans="1:7" ht="15" x14ac:dyDescent="0.2">
      <c r="A16871" s="407" t="s">
        <v>38625</v>
      </c>
      <c r="B16871" s="407" t="s">
        <v>38626</v>
      </c>
      <c r="C16871" s="408">
        <v>26.083300000000001</v>
      </c>
      <c r="D16871" s="408">
        <v>138.5677</v>
      </c>
      <c r="E16871" s="408">
        <v>164.65100000000001</v>
      </c>
      <c r="F16871" s="409">
        <v>43014.40011574074</v>
      </c>
      <c r="G16871" s="408">
        <v>0</v>
      </c>
    </row>
    <row r="16872" spans="1:7" ht="15" x14ac:dyDescent="0.2">
      <c r="A16872" s="407" t="s">
        <v>38627</v>
      </c>
      <c r="B16872" s="407" t="s">
        <v>38628</v>
      </c>
      <c r="C16872" s="408">
        <v>25</v>
      </c>
      <c r="D16872" s="408">
        <v>193.3004</v>
      </c>
      <c r="E16872" s="408">
        <v>218.3004</v>
      </c>
      <c r="F16872" s="409">
        <v>43014.400127314817</v>
      </c>
      <c r="G16872" s="408">
        <v>0</v>
      </c>
    </row>
    <row r="16873" spans="1:7" ht="15" x14ac:dyDescent="0.2">
      <c r="A16873" s="407" t="s">
        <v>38629</v>
      </c>
      <c r="B16873" s="407" t="s">
        <v>38630</v>
      </c>
      <c r="C16873" s="408">
        <v>21</v>
      </c>
      <c r="D16873" s="408">
        <v>88.044300000000007</v>
      </c>
      <c r="E16873" s="408">
        <v>109.04430000000001</v>
      </c>
      <c r="F16873" s="409">
        <v>43014.400138888886</v>
      </c>
      <c r="G16873" s="408">
        <v>0</v>
      </c>
    </row>
    <row r="16874" spans="1:7" ht="15" x14ac:dyDescent="0.2">
      <c r="A16874" s="407" t="s">
        <v>38631</v>
      </c>
      <c r="B16874" s="407" t="s">
        <v>38632</v>
      </c>
      <c r="C16874" s="408">
        <v>24.083300000000001</v>
      </c>
      <c r="D16874" s="408">
        <v>139.5617</v>
      </c>
      <c r="E16874" s="408">
        <v>163.64500000000001</v>
      </c>
      <c r="F16874" s="409">
        <v>43014.40016203704</v>
      </c>
      <c r="G16874" s="408">
        <v>0</v>
      </c>
    </row>
    <row r="16875" spans="1:7" ht="15" x14ac:dyDescent="0.2">
      <c r="A16875" s="407" t="s">
        <v>38633</v>
      </c>
      <c r="B16875" s="407" t="s">
        <v>38634</v>
      </c>
      <c r="C16875" s="408">
        <v>23</v>
      </c>
      <c r="D16875" s="408">
        <v>194.2944</v>
      </c>
      <c r="E16875" s="408">
        <v>217.2944</v>
      </c>
      <c r="F16875" s="409">
        <v>43014.400173611109</v>
      </c>
      <c r="G16875" s="408">
        <v>0</v>
      </c>
    </row>
    <row r="16876" spans="1:7" ht="15" x14ac:dyDescent="0.2">
      <c r="A16876" s="407" t="s">
        <v>38635</v>
      </c>
      <c r="B16876" s="407" t="s">
        <v>26980</v>
      </c>
      <c r="C16876" s="408">
        <v>21</v>
      </c>
      <c r="D16876" s="408">
        <v>87.902299999999997</v>
      </c>
      <c r="E16876" s="408">
        <v>108.9023</v>
      </c>
      <c r="F16876" s="409">
        <v>43014.400185185186</v>
      </c>
      <c r="G16876" s="408">
        <v>0</v>
      </c>
    </row>
    <row r="16877" spans="1:7" ht="15" x14ac:dyDescent="0.2">
      <c r="A16877" s="407" t="s">
        <v>38636</v>
      </c>
      <c r="B16877" s="407" t="s">
        <v>26982</v>
      </c>
      <c r="C16877" s="408">
        <v>24.083300000000001</v>
      </c>
      <c r="D16877" s="408">
        <v>139.41970000000001</v>
      </c>
      <c r="E16877" s="408">
        <v>163.50299999999999</v>
      </c>
      <c r="F16877" s="409">
        <v>43014.400208333333</v>
      </c>
      <c r="G16877" s="408">
        <v>0</v>
      </c>
    </row>
    <row r="16878" spans="1:7" ht="15" x14ac:dyDescent="0.2">
      <c r="A16878" s="407" t="s">
        <v>38637</v>
      </c>
      <c r="B16878" s="407" t="s">
        <v>38638</v>
      </c>
      <c r="C16878" s="408">
        <v>23</v>
      </c>
      <c r="D16878" s="408">
        <v>194.1524</v>
      </c>
      <c r="E16878" s="408">
        <v>217.1524</v>
      </c>
      <c r="F16878" s="409">
        <v>43014.400254629632</v>
      </c>
      <c r="G16878" s="408">
        <v>0</v>
      </c>
    </row>
    <row r="16879" spans="1:7" ht="15" x14ac:dyDescent="0.2">
      <c r="A16879" s="407" t="s">
        <v>38639</v>
      </c>
      <c r="B16879" s="407" t="s">
        <v>26984</v>
      </c>
      <c r="C16879" s="408">
        <v>21</v>
      </c>
      <c r="D16879" s="408">
        <v>91.310299999999998</v>
      </c>
      <c r="E16879" s="408">
        <v>112.3103</v>
      </c>
      <c r="F16879" s="409">
        <v>43014.400266203702</v>
      </c>
      <c r="G16879" s="408">
        <v>0</v>
      </c>
    </row>
    <row r="16880" spans="1:7" ht="15" x14ac:dyDescent="0.2">
      <c r="A16880" s="407" t="s">
        <v>38640</v>
      </c>
      <c r="B16880" s="407" t="s">
        <v>26986</v>
      </c>
      <c r="C16880" s="408">
        <v>24.083300000000001</v>
      </c>
      <c r="D16880" s="408">
        <v>142.82769999999999</v>
      </c>
      <c r="E16880" s="408">
        <v>166.911</v>
      </c>
      <c r="F16880" s="409">
        <v>43014.400289351855</v>
      </c>
      <c r="G16880" s="408">
        <v>0</v>
      </c>
    </row>
    <row r="16881" spans="1:7" ht="15" x14ac:dyDescent="0.2">
      <c r="A16881" s="407" t="s">
        <v>38641</v>
      </c>
      <c r="B16881" s="407" t="s">
        <v>38642</v>
      </c>
      <c r="C16881" s="408">
        <v>23</v>
      </c>
      <c r="D16881" s="408">
        <v>197.56039999999999</v>
      </c>
      <c r="E16881" s="408">
        <v>220.56039999999999</v>
      </c>
      <c r="F16881" s="409">
        <v>43014.400300925925</v>
      </c>
      <c r="G16881" s="408">
        <v>0</v>
      </c>
    </row>
    <row r="16882" spans="1:7" ht="15" x14ac:dyDescent="0.2">
      <c r="A16882" s="407" t="s">
        <v>38643</v>
      </c>
      <c r="B16882" s="407" t="s">
        <v>38644</v>
      </c>
      <c r="C16882" s="408">
        <v>21</v>
      </c>
      <c r="D16882" s="408">
        <v>86.766300000000001</v>
      </c>
      <c r="E16882" s="408">
        <v>107.7663</v>
      </c>
      <c r="F16882" s="409">
        <v>43014.400312500002</v>
      </c>
      <c r="G16882" s="408">
        <v>0</v>
      </c>
    </row>
    <row r="16883" spans="1:7" ht="15" x14ac:dyDescent="0.2">
      <c r="A16883" s="407" t="s">
        <v>38645</v>
      </c>
      <c r="B16883" s="407" t="s">
        <v>38646</v>
      </c>
      <c r="C16883" s="408">
        <v>24.083300000000001</v>
      </c>
      <c r="D16883" s="408">
        <v>138.28370000000001</v>
      </c>
      <c r="E16883" s="408">
        <v>162.36699999999999</v>
      </c>
      <c r="F16883" s="409">
        <v>43014.400324074071</v>
      </c>
      <c r="G16883" s="408">
        <v>0</v>
      </c>
    </row>
    <row r="16884" spans="1:7" ht="15" x14ac:dyDescent="0.2">
      <c r="A16884" s="407" t="s">
        <v>38647</v>
      </c>
      <c r="B16884" s="407" t="s">
        <v>38648</v>
      </c>
      <c r="C16884" s="408">
        <v>23</v>
      </c>
      <c r="D16884" s="408">
        <v>193.0164</v>
      </c>
      <c r="E16884" s="408">
        <v>216.0164</v>
      </c>
      <c r="F16884" s="409">
        <v>43014.400335648148</v>
      </c>
      <c r="G16884" s="408">
        <v>0</v>
      </c>
    </row>
    <row r="16885" spans="1:7" ht="15" x14ac:dyDescent="0.2">
      <c r="A16885" s="407" t="s">
        <v>38649</v>
      </c>
      <c r="B16885" s="407" t="s">
        <v>26988</v>
      </c>
      <c r="C16885" s="408">
        <v>21</v>
      </c>
      <c r="D16885" s="408">
        <v>86.766300000000001</v>
      </c>
      <c r="E16885" s="408">
        <v>107.7663</v>
      </c>
      <c r="F16885" s="409">
        <v>43014.400347222225</v>
      </c>
      <c r="G16885" s="408">
        <v>0</v>
      </c>
    </row>
    <row r="16886" spans="1:7" ht="15" x14ac:dyDescent="0.2">
      <c r="A16886" s="407" t="s">
        <v>38650</v>
      </c>
      <c r="B16886" s="407" t="s">
        <v>26990</v>
      </c>
      <c r="C16886" s="408">
        <v>24.083300000000001</v>
      </c>
      <c r="D16886" s="408">
        <v>138.28370000000001</v>
      </c>
      <c r="E16886" s="408">
        <v>162.36699999999999</v>
      </c>
      <c r="F16886" s="409">
        <v>43014.400358796294</v>
      </c>
      <c r="G16886" s="408">
        <v>0</v>
      </c>
    </row>
    <row r="16887" spans="1:7" ht="15" x14ac:dyDescent="0.2">
      <c r="A16887" s="407" t="s">
        <v>38651</v>
      </c>
      <c r="B16887" s="407" t="s">
        <v>38652</v>
      </c>
      <c r="C16887" s="408">
        <v>23</v>
      </c>
      <c r="D16887" s="408">
        <v>193.0164</v>
      </c>
      <c r="E16887" s="408">
        <v>216.0164</v>
      </c>
      <c r="F16887" s="409">
        <v>43014.400370370371</v>
      </c>
      <c r="G16887" s="408">
        <v>0</v>
      </c>
    </row>
    <row r="16888" spans="1:7" ht="15" x14ac:dyDescent="0.2">
      <c r="A16888" s="407" t="s">
        <v>38653</v>
      </c>
      <c r="B16888" s="407" t="s">
        <v>26992</v>
      </c>
      <c r="C16888" s="408">
        <v>37</v>
      </c>
      <c r="D16888" s="408">
        <v>156.84621380571457</v>
      </c>
      <c r="E16888" s="408">
        <v>203.84621380571457</v>
      </c>
      <c r="F16888" s="409">
        <v>43014.400381944448</v>
      </c>
      <c r="G16888" s="408">
        <v>0</v>
      </c>
    </row>
    <row r="16889" spans="1:7" ht="15" x14ac:dyDescent="0.2">
      <c r="A16889" s="407" t="s">
        <v>38654</v>
      </c>
      <c r="B16889" s="407" t="s">
        <v>26994</v>
      </c>
      <c r="C16889" s="408">
        <v>52.583300000000001</v>
      </c>
      <c r="D16889" s="408">
        <v>355.6388</v>
      </c>
      <c r="E16889" s="408">
        <v>408.22210000000001</v>
      </c>
      <c r="F16889" s="409">
        <v>43014.400405092594</v>
      </c>
      <c r="G16889" s="408">
        <v>0</v>
      </c>
    </row>
    <row r="16890" spans="1:7" ht="15" x14ac:dyDescent="0.2">
      <c r="A16890" s="407" t="s">
        <v>38655</v>
      </c>
      <c r="B16890" s="407" t="s">
        <v>38656</v>
      </c>
      <c r="C16890" s="408">
        <v>55.5</v>
      </c>
      <c r="D16890" s="408">
        <v>540.04610000000002</v>
      </c>
      <c r="E16890" s="408">
        <v>595.54610000000002</v>
      </c>
      <c r="F16890" s="409">
        <v>43014.400416666664</v>
      </c>
      <c r="G16890" s="408">
        <v>0</v>
      </c>
    </row>
    <row r="16891" spans="1:7" ht="15" x14ac:dyDescent="0.2">
      <c r="A16891" s="407" t="s">
        <v>38657</v>
      </c>
      <c r="B16891" s="407" t="s">
        <v>26996</v>
      </c>
      <c r="C16891" s="408">
        <v>37</v>
      </c>
      <c r="D16891" s="408">
        <v>161.4425421023893</v>
      </c>
      <c r="E16891" s="408">
        <v>208.4425421023893</v>
      </c>
      <c r="F16891" s="409">
        <v>43014.40042824074</v>
      </c>
      <c r="G16891" s="408">
        <v>0</v>
      </c>
    </row>
    <row r="16892" spans="1:7" ht="15" x14ac:dyDescent="0.2">
      <c r="A16892" s="407" t="s">
        <v>38658</v>
      </c>
      <c r="B16892" s="407" t="s">
        <v>26998</v>
      </c>
      <c r="C16892" s="408">
        <v>53.083333333333329</v>
      </c>
      <c r="D16892" s="408">
        <v>317.20195045482262</v>
      </c>
      <c r="E16892" s="408">
        <v>385.70195045482262</v>
      </c>
      <c r="F16892" s="409">
        <v>43014.400439814817</v>
      </c>
      <c r="G16892" s="408">
        <v>0</v>
      </c>
    </row>
    <row r="16893" spans="1:7" ht="15" x14ac:dyDescent="0.2">
      <c r="A16893" s="407" t="s">
        <v>38659</v>
      </c>
      <c r="B16893" s="407" t="s">
        <v>38660</v>
      </c>
      <c r="C16893" s="408">
        <v>85.5</v>
      </c>
      <c r="D16893" s="408">
        <v>544.16409999999996</v>
      </c>
      <c r="E16893" s="408">
        <v>629.66409999999996</v>
      </c>
      <c r="F16893" s="409">
        <v>43014.400451388887</v>
      </c>
      <c r="G16893" s="408">
        <v>0</v>
      </c>
    </row>
    <row r="16894" spans="1:7" ht="15" x14ac:dyDescent="0.2">
      <c r="A16894" s="407" t="s">
        <v>38661</v>
      </c>
      <c r="B16894" s="407" t="s">
        <v>38662</v>
      </c>
      <c r="C16894" s="408">
        <v>74.5</v>
      </c>
      <c r="D16894" s="408">
        <v>146.36019999999999</v>
      </c>
      <c r="E16894" s="408">
        <v>220.86019999999999</v>
      </c>
      <c r="F16894" s="409">
        <v>43014.400462962964</v>
      </c>
      <c r="G16894" s="408">
        <v>0</v>
      </c>
    </row>
    <row r="16895" spans="1:7" ht="15" x14ac:dyDescent="0.2">
      <c r="A16895" s="407" t="s">
        <v>38663</v>
      </c>
      <c r="B16895" s="407" t="s">
        <v>26834</v>
      </c>
      <c r="C16895" s="408">
        <v>3</v>
      </c>
      <c r="D16895" s="408">
        <v>35.423141745198585</v>
      </c>
      <c r="E16895" s="408">
        <v>38.423141745198585</v>
      </c>
      <c r="F16895" s="409">
        <v>43014.40047453704</v>
      </c>
      <c r="G16895" s="408">
        <v>0</v>
      </c>
    </row>
    <row r="16896" spans="1:7" ht="15" x14ac:dyDescent="0.2">
      <c r="A16896" s="407" t="s">
        <v>38664</v>
      </c>
      <c r="B16896" s="407" t="s">
        <v>26836</v>
      </c>
      <c r="C16896" s="408">
        <v>9</v>
      </c>
      <c r="D16896" s="408">
        <v>97.240737775049894</v>
      </c>
      <c r="E16896" s="408">
        <v>106.24073777504991</v>
      </c>
      <c r="F16896" s="409">
        <v>43014.40048611111</v>
      </c>
      <c r="G16896" s="408">
        <v>0</v>
      </c>
    </row>
    <row r="16897" spans="1:7" ht="15" x14ac:dyDescent="0.2">
      <c r="A16897" s="407" t="s">
        <v>38665</v>
      </c>
      <c r="B16897" s="407" t="s">
        <v>26838</v>
      </c>
      <c r="C16897" s="408">
        <v>8.5</v>
      </c>
      <c r="D16897" s="408">
        <v>83.383700000000005</v>
      </c>
      <c r="E16897" s="408">
        <v>91.883700000000005</v>
      </c>
      <c r="F16897" s="409">
        <v>43014.400497685187</v>
      </c>
      <c r="G16897" s="408">
        <v>0</v>
      </c>
    </row>
    <row r="16898" spans="1:7" ht="15" x14ac:dyDescent="0.2">
      <c r="A16898" s="407" t="s">
        <v>38666</v>
      </c>
      <c r="B16898" s="407" t="s">
        <v>26840</v>
      </c>
      <c r="C16898" s="408">
        <v>8.5</v>
      </c>
      <c r="D16898" s="408">
        <v>125.64749999999999</v>
      </c>
      <c r="E16898" s="408">
        <v>134.14750000000001</v>
      </c>
      <c r="F16898" s="409">
        <v>43014.400509259256</v>
      </c>
      <c r="G16898" s="408">
        <v>0</v>
      </c>
    </row>
    <row r="16899" spans="1:7" ht="15" x14ac:dyDescent="0.2">
      <c r="A16899" s="407" t="s">
        <v>38667</v>
      </c>
      <c r="B16899" s="407" t="s">
        <v>26844</v>
      </c>
      <c r="C16899" s="408">
        <v>3</v>
      </c>
      <c r="D16899" s="408">
        <v>35.423141745198585</v>
      </c>
      <c r="E16899" s="408">
        <v>38.423141745198585</v>
      </c>
      <c r="F16899" s="409">
        <v>43014.400520833333</v>
      </c>
      <c r="G16899" s="408">
        <v>0</v>
      </c>
    </row>
    <row r="16900" spans="1:7" ht="15" x14ac:dyDescent="0.2">
      <c r="A16900" s="407" t="s">
        <v>38668</v>
      </c>
      <c r="B16900" s="407" t="s">
        <v>26846</v>
      </c>
      <c r="C16900" s="408">
        <v>9</v>
      </c>
      <c r="D16900" s="408">
        <v>97.240737775049894</v>
      </c>
      <c r="E16900" s="408">
        <v>106.24073777504991</v>
      </c>
      <c r="F16900" s="409">
        <v>43014.400543981479</v>
      </c>
      <c r="G16900" s="408">
        <v>0</v>
      </c>
    </row>
    <row r="16901" spans="1:7" ht="15" x14ac:dyDescent="0.2">
      <c r="A16901" s="407" t="s">
        <v>38669</v>
      </c>
      <c r="B16901" s="407" t="s">
        <v>26850</v>
      </c>
      <c r="C16901" s="408">
        <v>8.5</v>
      </c>
      <c r="D16901" s="408">
        <v>109.7307377750499</v>
      </c>
      <c r="E16901" s="408">
        <v>118.2307377750499</v>
      </c>
      <c r="F16901" s="409">
        <v>43014.400555555556</v>
      </c>
      <c r="G16901" s="408">
        <v>0</v>
      </c>
    </row>
    <row r="16902" spans="1:7" ht="15" x14ac:dyDescent="0.2">
      <c r="A16902" s="407" t="s">
        <v>38670</v>
      </c>
      <c r="B16902" s="407" t="s">
        <v>26856</v>
      </c>
      <c r="C16902" s="408">
        <v>3.5</v>
      </c>
      <c r="D16902" s="408">
        <v>54.452972851701475</v>
      </c>
      <c r="E16902" s="408">
        <v>57.952972851701475</v>
      </c>
      <c r="F16902" s="409">
        <v>43014.400567129633</v>
      </c>
      <c r="G16902" s="408">
        <v>0</v>
      </c>
    </row>
    <row r="16903" spans="1:7" ht="15" x14ac:dyDescent="0.2">
      <c r="A16903" s="407" t="s">
        <v>38671</v>
      </c>
      <c r="B16903" s="407" t="s">
        <v>26858</v>
      </c>
      <c r="C16903" s="408">
        <v>8.5</v>
      </c>
      <c r="D16903" s="408">
        <v>144.78630000000001</v>
      </c>
      <c r="E16903" s="408">
        <v>153.28630000000001</v>
      </c>
      <c r="F16903" s="409">
        <v>43014.400578703702</v>
      </c>
      <c r="G16903" s="408">
        <v>0</v>
      </c>
    </row>
    <row r="16904" spans="1:7" ht="15" x14ac:dyDescent="0.2">
      <c r="A16904" s="407" t="s">
        <v>38672</v>
      </c>
      <c r="B16904" s="407" t="s">
        <v>26860</v>
      </c>
      <c r="C16904" s="408">
        <v>8.5</v>
      </c>
      <c r="D16904" s="408">
        <v>157.27629999999999</v>
      </c>
      <c r="E16904" s="408">
        <v>165.77629999999999</v>
      </c>
      <c r="F16904" s="409">
        <v>43014.400590277779</v>
      </c>
      <c r="G16904" s="408">
        <v>0</v>
      </c>
    </row>
    <row r="16905" spans="1:7" ht="15" x14ac:dyDescent="0.2">
      <c r="A16905" s="407" t="s">
        <v>38673</v>
      </c>
      <c r="B16905" s="407" t="s">
        <v>26862</v>
      </c>
      <c r="C16905" s="408">
        <v>8.9166666666666661</v>
      </c>
      <c r="D16905" s="408">
        <v>65.477701497126176</v>
      </c>
      <c r="E16905" s="408">
        <v>77.311034830459505</v>
      </c>
      <c r="F16905" s="409">
        <v>43014.400601851848</v>
      </c>
      <c r="G16905" s="408">
        <v>0</v>
      </c>
    </row>
    <row r="16906" spans="1:7" ht="15" x14ac:dyDescent="0.2">
      <c r="A16906" s="407" t="s">
        <v>38674</v>
      </c>
      <c r="B16906" s="407" t="s">
        <v>26864</v>
      </c>
      <c r="C16906" s="408">
        <v>13.916700000000001</v>
      </c>
      <c r="D16906" s="408">
        <v>219.387</v>
      </c>
      <c r="E16906" s="408">
        <v>233.30369999999999</v>
      </c>
      <c r="F16906" s="409">
        <v>43014.400613425925</v>
      </c>
      <c r="G16906" s="408">
        <v>0</v>
      </c>
    </row>
    <row r="16907" spans="1:7" ht="15" x14ac:dyDescent="0.2">
      <c r="A16907" s="407" t="s">
        <v>38675</v>
      </c>
      <c r="B16907" s="407" t="s">
        <v>38504</v>
      </c>
      <c r="C16907" s="408">
        <v>0</v>
      </c>
      <c r="D16907" s="408">
        <v>32.098241745198578</v>
      </c>
      <c r="E16907" s="408">
        <v>32.098241745198578</v>
      </c>
      <c r="F16907" s="409">
        <v>43014.400625000002</v>
      </c>
      <c r="G16907" s="408">
        <v>0</v>
      </c>
    </row>
    <row r="16908" spans="1:7" ht="15" x14ac:dyDescent="0.2">
      <c r="A16908" s="407" t="s">
        <v>38676</v>
      </c>
      <c r="B16908" s="407" t="s">
        <v>38506</v>
      </c>
      <c r="C16908" s="408">
        <v>0</v>
      </c>
      <c r="D16908" s="408">
        <v>32.098241745198578</v>
      </c>
      <c r="E16908" s="408">
        <v>32.098241745198578</v>
      </c>
      <c r="F16908" s="409">
        <v>43014.400636574072</v>
      </c>
      <c r="G16908" s="408">
        <v>0</v>
      </c>
    </row>
    <row r="16909" spans="1:7" ht="15" x14ac:dyDescent="0.25">
      <c r="A16909" s="407" t="s">
        <v>38677</v>
      </c>
      <c r="B16909" s="407" t="s">
        <v>38512</v>
      </c>
      <c r="C16909" s="406"/>
      <c r="D16909" s="408">
        <v>51.868200000000002</v>
      </c>
      <c r="E16909" s="408">
        <v>51.868200000000002</v>
      </c>
      <c r="F16909" s="409">
        <v>43014.400659722225</v>
      </c>
      <c r="G16909" s="408">
        <v>0</v>
      </c>
    </row>
    <row r="16910" spans="1:7" ht="15" x14ac:dyDescent="0.2">
      <c r="A16910" s="407" t="s">
        <v>38678</v>
      </c>
      <c r="B16910" s="407" t="s">
        <v>38679</v>
      </c>
      <c r="C16910" s="408">
        <v>4.0834000000000001</v>
      </c>
      <c r="D16910" s="408">
        <v>71.038600000000002</v>
      </c>
      <c r="E16910" s="408">
        <v>75.122</v>
      </c>
      <c r="F16910" s="409">
        <v>43014.400682870371</v>
      </c>
      <c r="G16910" s="408">
        <v>0</v>
      </c>
    </row>
    <row r="16911" spans="1:7" ht="15" x14ac:dyDescent="0.2">
      <c r="A16911" s="407" t="s">
        <v>38680</v>
      </c>
      <c r="B16911" s="407" t="s">
        <v>38514</v>
      </c>
      <c r="C16911" s="408">
        <v>2.9167000000000001</v>
      </c>
      <c r="D16911" s="408">
        <v>73.788600000000002</v>
      </c>
      <c r="E16911" s="408">
        <v>76.705299999999994</v>
      </c>
      <c r="F16911" s="409">
        <v>43014.400694444441</v>
      </c>
      <c r="G16911" s="408">
        <v>0</v>
      </c>
    </row>
    <row r="16912" spans="1:7" ht="15" x14ac:dyDescent="0.25">
      <c r="A16912" s="407" t="s">
        <v>38681</v>
      </c>
      <c r="B16912" s="407" t="s">
        <v>38682</v>
      </c>
      <c r="C16912" s="406"/>
      <c r="D16912" s="408">
        <v>8.1744000000000003</v>
      </c>
      <c r="E16912" s="408">
        <v>8.1744000000000003</v>
      </c>
      <c r="F16912" s="409">
        <v>43014.400706018518</v>
      </c>
      <c r="G16912" s="408">
        <v>0</v>
      </c>
    </row>
    <row r="16913" spans="1:7" ht="15" x14ac:dyDescent="0.2">
      <c r="A16913" s="407" t="s">
        <v>26777</v>
      </c>
      <c r="B16913" s="407" t="s">
        <v>26778</v>
      </c>
      <c r="C16913" s="408">
        <v>0.5</v>
      </c>
      <c r="D16913" s="408">
        <v>4.657</v>
      </c>
      <c r="E16913" s="408">
        <v>5.1570000000000009</v>
      </c>
      <c r="F16913" s="409">
        <v>43014.400729166664</v>
      </c>
      <c r="G16913" s="408">
        <v>0</v>
      </c>
    </row>
    <row r="16914" spans="1:7" ht="15" x14ac:dyDescent="0.25">
      <c r="A16914" s="407" t="s">
        <v>38683</v>
      </c>
      <c r="B16914" s="407" t="s">
        <v>38684</v>
      </c>
      <c r="C16914" s="406"/>
      <c r="D16914" s="408">
        <v>6.6618000000000004</v>
      </c>
      <c r="E16914" s="408">
        <v>6.6618000000000004</v>
      </c>
      <c r="F16914" s="409">
        <v>43014.400775462964</v>
      </c>
      <c r="G16914" s="408">
        <v>0</v>
      </c>
    </row>
    <row r="16915" spans="1:7" ht="15" x14ac:dyDescent="0.2">
      <c r="A16915" s="407" t="s">
        <v>38685</v>
      </c>
      <c r="B16915" s="407" t="s">
        <v>38686</v>
      </c>
      <c r="C16915" s="408">
        <v>3</v>
      </c>
      <c r="D16915" s="408">
        <v>61.817596029851316</v>
      </c>
      <c r="E16915" s="408">
        <v>64.81759602985133</v>
      </c>
      <c r="F16915" s="409">
        <v>44299.393437500003</v>
      </c>
      <c r="G16915" s="408">
        <v>0</v>
      </c>
    </row>
    <row r="16916" spans="1:7" ht="15" x14ac:dyDescent="0.2">
      <c r="A16916" s="407" t="s">
        <v>38687</v>
      </c>
      <c r="B16916" s="407" t="s">
        <v>38522</v>
      </c>
      <c r="C16916" s="408">
        <v>6</v>
      </c>
      <c r="D16916" s="408">
        <v>72.110296029851312</v>
      </c>
      <c r="E16916" s="408">
        <v>78.110296029851327</v>
      </c>
      <c r="F16916" s="409">
        <v>44299.388194444444</v>
      </c>
      <c r="G16916" s="408">
        <v>0</v>
      </c>
    </row>
    <row r="16917" spans="1:7" ht="15" x14ac:dyDescent="0.2">
      <c r="A16917" s="407" t="s">
        <v>38688</v>
      </c>
      <c r="B16917" s="407" t="s">
        <v>26711</v>
      </c>
      <c r="C16917" s="408">
        <v>7.5</v>
      </c>
      <c r="D16917" s="408">
        <v>162.35749999999999</v>
      </c>
      <c r="E16917" s="408">
        <v>169.85749999999999</v>
      </c>
      <c r="F16917" s="409">
        <v>44299.390706018516</v>
      </c>
      <c r="G16917" s="408">
        <v>0</v>
      </c>
    </row>
    <row r="16918" spans="1:7" ht="15" x14ac:dyDescent="0.2">
      <c r="A16918" s="407" t="s">
        <v>38689</v>
      </c>
      <c r="B16918" s="407" t="s">
        <v>26709</v>
      </c>
      <c r="C16918" s="408">
        <v>5</v>
      </c>
      <c r="D16918" s="408">
        <v>61.817399999999999</v>
      </c>
      <c r="E16918" s="408">
        <v>66.817400000000006</v>
      </c>
      <c r="F16918" s="409">
        <v>44299.389861111114</v>
      </c>
      <c r="G16918" s="408">
        <v>0</v>
      </c>
    </row>
    <row r="16919" spans="1:7" ht="15" x14ac:dyDescent="0.2">
      <c r="A16919" s="407" t="s">
        <v>38690</v>
      </c>
      <c r="B16919" s="407" t="s">
        <v>38691</v>
      </c>
      <c r="C16919" s="408">
        <v>2.5</v>
      </c>
      <c r="D16919" s="408">
        <v>32.043599999999998</v>
      </c>
      <c r="E16919" s="408">
        <v>34.543599999999998</v>
      </c>
      <c r="F16919" s="409">
        <v>43014.401030092595</v>
      </c>
      <c r="G16919" s="408">
        <v>0</v>
      </c>
    </row>
    <row r="16920" spans="1:7" ht="15" x14ac:dyDescent="0.2">
      <c r="A16920" s="407" t="s">
        <v>38692</v>
      </c>
      <c r="B16920" s="407" t="s">
        <v>38693</v>
      </c>
      <c r="C16920" s="408">
        <v>2.5</v>
      </c>
      <c r="D16920" s="408">
        <v>74.307400000000001</v>
      </c>
      <c r="E16920" s="408">
        <v>76.807400000000001</v>
      </c>
      <c r="F16920" s="409">
        <v>44299.392071759263</v>
      </c>
      <c r="G16920" s="408">
        <v>0</v>
      </c>
    </row>
    <row r="16921" spans="1:7" ht="15" x14ac:dyDescent="0.2">
      <c r="A16921" s="407" t="s">
        <v>38694</v>
      </c>
      <c r="B16921" s="407" t="s">
        <v>38695</v>
      </c>
      <c r="C16921" s="408">
        <v>2.5</v>
      </c>
      <c r="D16921" s="408">
        <v>82.950100000000006</v>
      </c>
      <c r="E16921" s="408">
        <v>85.450100000000006</v>
      </c>
      <c r="F16921" s="409">
        <v>44299.388738425929</v>
      </c>
      <c r="G16921" s="408">
        <v>0</v>
      </c>
    </row>
    <row r="16922" spans="1:7" ht="15" x14ac:dyDescent="0.2">
      <c r="A16922" s="407" t="s">
        <v>38696</v>
      </c>
      <c r="B16922" s="407" t="s">
        <v>38697</v>
      </c>
      <c r="C16922" s="408">
        <v>2.5</v>
      </c>
      <c r="D16922" s="408">
        <v>68.479200000000006</v>
      </c>
      <c r="E16922" s="408">
        <v>70.979200000000006</v>
      </c>
      <c r="F16922" s="409">
        <v>43014.401099537034</v>
      </c>
      <c r="G16922" s="408">
        <v>0</v>
      </c>
    </row>
    <row r="16923" spans="1:7" ht="15" x14ac:dyDescent="0.2">
      <c r="A16923" s="407" t="s">
        <v>38698</v>
      </c>
      <c r="B16923" s="407" t="s">
        <v>38699</v>
      </c>
      <c r="C16923" s="408">
        <v>7.5</v>
      </c>
      <c r="D16923" s="408">
        <v>187.33750000000001</v>
      </c>
      <c r="E16923" s="408">
        <v>194.83750000000001</v>
      </c>
      <c r="F16923" s="409">
        <v>43014.40111111111</v>
      </c>
      <c r="G16923" s="408">
        <v>0</v>
      </c>
    </row>
    <row r="16924" spans="1:7" ht="15" x14ac:dyDescent="0.2">
      <c r="A16924" s="407" t="s">
        <v>38700</v>
      </c>
      <c r="B16924" s="407" t="s">
        <v>38701</v>
      </c>
      <c r="C16924" s="408">
        <v>2.5</v>
      </c>
      <c r="D16924" s="408">
        <v>68.496499999999997</v>
      </c>
      <c r="E16924" s="408">
        <v>70.996499999999997</v>
      </c>
      <c r="F16924" s="409">
        <v>44299.396099537036</v>
      </c>
      <c r="G16924" s="408">
        <v>0</v>
      </c>
    </row>
    <row r="16925" spans="1:7" ht="15" x14ac:dyDescent="0.2">
      <c r="A16925" s="407" t="s">
        <v>38702</v>
      </c>
      <c r="B16925" s="407" t="s">
        <v>38703</v>
      </c>
      <c r="C16925" s="408">
        <v>2.5</v>
      </c>
      <c r="D16925" s="408">
        <v>80.986500000000007</v>
      </c>
      <c r="E16925" s="408">
        <v>83.486500000000007</v>
      </c>
      <c r="F16925" s="409">
        <v>44299.39675925926</v>
      </c>
      <c r="G16925" s="408">
        <v>0</v>
      </c>
    </row>
    <row r="16926" spans="1:7" ht="15" x14ac:dyDescent="0.2">
      <c r="A16926" s="407" t="s">
        <v>26779</v>
      </c>
      <c r="B16926" s="407" t="s">
        <v>26780</v>
      </c>
      <c r="C16926" s="408">
        <v>1</v>
      </c>
      <c r="D16926" s="408">
        <v>31.6938</v>
      </c>
      <c r="E16926" s="408">
        <v>32.693800000000003</v>
      </c>
      <c r="F16926" s="409">
        <v>43244.413958333331</v>
      </c>
      <c r="G16926" s="408">
        <v>0</v>
      </c>
    </row>
    <row r="16927" spans="1:7" ht="15" x14ac:dyDescent="0.2">
      <c r="A16927" s="407" t="s">
        <v>26781</v>
      </c>
      <c r="B16927" s="407" t="s">
        <v>26782</v>
      </c>
      <c r="C16927" s="408">
        <v>1</v>
      </c>
      <c r="D16927" s="408">
        <v>44.183799999999998</v>
      </c>
      <c r="E16927" s="408">
        <v>45.183799999999998</v>
      </c>
      <c r="F16927" s="409">
        <v>43244.414212962962</v>
      </c>
      <c r="G16927" s="408">
        <v>0</v>
      </c>
    </row>
    <row r="16928" spans="1:7" ht="15" x14ac:dyDescent="0.2">
      <c r="A16928" s="407" t="s">
        <v>26783</v>
      </c>
      <c r="B16928" s="407" t="s">
        <v>26784</v>
      </c>
      <c r="C16928" s="408">
        <v>1</v>
      </c>
      <c r="D16928" s="408">
        <v>25.662500000000001</v>
      </c>
      <c r="E16928" s="408">
        <v>26.662500000000001</v>
      </c>
      <c r="F16928" s="409">
        <v>43160.699548611112</v>
      </c>
      <c r="G16928" s="408">
        <v>0</v>
      </c>
    </row>
    <row r="16929" spans="1:7" ht="15" x14ac:dyDescent="0.2">
      <c r="A16929" s="407" t="s">
        <v>26785</v>
      </c>
      <c r="B16929" s="407" t="s">
        <v>26786</v>
      </c>
      <c r="C16929" s="408">
        <v>1</v>
      </c>
      <c r="D16929" s="408">
        <v>31.9908</v>
      </c>
      <c r="E16929" s="408">
        <v>32.9908</v>
      </c>
      <c r="F16929" s="409">
        <v>43160.699814814812</v>
      </c>
      <c r="G16929" s="408">
        <v>0</v>
      </c>
    </row>
    <row r="16930" spans="1:7" ht="15" x14ac:dyDescent="0.2">
      <c r="A16930" s="407" t="s">
        <v>26787</v>
      </c>
      <c r="B16930" s="407" t="s">
        <v>26788</v>
      </c>
      <c r="C16930" s="408">
        <v>2.5</v>
      </c>
      <c r="D16930" s="408">
        <v>18.114149999999999</v>
      </c>
      <c r="E16930" s="408">
        <v>23.114149999999999</v>
      </c>
      <c r="F16930" s="409">
        <v>44973.430960648147</v>
      </c>
      <c r="G16930" s="408">
        <v>0</v>
      </c>
    </row>
    <row r="16931" spans="1:7" ht="15" x14ac:dyDescent="0.2">
      <c r="A16931" s="407" t="s">
        <v>26789</v>
      </c>
      <c r="B16931" s="407" t="s">
        <v>26790</v>
      </c>
      <c r="C16931" s="408">
        <v>2.5</v>
      </c>
      <c r="D16931" s="408">
        <v>33.157261468009438</v>
      </c>
      <c r="E16931" s="408">
        <v>38.157261468009438</v>
      </c>
      <c r="F16931" s="409">
        <v>44973.43136574074</v>
      </c>
      <c r="G16931" s="408">
        <v>0</v>
      </c>
    </row>
    <row r="16932" spans="1:7" ht="15" x14ac:dyDescent="0.2">
      <c r="A16932" s="407" t="s">
        <v>38704</v>
      </c>
      <c r="B16932" s="407" t="s">
        <v>38705</v>
      </c>
      <c r="C16932" s="408">
        <v>2</v>
      </c>
      <c r="D16932" s="408">
        <v>8.5572181114309522</v>
      </c>
      <c r="E16932" s="408">
        <v>13.05721811143095</v>
      </c>
      <c r="F16932" s="409">
        <v>43014.401342592595</v>
      </c>
      <c r="G16932" s="408">
        <v>0</v>
      </c>
    </row>
    <row r="16933" spans="1:7" ht="15" x14ac:dyDescent="0.2">
      <c r="A16933" s="407" t="s">
        <v>38706</v>
      </c>
      <c r="B16933" s="407" t="s">
        <v>38707</v>
      </c>
      <c r="C16933" s="408">
        <v>2</v>
      </c>
      <c r="D16933" s="408">
        <v>8.7072181114309508</v>
      </c>
      <c r="E16933" s="408">
        <v>13.207218111430951</v>
      </c>
      <c r="F16933" s="409">
        <v>43014.401354166665</v>
      </c>
      <c r="G16933" s="408">
        <v>0</v>
      </c>
    </row>
    <row r="16934" spans="1:7" ht="15" x14ac:dyDescent="0.2">
      <c r="A16934" s="407" t="s">
        <v>26791</v>
      </c>
      <c r="B16934" s="407" t="s">
        <v>26792</v>
      </c>
      <c r="C16934" s="408">
        <v>3.5</v>
      </c>
      <c r="D16934" s="408">
        <v>36.228299999999997</v>
      </c>
      <c r="E16934" s="408">
        <v>42.228299999999997</v>
      </c>
      <c r="F16934" s="409">
        <v>44973.431747685187</v>
      </c>
      <c r="G16934" s="408">
        <v>0</v>
      </c>
    </row>
    <row r="16935" spans="1:7" ht="15" x14ac:dyDescent="0.2">
      <c r="A16935" s="407" t="s">
        <v>38708</v>
      </c>
      <c r="B16935" s="407" t="s">
        <v>38709</v>
      </c>
      <c r="C16935" s="408">
        <v>3</v>
      </c>
      <c r="D16935" s="408">
        <v>15.4824</v>
      </c>
      <c r="E16935" s="408">
        <v>18.482399999999998</v>
      </c>
      <c r="F16935" s="409">
        <v>43014.401423611111</v>
      </c>
      <c r="G16935" s="408">
        <v>0</v>
      </c>
    </row>
    <row r="16936" spans="1:7" ht="15" x14ac:dyDescent="0.25">
      <c r="A16936" s="407" t="s">
        <v>26793</v>
      </c>
      <c r="B16936" s="407" t="s">
        <v>26794</v>
      </c>
      <c r="C16936" s="408">
        <v>3</v>
      </c>
      <c r="D16936" s="406"/>
      <c r="E16936" s="408">
        <v>3</v>
      </c>
      <c r="F16936" s="409">
        <v>43014.401446759257</v>
      </c>
      <c r="G16936" s="408">
        <v>0</v>
      </c>
    </row>
    <row r="16937" spans="1:7" ht="15" x14ac:dyDescent="0.2">
      <c r="A16937" s="407" t="s">
        <v>26795</v>
      </c>
      <c r="B16937" s="407" t="s">
        <v>5963</v>
      </c>
      <c r="C16937" s="408">
        <v>0</v>
      </c>
      <c r="D16937" s="408">
        <v>27.302251472093072</v>
      </c>
      <c r="E16937" s="408">
        <v>27.302251472093072</v>
      </c>
      <c r="F16937" s="409">
        <v>45946.471365740741</v>
      </c>
      <c r="G16937" s="408">
        <v>872</v>
      </c>
    </row>
    <row r="16938" spans="1:7" ht="15" x14ac:dyDescent="0.2">
      <c r="A16938" s="407" t="s">
        <v>26796</v>
      </c>
      <c r="B16938" s="407" t="s">
        <v>26797</v>
      </c>
      <c r="C16938" s="408">
        <v>0</v>
      </c>
      <c r="D16938" s="408">
        <v>38.659999999999997</v>
      </c>
      <c r="E16938" s="408">
        <v>38.659999999999997</v>
      </c>
      <c r="F16938" s="409">
        <v>45666.650833333333</v>
      </c>
      <c r="G16938" s="408">
        <v>116</v>
      </c>
    </row>
    <row r="16939" spans="1:7" ht="15" x14ac:dyDescent="0.2">
      <c r="A16939" s="407" t="s">
        <v>26798</v>
      </c>
      <c r="B16939" s="407" t="s">
        <v>26799</v>
      </c>
      <c r="C16939" s="408">
        <v>1.1667000000000001</v>
      </c>
      <c r="D16939" s="408">
        <v>32.200000000000003</v>
      </c>
      <c r="E16939" s="408">
        <v>33.366700000000002</v>
      </c>
      <c r="F16939" s="409">
        <v>44881.416817129626</v>
      </c>
      <c r="G16939" s="408">
        <v>0</v>
      </c>
    </row>
    <row r="16940" spans="1:7" ht="15" x14ac:dyDescent="0.2">
      <c r="A16940" s="407" t="s">
        <v>26800</v>
      </c>
      <c r="B16940" s="407" t="s">
        <v>26801</v>
      </c>
      <c r="C16940" s="408">
        <v>0</v>
      </c>
      <c r="D16940" s="408">
        <v>28.55</v>
      </c>
      <c r="E16940" s="408">
        <v>28.55</v>
      </c>
      <c r="F16940" s="409">
        <v>46035.47519675926</v>
      </c>
      <c r="G16940" s="408">
        <v>93</v>
      </c>
    </row>
    <row r="16941" spans="1:7" ht="15" x14ac:dyDescent="0.2">
      <c r="A16941" s="407" t="s">
        <v>26802</v>
      </c>
      <c r="B16941" s="407" t="s">
        <v>26730</v>
      </c>
      <c r="C16941" s="408">
        <v>0</v>
      </c>
      <c r="D16941" s="408">
        <v>3.88</v>
      </c>
      <c r="E16941" s="408">
        <v>3.88</v>
      </c>
      <c r="F16941" s="409">
        <v>46062.65902777778</v>
      </c>
      <c r="G16941" s="408">
        <v>331</v>
      </c>
    </row>
    <row r="16942" spans="1:7" ht="15" x14ac:dyDescent="0.2">
      <c r="A16942" s="407" t="s">
        <v>26803</v>
      </c>
      <c r="B16942" s="407" t="s">
        <v>26732</v>
      </c>
      <c r="C16942" s="408">
        <v>0</v>
      </c>
      <c r="D16942" s="408">
        <v>0.85000265924115825</v>
      </c>
      <c r="E16942" s="408">
        <v>0.85000265924115825</v>
      </c>
      <c r="F16942" s="409">
        <v>46063.681712962964</v>
      </c>
      <c r="G16942" s="408">
        <v>411</v>
      </c>
    </row>
    <row r="16943" spans="1:7" ht="15" x14ac:dyDescent="0.2">
      <c r="A16943" s="407" t="s">
        <v>26804</v>
      </c>
      <c r="B16943" s="407" t="s">
        <v>26805</v>
      </c>
      <c r="C16943" s="408">
        <v>0</v>
      </c>
      <c r="D16943" s="408">
        <v>6.8198787189007692</v>
      </c>
      <c r="E16943" s="408">
        <v>6.8198787189007692</v>
      </c>
      <c r="F16943" s="409">
        <v>45978.446805555555</v>
      </c>
      <c r="G16943" s="408">
        <v>526</v>
      </c>
    </row>
    <row r="16944" spans="1:7" ht="15" x14ac:dyDescent="0.25">
      <c r="A16944" s="407" t="s">
        <v>26806</v>
      </c>
      <c r="B16944" s="407" t="s">
        <v>26738</v>
      </c>
      <c r="C16944" s="406"/>
      <c r="D16944" s="408">
        <v>10.8</v>
      </c>
      <c r="E16944" s="408">
        <v>10.8</v>
      </c>
      <c r="F16944" s="409">
        <v>45112.349270833336</v>
      </c>
      <c r="G16944" s="408">
        <v>0</v>
      </c>
    </row>
    <row r="16945" spans="1:7" ht="15" x14ac:dyDescent="0.2">
      <c r="A16945" s="407" t="s">
        <v>26807</v>
      </c>
      <c r="B16945" s="407" t="s">
        <v>26808</v>
      </c>
      <c r="C16945" s="408">
        <v>0</v>
      </c>
      <c r="D16945" s="408">
        <v>4.2</v>
      </c>
      <c r="E16945" s="408">
        <v>4.2</v>
      </c>
      <c r="F16945" s="409">
        <v>46062.555185185185</v>
      </c>
      <c r="G16945" s="408">
        <v>211</v>
      </c>
    </row>
    <row r="16946" spans="1:7" ht="15" x14ac:dyDescent="0.2">
      <c r="A16946" s="407" t="s">
        <v>26809</v>
      </c>
      <c r="B16946" s="407" t="s">
        <v>26810</v>
      </c>
      <c r="C16946" s="408">
        <v>0</v>
      </c>
      <c r="D16946" s="408">
        <v>8.1</v>
      </c>
      <c r="E16946" s="408">
        <v>8.1</v>
      </c>
      <c r="F16946" s="409">
        <v>46035.489282407405</v>
      </c>
      <c r="G16946" s="408">
        <v>17</v>
      </c>
    </row>
    <row r="16947" spans="1:7" ht="15" x14ac:dyDescent="0.2">
      <c r="A16947" s="407" t="s">
        <v>26811</v>
      </c>
      <c r="B16947" s="407" t="s">
        <v>26812</v>
      </c>
      <c r="C16947" s="408">
        <v>0</v>
      </c>
      <c r="D16947" s="408">
        <v>1.52</v>
      </c>
      <c r="E16947" s="408">
        <v>1.52</v>
      </c>
      <c r="F16947" s="409">
        <v>44516.551631944443</v>
      </c>
      <c r="G16947" s="408">
        <v>0</v>
      </c>
    </row>
    <row r="16948" spans="1:7" ht="15" x14ac:dyDescent="0.2">
      <c r="A16948" s="407" t="s">
        <v>26813</v>
      </c>
      <c r="B16948" s="407" t="s">
        <v>26814</v>
      </c>
      <c r="C16948" s="408">
        <v>2.5</v>
      </c>
      <c r="D16948" s="408">
        <v>6.69</v>
      </c>
      <c r="E16948" s="408">
        <v>11.690000000000001</v>
      </c>
      <c r="F16948" s="409">
        <v>46056.415254629632</v>
      </c>
      <c r="G16948" s="408">
        <v>1</v>
      </c>
    </row>
    <row r="16949" spans="1:7" ht="15" x14ac:dyDescent="0.2">
      <c r="A16949" s="407" t="s">
        <v>26815</v>
      </c>
      <c r="B16949" s="407" t="s">
        <v>26816</v>
      </c>
      <c r="C16949" s="408">
        <v>0</v>
      </c>
      <c r="D16949" s="408">
        <v>4.2</v>
      </c>
      <c r="E16949" s="408">
        <v>4.2</v>
      </c>
      <c r="F16949" s="409">
        <v>45408.417615740742</v>
      </c>
      <c r="G16949" s="408">
        <v>287</v>
      </c>
    </row>
    <row r="16950" spans="1:7" ht="15" x14ac:dyDescent="0.2">
      <c r="A16950" s="407" t="s">
        <v>26817</v>
      </c>
      <c r="B16950" s="407" t="s">
        <v>26818</v>
      </c>
      <c r="C16950" s="408">
        <v>0</v>
      </c>
      <c r="D16950" s="408">
        <v>4.5999999999999996</v>
      </c>
      <c r="E16950" s="408">
        <v>4.5999999999999996</v>
      </c>
      <c r="F16950" s="409">
        <v>45978.555127314816</v>
      </c>
      <c r="G16950" s="408">
        <v>82</v>
      </c>
    </row>
    <row r="16951" spans="1:7" ht="15" x14ac:dyDescent="0.2">
      <c r="A16951" s="407" t="s">
        <v>26819</v>
      </c>
      <c r="B16951" s="407" t="s">
        <v>26820</v>
      </c>
      <c r="C16951" s="408">
        <v>0</v>
      </c>
      <c r="D16951" s="408">
        <v>2</v>
      </c>
      <c r="E16951" s="408">
        <v>2</v>
      </c>
      <c r="F16951" s="409">
        <v>44881.417893518519</v>
      </c>
      <c r="G16951" s="408">
        <v>0</v>
      </c>
    </row>
    <row r="16952" spans="1:7" ht="15" x14ac:dyDescent="0.2">
      <c r="A16952" s="407" t="s">
        <v>26821</v>
      </c>
      <c r="B16952" s="407" t="s">
        <v>26822</v>
      </c>
      <c r="C16952" s="408">
        <v>0</v>
      </c>
      <c r="D16952" s="408">
        <v>10.76</v>
      </c>
      <c r="E16952" s="408">
        <v>10.76</v>
      </c>
      <c r="F16952" s="409">
        <v>46099.339282407411</v>
      </c>
      <c r="G16952" s="408">
        <v>24</v>
      </c>
    </row>
    <row r="16953" spans="1:7" ht="15" x14ac:dyDescent="0.2">
      <c r="A16953" s="407" t="s">
        <v>26823</v>
      </c>
      <c r="B16953" s="407" t="s">
        <v>26824</v>
      </c>
      <c r="C16953" s="408">
        <v>0</v>
      </c>
      <c r="D16953" s="408">
        <v>27.9</v>
      </c>
      <c r="E16953" s="408">
        <v>27.9</v>
      </c>
      <c r="F16953" s="409">
        <v>45265.684537037036</v>
      </c>
      <c r="G16953" s="408">
        <v>10</v>
      </c>
    </row>
    <row r="16954" spans="1:7" ht="15" x14ac:dyDescent="0.2">
      <c r="A16954" s="407" t="s">
        <v>26825</v>
      </c>
      <c r="B16954" s="407" t="s">
        <v>26826</v>
      </c>
      <c r="C16954" s="408">
        <v>0</v>
      </c>
      <c r="D16954" s="408">
        <v>5.2</v>
      </c>
      <c r="E16954" s="408">
        <v>5.2</v>
      </c>
      <c r="F16954" s="409">
        <v>45895.432337962964</v>
      </c>
      <c r="G16954" s="408">
        <v>210</v>
      </c>
    </row>
    <row r="16955" spans="1:7" ht="15" x14ac:dyDescent="0.2">
      <c r="A16955" s="407" t="s">
        <v>26827</v>
      </c>
      <c r="B16955" s="407" t="s">
        <v>26828</v>
      </c>
      <c r="C16955" s="408">
        <v>0</v>
      </c>
      <c r="D16955" s="408">
        <v>1.1000000000000001</v>
      </c>
      <c r="E16955" s="408">
        <v>1.1000000000000001</v>
      </c>
      <c r="F16955" s="409">
        <v>43014.402106481481</v>
      </c>
      <c r="G16955" s="408">
        <v>0</v>
      </c>
    </row>
    <row r="16956" spans="1:7" ht="15" x14ac:dyDescent="0.2">
      <c r="A16956" s="407" t="s">
        <v>26829</v>
      </c>
      <c r="B16956" s="407" t="s">
        <v>26830</v>
      </c>
      <c r="C16956" s="408">
        <v>1</v>
      </c>
      <c r="D16956" s="408">
        <v>0.64864999999999995</v>
      </c>
      <c r="E16956" s="408">
        <v>4.1486499999999999</v>
      </c>
      <c r="F16956" s="409">
        <v>46030.559212962966</v>
      </c>
      <c r="G16956" s="408">
        <v>1</v>
      </c>
    </row>
    <row r="16957" spans="1:7" ht="15" x14ac:dyDescent="0.25">
      <c r="A16957" s="407" t="s">
        <v>38710</v>
      </c>
      <c r="B16957" s="407" t="s">
        <v>26822</v>
      </c>
      <c r="C16957" s="406"/>
      <c r="D16957" s="408">
        <v>1.73</v>
      </c>
      <c r="E16957" s="408">
        <v>1.73</v>
      </c>
      <c r="F16957" s="409">
        <v>43014.40215277778</v>
      </c>
      <c r="G16957" s="408">
        <v>0</v>
      </c>
    </row>
    <row r="16958" spans="1:7" ht="15" x14ac:dyDescent="0.25">
      <c r="A16958" s="407" t="s">
        <v>38711</v>
      </c>
      <c r="B16958" s="407" t="s">
        <v>26824</v>
      </c>
      <c r="C16958" s="406"/>
      <c r="D16958" s="408">
        <v>1.88</v>
      </c>
      <c r="E16958" s="408">
        <v>1.88</v>
      </c>
      <c r="F16958" s="409">
        <v>43014.40216435185</v>
      </c>
      <c r="G16958" s="408">
        <v>0</v>
      </c>
    </row>
    <row r="16959" spans="1:7" ht="15" x14ac:dyDescent="0.2">
      <c r="A16959" s="407" t="s">
        <v>26831</v>
      </c>
      <c r="B16959" s="407" t="s">
        <v>26832</v>
      </c>
      <c r="C16959" s="408">
        <v>0</v>
      </c>
      <c r="D16959" s="408">
        <v>1.1000000000000001</v>
      </c>
      <c r="E16959" s="408">
        <v>1.1000000000000001</v>
      </c>
      <c r="F16959" s="409">
        <v>45895.433900462966</v>
      </c>
      <c r="G16959" s="408">
        <v>126</v>
      </c>
    </row>
    <row r="16960" spans="1:7" ht="15" x14ac:dyDescent="0.2">
      <c r="A16960" s="407" t="s">
        <v>38712</v>
      </c>
      <c r="B16960" s="407" t="s">
        <v>26912</v>
      </c>
      <c r="C16960" s="408">
        <v>7.5</v>
      </c>
      <c r="D16960" s="408">
        <v>42.498602286822852</v>
      </c>
      <c r="E16960" s="408">
        <v>59.998602286822852</v>
      </c>
      <c r="F16960" s="409">
        <v>43014.40221064815</v>
      </c>
      <c r="G16960" s="408">
        <v>0</v>
      </c>
    </row>
    <row r="16961" spans="1:7" ht="15" x14ac:dyDescent="0.2">
      <c r="A16961" s="407" t="s">
        <v>38713</v>
      </c>
      <c r="B16961" s="407" t="s">
        <v>26914</v>
      </c>
      <c r="C16961" s="408">
        <v>13.5</v>
      </c>
      <c r="D16961" s="408">
        <v>104.31619831667417</v>
      </c>
      <c r="E16961" s="408">
        <v>127.81619831667417</v>
      </c>
      <c r="F16961" s="409">
        <v>43014.402233796296</v>
      </c>
      <c r="G16961" s="408">
        <v>0</v>
      </c>
    </row>
    <row r="16962" spans="1:7" ht="15" x14ac:dyDescent="0.2">
      <c r="A16962" s="407" t="s">
        <v>38714</v>
      </c>
      <c r="B16962" s="407" t="s">
        <v>26916</v>
      </c>
      <c r="C16962" s="408">
        <v>7.5</v>
      </c>
      <c r="D16962" s="408">
        <v>42.498602286822852</v>
      </c>
      <c r="E16962" s="408">
        <v>59.998602286822852</v>
      </c>
      <c r="F16962" s="409">
        <v>43014.402245370373</v>
      </c>
      <c r="G16962" s="408">
        <v>0</v>
      </c>
    </row>
    <row r="16963" spans="1:7" ht="15" x14ac:dyDescent="0.2">
      <c r="A16963" s="407" t="s">
        <v>38715</v>
      </c>
      <c r="B16963" s="407" t="s">
        <v>26918</v>
      </c>
      <c r="C16963" s="408">
        <v>13.5</v>
      </c>
      <c r="D16963" s="408">
        <v>104.31619831667417</v>
      </c>
      <c r="E16963" s="408">
        <v>127.81619831667417</v>
      </c>
      <c r="F16963" s="409">
        <v>43014.402256944442</v>
      </c>
      <c r="G16963" s="408">
        <v>0</v>
      </c>
    </row>
    <row r="16964" spans="1:7" ht="15" x14ac:dyDescent="0.2">
      <c r="A16964" s="407" t="s">
        <v>38716</v>
      </c>
      <c r="B16964" s="407" t="s">
        <v>26920</v>
      </c>
      <c r="C16964" s="408">
        <v>7.5</v>
      </c>
      <c r="D16964" s="408">
        <v>43.417867946157791</v>
      </c>
      <c r="E16964" s="408">
        <v>60.917867946157791</v>
      </c>
      <c r="F16964" s="409">
        <v>43014.402280092596</v>
      </c>
      <c r="G16964" s="408">
        <v>0</v>
      </c>
    </row>
    <row r="16965" spans="1:7" ht="15" x14ac:dyDescent="0.2">
      <c r="A16965" s="407" t="s">
        <v>38717</v>
      </c>
      <c r="B16965" s="407" t="s">
        <v>26922</v>
      </c>
      <c r="C16965" s="408">
        <v>13.5</v>
      </c>
      <c r="D16965" s="408">
        <v>105.23546397600911</v>
      </c>
      <c r="E16965" s="408">
        <v>128.7354639760091</v>
      </c>
      <c r="F16965" s="409">
        <v>43014.402291666665</v>
      </c>
      <c r="G16965" s="408">
        <v>0</v>
      </c>
    </row>
    <row r="16966" spans="1:7" ht="15" x14ac:dyDescent="0.2">
      <c r="A16966" s="407" t="s">
        <v>38718</v>
      </c>
      <c r="B16966" s="407" t="s">
        <v>26924</v>
      </c>
      <c r="C16966" s="408">
        <v>7.5</v>
      </c>
      <c r="D16966" s="408">
        <v>43.417867946157791</v>
      </c>
      <c r="E16966" s="408">
        <v>60.917867946157791</v>
      </c>
      <c r="F16966" s="409">
        <v>43014.402303240742</v>
      </c>
      <c r="G16966" s="408">
        <v>0</v>
      </c>
    </row>
    <row r="16967" spans="1:7" ht="15" x14ac:dyDescent="0.2">
      <c r="A16967" s="407" t="s">
        <v>38719</v>
      </c>
      <c r="B16967" s="407" t="s">
        <v>26926</v>
      </c>
      <c r="C16967" s="408">
        <v>13</v>
      </c>
      <c r="D16967" s="408">
        <v>121.6987</v>
      </c>
      <c r="E16967" s="408">
        <v>134.6987</v>
      </c>
      <c r="F16967" s="409">
        <v>43014.402326388888</v>
      </c>
      <c r="G16967" s="408">
        <v>0</v>
      </c>
    </row>
    <row r="16968" spans="1:7" ht="15" x14ac:dyDescent="0.2">
      <c r="A16968" s="407" t="s">
        <v>38720</v>
      </c>
      <c r="B16968" s="407" t="s">
        <v>26928</v>
      </c>
      <c r="C16968" s="408">
        <v>7.5</v>
      </c>
      <c r="D16968" s="408">
        <v>43.800895304214023</v>
      </c>
      <c r="E16968" s="408">
        <v>61.300895304214023</v>
      </c>
      <c r="F16968" s="409">
        <v>43014.402337962965</v>
      </c>
      <c r="G16968" s="408">
        <v>0</v>
      </c>
    </row>
    <row r="16969" spans="1:7" ht="15" x14ac:dyDescent="0.2">
      <c r="A16969" s="407" t="s">
        <v>38721</v>
      </c>
      <c r="B16969" s="407" t="s">
        <v>26930</v>
      </c>
      <c r="C16969" s="408">
        <v>13.5</v>
      </c>
      <c r="D16969" s="408">
        <v>105.61849133406534</v>
      </c>
      <c r="E16969" s="408">
        <v>129.11849133406534</v>
      </c>
      <c r="F16969" s="409">
        <v>43014.402349537035</v>
      </c>
      <c r="G16969" s="408">
        <v>0</v>
      </c>
    </row>
    <row r="16970" spans="1:7" ht="15" x14ac:dyDescent="0.2">
      <c r="A16970" s="407" t="s">
        <v>38722</v>
      </c>
      <c r="B16970" s="407" t="s">
        <v>26932</v>
      </c>
      <c r="C16970" s="408">
        <v>7.5</v>
      </c>
      <c r="D16970" s="408">
        <v>43.800895304214023</v>
      </c>
      <c r="E16970" s="408">
        <v>61.300895304214023</v>
      </c>
      <c r="F16970" s="409">
        <v>43014.402361111112</v>
      </c>
      <c r="G16970" s="408">
        <v>0</v>
      </c>
    </row>
    <row r="16971" spans="1:7" ht="15" x14ac:dyDescent="0.2">
      <c r="A16971" s="407" t="s">
        <v>38723</v>
      </c>
      <c r="B16971" s="407" t="s">
        <v>26934</v>
      </c>
      <c r="C16971" s="408">
        <v>13.5</v>
      </c>
      <c r="D16971" s="408">
        <v>105.61849133406534</v>
      </c>
      <c r="E16971" s="408">
        <v>129.11849133406534</v>
      </c>
      <c r="F16971" s="409">
        <v>43014.402384259258</v>
      </c>
      <c r="G16971" s="408">
        <v>0</v>
      </c>
    </row>
    <row r="16972" spans="1:7" ht="15" x14ac:dyDescent="0.2">
      <c r="A16972" s="407" t="s">
        <v>38724</v>
      </c>
      <c r="B16972" s="407" t="s">
        <v>26936</v>
      </c>
      <c r="C16972" s="408">
        <v>7.5</v>
      </c>
      <c r="D16972" s="408">
        <v>45.31768364211667</v>
      </c>
      <c r="E16972" s="408">
        <v>62.817683642116663</v>
      </c>
      <c r="F16972" s="409">
        <v>43014.402395833335</v>
      </c>
      <c r="G16972" s="408">
        <v>0</v>
      </c>
    </row>
    <row r="16973" spans="1:7" ht="15" x14ac:dyDescent="0.2">
      <c r="A16973" s="407" t="s">
        <v>38725</v>
      </c>
      <c r="B16973" s="407" t="s">
        <v>26938</v>
      </c>
      <c r="C16973" s="408">
        <v>13.5</v>
      </c>
      <c r="D16973" s="408">
        <v>107.13527967196801</v>
      </c>
      <c r="E16973" s="408">
        <v>130.63527967196799</v>
      </c>
      <c r="F16973" s="409">
        <v>43014.402418981481</v>
      </c>
      <c r="G16973" s="408">
        <v>0</v>
      </c>
    </row>
    <row r="16974" spans="1:7" ht="15" x14ac:dyDescent="0.2">
      <c r="A16974" s="407" t="s">
        <v>38726</v>
      </c>
      <c r="B16974" s="407" t="s">
        <v>26940</v>
      </c>
      <c r="C16974" s="408">
        <v>7.5</v>
      </c>
      <c r="D16974" s="408">
        <v>45.31768364211667</v>
      </c>
      <c r="E16974" s="408">
        <v>62.817683642116663</v>
      </c>
      <c r="F16974" s="409">
        <v>43014.402430555558</v>
      </c>
      <c r="G16974" s="408">
        <v>0</v>
      </c>
    </row>
    <row r="16975" spans="1:7" ht="15" x14ac:dyDescent="0.2">
      <c r="A16975" s="407" t="s">
        <v>38727</v>
      </c>
      <c r="B16975" s="407" t="s">
        <v>26942</v>
      </c>
      <c r="C16975" s="408">
        <v>13.5</v>
      </c>
      <c r="D16975" s="408">
        <v>107.13527967196801</v>
      </c>
      <c r="E16975" s="408">
        <v>130.63527967196799</v>
      </c>
      <c r="F16975" s="409">
        <v>43014.402442129627</v>
      </c>
      <c r="G16975" s="408">
        <v>0</v>
      </c>
    </row>
    <row r="16976" spans="1:7" ht="15" x14ac:dyDescent="0.2">
      <c r="A16976" s="407" t="s">
        <v>38728</v>
      </c>
      <c r="B16976" s="407" t="s">
        <v>26944</v>
      </c>
      <c r="C16976" s="408">
        <v>7.5</v>
      </c>
      <c r="D16976" s="408">
        <v>59.2423</v>
      </c>
      <c r="E16976" s="408">
        <v>66.7423</v>
      </c>
      <c r="F16976" s="409">
        <v>43014.402453703704</v>
      </c>
      <c r="G16976" s="408">
        <v>0</v>
      </c>
    </row>
    <row r="16977" spans="1:7" ht="15" x14ac:dyDescent="0.2">
      <c r="A16977" s="407" t="s">
        <v>38729</v>
      </c>
      <c r="B16977" s="407" t="s">
        <v>26946</v>
      </c>
      <c r="C16977" s="408">
        <v>13</v>
      </c>
      <c r="D16977" s="408">
        <v>121.05970000000001</v>
      </c>
      <c r="E16977" s="408">
        <v>134.05969999999999</v>
      </c>
      <c r="F16977" s="409">
        <v>43014.40247685185</v>
      </c>
      <c r="G16977" s="408">
        <v>0</v>
      </c>
    </row>
    <row r="16978" spans="1:7" ht="15" x14ac:dyDescent="0.2">
      <c r="A16978" s="407" t="s">
        <v>38730</v>
      </c>
      <c r="B16978" s="407" t="s">
        <v>26948</v>
      </c>
      <c r="C16978" s="408">
        <v>7.5</v>
      </c>
      <c r="D16978" s="408">
        <v>59.2423</v>
      </c>
      <c r="E16978" s="408">
        <v>66.7423</v>
      </c>
      <c r="F16978" s="409">
        <v>43014.402488425927</v>
      </c>
      <c r="G16978" s="408">
        <v>0</v>
      </c>
    </row>
    <row r="16979" spans="1:7" ht="15" x14ac:dyDescent="0.2">
      <c r="A16979" s="407" t="s">
        <v>38731</v>
      </c>
      <c r="B16979" s="407" t="s">
        <v>26950</v>
      </c>
      <c r="C16979" s="408">
        <v>13</v>
      </c>
      <c r="D16979" s="408">
        <v>121.05970000000001</v>
      </c>
      <c r="E16979" s="408">
        <v>134.05969999999999</v>
      </c>
      <c r="F16979" s="409">
        <v>43014.402499999997</v>
      </c>
      <c r="G16979" s="408">
        <v>0</v>
      </c>
    </row>
    <row r="16980" spans="1:7" ht="15" x14ac:dyDescent="0.2">
      <c r="A16980" s="407" t="s">
        <v>38732</v>
      </c>
      <c r="B16980" s="407" t="s">
        <v>26952</v>
      </c>
      <c r="C16980" s="408">
        <v>14</v>
      </c>
      <c r="D16980" s="408">
        <v>92.378200000000007</v>
      </c>
      <c r="E16980" s="408">
        <v>106.37820000000001</v>
      </c>
      <c r="F16980" s="409">
        <v>43014.40252314815</v>
      </c>
      <c r="G16980" s="408">
        <v>0</v>
      </c>
    </row>
    <row r="16981" spans="1:7" ht="15" x14ac:dyDescent="0.2">
      <c r="A16981" s="407" t="s">
        <v>38733</v>
      </c>
      <c r="B16981" s="407" t="s">
        <v>26954</v>
      </c>
      <c r="C16981" s="408">
        <v>19.5</v>
      </c>
      <c r="D16981" s="408">
        <v>160.87469999999999</v>
      </c>
      <c r="E16981" s="408">
        <v>180.37469999999999</v>
      </c>
      <c r="F16981" s="409">
        <v>43014.40253472222</v>
      </c>
      <c r="G16981" s="408">
        <v>0</v>
      </c>
    </row>
    <row r="16982" spans="1:7" ht="15" x14ac:dyDescent="0.2">
      <c r="A16982" s="407" t="s">
        <v>38734</v>
      </c>
      <c r="B16982" s="407" t="s">
        <v>26956</v>
      </c>
      <c r="C16982" s="408">
        <v>12</v>
      </c>
      <c r="D16982" s="408">
        <v>93.372200000000007</v>
      </c>
      <c r="E16982" s="408">
        <v>105.37220000000001</v>
      </c>
      <c r="F16982" s="409">
        <v>43014.402546296296</v>
      </c>
      <c r="G16982" s="408">
        <v>0</v>
      </c>
    </row>
    <row r="16983" spans="1:7" ht="15" x14ac:dyDescent="0.2">
      <c r="A16983" s="407" t="s">
        <v>38735</v>
      </c>
      <c r="B16983" s="407" t="s">
        <v>38602</v>
      </c>
      <c r="C16983" s="408">
        <v>17.5</v>
      </c>
      <c r="D16983" s="408">
        <v>161.86869999999999</v>
      </c>
      <c r="E16983" s="408">
        <v>179.36869999999999</v>
      </c>
      <c r="F16983" s="409">
        <v>43014.402557870373</v>
      </c>
      <c r="G16983" s="408">
        <v>0</v>
      </c>
    </row>
    <row r="16984" spans="1:7" ht="15" x14ac:dyDescent="0.2">
      <c r="A16984" s="407" t="s">
        <v>38736</v>
      </c>
      <c r="B16984" s="407" t="s">
        <v>26960</v>
      </c>
      <c r="C16984" s="408">
        <v>12</v>
      </c>
      <c r="D16984" s="408">
        <v>93.230199999999996</v>
      </c>
      <c r="E16984" s="408">
        <v>105.2302</v>
      </c>
      <c r="F16984" s="409">
        <v>43014.402569444443</v>
      </c>
      <c r="G16984" s="408">
        <v>0</v>
      </c>
    </row>
    <row r="16985" spans="1:7" ht="15" x14ac:dyDescent="0.2">
      <c r="A16985" s="407" t="s">
        <v>38737</v>
      </c>
      <c r="B16985" s="407" t="s">
        <v>26962</v>
      </c>
      <c r="C16985" s="408">
        <v>17.5</v>
      </c>
      <c r="D16985" s="408">
        <v>161.72669999999999</v>
      </c>
      <c r="E16985" s="408">
        <v>179.22669999999999</v>
      </c>
      <c r="F16985" s="409">
        <v>43014.402592592596</v>
      </c>
      <c r="G16985" s="408">
        <v>0</v>
      </c>
    </row>
    <row r="16986" spans="1:7" ht="15" x14ac:dyDescent="0.2">
      <c r="A16986" s="407" t="s">
        <v>38738</v>
      </c>
      <c r="B16986" s="407" t="s">
        <v>26964</v>
      </c>
      <c r="C16986" s="408">
        <v>12.499999999999998</v>
      </c>
      <c r="D16986" s="408">
        <v>74.242056645537644</v>
      </c>
      <c r="E16986" s="408">
        <v>96.742056645537644</v>
      </c>
      <c r="F16986" s="409">
        <v>43014.402650462966</v>
      </c>
      <c r="G16986" s="408">
        <v>0</v>
      </c>
    </row>
    <row r="16987" spans="1:7" ht="15" x14ac:dyDescent="0.2">
      <c r="A16987" s="407" t="s">
        <v>38739</v>
      </c>
      <c r="B16987" s="407" t="s">
        <v>26966</v>
      </c>
      <c r="C16987" s="408">
        <v>17.5</v>
      </c>
      <c r="D16987" s="408">
        <v>165.13470000000001</v>
      </c>
      <c r="E16987" s="408">
        <v>182.63470000000001</v>
      </c>
      <c r="F16987" s="409">
        <v>43014.402662037035</v>
      </c>
      <c r="G16987" s="408">
        <v>0</v>
      </c>
    </row>
    <row r="16988" spans="1:7" ht="15" x14ac:dyDescent="0.2">
      <c r="A16988" s="407" t="s">
        <v>38740</v>
      </c>
      <c r="B16988" s="407" t="s">
        <v>26968</v>
      </c>
      <c r="C16988" s="408">
        <v>12.499999999999998</v>
      </c>
      <c r="D16988" s="408">
        <v>68.603893934950008</v>
      </c>
      <c r="E16988" s="408">
        <v>91.103893934950008</v>
      </c>
      <c r="F16988" s="409">
        <v>43014.402685185189</v>
      </c>
      <c r="G16988" s="408">
        <v>0</v>
      </c>
    </row>
    <row r="16989" spans="1:7" ht="15" x14ac:dyDescent="0.2">
      <c r="A16989" s="407" t="s">
        <v>38741</v>
      </c>
      <c r="B16989" s="407" t="s">
        <v>26970</v>
      </c>
      <c r="C16989" s="408">
        <v>17.5</v>
      </c>
      <c r="D16989" s="408">
        <v>160.5907</v>
      </c>
      <c r="E16989" s="408">
        <v>178.0907</v>
      </c>
      <c r="F16989" s="409">
        <v>43014.402696759258</v>
      </c>
      <c r="G16989" s="408">
        <v>0</v>
      </c>
    </row>
    <row r="16990" spans="1:7" ht="15" x14ac:dyDescent="0.2">
      <c r="A16990" s="407" t="s">
        <v>38742</v>
      </c>
      <c r="B16990" s="407" t="s">
        <v>26972</v>
      </c>
      <c r="C16990" s="408">
        <v>19.916699999999999</v>
      </c>
      <c r="D16990" s="408">
        <v>111.84059999999999</v>
      </c>
      <c r="E16990" s="408">
        <v>131.75729999999999</v>
      </c>
      <c r="F16990" s="409">
        <v>43014.402708333335</v>
      </c>
      <c r="G16990" s="408">
        <v>0</v>
      </c>
    </row>
    <row r="16991" spans="1:7" ht="15" x14ac:dyDescent="0.2">
      <c r="A16991" s="407" t="s">
        <v>38743</v>
      </c>
      <c r="B16991" s="407" t="s">
        <v>26974</v>
      </c>
      <c r="C16991" s="408">
        <v>24.916699999999999</v>
      </c>
      <c r="D16991" s="408">
        <v>235.47540000000001</v>
      </c>
      <c r="E16991" s="408">
        <v>260.39210000000003</v>
      </c>
      <c r="F16991" s="409">
        <v>43014.402719907404</v>
      </c>
      <c r="G16991" s="408">
        <v>0</v>
      </c>
    </row>
    <row r="16992" spans="1:7" ht="15" x14ac:dyDescent="0.2">
      <c r="A16992" s="407" t="s">
        <v>38744</v>
      </c>
      <c r="B16992" s="407" t="s">
        <v>26976</v>
      </c>
      <c r="C16992" s="408">
        <v>17.916699999999999</v>
      </c>
      <c r="D16992" s="408">
        <v>112.83459999999999</v>
      </c>
      <c r="E16992" s="408">
        <v>130.75129999999999</v>
      </c>
      <c r="F16992" s="409">
        <v>43014.402743055558</v>
      </c>
      <c r="G16992" s="408">
        <v>0</v>
      </c>
    </row>
    <row r="16993" spans="1:7" ht="15" x14ac:dyDescent="0.2">
      <c r="A16993" s="407" t="s">
        <v>38745</v>
      </c>
      <c r="B16993" s="407" t="s">
        <v>38632</v>
      </c>
      <c r="C16993" s="408">
        <v>22.916699999999999</v>
      </c>
      <c r="D16993" s="408">
        <v>236.46940000000001</v>
      </c>
      <c r="E16993" s="408">
        <v>259.3861</v>
      </c>
      <c r="F16993" s="409">
        <v>43014.402754629627</v>
      </c>
      <c r="G16993" s="408">
        <v>0</v>
      </c>
    </row>
    <row r="16994" spans="1:7" ht="15" x14ac:dyDescent="0.2">
      <c r="A16994" s="407" t="s">
        <v>38746</v>
      </c>
      <c r="B16994" s="407" t="s">
        <v>26980</v>
      </c>
      <c r="C16994" s="408">
        <v>17.916699999999999</v>
      </c>
      <c r="D16994" s="408">
        <v>112.6926</v>
      </c>
      <c r="E16994" s="408">
        <v>130.60929999999999</v>
      </c>
      <c r="F16994" s="409">
        <v>43014.402766203704</v>
      </c>
      <c r="G16994" s="408">
        <v>0</v>
      </c>
    </row>
    <row r="16995" spans="1:7" ht="15" x14ac:dyDescent="0.2">
      <c r="A16995" s="407" t="s">
        <v>38747</v>
      </c>
      <c r="B16995" s="407" t="s">
        <v>26982</v>
      </c>
      <c r="C16995" s="408">
        <v>22.916699999999999</v>
      </c>
      <c r="D16995" s="408">
        <v>236.32740000000001</v>
      </c>
      <c r="E16995" s="408">
        <v>259.2441</v>
      </c>
      <c r="F16995" s="409">
        <v>43014.402777777781</v>
      </c>
      <c r="G16995" s="408">
        <v>0</v>
      </c>
    </row>
    <row r="16996" spans="1:7" ht="15" x14ac:dyDescent="0.2">
      <c r="A16996" s="407" t="s">
        <v>38748</v>
      </c>
      <c r="B16996" s="407" t="s">
        <v>26984</v>
      </c>
      <c r="C16996" s="408">
        <v>17.916666666666668</v>
      </c>
      <c r="D16996" s="408">
        <v>85.266785290962346</v>
      </c>
      <c r="E16996" s="408">
        <v>116.10011862429567</v>
      </c>
      <c r="F16996" s="409">
        <v>43014.402789351851</v>
      </c>
      <c r="G16996" s="408">
        <v>0</v>
      </c>
    </row>
    <row r="16997" spans="1:7" ht="15" x14ac:dyDescent="0.2">
      <c r="A16997" s="407" t="s">
        <v>38749</v>
      </c>
      <c r="B16997" s="407" t="s">
        <v>26986</v>
      </c>
      <c r="C16997" s="408">
        <v>23.916666666666664</v>
      </c>
      <c r="D16997" s="408">
        <v>208.90197735066499</v>
      </c>
      <c r="E16997" s="408">
        <v>245.73531068399834</v>
      </c>
      <c r="F16997" s="409">
        <v>43014.402812499997</v>
      </c>
      <c r="G16997" s="408">
        <v>0</v>
      </c>
    </row>
    <row r="16998" spans="1:7" ht="15" x14ac:dyDescent="0.2">
      <c r="A16998" s="407" t="s">
        <v>38750</v>
      </c>
      <c r="B16998" s="407" t="s">
        <v>26988</v>
      </c>
      <c r="C16998" s="408">
        <v>17.916699999999999</v>
      </c>
      <c r="D16998" s="408">
        <v>111.5566</v>
      </c>
      <c r="E16998" s="408">
        <v>129.47329999999999</v>
      </c>
      <c r="F16998" s="409">
        <v>43014.402824074074</v>
      </c>
      <c r="G16998" s="408">
        <v>0</v>
      </c>
    </row>
    <row r="16999" spans="1:7" ht="15" x14ac:dyDescent="0.2">
      <c r="A16999" s="407" t="s">
        <v>38751</v>
      </c>
      <c r="B16999" s="407" t="s">
        <v>26990</v>
      </c>
      <c r="C16999" s="408">
        <v>22.916699999999999</v>
      </c>
      <c r="D16999" s="408">
        <v>235.19139999999999</v>
      </c>
      <c r="E16999" s="408">
        <v>258.10809999999998</v>
      </c>
      <c r="F16999" s="409">
        <v>43014.40283564815</v>
      </c>
      <c r="G16999" s="408">
        <v>0</v>
      </c>
    </row>
    <row r="17000" spans="1:7" ht="15" x14ac:dyDescent="0.2">
      <c r="A17000" s="407" t="s">
        <v>38752</v>
      </c>
      <c r="B17000" s="407" t="s">
        <v>26992</v>
      </c>
      <c r="C17000" s="408">
        <v>22.999999999999996</v>
      </c>
      <c r="D17000" s="408">
        <v>154.4226675314876</v>
      </c>
      <c r="E17000" s="408">
        <v>187.4226675314876</v>
      </c>
      <c r="F17000" s="409">
        <v>43014.40284722222</v>
      </c>
      <c r="G17000" s="408">
        <v>0</v>
      </c>
    </row>
    <row r="17001" spans="1:7" ht="15" x14ac:dyDescent="0.2">
      <c r="A17001" s="407" t="s">
        <v>38753</v>
      </c>
      <c r="B17001" s="407" t="s">
        <v>26994</v>
      </c>
      <c r="C17001" s="408">
        <v>40.5</v>
      </c>
      <c r="D17001" s="408">
        <v>317.18055959119027</v>
      </c>
      <c r="E17001" s="408">
        <v>367.68055959119027</v>
      </c>
      <c r="F17001" s="409">
        <v>43014.402858796297</v>
      </c>
      <c r="G17001" s="408">
        <v>0</v>
      </c>
    </row>
    <row r="17002" spans="1:7" ht="15" x14ac:dyDescent="0.2">
      <c r="A17002" s="407" t="s">
        <v>38754</v>
      </c>
      <c r="B17002" s="407" t="s">
        <v>26996</v>
      </c>
      <c r="C17002" s="408">
        <v>22.999999999999996</v>
      </c>
      <c r="D17002" s="408">
        <v>159.0189958281623</v>
      </c>
      <c r="E17002" s="408">
        <v>192.01899582816233</v>
      </c>
      <c r="F17002" s="409">
        <v>43014.402881944443</v>
      </c>
      <c r="G17002" s="408">
        <v>0</v>
      </c>
    </row>
    <row r="17003" spans="1:7" ht="15" x14ac:dyDescent="0.2">
      <c r="A17003" s="407" t="s">
        <v>38755</v>
      </c>
      <c r="B17003" s="407" t="s">
        <v>26998</v>
      </c>
      <c r="C17003" s="408">
        <v>40.5</v>
      </c>
      <c r="D17003" s="408">
        <v>321.77688788786497</v>
      </c>
      <c r="E17003" s="408">
        <v>372.27688788786492</v>
      </c>
      <c r="F17003" s="409">
        <v>43014.40289351852</v>
      </c>
      <c r="G17003" s="408">
        <v>0</v>
      </c>
    </row>
    <row r="17004" spans="1:7" ht="15" x14ac:dyDescent="0.2">
      <c r="A17004" s="407" t="s">
        <v>38756</v>
      </c>
      <c r="B17004" s="407" t="s">
        <v>38757</v>
      </c>
      <c r="C17004" s="408">
        <v>54.666800000000002</v>
      </c>
      <c r="D17004" s="408">
        <v>709.72</v>
      </c>
      <c r="E17004" s="408">
        <v>764.38679999999999</v>
      </c>
      <c r="F17004" s="409">
        <v>43014.402916666666</v>
      </c>
      <c r="G17004" s="408">
        <v>0</v>
      </c>
    </row>
    <row r="17005" spans="1:7" ht="15" x14ac:dyDescent="0.2">
      <c r="A17005" s="407" t="s">
        <v>38758</v>
      </c>
      <c r="B17005" s="407" t="s">
        <v>38759</v>
      </c>
      <c r="C17005" s="408">
        <v>62.166666666666664</v>
      </c>
      <c r="D17005" s="408">
        <v>668.12137765311923</v>
      </c>
      <c r="E17005" s="408">
        <v>743.2047109864526</v>
      </c>
      <c r="F17005" s="409">
        <v>43014.402928240743</v>
      </c>
      <c r="G17005" s="408">
        <v>0</v>
      </c>
    </row>
    <row r="17006" spans="1:7" ht="15" x14ac:dyDescent="0.2">
      <c r="A17006" s="407" t="s">
        <v>38760</v>
      </c>
      <c r="B17006" s="407" t="s">
        <v>27006</v>
      </c>
      <c r="C17006" s="408">
        <v>24.5</v>
      </c>
      <c r="D17006" s="408">
        <v>153.3382</v>
      </c>
      <c r="E17006" s="408">
        <v>177.8382</v>
      </c>
      <c r="F17006" s="409">
        <v>43014.402939814812</v>
      </c>
      <c r="G17006" s="408">
        <v>0</v>
      </c>
    </row>
    <row r="17007" spans="1:7" ht="15" x14ac:dyDescent="0.2">
      <c r="A17007" s="407" t="s">
        <v>38761</v>
      </c>
      <c r="B17007" s="407" t="s">
        <v>27008</v>
      </c>
      <c r="C17007" s="408">
        <v>35.5</v>
      </c>
      <c r="D17007" s="408">
        <v>276.97300000000001</v>
      </c>
      <c r="E17007" s="408">
        <v>312.47300000000001</v>
      </c>
      <c r="F17007" s="409">
        <v>43014.402962962966</v>
      </c>
      <c r="G17007" s="408">
        <v>0</v>
      </c>
    </row>
    <row r="17008" spans="1:7" ht="15" x14ac:dyDescent="0.2">
      <c r="A17008" s="407" t="s">
        <v>38762</v>
      </c>
      <c r="B17008" s="407" t="s">
        <v>27010</v>
      </c>
      <c r="C17008" s="408">
        <v>24.5</v>
      </c>
      <c r="D17008" s="408">
        <v>153.3382</v>
      </c>
      <c r="E17008" s="408">
        <v>177.8382</v>
      </c>
      <c r="F17008" s="409">
        <v>43014.402974537035</v>
      </c>
      <c r="G17008" s="408">
        <v>0</v>
      </c>
    </row>
    <row r="17009" spans="1:7" ht="15" x14ac:dyDescent="0.2">
      <c r="A17009" s="407" t="s">
        <v>38763</v>
      </c>
      <c r="B17009" s="407" t="s">
        <v>27012</v>
      </c>
      <c r="C17009" s="408">
        <v>35.5</v>
      </c>
      <c r="D17009" s="408">
        <v>276.97300000000001</v>
      </c>
      <c r="E17009" s="408">
        <v>312.47300000000001</v>
      </c>
      <c r="F17009" s="409">
        <v>43014.402986111112</v>
      </c>
      <c r="G17009" s="408">
        <v>0</v>
      </c>
    </row>
    <row r="17010" spans="1:7" ht="15" x14ac:dyDescent="0.2">
      <c r="A17010" s="407" t="s">
        <v>38764</v>
      </c>
      <c r="B17010" s="407" t="s">
        <v>27014</v>
      </c>
      <c r="C17010" s="408">
        <v>14</v>
      </c>
      <c r="D17010" s="408">
        <v>84.468500000000006</v>
      </c>
      <c r="E17010" s="408">
        <v>98.468500000000006</v>
      </c>
      <c r="F17010" s="409">
        <v>43014.403009259258</v>
      </c>
      <c r="G17010" s="408">
        <v>0</v>
      </c>
    </row>
    <row r="17011" spans="1:7" ht="15" x14ac:dyDescent="0.2">
      <c r="A17011" s="407" t="s">
        <v>38765</v>
      </c>
      <c r="B17011" s="407" t="s">
        <v>27016</v>
      </c>
      <c r="C17011" s="408">
        <v>19.5</v>
      </c>
      <c r="D17011" s="408">
        <v>146.2859</v>
      </c>
      <c r="E17011" s="408">
        <v>165.7859</v>
      </c>
      <c r="F17011" s="409">
        <v>43014.403020833335</v>
      </c>
      <c r="G17011" s="408">
        <v>0</v>
      </c>
    </row>
    <row r="17012" spans="1:7" ht="15" x14ac:dyDescent="0.2">
      <c r="A17012" s="407" t="s">
        <v>38766</v>
      </c>
      <c r="B17012" s="407" t="s">
        <v>27018</v>
      </c>
      <c r="C17012" s="408">
        <v>14</v>
      </c>
      <c r="D17012" s="408">
        <v>84.468500000000006</v>
      </c>
      <c r="E17012" s="408">
        <v>98.468500000000006</v>
      </c>
      <c r="F17012" s="409">
        <v>43014.403032407405</v>
      </c>
      <c r="G17012" s="408">
        <v>0</v>
      </c>
    </row>
    <row r="17013" spans="1:7" ht="15" x14ac:dyDescent="0.2">
      <c r="A17013" s="407" t="s">
        <v>38767</v>
      </c>
      <c r="B17013" s="407" t="s">
        <v>27020</v>
      </c>
      <c r="C17013" s="408">
        <v>19.5</v>
      </c>
      <c r="D17013" s="408">
        <v>146.2859</v>
      </c>
      <c r="E17013" s="408">
        <v>165.7859</v>
      </c>
      <c r="F17013" s="409">
        <v>43014.403043981481</v>
      </c>
      <c r="G17013" s="408">
        <v>0</v>
      </c>
    </row>
    <row r="17014" spans="1:7" ht="15" x14ac:dyDescent="0.2">
      <c r="A17014" s="407" t="s">
        <v>38768</v>
      </c>
      <c r="B17014" s="407" t="s">
        <v>27022</v>
      </c>
      <c r="C17014" s="408">
        <v>22</v>
      </c>
      <c r="D17014" s="408">
        <v>139.40379999999999</v>
      </c>
      <c r="E17014" s="408">
        <v>161.40379999999999</v>
      </c>
      <c r="F17014" s="409">
        <v>43014.403055555558</v>
      </c>
      <c r="G17014" s="408">
        <v>0</v>
      </c>
    </row>
    <row r="17015" spans="1:7" ht="15" x14ac:dyDescent="0.2">
      <c r="A17015" s="407" t="s">
        <v>38769</v>
      </c>
      <c r="B17015" s="407" t="s">
        <v>27024</v>
      </c>
      <c r="C17015" s="408">
        <v>33</v>
      </c>
      <c r="D17015" s="408">
        <v>263.03859999999997</v>
      </c>
      <c r="E17015" s="408">
        <v>296.03859999999997</v>
      </c>
      <c r="F17015" s="409">
        <v>43014.403078703705</v>
      </c>
      <c r="G17015" s="408">
        <v>0</v>
      </c>
    </row>
    <row r="17016" spans="1:7" ht="15" x14ac:dyDescent="0.2">
      <c r="A17016" s="407" t="s">
        <v>38770</v>
      </c>
      <c r="B17016" s="407" t="s">
        <v>27026</v>
      </c>
      <c r="C17016" s="408">
        <v>22</v>
      </c>
      <c r="D17016" s="408">
        <v>139.40379999999999</v>
      </c>
      <c r="E17016" s="408">
        <v>161.40379999999999</v>
      </c>
      <c r="F17016" s="409">
        <v>43014.403090277781</v>
      </c>
      <c r="G17016" s="408">
        <v>0</v>
      </c>
    </row>
    <row r="17017" spans="1:7" ht="15" x14ac:dyDescent="0.2">
      <c r="A17017" s="407" t="s">
        <v>38771</v>
      </c>
      <c r="B17017" s="407" t="s">
        <v>27028</v>
      </c>
      <c r="C17017" s="408">
        <v>33</v>
      </c>
      <c r="D17017" s="408">
        <v>263.03859999999997</v>
      </c>
      <c r="E17017" s="408">
        <v>296.03859999999997</v>
      </c>
      <c r="F17017" s="409">
        <v>43014.403101851851</v>
      </c>
      <c r="G17017" s="408">
        <v>0</v>
      </c>
    </row>
    <row r="17018" spans="1:7" ht="15" x14ac:dyDescent="0.2">
      <c r="A17018" s="407" t="s">
        <v>38772</v>
      </c>
      <c r="B17018" s="407" t="s">
        <v>27030</v>
      </c>
      <c r="C17018" s="408">
        <v>11.5</v>
      </c>
      <c r="D17018" s="408">
        <v>71.954099999999997</v>
      </c>
      <c r="E17018" s="408">
        <v>83.454099999999997</v>
      </c>
      <c r="F17018" s="409">
        <v>43014.403113425928</v>
      </c>
      <c r="G17018" s="408">
        <v>0</v>
      </c>
    </row>
    <row r="17019" spans="1:7" ht="15" x14ac:dyDescent="0.2">
      <c r="A17019" s="407" t="s">
        <v>38773</v>
      </c>
      <c r="B17019" s="407" t="s">
        <v>27032</v>
      </c>
      <c r="C17019" s="408">
        <v>17</v>
      </c>
      <c r="D17019" s="408">
        <v>133.7715</v>
      </c>
      <c r="E17019" s="408">
        <v>150.7715</v>
      </c>
      <c r="F17019" s="409">
        <v>43014.403124999997</v>
      </c>
      <c r="G17019" s="408">
        <v>0</v>
      </c>
    </row>
    <row r="17020" spans="1:7" ht="15" x14ac:dyDescent="0.2">
      <c r="A17020" s="407" t="s">
        <v>38774</v>
      </c>
      <c r="B17020" s="407" t="s">
        <v>27034</v>
      </c>
      <c r="C17020" s="408">
        <v>11.5</v>
      </c>
      <c r="D17020" s="408">
        <v>71.954099999999997</v>
      </c>
      <c r="E17020" s="408">
        <v>83.454099999999997</v>
      </c>
      <c r="F17020" s="409">
        <v>43014.403148148151</v>
      </c>
      <c r="G17020" s="408">
        <v>0</v>
      </c>
    </row>
    <row r="17021" spans="1:7" ht="15" x14ac:dyDescent="0.2">
      <c r="A17021" s="407" t="s">
        <v>38775</v>
      </c>
      <c r="B17021" s="407" t="s">
        <v>27036</v>
      </c>
      <c r="C17021" s="408">
        <v>17</v>
      </c>
      <c r="D17021" s="408">
        <v>133.7715</v>
      </c>
      <c r="E17021" s="408">
        <v>150.7715</v>
      </c>
      <c r="F17021" s="409">
        <v>43014.40315972222</v>
      </c>
      <c r="G17021" s="408">
        <v>0</v>
      </c>
    </row>
    <row r="17022" spans="1:7" ht="15" x14ac:dyDescent="0.2">
      <c r="A17022" s="407" t="s">
        <v>26833</v>
      </c>
      <c r="B17022" s="407" t="s">
        <v>26834</v>
      </c>
      <c r="C17022" s="408">
        <v>4.5</v>
      </c>
      <c r="D17022" s="408">
        <v>56.91</v>
      </c>
      <c r="E17022" s="408">
        <v>66.411515921794148</v>
      </c>
      <c r="F17022" s="409">
        <v>46063.640266203707</v>
      </c>
      <c r="G17022" s="408">
        <v>162</v>
      </c>
    </row>
    <row r="17023" spans="1:7" ht="15" x14ac:dyDescent="0.25">
      <c r="A17023" s="407" t="s">
        <v>41300</v>
      </c>
      <c r="B17023" s="407" t="s">
        <v>26834</v>
      </c>
      <c r="C17023" s="406"/>
      <c r="D17023" s="406"/>
      <c r="E17023" s="406"/>
      <c r="F17023" s="409">
        <v>46091.421643518515</v>
      </c>
      <c r="G17023" s="408">
        <v>0</v>
      </c>
    </row>
    <row r="17024" spans="1:7" ht="15" x14ac:dyDescent="0.2">
      <c r="A17024" s="407" t="s">
        <v>26835</v>
      </c>
      <c r="B17024" s="407" t="s">
        <v>26836</v>
      </c>
      <c r="C17024" s="408">
        <v>8</v>
      </c>
      <c r="D17024" s="408">
        <v>128.55907500136817</v>
      </c>
      <c r="E17024" s="408">
        <v>142.05907500136817</v>
      </c>
      <c r="F17024" s="409">
        <v>44973.445972222224</v>
      </c>
      <c r="G17024" s="408">
        <v>39</v>
      </c>
    </row>
    <row r="17025" spans="1:7" ht="15" x14ac:dyDescent="0.2">
      <c r="A17025" s="407" t="s">
        <v>38776</v>
      </c>
      <c r="B17025" s="407" t="s">
        <v>5961</v>
      </c>
      <c r="C17025" s="408">
        <v>7.75</v>
      </c>
      <c r="D17025" s="408">
        <v>98.935514005572117</v>
      </c>
      <c r="E17025" s="408">
        <v>112.18551400557213</v>
      </c>
      <c r="F17025" s="409">
        <v>43570.351354166669</v>
      </c>
      <c r="G17025" s="408">
        <v>0</v>
      </c>
    </row>
    <row r="17026" spans="1:7" ht="15" x14ac:dyDescent="0.2">
      <c r="A17026" s="407" t="s">
        <v>26837</v>
      </c>
      <c r="B17026" s="407" t="s">
        <v>26838</v>
      </c>
      <c r="C17026" s="408">
        <v>6</v>
      </c>
      <c r="D17026" s="408">
        <v>83.977429333333333</v>
      </c>
      <c r="E17026" s="408">
        <v>94.977429333333333</v>
      </c>
      <c r="F17026" s="409">
        <v>44974.461006944446</v>
      </c>
      <c r="G17026" s="408">
        <v>0</v>
      </c>
    </row>
    <row r="17027" spans="1:7" ht="15" x14ac:dyDescent="0.2">
      <c r="A17027" s="407" t="s">
        <v>26839</v>
      </c>
      <c r="B17027" s="407" t="s">
        <v>26840</v>
      </c>
      <c r="C17027" s="408">
        <v>7.25</v>
      </c>
      <c r="D17027" s="408">
        <v>141.03320230882767</v>
      </c>
      <c r="E17027" s="408">
        <v>154.28320230882767</v>
      </c>
      <c r="F17027" s="409">
        <v>44973.446238425924</v>
      </c>
      <c r="G17027" s="408">
        <v>0</v>
      </c>
    </row>
    <row r="17028" spans="1:7" ht="15" x14ac:dyDescent="0.2">
      <c r="A17028" s="407" t="s">
        <v>26841</v>
      </c>
      <c r="B17028" s="407" t="s">
        <v>26842</v>
      </c>
      <c r="C17028" s="408">
        <v>12.25</v>
      </c>
      <c r="D17028" s="408">
        <v>127.71339999999999</v>
      </c>
      <c r="E17028" s="408">
        <v>140.46340000000001</v>
      </c>
      <c r="F17028" s="409">
        <v>44874.653969907406</v>
      </c>
      <c r="G17028" s="408">
        <v>0</v>
      </c>
    </row>
    <row r="17029" spans="1:7" ht="15" x14ac:dyDescent="0.2">
      <c r="A17029" s="407" t="s">
        <v>34178</v>
      </c>
      <c r="B17029" s="407" t="s">
        <v>34179</v>
      </c>
      <c r="C17029" s="408">
        <v>10</v>
      </c>
      <c r="D17029" s="408">
        <v>127.33712933333334</v>
      </c>
      <c r="E17029" s="408">
        <v>145.33712933333334</v>
      </c>
      <c r="F17029" s="409">
        <v>45468.685358796298</v>
      </c>
      <c r="G17029" s="408">
        <v>1</v>
      </c>
    </row>
    <row r="17030" spans="1:7" ht="15" x14ac:dyDescent="0.2">
      <c r="A17030" s="407" t="s">
        <v>26843</v>
      </c>
      <c r="B17030" s="407" t="s">
        <v>26844</v>
      </c>
      <c r="C17030" s="408">
        <v>4.5</v>
      </c>
      <c r="D17030" s="408">
        <v>56.911515921794148</v>
      </c>
      <c r="E17030" s="408">
        <v>66.411515921794148</v>
      </c>
      <c r="F17030" s="409">
        <v>45853.515833333331</v>
      </c>
      <c r="G17030" s="408">
        <v>138</v>
      </c>
    </row>
    <row r="17031" spans="1:7" ht="15" x14ac:dyDescent="0.25">
      <c r="A17031" s="407" t="s">
        <v>41301</v>
      </c>
      <c r="B17031" s="407" t="s">
        <v>26844</v>
      </c>
      <c r="C17031" s="406"/>
      <c r="D17031" s="406"/>
      <c r="E17031" s="406"/>
      <c r="F17031" s="409">
        <v>46057.490324074075</v>
      </c>
      <c r="G17031" s="408">
        <v>0</v>
      </c>
    </row>
    <row r="17032" spans="1:7" ht="15" x14ac:dyDescent="0.2">
      <c r="A17032" s="407" t="s">
        <v>26845</v>
      </c>
      <c r="B17032" s="407" t="s">
        <v>26846</v>
      </c>
      <c r="C17032" s="408">
        <v>8</v>
      </c>
      <c r="D17032" s="408">
        <v>127.47</v>
      </c>
      <c r="E17032" s="408">
        <v>140.97</v>
      </c>
      <c r="F17032" s="409">
        <v>45582.50953703704</v>
      </c>
      <c r="G17032" s="408">
        <v>22</v>
      </c>
    </row>
    <row r="17033" spans="1:7" ht="15" x14ac:dyDescent="0.2">
      <c r="A17033" s="407" t="s">
        <v>26847</v>
      </c>
      <c r="B17033" s="407" t="s">
        <v>26848</v>
      </c>
      <c r="C17033" s="408">
        <v>10.75</v>
      </c>
      <c r="D17033" s="408">
        <v>76.64</v>
      </c>
      <c r="E17033" s="408">
        <v>87.39</v>
      </c>
      <c r="F17033" s="409">
        <v>44725.4919212963</v>
      </c>
      <c r="G17033" s="408">
        <v>0</v>
      </c>
    </row>
    <row r="17034" spans="1:7" ht="15" x14ac:dyDescent="0.2">
      <c r="A17034" s="407" t="s">
        <v>26849</v>
      </c>
      <c r="B17034" s="407" t="s">
        <v>26850</v>
      </c>
      <c r="C17034" s="408">
        <v>12.249999999999998</v>
      </c>
      <c r="D17034" s="408">
        <v>111.33656482212166</v>
      </c>
      <c r="E17034" s="408">
        <v>129.08656482212166</v>
      </c>
      <c r="F17034" s="409">
        <v>44973.445405092592</v>
      </c>
      <c r="G17034" s="408">
        <v>0</v>
      </c>
    </row>
    <row r="17035" spans="1:7" ht="15" x14ac:dyDescent="0.2">
      <c r="A17035" s="407" t="s">
        <v>26851</v>
      </c>
      <c r="B17035" s="407" t="s">
        <v>26852</v>
      </c>
      <c r="C17035" s="408">
        <v>10.25</v>
      </c>
      <c r="D17035" s="408">
        <v>82.181386794585421</v>
      </c>
      <c r="E17035" s="408">
        <v>92.431386794585407</v>
      </c>
      <c r="F17035" s="409">
        <v>44888.382777777777</v>
      </c>
      <c r="G17035" s="408">
        <v>0</v>
      </c>
    </row>
    <row r="17036" spans="1:7" ht="15" x14ac:dyDescent="0.2">
      <c r="A17036" s="407" t="s">
        <v>34180</v>
      </c>
      <c r="B17036" s="407" t="s">
        <v>34181</v>
      </c>
      <c r="C17036" s="408">
        <v>10</v>
      </c>
      <c r="D17036" s="408">
        <v>125.73</v>
      </c>
      <c r="E17036" s="408">
        <v>143.72999999999999</v>
      </c>
      <c r="F17036" s="409">
        <v>45468.682835648149</v>
      </c>
      <c r="G17036" s="408">
        <v>0</v>
      </c>
    </row>
    <row r="17037" spans="1:7" ht="15" x14ac:dyDescent="0.2">
      <c r="A17037" s="407" t="s">
        <v>26853</v>
      </c>
      <c r="B17037" s="407" t="s">
        <v>26846</v>
      </c>
      <c r="C17037" s="408">
        <v>6.75</v>
      </c>
      <c r="D17037" s="408">
        <v>124.39</v>
      </c>
      <c r="E17037" s="408">
        <v>131.63999999999999</v>
      </c>
      <c r="F17037" s="409">
        <v>44888.382974537039</v>
      </c>
      <c r="G17037" s="408">
        <v>0</v>
      </c>
    </row>
    <row r="17038" spans="1:7" ht="15" x14ac:dyDescent="0.2">
      <c r="A17038" s="407" t="s">
        <v>26854</v>
      </c>
      <c r="B17038" s="407" t="s">
        <v>26848</v>
      </c>
      <c r="C17038" s="408">
        <v>4.75</v>
      </c>
      <c r="D17038" s="408">
        <v>84.36</v>
      </c>
      <c r="E17038" s="408">
        <v>89.11</v>
      </c>
      <c r="F17038" s="409">
        <v>45033.700810185182</v>
      </c>
      <c r="G17038" s="408">
        <v>0</v>
      </c>
    </row>
    <row r="17039" spans="1:7" ht="15" x14ac:dyDescent="0.2">
      <c r="A17039" s="407" t="s">
        <v>26855</v>
      </c>
      <c r="B17039" s="407" t="s">
        <v>26856</v>
      </c>
      <c r="C17039" s="408">
        <v>4.5</v>
      </c>
      <c r="D17039" s="408">
        <v>81.05</v>
      </c>
      <c r="E17039" s="408">
        <v>90.55</v>
      </c>
      <c r="F17039" s="409">
        <v>44973.439143518517</v>
      </c>
      <c r="G17039" s="408">
        <v>7</v>
      </c>
    </row>
    <row r="17040" spans="1:7" ht="15" x14ac:dyDescent="0.25">
      <c r="A17040" s="407" t="s">
        <v>41302</v>
      </c>
      <c r="B17040" s="407" t="s">
        <v>26856</v>
      </c>
      <c r="C17040" s="406"/>
      <c r="D17040" s="406"/>
      <c r="E17040" s="406"/>
      <c r="F17040" s="409">
        <v>46057.490162037036</v>
      </c>
      <c r="G17040" s="408">
        <v>0</v>
      </c>
    </row>
    <row r="17041" spans="1:7" ht="15" x14ac:dyDescent="0.2">
      <c r="A17041" s="407" t="s">
        <v>26857</v>
      </c>
      <c r="B17041" s="407" t="s">
        <v>26858</v>
      </c>
      <c r="C17041" s="408">
        <v>8.75</v>
      </c>
      <c r="D17041" s="408">
        <v>174.74850933333335</v>
      </c>
      <c r="E17041" s="408">
        <v>188.99850933333335</v>
      </c>
      <c r="F17041" s="409">
        <v>44973.44158564815</v>
      </c>
      <c r="G17041" s="408">
        <v>7</v>
      </c>
    </row>
    <row r="17042" spans="1:7" ht="15" x14ac:dyDescent="0.2">
      <c r="A17042" s="407" t="s">
        <v>38777</v>
      </c>
      <c r="B17042" s="407" t="s">
        <v>38498</v>
      </c>
      <c r="C17042" s="408">
        <v>7.75</v>
      </c>
      <c r="D17042" s="408">
        <v>125.14847285170148</v>
      </c>
      <c r="E17042" s="408">
        <v>138.39847285170148</v>
      </c>
      <c r="F17042" s="409">
        <v>43570.351527777777</v>
      </c>
      <c r="G17042" s="408">
        <v>0</v>
      </c>
    </row>
    <row r="17043" spans="1:7" ht="15" x14ac:dyDescent="0.2">
      <c r="A17043" s="407" t="s">
        <v>26859</v>
      </c>
      <c r="B17043" s="407" t="s">
        <v>26860</v>
      </c>
      <c r="C17043" s="408">
        <v>12.249999999999998</v>
      </c>
      <c r="D17043" s="408">
        <v>137.63847285170149</v>
      </c>
      <c r="E17043" s="408">
        <v>155.38847285170149</v>
      </c>
      <c r="F17043" s="409">
        <v>44973.441851851851</v>
      </c>
      <c r="G17043" s="408">
        <v>0</v>
      </c>
    </row>
    <row r="17044" spans="1:7" ht="15" x14ac:dyDescent="0.2">
      <c r="A17044" s="407" t="s">
        <v>26861</v>
      </c>
      <c r="B17044" s="407" t="s">
        <v>26862</v>
      </c>
      <c r="C17044" s="408">
        <v>10</v>
      </c>
      <c r="D17044" s="408">
        <v>80.452543333333338</v>
      </c>
      <c r="E17044" s="408">
        <v>97.952543333333324</v>
      </c>
      <c r="F17044" s="409">
        <v>44973.442291666666</v>
      </c>
      <c r="G17044" s="408">
        <v>0</v>
      </c>
    </row>
    <row r="17045" spans="1:7" ht="15" x14ac:dyDescent="0.2">
      <c r="A17045" s="407" t="s">
        <v>26863</v>
      </c>
      <c r="B17045" s="407" t="s">
        <v>26864</v>
      </c>
      <c r="C17045" s="408">
        <v>16.916666666666664</v>
      </c>
      <c r="D17045" s="408">
        <v>195.04563664307855</v>
      </c>
      <c r="E17045" s="408">
        <v>220.3789699764119</v>
      </c>
      <c r="F17045" s="409">
        <v>44973.442557870374</v>
      </c>
      <c r="G17045" s="408">
        <v>0</v>
      </c>
    </row>
    <row r="17046" spans="1:7" ht="15" x14ac:dyDescent="0.2">
      <c r="A17046" s="407" t="s">
        <v>38778</v>
      </c>
      <c r="B17046" s="407" t="s">
        <v>38502</v>
      </c>
      <c r="C17046" s="408">
        <v>13.916666666666668</v>
      </c>
      <c r="D17046" s="408">
        <v>195.03571356615549</v>
      </c>
      <c r="E17046" s="408">
        <v>217.36904689948884</v>
      </c>
      <c r="F17046" s="409">
        <v>43570.351747685185</v>
      </c>
      <c r="G17046" s="408">
        <v>0</v>
      </c>
    </row>
    <row r="17047" spans="1:7" ht="15" x14ac:dyDescent="0.2">
      <c r="A17047" s="407" t="s">
        <v>26865</v>
      </c>
      <c r="B17047" s="407" t="s">
        <v>26866</v>
      </c>
      <c r="C17047" s="408">
        <v>2.5</v>
      </c>
      <c r="D17047" s="408">
        <v>66.9482</v>
      </c>
      <c r="E17047" s="408">
        <v>69.4482</v>
      </c>
      <c r="F17047" s="409">
        <v>44880.606296296297</v>
      </c>
      <c r="G17047" s="408">
        <v>0</v>
      </c>
    </row>
    <row r="17048" spans="1:7" ht="15" x14ac:dyDescent="0.2">
      <c r="A17048" s="407" t="s">
        <v>26867</v>
      </c>
      <c r="B17048" s="407" t="s">
        <v>26868</v>
      </c>
      <c r="C17048" s="408">
        <v>0.75</v>
      </c>
      <c r="D17048" s="408">
        <v>10.325799999999999</v>
      </c>
      <c r="E17048" s="408">
        <v>11.075799999999999</v>
      </c>
      <c r="F17048" s="409">
        <v>44755.508726851855</v>
      </c>
      <c r="G17048" s="408">
        <v>0</v>
      </c>
    </row>
    <row r="17049" spans="1:7" ht="15" x14ac:dyDescent="0.2">
      <c r="A17049" s="407" t="s">
        <v>26869</v>
      </c>
      <c r="B17049" s="407" t="s">
        <v>26870</v>
      </c>
      <c r="C17049" s="408">
        <v>0.5</v>
      </c>
      <c r="D17049" s="408">
        <v>10.2658</v>
      </c>
      <c r="E17049" s="408">
        <v>10.765799999999999</v>
      </c>
      <c r="F17049" s="409">
        <v>44303.870034722226</v>
      </c>
      <c r="G17049" s="408">
        <v>0</v>
      </c>
    </row>
    <row r="17050" spans="1:7" ht="15" x14ac:dyDescent="0.2">
      <c r="A17050" s="407" t="s">
        <v>26871</v>
      </c>
      <c r="B17050" s="407" t="s">
        <v>40427</v>
      </c>
      <c r="C17050" s="408">
        <v>2</v>
      </c>
      <c r="D17050" s="408">
        <v>45.669199999999996</v>
      </c>
      <c r="E17050" s="408">
        <v>48.169200000000004</v>
      </c>
      <c r="F17050" s="409">
        <v>45789.455775462964</v>
      </c>
      <c r="G17050" s="408">
        <v>0</v>
      </c>
    </row>
    <row r="17051" spans="1:7" ht="15" x14ac:dyDescent="0.2">
      <c r="A17051" s="407" t="s">
        <v>26872</v>
      </c>
      <c r="B17051" s="407" t="s">
        <v>33438</v>
      </c>
      <c r="C17051" s="408">
        <v>1.25</v>
      </c>
      <c r="D17051" s="408">
        <v>60.989199999999997</v>
      </c>
      <c r="E17051" s="408">
        <v>63.239199999999997</v>
      </c>
      <c r="F17051" s="409">
        <v>45355.367766203701</v>
      </c>
      <c r="G17051" s="408">
        <v>0</v>
      </c>
    </row>
    <row r="17052" spans="1:7" ht="15" x14ac:dyDescent="0.2">
      <c r="A17052" s="407" t="s">
        <v>26873</v>
      </c>
      <c r="B17052" s="407" t="s">
        <v>26874</v>
      </c>
      <c r="C17052" s="408">
        <v>1.5</v>
      </c>
      <c r="D17052" s="408">
        <v>25.889265999999999</v>
      </c>
      <c r="E17052" s="408">
        <v>27.389265999999999</v>
      </c>
      <c r="F17052" s="409">
        <v>45552.698969907404</v>
      </c>
      <c r="G17052" s="408">
        <v>0</v>
      </c>
    </row>
    <row r="17053" spans="1:7" ht="15" x14ac:dyDescent="0.2">
      <c r="A17053" s="407" t="s">
        <v>26875</v>
      </c>
      <c r="B17053" s="407" t="s">
        <v>26876</v>
      </c>
      <c r="C17053" s="408">
        <v>1.25</v>
      </c>
      <c r="D17053" s="408">
        <v>40.325304864149174</v>
      </c>
      <c r="E17053" s="408">
        <v>41.575304864149174</v>
      </c>
      <c r="F17053" s="409">
        <v>45552.699328703704</v>
      </c>
      <c r="G17053" s="408">
        <v>0</v>
      </c>
    </row>
    <row r="17054" spans="1:7" ht="15" x14ac:dyDescent="0.2">
      <c r="A17054" s="407" t="s">
        <v>26877</v>
      </c>
      <c r="B17054" s="407" t="s">
        <v>26878</v>
      </c>
      <c r="C17054" s="408">
        <v>0</v>
      </c>
      <c r="D17054" s="408">
        <v>1.48</v>
      </c>
      <c r="E17054" s="408">
        <v>1.48</v>
      </c>
      <c r="F17054" s="409">
        <v>45552.699861111112</v>
      </c>
      <c r="G17054" s="408">
        <v>0</v>
      </c>
    </row>
    <row r="17055" spans="1:7" ht="15" x14ac:dyDescent="0.2">
      <c r="A17055" s="407" t="s">
        <v>26879</v>
      </c>
      <c r="B17055" s="407" t="s">
        <v>26880</v>
      </c>
      <c r="C17055" s="408">
        <v>2</v>
      </c>
      <c r="D17055" s="408">
        <v>21.460246000000001</v>
      </c>
      <c r="E17055" s="408">
        <v>26.460245999999998</v>
      </c>
      <c r="F17055" s="409">
        <v>45161.539652777778</v>
      </c>
      <c r="G17055" s="408">
        <v>0</v>
      </c>
    </row>
    <row r="17056" spans="1:7" ht="15" x14ac:dyDescent="0.2">
      <c r="A17056" s="407" t="s">
        <v>26881</v>
      </c>
      <c r="B17056" s="407" t="s">
        <v>26882</v>
      </c>
      <c r="C17056" s="408">
        <v>2</v>
      </c>
      <c r="D17056" s="408">
        <v>35.549999999999997</v>
      </c>
      <c r="E17056" s="408">
        <v>40.549999999999997</v>
      </c>
      <c r="F17056" s="409">
        <v>44616.393807870372</v>
      </c>
      <c r="G17056" s="408">
        <v>0</v>
      </c>
    </row>
    <row r="17057" spans="1:7" ht="15" x14ac:dyDescent="0.2">
      <c r="A17057" s="407" t="s">
        <v>26883</v>
      </c>
      <c r="B17057" s="407" t="s">
        <v>26884</v>
      </c>
      <c r="C17057" s="408">
        <v>6.75</v>
      </c>
      <c r="D17057" s="408">
        <v>183.6431</v>
      </c>
      <c r="E17057" s="408">
        <v>190.3931</v>
      </c>
      <c r="F17057" s="409">
        <v>45552.70040509259</v>
      </c>
      <c r="G17057" s="408">
        <v>0</v>
      </c>
    </row>
    <row r="17058" spans="1:7" ht="15" x14ac:dyDescent="0.2">
      <c r="A17058" s="407" t="s">
        <v>26885</v>
      </c>
      <c r="B17058" s="407" t="s">
        <v>26886</v>
      </c>
      <c r="C17058" s="408">
        <v>4.3499999999999996</v>
      </c>
      <c r="D17058" s="408">
        <v>220.61374450021825</v>
      </c>
      <c r="E17058" s="408">
        <v>230.96374450021824</v>
      </c>
      <c r="F17058" s="409">
        <v>45552.701898148145</v>
      </c>
      <c r="G17058" s="408">
        <v>0</v>
      </c>
    </row>
    <row r="17059" spans="1:7" ht="15" x14ac:dyDescent="0.2">
      <c r="A17059" s="407" t="s">
        <v>26887</v>
      </c>
      <c r="B17059" s="407" t="s">
        <v>26888</v>
      </c>
      <c r="C17059" s="408">
        <v>1.25</v>
      </c>
      <c r="D17059" s="408">
        <v>28.78</v>
      </c>
      <c r="E17059" s="408">
        <v>30.03</v>
      </c>
      <c r="F17059" s="409">
        <v>45552.702152777776</v>
      </c>
      <c r="G17059" s="408">
        <v>0</v>
      </c>
    </row>
    <row r="17060" spans="1:7" ht="15" x14ac:dyDescent="0.2">
      <c r="A17060" s="407" t="s">
        <v>26889</v>
      </c>
      <c r="B17060" s="407" t="s">
        <v>26890</v>
      </c>
      <c r="C17060" s="408">
        <v>1</v>
      </c>
      <c r="D17060" s="408">
        <v>159.61000000000001</v>
      </c>
      <c r="E17060" s="408">
        <v>160.61000000000001</v>
      </c>
      <c r="F17060" s="409">
        <v>43014.404166666667</v>
      </c>
      <c r="G17060" s="408">
        <v>0</v>
      </c>
    </row>
    <row r="17061" spans="1:7" ht="15" x14ac:dyDescent="0.2">
      <c r="A17061" s="407" t="s">
        <v>26891</v>
      </c>
      <c r="B17061" s="407" t="s">
        <v>26892</v>
      </c>
      <c r="C17061" s="408">
        <v>1.25</v>
      </c>
      <c r="D17061" s="408">
        <v>26.146470509794607</v>
      </c>
      <c r="E17061" s="408">
        <v>27.396470509794607</v>
      </c>
      <c r="F17061" s="409">
        <v>45552.70244212963</v>
      </c>
      <c r="G17061" s="408">
        <v>0</v>
      </c>
    </row>
    <row r="17062" spans="1:7" ht="15" x14ac:dyDescent="0.2">
      <c r="A17062" s="407" t="s">
        <v>26893</v>
      </c>
      <c r="B17062" s="407" t="s">
        <v>26894</v>
      </c>
      <c r="C17062" s="408">
        <v>0.75</v>
      </c>
      <c r="D17062" s="408">
        <v>22.0381</v>
      </c>
      <c r="E17062" s="408">
        <v>22.788099999999996</v>
      </c>
      <c r="F17062" s="409">
        <v>45062.628298611111</v>
      </c>
      <c r="G17062" s="408">
        <v>0</v>
      </c>
    </row>
    <row r="17063" spans="1:7" ht="15" x14ac:dyDescent="0.2">
      <c r="A17063" s="407" t="s">
        <v>26895</v>
      </c>
      <c r="B17063" s="407" t="s">
        <v>26896</v>
      </c>
      <c r="C17063" s="408">
        <v>2</v>
      </c>
      <c r="D17063" s="408">
        <v>59.379300000000001</v>
      </c>
      <c r="E17063" s="408">
        <v>61.379300000000001</v>
      </c>
      <c r="F17063" s="409">
        <v>45057.491608796299</v>
      </c>
      <c r="G17063" s="408">
        <v>0</v>
      </c>
    </row>
    <row r="17064" spans="1:7" ht="15" x14ac:dyDescent="0.2">
      <c r="A17064" s="407" t="s">
        <v>26897</v>
      </c>
      <c r="B17064" s="407" t="s">
        <v>26898</v>
      </c>
      <c r="C17064" s="408">
        <v>0</v>
      </c>
      <c r="D17064" s="408">
        <v>1.75</v>
      </c>
      <c r="E17064" s="408">
        <v>1.75</v>
      </c>
      <c r="F17064" s="409">
        <v>46045.36341435185</v>
      </c>
      <c r="G17064" s="408">
        <v>349</v>
      </c>
    </row>
    <row r="17065" spans="1:7" ht="15" x14ac:dyDescent="0.2">
      <c r="A17065" s="407" t="s">
        <v>26899</v>
      </c>
      <c r="B17065" s="407" t="s">
        <v>26900</v>
      </c>
      <c r="C17065" s="408">
        <v>0</v>
      </c>
      <c r="D17065" s="408">
        <v>15.95</v>
      </c>
      <c r="E17065" s="408">
        <v>15.95</v>
      </c>
      <c r="F17065" s="409">
        <v>44392.606550925928</v>
      </c>
      <c r="G17065" s="408">
        <v>12</v>
      </c>
    </row>
    <row r="17066" spans="1:7" ht="15" x14ac:dyDescent="0.2">
      <c r="A17066" s="407" t="s">
        <v>26901</v>
      </c>
      <c r="B17066" s="407" t="s">
        <v>26902</v>
      </c>
      <c r="C17066" s="408">
        <v>0</v>
      </c>
      <c r="D17066" s="408">
        <v>9.4</v>
      </c>
      <c r="E17066" s="408">
        <v>9.4</v>
      </c>
      <c r="F17066" s="409">
        <v>45632.492696759262</v>
      </c>
      <c r="G17066" s="408">
        <v>3</v>
      </c>
    </row>
    <row r="17067" spans="1:7" ht="15" x14ac:dyDescent="0.2">
      <c r="A17067" s="407" t="s">
        <v>26903</v>
      </c>
      <c r="B17067" s="407" t="s">
        <v>26904</v>
      </c>
      <c r="C17067" s="408">
        <v>0</v>
      </c>
      <c r="D17067" s="408">
        <v>3.18</v>
      </c>
      <c r="E17067" s="408">
        <v>3.18</v>
      </c>
      <c r="F17067" s="409">
        <v>45426.448958333334</v>
      </c>
      <c r="G17067" s="408">
        <v>199</v>
      </c>
    </row>
    <row r="17068" spans="1:7" ht="15" x14ac:dyDescent="0.2">
      <c r="A17068" s="407" t="s">
        <v>26905</v>
      </c>
      <c r="B17068" s="407" t="s">
        <v>26906</v>
      </c>
      <c r="C17068" s="408">
        <v>0</v>
      </c>
      <c r="D17068" s="408">
        <v>2.09</v>
      </c>
      <c r="E17068" s="408">
        <v>2.09</v>
      </c>
      <c r="F17068" s="409">
        <v>46035.348958333336</v>
      </c>
      <c r="G17068" s="408">
        <v>192</v>
      </c>
    </row>
    <row r="17069" spans="1:7" ht="15" x14ac:dyDescent="0.2">
      <c r="A17069" s="407" t="s">
        <v>34182</v>
      </c>
      <c r="B17069" s="407" t="s">
        <v>34183</v>
      </c>
      <c r="C17069" s="408">
        <v>1</v>
      </c>
      <c r="D17069" s="408">
        <v>3.18</v>
      </c>
      <c r="E17069" s="408">
        <v>4.18</v>
      </c>
      <c r="F17069" s="409">
        <v>45468.681145833332</v>
      </c>
      <c r="G17069" s="408">
        <v>0</v>
      </c>
    </row>
    <row r="17070" spans="1:7" ht="15" x14ac:dyDescent="0.2">
      <c r="A17070" s="407" t="s">
        <v>38779</v>
      </c>
      <c r="B17070" s="407" t="s">
        <v>38780</v>
      </c>
      <c r="C17070" s="408">
        <v>0</v>
      </c>
      <c r="D17070" s="408">
        <v>6.6</v>
      </c>
      <c r="E17070" s="408">
        <v>6.6</v>
      </c>
      <c r="F17070" s="409">
        <v>45804.394004629627</v>
      </c>
      <c r="G17070" s="408">
        <v>0</v>
      </c>
    </row>
    <row r="17071" spans="1:7" ht="15" x14ac:dyDescent="0.2">
      <c r="A17071" s="407" t="s">
        <v>26907</v>
      </c>
      <c r="B17071" s="407" t="s">
        <v>26908</v>
      </c>
      <c r="C17071" s="408">
        <v>0</v>
      </c>
      <c r="D17071" s="408">
        <v>1.42</v>
      </c>
      <c r="E17071" s="408">
        <v>1.42</v>
      </c>
      <c r="F17071" s="409">
        <v>45978.711041666669</v>
      </c>
      <c r="G17071" s="408">
        <v>445</v>
      </c>
    </row>
    <row r="17072" spans="1:7" ht="15" x14ac:dyDescent="0.2">
      <c r="A17072" s="407" t="s">
        <v>26909</v>
      </c>
      <c r="B17072" s="407" t="s">
        <v>26910</v>
      </c>
      <c r="C17072" s="408">
        <v>0</v>
      </c>
      <c r="D17072" s="408">
        <v>24.5</v>
      </c>
      <c r="E17072" s="408">
        <v>24.5</v>
      </c>
      <c r="F17072" s="409">
        <v>44888.383460648147</v>
      </c>
      <c r="G17072" s="408">
        <v>4</v>
      </c>
    </row>
    <row r="17073" spans="1:7" ht="15" x14ac:dyDescent="0.2">
      <c r="A17073" s="407" t="s">
        <v>34184</v>
      </c>
      <c r="B17073" s="407" t="s">
        <v>34185</v>
      </c>
      <c r="C17073" s="408">
        <v>1</v>
      </c>
      <c r="D17073" s="408">
        <v>0.83</v>
      </c>
      <c r="E17073" s="408">
        <v>4.33</v>
      </c>
      <c r="F17073" s="409">
        <v>45468.678819444445</v>
      </c>
      <c r="G17073" s="408">
        <v>0</v>
      </c>
    </row>
    <row r="17074" spans="1:7" ht="15" x14ac:dyDescent="0.2">
      <c r="A17074" s="407" t="s">
        <v>26911</v>
      </c>
      <c r="B17074" s="407" t="s">
        <v>26912</v>
      </c>
      <c r="C17074" s="408">
        <v>9.5</v>
      </c>
      <c r="D17074" s="408">
        <v>63.577540475333336</v>
      </c>
      <c r="E17074" s="408">
        <v>78.077540475333336</v>
      </c>
      <c r="F17074" s="409">
        <v>44973.447025462963</v>
      </c>
      <c r="G17074" s="408">
        <v>0</v>
      </c>
    </row>
    <row r="17075" spans="1:7" ht="15" x14ac:dyDescent="0.2">
      <c r="A17075" s="407" t="s">
        <v>26913</v>
      </c>
      <c r="B17075" s="407" t="s">
        <v>26914</v>
      </c>
      <c r="C17075" s="408">
        <v>13.5</v>
      </c>
      <c r="D17075" s="408">
        <v>136.34333199863875</v>
      </c>
      <c r="E17075" s="408">
        <v>165.34333199863875</v>
      </c>
      <c r="F17075" s="409">
        <v>44973.447511574072</v>
      </c>
      <c r="G17075" s="408">
        <v>0</v>
      </c>
    </row>
    <row r="17076" spans="1:7" ht="15" x14ac:dyDescent="0.2">
      <c r="A17076" s="407" t="s">
        <v>26915</v>
      </c>
      <c r="B17076" s="407" t="s">
        <v>26916</v>
      </c>
      <c r="C17076" s="408">
        <v>9.5</v>
      </c>
      <c r="D17076" s="408">
        <v>63.577540475333336</v>
      </c>
      <c r="E17076" s="408">
        <v>78.077540475333336</v>
      </c>
      <c r="F17076" s="409">
        <v>44973.448784722219</v>
      </c>
      <c r="G17076" s="408">
        <v>0</v>
      </c>
    </row>
    <row r="17077" spans="1:7" ht="15" x14ac:dyDescent="0.2">
      <c r="A17077" s="407" t="s">
        <v>26917</v>
      </c>
      <c r="B17077" s="407" t="s">
        <v>26918</v>
      </c>
      <c r="C17077" s="408">
        <v>13.5</v>
      </c>
      <c r="D17077" s="408">
        <v>136.34333199863875</v>
      </c>
      <c r="E17077" s="408">
        <v>165.34333199863875</v>
      </c>
      <c r="F17077" s="409">
        <v>44973.449155092596</v>
      </c>
      <c r="G17077" s="408">
        <v>0</v>
      </c>
    </row>
    <row r="17078" spans="1:7" ht="15" x14ac:dyDescent="0.2">
      <c r="A17078" s="407" t="s">
        <v>26919</v>
      </c>
      <c r="B17078" s="407" t="s">
        <v>26920</v>
      </c>
      <c r="C17078" s="408">
        <v>9.5</v>
      </c>
      <c r="D17078" s="408">
        <v>64.233470475333334</v>
      </c>
      <c r="E17078" s="408">
        <v>78.733470475333334</v>
      </c>
      <c r="F17078" s="409">
        <v>44973.447974537034</v>
      </c>
      <c r="G17078" s="408">
        <v>0</v>
      </c>
    </row>
    <row r="17079" spans="1:7" ht="15" x14ac:dyDescent="0.2">
      <c r="A17079" s="407" t="s">
        <v>26921</v>
      </c>
      <c r="B17079" s="407" t="s">
        <v>26922</v>
      </c>
      <c r="C17079" s="408">
        <v>13</v>
      </c>
      <c r="D17079" s="408">
        <v>137.02874199863876</v>
      </c>
      <c r="E17079" s="408">
        <v>155.52874199863876</v>
      </c>
      <c r="F17079" s="409">
        <v>44973.448437500003</v>
      </c>
      <c r="G17079" s="408">
        <v>0</v>
      </c>
    </row>
    <row r="17080" spans="1:7" ht="15" x14ac:dyDescent="0.2">
      <c r="A17080" s="407" t="s">
        <v>26923</v>
      </c>
      <c r="B17080" s="407" t="s">
        <v>26924</v>
      </c>
      <c r="C17080" s="408">
        <v>9.5</v>
      </c>
      <c r="D17080" s="408">
        <v>64.233470475333334</v>
      </c>
      <c r="E17080" s="408">
        <v>78.733470475333334</v>
      </c>
      <c r="F17080" s="409">
        <v>44973.449618055558</v>
      </c>
      <c r="G17080" s="408">
        <v>0</v>
      </c>
    </row>
    <row r="17081" spans="1:7" ht="15" x14ac:dyDescent="0.2">
      <c r="A17081" s="407" t="s">
        <v>26925</v>
      </c>
      <c r="B17081" s="407" t="s">
        <v>26926</v>
      </c>
      <c r="C17081" s="408">
        <v>13</v>
      </c>
      <c r="D17081" s="408">
        <v>138.07113044444446</v>
      </c>
      <c r="E17081" s="408">
        <v>156.57113044444446</v>
      </c>
      <c r="F17081" s="409">
        <v>44973.449930555558</v>
      </c>
      <c r="G17081" s="408">
        <v>0</v>
      </c>
    </row>
    <row r="17082" spans="1:7" ht="15" x14ac:dyDescent="0.2">
      <c r="A17082" s="407" t="s">
        <v>26927</v>
      </c>
      <c r="B17082" s="407" t="s">
        <v>26928</v>
      </c>
      <c r="C17082" s="408">
        <v>8.75</v>
      </c>
      <c r="D17082" s="408">
        <v>65.046040475333342</v>
      </c>
      <c r="E17082" s="408">
        <v>78.796040475333328</v>
      </c>
      <c r="F17082" s="409">
        <v>44973.45040509259</v>
      </c>
      <c r="G17082" s="408">
        <v>0</v>
      </c>
    </row>
    <row r="17083" spans="1:7" ht="15" x14ac:dyDescent="0.2">
      <c r="A17083" s="407" t="s">
        <v>26929</v>
      </c>
      <c r="B17083" s="407" t="s">
        <v>26930</v>
      </c>
      <c r="C17083" s="408">
        <v>12.750000000000002</v>
      </c>
      <c r="D17083" s="408">
        <v>137.81310647533334</v>
      </c>
      <c r="E17083" s="408">
        <v>156.06310647533334</v>
      </c>
      <c r="F17083" s="409">
        <v>44973.450821759259</v>
      </c>
      <c r="G17083" s="408">
        <v>0</v>
      </c>
    </row>
    <row r="17084" spans="1:7" ht="15" x14ac:dyDescent="0.2">
      <c r="A17084" s="407" t="s">
        <v>26931</v>
      </c>
      <c r="B17084" s="407" t="s">
        <v>26932</v>
      </c>
      <c r="C17084" s="408">
        <v>8.75</v>
      </c>
      <c r="D17084" s="408">
        <v>65.046040475333342</v>
      </c>
      <c r="E17084" s="408">
        <v>78.796040475333328</v>
      </c>
      <c r="F17084" s="409">
        <v>45112.604143518518</v>
      </c>
      <c r="G17084" s="408">
        <v>0</v>
      </c>
    </row>
    <row r="17085" spans="1:7" ht="15" x14ac:dyDescent="0.2">
      <c r="A17085" s="407" t="s">
        <v>26933</v>
      </c>
      <c r="B17085" s="407" t="s">
        <v>26934</v>
      </c>
      <c r="C17085" s="408">
        <v>12.750000000000002</v>
      </c>
      <c r="D17085" s="408">
        <v>137.81310647533334</v>
      </c>
      <c r="E17085" s="408">
        <v>156.06310647533334</v>
      </c>
      <c r="F17085" s="409">
        <v>44974.46802083333</v>
      </c>
      <c r="G17085" s="408">
        <v>0</v>
      </c>
    </row>
    <row r="17086" spans="1:7" ht="15" x14ac:dyDescent="0.2">
      <c r="A17086" s="407" t="s">
        <v>26935</v>
      </c>
      <c r="B17086" s="407" t="s">
        <v>26936</v>
      </c>
      <c r="C17086" s="408">
        <v>8</v>
      </c>
      <c r="D17086" s="408">
        <v>67.493540475333333</v>
      </c>
      <c r="E17086" s="408">
        <v>80.493540475333333</v>
      </c>
      <c r="F17086" s="409">
        <v>44973.451886574076</v>
      </c>
      <c r="G17086" s="408">
        <v>0</v>
      </c>
    </row>
    <row r="17087" spans="1:7" ht="15" x14ac:dyDescent="0.2">
      <c r="A17087" s="407" t="s">
        <v>26937</v>
      </c>
      <c r="B17087" s="407" t="s">
        <v>26938</v>
      </c>
      <c r="C17087" s="408">
        <v>12.750000000000002</v>
      </c>
      <c r="D17087" s="408">
        <v>140.26060647533333</v>
      </c>
      <c r="E17087" s="408">
        <v>158.51060647533333</v>
      </c>
      <c r="F17087" s="409">
        <v>44973.452222222222</v>
      </c>
      <c r="G17087" s="408">
        <v>0</v>
      </c>
    </row>
    <row r="17088" spans="1:7" ht="15" x14ac:dyDescent="0.2">
      <c r="A17088" s="407" t="s">
        <v>26939</v>
      </c>
      <c r="B17088" s="407" t="s">
        <v>26940</v>
      </c>
      <c r="C17088" s="408">
        <v>8</v>
      </c>
      <c r="D17088" s="408">
        <v>67.493540475333333</v>
      </c>
      <c r="E17088" s="408">
        <v>80.493540475333333</v>
      </c>
      <c r="F17088" s="409">
        <v>44974.464456018519</v>
      </c>
      <c r="G17088" s="408">
        <v>0</v>
      </c>
    </row>
    <row r="17089" spans="1:7" ht="15" x14ac:dyDescent="0.2">
      <c r="A17089" s="407" t="s">
        <v>26941</v>
      </c>
      <c r="B17089" s="407" t="s">
        <v>26942</v>
      </c>
      <c r="C17089" s="408">
        <v>12.750000000000002</v>
      </c>
      <c r="D17089" s="408">
        <v>140.26060647533333</v>
      </c>
      <c r="E17089" s="408">
        <v>158.51060647533333</v>
      </c>
      <c r="F17089" s="409">
        <v>44974.464965277781</v>
      </c>
      <c r="G17089" s="408">
        <v>0</v>
      </c>
    </row>
    <row r="17090" spans="1:7" ht="15" x14ac:dyDescent="0.2">
      <c r="A17090" s="407" t="s">
        <v>38781</v>
      </c>
      <c r="B17090" s="407" t="s">
        <v>38782</v>
      </c>
      <c r="C17090" s="408">
        <v>11.249999999999998</v>
      </c>
      <c r="D17090" s="408">
        <v>108.48399332006596</v>
      </c>
      <c r="E17090" s="408">
        <v>135.23399332006596</v>
      </c>
      <c r="F17090" s="409">
        <v>44963.595717592594</v>
      </c>
      <c r="G17090" s="408">
        <v>0</v>
      </c>
    </row>
    <row r="17091" spans="1:7" ht="15" x14ac:dyDescent="0.2">
      <c r="A17091" s="407" t="s">
        <v>26943</v>
      </c>
      <c r="B17091" s="407" t="s">
        <v>26944</v>
      </c>
      <c r="C17091" s="408">
        <v>9.25</v>
      </c>
      <c r="D17091" s="408">
        <v>63.60951626601048</v>
      </c>
      <c r="E17091" s="408">
        <v>77.859516266010473</v>
      </c>
      <c r="F17091" s="409">
        <v>44974.47011574074</v>
      </c>
      <c r="G17091" s="408">
        <v>0</v>
      </c>
    </row>
    <row r="17092" spans="1:7" ht="15" x14ac:dyDescent="0.2">
      <c r="A17092" s="407" t="s">
        <v>26945</v>
      </c>
      <c r="B17092" s="407" t="s">
        <v>26946</v>
      </c>
      <c r="C17092" s="408">
        <v>12.750000000000002</v>
      </c>
      <c r="D17092" s="408">
        <v>137.69262044444446</v>
      </c>
      <c r="E17092" s="408">
        <v>155.94262044444443</v>
      </c>
      <c r="F17092" s="409">
        <v>44974.470381944448</v>
      </c>
      <c r="G17092" s="408">
        <v>0</v>
      </c>
    </row>
    <row r="17093" spans="1:7" ht="15" x14ac:dyDescent="0.2">
      <c r="A17093" s="407" t="s">
        <v>26947</v>
      </c>
      <c r="B17093" s="407" t="s">
        <v>26948</v>
      </c>
      <c r="C17093" s="408">
        <v>9.25</v>
      </c>
      <c r="D17093" s="408">
        <v>63.60951626601048</v>
      </c>
      <c r="E17093" s="408">
        <v>77.859516266010473</v>
      </c>
      <c r="F17093" s="409">
        <v>44974.470625000002</v>
      </c>
      <c r="G17093" s="408">
        <v>0</v>
      </c>
    </row>
    <row r="17094" spans="1:7" ht="15" x14ac:dyDescent="0.2">
      <c r="A17094" s="407" t="s">
        <v>26949</v>
      </c>
      <c r="B17094" s="407" t="s">
        <v>26950</v>
      </c>
      <c r="C17094" s="408">
        <v>12.750000000000002</v>
      </c>
      <c r="D17094" s="408">
        <v>136.65023199863876</v>
      </c>
      <c r="E17094" s="408">
        <v>154.90023199863876</v>
      </c>
      <c r="F17094" s="409">
        <v>44974.470868055556</v>
      </c>
      <c r="G17094" s="408">
        <v>0</v>
      </c>
    </row>
    <row r="17095" spans="1:7" ht="15" x14ac:dyDescent="0.2">
      <c r="A17095" s="407" t="s">
        <v>26951</v>
      </c>
      <c r="B17095" s="407" t="s">
        <v>26952</v>
      </c>
      <c r="C17095" s="408">
        <v>13.5</v>
      </c>
      <c r="D17095" s="408">
        <v>100.39215761733334</v>
      </c>
      <c r="E17095" s="408">
        <v>118.89215761733334</v>
      </c>
      <c r="F17095" s="409">
        <v>44974.473333333335</v>
      </c>
      <c r="G17095" s="408">
        <v>0</v>
      </c>
    </row>
    <row r="17096" spans="1:7" ht="15" x14ac:dyDescent="0.2">
      <c r="A17096" s="407" t="s">
        <v>26953</v>
      </c>
      <c r="B17096" s="407" t="s">
        <v>26954</v>
      </c>
      <c r="C17096" s="408">
        <v>18.75</v>
      </c>
      <c r="D17096" s="408">
        <v>190.9396267262301</v>
      </c>
      <c r="E17096" s="408">
        <v>225.18962672623013</v>
      </c>
      <c r="F17096" s="409">
        <v>44974.473611111112</v>
      </c>
      <c r="G17096" s="408">
        <v>0</v>
      </c>
    </row>
    <row r="17097" spans="1:7" ht="15" x14ac:dyDescent="0.2">
      <c r="A17097" s="407" t="s">
        <v>26955</v>
      </c>
      <c r="B17097" s="407" t="s">
        <v>26956</v>
      </c>
      <c r="C17097" s="408">
        <v>13.5</v>
      </c>
      <c r="D17097" s="408">
        <v>101.70401761733334</v>
      </c>
      <c r="E17097" s="408">
        <v>120.20401761733334</v>
      </c>
      <c r="F17097" s="409">
        <v>44974.473854166667</v>
      </c>
      <c r="G17097" s="408">
        <v>0</v>
      </c>
    </row>
    <row r="17098" spans="1:7" ht="15" x14ac:dyDescent="0.2">
      <c r="A17098" s="407" t="s">
        <v>26957</v>
      </c>
      <c r="B17098" s="407" t="s">
        <v>26958</v>
      </c>
      <c r="C17098" s="408">
        <v>17.75</v>
      </c>
      <c r="D17098" s="408">
        <v>192.31039999999999</v>
      </c>
      <c r="E17098" s="408">
        <v>215.56039999999999</v>
      </c>
      <c r="F17098" s="409">
        <v>44974.474189814813</v>
      </c>
      <c r="G17098" s="408">
        <v>0</v>
      </c>
    </row>
    <row r="17099" spans="1:7" ht="15" x14ac:dyDescent="0.2">
      <c r="A17099" s="407" t="s">
        <v>26959</v>
      </c>
      <c r="B17099" s="407" t="s">
        <v>26960</v>
      </c>
      <c r="C17099" s="408">
        <v>13</v>
      </c>
      <c r="D17099" s="408">
        <v>110.0818</v>
      </c>
      <c r="E17099" s="408">
        <v>128.08179999999999</v>
      </c>
      <c r="F17099" s="409">
        <v>44974.468333333331</v>
      </c>
      <c r="G17099" s="408">
        <v>0</v>
      </c>
    </row>
    <row r="17100" spans="1:7" ht="15" x14ac:dyDescent="0.2">
      <c r="A17100" s="407" t="s">
        <v>26961</v>
      </c>
      <c r="B17100" s="407" t="s">
        <v>26962</v>
      </c>
      <c r="C17100" s="408">
        <v>17.25</v>
      </c>
      <c r="D17100" s="408">
        <v>194.0086</v>
      </c>
      <c r="E17100" s="408">
        <v>216.7586</v>
      </c>
      <c r="F17100" s="409">
        <v>44974.468668981484</v>
      </c>
      <c r="G17100" s="408">
        <v>0</v>
      </c>
    </row>
    <row r="17101" spans="1:7" ht="15" x14ac:dyDescent="0.2">
      <c r="A17101" s="407" t="s">
        <v>26963</v>
      </c>
      <c r="B17101" s="407" t="s">
        <v>26964</v>
      </c>
      <c r="C17101" s="408">
        <v>13</v>
      </c>
      <c r="D17101" s="408">
        <v>115.1968145830656</v>
      </c>
      <c r="E17101" s="408">
        <v>133.19681458306562</v>
      </c>
      <c r="F17101" s="409">
        <v>44974.465312499997</v>
      </c>
      <c r="G17101" s="408">
        <v>0</v>
      </c>
    </row>
    <row r="17102" spans="1:7" ht="15" x14ac:dyDescent="0.2">
      <c r="A17102" s="407" t="s">
        <v>26965</v>
      </c>
      <c r="B17102" s="407" t="s">
        <v>26966</v>
      </c>
      <c r="C17102" s="408">
        <v>17.25</v>
      </c>
      <c r="D17102" s="408">
        <v>200.33806361733332</v>
      </c>
      <c r="E17102" s="408">
        <v>223.08806361733335</v>
      </c>
      <c r="F17102" s="409">
        <v>44974.465671296297</v>
      </c>
      <c r="G17102" s="408">
        <v>0</v>
      </c>
    </row>
    <row r="17103" spans="1:7" ht="15" x14ac:dyDescent="0.2">
      <c r="A17103" s="407" t="s">
        <v>26967</v>
      </c>
      <c r="B17103" s="407" t="s">
        <v>26968</v>
      </c>
      <c r="C17103" s="408">
        <v>10.5</v>
      </c>
      <c r="D17103" s="408">
        <v>68.224771585431171</v>
      </c>
      <c r="E17103" s="408">
        <v>93.724771585431171</v>
      </c>
      <c r="F17103" s="409">
        <v>44974.471134259256</v>
      </c>
      <c r="G17103" s="408">
        <v>0</v>
      </c>
    </row>
    <row r="17104" spans="1:7" ht="15" x14ac:dyDescent="0.2">
      <c r="A17104" s="407" t="s">
        <v>26969</v>
      </c>
      <c r="B17104" s="407" t="s">
        <v>26970</v>
      </c>
      <c r="C17104" s="408">
        <v>13.75</v>
      </c>
      <c r="D17104" s="408">
        <v>138.8402715854312</v>
      </c>
      <c r="E17104" s="408">
        <v>168.0902715854312</v>
      </c>
      <c r="F17104" s="409">
        <v>44974.471377314818</v>
      </c>
      <c r="G17104" s="408">
        <v>0</v>
      </c>
    </row>
    <row r="17105" spans="1:7" ht="15" x14ac:dyDescent="0.2">
      <c r="A17105" s="407" t="s">
        <v>26971</v>
      </c>
      <c r="B17105" s="407" t="s">
        <v>26972</v>
      </c>
      <c r="C17105" s="408">
        <v>19</v>
      </c>
      <c r="D17105" s="408">
        <v>98.210097617333332</v>
      </c>
      <c r="E17105" s="408">
        <v>124.71009761733333</v>
      </c>
      <c r="F17105" s="409">
        <v>44974.475335648145</v>
      </c>
      <c r="G17105" s="408">
        <v>0</v>
      </c>
    </row>
    <row r="17106" spans="1:7" ht="15" x14ac:dyDescent="0.2">
      <c r="A17106" s="407" t="s">
        <v>26973</v>
      </c>
      <c r="B17106" s="407" t="s">
        <v>26974</v>
      </c>
      <c r="C17106" s="408">
        <v>27</v>
      </c>
      <c r="D17106" s="408">
        <v>244.89789999999999</v>
      </c>
      <c r="E17106" s="408">
        <v>289.89789999999999</v>
      </c>
      <c r="F17106" s="409">
        <v>44974.475555555553</v>
      </c>
      <c r="G17106" s="408">
        <v>0</v>
      </c>
    </row>
    <row r="17107" spans="1:7" ht="15" x14ac:dyDescent="0.2">
      <c r="A17107" s="407" t="s">
        <v>26975</v>
      </c>
      <c r="B17107" s="407" t="s">
        <v>26976</v>
      </c>
      <c r="C17107" s="408">
        <v>19</v>
      </c>
      <c r="D17107" s="408">
        <v>99.521957617333328</v>
      </c>
      <c r="E17107" s="408">
        <v>126.02195761733334</v>
      </c>
      <c r="F17107" s="409">
        <v>44974.475856481484</v>
      </c>
      <c r="G17107" s="408">
        <v>0</v>
      </c>
    </row>
    <row r="17108" spans="1:7" ht="15" x14ac:dyDescent="0.2">
      <c r="A17108" s="407" t="s">
        <v>26977</v>
      </c>
      <c r="B17108" s="407" t="s">
        <v>26978</v>
      </c>
      <c r="C17108" s="408">
        <v>22.916666666666664</v>
      </c>
      <c r="D17108" s="408">
        <v>210.49006443964325</v>
      </c>
      <c r="E17108" s="408">
        <v>251.82339777297659</v>
      </c>
      <c r="F17108" s="409">
        <v>44974.47619212963</v>
      </c>
      <c r="G17108" s="408">
        <v>0</v>
      </c>
    </row>
    <row r="17109" spans="1:7" ht="15" x14ac:dyDescent="0.2">
      <c r="A17109" s="407" t="s">
        <v>26979</v>
      </c>
      <c r="B17109" s="407" t="s">
        <v>26980</v>
      </c>
      <c r="C17109" s="408">
        <v>18.5</v>
      </c>
      <c r="D17109" s="408">
        <v>101.14709761733334</v>
      </c>
      <c r="E17109" s="408">
        <v>127.14709761733333</v>
      </c>
      <c r="F17109" s="409">
        <v>44974.469027777777</v>
      </c>
      <c r="G17109" s="408">
        <v>0</v>
      </c>
    </row>
    <row r="17110" spans="1:7" ht="15" x14ac:dyDescent="0.2">
      <c r="A17110" s="407" t="s">
        <v>26981</v>
      </c>
      <c r="B17110" s="407" t="s">
        <v>26982</v>
      </c>
      <c r="C17110" s="408">
        <v>25.5</v>
      </c>
      <c r="D17110" s="408">
        <v>247.96690000000001</v>
      </c>
      <c r="E17110" s="408">
        <v>281.46690000000001</v>
      </c>
      <c r="F17110" s="409">
        <v>44974.469259259262</v>
      </c>
      <c r="G17110" s="408">
        <v>0</v>
      </c>
    </row>
    <row r="17111" spans="1:7" ht="15" x14ac:dyDescent="0.2">
      <c r="A17111" s="407" t="s">
        <v>26983</v>
      </c>
      <c r="B17111" s="407" t="s">
        <v>26984</v>
      </c>
      <c r="C17111" s="408">
        <v>18.5</v>
      </c>
      <c r="D17111" s="408">
        <v>104.9119</v>
      </c>
      <c r="E17111" s="408">
        <v>130.9119</v>
      </c>
      <c r="F17111" s="409">
        <v>44974.465925925928</v>
      </c>
      <c r="G17111" s="408">
        <v>0</v>
      </c>
    </row>
    <row r="17112" spans="1:7" ht="15" x14ac:dyDescent="0.2">
      <c r="A17112" s="407" t="s">
        <v>26985</v>
      </c>
      <c r="B17112" s="407" t="s">
        <v>26986</v>
      </c>
      <c r="C17112" s="408">
        <v>25.5</v>
      </c>
      <c r="D17112" s="408">
        <v>253.08189999999999</v>
      </c>
      <c r="E17112" s="408">
        <v>286.58190000000002</v>
      </c>
      <c r="F17112" s="409">
        <v>44974.466273148151</v>
      </c>
      <c r="G17112" s="408">
        <v>0</v>
      </c>
    </row>
    <row r="17113" spans="1:7" ht="15" x14ac:dyDescent="0.2">
      <c r="A17113" s="407" t="s">
        <v>26987</v>
      </c>
      <c r="B17113" s="407" t="s">
        <v>26988</v>
      </c>
      <c r="C17113" s="408">
        <v>16.416666666666668</v>
      </c>
      <c r="D17113" s="408">
        <v>79.057124321743117</v>
      </c>
      <c r="E17113" s="408">
        <v>113.39045765507646</v>
      </c>
      <c r="F17113" s="409">
        <v>44974.471597222226</v>
      </c>
      <c r="G17113" s="408">
        <v>0</v>
      </c>
    </row>
    <row r="17114" spans="1:7" ht="15" x14ac:dyDescent="0.2">
      <c r="A17114" s="407" t="s">
        <v>26989</v>
      </c>
      <c r="B17114" s="407" t="s">
        <v>26990</v>
      </c>
      <c r="C17114" s="408">
        <v>22.916666666666664</v>
      </c>
      <c r="D17114" s="408">
        <v>208.72751229988518</v>
      </c>
      <c r="E17114" s="408">
        <v>250.06084563321855</v>
      </c>
      <c r="F17114" s="409">
        <v>44974.471909722219</v>
      </c>
      <c r="G17114" s="408">
        <v>0</v>
      </c>
    </row>
    <row r="17115" spans="1:7" ht="15" x14ac:dyDescent="0.2">
      <c r="A17115" s="407" t="s">
        <v>26991</v>
      </c>
      <c r="B17115" s="407" t="s">
        <v>26992</v>
      </c>
      <c r="C17115" s="408">
        <v>27.5</v>
      </c>
      <c r="D17115" s="408">
        <v>233.68299285200001</v>
      </c>
      <c r="E17115" s="408">
        <v>283.68299285199998</v>
      </c>
      <c r="F17115" s="409">
        <v>44974.457372685189</v>
      </c>
      <c r="G17115" s="408">
        <v>0</v>
      </c>
    </row>
    <row r="17116" spans="1:7" ht="15" x14ac:dyDescent="0.2">
      <c r="A17116" s="407" t="s">
        <v>26993</v>
      </c>
      <c r="B17116" s="407" t="s">
        <v>26994</v>
      </c>
      <c r="C17116" s="408">
        <v>35.75</v>
      </c>
      <c r="D17116" s="408">
        <v>435.57949355555559</v>
      </c>
      <c r="E17116" s="408">
        <v>489.82949355555559</v>
      </c>
      <c r="F17116" s="409">
        <v>44974.45821759259</v>
      </c>
      <c r="G17116" s="408">
        <v>0</v>
      </c>
    </row>
    <row r="17117" spans="1:7" ht="15" x14ac:dyDescent="0.2">
      <c r="A17117" s="407" t="s">
        <v>26995</v>
      </c>
      <c r="B17117" s="407" t="s">
        <v>26996</v>
      </c>
      <c r="C17117" s="408">
        <v>28</v>
      </c>
      <c r="D17117" s="408">
        <v>243.60801279199998</v>
      </c>
      <c r="E17117" s="408">
        <v>299.10801279200001</v>
      </c>
      <c r="F17117" s="409">
        <v>44974.458518518521</v>
      </c>
      <c r="G17117" s="408">
        <v>6</v>
      </c>
    </row>
    <row r="17118" spans="1:7" ht="15" x14ac:dyDescent="0.2">
      <c r="A17118" s="407" t="s">
        <v>26997</v>
      </c>
      <c r="B17118" s="407" t="s">
        <v>26998</v>
      </c>
      <c r="C17118" s="408">
        <v>37.25</v>
      </c>
      <c r="D17118" s="408">
        <v>439.17645079200003</v>
      </c>
      <c r="E17118" s="408">
        <v>504.92645079200003</v>
      </c>
      <c r="F17118" s="409">
        <v>44974.458865740744</v>
      </c>
      <c r="G17118" s="408">
        <v>0</v>
      </c>
    </row>
    <row r="17119" spans="1:7" ht="15" x14ac:dyDescent="0.2">
      <c r="A17119" s="407" t="s">
        <v>26999</v>
      </c>
      <c r="B17119" s="407" t="s">
        <v>26994</v>
      </c>
      <c r="C17119" s="408">
        <v>37.25</v>
      </c>
      <c r="D17119" s="408">
        <v>338.78594191103105</v>
      </c>
      <c r="E17119" s="408">
        <v>404.53594191103099</v>
      </c>
      <c r="F17119" s="409">
        <v>44974.459398148145</v>
      </c>
      <c r="G17119" s="408">
        <v>0</v>
      </c>
    </row>
    <row r="17120" spans="1:7" ht="15" x14ac:dyDescent="0.2">
      <c r="A17120" s="407" t="s">
        <v>27000</v>
      </c>
      <c r="B17120" s="407" t="s">
        <v>26998</v>
      </c>
      <c r="C17120" s="408">
        <v>34.75</v>
      </c>
      <c r="D17120" s="408">
        <v>455.52300000000002</v>
      </c>
      <c r="E17120" s="408">
        <v>519.77300000000002</v>
      </c>
      <c r="F17120" s="409">
        <v>44974.459745370368</v>
      </c>
      <c r="G17120" s="408">
        <v>0</v>
      </c>
    </row>
    <row r="17121" spans="1:7" ht="15" x14ac:dyDescent="0.2">
      <c r="A17121" s="407" t="s">
        <v>27001</v>
      </c>
      <c r="B17121" s="407" t="s">
        <v>27002</v>
      </c>
      <c r="C17121" s="408">
        <v>56.5</v>
      </c>
      <c r="D17121" s="408">
        <v>668.32324392643807</v>
      </c>
      <c r="E17121" s="408">
        <v>734.82324392643807</v>
      </c>
      <c r="F17121" s="409">
        <v>44974.461747685185</v>
      </c>
      <c r="G17121" s="408">
        <v>0</v>
      </c>
    </row>
    <row r="17122" spans="1:7" ht="15" x14ac:dyDescent="0.2">
      <c r="A17122" s="407" t="s">
        <v>27003</v>
      </c>
      <c r="B17122" s="407" t="s">
        <v>27004</v>
      </c>
      <c r="C17122" s="408">
        <v>87.166666666666657</v>
      </c>
      <c r="D17122" s="408">
        <v>1186.3931182369288</v>
      </c>
      <c r="E17122" s="408">
        <v>1294.4764515702623</v>
      </c>
      <c r="F17122" s="409">
        <v>45092.435208333336</v>
      </c>
      <c r="G17122" s="408">
        <v>0</v>
      </c>
    </row>
    <row r="17123" spans="1:7" ht="15" x14ac:dyDescent="0.2">
      <c r="A17123" s="407" t="s">
        <v>27005</v>
      </c>
      <c r="B17123" s="407" t="s">
        <v>27006</v>
      </c>
      <c r="C17123" s="408">
        <v>24.581800000000001</v>
      </c>
      <c r="D17123" s="408">
        <v>147.08330000000001</v>
      </c>
      <c r="E17123" s="408">
        <v>171.6651</v>
      </c>
      <c r="F17123" s="409">
        <v>44974.512199074074</v>
      </c>
      <c r="G17123" s="408">
        <v>0</v>
      </c>
    </row>
    <row r="17124" spans="1:7" ht="15" x14ac:dyDescent="0.2">
      <c r="A17124" s="407" t="s">
        <v>27007</v>
      </c>
      <c r="B17124" s="407" t="s">
        <v>27008</v>
      </c>
      <c r="C17124" s="408">
        <v>29.581800000000001</v>
      </c>
      <c r="D17124" s="408">
        <v>437.70909999999998</v>
      </c>
      <c r="E17124" s="408">
        <v>467.29090000000002</v>
      </c>
      <c r="F17124" s="409">
        <v>45713.615613425929</v>
      </c>
      <c r="G17124" s="408">
        <v>0</v>
      </c>
    </row>
    <row r="17125" spans="1:7" ht="15" x14ac:dyDescent="0.2">
      <c r="A17125" s="407" t="s">
        <v>27009</v>
      </c>
      <c r="B17125" s="407" t="s">
        <v>27010</v>
      </c>
      <c r="C17125" s="408">
        <v>18.5</v>
      </c>
      <c r="D17125" s="408">
        <v>160.96205848098833</v>
      </c>
      <c r="E17125" s="408">
        <v>216.96205848098836</v>
      </c>
      <c r="F17125" s="409">
        <v>44974.513032407405</v>
      </c>
      <c r="G17125" s="408">
        <v>0</v>
      </c>
    </row>
    <row r="17126" spans="1:7" ht="15" x14ac:dyDescent="0.2">
      <c r="A17126" s="407" t="s">
        <v>27011</v>
      </c>
      <c r="B17126" s="407" t="s">
        <v>27012</v>
      </c>
      <c r="C17126" s="408">
        <v>25.500000000000004</v>
      </c>
      <c r="D17126" s="408">
        <v>307.82853790162835</v>
      </c>
      <c r="E17126" s="408">
        <v>371.32853790162841</v>
      </c>
      <c r="F17126" s="409">
        <v>44974.513206018521</v>
      </c>
      <c r="G17126" s="408">
        <v>0</v>
      </c>
    </row>
    <row r="17127" spans="1:7" ht="15" x14ac:dyDescent="0.2">
      <c r="A17127" s="407" t="s">
        <v>27013</v>
      </c>
      <c r="B17127" s="407" t="s">
        <v>27014</v>
      </c>
      <c r="C17127" s="408">
        <v>10.5</v>
      </c>
      <c r="D17127" s="408">
        <v>101.50436092049975</v>
      </c>
      <c r="E17127" s="408">
        <v>137.00436092049975</v>
      </c>
      <c r="F17127" s="409">
        <v>44974.513611111113</v>
      </c>
      <c r="G17127" s="408">
        <v>0</v>
      </c>
    </row>
    <row r="17128" spans="1:7" ht="15" x14ac:dyDescent="0.2">
      <c r="A17128" s="407" t="s">
        <v>27015</v>
      </c>
      <c r="B17128" s="407" t="s">
        <v>27016</v>
      </c>
      <c r="C17128" s="408">
        <v>18</v>
      </c>
      <c r="D17128" s="408">
        <v>174.1284</v>
      </c>
      <c r="E17128" s="408">
        <v>217.6284</v>
      </c>
      <c r="F17128" s="409">
        <v>44974.513831018521</v>
      </c>
      <c r="G17128" s="408">
        <v>0</v>
      </c>
    </row>
    <row r="17129" spans="1:7" ht="15" x14ac:dyDescent="0.2">
      <c r="A17129" s="407" t="s">
        <v>27017</v>
      </c>
      <c r="B17129" s="407" t="s">
        <v>27018</v>
      </c>
      <c r="C17129" s="408">
        <v>10.5</v>
      </c>
      <c r="D17129" s="408">
        <v>66.80361154628909</v>
      </c>
      <c r="E17129" s="408">
        <v>102.3036115462891</v>
      </c>
      <c r="F17129" s="409">
        <v>44974.514016203706</v>
      </c>
      <c r="G17129" s="408">
        <v>0</v>
      </c>
    </row>
    <row r="17130" spans="1:7" ht="15" x14ac:dyDescent="0.2">
      <c r="A17130" s="407" t="s">
        <v>27019</v>
      </c>
      <c r="B17130" s="407" t="s">
        <v>27020</v>
      </c>
      <c r="C17130" s="408">
        <v>13.75</v>
      </c>
      <c r="D17130" s="408">
        <v>130.15711154628909</v>
      </c>
      <c r="E17130" s="408">
        <v>169.40711154628909</v>
      </c>
      <c r="F17130" s="409">
        <v>44974.514247685183</v>
      </c>
      <c r="G17130" s="408">
        <v>0</v>
      </c>
    </row>
    <row r="17131" spans="1:7" ht="15" x14ac:dyDescent="0.2">
      <c r="A17131" s="407" t="s">
        <v>27021</v>
      </c>
      <c r="B17131" s="407" t="s">
        <v>27022</v>
      </c>
      <c r="C17131" s="408">
        <v>17</v>
      </c>
      <c r="D17131" s="408">
        <v>101.45950922877287</v>
      </c>
      <c r="E17131" s="408">
        <v>148.45950922877287</v>
      </c>
      <c r="F17131" s="409">
        <v>44974.514513888891</v>
      </c>
      <c r="G17131" s="408">
        <v>0</v>
      </c>
    </row>
    <row r="17132" spans="1:7" ht="15" x14ac:dyDescent="0.2">
      <c r="A17132" s="407" t="s">
        <v>27023</v>
      </c>
      <c r="B17132" s="407" t="s">
        <v>27024</v>
      </c>
      <c r="C17132" s="408">
        <v>31</v>
      </c>
      <c r="D17132" s="408">
        <v>292.49270000000001</v>
      </c>
      <c r="E17132" s="408">
        <v>353.99270000000001</v>
      </c>
      <c r="F17132" s="409">
        <v>44974.514710648145</v>
      </c>
      <c r="G17132" s="408">
        <v>0</v>
      </c>
    </row>
    <row r="17133" spans="1:7" ht="15" x14ac:dyDescent="0.2">
      <c r="A17133" s="407" t="s">
        <v>27025</v>
      </c>
      <c r="B17133" s="407" t="s">
        <v>27026</v>
      </c>
      <c r="C17133" s="408">
        <v>17</v>
      </c>
      <c r="D17133" s="408">
        <v>143.0653470170426</v>
      </c>
      <c r="E17133" s="408">
        <v>190.0653470170426</v>
      </c>
      <c r="F17133" s="409">
        <v>44974.514930555553</v>
      </c>
      <c r="G17133" s="408">
        <v>0</v>
      </c>
    </row>
    <row r="17134" spans="1:7" ht="15" x14ac:dyDescent="0.2">
      <c r="A17134" s="407" t="s">
        <v>27027</v>
      </c>
      <c r="B17134" s="407" t="s">
        <v>27028</v>
      </c>
      <c r="C17134" s="408">
        <v>23.499999999999996</v>
      </c>
      <c r="D17134" s="408">
        <v>228.16650922877287</v>
      </c>
      <c r="E17134" s="408">
        <v>282.16650922877284</v>
      </c>
      <c r="F17134" s="409">
        <v>44974.515243055554</v>
      </c>
      <c r="G17134" s="408">
        <v>0</v>
      </c>
    </row>
    <row r="17135" spans="1:7" ht="15" x14ac:dyDescent="0.2">
      <c r="A17135" s="407" t="s">
        <v>27029</v>
      </c>
      <c r="B17135" s="407" t="s">
        <v>27030</v>
      </c>
      <c r="C17135" s="408">
        <v>11.540900000000001</v>
      </c>
      <c r="D17135" s="408">
        <v>74.503100000000003</v>
      </c>
      <c r="E17135" s="408">
        <v>86.043999999999997</v>
      </c>
      <c r="F17135" s="409">
        <v>44974.515451388892</v>
      </c>
      <c r="G17135" s="408">
        <v>0</v>
      </c>
    </row>
    <row r="17136" spans="1:7" ht="15" x14ac:dyDescent="0.2">
      <c r="A17136" s="407" t="s">
        <v>27031</v>
      </c>
      <c r="B17136" s="407" t="s">
        <v>27032</v>
      </c>
      <c r="C17136" s="408">
        <v>12.499999999999998</v>
      </c>
      <c r="D17136" s="408">
        <v>154.25505798101509</v>
      </c>
      <c r="E17136" s="408">
        <v>184.75505798101511</v>
      </c>
      <c r="F17136" s="409">
        <v>44974.515798611108</v>
      </c>
      <c r="G17136" s="408">
        <v>0</v>
      </c>
    </row>
    <row r="17137" spans="1:7" ht="15" x14ac:dyDescent="0.2">
      <c r="A17137" s="407" t="s">
        <v>27033</v>
      </c>
      <c r="B17137" s="407" t="s">
        <v>27034</v>
      </c>
      <c r="C17137" s="408">
        <v>11.541</v>
      </c>
      <c r="D17137" s="408">
        <v>74.503100000000003</v>
      </c>
      <c r="E17137" s="408">
        <v>86.0441</v>
      </c>
      <c r="F17137" s="409">
        <v>44974.51599537037</v>
      </c>
      <c r="G17137" s="408">
        <v>0</v>
      </c>
    </row>
    <row r="17138" spans="1:7" ht="15" x14ac:dyDescent="0.2">
      <c r="A17138" s="407" t="s">
        <v>27035</v>
      </c>
      <c r="B17138" s="407" t="s">
        <v>27036</v>
      </c>
      <c r="C17138" s="408">
        <v>14.040900000000001</v>
      </c>
      <c r="D17138" s="408">
        <v>138.04599999999999</v>
      </c>
      <c r="E17138" s="408">
        <v>152.08690000000001</v>
      </c>
      <c r="F17138" s="409">
        <v>44974.516203703701</v>
      </c>
      <c r="G17138" s="408">
        <v>0</v>
      </c>
    </row>
    <row r="17139" spans="1:7" ht="15" x14ac:dyDescent="0.2">
      <c r="A17139" s="407" t="s">
        <v>27037</v>
      </c>
      <c r="B17139" s="407" t="s">
        <v>27038</v>
      </c>
      <c r="C17139" s="408">
        <v>11.25</v>
      </c>
      <c r="D17139" s="408">
        <v>162.93</v>
      </c>
      <c r="E17139" s="408">
        <v>189.68</v>
      </c>
      <c r="F17139" s="409">
        <v>44974.510995370372</v>
      </c>
      <c r="G17139" s="408">
        <v>0</v>
      </c>
    </row>
    <row r="17140" spans="1:7" ht="15" x14ac:dyDescent="0.2">
      <c r="A17140" s="407" t="s">
        <v>27039</v>
      </c>
      <c r="B17140" s="407" t="s">
        <v>27040</v>
      </c>
      <c r="C17140" s="408">
        <v>11.25</v>
      </c>
      <c r="D17140" s="408">
        <v>162.93</v>
      </c>
      <c r="E17140" s="408">
        <v>189.68</v>
      </c>
      <c r="F17140" s="409">
        <v>44974.511342592596</v>
      </c>
      <c r="G17140" s="408">
        <v>0</v>
      </c>
    </row>
    <row r="17141" spans="1:7" ht="15" x14ac:dyDescent="0.2">
      <c r="A17141" s="407" t="s">
        <v>27041</v>
      </c>
      <c r="B17141" s="407" t="s">
        <v>27042</v>
      </c>
      <c r="C17141" s="408">
        <v>17.5</v>
      </c>
      <c r="D17141" s="408">
        <v>202.89058319091998</v>
      </c>
      <c r="E17141" s="408">
        <v>228.39058319091995</v>
      </c>
      <c r="F17141" s="409">
        <v>44974.507141203707</v>
      </c>
      <c r="G17141" s="408">
        <v>0</v>
      </c>
    </row>
    <row r="17142" spans="1:7" ht="15" x14ac:dyDescent="0.2">
      <c r="A17142" s="407" t="s">
        <v>27043</v>
      </c>
      <c r="B17142" s="407" t="s">
        <v>27044</v>
      </c>
      <c r="C17142" s="408">
        <v>17.5</v>
      </c>
      <c r="D17142" s="408">
        <v>202.89058319091998</v>
      </c>
      <c r="E17142" s="408">
        <v>228.39058319091995</v>
      </c>
      <c r="F17142" s="409">
        <v>44974.507476851853</v>
      </c>
      <c r="G17142" s="408">
        <v>0</v>
      </c>
    </row>
    <row r="17143" spans="1:7" ht="15" x14ac:dyDescent="0.2">
      <c r="A17143" s="407" t="s">
        <v>27045</v>
      </c>
      <c r="B17143" s="407" t="s">
        <v>27046</v>
      </c>
      <c r="C17143" s="408">
        <v>28.5</v>
      </c>
      <c r="D17143" s="408">
        <v>256.15356579655116</v>
      </c>
      <c r="E17143" s="408">
        <v>287.65356579655122</v>
      </c>
      <c r="F17143" s="409">
        <v>44974.502569444441</v>
      </c>
      <c r="G17143" s="408">
        <v>0</v>
      </c>
    </row>
    <row r="17144" spans="1:7" ht="15" x14ac:dyDescent="0.2">
      <c r="A17144" s="407" t="s">
        <v>27047</v>
      </c>
      <c r="B17144" s="407" t="s">
        <v>27048</v>
      </c>
      <c r="C17144" s="408">
        <v>21.040900000000001</v>
      </c>
      <c r="D17144" s="408">
        <v>224.68360000000001</v>
      </c>
      <c r="E17144" s="408">
        <v>245.72450000000001</v>
      </c>
      <c r="F17144" s="409">
        <v>44974.49423611111</v>
      </c>
      <c r="G17144" s="408">
        <v>0</v>
      </c>
    </row>
    <row r="17145" spans="1:7" ht="15" x14ac:dyDescent="0.2">
      <c r="A17145" s="407" t="s">
        <v>27049</v>
      </c>
      <c r="B17145" s="407" t="s">
        <v>27050</v>
      </c>
      <c r="C17145" s="408">
        <v>22.499999999999996</v>
      </c>
      <c r="D17145" s="408">
        <v>221.43694624987131</v>
      </c>
      <c r="E17145" s="408">
        <v>271.93694624987131</v>
      </c>
      <c r="F17145" s="409">
        <v>44974.495138888888</v>
      </c>
      <c r="G17145" s="408">
        <v>0</v>
      </c>
    </row>
    <row r="17146" spans="1:7" ht="15" x14ac:dyDescent="0.2">
      <c r="A17146" s="407" t="s">
        <v>27051</v>
      </c>
      <c r="B17146" s="407" t="s">
        <v>27052</v>
      </c>
      <c r="C17146" s="408">
        <v>13.75</v>
      </c>
      <c r="D17146" s="408">
        <v>117.13418137237744</v>
      </c>
      <c r="E17146" s="408">
        <v>156.38418137237744</v>
      </c>
      <c r="F17146" s="409">
        <v>44974.495381944442</v>
      </c>
      <c r="G17146" s="408">
        <v>0</v>
      </c>
    </row>
    <row r="17147" spans="1:7" ht="15" x14ac:dyDescent="0.2">
      <c r="A17147" s="407" t="s">
        <v>27053</v>
      </c>
      <c r="B17147" s="407" t="s">
        <v>27054</v>
      </c>
      <c r="C17147" s="408">
        <v>15.75</v>
      </c>
      <c r="D17147" s="408">
        <v>119.75474307109873</v>
      </c>
      <c r="E17147" s="408">
        <v>166.00474307109872</v>
      </c>
      <c r="F17147" s="409">
        <v>44974.495856481481</v>
      </c>
      <c r="G17147" s="408">
        <v>0</v>
      </c>
    </row>
    <row r="17148" spans="1:7" ht="15" x14ac:dyDescent="0.2">
      <c r="A17148" s="407" t="s">
        <v>27055</v>
      </c>
      <c r="B17148" s="407" t="s">
        <v>27056</v>
      </c>
      <c r="C17148" s="408">
        <v>13.25</v>
      </c>
      <c r="D17148" s="408">
        <v>114.8286839616873</v>
      </c>
      <c r="E17148" s="408">
        <v>148.57868396168732</v>
      </c>
      <c r="F17148" s="409">
        <v>44974.496041666665</v>
      </c>
      <c r="G17148" s="408">
        <v>0</v>
      </c>
    </row>
    <row r="17149" spans="1:7" ht="15" x14ac:dyDescent="0.2">
      <c r="A17149" s="407" t="s">
        <v>27057</v>
      </c>
      <c r="B17149" s="407" t="s">
        <v>27058</v>
      </c>
      <c r="C17149" s="408">
        <v>16.25</v>
      </c>
      <c r="D17149" s="408">
        <v>126.27798964750532</v>
      </c>
      <c r="E17149" s="408">
        <v>178.02798964750534</v>
      </c>
      <c r="F17149" s="409">
        <v>44974.496249999997</v>
      </c>
      <c r="G17149" s="408">
        <v>0</v>
      </c>
    </row>
    <row r="17150" spans="1:7" ht="15" x14ac:dyDescent="0.2">
      <c r="A17150" s="407" t="s">
        <v>27059</v>
      </c>
      <c r="B17150" s="407" t="s">
        <v>27060</v>
      </c>
      <c r="C17150" s="408">
        <v>22.499999999999996</v>
      </c>
      <c r="D17150" s="408">
        <v>221.43694624987131</v>
      </c>
      <c r="E17150" s="408">
        <v>271.93694624987131</v>
      </c>
      <c r="F17150" s="409">
        <v>44974.496481481481</v>
      </c>
      <c r="G17150" s="408">
        <v>0</v>
      </c>
    </row>
    <row r="17151" spans="1:7" ht="15" x14ac:dyDescent="0.2">
      <c r="A17151" s="407" t="s">
        <v>27061</v>
      </c>
      <c r="B17151" s="407" t="s">
        <v>27062</v>
      </c>
      <c r="C17151" s="408">
        <v>15.540900000000001</v>
      </c>
      <c r="D17151" s="408">
        <v>216.28440000000001</v>
      </c>
      <c r="E17151" s="408">
        <v>231.8253</v>
      </c>
      <c r="F17151" s="409">
        <v>44974.496655092589</v>
      </c>
      <c r="G17151" s="408">
        <v>0</v>
      </c>
    </row>
    <row r="17152" spans="1:7" ht="15" x14ac:dyDescent="0.2">
      <c r="A17152" s="407" t="s">
        <v>27063</v>
      </c>
      <c r="B17152" s="407" t="s">
        <v>27064</v>
      </c>
      <c r="C17152" s="408">
        <v>20.540900000000001</v>
      </c>
      <c r="D17152" s="408">
        <v>219.9442</v>
      </c>
      <c r="E17152" s="408">
        <v>240.48509999999999</v>
      </c>
      <c r="F17152" s="409">
        <v>44974.496817129628</v>
      </c>
      <c r="G17152" s="408">
        <v>0</v>
      </c>
    </row>
    <row r="17153" spans="1:7" ht="15" x14ac:dyDescent="0.2">
      <c r="A17153" s="407" t="s">
        <v>27065</v>
      </c>
      <c r="B17153" s="407" t="s">
        <v>27066</v>
      </c>
      <c r="C17153" s="408">
        <v>16.040900000000001</v>
      </c>
      <c r="D17153" s="408">
        <v>214.0531</v>
      </c>
      <c r="E17153" s="408">
        <v>230.09399999999999</v>
      </c>
      <c r="F17153" s="409">
        <v>44974.497083333335</v>
      </c>
      <c r="G17153" s="408">
        <v>0</v>
      </c>
    </row>
    <row r="17154" spans="1:7" ht="15" x14ac:dyDescent="0.2">
      <c r="A17154" s="407" t="s">
        <v>27067</v>
      </c>
      <c r="B17154" s="407" t="s">
        <v>27068</v>
      </c>
      <c r="C17154" s="408">
        <v>7.833333333333333</v>
      </c>
      <c r="D17154" s="408">
        <v>6.4707999999999997</v>
      </c>
      <c r="E17154" s="408">
        <v>22.220800000000001</v>
      </c>
      <c r="F17154" s="409">
        <v>45349.464525462965</v>
      </c>
      <c r="G17154" s="408">
        <v>0</v>
      </c>
    </row>
    <row r="17155" spans="1:7" ht="15" x14ac:dyDescent="0.2">
      <c r="A17155" s="407" t="s">
        <v>27069</v>
      </c>
      <c r="B17155" s="407" t="s">
        <v>27070</v>
      </c>
      <c r="C17155" s="408">
        <v>1</v>
      </c>
      <c r="D17155" s="408">
        <v>199.35400000000001</v>
      </c>
      <c r="E17155" s="408">
        <v>200.35400000000001</v>
      </c>
      <c r="F17155" s="409">
        <v>45349.465162037035</v>
      </c>
      <c r="G17155" s="408">
        <v>0</v>
      </c>
    </row>
    <row r="17156" spans="1:7" ht="15" x14ac:dyDescent="0.2">
      <c r="A17156" s="407" t="s">
        <v>27071</v>
      </c>
      <c r="B17156" s="407" t="s">
        <v>27072</v>
      </c>
      <c r="C17156" s="408">
        <v>1</v>
      </c>
      <c r="D17156" s="408">
        <v>0</v>
      </c>
      <c r="E17156" s="408">
        <v>1</v>
      </c>
      <c r="F17156" s="409">
        <v>45349.46565972222</v>
      </c>
      <c r="G17156" s="408">
        <v>0</v>
      </c>
    </row>
    <row r="17157" spans="1:7" ht="15" x14ac:dyDescent="0.25">
      <c r="A17157" s="407" t="s">
        <v>27073</v>
      </c>
      <c r="B17157" s="407" t="s">
        <v>27074</v>
      </c>
      <c r="C17157" s="406"/>
      <c r="D17157" s="406"/>
      <c r="E17157" s="406"/>
      <c r="F17157" s="409">
        <v>43444.71533564815</v>
      </c>
      <c r="G17157" s="408">
        <v>0</v>
      </c>
    </row>
    <row r="17158" spans="1:7" ht="15" x14ac:dyDescent="0.2">
      <c r="A17158" s="407" t="s">
        <v>27075</v>
      </c>
      <c r="B17158" s="407" t="s">
        <v>27076</v>
      </c>
      <c r="C17158" s="408">
        <v>7.333333333333333</v>
      </c>
      <c r="D17158" s="408">
        <v>1.458</v>
      </c>
      <c r="E17158" s="408">
        <v>16.707999999999998</v>
      </c>
      <c r="F17158" s="409">
        <v>45349.467256944445</v>
      </c>
      <c r="G17158" s="408">
        <v>0</v>
      </c>
    </row>
    <row r="17159" spans="1:7" ht="15" x14ac:dyDescent="0.2">
      <c r="A17159" s="407" t="s">
        <v>27077</v>
      </c>
      <c r="B17159" s="407" t="s">
        <v>27078</v>
      </c>
      <c r="C17159" s="408">
        <v>0</v>
      </c>
      <c r="D17159" s="408">
        <v>5</v>
      </c>
      <c r="E17159" s="408">
        <v>5</v>
      </c>
      <c r="F17159" s="409">
        <v>45349.467777777776</v>
      </c>
      <c r="G17159" s="408">
        <v>0</v>
      </c>
    </row>
    <row r="17160" spans="1:7" ht="15" x14ac:dyDescent="0.2">
      <c r="A17160" s="407" t="s">
        <v>27079</v>
      </c>
      <c r="B17160" s="407" t="s">
        <v>27080</v>
      </c>
      <c r="C17160" s="408">
        <v>0</v>
      </c>
      <c r="D17160" s="408">
        <v>150</v>
      </c>
      <c r="E17160" s="408">
        <v>150</v>
      </c>
      <c r="F17160" s="409">
        <v>45349.468101851853</v>
      </c>
      <c r="G17160" s="408">
        <v>0</v>
      </c>
    </row>
    <row r="17161" spans="1:7" ht="15" x14ac:dyDescent="0.2">
      <c r="A17161" s="407" t="s">
        <v>27081</v>
      </c>
      <c r="B17161" s="407" t="s">
        <v>27082</v>
      </c>
      <c r="C17161" s="408">
        <v>3.5</v>
      </c>
      <c r="D17161" s="408">
        <v>27.017409977311466</v>
      </c>
      <c r="E17161" s="408">
        <v>35.517409977311466</v>
      </c>
      <c r="F17161" s="409">
        <v>45349.468402777777</v>
      </c>
      <c r="G17161" s="408">
        <v>0</v>
      </c>
    </row>
    <row r="17162" spans="1:7" ht="15" x14ac:dyDescent="0.2">
      <c r="A17162" s="407" t="s">
        <v>38783</v>
      </c>
      <c r="B17162" s="407" t="s">
        <v>38784</v>
      </c>
      <c r="C17162" s="408">
        <v>0</v>
      </c>
      <c r="D17162" s="408">
        <v>578.52</v>
      </c>
      <c r="E17162" s="408">
        <v>578.52</v>
      </c>
      <c r="F17162" s="409">
        <v>44033.402337962965</v>
      </c>
      <c r="G17162" s="408">
        <v>0</v>
      </c>
    </row>
    <row r="17163" spans="1:7" ht="15" x14ac:dyDescent="0.2">
      <c r="A17163" s="407" t="s">
        <v>27083</v>
      </c>
      <c r="B17163" s="407" t="s">
        <v>27084</v>
      </c>
      <c r="C17163" s="408">
        <v>0</v>
      </c>
      <c r="D17163" s="408">
        <v>1105</v>
      </c>
      <c r="E17163" s="408">
        <v>1105</v>
      </c>
      <c r="F17163" s="409">
        <v>44819.687280092592</v>
      </c>
      <c r="G17163" s="408">
        <v>0</v>
      </c>
    </row>
    <row r="17164" spans="1:7" ht="15" x14ac:dyDescent="0.2">
      <c r="A17164" s="407" t="s">
        <v>38785</v>
      </c>
      <c r="B17164" s="407" t="s">
        <v>38786</v>
      </c>
      <c r="C17164" s="408">
        <v>0</v>
      </c>
      <c r="D17164" s="408">
        <v>447.43</v>
      </c>
      <c r="E17164" s="408">
        <v>447.43</v>
      </c>
      <c r="F17164" s="409">
        <v>44033.402430555558</v>
      </c>
      <c r="G17164" s="408">
        <v>0</v>
      </c>
    </row>
    <row r="17165" spans="1:7" ht="15" x14ac:dyDescent="0.2">
      <c r="A17165" s="407" t="s">
        <v>38787</v>
      </c>
      <c r="B17165" s="407" t="s">
        <v>38788</v>
      </c>
      <c r="C17165" s="408">
        <v>0</v>
      </c>
      <c r="D17165" s="408">
        <v>334.19</v>
      </c>
      <c r="E17165" s="408">
        <v>334.19</v>
      </c>
      <c r="F17165" s="409">
        <v>44033.402569444443</v>
      </c>
      <c r="G17165" s="408">
        <v>0</v>
      </c>
    </row>
    <row r="17166" spans="1:7" ht="15" x14ac:dyDescent="0.2">
      <c r="A17166" s="407" t="s">
        <v>38789</v>
      </c>
      <c r="B17166" s="407" t="s">
        <v>38790</v>
      </c>
      <c r="C17166" s="408">
        <v>0</v>
      </c>
      <c r="D17166" s="408">
        <v>784.17</v>
      </c>
      <c r="E17166" s="408">
        <v>784.17</v>
      </c>
      <c r="F17166" s="409">
        <v>44033.402627314812</v>
      </c>
      <c r="G17166" s="408">
        <v>0</v>
      </c>
    </row>
    <row r="17167" spans="1:7" ht="15" x14ac:dyDescent="0.2">
      <c r="A17167" s="407" t="s">
        <v>38791</v>
      </c>
      <c r="B17167" s="407" t="s">
        <v>38792</v>
      </c>
      <c r="C17167" s="408">
        <v>0</v>
      </c>
      <c r="D17167" s="408">
        <v>762.43</v>
      </c>
      <c r="E17167" s="408">
        <v>762.43</v>
      </c>
      <c r="F17167" s="409">
        <v>44033.402696759258</v>
      </c>
      <c r="G17167" s="408">
        <v>0</v>
      </c>
    </row>
    <row r="17168" spans="1:7" ht="15" x14ac:dyDescent="0.2">
      <c r="A17168" s="407" t="s">
        <v>38793</v>
      </c>
      <c r="B17168" s="407" t="s">
        <v>38794</v>
      </c>
      <c r="C17168" s="408">
        <v>0</v>
      </c>
      <c r="D17168" s="408">
        <v>351.81</v>
      </c>
      <c r="E17168" s="408">
        <v>351.81</v>
      </c>
      <c r="F17168" s="409">
        <v>44033.402754629627</v>
      </c>
      <c r="G17168" s="408">
        <v>0</v>
      </c>
    </row>
    <row r="17169" spans="1:7" ht="15" x14ac:dyDescent="0.2">
      <c r="A17169" s="407" t="s">
        <v>38795</v>
      </c>
      <c r="B17169" s="407" t="s">
        <v>38796</v>
      </c>
      <c r="C17169" s="408">
        <v>0</v>
      </c>
      <c r="D17169" s="408">
        <v>642.84</v>
      </c>
      <c r="E17169" s="408">
        <v>642.84</v>
      </c>
      <c r="F17169" s="409">
        <v>44033.402800925927</v>
      </c>
      <c r="G17169" s="408">
        <v>0</v>
      </c>
    </row>
    <row r="17170" spans="1:7" ht="15" x14ac:dyDescent="0.2">
      <c r="A17170" s="407" t="s">
        <v>38797</v>
      </c>
      <c r="B17170" s="407" t="s">
        <v>38784</v>
      </c>
      <c r="C17170" s="408">
        <v>0</v>
      </c>
      <c r="D17170" s="408">
        <v>578.41999999999996</v>
      </c>
      <c r="E17170" s="408">
        <v>578.41999999999996</v>
      </c>
      <c r="F17170" s="409">
        <v>44033.402858796297</v>
      </c>
      <c r="G17170" s="408">
        <v>0</v>
      </c>
    </row>
    <row r="17171" spans="1:7" ht="15" x14ac:dyDescent="0.2">
      <c r="A17171" s="407" t="s">
        <v>38798</v>
      </c>
      <c r="B17171" s="407" t="s">
        <v>38799</v>
      </c>
      <c r="C17171" s="408">
        <v>0</v>
      </c>
      <c r="D17171" s="408">
        <v>441.83</v>
      </c>
      <c r="E17171" s="408">
        <v>441.83</v>
      </c>
      <c r="F17171" s="409">
        <v>44033.402905092589</v>
      </c>
      <c r="G17171" s="408">
        <v>0</v>
      </c>
    </row>
    <row r="17172" spans="1:7" ht="15" x14ac:dyDescent="0.2">
      <c r="A17172" s="407" t="s">
        <v>38800</v>
      </c>
      <c r="B17172" s="407" t="s">
        <v>38788</v>
      </c>
      <c r="C17172" s="408">
        <v>0</v>
      </c>
      <c r="D17172" s="408">
        <v>415.63</v>
      </c>
      <c r="E17172" s="408">
        <v>415.63</v>
      </c>
      <c r="F17172" s="409">
        <v>44033.402951388889</v>
      </c>
      <c r="G17172" s="408">
        <v>0</v>
      </c>
    </row>
    <row r="17173" spans="1:7" ht="15" x14ac:dyDescent="0.2">
      <c r="A17173" s="407" t="s">
        <v>38801</v>
      </c>
      <c r="B17173" s="407" t="s">
        <v>38802</v>
      </c>
      <c r="C17173" s="408">
        <v>0</v>
      </c>
      <c r="D17173" s="408">
        <v>879.19</v>
      </c>
      <c r="E17173" s="408">
        <v>879.19</v>
      </c>
      <c r="F17173" s="409">
        <v>44033.403009259258</v>
      </c>
      <c r="G17173" s="408">
        <v>0</v>
      </c>
    </row>
    <row r="17174" spans="1:7" ht="15" x14ac:dyDescent="0.2">
      <c r="A17174" s="407" t="s">
        <v>38803</v>
      </c>
      <c r="B17174" s="407" t="s">
        <v>38792</v>
      </c>
      <c r="C17174" s="408">
        <v>0</v>
      </c>
      <c r="D17174" s="408">
        <v>762.33</v>
      </c>
      <c r="E17174" s="408">
        <v>762.33</v>
      </c>
      <c r="F17174" s="409">
        <v>44033.403055555558</v>
      </c>
      <c r="G17174" s="408">
        <v>0</v>
      </c>
    </row>
    <row r="17175" spans="1:7" ht="15" x14ac:dyDescent="0.2">
      <c r="A17175" s="407" t="s">
        <v>27085</v>
      </c>
      <c r="B17175" s="407" t="s">
        <v>27086</v>
      </c>
      <c r="C17175" s="408">
        <v>0</v>
      </c>
      <c r="D17175" s="408">
        <v>44.69</v>
      </c>
      <c r="E17175" s="408">
        <v>44.69</v>
      </c>
      <c r="F17175" s="409">
        <v>45384.639085648145</v>
      </c>
      <c r="G17175" s="408">
        <v>0</v>
      </c>
    </row>
    <row r="17176" spans="1:7" ht="15" x14ac:dyDescent="0.2">
      <c r="A17176" s="407" t="s">
        <v>27087</v>
      </c>
      <c r="B17176" s="407" t="s">
        <v>33089</v>
      </c>
      <c r="C17176" s="408">
        <v>0</v>
      </c>
      <c r="D17176" s="408">
        <v>1.115</v>
      </c>
      <c r="E17176" s="408">
        <v>1.115</v>
      </c>
      <c r="F17176" s="409">
        <v>45349.469652777778</v>
      </c>
      <c r="G17176" s="408">
        <v>13</v>
      </c>
    </row>
    <row r="17177" spans="1:7" ht="15" x14ac:dyDescent="0.2">
      <c r="A17177" s="407" t="s">
        <v>27088</v>
      </c>
      <c r="B17177" s="407" t="s">
        <v>27089</v>
      </c>
      <c r="C17177" s="408">
        <v>0</v>
      </c>
      <c r="D17177" s="408">
        <v>14.23</v>
      </c>
      <c r="E17177" s="408">
        <v>14.23</v>
      </c>
      <c r="F17177" s="409">
        <v>45349.470104166663</v>
      </c>
      <c r="G17177" s="408">
        <v>11</v>
      </c>
    </row>
    <row r="17178" spans="1:7" ht="15" x14ac:dyDescent="0.2">
      <c r="A17178" s="407" t="s">
        <v>27090</v>
      </c>
      <c r="B17178" s="407" t="s">
        <v>27091</v>
      </c>
      <c r="C17178" s="408">
        <v>0</v>
      </c>
      <c r="D17178" s="408">
        <v>6.742</v>
      </c>
      <c r="E17178" s="408">
        <v>6.742</v>
      </c>
      <c r="F17178" s="409">
        <v>45385.614861111113</v>
      </c>
      <c r="G17178" s="408">
        <v>0</v>
      </c>
    </row>
    <row r="17179" spans="1:7" ht="15" x14ac:dyDescent="0.2">
      <c r="A17179" s="407" t="s">
        <v>27092</v>
      </c>
      <c r="B17179" s="407" t="s">
        <v>27093</v>
      </c>
      <c r="C17179" s="408">
        <v>0</v>
      </c>
      <c r="D17179" s="408">
        <v>33.119999999999997</v>
      </c>
      <c r="E17179" s="408">
        <v>33.119999999999997</v>
      </c>
      <c r="F17179" s="409">
        <v>45384.624108796299</v>
      </c>
      <c r="G17179" s="408">
        <v>1</v>
      </c>
    </row>
    <row r="17180" spans="1:7" ht="15" x14ac:dyDescent="0.2">
      <c r="A17180" s="407" t="s">
        <v>27094</v>
      </c>
      <c r="B17180" s="407" t="s">
        <v>27095</v>
      </c>
      <c r="C17180" s="408">
        <v>0</v>
      </c>
      <c r="D17180" s="408">
        <v>15.01</v>
      </c>
      <c r="E17180" s="408">
        <v>15.01</v>
      </c>
      <c r="F17180" s="409">
        <v>45384.624525462961</v>
      </c>
      <c r="G17180" s="408">
        <v>7</v>
      </c>
    </row>
    <row r="17181" spans="1:7" ht="15" x14ac:dyDescent="0.2">
      <c r="A17181" s="407" t="s">
        <v>27096</v>
      </c>
      <c r="B17181" s="407" t="s">
        <v>27097</v>
      </c>
      <c r="C17181" s="408">
        <v>0</v>
      </c>
      <c r="D17181" s="408">
        <v>1.5449999999999999</v>
      </c>
      <c r="E17181" s="408">
        <v>1.5449999999999999</v>
      </c>
      <c r="F17181" s="409">
        <v>45349.472372685188</v>
      </c>
      <c r="G17181" s="408">
        <v>15</v>
      </c>
    </row>
    <row r="17182" spans="1:7" ht="15" x14ac:dyDescent="0.2">
      <c r="A17182" s="407" t="s">
        <v>27098</v>
      </c>
      <c r="B17182" s="407" t="s">
        <v>33439</v>
      </c>
      <c r="C17182" s="408">
        <v>0</v>
      </c>
      <c r="D17182" s="408">
        <v>3.5292398437499997</v>
      </c>
      <c r="E17182" s="408">
        <v>3.5292398437499997</v>
      </c>
      <c r="F17182" s="409">
        <v>45385.61550925926</v>
      </c>
      <c r="G17182" s="408">
        <v>5</v>
      </c>
    </row>
    <row r="17183" spans="1:7" ht="15" x14ac:dyDescent="0.2">
      <c r="A17183" s="407" t="s">
        <v>27099</v>
      </c>
      <c r="B17183" s="407" t="s">
        <v>27100</v>
      </c>
      <c r="C17183" s="408">
        <v>0</v>
      </c>
      <c r="D17183" s="408">
        <v>10.8</v>
      </c>
      <c r="E17183" s="408">
        <v>10.8</v>
      </c>
      <c r="F17183" s="409">
        <v>45385.616087962961</v>
      </c>
      <c r="G17183" s="408">
        <v>8</v>
      </c>
    </row>
    <row r="17184" spans="1:7" ht="15" x14ac:dyDescent="0.2">
      <c r="A17184" s="407" t="s">
        <v>27101</v>
      </c>
      <c r="B17184" s="407" t="s">
        <v>27102</v>
      </c>
      <c r="C17184" s="408">
        <v>0</v>
      </c>
      <c r="D17184" s="408">
        <v>3.43</v>
      </c>
      <c r="E17184" s="408">
        <v>3.43</v>
      </c>
      <c r="F17184" s="409">
        <v>45384.625057870369</v>
      </c>
      <c r="G17184" s="408">
        <v>0</v>
      </c>
    </row>
    <row r="17185" spans="1:7" ht="15" x14ac:dyDescent="0.2">
      <c r="A17185" s="407" t="s">
        <v>27103</v>
      </c>
      <c r="B17185" s="407" t="s">
        <v>27104</v>
      </c>
      <c r="C17185" s="408">
        <v>0</v>
      </c>
      <c r="D17185" s="408">
        <v>24.97</v>
      </c>
      <c r="E17185" s="408">
        <v>24.97</v>
      </c>
      <c r="F17185" s="409">
        <v>45385.616678240738</v>
      </c>
      <c r="G17185" s="408">
        <v>2</v>
      </c>
    </row>
    <row r="17186" spans="1:7" ht="15" x14ac:dyDescent="0.2">
      <c r="A17186" s="407" t="s">
        <v>27105</v>
      </c>
      <c r="B17186" s="407" t="s">
        <v>27106</v>
      </c>
      <c r="C17186" s="408">
        <v>0</v>
      </c>
      <c r="D17186" s="408">
        <v>10.4</v>
      </c>
      <c r="E17186" s="408">
        <v>10.4</v>
      </c>
      <c r="F17186" s="409">
        <v>45384.625937500001</v>
      </c>
      <c r="G17186" s="408">
        <v>0</v>
      </c>
    </row>
    <row r="17187" spans="1:7" ht="15" x14ac:dyDescent="0.2">
      <c r="A17187" s="407" t="s">
        <v>27107</v>
      </c>
      <c r="B17187" s="407" t="s">
        <v>27108</v>
      </c>
      <c r="C17187" s="408">
        <v>0</v>
      </c>
      <c r="D17187" s="408">
        <v>1.24</v>
      </c>
      <c r="E17187" s="408">
        <v>1.24</v>
      </c>
      <c r="F17187" s="409">
        <v>45385.617118055554</v>
      </c>
      <c r="G17187" s="408">
        <v>0</v>
      </c>
    </row>
    <row r="17188" spans="1:7" ht="15" x14ac:dyDescent="0.2">
      <c r="A17188" s="407" t="s">
        <v>27109</v>
      </c>
      <c r="B17188" s="407" t="s">
        <v>27110</v>
      </c>
      <c r="C17188" s="408">
        <v>0</v>
      </c>
      <c r="D17188" s="408">
        <v>2.44</v>
      </c>
      <c r="E17188" s="408">
        <v>2.44</v>
      </c>
      <c r="F17188" s="409">
        <v>45386.604907407411</v>
      </c>
      <c r="G17188" s="408">
        <v>26</v>
      </c>
    </row>
    <row r="17189" spans="1:7" ht="15" x14ac:dyDescent="0.2">
      <c r="A17189" s="407" t="s">
        <v>27111</v>
      </c>
      <c r="B17189" s="407" t="s">
        <v>27112</v>
      </c>
      <c r="C17189" s="408">
        <v>0</v>
      </c>
      <c r="D17189" s="408">
        <v>2.9433333333333334</v>
      </c>
      <c r="E17189" s="408">
        <v>2.9433333333333334</v>
      </c>
      <c r="F17189" s="409">
        <v>45384.63354166667</v>
      </c>
      <c r="G17189" s="408">
        <v>6</v>
      </c>
    </row>
    <row r="17190" spans="1:7" ht="15" x14ac:dyDescent="0.2">
      <c r="A17190" s="407" t="s">
        <v>27113</v>
      </c>
      <c r="B17190" s="407" t="s">
        <v>27114</v>
      </c>
      <c r="C17190" s="408">
        <v>0</v>
      </c>
      <c r="D17190" s="408">
        <v>4.0333333333333332</v>
      </c>
      <c r="E17190" s="408">
        <v>4.0333333333333332</v>
      </c>
      <c r="F17190" s="409">
        <v>45384.633761574078</v>
      </c>
      <c r="G17190" s="408">
        <v>0</v>
      </c>
    </row>
    <row r="17191" spans="1:7" ht="15" x14ac:dyDescent="0.2">
      <c r="A17191" s="407" t="s">
        <v>27115</v>
      </c>
      <c r="B17191" s="407" t="s">
        <v>27116</v>
      </c>
      <c r="C17191" s="408">
        <v>0</v>
      </c>
      <c r="D17191" s="408">
        <v>5.72</v>
      </c>
      <c r="E17191" s="408">
        <v>5.72</v>
      </c>
      <c r="F17191" s="409">
        <v>45385.61822916667</v>
      </c>
      <c r="G17191" s="408">
        <v>7</v>
      </c>
    </row>
    <row r="17192" spans="1:7" ht="15" x14ac:dyDescent="0.2">
      <c r="A17192" s="407" t="s">
        <v>27117</v>
      </c>
      <c r="B17192" s="407" t="s">
        <v>27118</v>
      </c>
      <c r="C17192" s="408">
        <v>0</v>
      </c>
      <c r="D17192" s="408">
        <v>18.920000000000002</v>
      </c>
      <c r="E17192" s="408">
        <v>18.920000000000002</v>
      </c>
      <c r="F17192" s="409">
        <v>45385.619351851848</v>
      </c>
      <c r="G17192" s="408">
        <v>0</v>
      </c>
    </row>
    <row r="17193" spans="1:7" ht="15" x14ac:dyDescent="0.2">
      <c r="A17193" s="407" t="s">
        <v>27119</v>
      </c>
      <c r="B17193" s="407" t="s">
        <v>27120</v>
      </c>
      <c r="C17193" s="408">
        <v>0</v>
      </c>
      <c r="D17193" s="408">
        <v>6.6</v>
      </c>
      <c r="E17193" s="408">
        <v>6.6</v>
      </c>
      <c r="F17193" s="409">
        <v>45385.629062499997</v>
      </c>
      <c r="G17193" s="408">
        <v>3</v>
      </c>
    </row>
    <row r="17194" spans="1:7" ht="15" x14ac:dyDescent="0.2">
      <c r="A17194" s="407" t="s">
        <v>27121</v>
      </c>
      <c r="B17194" s="407" t="s">
        <v>27122</v>
      </c>
      <c r="C17194" s="408">
        <v>0</v>
      </c>
      <c r="D17194" s="408">
        <v>2.78</v>
      </c>
      <c r="E17194" s="408">
        <v>2.78</v>
      </c>
      <c r="F17194" s="409">
        <v>45385.61990740741</v>
      </c>
      <c r="G17194" s="408">
        <v>0</v>
      </c>
    </row>
    <row r="17195" spans="1:7" ht="15" x14ac:dyDescent="0.2">
      <c r="A17195" s="407" t="s">
        <v>27123</v>
      </c>
      <c r="B17195" s="407" t="s">
        <v>27124</v>
      </c>
      <c r="C17195" s="408">
        <v>0</v>
      </c>
      <c r="D17195" s="408">
        <v>2.93</v>
      </c>
      <c r="E17195" s="408">
        <v>2.93</v>
      </c>
      <c r="F17195" s="409">
        <v>45385.622361111113</v>
      </c>
      <c r="G17195" s="408">
        <v>0</v>
      </c>
    </row>
    <row r="17196" spans="1:7" ht="15" x14ac:dyDescent="0.2">
      <c r="A17196" s="407" t="s">
        <v>27125</v>
      </c>
      <c r="B17196" s="407" t="s">
        <v>27126</v>
      </c>
      <c r="C17196" s="408">
        <v>0</v>
      </c>
      <c r="D17196" s="408">
        <v>11.77</v>
      </c>
      <c r="E17196" s="408">
        <v>11.77</v>
      </c>
      <c r="F17196" s="409">
        <v>45993.34747685185</v>
      </c>
      <c r="G17196" s="408">
        <v>0</v>
      </c>
    </row>
    <row r="17197" spans="1:7" ht="15" x14ac:dyDescent="0.2">
      <c r="A17197" s="407" t="s">
        <v>27127</v>
      </c>
      <c r="B17197" s="407" t="s">
        <v>27128</v>
      </c>
      <c r="C17197" s="408">
        <v>0</v>
      </c>
      <c r="D17197" s="408">
        <v>44.18</v>
      </c>
      <c r="E17197" s="408">
        <v>44.18</v>
      </c>
      <c r="F17197" s="409">
        <v>45384.634143518517</v>
      </c>
      <c r="G17197" s="408">
        <v>0</v>
      </c>
    </row>
    <row r="17198" spans="1:7" ht="15" x14ac:dyDescent="0.2">
      <c r="A17198" s="407" t="s">
        <v>27129</v>
      </c>
      <c r="B17198" s="407" t="s">
        <v>27130</v>
      </c>
      <c r="C17198" s="408">
        <v>0</v>
      </c>
      <c r="D17198" s="408">
        <v>3.0449999999999999</v>
      </c>
      <c r="E17198" s="408">
        <v>3.0449999999999999</v>
      </c>
      <c r="F17198" s="409">
        <v>45385.62641203704</v>
      </c>
      <c r="G17198" s="408">
        <v>1</v>
      </c>
    </row>
    <row r="17199" spans="1:7" ht="15" x14ac:dyDescent="0.2">
      <c r="A17199" s="407" t="s">
        <v>27131</v>
      </c>
      <c r="B17199" s="407" t="s">
        <v>27132</v>
      </c>
      <c r="C17199" s="408">
        <v>0</v>
      </c>
      <c r="D17199" s="408">
        <v>2.96</v>
      </c>
      <c r="E17199" s="408">
        <v>2.96</v>
      </c>
      <c r="F17199" s="409">
        <v>45349.486203703702</v>
      </c>
      <c r="G17199" s="408">
        <v>0</v>
      </c>
    </row>
    <row r="17200" spans="1:7" ht="15" x14ac:dyDescent="0.2">
      <c r="A17200" s="407" t="s">
        <v>27133</v>
      </c>
      <c r="B17200" s="407" t="s">
        <v>27134</v>
      </c>
      <c r="C17200" s="408">
        <v>0</v>
      </c>
      <c r="D17200" s="408">
        <v>4.04</v>
      </c>
      <c r="E17200" s="408">
        <v>4.04</v>
      </c>
      <c r="F17200" s="409">
        <v>45349.489259259259</v>
      </c>
      <c r="G17200" s="408">
        <v>0</v>
      </c>
    </row>
    <row r="17201" spans="1:7" ht="15" x14ac:dyDescent="0.2">
      <c r="A17201" s="407" t="s">
        <v>27135</v>
      </c>
      <c r="B17201" s="407" t="s">
        <v>27136</v>
      </c>
      <c r="C17201" s="408">
        <v>0</v>
      </c>
      <c r="D17201" s="408">
        <v>7.1725000000000003</v>
      </c>
      <c r="E17201" s="408">
        <v>7.1725000000000003</v>
      </c>
      <c r="F17201" s="409">
        <v>45385.625821759262</v>
      </c>
      <c r="G17201" s="408">
        <v>0</v>
      </c>
    </row>
    <row r="17202" spans="1:7" ht="15" x14ac:dyDescent="0.2">
      <c r="A17202" s="407" t="s">
        <v>27137</v>
      </c>
      <c r="B17202" s="407" t="s">
        <v>27138</v>
      </c>
      <c r="C17202" s="408">
        <v>0</v>
      </c>
      <c r="D17202" s="408">
        <v>8.0075000000000003</v>
      </c>
      <c r="E17202" s="408">
        <v>8.0075000000000003</v>
      </c>
      <c r="F17202" s="409">
        <v>45385.623437499999</v>
      </c>
      <c r="G17202" s="408">
        <v>0</v>
      </c>
    </row>
    <row r="17203" spans="1:7" ht="15" x14ac:dyDescent="0.2">
      <c r="A17203" s="407" t="s">
        <v>27139</v>
      </c>
      <c r="B17203" s="407" t="s">
        <v>33440</v>
      </c>
      <c r="C17203" s="408">
        <v>0</v>
      </c>
      <c r="D17203" s="408">
        <v>16.36</v>
      </c>
      <c r="E17203" s="408">
        <v>16.36</v>
      </c>
      <c r="F17203" s="409">
        <v>45385.440625000003</v>
      </c>
      <c r="G17203" s="408">
        <v>1</v>
      </c>
    </row>
    <row r="17204" spans="1:7" ht="15" x14ac:dyDescent="0.2">
      <c r="A17204" s="407" t="s">
        <v>27140</v>
      </c>
      <c r="B17204" s="407" t="s">
        <v>33441</v>
      </c>
      <c r="C17204" s="408">
        <v>0</v>
      </c>
      <c r="D17204" s="408">
        <v>1.97</v>
      </c>
      <c r="E17204" s="408">
        <v>1.97</v>
      </c>
      <c r="F17204" s="409">
        <v>45384.635046296295</v>
      </c>
      <c r="G17204" s="408">
        <v>1</v>
      </c>
    </row>
    <row r="17205" spans="1:7" ht="15" x14ac:dyDescent="0.2">
      <c r="A17205" s="407" t="s">
        <v>27141</v>
      </c>
      <c r="B17205" s="407" t="s">
        <v>33442</v>
      </c>
      <c r="C17205" s="408">
        <v>0</v>
      </c>
      <c r="D17205" s="408">
        <v>5.32</v>
      </c>
      <c r="E17205" s="408">
        <v>5.32</v>
      </c>
      <c r="F17205" s="409">
        <v>45384.623310185183</v>
      </c>
      <c r="G17205" s="408">
        <v>8</v>
      </c>
    </row>
    <row r="17206" spans="1:7" ht="15" x14ac:dyDescent="0.2">
      <c r="A17206" s="407" t="s">
        <v>27142</v>
      </c>
      <c r="B17206" s="407" t="s">
        <v>27143</v>
      </c>
      <c r="C17206" s="408">
        <v>0</v>
      </c>
      <c r="D17206" s="408">
        <v>6.39</v>
      </c>
      <c r="E17206" s="408">
        <v>6.39</v>
      </c>
      <c r="F17206" s="409">
        <v>45385.62699074074</v>
      </c>
      <c r="G17206" s="408">
        <v>1</v>
      </c>
    </row>
    <row r="17207" spans="1:7" ht="15" x14ac:dyDescent="0.2">
      <c r="A17207" s="407" t="s">
        <v>27144</v>
      </c>
      <c r="B17207" s="407" t="s">
        <v>27145</v>
      </c>
      <c r="C17207" s="408">
        <v>0</v>
      </c>
      <c r="D17207" s="408">
        <v>21.68</v>
      </c>
      <c r="E17207" s="408">
        <v>21.68</v>
      </c>
      <c r="F17207" s="409">
        <v>45385.445173611108</v>
      </c>
      <c r="G17207" s="408">
        <v>0</v>
      </c>
    </row>
    <row r="17208" spans="1:7" ht="15" x14ac:dyDescent="0.2">
      <c r="A17208" s="407" t="s">
        <v>27146</v>
      </c>
      <c r="B17208" s="407" t="s">
        <v>27147</v>
      </c>
      <c r="C17208" s="408">
        <v>0</v>
      </c>
      <c r="D17208" s="408">
        <v>72.17</v>
      </c>
      <c r="E17208" s="408">
        <v>72.17</v>
      </c>
      <c r="F17208" s="409">
        <v>45385.62736111111</v>
      </c>
      <c r="G17208" s="408">
        <v>499</v>
      </c>
    </row>
    <row r="17209" spans="1:7" ht="15" x14ac:dyDescent="0.2">
      <c r="A17209" s="407" t="s">
        <v>27148</v>
      </c>
      <c r="B17209" s="407" t="s">
        <v>27149</v>
      </c>
      <c r="C17209" s="408">
        <v>0</v>
      </c>
      <c r="D17209" s="408">
        <v>12.56</v>
      </c>
      <c r="E17209" s="408">
        <v>12.56</v>
      </c>
      <c r="F17209" s="409">
        <v>45385.446435185186</v>
      </c>
      <c r="G17209" s="408">
        <v>1</v>
      </c>
    </row>
    <row r="17210" spans="1:7" ht="15" x14ac:dyDescent="0.2">
      <c r="A17210" s="407" t="s">
        <v>27150</v>
      </c>
      <c r="B17210" s="407" t="s">
        <v>27151</v>
      </c>
      <c r="C17210" s="408">
        <v>0</v>
      </c>
      <c r="D17210" s="408">
        <v>14.4</v>
      </c>
      <c r="E17210" s="408">
        <v>14.4</v>
      </c>
      <c r="F17210" s="409">
        <v>45385.628576388888</v>
      </c>
      <c r="G17210" s="408">
        <v>0</v>
      </c>
    </row>
    <row r="17211" spans="1:7" ht="15" x14ac:dyDescent="0.2">
      <c r="A17211" s="407" t="s">
        <v>27152</v>
      </c>
      <c r="B17211" s="407" t="s">
        <v>27153</v>
      </c>
      <c r="C17211" s="408">
        <v>0</v>
      </c>
      <c r="D17211" s="408">
        <v>16.434999999999999</v>
      </c>
      <c r="E17211" s="408">
        <v>16.434999999999999</v>
      </c>
      <c r="F17211" s="409">
        <v>45349.498530092591</v>
      </c>
      <c r="G17211" s="408">
        <v>40</v>
      </c>
    </row>
    <row r="17212" spans="1:7" ht="15" x14ac:dyDescent="0.2">
      <c r="A17212" s="407" t="s">
        <v>27154</v>
      </c>
      <c r="B17212" s="407" t="s">
        <v>27155</v>
      </c>
      <c r="C17212" s="408">
        <v>0</v>
      </c>
      <c r="D17212" s="408">
        <v>9.34</v>
      </c>
      <c r="E17212" s="408">
        <v>9.34</v>
      </c>
      <c r="F17212" s="409">
        <v>45349.49900462963</v>
      </c>
      <c r="G17212" s="408">
        <v>0</v>
      </c>
    </row>
    <row r="17213" spans="1:7" ht="15" x14ac:dyDescent="0.2">
      <c r="A17213" s="407" t="s">
        <v>27156</v>
      </c>
      <c r="B17213" s="407" t="s">
        <v>33443</v>
      </c>
      <c r="C17213" s="408">
        <v>0</v>
      </c>
      <c r="D17213" s="408">
        <v>23.4</v>
      </c>
      <c r="E17213" s="408">
        <v>23.4</v>
      </c>
      <c r="F17213" s="409">
        <v>45385.464675925927</v>
      </c>
      <c r="G17213" s="408">
        <v>0</v>
      </c>
    </row>
    <row r="17214" spans="1:7" ht="15" x14ac:dyDescent="0.2">
      <c r="A17214" s="407" t="s">
        <v>27157</v>
      </c>
      <c r="B17214" s="407" t="s">
        <v>27158</v>
      </c>
      <c r="C17214" s="408">
        <v>0</v>
      </c>
      <c r="D17214" s="408">
        <v>0.90959999999999996</v>
      </c>
      <c r="E17214" s="408">
        <v>0.90959999999999996</v>
      </c>
      <c r="F17214" s="409">
        <v>45384.635810185187</v>
      </c>
      <c r="G17214" s="408">
        <v>108</v>
      </c>
    </row>
    <row r="17215" spans="1:7" ht="15" x14ac:dyDescent="0.2">
      <c r="A17215" s="407" t="s">
        <v>27159</v>
      </c>
      <c r="B17215" s="407" t="s">
        <v>27160</v>
      </c>
      <c r="C17215" s="408">
        <v>0</v>
      </c>
      <c r="D17215" s="408">
        <v>2.34</v>
      </c>
      <c r="E17215" s="408">
        <v>2.34</v>
      </c>
      <c r="F17215" s="409">
        <v>45385.627847222226</v>
      </c>
      <c r="G17215" s="408">
        <v>29</v>
      </c>
    </row>
    <row r="17216" spans="1:7" ht="15" x14ac:dyDescent="0.2">
      <c r="A17216" s="407" t="s">
        <v>27161</v>
      </c>
      <c r="B17216" s="407" t="s">
        <v>27162</v>
      </c>
      <c r="C17216" s="408">
        <v>0</v>
      </c>
      <c r="D17216" s="408">
        <v>5.33</v>
      </c>
      <c r="E17216" s="408">
        <v>5.33</v>
      </c>
      <c r="F17216" s="409">
        <v>45384.637048611112</v>
      </c>
      <c r="G17216" s="408">
        <v>7</v>
      </c>
    </row>
    <row r="17217" spans="1:7" ht="15" x14ac:dyDescent="0.2">
      <c r="A17217" s="407" t="s">
        <v>27163</v>
      </c>
      <c r="B17217" s="407" t="s">
        <v>27164</v>
      </c>
      <c r="C17217" s="408">
        <v>0</v>
      </c>
      <c r="D17217" s="408">
        <v>3.7050000000000001</v>
      </c>
      <c r="E17217" s="408">
        <v>3.7050000000000001</v>
      </c>
      <c r="F17217" s="409">
        <v>45384.637939814813</v>
      </c>
      <c r="G17217" s="408">
        <v>16</v>
      </c>
    </row>
    <row r="17218" spans="1:7" ht="15" x14ac:dyDescent="0.2">
      <c r="A17218" s="407" t="s">
        <v>27165</v>
      </c>
      <c r="B17218" s="407" t="s">
        <v>33444</v>
      </c>
      <c r="C17218" s="408">
        <v>0</v>
      </c>
      <c r="D17218" s="408">
        <v>7.55</v>
      </c>
      <c r="E17218" s="408">
        <v>7.55</v>
      </c>
      <c r="F17218" s="409">
        <v>45385.468645833331</v>
      </c>
      <c r="G17218" s="408">
        <v>5</v>
      </c>
    </row>
    <row r="17219" spans="1:7" ht="15" x14ac:dyDescent="0.2">
      <c r="A17219" s="407" t="s">
        <v>27166</v>
      </c>
      <c r="B17219" s="407" t="s">
        <v>27167</v>
      </c>
      <c r="C17219" s="408">
        <v>0</v>
      </c>
      <c r="D17219" s="408">
        <v>10.27</v>
      </c>
      <c r="E17219" s="408">
        <v>10.27</v>
      </c>
      <c r="F17219" s="409">
        <v>45349.522129629629</v>
      </c>
      <c r="G17219" s="408">
        <v>6</v>
      </c>
    </row>
    <row r="17220" spans="1:7" ht="15" x14ac:dyDescent="0.2">
      <c r="A17220" s="407" t="s">
        <v>27168</v>
      </c>
      <c r="B17220" s="407" t="s">
        <v>33445</v>
      </c>
      <c r="C17220" s="408">
        <v>0</v>
      </c>
      <c r="D17220" s="408">
        <v>8.19</v>
      </c>
      <c r="E17220" s="408">
        <v>8.19</v>
      </c>
      <c r="F17220" s="409">
        <v>45385.447835648149</v>
      </c>
      <c r="G17220" s="408">
        <v>2</v>
      </c>
    </row>
    <row r="17221" spans="1:7" ht="15" x14ac:dyDescent="0.2">
      <c r="A17221" s="407" t="s">
        <v>27169</v>
      </c>
      <c r="B17221" s="407" t="s">
        <v>27170</v>
      </c>
      <c r="C17221" s="408">
        <v>0</v>
      </c>
      <c r="D17221" s="408">
        <v>23.52</v>
      </c>
      <c r="E17221" s="408">
        <v>23.52</v>
      </c>
      <c r="F17221" s="409">
        <v>45385.46371527778</v>
      </c>
      <c r="G17221" s="408">
        <v>1</v>
      </c>
    </row>
    <row r="17222" spans="1:7" ht="15" x14ac:dyDescent="0.2">
      <c r="A17222" s="407" t="s">
        <v>27171</v>
      </c>
      <c r="B17222" s="407" t="s">
        <v>33446</v>
      </c>
      <c r="C17222" s="408">
        <v>0</v>
      </c>
      <c r="D17222" s="408">
        <v>75.59</v>
      </c>
      <c r="E17222" s="408">
        <v>75.59</v>
      </c>
      <c r="F17222" s="409">
        <v>45385.44902777778</v>
      </c>
      <c r="G17222" s="408">
        <v>1</v>
      </c>
    </row>
    <row r="17223" spans="1:7" ht="15" x14ac:dyDescent="0.2">
      <c r="A17223" s="407" t="s">
        <v>27172</v>
      </c>
      <c r="B17223" s="407" t="s">
        <v>27173</v>
      </c>
      <c r="C17223" s="408">
        <v>0</v>
      </c>
      <c r="D17223" s="408">
        <v>117.64</v>
      </c>
      <c r="E17223" s="408">
        <v>117.64</v>
      </c>
      <c r="F17223" s="409">
        <v>45385.449618055558</v>
      </c>
      <c r="G17223" s="408">
        <v>1</v>
      </c>
    </row>
    <row r="17224" spans="1:7" ht="15" x14ac:dyDescent="0.2">
      <c r="A17224" s="407" t="s">
        <v>27174</v>
      </c>
      <c r="B17224" s="407" t="s">
        <v>27175</v>
      </c>
      <c r="C17224" s="408">
        <v>0</v>
      </c>
      <c r="D17224" s="408">
        <v>17.55</v>
      </c>
      <c r="E17224" s="408">
        <v>17.55</v>
      </c>
      <c r="F17224" s="409">
        <v>45349.524004629631</v>
      </c>
      <c r="G17224" s="408">
        <v>0</v>
      </c>
    </row>
    <row r="17225" spans="1:7" ht="15" x14ac:dyDescent="0.2">
      <c r="A17225" s="407" t="s">
        <v>27176</v>
      </c>
      <c r="B17225" s="407" t="s">
        <v>27177</v>
      </c>
      <c r="C17225" s="408">
        <v>0</v>
      </c>
      <c r="D17225" s="408">
        <v>53.76</v>
      </c>
      <c r="E17225" s="408">
        <v>53.76</v>
      </c>
      <c r="F17225" s="409">
        <v>45349.524236111109</v>
      </c>
      <c r="G17225" s="408">
        <v>1</v>
      </c>
    </row>
    <row r="17226" spans="1:7" ht="15" x14ac:dyDescent="0.2">
      <c r="A17226" s="407" t="s">
        <v>27178</v>
      </c>
      <c r="B17226" s="407" t="s">
        <v>27179</v>
      </c>
      <c r="C17226" s="408">
        <v>0</v>
      </c>
      <c r="D17226" s="408">
        <v>42</v>
      </c>
      <c r="E17226" s="408">
        <v>42</v>
      </c>
      <c r="F17226" s="409">
        <v>45349.524606481478</v>
      </c>
      <c r="G17226" s="408">
        <v>1</v>
      </c>
    </row>
    <row r="17227" spans="1:7" ht="15" x14ac:dyDescent="0.2">
      <c r="A17227" s="407" t="s">
        <v>27180</v>
      </c>
      <c r="B17227" s="407" t="s">
        <v>27181</v>
      </c>
      <c r="C17227" s="408">
        <v>0</v>
      </c>
      <c r="D17227" s="408">
        <v>50.38</v>
      </c>
      <c r="E17227" s="408">
        <v>50.38</v>
      </c>
      <c r="F17227" s="409">
        <v>45385.455914351849</v>
      </c>
      <c r="G17227" s="408">
        <v>1</v>
      </c>
    </row>
    <row r="17228" spans="1:7" ht="15" x14ac:dyDescent="0.2">
      <c r="A17228" s="407" t="s">
        <v>27182</v>
      </c>
      <c r="B17228" s="407" t="s">
        <v>33447</v>
      </c>
      <c r="C17228" s="408">
        <v>0</v>
      </c>
      <c r="D17228" s="408">
        <v>41.09</v>
      </c>
      <c r="E17228" s="408">
        <v>41.09</v>
      </c>
      <c r="F17228" s="409">
        <v>45385.461793981478</v>
      </c>
      <c r="G17228" s="408">
        <v>2</v>
      </c>
    </row>
    <row r="17229" spans="1:7" ht="15" x14ac:dyDescent="0.2">
      <c r="A17229" s="407" t="s">
        <v>27183</v>
      </c>
      <c r="B17229" s="407" t="s">
        <v>27184</v>
      </c>
      <c r="C17229" s="408">
        <v>0</v>
      </c>
      <c r="D17229" s="408">
        <v>108.4</v>
      </c>
      <c r="E17229" s="408">
        <v>108.4</v>
      </c>
      <c r="F17229" s="409">
        <v>45385.463020833333</v>
      </c>
      <c r="G17229" s="408">
        <v>0</v>
      </c>
    </row>
    <row r="17230" spans="1:7" ht="15" x14ac:dyDescent="0.2">
      <c r="A17230" s="407" t="s">
        <v>27185</v>
      </c>
      <c r="B17230" s="407" t="s">
        <v>27186</v>
      </c>
      <c r="C17230" s="408">
        <v>0</v>
      </c>
      <c r="D17230" s="408">
        <v>7.4420000000000002</v>
      </c>
      <c r="E17230" s="408">
        <v>7.4420000000000002</v>
      </c>
      <c r="F17230" s="409">
        <v>45349.526550925926</v>
      </c>
      <c r="G17230" s="408">
        <v>63</v>
      </c>
    </row>
    <row r="17231" spans="1:7" ht="15" x14ac:dyDescent="0.2">
      <c r="A17231" s="407" t="s">
        <v>27187</v>
      </c>
      <c r="B17231" s="407" t="s">
        <v>27188</v>
      </c>
      <c r="C17231" s="408">
        <v>0</v>
      </c>
      <c r="D17231" s="408">
        <v>34.299999999999997</v>
      </c>
      <c r="E17231" s="408">
        <v>34.299999999999997</v>
      </c>
      <c r="F17231" s="409">
        <v>45349.526736111111</v>
      </c>
      <c r="G17231" s="408">
        <v>12</v>
      </c>
    </row>
    <row r="17232" spans="1:7" ht="15" x14ac:dyDescent="0.2">
      <c r="A17232" s="407" t="s">
        <v>27189</v>
      </c>
      <c r="B17232" s="407" t="s">
        <v>27190</v>
      </c>
      <c r="C17232" s="408">
        <v>0</v>
      </c>
      <c r="D17232" s="408">
        <v>2.4300000000000002</v>
      </c>
      <c r="E17232" s="408">
        <v>2.4300000000000002</v>
      </c>
      <c r="F17232" s="409">
        <v>45349.527789351851</v>
      </c>
      <c r="G17232" s="408">
        <v>0</v>
      </c>
    </row>
    <row r="17233" spans="1:7" ht="15" x14ac:dyDescent="0.2">
      <c r="A17233" s="407" t="s">
        <v>27191</v>
      </c>
      <c r="B17233" s="407" t="s">
        <v>27192</v>
      </c>
      <c r="C17233" s="408">
        <v>0</v>
      </c>
      <c r="D17233" s="408">
        <v>3.45</v>
      </c>
      <c r="E17233" s="408">
        <v>3.45</v>
      </c>
      <c r="F17233" s="409">
        <v>45349.528113425928</v>
      </c>
      <c r="G17233" s="408">
        <v>0</v>
      </c>
    </row>
    <row r="17234" spans="1:7" ht="15" x14ac:dyDescent="0.2">
      <c r="A17234" s="407" t="s">
        <v>27193</v>
      </c>
      <c r="B17234" s="407" t="s">
        <v>27194</v>
      </c>
      <c r="C17234" s="408">
        <v>0</v>
      </c>
      <c r="D17234" s="408">
        <v>22.04</v>
      </c>
      <c r="E17234" s="408">
        <v>22.04</v>
      </c>
      <c r="F17234" s="409">
        <v>45349.528680555559</v>
      </c>
      <c r="G17234" s="408">
        <v>1</v>
      </c>
    </row>
    <row r="17235" spans="1:7" ht="15" x14ac:dyDescent="0.2">
      <c r="A17235" s="407" t="s">
        <v>27195</v>
      </c>
      <c r="B17235" s="407" t="s">
        <v>27196</v>
      </c>
      <c r="C17235" s="408">
        <v>0</v>
      </c>
      <c r="D17235" s="408">
        <v>4.66</v>
      </c>
      <c r="E17235" s="408">
        <v>4.66</v>
      </c>
      <c r="F17235" s="409">
        <v>45349.529351851852</v>
      </c>
      <c r="G17235" s="408">
        <v>6</v>
      </c>
    </row>
    <row r="17236" spans="1:7" ht="15" x14ac:dyDescent="0.2">
      <c r="A17236" s="407" t="s">
        <v>27197</v>
      </c>
      <c r="B17236" s="407" t="s">
        <v>27198</v>
      </c>
      <c r="C17236" s="408">
        <v>0</v>
      </c>
      <c r="D17236" s="408">
        <v>14.28</v>
      </c>
      <c r="E17236" s="408">
        <v>14.28</v>
      </c>
      <c r="F17236" s="409">
        <v>45349.529803240737</v>
      </c>
      <c r="G17236" s="408">
        <v>0</v>
      </c>
    </row>
    <row r="17237" spans="1:7" ht="15" x14ac:dyDescent="0.2">
      <c r="A17237" s="407" t="s">
        <v>27199</v>
      </c>
      <c r="B17237" s="407" t="s">
        <v>27200</v>
      </c>
      <c r="C17237" s="408">
        <v>0</v>
      </c>
      <c r="D17237" s="408">
        <v>23.38</v>
      </c>
      <c r="E17237" s="408">
        <v>23.38</v>
      </c>
      <c r="F17237" s="409">
        <v>45349.530069444445</v>
      </c>
      <c r="G17237" s="408">
        <v>3</v>
      </c>
    </row>
    <row r="17238" spans="1:7" ht="15" x14ac:dyDescent="0.2">
      <c r="A17238" s="407" t="s">
        <v>27201</v>
      </c>
      <c r="B17238" s="407" t="s">
        <v>27202</v>
      </c>
      <c r="C17238" s="408">
        <v>0</v>
      </c>
      <c r="D17238" s="408">
        <v>10.08</v>
      </c>
      <c r="E17238" s="408">
        <v>10.08</v>
      </c>
      <c r="F17238" s="409">
        <v>45349.530416666668</v>
      </c>
      <c r="G17238" s="408">
        <v>0</v>
      </c>
    </row>
    <row r="17239" spans="1:7" ht="15" x14ac:dyDescent="0.2">
      <c r="A17239" s="407" t="s">
        <v>27203</v>
      </c>
      <c r="B17239" s="407" t="s">
        <v>27204</v>
      </c>
      <c r="C17239" s="408">
        <v>0</v>
      </c>
      <c r="D17239" s="408">
        <v>9.1999999999999993</v>
      </c>
      <c r="E17239" s="408">
        <v>9.1999999999999993</v>
      </c>
      <c r="F17239" s="409">
        <v>45349.53087962963</v>
      </c>
      <c r="G17239" s="408">
        <v>0</v>
      </c>
    </row>
    <row r="17240" spans="1:7" ht="15" x14ac:dyDescent="0.2">
      <c r="A17240" s="407" t="s">
        <v>38804</v>
      </c>
      <c r="B17240" s="407" t="s">
        <v>38805</v>
      </c>
      <c r="C17240" s="408">
        <v>0</v>
      </c>
      <c r="D17240" s="408">
        <v>506.85500000000002</v>
      </c>
      <c r="E17240" s="408">
        <v>506.85500000000002</v>
      </c>
      <c r="F17240" s="409">
        <v>45349.627800925926</v>
      </c>
      <c r="G17240" s="408">
        <v>0</v>
      </c>
    </row>
    <row r="17241" spans="1:7" ht="15" x14ac:dyDescent="0.2">
      <c r="A17241" s="407" t="s">
        <v>38806</v>
      </c>
      <c r="B17241" s="407" t="s">
        <v>38807</v>
      </c>
      <c r="C17241" s="408">
        <v>0</v>
      </c>
      <c r="D17241" s="408">
        <v>133.9</v>
      </c>
      <c r="E17241" s="408">
        <v>133.9</v>
      </c>
      <c r="F17241" s="409">
        <v>45349.599560185183</v>
      </c>
      <c r="G17241" s="408">
        <v>0</v>
      </c>
    </row>
    <row r="17242" spans="1:7" ht="15" x14ac:dyDescent="0.2">
      <c r="A17242" s="407" t="s">
        <v>27205</v>
      </c>
      <c r="B17242" s="407" t="s">
        <v>27206</v>
      </c>
      <c r="C17242" s="408">
        <v>0</v>
      </c>
      <c r="D17242" s="408">
        <v>0</v>
      </c>
      <c r="E17242" s="408">
        <v>0</v>
      </c>
      <c r="F17242" s="409">
        <v>45349.537881944445</v>
      </c>
      <c r="G17242" s="408">
        <v>0</v>
      </c>
    </row>
    <row r="17243" spans="1:7" ht="15" x14ac:dyDescent="0.2">
      <c r="A17243" s="407" t="s">
        <v>27207</v>
      </c>
      <c r="B17243" s="407" t="s">
        <v>27208</v>
      </c>
      <c r="C17243" s="408">
        <v>0</v>
      </c>
      <c r="D17243" s="408">
        <v>76.47</v>
      </c>
      <c r="E17243" s="408">
        <v>76.47</v>
      </c>
      <c r="F17243" s="409">
        <v>45385.445960648147</v>
      </c>
      <c r="G17243" s="408">
        <v>0</v>
      </c>
    </row>
    <row r="17244" spans="1:7" ht="15" x14ac:dyDescent="0.2">
      <c r="A17244" s="407" t="s">
        <v>27209</v>
      </c>
      <c r="B17244" s="407" t="s">
        <v>27210</v>
      </c>
      <c r="C17244" s="408">
        <v>0</v>
      </c>
      <c r="D17244" s="408">
        <v>6.5810000000000004</v>
      </c>
      <c r="E17244" s="408">
        <v>6.5810000000000004</v>
      </c>
      <c r="F17244" s="409">
        <v>45349.538460648146</v>
      </c>
      <c r="G17244" s="408">
        <v>10</v>
      </c>
    </row>
    <row r="17245" spans="1:7" ht="15" x14ac:dyDescent="0.2">
      <c r="A17245" s="407" t="s">
        <v>27211</v>
      </c>
      <c r="B17245" s="407" t="s">
        <v>27212</v>
      </c>
      <c r="C17245" s="408">
        <v>2.5</v>
      </c>
      <c r="D17245" s="408">
        <v>8.6</v>
      </c>
      <c r="E17245" s="408">
        <v>13.6</v>
      </c>
      <c r="F17245" s="409">
        <v>45111.649317129632</v>
      </c>
      <c r="G17245" s="408">
        <v>0</v>
      </c>
    </row>
    <row r="17246" spans="1:7" ht="15" x14ac:dyDescent="0.2">
      <c r="A17246" s="407" t="s">
        <v>27213</v>
      </c>
      <c r="B17246" s="407" t="s">
        <v>27214</v>
      </c>
      <c r="C17246" s="408">
        <v>0</v>
      </c>
      <c r="D17246" s="408">
        <v>69.7</v>
      </c>
      <c r="E17246" s="408">
        <v>69.7</v>
      </c>
      <c r="F17246" s="409">
        <v>45349.538773148146</v>
      </c>
      <c r="G17246" s="408">
        <v>0</v>
      </c>
    </row>
    <row r="17247" spans="1:7" ht="15" x14ac:dyDescent="0.2">
      <c r="A17247" s="407" t="s">
        <v>27215</v>
      </c>
      <c r="B17247" s="407" t="s">
        <v>27216</v>
      </c>
      <c r="C17247" s="408">
        <v>0</v>
      </c>
      <c r="D17247" s="408">
        <v>153.80000000000001</v>
      </c>
      <c r="E17247" s="408">
        <v>153.80000000000001</v>
      </c>
      <c r="F17247" s="409">
        <v>45349.541701388887</v>
      </c>
      <c r="G17247" s="408">
        <v>0</v>
      </c>
    </row>
    <row r="17248" spans="1:7" ht="15" x14ac:dyDescent="0.2">
      <c r="A17248" s="407" t="s">
        <v>27217</v>
      </c>
      <c r="B17248" s="407" t="s">
        <v>27218</v>
      </c>
      <c r="C17248" s="408">
        <v>0</v>
      </c>
      <c r="D17248" s="408">
        <v>0</v>
      </c>
      <c r="E17248" s="408">
        <v>0</v>
      </c>
      <c r="F17248" s="409">
        <v>45349.542083333334</v>
      </c>
      <c r="G17248" s="408">
        <v>0</v>
      </c>
    </row>
    <row r="17249" spans="1:7" ht="15" x14ac:dyDescent="0.25">
      <c r="A17249" s="407" t="s">
        <v>27219</v>
      </c>
      <c r="B17249" s="407" t="s">
        <v>27220</v>
      </c>
      <c r="C17249" s="406"/>
      <c r="D17249" s="406"/>
      <c r="E17249" s="406"/>
      <c r="F17249" s="409">
        <v>45349.542719907404</v>
      </c>
      <c r="G17249" s="408">
        <v>0</v>
      </c>
    </row>
    <row r="17250" spans="1:7" ht="15" x14ac:dyDescent="0.25">
      <c r="A17250" s="407" t="s">
        <v>27221</v>
      </c>
      <c r="B17250" s="407" t="s">
        <v>27222</v>
      </c>
      <c r="C17250" s="406"/>
      <c r="D17250" s="406"/>
      <c r="E17250" s="406"/>
      <c r="F17250" s="409">
        <v>45349.542974537035</v>
      </c>
      <c r="G17250" s="408">
        <v>0</v>
      </c>
    </row>
    <row r="17251" spans="1:7" ht="15" x14ac:dyDescent="0.25">
      <c r="A17251" s="407" t="s">
        <v>27223</v>
      </c>
      <c r="B17251" s="407" t="s">
        <v>27224</v>
      </c>
      <c r="C17251" s="406"/>
      <c r="D17251" s="406"/>
      <c r="E17251" s="406"/>
      <c r="F17251" s="409">
        <v>45349.543437499997</v>
      </c>
      <c r="G17251" s="408">
        <v>0</v>
      </c>
    </row>
    <row r="17252" spans="1:7" ht="15" x14ac:dyDescent="0.25">
      <c r="A17252" s="407" t="s">
        <v>27225</v>
      </c>
      <c r="B17252" s="407" t="s">
        <v>27226</v>
      </c>
      <c r="C17252" s="406"/>
      <c r="D17252" s="406"/>
      <c r="E17252" s="406"/>
      <c r="F17252" s="409">
        <v>45349.543726851851</v>
      </c>
      <c r="G17252" s="408">
        <v>0</v>
      </c>
    </row>
    <row r="17253" spans="1:7" ht="15" x14ac:dyDescent="0.2">
      <c r="A17253" s="407" t="s">
        <v>27227</v>
      </c>
      <c r="B17253" s="407" t="s">
        <v>27228</v>
      </c>
      <c r="C17253" s="408">
        <v>0</v>
      </c>
      <c r="D17253" s="408">
        <v>54.61</v>
      </c>
      <c r="E17253" s="408">
        <v>54.61</v>
      </c>
      <c r="F17253" s="409">
        <v>45385.454027777778</v>
      </c>
      <c r="G17253" s="408">
        <v>0</v>
      </c>
    </row>
    <row r="17254" spans="1:7" ht="15" x14ac:dyDescent="0.2">
      <c r="A17254" s="407" t="s">
        <v>27229</v>
      </c>
      <c r="B17254" s="407" t="s">
        <v>33448</v>
      </c>
      <c r="C17254" s="408">
        <v>0</v>
      </c>
      <c r="D17254" s="408">
        <v>24.99</v>
      </c>
      <c r="E17254" s="408">
        <v>24.99</v>
      </c>
      <c r="F17254" s="409">
        <v>45385.454664351855</v>
      </c>
      <c r="G17254" s="408">
        <v>0</v>
      </c>
    </row>
    <row r="17255" spans="1:7" ht="15" x14ac:dyDescent="0.2">
      <c r="A17255" s="407" t="s">
        <v>33149</v>
      </c>
      <c r="B17255" s="407" t="s">
        <v>33150</v>
      </c>
      <c r="C17255" s="408">
        <v>0</v>
      </c>
      <c r="D17255" s="408">
        <v>5690.6</v>
      </c>
      <c r="E17255" s="408">
        <v>5690.6</v>
      </c>
      <c r="F17255" s="409">
        <v>45349.544814814813</v>
      </c>
      <c r="G17255" s="408">
        <v>0</v>
      </c>
    </row>
    <row r="17256" spans="1:7" ht="15" x14ac:dyDescent="0.2">
      <c r="A17256" s="407" t="s">
        <v>33151</v>
      </c>
      <c r="B17256" s="407" t="s">
        <v>33152</v>
      </c>
      <c r="C17256" s="408">
        <v>0</v>
      </c>
      <c r="D17256" s="408">
        <v>0</v>
      </c>
      <c r="E17256" s="408">
        <v>0</v>
      </c>
      <c r="F17256" s="409">
        <v>45349.545648148145</v>
      </c>
      <c r="G17256" s="408">
        <v>0</v>
      </c>
    </row>
    <row r="17257" spans="1:7" ht="15" x14ac:dyDescent="0.2">
      <c r="A17257" s="407" t="s">
        <v>33153</v>
      </c>
      <c r="B17257" s="407" t="s">
        <v>33154</v>
      </c>
      <c r="C17257" s="408">
        <v>0</v>
      </c>
      <c r="D17257" s="408">
        <v>91.54</v>
      </c>
      <c r="E17257" s="408">
        <v>91.54</v>
      </c>
      <c r="F17257" s="409">
        <v>45575.570185185185</v>
      </c>
      <c r="G17257" s="408">
        <v>0</v>
      </c>
    </row>
    <row r="17258" spans="1:7" ht="15" x14ac:dyDescent="0.2">
      <c r="A17258" s="407" t="s">
        <v>33155</v>
      </c>
      <c r="B17258" s="407" t="s">
        <v>33156</v>
      </c>
      <c r="C17258" s="408">
        <v>0</v>
      </c>
      <c r="D17258" s="408">
        <v>54.77428571428571</v>
      </c>
      <c r="E17258" s="408">
        <v>54.77428571428571</v>
      </c>
      <c r="F17258" s="409">
        <v>45575.574166666665</v>
      </c>
      <c r="G17258" s="408">
        <v>0</v>
      </c>
    </row>
    <row r="17259" spans="1:7" ht="15" x14ac:dyDescent="0.2">
      <c r="A17259" s="407" t="s">
        <v>33157</v>
      </c>
      <c r="B17259" s="407" t="s">
        <v>33158</v>
      </c>
      <c r="C17259" s="408">
        <v>0</v>
      </c>
      <c r="D17259" s="408">
        <v>287.83999999999997</v>
      </c>
      <c r="E17259" s="408">
        <v>287.83999999999997</v>
      </c>
      <c r="F17259" s="409">
        <v>45575.578564814816</v>
      </c>
      <c r="G17259" s="408">
        <v>0</v>
      </c>
    </row>
    <row r="17260" spans="1:7" ht="15" x14ac:dyDescent="0.2">
      <c r="A17260" s="407" t="s">
        <v>33159</v>
      </c>
      <c r="B17260" s="407" t="s">
        <v>33160</v>
      </c>
      <c r="C17260" s="408">
        <v>0</v>
      </c>
      <c r="D17260" s="408">
        <v>256</v>
      </c>
      <c r="E17260" s="408">
        <v>256</v>
      </c>
      <c r="F17260" s="409">
        <v>45575.580613425926</v>
      </c>
      <c r="G17260" s="408">
        <v>0</v>
      </c>
    </row>
    <row r="17261" spans="1:7" ht="15" x14ac:dyDescent="0.25">
      <c r="A17261" s="407" t="s">
        <v>33161</v>
      </c>
      <c r="B17261" s="407" t="s">
        <v>33162</v>
      </c>
      <c r="C17261" s="406"/>
      <c r="D17261" s="406"/>
      <c r="E17261" s="406"/>
      <c r="F17261" s="409">
        <v>45349.546365740738</v>
      </c>
      <c r="G17261" s="408">
        <v>0</v>
      </c>
    </row>
    <row r="17262" spans="1:7" ht="15" x14ac:dyDescent="0.2">
      <c r="A17262" s="407" t="s">
        <v>33163</v>
      </c>
      <c r="B17262" s="407" t="s">
        <v>33164</v>
      </c>
      <c r="C17262" s="408">
        <v>0</v>
      </c>
      <c r="D17262" s="408">
        <v>436.13</v>
      </c>
      <c r="E17262" s="408">
        <v>436.13</v>
      </c>
      <c r="F17262" s="409">
        <v>45575.582870370374</v>
      </c>
      <c r="G17262" s="408">
        <v>0</v>
      </c>
    </row>
    <row r="17263" spans="1:7" ht="15" x14ac:dyDescent="0.2">
      <c r="A17263" s="407" t="s">
        <v>33165</v>
      </c>
      <c r="B17263" s="407" t="s">
        <v>33166</v>
      </c>
      <c r="C17263" s="408">
        <v>0</v>
      </c>
      <c r="D17263" s="408">
        <v>867.36</v>
      </c>
      <c r="E17263" s="408">
        <v>867.36</v>
      </c>
      <c r="F17263" s="409">
        <v>45575.585185185184</v>
      </c>
      <c r="G17263" s="408">
        <v>0</v>
      </c>
    </row>
    <row r="17264" spans="1:7" ht="15" x14ac:dyDescent="0.2">
      <c r="A17264" s="407" t="s">
        <v>33167</v>
      </c>
      <c r="B17264" s="407" t="s">
        <v>33168</v>
      </c>
      <c r="C17264" s="408">
        <v>0</v>
      </c>
      <c r="D17264" s="408">
        <v>157.97</v>
      </c>
      <c r="E17264" s="408">
        <v>157.97</v>
      </c>
      <c r="F17264" s="409">
        <v>45575.586655092593</v>
      </c>
      <c r="G17264" s="408">
        <v>0</v>
      </c>
    </row>
    <row r="17265" spans="1:7" ht="15" x14ac:dyDescent="0.2">
      <c r="A17265" s="407" t="s">
        <v>33169</v>
      </c>
      <c r="B17265" s="407" t="s">
        <v>33170</v>
      </c>
      <c r="C17265" s="408">
        <v>0</v>
      </c>
      <c r="D17265" s="408">
        <v>131.578</v>
      </c>
      <c r="E17265" s="408">
        <v>131.578</v>
      </c>
      <c r="F17265" s="409">
        <v>45575.587939814817</v>
      </c>
      <c r="G17265" s="408">
        <v>0</v>
      </c>
    </row>
    <row r="17266" spans="1:7" ht="15" x14ac:dyDescent="0.2">
      <c r="A17266" s="407" t="s">
        <v>33171</v>
      </c>
      <c r="B17266" s="407" t="s">
        <v>33172</v>
      </c>
      <c r="C17266" s="408">
        <v>0</v>
      </c>
      <c r="D17266" s="408">
        <v>239.49</v>
      </c>
      <c r="E17266" s="408">
        <v>239.49</v>
      </c>
      <c r="F17266" s="409">
        <v>45575.593541666669</v>
      </c>
      <c r="G17266" s="408">
        <v>0</v>
      </c>
    </row>
    <row r="17267" spans="1:7" ht="15" x14ac:dyDescent="0.2">
      <c r="A17267" s="407" t="s">
        <v>33173</v>
      </c>
      <c r="B17267" s="407" t="s">
        <v>33174</v>
      </c>
      <c r="C17267" s="408">
        <v>0</v>
      </c>
      <c r="D17267" s="408">
        <v>317.99</v>
      </c>
      <c r="E17267" s="408">
        <v>317.99</v>
      </c>
      <c r="F17267" s="409">
        <v>45575.594722222224</v>
      </c>
      <c r="G17267" s="408">
        <v>0</v>
      </c>
    </row>
    <row r="17268" spans="1:7" ht="15" x14ac:dyDescent="0.2">
      <c r="A17268" s="407" t="s">
        <v>33175</v>
      </c>
      <c r="B17268" s="407" t="s">
        <v>33176</v>
      </c>
      <c r="C17268" s="408">
        <v>0</v>
      </c>
      <c r="D17268" s="408">
        <v>128.99</v>
      </c>
      <c r="E17268" s="408">
        <v>128.99</v>
      </c>
      <c r="F17268" s="409">
        <v>45575.595856481479</v>
      </c>
      <c r="G17268" s="408">
        <v>0</v>
      </c>
    </row>
    <row r="17269" spans="1:7" ht="15" x14ac:dyDescent="0.2">
      <c r="A17269" s="407" t="s">
        <v>33177</v>
      </c>
      <c r="B17269" s="407" t="s">
        <v>33178</v>
      </c>
      <c r="C17269" s="408">
        <v>0</v>
      </c>
      <c r="D17269" s="408">
        <v>173.42</v>
      </c>
      <c r="E17269" s="408">
        <v>173.42</v>
      </c>
      <c r="F17269" s="409">
        <v>45575.596666666665</v>
      </c>
      <c r="G17269" s="408">
        <v>0</v>
      </c>
    </row>
    <row r="17270" spans="1:7" ht="15" x14ac:dyDescent="0.2">
      <c r="A17270" s="407" t="s">
        <v>33179</v>
      </c>
      <c r="B17270" s="407" t="s">
        <v>33180</v>
      </c>
      <c r="C17270" s="408">
        <v>0</v>
      </c>
      <c r="D17270" s="408">
        <v>117.86</v>
      </c>
      <c r="E17270" s="408">
        <v>117.86</v>
      </c>
      <c r="F17270" s="409">
        <v>45575.597905092596</v>
      </c>
      <c r="G17270" s="408">
        <v>0</v>
      </c>
    </row>
    <row r="17271" spans="1:7" ht="15" x14ac:dyDescent="0.2">
      <c r="A17271" s="407" t="s">
        <v>33181</v>
      </c>
      <c r="B17271" s="407" t="s">
        <v>33182</v>
      </c>
      <c r="C17271" s="408">
        <v>0</v>
      </c>
      <c r="D17271" s="408">
        <v>161.41</v>
      </c>
      <c r="E17271" s="408">
        <v>161.41</v>
      </c>
      <c r="F17271" s="409">
        <v>45575.599293981482</v>
      </c>
      <c r="G17271" s="408">
        <v>0</v>
      </c>
    </row>
    <row r="17272" spans="1:7" ht="15" x14ac:dyDescent="0.2">
      <c r="A17272" s="407" t="s">
        <v>33183</v>
      </c>
      <c r="B17272" s="407" t="s">
        <v>33184</v>
      </c>
      <c r="C17272" s="408">
        <v>0</v>
      </c>
      <c r="D17272" s="408">
        <v>107.99</v>
      </c>
      <c r="E17272" s="408">
        <v>107.99</v>
      </c>
      <c r="F17272" s="409">
        <v>45349.550486111111</v>
      </c>
      <c r="G17272" s="408">
        <v>0</v>
      </c>
    </row>
    <row r="17273" spans="1:7" ht="15" x14ac:dyDescent="0.2">
      <c r="A17273" s="407" t="s">
        <v>33185</v>
      </c>
      <c r="B17273" s="407" t="s">
        <v>33186</v>
      </c>
      <c r="C17273" s="408">
        <v>0</v>
      </c>
      <c r="D17273" s="408">
        <v>54.99</v>
      </c>
      <c r="E17273" s="408">
        <v>54.99</v>
      </c>
      <c r="F17273" s="409">
        <v>45349.550717592596</v>
      </c>
      <c r="G17273" s="408">
        <v>0</v>
      </c>
    </row>
    <row r="17274" spans="1:7" ht="15" x14ac:dyDescent="0.2">
      <c r="A17274" s="407" t="s">
        <v>33187</v>
      </c>
      <c r="B17274" s="407" t="s">
        <v>33188</v>
      </c>
      <c r="C17274" s="408">
        <v>0</v>
      </c>
      <c r="D17274" s="408">
        <v>4037.75</v>
      </c>
      <c r="E17274" s="408">
        <v>4037.75</v>
      </c>
      <c r="F17274" s="409">
        <v>45349.551793981482</v>
      </c>
      <c r="G17274" s="408">
        <v>0</v>
      </c>
    </row>
    <row r="17275" spans="1:7" ht="15" x14ac:dyDescent="0.2">
      <c r="A17275" s="407" t="s">
        <v>27230</v>
      </c>
      <c r="B17275" s="407" t="s">
        <v>27231</v>
      </c>
      <c r="C17275" s="408">
        <v>36.75</v>
      </c>
      <c r="D17275" s="408">
        <v>2215.16</v>
      </c>
      <c r="E17275" s="408">
        <v>2261.91</v>
      </c>
      <c r="F17275" s="409">
        <v>44805.879826388889</v>
      </c>
      <c r="G17275" s="408">
        <v>0</v>
      </c>
    </row>
    <row r="17276" spans="1:7" ht="15" x14ac:dyDescent="0.25">
      <c r="A17276" s="407" t="s">
        <v>27232</v>
      </c>
      <c r="B17276" s="407" t="s">
        <v>27233</v>
      </c>
      <c r="C17276" s="406"/>
      <c r="D17276" s="406"/>
      <c r="E17276" s="406"/>
      <c r="F17276" s="409">
        <v>44805.880856481483</v>
      </c>
      <c r="G17276" s="408">
        <v>0</v>
      </c>
    </row>
    <row r="17277" spans="1:7" ht="15" x14ac:dyDescent="0.2">
      <c r="A17277" s="407" t="s">
        <v>27234</v>
      </c>
      <c r="B17277" s="407" t="s">
        <v>27235</v>
      </c>
      <c r="C17277" s="408">
        <v>0</v>
      </c>
      <c r="D17277" s="408">
        <v>183.45501829763916</v>
      </c>
      <c r="E17277" s="408">
        <v>183.45501829763916</v>
      </c>
      <c r="F17277" s="409">
        <v>44657.515856481485</v>
      </c>
      <c r="G17277" s="408">
        <v>0</v>
      </c>
    </row>
    <row r="17278" spans="1:7" ht="15" x14ac:dyDescent="0.2">
      <c r="A17278" s="407" t="s">
        <v>27236</v>
      </c>
      <c r="B17278" s="407" t="s">
        <v>27237</v>
      </c>
      <c r="C17278" s="408">
        <v>0</v>
      </c>
      <c r="D17278" s="408">
        <v>1.06E-2</v>
      </c>
      <c r="E17278" s="408">
        <v>1.06E-2</v>
      </c>
      <c r="F17278" s="409">
        <v>46066.483634259261</v>
      </c>
      <c r="G17278" s="408">
        <v>0</v>
      </c>
    </row>
    <row r="17279" spans="1:7" ht="15" x14ac:dyDescent="0.2">
      <c r="A17279" s="407" t="s">
        <v>27238</v>
      </c>
      <c r="B17279" s="407" t="s">
        <v>27239</v>
      </c>
      <c r="C17279" s="408">
        <v>0</v>
      </c>
      <c r="D17279" s="408">
        <v>1.7000000000000001E-2</v>
      </c>
      <c r="E17279" s="408">
        <v>1.7000000000000001E-2</v>
      </c>
      <c r="F17279" s="409">
        <v>45404.51829861111</v>
      </c>
      <c r="G17279" s="408">
        <v>324</v>
      </c>
    </row>
    <row r="17280" spans="1:7" ht="15" x14ac:dyDescent="0.2">
      <c r="A17280" s="407" t="s">
        <v>27240</v>
      </c>
      <c r="B17280" s="407" t="s">
        <v>27241</v>
      </c>
      <c r="C17280" s="408">
        <v>0</v>
      </c>
      <c r="D17280" s="408">
        <v>1.24E-2</v>
      </c>
      <c r="E17280" s="408">
        <v>1.24E-2</v>
      </c>
      <c r="F17280" s="409">
        <v>45132.65115740741</v>
      </c>
      <c r="G17280" s="408">
        <v>428</v>
      </c>
    </row>
    <row r="17281" spans="1:7" ht="15" x14ac:dyDescent="0.2">
      <c r="A17281" s="407" t="s">
        <v>27242</v>
      </c>
      <c r="B17281" s="407" t="s">
        <v>27243</v>
      </c>
      <c r="C17281" s="408">
        <v>0</v>
      </c>
      <c r="D17281" s="408">
        <v>1.35E-2</v>
      </c>
      <c r="E17281" s="408">
        <v>1.35E-2</v>
      </c>
      <c r="F17281" s="409">
        <v>45132.651099537034</v>
      </c>
      <c r="G17281" s="408">
        <v>411</v>
      </c>
    </row>
    <row r="17282" spans="1:7" ht="15" x14ac:dyDescent="0.2">
      <c r="A17282" s="407" t="s">
        <v>27244</v>
      </c>
      <c r="B17282" s="407" t="s">
        <v>27245</v>
      </c>
      <c r="C17282" s="408">
        <v>0</v>
      </c>
      <c r="D17282" s="408">
        <v>1.8800000000000001E-2</v>
      </c>
      <c r="E17282" s="408">
        <v>1.8800000000000001E-2</v>
      </c>
      <c r="F17282" s="409">
        <v>44873.357824074075</v>
      </c>
      <c r="G17282" s="408">
        <v>0</v>
      </c>
    </row>
    <row r="17283" spans="1:7" ht="15" x14ac:dyDescent="0.2">
      <c r="A17283" s="407" t="s">
        <v>27246</v>
      </c>
      <c r="B17283" s="407" t="s">
        <v>27247</v>
      </c>
      <c r="C17283" s="408">
        <v>0</v>
      </c>
      <c r="D17283" s="408">
        <v>2.1299999999999999E-2</v>
      </c>
      <c r="E17283" s="408">
        <v>2.1299999999999999E-2</v>
      </c>
      <c r="F17283" s="409">
        <v>45132.651064814818</v>
      </c>
      <c r="G17283" s="408">
        <v>1784</v>
      </c>
    </row>
    <row r="17284" spans="1:7" ht="15" x14ac:dyDescent="0.2">
      <c r="A17284" s="407" t="s">
        <v>27248</v>
      </c>
      <c r="B17284" s="407" t="s">
        <v>27249</v>
      </c>
      <c r="C17284" s="408">
        <v>0</v>
      </c>
      <c r="D17284" s="408">
        <v>8.5699999999999998E-2</v>
      </c>
      <c r="E17284" s="408">
        <v>8.5699999999999998E-2</v>
      </c>
      <c r="F17284" s="409">
        <v>45132.651030092595</v>
      </c>
      <c r="G17284" s="408">
        <v>2178</v>
      </c>
    </row>
    <row r="17285" spans="1:7" ht="15" x14ac:dyDescent="0.2">
      <c r="A17285" s="407" t="s">
        <v>27250</v>
      </c>
      <c r="B17285" s="407" t="s">
        <v>27251</v>
      </c>
      <c r="C17285" s="408">
        <v>0</v>
      </c>
      <c r="D17285" s="408">
        <v>3.5000000000000003E-2</v>
      </c>
      <c r="E17285" s="408">
        <v>3.5000000000000003E-2</v>
      </c>
      <c r="F17285" s="409">
        <v>45132.650995370372</v>
      </c>
      <c r="G17285" s="408">
        <v>2692</v>
      </c>
    </row>
    <row r="17286" spans="1:7" ht="15" x14ac:dyDescent="0.2">
      <c r="A17286" s="407" t="s">
        <v>27252</v>
      </c>
      <c r="B17286" s="407" t="s">
        <v>27253</v>
      </c>
      <c r="C17286" s="408">
        <v>0</v>
      </c>
      <c r="D17286" s="408">
        <v>7.2700000000000001E-2</v>
      </c>
      <c r="E17286" s="408">
        <v>7.2700000000000001E-2</v>
      </c>
      <c r="F17286" s="409">
        <v>45022.27244212963</v>
      </c>
      <c r="G17286" s="408">
        <v>135</v>
      </c>
    </row>
    <row r="17287" spans="1:7" ht="15" x14ac:dyDescent="0.2">
      <c r="A17287" s="407" t="s">
        <v>27254</v>
      </c>
      <c r="B17287" s="407" t="s">
        <v>27255</v>
      </c>
      <c r="C17287" s="408">
        <v>0</v>
      </c>
      <c r="D17287" s="408">
        <v>4.1099999999999998E-2</v>
      </c>
      <c r="E17287" s="408">
        <v>4.1099999999999998E-2</v>
      </c>
      <c r="F17287" s="409">
        <v>45132.650937500002</v>
      </c>
      <c r="G17287" s="408">
        <v>1921</v>
      </c>
    </row>
    <row r="17288" spans="1:7" ht="15" x14ac:dyDescent="0.2">
      <c r="A17288" s="407" t="s">
        <v>27256</v>
      </c>
      <c r="B17288" s="407" t="s">
        <v>27257</v>
      </c>
      <c r="C17288" s="408">
        <v>0</v>
      </c>
      <c r="D17288" s="408">
        <v>9.4100000000000003E-2</v>
      </c>
      <c r="E17288" s="408">
        <v>9.4100000000000003E-2</v>
      </c>
      <c r="F17288" s="409">
        <v>45132.650902777779</v>
      </c>
      <c r="G17288" s="408">
        <v>3291</v>
      </c>
    </row>
    <row r="17289" spans="1:7" ht="15" x14ac:dyDescent="0.2">
      <c r="A17289" s="407" t="s">
        <v>27258</v>
      </c>
      <c r="B17289" s="407" t="s">
        <v>27259</v>
      </c>
      <c r="C17289" s="408">
        <v>0</v>
      </c>
      <c r="D17289" s="408">
        <v>3.7400000000000003E-2</v>
      </c>
      <c r="E17289" s="408">
        <v>3.7400000000000003E-2</v>
      </c>
      <c r="F17289" s="409">
        <v>45132.650868055556</v>
      </c>
      <c r="G17289" s="408">
        <v>754</v>
      </c>
    </row>
    <row r="17290" spans="1:7" ht="15" x14ac:dyDescent="0.2">
      <c r="A17290" s="407" t="s">
        <v>27260</v>
      </c>
      <c r="B17290" s="407" t="s">
        <v>27261</v>
      </c>
      <c r="C17290" s="408">
        <v>0</v>
      </c>
      <c r="D17290" s="408">
        <v>7.0936398026898606E-2</v>
      </c>
      <c r="E17290" s="408">
        <v>7.0936398026898606E-2</v>
      </c>
      <c r="F17290" s="409">
        <v>45897.341226851851</v>
      </c>
      <c r="G17290" s="408">
        <v>622</v>
      </c>
    </row>
    <row r="17291" spans="1:7" ht="15" x14ac:dyDescent="0.2">
      <c r="A17291" s="407" t="s">
        <v>27262</v>
      </c>
      <c r="B17291" s="407" t="s">
        <v>27263</v>
      </c>
      <c r="C17291" s="408">
        <v>0</v>
      </c>
      <c r="D17291" s="408">
        <v>5.8299999999999998E-2</v>
      </c>
      <c r="E17291" s="408">
        <v>5.8299999999999998E-2</v>
      </c>
      <c r="F17291" s="409">
        <v>43878.369062500002</v>
      </c>
      <c r="G17291" s="408">
        <v>179</v>
      </c>
    </row>
    <row r="17292" spans="1:7" ht="15" x14ac:dyDescent="0.25">
      <c r="A17292" s="407" t="s">
        <v>38808</v>
      </c>
      <c r="B17292" s="407" t="s">
        <v>38809</v>
      </c>
      <c r="C17292" s="406"/>
      <c r="D17292" s="408">
        <v>8.1600000000000006E-2</v>
      </c>
      <c r="E17292" s="408">
        <v>8.1600000000000006E-2</v>
      </c>
      <c r="F17292" s="409">
        <v>43381.309328703705</v>
      </c>
      <c r="G17292" s="408">
        <v>0</v>
      </c>
    </row>
    <row r="17293" spans="1:7" ht="15" x14ac:dyDescent="0.2">
      <c r="A17293" s="407" t="s">
        <v>38810</v>
      </c>
      <c r="B17293" s="407" t="s">
        <v>38811</v>
      </c>
      <c r="C17293" s="408">
        <v>0</v>
      </c>
      <c r="D17293" s="408">
        <v>3.8100000000000002E-2</v>
      </c>
      <c r="E17293" s="408">
        <v>3.8100000000000002E-2</v>
      </c>
      <c r="F17293" s="409">
        <v>43388.312141203707</v>
      </c>
      <c r="G17293" s="408">
        <v>0</v>
      </c>
    </row>
    <row r="17294" spans="1:7" ht="15" x14ac:dyDescent="0.2">
      <c r="A17294" s="407" t="s">
        <v>27264</v>
      </c>
      <c r="B17294" s="407" t="s">
        <v>27265</v>
      </c>
      <c r="C17294" s="408">
        <v>0</v>
      </c>
      <c r="D17294" s="408">
        <v>0.10100000000000001</v>
      </c>
      <c r="E17294" s="408">
        <v>0.10100000000000001</v>
      </c>
      <c r="F17294" s="409">
        <v>44008.543043981481</v>
      </c>
      <c r="G17294" s="408">
        <v>0</v>
      </c>
    </row>
    <row r="17295" spans="1:7" ht="15" x14ac:dyDescent="0.2">
      <c r="A17295" s="407" t="s">
        <v>27266</v>
      </c>
      <c r="B17295" s="407" t="s">
        <v>27267</v>
      </c>
      <c r="C17295" s="408">
        <v>0</v>
      </c>
      <c r="D17295" s="408">
        <v>2.6700000000000002E-2</v>
      </c>
      <c r="E17295" s="408">
        <v>2.6700000000000002E-2</v>
      </c>
      <c r="F17295" s="409">
        <v>45132.631249999999</v>
      </c>
      <c r="G17295" s="408">
        <v>24</v>
      </c>
    </row>
    <row r="17296" spans="1:7" ht="15" x14ac:dyDescent="0.2">
      <c r="A17296" s="407" t="s">
        <v>27268</v>
      </c>
      <c r="B17296" s="407" t="s">
        <v>27269</v>
      </c>
      <c r="C17296" s="408">
        <v>0</v>
      </c>
      <c r="D17296" s="408">
        <v>6.8900000000000003E-2</v>
      </c>
      <c r="E17296" s="408">
        <v>6.8900000000000003E-2</v>
      </c>
      <c r="F17296" s="409">
        <v>45132.631319444445</v>
      </c>
      <c r="G17296" s="408">
        <v>0</v>
      </c>
    </row>
    <row r="17297" spans="1:7" ht="15" x14ac:dyDescent="0.2">
      <c r="A17297" s="407" t="s">
        <v>27270</v>
      </c>
      <c r="B17297" s="407" t="s">
        <v>27271</v>
      </c>
      <c r="C17297" s="408">
        <v>0</v>
      </c>
      <c r="D17297" s="408">
        <v>1.9599999999999999E-2</v>
      </c>
      <c r="E17297" s="408">
        <v>1.9599999999999999E-2</v>
      </c>
      <c r="F17297" s="409">
        <v>43878.369201388887</v>
      </c>
      <c r="G17297" s="408">
        <v>0</v>
      </c>
    </row>
    <row r="17298" spans="1:7" ht="15" x14ac:dyDescent="0.2">
      <c r="A17298" s="407" t="s">
        <v>27272</v>
      </c>
      <c r="B17298" s="407" t="s">
        <v>27273</v>
      </c>
      <c r="C17298" s="408">
        <v>0</v>
      </c>
      <c r="D17298" s="408">
        <v>1.09E-2</v>
      </c>
      <c r="E17298" s="408">
        <v>1.09E-2</v>
      </c>
      <c r="F17298" s="409">
        <v>44880.57503472222</v>
      </c>
      <c r="G17298" s="408">
        <v>0</v>
      </c>
    </row>
    <row r="17299" spans="1:7" ht="15" x14ac:dyDescent="0.2">
      <c r="A17299" s="407" t="s">
        <v>27274</v>
      </c>
      <c r="B17299" s="407" t="s">
        <v>27275</v>
      </c>
      <c r="C17299" s="408">
        <v>0</v>
      </c>
      <c r="D17299" s="408">
        <v>2.7900000000000001E-2</v>
      </c>
      <c r="E17299" s="408">
        <v>2.7900000000000001E-2</v>
      </c>
      <c r="F17299" s="409">
        <v>45132.650787037041</v>
      </c>
      <c r="G17299" s="408">
        <v>196</v>
      </c>
    </row>
    <row r="17300" spans="1:7" ht="15" x14ac:dyDescent="0.2">
      <c r="A17300" s="407" t="s">
        <v>27276</v>
      </c>
      <c r="B17300" s="407" t="s">
        <v>27277</v>
      </c>
      <c r="C17300" s="408">
        <v>0</v>
      </c>
      <c r="D17300" s="408">
        <v>6.5699999999999995E-2</v>
      </c>
      <c r="E17300" s="408">
        <v>6.5699999999999995E-2</v>
      </c>
      <c r="F17300" s="409">
        <v>45959.306840277779</v>
      </c>
      <c r="G17300" s="408">
        <v>30</v>
      </c>
    </row>
    <row r="17301" spans="1:7" ht="15" x14ac:dyDescent="0.2">
      <c r="A17301" s="407" t="s">
        <v>27278</v>
      </c>
      <c r="B17301" s="407" t="s">
        <v>27279</v>
      </c>
      <c r="C17301" s="408">
        <v>0</v>
      </c>
      <c r="D17301" s="408">
        <v>7.4999999999999997E-2</v>
      </c>
      <c r="E17301" s="408">
        <v>7.4999999999999997E-2</v>
      </c>
      <c r="F17301" s="409">
        <v>44683.895740740743</v>
      </c>
      <c r="G17301" s="408">
        <v>0</v>
      </c>
    </row>
    <row r="17302" spans="1:7" ht="15" x14ac:dyDescent="0.2">
      <c r="A17302" s="407" t="s">
        <v>27280</v>
      </c>
      <c r="B17302" s="407" t="s">
        <v>27281</v>
      </c>
      <c r="C17302" s="408">
        <v>0</v>
      </c>
      <c r="D17302" s="408">
        <v>3.8600000000000002E-2</v>
      </c>
      <c r="E17302" s="408">
        <v>3.8600000000000002E-2</v>
      </c>
      <c r="F17302" s="409">
        <v>45734.513912037037</v>
      </c>
      <c r="G17302" s="408">
        <v>1127</v>
      </c>
    </row>
    <row r="17303" spans="1:7" ht="15" x14ac:dyDescent="0.2">
      <c r="A17303" s="407" t="s">
        <v>27282</v>
      </c>
      <c r="B17303" s="407" t="s">
        <v>27283</v>
      </c>
      <c r="C17303" s="408">
        <v>0</v>
      </c>
      <c r="D17303" s="408">
        <v>1.21E-2</v>
      </c>
      <c r="E17303" s="408">
        <v>1.21E-2</v>
      </c>
      <c r="F17303" s="409">
        <v>43878.36986111111</v>
      </c>
      <c r="G17303" s="408">
        <v>0</v>
      </c>
    </row>
    <row r="17304" spans="1:7" ht="15" x14ac:dyDescent="0.2">
      <c r="A17304" s="407" t="s">
        <v>27284</v>
      </c>
      <c r="B17304" s="407" t="s">
        <v>27285</v>
      </c>
      <c r="C17304" s="408">
        <v>0</v>
      </c>
      <c r="D17304" s="408">
        <v>2.3E-2</v>
      </c>
      <c r="E17304" s="408">
        <v>2.3E-2</v>
      </c>
      <c r="F17304" s="409">
        <v>45891.47729166667</v>
      </c>
      <c r="G17304" s="408">
        <v>0</v>
      </c>
    </row>
    <row r="17305" spans="1:7" ht="15" x14ac:dyDescent="0.2">
      <c r="A17305" s="407" t="s">
        <v>27286</v>
      </c>
      <c r="B17305" s="407" t="s">
        <v>27287</v>
      </c>
      <c r="C17305" s="408">
        <v>0</v>
      </c>
      <c r="D17305" s="408">
        <v>5.3600000000000002E-2</v>
      </c>
      <c r="E17305" s="408">
        <v>5.3600000000000002E-2</v>
      </c>
      <c r="F17305" s="409">
        <v>44873.358310185184</v>
      </c>
      <c r="G17305" s="408">
        <v>0</v>
      </c>
    </row>
    <row r="17306" spans="1:7" ht="15" x14ac:dyDescent="0.2">
      <c r="A17306" s="407" t="s">
        <v>27288</v>
      </c>
      <c r="B17306" s="407" t="s">
        <v>27289</v>
      </c>
      <c r="C17306" s="408">
        <v>0</v>
      </c>
      <c r="D17306" s="408">
        <v>8.1818181818181818E-2</v>
      </c>
      <c r="E17306" s="408">
        <v>8.1818181818181818E-2</v>
      </c>
      <c r="F17306" s="409">
        <v>45132.650613425925</v>
      </c>
      <c r="G17306" s="408">
        <v>0</v>
      </c>
    </row>
    <row r="17307" spans="1:7" ht="15" x14ac:dyDescent="0.2">
      <c r="A17307" s="407" t="s">
        <v>27290</v>
      </c>
      <c r="B17307" s="407" t="s">
        <v>27291</v>
      </c>
      <c r="C17307" s="408">
        <v>0</v>
      </c>
      <c r="D17307" s="408">
        <v>1.9E-2</v>
      </c>
      <c r="E17307" s="408">
        <v>1.9E-2</v>
      </c>
      <c r="F17307" s="409">
        <v>45132.65048611111</v>
      </c>
      <c r="G17307" s="408">
        <v>148</v>
      </c>
    </row>
    <row r="17308" spans="1:7" ht="15" x14ac:dyDescent="0.2">
      <c r="A17308" s="407" t="s">
        <v>27292</v>
      </c>
      <c r="B17308" s="407" t="s">
        <v>27293</v>
      </c>
      <c r="C17308" s="408">
        <v>0</v>
      </c>
      <c r="D17308" s="408">
        <v>4.9500000000000002E-2</v>
      </c>
      <c r="E17308" s="408">
        <v>4.9500000000000002E-2</v>
      </c>
      <c r="F17308" s="409">
        <v>44683.896412037036</v>
      </c>
      <c r="G17308" s="408">
        <v>982</v>
      </c>
    </row>
    <row r="17309" spans="1:7" ht="15" x14ac:dyDescent="0.2">
      <c r="A17309" s="407" t="s">
        <v>27294</v>
      </c>
      <c r="B17309" s="407" t="s">
        <v>27295</v>
      </c>
      <c r="C17309" s="408">
        <v>0</v>
      </c>
      <c r="D17309" s="408">
        <v>2.384E-2</v>
      </c>
      <c r="E17309" s="408">
        <v>2.384E-2</v>
      </c>
      <c r="F17309" s="409">
        <v>45132.650405092594</v>
      </c>
      <c r="G17309" s="408">
        <v>527</v>
      </c>
    </row>
    <row r="17310" spans="1:7" ht="15" x14ac:dyDescent="0.2">
      <c r="A17310" s="407" t="s">
        <v>27296</v>
      </c>
      <c r="B17310" s="407" t="s">
        <v>27297</v>
      </c>
      <c r="C17310" s="408">
        <v>0</v>
      </c>
      <c r="D17310" s="408">
        <v>0.1167</v>
      </c>
      <c r="E17310" s="408">
        <v>0.1167</v>
      </c>
      <c r="F17310" s="409">
        <v>45891.465219907404</v>
      </c>
      <c r="G17310" s="408">
        <v>0</v>
      </c>
    </row>
    <row r="17311" spans="1:7" ht="15" x14ac:dyDescent="0.2">
      <c r="A17311" s="407" t="s">
        <v>27298</v>
      </c>
      <c r="B17311" s="407" t="s">
        <v>27299</v>
      </c>
      <c r="C17311" s="408">
        <v>0</v>
      </c>
      <c r="D17311" s="408">
        <v>5.2999999999999999E-2</v>
      </c>
      <c r="E17311" s="408">
        <v>5.2999999999999999E-2</v>
      </c>
      <c r="F17311" s="409">
        <v>44875.531053240738</v>
      </c>
      <c r="G17311" s="408">
        <v>0</v>
      </c>
    </row>
    <row r="17312" spans="1:7" ht="15" x14ac:dyDescent="0.2">
      <c r="A17312" s="407" t="s">
        <v>27300</v>
      </c>
      <c r="B17312" s="407" t="s">
        <v>27301</v>
      </c>
      <c r="C17312" s="408">
        <v>0</v>
      </c>
      <c r="D17312" s="408">
        <v>7.4249999999999997E-2</v>
      </c>
      <c r="E17312" s="408">
        <v>7.4249999999999997E-2</v>
      </c>
      <c r="F17312" s="409">
        <v>45702.304282407407</v>
      </c>
      <c r="G17312" s="408">
        <v>226</v>
      </c>
    </row>
    <row r="17313" spans="1:7" ht="15" x14ac:dyDescent="0.2">
      <c r="A17313" s="407" t="s">
        <v>27302</v>
      </c>
      <c r="B17313" s="407" t="s">
        <v>27303</v>
      </c>
      <c r="C17313" s="408">
        <v>0</v>
      </c>
      <c r="D17313" s="408">
        <v>2.01E-2</v>
      </c>
      <c r="E17313" s="408">
        <v>2.01E-2</v>
      </c>
      <c r="F17313" s="409">
        <v>45132.650300925925</v>
      </c>
      <c r="G17313" s="408">
        <v>174</v>
      </c>
    </row>
    <row r="17314" spans="1:7" ht="15" x14ac:dyDescent="0.2">
      <c r="A17314" s="407" t="s">
        <v>27304</v>
      </c>
      <c r="B17314" s="407" t="s">
        <v>27305</v>
      </c>
      <c r="C17314" s="408">
        <v>0</v>
      </c>
      <c r="D17314" s="408">
        <v>6.0499999999999998E-2</v>
      </c>
      <c r="E17314" s="408">
        <v>6.0499999999999998E-2</v>
      </c>
      <c r="F17314" s="409">
        <v>45891.466215277775</v>
      </c>
      <c r="G17314" s="408">
        <v>0</v>
      </c>
    </row>
    <row r="17315" spans="1:7" ht="15" x14ac:dyDescent="0.2">
      <c r="A17315" s="407" t="s">
        <v>27306</v>
      </c>
      <c r="B17315" s="407" t="s">
        <v>27307</v>
      </c>
      <c r="C17315" s="408">
        <v>0</v>
      </c>
      <c r="D17315" s="408">
        <v>0.01</v>
      </c>
      <c r="E17315" s="408">
        <v>0.01</v>
      </c>
      <c r="F17315" s="409">
        <v>43878.371562499997</v>
      </c>
      <c r="G17315" s="408">
        <v>1384</v>
      </c>
    </row>
    <row r="17316" spans="1:7" ht="15" x14ac:dyDescent="0.2">
      <c r="A17316" s="407" t="s">
        <v>27308</v>
      </c>
      <c r="B17316" s="407" t="s">
        <v>27309</v>
      </c>
      <c r="C17316" s="408">
        <v>0</v>
      </c>
      <c r="D17316" s="408">
        <v>0.1147</v>
      </c>
      <c r="E17316" s="408">
        <v>0.1147</v>
      </c>
      <c r="F17316" s="409">
        <v>45132.650208333333</v>
      </c>
      <c r="G17316" s="408">
        <v>186</v>
      </c>
    </row>
    <row r="17317" spans="1:7" ht="15" x14ac:dyDescent="0.2">
      <c r="A17317" s="407" t="s">
        <v>27310</v>
      </c>
      <c r="B17317" s="407" t="s">
        <v>27311</v>
      </c>
      <c r="C17317" s="408">
        <v>0</v>
      </c>
      <c r="D17317" s="408">
        <v>2.1700000000000001E-2</v>
      </c>
      <c r="E17317" s="408">
        <v>2.1700000000000001E-2</v>
      </c>
      <c r="F17317" s="409">
        <v>45132.650173611109</v>
      </c>
      <c r="G17317" s="408">
        <v>2882</v>
      </c>
    </row>
    <row r="17318" spans="1:7" ht="15" x14ac:dyDescent="0.2">
      <c r="A17318" s="407" t="s">
        <v>38812</v>
      </c>
      <c r="B17318" s="407" t="s">
        <v>38813</v>
      </c>
      <c r="C17318" s="408">
        <v>0</v>
      </c>
      <c r="D17318" s="408">
        <v>5.6399999999999999E-2</v>
      </c>
      <c r="E17318" s="408">
        <v>5.6399999999999999E-2</v>
      </c>
      <c r="F17318" s="409">
        <v>43381.321666666663</v>
      </c>
      <c r="G17318" s="408">
        <v>0</v>
      </c>
    </row>
    <row r="17319" spans="1:7" ht="15" x14ac:dyDescent="0.2">
      <c r="A17319" s="407" t="s">
        <v>38814</v>
      </c>
      <c r="B17319" s="407" t="s">
        <v>38815</v>
      </c>
      <c r="C17319" s="408">
        <v>0</v>
      </c>
      <c r="D17319" s="408">
        <v>4.9399999999999999E-2</v>
      </c>
      <c r="E17319" s="408">
        <v>4.9399999999999999E-2</v>
      </c>
      <c r="F17319" s="409">
        <v>43381.336585648147</v>
      </c>
      <c r="G17319" s="408">
        <v>0</v>
      </c>
    </row>
    <row r="17320" spans="1:7" ht="15" x14ac:dyDescent="0.2">
      <c r="A17320" s="407" t="s">
        <v>27312</v>
      </c>
      <c r="B17320" s="407" t="s">
        <v>27313</v>
      </c>
      <c r="C17320" s="408">
        <v>0</v>
      </c>
      <c r="D17320" s="408">
        <v>8.5300000000000001E-2</v>
      </c>
      <c r="E17320" s="408">
        <v>8.5300000000000001E-2</v>
      </c>
      <c r="F17320" s="409">
        <v>44873.35765046296</v>
      </c>
      <c r="G17320" s="408">
        <v>0</v>
      </c>
    </row>
    <row r="17321" spans="1:7" ht="15" x14ac:dyDescent="0.2">
      <c r="A17321" s="407" t="s">
        <v>27314</v>
      </c>
      <c r="B17321" s="407" t="s">
        <v>27315</v>
      </c>
      <c r="C17321" s="408">
        <v>0</v>
      </c>
      <c r="D17321" s="408">
        <v>1.8599999999999998E-2</v>
      </c>
      <c r="E17321" s="408">
        <v>1.8599999999999998E-2</v>
      </c>
      <c r="F17321" s="409">
        <v>45891.478020833332</v>
      </c>
      <c r="G17321" s="408">
        <v>0</v>
      </c>
    </row>
    <row r="17322" spans="1:7" ht="15" x14ac:dyDescent="0.2">
      <c r="A17322" s="407" t="s">
        <v>27316</v>
      </c>
      <c r="B17322" s="407" t="s">
        <v>27317</v>
      </c>
      <c r="C17322" s="408">
        <v>0</v>
      </c>
      <c r="D17322" s="408">
        <v>8.7099999999999997E-2</v>
      </c>
      <c r="E17322" s="408">
        <v>8.7099999999999997E-2</v>
      </c>
      <c r="F17322" s="409">
        <v>45891.478449074071</v>
      </c>
      <c r="G17322" s="408">
        <v>0</v>
      </c>
    </row>
    <row r="17323" spans="1:7" ht="15" x14ac:dyDescent="0.2">
      <c r="A17323" s="407" t="s">
        <v>27318</v>
      </c>
      <c r="B17323" s="407" t="s">
        <v>27319</v>
      </c>
      <c r="C17323" s="408">
        <v>0</v>
      </c>
      <c r="D17323" s="408">
        <v>7.46E-2</v>
      </c>
      <c r="E17323" s="408">
        <v>7.46E-2</v>
      </c>
      <c r="F17323" s="409">
        <v>43878.372175925928</v>
      </c>
      <c r="G17323" s="408">
        <v>0</v>
      </c>
    </row>
    <row r="17324" spans="1:7" ht="15" x14ac:dyDescent="0.2">
      <c r="A17324" s="407" t="s">
        <v>27320</v>
      </c>
      <c r="B17324" s="407" t="s">
        <v>27321</v>
      </c>
      <c r="C17324" s="408">
        <v>0</v>
      </c>
      <c r="D17324" s="408">
        <v>2.6206896551724139E-2</v>
      </c>
      <c r="E17324" s="408">
        <v>2.6206896551724139E-2</v>
      </c>
      <c r="F17324" s="409">
        <v>45132.650104166663</v>
      </c>
      <c r="G17324" s="408">
        <v>124</v>
      </c>
    </row>
    <row r="17325" spans="1:7" ht="15" x14ac:dyDescent="0.2">
      <c r="A17325" s="407" t="s">
        <v>27322</v>
      </c>
      <c r="B17325" s="407" t="s">
        <v>27323</v>
      </c>
      <c r="C17325" s="408">
        <v>0</v>
      </c>
      <c r="D17325" s="408">
        <v>7.7299999999999994E-2</v>
      </c>
      <c r="E17325" s="408">
        <v>7.7299999999999994E-2</v>
      </c>
      <c r="F17325" s="409">
        <v>45132.650069444448</v>
      </c>
      <c r="G17325" s="408">
        <v>68</v>
      </c>
    </row>
    <row r="17326" spans="1:7" ht="15" x14ac:dyDescent="0.2">
      <c r="A17326" s="407" t="s">
        <v>27324</v>
      </c>
      <c r="B17326" s="407" t="s">
        <v>27325</v>
      </c>
      <c r="C17326" s="408">
        <v>0</v>
      </c>
      <c r="D17326" s="408">
        <v>0.17855604173678896</v>
      </c>
      <c r="E17326" s="408">
        <v>0.17855604173678896</v>
      </c>
      <c r="F17326" s="409">
        <v>45132.650034722225</v>
      </c>
      <c r="G17326" s="408">
        <v>1439</v>
      </c>
    </row>
    <row r="17327" spans="1:7" ht="15" x14ac:dyDescent="0.2">
      <c r="A17327" s="407" t="s">
        <v>27326</v>
      </c>
      <c r="B17327" s="407" t="s">
        <v>27327</v>
      </c>
      <c r="C17327" s="408">
        <v>0</v>
      </c>
      <c r="D17327" s="408">
        <v>0.73629999999999995</v>
      </c>
      <c r="E17327" s="408">
        <v>0.73629999999999995</v>
      </c>
      <c r="F17327" s="409">
        <v>44873.355810185189</v>
      </c>
      <c r="G17327" s="408">
        <v>0</v>
      </c>
    </row>
    <row r="17328" spans="1:7" ht="15" x14ac:dyDescent="0.2">
      <c r="A17328" s="407" t="s">
        <v>27328</v>
      </c>
      <c r="B17328" s="407" t="s">
        <v>27329</v>
      </c>
      <c r="C17328" s="408">
        <v>0</v>
      </c>
      <c r="D17328" s="408">
        <v>3.4500000000000003E-2</v>
      </c>
      <c r="E17328" s="408">
        <v>3.4500000000000003E-2</v>
      </c>
      <c r="F17328" s="409">
        <v>45132.65</v>
      </c>
      <c r="G17328" s="408">
        <v>287</v>
      </c>
    </row>
    <row r="17329" spans="1:7" ht="15" x14ac:dyDescent="0.2">
      <c r="A17329" s="407" t="s">
        <v>27330</v>
      </c>
      <c r="B17329" s="407" t="s">
        <v>27331</v>
      </c>
      <c r="C17329" s="408">
        <v>0</v>
      </c>
      <c r="D17329" s="408">
        <v>7.9299999999999995E-2</v>
      </c>
      <c r="E17329" s="408">
        <v>7.9299999999999995E-2</v>
      </c>
      <c r="F17329" s="409">
        <v>45132.649965277778</v>
      </c>
      <c r="G17329" s="408">
        <v>245</v>
      </c>
    </row>
    <row r="17330" spans="1:7" ht="15" x14ac:dyDescent="0.2">
      <c r="A17330" s="407" t="s">
        <v>27332</v>
      </c>
      <c r="B17330" s="407" t="s">
        <v>27333</v>
      </c>
      <c r="C17330" s="408">
        <v>0</v>
      </c>
      <c r="D17330" s="408">
        <v>0.25019999999999998</v>
      </c>
      <c r="E17330" s="408">
        <v>0.25019999999999998</v>
      </c>
      <c r="F17330" s="409">
        <v>45883.330381944441</v>
      </c>
      <c r="G17330" s="408">
        <v>182</v>
      </c>
    </row>
    <row r="17331" spans="1:7" ht="15" x14ac:dyDescent="0.2">
      <c r="A17331" s="407" t="s">
        <v>27334</v>
      </c>
      <c r="B17331" s="407" t="s">
        <v>27335</v>
      </c>
      <c r="C17331" s="408">
        <v>0</v>
      </c>
      <c r="D17331" s="408">
        <v>7.2899936265137022E-2</v>
      </c>
      <c r="E17331" s="408">
        <v>7.2899936265137022E-2</v>
      </c>
      <c r="F17331" s="409">
        <v>45132.649872685186</v>
      </c>
      <c r="G17331" s="408">
        <v>112</v>
      </c>
    </row>
    <row r="17332" spans="1:7" ht="15" x14ac:dyDescent="0.2">
      <c r="A17332" s="407" t="s">
        <v>27336</v>
      </c>
      <c r="B17332" s="407" t="s">
        <v>27337</v>
      </c>
      <c r="C17332" s="408">
        <v>0</v>
      </c>
      <c r="D17332" s="408">
        <v>0.16500000000000001</v>
      </c>
      <c r="E17332" s="408">
        <v>0.16500000000000001</v>
      </c>
      <c r="F17332" s="409">
        <v>45736.398773148147</v>
      </c>
      <c r="G17332" s="408">
        <v>171</v>
      </c>
    </row>
    <row r="17333" spans="1:7" ht="15" x14ac:dyDescent="0.2">
      <c r="A17333" s="407" t="s">
        <v>27338</v>
      </c>
      <c r="B17333" s="407" t="s">
        <v>27339</v>
      </c>
      <c r="C17333" s="408">
        <v>0</v>
      </c>
      <c r="D17333" s="408">
        <v>9.5330059346493842E-2</v>
      </c>
      <c r="E17333" s="408">
        <v>9.5330059346493842E-2</v>
      </c>
      <c r="F17333" s="409">
        <v>45959.307673611111</v>
      </c>
      <c r="G17333" s="408">
        <v>546</v>
      </c>
    </row>
    <row r="17334" spans="1:7" ht="15" x14ac:dyDescent="0.2">
      <c r="A17334" s="407" t="s">
        <v>27340</v>
      </c>
      <c r="B17334" s="407" t="s">
        <v>27341</v>
      </c>
      <c r="C17334" s="408">
        <v>0</v>
      </c>
      <c r="D17334" s="408">
        <v>0.18890000000000001</v>
      </c>
      <c r="E17334" s="408">
        <v>0.18890000000000001</v>
      </c>
      <c r="F17334" s="409">
        <v>45132.649768518517</v>
      </c>
      <c r="G17334" s="408">
        <v>416</v>
      </c>
    </row>
    <row r="17335" spans="1:7" ht="15" x14ac:dyDescent="0.2">
      <c r="A17335" s="407" t="s">
        <v>27342</v>
      </c>
      <c r="B17335" s="407" t="s">
        <v>27343</v>
      </c>
      <c r="C17335" s="408">
        <v>0</v>
      </c>
      <c r="D17335" s="408">
        <v>0.11533898305084747</v>
      </c>
      <c r="E17335" s="408">
        <v>0.11533898305084747</v>
      </c>
      <c r="F17335" s="409">
        <v>45132.649733796294</v>
      </c>
      <c r="G17335" s="408">
        <v>411</v>
      </c>
    </row>
    <row r="17336" spans="1:7" ht="15" x14ac:dyDescent="0.2">
      <c r="A17336" s="407" t="s">
        <v>27344</v>
      </c>
      <c r="B17336" s="407" t="s">
        <v>27345</v>
      </c>
      <c r="C17336" s="408">
        <v>0</v>
      </c>
      <c r="D17336" s="408">
        <v>0.16850000000000001</v>
      </c>
      <c r="E17336" s="408">
        <v>0.16850000000000001</v>
      </c>
      <c r="F17336" s="409">
        <v>45132.649687500001</v>
      </c>
      <c r="G17336" s="408">
        <v>230</v>
      </c>
    </row>
    <row r="17337" spans="1:7" ht="15" x14ac:dyDescent="0.2">
      <c r="A17337" s="407" t="s">
        <v>27346</v>
      </c>
      <c r="B17337" s="407" t="s">
        <v>27347</v>
      </c>
      <c r="C17337" s="408">
        <v>0</v>
      </c>
      <c r="D17337" s="408">
        <v>9.8100000000000007E-2</v>
      </c>
      <c r="E17337" s="408">
        <v>9.8100000000000007E-2</v>
      </c>
      <c r="F17337" s="409">
        <v>45891.465671296297</v>
      </c>
      <c r="G17337" s="408">
        <v>0</v>
      </c>
    </row>
    <row r="17338" spans="1:7" ht="15" x14ac:dyDescent="0.2">
      <c r="A17338" s="407" t="s">
        <v>27348</v>
      </c>
      <c r="B17338" s="407" t="s">
        <v>27349</v>
      </c>
      <c r="C17338" s="408">
        <v>0</v>
      </c>
      <c r="D17338" s="408">
        <v>0.36635000000000001</v>
      </c>
      <c r="E17338" s="408">
        <v>0.36635000000000001</v>
      </c>
      <c r="F17338" s="409">
        <v>44881.423055555555</v>
      </c>
      <c r="G17338" s="408">
        <v>49</v>
      </c>
    </row>
    <row r="17339" spans="1:7" ht="15" x14ac:dyDescent="0.2">
      <c r="A17339" s="407" t="s">
        <v>38816</v>
      </c>
      <c r="B17339" s="407" t="s">
        <v>38817</v>
      </c>
      <c r="C17339" s="408">
        <v>0</v>
      </c>
      <c r="D17339" s="408">
        <v>0.37890000000000001</v>
      </c>
      <c r="E17339" s="408">
        <v>0.37890000000000001</v>
      </c>
      <c r="F17339" s="409">
        <v>43381.341539351852</v>
      </c>
      <c r="G17339" s="408">
        <v>0</v>
      </c>
    </row>
    <row r="17340" spans="1:7" ht="15" x14ac:dyDescent="0.2">
      <c r="A17340" s="407" t="s">
        <v>27350</v>
      </c>
      <c r="B17340" s="407" t="s">
        <v>27351</v>
      </c>
      <c r="C17340" s="408">
        <v>0</v>
      </c>
      <c r="D17340" s="408">
        <v>0.12770000000000001</v>
      </c>
      <c r="E17340" s="408">
        <v>0.12770000000000001</v>
      </c>
      <c r="F17340" s="409">
        <v>45132.649618055555</v>
      </c>
      <c r="G17340" s="408">
        <v>74</v>
      </c>
    </row>
    <row r="17341" spans="1:7" ht="15" x14ac:dyDescent="0.2">
      <c r="A17341" s="407" t="s">
        <v>27352</v>
      </c>
      <c r="B17341" s="407" t="s">
        <v>27353</v>
      </c>
      <c r="C17341" s="408">
        <v>0</v>
      </c>
      <c r="D17341" s="408">
        <v>3.44E-2</v>
      </c>
      <c r="E17341" s="408">
        <v>3.44E-2</v>
      </c>
      <c r="F17341" s="409">
        <v>45132.649583333332</v>
      </c>
      <c r="G17341" s="408">
        <v>559</v>
      </c>
    </row>
    <row r="17342" spans="1:7" ht="15" x14ac:dyDescent="0.2">
      <c r="A17342" s="407" t="s">
        <v>27354</v>
      </c>
      <c r="B17342" s="407" t="s">
        <v>27355</v>
      </c>
      <c r="C17342" s="408">
        <v>0</v>
      </c>
      <c r="D17342" s="408">
        <v>8.0299999999999996E-2</v>
      </c>
      <c r="E17342" s="408">
        <v>8.0299999999999996E-2</v>
      </c>
      <c r="F17342" s="409">
        <v>45132.649537037039</v>
      </c>
      <c r="G17342" s="408">
        <v>583</v>
      </c>
    </row>
    <row r="17343" spans="1:7" ht="15" x14ac:dyDescent="0.2">
      <c r="A17343" s="407" t="s">
        <v>27356</v>
      </c>
      <c r="B17343" s="407" t="s">
        <v>27357</v>
      </c>
      <c r="C17343" s="408">
        <v>0</v>
      </c>
      <c r="D17343" s="408">
        <v>0.44140000000000001</v>
      </c>
      <c r="E17343" s="408">
        <v>0.44140000000000001</v>
      </c>
      <c r="F17343" s="409">
        <v>45891.463796296295</v>
      </c>
      <c r="G17343" s="408">
        <v>0</v>
      </c>
    </row>
    <row r="17344" spans="1:7" ht="15" x14ac:dyDescent="0.2">
      <c r="A17344" s="407" t="s">
        <v>27358</v>
      </c>
      <c r="B17344" s="407" t="s">
        <v>27359</v>
      </c>
      <c r="C17344" s="408">
        <v>0</v>
      </c>
      <c r="D17344" s="408">
        <v>0.64959999999999996</v>
      </c>
      <c r="E17344" s="408">
        <v>0.64959999999999996</v>
      </c>
      <c r="F17344" s="409">
        <v>45132.649502314816</v>
      </c>
      <c r="G17344" s="408">
        <v>92</v>
      </c>
    </row>
    <row r="17345" spans="1:7" ht="15" x14ac:dyDescent="0.2">
      <c r="A17345" s="407" t="s">
        <v>27360</v>
      </c>
      <c r="B17345" s="407" t="s">
        <v>27361</v>
      </c>
      <c r="C17345" s="408">
        <v>0</v>
      </c>
      <c r="D17345" s="408">
        <v>0.16470000000000001</v>
      </c>
      <c r="E17345" s="408">
        <v>0.16470000000000001</v>
      </c>
      <c r="F17345" s="409">
        <v>45966.3121875</v>
      </c>
      <c r="G17345" s="408">
        <v>0</v>
      </c>
    </row>
    <row r="17346" spans="1:7" ht="15" x14ac:dyDescent="0.2">
      <c r="A17346" s="407" t="s">
        <v>27362</v>
      </c>
      <c r="B17346" s="407" t="s">
        <v>27363</v>
      </c>
      <c r="C17346" s="408">
        <v>0</v>
      </c>
      <c r="D17346" s="408">
        <v>0.08</v>
      </c>
      <c r="E17346" s="408">
        <v>0.08</v>
      </c>
      <c r="F17346" s="409">
        <v>45132.649421296293</v>
      </c>
      <c r="G17346" s="408">
        <v>0</v>
      </c>
    </row>
    <row r="17347" spans="1:7" ht="15" x14ac:dyDescent="0.2">
      <c r="A17347" s="407" t="s">
        <v>27364</v>
      </c>
      <c r="B17347" s="407" t="s">
        <v>27365</v>
      </c>
      <c r="C17347" s="408">
        <v>0</v>
      </c>
      <c r="D17347" s="408">
        <v>0.33179999999999998</v>
      </c>
      <c r="E17347" s="408">
        <v>0.33179999999999998</v>
      </c>
      <c r="F17347" s="409">
        <v>43878.44972222222</v>
      </c>
      <c r="G17347" s="408">
        <v>0</v>
      </c>
    </row>
    <row r="17348" spans="1:7" ht="15" x14ac:dyDescent="0.2">
      <c r="A17348" s="407" t="s">
        <v>27366</v>
      </c>
      <c r="B17348" s="407" t="s">
        <v>27367</v>
      </c>
      <c r="C17348" s="408">
        <v>0</v>
      </c>
      <c r="D17348" s="408">
        <v>0.1152</v>
      </c>
      <c r="E17348" s="408">
        <v>0.1152</v>
      </c>
      <c r="F17348" s="409">
        <v>45132.649375000001</v>
      </c>
      <c r="G17348" s="408">
        <v>54</v>
      </c>
    </row>
    <row r="17349" spans="1:7" ht="15" x14ac:dyDescent="0.2">
      <c r="A17349" s="407" t="s">
        <v>38818</v>
      </c>
      <c r="B17349" s="407" t="s">
        <v>38819</v>
      </c>
      <c r="C17349" s="408">
        <v>0</v>
      </c>
      <c r="D17349" s="408">
        <v>0.74870000000000003</v>
      </c>
      <c r="E17349" s="408">
        <v>0.74870000000000003</v>
      </c>
      <c r="F17349" s="409">
        <v>44873.306296296294</v>
      </c>
      <c r="G17349" s="408">
        <v>0</v>
      </c>
    </row>
    <row r="17350" spans="1:7" ht="15" x14ac:dyDescent="0.2">
      <c r="A17350" s="407" t="s">
        <v>27368</v>
      </c>
      <c r="B17350" s="407" t="s">
        <v>27369</v>
      </c>
      <c r="C17350" s="408">
        <v>0</v>
      </c>
      <c r="D17350" s="408">
        <v>0.66339999999999999</v>
      </c>
      <c r="E17350" s="408">
        <v>0.66339999999999999</v>
      </c>
      <c r="F17350" s="409">
        <v>43878.449918981481</v>
      </c>
      <c r="G17350" s="408">
        <v>0</v>
      </c>
    </row>
    <row r="17351" spans="1:7" ht="15" x14ac:dyDescent="0.2">
      <c r="A17351" s="407" t="s">
        <v>27370</v>
      </c>
      <c r="B17351" s="407" t="s">
        <v>27371</v>
      </c>
      <c r="C17351" s="408">
        <v>0</v>
      </c>
      <c r="D17351" s="408">
        <v>0.21659999999999999</v>
      </c>
      <c r="E17351" s="408">
        <v>0.21659999999999999</v>
      </c>
      <c r="F17351" s="409">
        <v>45328.45516203704</v>
      </c>
      <c r="G17351" s="408">
        <v>0</v>
      </c>
    </row>
    <row r="17352" spans="1:7" ht="15" x14ac:dyDescent="0.2">
      <c r="A17352" s="407" t="s">
        <v>27372</v>
      </c>
      <c r="B17352" s="407" t="s">
        <v>27373</v>
      </c>
      <c r="C17352" s="408">
        <v>0</v>
      </c>
      <c r="D17352" s="408">
        <v>0.41</v>
      </c>
      <c r="E17352" s="408">
        <v>0.41</v>
      </c>
      <c r="F17352" s="409">
        <v>45132.649143518516</v>
      </c>
      <c r="G17352" s="408">
        <v>0</v>
      </c>
    </row>
    <row r="17353" spans="1:7" ht="15" x14ac:dyDescent="0.2">
      <c r="A17353" s="407" t="s">
        <v>27374</v>
      </c>
      <c r="B17353" s="407" t="s">
        <v>27375</v>
      </c>
      <c r="C17353" s="408">
        <v>0</v>
      </c>
      <c r="D17353" s="408">
        <v>0.12</v>
      </c>
      <c r="E17353" s="408">
        <v>0.12</v>
      </c>
      <c r="F17353" s="409">
        <v>44873.357222222221</v>
      </c>
      <c r="G17353" s="408">
        <v>0</v>
      </c>
    </row>
    <row r="17354" spans="1:7" ht="15" x14ac:dyDescent="0.2">
      <c r="A17354" s="407" t="s">
        <v>38820</v>
      </c>
      <c r="B17354" s="407" t="s">
        <v>38821</v>
      </c>
      <c r="C17354" s="408">
        <v>0</v>
      </c>
      <c r="D17354" s="408">
        <v>0.95609999999999995</v>
      </c>
      <c r="E17354" s="408">
        <v>0.95609999999999995</v>
      </c>
      <c r="F17354" s="409">
        <v>43381.34480324074</v>
      </c>
      <c r="G17354" s="408">
        <v>0</v>
      </c>
    </row>
    <row r="17355" spans="1:7" ht="15" x14ac:dyDescent="0.2">
      <c r="A17355" s="407" t="s">
        <v>38822</v>
      </c>
      <c r="B17355" s="407" t="s">
        <v>38823</v>
      </c>
      <c r="C17355" s="408">
        <v>0</v>
      </c>
      <c r="D17355" s="408">
        <v>0.84870000000000001</v>
      </c>
      <c r="E17355" s="408">
        <v>0.84870000000000001</v>
      </c>
      <c r="F17355" s="409">
        <v>43381.345370370371</v>
      </c>
      <c r="G17355" s="408">
        <v>0</v>
      </c>
    </row>
    <row r="17356" spans="1:7" ht="15" x14ac:dyDescent="0.2">
      <c r="A17356" s="407" t="s">
        <v>27376</v>
      </c>
      <c r="B17356" s="407" t="s">
        <v>27377</v>
      </c>
      <c r="C17356" s="408">
        <v>0</v>
      </c>
      <c r="D17356" s="408">
        <v>1.677</v>
      </c>
      <c r="E17356" s="408">
        <v>1.677</v>
      </c>
      <c r="F17356" s="409">
        <v>44873.359050925923</v>
      </c>
      <c r="G17356" s="408">
        <v>0</v>
      </c>
    </row>
    <row r="17357" spans="1:7" ht="15" x14ac:dyDescent="0.2">
      <c r="A17357" s="407" t="s">
        <v>38824</v>
      </c>
      <c r="B17357" s="407" t="s">
        <v>38825</v>
      </c>
      <c r="C17357" s="408">
        <v>0</v>
      </c>
      <c r="D17357" s="408">
        <v>0.26429999999999998</v>
      </c>
      <c r="E17357" s="408">
        <v>0.26429999999999998</v>
      </c>
      <c r="F17357" s="409">
        <v>43381.346817129626</v>
      </c>
      <c r="G17357" s="408">
        <v>0</v>
      </c>
    </row>
    <row r="17358" spans="1:7" ht="15" x14ac:dyDescent="0.2">
      <c r="A17358" s="407" t="s">
        <v>27378</v>
      </c>
      <c r="B17358" s="407" t="s">
        <v>27379</v>
      </c>
      <c r="C17358" s="408">
        <v>0</v>
      </c>
      <c r="D17358" s="408">
        <v>0.98170000000000002</v>
      </c>
      <c r="E17358" s="408">
        <v>0.98170000000000002</v>
      </c>
      <c r="F17358" s="409">
        <v>45891.46465277778</v>
      </c>
      <c r="G17358" s="408">
        <v>0</v>
      </c>
    </row>
    <row r="17359" spans="1:7" ht="15" x14ac:dyDescent="0.2">
      <c r="A17359" s="407" t="s">
        <v>27380</v>
      </c>
      <c r="B17359" s="407" t="s">
        <v>27381</v>
      </c>
      <c r="C17359" s="408">
        <v>0</v>
      </c>
      <c r="D17359" s="408">
        <v>1.9199999999999998E-2</v>
      </c>
      <c r="E17359" s="408">
        <v>1.9199999999999998E-2</v>
      </c>
      <c r="F17359" s="409">
        <v>45132.649062500001</v>
      </c>
      <c r="G17359" s="408">
        <v>1091</v>
      </c>
    </row>
    <row r="17360" spans="1:7" ht="15" x14ac:dyDescent="0.2">
      <c r="A17360" s="407" t="s">
        <v>27382</v>
      </c>
      <c r="B17360" s="407" t="s">
        <v>27383</v>
      </c>
      <c r="C17360" s="408">
        <v>0</v>
      </c>
      <c r="D17360" s="408">
        <v>0.47849999999999998</v>
      </c>
      <c r="E17360" s="408">
        <v>0.47849999999999998</v>
      </c>
      <c r="F17360" s="409">
        <v>44736.544907407406</v>
      </c>
      <c r="G17360" s="408">
        <v>0</v>
      </c>
    </row>
    <row r="17361" spans="1:7" ht="15" x14ac:dyDescent="0.25">
      <c r="A17361" s="407" t="s">
        <v>38826</v>
      </c>
      <c r="B17361" s="407" t="s">
        <v>38827</v>
      </c>
      <c r="C17361" s="406"/>
      <c r="D17361" s="406"/>
      <c r="E17361" s="406"/>
      <c r="F17361" s="409">
        <v>43381.717083333337</v>
      </c>
      <c r="G17361" s="408">
        <v>0</v>
      </c>
    </row>
    <row r="17362" spans="1:7" ht="15" x14ac:dyDescent="0.25">
      <c r="A17362" s="407" t="s">
        <v>38828</v>
      </c>
      <c r="B17362" s="407" t="s">
        <v>38829</v>
      </c>
      <c r="C17362" s="406"/>
      <c r="D17362" s="406"/>
      <c r="E17362" s="406"/>
      <c r="F17362" s="409">
        <v>43381.717777777776</v>
      </c>
      <c r="G17362" s="408">
        <v>0</v>
      </c>
    </row>
    <row r="17363" spans="1:7" ht="15" x14ac:dyDescent="0.2">
      <c r="A17363" s="407" t="s">
        <v>27384</v>
      </c>
      <c r="B17363" s="407" t="s">
        <v>27385</v>
      </c>
      <c r="C17363" s="408">
        <v>0</v>
      </c>
      <c r="D17363" s="408">
        <v>0.01</v>
      </c>
      <c r="E17363" s="408">
        <v>0.01</v>
      </c>
      <c r="F17363" s="409">
        <v>43878.450613425928</v>
      </c>
      <c r="G17363" s="408">
        <v>52</v>
      </c>
    </row>
    <row r="17364" spans="1:7" ht="15" x14ac:dyDescent="0.2">
      <c r="A17364" s="407" t="s">
        <v>27386</v>
      </c>
      <c r="B17364" s="407" t="s">
        <v>27387</v>
      </c>
      <c r="C17364" s="408">
        <v>0</v>
      </c>
      <c r="D17364" s="408">
        <v>0.56069999999999998</v>
      </c>
      <c r="E17364" s="408">
        <v>0.56069999999999998</v>
      </c>
      <c r="F17364" s="409">
        <v>45891.464189814818</v>
      </c>
      <c r="G17364" s="408">
        <v>0</v>
      </c>
    </row>
    <row r="17365" spans="1:7" ht="15" x14ac:dyDescent="0.2">
      <c r="A17365" s="407" t="s">
        <v>27388</v>
      </c>
      <c r="B17365" s="407" t="s">
        <v>27389</v>
      </c>
      <c r="C17365" s="408">
        <v>0</v>
      </c>
      <c r="D17365" s="408">
        <v>9.8500000000000004E-2</v>
      </c>
      <c r="E17365" s="408">
        <v>9.8500000000000004E-2</v>
      </c>
      <c r="F17365" s="409">
        <v>44887.462951388887</v>
      </c>
      <c r="G17365" s="408">
        <v>2001</v>
      </c>
    </row>
    <row r="17366" spans="1:7" ht="15" x14ac:dyDescent="0.2">
      <c r="A17366" s="407" t="s">
        <v>27390</v>
      </c>
      <c r="B17366" s="407" t="s">
        <v>27391</v>
      </c>
      <c r="C17366" s="408">
        <v>0</v>
      </c>
      <c r="D17366" s="408">
        <v>0.23200000000000001</v>
      </c>
      <c r="E17366" s="408">
        <v>0.23200000000000001</v>
      </c>
      <c r="F17366" s="409">
        <v>44887.462789351855</v>
      </c>
      <c r="G17366" s="408">
        <v>0</v>
      </c>
    </row>
    <row r="17367" spans="1:7" ht="15" x14ac:dyDescent="0.2">
      <c r="A17367" s="407" t="s">
        <v>27392</v>
      </c>
      <c r="B17367" s="407" t="s">
        <v>27393</v>
      </c>
      <c r="C17367" s="408">
        <v>0</v>
      </c>
      <c r="D17367" s="408">
        <v>0.152</v>
      </c>
      <c r="E17367" s="408">
        <v>0.152</v>
      </c>
      <c r="F17367" s="409">
        <v>45891.475694444445</v>
      </c>
      <c r="G17367" s="408">
        <v>0</v>
      </c>
    </row>
    <row r="17368" spans="1:7" ht="15" x14ac:dyDescent="0.2">
      <c r="A17368" s="407" t="s">
        <v>27394</v>
      </c>
      <c r="B17368" s="407" t="s">
        <v>27395</v>
      </c>
      <c r="C17368" s="408">
        <v>0</v>
      </c>
      <c r="D17368" s="408">
        <v>0.1467</v>
      </c>
      <c r="E17368" s="408">
        <v>0.1467</v>
      </c>
      <c r="F17368" s="409">
        <v>45132.63177083333</v>
      </c>
      <c r="G17368" s="408">
        <v>331</v>
      </c>
    </row>
    <row r="17369" spans="1:7" ht="15" x14ac:dyDescent="0.2">
      <c r="A17369" s="407" t="s">
        <v>27396</v>
      </c>
      <c r="B17369" s="407" t="s">
        <v>27397</v>
      </c>
      <c r="C17369" s="408">
        <v>0</v>
      </c>
      <c r="D17369" s="408">
        <v>5.7700000000000001E-2</v>
      </c>
      <c r="E17369" s="408">
        <v>5.7700000000000001E-2</v>
      </c>
      <c r="F17369" s="409">
        <v>45132.631736111114</v>
      </c>
      <c r="G17369" s="408">
        <v>348</v>
      </c>
    </row>
    <row r="17370" spans="1:7" ht="15" x14ac:dyDescent="0.2">
      <c r="A17370" s="407" t="s">
        <v>27398</v>
      </c>
      <c r="B17370" s="407" t="s">
        <v>27399</v>
      </c>
      <c r="C17370" s="408">
        <v>0</v>
      </c>
      <c r="D17370" s="408">
        <v>0.25855</v>
      </c>
      <c r="E17370" s="408">
        <v>0.25855</v>
      </c>
      <c r="F17370" s="409">
        <v>44873.360219907408</v>
      </c>
      <c r="G17370" s="408">
        <v>0</v>
      </c>
    </row>
    <row r="17371" spans="1:7" ht="15" x14ac:dyDescent="0.2">
      <c r="A17371" s="407" t="s">
        <v>27400</v>
      </c>
      <c r="B17371" s="407" t="s">
        <v>27401</v>
      </c>
      <c r="C17371" s="408">
        <v>0</v>
      </c>
      <c r="D17371" s="408">
        <v>0.49</v>
      </c>
      <c r="E17371" s="408">
        <v>0.49</v>
      </c>
      <c r="F17371" s="409">
        <v>45132.631689814814</v>
      </c>
      <c r="G17371" s="408">
        <v>200</v>
      </c>
    </row>
    <row r="17372" spans="1:7" ht="15" x14ac:dyDescent="0.2">
      <c r="A17372" s="407" t="s">
        <v>27402</v>
      </c>
      <c r="B17372" s="407" t="s">
        <v>27403</v>
      </c>
      <c r="C17372" s="408">
        <v>0</v>
      </c>
      <c r="D17372" s="408">
        <v>7.8600000000000003E-2</v>
      </c>
      <c r="E17372" s="408">
        <v>7.8600000000000003E-2</v>
      </c>
      <c r="F17372" s="409">
        <v>44880.606631944444</v>
      </c>
      <c r="G17372" s="408">
        <v>0</v>
      </c>
    </row>
    <row r="17373" spans="1:7" ht="15" x14ac:dyDescent="0.2">
      <c r="A17373" s="407" t="s">
        <v>27404</v>
      </c>
      <c r="B17373" s="407" t="s">
        <v>27405</v>
      </c>
      <c r="C17373" s="408">
        <v>0</v>
      </c>
      <c r="D17373" s="408">
        <v>0.64639999999999997</v>
      </c>
      <c r="E17373" s="408">
        <v>0.64639999999999997</v>
      </c>
      <c r="F17373" s="409">
        <v>44873.359918981485</v>
      </c>
      <c r="G17373" s="408">
        <v>0</v>
      </c>
    </row>
    <row r="17374" spans="1:7" ht="15" x14ac:dyDescent="0.2">
      <c r="A17374" s="407" t="s">
        <v>27406</v>
      </c>
      <c r="B17374" s="407" t="s">
        <v>27407</v>
      </c>
      <c r="C17374" s="408">
        <v>0</v>
      </c>
      <c r="D17374" s="408">
        <v>0.12920000000000001</v>
      </c>
      <c r="E17374" s="408">
        <v>0.12920000000000001</v>
      </c>
      <c r="F17374" s="409">
        <v>45132.63144675926</v>
      </c>
      <c r="G17374" s="408">
        <v>767</v>
      </c>
    </row>
    <row r="17375" spans="1:7" ht="15" x14ac:dyDescent="0.2">
      <c r="A17375" s="407" t="s">
        <v>27408</v>
      </c>
      <c r="B17375" s="407" t="s">
        <v>27409</v>
      </c>
      <c r="C17375" s="408">
        <v>0</v>
      </c>
      <c r="D17375" s="408">
        <v>0.14945</v>
      </c>
      <c r="E17375" s="408">
        <v>0.14945</v>
      </c>
      <c r="F17375" s="409">
        <v>44658.393611111111</v>
      </c>
      <c r="G17375" s="408">
        <v>0</v>
      </c>
    </row>
    <row r="17376" spans="1:7" ht="15" x14ac:dyDescent="0.2">
      <c r="A17376" s="407" t="s">
        <v>27410</v>
      </c>
      <c r="B17376" s="407" t="s">
        <v>27411</v>
      </c>
      <c r="C17376" s="408">
        <v>0</v>
      </c>
      <c r="D17376" s="408">
        <v>6.1699999999999998E-2</v>
      </c>
      <c r="E17376" s="408">
        <v>6.1699999999999998E-2</v>
      </c>
      <c r="F17376" s="409">
        <v>45132.631493055553</v>
      </c>
      <c r="G17376" s="408">
        <v>346</v>
      </c>
    </row>
    <row r="17377" spans="1:7" ht="15" x14ac:dyDescent="0.2">
      <c r="A17377" s="407" t="s">
        <v>27412</v>
      </c>
      <c r="B17377" s="407" t="s">
        <v>27413</v>
      </c>
      <c r="C17377" s="408">
        <v>0</v>
      </c>
      <c r="D17377" s="408">
        <v>0.18940000000000001</v>
      </c>
      <c r="E17377" s="408">
        <v>0.18940000000000001</v>
      </c>
      <c r="F17377" s="409">
        <v>45132.631527777776</v>
      </c>
      <c r="G17377" s="408">
        <v>221</v>
      </c>
    </row>
    <row r="17378" spans="1:7" ht="15" x14ac:dyDescent="0.2">
      <c r="A17378" s="407" t="s">
        <v>38830</v>
      </c>
      <c r="B17378" s="407" t="s">
        <v>38831</v>
      </c>
      <c r="C17378" s="408">
        <v>0</v>
      </c>
      <c r="D17378" s="408">
        <v>0.26700000000000002</v>
      </c>
      <c r="E17378" s="408">
        <v>0.26700000000000002</v>
      </c>
      <c r="F17378" s="409">
        <v>44340.885601851849</v>
      </c>
      <c r="G17378" s="408">
        <v>0</v>
      </c>
    </row>
    <row r="17379" spans="1:7" ht="15" x14ac:dyDescent="0.2">
      <c r="A17379" s="407" t="s">
        <v>27414</v>
      </c>
      <c r="B17379" s="407" t="s">
        <v>27415</v>
      </c>
      <c r="C17379" s="408">
        <v>0</v>
      </c>
      <c r="D17379" s="408">
        <v>3.9100000000000003E-2</v>
      </c>
      <c r="E17379" s="408">
        <v>3.9100000000000003E-2</v>
      </c>
      <c r="F17379" s="409">
        <v>44880.606770833336</v>
      </c>
      <c r="G17379" s="408">
        <v>0</v>
      </c>
    </row>
    <row r="17380" spans="1:7" ht="15" x14ac:dyDescent="0.2">
      <c r="A17380" s="407" t="s">
        <v>27416</v>
      </c>
      <c r="B17380" s="407" t="s">
        <v>27417</v>
      </c>
      <c r="C17380" s="408">
        <v>0</v>
      </c>
      <c r="D17380" s="408">
        <v>0.1226</v>
      </c>
      <c r="E17380" s="408">
        <v>0.1226</v>
      </c>
      <c r="F17380" s="409">
        <v>45891.466967592591</v>
      </c>
      <c r="G17380" s="408">
        <v>0</v>
      </c>
    </row>
    <row r="17381" spans="1:7" ht="15" x14ac:dyDescent="0.2">
      <c r="A17381" s="407" t="s">
        <v>27418</v>
      </c>
      <c r="B17381" s="407" t="s">
        <v>27419</v>
      </c>
      <c r="C17381" s="408">
        <v>0</v>
      </c>
      <c r="D17381" s="408">
        <v>0.24479999999999999</v>
      </c>
      <c r="E17381" s="408">
        <v>0.24479999999999999</v>
      </c>
      <c r="F17381" s="409">
        <v>44007.457928240743</v>
      </c>
      <c r="G17381" s="408">
        <v>0</v>
      </c>
    </row>
    <row r="17382" spans="1:7" ht="15" x14ac:dyDescent="0.25">
      <c r="A17382" s="407" t="s">
        <v>38832</v>
      </c>
      <c r="B17382" s="407" t="s">
        <v>38833</v>
      </c>
      <c r="C17382" s="406"/>
      <c r="D17382" s="408">
        <v>0.91100000000000003</v>
      </c>
      <c r="E17382" s="408">
        <v>0.91100000000000003</v>
      </c>
      <c r="F17382" s="409">
        <v>43381.357777777775</v>
      </c>
      <c r="G17382" s="408">
        <v>0</v>
      </c>
    </row>
    <row r="17383" spans="1:7" ht="15" x14ac:dyDescent="0.25">
      <c r="A17383" s="407" t="s">
        <v>38834</v>
      </c>
      <c r="B17383" s="407" t="s">
        <v>38835</v>
      </c>
      <c r="C17383" s="406"/>
      <c r="D17383" s="408">
        <v>0.88800000000000001</v>
      </c>
      <c r="E17383" s="408">
        <v>0.88800000000000001</v>
      </c>
      <c r="F17383" s="409">
        <v>43381.358240740738</v>
      </c>
      <c r="G17383" s="408">
        <v>0</v>
      </c>
    </row>
    <row r="17384" spans="1:7" ht="15" x14ac:dyDescent="0.25">
      <c r="A17384" s="407" t="s">
        <v>38836</v>
      </c>
      <c r="B17384" s="407" t="s">
        <v>38837</v>
      </c>
      <c r="C17384" s="406"/>
      <c r="D17384" s="408">
        <v>1.1499999999999999</v>
      </c>
      <c r="E17384" s="408">
        <v>1.1499999999999999</v>
      </c>
      <c r="F17384" s="409">
        <v>43381.358749999999</v>
      </c>
      <c r="G17384" s="408">
        <v>0</v>
      </c>
    </row>
    <row r="17385" spans="1:7" ht="15" x14ac:dyDescent="0.25">
      <c r="A17385" s="407" t="s">
        <v>38838</v>
      </c>
      <c r="B17385" s="407" t="s">
        <v>38839</v>
      </c>
      <c r="C17385" s="406"/>
      <c r="D17385" s="408">
        <v>2.13</v>
      </c>
      <c r="E17385" s="408">
        <v>2.13</v>
      </c>
      <c r="F17385" s="409">
        <v>44340.860682870371</v>
      </c>
      <c r="G17385" s="408">
        <v>0</v>
      </c>
    </row>
    <row r="17386" spans="1:7" ht="15" x14ac:dyDescent="0.25">
      <c r="A17386" s="407" t="s">
        <v>38840</v>
      </c>
      <c r="B17386" s="407" t="s">
        <v>38841</v>
      </c>
      <c r="C17386" s="406"/>
      <c r="D17386" s="406"/>
      <c r="E17386" s="406"/>
      <c r="F17386" s="409">
        <v>43381.718310185184</v>
      </c>
      <c r="G17386" s="408">
        <v>0</v>
      </c>
    </row>
    <row r="17387" spans="1:7" ht="15" x14ac:dyDescent="0.25">
      <c r="A17387" s="407" t="s">
        <v>38842</v>
      </c>
      <c r="B17387" s="407" t="s">
        <v>38843</v>
      </c>
      <c r="C17387" s="406"/>
      <c r="D17387" s="406"/>
      <c r="E17387" s="406"/>
      <c r="F17387" s="409">
        <v>43381.7187962963</v>
      </c>
      <c r="G17387" s="408">
        <v>0</v>
      </c>
    </row>
    <row r="17388" spans="1:7" ht="15" x14ac:dyDescent="0.2">
      <c r="A17388" s="407" t="s">
        <v>27420</v>
      </c>
      <c r="B17388" s="407" t="s">
        <v>27421</v>
      </c>
      <c r="C17388" s="408">
        <v>0</v>
      </c>
      <c r="D17388" s="408">
        <v>0.1726</v>
      </c>
      <c r="E17388" s="408">
        <v>0.1726</v>
      </c>
      <c r="F17388" s="409">
        <v>44873.359479166669</v>
      </c>
      <c r="G17388" s="408">
        <v>0</v>
      </c>
    </row>
    <row r="17389" spans="1:7" ht="15" x14ac:dyDescent="0.25">
      <c r="A17389" s="407" t="s">
        <v>27422</v>
      </c>
      <c r="B17389" s="407" t="s">
        <v>27423</v>
      </c>
      <c r="C17389" s="406"/>
      <c r="D17389" s="406"/>
      <c r="E17389" s="406"/>
      <c r="F17389" s="409">
        <v>44000.330949074072</v>
      </c>
      <c r="G17389" s="408">
        <v>0</v>
      </c>
    </row>
    <row r="17390" spans="1:7" ht="15" x14ac:dyDescent="0.2">
      <c r="A17390" s="407" t="s">
        <v>27424</v>
      </c>
      <c r="B17390" s="407" t="s">
        <v>27425</v>
      </c>
      <c r="C17390" s="408">
        <v>0</v>
      </c>
      <c r="D17390" s="408">
        <v>3.3599999999999998E-2</v>
      </c>
      <c r="E17390" s="408">
        <v>3.3599999999999998E-2</v>
      </c>
      <c r="F17390" s="409">
        <v>45505.268680555557</v>
      </c>
      <c r="G17390" s="408">
        <v>268</v>
      </c>
    </row>
    <row r="17391" spans="1:7" ht="15" x14ac:dyDescent="0.2">
      <c r="A17391" s="407" t="s">
        <v>27426</v>
      </c>
      <c r="B17391" s="407" t="s">
        <v>27427</v>
      </c>
      <c r="C17391" s="408">
        <v>0</v>
      </c>
      <c r="D17391" s="408">
        <v>2.1399999999999999E-2</v>
      </c>
      <c r="E17391" s="408">
        <v>2.1399999999999999E-2</v>
      </c>
      <c r="F17391" s="409">
        <v>45840.608553240738</v>
      </c>
      <c r="G17391" s="408">
        <v>216</v>
      </c>
    </row>
    <row r="17392" spans="1:7" ht="15" x14ac:dyDescent="0.2">
      <c r="A17392" s="407" t="s">
        <v>27428</v>
      </c>
      <c r="B17392" s="407" t="s">
        <v>27429</v>
      </c>
      <c r="C17392" s="408">
        <v>0</v>
      </c>
      <c r="D17392" s="408">
        <v>2.7900000000000001E-2</v>
      </c>
      <c r="E17392" s="408">
        <v>2.7900000000000001E-2</v>
      </c>
      <c r="F17392" s="409">
        <v>45273.617175925923</v>
      </c>
      <c r="G17392" s="408">
        <v>1374</v>
      </c>
    </row>
    <row r="17393" spans="1:7" ht="15" x14ac:dyDescent="0.2">
      <c r="A17393" s="407" t="s">
        <v>27430</v>
      </c>
      <c r="B17393" s="407" t="s">
        <v>27431</v>
      </c>
      <c r="C17393" s="408">
        <v>0</v>
      </c>
      <c r="D17393" s="408">
        <v>5.4399999999999997E-2</v>
      </c>
      <c r="E17393" s="408">
        <v>5.4399999999999997E-2</v>
      </c>
      <c r="F17393" s="409">
        <v>44950.6565162037</v>
      </c>
      <c r="G17393" s="408">
        <v>242</v>
      </c>
    </row>
    <row r="17394" spans="1:7" ht="15" x14ac:dyDescent="0.2">
      <c r="A17394" s="407" t="s">
        <v>27432</v>
      </c>
      <c r="B17394" s="407" t="s">
        <v>27433</v>
      </c>
      <c r="C17394" s="408">
        <v>0</v>
      </c>
      <c r="D17394" s="408">
        <v>1.8360000000000001E-2</v>
      </c>
      <c r="E17394" s="408">
        <v>1.8360000000000001E-2</v>
      </c>
      <c r="F17394" s="409">
        <v>44740.553148148145</v>
      </c>
      <c r="G17394" s="408">
        <v>141</v>
      </c>
    </row>
    <row r="17395" spans="1:7" ht="15" x14ac:dyDescent="0.2">
      <c r="A17395" s="407" t="s">
        <v>27434</v>
      </c>
      <c r="B17395" s="407" t="s">
        <v>27435</v>
      </c>
      <c r="C17395" s="408">
        <v>0</v>
      </c>
      <c r="D17395" s="408">
        <v>2.8400000000000002E-2</v>
      </c>
      <c r="E17395" s="408">
        <v>2.8400000000000002E-2</v>
      </c>
      <c r="F17395" s="409">
        <v>44740.553078703706</v>
      </c>
      <c r="G17395" s="408">
        <v>223</v>
      </c>
    </row>
    <row r="17396" spans="1:7" ht="15" x14ac:dyDescent="0.2">
      <c r="A17396" s="407" t="s">
        <v>27436</v>
      </c>
      <c r="B17396" s="407" t="s">
        <v>27437</v>
      </c>
      <c r="C17396" s="408">
        <v>0</v>
      </c>
      <c r="D17396" s="408">
        <v>2.3360178984240643E-2</v>
      </c>
      <c r="E17396" s="408">
        <v>2.3360178984240643E-2</v>
      </c>
      <c r="F17396" s="409">
        <v>45772.375509259262</v>
      </c>
      <c r="G17396" s="408">
        <v>235</v>
      </c>
    </row>
    <row r="17397" spans="1:7" ht="15" x14ac:dyDescent="0.2">
      <c r="A17397" s="407" t="s">
        <v>27438</v>
      </c>
      <c r="B17397" s="407" t="s">
        <v>27439</v>
      </c>
      <c r="C17397" s="408">
        <v>0</v>
      </c>
      <c r="D17397" s="408">
        <v>1.9599999999999999E-2</v>
      </c>
      <c r="E17397" s="408">
        <v>1.9599999999999999E-2</v>
      </c>
      <c r="F17397" s="409">
        <v>44740.556469907409</v>
      </c>
      <c r="G17397" s="408">
        <v>214</v>
      </c>
    </row>
    <row r="17398" spans="1:7" ht="15" x14ac:dyDescent="0.2">
      <c r="A17398" s="407" t="s">
        <v>27440</v>
      </c>
      <c r="B17398" s="407" t="s">
        <v>27441</v>
      </c>
      <c r="C17398" s="408">
        <v>0</v>
      </c>
      <c r="D17398" s="408">
        <v>9.9299818184721209E-3</v>
      </c>
      <c r="E17398" s="408">
        <v>9.9299818184721209E-3</v>
      </c>
      <c r="F17398" s="409">
        <v>45404.519479166665</v>
      </c>
      <c r="G17398" s="408">
        <v>1395</v>
      </c>
    </row>
    <row r="17399" spans="1:7" ht="15" x14ac:dyDescent="0.2">
      <c r="A17399" s="407" t="s">
        <v>27442</v>
      </c>
      <c r="B17399" s="407" t="s">
        <v>27443</v>
      </c>
      <c r="C17399" s="408">
        <v>0</v>
      </c>
      <c r="D17399" s="408">
        <v>4.4600000000000001E-2</v>
      </c>
      <c r="E17399" s="408">
        <v>4.4600000000000001E-2</v>
      </c>
      <c r="F17399" s="409">
        <v>45145.310949074075</v>
      </c>
      <c r="G17399" s="408">
        <v>488</v>
      </c>
    </row>
    <row r="17400" spans="1:7" ht="15" x14ac:dyDescent="0.2">
      <c r="A17400" s="407" t="s">
        <v>27444</v>
      </c>
      <c r="B17400" s="407" t="s">
        <v>27445</v>
      </c>
      <c r="C17400" s="408">
        <v>0</v>
      </c>
      <c r="D17400" s="408">
        <v>1.8700000000000001E-2</v>
      </c>
      <c r="E17400" s="408">
        <v>1.8700000000000001E-2</v>
      </c>
      <c r="F17400" s="409">
        <v>44881.42396990741</v>
      </c>
      <c r="G17400" s="408">
        <v>253</v>
      </c>
    </row>
    <row r="17401" spans="1:7" ht="15" x14ac:dyDescent="0.2">
      <c r="A17401" s="407" t="s">
        <v>27446</v>
      </c>
      <c r="B17401" s="407" t="s">
        <v>27447</v>
      </c>
      <c r="C17401" s="408">
        <v>0</v>
      </c>
      <c r="D17401" s="408">
        <v>4.3900000000000002E-2</v>
      </c>
      <c r="E17401" s="408">
        <v>4.3900000000000002E-2</v>
      </c>
      <c r="F17401" s="409">
        <v>44740.560416666667</v>
      </c>
      <c r="G17401" s="408">
        <v>243</v>
      </c>
    </row>
    <row r="17402" spans="1:7" ht="15" x14ac:dyDescent="0.2">
      <c r="A17402" s="407" t="s">
        <v>27448</v>
      </c>
      <c r="B17402" s="407" t="s">
        <v>27449</v>
      </c>
      <c r="C17402" s="408">
        <v>0</v>
      </c>
      <c r="D17402" s="408">
        <v>4.5999999999999999E-2</v>
      </c>
      <c r="E17402" s="408">
        <v>4.5999999999999999E-2</v>
      </c>
      <c r="F17402" s="409">
        <v>45133.506793981483</v>
      </c>
      <c r="G17402" s="408">
        <v>407</v>
      </c>
    </row>
    <row r="17403" spans="1:7" ht="15" x14ac:dyDescent="0.2">
      <c r="A17403" s="407" t="s">
        <v>27450</v>
      </c>
      <c r="B17403" s="407" t="s">
        <v>27451</v>
      </c>
      <c r="C17403" s="408">
        <v>0</v>
      </c>
      <c r="D17403" s="408">
        <v>2.9000000000000001E-2</v>
      </c>
      <c r="E17403" s="408">
        <v>2.9000000000000001E-2</v>
      </c>
      <c r="F17403" s="409">
        <v>45600.592037037037</v>
      </c>
      <c r="G17403" s="408">
        <v>24755</v>
      </c>
    </row>
    <row r="17404" spans="1:7" ht="15" x14ac:dyDescent="0.2">
      <c r="A17404" s="407" t="s">
        <v>27452</v>
      </c>
      <c r="B17404" s="407" t="s">
        <v>27453</v>
      </c>
      <c r="C17404" s="408">
        <v>0</v>
      </c>
      <c r="D17404" s="408">
        <v>6.3700000000000007E-2</v>
      </c>
      <c r="E17404" s="408">
        <v>6.3700000000000007E-2</v>
      </c>
      <c r="F17404" s="409">
        <v>45147.560717592591</v>
      </c>
      <c r="G17404" s="408">
        <v>133</v>
      </c>
    </row>
    <row r="17405" spans="1:7" ht="15" x14ac:dyDescent="0.2">
      <c r="A17405" s="407" t="s">
        <v>27454</v>
      </c>
      <c r="B17405" s="407" t="s">
        <v>27455</v>
      </c>
      <c r="C17405" s="408">
        <v>0</v>
      </c>
      <c r="D17405" s="408">
        <v>2.8000000000000001E-2</v>
      </c>
      <c r="E17405" s="408">
        <v>2.8000000000000001E-2</v>
      </c>
      <c r="F17405" s="409">
        <v>44881.42428240741</v>
      </c>
      <c r="G17405" s="408">
        <v>761</v>
      </c>
    </row>
    <row r="17406" spans="1:7" ht="15" x14ac:dyDescent="0.2">
      <c r="A17406" s="407" t="s">
        <v>27456</v>
      </c>
      <c r="B17406" s="407" t="s">
        <v>27457</v>
      </c>
      <c r="C17406" s="408">
        <v>0</v>
      </c>
      <c r="D17406" s="408">
        <v>0.1623</v>
      </c>
      <c r="E17406" s="408">
        <v>0.1623</v>
      </c>
      <c r="F17406" s="409">
        <v>45959.308796296296</v>
      </c>
      <c r="G17406" s="408">
        <v>567</v>
      </c>
    </row>
    <row r="17407" spans="1:7" ht="15" x14ac:dyDescent="0.2">
      <c r="A17407" s="407" t="s">
        <v>27458</v>
      </c>
      <c r="B17407" s="407" t="s">
        <v>27459</v>
      </c>
      <c r="C17407" s="408">
        <v>0</v>
      </c>
      <c r="D17407" s="408">
        <v>0.1673</v>
      </c>
      <c r="E17407" s="408">
        <v>0.1673</v>
      </c>
      <c r="F17407" s="409">
        <v>45889.589560185188</v>
      </c>
      <c r="G17407" s="408">
        <v>0</v>
      </c>
    </row>
    <row r="17408" spans="1:7" ht="15" x14ac:dyDescent="0.2">
      <c r="A17408" s="407" t="s">
        <v>27460</v>
      </c>
      <c r="B17408" s="407" t="s">
        <v>27461</v>
      </c>
      <c r="C17408" s="408">
        <v>0</v>
      </c>
      <c r="D17408" s="408">
        <v>1.66E-2</v>
      </c>
      <c r="E17408" s="408">
        <v>1.66E-2</v>
      </c>
      <c r="F17408" s="409">
        <v>45132.524907407409</v>
      </c>
      <c r="G17408" s="408">
        <v>76</v>
      </c>
    </row>
    <row r="17409" spans="1:7" ht="15" x14ac:dyDescent="0.2">
      <c r="A17409" s="407" t="s">
        <v>27462</v>
      </c>
      <c r="B17409" s="407" t="s">
        <v>27463</v>
      </c>
      <c r="C17409" s="408">
        <v>0</v>
      </c>
      <c r="D17409" s="408">
        <v>0.1152</v>
      </c>
      <c r="E17409" s="408">
        <v>0.1152</v>
      </c>
      <c r="F17409" s="409">
        <v>45132.526307870372</v>
      </c>
      <c r="G17409" s="408">
        <v>0</v>
      </c>
    </row>
    <row r="17410" spans="1:7" ht="15" x14ac:dyDescent="0.2">
      <c r="A17410" s="407" t="s">
        <v>27464</v>
      </c>
      <c r="B17410" s="407" t="s">
        <v>27465</v>
      </c>
      <c r="C17410" s="408">
        <v>0</v>
      </c>
      <c r="D17410" s="408">
        <v>0.10630806436562801</v>
      </c>
      <c r="E17410" s="408">
        <v>0.10630806436562801</v>
      </c>
      <c r="F17410" s="409">
        <v>45217.309583333335</v>
      </c>
      <c r="G17410" s="408">
        <v>190</v>
      </c>
    </row>
    <row r="17411" spans="1:7" ht="15" x14ac:dyDescent="0.2">
      <c r="A17411" s="407" t="s">
        <v>27466</v>
      </c>
      <c r="B17411" s="407" t="s">
        <v>27467</v>
      </c>
      <c r="C17411" s="408">
        <v>0</v>
      </c>
      <c r="D17411" s="408">
        <v>1.6155730006555052E-2</v>
      </c>
      <c r="E17411" s="408">
        <v>1.6155730006555052E-2</v>
      </c>
      <c r="F17411" s="409">
        <v>45273.621793981481</v>
      </c>
      <c r="G17411" s="408">
        <v>99</v>
      </c>
    </row>
    <row r="17412" spans="1:7" ht="15" x14ac:dyDescent="0.2">
      <c r="A17412" s="407" t="s">
        <v>27468</v>
      </c>
      <c r="B17412" s="407" t="s">
        <v>27469</v>
      </c>
      <c r="C17412" s="408">
        <v>0</v>
      </c>
      <c r="D17412" s="408">
        <v>0.106</v>
      </c>
      <c r="E17412" s="408">
        <v>0.106</v>
      </c>
      <c r="F17412" s="409">
        <v>45132.526342592595</v>
      </c>
      <c r="G17412" s="408">
        <v>353</v>
      </c>
    </row>
    <row r="17413" spans="1:7" ht="15" x14ac:dyDescent="0.2">
      <c r="A17413" s="407" t="s">
        <v>27470</v>
      </c>
      <c r="B17413" s="407" t="s">
        <v>27471</v>
      </c>
      <c r="C17413" s="408">
        <v>0</v>
      </c>
      <c r="D17413" s="408">
        <v>0.11310000000000001</v>
      </c>
      <c r="E17413" s="408">
        <v>0.11310000000000001</v>
      </c>
      <c r="F17413" s="409">
        <v>45350.388981481483</v>
      </c>
      <c r="G17413" s="408">
        <v>159</v>
      </c>
    </row>
    <row r="17414" spans="1:7" ht="15" x14ac:dyDescent="0.2">
      <c r="A17414" s="407" t="s">
        <v>27472</v>
      </c>
      <c r="B17414" s="407" t="s">
        <v>27473</v>
      </c>
      <c r="C17414" s="408">
        <v>0</v>
      </c>
      <c r="D17414" s="408">
        <v>1.9346791295336705E-2</v>
      </c>
      <c r="E17414" s="408">
        <v>1.9346791295336705E-2</v>
      </c>
      <c r="F17414" s="409">
        <v>45404.519363425927</v>
      </c>
      <c r="G17414" s="408">
        <v>166</v>
      </c>
    </row>
    <row r="17415" spans="1:7" ht="15" x14ac:dyDescent="0.2">
      <c r="A17415" s="407" t="s">
        <v>27474</v>
      </c>
      <c r="B17415" s="407" t="s">
        <v>27475</v>
      </c>
      <c r="C17415" s="408">
        <v>0</v>
      </c>
      <c r="D17415" s="408">
        <v>1.72E-2</v>
      </c>
      <c r="E17415" s="408">
        <v>1.72E-2</v>
      </c>
      <c r="F17415" s="409">
        <v>45132.524548611109</v>
      </c>
      <c r="G17415" s="408">
        <v>444</v>
      </c>
    </row>
    <row r="17416" spans="1:7" ht="15" x14ac:dyDescent="0.2">
      <c r="A17416" s="407" t="s">
        <v>27476</v>
      </c>
      <c r="B17416" s="407" t="s">
        <v>27477</v>
      </c>
      <c r="C17416" s="408">
        <v>0</v>
      </c>
      <c r="D17416" s="408">
        <v>3.5999999999999997E-2</v>
      </c>
      <c r="E17416" s="408">
        <v>3.5999999999999997E-2</v>
      </c>
      <c r="F17416" s="409">
        <v>45132.524583333332</v>
      </c>
      <c r="G17416" s="408">
        <v>889</v>
      </c>
    </row>
    <row r="17417" spans="1:7" ht="15" x14ac:dyDescent="0.2">
      <c r="A17417" s="407" t="s">
        <v>27478</v>
      </c>
      <c r="B17417" s="407" t="s">
        <v>27479</v>
      </c>
      <c r="C17417" s="408">
        <v>0</v>
      </c>
      <c r="D17417" s="408">
        <v>4.6899999999999997E-2</v>
      </c>
      <c r="E17417" s="408">
        <v>4.6899999999999997E-2</v>
      </c>
      <c r="F17417" s="409">
        <v>45132.524652777778</v>
      </c>
      <c r="G17417" s="408">
        <v>1117</v>
      </c>
    </row>
    <row r="17418" spans="1:7" ht="15" x14ac:dyDescent="0.2">
      <c r="A17418" s="407" t="s">
        <v>27480</v>
      </c>
      <c r="B17418" s="407" t="s">
        <v>27481</v>
      </c>
      <c r="C17418" s="408">
        <v>0</v>
      </c>
      <c r="D17418" s="408">
        <v>4.7600000000000003E-2</v>
      </c>
      <c r="E17418" s="408">
        <v>4.7600000000000003E-2</v>
      </c>
      <c r="F17418" s="409">
        <v>45889.590092592596</v>
      </c>
      <c r="G17418" s="408">
        <v>0</v>
      </c>
    </row>
    <row r="17419" spans="1:7" ht="15" x14ac:dyDescent="0.2">
      <c r="A17419" s="407" t="s">
        <v>27482</v>
      </c>
      <c r="B17419" s="407" t="s">
        <v>40478</v>
      </c>
      <c r="C17419" s="408">
        <v>0</v>
      </c>
      <c r="D17419" s="408">
        <v>5.2499999999999998E-2</v>
      </c>
      <c r="E17419" s="408">
        <v>5.2499999999999998E-2</v>
      </c>
      <c r="F17419" s="409">
        <v>45835.75304398148</v>
      </c>
      <c r="G17419" s="408">
        <v>0</v>
      </c>
    </row>
    <row r="17420" spans="1:7" ht="15" x14ac:dyDescent="0.2">
      <c r="A17420" s="407" t="s">
        <v>27483</v>
      </c>
      <c r="B17420" s="407" t="s">
        <v>27484</v>
      </c>
      <c r="C17420" s="408">
        <v>0</v>
      </c>
      <c r="D17420" s="408">
        <v>2.3403416557161633E-2</v>
      </c>
      <c r="E17420" s="408">
        <v>2.3403416557161633E-2</v>
      </c>
      <c r="F17420" s="409">
        <v>45132.524988425925</v>
      </c>
      <c r="G17420" s="408">
        <v>375</v>
      </c>
    </row>
    <row r="17421" spans="1:7" ht="15" x14ac:dyDescent="0.2">
      <c r="A17421" s="407" t="s">
        <v>27485</v>
      </c>
      <c r="B17421" s="407" t="s">
        <v>27486</v>
      </c>
      <c r="C17421" s="408">
        <v>0</v>
      </c>
      <c r="D17421" s="408">
        <v>4.8500000000000001E-2</v>
      </c>
      <c r="E17421" s="408">
        <v>4.8500000000000001E-2</v>
      </c>
      <c r="F17421" s="409">
        <v>45162.538263888891</v>
      </c>
      <c r="G17421" s="408">
        <v>82</v>
      </c>
    </row>
    <row r="17422" spans="1:7" ht="15" x14ac:dyDescent="0.2">
      <c r="A17422" s="407" t="s">
        <v>27487</v>
      </c>
      <c r="B17422" s="407" t="s">
        <v>27488</v>
      </c>
      <c r="C17422" s="408">
        <v>0</v>
      </c>
      <c r="D17422" s="408">
        <v>2.24E-2</v>
      </c>
      <c r="E17422" s="408">
        <v>2.24E-2</v>
      </c>
      <c r="F17422" s="409">
        <v>46041.314189814817</v>
      </c>
      <c r="G17422" s="408">
        <v>65</v>
      </c>
    </row>
    <row r="17423" spans="1:7" ht="15" x14ac:dyDescent="0.2">
      <c r="A17423" s="407" t="s">
        <v>27489</v>
      </c>
      <c r="B17423" s="407" t="s">
        <v>27490</v>
      </c>
      <c r="C17423" s="408">
        <v>0</v>
      </c>
      <c r="D17423" s="408">
        <v>2.06E-2</v>
      </c>
      <c r="E17423" s="408">
        <v>2.06E-2</v>
      </c>
      <c r="F17423" s="409">
        <v>45132.52516203704</v>
      </c>
      <c r="G17423" s="408">
        <v>177</v>
      </c>
    </row>
    <row r="17424" spans="1:7" ht="15" x14ac:dyDescent="0.2">
      <c r="A17424" s="407" t="s">
        <v>27491</v>
      </c>
      <c r="B17424" s="407" t="s">
        <v>27492</v>
      </c>
      <c r="C17424" s="408">
        <v>0</v>
      </c>
      <c r="D17424" s="408">
        <v>4.3999999999999997E-2</v>
      </c>
      <c r="E17424" s="408">
        <v>4.3999999999999997E-2</v>
      </c>
      <c r="F17424" s="409">
        <v>45132.526122685187</v>
      </c>
      <c r="G17424" s="408">
        <v>106</v>
      </c>
    </row>
    <row r="17425" spans="1:7" ht="15" x14ac:dyDescent="0.2">
      <c r="A17425" s="407" t="s">
        <v>27493</v>
      </c>
      <c r="B17425" s="407" t="s">
        <v>27494</v>
      </c>
      <c r="C17425" s="408">
        <v>0</v>
      </c>
      <c r="D17425" s="408">
        <v>3.6999999999999998E-2</v>
      </c>
      <c r="E17425" s="408">
        <v>3.6999999999999998E-2</v>
      </c>
      <c r="F17425" s="409">
        <v>44683.984189814815</v>
      </c>
      <c r="G17425" s="408">
        <v>474</v>
      </c>
    </row>
    <row r="17426" spans="1:7" ht="15" x14ac:dyDescent="0.2">
      <c r="A17426" s="407" t="s">
        <v>27495</v>
      </c>
      <c r="B17426" s="407" t="s">
        <v>40477</v>
      </c>
      <c r="C17426" s="408">
        <v>0</v>
      </c>
      <c r="D17426" s="408">
        <v>0.1749</v>
      </c>
      <c r="E17426" s="408">
        <v>0.1749</v>
      </c>
      <c r="F17426" s="409">
        <v>45835.753564814811</v>
      </c>
      <c r="G17426" s="408">
        <v>0</v>
      </c>
    </row>
    <row r="17427" spans="1:7" ht="15" x14ac:dyDescent="0.2">
      <c r="A17427" s="407" t="s">
        <v>27496</v>
      </c>
      <c r="B17427" s="407" t="s">
        <v>27497</v>
      </c>
      <c r="C17427" s="408">
        <v>0</v>
      </c>
      <c r="D17427" s="408">
        <v>3.1699999999999999E-2</v>
      </c>
      <c r="E17427" s="408">
        <v>3.1699999999999999E-2</v>
      </c>
      <c r="F17427" s="409">
        <v>45132.525937500002</v>
      </c>
      <c r="G17427" s="408">
        <v>52</v>
      </c>
    </row>
    <row r="17428" spans="1:7" ht="15" x14ac:dyDescent="0.2">
      <c r="A17428" s="407" t="s">
        <v>27498</v>
      </c>
      <c r="B17428" s="407" t="s">
        <v>27499</v>
      </c>
      <c r="C17428" s="408">
        <v>0</v>
      </c>
      <c r="D17428" s="408">
        <v>6.0699999999999997E-2</v>
      </c>
      <c r="E17428" s="408">
        <v>6.0699999999999997E-2</v>
      </c>
      <c r="F17428" s="409">
        <v>45132.52584490741</v>
      </c>
      <c r="G17428" s="408">
        <v>290</v>
      </c>
    </row>
    <row r="17429" spans="1:7" ht="15" x14ac:dyDescent="0.2">
      <c r="A17429" s="407" t="s">
        <v>27500</v>
      </c>
      <c r="B17429" s="407" t="s">
        <v>27501</v>
      </c>
      <c r="C17429" s="408">
        <v>0</v>
      </c>
      <c r="D17429" s="408">
        <v>1.9099999999999999E-2</v>
      </c>
      <c r="E17429" s="408">
        <v>1.9099999999999999E-2</v>
      </c>
      <c r="F17429" s="409">
        <v>45132.524618055555</v>
      </c>
      <c r="G17429" s="408">
        <v>1941</v>
      </c>
    </row>
    <row r="17430" spans="1:7" ht="15" x14ac:dyDescent="0.2">
      <c r="A17430" s="407" t="s">
        <v>27502</v>
      </c>
      <c r="B17430" s="407" t="s">
        <v>27503</v>
      </c>
      <c r="C17430" s="408">
        <v>0</v>
      </c>
      <c r="D17430" s="408">
        <v>0.1094</v>
      </c>
      <c r="E17430" s="408">
        <v>0.1094</v>
      </c>
      <c r="F17430" s="409">
        <v>45132.52375</v>
      </c>
      <c r="G17430" s="408">
        <v>12</v>
      </c>
    </row>
    <row r="17431" spans="1:7" ht="15" x14ac:dyDescent="0.2">
      <c r="A17431" s="407" t="s">
        <v>27504</v>
      </c>
      <c r="B17431" s="407" t="s">
        <v>27505</v>
      </c>
      <c r="C17431" s="408">
        <v>0</v>
      </c>
      <c r="D17431" s="408">
        <v>5.6099999999999997E-2</v>
      </c>
      <c r="E17431" s="408">
        <v>5.6099999999999997E-2</v>
      </c>
      <c r="F17431" s="409">
        <v>45132.523564814815</v>
      </c>
      <c r="G17431" s="408">
        <v>1881</v>
      </c>
    </row>
    <row r="17432" spans="1:7" ht="15" x14ac:dyDescent="0.2">
      <c r="A17432" s="407" t="s">
        <v>27506</v>
      </c>
      <c r="B17432" s="407" t="s">
        <v>27507</v>
      </c>
      <c r="C17432" s="408">
        <v>0</v>
      </c>
      <c r="D17432" s="408">
        <v>0.12330102116323813</v>
      </c>
      <c r="E17432" s="408">
        <v>0.12330102116323813</v>
      </c>
      <c r="F17432" s="409">
        <v>45132.523599537039</v>
      </c>
      <c r="G17432" s="408">
        <v>136</v>
      </c>
    </row>
    <row r="17433" spans="1:7" ht="15" x14ac:dyDescent="0.2">
      <c r="A17433" s="407" t="s">
        <v>27508</v>
      </c>
      <c r="B17433" s="407" t="s">
        <v>27509</v>
      </c>
      <c r="C17433" s="408">
        <v>0</v>
      </c>
      <c r="D17433" s="408">
        <v>0.18654999999999999</v>
      </c>
      <c r="E17433" s="408">
        <v>0.18654999999999999</v>
      </c>
      <c r="F17433" s="409">
        <v>45132.523680555554</v>
      </c>
      <c r="G17433" s="408">
        <v>194</v>
      </c>
    </row>
    <row r="17434" spans="1:7" ht="15" x14ac:dyDescent="0.2">
      <c r="A17434" s="407" t="s">
        <v>27510</v>
      </c>
      <c r="B17434" s="407" t="s">
        <v>27511</v>
      </c>
      <c r="C17434" s="408">
        <v>0</v>
      </c>
      <c r="D17434" s="408">
        <v>9.8019999999999996E-2</v>
      </c>
      <c r="E17434" s="408">
        <v>9.8019999999999996E-2</v>
      </c>
      <c r="F17434" s="409">
        <v>45132.523715277777</v>
      </c>
      <c r="G17434" s="408">
        <v>635</v>
      </c>
    </row>
    <row r="17435" spans="1:7" ht="15" x14ac:dyDescent="0.2">
      <c r="A17435" s="407" t="s">
        <v>27512</v>
      </c>
      <c r="B17435" s="407" t="s">
        <v>27513</v>
      </c>
      <c r="C17435" s="408">
        <v>0</v>
      </c>
      <c r="D17435" s="408">
        <v>0.1201</v>
      </c>
      <c r="E17435" s="408">
        <v>0.1201</v>
      </c>
      <c r="F17435" s="409">
        <v>45132.523796296293</v>
      </c>
      <c r="G17435" s="408">
        <v>0</v>
      </c>
    </row>
    <row r="17436" spans="1:7" ht="15" x14ac:dyDescent="0.2">
      <c r="A17436" s="407" t="s">
        <v>27514</v>
      </c>
      <c r="B17436" s="407" t="s">
        <v>27515</v>
      </c>
      <c r="C17436" s="408">
        <v>0</v>
      </c>
      <c r="D17436" s="408">
        <v>0.16350000000000001</v>
      </c>
      <c r="E17436" s="408">
        <v>0.16350000000000001</v>
      </c>
      <c r="F17436" s="409">
        <v>45132.523414351854</v>
      </c>
      <c r="G17436" s="408">
        <v>77</v>
      </c>
    </row>
    <row r="17437" spans="1:7" ht="15" x14ac:dyDescent="0.2">
      <c r="A17437" s="407" t="s">
        <v>27516</v>
      </c>
      <c r="B17437" s="407" t="s">
        <v>27517</v>
      </c>
      <c r="C17437" s="408">
        <v>0</v>
      </c>
      <c r="D17437" s="408">
        <v>2.06E-2</v>
      </c>
      <c r="E17437" s="408">
        <v>2.06E-2</v>
      </c>
      <c r="F17437" s="409">
        <v>45132.524872685186</v>
      </c>
      <c r="G17437" s="408">
        <v>137</v>
      </c>
    </row>
    <row r="17438" spans="1:7" ht="15" x14ac:dyDescent="0.2">
      <c r="A17438" s="407" t="s">
        <v>27518</v>
      </c>
      <c r="B17438" s="407" t="s">
        <v>27519</v>
      </c>
      <c r="C17438" s="408">
        <v>0</v>
      </c>
      <c r="D17438" s="408">
        <v>6.9500000000000006E-2</v>
      </c>
      <c r="E17438" s="408">
        <v>6.9500000000000006E-2</v>
      </c>
      <c r="F17438" s="409">
        <v>45889.589895833335</v>
      </c>
      <c r="G17438" s="408">
        <v>0</v>
      </c>
    </row>
    <row r="17439" spans="1:7" ht="15" x14ac:dyDescent="0.2">
      <c r="A17439" s="407" t="s">
        <v>27520</v>
      </c>
      <c r="B17439" s="407" t="s">
        <v>27521</v>
      </c>
      <c r="C17439" s="408">
        <v>0</v>
      </c>
      <c r="D17439" s="408">
        <v>2.3174071937864176E-2</v>
      </c>
      <c r="E17439" s="408">
        <v>2.3174071937864176E-2</v>
      </c>
      <c r="F17439" s="409">
        <v>45140.300127314818</v>
      </c>
      <c r="G17439" s="408">
        <v>1097</v>
      </c>
    </row>
    <row r="17440" spans="1:7" ht="15" x14ac:dyDescent="0.2">
      <c r="A17440" s="407" t="s">
        <v>27522</v>
      </c>
      <c r="B17440" s="407" t="s">
        <v>27523</v>
      </c>
      <c r="C17440" s="408">
        <v>0</v>
      </c>
      <c r="D17440" s="408">
        <v>4.5537000000000001E-2</v>
      </c>
      <c r="E17440" s="408">
        <v>4.5537000000000001E-2</v>
      </c>
      <c r="F17440" s="409">
        <v>45132.525520833333</v>
      </c>
      <c r="G17440" s="408">
        <v>1324</v>
      </c>
    </row>
    <row r="17441" spans="1:7" ht="15" x14ac:dyDescent="0.2">
      <c r="A17441" s="407" t="s">
        <v>27524</v>
      </c>
      <c r="B17441" s="407" t="s">
        <v>27525</v>
      </c>
      <c r="C17441" s="408">
        <v>0</v>
      </c>
      <c r="D17441" s="408">
        <v>2.5100000000000001E-2</v>
      </c>
      <c r="E17441" s="408">
        <v>2.5100000000000001E-2</v>
      </c>
      <c r="F17441" s="409">
        <v>45132.525601851848</v>
      </c>
      <c r="G17441" s="408">
        <v>327</v>
      </c>
    </row>
    <row r="17442" spans="1:7" ht="15" x14ac:dyDescent="0.2">
      <c r="A17442" s="407" t="s">
        <v>27526</v>
      </c>
      <c r="B17442" s="407" t="s">
        <v>27527</v>
      </c>
      <c r="C17442" s="408">
        <v>0</v>
      </c>
      <c r="D17442" s="408">
        <v>5.9499999999999997E-2</v>
      </c>
      <c r="E17442" s="408">
        <v>5.9499999999999997E-2</v>
      </c>
      <c r="F17442" s="409">
        <v>45132.524733796294</v>
      </c>
      <c r="G17442" s="408">
        <v>0</v>
      </c>
    </row>
    <row r="17443" spans="1:7" ht="15" x14ac:dyDescent="0.2">
      <c r="A17443" s="407" t="s">
        <v>27528</v>
      </c>
      <c r="B17443" s="407" t="s">
        <v>27529</v>
      </c>
      <c r="C17443" s="408">
        <v>0</v>
      </c>
      <c r="D17443" s="408">
        <v>3.5799999999999998E-2</v>
      </c>
      <c r="E17443" s="408">
        <v>3.5799999999999998E-2</v>
      </c>
      <c r="F17443" s="409">
        <v>45889.589756944442</v>
      </c>
      <c r="G17443" s="408">
        <v>0</v>
      </c>
    </row>
    <row r="17444" spans="1:7" ht="15" x14ac:dyDescent="0.2">
      <c r="A17444" s="407" t="s">
        <v>27530</v>
      </c>
      <c r="B17444" s="407" t="s">
        <v>27531</v>
      </c>
      <c r="C17444" s="408">
        <v>0</v>
      </c>
      <c r="D17444" s="408">
        <v>0.127</v>
      </c>
      <c r="E17444" s="408">
        <v>0.127</v>
      </c>
      <c r="F17444" s="409">
        <v>45132.526261574072</v>
      </c>
      <c r="G17444" s="408">
        <v>73</v>
      </c>
    </row>
    <row r="17445" spans="1:7" ht="15" x14ac:dyDescent="0.2">
      <c r="A17445" s="407" t="s">
        <v>27532</v>
      </c>
      <c r="B17445" s="407" t="s">
        <v>27533</v>
      </c>
      <c r="C17445" s="408">
        <v>0</v>
      </c>
      <c r="D17445" s="408">
        <v>4.9599999999999998E-2</v>
      </c>
      <c r="E17445" s="408">
        <v>4.9599999999999998E-2</v>
      </c>
      <c r="F17445" s="409">
        <v>45630.297615740739</v>
      </c>
      <c r="G17445" s="408">
        <v>0</v>
      </c>
    </row>
    <row r="17446" spans="1:7" ht="15" x14ac:dyDescent="0.2">
      <c r="A17446" s="407" t="s">
        <v>27534</v>
      </c>
      <c r="B17446" s="407" t="s">
        <v>27535</v>
      </c>
      <c r="C17446" s="408">
        <v>0</v>
      </c>
      <c r="D17446" s="408">
        <v>7.8336076275547339E-2</v>
      </c>
      <c r="E17446" s="408">
        <v>7.8336076275547339E-2</v>
      </c>
      <c r="F17446" s="409">
        <v>45133.506701388891</v>
      </c>
      <c r="G17446" s="408">
        <v>107</v>
      </c>
    </row>
    <row r="17447" spans="1:7" ht="15" x14ac:dyDescent="0.2">
      <c r="A17447" s="407" t="s">
        <v>27536</v>
      </c>
      <c r="B17447" s="407" t="s">
        <v>27537</v>
      </c>
      <c r="C17447" s="408">
        <v>0</v>
      </c>
      <c r="D17447" s="408">
        <v>4.4699999999999997E-2</v>
      </c>
      <c r="E17447" s="408">
        <v>4.4699999999999997E-2</v>
      </c>
      <c r="F17447" s="409">
        <v>45889.590752314813</v>
      </c>
      <c r="G17447" s="408">
        <v>0</v>
      </c>
    </row>
    <row r="17448" spans="1:7" ht="15" x14ac:dyDescent="0.2">
      <c r="A17448" s="407" t="s">
        <v>27538</v>
      </c>
      <c r="B17448" s="407" t="s">
        <v>27539</v>
      </c>
      <c r="C17448" s="408">
        <v>0</v>
      </c>
      <c r="D17448" s="408">
        <v>0.14660010793308151</v>
      </c>
      <c r="E17448" s="408">
        <v>0.14660010793308151</v>
      </c>
      <c r="F17448" s="409">
        <v>45873.503136574072</v>
      </c>
      <c r="G17448" s="408">
        <v>412</v>
      </c>
    </row>
    <row r="17449" spans="1:7" ht="15" x14ac:dyDescent="0.2">
      <c r="A17449" s="407" t="s">
        <v>27540</v>
      </c>
      <c r="B17449" s="407" t="s">
        <v>27541</v>
      </c>
      <c r="C17449" s="408">
        <v>0</v>
      </c>
      <c r="D17449" s="408">
        <v>0.3342</v>
      </c>
      <c r="E17449" s="408">
        <v>0.3342</v>
      </c>
      <c r="F17449" s="409">
        <v>46034.502349537041</v>
      </c>
      <c r="G17449" s="408">
        <v>153</v>
      </c>
    </row>
    <row r="17450" spans="1:7" ht="15" x14ac:dyDescent="0.2">
      <c r="A17450" s="407" t="s">
        <v>27542</v>
      </c>
      <c r="B17450" s="407" t="s">
        <v>27543</v>
      </c>
      <c r="C17450" s="408">
        <v>0</v>
      </c>
      <c r="D17450" s="408">
        <v>0.1578</v>
      </c>
      <c r="E17450" s="408">
        <v>0.1578</v>
      </c>
      <c r="F17450" s="409">
        <v>45133.506562499999</v>
      </c>
      <c r="G17450" s="408">
        <v>81</v>
      </c>
    </row>
    <row r="17451" spans="1:7" ht="15" x14ac:dyDescent="0.2">
      <c r="A17451" s="407" t="s">
        <v>38844</v>
      </c>
      <c r="B17451" s="407" t="s">
        <v>38845</v>
      </c>
      <c r="C17451" s="408">
        <v>0</v>
      </c>
      <c r="D17451" s="408">
        <v>0.124</v>
      </c>
      <c r="E17451" s="408">
        <v>0.124</v>
      </c>
      <c r="F17451" s="409">
        <v>44881.426111111112</v>
      </c>
      <c r="G17451" s="408">
        <v>0</v>
      </c>
    </row>
    <row r="17452" spans="1:7" ht="15" x14ac:dyDescent="0.2">
      <c r="A17452" s="407" t="s">
        <v>38846</v>
      </c>
      <c r="B17452" s="407" t="s">
        <v>38847</v>
      </c>
      <c r="C17452" s="408">
        <v>0</v>
      </c>
      <c r="D17452" s="408">
        <v>5.79E-2</v>
      </c>
      <c r="E17452" s="408">
        <v>5.79E-2</v>
      </c>
      <c r="F17452" s="409">
        <v>43377.632986111108</v>
      </c>
      <c r="G17452" s="408">
        <v>0</v>
      </c>
    </row>
    <row r="17453" spans="1:7" ht="15" x14ac:dyDescent="0.2">
      <c r="A17453" s="407" t="s">
        <v>27544</v>
      </c>
      <c r="B17453" s="407" t="s">
        <v>27545</v>
      </c>
      <c r="C17453" s="408">
        <v>0</v>
      </c>
      <c r="D17453" s="408">
        <v>2.7384615384615386E-2</v>
      </c>
      <c r="E17453" s="408">
        <v>2.7384615384615386E-2</v>
      </c>
      <c r="F17453" s="409">
        <v>45133.552662037036</v>
      </c>
      <c r="G17453" s="408">
        <v>80</v>
      </c>
    </row>
    <row r="17454" spans="1:7" ht="15" x14ac:dyDescent="0.2">
      <c r="A17454" s="407" t="s">
        <v>27546</v>
      </c>
      <c r="B17454" s="407" t="s">
        <v>27547</v>
      </c>
      <c r="C17454" s="408">
        <v>0</v>
      </c>
      <c r="D17454" s="408">
        <v>1.8599999999999998E-2</v>
      </c>
      <c r="E17454" s="408">
        <v>1.8599999999999998E-2</v>
      </c>
      <c r="F17454" s="409">
        <v>45133.551770833335</v>
      </c>
      <c r="G17454" s="408">
        <v>201</v>
      </c>
    </row>
    <row r="17455" spans="1:7" ht="15" x14ac:dyDescent="0.2">
      <c r="A17455" s="407" t="s">
        <v>38848</v>
      </c>
      <c r="B17455" s="407" t="s">
        <v>38849</v>
      </c>
      <c r="C17455" s="408">
        <v>0</v>
      </c>
      <c r="D17455" s="408">
        <v>0.10390000000000001</v>
      </c>
      <c r="E17455" s="408">
        <v>0.10390000000000001</v>
      </c>
      <c r="F17455" s="409">
        <v>43378.408275462964</v>
      </c>
      <c r="G17455" s="408">
        <v>0</v>
      </c>
    </row>
    <row r="17456" spans="1:7" ht="15" x14ac:dyDescent="0.2">
      <c r="A17456" s="407" t="s">
        <v>27548</v>
      </c>
      <c r="B17456" s="407" t="s">
        <v>27549</v>
      </c>
      <c r="C17456" s="408">
        <v>0</v>
      </c>
      <c r="D17456" s="408">
        <v>5.6399999999999999E-2</v>
      </c>
      <c r="E17456" s="408">
        <v>5.6399999999999999E-2</v>
      </c>
      <c r="F17456" s="409">
        <v>45273.620752314811</v>
      </c>
      <c r="G17456" s="408">
        <v>77</v>
      </c>
    </row>
    <row r="17457" spans="1:7" ht="15" x14ac:dyDescent="0.2">
      <c r="A17457" s="407" t="s">
        <v>27550</v>
      </c>
      <c r="B17457" s="407" t="s">
        <v>27551</v>
      </c>
      <c r="C17457" s="408">
        <v>0</v>
      </c>
      <c r="D17457" s="408">
        <v>3.8399999999999997E-2</v>
      </c>
      <c r="E17457" s="408">
        <v>3.8399999999999997E-2</v>
      </c>
      <c r="F17457" s="409">
        <v>45133.551898148151</v>
      </c>
      <c r="G17457" s="408">
        <v>159</v>
      </c>
    </row>
    <row r="17458" spans="1:7" ht="15" x14ac:dyDescent="0.2">
      <c r="A17458" s="407" t="s">
        <v>38850</v>
      </c>
      <c r="B17458" s="407" t="s">
        <v>38851</v>
      </c>
      <c r="C17458" s="408">
        <v>0</v>
      </c>
      <c r="D17458" s="408">
        <v>0.20960000000000001</v>
      </c>
      <c r="E17458" s="408">
        <v>0.20960000000000001</v>
      </c>
      <c r="F17458" s="409">
        <v>43377.633900462963</v>
      </c>
      <c r="G17458" s="408">
        <v>0</v>
      </c>
    </row>
    <row r="17459" spans="1:7" ht="15" x14ac:dyDescent="0.2">
      <c r="A17459" s="407" t="s">
        <v>27552</v>
      </c>
      <c r="B17459" s="407" t="s">
        <v>27553</v>
      </c>
      <c r="C17459" s="408">
        <v>0</v>
      </c>
      <c r="D17459" s="408">
        <v>7.2800000000000004E-2</v>
      </c>
      <c r="E17459" s="408">
        <v>7.2800000000000004E-2</v>
      </c>
      <c r="F17459" s="409">
        <v>45645.297384259262</v>
      </c>
      <c r="G17459" s="408">
        <v>231</v>
      </c>
    </row>
    <row r="17460" spans="1:7" ht="15" x14ac:dyDescent="0.2">
      <c r="A17460" s="407" t="s">
        <v>27554</v>
      </c>
      <c r="B17460" s="407" t="s">
        <v>27555</v>
      </c>
      <c r="C17460" s="408">
        <v>0</v>
      </c>
      <c r="D17460" s="408">
        <v>2.7199999999999998E-2</v>
      </c>
      <c r="E17460" s="408">
        <v>2.7199999999999998E-2</v>
      </c>
      <c r="F17460" s="409">
        <v>45133.55195601852</v>
      </c>
      <c r="G17460" s="408">
        <v>600</v>
      </c>
    </row>
    <row r="17461" spans="1:7" ht="15" x14ac:dyDescent="0.2">
      <c r="A17461" s="407" t="s">
        <v>27556</v>
      </c>
      <c r="B17461" s="407" t="s">
        <v>27557</v>
      </c>
      <c r="C17461" s="408">
        <v>0</v>
      </c>
      <c r="D17461" s="408">
        <v>3.1699999999999999E-2</v>
      </c>
      <c r="E17461" s="408">
        <v>3.1699999999999999E-2</v>
      </c>
      <c r="F17461" s="409">
        <v>45979.340428240743</v>
      </c>
      <c r="G17461" s="408">
        <v>0</v>
      </c>
    </row>
    <row r="17462" spans="1:7" ht="15" x14ac:dyDescent="0.2">
      <c r="A17462" s="407" t="s">
        <v>27558</v>
      </c>
      <c r="B17462" s="407" t="s">
        <v>27559</v>
      </c>
      <c r="C17462" s="408">
        <v>0</v>
      </c>
      <c r="D17462" s="408">
        <v>8.2600000000000007E-2</v>
      </c>
      <c r="E17462" s="408">
        <v>8.2600000000000007E-2</v>
      </c>
      <c r="F17462" s="409">
        <v>45133.55201388889</v>
      </c>
      <c r="G17462" s="408">
        <v>525</v>
      </c>
    </row>
    <row r="17463" spans="1:7" ht="15" x14ac:dyDescent="0.2">
      <c r="A17463" s="407" t="s">
        <v>27560</v>
      </c>
      <c r="B17463" s="407" t="s">
        <v>27561</v>
      </c>
      <c r="C17463" s="408">
        <v>0</v>
      </c>
      <c r="D17463" s="408">
        <v>6.3598605628780391E-2</v>
      </c>
      <c r="E17463" s="408">
        <v>6.3598605628780391E-2</v>
      </c>
      <c r="F17463" s="409">
        <v>45133.552083333336</v>
      </c>
      <c r="G17463" s="408">
        <v>5916</v>
      </c>
    </row>
    <row r="17464" spans="1:7" ht="15" x14ac:dyDescent="0.2">
      <c r="A17464" s="407" t="s">
        <v>27562</v>
      </c>
      <c r="B17464" s="407" t="s">
        <v>27563</v>
      </c>
      <c r="C17464" s="408">
        <v>0</v>
      </c>
      <c r="D17464" s="408">
        <v>1.17E-2</v>
      </c>
      <c r="E17464" s="408">
        <v>1.17E-2</v>
      </c>
      <c r="F17464" s="409">
        <v>45133.552303240744</v>
      </c>
      <c r="G17464" s="408">
        <v>64</v>
      </c>
    </row>
    <row r="17465" spans="1:7" ht="15" x14ac:dyDescent="0.2">
      <c r="A17465" s="407" t="s">
        <v>27564</v>
      </c>
      <c r="B17465" s="407" t="s">
        <v>27565</v>
      </c>
      <c r="C17465" s="408">
        <v>0</v>
      </c>
      <c r="D17465" s="408">
        <v>4.9599999999999998E-2</v>
      </c>
      <c r="E17465" s="408">
        <v>4.9599999999999998E-2</v>
      </c>
      <c r="F17465" s="409">
        <v>45133.552118055559</v>
      </c>
      <c r="G17465" s="408">
        <v>388</v>
      </c>
    </row>
    <row r="17466" spans="1:7" ht="15" x14ac:dyDescent="0.2">
      <c r="A17466" s="407" t="s">
        <v>27566</v>
      </c>
      <c r="B17466" s="407" t="s">
        <v>27567</v>
      </c>
      <c r="C17466" s="408">
        <v>0</v>
      </c>
      <c r="D17466" s="408">
        <v>1.2500000000000001E-2</v>
      </c>
      <c r="E17466" s="408">
        <v>1.2500000000000001E-2</v>
      </c>
      <c r="F17466" s="409">
        <v>46056.494803240741</v>
      </c>
      <c r="G17466" s="408">
        <v>391</v>
      </c>
    </row>
    <row r="17467" spans="1:7" ht="15" x14ac:dyDescent="0.2">
      <c r="A17467" s="407" t="s">
        <v>27568</v>
      </c>
      <c r="B17467" s="407" t="s">
        <v>27569</v>
      </c>
      <c r="C17467" s="408">
        <v>0</v>
      </c>
      <c r="D17467" s="408">
        <v>1.4232780996648318E-2</v>
      </c>
      <c r="E17467" s="408">
        <v>1.4232780996648318E-2</v>
      </c>
      <c r="F17467" s="409">
        <v>45404.519120370373</v>
      </c>
      <c r="G17467" s="408">
        <v>404</v>
      </c>
    </row>
    <row r="17468" spans="1:7" ht="15" x14ac:dyDescent="0.2">
      <c r="A17468" s="407" t="s">
        <v>27570</v>
      </c>
      <c r="B17468" s="407" t="s">
        <v>27571</v>
      </c>
      <c r="C17468" s="408">
        <v>0</v>
      </c>
      <c r="D17468" s="408">
        <v>2.06E-2</v>
      </c>
      <c r="E17468" s="408">
        <v>2.06E-2</v>
      </c>
      <c r="F17468" s="409">
        <v>45132.52752314815</v>
      </c>
      <c r="G17468" s="408">
        <v>1375</v>
      </c>
    </row>
    <row r="17469" spans="1:7" ht="15" x14ac:dyDescent="0.2">
      <c r="A17469" s="407" t="s">
        <v>27572</v>
      </c>
      <c r="B17469" s="407" t="s">
        <v>27573</v>
      </c>
      <c r="C17469" s="408">
        <v>0</v>
      </c>
      <c r="D17469" s="408">
        <v>4.8000000000000001E-2</v>
      </c>
      <c r="E17469" s="408">
        <v>4.8000000000000001E-2</v>
      </c>
      <c r="F17469" s="409">
        <v>45686.320219907408</v>
      </c>
      <c r="G17469" s="408">
        <v>1022</v>
      </c>
    </row>
    <row r="17470" spans="1:7" ht="15" x14ac:dyDescent="0.2">
      <c r="A17470" s="407" t="s">
        <v>27574</v>
      </c>
      <c r="B17470" s="407" t="s">
        <v>27575</v>
      </c>
      <c r="C17470" s="408">
        <v>0</v>
      </c>
      <c r="D17470" s="408">
        <v>1.9900000000000001E-2</v>
      </c>
      <c r="E17470" s="408">
        <v>1.9900000000000001E-2</v>
      </c>
      <c r="F17470" s="409">
        <v>45891.418506944443</v>
      </c>
      <c r="G17470" s="408">
        <v>0</v>
      </c>
    </row>
    <row r="17471" spans="1:7" ht="15" x14ac:dyDescent="0.2">
      <c r="A17471" s="407" t="s">
        <v>27576</v>
      </c>
      <c r="B17471" s="407" t="s">
        <v>27577</v>
      </c>
      <c r="C17471" s="408">
        <v>0</v>
      </c>
      <c r="D17471" s="408">
        <v>0.13289999999999999</v>
      </c>
      <c r="E17471" s="408">
        <v>0.13289999999999999</v>
      </c>
      <c r="F17471" s="409">
        <v>45889.590243055558</v>
      </c>
      <c r="G17471" s="408">
        <v>0</v>
      </c>
    </row>
    <row r="17472" spans="1:7" ht="15" x14ac:dyDescent="0.2">
      <c r="A17472" s="407" t="s">
        <v>27578</v>
      </c>
      <c r="B17472" s="407" t="s">
        <v>40476</v>
      </c>
      <c r="C17472" s="408">
        <v>0</v>
      </c>
      <c r="D17472" s="408">
        <v>7.6499999999999999E-2</v>
      </c>
      <c r="E17472" s="408">
        <v>7.6499999999999999E-2</v>
      </c>
      <c r="F17472" s="409">
        <v>45835.752060185187</v>
      </c>
      <c r="G17472" s="408">
        <v>0</v>
      </c>
    </row>
    <row r="17473" spans="1:7" ht="15" x14ac:dyDescent="0.2">
      <c r="A17473" s="407" t="s">
        <v>27579</v>
      </c>
      <c r="B17473" s="407" t="s">
        <v>27580</v>
      </c>
      <c r="C17473" s="408">
        <v>0</v>
      </c>
      <c r="D17473" s="408">
        <v>0.13935</v>
      </c>
      <c r="E17473" s="408">
        <v>0.13935</v>
      </c>
      <c r="F17473" s="409">
        <v>45132.525312500002</v>
      </c>
      <c r="G17473" s="408">
        <v>217</v>
      </c>
    </row>
    <row r="17474" spans="1:7" ht="15" x14ac:dyDescent="0.2">
      <c r="A17474" s="407" t="s">
        <v>27581</v>
      </c>
      <c r="B17474" s="407" t="s">
        <v>27582</v>
      </c>
      <c r="C17474" s="408">
        <v>0</v>
      </c>
      <c r="D17474" s="408">
        <v>0.06</v>
      </c>
      <c r="E17474" s="408">
        <v>0.06</v>
      </c>
      <c r="F17474" s="409">
        <v>45132.525208333333</v>
      </c>
      <c r="G17474" s="408">
        <v>226</v>
      </c>
    </row>
    <row r="17475" spans="1:7" ht="15" x14ac:dyDescent="0.2">
      <c r="A17475" s="407" t="s">
        <v>27583</v>
      </c>
      <c r="B17475" s="407" t="s">
        <v>40475</v>
      </c>
      <c r="C17475" s="408">
        <v>0</v>
      </c>
      <c r="D17475" s="408">
        <v>7.51E-2</v>
      </c>
      <c r="E17475" s="408">
        <v>7.51E-2</v>
      </c>
      <c r="F17475" s="409">
        <v>45835.752465277779</v>
      </c>
      <c r="G17475" s="408">
        <v>0</v>
      </c>
    </row>
    <row r="17476" spans="1:7" ht="15" x14ac:dyDescent="0.2">
      <c r="A17476" s="407" t="s">
        <v>27584</v>
      </c>
      <c r="B17476" s="407" t="s">
        <v>27585</v>
      </c>
      <c r="C17476" s="408">
        <v>0</v>
      </c>
      <c r="D17476" s="408">
        <v>0.37319999999999998</v>
      </c>
      <c r="E17476" s="408">
        <v>0.37319999999999998</v>
      </c>
      <c r="F17476" s="409">
        <v>45132.525694444441</v>
      </c>
      <c r="G17476" s="408">
        <v>377</v>
      </c>
    </row>
    <row r="17477" spans="1:7" ht="15" x14ac:dyDescent="0.2">
      <c r="A17477" s="407" t="s">
        <v>27586</v>
      </c>
      <c r="B17477" s="407" t="s">
        <v>27587</v>
      </c>
      <c r="C17477" s="408">
        <v>0</v>
      </c>
      <c r="D17477" s="408">
        <v>3.7600000000000001E-2</v>
      </c>
      <c r="E17477" s="408">
        <v>3.7600000000000001E-2</v>
      </c>
      <c r="F17477" s="409">
        <v>44881.42728009259</v>
      </c>
      <c r="G17477" s="408">
        <v>609</v>
      </c>
    </row>
    <row r="17478" spans="1:7" ht="15" x14ac:dyDescent="0.2">
      <c r="A17478" s="407" t="s">
        <v>27588</v>
      </c>
      <c r="B17478" s="407" t="s">
        <v>27589</v>
      </c>
      <c r="C17478" s="408">
        <v>0</v>
      </c>
      <c r="D17478" s="408">
        <v>5.3499999999999999E-2</v>
      </c>
      <c r="E17478" s="408">
        <v>5.3499999999999999E-2</v>
      </c>
      <c r="F17478" s="409">
        <v>45132.527962962966</v>
      </c>
      <c r="G17478" s="408">
        <v>64</v>
      </c>
    </row>
    <row r="17479" spans="1:7" ht="15" x14ac:dyDescent="0.2">
      <c r="A17479" s="407" t="s">
        <v>27590</v>
      </c>
      <c r="B17479" s="407" t="s">
        <v>27591</v>
      </c>
      <c r="C17479" s="408">
        <v>0</v>
      </c>
      <c r="D17479" s="408">
        <v>4.9976884422110554E-2</v>
      </c>
      <c r="E17479" s="408">
        <v>4.9976884422110554E-2</v>
      </c>
      <c r="F17479" s="409">
        <v>45709.543009259258</v>
      </c>
      <c r="G17479" s="408">
        <v>62</v>
      </c>
    </row>
    <row r="17480" spans="1:7" ht="15" x14ac:dyDescent="0.2">
      <c r="A17480" s="407" t="s">
        <v>38852</v>
      </c>
      <c r="B17480" s="407" t="s">
        <v>40474</v>
      </c>
      <c r="C17480" s="408">
        <v>0</v>
      </c>
      <c r="D17480" s="408">
        <v>0.13370000000000001</v>
      </c>
      <c r="E17480" s="408">
        <v>0.13370000000000001</v>
      </c>
      <c r="F17480" s="409">
        <v>45835.747731481482</v>
      </c>
      <c r="G17480" s="408">
        <v>0</v>
      </c>
    </row>
    <row r="17481" spans="1:7" ht="15" x14ac:dyDescent="0.2">
      <c r="A17481" s="407" t="s">
        <v>27592</v>
      </c>
      <c r="B17481" s="407" t="s">
        <v>27593</v>
      </c>
      <c r="C17481" s="408">
        <v>0</v>
      </c>
      <c r="D17481" s="408">
        <v>0.1265</v>
      </c>
      <c r="E17481" s="408">
        <v>0.1265</v>
      </c>
      <c r="F17481" s="409">
        <v>45133.506527777776</v>
      </c>
      <c r="G17481" s="408">
        <v>34</v>
      </c>
    </row>
    <row r="17482" spans="1:7" ht="15" x14ac:dyDescent="0.2">
      <c r="A17482" s="407" t="s">
        <v>27594</v>
      </c>
      <c r="B17482" s="407" t="s">
        <v>27595</v>
      </c>
      <c r="C17482" s="408">
        <v>0</v>
      </c>
      <c r="D17482" s="408">
        <v>0.13650000000000001</v>
      </c>
      <c r="E17482" s="408">
        <v>0.13650000000000001</v>
      </c>
      <c r="F17482" s="409">
        <v>45891.412662037037</v>
      </c>
      <c r="G17482" s="408">
        <v>0</v>
      </c>
    </row>
    <row r="17483" spans="1:7" ht="15" x14ac:dyDescent="0.2">
      <c r="A17483" s="407" t="s">
        <v>27596</v>
      </c>
      <c r="B17483" s="407" t="s">
        <v>27597</v>
      </c>
      <c r="C17483" s="408">
        <v>0</v>
      </c>
      <c r="D17483" s="408">
        <v>1.29E-2</v>
      </c>
      <c r="E17483" s="408">
        <v>1.29E-2</v>
      </c>
      <c r="F17483" s="409">
        <v>45853.522546296299</v>
      </c>
      <c r="G17483" s="408">
        <v>658</v>
      </c>
    </row>
    <row r="17484" spans="1:7" ht="15" x14ac:dyDescent="0.2">
      <c r="A17484" s="407" t="s">
        <v>27598</v>
      </c>
      <c r="B17484" s="407" t="s">
        <v>27599</v>
      </c>
      <c r="C17484" s="408">
        <v>0</v>
      </c>
      <c r="D17484" s="408">
        <v>0.260075</v>
      </c>
      <c r="E17484" s="408">
        <v>0.260075</v>
      </c>
      <c r="F17484" s="409">
        <v>45866.718391203707</v>
      </c>
      <c r="G17484" s="408">
        <v>292</v>
      </c>
    </row>
    <row r="17485" spans="1:7" ht="15" x14ac:dyDescent="0.2">
      <c r="A17485" s="407" t="s">
        <v>27600</v>
      </c>
      <c r="B17485" s="407" t="s">
        <v>27601</v>
      </c>
      <c r="C17485" s="408">
        <v>0</v>
      </c>
      <c r="D17485" s="408">
        <v>4.53E-2</v>
      </c>
      <c r="E17485" s="408">
        <v>4.53E-2</v>
      </c>
      <c r="F17485" s="409">
        <v>45891.412951388891</v>
      </c>
      <c r="G17485" s="408">
        <v>0</v>
      </c>
    </row>
    <row r="17486" spans="1:7" ht="15" x14ac:dyDescent="0.2">
      <c r="A17486" s="407" t="s">
        <v>27602</v>
      </c>
      <c r="B17486" s="407" t="s">
        <v>40473</v>
      </c>
      <c r="C17486" s="408">
        <v>0</v>
      </c>
      <c r="D17486" s="408">
        <v>0.19939999999999999</v>
      </c>
      <c r="E17486" s="408">
        <v>0.19939999999999999</v>
      </c>
      <c r="F17486" s="409">
        <v>45889.589305555557</v>
      </c>
      <c r="G17486" s="408">
        <v>0</v>
      </c>
    </row>
    <row r="17487" spans="1:7" ht="15" x14ac:dyDescent="0.2">
      <c r="A17487" s="407" t="s">
        <v>27603</v>
      </c>
      <c r="B17487" s="407" t="s">
        <v>27604</v>
      </c>
      <c r="C17487" s="408">
        <v>0</v>
      </c>
      <c r="D17487" s="408">
        <v>3.8879999999999998E-2</v>
      </c>
      <c r="E17487" s="408">
        <v>3.8879999999999998E-2</v>
      </c>
      <c r="F17487" s="409">
        <v>45959.310011574074</v>
      </c>
      <c r="G17487" s="408">
        <v>207</v>
      </c>
    </row>
    <row r="17488" spans="1:7" ht="15" x14ac:dyDescent="0.2">
      <c r="A17488" s="407" t="s">
        <v>27605</v>
      </c>
      <c r="B17488" s="407" t="s">
        <v>27606</v>
      </c>
      <c r="C17488" s="408">
        <v>0</v>
      </c>
      <c r="D17488" s="408">
        <v>2.41E-2</v>
      </c>
      <c r="E17488" s="408">
        <v>2.41E-2</v>
      </c>
      <c r="F17488" s="409">
        <v>45273.619409722225</v>
      </c>
      <c r="G17488" s="408">
        <v>173</v>
      </c>
    </row>
    <row r="17489" spans="1:7" ht="15" x14ac:dyDescent="0.2">
      <c r="A17489" s="407" t="s">
        <v>27607</v>
      </c>
      <c r="B17489" s="407" t="s">
        <v>27608</v>
      </c>
      <c r="C17489" s="408">
        <v>0</v>
      </c>
      <c r="D17489" s="408">
        <v>2.8060000000000002E-2</v>
      </c>
      <c r="E17489" s="408">
        <v>2.8060000000000002E-2</v>
      </c>
      <c r="F17489" s="409">
        <v>45132.527395833335</v>
      </c>
      <c r="G17489" s="408">
        <v>352</v>
      </c>
    </row>
    <row r="17490" spans="1:7" ht="15" x14ac:dyDescent="0.2">
      <c r="A17490" s="407" t="s">
        <v>27609</v>
      </c>
      <c r="B17490" s="407" t="s">
        <v>27610</v>
      </c>
      <c r="C17490" s="408">
        <v>0</v>
      </c>
      <c r="D17490" s="408">
        <v>3.7999999999999999E-2</v>
      </c>
      <c r="E17490" s="408">
        <v>3.7999999999999999E-2</v>
      </c>
      <c r="F17490" s="409">
        <v>45132.523993055554</v>
      </c>
      <c r="G17490" s="408">
        <v>361</v>
      </c>
    </row>
    <row r="17491" spans="1:7" ht="15" x14ac:dyDescent="0.2">
      <c r="A17491" s="407" t="s">
        <v>38853</v>
      </c>
      <c r="B17491" s="407" t="s">
        <v>40472</v>
      </c>
      <c r="C17491" s="408">
        <v>0</v>
      </c>
      <c r="D17491" s="408">
        <v>0.2059</v>
      </c>
      <c r="E17491" s="408">
        <v>0.2059</v>
      </c>
      <c r="F17491" s="409">
        <v>45835.746967592589</v>
      </c>
      <c r="G17491" s="408">
        <v>0</v>
      </c>
    </row>
    <row r="17492" spans="1:7" ht="15" x14ac:dyDescent="0.2">
      <c r="A17492" s="407" t="s">
        <v>27611</v>
      </c>
      <c r="B17492" s="407" t="s">
        <v>27612</v>
      </c>
      <c r="C17492" s="408">
        <v>0</v>
      </c>
      <c r="D17492" s="408">
        <v>1.17E-2</v>
      </c>
      <c r="E17492" s="408">
        <v>1.17E-2</v>
      </c>
      <c r="F17492" s="409">
        <v>45133.550706018519</v>
      </c>
      <c r="G17492" s="408">
        <v>152</v>
      </c>
    </row>
    <row r="17493" spans="1:7" ht="15" x14ac:dyDescent="0.2">
      <c r="A17493" s="407" t="s">
        <v>27613</v>
      </c>
      <c r="B17493" s="407" t="s">
        <v>27614</v>
      </c>
      <c r="C17493" s="408">
        <v>0</v>
      </c>
      <c r="D17493" s="408">
        <v>8.9800000000000005E-2</v>
      </c>
      <c r="E17493" s="408">
        <v>8.9800000000000005E-2</v>
      </c>
      <c r="F17493" s="409">
        <v>45889.590416666666</v>
      </c>
      <c r="G17493" s="408">
        <v>0</v>
      </c>
    </row>
    <row r="17494" spans="1:7" ht="15" x14ac:dyDescent="0.2">
      <c r="A17494" s="407" t="s">
        <v>27615</v>
      </c>
      <c r="B17494" s="407" t="s">
        <v>27616</v>
      </c>
      <c r="C17494" s="408">
        <v>0</v>
      </c>
      <c r="D17494" s="408">
        <v>1.0200000000000001E-2</v>
      </c>
      <c r="E17494" s="408">
        <v>1.0200000000000001E-2</v>
      </c>
      <c r="F17494" s="409">
        <v>45133.551377314812</v>
      </c>
      <c r="G17494" s="408">
        <v>83</v>
      </c>
    </row>
    <row r="17495" spans="1:7" ht="15" x14ac:dyDescent="0.2">
      <c r="A17495" s="407" t="s">
        <v>27617</v>
      </c>
      <c r="B17495" s="407" t="s">
        <v>27618</v>
      </c>
      <c r="C17495" s="408">
        <v>0</v>
      </c>
      <c r="D17495" s="408">
        <v>5.1200000000000002E-2</v>
      </c>
      <c r="E17495" s="408">
        <v>5.1200000000000002E-2</v>
      </c>
      <c r="F17495" s="409">
        <v>45891.414386574077</v>
      </c>
      <c r="G17495" s="408">
        <v>0</v>
      </c>
    </row>
    <row r="17496" spans="1:7" ht="15" x14ac:dyDescent="0.2">
      <c r="A17496" s="407" t="s">
        <v>27619</v>
      </c>
      <c r="B17496" s="407" t="s">
        <v>27620</v>
      </c>
      <c r="C17496" s="408">
        <v>0</v>
      </c>
      <c r="D17496" s="408">
        <v>0.11</v>
      </c>
      <c r="E17496" s="408">
        <v>0.11</v>
      </c>
      <c r="F17496" s="409">
        <v>45133.551446759258</v>
      </c>
      <c r="G17496" s="408">
        <v>299</v>
      </c>
    </row>
    <row r="17497" spans="1:7" ht="15" x14ac:dyDescent="0.2">
      <c r="A17497" s="407" t="s">
        <v>27621</v>
      </c>
      <c r="B17497" s="407" t="s">
        <v>27622</v>
      </c>
      <c r="C17497" s="408">
        <v>0</v>
      </c>
      <c r="D17497" s="408">
        <v>2.64E-2</v>
      </c>
      <c r="E17497" s="408">
        <v>2.64E-2</v>
      </c>
      <c r="F17497" s="409">
        <v>45132.527430555558</v>
      </c>
      <c r="G17497" s="408">
        <v>543</v>
      </c>
    </row>
    <row r="17498" spans="1:7" ht="15" x14ac:dyDescent="0.2">
      <c r="A17498" s="407" t="s">
        <v>27623</v>
      </c>
      <c r="B17498" s="407" t="s">
        <v>27624</v>
      </c>
      <c r="C17498" s="408">
        <v>0</v>
      </c>
      <c r="D17498" s="408">
        <v>0.13069529371350053</v>
      </c>
      <c r="E17498" s="408">
        <v>0.13069529371350053</v>
      </c>
      <c r="F17498" s="409">
        <v>45198.275416666664</v>
      </c>
      <c r="G17498" s="408">
        <v>246</v>
      </c>
    </row>
    <row r="17499" spans="1:7" ht="15" x14ac:dyDescent="0.2">
      <c r="A17499" s="407" t="s">
        <v>27625</v>
      </c>
      <c r="B17499" s="407" t="s">
        <v>40471</v>
      </c>
      <c r="C17499" s="408">
        <v>0</v>
      </c>
      <c r="D17499" s="408">
        <v>5.9299999999999999E-2</v>
      </c>
      <c r="E17499" s="408">
        <v>5.9299999999999999E-2</v>
      </c>
      <c r="F17499" s="409">
        <v>45835.749918981484</v>
      </c>
      <c r="G17499" s="408">
        <v>0</v>
      </c>
    </row>
    <row r="17500" spans="1:7" ht="15" x14ac:dyDescent="0.2">
      <c r="A17500" s="407" t="s">
        <v>38854</v>
      </c>
      <c r="B17500" s="407" t="s">
        <v>40470</v>
      </c>
      <c r="C17500" s="408">
        <v>0</v>
      </c>
      <c r="D17500" s="408">
        <v>0.50309999999999999</v>
      </c>
      <c r="E17500" s="408">
        <v>0.50309999999999999</v>
      </c>
      <c r="F17500" s="409">
        <v>45835.745891203704</v>
      </c>
      <c r="G17500" s="408">
        <v>0</v>
      </c>
    </row>
    <row r="17501" spans="1:7" ht="15" x14ac:dyDescent="0.2">
      <c r="A17501" s="407" t="s">
        <v>27626</v>
      </c>
      <c r="B17501" s="407" t="s">
        <v>27627</v>
      </c>
      <c r="C17501" s="408">
        <v>0</v>
      </c>
      <c r="D17501" s="408">
        <v>8.1000000000000003E-2</v>
      </c>
      <c r="E17501" s="408">
        <v>8.1000000000000003E-2</v>
      </c>
      <c r="F17501" s="409">
        <v>44008.500173611108</v>
      </c>
      <c r="G17501" s="408">
        <v>365</v>
      </c>
    </row>
    <row r="17502" spans="1:7" ht="15" x14ac:dyDescent="0.2">
      <c r="A17502" s="407" t="s">
        <v>27628</v>
      </c>
      <c r="B17502" s="407" t="s">
        <v>27629</v>
      </c>
      <c r="C17502" s="408">
        <v>0</v>
      </c>
      <c r="D17502" s="408">
        <v>5.0799999999999998E-2</v>
      </c>
      <c r="E17502" s="408">
        <v>5.0799999999999998E-2</v>
      </c>
      <c r="F17502" s="409">
        <v>44873.353298611109</v>
      </c>
      <c r="G17502" s="408">
        <v>0</v>
      </c>
    </row>
    <row r="17503" spans="1:7" ht="15" x14ac:dyDescent="0.2">
      <c r="A17503" s="407" t="s">
        <v>27630</v>
      </c>
      <c r="B17503" s="407" t="s">
        <v>27631</v>
      </c>
      <c r="C17503" s="408">
        <v>0</v>
      </c>
      <c r="D17503" s="408">
        <v>0.06</v>
      </c>
      <c r="E17503" s="408">
        <v>0.06</v>
      </c>
      <c r="F17503" s="409">
        <v>45603.330960648149</v>
      </c>
      <c r="G17503" s="408">
        <v>261</v>
      </c>
    </row>
    <row r="17504" spans="1:7" ht="15" x14ac:dyDescent="0.2">
      <c r="A17504" s="407" t="s">
        <v>38855</v>
      </c>
      <c r="B17504" s="407" t="s">
        <v>40469</v>
      </c>
      <c r="C17504" s="408">
        <v>0</v>
      </c>
      <c r="D17504" s="408">
        <v>0.23669999999999999</v>
      </c>
      <c r="E17504" s="408">
        <v>0.23669999999999999</v>
      </c>
      <c r="F17504" s="409">
        <v>45835.741747685184</v>
      </c>
      <c r="G17504" s="408">
        <v>0</v>
      </c>
    </row>
    <row r="17505" spans="1:7" ht="15" x14ac:dyDescent="0.2">
      <c r="A17505" s="407" t="s">
        <v>27632</v>
      </c>
      <c r="B17505" s="407" t="s">
        <v>27633</v>
      </c>
      <c r="C17505" s="408">
        <v>0</v>
      </c>
      <c r="D17505" s="408">
        <v>9.98E-2</v>
      </c>
      <c r="E17505" s="408">
        <v>9.98E-2</v>
      </c>
      <c r="F17505" s="409">
        <v>44694.432962962965</v>
      </c>
      <c r="G17505" s="408">
        <v>267</v>
      </c>
    </row>
    <row r="17506" spans="1:7" ht="15" x14ac:dyDescent="0.25">
      <c r="A17506" s="407" t="s">
        <v>38856</v>
      </c>
      <c r="B17506" s="407" t="s">
        <v>40468</v>
      </c>
      <c r="C17506" s="406"/>
      <c r="D17506" s="408">
        <v>5.7299999999999997E-2</v>
      </c>
      <c r="E17506" s="408">
        <v>5.7299999999999997E-2</v>
      </c>
      <c r="F17506" s="409">
        <v>45835.755231481482</v>
      </c>
      <c r="G17506" s="408">
        <v>0</v>
      </c>
    </row>
    <row r="17507" spans="1:7" ht="15" x14ac:dyDescent="0.25">
      <c r="A17507" s="407" t="s">
        <v>38857</v>
      </c>
      <c r="B17507" s="407" t="s">
        <v>40467</v>
      </c>
      <c r="C17507" s="406"/>
      <c r="D17507" s="408">
        <v>0.2893</v>
      </c>
      <c r="E17507" s="408">
        <v>0.2893</v>
      </c>
      <c r="F17507" s="409">
        <v>45835.744097222225</v>
      </c>
      <c r="G17507" s="408">
        <v>0</v>
      </c>
    </row>
    <row r="17508" spans="1:7" ht="15" x14ac:dyDescent="0.25">
      <c r="A17508" s="407" t="s">
        <v>38858</v>
      </c>
      <c r="B17508" s="407" t="s">
        <v>40466</v>
      </c>
      <c r="C17508" s="406"/>
      <c r="D17508" s="406"/>
      <c r="E17508" s="406"/>
      <c r="F17508" s="409">
        <v>45835.745509259257</v>
      </c>
      <c r="G17508" s="408">
        <v>0</v>
      </c>
    </row>
    <row r="17509" spans="1:7" ht="15" x14ac:dyDescent="0.2">
      <c r="A17509" s="407" t="s">
        <v>38859</v>
      </c>
      <c r="B17509" s="407" t="s">
        <v>38860</v>
      </c>
      <c r="C17509" s="408">
        <v>0</v>
      </c>
      <c r="D17509" s="408">
        <v>0.55220000000000002</v>
      </c>
      <c r="E17509" s="408">
        <v>0.55220000000000002</v>
      </c>
      <c r="F17509" s="409">
        <v>43377.631145833337</v>
      </c>
      <c r="G17509" s="408">
        <v>0</v>
      </c>
    </row>
    <row r="17510" spans="1:7" ht="15" x14ac:dyDescent="0.2">
      <c r="A17510" s="407" t="s">
        <v>27634</v>
      </c>
      <c r="B17510" s="407" t="s">
        <v>27635</v>
      </c>
      <c r="C17510" s="408">
        <v>0</v>
      </c>
      <c r="D17510" s="408">
        <v>2.7099999999999999E-2</v>
      </c>
      <c r="E17510" s="408">
        <v>2.7099999999999999E-2</v>
      </c>
      <c r="F17510" s="409">
        <v>45133.551655092589</v>
      </c>
      <c r="G17510" s="408">
        <v>235</v>
      </c>
    </row>
    <row r="17511" spans="1:7" ht="15" x14ac:dyDescent="0.25">
      <c r="A17511" s="407" t="s">
        <v>38861</v>
      </c>
      <c r="B17511" s="407" t="s">
        <v>40465</v>
      </c>
      <c r="C17511" s="406"/>
      <c r="D17511" s="406"/>
      <c r="E17511" s="406"/>
      <c r="F17511" s="409">
        <v>45835.761631944442</v>
      </c>
      <c r="G17511" s="408">
        <v>0</v>
      </c>
    </row>
    <row r="17512" spans="1:7" ht="15" x14ac:dyDescent="0.2">
      <c r="A17512" s="407" t="s">
        <v>27636</v>
      </c>
      <c r="B17512" s="407" t="s">
        <v>27637</v>
      </c>
      <c r="C17512" s="408">
        <v>0</v>
      </c>
      <c r="D17512" s="408">
        <v>2.6499999999999999E-2</v>
      </c>
      <c r="E17512" s="408">
        <v>2.6499999999999999E-2</v>
      </c>
      <c r="F17512" s="409">
        <v>45133.551689814813</v>
      </c>
      <c r="G17512" s="408">
        <v>24</v>
      </c>
    </row>
    <row r="17513" spans="1:7" ht="15" x14ac:dyDescent="0.2">
      <c r="A17513" s="407" t="s">
        <v>27638</v>
      </c>
      <c r="B17513" s="407" t="s">
        <v>27639</v>
      </c>
      <c r="C17513" s="408">
        <v>0</v>
      </c>
      <c r="D17513" s="408">
        <v>0.21390000000000001</v>
      </c>
      <c r="E17513" s="408">
        <v>0.21390000000000001</v>
      </c>
      <c r="F17513" s="409">
        <v>45891.418090277781</v>
      </c>
      <c r="G17513" s="408">
        <v>0</v>
      </c>
    </row>
    <row r="17514" spans="1:7" ht="15" x14ac:dyDescent="0.2">
      <c r="A17514" s="407" t="s">
        <v>38862</v>
      </c>
      <c r="B17514" s="407" t="s">
        <v>27736</v>
      </c>
      <c r="C17514" s="408">
        <v>0</v>
      </c>
      <c r="D17514" s="408">
        <v>3.5499999999999997E-2</v>
      </c>
      <c r="E17514" s="408">
        <v>3.5499999999999997E-2</v>
      </c>
      <c r="F17514" s="409">
        <v>45835.760960648149</v>
      </c>
      <c r="G17514" s="408">
        <v>0</v>
      </c>
    </row>
    <row r="17515" spans="1:7" ht="15" x14ac:dyDescent="0.25">
      <c r="A17515" s="407" t="s">
        <v>27640</v>
      </c>
      <c r="B17515" s="407" t="s">
        <v>27641</v>
      </c>
      <c r="C17515" s="406"/>
      <c r="D17515" s="406"/>
      <c r="E17515" s="406"/>
      <c r="F17515" s="409">
        <v>44512.343888888892</v>
      </c>
      <c r="G17515" s="408">
        <v>0</v>
      </c>
    </row>
    <row r="17516" spans="1:7" ht="15" x14ac:dyDescent="0.2">
      <c r="A17516" s="407" t="s">
        <v>27642</v>
      </c>
      <c r="B17516" s="407" t="s">
        <v>27643</v>
      </c>
      <c r="C17516" s="408">
        <v>0</v>
      </c>
      <c r="D17516" s="408">
        <v>0.33229999999999998</v>
      </c>
      <c r="E17516" s="408">
        <v>0.33229999999999998</v>
      </c>
      <c r="F17516" s="409">
        <v>45889.59107638889</v>
      </c>
      <c r="G17516" s="408">
        <v>0</v>
      </c>
    </row>
    <row r="17517" spans="1:7" ht="15" x14ac:dyDescent="0.2">
      <c r="A17517" s="407" t="s">
        <v>27644</v>
      </c>
      <c r="B17517" s="407" t="s">
        <v>27645</v>
      </c>
      <c r="C17517" s="408">
        <v>0</v>
      </c>
      <c r="D17517" s="408">
        <v>2.29E-2</v>
      </c>
      <c r="E17517" s="408">
        <v>2.29E-2</v>
      </c>
      <c r="F17517" s="409">
        <v>45273.627222222225</v>
      </c>
      <c r="G17517" s="408">
        <v>76</v>
      </c>
    </row>
    <row r="17518" spans="1:7" ht="15" x14ac:dyDescent="0.2">
      <c r="A17518" s="407" t="s">
        <v>27646</v>
      </c>
      <c r="B17518" s="407" t="s">
        <v>27647</v>
      </c>
      <c r="C17518" s="408">
        <v>0</v>
      </c>
      <c r="D17518" s="408">
        <v>1.2200000000000001E-2</v>
      </c>
      <c r="E17518" s="408">
        <v>1.2200000000000001E-2</v>
      </c>
      <c r="F17518" s="409">
        <v>45420.343831018516</v>
      </c>
      <c r="G17518" s="408">
        <v>200</v>
      </c>
    </row>
    <row r="17519" spans="1:7" ht="15" x14ac:dyDescent="0.2">
      <c r="A17519" s="407" t="s">
        <v>27648</v>
      </c>
      <c r="B17519" s="407" t="s">
        <v>27649</v>
      </c>
      <c r="C17519" s="408">
        <v>0</v>
      </c>
      <c r="D17519" s="408">
        <v>0.15540000000000001</v>
      </c>
      <c r="E17519" s="408">
        <v>0.15540000000000001</v>
      </c>
      <c r="F17519" s="409">
        <v>44008.542407407411</v>
      </c>
      <c r="G17519" s="408">
        <v>0</v>
      </c>
    </row>
    <row r="17520" spans="1:7" ht="15" x14ac:dyDescent="0.2">
      <c r="A17520" s="407" t="s">
        <v>27650</v>
      </c>
      <c r="B17520" s="407" t="s">
        <v>27651</v>
      </c>
      <c r="C17520" s="408">
        <v>0</v>
      </c>
      <c r="D17520" s="408">
        <v>0.217</v>
      </c>
      <c r="E17520" s="408">
        <v>0.217</v>
      </c>
      <c r="F17520" s="409">
        <v>45132.524201388886</v>
      </c>
      <c r="G17520" s="408">
        <v>463</v>
      </c>
    </row>
    <row r="17521" spans="1:7" ht="15" x14ac:dyDescent="0.2">
      <c r="A17521" s="407" t="s">
        <v>38863</v>
      </c>
      <c r="B17521" s="407" t="s">
        <v>38864</v>
      </c>
      <c r="C17521" s="408">
        <v>0</v>
      </c>
      <c r="D17521" s="408">
        <v>6.3200000000000006E-2</v>
      </c>
      <c r="E17521" s="408">
        <v>6.3200000000000006E-2</v>
      </c>
      <c r="F17521" s="409">
        <v>45882.505636574075</v>
      </c>
      <c r="G17521" s="408">
        <v>500</v>
      </c>
    </row>
    <row r="17522" spans="1:7" ht="15" x14ac:dyDescent="0.2">
      <c r="A17522" s="407" t="s">
        <v>27652</v>
      </c>
      <c r="B17522" s="407" t="s">
        <v>27653</v>
      </c>
      <c r="C17522" s="408">
        <v>0</v>
      </c>
      <c r="D17522" s="408">
        <v>3.9449999999999998</v>
      </c>
      <c r="E17522" s="408">
        <v>3.9449999999999998</v>
      </c>
      <c r="F17522" s="409">
        <v>45630.297754629632</v>
      </c>
      <c r="G17522" s="408">
        <v>0</v>
      </c>
    </row>
    <row r="17523" spans="1:7" ht="15" x14ac:dyDescent="0.25">
      <c r="A17523" s="407" t="s">
        <v>38865</v>
      </c>
      <c r="B17523" s="407" t="s">
        <v>40464</v>
      </c>
      <c r="C17523" s="406"/>
      <c r="D17523" s="408">
        <v>0.1555</v>
      </c>
      <c r="E17523" s="408">
        <v>0.1555</v>
      </c>
      <c r="F17523" s="409">
        <v>45835.745023148149</v>
      </c>
      <c r="G17523" s="408">
        <v>0</v>
      </c>
    </row>
    <row r="17524" spans="1:7" ht="15" x14ac:dyDescent="0.2">
      <c r="A17524" s="407" t="s">
        <v>27654</v>
      </c>
      <c r="B17524" s="407" t="s">
        <v>27655</v>
      </c>
      <c r="C17524" s="408">
        <v>0</v>
      </c>
      <c r="D17524" s="408">
        <v>4.19E-2</v>
      </c>
      <c r="E17524" s="408">
        <v>4.19E-2</v>
      </c>
      <c r="F17524" s="409">
        <v>46007.635740740741</v>
      </c>
      <c r="G17524" s="408">
        <v>114</v>
      </c>
    </row>
    <row r="17525" spans="1:7" ht="15" x14ac:dyDescent="0.2">
      <c r="A17525" s="407" t="s">
        <v>27656</v>
      </c>
      <c r="B17525" s="407" t="s">
        <v>27657</v>
      </c>
      <c r="C17525" s="408">
        <v>0</v>
      </c>
      <c r="D17525" s="408">
        <v>4.3200000000000002E-2</v>
      </c>
      <c r="E17525" s="408">
        <v>4.3200000000000002E-2</v>
      </c>
      <c r="F17525" s="409">
        <v>45133.550393518519</v>
      </c>
      <c r="G17525" s="408">
        <v>430</v>
      </c>
    </row>
    <row r="17526" spans="1:7" ht="15" x14ac:dyDescent="0.2">
      <c r="A17526" s="407" t="s">
        <v>27658</v>
      </c>
      <c r="B17526" s="407" t="s">
        <v>27659</v>
      </c>
      <c r="C17526" s="408">
        <v>0</v>
      </c>
      <c r="D17526" s="408">
        <v>0.1089</v>
      </c>
      <c r="E17526" s="408">
        <v>0.1089</v>
      </c>
      <c r="F17526" s="409">
        <v>45133.550439814811</v>
      </c>
      <c r="G17526" s="408">
        <v>42</v>
      </c>
    </row>
    <row r="17527" spans="1:7" ht="15" x14ac:dyDescent="0.2">
      <c r="A17527" s="407" t="s">
        <v>38866</v>
      </c>
      <c r="B17527" s="407" t="s">
        <v>40463</v>
      </c>
      <c r="C17527" s="408">
        <v>0</v>
      </c>
      <c r="D17527" s="408">
        <v>0.51129999999999998</v>
      </c>
      <c r="E17527" s="408">
        <v>0.51129999999999998</v>
      </c>
      <c r="F17527" s="409">
        <v>45835.743645833332</v>
      </c>
      <c r="G17527" s="408">
        <v>0</v>
      </c>
    </row>
    <row r="17528" spans="1:7" ht="15" x14ac:dyDescent="0.2">
      <c r="A17528" s="407" t="s">
        <v>27660</v>
      </c>
      <c r="B17528" s="407" t="s">
        <v>27661</v>
      </c>
      <c r="C17528" s="408">
        <v>0</v>
      </c>
      <c r="D17528" s="408">
        <v>1.83E-2</v>
      </c>
      <c r="E17528" s="408">
        <v>1.83E-2</v>
      </c>
      <c r="F17528" s="409">
        <v>45132.524282407408</v>
      </c>
      <c r="G17528" s="408">
        <v>55</v>
      </c>
    </row>
    <row r="17529" spans="1:7" ht="15" x14ac:dyDescent="0.2">
      <c r="A17529" s="407" t="s">
        <v>38867</v>
      </c>
      <c r="B17529" s="407" t="s">
        <v>38868</v>
      </c>
      <c r="C17529" s="408">
        <v>0</v>
      </c>
      <c r="D17529" s="408">
        <v>0.39729999999999999</v>
      </c>
      <c r="E17529" s="408">
        <v>0.39729999999999999</v>
      </c>
      <c r="F17529" s="409">
        <v>43381.364236111112</v>
      </c>
      <c r="G17529" s="408">
        <v>0</v>
      </c>
    </row>
    <row r="17530" spans="1:7" ht="15" x14ac:dyDescent="0.2">
      <c r="A17530" s="407" t="s">
        <v>27662</v>
      </c>
      <c r="B17530" s="407" t="s">
        <v>40462</v>
      </c>
      <c r="C17530" s="408">
        <v>0</v>
      </c>
      <c r="D17530" s="408">
        <v>0.30499999999999999</v>
      </c>
      <c r="E17530" s="408">
        <v>0.30499999999999999</v>
      </c>
      <c r="F17530" s="409">
        <v>45835.750462962962</v>
      </c>
      <c r="G17530" s="408">
        <v>0</v>
      </c>
    </row>
    <row r="17531" spans="1:7" ht="15" x14ac:dyDescent="0.25">
      <c r="A17531" s="407" t="s">
        <v>38869</v>
      </c>
      <c r="B17531" s="407" t="s">
        <v>40461</v>
      </c>
      <c r="C17531" s="406"/>
      <c r="D17531" s="408">
        <v>0.64419999999999999</v>
      </c>
      <c r="E17531" s="408">
        <v>0.64419999999999999</v>
      </c>
      <c r="F17531" s="409">
        <v>45835.743171296293</v>
      </c>
      <c r="G17531" s="408">
        <v>0</v>
      </c>
    </row>
    <row r="17532" spans="1:7" ht="15" x14ac:dyDescent="0.2">
      <c r="A17532" s="407" t="s">
        <v>27663</v>
      </c>
      <c r="B17532" s="407" t="s">
        <v>27664</v>
      </c>
      <c r="C17532" s="408">
        <v>0</v>
      </c>
      <c r="D17532" s="408">
        <v>0.1905</v>
      </c>
      <c r="E17532" s="408">
        <v>0.1905</v>
      </c>
      <c r="F17532" s="409">
        <v>45889.591354166667</v>
      </c>
      <c r="G17532" s="408">
        <v>0</v>
      </c>
    </row>
    <row r="17533" spans="1:7" ht="15" x14ac:dyDescent="0.2">
      <c r="A17533" s="407" t="s">
        <v>27665</v>
      </c>
      <c r="B17533" s="407" t="s">
        <v>27666</v>
      </c>
      <c r="C17533" s="408">
        <v>0</v>
      </c>
      <c r="D17533" s="408">
        <v>0.28399999999999997</v>
      </c>
      <c r="E17533" s="408">
        <v>0.28399999999999997</v>
      </c>
      <c r="F17533" s="409">
        <v>45133.506921296299</v>
      </c>
      <c r="G17533" s="408">
        <v>275</v>
      </c>
    </row>
    <row r="17534" spans="1:7" ht="15" x14ac:dyDescent="0.2">
      <c r="A17534" s="407" t="s">
        <v>38870</v>
      </c>
      <c r="B17534" s="407" t="s">
        <v>41303</v>
      </c>
      <c r="C17534" s="408">
        <v>0</v>
      </c>
      <c r="D17534" s="408">
        <v>8.4166666666666667E-2</v>
      </c>
      <c r="E17534" s="408">
        <v>8.4166666666666667E-2</v>
      </c>
      <c r="F17534" s="409">
        <v>46056.589189814818</v>
      </c>
      <c r="G17534" s="408">
        <v>0</v>
      </c>
    </row>
    <row r="17535" spans="1:7" ht="15" x14ac:dyDescent="0.25">
      <c r="A17535" s="407" t="s">
        <v>38871</v>
      </c>
      <c r="B17535" s="407" t="s">
        <v>40460</v>
      </c>
      <c r="C17535" s="406"/>
      <c r="D17535" s="406"/>
      <c r="E17535" s="406"/>
      <c r="F17535" s="409">
        <v>45835.748159722221</v>
      </c>
      <c r="G17535" s="408">
        <v>0</v>
      </c>
    </row>
    <row r="17536" spans="1:7" ht="15" x14ac:dyDescent="0.2">
      <c r="A17536" s="407" t="s">
        <v>27667</v>
      </c>
      <c r="B17536" s="407" t="s">
        <v>27668</v>
      </c>
      <c r="C17536" s="408">
        <v>0</v>
      </c>
      <c r="D17536" s="408">
        <v>2.98E-2</v>
      </c>
      <c r="E17536" s="408">
        <v>2.98E-2</v>
      </c>
      <c r="F17536" s="409">
        <v>45133.552858796298</v>
      </c>
      <c r="G17536" s="408">
        <v>394</v>
      </c>
    </row>
    <row r="17537" spans="1:7" ht="15" x14ac:dyDescent="0.25">
      <c r="A17537" s="407" t="s">
        <v>38872</v>
      </c>
      <c r="B17537" s="407" t="s">
        <v>40459</v>
      </c>
      <c r="C17537" s="406"/>
      <c r="D17537" s="408">
        <v>0.26590000000000003</v>
      </c>
      <c r="E17537" s="408">
        <v>0.26590000000000003</v>
      </c>
      <c r="F17537" s="409">
        <v>45835.750983796293</v>
      </c>
      <c r="G17537" s="408">
        <v>0</v>
      </c>
    </row>
    <row r="17538" spans="1:7" ht="15" x14ac:dyDescent="0.2">
      <c r="A17538" s="407" t="s">
        <v>27669</v>
      </c>
      <c r="B17538" s="407" t="s">
        <v>27670</v>
      </c>
      <c r="C17538" s="408">
        <v>0</v>
      </c>
      <c r="D17538" s="408">
        <v>4.3200000000000002E-2</v>
      </c>
      <c r="E17538" s="408">
        <v>4.3200000000000002E-2</v>
      </c>
      <c r="F17538" s="409">
        <v>43965.336921296293</v>
      </c>
      <c r="G17538" s="408">
        <v>0</v>
      </c>
    </row>
    <row r="17539" spans="1:7" ht="15" x14ac:dyDescent="0.2">
      <c r="A17539" s="407" t="s">
        <v>27671</v>
      </c>
      <c r="B17539" s="407" t="s">
        <v>27672</v>
      </c>
      <c r="C17539" s="408">
        <v>0</v>
      </c>
      <c r="D17539" s="408">
        <v>1.5699999999999999E-2</v>
      </c>
      <c r="E17539" s="408">
        <v>1.5699999999999999E-2</v>
      </c>
      <c r="F17539" s="409">
        <v>45133.550543981481</v>
      </c>
      <c r="G17539" s="408">
        <v>568</v>
      </c>
    </row>
    <row r="17540" spans="1:7" ht="15" x14ac:dyDescent="0.25">
      <c r="A17540" s="407" t="s">
        <v>38873</v>
      </c>
      <c r="B17540" s="407" t="s">
        <v>38874</v>
      </c>
      <c r="C17540" s="406"/>
      <c r="D17540" s="408">
        <v>5.4399999999999997E-2</v>
      </c>
      <c r="E17540" s="408">
        <v>5.4399999999999997E-2</v>
      </c>
      <c r="F17540" s="409">
        <v>43377.486666666664</v>
      </c>
      <c r="G17540" s="408">
        <v>0</v>
      </c>
    </row>
    <row r="17541" spans="1:7" ht="15" x14ac:dyDescent="0.2">
      <c r="A17541" s="407" t="s">
        <v>27673</v>
      </c>
      <c r="B17541" s="407" t="s">
        <v>27674</v>
      </c>
      <c r="C17541" s="408">
        <v>0</v>
      </c>
      <c r="D17541" s="408">
        <v>3.3399999999999999E-2</v>
      </c>
      <c r="E17541" s="408">
        <v>3.3399999999999999E-2</v>
      </c>
      <c r="F17541" s="409">
        <v>45132.527314814812</v>
      </c>
      <c r="G17541" s="408">
        <v>974</v>
      </c>
    </row>
    <row r="17542" spans="1:7" ht="15" x14ac:dyDescent="0.2">
      <c r="A17542" s="407" t="s">
        <v>27675</v>
      </c>
      <c r="B17542" s="407" t="s">
        <v>27676</v>
      </c>
      <c r="C17542" s="408">
        <v>0</v>
      </c>
      <c r="D17542" s="408">
        <v>2.2800000000000001E-2</v>
      </c>
      <c r="E17542" s="408">
        <v>2.2800000000000001E-2</v>
      </c>
      <c r="F17542" s="409">
        <v>45132.527488425927</v>
      </c>
      <c r="G17542" s="408">
        <v>129</v>
      </c>
    </row>
    <row r="17543" spans="1:7" ht="15" x14ac:dyDescent="0.2">
      <c r="A17543" s="407" t="s">
        <v>27677</v>
      </c>
      <c r="B17543" s="407" t="s">
        <v>27678</v>
      </c>
      <c r="C17543" s="408">
        <v>0</v>
      </c>
      <c r="D17543" s="408">
        <v>4.9599999999999998E-2</v>
      </c>
      <c r="E17543" s="408">
        <v>4.9599999999999998E-2</v>
      </c>
      <c r="F17543" s="409">
        <v>45133.551481481481</v>
      </c>
      <c r="G17543" s="408">
        <v>117</v>
      </c>
    </row>
    <row r="17544" spans="1:7" ht="15" x14ac:dyDescent="0.2">
      <c r="A17544" s="407" t="s">
        <v>27679</v>
      </c>
      <c r="B17544" s="407" t="s">
        <v>27680</v>
      </c>
      <c r="C17544" s="408">
        <v>0</v>
      </c>
      <c r="D17544" s="408">
        <v>0.17141999999999999</v>
      </c>
      <c r="E17544" s="408">
        <v>0.17141999999999999</v>
      </c>
      <c r="F17544" s="409">
        <v>45132.523831018516</v>
      </c>
      <c r="G17544" s="408">
        <v>374</v>
      </c>
    </row>
    <row r="17545" spans="1:7" ht="15" x14ac:dyDescent="0.2">
      <c r="A17545" s="407" t="s">
        <v>27681</v>
      </c>
      <c r="B17545" s="407" t="s">
        <v>27682</v>
      </c>
      <c r="C17545" s="408">
        <v>0</v>
      </c>
      <c r="D17545" s="408">
        <v>0.14833333333333334</v>
      </c>
      <c r="E17545" s="408">
        <v>0.14833333333333334</v>
      </c>
      <c r="F17545" s="409">
        <v>44215.439016203702</v>
      </c>
      <c r="G17545" s="408">
        <v>0</v>
      </c>
    </row>
    <row r="17546" spans="1:7" ht="15" x14ac:dyDescent="0.2">
      <c r="A17546" s="407" t="s">
        <v>27683</v>
      </c>
      <c r="B17546" s="407" t="s">
        <v>40458</v>
      </c>
      <c r="C17546" s="408">
        <v>0</v>
      </c>
      <c r="D17546" s="408">
        <v>0.16259999999999999</v>
      </c>
      <c r="E17546" s="408">
        <v>0.16259999999999999</v>
      </c>
      <c r="F17546" s="409">
        <v>45889.590601851851</v>
      </c>
      <c r="G17546" s="408">
        <v>0</v>
      </c>
    </row>
    <row r="17547" spans="1:7" ht="15" x14ac:dyDescent="0.2">
      <c r="A17547" s="407" t="s">
        <v>27684</v>
      </c>
      <c r="B17547" s="407" t="s">
        <v>27685</v>
      </c>
      <c r="C17547" s="408">
        <v>0</v>
      </c>
      <c r="D17547" s="408">
        <v>4.9500000000000002E-2</v>
      </c>
      <c r="E17547" s="408">
        <v>4.9500000000000002E-2</v>
      </c>
      <c r="F17547" s="409">
        <v>46056.587152777778</v>
      </c>
      <c r="G17547" s="408">
        <v>0</v>
      </c>
    </row>
    <row r="17548" spans="1:7" ht="15" x14ac:dyDescent="0.2">
      <c r="A17548" s="407" t="s">
        <v>27686</v>
      </c>
      <c r="B17548" s="407" t="s">
        <v>27687</v>
      </c>
      <c r="C17548" s="408">
        <v>0</v>
      </c>
      <c r="D17548" s="408">
        <v>0.19400000000000001</v>
      </c>
      <c r="E17548" s="408">
        <v>0.19400000000000001</v>
      </c>
      <c r="F17548" s="409">
        <v>45132.523530092592</v>
      </c>
      <c r="G17548" s="408">
        <v>61</v>
      </c>
    </row>
    <row r="17549" spans="1:7" ht="15" x14ac:dyDescent="0.2">
      <c r="A17549" s="407" t="s">
        <v>27688</v>
      </c>
      <c r="B17549" s="407" t="s">
        <v>40457</v>
      </c>
      <c r="C17549" s="408">
        <v>0</v>
      </c>
      <c r="D17549" s="408">
        <v>5.6300000000000003E-2</v>
      </c>
      <c r="E17549" s="408">
        <v>5.6300000000000003E-2</v>
      </c>
      <c r="F17549" s="409">
        <v>45835.756550925929</v>
      </c>
      <c r="G17549" s="408">
        <v>0</v>
      </c>
    </row>
    <row r="17550" spans="1:7" ht="15" x14ac:dyDescent="0.2">
      <c r="A17550" s="407" t="s">
        <v>27689</v>
      </c>
      <c r="B17550" s="407" t="s">
        <v>27690</v>
      </c>
      <c r="C17550" s="408">
        <v>0</v>
      </c>
      <c r="D17550" s="408">
        <v>0.4148</v>
      </c>
      <c r="E17550" s="408">
        <v>0.4148</v>
      </c>
      <c r="F17550" s="409">
        <v>45133.551585648151</v>
      </c>
      <c r="G17550" s="408">
        <v>114</v>
      </c>
    </row>
    <row r="17551" spans="1:7" ht="15" x14ac:dyDescent="0.2">
      <c r="A17551" s="407" t="s">
        <v>27691</v>
      </c>
      <c r="B17551" s="407" t="s">
        <v>27692</v>
      </c>
      <c r="C17551" s="408">
        <v>0</v>
      </c>
      <c r="D17551" s="408">
        <v>0.14119999999999999</v>
      </c>
      <c r="E17551" s="408">
        <v>0.14119999999999999</v>
      </c>
      <c r="F17551" s="409">
        <v>45132.523912037039</v>
      </c>
      <c r="G17551" s="408">
        <v>10</v>
      </c>
    </row>
    <row r="17552" spans="1:7" ht="15" x14ac:dyDescent="0.2">
      <c r="A17552" s="407" t="s">
        <v>38875</v>
      </c>
      <c r="B17552" s="407" t="s">
        <v>40456</v>
      </c>
      <c r="C17552" s="408">
        <v>0</v>
      </c>
      <c r="D17552" s="408">
        <v>9.5000000000000001E-2</v>
      </c>
      <c r="E17552" s="408">
        <v>9.5000000000000001E-2</v>
      </c>
      <c r="F17552" s="409">
        <v>45835.74454861111</v>
      </c>
      <c r="G17552" s="408">
        <v>0</v>
      </c>
    </row>
    <row r="17553" spans="1:7" ht="15" x14ac:dyDescent="0.2">
      <c r="A17553" s="407" t="s">
        <v>38876</v>
      </c>
      <c r="B17553" s="407" t="s">
        <v>40455</v>
      </c>
      <c r="C17553" s="408">
        <v>0</v>
      </c>
      <c r="D17553" s="408">
        <v>0.1176</v>
      </c>
      <c r="E17553" s="408">
        <v>0.1176</v>
      </c>
      <c r="F17553" s="409">
        <v>45835.746539351851</v>
      </c>
      <c r="G17553" s="408">
        <v>0</v>
      </c>
    </row>
    <row r="17554" spans="1:7" ht="15" x14ac:dyDescent="0.2">
      <c r="A17554" s="407" t="s">
        <v>27693</v>
      </c>
      <c r="B17554" s="407" t="s">
        <v>27694</v>
      </c>
      <c r="C17554" s="408">
        <v>0</v>
      </c>
      <c r="D17554" s="408">
        <v>2.9000000000000001E-2</v>
      </c>
      <c r="E17554" s="408">
        <v>2.9000000000000001E-2</v>
      </c>
      <c r="F17554" s="409">
        <v>45132.52548611111</v>
      </c>
      <c r="G17554" s="408">
        <v>3465</v>
      </c>
    </row>
    <row r="17555" spans="1:7" ht="15" x14ac:dyDescent="0.2">
      <c r="A17555" s="407" t="s">
        <v>27695</v>
      </c>
      <c r="B17555" s="407" t="s">
        <v>27696</v>
      </c>
      <c r="C17555" s="408">
        <v>0</v>
      </c>
      <c r="D17555" s="408">
        <v>0.10689826302729528</v>
      </c>
      <c r="E17555" s="408">
        <v>0.10689826302729528</v>
      </c>
      <c r="F17555" s="409">
        <v>45909.328240740739</v>
      </c>
      <c r="G17555" s="408">
        <v>345</v>
      </c>
    </row>
    <row r="17556" spans="1:7" ht="15" x14ac:dyDescent="0.25">
      <c r="A17556" s="407" t="s">
        <v>38877</v>
      </c>
      <c r="B17556" s="407" t="s">
        <v>40454</v>
      </c>
      <c r="C17556" s="406"/>
      <c r="D17556" s="408">
        <v>0.91010000000000002</v>
      </c>
      <c r="E17556" s="408">
        <v>0.91010000000000002</v>
      </c>
      <c r="F17556" s="409">
        <v>45835.757199074076</v>
      </c>
      <c r="G17556" s="408">
        <v>0</v>
      </c>
    </row>
    <row r="17557" spans="1:7" ht="15" x14ac:dyDescent="0.2">
      <c r="A17557" s="407" t="s">
        <v>27697</v>
      </c>
      <c r="B17557" s="407" t="s">
        <v>27698</v>
      </c>
      <c r="C17557" s="408">
        <v>0</v>
      </c>
      <c r="D17557" s="408">
        <v>1.9300000000000001E-2</v>
      </c>
      <c r="E17557" s="408">
        <v>1.9300000000000001E-2</v>
      </c>
      <c r="F17557" s="409">
        <v>45224.297048611108</v>
      </c>
      <c r="G17557" s="408">
        <v>42</v>
      </c>
    </row>
    <row r="17558" spans="1:7" ht="15" x14ac:dyDescent="0.2">
      <c r="A17558" s="407" t="s">
        <v>27699</v>
      </c>
      <c r="B17558" s="407" t="s">
        <v>27700</v>
      </c>
      <c r="C17558" s="408">
        <v>0</v>
      </c>
      <c r="D17558" s="408">
        <v>0.1023</v>
      </c>
      <c r="E17558" s="408">
        <v>0.1023</v>
      </c>
      <c r="F17558" s="409">
        <v>43965.49181712963</v>
      </c>
      <c r="G17558" s="408">
        <v>0</v>
      </c>
    </row>
    <row r="17559" spans="1:7" ht="15" x14ac:dyDescent="0.2">
      <c r="A17559" s="407" t="s">
        <v>27701</v>
      </c>
      <c r="B17559" s="407" t="s">
        <v>27702</v>
      </c>
      <c r="C17559" s="408">
        <v>0</v>
      </c>
      <c r="D17559" s="408">
        <v>4.7699999999999999E-2</v>
      </c>
      <c r="E17559" s="408">
        <v>4.7699999999999999E-2</v>
      </c>
      <c r="F17559" s="409">
        <v>45132.525902777779</v>
      </c>
      <c r="G17559" s="408">
        <v>1230</v>
      </c>
    </row>
    <row r="17560" spans="1:7" ht="15" x14ac:dyDescent="0.2">
      <c r="A17560" s="407" t="s">
        <v>38878</v>
      </c>
      <c r="B17560" s="407" t="s">
        <v>40453</v>
      </c>
      <c r="C17560" s="408">
        <v>0</v>
      </c>
      <c r="D17560" s="408">
        <v>6.1600000000000002E-2</v>
      </c>
      <c r="E17560" s="408">
        <v>6.1600000000000002E-2</v>
      </c>
      <c r="F17560" s="409">
        <v>45835.740960648145</v>
      </c>
      <c r="G17560" s="408">
        <v>0</v>
      </c>
    </row>
    <row r="17561" spans="1:7" ht="15" x14ac:dyDescent="0.2">
      <c r="A17561" s="407" t="s">
        <v>27703</v>
      </c>
      <c r="B17561" s="407" t="s">
        <v>27704</v>
      </c>
      <c r="C17561" s="408">
        <v>0</v>
      </c>
      <c r="D17561" s="408">
        <v>6.0779703275945778E-2</v>
      </c>
      <c r="E17561" s="408">
        <v>6.0779703275945778E-2</v>
      </c>
      <c r="F17561" s="409">
        <v>45132.525023148148</v>
      </c>
      <c r="G17561" s="408">
        <v>215</v>
      </c>
    </row>
    <row r="17562" spans="1:7" ht="15" x14ac:dyDescent="0.2">
      <c r="A17562" s="407" t="s">
        <v>38879</v>
      </c>
      <c r="B17562" s="407" t="s">
        <v>38880</v>
      </c>
      <c r="C17562" s="408">
        <v>0</v>
      </c>
      <c r="D17562" s="408">
        <v>0.57499999999999996</v>
      </c>
      <c r="E17562" s="408">
        <v>0.57499999999999996</v>
      </c>
      <c r="F17562" s="409">
        <v>43377.579826388886</v>
      </c>
      <c r="G17562" s="408">
        <v>0</v>
      </c>
    </row>
    <row r="17563" spans="1:7" ht="15" x14ac:dyDescent="0.25">
      <c r="A17563" s="407" t="s">
        <v>38881</v>
      </c>
      <c r="B17563" s="407" t="s">
        <v>38882</v>
      </c>
      <c r="C17563" s="406"/>
      <c r="D17563" s="408">
        <v>1.4</v>
      </c>
      <c r="E17563" s="408">
        <v>1.4</v>
      </c>
      <c r="F17563" s="409">
        <v>43377.493483796294</v>
      </c>
      <c r="G17563" s="408">
        <v>0</v>
      </c>
    </row>
    <row r="17564" spans="1:7" ht="15" x14ac:dyDescent="0.25">
      <c r="A17564" s="407" t="s">
        <v>38883</v>
      </c>
      <c r="B17564" s="407" t="s">
        <v>38884</v>
      </c>
      <c r="C17564" s="406"/>
      <c r="D17564" s="408">
        <v>3.2</v>
      </c>
      <c r="E17564" s="408">
        <v>3.2</v>
      </c>
      <c r="F17564" s="409">
        <v>43377.494849537034</v>
      </c>
      <c r="G17564" s="408">
        <v>0</v>
      </c>
    </row>
    <row r="17565" spans="1:7" ht="15" x14ac:dyDescent="0.25">
      <c r="A17565" s="407" t="s">
        <v>38885</v>
      </c>
      <c r="B17565" s="407" t="s">
        <v>40452</v>
      </c>
      <c r="C17565" s="406"/>
      <c r="D17565" s="408">
        <v>1.84</v>
      </c>
      <c r="E17565" s="408">
        <v>1.84</v>
      </c>
      <c r="F17565" s="409">
        <v>45835.748576388891</v>
      </c>
      <c r="G17565" s="408">
        <v>0</v>
      </c>
    </row>
    <row r="17566" spans="1:7" ht="15" x14ac:dyDescent="0.2">
      <c r="A17566" s="407" t="s">
        <v>27705</v>
      </c>
      <c r="B17566" s="407" t="s">
        <v>27706</v>
      </c>
      <c r="C17566" s="408">
        <v>0</v>
      </c>
      <c r="D17566" s="408">
        <v>0.12</v>
      </c>
      <c r="E17566" s="408">
        <v>0.12</v>
      </c>
      <c r="F17566" s="409">
        <v>45132.523865740739</v>
      </c>
      <c r="G17566" s="408">
        <v>0</v>
      </c>
    </row>
    <row r="17567" spans="1:7" ht="15" x14ac:dyDescent="0.2">
      <c r="A17567" s="407" t="s">
        <v>38886</v>
      </c>
      <c r="B17567" s="407" t="s">
        <v>38887</v>
      </c>
      <c r="C17567" s="408">
        <v>0</v>
      </c>
      <c r="D17567" s="408">
        <v>0.72250000000000003</v>
      </c>
      <c r="E17567" s="408">
        <v>0.72250000000000003</v>
      </c>
      <c r="F17567" s="409">
        <v>43377.580960648149</v>
      </c>
      <c r="G17567" s="408">
        <v>0</v>
      </c>
    </row>
    <row r="17568" spans="1:7" ht="15" x14ac:dyDescent="0.2">
      <c r="A17568" s="407" t="s">
        <v>38888</v>
      </c>
      <c r="B17568" s="407" t="s">
        <v>38889</v>
      </c>
      <c r="C17568" s="408">
        <v>0</v>
      </c>
      <c r="D17568" s="408">
        <v>3.14</v>
      </c>
      <c r="E17568" s="408">
        <v>3.14</v>
      </c>
      <c r="F17568" s="409">
        <v>43377.622685185182</v>
      </c>
      <c r="G17568" s="408">
        <v>0</v>
      </c>
    </row>
    <row r="17569" spans="1:7" ht="15" x14ac:dyDescent="0.2">
      <c r="A17569" s="407" t="s">
        <v>38890</v>
      </c>
      <c r="B17569" s="407" t="s">
        <v>38891</v>
      </c>
      <c r="C17569" s="408">
        <v>0</v>
      </c>
      <c r="D17569" s="408">
        <v>0.79549999999999998</v>
      </c>
      <c r="E17569" s="408">
        <v>0.79549999999999998</v>
      </c>
      <c r="F17569" s="409">
        <v>43377.623078703706</v>
      </c>
      <c r="G17569" s="408">
        <v>0</v>
      </c>
    </row>
    <row r="17570" spans="1:7" ht="15" x14ac:dyDescent="0.2">
      <c r="A17570" s="407" t="s">
        <v>38892</v>
      </c>
      <c r="B17570" s="407" t="s">
        <v>38893</v>
      </c>
      <c r="C17570" s="408">
        <v>0</v>
      </c>
      <c r="D17570" s="408">
        <v>0.21360000000000001</v>
      </c>
      <c r="E17570" s="408">
        <v>0.21360000000000001</v>
      </c>
      <c r="F17570" s="409">
        <v>43377.623657407406</v>
      </c>
      <c r="G17570" s="408">
        <v>0</v>
      </c>
    </row>
    <row r="17571" spans="1:7" ht="15" x14ac:dyDescent="0.2">
      <c r="A17571" s="407" t="s">
        <v>38894</v>
      </c>
      <c r="B17571" s="407" t="s">
        <v>38895</v>
      </c>
      <c r="C17571" s="408">
        <v>0</v>
      </c>
      <c r="D17571" s="408">
        <v>0.76200000000000001</v>
      </c>
      <c r="E17571" s="408">
        <v>0.76200000000000001</v>
      </c>
      <c r="F17571" s="409">
        <v>43377.624016203707</v>
      </c>
      <c r="G17571" s="408">
        <v>0</v>
      </c>
    </row>
    <row r="17572" spans="1:7" ht="15" x14ac:dyDescent="0.2">
      <c r="A17572" s="407" t="s">
        <v>38896</v>
      </c>
      <c r="B17572" s="407" t="s">
        <v>38897</v>
      </c>
      <c r="C17572" s="408">
        <v>0</v>
      </c>
      <c r="D17572" s="408">
        <v>0.26</v>
      </c>
      <c r="E17572" s="408">
        <v>0.26</v>
      </c>
      <c r="F17572" s="409">
        <v>43377.625069444446</v>
      </c>
      <c r="G17572" s="408">
        <v>0</v>
      </c>
    </row>
    <row r="17573" spans="1:7" ht="15" x14ac:dyDescent="0.25">
      <c r="A17573" s="407" t="s">
        <v>38898</v>
      </c>
      <c r="B17573" s="407" t="s">
        <v>40451</v>
      </c>
      <c r="C17573" s="406"/>
      <c r="D17573" s="408">
        <v>6.3200000000000006E-2</v>
      </c>
      <c r="E17573" s="408">
        <v>6.3200000000000006E-2</v>
      </c>
      <c r="F17573" s="409">
        <v>45835.756851851853</v>
      </c>
      <c r="G17573" s="408">
        <v>0</v>
      </c>
    </row>
    <row r="17574" spans="1:7" ht="15" x14ac:dyDescent="0.25">
      <c r="A17574" s="407" t="s">
        <v>38899</v>
      </c>
      <c r="B17574" s="407" t="s">
        <v>40450</v>
      </c>
      <c r="C17574" s="406"/>
      <c r="D17574" s="408">
        <v>1.21</v>
      </c>
      <c r="E17574" s="408">
        <v>1.21</v>
      </c>
      <c r="F17574" s="409">
        <v>45835.756168981483</v>
      </c>
      <c r="G17574" s="408">
        <v>0</v>
      </c>
    </row>
    <row r="17575" spans="1:7" ht="15" x14ac:dyDescent="0.2">
      <c r="A17575" s="407" t="s">
        <v>27707</v>
      </c>
      <c r="B17575" s="407" t="s">
        <v>27708</v>
      </c>
      <c r="C17575" s="408">
        <v>0</v>
      </c>
      <c r="D17575" s="408">
        <v>0.14599999999999999</v>
      </c>
      <c r="E17575" s="408">
        <v>0.14599999999999999</v>
      </c>
      <c r="F17575" s="409">
        <v>45133.506944444445</v>
      </c>
      <c r="G17575" s="408">
        <v>548</v>
      </c>
    </row>
    <row r="17576" spans="1:7" ht="15" x14ac:dyDescent="0.2">
      <c r="A17576" s="407" t="s">
        <v>38900</v>
      </c>
      <c r="B17576" s="407" t="s">
        <v>40449</v>
      </c>
      <c r="C17576" s="408">
        <v>0</v>
      </c>
      <c r="D17576" s="408">
        <v>9.9299999999999999E-2</v>
      </c>
      <c r="E17576" s="408">
        <v>9.9299999999999999E-2</v>
      </c>
      <c r="F17576" s="409">
        <v>45835.73946759259</v>
      </c>
      <c r="G17576" s="408">
        <v>0</v>
      </c>
    </row>
    <row r="17577" spans="1:7" ht="15" x14ac:dyDescent="0.2">
      <c r="A17577" s="407" t="s">
        <v>38901</v>
      </c>
      <c r="B17577" s="407" t="s">
        <v>38902</v>
      </c>
      <c r="C17577" s="408">
        <v>0</v>
      </c>
      <c r="D17577" s="408">
        <v>1.04E-2</v>
      </c>
      <c r="E17577" s="408">
        <v>1.04E-2</v>
      </c>
      <c r="F17577" s="409">
        <v>43371.314780092594</v>
      </c>
      <c r="G17577" s="408">
        <v>0</v>
      </c>
    </row>
    <row r="17578" spans="1:7" ht="15" x14ac:dyDescent="0.25">
      <c r="A17578" s="407" t="s">
        <v>38903</v>
      </c>
      <c r="B17578" s="407" t="s">
        <v>38904</v>
      </c>
      <c r="C17578" s="406"/>
      <c r="D17578" s="408">
        <v>8.1000000000000003E-2</v>
      </c>
      <c r="E17578" s="408">
        <v>8.1000000000000003E-2</v>
      </c>
      <c r="F17578" s="409">
        <v>43377.518564814818</v>
      </c>
      <c r="G17578" s="408">
        <v>0</v>
      </c>
    </row>
    <row r="17579" spans="1:7" ht="15" x14ac:dyDescent="0.2">
      <c r="A17579" s="407" t="s">
        <v>27709</v>
      </c>
      <c r="B17579" s="407" t="s">
        <v>27710</v>
      </c>
      <c r="C17579" s="408">
        <v>0</v>
      </c>
      <c r="D17579" s="408">
        <v>3.6299999999999999E-2</v>
      </c>
      <c r="E17579" s="408">
        <v>3.6299999999999999E-2</v>
      </c>
      <c r="F17579" s="409">
        <v>45133.550474537034</v>
      </c>
      <c r="G17579" s="408">
        <v>0</v>
      </c>
    </row>
    <row r="17580" spans="1:7" ht="15" x14ac:dyDescent="0.25">
      <c r="A17580" s="407" t="s">
        <v>38905</v>
      </c>
      <c r="B17580" s="407" t="s">
        <v>38906</v>
      </c>
      <c r="C17580" s="406"/>
      <c r="D17580" s="408">
        <v>5.5E-2</v>
      </c>
      <c r="E17580" s="408">
        <v>5.5E-2</v>
      </c>
      <c r="F17580" s="409">
        <v>43377.528877314813</v>
      </c>
      <c r="G17580" s="408">
        <v>0</v>
      </c>
    </row>
    <row r="17581" spans="1:7" ht="15" x14ac:dyDescent="0.2">
      <c r="A17581" s="407" t="s">
        <v>27711</v>
      </c>
      <c r="B17581" s="407" t="s">
        <v>27712</v>
      </c>
      <c r="C17581" s="408">
        <v>0</v>
      </c>
      <c r="D17581" s="408">
        <v>0.14980491065869145</v>
      </c>
      <c r="E17581" s="408">
        <v>0.14980491065869145</v>
      </c>
      <c r="F17581" s="409">
        <v>45762.61278935185</v>
      </c>
      <c r="G17581" s="408">
        <v>2582</v>
      </c>
    </row>
    <row r="17582" spans="1:7" ht="15" x14ac:dyDescent="0.25">
      <c r="A17582" s="407" t="s">
        <v>38907</v>
      </c>
      <c r="B17582" s="407" t="s">
        <v>40448</v>
      </c>
      <c r="C17582" s="406"/>
      <c r="D17582" s="408">
        <v>5.6300000000000003E-2</v>
      </c>
      <c r="E17582" s="408">
        <v>5.6300000000000003E-2</v>
      </c>
      <c r="F17582" s="409">
        <v>45835.747361111113</v>
      </c>
      <c r="G17582" s="408">
        <v>0</v>
      </c>
    </row>
    <row r="17583" spans="1:7" ht="15" x14ac:dyDescent="0.25">
      <c r="A17583" s="407" t="s">
        <v>38908</v>
      </c>
      <c r="B17583" s="407" t="s">
        <v>38909</v>
      </c>
      <c r="C17583" s="406"/>
      <c r="D17583" s="408">
        <v>2.29E-2</v>
      </c>
      <c r="E17583" s="408">
        <v>2.29E-2</v>
      </c>
      <c r="F17583" s="409">
        <v>44881.429201388892</v>
      </c>
      <c r="G17583" s="408">
        <v>0</v>
      </c>
    </row>
    <row r="17584" spans="1:7" ht="15" x14ac:dyDescent="0.2">
      <c r="A17584" s="407" t="s">
        <v>27713</v>
      </c>
      <c r="B17584" s="407" t="s">
        <v>27714</v>
      </c>
      <c r="C17584" s="408">
        <v>0</v>
      </c>
      <c r="D17584" s="408">
        <v>0.76200000000000001</v>
      </c>
      <c r="E17584" s="408">
        <v>0.76200000000000001</v>
      </c>
      <c r="F17584" s="409">
        <v>43957.354884259257</v>
      </c>
      <c r="G17584" s="408">
        <v>0</v>
      </c>
    </row>
    <row r="17585" spans="1:7" ht="15" x14ac:dyDescent="0.2">
      <c r="A17585" s="407" t="s">
        <v>38910</v>
      </c>
      <c r="B17585" s="407" t="s">
        <v>27608</v>
      </c>
      <c r="C17585" s="408">
        <v>0</v>
      </c>
      <c r="D17585" s="408">
        <v>0</v>
      </c>
      <c r="E17585" s="408">
        <v>0</v>
      </c>
      <c r="F17585" s="409">
        <v>45835.742488425924</v>
      </c>
      <c r="G17585" s="408">
        <v>0</v>
      </c>
    </row>
    <row r="17586" spans="1:7" ht="15" x14ac:dyDescent="0.2">
      <c r="A17586" s="407" t="s">
        <v>27715</v>
      </c>
      <c r="B17586" s="407" t="s">
        <v>27716</v>
      </c>
      <c r="C17586" s="408">
        <v>0</v>
      </c>
      <c r="D17586" s="408">
        <v>0.1229</v>
      </c>
      <c r="E17586" s="408">
        <v>0.1229</v>
      </c>
      <c r="F17586" s="409">
        <v>45132.52579861111</v>
      </c>
      <c r="G17586" s="408">
        <v>562</v>
      </c>
    </row>
    <row r="17587" spans="1:7" ht="15" x14ac:dyDescent="0.2">
      <c r="A17587" s="407" t="s">
        <v>27717</v>
      </c>
      <c r="B17587" s="407" t="s">
        <v>27718</v>
      </c>
      <c r="C17587" s="408">
        <v>0</v>
      </c>
      <c r="D17587" s="408">
        <v>0.13</v>
      </c>
      <c r="E17587" s="408">
        <v>0.13</v>
      </c>
      <c r="F17587" s="409">
        <v>45972.71234953704</v>
      </c>
      <c r="G17587" s="408">
        <v>0</v>
      </c>
    </row>
    <row r="17588" spans="1:7" ht="15" x14ac:dyDescent="0.2">
      <c r="A17588" s="407" t="s">
        <v>27719</v>
      </c>
      <c r="B17588" s="407" t="s">
        <v>27720</v>
      </c>
      <c r="C17588" s="408">
        <v>0</v>
      </c>
      <c r="D17588" s="408">
        <v>2.5999999999999999E-2</v>
      </c>
      <c r="E17588" s="408">
        <v>2.5999999999999999E-2</v>
      </c>
      <c r="F17588" s="409">
        <v>44683.992152777777</v>
      </c>
      <c r="G17588" s="408">
        <v>0</v>
      </c>
    </row>
    <row r="17589" spans="1:7" ht="15" x14ac:dyDescent="0.2">
      <c r="A17589" s="407" t="s">
        <v>27721</v>
      </c>
      <c r="B17589" s="407" t="s">
        <v>27722</v>
      </c>
      <c r="C17589" s="408">
        <v>0</v>
      </c>
      <c r="D17589" s="408">
        <v>0.14874999999999999</v>
      </c>
      <c r="E17589" s="408">
        <v>0.14874999999999999</v>
      </c>
      <c r="F17589" s="409">
        <v>45132.528055555558</v>
      </c>
      <c r="G17589" s="408">
        <v>0</v>
      </c>
    </row>
    <row r="17590" spans="1:7" ht="15" x14ac:dyDescent="0.25">
      <c r="A17590" s="407" t="s">
        <v>34186</v>
      </c>
      <c r="B17590" s="407" t="s">
        <v>34187</v>
      </c>
      <c r="C17590" s="406"/>
      <c r="D17590" s="406"/>
      <c r="E17590" s="406"/>
      <c r="F17590" s="409">
        <v>45469.682118055556</v>
      </c>
      <c r="G17590" s="408">
        <v>0</v>
      </c>
    </row>
    <row r="17591" spans="1:7" ht="15" x14ac:dyDescent="0.2">
      <c r="A17591" s="407" t="s">
        <v>27723</v>
      </c>
      <c r="B17591" s="407" t="s">
        <v>27724</v>
      </c>
      <c r="C17591" s="408">
        <v>0</v>
      </c>
      <c r="D17591" s="408">
        <v>2.2800000000000001E-2</v>
      </c>
      <c r="E17591" s="408">
        <v>2.2800000000000001E-2</v>
      </c>
      <c r="F17591" s="409">
        <v>45891.419120370374</v>
      </c>
      <c r="G17591" s="408">
        <v>0</v>
      </c>
    </row>
    <row r="17592" spans="1:7" ht="15" x14ac:dyDescent="0.2">
      <c r="A17592" s="407" t="s">
        <v>27725</v>
      </c>
      <c r="B17592" s="407" t="s">
        <v>27726</v>
      </c>
      <c r="C17592" s="408">
        <v>0</v>
      </c>
      <c r="D17592" s="408">
        <v>2.4199999999999999E-2</v>
      </c>
      <c r="E17592" s="408">
        <v>2.4199999999999999E-2</v>
      </c>
      <c r="F17592" s="409">
        <v>45910.277731481481</v>
      </c>
      <c r="G17592" s="408">
        <v>0</v>
      </c>
    </row>
    <row r="17593" spans="1:7" ht="15" x14ac:dyDescent="0.2">
      <c r="A17593" s="407" t="s">
        <v>27727</v>
      </c>
      <c r="B17593" s="407" t="s">
        <v>27728</v>
      </c>
      <c r="C17593" s="408">
        <v>0</v>
      </c>
      <c r="D17593" s="408">
        <v>3.2199999999999999E-2</v>
      </c>
      <c r="E17593" s="408">
        <v>3.2199999999999999E-2</v>
      </c>
      <c r="F17593" s="409">
        <v>44690.489710648151</v>
      </c>
      <c r="G17593" s="408">
        <v>0</v>
      </c>
    </row>
    <row r="17594" spans="1:7" ht="15" x14ac:dyDescent="0.2">
      <c r="A17594" s="407" t="s">
        <v>38911</v>
      </c>
      <c r="B17594" s="407" t="s">
        <v>38912</v>
      </c>
      <c r="C17594" s="408">
        <v>0</v>
      </c>
      <c r="D17594" s="408">
        <v>4.6300000000000001E-2</v>
      </c>
      <c r="E17594" s="408">
        <v>4.6300000000000001E-2</v>
      </c>
      <c r="F17594" s="409">
        <v>44690.489814814813</v>
      </c>
      <c r="G17594" s="408">
        <v>0</v>
      </c>
    </row>
    <row r="17595" spans="1:7" ht="15" x14ac:dyDescent="0.2">
      <c r="A17595" s="407" t="s">
        <v>27729</v>
      </c>
      <c r="B17595" s="407" t="s">
        <v>27730</v>
      </c>
      <c r="C17595" s="408">
        <v>0</v>
      </c>
      <c r="D17595" s="408">
        <v>0.02</v>
      </c>
      <c r="E17595" s="408">
        <v>0.02</v>
      </c>
      <c r="F17595" s="409">
        <v>44690.489351851851</v>
      </c>
      <c r="G17595" s="408">
        <v>0</v>
      </c>
    </row>
    <row r="17596" spans="1:7" ht="15" x14ac:dyDescent="0.2">
      <c r="A17596" s="407" t="s">
        <v>38913</v>
      </c>
      <c r="B17596" s="407" t="s">
        <v>38914</v>
      </c>
      <c r="C17596" s="408">
        <v>0</v>
      </c>
      <c r="D17596" s="408">
        <v>3.9899999999999998E-2</v>
      </c>
      <c r="E17596" s="408">
        <v>3.9899999999999998E-2</v>
      </c>
      <c r="F17596" s="409">
        <v>44690.489259259259</v>
      </c>
      <c r="G17596" s="408">
        <v>0</v>
      </c>
    </row>
    <row r="17597" spans="1:7" ht="15" x14ac:dyDescent="0.2">
      <c r="A17597" s="407" t="s">
        <v>38915</v>
      </c>
      <c r="B17597" s="407" t="s">
        <v>38916</v>
      </c>
      <c r="C17597" s="408">
        <v>0</v>
      </c>
      <c r="D17597" s="408">
        <v>2.64E-2</v>
      </c>
      <c r="E17597" s="408">
        <v>2.64E-2</v>
      </c>
      <c r="F17597" s="409">
        <v>44690.48914351852</v>
      </c>
      <c r="G17597" s="408">
        <v>0</v>
      </c>
    </row>
    <row r="17598" spans="1:7" ht="15" x14ac:dyDescent="0.2">
      <c r="A17598" s="407" t="s">
        <v>38917</v>
      </c>
      <c r="B17598" s="407" t="s">
        <v>38918</v>
      </c>
      <c r="C17598" s="408">
        <v>0</v>
      </c>
      <c r="D17598" s="408">
        <v>5.7200000000000001E-2</v>
      </c>
      <c r="E17598" s="408">
        <v>5.7200000000000001E-2</v>
      </c>
      <c r="F17598" s="409">
        <v>43381.367939814816</v>
      </c>
      <c r="G17598" s="408">
        <v>0</v>
      </c>
    </row>
    <row r="17599" spans="1:7" ht="15" x14ac:dyDescent="0.2">
      <c r="A17599" s="407" t="s">
        <v>38919</v>
      </c>
      <c r="B17599" s="407" t="s">
        <v>38920</v>
      </c>
      <c r="C17599" s="408">
        <v>0</v>
      </c>
      <c r="D17599" s="408">
        <v>0.1222</v>
      </c>
      <c r="E17599" s="408">
        <v>0.1222</v>
      </c>
      <c r="F17599" s="409">
        <v>43381.368831018517</v>
      </c>
      <c r="G17599" s="408">
        <v>0</v>
      </c>
    </row>
    <row r="17600" spans="1:7" ht="15" x14ac:dyDescent="0.2">
      <c r="A17600" s="407" t="s">
        <v>27731</v>
      </c>
      <c r="B17600" s="407" t="s">
        <v>27732</v>
      </c>
      <c r="C17600" s="408">
        <v>0</v>
      </c>
      <c r="D17600" s="408">
        <v>0.33800000000000002</v>
      </c>
      <c r="E17600" s="408">
        <v>0.33800000000000002</v>
      </c>
      <c r="F17600" s="409">
        <v>43965.444467592592</v>
      </c>
      <c r="G17600" s="408">
        <v>0</v>
      </c>
    </row>
    <row r="17601" spans="1:7" ht="15" x14ac:dyDescent="0.2">
      <c r="A17601" s="407" t="s">
        <v>27733</v>
      </c>
      <c r="B17601" s="407" t="s">
        <v>27734</v>
      </c>
      <c r="C17601" s="408">
        <v>0</v>
      </c>
      <c r="D17601" s="408">
        <v>1.6199999999999999E-2</v>
      </c>
      <c r="E17601" s="408">
        <v>1.6199999999999999E-2</v>
      </c>
      <c r="F17601" s="409">
        <v>45831.303796296299</v>
      </c>
      <c r="G17601" s="408">
        <v>687</v>
      </c>
    </row>
    <row r="17602" spans="1:7" ht="15" x14ac:dyDescent="0.25">
      <c r="A17602" s="407" t="s">
        <v>38921</v>
      </c>
      <c r="B17602" s="407" t="s">
        <v>38922</v>
      </c>
      <c r="C17602" s="406"/>
      <c r="D17602" s="408">
        <v>6.6000000000000003E-2</v>
      </c>
      <c r="E17602" s="408">
        <v>6.6000000000000003E-2</v>
      </c>
      <c r="F17602" s="409">
        <v>43370.460104166668</v>
      </c>
      <c r="G17602" s="408">
        <v>0</v>
      </c>
    </row>
    <row r="17603" spans="1:7" ht="15" x14ac:dyDescent="0.2">
      <c r="A17603" s="407" t="s">
        <v>27735</v>
      </c>
      <c r="B17603" s="407" t="s">
        <v>27736</v>
      </c>
      <c r="C17603" s="408">
        <v>0</v>
      </c>
      <c r="D17603" s="408">
        <v>6.6199999999999995E-2</v>
      </c>
      <c r="E17603" s="408">
        <v>6.6199999999999995E-2</v>
      </c>
      <c r="F17603" s="409">
        <v>45133.534872685188</v>
      </c>
      <c r="G17603" s="408">
        <v>390</v>
      </c>
    </row>
    <row r="17604" spans="1:7" ht="15" x14ac:dyDescent="0.25">
      <c r="A17604" s="407" t="s">
        <v>38923</v>
      </c>
      <c r="B17604" s="407" t="s">
        <v>38924</v>
      </c>
      <c r="C17604" s="406"/>
      <c r="D17604" s="408">
        <v>2.86E-2</v>
      </c>
      <c r="E17604" s="408">
        <v>2.86E-2</v>
      </c>
      <c r="F17604" s="409">
        <v>43370.461909722224</v>
      </c>
      <c r="G17604" s="408">
        <v>0</v>
      </c>
    </row>
    <row r="17605" spans="1:7" ht="15" x14ac:dyDescent="0.2">
      <c r="A17605" s="407" t="s">
        <v>38925</v>
      </c>
      <c r="B17605" s="407" t="s">
        <v>38926</v>
      </c>
      <c r="C17605" s="408">
        <v>0</v>
      </c>
      <c r="D17605" s="408">
        <v>0</v>
      </c>
      <c r="E17605" s="408">
        <v>0</v>
      </c>
      <c r="F17605" s="409">
        <v>43032.649652777778</v>
      </c>
      <c r="G17605" s="408">
        <v>0</v>
      </c>
    </row>
    <row r="17606" spans="1:7" ht="15" x14ac:dyDescent="0.2">
      <c r="A17606" s="407" t="s">
        <v>27737</v>
      </c>
      <c r="B17606" s="407" t="s">
        <v>27738</v>
      </c>
      <c r="C17606" s="408">
        <v>0</v>
      </c>
      <c r="D17606" s="408">
        <v>4.2900000000000001E-2</v>
      </c>
      <c r="E17606" s="408">
        <v>4.2900000000000001E-2</v>
      </c>
      <c r="F17606" s="409">
        <v>43846.593981481485</v>
      </c>
      <c r="G17606" s="408">
        <v>724</v>
      </c>
    </row>
    <row r="17607" spans="1:7" ht="15" x14ac:dyDescent="0.2">
      <c r="A17607" s="407" t="s">
        <v>38927</v>
      </c>
      <c r="B17607" s="407" t="s">
        <v>38928</v>
      </c>
      <c r="C17607" s="408">
        <v>0</v>
      </c>
      <c r="D17607" s="408">
        <v>1.7100000000000001E-2</v>
      </c>
      <c r="E17607" s="408">
        <v>1.7100000000000001E-2</v>
      </c>
      <c r="F17607" s="409">
        <v>43378.411377314813</v>
      </c>
      <c r="G17607" s="408">
        <v>0</v>
      </c>
    </row>
    <row r="17608" spans="1:7" ht="15" x14ac:dyDescent="0.2">
      <c r="A17608" s="407" t="s">
        <v>27739</v>
      </c>
      <c r="B17608" s="407" t="s">
        <v>27740</v>
      </c>
      <c r="C17608" s="408">
        <v>0</v>
      </c>
      <c r="D17608" s="408">
        <v>2.1499999999999998E-2</v>
      </c>
      <c r="E17608" s="408">
        <v>2.1499999999999998E-2</v>
      </c>
      <c r="F17608" s="409">
        <v>44881.429467592592</v>
      </c>
      <c r="G17608" s="408">
        <v>728</v>
      </c>
    </row>
    <row r="17609" spans="1:7" ht="15" x14ac:dyDescent="0.25">
      <c r="A17609" s="407" t="s">
        <v>38929</v>
      </c>
      <c r="B17609" s="407" t="s">
        <v>38930</v>
      </c>
      <c r="C17609" s="406"/>
      <c r="D17609" s="408">
        <v>0.15310000000000001</v>
      </c>
      <c r="E17609" s="408">
        <v>0.15310000000000001</v>
      </c>
      <c r="F17609" s="409">
        <v>45030.87226851852</v>
      </c>
      <c r="G17609" s="408">
        <v>0</v>
      </c>
    </row>
    <row r="17610" spans="1:7" ht="15" x14ac:dyDescent="0.2">
      <c r="A17610" s="407" t="s">
        <v>38931</v>
      </c>
      <c r="B17610" s="407" t="s">
        <v>38932</v>
      </c>
      <c r="C17610" s="408">
        <v>0</v>
      </c>
      <c r="D17610" s="408">
        <v>0.56369999999999998</v>
      </c>
      <c r="E17610" s="408">
        <v>0.56369999999999998</v>
      </c>
      <c r="F17610" s="409">
        <v>45030.871990740743</v>
      </c>
      <c r="G17610" s="408">
        <v>0</v>
      </c>
    </row>
    <row r="17611" spans="1:7" ht="15" x14ac:dyDescent="0.2">
      <c r="A17611" s="407" t="s">
        <v>38933</v>
      </c>
      <c r="B17611" s="407" t="s">
        <v>38934</v>
      </c>
      <c r="C17611" s="408">
        <v>0</v>
      </c>
      <c r="D17611" s="408">
        <v>0.27</v>
      </c>
      <c r="E17611" s="408">
        <v>0.27</v>
      </c>
      <c r="F17611" s="409">
        <v>45030.871516203704</v>
      </c>
      <c r="G17611" s="408">
        <v>0</v>
      </c>
    </row>
    <row r="17612" spans="1:7" ht="15" x14ac:dyDescent="0.25">
      <c r="A17612" s="407" t="s">
        <v>27741</v>
      </c>
      <c r="B17612" s="407" t="s">
        <v>27742</v>
      </c>
      <c r="C17612" s="406"/>
      <c r="D17612" s="406"/>
      <c r="E17612" s="406"/>
      <c r="F17612" s="409">
        <v>45058.40797453704</v>
      </c>
      <c r="G17612" s="408">
        <v>0</v>
      </c>
    </row>
    <row r="17613" spans="1:7" ht="15" x14ac:dyDescent="0.2">
      <c r="A17613" s="407" t="s">
        <v>27743</v>
      </c>
      <c r="B17613" s="407" t="s">
        <v>40447</v>
      </c>
      <c r="C17613" s="408">
        <v>0</v>
      </c>
      <c r="D17613" s="408">
        <v>1.7899999999999999E-3</v>
      </c>
      <c r="E17613" s="408">
        <v>1.7899999999999999E-3</v>
      </c>
      <c r="F17613" s="409">
        <v>45863.74114583333</v>
      </c>
      <c r="G17613" s="408">
        <v>143</v>
      </c>
    </row>
    <row r="17614" spans="1:7" ht="15" x14ac:dyDescent="0.2">
      <c r="A17614" s="407" t="s">
        <v>27744</v>
      </c>
      <c r="B17614" s="407" t="s">
        <v>27745</v>
      </c>
      <c r="C17614" s="408">
        <v>0</v>
      </c>
      <c r="D17614" s="408">
        <v>1.7899999999999999E-2</v>
      </c>
      <c r="E17614" s="408">
        <v>1.7899999999999999E-2</v>
      </c>
      <c r="F17614" s="409">
        <v>45889.337453703702</v>
      </c>
      <c r="G17614" s="408">
        <v>0</v>
      </c>
    </row>
    <row r="17615" spans="1:7" ht="15" x14ac:dyDescent="0.2">
      <c r="A17615" s="407" t="s">
        <v>27746</v>
      </c>
      <c r="B17615" s="407" t="s">
        <v>27747</v>
      </c>
      <c r="C17615" s="408">
        <v>0</v>
      </c>
      <c r="D17615" s="408">
        <v>0.15609999999999999</v>
      </c>
      <c r="E17615" s="408">
        <v>0.15609999999999999</v>
      </c>
      <c r="F17615" s="409">
        <v>45852.333032407405</v>
      </c>
      <c r="G17615" s="408">
        <v>3803</v>
      </c>
    </row>
    <row r="17616" spans="1:7" ht="15" x14ac:dyDescent="0.2">
      <c r="A17616" s="407" t="s">
        <v>27748</v>
      </c>
      <c r="B17616" s="407" t="s">
        <v>27749</v>
      </c>
      <c r="C17616" s="408">
        <v>0</v>
      </c>
      <c r="D17616" s="408">
        <v>0.13500000000000001</v>
      </c>
      <c r="E17616" s="408">
        <v>0.13500000000000001</v>
      </c>
      <c r="F17616" s="409">
        <v>46035.424513888887</v>
      </c>
      <c r="G17616" s="408">
        <v>745</v>
      </c>
    </row>
    <row r="17617" spans="1:7" ht="15" x14ac:dyDescent="0.2">
      <c r="A17617" s="407" t="s">
        <v>27750</v>
      </c>
      <c r="B17617" s="407" t="s">
        <v>27751</v>
      </c>
      <c r="C17617" s="408">
        <v>0</v>
      </c>
      <c r="D17617" s="408">
        <v>1.6199999999999999E-2</v>
      </c>
      <c r="E17617" s="408">
        <v>1.6199999999999999E-2</v>
      </c>
      <c r="F17617" s="409">
        <v>45159.020590277774</v>
      </c>
      <c r="G17617" s="408">
        <v>237</v>
      </c>
    </row>
    <row r="17618" spans="1:7" ht="15" x14ac:dyDescent="0.2">
      <c r="A17618" s="407" t="s">
        <v>27752</v>
      </c>
      <c r="B17618" s="407" t="s">
        <v>40446</v>
      </c>
      <c r="C17618" s="408">
        <v>0</v>
      </c>
      <c r="D17618" s="408">
        <v>1.0384829311100501E-2</v>
      </c>
      <c r="E17618" s="408">
        <v>1.0384829311100501E-2</v>
      </c>
      <c r="F17618" s="409">
        <v>45854.619560185187</v>
      </c>
      <c r="G17618" s="408">
        <v>653</v>
      </c>
    </row>
    <row r="17619" spans="1:7" ht="15" x14ac:dyDescent="0.2">
      <c r="A17619" s="407" t="s">
        <v>27753</v>
      </c>
      <c r="B17619" s="407" t="s">
        <v>27754</v>
      </c>
      <c r="C17619" s="408">
        <v>0</v>
      </c>
      <c r="D17619" s="408">
        <v>0.1114</v>
      </c>
      <c r="E17619" s="408">
        <v>0.1114</v>
      </c>
      <c r="F17619" s="409">
        <v>46042.391412037039</v>
      </c>
      <c r="G17619" s="408">
        <v>99</v>
      </c>
    </row>
    <row r="17620" spans="1:7" ht="15" x14ac:dyDescent="0.2">
      <c r="A17620" s="407" t="s">
        <v>27755</v>
      </c>
      <c r="B17620" s="407" t="s">
        <v>27756</v>
      </c>
      <c r="C17620" s="408">
        <v>0</v>
      </c>
      <c r="D17620" s="408">
        <v>9.2799999999999994E-2</v>
      </c>
      <c r="E17620" s="408">
        <v>9.2799999999999994E-2</v>
      </c>
      <c r="F17620" s="409">
        <v>45910.278182870374</v>
      </c>
      <c r="G17620" s="408">
        <v>0</v>
      </c>
    </row>
    <row r="17621" spans="1:7" ht="15" x14ac:dyDescent="0.2">
      <c r="A17621" s="407" t="s">
        <v>27757</v>
      </c>
      <c r="B17621" s="407" t="s">
        <v>27758</v>
      </c>
      <c r="C17621" s="408">
        <v>0</v>
      </c>
      <c r="D17621" s="408">
        <v>1.3572</v>
      </c>
      <c r="E17621" s="408">
        <v>1.3572</v>
      </c>
      <c r="F17621" s="409">
        <v>44683.996608796297</v>
      </c>
      <c r="G17621" s="408">
        <v>0</v>
      </c>
    </row>
    <row r="17622" spans="1:7" ht="15" x14ac:dyDescent="0.2">
      <c r="A17622" s="407" t="s">
        <v>27759</v>
      </c>
      <c r="B17622" s="407" t="s">
        <v>27760</v>
      </c>
      <c r="C17622" s="408">
        <v>0</v>
      </c>
      <c r="D17622" s="408">
        <v>5.04E-2</v>
      </c>
      <c r="E17622" s="408">
        <v>5.04E-2</v>
      </c>
      <c r="F17622" s="409">
        <v>45803.301157407404</v>
      </c>
      <c r="G17622" s="408">
        <v>104</v>
      </c>
    </row>
    <row r="17623" spans="1:7" ht="15" x14ac:dyDescent="0.2">
      <c r="A17623" s="407" t="s">
        <v>27761</v>
      </c>
      <c r="B17623" s="407" t="s">
        <v>27762</v>
      </c>
      <c r="C17623" s="408">
        <v>0</v>
      </c>
      <c r="D17623" s="408">
        <v>7.1529999999999996E-2</v>
      </c>
      <c r="E17623" s="408">
        <v>7.1529999999999996E-2</v>
      </c>
      <c r="F17623" s="409">
        <v>45959.311863425923</v>
      </c>
      <c r="G17623" s="408">
        <v>365</v>
      </c>
    </row>
    <row r="17624" spans="1:7" ht="15" x14ac:dyDescent="0.2">
      <c r="A17624" s="407" t="s">
        <v>27763</v>
      </c>
      <c r="B17624" s="407" t="s">
        <v>27764</v>
      </c>
      <c r="C17624" s="408">
        <v>0</v>
      </c>
      <c r="D17624" s="408">
        <v>7.8600000000000003E-2</v>
      </c>
      <c r="E17624" s="408">
        <v>7.8600000000000003E-2</v>
      </c>
      <c r="F17624" s="409">
        <v>43032.649942129632</v>
      </c>
      <c r="G17624" s="408">
        <v>0</v>
      </c>
    </row>
    <row r="17625" spans="1:7" ht="15" x14ac:dyDescent="0.2">
      <c r="A17625" s="407" t="s">
        <v>27765</v>
      </c>
      <c r="B17625" s="407" t="s">
        <v>27766</v>
      </c>
      <c r="C17625" s="408">
        <v>0</v>
      </c>
      <c r="D17625" s="408">
        <v>0.1232</v>
      </c>
      <c r="E17625" s="408">
        <v>0.1232</v>
      </c>
      <c r="F17625" s="409">
        <v>45891.491990740738</v>
      </c>
      <c r="G17625" s="408">
        <v>0</v>
      </c>
    </row>
    <row r="17626" spans="1:7" ht="15" x14ac:dyDescent="0.2">
      <c r="A17626" s="407" t="s">
        <v>27767</v>
      </c>
      <c r="B17626" s="407" t="s">
        <v>27768</v>
      </c>
      <c r="C17626" s="408">
        <v>0</v>
      </c>
      <c r="D17626" s="408">
        <v>8.875024456830849E-2</v>
      </c>
      <c r="E17626" s="408">
        <v>8.875024456830849E-2</v>
      </c>
      <c r="F17626" s="409">
        <v>45133.568599537037</v>
      </c>
      <c r="G17626" s="408">
        <v>340</v>
      </c>
    </row>
    <row r="17627" spans="1:7" ht="15" x14ac:dyDescent="0.2">
      <c r="A17627" s="407" t="s">
        <v>27769</v>
      </c>
      <c r="B17627" s="407" t="s">
        <v>27770</v>
      </c>
      <c r="C17627" s="408">
        <v>0</v>
      </c>
      <c r="D17627" s="408">
        <v>5.1400000000000001E-2</v>
      </c>
      <c r="E17627" s="408">
        <v>5.1400000000000001E-2</v>
      </c>
      <c r="F17627" s="409">
        <v>45959.312303240738</v>
      </c>
      <c r="G17627" s="408">
        <v>56</v>
      </c>
    </row>
    <row r="17628" spans="1:7" ht="15" x14ac:dyDescent="0.2">
      <c r="A17628" s="407" t="s">
        <v>27771</v>
      </c>
      <c r="B17628" s="407" t="s">
        <v>27772</v>
      </c>
      <c r="C17628" s="408">
        <v>0</v>
      </c>
      <c r="D17628" s="408">
        <v>0.29799999999999999</v>
      </c>
      <c r="E17628" s="408">
        <v>0.29799999999999999</v>
      </c>
      <c r="F17628" s="409">
        <v>45133.597766203704</v>
      </c>
      <c r="G17628" s="408">
        <v>200</v>
      </c>
    </row>
    <row r="17629" spans="1:7" ht="15" x14ac:dyDescent="0.2">
      <c r="A17629" s="407" t="s">
        <v>27773</v>
      </c>
      <c r="B17629" s="407" t="s">
        <v>27774</v>
      </c>
      <c r="C17629" s="408">
        <v>0</v>
      </c>
      <c r="D17629" s="408">
        <v>2.1999999999999999E-2</v>
      </c>
      <c r="E17629" s="408">
        <v>2.1999999999999999E-2</v>
      </c>
      <c r="F17629" s="409">
        <v>45133.597800925927</v>
      </c>
      <c r="G17629" s="408">
        <v>1280</v>
      </c>
    </row>
    <row r="17630" spans="1:7" ht="15" x14ac:dyDescent="0.2">
      <c r="A17630" s="407" t="s">
        <v>27775</v>
      </c>
      <c r="B17630" s="407" t="s">
        <v>27776</v>
      </c>
      <c r="C17630" s="408">
        <v>0</v>
      </c>
      <c r="D17630" s="408">
        <v>5.382E-2</v>
      </c>
      <c r="E17630" s="408">
        <v>5.382E-2</v>
      </c>
      <c r="F17630" s="409">
        <v>45133.568761574075</v>
      </c>
      <c r="G17630" s="408">
        <v>214</v>
      </c>
    </row>
    <row r="17631" spans="1:7" ht="15" x14ac:dyDescent="0.2">
      <c r="A17631" s="407" t="s">
        <v>27777</v>
      </c>
      <c r="B17631" s="407" t="s">
        <v>27778</v>
      </c>
      <c r="C17631" s="408">
        <v>0</v>
      </c>
      <c r="D17631" s="408">
        <v>0.72</v>
      </c>
      <c r="E17631" s="408">
        <v>0.72</v>
      </c>
      <c r="F17631" s="409">
        <v>45273.628020833334</v>
      </c>
      <c r="G17631" s="408">
        <v>0</v>
      </c>
    </row>
    <row r="17632" spans="1:7" ht="15" x14ac:dyDescent="0.2">
      <c r="A17632" s="407" t="s">
        <v>27779</v>
      </c>
      <c r="B17632" s="407" t="s">
        <v>27780</v>
      </c>
      <c r="C17632" s="408">
        <v>0</v>
      </c>
      <c r="D17632" s="408">
        <v>4.8599999999999997E-2</v>
      </c>
      <c r="E17632" s="408">
        <v>4.8599999999999997E-2</v>
      </c>
      <c r="F17632" s="409">
        <v>45891.414849537039</v>
      </c>
      <c r="G17632" s="408">
        <v>0</v>
      </c>
    </row>
    <row r="17633" spans="1:7" ht="15" x14ac:dyDescent="0.25">
      <c r="A17633" s="407" t="s">
        <v>38935</v>
      </c>
      <c r="B17633" s="407" t="s">
        <v>38936</v>
      </c>
      <c r="C17633" s="406"/>
      <c r="D17633" s="408">
        <v>0.12759999999999999</v>
      </c>
      <c r="E17633" s="408">
        <v>0.12759999999999999</v>
      </c>
      <c r="F17633" s="409">
        <v>43381.374120370368</v>
      </c>
      <c r="G17633" s="408">
        <v>0</v>
      </c>
    </row>
    <row r="17634" spans="1:7" ht="15" x14ac:dyDescent="0.2">
      <c r="A17634" s="407" t="s">
        <v>27781</v>
      </c>
      <c r="B17634" s="407" t="s">
        <v>27782</v>
      </c>
      <c r="C17634" s="408">
        <v>0</v>
      </c>
      <c r="D17634" s="408">
        <v>0.10199999999999999</v>
      </c>
      <c r="E17634" s="408">
        <v>0.10199999999999999</v>
      </c>
      <c r="F17634" s="409">
        <v>45133.568645833337</v>
      </c>
      <c r="G17634" s="408">
        <v>208</v>
      </c>
    </row>
    <row r="17635" spans="1:7" ht="15" x14ac:dyDescent="0.2">
      <c r="A17635" s="407" t="s">
        <v>27783</v>
      </c>
      <c r="B17635" s="407" t="s">
        <v>27784</v>
      </c>
      <c r="C17635" s="408">
        <v>0</v>
      </c>
      <c r="D17635" s="408">
        <v>4.5999999999999999E-2</v>
      </c>
      <c r="E17635" s="408">
        <v>4.5999999999999999E-2</v>
      </c>
      <c r="F17635" s="409">
        <v>45133.568680555552</v>
      </c>
      <c r="G17635" s="408">
        <v>0</v>
      </c>
    </row>
    <row r="17636" spans="1:7" ht="15" x14ac:dyDescent="0.2">
      <c r="A17636" s="407" t="s">
        <v>27785</v>
      </c>
      <c r="B17636" s="407" t="s">
        <v>27786</v>
      </c>
      <c r="C17636" s="408">
        <v>0</v>
      </c>
      <c r="D17636" s="408">
        <v>1.5800000000000002E-2</v>
      </c>
      <c r="E17636" s="408">
        <v>1.5800000000000002E-2</v>
      </c>
      <c r="F17636" s="409">
        <v>45547.295613425929</v>
      </c>
      <c r="G17636" s="408">
        <v>1016</v>
      </c>
    </row>
    <row r="17637" spans="1:7" ht="15" x14ac:dyDescent="0.2">
      <c r="A17637" s="407" t="s">
        <v>27787</v>
      </c>
      <c r="B17637" s="407" t="s">
        <v>27788</v>
      </c>
      <c r="C17637" s="408">
        <v>0</v>
      </c>
      <c r="D17637" s="408">
        <v>0.21929999999999999</v>
      </c>
      <c r="E17637" s="408">
        <v>0.21929999999999999</v>
      </c>
      <c r="F17637" s="409">
        <v>45889.591608796298</v>
      </c>
      <c r="G17637" s="408">
        <v>0</v>
      </c>
    </row>
    <row r="17638" spans="1:7" ht="15" x14ac:dyDescent="0.2">
      <c r="A17638" s="407" t="s">
        <v>27789</v>
      </c>
      <c r="B17638" s="407" t="s">
        <v>27790</v>
      </c>
      <c r="C17638" s="408">
        <v>0</v>
      </c>
      <c r="D17638" s="408">
        <v>0.42130000000000001</v>
      </c>
      <c r="E17638" s="408">
        <v>0.42130000000000001</v>
      </c>
      <c r="F17638" s="409">
        <v>45133.568726851852</v>
      </c>
      <c r="G17638" s="408">
        <v>1671</v>
      </c>
    </row>
    <row r="17639" spans="1:7" ht="15" x14ac:dyDescent="0.2">
      <c r="A17639" s="407" t="s">
        <v>27791</v>
      </c>
      <c r="B17639" s="407" t="s">
        <v>27792</v>
      </c>
      <c r="C17639" s="408">
        <v>0</v>
      </c>
      <c r="D17639" s="408">
        <v>9.3072355284658168E-2</v>
      </c>
      <c r="E17639" s="408">
        <v>9.3072355284658168E-2</v>
      </c>
      <c r="F17639" s="409">
        <v>45831.304108796299</v>
      </c>
      <c r="G17639" s="408">
        <v>61</v>
      </c>
    </row>
    <row r="17640" spans="1:7" ht="15" x14ac:dyDescent="0.25">
      <c r="A17640" s="407" t="s">
        <v>27793</v>
      </c>
      <c r="B17640" s="407" t="s">
        <v>27794</v>
      </c>
      <c r="C17640" s="406"/>
      <c r="D17640" s="408">
        <v>6.2899999999999998E-2</v>
      </c>
      <c r="E17640" s="408">
        <v>6.2899999999999998E-2</v>
      </c>
      <c r="F17640" s="409">
        <v>43032.650208333333</v>
      </c>
      <c r="G17640" s="408">
        <v>0</v>
      </c>
    </row>
    <row r="17641" spans="1:7" ht="15" x14ac:dyDescent="0.25">
      <c r="A17641" s="407" t="s">
        <v>38937</v>
      </c>
      <c r="B17641" s="407" t="s">
        <v>38938</v>
      </c>
      <c r="C17641" s="406"/>
      <c r="D17641" s="408">
        <v>0.25800000000000001</v>
      </c>
      <c r="E17641" s="408">
        <v>0.25800000000000001</v>
      </c>
      <c r="F17641" s="409">
        <v>44336.940706018519</v>
      </c>
      <c r="G17641" s="408">
        <v>0</v>
      </c>
    </row>
    <row r="17642" spans="1:7" ht="15" x14ac:dyDescent="0.25">
      <c r="A17642" s="407" t="s">
        <v>38939</v>
      </c>
      <c r="B17642" s="407" t="s">
        <v>38940</v>
      </c>
      <c r="C17642" s="406"/>
      <c r="D17642" s="408">
        <v>0.29399999999999998</v>
      </c>
      <c r="E17642" s="408">
        <v>0.29399999999999998</v>
      </c>
      <c r="F17642" s="409">
        <v>43381.378750000003</v>
      </c>
      <c r="G17642" s="408">
        <v>0</v>
      </c>
    </row>
    <row r="17643" spans="1:7" ht="15" x14ac:dyDescent="0.2">
      <c r="A17643" s="407" t="s">
        <v>27795</v>
      </c>
      <c r="B17643" s="407" t="s">
        <v>27796</v>
      </c>
      <c r="C17643" s="408">
        <v>0</v>
      </c>
      <c r="D17643" s="408">
        <v>2.3099999999999999E-2</v>
      </c>
      <c r="E17643" s="408">
        <v>2.3099999999999999E-2</v>
      </c>
      <c r="F17643" s="409">
        <v>44881.438877314817</v>
      </c>
      <c r="G17643" s="408">
        <v>0</v>
      </c>
    </row>
    <row r="17644" spans="1:7" ht="15" x14ac:dyDescent="0.2">
      <c r="A17644" s="407" t="s">
        <v>38941</v>
      </c>
      <c r="B17644" s="407" t="s">
        <v>38942</v>
      </c>
      <c r="C17644" s="408">
        <v>0</v>
      </c>
      <c r="D17644" s="408">
        <v>1.4999999999999999E-2</v>
      </c>
      <c r="E17644" s="408">
        <v>1.4999999999999999E-2</v>
      </c>
      <c r="F17644" s="409">
        <v>43032.650324074071</v>
      </c>
      <c r="G17644" s="408">
        <v>0</v>
      </c>
    </row>
    <row r="17645" spans="1:7" ht="15" x14ac:dyDescent="0.2">
      <c r="A17645" s="407" t="s">
        <v>27797</v>
      </c>
      <c r="B17645" s="407" t="s">
        <v>27798</v>
      </c>
      <c r="C17645" s="408">
        <v>0</v>
      </c>
      <c r="D17645" s="408">
        <v>0.24495</v>
      </c>
      <c r="E17645" s="408">
        <v>0.24495</v>
      </c>
      <c r="F17645" s="409">
        <v>45133.568495370368</v>
      </c>
      <c r="G17645" s="408">
        <v>0</v>
      </c>
    </row>
    <row r="17646" spans="1:7" ht="15" x14ac:dyDescent="0.25">
      <c r="A17646" s="407" t="s">
        <v>27799</v>
      </c>
      <c r="B17646" s="407" t="s">
        <v>27800</v>
      </c>
      <c r="C17646" s="406"/>
      <c r="D17646" s="408">
        <v>7.4499999999999997E-2</v>
      </c>
      <c r="E17646" s="408">
        <v>7.4499999999999997E-2</v>
      </c>
      <c r="F17646" s="409">
        <v>44516.390914351854</v>
      </c>
      <c r="G17646" s="408">
        <v>0</v>
      </c>
    </row>
    <row r="17647" spans="1:7" ht="15" x14ac:dyDescent="0.2">
      <c r="A17647" s="407" t="s">
        <v>27801</v>
      </c>
      <c r="B17647" s="407" t="s">
        <v>27802</v>
      </c>
      <c r="C17647" s="408">
        <v>0</v>
      </c>
      <c r="D17647" s="408">
        <v>7.4999999999999997E-2</v>
      </c>
      <c r="E17647" s="408">
        <v>7.4999999999999997E-2</v>
      </c>
      <c r="F17647" s="409">
        <v>44516.391261574077</v>
      </c>
      <c r="G17647" s="408">
        <v>0</v>
      </c>
    </row>
    <row r="17648" spans="1:7" ht="15" x14ac:dyDescent="0.2">
      <c r="A17648" s="407" t="s">
        <v>27803</v>
      </c>
      <c r="B17648" s="407" t="s">
        <v>27804</v>
      </c>
      <c r="C17648" s="408">
        <v>0</v>
      </c>
      <c r="D17648" s="408">
        <v>0.20300000000000001</v>
      </c>
      <c r="E17648" s="408">
        <v>0.20300000000000001</v>
      </c>
      <c r="F17648" s="409">
        <v>45372.383506944447</v>
      </c>
      <c r="G17648" s="408">
        <v>73</v>
      </c>
    </row>
    <row r="17649" spans="1:7" ht="15" x14ac:dyDescent="0.2">
      <c r="A17649" s="407" t="s">
        <v>27805</v>
      </c>
      <c r="B17649" s="407" t="s">
        <v>33189</v>
      </c>
      <c r="C17649" s="408">
        <v>0</v>
      </c>
      <c r="D17649" s="408">
        <v>0.34089999999999998</v>
      </c>
      <c r="E17649" s="408">
        <v>0.34089999999999998</v>
      </c>
      <c r="F17649" s="409">
        <v>45391.697418981479</v>
      </c>
      <c r="G17649" s="408">
        <v>0</v>
      </c>
    </row>
    <row r="17650" spans="1:7" ht="15" x14ac:dyDescent="0.25">
      <c r="A17650" s="407" t="s">
        <v>38943</v>
      </c>
      <c r="B17650" s="407" t="s">
        <v>38944</v>
      </c>
      <c r="C17650" s="406"/>
      <c r="D17650" s="406"/>
      <c r="E17650" s="406"/>
      <c r="F17650" s="409">
        <v>43381.380185185182</v>
      </c>
      <c r="G17650" s="408">
        <v>0</v>
      </c>
    </row>
    <row r="17651" spans="1:7" ht="15" x14ac:dyDescent="0.2">
      <c r="A17651" s="407" t="s">
        <v>38945</v>
      </c>
      <c r="B17651" s="407" t="s">
        <v>38946</v>
      </c>
      <c r="C17651" s="408">
        <v>0</v>
      </c>
      <c r="D17651" s="408">
        <v>0.10920000000000001</v>
      </c>
      <c r="E17651" s="408">
        <v>0.10920000000000001</v>
      </c>
      <c r="F17651" s="409">
        <v>43381.380798611113</v>
      </c>
      <c r="G17651" s="408">
        <v>0</v>
      </c>
    </row>
    <row r="17652" spans="1:7" ht="15" x14ac:dyDescent="0.2">
      <c r="A17652" s="407" t="s">
        <v>27806</v>
      </c>
      <c r="B17652" s="407" t="s">
        <v>27807</v>
      </c>
      <c r="C17652" s="408">
        <v>0</v>
      </c>
      <c r="D17652" s="408">
        <v>6.7500000000000004E-2</v>
      </c>
      <c r="E17652" s="408">
        <v>6.7500000000000004E-2</v>
      </c>
      <c r="F17652" s="409">
        <v>45959.43408564815</v>
      </c>
      <c r="G17652" s="408">
        <v>0</v>
      </c>
    </row>
    <row r="17653" spans="1:7" ht="15" x14ac:dyDescent="0.2">
      <c r="A17653" s="407" t="s">
        <v>38947</v>
      </c>
      <c r="B17653" s="407" t="s">
        <v>38948</v>
      </c>
      <c r="C17653" s="408">
        <v>0</v>
      </c>
      <c r="D17653" s="408">
        <v>5.0110000000000002E-2</v>
      </c>
      <c r="E17653" s="408">
        <v>5.0110000000000002E-2</v>
      </c>
      <c r="F17653" s="409">
        <v>43381.381284722222</v>
      </c>
      <c r="G17653" s="408">
        <v>0</v>
      </c>
    </row>
    <row r="17654" spans="1:7" ht="15" x14ac:dyDescent="0.2">
      <c r="A17654" s="407" t="s">
        <v>27808</v>
      </c>
      <c r="B17654" s="407" t="s">
        <v>27809</v>
      </c>
      <c r="C17654" s="408">
        <v>0</v>
      </c>
      <c r="D17654" s="408">
        <v>5.1400000000000001E-2</v>
      </c>
      <c r="E17654" s="408">
        <v>5.1400000000000001E-2</v>
      </c>
      <c r="F17654" s="409">
        <v>45132.550694444442</v>
      </c>
      <c r="G17654" s="408">
        <v>925</v>
      </c>
    </row>
    <row r="17655" spans="1:7" ht="15" x14ac:dyDescent="0.2">
      <c r="A17655" s="407" t="s">
        <v>27810</v>
      </c>
      <c r="B17655" s="407" t="s">
        <v>27811</v>
      </c>
      <c r="C17655" s="408">
        <v>0</v>
      </c>
      <c r="D17655" s="408">
        <v>0.16159999999999999</v>
      </c>
      <c r="E17655" s="408">
        <v>0.16159999999999999</v>
      </c>
      <c r="F17655" s="409">
        <v>45132.601782407408</v>
      </c>
      <c r="G17655" s="408">
        <v>0</v>
      </c>
    </row>
    <row r="17656" spans="1:7" ht="15" x14ac:dyDescent="0.2">
      <c r="A17656" s="407" t="s">
        <v>27812</v>
      </c>
      <c r="B17656" s="407" t="s">
        <v>27813</v>
      </c>
      <c r="C17656" s="408">
        <v>0</v>
      </c>
      <c r="D17656" s="408">
        <v>3.6579841897233199E-2</v>
      </c>
      <c r="E17656" s="408">
        <v>3.6579841897233199E-2</v>
      </c>
      <c r="F17656" s="409">
        <v>45645.29855324074</v>
      </c>
      <c r="G17656" s="408">
        <v>247</v>
      </c>
    </row>
    <row r="17657" spans="1:7" ht="15" x14ac:dyDescent="0.2">
      <c r="A17657" s="407" t="s">
        <v>27814</v>
      </c>
      <c r="B17657" s="407" t="s">
        <v>27815</v>
      </c>
      <c r="C17657" s="408">
        <v>0</v>
      </c>
      <c r="D17657" s="408">
        <v>2.3E-2</v>
      </c>
      <c r="E17657" s="408">
        <v>2.3E-2</v>
      </c>
      <c r="F17657" s="409">
        <v>45132.611458333333</v>
      </c>
      <c r="G17657" s="408">
        <v>1496</v>
      </c>
    </row>
    <row r="17658" spans="1:7" ht="15" x14ac:dyDescent="0.2">
      <c r="A17658" s="407" t="s">
        <v>27816</v>
      </c>
      <c r="B17658" s="407" t="s">
        <v>27817</v>
      </c>
      <c r="C17658" s="408">
        <v>0</v>
      </c>
      <c r="D17658" s="408">
        <v>2.7400000000000001E-2</v>
      </c>
      <c r="E17658" s="408">
        <v>2.7400000000000001E-2</v>
      </c>
      <c r="F17658" s="409">
        <v>45931.320081018515</v>
      </c>
      <c r="G17658" s="408">
        <v>0</v>
      </c>
    </row>
    <row r="17659" spans="1:7" ht="15" x14ac:dyDescent="0.2">
      <c r="A17659" s="407" t="s">
        <v>27818</v>
      </c>
      <c r="B17659" s="407" t="s">
        <v>27819</v>
      </c>
      <c r="C17659" s="408">
        <v>0</v>
      </c>
      <c r="D17659" s="408">
        <v>1.6299999999999999E-2</v>
      </c>
      <c r="E17659" s="408">
        <v>1.6299999999999999E-2</v>
      </c>
      <c r="F17659" s="409">
        <v>45212.354791666665</v>
      </c>
      <c r="G17659" s="408">
        <v>20265</v>
      </c>
    </row>
    <row r="17660" spans="1:7" ht="15" x14ac:dyDescent="0.2">
      <c r="A17660" s="407" t="s">
        <v>27820</v>
      </c>
      <c r="B17660" s="407" t="s">
        <v>27821</v>
      </c>
      <c r="C17660" s="408">
        <v>0</v>
      </c>
      <c r="D17660" s="408">
        <v>2.8500000000000001E-2</v>
      </c>
      <c r="E17660" s="408">
        <v>2.8500000000000001E-2</v>
      </c>
      <c r="F17660" s="409">
        <v>45629.488379629627</v>
      </c>
      <c r="G17660" s="408">
        <v>711</v>
      </c>
    </row>
    <row r="17661" spans="1:7" ht="15" x14ac:dyDescent="0.2">
      <c r="A17661" s="407" t="s">
        <v>27822</v>
      </c>
      <c r="B17661" s="407" t="s">
        <v>27823</v>
      </c>
      <c r="C17661" s="408">
        <v>0</v>
      </c>
      <c r="D17661" s="408">
        <v>2.4199999999999999E-2</v>
      </c>
      <c r="E17661" s="408">
        <v>2.4199999999999999E-2</v>
      </c>
      <c r="F17661" s="409">
        <v>45132.611331018517</v>
      </c>
      <c r="G17661" s="408">
        <v>115</v>
      </c>
    </row>
    <row r="17662" spans="1:7" ht="15" x14ac:dyDescent="0.2">
      <c r="A17662" s="407" t="s">
        <v>27824</v>
      </c>
      <c r="B17662" s="407" t="s">
        <v>27825</v>
      </c>
      <c r="C17662" s="408">
        <v>0</v>
      </c>
      <c r="D17662" s="408">
        <v>5.0700000000000002E-2</v>
      </c>
      <c r="E17662" s="408">
        <v>5.0700000000000002E-2</v>
      </c>
      <c r="F17662" s="409">
        <v>45217.376342592594</v>
      </c>
      <c r="G17662" s="408">
        <v>819</v>
      </c>
    </row>
    <row r="17663" spans="1:7" ht="15" x14ac:dyDescent="0.2">
      <c r="A17663" s="407" t="s">
        <v>27826</v>
      </c>
      <c r="B17663" s="407" t="s">
        <v>27827</v>
      </c>
      <c r="C17663" s="408">
        <v>0</v>
      </c>
      <c r="D17663" s="408">
        <v>1.5900000000000001E-2</v>
      </c>
      <c r="E17663" s="408">
        <v>1.5900000000000001E-2</v>
      </c>
      <c r="F17663" s="409">
        <v>45132.611550925925</v>
      </c>
      <c r="G17663" s="408">
        <v>108</v>
      </c>
    </row>
    <row r="17664" spans="1:7" ht="15" x14ac:dyDescent="0.2">
      <c r="A17664" s="407" t="s">
        <v>27828</v>
      </c>
      <c r="B17664" s="407" t="s">
        <v>27829</v>
      </c>
      <c r="C17664" s="408">
        <v>0</v>
      </c>
      <c r="D17664" s="408">
        <v>2.0299999999999999E-2</v>
      </c>
      <c r="E17664" s="408">
        <v>2.0299999999999999E-2</v>
      </c>
      <c r="F17664" s="409">
        <v>44523.480312500003</v>
      </c>
      <c r="G17664" s="408">
        <v>0</v>
      </c>
    </row>
    <row r="17665" spans="1:7" ht="15" x14ac:dyDescent="0.2">
      <c r="A17665" s="407" t="s">
        <v>27830</v>
      </c>
      <c r="B17665" s="407" t="s">
        <v>27831</v>
      </c>
      <c r="C17665" s="408">
        <v>0</v>
      </c>
      <c r="D17665" s="408">
        <v>4.58E-2</v>
      </c>
      <c r="E17665" s="408">
        <v>4.58E-2</v>
      </c>
      <c r="F17665" s="409">
        <v>45132.476875</v>
      </c>
      <c r="G17665" s="408">
        <v>1210</v>
      </c>
    </row>
    <row r="17666" spans="1:7" ht="15" x14ac:dyDescent="0.2">
      <c r="A17666" s="407" t="s">
        <v>27832</v>
      </c>
      <c r="B17666" s="407" t="s">
        <v>27833</v>
      </c>
      <c r="C17666" s="408">
        <v>0</v>
      </c>
      <c r="D17666" s="408">
        <v>7.2300000000000003E-2</v>
      </c>
      <c r="E17666" s="408">
        <v>7.2300000000000003E-2</v>
      </c>
      <c r="F17666" s="409">
        <v>45889.589155092595</v>
      </c>
      <c r="G17666" s="408">
        <v>0</v>
      </c>
    </row>
    <row r="17667" spans="1:7" ht="15" x14ac:dyDescent="0.2">
      <c r="A17667" s="407" t="s">
        <v>27834</v>
      </c>
      <c r="B17667" s="407" t="s">
        <v>27835</v>
      </c>
      <c r="C17667" s="408">
        <v>0</v>
      </c>
      <c r="D17667" s="408">
        <v>6.0000000000000001E-3</v>
      </c>
      <c r="E17667" s="408">
        <v>6.0000000000000001E-3</v>
      </c>
      <c r="F17667" s="409">
        <v>45132.611585648148</v>
      </c>
      <c r="G17667" s="408">
        <v>92</v>
      </c>
    </row>
    <row r="17668" spans="1:7" ht="15" x14ac:dyDescent="0.2">
      <c r="A17668" s="407" t="s">
        <v>27836</v>
      </c>
      <c r="B17668" s="407" t="s">
        <v>27837</v>
      </c>
      <c r="C17668" s="408">
        <v>0</v>
      </c>
      <c r="D17668" s="408">
        <v>0.17469999999999999</v>
      </c>
      <c r="E17668" s="408">
        <v>0.17469999999999999</v>
      </c>
      <c r="F17668" s="409">
        <v>44008.503599537034</v>
      </c>
      <c r="G17668" s="408">
        <v>0</v>
      </c>
    </row>
    <row r="17669" spans="1:7" ht="15" x14ac:dyDescent="0.2">
      <c r="A17669" s="407" t="s">
        <v>27838</v>
      </c>
      <c r="B17669" s="407" t="s">
        <v>27839</v>
      </c>
      <c r="C17669" s="408">
        <v>0</v>
      </c>
      <c r="D17669" s="408">
        <v>5.6399999999999999E-2</v>
      </c>
      <c r="E17669" s="408">
        <v>5.6399999999999999E-2</v>
      </c>
      <c r="F17669" s="409">
        <v>45132.550810185188</v>
      </c>
      <c r="G17669" s="408">
        <v>786</v>
      </c>
    </row>
    <row r="17670" spans="1:7" ht="15" x14ac:dyDescent="0.2">
      <c r="A17670" s="407" t="s">
        <v>27840</v>
      </c>
      <c r="B17670" s="407" t="s">
        <v>27841</v>
      </c>
      <c r="C17670" s="408">
        <v>0</v>
      </c>
      <c r="D17670" s="408">
        <v>1.6799999999999999E-2</v>
      </c>
      <c r="E17670" s="408">
        <v>1.6799999999999999E-2</v>
      </c>
      <c r="F17670" s="409">
        <v>45132.550763888888</v>
      </c>
      <c r="G17670" s="408">
        <v>1789</v>
      </c>
    </row>
    <row r="17671" spans="1:7" ht="15" x14ac:dyDescent="0.2">
      <c r="A17671" s="407" t="s">
        <v>27842</v>
      </c>
      <c r="B17671" s="407" t="s">
        <v>27843</v>
      </c>
      <c r="C17671" s="408">
        <v>0</v>
      </c>
      <c r="D17671" s="408">
        <v>1.7999999999999999E-2</v>
      </c>
      <c r="E17671" s="408">
        <v>1.7999999999999999E-2</v>
      </c>
      <c r="F17671" s="409">
        <v>45132.55064814815</v>
      </c>
      <c r="G17671" s="408">
        <v>199</v>
      </c>
    </row>
    <row r="17672" spans="1:7" ht="15" x14ac:dyDescent="0.2">
      <c r="A17672" s="407" t="s">
        <v>27844</v>
      </c>
      <c r="B17672" s="407" t="s">
        <v>27845</v>
      </c>
      <c r="C17672" s="408">
        <v>0</v>
      </c>
      <c r="D17672" s="408">
        <v>0.30580000000000002</v>
      </c>
      <c r="E17672" s="408">
        <v>0.30580000000000002</v>
      </c>
      <c r="F17672" s="409">
        <v>44523.47587962963</v>
      </c>
      <c r="G17672" s="408">
        <v>0</v>
      </c>
    </row>
    <row r="17673" spans="1:7" ht="15" x14ac:dyDescent="0.2">
      <c r="A17673" s="407" t="s">
        <v>38949</v>
      </c>
      <c r="B17673" s="407" t="s">
        <v>38950</v>
      </c>
      <c r="C17673" s="408">
        <v>0</v>
      </c>
      <c r="D17673" s="408">
        <v>9.9199999999999997E-2</v>
      </c>
      <c r="E17673" s="408">
        <v>9.9199999999999997E-2</v>
      </c>
      <c r="F17673" s="409">
        <v>43388.328460648147</v>
      </c>
      <c r="G17673" s="408">
        <v>0</v>
      </c>
    </row>
    <row r="17674" spans="1:7" ht="15" x14ac:dyDescent="0.2">
      <c r="A17674" s="407" t="s">
        <v>27846</v>
      </c>
      <c r="B17674" s="407" t="s">
        <v>27847</v>
      </c>
      <c r="C17674" s="408">
        <v>0</v>
      </c>
      <c r="D17674" s="408">
        <v>0.17280000000000001</v>
      </c>
      <c r="E17674" s="408">
        <v>0.17280000000000001</v>
      </c>
      <c r="F17674" s="409">
        <v>44011.361828703702</v>
      </c>
      <c r="G17674" s="408">
        <v>0</v>
      </c>
    </row>
    <row r="17675" spans="1:7" ht="15" x14ac:dyDescent="0.2">
      <c r="A17675" s="407" t="s">
        <v>38951</v>
      </c>
      <c r="B17675" s="407" t="s">
        <v>38952</v>
      </c>
      <c r="C17675" s="408">
        <v>0</v>
      </c>
      <c r="D17675" s="408">
        <v>0.09</v>
      </c>
      <c r="E17675" s="408">
        <v>0.09</v>
      </c>
      <c r="F17675" s="409">
        <v>44834.423344907409</v>
      </c>
      <c r="G17675" s="408">
        <v>0</v>
      </c>
    </row>
    <row r="17676" spans="1:7" ht="15" x14ac:dyDescent="0.2">
      <c r="A17676" s="407" t="s">
        <v>27848</v>
      </c>
      <c r="B17676" s="407" t="s">
        <v>27849</v>
      </c>
      <c r="C17676" s="408">
        <v>0</v>
      </c>
      <c r="D17676" s="408">
        <v>0.1154</v>
      </c>
      <c r="E17676" s="408">
        <v>0.1154</v>
      </c>
      <c r="F17676" s="409">
        <v>45957.308738425927</v>
      </c>
      <c r="G17676" s="408">
        <v>0</v>
      </c>
    </row>
    <row r="17677" spans="1:7" ht="15" x14ac:dyDescent="0.2">
      <c r="A17677" s="407" t="s">
        <v>27850</v>
      </c>
      <c r="B17677" s="407" t="s">
        <v>27851</v>
      </c>
      <c r="C17677" s="408">
        <v>0</v>
      </c>
      <c r="D17677" s="408">
        <v>7.0599999999999996E-2</v>
      </c>
      <c r="E17677" s="408">
        <v>7.0599999999999996E-2</v>
      </c>
      <c r="F17677" s="409">
        <v>45678.320451388892</v>
      </c>
      <c r="G17677" s="408">
        <v>622</v>
      </c>
    </row>
    <row r="17678" spans="1:7" ht="15" x14ac:dyDescent="0.2">
      <c r="A17678" s="407" t="s">
        <v>27852</v>
      </c>
      <c r="B17678" s="407" t="s">
        <v>27853</v>
      </c>
      <c r="C17678" s="408">
        <v>0</v>
      </c>
      <c r="D17678" s="408">
        <v>6.2399999999999997E-2</v>
      </c>
      <c r="E17678" s="408">
        <v>6.2399999999999997E-2</v>
      </c>
      <c r="F17678" s="409">
        <v>45959.314027777778</v>
      </c>
      <c r="G17678" s="408">
        <v>7</v>
      </c>
    </row>
    <row r="17679" spans="1:7" ht="15" x14ac:dyDescent="0.2">
      <c r="A17679" s="407" t="s">
        <v>27854</v>
      </c>
      <c r="B17679" s="407" t="s">
        <v>27855</v>
      </c>
      <c r="C17679" s="408">
        <v>0</v>
      </c>
      <c r="D17679" s="408">
        <v>1.15E-2</v>
      </c>
      <c r="E17679" s="408">
        <v>1.15E-2</v>
      </c>
      <c r="F17679" s="409">
        <v>44523.478634259256</v>
      </c>
      <c r="G17679" s="408">
        <v>955</v>
      </c>
    </row>
    <row r="17680" spans="1:7" ht="15" x14ac:dyDescent="0.25">
      <c r="A17680" s="407" t="s">
        <v>38953</v>
      </c>
      <c r="B17680" s="407" t="s">
        <v>38954</v>
      </c>
      <c r="C17680" s="406"/>
      <c r="D17680" s="408">
        <v>6.6000000000000003E-2</v>
      </c>
      <c r="E17680" s="408">
        <v>6.6000000000000003E-2</v>
      </c>
      <c r="F17680" s="409">
        <v>43381.3827662037</v>
      </c>
      <c r="G17680" s="408">
        <v>0</v>
      </c>
    </row>
    <row r="17681" spans="1:7" ht="15" x14ac:dyDescent="0.2">
      <c r="A17681" s="407" t="s">
        <v>27856</v>
      </c>
      <c r="B17681" s="407" t="s">
        <v>27857</v>
      </c>
      <c r="C17681" s="408">
        <v>0</v>
      </c>
      <c r="D17681" s="408">
        <v>8.6762500000000006E-2</v>
      </c>
      <c r="E17681" s="408">
        <v>8.6762500000000006E-2</v>
      </c>
      <c r="F17681" s="409">
        <v>44523.476365740738</v>
      </c>
      <c r="G17681" s="408">
        <v>0</v>
      </c>
    </row>
    <row r="17682" spans="1:7" ht="15" x14ac:dyDescent="0.2">
      <c r="A17682" s="407" t="s">
        <v>27858</v>
      </c>
      <c r="B17682" s="407" t="s">
        <v>27859</v>
      </c>
      <c r="C17682" s="408">
        <v>0</v>
      </c>
      <c r="D17682" s="408">
        <v>8.6999999999999994E-3</v>
      </c>
      <c r="E17682" s="408">
        <v>8.6999999999999994E-3</v>
      </c>
      <c r="F17682" s="409">
        <v>45132.6018287037</v>
      </c>
      <c r="G17682" s="408">
        <v>348</v>
      </c>
    </row>
    <row r="17683" spans="1:7" ht="15" x14ac:dyDescent="0.2">
      <c r="A17683" s="407" t="s">
        <v>27860</v>
      </c>
      <c r="B17683" s="407" t="s">
        <v>27861</v>
      </c>
      <c r="C17683" s="408">
        <v>0</v>
      </c>
      <c r="D17683" s="408">
        <v>1.8499999999999999E-2</v>
      </c>
      <c r="E17683" s="408">
        <v>1.8499999999999999E-2</v>
      </c>
      <c r="F17683" s="409">
        <v>44523.485358796293</v>
      </c>
      <c r="G17683" s="408">
        <v>0</v>
      </c>
    </row>
    <row r="17684" spans="1:7" ht="15" x14ac:dyDescent="0.2">
      <c r="A17684" s="407" t="s">
        <v>27862</v>
      </c>
      <c r="B17684" s="407" t="s">
        <v>27863</v>
      </c>
      <c r="C17684" s="408">
        <v>0</v>
      </c>
      <c r="D17684" s="408">
        <v>6.9400000000000003E-2</v>
      </c>
      <c r="E17684" s="408">
        <v>6.9400000000000003E-2</v>
      </c>
      <c r="F17684" s="409">
        <v>45132.611203703702</v>
      </c>
      <c r="G17684" s="408">
        <v>211</v>
      </c>
    </row>
    <row r="17685" spans="1:7" ht="15" x14ac:dyDescent="0.2">
      <c r="A17685" s="407" t="s">
        <v>38955</v>
      </c>
      <c r="B17685" s="407" t="s">
        <v>38956</v>
      </c>
      <c r="C17685" s="408">
        <v>0</v>
      </c>
      <c r="D17685" s="408">
        <v>3.6720000000000003E-2</v>
      </c>
      <c r="E17685" s="408">
        <v>3.6720000000000003E-2</v>
      </c>
      <c r="F17685" s="409">
        <v>43381.384456018517</v>
      </c>
      <c r="G17685" s="408">
        <v>0</v>
      </c>
    </row>
    <row r="17686" spans="1:7" ht="15" x14ac:dyDescent="0.2">
      <c r="A17686" s="407" t="s">
        <v>27864</v>
      </c>
      <c r="B17686" s="407" t="s">
        <v>27865</v>
      </c>
      <c r="C17686" s="408">
        <v>0</v>
      </c>
      <c r="D17686" s="408">
        <v>4.3700034265136502E-2</v>
      </c>
      <c r="E17686" s="408">
        <v>4.3700034265136502E-2</v>
      </c>
      <c r="F17686" s="409">
        <v>45833.335057870368</v>
      </c>
      <c r="G17686" s="408">
        <v>11727</v>
      </c>
    </row>
    <row r="17687" spans="1:7" ht="15" x14ac:dyDescent="0.2">
      <c r="A17687" s="407" t="s">
        <v>27866</v>
      </c>
      <c r="B17687" s="407" t="s">
        <v>27867</v>
      </c>
      <c r="C17687" s="408">
        <v>0</v>
      </c>
      <c r="D17687" s="408">
        <v>2.98E-2</v>
      </c>
      <c r="E17687" s="408">
        <v>2.98E-2</v>
      </c>
      <c r="F17687" s="409">
        <v>45132.611377314817</v>
      </c>
      <c r="G17687" s="408">
        <v>421</v>
      </c>
    </row>
    <row r="17688" spans="1:7" ht="15" x14ac:dyDescent="0.2">
      <c r="A17688" s="407" t="s">
        <v>27868</v>
      </c>
      <c r="B17688" s="407" t="s">
        <v>27869</v>
      </c>
      <c r="C17688" s="408">
        <v>0</v>
      </c>
      <c r="D17688" s="408">
        <v>0.1764</v>
      </c>
      <c r="E17688" s="408">
        <v>0.1764</v>
      </c>
      <c r="F17688" s="409">
        <v>44523.484097222223</v>
      </c>
      <c r="G17688" s="408">
        <v>0</v>
      </c>
    </row>
    <row r="17689" spans="1:7" ht="15" x14ac:dyDescent="0.2">
      <c r="A17689" s="407" t="s">
        <v>27870</v>
      </c>
      <c r="B17689" s="407" t="s">
        <v>27871</v>
      </c>
      <c r="C17689" s="408">
        <v>0</v>
      </c>
      <c r="D17689" s="408">
        <v>2.2200000000000001E-2</v>
      </c>
      <c r="E17689" s="408">
        <v>2.2200000000000001E-2</v>
      </c>
      <c r="F17689" s="409">
        <v>44881.44017361111</v>
      </c>
      <c r="G17689" s="408">
        <v>1115</v>
      </c>
    </row>
    <row r="17690" spans="1:7" ht="15" x14ac:dyDescent="0.25">
      <c r="A17690" s="407" t="s">
        <v>38957</v>
      </c>
      <c r="B17690" s="407" t="s">
        <v>38958</v>
      </c>
      <c r="C17690" s="406"/>
      <c r="D17690" s="408">
        <v>0.2147</v>
      </c>
      <c r="E17690" s="408">
        <v>0.2147</v>
      </c>
      <c r="F17690" s="409">
        <v>43381.384895833333</v>
      </c>
      <c r="G17690" s="408">
        <v>0</v>
      </c>
    </row>
    <row r="17691" spans="1:7" ht="15" x14ac:dyDescent="0.25">
      <c r="A17691" s="407" t="s">
        <v>38959</v>
      </c>
      <c r="B17691" s="407" t="s">
        <v>38960</v>
      </c>
      <c r="C17691" s="406"/>
      <c r="D17691" s="406"/>
      <c r="E17691" s="406"/>
      <c r="F17691" s="409">
        <v>43381.386412037034</v>
      </c>
      <c r="G17691" s="408">
        <v>0</v>
      </c>
    </row>
    <row r="17692" spans="1:7" ht="15" x14ac:dyDescent="0.2">
      <c r="A17692" s="407" t="s">
        <v>27872</v>
      </c>
      <c r="B17692" s="407" t="s">
        <v>27873</v>
      </c>
      <c r="C17692" s="408">
        <v>0</v>
      </c>
      <c r="D17692" s="408">
        <v>0.14000000000000001</v>
      </c>
      <c r="E17692" s="408">
        <v>0.14000000000000001</v>
      </c>
      <c r="F17692" s="409">
        <v>45132.611157407409</v>
      </c>
      <c r="G17692" s="408">
        <v>350</v>
      </c>
    </row>
    <row r="17693" spans="1:7" ht="15" x14ac:dyDescent="0.25">
      <c r="A17693" s="407" t="s">
        <v>38961</v>
      </c>
      <c r="B17693" s="407" t="s">
        <v>38962</v>
      </c>
      <c r="C17693" s="406"/>
      <c r="D17693" s="408">
        <v>7.9799999999999996E-2</v>
      </c>
      <c r="E17693" s="408">
        <v>7.9799999999999996E-2</v>
      </c>
      <c r="F17693" s="409">
        <v>43381.38689814815</v>
      </c>
      <c r="G17693" s="408">
        <v>0</v>
      </c>
    </row>
    <row r="17694" spans="1:7" ht="15" x14ac:dyDescent="0.2">
      <c r="A17694" s="407" t="s">
        <v>27874</v>
      </c>
      <c r="B17694" s="407" t="s">
        <v>40445</v>
      </c>
      <c r="C17694" s="408">
        <v>0</v>
      </c>
      <c r="D17694" s="408">
        <v>0.1187</v>
      </c>
      <c r="E17694" s="408">
        <v>0.1187</v>
      </c>
      <c r="F17694" s="409">
        <v>45889.588807870372</v>
      </c>
      <c r="G17694" s="408">
        <v>0</v>
      </c>
    </row>
    <row r="17695" spans="1:7" ht="15" x14ac:dyDescent="0.2">
      <c r="A17695" s="407" t="s">
        <v>27875</v>
      </c>
      <c r="B17695" s="407" t="s">
        <v>27876</v>
      </c>
      <c r="C17695" s="408">
        <v>0</v>
      </c>
      <c r="D17695" s="408">
        <v>0.3024</v>
      </c>
      <c r="E17695" s="408">
        <v>0.3024</v>
      </c>
      <c r="F17695" s="409">
        <v>44502.435104166667</v>
      </c>
      <c r="G17695" s="408">
        <v>0</v>
      </c>
    </row>
    <row r="17696" spans="1:7" ht="15" x14ac:dyDescent="0.25">
      <c r="A17696" s="407" t="s">
        <v>27877</v>
      </c>
      <c r="B17696" s="407" t="s">
        <v>27878</v>
      </c>
      <c r="C17696" s="406"/>
      <c r="D17696" s="408">
        <v>0.10580000000000001</v>
      </c>
      <c r="E17696" s="408">
        <v>0.10580000000000001</v>
      </c>
      <c r="F17696" s="409">
        <v>44011.383148148147</v>
      </c>
      <c r="G17696" s="408">
        <v>0</v>
      </c>
    </row>
    <row r="17697" spans="1:7" ht="15" x14ac:dyDescent="0.2">
      <c r="A17697" s="407" t="s">
        <v>27879</v>
      </c>
      <c r="B17697" s="407" t="s">
        <v>27880</v>
      </c>
      <c r="C17697" s="408">
        <v>0</v>
      </c>
      <c r="D17697" s="408">
        <v>4.65E-2</v>
      </c>
      <c r="E17697" s="408">
        <v>4.65E-2</v>
      </c>
      <c r="F17697" s="409">
        <v>44873.339872685188</v>
      </c>
      <c r="G17697" s="408">
        <v>0</v>
      </c>
    </row>
    <row r="17698" spans="1:7" ht="15" x14ac:dyDescent="0.2">
      <c r="A17698" s="407" t="s">
        <v>38963</v>
      </c>
      <c r="B17698" s="407" t="s">
        <v>38964</v>
      </c>
      <c r="C17698" s="408">
        <v>0</v>
      </c>
      <c r="D17698" s="408">
        <v>0.251</v>
      </c>
      <c r="E17698" s="408">
        <v>0.251</v>
      </c>
      <c r="F17698" s="409">
        <v>44873.305520833332</v>
      </c>
      <c r="G17698" s="408">
        <v>0</v>
      </c>
    </row>
    <row r="17699" spans="1:7" ht="15" x14ac:dyDescent="0.2">
      <c r="A17699" s="407" t="s">
        <v>27881</v>
      </c>
      <c r="B17699" s="407" t="s">
        <v>27882</v>
      </c>
      <c r="C17699" s="408">
        <v>0</v>
      </c>
      <c r="D17699" s="408">
        <v>7.4999999999999997E-2</v>
      </c>
      <c r="E17699" s="408">
        <v>7.4999999999999997E-2</v>
      </c>
      <c r="F17699" s="409">
        <v>45132.61142361111</v>
      </c>
      <c r="G17699" s="408">
        <v>0</v>
      </c>
    </row>
    <row r="17700" spans="1:7" ht="15" x14ac:dyDescent="0.2">
      <c r="A17700" s="407" t="s">
        <v>27883</v>
      </c>
      <c r="B17700" s="407" t="s">
        <v>27884</v>
      </c>
      <c r="C17700" s="408">
        <v>0</v>
      </c>
      <c r="D17700" s="408">
        <v>0.1449</v>
      </c>
      <c r="E17700" s="408">
        <v>0.1449</v>
      </c>
      <c r="F17700" s="409">
        <v>45730.661087962966</v>
      </c>
      <c r="G17700" s="408">
        <v>182</v>
      </c>
    </row>
    <row r="17701" spans="1:7" ht="15" x14ac:dyDescent="0.2">
      <c r="A17701" s="407" t="s">
        <v>27885</v>
      </c>
      <c r="B17701" s="407" t="s">
        <v>27886</v>
      </c>
      <c r="C17701" s="408">
        <v>0</v>
      </c>
      <c r="D17701" s="408">
        <v>3.1E-2</v>
      </c>
      <c r="E17701" s="408">
        <v>3.1E-2</v>
      </c>
      <c r="F17701" s="409">
        <v>45889.588935185187</v>
      </c>
      <c r="G17701" s="408">
        <v>0</v>
      </c>
    </row>
    <row r="17702" spans="1:7" ht="15" x14ac:dyDescent="0.2">
      <c r="A17702" s="407" t="s">
        <v>38965</v>
      </c>
      <c r="B17702" s="407" t="s">
        <v>38966</v>
      </c>
      <c r="C17702" s="408">
        <v>0</v>
      </c>
      <c r="D17702" s="408">
        <v>4.7199999999999999E-2</v>
      </c>
      <c r="E17702" s="408">
        <v>4.7199999999999999E-2</v>
      </c>
      <c r="F17702" s="409">
        <v>43382.417824074073</v>
      </c>
      <c r="G17702" s="408">
        <v>0</v>
      </c>
    </row>
    <row r="17703" spans="1:7" ht="15" x14ac:dyDescent="0.2">
      <c r="A17703" s="407" t="s">
        <v>27887</v>
      </c>
      <c r="B17703" s="407" t="s">
        <v>27888</v>
      </c>
      <c r="C17703" s="408">
        <v>0</v>
      </c>
      <c r="D17703" s="408">
        <v>4.9700000000000001E-2</v>
      </c>
      <c r="E17703" s="408">
        <v>4.9700000000000001E-2</v>
      </c>
      <c r="F17703" s="409">
        <v>45132.550925925927</v>
      </c>
      <c r="G17703" s="408">
        <v>328</v>
      </c>
    </row>
    <row r="17704" spans="1:7" ht="15" x14ac:dyDescent="0.25">
      <c r="A17704" s="407" t="s">
        <v>38967</v>
      </c>
      <c r="B17704" s="407" t="s">
        <v>38968</v>
      </c>
      <c r="C17704" s="406"/>
      <c r="D17704" s="408">
        <v>8.1299999999999997E-2</v>
      </c>
      <c r="E17704" s="408">
        <v>8.1299999999999997E-2</v>
      </c>
      <c r="F17704" s="409">
        <v>43381.39916666667</v>
      </c>
      <c r="G17704" s="408">
        <v>0</v>
      </c>
    </row>
    <row r="17705" spans="1:7" ht="15" x14ac:dyDescent="0.2">
      <c r="A17705" s="407" t="s">
        <v>27889</v>
      </c>
      <c r="B17705" s="407" t="s">
        <v>41375</v>
      </c>
      <c r="C17705" s="408">
        <v>0</v>
      </c>
      <c r="D17705" s="408">
        <v>0.2137</v>
      </c>
      <c r="E17705" s="408">
        <v>0.2137</v>
      </c>
      <c r="F17705" s="409">
        <v>46072.365289351852</v>
      </c>
      <c r="G17705" s="408">
        <v>398</v>
      </c>
    </row>
    <row r="17706" spans="1:7" ht="15" x14ac:dyDescent="0.2">
      <c r="A17706" s="407" t="s">
        <v>27890</v>
      </c>
      <c r="B17706" s="407" t="s">
        <v>27891</v>
      </c>
      <c r="C17706" s="408">
        <v>0</v>
      </c>
      <c r="D17706" s="408">
        <v>5.185E-2</v>
      </c>
      <c r="E17706" s="408">
        <v>5.185E-2</v>
      </c>
      <c r="F17706" s="409">
        <v>45132.556597222225</v>
      </c>
      <c r="G17706" s="408">
        <v>0</v>
      </c>
    </row>
    <row r="17707" spans="1:7" ht="15" x14ac:dyDescent="0.25">
      <c r="A17707" s="407" t="s">
        <v>27892</v>
      </c>
      <c r="B17707" s="407" t="s">
        <v>27893</v>
      </c>
      <c r="C17707" s="406"/>
      <c r="D17707" s="408">
        <v>7.0000000000000001E-3</v>
      </c>
      <c r="E17707" s="408">
        <v>7.0000000000000001E-3</v>
      </c>
      <c r="F17707" s="409">
        <v>44881.440844907411</v>
      </c>
      <c r="G17707" s="408">
        <v>0</v>
      </c>
    </row>
    <row r="17708" spans="1:7" ht="15" x14ac:dyDescent="0.2">
      <c r="A17708" s="407" t="s">
        <v>27894</v>
      </c>
      <c r="B17708" s="407" t="s">
        <v>27895</v>
      </c>
      <c r="C17708" s="408">
        <v>0</v>
      </c>
      <c r="D17708" s="408">
        <v>4.666E-2</v>
      </c>
      <c r="E17708" s="408">
        <v>4.666E-2</v>
      </c>
      <c r="F17708" s="409">
        <v>44881.441041666665</v>
      </c>
      <c r="G17708" s="408">
        <v>515</v>
      </c>
    </row>
    <row r="17709" spans="1:7" ht="15" x14ac:dyDescent="0.2">
      <c r="A17709" s="407" t="s">
        <v>27896</v>
      </c>
      <c r="B17709" s="407" t="s">
        <v>27897</v>
      </c>
      <c r="C17709" s="408">
        <v>0</v>
      </c>
      <c r="D17709" s="408">
        <v>0.45229999999999998</v>
      </c>
      <c r="E17709" s="408">
        <v>0.45229999999999998</v>
      </c>
      <c r="F17709" s="409">
        <v>45132.476921296293</v>
      </c>
      <c r="G17709" s="408">
        <v>334</v>
      </c>
    </row>
    <row r="17710" spans="1:7" ht="15" x14ac:dyDescent="0.2">
      <c r="A17710" s="407" t="s">
        <v>27898</v>
      </c>
      <c r="B17710" s="407" t="s">
        <v>27899</v>
      </c>
      <c r="C17710" s="408">
        <v>0</v>
      </c>
      <c r="D17710" s="408">
        <v>8.548E-2</v>
      </c>
      <c r="E17710" s="408">
        <v>8.548E-2</v>
      </c>
      <c r="F17710" s="409">
        <v>45132.55673611111</v>
      </c>
      <c r="G17710" s="408">
        <v>0</v>
      </c>
    </row>
    <row r="17711" spans="1:7" ht="15" x14ac:dyDescent="0.2">
      <c r="A17711" s="407" t="s">
        <v>27900</v>
      </c>
      <c r="B17711" s="407" t="s">
        <v>27901</v>
      </c>
      <c r="C17711" s="408">
        <v>0</v>
      </c>
      <c r="D17711" s="408">
        <v>6.182E-2</v>
      </c>
      <c r="E17711" s="408">
        <v>6.182E-2</v>
      </c>
      <c r="F17711" s="409">
        <v>45132.556712962964</v>
      </c>
      <c r="G17711" s="408">
        <v>0</v>
      </c>
    </row>
    <row r="17712" spans="1:7" ht="15" x14ac:dyDescent="0.2">
      <c r="A17712" s="407" t="s">
        <v>38969</v>
      </c>
      <c r="B17712" s="407" t="s">
        <v>38970</v>
      </c>
      <c r="C17712" s="408">
        <v>0</v>
      </c>
      <c r="D17712" s="408">
        <v>0</v>
      </c>
      <c r="E17712" s="408">
        <v>0</v>
      </c>
      <c r="F17712" s="409">
        <v>44684.019988425927</v>
      </c>
      <c r="G17712" s="408">
        <v>0</v>
      </c>
    </row>
    <row r="17713" spans="1:7" ht="15" x14ac:dyDescent="0.25">
      <c r="A17713" s="407" t="s">
        <v>27902</v>
      </c>
      <c r="B17713" s="407" t="s">
        <v>38971</v>
      </c>
      <c r="C17713" s="406"/>
      <c r="D17713" s="408">
        <v>0.01</v>
      </c>
      <c r="E17713" s="408">
        <v>0.01</v>
      </c>
      <c r="F17713" s="409">
        <v>45674.402025462965</v>
      </c>
      <c r="G17713" s="408">
        <v>0</v>
      </c>
    </row>
    <row r="17714" spans="1:7" ht="15" x14ac:dyDescent="0.2">
      <c r="A17714" s="407" t="s">
        <v>27903</v>
      </c>
      <c r="B17714" s="407" t="s">
        <v>27904</v>
      </c>
      <c r="C17714" s="408">
        <v>0</v>
      </c>
      <c r="D17714" s="408">
        <v>0.12659999999999999</v>
      </c>
      <c r="E17714" s="408">
        <v>0.12659999999999999</v>
      </c>
      <c r="F17714" s="409">
        <v>45930.635335648149</v>
      </c>
      <c r="G17714" s="408">
        <v>0</v>
      </c>
    </row>
    <row r="17715" spans="1:7" ht="15" x14ac:dyDescent="0.2">
      <c r="A17715" s="407" t="s">
        <v>27905</v>
      </c>
      <c r="B17715" s="407" t="s">
        <v>27906</v>
      </c>
      <c r="C17715" s="408">
        <v>0</v>
      </c>
      <c r="D17715" s="408">
        <v>3.69</v>
      </c>
      <c r="E17715" s="408">
        <v>3.69</v>
      </c>
      <c r="F17715" s="409">
        <v>45630.294560185182</v>
      </c>
      <c r="G17715" s="408">
        <v>0</v>
      </c>
    </row>
    <row r="17716" spans="1:7" ht="15" x14ac:dyDescent="0.2">
      <c r="A17716" s="407" t="s">
        <v>27907</v>
      </c>
      <c r="B17716" s="407" t="s">
        <v>27908</v>
      </c>
      <c r="C17716" s="408">
        <v>0</v>
      </c>
      <c r="D17716" s="408">
        <v>0.39</v>
      </c>
      <c r="E17716" s="408">
        <v>0.39</v>
      </c>
      <c r="F17716" s="409">
        <v>45930.638124999998</v>
      </c>
      <c r="G17716" s="408">
        <v>0</v>
      </c>
    </row>
    <row r="17717" spans="1:7" ht="15" x14ac:dyDescent="0.2">
      <c r="A17717" s="407" t="s">
        <v>27909</v>
      </c>
      <c r="B17717" s="407" t="s">
        <v>27910</v>
      </c>
      <c r="C17717" s="408">
        <v>0</v>
      </c>
      <c r="D17717" s="408">
        <v>0.76690000000000003</v>
      </c>
      <c r="E17717" s="408">
        <v>0.76690000000000003</v>
      </c>
      <c r="F17717" s="409">
        <v>45630.294699074075</v>
      </c>
      <c r="G17717" s="408">
        <v>0</v>
      </c>
    </row>
    <row r="17718" spans="1:7" ht="15" x14ac:dyDescent="0.2">
      <c r="A17718" s="407" t="s">
        <v>27911</v>
      </c>
      <c r="B17718" s="407" t="s">
        <v>27912</v>
      </c>
      <c r="C17718" s="408">
        <v>0</v>
      </c>
      <c r="D17718" s="408">
        <v>1.8</v>
      </c>
      <c r="E17718" s="408">
        <v>1.8</v>
      </c>
      <c r="F17718" s="409">
        <v>45930.637962962966</v>
      </c>
      <c r="G17718" s="408">
        <v>0</v>
      </c>
    </row>
    <row r="17719" spans="1:7" ht="15" x14ac:dyDescent="0.2">
      <c r="A17719" s="407" t="s">
        <v>38972</v>
      </c>
      <c r="B17719" s="407" t="s">
        <v>38973</v>
      </c>
      <c r="C17719" s="408">
        <v>0</v>
      </c>
      <c r="D17719" s="408">
        <v>4.18</v>
      </c>
      <c r="E17719" s="408">
        <v>4.18</v>
      </c>
      <c r="F17719" s="409">
        <v>43381.399641203701</v>
      </c>
      <c r="G17719" s="408">
        <v>0</v>
      </c>
    </row>
    <row r="17720" spans="1:7" ht="15" x14ac:dyDescent="0.2">
      <c r="A17720" s="407" t="s">
        <v>27913</v>
      </c>
      <c r="B17720" s="407" t="s">
        <v>27914</v>
      </c>
      <c r="C17720" s="408">
        <v>0</v>
      </c>
      <c r="D17720" s="408">
        <v>4.116190476190476</v>
      </c>
      <c r="E17720" s="408">
        <v>4.116190476190476</v>
      </c>
      <c r="F17720" s="409">
        <v>45364.576944444445</v>
      </c>
      <c r="G17720" s="408">
        <v>0</v>
      </c>
    </row>
    <row r="17721" spans="1:7" ht="15" x14ac:dyDescent="0.2">
      <c r="A17721" s="407" t="s">
        <v>27915</v>
      </c>
      <c r="B17721" s="407" t="s">
        <v>27916</v>
      </c>
      <c r="C17721" s="408">
        <v>0</v>
      </c>
      <c r="D17721" s="408">
        <v>1.3038000000000001</v>
      </c>
      <c r="E17721" s="408">
        <v>1.3038000000000001</v>
      </c>
      <c r="F17721" s="409">
        <v>44684.021689814814</v>
      </c>
      <c r="G17721" s="408">
        <v>0</v>
      </c>
    </row>
    <row r="17722" spans="1:7" ht="15" x14ac:dyDescent="0.2">
      <c r="A17722" s="407" t="s">
        <v>27917</v>
      </c>
      <c r="B17722" s="407" t="s">
        <v>27918</v>
      </c>
      <c r="C17722" s="408">
        <v>0</v>
      </c>
      <c r="D17722" s="408">
        <v>0.68</v>
      </c>
      <c r="E17722" s="408">
        <v>0.68</v>
      </c>
      <c r="F17722" s="409">
        <v>45910.604270833333</v>
      </c>
      <c r="G17722" s="408">
        <v>127</v>
      </c>
    </row>
    <row r="17723" spans="1:7" ht="15" x14ac:dyDescent="0.2">
      <c r="A17723" s="407" t="s">
        <v>27919</v>
      </c>
      <c r="B17723" s="407" t="s">
        <v>27920</v>
      </c>
      <c r="C17723" s="408">
        <v>0</v>
      </c>
      <c r="D17723" s="408">
        <v>0.9</v>
      </c>
      <c r="E17723" s="408">
        <v>0.9</v>
      </c>
      <c r="F17723" s="409">
        <v>45947.257719907408</v>
      </c>
      <c r="G17723" s="408">
        <v>0</v>
      </c>
    </row>
    <row r="17724" spans="1:7" ht="15" x14ac:dyDescent="0.2">
      <c r="A17724" s="407" t="s">
        <v>27921</v>
      </c>
      <c r="B17724" s="407" t="s">
        <v>27922</v>
      </c>
      <c r="C17724" s="408">
        <v>0</v>
      </c>
      <c r="D17724" s="408">
        <v>2.5308999999999999</v>
      </c>
      <c r="E17724" s="408">
        <v>2.5308999999999999</v>
      </c>
      <c r="F17724" s="409">
        <v>44684.023425925923</v>
      </c>
      <c r="G17724" s="408">
        <v>0</v>
      </c>
    </row>
    <row r="17725" spans="1:7" ht="15" x14ac:dyDescent="0.2">
      <c r="A17725" s="407" t="s">
        <v>38974</v>
      </c>
      <c r="B17725" s="407" t="s">
        <v>38975</v>
      </c>
      <c r="C17725" s="408">
        <v>0</v>
      </c>
      <c r="D17725" s="408">
        <v>0.51249999999999996</v>
      </c>
      <c r="E17725" s="408">
        <v>0.51249999999999996</v>
      </c>
      <c r="F17725" s="409">
        <v>44684.023981481485</v>
      </c>
      <c r="G17725" s="408">
        <v>0</v>
      </c>
    </row>
    <row r="17726" spans="1:7" ht="15" x14ac:dyDescent="0.25">
      <c r="A17726" s="407" t="s">
        <v>38976</v>
      </c>
      <c r="B17726" s="407" t="s">
        <v>38977</v>
      </c>
      <c r="C17726" s="406"/>
      <c r="D17726" s="408">
        <v>4.58</v>
      </c>
      <c r="E17726" s="408">
        <v>4.58</v>
      </c>
      <c r="F17726" s="409">
        <v>44684.02447916667</v>
      </c>
      <c r="G17726" s="408">
        <v>0</v>
      </c>
    </row>
    <row r="17727" spans="1:7" ht="15" x14ac:dyDescent="0.2">
      <c r="A17727" s="407" t="s">
        <v>27923</v>
      </c>
      <c r="B17727" s="407" t="s">
        <v>27924</v>
      </c>
      <c r="C17727" s="408">
        <v>0</v>
      </c>
      <c r="D17727" s="408">
        <v>2.3792777777777774</v>
      </c>
      <c r="E17727" s="408">
        <v>2.3792777777777774</v>
      </c>
      <c r="F17727" s="409">
        <v>44881.442129629628</v>
      </c>
      <c r="G17727" s="408">
        <v>0</v>
      </c>
    </row>
    <row r="17728" spans="1:7" ht="15" x14ac:dyDescent="0.2">
      <c r="A17728" s="407" t="s">
        <v>27925</v>
      </c>
      <c r="B17728" s="407" t="s">
        <v>27926</v>
      </c>
      <c r="C17728" s="408">
        <v>0</v>
      </c>
      <c r="D17728" s="408">
        <v>1.8362000000000001</v>
      </c>
      <c r="E17728" s="408">
        <v>1.8362000000000001</v>
      </c>
      <c r="F17728" s="409">
        <v>45947.258217592593</v>
      </c>
      <c r="G17728" s="408">
        <v>0</v>
      </c>
    </row>
    <row r="17729" spans="1:7" ht="15" x14ac:dyDescent="0.2">
      <c r="A17729" s="407" t="s">
        <v>27927</v>
      </c>
      <c r="B17729" s="407" t="s">
        <v>27928</v>
      </c>
      <c r="C17729" s="408">
        <v>0</v>
      </c>
      <c r="D17729" s="408">
        <v>0.24725641025641026</v>
      </c>
      <c r="E17729" s="408">
        <v>0.24725641025641026</v>
      </c>
      <c r="F17729" s="409">
        <v>45033.705196759256</v>
      </c>
      <c r="G17729" s="408">
        <v>0</v>
      </c>
    </row>
    <row r="17730" spans="1:7" ht="15" x14ac:dyDescent="0.2">
      <c r="A17730" s="407" t="s">
        <v>38978</v>
      </c>
      <c r="B17730" s="407" t="s">
        <v>38979</v>
      </c>
      <c r="C17730" s="408">
        <v>0</v>
      </c>
      <c r="D17730" s="408">
        <v>0.161</v>
      </c>
      <c r="E17730" s="408">
        <v>0.161</v>
      </c>
      <c r="F17730" s="409">
        <v>44684.025381944448</v>
      </c>
      <c r="G17730" s="408">
        <v>0</v>
      </c>
    </row>
    <row r="17731" spans="1:7" ht="15" x14ac:dyDescent="0.2">
      <c r="A17731" s="407" t="s">
        <v>27929</v>
      </c>
      <c r="B17731" s="407" t="s">
        <v>27930</v>
      </c>
      <c r="C17731" s="408">
        <v>0</v>
      </c>
      <c r="D17731" s="408">
        <v>0.11459999999999999</v>
      </c>
      <c r="E17731" s="408">
        <v>0.11459999999999999</v>
      </c>
      <c r="F17731" s="409">
        <v>44684.027800925927</v>
      </c>
      <c r="G17731" s="408">
        <v>0</v>
      </c>
    </row>
    <row r="17732" spans="1:7" ht="15" x14ac:dyDescent="0.2">
      <c r="A17732" s="407" t="s">
        <v>38980</v>
      </c>
      <c r="B17732" s="407" t="s">
        <v>38981</v>
      </c>
      <c r="C17732" s="408">
        <v>0</v>
      </c>
      <c r="D17732" s="408">
        <v>0.13039999999999999</v>
      </c>
      <c r="E17732" s="408">
        <v>0.13039999999999999</v>
      </c>
      <c r="F17732" s="409">
        <v>44873.305775462963</v>
      </c>
      <c r="G17732" s="408">
        <v>0</v>
      </c>
    </row>
    <row r="17733" spans="1:7" ht="15" x14ac:dyDescent="0.2">
      <c r="A17733" s="407" t="s">
        <v>27931</v>
      </c>
      <c r="B17733" s="407" t="s">
        <v>27932</v>
      </c>
      <c r="C17733" s="408">
        <v>0</v>
      </c>
      <c r="D17733" s="408">
        <v>0.19650999999999999</v>
      </c>
      <c r="E17733" s="408">
        <v>0.19650999999999999</v>
      </c>
      <c r="F17733" s="409">
        <v>44684.028657407405</v>
      </c>
      <c r="G17733" s="408">
        <v>790</v>
      </c>
    </row>
    <row r="17734" spans="1:7" ht="15" x14ac:dyDescent="0.2">
      <c r="A17734" s="407" t="s">
        <v>27933</v>
      </c>
      <c r="B17734" s="407" t="s">
        <v>27934</v>
      </c>
      <c r="C17734" s="408">
        <v>0</v>
      </c>
      <c r="D17734" s="408">
        <v>5.21E-2</v>
      </c>
      <c r="E17734" s="408">
        <v>5.21E-2</v>
      </c>
      <c r="F17734" s="409">
        <v>45215.292708333334</v>
      </c>
      <c r="G17734" s="408">
        <v>148</v>
      </c>
    </row>
    <row r="17735" spans="1:7" ht="15" x14ac:dyDescent="0.2">
      <c r="A17735" s="407" t="s">
        <v>27935</v>
      </c>
      <c r="B17735" s="407" t="s">
        <v>27936</v>
      </c>
      <c r="C17735" s="408">
        <v>0</v>
      </c>
      <c r="D17735" s="408">
        <v>9.4778639319659838E-2</v>
      </c>
      <c r="E17735" s="408">
        <v>9.4778639319659838E-2</v>
      </c>
      <c r="F17735" s="409">
        <v>45212.099317129629</v>
      </c>
      <c r="G17735" s="408">
        <v>11655</v>
      </c>
    </row>
    <row r="17736" spans="1:7" ht="15" x14ac:dyDescent="0.2">
      <c r="A17736" s="407" t="s">
        <v>38982</v>
      </c>
      <c r="B17736" s="407" t="s">
        <v>38983</v>
      </c>
      <c r="C17736" s="408">
        <v>0</v>
      </c>
      <c r="D17736" s="408">
        <v>3.04E-2</v>
      </c>
      <c r="E17736" s="408">
        <v>3.04E-2</v>
      </c>
      <c r="F17736" s="409">
        <v>44182.548402777778</v>
      </c>
      <c r="G17736" s="408">
        <v>0</v>
      </c>
    </row>
    <row r="17737" spans="1:7" ht="15" x14ac:dyDescent="0.2">
      <c r="A17737" s="407" t="s">
        <v>38984</v>
      </c>
      <c r="B17737" s="407" t="s">
        <v>38985</v>
      </c>
      <c r="C17737" s="408">
        <v>0</v>
      </c>
      <c r="D17737" s="408">
        <v>2.8199999999999999E-2</v>
      </c>
      <c r="E17737" s="408">
        <v>2.8199999999999999E-2</v>
      </c>
      <c r="F17737" s="409">
        <v>44684.029583333337</v>
      </c>
      <c r="G17737" s="408">
        <v>0</v>
      </c>
    </row>
    <row r="17738" spans="1:7" ht="15" x14ac:dyDescent="0.2">
      <c r="A17738" s="407" t="s">
        <v>27937</v>
      </c>
      <c r="B17738" s="407" t="s">
        <v>33449</v>
      </c>
      <c r="C17738" s="408">
        <v>0</v>
      </c>
      <c r="D17738" s="408">
        <v>3.0800000000000001E-2</v>
      </c>
      <c r="E17738" s="408">
        <v>3.0800000000000001E-2</v>
      </c>
      <c r="F17738" s="409">
        <v>45400.752662037034</v>
      </c>
      <c r="G17738" s="408">
        <v>549</v>
      </c>
    </row>
    <row r="17739" spans="1:7" ht="15" x14ac:dyDescent="0.2">
      <c r="A17739" s="407" t="s">
        <v>27938</v>
      </c>
      <c r="B17739" s="407" t="s">
        <v>27939</v>
      </c>
      <c r="C17739" s="408">
        <v>0</v>
      </c>
      <c r="D17739" s="408">
        <v>6.4000000000000003E-3</v>
      </c>
      <c r="E17739" s="408">
        <v>6.4000000000000003E-3</v>
      </c>
      <c r="F17739" s="409">
        <v>44881.442557870374</v>
      </c>
      <c r="G17739" s="408">
        <v>3418</v>
      </c>
    </row>
    <row r="17740" spans="1:7" ht="15" x14ac:dyDescent="0.25">
      <c r="A17740" s="407" t="s">
        <v>27940</v>
      </c>
      <c r="B17740" s="407" t="s">
        <v>27941</v>
      </c>
      <c r="C17740" s="406"/>
      <c r="D17740" s="408">
        <v>8.7400000000000005E-2</v>
      </c>
      <c r="E17740" s="408">
        <v>8.7400000000000005E-2</v>
      </c>
      <c r="F17740" s="409">
        <v>44684.030057870368</v>
      </c>
      <c r="G17740" s="408">
        <v>0</v>
      </c>
    </row>
    <row r="17741" spans="1:7" ht="15" x14ac:dyDescent="0.2">
      <c r="A17741" s="407" t="s">
        <v>27942</v>
      </c>
      <c r="B17741" s="407" t="s">
        <v>27943</v>
      </c>
      <c r="C17741" s="408">
        <v>0</v>
      </c>
      <c r="D17741" s="408">
        <v>3.9819398269571052E-2</v>
      </c>
      <c r="E17741" s="408">
        <v>3.9819398269571052E-2</v>
      </c>
      <c r="F17741" s="409">
        <v>45734.516168981485</v>
      </c>
      <c r="G17741" s="408">
        <v>1214</v>
      </c>
    </row>
    <row r="17742" spans="1:7" ht="15" x14ac:dyDescent="0.2">
      <c r="A17742" s="407" t="s">
        <v>27944</v>
      </c>
      <c r="B17742" s="407" t="s">
        <v>27945</v>
      </c>
      <c r="C17742" s="408">
        <v>0</v>
      </c>
      <c r="D17742" s="408">
        <v>0.32469999999999999</v>
      </c>
      <c r="E17742" s="408">
        <v>0.32469999999999999</v>
      </c>
      <c r="F17742" s="409">
        <v>44011.381412037037</v>
      </c>
      <c r="G17742" s="408">
        <v>530</v>
      </c>
    </row>
    <row r="17743" spans="1:7" ht="15" x14ac:dyDescent="0.25">
      <c r="A17743" s="407" t="s">
        <v>27946</v>
      </c>
      <c r="B17743" s="407" t="s">
        <v>27947</v>
      </c>
      <c r="C17743" s="406"/>
      <c r="D17743" s="408">
        <v>0.01</v>
      </c>
      <c r="E17743" s="408">
        <v>0.01</v>
      </c>
      <c r="F17743" s="409">
        <v>44011.381631944445</v>
      </c>
      <c r="G17743" s="408">
        <v>0</v>
      </c>
    </row>
    <row r="17744" spans="1:7" ht="15" x14ac:dyDescent="0.25">
      <c r="A17744" s="407" t="s">
        <v>38986</v>
      </c>
      <c r="B17744" s="407" t="s">
        <v>38987</v>
      </c>
      <c r="C17744" s="406"/>
      <c r="D17744" s="408">
        <v>0.02</v>
      </c>
      <c r="E17744" s="408">
        <v>0.02</v>
      </c>
      <c r="F17744" s="409">
        <v>43381.405011574076</v>
      </c>
      <c r="G17744" s="408">
        <v>0</v>
      </c>
    </row>
    <row r="17745" spans="1:7" ht="15" x14ac:dyDescent="0.25">
      <c r="A17745" s="407" t="s">
        <v>38988</v>
      </c>
      <c r="B17745" s="407" t="s">
        <v>38989</v>
      </c>
      <c r="C17745" s="406"/>
      <c r="D17745" s="408">
        <v>6.4199999999999993E-2</v>
      </c>
      <c r="E17745" s="408">
        <v>6.4199999999999993E-2</v>
      </c>
      <c r="F17745" s="409">
        <v>43381.405532407407</v>
      </c>
      <c r="G17745" s="408">
        <v>0</v>
      </c>
    </row>
    <row r="17746" spans="1:7" ht="15" x14ac:dyDescent="0.2">
      <c r="A17746" s="407" t="s">
        <v>38990</v>
      </c>
      <c r="B17746" s="407" t="s">
        <v>38991</v>
      </c>
      <c r="C17746" s="408">
        <v>0</v>
      </c>
      <c r="D17746" s="408">
        <v>0.19389999999999999</v>
      </c>
      <c r="E17746" s="408">
        <v>0.19389999999999999</v>
      </c>
      <c r="F17746" s="409">
        <v>43381.406099537038</v>
      </c>
      <c r="G17746" s="408">
        <v>0</v>
      </c>
    </row>
    <row r="17747" spans="1:7" ht="15" x14ac:dyDescent="0.25">
      <c r="A17747" s="407" t="s">
        <v>38992</v>
      </c>
      <c r="B17747" s="407" t="s">
        <v>38993</v>
      </c>
      <c r="C17747" s="406"/>
      <c r="D17747" s="408">
        <v>0.10630000000000001</v>
      </c>
      <c r="E17747" s="408">
        <v>0.10630000000000001</v>
      </c>
      <c r="F17747" s="409">
        <v>44684.030787037038</v>
      </c>
      <c r="G17747" s="408">
        <v>0</v>
      </c>
    </row>
    <row r="17748" spans="1:7" ht="15" x14ac:dyDescent="0.2">
      <c r="A17748" s="407" t="s">
        <v>38994</v>
      </c>
      <c r="B17748" s="407" t="s">
        <v>38995</v>
      </c>
      <c r="C17748" s="408">
        <v>0</v>
      </c>
      <c r="D17748" s="408">
        <v>0.32569999999999999</v>
      </c>
      <c r="E17748" s="408">
        <v>0.32569999999999999</v>
      </c>
      <c r="F17748" s="409">
        <v>44684.031342592592</v>
      </c>
      <c r="G17748" s="408">
        <v>0</v>
      </c>
    </row>
    <row r="17749" spans="1:7" ht="15" x14ac:dyDescent="0.2">
      <c r="A17749" s="407" t="s">
        <v>27948</v>
      </c>
      <c r="B17749" s="407" t="s">
        <v>27949</v>
      </c>
      <c r="C17749" s="408">
        <v>0</v>
      </c>
      <c r="D17749" s="408">
        <v>7.4800000000000005E-2</v>
      </c>
      <c r="E17749" s="408">
        <v>7.4800000000000005E-2</v>
      </c>
      <c r="F17749" s="409">
        <v>44684.031840277778</v>
      </c>
      <c r="G17749" s="408">
        <v>0</v>
      </c>
    </row>
    <row r="17750" spans="1:7" ht="15" x14ac:dyDescent="0.2">
      <c r="A17750" s="407" t="s">
        <v>27950</v>
      </c>
      <c r="B17750" s="407" t="s">
        <v>27951</v>
      </c>
      <c r="C17750" s="408">
        <v>0</v>
      </c>
      <c r="D17750" s="408">
        <v>0.13039999999999999</v>
      </c>
      <c r="E17750" s="408">
        <v>0.13039999999999999</v>
      </c>
      <c r="F17750" s="409">
        <v>44551.314629629633</v>
      </c>
      <c r="G17750" s="408">
        <v>0</v>
      </c>
    </row>
    <row r="17751" spans="1:7" ht="15" x14ac:dyDescent="0.2">
      <c r="A17751" s="407" t="s">
        <v>27952</v>
      </c>
      <c r="B17751" s="407" t="s">
        <v>27953</v>
      </c>
      <c r="C17751" s="408">
        <v>0</v>
      </c>
      <c r="D17751" s="408">
        <v>0.23</v>
      </c>
      <c r="E17751" s="408">
        <v>0.23</v>
      </c>
      <c r="F17751" s="409">
        <v>44684.032349537039</v>
      </c>
      <c r="G17751" s="408">
        <v>0</v>
      </c>
    </row>
    <row r="17752" spans="1:7" ht="15" x14ac:dyDescent="0.2">
      <c r="A17752" s="407" t="s">
        <v>27954</v>
      </c>
      <c r="B17752" s="407" t="s">
        <v>27955</v>
      </c>
      <c r="C17752" s="408">
        <v>0</v>
      </c>
      <c r="D17752" s="408">
        <v>0.24379999999999999</v>
      </c>
      <c r="E17752" s="408">
        <v>0.24379999999999999</v>
      </c>
      <c r="F17752" s="409">
        <v>45947.258738425924</v>
      </c>
      <c r="G17752" s="408">
        <v>0</v>
      </c>
    </row>
    <row r="17753" spans="1:7" ht="15" x14ac:dyDescent="0.2">
      <c r="A17753" s="407" t="s">
        <v>27956</v>
      </c>
      <c r="B17753" s="407" t="s">
        <v>27957</v>
      </c>
      <c r="C17753" s="408">
        <v>0</v>
      </c>
      <c r="D17753" s="408">
        <v>1.84E-2</v>
      </c>
      <c r="E17753" s="408">
        <v>1.84E-2</v>
      </c>
      <c r="F17753" s="409">
        <v>45237.597268518519</v>
      </c>
      <c r="G17753" s="408">
        <v>2599</v>
      </c>
    </row>
    <row r="17754" spans="1:7" ht="15" x14ac:dyDescent="0.2">
      <c r="A17754" s="407" t="s">
        <v>27958</v>
      </c>
      <c r="B17754" s="407" t="s">
        <v>27959</v>
      </c>
      <c r="C17754" s="408">
        <v>0</v>
      </c>
      <c r="D17754" s="408">
        <v>1.0166666666666666</v>
      </c>
      <c r="E17754" s="408">
        <v>1.0166666666666666</v>
      </c>
      <c r="F17754" s="409">
        <v>45215.406585648147</v>
      </c>
      <c r="G17754" s="408">
        <v>0</v>
      </c>
    </row>
    <row r="17755" spans="1:7" ht="15" x14ac:dyDescent="0.2">
      <c r="A17755" s="407" t="s">
        <v>27960</v>
      </c>
      <c r="B17755" s="407" t="s">
        <v>27961</v>
      </c>
      <c r="C17755" s="408">
        <v>0</v>
      </c>
      <c r="D17755" s="408">
        <v>0.82</v>
      </c>
      <c r="E17755" s="408">
        <v>0.82</v>
      </c>
      <c r="F17755" s="409">
        <v>45133.60800925926</v>
      </c>
      <c r="G17755" s="408">
        <v>11</v>
      </c>
    </row>
    <row r="17756" spans="1:7" ht="15" x14ac:dyDescent="0.2">
      <c r="A17756" s="407" t="s">
        <v>27962</v>
      </c>
      <c r="B17756" s="407" t="s">
        <v>27963</v>
      </c>
      <c r="C17756" s="408">
        <v>0</v>
      </c>
      <c r="D17756" s="408">
        <v>1.2</v>
      </c>
      <c r="E17756" s="408">
        <v>1.2</v>
      </c>
      <c r="F17756" s="409">
        <v>43753.477893518517</v>
      </c>
      <c r="G17756" s="408">
        <v>0</v>
      </c>
    </row>
    <row r="17757" spans="1:7" ht="15" x14ac:dyDescent="0.2">
      <c r="A17757" s="407" t="s">
        <v>27964</v>
      </c>
      <c r="B17757" s="407" t="s">
        <v>27965</v>
      </c>
      <c r="C17757" s="408">
        <v>0</v>
      </c>
      <c r="D17757" s="408">
        <v>4.57</v>
      </c>
      <c r="E17757" s="408">
        <v>4.57</v>
      </c>
      <c r="F17757" s="409">
        <v>44301.610196759262</v>
      </c>
      <c r="G17757" s="408">
        <v>0</v>
      </c>
    </row>
    <row r="17758" spans="1:7" ht="15" x14ac:dyDescent="0.2">
      <c r="A17758" s="407" t="s">
        <v>27966</v>
      </c>
      <c r="B17758" s="407" t="s">
        <v>27967</v>
      </c>
      <c r="C17758" s="408">
        <v>0</v>
      </c>
      <c r="D17758" s="408">
        <v>4.57</v>
      </c>
      <c r="E17758" s="408">
        <v>4.57</v>
      </c>
      <c r="F17758" s="409">
        <v>44301.611770833333</v>
      </c>
      <c r="G17758" s="408">
        <v>0</v>
      </c>
    </row>
    <row r="17759" spans="1:7" ht="15" x14ac:dyDescent="0.2">
      <c r="A17759" s="407" t="s">
        <v>27968</v>
      </c>
      <c r="B17759" s="407" t="s">
        <v>27969</v>
      </c>
      <c r="C17759" s="408">
        <v>0</v>
      </c>
      <c r="D17759" s="408">
        <v>0.3196</v>
      </c>
      <c r="E17759" s="408">
        <v>0.3196</v>
      </c>
      <c r="F17759" s="409">
        <v>45133.607222222221</v>
      </c>
      <c r="G17759" s="408">
        <v>72</v>
      </c>
    </row>
    <row r="17760" spans="1:7" ht="15" x14ac:dyDescent="0.25">
      <c r="A17760" s="407" t="s">
        <v>38996</v>
      </c>
      <c r="B17760" s="407" t="s">
        <v>38997</v>
      </c>
      <c r="C17760" s="406"/>
      <c r="D17760" s="408">
        <v>4.04</v>
      </c>
      <c r="E17760" s="408">
        <v>4.04</v>
      </c>
      <c r="F17760" s="409">
        <v>43381.411365740743</v>
      </c>
      <c r="G17760" s="408">
        <v>0</v>
      </c>
    </row>
    <row r="17761" spans="1:7" ht="15" x14ac:dyDescent="0.25">
      <c r="A17761" s="407" t="s">
        <v>38998</v>
      </c>
      <c r="B17761" s="407" t="s">
        <v>38999</v>
      </c>
      <c r="C17761" s="406"/>
      <c r="D17761" s="408">
        <v>8.4</v>
      </c>
      <c r="E17761" s="408">
        <v>8.4</v>
      </c>
      <c r="F17761" s="409">
        <v>43381.411979166667</v>
      </c>
      <c r="G17761" s="408">
        <v>0</v>
      </c>
    </row>
    <row r="17762" spans="1:7" ht="15" x14ac:dyDescent="0.25">
      <c r="A17762" s="407" t="s">
        <v>39000</v>
      </c>
      <c r="B17762" s="407" t="s">
        <v>39001</v>
      </c>
      <c r="C17762" s="406"/>
      <c r="D17762" s="408">
        <v>0.2</v>
      </c>
      <c r="E17762" s="408">
        <v>0.2</v>
      </c>
      <c r="F17762" s="409">
        <v>43381.307118055556</v>
      </c>
      <c r="G17762" s="408">
        <v>0</v>
      </c>
    </row>
    <row r="17763" spans="1:7" ht="15" x14ac:dyDescent="0.2">
      <c r="A17763" s="407" t="s">
        <v>39002</v>
      </c>
      <c r="B17763" s="407" t="s">
        <v>39003</v>
      </c>
      <c r="C17763" s="408">
        <v>0</v>
      </c>
      <c r="D17763" s="408">
        <v>0.05</v>
      </c>
      <c r="E17763" s="408">
        <v>0.05</v>
      </c>
      <c r="F17763" s="409">
        <v>44881.442881944444</v>
      </c>
      <c r="G17763" s="408">
        <v>0</v>
      </c>
    </row>
    <row r="17764" spans="1:7" ht="15" x14ac:dyDescent="0.2">
      <c r="A17764" s="407" t="s">
        <v>27970</v>
      </c>
      <c r="B17764" s="407" t="s">
        <v>27971</v>
      </c>
      <c r="C17764" s="408">
        <v>0</v>
      </c>
      <c r="D17764" s="408">
        <v>9.5500000000000002E-2</v>
      </c>
      <c r="E17764" s="408">
        <v>9.5500000000000002E-2</v>
      </c>
      <c r="F17764" s="409">
        <v>44978.401666666665</v>
      </c>
      <c r="G17764" s="408">
        <v>0</v>
      </c>
    </row>
    <row r="17765" spans="1:7" ht="15" x14ac:dyDescent="0.2">
      <c r="A17765" s="407" t="s">
        <v>27972</v>
      </c>
      <c r="B17765" s="407" t="s">
        <v>40428</v>
      </c>
      <c r="C17765" s="408">
        <v>0</v>
      </c>
      <c r="D17765" s="408">
        <v>3.3599999999999998E-2</v>
      </c>
      <c r="E17765" s="408">
        <v>3.3599999999999998E-2</v>
      </c>
      <c r="F17765" s="409">
        <v>45714.688113425924</v>
      </c>
      <c r="G17765" s="408">
        <v>1788</v>
      </c>
    </row>
    <row r="17766" spans="1:7" ht="15" x14ac:dyDescent="0.2">
      <c r="A17766" s="407" t="s">
        <v>27973</v>
      </c>
      <c r="B17766" s="407" t="s">
        <v>41376</v>
      </c>
      <c r="C17766" s="408">
        <v>0</v>
      </c>
      <c r="D17766" s="408">
        <v>0.1699</v>
      </c>
      <c r="E17766" s="408">
        <v>0.1699</v>
      </c>
      <c r="F17766" s="409">
        <v>46072.660995370374</v>
      </c>
      <c r="G17766" s="408">
        <v>2956</v>
      </c>
    </row>
    <row r="17767" spans="1:7" ht="15" x14ac:dyDescent="0.2">
      <c r="A17767" s="407" t="s">
        <v>27974</v>
      </c>
      <c r="B17767" s="407" t="s">
        <v>27975</v>
      </c>
      <c r="C17767" s="408">
        <v>0</v>
      </c>
      <c r="D17767" s="408">
        <v>10</v>
      </c>
      <c r="E17767" s="408">
        <v>10</v>
      </c>
      <c r="F17767" s="409">
        <v>44978.402743055558</v>
      </c>
      <c r="G17767" s="408">
        <v>0</v>
      </c>
    </row>
    <row r="17768" spans="1:7" ht="15" x14ac:dyDescent="0.2">
      <c r="A17768" s="407" t="s">
        <v>27976</v>
      </c>
      <c r="B17768" s="407" t="s">
        <v>27977</v>
      </c>
      <c r="C17768" s="408">
        <v>0</v>
      </c>
      <c r="D17768" s="408">
        <v>6.516</v>
      </c>
      <c r="E17768" s="408">
        <v>6.516</v>
      </c>
      <c r="F17768" s="409">
        <v>44011.443611111114</v>
      </c>
      <c r="G17768" s="408">
        <v>0</v>
      </c>
    </row>
    <row r="17769" spans="1:7" ht="15" x14ac:dyDescent="0.2">
      <c r="A17769" s="407" t="s">
        <v>27978</v>
      </c>
      <c r="B17769" s="407" t="s">
        <v>27979</v>
      </c>
      <c r="C17769" s="408">
        <v>0</v>
      </c>
      <c r="D17769" s="408">
        <v>3.9</v>
      </c>
      <c r="E17769" s="408">
        <v>3.9</v>
      </c>
      <c r="F17769" s="409">
        <v>44011.442129629628</v>
      </c>
      <c r="G17769" s="408">
        <v>0</v>
      </c>
    </row>
    <row r="17770" spans="1:7" ht="15" x14ac:dyDescent="0.2">
      <c r="A17770" s="407" t="s">
        <v>27980</v>
      </c>
      <c r="B17770" s="407" t="s">
        <v>27981</v>
      </c>
      <c r="C17770" s="408">
        <v>0</v>
      </c>
      <c r="D17770" s="408">
        <v>2.617833333333333</v>
      </c>
      <c r="E17770" s="408">
        <v>2.617833333333333</v>
      </c>
      <c r="F17770" s="409">
        <v>45131.323101851849</v>
      </c>
      <c r="G17770" s="408">
        <v>0</v>
      </c>
    </row>
    <row r="17771" spans="1:7" ht="15" x14ac:dyDescent="0.2">
      <c r="A17771" s="407" t="s">
        <v>27982</v>
      </c>
      <c r="B17771" s="407" t="s">
        <v>27983</v>
      </c>
      <c r="C17771" s="408">
        <v>0</v>
      </c>
      <c r="D17771" s="408">
        <v>0.48849999999999999</v>
      </c>
      <c r="E17771" s="408">
        <v>0.48849999999999999</v>
      </c>
      <c r="F17771" s="409">
        <v>45889.338483796295</v>
      </c>
      <c r="G17771" s="408">
        <v>0</v>
      </c>
    </row>
    <row r="17772" spans="1:7" ht="15" x14ac:dyDescent="0.2">
      <c r="A17772" s="407" t="s">
        <v>27984</v>
      </c>
      <c r="B17772" s="407" t="s">
        <v>27985</v>
      </c>
      <c r="C17772" s="408">
        <v>0</v>
      </c>
      <c r="D17772" s="408">
        <v>0.26079999999999998</v>
      </c>
      <c r="E17772" s="408">
        <v>0.26079999999999998</v>
      </c>
      <c r="F17772" s="409">
        <v>44523.674837962964</v>
      </c>
      <c r="G17772" s="408">
        <v>0</v>
      </c>
    </row>
    <row r="17773" spans="1:7" ht="15" x14ac:dyDescent="0.2">
      <c r="A17773" s="407" t="s">
        <v>27986</v>
      </c>
      <c r="B17773" s="407" t="s">
        <v>27987</v>
      </c>
      <c r="C17773" s="408">
        <v>0</v>
      </c>
      <c r="D17773" s="408">
        <v>0.33300000000000002</v>
      </c>
      <c r="E17773" s="408">
        <v>0.33300000000000002</v>
      </c>
      <c r="F17773" s="409">
        <v>45377.345590277779</v>
      </c>
      <c r="G17773" s="408">
        <v>313</v>
      </c>
    </row>
    <row r="17774" spans="1:7" ht="15" x14ac:dyDescent="0.2">
      <c r="A17774" s="407" t="s">
        <v>27988</v>
      </c>
      <c r="B17774" s="407" t="s">
        <v>27989</v>
      </c>
      <c r="C17774" s="408">
        <v>0</v>
      </c>
      <c r="D17774" s="408">
        <v>0.51502529237568095</v>
      </c>
      <c r="E17774" s="408">
        <v>0.51502529237568095</v>
      </c>
      <c r="F17774" s="409">
        <v>45742.593518518515</v>
      </c>
      <c r="G17774" s="408">
        <v>110</v>
      </c>
    </row>
    <row r="17775" spans="1:7" ht="15" x14ac:dyDescent="0.2">
      <c r="A17775" s="407" t="s">
        <v>27990</v>
      </c>
      <c r="B17775" s="407" t="s">
        <v>27991</v>
      </c>
      <c r="C17775" s="408">
        <v>0</v>
      </c>
      <c r="D17775" s="408">
        <v>0.65500000000000003</v>
      </c>
      <c r="E17775" s="408">
        <v>0.65500000000000003</v>
      </c>
      <c r="F17775" s="409">
        <v>45785.29246527778</v>
      </c>
      <c r="G17775" s="408">
        <v>568</v>
      </c>
    </row>
    <row r="17776" spans="1:7" ht="15" x14ac:dyDescent="0.2">
      <c r="A17776" s="407" t="s">
        <v>27992</v>
      </c>
      <c r="B17776" s="407" t="s">
        <v>27993</v>
      </c>
      <c r="C17776" s="408">
        <v>0</v>
      </c>
      <c r="D17776" s="408">
        <v>0.26500000000000001</v>
      </c>
      <c r="E17776" s="408">
        <v>0.26500000000000001</v>
      </c>
      <c r="F17776" s="409">
        <v>44881.443541666667</v>
      </c>
      <c r="G17776" s="408">
        <v>0</v>
      </c>
    </row>
    <row r="17777" spans="1:7" ht="15" x14ac:dyDescent="0.25">
      <c r="A17777" s="407" t="s">
        <v>39004</v>
      </c>
      <c r="B17777" s="407" t="s">
        <v>39005</v>
      </c>
      <c r="C17777" s="406"/>
      <c r="D17777" s="408">
        <v>1.14E-2</v>
      </c>
      <c r="E17777" s="408">
        <v>1.14E-2</v>
      </c>
      <c r="F17777" s="409">
        <v>44512.531793981485</v>
      </c>
      <c r="G17777" s="408">
        <v>0</v>
      </c>
    </row>
    <row r="17778" spans="1:7" ht="15" x14ac:dyDescent="0.2">
      <c r="A17778" s="407" t="s">
        <v>27994</v>
      </c>
      <c r="B17778" s="407" t="s">
        <v>27995</v>
      </c>
      <c r="C17778" s="408">
        <v>0</v>
      </c>
      <c r="D17778" s="408">
        <v>0.78769999999999996</v>
      </c>
      <c r="E17778" s="408">
        <v>0.78769999999999996</v>
      </c>
      <c r="F17778" s="409">
        <v>45244.897256944445</v>
      </c>
      <c r="G17778" s="408">
        <v>152</v>
      </c>
    </row>
    <row r="17779" spans="1:7" ht="15" x14ac:dyDescent="0.2">
      <c r="A17779" s="407" t="s">
        <v>27996</v>
      </c>
      <c r="B17779" s="407" t="s">
        <v>27997</v>
      </c>
      <c r="C17779" s="408">
        <v>0</v>
      </c>
      <c r="D17779" s="408">
        <v>1.8511111111111109</v>
      </c>
      <c r="E17779" s="408">
        <v>1.8511111111111109</v>
      </c>
      <c r="F17779" s="409">
        <v>45785.292893518519</v>
      </c>
      <c r="G17779" s="408">
        <v>0</v>
      </c>
    </row>
    <row r="17780" spans="1:7" ht="15" x14ac:dyDescent="0.25">
      <c r="A17780" s="407" t="s">
        <v>39006</v>
      </c>
      <c r="B17780" s="407" t="s">
        <v>39007</v>
      </c>
      <c r="C17780" s="406"/>
      <c r="D17780" s="408">
        <v>0.52080000000000004</v>
      </c>
      <c r="E17780" s="408">
        <v>0.52080000000000004</v>
      </c>
      <c r="F17780" s="409">
        <v>44512.532465277778</v>
      </c>
      <c r="G17780" s="408">
        <v>0</v>
      </c>
    </row>
    <row r="17781" spans="1:7" ht="15" x14ac:dyDescent="0.2">
      <c r="A17781" s="407" t="s">
        <v>39008</v>
      </c>
      <c r="B17781" s="407" t="s">
        <v>39009</v>
      </c>
      <c r="C17781" s="408">
        <v>0</v>
      </c>
      <c r="D17781" s="408">
        <v>0.90500000000000003</v>
      </c>
      <c r="E17781" s="408">
        <v>0.90500000000000003</v>
      </c>
      <c r="F17781" s="409">
        <v>44512.532581018517</v>
      </c>
      <c r="G17781" s="408">
        <v>0</v>
      </c>
    </row>
    <row r="17782" spans="1:7" ht="15" x14ac:dyDescent="0.2">
      <c r="A17782" s="407" t="s">
        <v>27998</v>
      </c>
      <c r="B17782" s="407" t="s">
        <v>27999</v>
      </c>
      <c r="C17782" s="408">
        <v>0</v>
      </c>
      <c r="D17782" s="408">
        <v>0.90500000000000003</v>
      </c>
      <c r="E17782" s="408">
        <v>0.90500000000000003</v>
      </c>
      <c r="F17782" s="409">
        <v>44873.360763888886</v>
      </c>
      <c r="G17782" s="408">
        <v>0</v>
      </c>
    </row>
    <row r="17783" spans="1:7" ht="15" x14ac:dyDescent="0.2">
      <c r="A17783" s="407" t="s">
        <v>28000</v>
      </c>
      <c r="B17783" s="407" t="s">
        <v>28001</v>
      </c>
      <c r="C17783" s="408">
        <v>0</v>
      </c>
      <c r="D17783" s="408">
        <v>0.93569999999999998</v>
      </c>
      <c r="E17783" s="408">
        <v>0.93569999999999998</v>
      </c>
      <c r="F17783" s="409">
        <v>44512.533148148148</v>
      </c>
      <c r="G17783" s="408">
        <v>0</v>
      </c>
    </row>
    <row r="17784" spans="1:7" ht="15" x14ac:dyDescent="0.25">
      <c r="A17784" s="407" t="s">
        <v>39010</v>
      </c>
      <c r="B17784" s="407" t="s">
        <v>39011</v>
      </c>
      <c r="C17784" s="406"/>
      <c r="D17784" s="408">
        <v>3.4299999999999997E-2</v>
      </c>
      <c r="E17784" s="408">
        <v>3.4299999999999997E-2</v>
      </c>
      <c r="F17784" s="409">
        <v>43381.423854166664</v>
      </c>
      <c r="G17784" s="408">
        <v>0</v>
      </c>
    </row>
    <row r="17785" spans="1:7" ht="15" x14ac:dyDescent="0.25">
      <c r="A17785" s="407" t="s">
        <v>39012</v>
      </c>
      <c r="B17785" s="407" t="s">
        <v>39013</v>
      </c>
      <c r="C17785" s="406"/>
      <c r="D17785" s="408">
        <v>6.54E-2</v>
      </c>
      <c r="E17785" s="408">
        <v>6.54E-2</v>
      </c>
      <c r="F17785" s="409">
        <v>43381.424560185187</v>
      </c>
      <c r="G17785" s="408">
        <v>0</v>
      </c>
    </row>
    <row r="17786" spans="1:7" ht="15" x14ac:dyDescent="0.2">
      <c r="A17786" s="407" t="s">
        <v>28002</v>
      </c>
      <c r="B17786" s="407" t="s">
        <v>28003</v>
      </c>
      <c r="C17786" s="408">
        <v>0</v>
      </c>
      <c r="D17786" s="408">
        <v>1.2577227722772278E-2</v>
      </c>
      <c r="E17786" s="408">
        <v>1.2577227722772278E-2</v>
      </c>
      <c r="F17786" s="409">
        <v>45916.295613425929</v>
      </c>
      <c r="G17786" s="408">
        <v>10</v>
      </c>
    </row>
    <row r="17787" spans="1:7" ht="15" x14ac:dyDescent="0.25">
      <c r="A17787" s="407" t="s">
        <v>39014</v>
      </c>
      <c r="B17787" s="407" t="s">
        <v>39015</v>
      </c>
      <c r="C17787" s="406"/>
      <c r="D17787" s="408">
        <v>2.1999999999999999E-2</v>
      </c>
      <c r="E17787" s="408">
        <v>2.1999999999999999E-2</v>
      </c>
      <c r="F17787" s="409">
        <v>43381.425034722219</v>
      </c>
      <c r="G17787" s="408">
        <v>0</v>
      </c>
    </row>
    <row r="17788" spans="1:7" ht="15" x14ac:dyDescent="0.2">
      <c r="A17788" s="407" t="s">
        <v>28004</v>
      </c>
      <c r="B17788" s="407" t="s">
        <v>28005</v>
      </c>
      <c r="C17788" s="408">
        <v>0</v>
      </c>
      <c r="D17788" s="408">
        <v>3.5400000000000001E-2</v>
      </c>
      <c r="E17788" s="408">
        <v>3.5400000000000001E-2</v>
      </c>
      <c r="F17788" s="409">
        <v>44517.51934027778</v>
      </c>
      <c r="G17788" s="408">
        <v>481</v>
      </c>
    </row>
    <row r="17789" spans="1:7" ht="15" x14ac:dyDescent="0.2">
      <c r="A17789" s="407" t="s">
        <v>28006</v>
      </c>
      <c r="B17789" s="407" t="s">
        <v>28007</v>
      </c>
      <c r="C17789" s="408">
        <v>0</v>
      </c>
      <c r="D17789" s="408">
        <v>6.6E-3</v>
      </c>
      <c r="E17789" s="408">
        <v>6.6E-3</v>
      </c>
      <c r="F17789" s="409">
        <v>45889.337696759256</v>
      </c>
      <c r="G17789" s="408">
        <v>0</v>
      </c>
    </row>
    <row r="17790" spans="1:7" ht="15" x14ac:dyDescent="0.2">
      <c r="A17790" s="407" t="s">
        <v>28008</v>
      </c>
      <c r="B17790" s="407" t="s">
        <v>28009</v>
      </c>
      <c r="C17790" s="408">
        <v>0</v>
      </c>
      <c r="D17790" s="408">
        <v>0.01</v>
      </c>
      <c r="E17790" s="408">
        <v>0.01</v>
      </c>
      <c r="F17790" s="409">
        <v>45645.299502314818</v>
      </c>
      <c r="G17790" s="408">
        <v>995</v>
      </c>
    </row>
    <row r="17791" spans="1:7" ht="15" x14ac:dyDescent="0.2">
      <c r="A17791" s="407" t="s">
        <v>28010</v>
      </c>
      <c r="B17791" s="407" t="s">
        <v>28011</v>
      </c>
      <c r="C17791" s="408">
        <v>0</v>
      </c>
      <c r="D17791" s="408">
        <v>8.8000000000000005E-3</v>
      </c>
      <c r="E17791" s="408">
        <v>8.8000000000000005E-3</v>
      </c>
      <c r="F17791" s="409">
        <v>45133.52175925926</v>
      </c>
      <c r="G17791" s="408">
        <v>963</v>
      </c>
    </row>
    <row r="17792" spans="1:7" ht="15" x14ac:dyDescent="0.2">
      <c r="A17792" s="407" t="s">
        <v>28012</v>
      </c>
      <c r="B17792" s="407" t="s">
        <v>28013</v>
      </c>
      <c r="C17792" s="408">
        <v>0</v>
      </c>
      <c r="D17792" s="408">
        <v>1.44E-2</v>
      </c>
      <c r="E17792" s="408">
        <v>1.44E-2</v>
      </c>
      <c r="F17792" s="409">
        <v>45133.521805555552</v>
      </c>
      <c r="G17792" s="408">
        <v>253</v>
      </c>
    </row>
    <row r="17793" spans="1:7" ht="15" x14ac:dyDescent="0.2">
      <c r="A17793" s="407" t="s">
        <v>28014</v>
      </c>
      <c r="B17793" s="407" t="s">
        <v>28015</v>
      </c>
      <c r="C17793" s="408">
        <v>0</v>
      </c>
      <c r="D17793" s="408">
        <v>9.9000000000000008E-3</v>
      </c>
      <c r="E17793" s="408">
        <v>9.9000000000000008E-3</v>
      </c>
      <c r="F17793" s="409">
        <v>45889.337361111109</v>
      </c>
      <c r="G17793" s="408">
        <v>0</v>
      </c>
    </row>
    <row r="17794" spans="1:7" ht="15" x14ac:dyDescent="0.2">
      <c r="A17794" s="407" t="s">
        <v>28016</v>
      </c>
      <c r="B17794" s="407" t="s">
        <v>28017</v>
      </c>
      <c r="C17794" s="408">
        <v>0</v>
      </c>
      <c r="D17794" s="408">
        <v>2.2700000000000001E-2</v>
      </c>
      <c r="E17794" s="408">
        <v>2.2700000000000001E-2</v>
      </c>
      <c r="F17794" s="409">
        <v>44881.443796296298</v>
      </c>
      <c r="G17794" s="408">
        <v>38</v>
      </c>
    </row>
    <row r="17795" spans="1:7" ht="15" x14ac:dyDescent="0.25">
      <c r="A17795" s="407" t="s">
        <v>39016</v>
      </c>
      <c r="B17795" s="407" t="s">
        <v>39017</v>
      </c>
      <c r="C17795" s="406"/>
      <c r="D17795" s="408">
        <v>5.57E-2</v>
      </c>
      <c r="E17795" s="408">
        <v>5.57E-2</v>
      </c>
      <c r="F17795" s="409">
        <v>43381.425532407404</v>
      </c>
      <c r="G17795" s="408">
        <v>0</v>
      </c>
    </row>
    <row r="17796" spans="1:7" ht="15" x14ac:dyDescent="0.2">
      <c r="A17796" s="407" t="s">
        <v>28018</v>
      </c>
      <c r="B17796" s="407" t="s">
        <v>28019</v>
      </c>
      <c r="C17796" s="408">
        <v>0</v>
      </c>
      <c r="D17796" s="408">
        <v>8.8000000000000005E-3</v>
      </c>
      <c r="E17796" s="408">
        <v>8.8000000000000005E-3</v>
      </c>
      <c r="F17796" s="409">
        <v>44130.5390625</v>
      </c>
      <c r="G17796" s="408">
        <v>0</v>
      </c>
    </row>
    <row r="17797" spans="1:7" ht="15" x14ac:dyDescent="0.2">
      <c r="A17797" s="407" t="s">
        <v>28020</v>
      </c>
      <c r="B17797" s="407" t="s">
        <v>28021</v>
      </c>
      <c r="C17797" s="408">
        <v>0</v>
      </c>
      <c r="D17797" s="408">
        <v>1.8200000000000001E-2</v>
      </c>
      <c r="E17797" s="408">
        <v>1.8200000000000001E-2</v>
      </c>
      <c r="F17797" s="409">
        <v>43032.652638888889</v>
      </c>
      <c r="G17797" s="408">
        <v>0</v>
      </c>
    </row>
    <row r="17798" spans="1:7" ht="15" x14ac:dyDescent="0.2">
      <c r="A17798" s="407" t="s">
        <v>28022</v>
      </c>
      <c r="B17798" s="407" t="s">
        <v>28023</v>
      </c>
      <c r="C17798" s="408">
        <v>0</v>
      </c>
      <c r="D17798" s="408">
        <v>6.6E-3</v>
      </c>
      <c r="E17798" s="408">
        <v>6.6E-3</v>
      </c>
      <c r="F17798" s="409">
        <v>44000.343009259261</v>
      </c>
      <c r="G17798" s="408">
        <v>511</v>
      </c>
    </row>
    <row r="17799" spans="1:7" ht="15" x14ac:dyDescent="0.2">
      <c r="A17799" s="407" t="s">
        <v>28024</v>
      </c>
      <c r="B17799" s="407" t="s">
        <v>33190</v>
      </c>
      <c r="C17799" s="408">
        <v>0</v>
      </c>
      <c r="D17799" s="408">
        <v>1.7680000000000001E-2</v>
      </c>
      <c r="E17799" s="408">
        <v>1.7680000000000001E-2</v>
      </c>
      <c r="F17799" s="409">
        <v>45300.499374999999</v>
      </c>
      <c r="G17799" s="408">
        <v>115</v>
      </c>
    </row>
    <row r="17800" spans="1:7" ht="15" x14ac:dyDescent="0.2">
      <c r="A17800" s="407" t="s">
        <v>28025</v>
      </c>
      <c r="B17800" s="407" t="s">
        <v>28026</v>
      </c>
      <c r="C17800" s="408">
        <v>0</v>
      </c>
      <c r="D17800" s="408">
        <v>1.7299999999999999E-2</v>
      </c>
      <c r="E17800" s="408">
        <v>1.7299999999999999E-2</v>
      </c>
      <c r="F17800" s="409">
        <v>44000.342581018522</v>
      </c>
      <c r="G17800" s="408">
        <v>210</v>
      </c>
    </row>
    <row r="17801" spans="1:7" ht="15" x14ac:dyDescent="0.2">
      <c r="A17801" s="407" t="s">
        <v>39018</v>
      </c>
      <c r="B17801" s="407" t="s">
        <v>39019</v>
      </c>
      <c r="C17801" s="408">
        <v>0</v>
      </c>
      <c r="D17801" s="408">
        <v>1.3299999999999999E-2</v>
      </c>
      <c r="E17801" s="408">
        <v>1.3299999999999999E-2</v>
      </c>
      <c r="F17801" s="409">
        <v>43382.424629629626</v>
      </c>
      <c r="G17801" s="408">
        <v>0</v>
      </c>
    </row>
    <row r="17802" spans="1:7" ht="15" x14ac:dyDescent="0.2">
      <c r="A17802" s="407" t="s">
        <v>28027</v>
      </c>
      <c r="B17802" s="407" t="s">
        <v>28028</v>
      </c>
      <c r="C17802" s="408">
        <v>0</v>
      </c>
      <c r="D17802" s="408">
        <v>7.6E-3</v>
      </c>
      <c r="E17802" s="408">
        <v>7.6E-3</v>
      </c>
      <c r="F17802" s="409">
        <v>44000.341469907406</v>
      </c>
      <c r="G17802" s="408">
        <v>0</v>
      </c>
    </row>
    <row r="17803" spans="1:7" ht="15" x14ac:dyDescent="0.2">
      <c r="A17803" s="407" t="s">
        <v>28029</v>
      </c>
      <c r="B17803" s="407" t="s">
        <v>28030</v>
      </c>
      <c r="C17803" s="408">
        <v>0</v>
      </c>
      <c r="D17803" s="408">
        <v>6.8000000000000005E-2</v>
      </c>
      <c r="E17803" s="408">
        <v>6.8000000000000005E-2</v>
      </c>
      <c r="F17803" s="409">
        <v>44000.341296296298</v>
      </c>
      <c r="G17803" s="408">
        <v>0</v>
      </c>
    </row>
    <row r="17804" spans="1:7" ht="15" x14ac:dyDescent="0.2">
      <c r="A17804" s="407" t="s">
        <v>28031</v>
      </c>
      <c r="B17804" s="407" t="s">
        <v>28032</v>
      </c>
      <c r="C17804" s="408">
        <v>0</v>
      </c>
      <c r="D17804" s="408">
        <v>6.2899999999999996E-3</v>
      </c>
      <c r="E17804" s="408">
        <v>6.2899999999999996E-3</v>
      </c>
      <c r="F17804" s="409">
        <v>44684.037916666668</v>
      </c>
      <c r="G17804" s="408">
        <v>474</v>
      </c>
    </row>
    <row r="17805" spans="1:7" ht="15" x14ac:dyDescent="0.25">
      <c r="A17805" s="407" t="s">
        <v>39020</v>
      </c>
      <c r="B17805" s="407" t="s">
        <v>39021</v>
      </c>
      <c r="C17805" s="406"/>
      <c r="D17805" s="408">
        <v>0.21010000000000001</v>
      </c>
      <c r="E17805" s="408">
        <v>0.21010000000000001</v>
      </c>
      <c r="F17805" s="409">
        <v>43381.427384259259</v>
      </c>
      <c r="G17805" s="408">
        <v>0</v>
      </c>
    </row>
    <row r="17806" spans="1:7" ht="15" x14ac:dyDescent="0.25">
      <c r="A17806" s="407" t="s">
        <v>39022</v>
      </c>
      <c r="B17806" s="407" t="s">
        <v>39023</v>
      </c>
      <c r="C17806" s="406"/>
      <c r="D17806" s="408">
        <v>1.0200000000000001E-2</v>
      </c>
      <c r="E17806" s="408">
        <v>1.0200000000000001E-2</v>
      </c>
      <c r="F17806" s="409">
        <v>44881.444108796299</v>
      </c>
      <c r="G17806" s="408">
        <v>0</v>
      </c>
    </row>
    <row r="17807" spans="1:7" ht="15" x14ac:dyDescent="0.2">
      <c r="A17807" s="407" t="s">
        <v>28033</v>
      </c>
      <c r="B17807" s="407" t="s">
        <v>28034</v>
      </c>
      <c r="C17807" s="408">
        <v>0</v>
      </c>
      <c r="D17807" s="408">
        <v>3.1899999999999998E-2</v>
      </c>
      <c r="E17807" s="408">
        <v>3.1899999999999998E-2</v>
      </c>
      <c r="F17807" s="409">
        <v>44881.444236111114</v>
      </c>
      <c r="G17807" s="408">
        <v>772</v>
      </c>
    </row>
    <row r="17808" spans="1:7" ht="15" x14ac:dyDescent="0.2">
      <c r="A17808" s="407" t="s">
        <v>28035</v>
      </c>
      <c r="B17808" s="407" t="s">
        <v>28036</v>
      </c>
      <c r="C17808" s="408">
        <v>0</v>
      </c>
      <c r="D17808" s="408">
        <v>6.3E-3</v>
      </c>
      <c r="E17808" s="408">
        <v>6.3E-3</v>
      </c>
      <c r="F17808" s="409">
        <v>45133.521840277775</v>
      </c>
      <c r="G17808" s="408">
        <v>500</v>
      </c>
    </row>
    <row r="17809" spans="1:7" ht="15" x14ac:dyDescent="0.2">
      <c r="A17809" s="407" t="s">
        <v>28037</v>
      </c>
      <c r="B17809" s="407" t="s">
        <v>28038</v>
      </c>
      <c r="C17809" s="408">
        <v>0</v>
      </c>
      <c r="D17809" s="408">
        <v>0.03</v>
      </c>
      <c r="E17809" s="408">
        <v>0.03</v>
      </c>
      <c r="F17809" s="409">
        <v>44881.444386574076</v>
      </c>
      <c r="G17809" s="408">
        <v>0</v>
      </c>
    </row>
    <row r="17810" spans="1:7" ht="15" x14ac:dyDescent="0.25">
      <c r="A17810" s="407" t="s">
        <v>28039</v>
      </c>
      <c r="B17810" s="407" t="s">
        <v>28040</v>
      </c>
      <c r="C17810" s="406"/>
      <c r="D17810" s="408">
        <v>5.5500000000000001E-2</v>
      </c>
      <c r="E17810" s="408">
        <v>5.5500000000000001E-2</v>
      </c>
      <c r="F17810" s="409">
        <v>44512.491539351853</v>
      </c>
      <c r="G17810" s="408">
        <v>0</v>
      </c>
    </row>
    <row r="17811" spans="1:7" ht="15" x14ac:dyDescent="0.2">
      <c r="A17811" s="407" t="s">
        <v>28041</v>
      </c>
      <c r="B17811" s="407" t="s">
        <v>28042</v>
      </c>
      <c r="C17811" s="408">
        <v>0</v>
      </c>
      <c r="D17811" s="408">
        <v>1.6629999999999999E-2</v>
      </c>
      <c r="E17811" s="408">
        <v>1.6629999999999999E-2</v>
      </c>
      <c r="F17811" s="409">
        <v>44880.60733796296</v>
      </c>
      <c r="G17811" s="408">
        <v>0</v>
      </c>
    </row>
    <row r="17812" spans="1:7" ht="15" x14ac:dyDescent="0.2">
      <c r="A17812" s="407" t="s">
        <v>28043</v>
      </c>
      <c r="B17812" s="407" t="s">
        <v>28044</v>
      </c>
      <c r="C17812" s="408">
        <v>0</v>
      </c>
      <c r="D17812" s="408">
        <v>2.58E-2</v>
      </c>
      <c r="E17812" s="408">
        <v>2.58E-2</v>
      </c>
      <c r="F17812" s="409">
        <v>45306.474421296298</v>
      </c>
      <c r="G17812" s="408">
        <v>1045</v>
      </c>
    </row>
    <row r="17813" spans="1:7" ht="15" x14ac:dyDescent="0.2">
      <c r="A17813" s="407" t="s">
        <v>39024</v>
      </c>
      <c r="B17813" s="407" t="s">
        <v>40444</v>
      </c>
      <c r="C17813" s="408">
        <v>0</v>
      </c>
      <c r="D17813" s="408">
        <v>2.52E-2</v>
      </c>
      <c r="E17813" s="408">
        <v>2.52E-2</v>
      </c>
      <c r="F17813" s="409">
        <v>45835.764444444445</v>
      </c>
      <c r="G17813" s="408">
        <v>0</v>
      </c>
    </row>
    <row r="17814" spans="1:7" ht="15" x14ac:dyDescent="0.2">
      <c r="A17814" s="407" t="s">
        <v>28045</v>
      </c>
      <c r="B17814" s="407" t="s">
        <v>28046</v>
      </c>
      <c r="C17814" s="408">
        <v>0</v>
      </c>
      <c r="D17814" s="408">
        <v>3.0499999999999999E-2</v>
      </c>
      <c r="E17814" s="408">
        <v>3.0499999999999999E-2</v>
      </c>
      <c r="F17814" s="409">
        <v>44684.038935185185</v>
      </c>
      <c r="G17814" s="408">
        <v>2320</v>
      </c>
    </row>
    <row r="17815" spans="1:7" ht="15" x14ac:dyDescent="0.2">
      <c r="A17815" s="407" t="s">
        <v>28047</v>
      </c>
      <c r="B17815" s="407" t="s">
        <v>28048</v>
      </c>
      <c r="C17815" s="408">
        <v>0</v>
      </c>
      <c r="D17815" s="408">
        <v>7.1400000000000005E-2</v>
      </c>
      <c r="E17815" s="408">
        <v>7.1400000000000005E-2</v>
      </c>
      <c r="F17815" s="409">
        <v>44684.039386574077</v>
      </c>
      <c r="G17815" s="408">
        <v>24</v>
      </c>
    </row>
    <row r="17816" spans="1:7" ht="15" x14ac:dyDescent="0.2">
      <c r="A17816" s="407" t="s">
        <v>28049</v>
      </c>
      <c r="B17816" s="407" t="s">
        <v>28050</v>
      </c>
      <c r="C17816" s="408">
        <v>0</v>
      </c>
      <c r="D17816" s="408">
        <v>1.2E-2</v>
      </c>
      <c r="E17816" s="408">
        <v>1.2E-2</v>
      </c>
      <c r="F17816" s="409">
        <v>44684.039861111109</v>
      </c>
      <c r="G17816" s="408">
        <v>30</v>
      </c>
    </row>
    <row r="17817" spans="1:7" ht="15" x14ac:dyDescent="0.2">
      <c r="A17817" s="407" t="s">
        <v>28051</v>
      </c>
      <c r="B17817" s="407" t="s">
        <v>28052</v>
      </c>
      <c r="C17817" s="408">
        <v>0</v>
      </c>
      <c r="D17817" s="408">
        <v>2.693076923076923E-2</v>
      </c>
      <c r="E17817" s="408">
        <v>2.693076923076923E-2</v>
      </c>
      <c r="F17817" s="409">
        <v>45686.330358796295</v>
      </c>
      <c r="G17817" s="408">
        <v>65</v>
      </c>
    </row>
    <row r="17818" spans="1:7" ht="15" x14ac:dyDescent="0.2">
      <c r="A17818" s="407" t="s">
        <v>28053</v>
      </c>
      <c r="B17818" s="407" t="s">
        <v>28054</v>
      </c>
      <c r="C17818" s="408">
        <v>0</v>
      </c>
      <c r="D17818" s="408">
        <v>1.7100000000000001E-2</v>
      </c>
      <c r="E17818" s="408">
        <v>1.7100000000000001E-2</v>
      </c>
      <c r="F17818" s="409">
        <v>44684.040671296294</v>
      </c>
      <c r="G17818" s="408">
        <v>40</v>
      </c>
    </row>
    <row r="17819" spans="1:7" ht="15" x14ac:dyDescent="0.2">
      <c r="A17819" s="407" t="s">
        <v>28055</v>
      </c>
      <c r="B17819" s="407" t="s">
        <v>28056</v>
      </c>
      <c r="C17819" s="408">
        <v>0</v>
      </c>
      <c r="D17819" s="408">
        <v>0.1706</v>
      </c>
      <c r="E17819" s="408">
        <v>0.1706</v>
      </c>
      <c r="F17819" s="409">
        <v>44684.04111111111</v>
      </c>
      <c r="G17819" s="408">
        <v>123</v>
      </c>
    </row>
    <row r="17820" spans="1:7" ht="15" x14ac:dyDescent="0.2">
      <c r="A17820" s="407" t="s">
        <v>28057</v>
      </c>
      <c r="B17820" s="407" t="s">
        <v>28058</v>
      </c>
      <c r="C17820" s="408">
        <v>0</v>
      </c>
      <c r="D17820" s="408">
        <v>0.04</v>
      </c>
      <c r="E17820" s="408">
        <v>0.04</v>
      </c>
      <c r="F17820" s="409">
        <v>44684.041539351849</v>
      </c>
      <c r="G17820" s="408">
        <v>0</v>
      </c>
    </row>
    <row r="17821" spans="1:7" ht="15" x14ac:dyDescent="0.2">
      <c r="A17821" s="407" t="s">
        <v>39025</v>
      </c>
      <c r="B17821" s="407" t="s">
        <v>39026</v>
      </c>
      <c r="C17821" s="408">
        <v>0</v>
      </c>
      <c r="D17821" s="408">
        <v>1.0999999999999999E-2</v>
      </c>
      <c r="E17821" s="408">
        <v>1.0999999999999999E-2</v>
      </c>
      <c r="F17821" s="409">
        <v>43381.428888888891</v>
      </c>
      <c r="G17821" s="408">
        <v>0</v>
      </c>
    </row>
    <row r="17822" spans="1:7" ht="15" x14ac:dyDescent="0.2">
      <c r="A17822" s="407" t="s">
        <v>28059</v>
      </c>
      <c r="B17822" s="407" t="s">
        <v>28060</v>
      </c>
      <c r="C17822" s="408">
        <v>0</v>
      </c>
      <c r="D17822" s="408">
        <v>4.7600000000000003E-2</v>
      </c>
      <c r="E17822" s="408">
        <v>4.7600000000000003E-2</v>
      </c>
      <c r="F17822" s="409">
        <v>44684.042118055557</v>
      </c>
      <c r="G17822" s="408">
        <v>49</v>
      </c>
    </row>
    <row r="17823" spans="1:7" ht="15" x14ac:dyDescent="0.2">
      <c r="A17823" s="407" t="s">
        <v>39027</v>
      </c>
      <c r="B17823" s="407" t="s">
        <v>39028</v>
      </c>
      <c r="C17823" s="408">
        <v>0</v>
      </c>
      <c r="D17823" s="408">
        <v>2.8400000000000002E-2</v>
      </c>
      <c r="E17823" s="408">
        <v>2.8400000000000002E-2</v>
      </c>
      <c r="F17823" s="409">
        <v>43381.430023148147</v>
      </c>
      <c r="G17823" s="408">
        <v>0</v>
      </c>
    </row>
    <row r="17824" spans="1:7" ht="15" x14ac:dyDescent="0.25">
      <c r="A17824" s="407" t="s">
        <v>39029</v>
      </c>
      <c r="B17824" s="407" t="s">
        <v>39030</v>
      </c>
      <c r="C17824" s="406"/>
      <c r="D17824" s="408">
        <v>2.5899999999999999E-2</v>
      </c>
      <c r="E17824" s="408">
        <v>2.5899999999999999E-2</v>
      </c>
      <c r="F17824" s="409">
        <v>45803.301377314812</v>
      </c>
      <c r="G17824" s="408">
        <v>0</v>
      </c>
    </row>
    <row r="17825" spans="1:7" ht="15" x14ac:dyDescent="0.2">
      <c r="A17825" s="407" t="s">
        <v>28061</v>
      </c>
      <c r="B17825" s="407" t="s">
        <v>28062</v>
      </c>
      <c r="C17825" s="408">
        <v>0</v>
      </c>
      <c r="D17825" s="408">
        <v>2.0549999999999999E-2</v>
      </c>
      <c r="E17825" s="408">
        <v>2.0549999999999999E-2</v>
      </c>
      <c r="F17825" s="409">
        <v>45803.301249999997</v>
      </c>
      <c r="G17825" s="408">
        <v>0</v>
      </c>
    </row>
    <row r="17826" spans="1:7" ht="15" x14ac:dyDescent="0.2">
      <c r="A17826" s="407" t="s">
        <v>39031</v>
      </c>
      <c r="B17826" s="407" t="s">
        <v>39032</v>
      </c>
      <c r="C17826" s="408">
        <v>0</v>
      </c>
      <c r="D17826" s="408">
        <v>0.02</v>
      </c>
      <c r="E17826" s="408">
        <v>0.02</v>
      </c>
      <c r="F17826" s="409">
        <v>45804.319016203706</v>
      </c>
      <c r="G17826" s="408">
        <v>0</v>
      </c>
    </row>
    <row r="17827" spans="1:7" ht="15" x14ac:dyDescent="0.2">
      <c r="A17827" s="407" t="s">
        <v>28063</v>
      </c>
      <c r="B17827" s="407" t="s">
        <v>28064</v>
      </c>
      <c r="C17827" s="408">
        <v>0</v>
      </c>
      <c r="D17827" s="408">
        <v>7.9600000000000004E-2</v>
      </c>
      <c r="E17827" s="408">
        <v>7.9600000000000004E-2</v>
      </c>
      <c r="F17827" s="409">
        <v>44503.528761574074</v>
      </c>
      <c r="G17827" s="408">
        <v>154</v>
      </c>
    </row>
    <row r="17828" spans="1:7" ht="15" x14ac:dyDescent="0.2">
      <c r="A17828" s="407" t="s">
        <v>39033</v>
      </c>
      <c r="B17828" s="407" t="s">
        <v>39034</v>
      </c>
      <c r="C17828" s="408">
        <v>0</v>
      </c>
      <c r="D17828" s="408">
        <v>0.112</v>
      </c>
      <c r="E17828" s="408">
        <v>0.112</v>
      </c>
      <c r="F17828" s="409">
        <v>43381.431759259256</v>
      </c>
      <c r="G17828" s="408">
        <v>0</v>
      </c>
    </row>
    <row r="17829" spans="1:7" ht="15" x14ac:dyDescent="0.2">
      <c r="A17829" s="407" t="s">
        <v>28065</v>
      </c>
      <c r="B17829" s="407" t="s">
        <v>28066</v>
      </c>
      <c r="C17829" s="408">
        <v>0</v>
      </c>
      <c r="D17829" s="408">
        <v>0.26650000000000001</v>
      </c>
      <c r="E17829" s="408">
        <v>0.26650000000000001</v>
      </c>
      <c r="F17829" s="409">
        <v>44880.607453703706</v>
      </c>
      <c r="G17829" s="408">
        <v>0</v>
      </c>
    </row>
    <row r="17830" spans="1:7" ht="15" x14ac:dyDescent="0.2">
      <c r="A17830" s="407" t="s">
        <v>28067</v>
      </c>
      <c r="B17830" s="407" t="s">
        <v>28068</v>
      </c>
      <c r="C17830" s="408">
        <v>0</v>
      </c>
      <c r="D17830" s="408">
        <v>0.1555</v>
      </c>
      <c r="E17830" s="408">
        <v>0.1555</v>
      </c>
      <c r="F17830" s="409">
        <v>44684.042708333334</v>
      </c>
      <c r="G17830" s="408">
        <v>0</v>
      </c>
    </row>
    <row r="17831" spans="1:7" ht="15" x14ac:dyDescent="0.2">
      <c r="A17831" s="407" t="s">
        <v>28069</v>
      </c>
      <c r="B17831" s="407" t="s">
        <v>28070</v>
      </c>
      <c r="C17831" s="408">
        <v>0</v>
      </c>
      <c r="D17831" s="408">
        <v>1.9400000000000001E-2</v>
      </c>
      <c r="E17831" s="408">
        <v>1.9400000000000001E-2</v>
      </c>
      <c r="F17831" s="409">
        <v>43965.441400462965</v>
      </c>
      <c r="G17831" s="408">
        <v>289</v>
      </c>
    </row>
    <row r="17832" spans="1:7" ht="15" x14ac:dyDescent="0.25">
      <c r="A17832" s="407" t="s">
        <v>39035</v>
      </c>
      <c r="B17832" s="407" t="s">
        <v>39036</v>
      </c>
      <c r="C17832" s="406"/>
      <c r="D17832" s="408">
        <v>0.4</v>
      </c>
      <c r="E17832" s="408">
        <v>0.4</v>
      </c>
      <c r="F17832" s="409">
        <v>43381.433298611111</v>
      </c>
      <c r="G17832" s="408">
        <v>0</v>
      </c>
    </row>
    <row r="17833" spans="1:7" ht="15" x14ac:dyDescent="0.2">
      <c r="A17833" s="407" t="s">
        <v>28071</v>
      </c>
      <c r="B17833" s="407" t="s">
        <v>28072</v>
      </c>
      <c r="C17833" s="408">
        <v>0</v>
      </c>
      <c r="D17833" s="408">
        <v>0.22650000000000001</v>
      </c>
      <c r="E17833" s="408">
        <v>0.22650000000000001</v>
      </c>
      <c r="F17833" s="409">
        <v>44873.360509259262</v>
      </c>
      <c r="G17833" s="408">
        <v>0</v>
      </c>
    </row>
    <row r="17834" spans="1:7" ht="15" x14ac:dyDescent="0.2">
      <c r="A17834" s="407" t="s">
        <v>39037</v>
      </c>
      <c r="B17834" s="407" t="s">
        <v>39038</v>
      </c>
      <c r="C17834" s="408">
        <v>0</v>
      </c>
      <c r="D17834" s="408">
        <v>0.01</v>
      </c>
      <c r="E17834" s="408">
        <v>0.01</v>
      </c>
      <c r="F17834" s="409">
        <v>43381.433819444443</v>
      </c>
      <c r="G17834" s="408">
        <v>0</v>
      </c>
    </row>
    <row r="17835" spans="1:7" ht="15" x14ac:dyDescent="0.2">
      <c r="A17835" s="407" t="s">
        <v>28073</v>
      </c>
      <c r="B17835" s="407" t="s">
        <v>28074</v>
      </c>
      <c r="C17835" s="408">
        <v>0</v>
      </c>
      <c r="D17835" s="408">
        <v>1.0900000000000001</v>
      </c>
      <c r="E17835" s="408">
        <v>1.0900000000000001</v>
      </c>
      <c r="F17835" s="409">
        <v>45930.634062500001</v>
      </c>
      <c r="G17835" s="408">
        <v>0</v>
      </c>
    </row>
    <row r="17836" spans="1:7" ht="15" x14ac:dyDescent="0.2">
      <c r="A17836" s="407" t="s">
        <v>28075</v>
      </c>
      <c r="B17836" s="407" t="s">
        <v>28076</v>
      </c>
      <c r="C17836" s="408">
        <v>0</v>
      </c>
      <c r="D17836" s="408">
        <v>4.4000000000000003E-3</v>
      </c>
      <c r="E17836" s="408">
        <v>4.4000000000000003E-3</v>
      </c>
      <c r="F17836" s="409">
        <v>44712.659178240741</v>
      </c>
      <c r="G17836" s="408">
        <v>417</v>
      </c>
    </row>
    <row r="17837" spans="1:7" ht="15" x14ac:dyDescent="0.2">
      <c r="A17837" s="407" t="s">
        <v>28077</v>
      </c>
      <c r="B17837" s="407" t="s">
        <v>28078</v>
      </c>
      <c r="C17837" s="408">
        <v>0</v>
      </c>
      <c r="D17837" s="408">
        <v>3.7203227828787877E-3</v>
      </c>
      <c r="E17837" s="408">
        <v>3.7203227828787877E-3</v>
      </c>
      <c r="F17837" s="409">
        <v>46041.570717592593</v>
      </c>
      <c r="G17837" s="408">
        <v>1232</v>
      </c>
    </row>
    <row r="17838" spans="1:7" ht="15" x14ac:dyDescent="0.2">
      <c r="A17838" s="407" t="s">
        <v>28079</v>
      </c>
      <c r="B17838" s="407" t="s">
        <v>28080</v>
      </c>
      <c r="C17838" s="408">
        <v>0</v>
      </c>
      <c r="D17838" s="408">
        <v>6.0000000000000001E-3</v>
      </c>
      <c r="E17838" s="408">
        <v>6.0000000000000001E-3</v>
      </c>
      <c r="F17838" s="409">
        <v>45831.304756944446</v>
      </c>
      <c r="G17838" s="408">
        <v>230</v>
      </c>
    </row>
    <row r="17839" spans="1:7" ht="15" x14ac:dyDescent="0.2">
      <c r="A17839" s="407" t="s">
        <v>28081</v>
      </c>
      <c r="B17839" s="407" t="s">
        <v>28082</v>
      </c>
      <c r="C17839" s="408">
        <v>0</v>
      </c>
      <c r="D17839" s="408">
        <v>1.0200000000000001E-2</v>
      </c>
      <c r="E17839" s="408">
        <v>1.0200000000000001E-2</v>
      </c>
      <c r="F17839" s="409">
        <v>45404.518946759257</v>
      </c>
      <c r="G17839" s="408">
        <v>686</v>
      </c>
    </row>
    <row r="17840" spans="1:7" ht="15" x14ac:dyDescent="0.2">
      <c r="A17840" s="407" t="s">
        <v>28083</v>
      </c>
      <c r="B17840" s="407" t="s">
        <v>28084</v>
      </c>
      <c r="C17840" s="408">
        <v>0</v>
      </c>
      <c r="D17840" s="408">
        <v>1.221E-2</v>
      </c>
      <c r="E17840" s="408">
        <v>1.221E-2</v>
      </c>
      <c r="F17840" s="409">
        <v>45861.526944444442</v>
      </c>
      <c r="G17840" s="408">
        <v>8737</v>
      </c>
    </row>
    <row r="17841" spans="1:7" ht="15" x14ac:dyDescent="0.2">
      <c r="A17841" s="407" t="s">
        <v>28085</v>
      </c>
      <c r="B17841" s="407" t="s">
        <v>28086</v>
      </c>
      <c r="C17841" s="408">
        <v>0</v>
      </c>
      <c r="D17841" s="408">
        <v>4.4999999999999998E-2</v>
      </c>
      <c r="E17841" s="408">
        <v>4.4999999999999998E-2</v>
      </c>
      <c r="F17841" s="409">
        <v>44792.261747685188</v>
      </c>
      <c r="G17841" s="408">
        <v>2761</v>
      </c>
    </row>
    <row r="17842" spans="1:7" ht="15" x14ac:dyDescent="0.2">
      <c r="A17842" s="407" t="s">
        <v>28087</v>
      </c>
      <c r="B17842" s="407" t="s">
        <v>28088</v>
      </c>
      <c r="C17842" s="408">
        <v>0</v>
      </c>
      <c r="D17842" s="408">
        <v>7.5399999999999995E-2</v>
      </c>
      <c r="E17842" s="408">
        <v>7.5399999999999995E-2</v>
      </c>
      <c r="F17842" s="409">
        <v>44712.657129629632</v>
      </c>
      <c r="G17842" s="408">
        <v>191</v>
      </c>
    </row>
    <row r="17843" spans="1:7" ht="15" x14ac:dyDescent="0.2">
      <c r="A17843" s="407" t="s">
        <v>28089</v>
      </c>
      <c r="B17843" s="407" t="s">
        <v>28090</v>
      </c>
      <c r="C17843" s="408">
        <v>0</v>
      </c>
      <c r="D17843" s="408">
        <v>2.7E-2</v>
      </c>
      <c r="E17843" s="408">
        <v>2.7E-2</v>
      </c>
      <c r="F17843" s="409">
        <v>45133.669189814813</v>
      </c>
      <c r="G17843" s="408">
        <v>160</v>
      </c>
    </row>
    <row r="17844" spans="1:7" ht="15" x14ac:dyDescent="0.2">
      <c r="A17844" s="407" t="s">
        <v>28091</v>
      </c>
      <c r="B17844" s="407" t="s">
        <v>28092</v>
      </c>
      <c r="C17844" s="408">
        <v>0</v>
      </c>
      <c r="D17844" s="408">
        <v>8.5000000000000006E-3</v>
      </c>
      <c r="E17844" s="408">
        <v>8.5000000000000006E-3</v>
      </c>
      <c r="F17844" s="409">
        <v>45943.449791666666</v>
      </c>
      <c r="G17844" s="408">
        <v>0</v>
      </c>
    </row>
    <row r="17845" spans="1:7" ht="15" x14ac:dyDescent="0.2">
      <c r="A17845" s="407" t="s">
        <v>28093</v>
      </c>
      <c r="B17845" s="407" t="s">
        <v>34188</v>
      </c>
      <c r="C17845" s="408">
        <v>0</v>
      </c>
      <c r="D17845" s="408">
        <v>6.6299999999999998E-2</v>
      </c>
      <c r="E17845" s="408">
        <v>6.6299999999999998E-2</v>
      </c>
      <c r="F17845" s="409">
        <v>45564.028356481482</v>
      </c>
      <c r="G17845" s="408">
        <v>0</v>
      </c>
    </row>
    <row r="17846" spans="1:7" ht="15" x14ac:dyDescent="0.2">
      <c r="A17846" s="407" t="s">
        <v>28094</v>
      </c>
      <c r="B17846" s="407" t="s">
        <v>28095</v>
      </c>
      <c r="C17846" s="408">
        <v>0</v>
      </c>
      <c r="D17846" s="408">
        <v>3.2000000000000001E-2</v>
      </c>
      <c r="E17846" s="408">
        <v>3.2000000000000001E-2</v>
      </c>
      <c r="F17846" s="409">
        <v>44881.444884259261</v>
      </c>
      <c r="G17846" s="408">
        <v>0</v>
      </c>
    </row>
    <row r="17847" spans="1:7" ht="15" x14ac:dyDescent="0.2">
      <c r="A17847" s="407" t="s">
        <v>28096</v>
      </c>
      <c r="B17847" s="407" t="s">
        <v>28097</v>
      </c>
      <c r="C17847" s="408">
        <v>0</v>
      </c>
      <c r="D17847" s="408">
        <v>8.0999999999999996E-3</v>
      </c>
      <c r="E17847" s="408">
        <v>8.0999999999999996E-3</v>
      </c>
      <c r="F17847" s="409">
        <v>45133.669212962966</v>
      </c>
      <c r="G17847" s="408">
        <v>5766</v>
      </c>
    </row>
    <row r="17848" spans="1:7" ht="15" x14ac:dyDescent="0.2">
      <c r="A17848" s="407" t="s">
        <v>28098</v>
      </c>
      <c r="B17848" s="407" t="s">
        <v>28099</v>
      </c>
      <c r="C17848" s="408">
        <v>0</v>
      </c>
      <c r="D17848" s="408">
        <v>6.6299999999999998E-2</v>
      </c>
      <c r="E17848" s="408">
        <v>6.6299999999999998E-2</v>
      </c>
      <c r="F17848" s="409">
        <v>44684.058541666665</v>
      </c>
      <c r="G17848" s="408">
        <v>1166</v>
      </c>
    </row>
    <row r="17849" spans="1:7" ht="15" x14ac:dyDescent="0.2">
      <c r="A17849" s="407" t="s">
        <v>28100</v>
      </c>
      <c r="B17849" s="407" t="s">
        <v>28101</v>
      </c>
      <c r="C17849" s="408">
        <v>0</v>
      </c>
      <c r="D17849" s="408">
        <v>0.11</v>
      </c>
      <c r="E17849" s="408">
        <v>0.11</v>
      </c>
      <c r="F17849" s="409">
        <v>45328.455011574071</v>
      </c>
      <c r="G17849" s="408">
        <v>0</v>
      </c>
    </row>
    <row r="17850" spans="1:7" ht="15" x14ac:dyDescent="0.2">
      <c r="A17850" s="407" t="s">
        <v>28102</v>
      </c>
      <c r="B17850" s="407" t="s">
        <v>28103</v>
      </c>
      <c r="C17850" s="408">
        <v>0</v>
      </c>
      <c r="D17850" s="408">
        <v>4.1000000000000003E-3</v>
      </c>
      <c r="E17850" s="408">
        <v>4.1000000000000003E-3</v>
      </c>
      <c r="F17850" s="409">
        <v>45853.524201388886</v>
      </c>
      <c r="G17850" s="408">
        <v>23271</v>
      </c>
    </row>
    <row r="17851" spans="1:7" ht="15" x14ac:dyDescent="0.2">
      <c r="A17851" s="407" t="s">
        <v>28104</v>
      </c>
      <c r="B17851" s="407" t="s">
        <v>28105</v>
      </c>
      <c r="C17851" s="408">
        <v>0</v>
      </c>
      <c r="D17851" s="408">
        <v>1.3339999999999999E-2</v>
      </c>
      <c r="E17851" s="408">
        <v>1.3339999999999999E-2</v>
      </c>
      <c r="F17851" s="409">
        <v>45133.66914351852</v>
      </c>
      <c r="G17851" s="408">
        <v>100</v>
      </c>
    </row>
    <row r="17852" spans="1:7" ht="15" x14ac:dyDescent="0.2">
      <c r="A17852" s="407" t="s">
        <v>28106</v>
      </c>
      <c r="B17852" s="407" t="s">
        <v>28107</v>
      </c>
      <c r="C17852" s="408">
        <v>0</v>
      </c>
      <c r="D17852" s="408">
        <v>1.3100000000000001E-2</v>
      </c>
      <c r="E17852" s="408">
        <v>1.3100000000000001E-2</v>
      </c>
      <c r="F17852" s="409">
        <v>44494.643217592595</v>
      </c>
      <c r="G17852" s="408">
        <v>0</v>
      </c>
    </row>
    <row r="17853" spans="1:7" ht="15" x14ac:dyDescent="0.2">
      <c r="A17853" s="407" t="s">
        <v>28108</v>
      </c>
      <c r="B17853" s="407" t="s">
        <v>28109</v>
      </c>
      <c r="C17853" s="408">
        <v>0</v>
      </c>
      <c r="D17853" s="408">
        <v>9.4500000000000001E-2</v>
      </c>
      <c r="E17853" s="408">
        <v>9.4500000000000001E-2</v>
      </c>
      <c r="F17853" s="409">
        <v>43965.376087962963</v>
      </c>
      <c r="G17853" s="408">
        <v>0</v>
      </c>
    </row>
    <row r="17854" spans="1:7" ht="15" x14ac:dyDescent="0.2">
      <c r="A17854" s="407" t="s">
        <v>39039</v>
      </c>
      <c r="B17854" s="407" t="s">
        <v>39040</v>
      </c>
      <c r="C17854" s="408">
        <v>0</v>
      </c>
      <c r="D17854" s="408">
        <v>2.1000000000000001E-2</v>
      </c>
      <c r="E17854" s="408">
        <v>2.1000000000000001E-2</v>
      </c>
      <c r="F17854" s="409">
        <v>43381.435763888891</v>
      </c>
      <c r="G17854" s="408">
        <v>0</v>
      </c>
    </row>
    <row r="17855" spans="1:7" ht="15" x14ac:dyDescent="0.2">
      <c r="A17855" s="407" t="s">
        <v>28110</v>
      </c>
      <c r="B17855" s="407" t="s">
        <v>28111</v>
      </c>
      <c r="C17855" s="408">
        <v>0</v>
      </c>
      <c r="D17855" s="408">
        <v>0.56569999999999998</v>
      </c>
      <c r="E17855" s="408">
        <v>0.56569999999999998</v>
      </c>
      <c r="F17855" s="409">
        <v>44510.57172453704</v>
      </c>
      <c r="G17855" s="408">
        <v>0</v>
      </c>
    </row>
    <row r="17856" spans="1:7" ht="15" x14ac:dyDescent="0.2">
      <c r="A17856" s="407" t="s">
        <v>28112</v>
      </c>
      <c r="B17856" s="407" t="s">
        <v>28113</v>
      </c>
      <c r="C17856" s="408">
        <v>0</v>
      </c>
      <c r="D17856" s="408">
        <v>3.4500000000000003E-2</v>
      </c>
      <c r="E17856" s="408">
        <v>3.4500000000000003E-2</v>
      </c>
      <c r="F17856" s="409">
        <v>44684.060474537036</v>
      </c>
      <c r="G17856" s="408">
        <v>984</v>
      </c>
    </row>
    <row r="17857" spans="1:7" ht="15" x14ac:dyDescent="0.2">
      <c r="A17857" s="407" t="s">
        <v>28114</v>
      </c>
      <c r="B17857" s="407" t="s">
        <v>28115</v>
      </c>
      <c r="C17857" s="408">
        <v>0</v>
      </c>
      <c r="D17857" s="408">
        <v>0.81810000000000005</v>
      </c>
      <c r="E17857" s="408">
        <v>0.81810000000000005</v>
      </c>
      <c r="F17857" s="409">
        <v>43965.391979166663</v>
      </c>
      <c r="G17857" s="408">
        <v>0</v>
      </c>
    </row>
    <row r="17858" spans="1:7" ht="15" x14ac:dyDescent="0.25">
      <c r="A17858" s="407" t="s">
        <v>39041</v>
      </c>
      <c r="B17858" s="407" t="s">
        <v>39042</v>
      </c>
      <c r="C17858" s="406"/>
      <c r="D17858" s="408">
        <v>0.61360000000000003</v>
      </c>
      <c r="E17858" s="408">
        <v>0.61360000000000003</v>
      </c>
      <c r="F17858" s="409">
        <v>44712.658865740741</v>
      </c>
      <c r="G17858" s="408">
        <v>0</v>
      </c>
    </row>
    <row r="17859" spans="1:7" ht="15" x14ac:dyDescent="0.25">
      <c r="A17859" s="407" t="s">
        <v>39043</v>
      </c>
      <c r="B17859" s="407" t="s">
        <v>39044</v>
      </c>
      <c r="C17859" s="406"/>
      <c r="D17859" s="408">
        <v>0.48299999999999998</v>
      </c>
      <c r="E17859" s="408">
        <v>0.48299999999999998</v>
      </c>
      <c r="F17859" s="409">
        <v>44712.659479166665</v>
      </c>
      <c r="G17859" s="408">
        <v>0</v>
      </c>
    </row>
    <row r="17860" spans="1:7" ht="15" x14ac:dyDescent="0.25">
      <c r="A17860" s="407" t="s">
        <v>39045</v>
      </c>
      <c r="B17860" s="407" t="s">
        <v>39046</v>
      </c>
      <c r="C17860" s="406"/>
      <c r="D17860" s="408">
        <v>1.0185</v>
      </c>
      <c r="E17860" s="408">
        <v>1.0185</v>
      </c>
      <c r="F17860" s="409">
        <v>43381.438414351855</v>
      </c>
      <c r="G17860" s="408">
        <v>0</v>
      </c>
    </row>
    <row r="17861" spans="1:7" ht="15" x14ac:dyDescent="0.2">
      <c r="A17861" s="407" t="s">
        <v>39047</v>
      </c>
      <c r="B17861" s="407" t="s">
        <v>39048</v>
      </c>
      <c r="C17861" s="408">
        <v>0</v>
      </c>
      <c r="D17861" s="408">
        <v>0.1023</v>
      </c>
      <c r="E17861" s="408">
        <v>0.1023</v>
      </c>
      <c r="F17861" s="409">
        <v>44873.30605324074</v>
      </c>
      <c r="G17861" s="408">
        <v>0</v>
      </c>
    </row>
    <row r="17862" spans="1:7" ht="15" x14ac:dyDescent="0.2">
      <c r="A17862" s="407" t="s">
        <v>28116</v>
      </c>
      <c r="B17862" s="407" t="s">
        <v>28117</v>
      </c>
      <c r="C17862" s="408">
        <v>0</v>
      </c>
      <c r="D17862" s="408">
        <v>5.5500000000000001E-2</v>
      </c>
      <c r="E17862" s="408">
        <v>5.5500000000000001E-2</v>
      </c>
      <c r="F17862" s="409">
        <v>44712.65792824074</v>
      </c>
      <c r="G17862" s="408">
        <v>160</v>
      </c>
    </row>
    <row r="17863" spans="1:7" ht="15" x14ac:dyDescent="0.2">
      <c r="A17863" s="407" t="s">
        <v>28118</v>
      </c>
      <c r="B17863" s="407" t="s">
        <v>28119</v>
      </c>
      <c r="C17863" s="408">
        <v>0</v>
      </c>
      <c r="D17863" s="408">
        <v>5.6000000000000001E-2</v>
      </c>
      <c r="E17863" s="408">
        <v>5.6000000000000001E-2</v>
      </c>
      <c r="F17863" s="409">
        <v>44881.445219907408</v>
      </c>
      <c r="G17863" s="408">
        <v>0</v>
      </c>
    </row>
    <row r="17864" spans="1:7" ht="15" x14ac:dyDescent="0.2">
      <c r="A17864" s="407" t="s">
        <v>28120</v>
      </c>
      <c r="B17864" s="407" t="s">
        <v>28121</v>
      </c>
      <c r="C17864" s="408">
        <v>0</v>
      </c>
      <c r="D17864" s="408">
        <v>5.3900000000000003E-2</v>
      </c>
      <c r="E17864" s="408">
        <v>5.3900000000000003E-2</v>
      </c>
      <c r="F17864" s="409">
        <v>45133.674409722225</v>
      </c>
      <c r="G17864" s="408">
        <v>5209</v>
      </c>
    </row>
    <row r="17865" spans="1:7" ht="15" x14ac:dyDescent="0.2">
      <c r="A17865" s="407" t="s">
        <v>28122</v>
      </c>
      <c r="B17865" s="407" t="s">
        <v>28123</v>
      </c>
      <c r="C17865" s="408">
        <v>0</v>
      </c>
      <c r="D17865" s="408">
        <v>1.55E-2</v>
      </c>
      <c r="E17865" s="408">
        <v>1.55E-2</v>
      </c>
      <c r="F17865" s="409">
        <v>45680.275775462964</v>
      </c>
      <c r="G17865" s="408">
        <v>1586</v>
      </c>
    </row>
    <row r="17866" spans="1:7" ht="15" x14ac:dyDescent="0.2">
      <c r="A17866" s="407" t="s">
        <v>28124</v>
      </c>
      <c r="B17866" s="407" t="s">
        <v>28125</v>
      </c>
      <c r="C17866" s="408">
        <v>0</v>
      </c>
      <c r="D17866" s="408">
        <v>3.7400000000000003E-2</v>
      </c>
      <c r="E17866" s="408">
        <v>3.7400000000000003E-2</v>
      </c>
      <c r="F17866" s="409">
        <v>43965.409212962964</v>
      </c>
      <c r="G17866" s="408">
        <v>0</v>
      </c>
    </row>
    <row r="17867" spans="1:7" ht="15" x14ac:dyDescent="0.2">
      <c r="A17867" s="407" t="s">
        <v>28126</v>
      </c>
      <c r="B17867" s="407" t="s">
        <v>28127</v>
      </c>
      <c r="C17867" s="408">
        <v>0</v>
      </c>
      <c r="D17867" s="408">
        <v>9.5100000000000004E-2</v>
      </c>
      <c r="E17867" s="408">
        <v>9.5100000000000004E-2</v>
      </c>
      <c r="F17867" s="409">
        <v>43965.409467592595</v>
      </c>
      <c r="G17867" s="408">
        <v>0</v>
      </c>
    </row>
    <row r="17868" spans="1:7" ht="15" x14ac:dyDescent="0.2">
      <c r="A17868" s="407" t="s">
        <v>28128</v>
      </c>
      <c r="B17868" s="407" t="s">
        <v>28129</v>
      </c>
      <c r="C17868" s="408">
        <v>0</v>
      </c>
      <c r="D17868" s="408">
        <v>7.8460000000000002E-2</v>
      </c>
      <c r="E17868" s="408">
        <v>7.8460000000000002E-2</v>
      </c>
      <c r="F17868" s="409">
        <v>45791.595370370371</v>
      </c>
      <c r="G17868" s="408">
        <v>319</v>
      </c>
    </row>
    <row r="17869" spans="1:7" ht="15" x14ac:dyDescent="0.2">
      <c r="A17869" s="407" t="s">
        <v>28130</v>
      </c>
      <c r="B17869" s="407" t="s">
        <v>28131</v>
      </c>
      <c r="C17869" s="408">
        <v>0</v>
      </c>
      <c r="D17869" s="408">
        <v>0.2084</v>
      </c>
      <c r="E17869" s="408">
        <v>0.2084</v>
      </c>
      <c r="F17869" s="409">
        <v>43388.312511574077</v>
      </c>
      <c r="G17869" s="408">
        <v>0</v>
      </c>
    </row>
    <row r="17870" spans="1:7" ht="15" x14ac:dyDescent="0.2">
      <c r="A17870" s="407" t="s">
        <v>28132</v>
      </c>
      <c r="B17870" s="407" t="s">
        <v>28133</v>
      </c>
      <c r="C17870" s="408">
        <v>0</v>
      </c>
      <c r="D17870" s="408">
        <v>0.1905</v>
      </c>
      <c r="E17870" s="408">
        <v>0.1905</v>
      </c>
      <c r="F17870" s="409">
        <v>45134.424687500003</v>
      </c>
      <c r="G17870" s="408">
        <v>127</v>
      </c>
    </row>
    <row r="17871" spans="1:7" ht="15" x14ac:dyDescent="0.2">
      <c r="A17871" s="407" t="s">
        <v>39049</v>
      </c>
      <c r="B17871" s="407" t="s">
        <v>39050</v>
      </c>
      <c r="C17871" s="408">
        <v>0</v>
      </c>
      <c r="D17871" s="408">
        <v>3.1899999999999998E-2</v>
      </c>
      <c r="E17871" s="408">
        <v>3.1899999999999998E-2</v>
      </c>
      <c r="F17871" s="409">
        <v>43032.656967592593</v>
      </c>
      <c r="G17871" s="408">
        <v>0</v>
      </c>
    </row>
    <row r="17872" spans="1:7" ht="15" x14ac:dyDescent="0.25">
      <c r="A17872" s="407" t="s">
        <v>28134</v>
      </c>
      <c r="B17872" s="407" t="s">
        <v>28135</v>
      </c>
      <c r="C17872" s="406"/>
      <c r="D17872" s="408">
        <v>1.9699999999999999E-2</v>
      </c>
      <c r="E17872" s="408">
        <v>1.9699999999999999E-2</v>
      </c>
      <c r="F17872" s="409">
        <v>43965.492662037039</v>
      </c>
      <c r="G17872" s="408">
        <v>0</v>
      </c>
    </row>
    <row r="17873" spans="1:7" ht="15" x14ac:dyDescent="0.2">
      <c r="A17873" s="407" t="s">
        <v>28136</v>
      </c>
      <c r="B17873" s="407" t="s">
        <v>28137</v>
      </c>
      <c r="C17873" s="408">
        <v>0</v>
      </c>
      <c r="D17873" s="408">
        <v>7.5599999999999999E-3</v>
      </c>
      <c r="E17873" s="408">
        <v>7.5599999999999999E-3</v>
      </c>
      <c r="F17873" s="409">
        <v>44908.589629629627</v>
      </c>
      <c r="G17873" s="408">
        <v>909</v>
      </c>
    </row>
    <row r="17874" spans="1:7" ht="15" x14ac:dyDescent="0.2">
      <c r="A17874" s="407" t="s">
        <v>28138</v>
      </c>
      <c r="B17874" s="407" t="s">
        <v>28139</v>
      </c>
      <c r="C17874" s="408">
        <v>0</v>
      </c>
      <c r="D17874" s="408">
        <v>3.066E-2</v>
      </c>
      <c r="E17874" s="408">
        <v>3.066E-2</v>
      </c>
      <c r="F17874" s="409">
        <v>45678.321944444448</v>
      </c>
      <c r="G17874" s="408">
        <v>948</v>
      </c>
    </row>
    <row r="17875" spans="1:7" ht="15" x14ac:dyDescent="0.2">
      <c r="A17875" s="407" t="s">
        <v>28140</v>
      </c>
      <c r="B17875" s="407" t="s">
        <v>28141</v>
      </c>
      <c r="C17875" s="408">
        <v>0</v>
      </c>
      <c r="D17875" s="408">
        <v>5.0000000000000001E-3</v>
      </c>
      <c r="E17875" s="408">
        <v>5.0000000000000001E-3</v>
      </c>
      <c r="F17875" s="409">
        <v>45273.619895833333</v>
      </c>
      <c r="G17875" s="408">
        <v>10617</v>
      </c>
    </row>
    <row r="17876" spans="1:7" ht="15" x14ac:dyDescent="0.2">
      <c r="A17876" s="407" t="s">
        <v>28142</v>
      </c>
      <c r="B17876" s="407" t="s">
        <v>28143</v>
      </c>
      <c r="C17876" s="408">
        <v>0</v>
      </c>
      <c r="D17876" s="408">
        <v>0.02</v>
      </c>
      <c r="E17876" s="408">
        <v>0.02</v>
      </c>
      <c r="F17876" s="409">
        <v>45895.46025462963</v>
      </c>
      <c r="G17876" s="408">
        <v>10733</v>
      </c>
    </row>
    <row r="17877" spans="1:7" ht="15" x14ac:dyDescent="0.2">
      <c r="A17877" s="407" t="s">
        <v>28144</v>
      </c>
      <c r="B17877" s="407" t="s">
        <v>28145</v>
      </c>
      <c r="C17877" s="408">
        <v>0</v>
      </c>
      <c r="D17877" s="408">
        <v>2.1499999999999998E-2</v>
      </c>
      <c r="E17877" s="408">
        <v>2.1499999999999998E-2</v>
      </c>
      <c r="F17877" s="409">
        <v>45681.303263888891</v>
      </c>
      <c r="G17877" s="408">
        <v>423</v>
      </c>
    </row>
    <row r="17878" spans="1:7" ht="15" x14ac:dyDescent="0.2">
      <c r="A17878" s="407" t="s">
        <v>28146</v>
      </c>
      <c r="B17878" s="407" t="s">
        <v>28147</v>
      </c>
      <c r="C17878" s="408">
        <v>0</v>
      </c>
      <c r="D17878" s="408">
        <v>5.4671111111111115E-2</v>
      </c>
      <c r="E17878" s="408">
        <v>5.4671111111111115E-2</v>
      </c>
      <c r="F17878" s="409">
        <v>44684.066354166665</v>
      </c>
      <c r="G17878" s="408">
        <v>1461</v>
      </c>
    </row>
    <row r="17879" spans="1:7" ht="15" x14ac:dyDescent="0.2">
      <c r="A17879" s="407" t="s">
        <v>28148</v>
      </c>
      <c r="B17879" s="407" t="s">
        <v>28149</v>
      </c>
      <c r="C17879" s="408">
        <v>0</v>
      </c>
      <c r="D17879" s="408">
        <v>7.7006401822253476E-2</v>
      </c>
      <c r="E17879" s="408">
        <v>7.7006401822253476E-2</v>
      </c>
      <c r="F17879" s="409">
        <v>45686.332013888888</v>
      </c>
      <c r="G17879" s="408">
        <v>925</v>
      </c>
    </row>
    <row r="17880" spans="1:7" ht="15" x14ac:dyDescent="0.2">
      <c r="A17880" s="407" t="s">
        <v>28150</v>
      </c>
      <c r="B17880" s="407" t="s">
        <v>28151</v>
      </c>
      <c r="C17880" s="408">
        <v>0</v>
      </c>
      <c r="D17880" s="408">
        <v>2.2599999999999999E-2</v>
      </c>
      <c r="E17880" s="408">
        <v>2.2599999999999999E-2</v>
      </c>
      <c r="F17880" s="409">
        <v>45870.282951388886</v>
      </c>
      <c r="G17880" s="408">
        <v>1583</v>
      </c>
    </row>
    <row r="17881" spans="1:7" ht="15" x14ac:dyDescent="0.2">
      <c r="A17881" s="407" t="s">
        <v>28152</v>
      </c>
      <c r="B17881" s="407" t="s">
        <v>28153</v>
      </c>
      <c r="C17881" s="408">
        <v>0</v>
      </c>
      <c r="D17881" s="408">
        <v>8.3999999999999995E-3</v>
      </c>
      <c r="E17881" s="408">
        <v>8.3999999999999995E-3</v>
      </c>
      <c r="F17881" s="409">
        <v>46034.502581018518</v>
      </c>
      <c r="G17881" s="408">
        <v>5238</v>
      </c>
    </row>
    <row r="17882" spans="1:7" ht="15" x14ac:dyDescent="0.2">
      <c r="A17882" s="407" t="s">
        <v>28154</v>
      </c>
      <c r="B17882" s="407" t="s">
        <v>28155</v>
      </c>
      <c r="C17882" s="408">
        <v>0</v>
      </c>
      <c r="D17882" s="408">
        <v>8.6900000000000005E-2</v>
      </c>
      <c r="E17882" s="408">
        <v>8.6900000000000005E-2</v>
      </c>
      <c r="F17882" s="409">
        <v>45943.441041666665</v>
      </c>
      <c r="G17882" s="408">
        <v>0</v>
      </c>
    </row>
    <row r="17883" spans="1:7" ht="15" x14ac:dyDescent="0.2">
      <c r="A17883" s="407" t="s">
        <v>28156</v>
      </c>
      <c r="B17883" s="407" t="s">
        <v>28157</v>
      </c>
      <c r="C17883" s="408">
        <v>0</v>
      </c>
      <c r="D17883" s="408">
        <v>0.22159999999999999</v>
      </c>
      <c r="E17883" s="408">
        <v>0.22159999999999999</v>
      </c>
      <c r="F17883" s="409">
        <v>44684.070057870369</v>
      </c>
      <c r="G17883" s="408">
        <v>35</v>
      </c>
    </row>
    <row r="17884" spans="1:7" ht="15" x14ac:dyDescent="0.2">
      <c r="A17884" s="407" t="s">
        <v>28158</v>
      </c>
      <c r="B17884" s="407" t="s">
        <v>28159</v>
      </c>
      <c r="C17884" s="408">
        <v>0</v>
      </c>
      <c r="D17884" s="408">
        <v>2.4080000000000001E-2</v>
      </c>
      <c r="E17884" s="408">
        <v>2.4080000000000001E-2</v>
      </c>
      <c r="F17884" s="409">
        <v>45699.396631944444</v>
      </c>
      <c r="G17884" s="408">
        <v>484</v>
      </c>
    </row>
    <row r="17885" spans="1:7" ht="15" x14ac:dyDescent="0.2">
      <c r="A17885" s="407" t="s">
        <v>28160</v>
      </c>
      <c r="B17885" s="407" t="s">
        <v>28161</v>
      </c>
      <c r="C17885" s="408">
        <v>0</v>
      </c>
      <c r="D17885" s="408">
        <v>0.1406</v>
      </c>
      <c r="E17885" s="408">
        <v>0.1406</v>
      </c>
      <c r="F17885" s="409">
        <v>45891.419583333336</v>
      </c>
      <c r="G17885" s="408">
        <v>0</v>
      </c>
    </row>
    <row r="17886" spans="1:7" ht="15" x14ac:dyDescent="0.2">
      <c r="A17886" s="407" t="s">
        <v>39051</v>
      </c>
      <c r="B17886" s="407" t="s">
        <v>39052</v>
      </c>
      <c r="C17886" s="408">
        <v>0</v>
      </c>
      <c r="D17886" s="408">
        <v>3.1189</v>
      </c>
      <c r="E17886" s="408">
        <v>3.1189</v>
      </c>
      <c r="F17886" s="409">
        <v>43381.441111111111</v>
      </c>
      <c r="G17886" s="408">
        <v>0</v>
      </c>
    </row>
    <row r="17887" spans="1:7" ht="15" x14ac:dyDescent="0.2">
      <c r="A17887" s="407" t="s">
        <v>28162</v>
      </c>
      <c r="B17887" s="407" t="s">
        <v>28163</v>
      </c>
      <c r="C17887" s="408">
        <v>0</v>
      </c>
      <c r="D17887" s="408">
        <v>0.309</v>
      </c>
      <c r="E17887" s="408">
        <v>0.309</v>
      </c>
      <c r="F17887" s="409">
        <v>44684.378206018519</v>
      </c>
      <c r="G17887" s="408">
        <v>200</v>
      </c>
    </row>
    <row r="17888" spans="1:7" ht="15" x14ac:dyDescent="0.2">
      <c r="A17888" s="407" t="s">
        <v>28164</v>
      </c>
      <c r="B17888" s="407" t="s">
        <v>28165</v>
      </c>
      <c r="C17888" s="408">
        <v>0</v>
      </c>
      <c r="D17888" s="408">
        <v>0.69</v>
      </c>
      <c r="E17888" s="408">
        <v>0.69</v>
      </c>
      <c r="F17888" s="409">
        <v>45646.305613425924</v>
      </c>
      <c r="G17888" s="408">
        <v>0</v>
      </c>
    </row>
    <row r="17889" spans="1:7" ht="15" x14ac:dyDescent="0.25">
      <c r="A17889" s="407" t="s">
        <v>28166</v>
      </c>
      <c r="B17889" s="407" t="s">
        <v>28167</v>
      </c>
      <c r="C17889" s="406"/>
      <c r="D17889" s="408">
        <v>0.51</v>
      </c>
      <c r="E17889" s="408">
        <v>0.51</v>
      </c>
      <c r="F17889" s="409">
        <v>44511.658645833333</v>
      </c>
      <c r="G17889" s="408">
        <v>0</v>
      </c>
    </row>
    <row r="17890" spans="1:7" ht="15" x14ac:dyDescent="0.25">
      <c r="A17890" s="407" t="s">
        <v>28168</v>
      </c>
      <c r="B17890" s="407" t="s">
        <v>28169</v>
      </c>
      <c r="C17890" s="406"/>
      <c r="D17890" s="406"/>
      <c r="E17890" s="406"/>
      <c r="F17890" s="409">
        <v>44511.611342592594</v>
      </c>
      <c r="G17890" s="408">
        <v>0</v>
      </c>
    </row>
    <row r="17891" spans="1:7" ht="15" x14ac:dyDescent="0.25">
      <c r="A17891" s="407" t="s">
        <v>39053</v>
      </c>
      <c r="B17891" s="407" t="s">
        <v>39054</v>
      </c>
      <c r="C17891" s="406"/>
      <c r="D17891" s="408">
        <v>0.55730000000000002</v>
      </c>
      <c r="E17891" s="408">
        <v>0.55730000000000002</v>
      </c>
      <c r="F17891" s="409">
        <v>43381.441550925927</v>
      </c>
      <c r="G17891" s="408">
        <v>0</v>
      </c>
    </row>
    <row r="17892" spans="1:7" ht="15" x14ac:dyDescent="0.2">
      <c r="A17892" s="407" t="s">
        <v>28170</v>
      </c>
      <c r="B17892" s="407" t="s">
        <v>34189</v>
      </c>
      <c r="C17892" s="408">
        <v>0</v>
      </c>
      <c r="D17892" s="408">
        <v>8.5</v>
      </c>
      <c r="E17892" s="408">
        <v>8.5</v>
      </c>
      <c r="F17892" s="409">
        <v>45719.464837962965</v>
      </c>
      <c r="G17892" s="408">
        <v>53</v>
      </c>
    </row>
    <row r="17893" spans="1:7" ht="15" x14ac:dyDescent="0.2">
      <c r="A17893" s="407" t="s">
        <v>39055</v>
      </c>
      <c r="B17893" s="407" t="s">
        <v>39056</v>
      </c>
      <c r="C17893" s="408">
        <v>0</v>
      </c>
      <c r="D17893" s="408">
        <v>4.18</v>
      </c>
      <c r="E17893" s="408">
        <v>4.18</v>
      </c>
      <c r="F17893" s="409">
        <v>45443.910567129627</v>
      </c>
      <c r="G17893" s="408">
        <v>0</v>
      </c>
    </row>
    <row r="17894" spans="1:7" ht="15" x14ac:dyDescent="0.2">
      <c r="A17894" s="407" t="s">
        <v>39057</v>
      </c>
      <c r="B17894" s="407" t="s">
        <v>39058</v>
      </c>
      <c r="C17894" s="408">
        <v>0</v>
      </c>
      <c r="D17894" s="408">
        <v>7.48</v>
      </c>
      <c r="E17894" s="408">
        <v>7.48</v>
      </c>
      <c r="F17894" s="409">
        <v>45443.910729166666</v>
      </c>
      <c r="G17894" s="408">
        <v>0</v>
      </c>
    </row>
    <row r="17895" spans="1:7" ht="15" x14ac:dyDescent="0.2">
      <c r="A17895" s="407" t="s">
        <v>28171</v>
      </c>
      <c r="B17895" s="407" t="s">
        <v>34190</v>
      </c>
      <c r="C17895" s="408">
        <v>0</v>
      </c>
      <c r="D17895" s="408">
        <v>2.2132000000000001</v>
      </c>
      <c r="E17895" s="408">
        <v>2.2132000000000001</v>
      </c>
      <c r="F17895" s="409">
        <v>45699.396921296298</v>
      </c>
      <c r="G17895" s="408">
        <v>19</v>
      </c>
    </row>
    <row r="17896" spans="1:7" ht="15" x14ac:dyDescent="0.2">
      <c r="A17896" s="407" t="s">
        <v>39059</v>
      </c>
      <c r="B17896" s="407" t="s">
        <v>39060</v>
      </c>
      <c r="C17896" s="408">
        <v>0</v>
      </c>
      <c r="D17896" s="408">
        <v>9.85</v>
      </c>
      <c r="E17896" s="408">
        <v>9.85</v>
      </c>
      <c r="F17896" s="409">
        <v>45443.906053240738</v>
      </c>
      <c r="G17896" s="408">
        <v>0</v>
      </c>
    </row>
    <row r="17897" spans="1:7" ht="15" x14ac:dyDescent="0.2">
      <c r="A17897" s="407" t="s">
        <v>28172</v>
      </c>
      <c r="B17897" s="407" t="s">
        <v>28173</v>
      </c>
      <c r="C17897" s="408">
        <v>0</v>
      </c>
      <c r="D17897" s="408">
        <v>7.52</v>
      </c>
      <c r="E17897" s="408">
        <v>7.52</v>
      </c>
      <c r="F17897" s="409">
        <v>43965.438032407408</v>
      </c>
      <c r="G17897" s="408">
        <v>0</v>
      </c>
    </row>
    <row r="17898" spans="1:7" ht="15" x14ac:dyDescent="0.2">
      <c r="A17898" s="407" t="s">
        <v>28174</v>
      </c>
      <c r="B17898" s="407" t="s">
        <v>28175</v>
      </c>
      <c r="C17898" s="408">
        <v>0</v>
      </c>
      <c r="D17898" s="408">
        <v>0.93569999999999998</v>
      </c>
      <c r="E17898" s="408">
        <v>0.93569999999999998</v>
      </c>
      <c r="F17898" s="409">
        <v>44526.51662037037</v>
      </c>
      <c r="G17898" s="408">
        <v>0</v>
      </c>
    </row>
    <row r="17899" spans="1:7" ht="15" x14ac:dyDescent="0.2">
      <c r="A17899" s="407" t="s">
        <v>28176</v>
      </c>
      <c r="B17899" s="407" t="s">
        <v>28177</v>
      </c>
      <c r="C17899" s="408">
        <v>0</v>
      </c>
      <c r="D17899" s="408">
        <v>0.1643</v>
      </c>
      <c r="E17899" s="408">
        <v>0.1643</v>
      </c>
      <c r="F17899" s="409">
        <v>43388.322662037041</v>
      </c>
      <c r="G17899" s="408">
        <v>0</v>
      </c>
    </row>
    <row r="17900" spans="1:7" ht="15" x14ac:dyDescent="0.25">
      <c r="A17900" s="407" t="s">
        <v>39061</v>
      </c>
      <c r="B17900" s="407" t="s">
        <v>39062</v>
      </c>
      <c r="C17900" s="406"/>
      <c r="D17900" s="408">
        <v>10.3</v>
      </c>
      <c r="E17900" s="408">
        <v>10.3</v>
      </c>
      <c r="F17900" s="409">
        <v>43381.442071759258</v>
      </c>
      <c r="G17900" s="408">
        <v>0</v>
      </c>
    </row>
    <row r="17901" spans="1:7" ht="15" x14ac:dyDescent="0.2">
      <c r="A17901" s="407" t="s">
        <v>28178</v>
      </c>
      <c r="B17901" s="407" t="s">
        <v>28179</v>
      </c>
      <c r="C17901" s="408">
        <v>0</v>
      </c>
      <c r="D17901" s="408">
        <v>0.2</v>
      </c>
      <c r="E17901" s="408">
        <v>0.2</v>
      </c>
      <c r="F17901" s="409">
        <v>45688.332245370373</v>
      </c>
      <c r="G17901" s="408">
        <v>0</v>
      </c>
    </row>
    <row r="17902" spans="1:7" ht="15" x14ac:dyDescent="0.2">
      <c r="A17902" s="407" t="s">
        <v>28180</v>
      </c>
      <c r="B17902" s="407" t="s">
        <v>28181</v>
      </c>
      <c r="C17902" s="408">
        <v>0</v>
      </c>
      <c r="D17902" s="408">
        <v>7.7100000000000002E-2</v>
      </c>
      <c r="E17902" s="408">
        <v>7.7100000000000002E-2</v>
      </c>
      <c r="F17902" s="409">
        <v>44881.446180555555</v>
      </c>
      <c r="G17902" s="408">
        <v>240</v>
      </c>
    </row>
    <row r="17903" spans="1:7" ht="15" x14ac:dyDescent="0.25">
      <c r="A17903" s="407" t="s">
        <v>39063</v>
      </c>
      <c r="B17903" s="407" t="s">
        <v>39064</v>
      </c>
      <c r="C17903" s="406"/>
      <c r="D17903" s="408">
        <v>0.21</v>
      </c>
      <c r="E17903" s="408">
        <v>0.21</v>
      </c>
      <c r="F17903" s="409">
        <v>43381.442557870374</v>
      </c>
      <c r="G17903" s="408">
        <v>0</v>
      </c>
    </row>
    <row r="17904" spans="1:7" ht="15" x14ac:dyDescent="0.2">
      <c r="A17904" s="407" t="s">
        <v>28182</v>
      </c>
      <c r="B17904" s="407" t="s">
        <v>28183</v>
      </c>
      <c r="C17904" s="408">
        <v>0</v>
      </c>
      <c r="D17904" s="408">
        <v>6.93E-2</v>
      </c>
      <c r="E17904" s="408">
        <v>6.93E-2</v>
      </c>
      <c r="F17904" s="409">
        <v>45173.277824074074</v>
      </c>
      <c r="G17904" s="408">
        <v>0</v>
      </c>
    </row>
    <row r="17905" spans="1:7" ht="15" x14ac:dyDescent="0.2">
      <c r="A17905" s="407" t="s">
        <v>28184</v>
      </c>
      <c r="B17905" s="407" t="s">
        <v>28185</v>
      </c>
      <c r="C17905" s="408">
        <v>0</v>
      </c>
      <c r="D17905" s="408">
        <v>0.13022527289187391</v>
      </c>
      <c r="E17905" s="408">
        <v>0.13022527289187391</v>
      </c>
      <c r="F17905" s="409">
        <v>45748.645601851851</v>
      </c>
      <c r="G17905" s="408">
        <v>457</v>
      </c>
    </row>
    <row r="17906" spans="1:7" ht="15" x14ac:dyDescent="0.2">
      <c r="A17906" s="407" t="s">
        <v>28186</v>
      </c>
      <c r="B17906" s="407" t="s">
        <v>28187</v>
      </c>
      <c r="C17906" s="408">
        <v>0</v>
      </c>
      <c r="D17906" s="408">
        <v>0.45760000000000001</v>
      </c>
      <c r="E17906" s="408">
        <v>0.45760000000000001</v>
      </c>
      <c r="F17906" s="409">
        <v>44524.498368055552</v>
      </c>
      <c r="G17906" s="408">
        <v>0</v>
      </c>
    </row>
    <row r="17907" spans="1:7" ht="15" x14ac:dyDescent="0.2">
      <c r="A17907" s="407" t="s">
        <v>28188</v>
      </c>
      <c r="B17907" s="407" t="s">
        <v>28189</v>
      </c>
      <c r="C17907" s="408">
        <v>0</v>
      </c>
      <c r="D17907" s="408">
        <v>0.4778</v>
      </c>
      <c r="E17907" s="408">
        <v>0.4778</v>
      </c>
      <c r="F17907" s="409">
        <v>44524.498148148145</v>
      </c>
      <c r="G17907" s="408">
        <v>0</v>
      </c>
    </row>
    <row r="17908" spans="1:7" ht="15" x14ac:dyDescent="0.2">
      <c r="A17908" s="407" t="s">
        <v>28190</v>
      </c>
      <c r="B17908" s="407" t="s">
        <v>28191</v>
      </c>
      <c r="C17908" s="408">
        <v>0</v>
      </c>
      <c r="D17908" s="408">
        <v>0.1</v>
      </c>
      <c r="E17908" s="408">
        <v>0.1</v>
      </c>
      <c r="F17908" s="409">
        <v>44880.607615740744</v>
      </c>
      <c r="G17908" s="408">
        <v>0</v>
      </c>
    </row>
    <row r="17909" spans="1:7" ht="15" x14ac:dyDescent="0.25">
      <c r="A17909" s="407" t="s">
        <v>28192</v>
      </c>
      <c r="B17909" s="407" t="s">
        <v>28193</v>
      </c>
      <c r="C17909" s="406"/>
      <c r="D17909" s="408">
        <v>0.46</v>
      </c>
      <c r="E17909" s="408">
        <v>0.46</v>
      </c>
      <c r="F17909" s="409">
        <v>43032.657523148147</v>
      </c>
      <c r="G17909" s="408">
        <v>0</v>
      </c>
    </row>
    <row r="17910" spans="1:7" ht="15" x14ac:dyDescent="0.2">
      <c r="A17910" s="407" t="s">
        <v>28194</v>
      </c>
      <c r="B17910" s="407" t="s">
        <v>40443</v>
      </c>
      <c r="C17910" s="408">
        <v>0</v>
      </c>
      <c r="D17910" s="408">
        <v>0.51239469375876534</v>
      </c>
      <c r="E17910" s="408">
        <v>0.51239469375876534</v>
      </c>
      <c r="F17910" s="409">
        <v>45832.431805555556</v>
      </c>
      <c r="G17910" s="408">
        <v>922</v>
      </c>
    </row>
    <row r="17911" spans="1:7" ht="15" x14ac:dyDescent="0.25">
      <c r="A17911" s="407" t="s">
        <v>39065</v>
      </c>
      <c r="B17911" s="407" t="s">
        <v>39066</v>
      </c>
      <c r="C17911" s="406"/>
      <c r="D17911" s="408">
        <v>0.81810000000000005</v>
      </c>
      <c r="E17911" s="408">
        <v>0.81810000000000005</v>
      </c>
      <c r="F17911" s="409">
        <v>43381.443819444445</v>
      </c>
      <c r="G17911" s="408">
        <v>0</v>
      </c>
    </row>
    <row r="17912" spans="1:7" ht="15" x14ac:dyDescent="0.2">
      <c r="A17912" s="407" t="s">
        <v>28195</v>
      </c>
      <c r="B17912" s="407" t="s">
        <v>34191</v>
      </c>
      <c r="C17912" s="408">
        <v>0</v>
      </c>
      <c r="D17912" s="408">
        <v>0.63</v>
      </c>
      <c r="E17912" s="408">
        <v>0.63</v>
      </c>
      <c r="F17912" s="409">
        <v>45253.284537037034</v>
      </c>
      <c r="G17912" s="408">
        <v>158</v>
      </c>
    </row>
    <row r="17913" spans="1:7" ht="15" x14ac:dyDescent="0.2">
      <c r="A17913" s="407" t="s">
        <v>39067</v>
      </c>
      <c r="B17913" s="407" t="s">
        <v>39068</v>
      </c>
      <c r="C17913" s="408">
        <v>0</v>
      </c>
      <c r="D17913" s="408">
        <v>0.7772</v>
      </c>
      <c r="E17913" s="408">
        <v>0.7772</v>
      </c>
      <c r="F17913" s="409">
        <v>44873.302372685182</v>
      </c>
      <c r="G17913" s="408">
        <v>0</v>
      </c>
    </row>
    <row r="17914" spans="1:7" ht="15" x14ac:dyDescent="0.2">
      <c r="A17914" s="407" t="s">
        <v>28196</v>
      </c>
      <c r="B17914" s="407" t="s">
        <v>28197</v>
      </c>
      <c r="C17914" s="408">
        <v>0</v>
      </c>
      <c r="D17914" s="408">
        <v>0.59599999999999997</v>
      </c>
      <c r="E17914" s="408">
        <v>0.59599999999999997</v>
      </c>
      <c r="F17914" s="409">
        <v>44978.455069444448</v>
      </c>
      <c r="G17914" s="408">
        <v>0</v>
      </c>
    </row>
    <row r="17915" spans="1:7" ht="15" x14ac:dyDescent="0.2">
      <c r="A17915" s="407" t="s">
        <v>28198</v>
      </c>
      <c r="B17915" s="407" t="s">
        <v>28199</v>
      </c>
      <c r="C17915" s="408">
        <v>0</v>
      </c>
      <c r="D17915" s="408">
        <v>0.44556605543710021</v>
      </c>
      <c r="E17915" s="408">
        <v>0.44556605543710021</v>
      </c>
      <c r="F17915" s="409">
        <v>45796.457349537035</v>
      </c>
      <c r="G17915" s="408">
        <v>12</v>
      </c>
    </row>
    <row r="17916" spans="1:7" ht="15" x14ac:dyDescent="0.2">
      <c r="A17916" s="407" t="s">
        <v>28200</v>
      </c>
      <c r="B17916" s="407" t="s">
        <v>28201</v>
      </c>
      <c r="C17916" s="408">
        <v>0</v>
      </c>
      <c r="D17916" s="408">
        <v>0.7</v>
      </c>
      <c r="E17916" s="408">
        <v>0.7</v>
      </c>
      <c r="F17916" s="409">
        <v>44881.446469907409</v>
      </c>
      <c r="G17916" s="408">
        <v>900</v>
      </c>
    </row>
    <row r="17917" spans="1:7" ht="15" x14ac:dyDescent="0.2">
      <c r="A17917" s="407" t="s">
        <v>28202</v>
      </c>
      <c r="B17917" s="407" t="s">
        <v>28203</v>
      </c>
      <c r="C17917" s="408">
        <v>0</v>
      </c>
      <c r="D17917" s="408">
        <v>0.77</v>
      </c>
      <c r="E17917" s="408">
        <v>0.77</v>
      </c>
      <c r="F17917" s="409">
        <v>43032.657638888886</v>
      </c>
      <c r="G17917" s="408">
        <v>0</v>
      </c>
    </row>
    <row r="17918" spans="1:7" ht="15" x14ac:dyDescent="0.25">
      <c r="A17918" s="407" t="s">
        <v>28204</v>
      </c>
      <c r="B17918" s="407" t="s">
        <v>28205</v>
      </c>
      <c r="C17918" s="406"/>
      <c r="D17918" s="408">
        <v>0.37</v>
      </c>
      <c r="E17918" s="408">
        <v>0.37</v>
      </c>
      <c r="F17918" s="409">
        <v>44530.661712962959</v>
      </c>
      <c r="G17918" s="408">
        <v>0</v>
      </c>
    </row>
    <row r="17919" spans="1:7" ht="15" x14ac:dyDescent="0.2">
      <c r="A17919" s="407" t="s">
        <v>28206</v>
      </c>
      <c r="B17919" s="407" t="s">
        <v>28207</v>
      </c>
      <c r="C17919" s="408">
        <v>0</v>
      </c>
      <c r="D17919" s="408">
        <v>2.72</v>
      </c>
      <c r="E17919" s="408">
        <v>2.72</v>
      </c>
      <c r="F17919" s="409">
        <v>44517.381412037037</v>
      </c>
      <c r="G17919" s="408">
        <v>0</v>
      </c>
    </row>
    <row r="17920" spans="1:7" ht="15" x14ac:dyDescent="0.2">
      <c r="A17920" s="407" t="s">
        <v>28208</v>
      </c>
      <c r="B17920" s="407" t="s">
        <v>28209</v>
      </c>
      <c r="C17920" s="408">
        <v>0</v>
      </c>
      <c r="D17920" s="408">
        <v>3.2899999999999999E-2</v>
      </c>
      <c r="E17920" s="408">
        <v>3.2899999999999999E-2</v>
      </c>
      <c r="F17920" s="409">
        <v>45161.529317129629</v>
      </c>
      <c r="G17920" s="408">
        <v>7032</v>
      </c>
    </row>
    <row r="17921" spans="1:7" ht="15" x14ac:dyDescent="0.2">
      <c r="A17921" s="407" t="s">
        <v>28210</v>
      </c>
      <c r="B17921" s="407" t="s">
        <v>28211</v>
      </c>
      <c r="C17921" s="408">
        <v>0</v>
      </c>
      <c r="D17921" s="408">
        <v>2.3999999999999998E-3</v>
      </c>
      <c r="E17921" s="408">
        <v>2.3999999999999998E-3</v>
      </c>
      <c r="F17921" s="409">
        <v>45404.51871527778</v>
      </c>
      <c r="G17921" s="408">
        <v>1788</v>
      </c>
    </row>
    <row r="17922" spans="1:7" ht="15" x14ac:dyDescent="0.2">
      <c r="A17922" s="407" t="s">
        <v>28212</v>
      </c>
      <c r="B17922" s="407" t="s">
        <v>28213</v>
      </c>
      <c r="C17922" s="408">
        <v>0</v>
      </c>
      <c r="D17922" s="408">
        <v>5.7000000000000002E-3</v>
      </c>
      <c r="E17922" s="408">
        <v>5.7000000000000002E-3</v>
      </c>
      <c r="F17922" s="409">
        <v>45943.452256944445</v>
      </c>
      <c r="G17922" s="408">
        <v>0</v>
      </c>
    </row>
    <row r="17923" spans="1:7" ht="15" x14ac:dyDescent="0.2">
      <c r="A17923" s="407" t="s">
        <v>28214</v>
      </c>
      <c r="B17923" s="407" t="s">
        <v>28215</v>
      </c>
      <c r="C17923" s="408">
        <v>0</v>
      </c>
      <c r="D17923" s="408">
        <v>1.1039999999999999E-2</v>
      </c>
      <c r="E17923" s="408">
        <v>1.1039999999999999E-2</v>
      </c>
      <c r="F17923" s="409">
        <v>45727.501377314817</v>
      </c>
      <c r="G17923" s="408">
        <v>1430</v>
      </c>
    </row>
    <row r="17924" spans="1:7" ht="15" x14ac:dyDescent="0.2">
      <c r="A17924" s="407" t="s">
        <v>28216</v>
      </c>
      <c r="B17924" s="407" t="s">
        <v>28217</v>
      </c>
      <c r="C17924" s="408">
        <v>0</v>
      </c>
      <c r="D17924" s="408">
        <v>7.4000000000000003E-3</v>
      </c>
      <c r="E17924" s="408">
        <v>7.4000000000000003E-3</v>
      </c>
      <c r="F17924" s="409">
        <v>45762.301087962966</v>
      </c>
      <c r="G17924" s="408">
        <v>7154</v>
      </c>
    </row>
    <row r="17925" spans="1:7" ht="15" x14ac:dyDescent="0.2">
      <c r="A17925" s="407" t="s">
        <v>28218</v>
      </c>
      <c r="B17925" s="407" t="s">
        <v>28219</v>
      </c>
      <c r="C17925" s="408">
        <v>0</v>
      </c>
      <c r="D17925" s="408">
        <v>1.5578623862402472E-2</v>
      </c>
      <c r="E17925" s="408">
        <v>1.5578623862402472E-2</v>
      </c>
      <c r="F17925" s="409">
        <v>45132.389768518522</v>
      </c>
      <c r="G17925" s="408">
        <v>12770</v>
      </c>
    </row>
    <row r="17926" spans="1:7" ht="15" x14ac:dyDescent="0.2">
      <c r="A17926" s="407" t="s">
        <v>28220</v>
      </c>
      <c r="B17926" s="407" t="s">
        <v>28221</v>
      </c>
      <c r="C17926" s="408">
        <v>0</v>
      </c>
      <c r="D17926" s="408">
        <v>3.1800000000000002E-2</v>
      </c>
      <c r="E17926" s="408">
        <v>3.1800000000000002E-2</v>
      </c>
      <c r="F17926" s="409">
        <v>45874.496203703704</v>
      </c>
      <c r="G17926" s="408">
        <v>3</v>
      </c>
    </row>
    <row r="17927" spans="1:7" ht="15" x14ac:dyDescent="0.2">
      <c r="A17927" s="407" t="s">
        <v>28222</v>
      </c>
      <c r="B17927" s="407" t="s">
        <v>28223</v>
      </c>
      <c r="C17927" s="408">
        <v>0</v>
      </c>
      <c r="D17927" s="408">
        <v>3.3E-3</v>
      </c>
      <c r="E17927" s="408">
        <v>3.3E-3</v>
      </c>
      <c r="F17927" s="409">
        <v>45680.282187500001</v>
      </c>
      <c r="G17927" s="408">
        <v>4476</v>
      </c>
    </row>
    <row r="17928" spans="1:7" ht="15" x14ac:dyDescent="0.2">
      <c r="A17928" s="407" t="s">
        <v>28224</v>
      </c>
      <c r="B17928" s="407" t="s">
        <v>28225</v>
      </c>
      <c r="C17928" s="408">
        <v>0</v>
      </c>
      <c r="D17928" s="408">
        <v>1.89E-2</v>
      </c>
      <c r="E17928" s="408">
        <v>1.89E-2</v>
      </c>
      <c r="F17928" s="409">
        <v>45132.389664351853</v>
      </c>
      <c r="G17928" s="408">
        <v>411</v>
      </c>
    </row>
    <row r="17929" spans="1:7" ht="15" x14ac:dyDescent="0.2">
      <c r="A17929" s="407" t="s">
        <v>28226</v>
      </c>
      <c r="B17929" s="407" t="s">
        <v>28227</v>
      </c>
      <c r="C17929" s="408">
        <v>0</v>
      </c>
      <c r="D17929" s="408">
        <v>1.9300000000000001E-2</v>
      </c>
      <c r="E17929" s="408">
        <v>1.9300000000000001E-2</v>
      </c>
      <c r="F17929" s="409">
        <v>45420.347395833334</v>
      </c>
      <c r="G17929" s="408">
        <v>99</v>
      </c>
    </row>
    <row r="17930" spans="1:7" ht="15" x14ac:dyDescent="0.2">
      <c r="A17930" s="407" t="s">
        <v>28228</v>
      </c>
      <c r="B17930" s="407" t="s">
        <v>28229</v>
      </c>
      <c r="C17930" s="408">
        <v>0</v>
      </c>
      <c r="D17930" s="408">
        <v>1.8689108910891088E-2</v>
      </c>
      <c r="E17930" s="408">
        <v>1.8689108910891088E-2</v>
      </c>
      <c r="F17930" s="409">
        <v>46007.644363425927</v>
      </c>
      <c r="G17930" s="408">
        <v>101</v>
      </c>
    </row>
    <row r="17931" spans="1:7" ht="15" x14ac:dyDescent="0.2">
      <c r="A17931" s="407" t="s">
        <v>28230</v>
      </c>
      <c r="B17931" s="407" t="s">
        <v>28231</v>
      </c>
      <c r="C17931" s="408">
        <v>0</v>
      </c>
      <c r="D17931" s="408">
        <v>1.8461538461538463E-2</v>
      </c>
      <c r="E17931" s="408">
        <v>1.8461538461538463E-2</v>
      </c>
      <c r="F17931" s="409">
        <v>45526.524525462963</v>
      </c>
      <c r="G17931" s="408">
        <v>142</v>
      </c>
    </row>
    <row r="17932" spans="1:7" ht="15" x14ac:dyDescent="0.2">
      <c r="A17932" s="407" t="s">
        <v>28232</v>
      </c>
      <c r="B17932" s="407" t="s">
        <v>28233</v>
      </c>
      <c r="C17932" s="408">
        <v>0</v>
      </c>
      <c r="D17932" s="408">
        <v>2.5999999999999999E-2</v>
      </c>
      <c r="E17932" s="408">
        <v>2.5999999999999999E-2</v>
      </c>
      <c r="F17932" s="409">
        <v>45465.018784722219</v>
      </c>
      <c r="G17932" s="408">
        <v>495</v>
      </c>
    </row>
    <row r="17933" spans="1:7" ht="15" x14ac:dyDescent="0.2">
      <c r="A17933" s="407" t="s">
        <v>28234</v>
      </c>
      <c r="B17933" s="407" t="s">
        <v>28235</v>
      </c>
      <c r="C17933" s="408">
        <v>0</v>
      </c>
      <c r="D17933" s="408">
        <v>0.02</v>
      </c>
      <c r="E17933" s="408">
        <v>0.02</v>
      </c>
      <c r="F17933" s="409">
        <v>46052.462407407409</v>
      </c>
      <c r="G17933" s="408">
        <v>0</v>
      </c>
    </row>
    <row r="17934" spans="1:7" ht="15" x14ac:dyDescent="0.2">
      <c r="A17934" s="407" t="s">
        <v>28236</v>
      </c>
      <c r="B17934" s="407" t="s">
        <v>28237</v>
      </c>
      <c r="C17934" s="408">
        <v>0</v>
      </c>
      <c r="D17934" s="408">
        <v>0.27039999999999997</v>
      </c>
      <c r="E17934" s="408">
        <v>0.27039999999999997</v>
      </c>
      <c r="F17934" s="409">
        <v>44655.422361111108</v>
      </c>
      <c r="G17934" s="408">
        <v>256</v>
      </c>
    </row>
    <row r="17935" spans="1:7" ht="15" x14ac:dyDescent="0.2">
      <c r="A17935" s="407" t="s">
        <v>28238</v>
      </c>
      <c r="B17935" s="407" t="s">
        <v>28239</v>
      </c>
      <c r="C17935" s="408">
        <v>0</v>
      </c>
      <c r="D17935" s="408">
        <v>0.12180000000000001</v>
      </c>
      <c r="E17935" s="408">
        <v>0.12180000000000001</v>
      </c>
      <c r="F17935" s="409">
        <v>45891.458564814813</v>
      </c>
      <c r="G17935" s="408">
        <v>0</v>
      </c>
    </row>
    <row r="17936" spans="1:7" ht="15" x14ac:dyDescent="0.2">
      <c r="A17936" s="407" t="s">
        <v>28240</v>
      </c>
      <c r="B17936" s="407" t="s">
        <v>28241</v>
      </c>
      <c r="C17936" s="408">
        <v>0</v>
      </c>
      <c r="D17936" s="408">
        <v>0.155</v>
      </c>
      <c r="E17936" s="408">
        <v>0.155</v>
      </c>
      <c r="F17936" s="409">
        <v>45891.459548611114</v>
      </c>
      <c r="G17936" s="408">
        <v>0</v>
      </c>
    </row>
    <row r="17937" spans="1:7" ht="15" x14ac:dyDescent="0.2">
      <c r="A17937" s="407" t="s">
        <v>28242</v>
      </c>
      <c r="B17937" s="407" t="s">
        <v>28243</v>
      </c>
      <c r="C17937" s="408">
        <v>0</v>
      </c>
      <c r="D17937" s="408">
        <v>9.4999999999999998E-3</v>
      </c>
      <c r="E17937" s="408">
        <v>9.4999999999999998E-3</v>
      </c>
      <c r="F17937" s="409">
        <v>45161.529629629629</v>
      </c>
      <c r="G17937" s="408">
        <v>7103</v>
      </c>
    </row>
    <row r="17938" spans="1:7" ht="15" x14ac:dyDescent="0.2">
      <c r="A17938" s="407" t="s">
        <v>28244</v>
      </c>
      <c r="B17938" s="407" t="s">
        <v>28245</v>
      </c>
      <c r="C17938" s="408">
        <v>0</v>
      </c>
      <c r="D17938" s="408">
        <v>0.25</v>
      </c>
      <c r="E17938" s="408">
        <v>0.25</v>
      </c>
      <c r="F17938" s="409">
        <v>45132.454861111109</v>
      </c>
      <c r="G17938" s="408">
        <v>0</v>
      </c>
    </row>
    <row r="17939" spans="1:7" ht="15" x14ac:dyDescent="0.2">
      <c r="A17939" s="407" t="s">
        <v>28246</v>
      </c>
      <c r="B17939" s="407" t="s">
        <v>28247</v>
      </c>
      <c r="C17939" s="408">
        <v>0</v>
      </c>
      <c r="D17939" s="408">
        <v>2.6040000000000001E-2</v>
      </c>
      <c r="E17939" s="408">
        <v>2.6040000000000001E-2</v>
      </c>
      <c r="F17939" s="409">
        <v>46035.42863425926</v>
      </c>
      <c r="G17939" s="408">
        <v>994</v>
      </c>
    </row>
    <row r="17940" spans="1:7" ht="15" x14ac:dyDescent="0.2">
      <c r="A17940" s="407" t="s">
        <v>28248</v>
      </c>
      <c r="B17940" s="407" t="s">
        <v>28249</v>
      </c>
      <c r="C17940" s="408">
        <v>0</v>
      </c>
      <c r="D17940" s="408">
        <v>1.9E-2</v>
      </c>
      <c r="E17940" s="408">
        <v>1.9E-2</v>
      </c>
      <c r="F17940" s="409">
        <v>45826.585740740738</v>
      </c>
      <c r="G17940" s="408">
        <v>636</v>
      </c>
    </row>
    <row r="17941" spans="1:7" ht="15" x14ac:dyDescent="0.2">
      <c r="A17941" s="407" t="s">
        <v>28250</v>
      </c>
      <c r="B17941" s="407" t="s">
        <v>28251</v>
      </c>
      <c r="C17941" s="408">
        <v>0</v>
      </c>
      <c r="D17941" s="408">
        <v>6.5333333333333337E-3</v>
      </c>
      <c r="E17941" s="408">
        <v>6.5333333333333337E-3</v>
      </c>
      <c r="F17941" s="409">
        <v>45188.373425925929</v>
      </c>
      <c r="G17941" s="408">
        <v>311</v>
      </c>
    </row>
    <row r="17942" spans="1:7" ht="15" x14ac:dyDescent="0.2">
      <c r="A17942" s="407" t="s">
        <v>28252</v>
      </c>
      <c r="B17942" s="407" t="s">
        <v>28253</v>
      </c>
      <c r="C17942" s="408">
        <v>0</v>
      </c>
      <c r="D17942" s="408">
        <v>1.1399999999999999</v>
      </c>
      <c r="E17942" s="408">
        <v>1.1399999999999999</v>
      </c>
      <c r="F17942" s="409">
        <v>45112.702997685185</v>
      </c>
      <c r="G17942" s="408">
        <v>209</v>
      </c>
    </row>
    <row r="17943" spans="1:7" ht="15" x14ac:dyDescent="0.2">
      <c r="A17943" s="407" t="s">
        <v>28254</v>
      </c>
      <c r="B17943" s="407" t="s">
        <v>28255</v>
      </c>
      <c r="C17943" s="408">
        <v>0</v>
      </c>
      <c r="D17943" s="408">
        <v>3.7100000000000001E-2</v>
      </c>
      <c r="E17943" s="408">
        <v>3.7100000000000001E-2</v>
      </c>
      <c r="F17943" s="409">
        <v>45112.727962962963</v>
      </c>
      <c r="G17943" s="408">
        <v>1142</v>
      </c>
    </row>
    <row r="17944" spans="1:7" ht="15" x14ac:dyDescent="0.2">
      <c r="A17944" s="407" t="s">
        <v>28256</v>
      </c>
      <c r="B17944" s="407" t="s">
        <v>28257</v>
      </c>
      <c r="C17944" s="408">
        <v>0</v>
      </c>
      <c r="D17944" s="408">
        <v>4.8899999999999999E-2</v>
      </c>
      <c r="E17944" s="408">
        <v>4.8899999999999999E-2</v>
      </c>
      <c r="F17944" s="409">
        <v>45212.354479166665</v>
      </c>
      <c r="G17944" s="408">
        <v>3088</v>
      </c>
    </row>
    <row r="17945" spans="1:7" ht="15" x14ac:dyDescent="0.2">
      <c r="A17945" s="407" t="s">
        <v>28258</v>
      </c>
      <c r="B17945" s="407" t="s">
        <v>28259</v>
      </c>
      <c r="C17945" s="408">
        <v>0</v>
      </c>
      <c r="D17945" s="408">
        <v>0.06</v>
      </c>
      <c r="E17945" s="408">
        <v>0.06</v>
      </c>
      <c r="F17945" s="409">
        <v>45845.354074074072</v>
      </c>
      <c r="G17945" s="408">
        <v>777</v>
      </c>
    </row>
    <row r="17946" spans="1:7" ht="15" x14ac:dyDescent="0.2">
      <c r="A17946" s="407" t="s">
        <v>28260</v>
      </c>
      <c r="B17946" s="407" t="s">
        <v>28261</v>
      </c>
      <c r="C17946" s="408">
        <v>0</v>
      </c>
      <c r="D17946" s="408">
        <v>6.4100000000000004E-2</v>
      </c>
      <c r="E17946" s="408">
        <v>6.4100000000000004E-2</v>
      </c>
      <c r="F17946" s="409">
        <v>45891.456736111111</v>
      </c>
      <c r="G17946" s="408">
        <v>0</v>
      </c>
    </row>
    <row r="17947" spans="1:7" ht="15" x14ac:dyDescent="0.2">
      <c r="A17947" s="407" t="s">
        <v>28262</v>
      </c>
      <c r="B17947" s="407" t="s">
        <v>28263</v>
      </c>
      <c r="C17947" s="408">
        <v>0</v>
      </c>
      <c r="D17947" s="408">
        <v>1.61E-2</v>
      </c>
      <c r="E17947" s="408">
        <v>1.61E-2</v>
      </c>
      <c r="F17947" s="409">
        <v>45891.420138888891</v>
      </c>
      <c r="G17947" s="408">
        <v>0</v>
      </c>
    </row>
    <row r="17948" spans="1:7" ht="15" x14ac:dyDescent="0.2">
      <c r="A17948" s="407" t="s">
        <v>28264</v>
      </c>
      <c r="B17948" s="407" t="s">
        <v>28265</v>
      </c>
      <c r="C17948" s="408">
        <v>0</v>
      </c>
      <c r="D17948" s="408">
        <v>2.64E-2</v>
      </c>
      <c r="E17948" s="408">
        <v>2.64E-2</v>
      </c>
      <c r="F17948" s="409">
        <v>45132.419687499998</v>
      </c>
      <c r="G17948" s="408">
        <v>465</v>
      </c>
    </row>
    <row r="17949" spans="1:7" ht="15" x14ac:dyDescent="0.2">
      <c r="A17949" s="407" t="s">
        <v>39069</v>
      </c>
      <c r="B17949" s="407" t="s">
        <v>39070</v>
      </c>
      <c r="C17949" s="408">
        <v>0</v>
      </c>
      <c r="D17949" s="408">
        <v>6.1600000000000002E-2</v>
      </c>
      <c r="E17949" s="408">
        <v>6.1600000000000002E-2</v>
      </c>
      <c r="F17949" s="409">
        <v>43381.446759259263</v>
      </c>
      <c r="G17949" s="408">
        <v>0</v>
      </c>
    </row>
    <row r="17950" spans="1:7" ht="15" x14ac:dyDescent="0.2">
      <c r="A17950" s="407" t="s">
        <v>28266</v>
      </c>
      <c r="B17950" s="407" t="s">
        <v>28267</v>
      </c>
      <c r="C17950" s="408">
        <v>0</v>
      </c>
      <c r="D17950" s="408">
        <v>3.85E-2</v>
      </c>
      <c r="E17950" s="408">
        <v>3.85E-2</v>
      </c>
      <c r="F17950" s="409">
        <v>45132.389189814814</v>
      </c>
      <c r="G17950" s="408">
        <v>230</v>
      </c>
    </row>
    <row r="17951" spans="1:7" ht="15" x14ac:dyDescent="0.2">
      <c r="A17951" s="407" t="s">
        <v>28268</v>
      </c>
      <c r="B17951" s="407" t="s">
        <v>28269</v>
      </c>
      <c r="C17951" s="408">
        <v>0</v>
      </c>
      <c r="D17951" s="408">
        <v>4.4999999999999998E-2</v>
      </c>
      <c r="E17951" s="408">
        <v>4.4999999999999998E-2</v>
      </c>
      <c r="F17951" s="409">
        <v>45132.419583333336</v>
      </c>
      <c r="G17951" s="408">
        <v>940</v>
      </c>
    </row>
    <row r="17952" spans="1:7" ht="15" x14ac:dyDescent="0.2">
      <c r="A17952" s="407" t="s">
        <v>39071</v>
      </c>
      <c r="B17952" s="407" t="s">
        <v>39072</v>
      </c>
      <c r="C17952" s="408">
        <v>0</v>
      </c>
      <c r="D17952" s="408">
        <v>0.16919999999999999</v>
      </c>
      <c r="E17952" s="408">
        <v>0.16919999999999999</v>
      </c>
      <c r="F17952" s="409">
        <v>43381.447500000002</v>
      </c>
      <c r="G17952" s="408">
        <v>0</v>
      </c>
    </row>
    <row r="17953" spans="1:7" ht="15" x14ac:dyDescent="0.2">
      <c r="A17953" s="407" t="s">
        <v>28270</v>
      </c>
      <c r="B17953" s="407" t="s">
        <v>28271</v>
      </c>
      <c r="C17953" s="408">
        <v>0</v>
      </c>
      <c r="D17953" s="408">
        <v>1.6299999999999999E-3</v>
      </c>
      <c r="E17953" s="408">
        <v>1.6299999999999999E-3</v>
      </c>
      <c r="F17953" s="409">
        <v>45600.316759259258</v>
      </c>
      <c r="G17953" s="408">
        <v>1366</v>
      </c>
    </row>
    <row r="17954" spans="1:7" ht="15" x14ac:dyDescent="0.2">
      <c r="A17954" s="407" t="s">
        <v>28272</v>
      </c>
      <c r="B17954" s="407" t="s">
        <v>28273</v>
      </c>
      <c r="C17954" s="408">
        <v>0</v>
      </c>
      <c r="D17954" s="408">
        <v>3.5417858260193211E-2</v>
      </c>
      <c r="E17954" s="408">
        <v>3.5417858260193211E-2</v>
      </c>
      <c r="F17954" s="409">
        <v>45988.425821759258</v>
      </c>
      <c r="G17954" s="408">
        <v>7882</v>
      </c>
    </row>
    <row r="17955" spans="1:7" ht="15" x14ac:dyDescent="0.2">
      <c r="A17955" s="407" t="s">
        <v>28274</v>
      </c>
      <c r="B17955" s="407" t="s">
        <v>28275</v>
      </c>
      <c r="C17955" s="408">
        <v>0</v>
      </c>
      <c r="D17955" s="408">
        <v>0.01</v>
      </c>
      <c r="E17955" s="408">
        <v>5.0000000000000001E-3</v>
      </c>
      <c r="F17955" s="409">
        <v>45580.636111111111</v>
      </c>
      <c r="G17955" s="408">
        <v>0</v>
      </c>
    </row>
    <row r="17956" spans="1:7" ht="15" x14ac:dyDescent="0.2">
      <c r="A17956" s="407" t="s">
        <v>39073</v>
      </c>
      <c r="B17956" s="407" t="s">
        <v>39074</v>
      </c>
      <c r="C17956" s="408">
        <v>0</v>
      </c>
      <c r="D17956" s="408">
        <v>4.0899999999999999E-2</v>
      </c>
      <c r="E17956" s="408">
        <v>4.0899999999999999E-2</v>
      </c>
      <c r="F17956" s="409">
        <v>45104.602881944447</v>
      </c>
      <c r="G17956" s="408">
        <v>0</v>
      </c>
    </row>
    <row r="17957" spans="1:7" ht="15" x14ac:dyDescent="0.2">
      <c r="A17957" s="407" t="s">
        <v>28276</v>
      </c>
      <c r="B17957" s="407" t="s">
        <v>28277</v>
      </c>
      <c r="C17957" s="408">
        <v>0</v>
      </c>
      <c r="D17957" s="408">
        <v>1.1000000000000001E-3</v>
      </c>
      <c r="E17957" s="408">
        <v>1.1000000000000001E-3</v>
      </c>
      <c r="F17957" s="409">
        <v>45891.455520833333</v>
      </c>
      <c r="G17957" s="408">
        <v>0</v>
      </c>
    </row>
    <row r="17958" spans="1:7" ht="15" x14ac:dyDescent="0.2">
      <c r="A17958" s="407" t="s">
        <v>28278</v>
      </c>
      <c r="B17958" s="407" t="s">
        <v>28279</v>
      </c>
      <c r="C17958" s="408">
        <v>0</v>
      </c>
      <c r="D17958" s="408">
        <v>2.85</v>
      </c>
      <c r="E17958" s="408">
        <v>2.85</v>
      </c>
      <c r="F17958" s="409">
        <v>46034.34039351852</v>
      </c>
      <c r="G17958" s="408">
        <v>0</v>
      </c>
    </row>
    <row r="17959" spans="1:7" ht="15" x14ac:dyDescent="0.2">
      <c r="A17959" s="407" t="s">
        <v>39075</v>
      </c>
      <c r="B17959" s="407" t="s">
        <v>39076</v>
      </c>
      <c r="C17959" s="408">
        <v>0</v>
      </c>
      <c r="D17959" s="408">
        <v>0.18079999999999999</v>
      </c>
      <c r="E17959" s="408">
        <v>0.18079999999999999</v>
      </c>
      <c r="F17959" s="409">
        <v>43381.448877314811</v>
      </c>
      <c r="G17959" s="408">
        <v>0</v>
      </c>
    </row>
    <row r="17960" spans="1:7" ht="15" x14ac:dyDescent="0.2">
      <c r="A17960" s="407" t="s">
        <v>39077</v>
      </c>
      <c r="B17960" s="407" t="s">
        <v>39078</v>
      </c>
      <c r="C17960" s="408">
        <v>0</v>
      </c>
      <c r="D17960" s="408">
        <v>0.22500000000000001</v>
      </c>
      <c r="E17960" s="408">
        <v>0.22500000000000001</v>
      </c>
      <c r="F17960" s="409">
        <v>45104.630439814813</v>
      </c>
      <c r="G17960" s="408">
        <v>0</v>
      </c>
    </row>
    <row r="17961" spans="1:7" ht="15" x14ac:dyDescent="0.25">
      <c r="A17961" s="407" t="s">
        <v>39079</v>
      </c>
      <c r="B17961" s="407" t="s">
        <v>39080</v>
      </c>
      <c r="C17961" s="406"/>
      <c r="D17961" s="408">
        <v>6.54E-2</v>
      </c>
      <c r="E17961" s="408">
        <v>6.54E-2</v>
      </c>
      <c r="F17961" s="409">
        <v>43381.449826388889</v>
      </c>
      <c r="G17961" s="408">
        <v>0</v>
      </c>
    </row>
    <row r="17962" spans="1:7" ht="15" x14ac:dyDescent="0.2">
      <c r="A17962" s="407" t="s">
        <v>28280</v>
      </c>
      <c r="B17962" s="407" t="s">
        <v>28281</v>
      </c>
      <c r="C17962" s="408">
        <v>0</v>
      </c>
      <c r="D17962" s="408">
        <v>5.11E-2</v>
      </c>
      <c r="E17962" s="408">
        <v>5.11E-2</v>
      </c>
      <c r="F17962" s="409">
        <v>45891.459155092591</v>
      </c>
      <c r="G17962" s="408">
        <v>0</v>
      </c>
    </row>
    <row r="17963" spans="1:7" ht="15" x14ac:dyDescent="0.25">
      <c r="A17963" s="407" t="s">
        <v>39081</v>
      </c>
      <c r="B17963" s="407" t="s">
        <v>39082</v>
      </c>
      <c r="C17963" s="406"/>
      <c r="D17963" s="408">
        <v>5.91</v>
      </c>
      <c r="E17963" s="408">
        <v>5.91</v>
      </c>
      <c r="F17963" s="409">
        <v>43381.452465277776</v>
      </c>
      <c r="G17963" s="408">
        <v>0</v>
      </c>
    </row>
    <row r="17964" spans="1:7" ht="15" x14ac:dyDescent="0.2">
      <c r="A17964" s="407" t="s">
        <v>39083</v>
      </c>
      <c r="B17964" s="407" t="s">
        <v>39084</v>
      </c>
      <c r="C17964" s="408">
        <v>0</v>
      </c>
      <c r="D17964" s="408">
        <v>6.9000000000000006E-2</v>
      </c>
      <c r="E17964" s="408">
        <v>6.9000000000000006E-2</v>
      </c>
      <c r="F17964" s="409">
        <v>45104.604490740741</v>
      </c>
      <c r="G17964" s="408">
        <v>0</v>
      </c>
    </row>
    <row r="17965" spans="1:7" ht="15" x14ac:dyDescent="0.2">
      <c r="A17965" s="407" t="s">
        <v>28282</v>
      </c>
      <c r="B17965" s="407" t="s">
        <v>28283</v>
      </c>
      <c r="C17965" s="408">
        <v>0</v>
      </c>
      <c r="D17965" s="408">
        <v>3.0099999999999998E-2</v>
      </c>
      <c r="E17965" s="408">
        <v>3.0099999999999998E-2</v>
      </c>
      <c r="F17965" s="409">
        <v>45132.389606481483</v>
      </c>
      <c r="G17965" s="408">
        <v>705</v>
      </c>
    </row>
    <row r="17966" spans="1:7" ht="15" x14ac:dyDescent="0.2">
      <c r="A17966" s="407" t="s">
        <v>39085</v>
      </c>
      <c r="B17966" s="407" t="s">
        <v>39086</v>
      </c>
      <c r="C17966" s="408">
        <v>0</v>
      </c>
      <c r="D17966" s="408">
        <v>6.1400000000000003E-2</v>
      </c>
      <c r="E17966" s="408">
        <v>6.1400000000000003E-2</v>
      </c>
      <c r="F17966" s="409">
        <v>43381.452060185184</v>
      </c>
      <c r="G17966" s="408">
        <v>0</v>
      </c>
    </row>
    <row r="17967" spans="1:7" ht="15" x14ac:dyDescent="0.25">
      <c r="A17967" s="407" t="s">
        <v>39087</v>
      </c>
      <c r="B17967" s="407" t="s">
        <v>39088</v>
      </c>
      <c r="C17967" s="406"/>
      <c r="D17967" s="408">
        <v>3.4299999999999997E-2</v>
      </c>
      <c r="E17967" s="408">
        <v>3.4299999999999997E-2</v>
      </c>
      <c r="F17967" s="409">
        <v>43381.453136574077</v>
      </c>
      <c r="G17967" s="408">
        <v>0</v>
      </c>
    </row>
    <row r="17968" spans="1:7" ht="15" x14ac:dyDescent="0.2">
      <c r="A17968" s="407" t="s">
        <v>28284</v>
      </c>
      <c r="B17968" s="407" t="s">
        <v>28285</v>
      </c>
      <c r="C17968" s="408">
        <v>0</v>
      </c>
      <c r="D17968" s="408">
        <v>6.0000000000000001E-3</v>
      </c>
      <c r="E17968" s="408">
        <v>6.0000000000000001E-3</v>
      </c>
      <c r="F17968" s="409">
        <v>45132.419525462959</v>
      </c>
      <c r="G17968" s="408">
        <v>13041</v>
      </c>
    </row>
    <row r="17969" spans="1:7" ht="15" x14ac:dyDescent="0.25">
      <c r="A17969" s="407" t="s">
        <v>39089</v>
      </c>
      <c r="B17969" s="407" t="s">
        <v>39090</v>
      </c>
      <c r="C17969" s="406"/>
      <c r="D17969" s="408">
        <v>0.28120000000000001</v>
      </c>
      <c r="E17969" s="408">
        <v>0.28120000000000001</v>
      </c>
      <c r="F17969" s="409">
        <v>43381.453599537039</v>
      </c>
      <c r="G17969" s="408">
        <v>0</v>
      </c>
    </row>
    <row r="17970" spans="1:7" ht="15" x14ac:dyDescent="0.25">
      <c r="A17970" s="407" t="s">
        <v>39091</v>
      </c>
      <c r="B17970" s="407" t="s">
        <v>39092</v>
      </c>
      <c r="C17970" s="406"/>
      <c r="D17970" s="408">
        <v>1.9E-2</v>
      </c>
      <c r="E17970" s="408">
        <v>1.9E-2</v>
      </c>
      <c r="F17970" s="409">
        <v>45104.669085648151</v>
      </c>
      <c r="G17970" s="408">
        <v>0</v>
      </c>
    </row>
    <row r="17971" spans="1:7" ht="15" x14ac:dyDescent="0.25">
      <c r="A17971" s="407" t="s">
        <v>39093</v>
      </c>
      <c r="B17971" s="407" t="s">
        <v>39094</v>
      </c>
      <c r="C17971" s="406"/>
      <c r="D17971" s="408">
        <v>0.3579</v>
      </c>
      <c r="E17971" s="408">
        <v>0.3579</v>
      </c>
      <c r="F17971" s="409">
        <v>43381.454479166663</v>
      </c>
      <c r="G17971" s="408">
        <v>0</v>
      </c>
    </row>
    <row r="17972" spans="1:7" ht="15" x14ac:dyDescent="0.2">
      <c r="A17972" s="407" t="s">
        <v>28286</v>
      </c>
      <c r="B17972" s="407" t="s">
        <v>28287</v>
      </c>
      <c r="C17972" s="408">
        <v>0</v>
      </c>
      <c r="D17972" s="408">
        <v>0.24</v>
      </c>
      <c r="E17972" s="408">
        <v>0.24</v>
      </c>
      <c r="F17972" s="409">
        <v>45112.728217592594</v>
      </c>
      <c r="G17972" s="408">
        <v>0</v>
      </c>
    </row>
    <row r="17973" spans="1:7" ht="15" x14ac:dyDescent="0.2">
      <c r="A17973" s="407" t="s">
        <v>39095</v>
      </c>
      <c r="B17973" s="407" t="s">
        <v>39096</v>
      </c>
      <c r="C17973" s="408">
        <v>0</v>
      </c>
      <c r="D17973" s="408">
        <v>0.63</v>
      </c>
      <c r="E17973" s="408">
        <v>0.63</v>
      </c>
      <c r="F17973" s="409">
        <v>45104.646481481483</v>
      </c>
      <c r="G17973" s="408">
        <v>0</v>
      </c>
    </row>
    <row r="17974" spans="1:7" ht="15" x14ac:dyDescent="0.2">
      <c r="A17974" s="407" t="s">
        <v>28288</v>
      </c>
      <c r="B17974" s="407" t="s">
        <v>28289</v>
      </c>
      <c r="C17974" s="408">
        <v>0</v>
      </c>
      <c r="D17974" s="408">
        <v>8.7500000000000008E-3</v>
      </c>
      <c r="E17974" s="408">
        <v>8.7500000000000008E-3</v>
      </c>
      <c r="F17974" s="409">
        <v>45112.728101851855</v>
      </c>
      <c r="G17974" s="408">
        <v>0</v>
      </c>
    </row>
    <row r="17975" spans="1:7" ht="15" x14ac:dyDescent="0.2">
      <c r="A17975" s="407" t="s">
        <v>28290</v>
      </c>
      <c r="B17975" s="407" t="s">
        <v>28291</v>
      </c>
      <c r="C17975" s="408">
        <v>0</v>
      </c>
      <c r="D17975" s="408">
        <v>2.5000000000000001E-2</v>
      </c>
      <c r="E17975" s="408">
        <v>2.5000000000000001E-2</v>
      </c>
      <c r="F17975" s="409">
        <v>45891.456041666665</v>
      </c>
      <c r="G17975" s="408">
        <v>0</v>
      </c>
    </row>
    <row r="17976" spans="1:7" ht="15" x14ac:dyDescent="0.2">
      <c r="A17976" s="407" t="s">
        <v>39097</v>
      </c>
      <c r="B17976" s="407" t="s">
        <v>39098</v>
      </c>
      <c r="C17976" s="408">
        <v>0</v>
      </c>
      <c r="D17976" s="408">
        <v>1.38E-2</v>
      </c>
      <c r="E17976" s="408">
        <v>1.38E-2</v>
      </c>
      <c r="F17976" s="409">
        <v>45104.565648148149</v>
      </c>
      <c r="G17976" s="408">
        <v>0</v>
      </c>
    </row>
    <row r="17977" spans="1:7" ht="15" x14ac:dyDescent="0.2">
      <c r="A17977" s="407" t="s">
        <v>39099</v>
      </c>
      <c r="B17977" s="407" t="s">
        <v>39100</v>
      </c>
      <c r="C17977" s="408">
        <v>0</v>
      </c>
      <c r="D17977" s="408">
        <v>6.9000000000000006E-2</v>
      </c>
      <c r="E17977" s="408">
        <v>6.9000000000000006E-2</v>
      </c>
      <c r="F17977" s="409">
        <v>45104.605324074073</v>
      </c>
      <c r="G17977" s="408">
        <v>0</v>
      </c>
    </row>
    <row r="17978" spans="1:7" ht="15" x14ac:dyDescent="0.2">
      <c r="A17978" s="407" t="s">
        <v>39101</v>
      </c>
      <c r="B17978" s="407" t="s">
        <v>39102</v>
      </c>
      <c r="C17978" s="408">
        <v>0</v>
      </c>
      <c r="D17978" s="408">
        <v>2.5000000000000001E-2</v>
      </c>
      <c r="E17978" s="408">
        <v>2.5000000000000001E-2</v>
      </c>
      <c r="F17978" s="409">
        <v>44859.422268518516</v>
      </c>
      <c r="G17978" s="408">
        <v>0</v>
      </c>
    </row>
    <row r="17979" spans="1:7" ht="15" x14ac:dyDescent="0.25">
      <c r="A17979" s="407" t="s">
        <v>39103</v>
      </c>
      <c r="B17979" s="407" t="s">
        <v>39104</v>
      </c>
      <c r="C17979" s="406"/>
      <c r="D17979" s="408">
        <v>6.8500000000000005E-2</v>
      </c>
      <c r="E17979" s="408">
        <v>6.8500000000000005E-2</v>
      </c>
      <c r="F17979" s="409">
        <v>45104.633275462962</v>
      </c>
      <c r="G17979" s="408">
        <v>0</v>
      </c>
    </row>
    <row r="17980" spans="1:7" ht="15" x14ac:dyDescent="0.25">
      <c r="A17980" s="407" t="s">
        <v>39105</v>
      </c>
      <c r="B17980" s="407" t="s">
        <v>39106</v>
      </c>
      <c r="C17980" s="406"/>
      <c r="D17980" s="406"/>
      <c r="E17980" s="406"/>
      <c r="F17980" s="409">
        <v>43381.719756944447</v>
      </c>
      <c r="G17980" s="408">
        <v>0</v>
      </c>
    </row>
    <row r="17981" spans="1:7" ht="15" x14ac:dyDescent="0.2">
      <c r="A17981" s="407" t="s">
        <v>28292</v>
      </c>
      <c r="B17981" s="407" t="s">
        <v>28293</v>
      </c>
      <c r="C17981" s="408">
        <v>0</v>
      </c>
      <c r="D17981" s="408">
        <v>5.57E-2</v>
      </c>
      <c r="E17981" s="408">
        <v>5.57E-2</v>
      </c>
      <c r="F17981" s="409">
        <v>45132.419733796298</v>
      </c>
      <c r="G17981" s="408">
        <v>485</v>
      </c>
    </row>
    <row r="17982" spans="1:7" ht="15" x14ac:dyDescent="0.2">
      <c r="A17982" s="407" t="s">
        <v>39107</v>
      </c>
      <c r="B17982" s="407" t="s">
        <v>39108</v>
      </c>
      <c r="C17982" s="408">
        <v>0</v>
      </c>
      <c r="D17982" s="408">
        <v>0.1341</v>
      </c>
      <c r="E17982" s="408">
        <v>0.1341</v>
      </c>
      <c r="F17982" s="409">
        <v>45104.602534722224</v>
      </c>
      <c r="G17982" s="408">
        <v>0</v>
      </c>
    </row>
    <row r="17983" spans="1:7" ht="15" x14ac:dyDescent="0.2">
      <c r="A17983" s="407" t="s">
        <v>28294</v>
      </c>
      <c r="B17983" s="407" t="s">
        <v>28295</v>
      </c>
      <c r="C17983" s="408">
        <v>0</v>
      </c>
      <c r="D17983" s="408">
        <v>8.8999999999999999E-3</v>
      </c>
      <c r="E17983" s="408">
        <v>8.8999999999999999E-3</v>
      </c>
      <c r="F17983" s="409">
        <v>45891.463368055556</v>
      </c>
      <c r="G17983" s="408">
        <v>0</v>
      </c>
    </row>
    <row r="17984" spans="1:7" ht="15" x14ac:dyDescent="0.25">
      <c r="A17984" s="407" t="s">
        <v>39109</v>
      </c>
      <c r="B17984" s="407" t="s">
        <v>39110</v>
      </c>
      <c r="C17984" s="406"/>
      <c r="D17984" s="408">
        <v>6.54E-2</v>
      </c>
      <c r="E17984" s="408">
        <v>6.54E-2</v>
      </c>
      <c r="F17984" s="409">
        <v>43381.457870370374</v>
      </c>
      <c r="G17984" s="408">
        <v>0</v>
      </c>
    </row>
    <row r="17985" spans="1:7" ht="15" x14ac:dyDescent="0.2">
      <c r="A17985" s="407" t="s">
        <v>39111</v>
      </c>
      <c r="B17985" s="407" t="s">
        <v>39112</v>
      </c>
      <c r="C17985" s="408">
        <v>0</v>
      </c>
      <c r="D17985" s="408">
        <v>2.92E-2</v>
      </c>
      <c r="E17985" s="408">
        <v>2.92E-2</v>
      </c>
      <c r="F17985" s="409">
        <v>45104.633634259262</v>
      </c>
      <c r="G17985" s="408">
        <v>0</v>
      </c>
    </row>
    <row r="17986" spans="1:7" ht="15" x14ac:dyDescent="0.2">
      <c r="A17986" s="407" t="s">
        <v>39113</v>
      </c>
      <c r="B17986" s="407" t="s">
        <v>39114</v>
      </c>
      <c r="C17986" s="408">
        <v>0</v>
      </c>
      <c r="D17986" s="408">
        <v>0.04</v>
      </c>
      <c r="E17986" s="408">
        <v>0.04</v>
      </c>
      <c r="F17986" s="409">
        <v>45104.629664351851</v>
      </c>
      <c r="G17986" s="408">
        <v>0</v>
      </c>
    </row>
    <row r="17987" spans="1:7" ht="15" x14ac:dyDescent="0.2">
      <c r="A17987" s="407" t="s">
        <v>28296</v>
      </c>
      <c r="B17987" s="407" t="s">
        <v>28297</v>
      </c>
      <c r="C17987" s="408">
        <v>0</v>
      </c>
      <c r="D17987" s="408">
        <v>0.03</v>
      </c>
      <c r="E17987" s="408">
        <v>0.03</v>
      </c>
      <c r="F17987" s="409">
        <v>44300.547615740739</v>
      </c>
      <c r="G17987" s="408">
        <v>0</v>
      </c>
    </row>
    <row r="17988" spans="1:7" ht="15" x14ac:dyDescent="0.25">
      <c r="A17988" s="407" t="s">
        <v>28298</v>
      </c>
      <c r="B17988" s="407" t="s">
        <v>28299</v>
      </c>
      <c r="C17988" s="406"/>
      <c r="D17988" s="406"/>
      <c r="E17988" s="406"/>
      <c r="F17988" s="409">
        <v>44616.6565162037</v>
      </c>
      <c r="G17988" s="408">
        <v>0</v>
      </c>
    </row>
    <row r="17989" spans="1:7" ht="15" x14ac:dyDescent="0.25">
      <c r="A17989" s="407" t="s">
        <v>28300</v>
      </c>
      <c r="B17989" s="407" t="s">
        <v>28301</v>
      </c>
      <c r="C17989" s="406"/>
      <c r="D17989" s="406"/>
      <c r="E17989" s="406"/>
      <c r="F17989" s="406"/>
      <c r="G17989" s="408">
        <v>0</v>
      </c>
    </row>
    <row r="17990" spans="1:7" ht="15" x14ac:dyDescent="0.25">
      <c r="A17990" s="407" t="s">
        <v>28302</v>
      </c>
      <c r="B17990" s="407" t="s">
        <v>28303</v>
      </c>
      <c r="C17990" s="406"/>
      <c r="D17990" s="406"/>
      <c r="E17990" s="406"/>
      <c r="F17990" s="409">
        <v>43032.658726851849</v>
      </c>
      <c r="G17990" s="408">
        <v>0</v>
      </c>
    </row>
    <row r="17991" spans="1:7" ht="15" x14ac:dyDescent="0.25">
      <c r="A17991" s="407" t="s">
        <v>39115</v>
      </c>
      <c r="B17991" s="407" t="s">
        <v>39116</v>
      </c>
      <c r="C17991" s="406"/>
      <c r="D17991" s="408">
        <v>0.17</v>
      </c>
      <c r="E17991" s="408">
        <v>0.17</v>
      </c>
      <c r="F17991" s="409">
        <v>43381.458472222221</v>
      </c>
      <c r="G17991" s="408">
        <v>0</v>
      </c>
    </row>
    <row r="17992" spans="1:7" ht="15" x14ac:dyDescent="0.2">
      <c r="A17992" s="407" t="s">
        <v>28304</v>
      </c>
      <c r="B17992" s="407" t="s">
        <v>28305</v>
      </c>
      <c r="C17992" s="408">
        <v>0</v>
      </c>
      <c r="D17992" s="408">
        <v>2.5000000000000001E-3</v>
      </c>
      <c r="E17992" s="408">
        <v>2.5000000000000001E-3</v>
      </c>
      <c r="F17992" s="409">
        <v>45143.519143518519</v>
      </c>
      <c r="G17992" s="408">
        <v>762</v>
      </c>
    </row>
    <row r="17993" spans="1:7" ht="15" x14ac:dyDescent="0.2">
      <c r="A17993" s="407" t="s">
        <v>28306</v>
      </c>
      <c r="B17993" s="407" t="s">
        <v>28307</v>
      </c>
      <c r="C17993" s="408">
        <v>0</v>
      </c>
      <c r="D17993" s="408">
        <v>2.7000000000000001E-3</v>
      </c>
      <c r="E17993" s="408">
        <v>2.7000000000000001E-3</v>
      </c>
      <c r="F17993" s="409">
        <v>45143.519189814811</v>
      </c>
      <c r="G17993" s="408">
        <v>356</v>
      </c>
    </row>
    <row r="17994" spans="1:7" ht="15" x14ac:dyDescent="0.2">
      <c r="A17994" s="407" t="s">
        <v>28308</v>
      </c>
      <c r="B17994" s="407" t="s">
        <v>28309</v>
      </c>
      <c r="C17994" s="408">
        <v>0</v>
      </c>
      <c r="D17994" s="408">
        <v>2.2000000000000001E-3</v>
      </c>
      <c r="E17994" s="408">
        <v>2.2000000000000001E-3</v>
      </c>
      <c r="F17994" s="409">
        <v>45143.519224537034</v>
      </c>
      <c r="G17994" s="408">
        <v>1030</v>
      </c>
    </row>
    <row r="17995" spans="1:7" ht="15" x14ac:dyDescent="0.2">
      <c r="A17995" s="407" t="s">
        <v>28310</v>
      </c>
      <c r="B17995" s="407" t="s">
        <v>28311</v>
      </c>
      <c r="C17995" s="408">
        <v>0</v>
      </c>
      <c r="D17995" s="408">
        <v>5.7999999999999996E-3</v>
      </c>
      <c r="E17995" s="408">
        <v>5.7999999999999996E-3</v>
      </c>
      <c r="F17995" s="409">
        <v>45959.315555555557</v>
      </c>
      <c r="G17995" s="408">
        <v>161</v>
      </c>
    </row>
    <row r="17996" spans="1:7" ht="15" x14ac:dyDescent="0.2">
      <c r="A17996" s="407" t="s">
        <v>28312</v>
      </c>
      <c r="B17996" s="407" t="s">
        <v>28313</v>
      </c>
      <c r="C17996" s="408">
        <v>0</v>
      </c>
      <c r="D17996" s="408">
        <v>1.4100115148270798E-2</v>
      </c>
      <c r="E17996" s="408">
        <v>1.4100115148270798E-2</v>
      </c>
      <c r="F17996" s="409">
        <v>45526.525439814817</v>
      </c>
      <c r="G17996" s="408">
        <v>689</v>
      </c>
    </row>
    <row r="17997" spans="1:7" ht="15" x14ac:dyDescent="0.2">
      <c r="A17997" s="407" t="s">
        <v>28314</v>
      </c>
      <c r="B17997" s="407" t="s">
        <v>28315</v>
      </c>
      <c r="C17997" s="408">
        <v>0</v>
      </c>
      <c r="D17997" s="408">
        <v>3.8608810488114979E-2</v>
      </c>
      <c r="E17997" s="408">
        <v>3.8608810488114979E-2</v>
      </c>
      <c r="F17997" s="409">
        <v>45834.330717592595</v>
      </c>
      <c r="G17997" s="408">
        <v>4793</v>
      </c>
    </row>
    <row r="17998" spans="1:7" ht="15" x14ac:dyDescent="0.2">
      <c r="A17998" s="407" t="s">
        <v>28316</v>
      </c>
      <c r="B17998" s="407" t="s">
        <v>28317</v>
      </c>
      <c r="C17998" s="408">
        <v>0</v>
      </c>
      <c r="D17998" s="408">
        <v>1.8100000000000002E-2</v>
      </c>
      <c r="E17998" s="408">
        <v>1.8100000000000002E-2</v>
      </c>
      <c r="F17998" s="409">
        <v>45143.519097222219</v>
      </c>
      <c r="G17998" s="408">
        <v>500</v>
      </c>
    </row>
    <row r="17999" spans="1:7" ht="15" x14ac:dyDescent="0.2">
      <c r="A17999" s="407" t="s">
        <v>39117</v>
      </c>
      <c r="B17999" s="407" t="s">
        <v>39118</v>
      </c>
      <c r="C17999" s="408">
        <v>0</v>
      </c>
      <c r="D17999" s="408">
        <v>0.01</v>
      </c>
      <c r="E17999" s="408">
        <v>0.01</v>
      </c>
      <c r="F17999" s="409">
        <v>43381.458969907406</v>
      </c>
      <c r="G17999" s="408">
        <v>0</v>
      </c>
    </row>
    <row r="18000" spans="1:7" ht="15" x14ac:dyDescent="0.2">
      <c r="A18000" s="407" t="s">
        <v>39119</v>
      </c>
      <c r="B18000" s="407" t="s">
        <v>39120</v>
      </c>
      <c r="C18000" s="408">
        <v>0</v>
      </c>
      <c r="D18000" s="408">
        <v>3.3E-3</v>
      </c>
      <c r="E18000" s="408">
        <v>3.3E-3</v>
      </c>
      <c r="F18000" s="409">
        <v>43381.460277777776</v>
      </c>
      <c r="G18000" s="408">
        <v>0</v>
      </c>
    </row>
    <row r="18001" spans="1:7" ht="15" x14ac:dyDescent="0.2">
      <c r="A18001" s="407" t="s">
        <v>39121</v>
      </c>
      <c r="B18001" s="407" t="s">
        <v>39122</v>
      </c>
      <c r="C18001" s="408">
        <v>0</v>
      </c>
      <c r="D18001" s="408">
        <v>5.4999999999999997E-3</v>
      </c>
      <c r="E18001" s="408">
        <v>5.4999999999999997E-3</v>
      </c>
      <c r="F18001" s="409">
        <v>43381.460775462961</v>
      </c>
      <c r="G18001" s="408">
        <v>0</v>
      </c>
    </row>
    <row r="18002" spans="1:7" ht="15" x14ac:dyDescent="0.2">
      <c r="A18002" s="407" t="s">
        <v>28318</v>
      </c>
      <c r="B18002" s="407" t="s">
        <v>28319</v>
      </c>
      <c r="C18002" s="408">
        <v>0</v>
      </c>
      <c r="D18002" s="408">
        <v>6.7180249011284674E-3</v>
      </c>
      <c r="E18002" s="408">
        <v>6.7180249011284674E-3</v>
      </c>
      <c r="F18002" s="409">
        <v>45404.518414351849</v>
      </c>
      <c r="G18002" s="408">
        <v>1041</v>
      </c>
    </row>
    <row r="18003" spans="1:7" ht="15" x14ac:dyDescent="0.2">
      <c r="A18003" s="407" t="s">
        <v>28320</v>
      </c>
      <c r="B18003" s="407" t="s">
        <v>28321</v>
      </c>
      <c r="C18003" s="408">
        <v>0</v>
      </c>
      <c r="D18003" s="408">
        <v>2.3999999999999998E-3</v>
      </c>
      <c r="E18003" s="408">
        <v>2.3999999999999998E-3</v>
      </c>
      <c r="F18003" s="409">
        <v>45891.460509259261</v>
      </c>
      <c r="G18003" s="408">
        <v>0</v>
      </c>
    </row>
    <row r="18004" spans="1:7" ht="15" x14ac:dyDescent="0.2">
      <c r="A18004" s="407" t="s">
        <v>28322</v>
      </c>
      <c r="B18004" s="407" t="s">
        <v>28323</v>
      </c>
      <c r="C18004" s="408">
        <v>0</v>
      </c>
      <c r="D18004" s="408">
        <v>8.3000000000000001E-3</v>
      </c>
      <c r="E18004" s="408">
        <v>8.3000000000000001E-3</v>
      </c>
      <c r="F18004" s="409">
        <v>45143.580069444448</v>
      </c>
      <c r="G18004" s="408">
        <v>748</v>
      </c>
    </row>
    <row r="18005" spans="1:7" ht="15" x14ac:dyDescent="0.2">
      <c r="A18005" s="407" t="s">
        <v>28324</v>
      </c>
      <c r="B18005" s="407" t="s">
        <v>28325</v>
      </c>
      <c r="C18005" s="408">
        <v>0</v>
      </c>
      <c r="D18005" s="408">
        <v>2.8000000000000001E-2</v>
      </c>
      <c r="E18005" s="408">
        <v>2.8000000000000001E-2</v>
      </c>
      <c r="F18005" s="409">
        <v>45699.397291666668</v>
      </c>
      <c r="G18005" s="408">
        <v>1705</v>
      </c>
    </row>
    <row r="18006" spans="1:7" ht="15" x14ac:dyDescent="0.2">
      <c r="A18006" s="407" t="s">
        <v>28326</v>
      </c>
      <c r="B18006" s="407" t="s">
        <v>28327</v>
      </c>
      <c r="C18006" s="408">
        <v>0</v>
      </c>
      <c r="D18006" s="408">
        <v>4.1500000000000002E-2</v>
      </c>
      <c r="E18006" s="408">
        <v>4.1500000000000002E-2</v>
      </c>
      <c r="F18006" s="409">
        <v>45891.460034722222</v>
      </c>
      <c r="G18006" s="408">
        <v>488</v>
      </c>
    </row>
    <row r="18007" spans="1:7" ht="15" x14ac:dyDescent="0.2">
      <c r="A18007" s="407" t="s">
        <v>39123</v>
      </c>
      <c r="B18007" s="407" t="s">
        <v>39124</v>
      </c>
      <c r="C18007" s="408">
        <v>0</v>
      </c>
      <c r="D18007" s="408">
        <v>4.87E-2</v>
      </c>
      <c r="E18007" s="408">
        <v>4.87E-2</v>
      </c>
      <c r="F18007" s="409">
        <v>43381.461412037039</v>
      </c>
      <c r="G18007" s="408">
        <v>0</v>
      </c>
    </row>
    <row r="18008" spans="1:7" ht="15" x14ac:dyDescent="0.2">
      <c r="A18008" s="407" t="s">
        <v>28328</v>
      </c>
      <c r="B18008" s="407" t="s">
        <v>28329</v>
      </c>
      <c r="C18008" s="408">
        <v>0</v>
      </c>
      <c r="D18008" s="408">
        <v>0.02</v>
      </c>
      <c r="E18008" s="408">
        <v>0.02</v>
      </c>
      <c r="F18008" s="409">
        <v>45143.58</v>
      </c>
      <c r="G18008" s="408">
        <v>0</v>
      </c>
    </row>
    <row r="18009" spans="1:7" ht="15" x14ac:dyDescent="0.2">
      <c r="A18009" s="407" t="s">
        <v>28330</v>
      </c>
      <c r="B18009" s="407" t="s">
        <v>28331</v>
      </c>
      <c r="C18009" s="408">
        <v>0</v>
      </c>
      <c r="D18009" s="408">
        <v>4.4699999999999997E-2</v>
      </c>
      <c r="E18009" s="408">
        <v>4.4699999999999997E-2</v>
      </c>
      <c r="F18009" s="409">
        <v>45112.714722222219</v>
      </c>
      <c r="G18009" s="408">
        <v>233</v>
      </c>
    </row>
    <row r="18010" spans="1:7" ht="15" x14ac:dyDescent="0.25">
      <c r="A18010" s="407" t="s">
        <v>39125</v>
      </c>
      <c r="B18010" s="407" t="s">
        <v>39126</v>
      </c>
      <c r="C18010" s="406"/>
      <c r="D18010" s="408">
        <v>0.1023</v>
      </c>
      <c r="E18010" s="408">
        <v>0.1023</v>
      </c>
      <c r="F18010" s="409">
        <v>43381.46199074074</v>
      </c>
      <c r="G18010" s="408">
        <v>0</v>
      </c>
    </row>
    <row r="18011" spans="1:7" ht="15" x14ac:dyDescent="0.2">
      <c r="A18011" s="407" t="s">
        <v>39127</v>
      </c>
      <c r="B18011" s="407" t="s">
        <v>39128</v>
      </c>
      <c r="C18011" s="408">
        <v>0</v>
      </c>
      <c r="D18011" s="408">
        <v>4.5999999999999999E-2</v>
      </c>
      <c r="E18011" s="408">
        <v>4.5999999999999999E-2</v>
      </c>
      <c r="F18011" s="409">
        <v>43381.462511574071</v>
      </c>
      <c r="G18011" s="408">
        <v>0</v>
      </c>
    </row>
    <row r="18012" spans="1:7" ht="15" x14ac:dyDescent="0.2">
      <c r="A18012" s="407" t="s">
        <v>39129</v>
      </c>
      <c r="B18012" s="407" t="s">
        <v>39130</v>
      </c>
      <c r="C18012" s="408">
        <v>0</v>
      </c>
      <c r="D18012" s="408">
        <v>5.0099999999999999E-2</v>
      </c>
      <c r="E18012" s="408">
        <v>5.0099999999999999E-2</v>
      </c>
      <c r="F18012" s="409">
        <v>45804.394490740742</v>
      </c>
      <c r="G18012" s="408">
        <v>0</v>
      </c>
    </row>
    <row r="18013" spans="1:7" ht="15" x14ac:dyDescent="0.25">
      <c r="A18013" s="407" t="s">
        <v>39131</v>
      </c>
      <c r="B18013" s="407" t="s">
        <v>39132</v>
      </c>
      <c r="C18013" s="406"/>
      <c r="D18013" s="408">
        <v>0.44</v>
      </c>
      <c r="E18013" s="408">
        <v>0.44</v>
      </c>
      <c r="F18013" s="409">
        <v>43381.46434027778</v>
      </c>
      <c r="G18013" s="408">
        <v>0</v>
      </c>
    </row>
    <row r="18014" spans="1:7" ht="15" x14ac:dyDescent="0.25">
      <c r="A18014" s="407" t="s">
        <v>39133</v>
      </c>
      <c r="B18014" s="407" t="s">
        <v>39134</v>
      </c>
      <c r="C18014" s="406"/>
      <c r="D18014" s="408">
        <v>0.88600000000000001</v>
      </c>
      <c r="E18014" s="408">
        <v>0.88600000000000001</v>
      </c>
      <c r="F18014" s="409">
        <v>43381.465381944443</v>
      </c>
      <c r="G18014" s="408">
        <v>0</v>
      </c>
    </row>
    <row r="18015" spans="1:7" ht="15" x14ac:dyDescent="0.25">
      <c r="A18015" s="407" t="s">
        <v>39135</v>
      </c>
      <c r="B18015" s="407" t="s">
        <v>39136</v>
      </c>
      <c r="C18015" s="406"/>
      <c r="D18015" s="408">
        <v>0.38500000000000001</v>
      </c>
      <c r="E18015" s="408">
        <v>0.38500000000000001</v>
      </c>
      <c r="F18015" s="409">
        <v>43381.466087962966</v>
      </c>
      <c r="G18015" s="408">
        <v>0</v>
      </c>
    </row>
    <row r="18016" spans="1:7" ht="15" x14ac:dyDescent="0.2">
      <c r="A18016" s="407" t="s">
        <v>28332</v>
      </c>
      <c r="B18016" s="407" t="s">
        <v>28333</v>
      </c>
      <c r="C18016" s="408">
        <v>0</v>
      </c>
      <c r="D18016" s="408">
        <v>2.6200000000000001E-2</v>
      </c>
      <c r="E18016" s="408">
        <v>2.6200000000000001E-2</v>
      </c>
      <c r="F18016" s="409">
        <v>45140.915185185186</v>
      </c>
      <c r="G18016" s="408">
        <v>3646</v>
      </c>
    </row>
    <row r="18017" spans="1:7" ht="15" x14ac:dyDescent="0.2">
      <c r="A18017" s="407" t="s">
        <v>28334</v>
      </c>
      <c r="B18017" s="407" t="s">
        <v>28335</v>
      </c>
      <c r="C18017" s="408">
        <v>0</v>
      </c>
      <c r="D18017" s="408">
        <v>1.23</v>
      </c>
      <c r="E18017" s="408">
        <v>1.23</v>
      </c>
      <c r="F18017" s="409">
        <v>44517.527303240742</v>
      </c>
      <c r="G18017" s="408">
        <v>0</v>
      </c>
    </row>
    <row r="18018" spans="1:7" ht="15" x14ac:dyDescent="0.2">
      <c r="A18018" s="407" t="s">
        <v>28336</v>
      </c>
      <c r="B18018" s="407" t="s">
        <v>28337</v>
      </c>
      <c r="C18018" s="408">
        <v>0</v>
      </c>
      <c r="D18018" s="408">
        <v>7.1000000000000004E-3</v>
      </c>
      <c r="E18018" s="408">
        <v>7.1000000000000004E-3</v>
      </c>
      <c r="F18018" s="409">
        <v>45140.915092592593</v>
      </c>
      <c r="G18018" s="408">
        <v>1644</v>
      </c>
    </row>
    <row r="18019" spans="1:7" ht="15" x14ac:dyDescent="0.2">
      <c r="A18019" s="407" t="s">
        <v>28338</v>
      </c>
      <c r="B18019" s="407" t="s">
        <v>28339</v>
      </c>
      <c r="C18019" s="408">
        <v>0</v>
      </c>
      <c r="D18019" s="408">
        <v>4.5699999999999998E-2</v>
      </c>
      <c r="E18019" s="408">
        <v>4.5699999999999998E-2</v>
      </c>
      <c r="F18019" s="409">
        <v>45861.528263888889</v>
      </c>
      <c r="G18019" s="408">
        <v>579</v>
      </c>
    </row>
    <row r="18020" spans="1:7" ht="15" x14ac:dyDescent="0.2">
      <c r="A18020" s="407" t="s">
        <v>28340</v>
      </c>
      <c r="B18020" s="407" t="s">
        <v>28341</v>
      </c>
      <c r="C18020" s="408">
        <v>0</v>
      </c>
      <c r="D18020" s="408">
        <v>9.1999999999999998E-3</v>
      </c>
      <c r="E18020" s="408">
        <v>9.1999999999999998E-3</v>
      </c>
      <c r="F18020" s="409">
        <v>45891.457349537035</v>
      </c>
      <c r="G18020" s="408">
        <v>0</v>
      </c>
    </row>
    <row r="18021" spans="1:7" ht="15" x14ac:dyDescent="0.2">
      <c r="A18021" s="407" t="s">
        <v>28342</v>
      </c>
      <c r="B18021" s="407" t="s">
        <v>28343</v>
      </c>
      <c r="C18021" s="408">
        <v>0</v>
      </c>
      <c r="D18021" s="408">
        <v>5.3E-3</v>
      </c>
      <c r="E18021" s="408">
        <v>5.3E-3</v>
      </c>
      <c r="F18021" s="409">
        <v>45150.749849537038</v>
      </c>
      <c r="G18021" s="408">
        <v>9134</v>
      </c>
    </row>
    <row r="18022" spans="1:7" ht="15" x14ac:dyDescent="0.2">
      <c r="A18022" s="407" t="s">
        <v>28344</v>
      </c>
      <c r="B18022" s="407" t="s">
        <v>28345</v>
      </c>
      <c r="C18022" s="408">
        <v>0</v>
      </c>
      <c r="D18022" s="408">
        <v>2.8999999999999998E-3</v>
      </c>
      <c r="E18022" s="408">
        <v>2.8999999999999998E-3</v>
      </c>
      <c r="F18022" s="409">
        <v>45150.749780092592</v>
      </c>
      <c r="G18022" s="408">
        <v>1551</v>
      </c>
    </row>
    <row r="18023" spans="1:7" ht="15" x14ac:dyDescent="0.2">
      <c r="A18023" s="407" t="s">
        <v>28346</v>
      </c>
      <c r="B18023" s="407" t="s">
        <v>28347</v>
      </c>
      <c r="C18023" s="408">
        <v>0</v>
      </c>
      <c r="D18023" s="408">
        <v>1.24E-2</v>
      </c>
      <c r="E18023" s="408">
        <v>1.24E-2</v>
      </c>
      <c r="F18023" s="409">
        <v>45891.461481481485</v>
      </c>
      <c r="G18023" s="408">
        <v>0</v>
      </c>
    </row>
    <row r="18024" spans="1:7" ht="15" x14ac:dyDescent="0.2">
      <c r="A18024" s="407" t="s">
        <v>28348</v>
      </c>
      <c r="B18024" s="407" t="s">
        <v>28349</v>
      </c>
      <c r="C18024" s="408">
        <v>0</v>
      </c>
      <c r="D18024" s="408">
        <v>0.12</v>
      </c>
      <c r="E18024" s="408">
        <v>0.12</v>
      </c>
      <c r="F18024" s="409">
        <v>46099.390196759261</v>
      </c>
      <c r="G18024" s="408">
        <v>0</v>
      </c>
    </row>
    <row r="18025" spans="1:7" ht="15" x14ac:dyDescent="0.2">
      <c r="A18025" s="407" t="s">
        <v>28350</v>
      </c>
      <c r="B18025" s="407" t="s">
        <v>28351</v>
      </c>
      <c r="C18025" s="408">
        <v>0</v>
      </c>
      <c r="D18025" s="408">
        <v>1.6E-2</v>
      </c>
      <c r="E18025" s="408">
        <v>1.6E-2</v>
      </c>
      <c r="F18025" s="409">
        <v>46034.50271990741</v>
      </c>
      <c r="G18025" s="408">
        <v>870</v>
      </c>
    </row>
    <row r="18026" spans="1:7" ht="15" x14ac:dyDescent="0.2">
      <c r="A18026" s="407" t="s">
        <v>28352</v>
      </c>
      <c r="B18026" s="407" t="s">
        <v>28353</v>
      </c>
      <c r="C18026" s="408">
        <v>0</v>
      </c>
      <c r="D18026" s="408">
        <v>1.43E-2</v>
      </c>
      <c r="E18026" s="408">
        <v>1.43E-2</v>
      </c>
      <c r="F18026" s="409">
        <v>45150.749814814815</v>
      </c>
      <c r="G18026" s="408">
        <v>297</v>
      </c>
    </row>
    <row r="18027" spans="1:7" ht="15" x14ac:dyDescent="0.2">
      <c r="A18027" s="407" t="s">
        <v>28354</v>
      </c>
      <c r="B18027" s="407" t="s">
        <v>28355</v>
      </c>
      <c r="C18027" s="408">
        <v>0</v>
      </c>
      <c r="D18027" s="408">
        <v>9.7000000000000003E-3</v>
      </c>
      <c r="E18027" s="408">
        <v>9.7000000000000003E-3</v>
      </c>
      <c r="F18027" s="409">
        <v>45150.749722222223</v>
      </c>
      <c r="G18027" s="408">
        <v>0</v>
      </c>
    </row>
    <row r="18028" spans="1:7" ht="15" x14ac:dyDescent="0.2">
      <c r="A18028" s="407" t="s">
        <v>28356</v>
      </c>
      <c r="B18028" s="407" t="s">
        <v>28357</v>
      </c>
      <c r="C18028" s="408">
        <v>0</v>
      </c>
      <c r="D18028" s="408">
        <v>0.1135</v>
      </c>
      <c r="E18028" s="408">
        <v>0.1135</v>
      </c>
      <c r="F18028" s="409">
        <v>43032.659351851849</v>
      </c>
      <c r="G18028" s="408">
        <v>0</v>
      </c>
    </row>
    <row r="18029" spans="1:7" ht="15" x14ac:dyDescent="0.2">
      <c r="A18029" s="407" t="s">
        <v>28358</v>
      </c>
      <c r="B18029" s="407" t="s">
        <v>28359</v>
      </c>
      <c r="C18029" s="408">
        <v>0</v>
      </c>
      <c r="D18029" s="408">
        <v>0.12</v>
      </c>
      <c r="E18029" s="408">
        <v>0.12</v>
      </c>
      <c r="F18029" s="409">
        <v>45891.476493055554</v>
      </c>
      <c r="G18029" s="408">
        <v>0</v>
      </c>
    </row>
    <row r="18030" spans="1:7" ht="15" x14ac:dyDescent="0.2">
      <c r="A18030" s="407" t="s">
        <v>39137</v>
      </c>
      <c r="B18030" s="407" t="s">
        <v>39138</v>
      </c>
      <c r="C18030" s="408">
        <v>0</v>
      </c>
      <c r="D18030" s="408">
        <v>4.8399999999999999E-2</v>
      </c>
      <c r="E18030" s="408">
        <v>4.8399999999999999E-2</v>
      </c>
      <c r="F18030" s="409">
        <v>44999.588240740741</v>
      </c>
      <c r="G18030" s="408">
        <v>0</v>
      </c>
    </row>
    <row r="18031" spans="1:7" ht="15" x14ac:dyDescent="0.2">
      <c r="A18031" s="407" t="s">
        <v>28360</v>
      </c>
      <c r="B18031" s="407" t="s">
        <v>28361</v>
      </c>
      <c r="C18031" s="408">
        <v>0</v>
      </c>
      <c r="D18031" s="408">
        <v>9.0999999999999998E-2</v>
      </c>
      <c r="E18031" s="408">
        <v>9.0999999999999998E-2</v>
      </c>
      <c r="F18031" s="409">
        <v>45891.462488425925</v>
      </c>
      <c r="G18031" s="408">
        <v>0</v>
      </c>
    </row>
    <row r="18032" spans="1:7" ht="15" x14ac:dyDescent="0.2">
      <c r="A18032" s="407" t="s">
        <v>28362</v>
      </c>
      <c r="B18032" s="407" t="s">
        <v>34192</v>
      </c>
      <c r="C18032" s="408">
        <v>0</v>
      </c>
      <c r="D18032" s="408">
        <v>3.8899999999999997E-2</v>
      </c>
      <c r="E18032" s="408">
        <v>3.8899999999999997E-2</v>
      </c>
      <c r="F18032" s="409">
        <v>45443.926793981482</v>
      </c>
      <c r="G18032" s="408">
        <v>0</v>
      </c>
    </row>
    <row r="18033" spans="1:7" ht="15" x14ac:dyDescent="0.2">
      <c r="A18033" s="407" t="s">
        <v>28363</v>
      </c>
      <c r="B18033" s="407" t="s">
        <v>28364</v>
      </c>
      <c r="C18033" s="408">
        <v>0</v>
      </c>
      <c r="D18033" s="408">
        <v>5.6399999999999999E-2</v>
      </c>
      <c r="E18033" s="408">
        <v>5.6399999999999999E-2</v>
      </c>
      <c r="F18033" s="409">
        <v>45140.701284722221</v>
      </c>
      <c r="G18033" s="408">
        <v>1294</v>
      </c>
    </row>
    <row r="18034" spans="1:7" ht="15" x14ac:dyDescent="0.2">
      <c r="A18034" s="407" t="s">
        <v>28365</v>
      </c>
      <c r="B18034" s="407" t="s">
        <v>28366</v>
      </c>
      <c r="C18034" s="408">
        <v>0</v>
      </c>
      <c r="D18034" s="408">
        <v>2.452E-2</v>
      </c>
      <c r="E18034" s="408">
        <v>2.452E-2</v>
      </c>
      <c r="F18034" s="409">
        <v>45677.465312499997</v>
      </c>
      <c r="G18034" s="408">
        <v>0</v>
      </c>
    </row>
    <row r="18035" spans="1:7" ht="15" x14ac:dyDescent="0.2">
      <c r="A18035" s="407" t="s">
        <v>28367</v>
      </c>
      <c r="B18035" s="407" t="s">
        <v>28368</v>
      </c>
      <c r="C18035" s="408">
        <v>0</v>
      </c>
      <c r="D18035" s="408">
        <v>0.01</v>
      </c>
      <c r="E18035" s="408">
        <v>0.01</v>
      </c>
      <c r="F18035" s="409">
        <v>44517.542187500003</v>
      </c>
      <c r="G18035" s="408">
        <v>0</v>
      </c>
    </row>
    <row r="18036" spans="1:7" ht="15" x14ac:dyDescent="0.2">
      <c r="A18036" s="407" t="s">
        <v>28369</v>
      </c>
      <c r="B18036" s="407" t="s">
        <v>28370</v>
      </c>
      <c r="C18036" s="408">
        <v>0</v>
      </c>
      <c r="D18036" s="408">
        <v>2.5000000000000001E-3</v>
      </c>
      <c r="E18036" s="408">
        <v>2.5000000000000001E-3</v>
      </c>
      <c r="F18036" s="409">
        <v>45918.658668981479</v>
      </c>
      <c r="G18036" s="408">
        <v>1940</v>
      </c>
    </row>
    <row r="18037" spans="1:7" ht="15" x14ac:dyDescent="0.2">
      <c r="A18037" s="407" t="s">
        <v>28371</v>
      </c>
      <c r="B18037" s="407" t="s">
        <v>34193</v>
      </c>
      <c r="C18037" s="408">
        <v>0</v>
      </c>
      <c r="D18037" s="408">
        <v>0.35</v>
      </c>
      <c r="E18037" s="408">
        <v>0.35</v>
      </c>
      <c r="F18037" s="409">
        <v>45443.886655092596</v>
      </c>
      <c r="G18037" s="408">
        <v>20</v>
      </c>
    </row>
    <row r="18038" spans="1:7" ht="15" x14ac:dyDescent="0.2">
      <c r="A18038" s="407" t="s">
        <v>28372</v>
      </c>
      <c r="B18038" s="407" t="s">
        <v>28373</v>
      </c>
      <c r="C18038" s="408">
        <v>0</v>
      </c>
      <c r="D18038" s="408">
        <v>1.84E-2</v>
      </c>
      <c r="E18038" s="408">
        <v>1.84E-2</v>
      </c>
      <c r="F18038" s="409">
        <v>45140.703715277778</v>
      </c>
      <c r="G18038" s="408">
        <v>684</v>
      </c>
    </row>
    <row r="18039" spans="1:7" ht="15" x14ac:dyDescent="0.2">
      <c r="A18039" s="407" t="s">
        <v>28374</v>
      </c>
      <c r="B18039" s="407" t="s">
        <v>28375</v>
      </c>
      <c r="C18039" s="408">
        <v>0</v>
      </c>
      <c r="D18039" s="408">
        <v>6.0299999999999999E-2</v>
      </c>
      <c r="E18039" s="408">
        <v>6.0299999999999999E-2</v>
      </c>
      <c r="F18039" s="409">
        <v>45037.419942129629</v>
      </c>
      <c r="G18039" s="408">
        <v>1166</v>
      </c>
    </row>
    <row r="18040" spans="1:7" ht="15" x14ac:dyDescent="0.2">
      <c r="A18040" s="407" t="s">
        <v>28376</v>
      </c>
      <c r="B18040" s="407" t="s">
        <v>28377</v>
      </c>
      <c r="C18040" s="408">
        <v>0</v>
      </c>
      <c r="D18040" s="408">
        <v>3.8899999999999997E-2</v>
      </c>
      <c r="E18040" s="408">
        <v>3.8899999999999997E-2</v>
      </c>
      <c r="F18040" s="409">
        <v>44873.354178240741</v>
      </c>
      <c r="G18040" s="408">
        <v>0</v>
      </c>
    </row>
    <row r="18041" spans="1:7" ht="15" x14ac:dyDescent="0.2">
      <c r="A18041" s="407" t="s">
        <v>28378</v>
      </c>
      <c r="B18041" s="407" t="s">
        <v>28379</v>
      </c>
      <c r="C18041" s="408">
        <v>0</v>
      </c>
      <c r="D18041" s="408">
        <v>1.0200000000000001E-2</v>
      </c>
      <c r="E18041" s="408">
        <v>1.0200000000000001E-2</v>
      </c>
      <c r="F18041" s="409">
        <v>45574.444930555554</v>
      </c>
      <c r="G18041" s="408">
        <v>223</v>
      </c>
    </row>
    <row r="18042" spans="1:7" ht="15" x14ac:dyDescent="0.2">
      <c r="A18042" s="407" t="s">
        <v>28380</v>
      </c>
      <c r="B18042" s="407" t="s">
        <v>28381</v>
      </c>
      <c r="C18042" s="408">
        <v>0</v>
      </c>
      <c r="D18042" s="408">
        <v>1.4500000000000001E-2</v>
      </c>
      <c r="E18042" s="408">
        <v>1.4500000000000001E-2</v>
      </c>
      <c r="F18042" s="409">
        <v>43790.639097222222</v>
      </c>
      <c r="G18042" s="408">
        <v>200</v>
      </c>
    </row>
    <row r="18043" spans="1:7" ht="15" x14ac:dyDescent="0.2">
      <c r="A18043" s="407" t="s">
        <v>28382</v>
      </c>
      <c r="B18043" s="407" t="s">
        <v>28383</v>
      </c>
      <c r="C18043" s="408">
        <v>0</v>
      </c>
      <c r="D18043" s="408">
        <v>4.7800000000000002E-2</v>
      </c>
      <c r="E18043" s="408">
        <v>4.7800000000000002E-2</v>
      </c>
      <c r="F18043" s="409">
        <v>44873.353900462964</v>
      </c>
      <c r="G18043" s="408">
        <v>0</v>
      </c>
    </row>
    <row r="18044" spans="1:7" ht="15" x14ac:dyDescent="0.2">
      <c r="A18044" s="407" t="s">
        <v>39139</v>
      </c>
      <c r="B18044" s="407" t="s">
        <v>39140</v>
      </c>
      <c r="C18044" s="408">
        <v>0</v>
      </c>
      <c r="D18044" s="408">
        <v>0.51200000000000001</v>
      </c>
      <c r="E18044" s="408">
        <v>0.51200000000000001</v>
      </c>
      <c r="F18044" s="409">
        <v>45443.914942129632</v>
      </c>
      <c r="G18044" s="408">
        <v>0</v>
      </c>
    </row>
    <row r="18045" spans="1:7" ht="15" x14ac:dyDescent="0.2">
      <c r="A18045" s="407" t="s">
        <v>28384</v>
      </c>
      <c r="B18045" s="407" t="s">
        <v>28385</v>
      </c>
      <c r="C18045" s="408">
        <v>0</v>
      </c>
      <c r="D18045" s="408">
        <v>8.2699999999999996E-3</v>
      </c>
      <c r="E18045" s="408">
        <v>8.2699999999999996E-3</v>
      </c>
      <c r="F18045" s="409">
        <v>44881.448171296295</v>
      </c>
      <c r="G18045" s="408">
        <v>1013</v>
      </c>
    </row>
    <row r="18046" spans="1:7" ht="15" x14ac:dyDescent="0.25">
      <c r="A18046" s="407" t="s">
        <v>39141</v>
      </c>
      <c r="B18046" s="407" t="s">
        <v>39142</v>
      </c>
      <c r="C18046" s="406"/>
      <c r="D18046" s="408">
        <v>9.4500000000000001E-2</v>
      </c>
      <c r="E18046" s="408">
        <v>9.4500000000000001E-2</v>
      </c>
      <c r="F18046" s="409">
        <v>43381.468321759261</v>
      </c>
      <c r="G18046" s="408">
        <v>0</v>
      </c>
    </row>
    <row r="18047" spans="1:7" ht="15" x14ac:dyDescent="0.2">
      <c r="A18047" s="407" t="s">
        <v>28386</v>
      </c>
      <c r="B18047" s="407" t="s">
        <v>28387</v>
      </c>
      <c r="C18047" s="408">
        <v>0</v>
      </c>
      <c r="D18047" s="408">
        <v>0.129167</v>
      </c>
      <c r="E18047" s="408">
        <v>0.129167</v>
      </c>
      <c r="F18047" s="409">
        <v>45891.457974537036</v>
      </c>
      <c r="G18047" s="408">
        <v>0</v>
      </c>
    </row>
    <row r="18048" spans="1:7" ht="15" x14ac:dyDescent="0.25">
      <c r="A18048" s="407" t="s">
        <v>39143</v>
      </c>
      <c r="B18048" s="407" t="s">
        <v>39144</v>
      </c>
      <c r="C18048" s="406"/>
      <c r="D18048" s="408">
        <v>6.2899999999999998E-2</v>
      </c>
      <c r="E18048" s="408">
        <v>6.2899999999999998E-2</v>
      </c>
      <c r="F18048" s="409">
        <v>43381.469039351854</v>
      </c>
      <c r="G18048" s="408">
        <v>0</v>
      </c>
    </row>
    <row r="18049" spans="1:7" ht="15" x14ac:dyDescent="0.25">
      <c r="A18049" s="407" t="s">
        <v>39145</v>
      </c>
      <c r="B18049" s="407" t="s">
        <v>39146</v>
      </c>
      <c r="C18049" s="406"/>
      <c r="D18049" s="408">
        <v>0.03</v>
      </c>
      <c r="E18049" s="408">
        <v>0.03</v>
      </c>
      <c r="F18049" s="409">
        <v>45443.92696759259</v>
      </c>
      <c r="G18049" s="408">
        <v>0</v>
      </c>
    </row>
    <row r="18050" spans="1:7" ht="15" x14ac:dyDescent="0.2">
      <c r="A18050" s="407" t="s">
        <v>39147</v>
      </c>
      <c r="B18050" s="407" t="s">
        <v>39148</v>
      </c>
      <c r="C18050" s="408">
        <v>0</v>
      </c>
      <c r="D18050" s="408">
        <v>0.86</v>
      </c>
      <c r="E18050" s="408">
        <v>0.86</v>
      </c>
      <c r="F18050" s="409">
        <v>45443.914872685185</v>
      </c>
      <c r="G18050" s="408">
        <v>0</v>
      </c>
    </row>
    <row r="18051" spans="1:7" ht="15" x14ac:dyDescent="0.2">
      <c r="A18051" s="407" t="s">
        <v>28388</v>
      </c>
      <c r="B18051" s="407" t="s">
        <v>34194</v>
      </c>
      <c r="C18051" s="408">
        <v>0</v>
      </c>
      <c r="D18051" s="408">
        <v>1.17</v>
      </c>
      <c r="E18051" s="408">
        <v>1.17</v>
      </c>
      <c r="F18051" s="409">
        <v>45699.397650462961</v>
      </c>
      <c r="G18051" s="408">
        <v>17</v>
      </c>
    </row>
    <row r="18052" spans="1:7" ht="15" x14ac:dyDescent="0.2">
      <c r="A18052" s="407" t="s">
        <v>28389</v>
      </c>
      <c r="B18052" s="407" t="s">
        <v>34195</v>
      </c>
      <c r="C18052" s="408">
        <v>0</v>
      </c>
      <c r="D18052" s="408">
        <v>6.2E-2</v>
      </c>
      <c r="E18052" s="408">
        <v>6.2E-2</v>
      </c>
      <c r="F18052" s="409">
        <v>45443.927060185182</v>
      </c>
      <c r="G18052" s="408">
        <v>0</v>
      </c>
    </row>
    <row r="18053" spans="1:7" ht="15" x14ac:dyDescent="0.25">
      <c r="A18053" s="407" t="s">
        <v>39149</v>
      </c>
      <c r="B18053" s="407" t="s">
        <v>39150</v>
      </c>
      <c r="C18053" s="406"/>
      <c r="D18053" s="406"/>
      <c r="E18053" s="406"/>
      <c r="F18053" s="409">
        <v>45443.914803240739</v>
      </c>
      <c r="G18053" s="408">
        <v>0</v>
      </c>
    </row>
    <row r="18054" spans="1:7" ht="15" x14ac:dyDescent="0.25">
      <c r="A18054" s="407" t="s">
        <v>39151</v>
      </c>
      <c r="B18054" s="407" t="s">
        <v>39152</v>
      </c>
      <c r="C18054" s="406"/>
      <c r="D18054" s="408">
        <v>0.107</v>
      </c>
      <c r="E18054" s="408">
        <v>0.107</v>
      </c>
      <c r="F18054" s="409">
        <v>43381.470659722225</v>
      </c>
      <c r="G18054" s="408">
        <v>0</v>
      </c>
    </row>
    <row r="18055" spans="1:7" ht="15" x14ac:dyDescent="0.2">
      <c r="A18055" s="407" t="s">
        <v>28390</v>
      </c>
      <c r="B18055" s="407" t="s">
        <v>28391</v>
      </c>
      <c r="C18055" s="408">
        <v>0</v>
      </c>
      <c r="D18055" s="408">
        <v>0.1282608695652174</v>
      </c>
      <c r="E18055" s="408">
        <v>0.1282608695652174</v>
      </c>
      <c r="F18055" s="409">
        <v>44735.651342592595</v>
      </c>
      <c r="G18055" s="408">
        <v>0</v>
      </c>
    </row>
    <row r="18056" spans="1:7" ht="15" x14ac:dyDescent="0.2">
      <c r="A18056" s="407" t="s">
        <v>28392</v>
      </c>
      <c r="B18056" s="407" t="s">
        <v>28393</v>
      </c>
      <c r="C18056" s="408">
        <v>0</v>
      </c>
      <c r="D18056" s="408">
        <v>0.20910000000000001</v>
      </c>
      <c r="E18056" s="408">
        <v>0.20910000000000001</v>
      </c>
      <c r="F18056" s="409">
        <v>44530.632974537039</v>
      </c>
      <c r="G18056" s="408">
        <v>0</v>
      </c>
    </row>
    <row r="18057" spans="1:7" ht="15" x14ac:dyDescent="0.25">
      <c r="A18057" s="407" t="s">
        <v>39153</v>
      </c>
      <c r="B18057" s="407" t="s">
        <v>39154</v>
      </c>
      <c r="C18057" s="406"/>
      <c r="D18057" s="408">
        <v>0.2417</v>
      </c>
      <c r="E18057" s="408">
        <v>0.2417</v>
      </c>
      <c r="F18057" s="409">
        <v>43381.471493055556</v>
      </c>
      <c r="G18057" s="408">
        <v>0</v>
      </c>
    </row>
    <row r="18058" spans="1:7" ht="15" x14ac:dyDescent="0.25">
      <c r="A18058" s="407" t="s">
        <v>28394</v>
      </c>
      <c r="B18058" s="407" t="s">
        <v>28395</v>
      </c>
      <c r="C18058" s="406"/>
      <c r="D18058" s="408">
        <v>0.2417</v>
      </c>
      <c r="E18058" s="408">
        <v>0.2417</v>
      </c>
      <c r="F18058" s="409">
        <v>44516.66915509259</v>
      </c>
      <c r="G18058" s="408">
        <v>0</v>
      </c>
    </row>
    <row r="18059" spans="1:7" ht="15" x14ac:dyDescent="0.2">
      <c r="A18059" s="407" t="s">
        <v>28396</v>
      </c>
      <c r="B18059" s="407" t="s">
        <v>28397</v>
      </c>
      <c r="C18059" s="408">
        <v>0</v>
      </c>
      <c r="D18059" s="408">
        <v>2.1999999999999999E-2</v>
      </c>
      <c r="E18059" s="408">
        <v>2.1999999999999999E-2</v>
      </c>
      <c r="F18059" s="409">
        <v>45891.462939814817</v>
      </c>
      <c r="G18059" s="408">
        <v>0</v>
      </c>
    </row>
    <row r="18060" spans="1:7" ht="15" x14ac:dyDescent="0.25">
      <c r="A18060" s="407" t="s">
        <v>28398</v>
      </c>
      <c r="B18060" s="407" t="s">
        <v>28399</v>
      </c>
      <c r="C18060" s="406"/>
      <c r="D18060" s="406"/>
      <c r="E18060" s="406"/>
      <c r="F18060" s="409">
        <v>44525.616747685184</v>
      </c>
      <c r="G18060" s="408">
        <v>0</v>
      </c>
    </row>
    <row r="18061" spans="1:7" ht="15" x14ac:dyDescent="0.2">
      <c r="A18061" s="407" t="s">
        <v>28400</v>
      </c>
      <c r="B18061" s="407" t="s">
        <v>28401</v>
      </c>
      <c r="C18061" s="408">
        <v>0</v>
      </c>
      <c r="D18061" s="408">
        <v>1.6093838257016246</v>
      </c>
      <c r="E18061" s="408">
        <v>1.6093838257016246</v>
      </c>
      <c r="F18061" s="409">
        <v>45748.645486111112</v>
      </c>
      <c r="G18061" s="408">
        <v>485</v>
      </c>
    </row>
    <row r="18062" spans="1:7" ht="15" x14ac:dyDescent="0.2">
      <c r="A18062" s="407" t="s">
        <v>28402</v>
      </c>
      <c r="B18062" s="407" t="s">
        <v>28403</v>
      </c>
      <c r="C18062" s="408">
        <v>0</v>
      </c>
      <c r="D18062" s="408">
        <v>0.23</v>
      </c>
      <c r="E18062" s="408">
        <v>0.23</v>
      </c>
      <c r="F18062" s="409">
        <v>45209.333449074074</v>
      </c>
      <c r="G18062" s="408">
        <v>0</v>
      </c>
    </row>
    <row r="18063" spans="1:7" ht="15" x14ac:dyDescent="0.2">
      <c r="A18063" s="407" t="s">
        <v>28404</v>
      </c>
      <c r="B18063" s="407" t="s">
        <v>33450</v>
      </c>
      <c r="C18063" s="408">
        <v>0</v>
      </c>
      <c r="D18063" s="408">
        <v>0.28999999999999998</v>
      </c>
      <c r="E18063" s="408">
        <v>0.28999999999999998</v>
      </c>
      <c r="F18063" s="409">
        <v>45947.260567129626</v>
      </c>
      <c r="G18063" s="408">
        <v>0</v>
      </c>
    </row>
    <row r="18064" spans="1:7" ht="15" x14ac:dyDescent="0.2">
      <c r="A18064" s="407" t="s">
        <v>28405</v>
      </c>
      <c r="B18064" s="407" t="s">
        <v>28406</v>
      </c>
      <c r="C18064" s="408">
        <v>0</v>
      </c>
      <c r="D18064" s="408">
        <v>0.55988252078183476</v>
      </c>
      <c r="E18064" s="408">
        <v>0.55988252078183476</v>
      </c>
      <c r="F18064" s="409">
        <v>46058.489652777775</v>
      </c>
      <c r="G18064" s="408">
        <v>870</v>
      </c>
    </row>
    <row r="18065" spans="1:7" ht="15" x14ac:dyDescent="0.2">
      <c r="A18065" s="407" t="s">
        <v>28407</v>
      </c>
      <c r="B18065" s="407" t="s">
        <v>33451</v>
      </c>
      <c r="C18065" s="408">
        <v>0</v>
      </c>
      <c r="D18065" s="408">
        <v>3.03</v>
      </c>
      <c r="E18065" s="408">
        <v>3.03</v>
      </c>
      <c r="F18065" s="409">
        <v>45374.806875000002</v>
      </c>
      <c r="G18065" s="408">
        <v>0</v>
      </c>
    </row>
    <row r="18066" spans="1:7" ht="15" x14ac:dyDescent="0.2">
      <c r="A18066" s="407" t="s">
        <v>28408</v>
      </c>
      <c r="B18066" s="407" t="s">
        <v>28409</v>
      </c>
      <c r="C18066" s="408">
        <v>0</v>
      </c>
      <c r="D18066" s="408">
        <v>1.1000000000000001</v>
      </c>
      <c r="E18066" s="408">
        <v>1.1000000000000001</v>
      </c>
      <c r="F18066" s="409">
        <v>45964.623935185184</v>
      </c>
      <c r="G18066" s="408">
        <v>0</v>
      </c>
    </row>
    <row r="18067" spans="1:7" ht="15" x14ac:dyDescent="0.2">
      <c r="A18067" s="407" t="s">
        <v>39155</v>
      </c>
      <c r="B18067" s="407" t="s">
        <v>39156</v>
      </c>
      <c r="C18067" s="408">
        <v>0</v>
      </c>
      <c r="D18067" s="408">
        <v>0.28000000000000003</v>
      </c>
      <c r="E18067" s="408">
        <v>0.28000000000000003</v>
      </c>
      <c r="F18067" s="409">
        <v>44872.362210648149</v>
      </c>
      <c r="G18067" s="408">
        <v>0</v>
      </c>
    </row>
    <row r="18068" spans="1:7" ht="15" x14ac:dyDescent="0.2">
      <c r="A18068" s="407" t="s">
        <v>28410</v>
      </c>
      <c r="B18068" s="407" t="s">
        <v>33452</v>
      </c>
      <c r="C18068" s="408">
        <v>0</v>
      </c>
      <c r="D18068" s="408">
        <v>0.62</v>
      </c>
      <c r="E18068" s="408">
        <v>0.62</v>
      </c>
      <c r="F18068" s="409">
        <v>45796.519050925926</v>
      </c>
      <c r="G18068" s="408">
        <v>220</v>
      </c>
    </row>
    <row r="18069" spans="1:7" ht="15" x14ac:dyDescent="0.2">
      <c r="A18069" s="407" t="s">
        <v>28411</v>
      </c>
      <c r="B18069" s="407" t="s">
        <v>28412</v>
      </c>
      <c r="C18069" s="408">
        <v>0</v>
      </c>
      <c r="D18069" s="408">
        <v>1.52</v>
      </c>
      <c r="E18069" s="408">
        <v>1.52</v>
      </c>
      <c r="F18069" s="409">
        <v>45910.277314814812</v>
      </c>
      <c r="G18069" s="408">
        <v>0</v>
      </c>
    </row>
    <row r="18070" spans="1:7" ht="15" x14ac:dyDescent="0.2">
      <c r="A18070" s="407" t="s">
        <v>28413</v>
      </c>
      <c r="B18070" s="407" t="s">
        <v>28414</v>
      </c>
      <c r="C18070" s="408">
        <v>0</v>
      </c>
      <c r="D18070" s="408">
        <v>1.1599999999999999</v>
      </c>
      <c r="E18070" s="408">
        <v>1.1599999999999999</v>
      </c>
      <c r="F18070" s="409">
        <v>45709.557152777779</v>
      </c>
      <c r="G18070" s="408">
        <v>0</v>
      </c>
    </row>
    <row r="18071" spans="1:7" ht="15" x14ac:dyDescent="0.2">
      <c r="A18071" s="407" t="s">
        <v>28415</v>
      </c>
      <c r="B18071" s="407" t="s">
        <v>28416</v>
      </c>
      <c r="C18071" s="408">
        <v>0</v>
      </c>
      <c r="D18071" s="408">
        <v>0.10970000000000001</v>
      </c>
      <c r="E18071" s="408">
        <v>0.10970000000000001</v>
      </c>
      <c r="F18071" s="409">
        <v>44011.323622685188</v>
      </c>
      <c r="G18071" s="408">
        <v>0</v>
      </c>
    </row>
    <row r="18072" spans="1:7" ht="15" x14ac:dyDescent="0.2">
      <c r="A18072" s="407" t="s">
        <v>28417</v>
      </c>
      <c r="B18072" s="407" t="s">
        <v>28418</v>
      </c>
      <c r="C18072" s="408">
        <v>0</v>
      </c>
      <c r="D18072" s="408">
        <v>0.30780000000000002</v>
      </c>
      <c r="E18072" s="408">
        <v>0.30780000000000002</v>
      </c>
      <c r="F18072" s="409">
        <v>45964.614733796298</v>
      </c>
      <c r="G18072" s="408">
        <v>0</v>
      </c>
    </row>
    <row r="18073" spans="1:7" ht="15" x14ac:dyDescent="0.2">
      <c r="A18073" s="407" t="s">
        <v>28419</v>
      </c>
      <c r="B18073" s="407" t="s">
        <v>28420</v>
      </c>
      <c r="C18073" s="408">
        <v>0</v>
      </c>
      <c r="D18073" s="408">
        <v>0.1862</v>
      </c>
      <c r="E18073" s="408">
        <v>0.1862</v>
      </c>
      <c r="F18073" s="409">
        <v>44011.324097222219</v>
      </c>
      <c r="G18073" s="408">
        <v>0</v>
      </c>
    </row>
    <row r="18074" spans="1:7" ht="15" x14ac:dyDescent="0.2">
      <c r="A18074" s="407" t="s">
        <v>28421</v>
      </c>
      <c r="B18074" s="407" t="s">
        <v>28422</v>
      </c>
      <c r="C18074" s="408">
        <v>0</v>
      </c>
      <c r="D18074" s="408">
        <v>0.13880000000000001</v>
      </c>
      <c r="E18074" s="408">
        <v>0.13880000000000001</v>
      </c>
      <c r="F18074" s="409">
        <v>45812.397951388892</v>
      </c>
      <c r="G18074" s="408">
        <v>919</v>
      </c>
    </row>
    <row r="18075" spans="1:7" ht="15" x14ac:dyDescent="0.2">
      <c r="A18075" s="407" t="s">
        <v>28423</v>
      </c>
      <c r="B18075" s="407" t="s">
        <v>28424</v>
      </c>
      <c r="C18075" s="408">
        <v>0</v>
      </c>
      <c r="D18075" s="408">
        <v>0.15679999999999999</v>
      </c>
      <c r="E18075" s="408">
        <v>0.15679999999999999</v>
      </c>
      <c r="F18075" s="409">
        <v>45134.443668981483</v>
      </c>
      <c r="G18075" s="408">
        <v>73</v>
      </c>
    </row>
    <row r="18076" spans="1:7" ht="15" x14ac:dyDescent="0.2">
      <c r="A18076" s="407" t="s">
        <v>28425</v>
      </c>
      <c r="B18076" s="407" t="s">
        <v>28426</v>
      </c>
      <c r="C18076" s="408">
        <v>0</v>
      </c>
      <c r="D18076" s="408">
        <v>6.08E-2</v>
      </c>
      <c r="E18076" s="408">
        <v>6.08E-2</v>
      </c>
      <c r="F18076" s="409">
        <v>45134.442847222221</v>
      </c>
      <c r="G18076" s="408">
        <v>0</v>
      </c>
    </row>
    <row r="18077" spans="1:7" ht="15" x14ac:dyDescent="0.2">
      <c r="A18077" s="407" t="s">
        <v>28427</v>
      </c>
      <c r="B18077" s="407" t="s">
        <v>28428</v>
      </c>
      <c r="C18077" s="408">
        <v>0</v>
      </c>
      <c r="D18077" s="408">
        <v>5.0099999999999999E-2</v>
      </c>
      <c r="E18077" s="408">
        <v>5.0099999999999999E-2</v>
      </c>
      <c r="F18077" s="409">
        <v>45134.443344907406</v>
      </c>
      <c r="G18077" s="408">
        <v>1042</v>
      </c>
    </row>
    <row r="18078" spans="1:7" ht="15" x14ac:dyDescent="0.2">
      <c r="A18078" s="407" t="s">
        <v>28429</v>
      </c>
      <c r="B18078" s="407" t="s">
        <v>28430</v>
      </c>
      <c r="C18078" s="408">
        <v>0</v>
      </c>
      <c r="D18078" s="408">
        <v>0.14799999999999999</v>
      </c>
      <c r="E18078" s="408">
        <v>0.14799999999999999</v>
      </c>
      <c r="F18078" s="409">
        <v>45134.443310185183</v>
      </c>
      <c r="G18078" s="408">
        <v>178</v>
      </c>
    </row>
    <row r="18079" spans="1:7" ht="15" x14ac:dyDescent="0.2">
      <c r="A18079" s="407" t="s">
        <v>28431</v>
      </c>
      <c r="B18079" s="407" t="s">
        <v>28432</v>
      </c>
      <c r="C18079" s="408">
        <v>0</v>
      </c>
      <c r="D18079" s="408">
        <v>6.336E-2</v>
      </c>
      <c r="E18079" s="408">
        <v>6.336E-2</v>
      </c>
      <c r="F18079" s="409">
        <v>44978.471828703703</v>
      </c>
      <c r="G18079" s="408">
        <v>0</v>
      </c>
    </row>
    <row r="18080" spans="1:7" ht="15" x14ac:dyDescent="0.2">
      <c r="A18080" s="407" t="s">
        <v>28433</v>
      </c>
      <c r="B18080" s="407" t="s">
        <v>28434</v>
      </c>
      <c r="C18080" s="408">
        <v>0</v>
      </c>
      <c r="D18080" s="408">
        <v>3.8199999999999998E-2</v>
      </c>
      <c r="E18080" s="408">
        <v>3.8199999999999998E-2</v>
      </c>
      <c r="F18080" s="409">
        <v>46101.288263888891</v>
      </c>
      <c r="G18080" s="408">
        <v>897</v>
      </c>
    </row>
    <row r="18081" spans="1:7" ht="15" x14ac:dyDescent="0.2">
      <c r="A18081" s="407" t="s">
        <v>28435</v>
      </c>
      <c r="B18081" s="407" t="s">
        <v>28436</v>
      </c>
      <c r="C18081" s="408">
        <v>0</v>
      </c>
      <c r="D18081" s="408">
        <v>4.9700000000000001E-2</v>
      </c>
      <c r="E18081" s="408">
        <v>4.9700000000000001E-2</v>
      </c>
      <c r="F18081" s="409">
        <v>45947.261296296296</v>
      </c>
      <c r="G18081" s="408">
        <v>0</v>
      </c>
    </row>
    <row r="18082" spans="1:7" ht="15" x14ac:dyDescent="0.2">
      <c r="A18082" s="407" t="s">
        <v>28437</v>
      </c>
      <c r="B18082" s="407" t="s">
        <v>28438</v>
      </c>
      <c r="C18082" s="408">
        <v>0</v>
      </c>
      <c r="D18082" s="408">
        <v>7.6100000000000001E-2</v>
      </c>
      <c r="E18082" s="408">
        <v>7.6100000000000001E-2</v>
      </c>
      <c r="F18082" s="409">
        <v>44867.375509259262</v>
      </c>
      <c r="G18082" s="408">
        <v>0</v>
      </c>
    </row>
    <row r="18083" spans="1:7" ht="15" x14ac:dyDescent="0.2">
      <c r="A18083" s="407" t="s">
        <v>28439</v>
      </c>
      <c r="B18083" s="407" t="s">
        <v>28440</v>
      </c>
      <c r="C18083" s="408">
        <v>0</v>
      </c>
      <c r="D18083" s="408">
        <v>0.11709754936551817</v>
      </c>
      <c r="E18083" s="408">
        <v>0.11709754936551817</v>
      </c>
      <c r="F18083" s="409">
        <v>45831.30704861111</v>
      </c>
      <c r="G18083" s="408">
        <v>176</v>
      </c>
    </row>
    <row r="18084" spans="1:7" ht="15" x14ac:dyDescent="0.2">
      <c r="A18084" s="407" t="s">
        <v>28441</v>
      </c>
      <c r="B18084" s="407" t="s">
        <v>28442</v>
      </c>
      <c r="C18084" s="408">
        <v>0</v>
      </c>
      <c r="D18084" s="408">
        <v>0.12670000000000001</v>
      </c>
      <c r="E18084" s="408">
        <v>0.12670000000000001</v>
      </c>
      <c r="F18084" s="409">
        <v>45947.261747685188</v>
      </c>
      <c r="G18084" s="408">
        <v>0</v>
      </c>
    </row>
    <row r="18085" spans="1:7" ht="15" x14ac:dyDescent="0.2">
      <c r="A18085" s="407" t="s">
        <v>28443</v>
      </c>
      <c r="B18085" s="407" t="s">
        <v>28444</v>
      </c>
      <c r="C18085" s="408">
        <v>0</v>
      </c>
      <c r="D18085" s="408">
        <v>4.4499999999999998E-2</v>
      </c>
      <c r="E18085" s="408">
        <v>4.4499999999999998E-2</v>
      </c>
      <c r="F18085" s="409">
        <v>45910.271990740737</v>
      </c>
      <c r="G18085" s="408">
        <v>0</v>
      </c>
    </row>
    <row r="18086" spans="1:7" ht="15" x14ac:dyDescent="0.2">
      <c r="A18086" s="407" t="s">
        <v>28445</v>
      </c>
      <c r="B18086" s="407" t="s">
        <v>28446</v>
      </c>
      <c r="C18086" s="408">
        <v>0</v>
      </c>
      <c r="D18086" s="408">
        <v>3.0099999999999998E-2</v>
      </c>
      <c r="E18086" s="408">
        <v>3.0099999999999998E-2</v>
      </c>
      <c r="F18086" s="409">
        <v>45134.443020833336</v>
      </c>
      <c r="G18086" s="408">
        <v>187</v>
      </c>
    </row>
    <row r="18087" spans="1:7" ht="15" x14ac:dyDescent="0.2">
      <c r="A18087" s="407" t="s">
        <v>28447</v>
      </c>
      <c r="B18087" s="407" t="s">
        <v>28448</v>
      </c>
      <c r="C18087" s="408">
        <v>0</v>
      </c>
      <c r="D18087" s="408">
        <v>0.1147</v>
      </c>
      <c r="E18087" s="408">
        <v>0.1147</v>
      </c>
      <c r="F18087" s="409">
        <v>43965.405891203707</v>
      </c>
      <c r="G18087" s="408">
        <v>0</v>
      </c>
    </row>
    <row r="18088" spans="1:7" ht="15" x14ac:dyDescent="0.2">
      <c r="A18088" s="407" t="s">
        <v>28449</v>
      </c>
      <c r="B18088" s="407" t="s">
        <v>28450</v>
      </c>
      <c r="C18088" s="408">
        <v>0</v>
      </c>
      <c r="D18088" s="408">
        <v>0.22850000000000001</v>
      </c>
      <c r="E18088" s="408">
        <v>0.22850000000000001</v>
      </c>
      <c r="F18088" s="409">
        <v>43965.331273148149</v>
      </c>
      <c r="G18088" s="408">
        <v>0</v>
      </c>
    </row>
    <row r="18089" spans="1:7" ht="15" x14ac:dyDescent="0.2">
      <c r="A18089" s="407" t="s">
        <v>28451</v>
      </c>
      <c r="B18089" s="407" t="s">
        <v>28452</v>
      </c>
      <c r="C18089" s="408">
        <v>0</v>
      </c>
      <c r="D18089" s="408">
        <v>0.13420000000000001</v>
      </c>
      <c r="E18089" s="408">
        <v>0.13420000000000001</v>
      </c>
      <c r="F18089" s="409">
        <v>43965.438333333332</v>
      </c>
      <c r="G18089" s="408">
        <v>0</v>
      </c>
    </row>
    <row r="18090" spans="1:7" ht="15" x14ac:dyDescent="0.2">
      <c r="A18090" s="407" t="s">
        <v>28453</v>
      </c>
      <c r="B18090" s="407" t="s">
        <v>28454</v>
      </c>
      <c r="C18090" s="408">
        <v>0</v>
      </c>
      <c r="D18090" s="408">
        <v>7.6999999999999999E-2</v>
      </c>
      <c r="E18090" s="408">
        <v>7.6999999999999999E-2</v>
      </c>
      <c r="F18090" s="409">
        <v>43965.438611111109</v>
      </c>
      <c r="G18090" s="408">
        <v>0</v>
      </c>
    </row>
    <row r="18091" spans="1:7" ht="15" x14ac:dyDescent="0.2">
      <c r="A18091" s="407" t="s">
        <v>28455</v>
      </c>
      <c r="B18091" s="407" t="s">
        <v>28456</v>
      </c>
      <c r="C18091" s="408">
        <v>0</v>
      </c>
      <c r="D18091" s="408">
        <v>0.01</v>
      </c>
      <c r="E18091" s="408">
        <v>0.01</v>
      </c>
      <c r="F18091" s="409">
        <v>44526.373206018521</v>
      </c>
      <c r="G18091" s="408">
        <v>0</v>
      </c>
    </row>
    <row r="18092" spans="1:7" ht="15" x14ac:dyDescent="0.2">
      <c r="A18092" s="407" t="s">
        <v>28457</v>
      </c>
      <c r="B18092" s="407" t="s">
        <v>28458</v>
      </c>
      <c r="C18092" s="408">
        <v>0</v>
      </c>
      <c r="D18092" s="408">
        <v>0.25919999999999999</v>
      </c>
      <c r="E18092" s="408">
        <v>0.25919999999999999</v>
      </c>
      <c r="F18092" s="409">
        <v>45134.443553240744</v>
      </c>
      <c r="G18092" s="408">
        <v>0</v>
      </c>
    </row>
    <row r="18093" spans="1:7" ht="15" x14ac:dyDescent="0.2">
      <c r="A18093" s="407" t="s">
        <v>28459</v>
      </c>
      <c r="B18093" s="407" t="s">
        <v>28460</v>
      </c>
      <c r="C18093" s="408">
        <v>0</v>
      </c>
      <c r="D18093" s="408">
        <v>0.29799999999999999</v>
      </c>
      <c r="E18093" s="408">
        <v>0.29799999999999999</v>
      </c>
      <c r="F18093" s="409">
        <v>45134.451296296298</v>
      </c>
      <c r="G18093" s="408">
        <v>90</v>
      </c>
    </row>
    <row r="18094" spans="1:7" ht="15" x14ac:dyDescent="0.2">
      <c r="A18094" s="407" t="s">
        <v>28461</v>
      </c>
      <c r="B18094" s="407" t="s">
        <v>28462</v>
      </c>
      <c r="C18094" s="408">
        <v>0</v>
      </c>
      <c r="D18094" s="408">
        <v>5.0099999999999999E-2</v>
      </c>
      <c r="E18094" s="408">
        <v>5.0099999999999999E-2</v>
      </c>
      <c r="F18094" s="409">
        <v>43965.438981481479</v>
      </c>
      <c r="G18094" s="408">
        <v>0</v>
      </c>
    </row>
    <row r="18095" spans="1:7" ht="15" x14ac:dyDescent="0.2">
      <c r="A18095" s="407" t="s">
        <v>28463</v>
      </c>
      <c r="B18095" s="407" t="s">
        <v>28464</v>
      </c>
      <c r="C18095" s="408">
        <v>0</v>
      </c>
      <c r="D18095" s="408">
        <v>3.6200000000000003E-2</v>
      </c>
      <c r="E18095" s="408">
        <v>3.6200000000000003E-2</v>
      </c>
      <c r="F18095" s="409">
        <v>44011.420995370368</v>
      </c>
      <c r="G18095" s="408">
        <v>0</v>
      </c>
    </row>
    <row r="18096" spans="1:7" ht="15" x14ac:dyDescent="0.2">
      <c r="A18096" s="407" t="s">
        <v>28465</v>
      </c>
      <c r="B18096" s="407" t="s">
        <v>28466</v>
      </c>
      <c r="C18096" s="408">
        <v>0</v>
      </c>
      <c r="D18096" s="408">
        <v>1.7600000000000001E-2</v>
      </c>
      <c r="E18096" s="408">
        <v>1.7600000000000001E-2</v>
      </c>
      <c r="F18096" s="409">
        <v>45947.262314814812</v>
      </c>
      <c r="G18096" s="408">
        <v>0</v>
      </c>
    </row>
    <row r="18097" spans="1:7" ht="15" x14ac:dyDescent="0.25">
      <c r="A18097" s="407" t="s">
        <v>28467</v>
      </c>
      <c r="B18097" s="407" t="s">
        <v>28468</v>
      </c>
      <c r="C18097" s="406"/>
      <c r="D18097" s="408">
        <v>0.83850000000000002</v>
      </c>
      <c r="E18097" s="408">
        <v>0.83850000000000002</v>
      </c>
      <c r="F18097" s="409">
        <v>44167.40865740741</v>
      </c>
      <c r="G18097" s="408">
        <v>0</v>
      </c>
    </row>
    <row r="18098" spans="1:7" ht="15" x14ac:dyDescent="0.2">
      <c r="A18098" s="407" t="s">
        <v>28469</v>
      </c>
      <c r="B18098" s="407" t="s">
        <v>28470</v>
      </c>
      <c r="C18098" s="408">
        <v>0</v>
      </c>
      <c r="D18098" s="408">
        <v>0.3075</v>
      </c>
      <c r="E18098" s="408">
        <v>0.3075</v>
      </c>
      <c r="F18098" s="409">
        <v>45134.443206018521</v>
      </c>
      <c r="G18098" s="408">
        <v>0</v>
      </c>
    </row>
    <row r="18099" spans="1:7" ht="15" x14ac:dyDescent="0.2">
      <c r="A18099" s="407" t="s">
        <v>28471</v>
      </c>
      <c r="B18099" s="407" t="s">
        <v>28472</v>
      </c>
      <c r="C18099" s="408">
        <v>0</v>
      </c>
      <c r="D18099" s="408">
        <v>2.4E-2</v>
      </c>
      <c r="E18099" s="408">
        <v>2.4E-2</v>
      </c>
      <c r="F18099" s="409">
        <v>45889.335046296299</v>
      </c>
      <c r="G18099" s="408">
        <v>0</v>
      </c>
    </row>
    <row r="18100" spans="1:7" ht="15" x14ac:dyDescent="0.2">
      <c r="A18100" s="407" t="s">
        <v>28473</v>
      </c>
      <c r="B18100" s="407" t="s">
        <v>28474</v>
      </c>
      <c r="C18100" s="408">
        <v>0</v>
      </c>
      <c r="D18100" s="408">
        <v>0.21079999999999999</v>
      </c>
      <c r="E18100" s="408">
        <v>0.21079999999999999</v>
      </c>
      <c r="F18100" s="409">
        <v>44011.423842592594</v>
      </c>
      <c r="G18100" s="408">
        <v>0</v>
      </c>
    </row>
    <row r="18101" spans="1:7" ht="15" x14ac:dyDescent="0.2">
      <c r="A18101" s="407" t="s">
        <v>28475</v>
      </c>
      <c r="B18101" s="407" t="s">
        <v>28476</v>
      </c>
      <c r="C18101" s="408">
        <v>0</v>
      </c>
      <c r="D18101" s="408">
        <v>0.16719999999999999</v>
      </c>
      <c r="E18101" s="408">
        <v>0.16719999999999999</v>
      </c>
      <c r="F18101" s="409">
        <v>44011.42391203704</v>
      </c>
      <c r="G18101" s="408">
        <v>0</v>
      </c>
    </row>
    <row r="18102" spans="1:7" ht="15" x14ac:dyDescent="0.2">
      <c r="A18102" s="407" t="s">
        <v>28477</v>
      </c>
      <c r="B18102" s="407" t="s">
        <v>28478</v>
      </c>
      <c r="C18102" s="408">
        <v>0</v>
      </c>
      <c r="D18102" s="408">
        <v>0.1076</v>
      </c>
      <c r="E18102" s="408">
        <v>0.1076</v>
      </c>
      <c r="F18102" s="409">
        <v>44011.424085648148</v>
      </c>
      <c r="G18102" s="408">
        <v>0</v>
      </c>
    </row>
    <row r="18103" spans="1:7" ht="15" x14ac:dyDescent="0.2">
      <c r="A18103" s="407" t="s">
        <v>28479</v>
      </c>
      <c r="B18103" s="407" t="s">
        <v>28480</v>
      </c>
      <c r="C18103" s="408">
        <v>0</v>
      </c>
      <c r="D18103" s="408">
        <v>3.4799999999999998E-2</v>
      </c>
      <c r="E18103" s="408">
        <v>3.4799999999999998E-2</v>
      </c>
      <c r="F18103" s="409">
        <v>44011.424363425926</v>
      </c>
      <c r="G18103" s="408">
        <v>0</v>
      </c>
    </row>
    <row r="18104" spans="1:7" ht="15" x14ac:dyDescent="0.2">
      <c r="A18104" s="407" t="s">
        <v>28481</v>
      </c>
      <c r="B18104" s="407" t="s">
        <v>28482</v>
      </c>
      <c r="C18104" s="408">
        <v>0</v>
      </c>
      <c r="D18104" s="408">
        <v>0.10970000000000001</v>
      </c>
      <c r="E18104" s="408">
        <v>0.10970000000000001</v>
      </c>
      <c r="F18104" s="409">
        <v>45910.270925925928</v>
      </c>
      <c r="G18104" s="408">
        <v>160</v>
      </c>
    </row>
    <row r="18105" spans="1:7" ht="15" x14ac:dyDescent="0.2">
      <c r="A18105" s="407" t="s">
        <v>28483</v>
      </c>
      <c r="B18105" s="407" t="s">
        <v>28484</v>
      </c>
      <c r="C18105" s="408">
        <v>0</v>
      </c>
      <c r="D18105" s="408">
        <v>2.98E-2</v>
      </c>
      <c r="E18105" s="408">
        <v>2.98E-2</v>
      </c>
      <c r="F18105" s="409">
        <v>45134.451342592591</v>
      </c>
      <c r="G18105" s="408">
        <v>182</v>
      </c>
    </row>
    <row r="18106" spans="1:7" ht="15" x14ac:dyDescent="0.2">
      <c r="A18106" s="407" t="s">
        <v>28485</v>
      </c>
      <c r="B18106" s="407" t="s">
        <v>28486</v>
      </c>
      <c r="C18106" s="408">
        <v>0</v>
      </c>
      <c r="D18106" s="408">
        <v>0.1176</v>
      </c>
      <c r="E18106" s="408">
        <v>0.1176</v>
      </c>
      <c r="F18106" s="409">
        <v>45134.443229166667</v>
      </c>
      <c r="G18106" s="408">
        <v>398</v>
      </c>
    </row>
    <row r="18107" spans="1:7" ht="15" x14ac:dyDescent="0.2">
      <c r="A18107" s="407" t="s">
        <v>28487</v>
      </c>
      <c r="B18107" s="407" t="s">
        <v>28488</v>
      </c>
      <c r="C18107" s="408">
        <v>0</v>
      </c>
      <c r="D18107" s="408">
        <v>0.11559999999999999</v>
      </c>
      <c r="E18107" s="408">
        <v>0.11559999999999999</v>
      </c>
      <c r="F18107" s="409">
        <v>45947.26295138889</v>
      </c>
      <c r="G18107" s="408">
        <v>0</v>
      </c>
    </row>
    <row r="18108" spans="1:7" ht="15" x14ac:dyDescent="0.2">
      <c r="A18108" s="407" t="s">
        <v>39157</v>
      </c>
      <c r="B18108" s="407" t="s">
        <v>39158</v>
      </c>
      <c r="C18108" s="408">
        <v>0</v>
      </c>
      <c r="D18108" s="408">
        <v>0.09</v>
      </c>
      <c r="E18108" s="408">
        <v>0.09</v>
      </c>
      <c r="F18108" s="409">
        <v>44964.465995370374</v>
      </c>
      <c r="G18108" s="408">
        <v>0</v>
      </c>
    </row>
    <row r="18109" spans="1:7" ht="15" x14ac:dyDescent="0.25">
      <c r="A18109" s="407" t="s">
        <v>28489</v>
      </c>
      <c r="B18109" s="407" t="s">
        <v>28490</v>
      </c>
      <c r="C18109" s="406"/>
      <c r="D18109" s="408">
        <v>3.0700000000000002E-2</v>
      </c>
      <c r="E18109" s="408">
        <v>3.0700000000000002E-2</v>
      </c>
      <c r="F18109" s="409">
        <v>43965.451180555552</v>
      </c>
      <c r="G18109" s="408">
        <v>0</v>
      </c>
    </row>
    <row r="18110" spans="1:7" ht="15" x14ac:dyDescent="0.25">
      <c r="A18110" s="407" t="s">
        <v>28491</v>
      </c>
      <c r="B18110" s="407" t="s">
        <v>28492</v>
      </c>
      <c r="C18110" s="406"/>
      <c r="D18110" s="408">
        <v>0.1125</v>
      </c>
      <c r="E18110" s="408">
        <v>0.1125</v>
      </c>
      <c r="F18110" s="409">
        <v>43965.451319444444</v>
      </c>
      <c r="G18110" s="408">
        <v>0</v>
      </c>
    </row>
    <row r="18111" spans="1:7" ht="15" x14ac:dyDescent="0.2">
      <c r="A18111" s="407" t="s">
        <v>28493</v>
      </c>
      <c r="B18111" s="407" t="s">
        <v>28494</v>
      </c>
      <c r="C18111" s="408">
        <v>0</v>
      </c>
      <c r="D18111" s="408">
        <v>0.14130000000000001</v>
      </c>
      <c r="E18111" s="408">
        <v>0.14130000000000001</v>
      </c>
      <c r="F18111" s="409">
        <v>46084.506840277776</v>
      </c>
      <c r="G18111" s="408">
        <v>0</v>
      </c>
    </row>
    <row r="18112" spans="1:7" ht="15" x14ac:dyDescent="0.2">
      <c r="A18112" s="407" t="s">
        <v>28495</v>
      </c>
      <c r="B18112" s="407" t="s">
        <v>28496</v>
      </c>
      <c r="C18112" s="408">
        <v>0</v>
      </c>
      <c r="D18112" s="408">
        <v>0.11799999999999999</v>
      </c>
      <c r="E18112" s="408">
        <v>0.11799999999999999</v>
      </c>
      <c r="F18112" s="409">
        <v>45134.44295138889</v>
      </c>
      <c r="G18112" s="408">
        <v>0</v>
      </c>
    </row>
    <row r="18113" spans="1:7" ht="15" x14ac:dyDescent="0.2">
      <c r="A18113" s="407" t="s">
        <v>28497</v>
      </c>
      <c r="B18113" s="407" t="s">
        <v>28498</v>
      </c>
      <c r="C18113" s="408">
        <v>0</v>
      </c>
      <c r="D18113" s="408">
        <v>2.0299999999999999E-2</v>
      </c>
      <c r="E18113" s="408">
        <v>2.0299999999999999E-2</v>
      </c>
      <c r="F18113" s="409">
        <v>43965.451724537037</v>
      </c>
      <c r="G18113" s="408">
        <v>0</v>
      </c>
    </row>
    <row r="18114" spans="1:7" ht="15" x14ac:dyDescent="0.25">
      <c r="A18114" s="407" t="s">
        <v>28499</v>
      </c>
      <c r="B18114" s="407" t="s">
        <v>28500</v>
      </c>
      <c r="C18114" s="406"/>
      <c r="D18114" s="408">
        <v>0.10299999999999999</v>
      </c>
      <c r="E18114" s="408">
        <v>0.10299999999999999</v>
      </c>
      <c r="F18114" s="409">
        <v>43965.507060185184</v>
      </c>
      <c r="G18114" s="408">
        <v>0</v>
      </c>
    </row>
    <row r="18115" spans="1:7" ht="15" x14ac:dyDescent="0.2">
      <c r="A18115" s="407" t="s">
        <v>28501</v>
      </c>
      <c r="B18115" s="407" t="s">
        <v>28502</v>
      </c>
      <c r="C18115" s="408">
        <v>0</v>
      </c>
      <c r="D18115" s="408">
        <v>2.2100000000000002E-2</v>
      </c>
      <c r="E18115" s="408">
        <v>2.2100000000000002E-2</v>
      </c>
      <c r="F18115" s="409">
        <v>45134.443171296298</v>
      </c>
      <c r="G18115" s="408">
        <v>185</v>
      </c>
    </row>
    <row r="18116" spans="1:7" ht="15" x14ac:dyDescent="0.2">
      <c r="A18116" s="407" t="s">
        <v>28503</v>
      </c>
      <c r="B18116" s="407" t="s">
        <v>28504</v>
      </c>
      <c r="C18116" s="408">
        <v>0</v>
      </c>
      <c r="D18116" s="408">
        <v>2.5000000000000001E-2</v>
      </c>
      <c r="E18116" s="408">
        <v>2.5000000000000001E-2</v>
      </c>
      <c r="F18116" s="409">
        <v>45134.442986111113</v>
      </c>
      <c r="G18116" s="408">
        <v>0</v>
      </c>
    </row>
    <row r="18117" spans="1:7" ht="15" x14ac:dyDescent="0.2">
      <c r="A18117" s="407" t="s">
        <v>28505</v>
      </c>
      <c r="B18117" s="407" t="s">
        <v>28506</v>
      </c>
      <c r="C18117" s="408">
        <v>0</v>
      </c>
      <c r="D18117" s="408">
        <v>0.27760000000000001</v>
      </c>
      <c r="E18117" s="408">
        <v>0.27760000000000001</v>
      </c>
      <c r="F18117" s="409">
        <v>44222.509629629632</v>
      </c>
      <c r="G18117" s="408">
        <v>0</v>
      </c>
    </row>
    <row r="18118" spans="1:7" ht="15" x14ac:dyDescent="0.25">
      <c r="A18118" s="407" t="s">
        <v>28507</v>
      </c>
      <c r="B18118" s="407" t="s">
        <v>28508</v>
      </c>
      <c r="C18118" s="406"/>
      <c r="D18118" s="408">
        <v>0.20760000000000001</v>
      </c>
      <c r="E18118" s="408">
        <v>0.20760000000000001</v>
      </c>
      <c r="F18118" s="409">
        <v>44011.420567129629</v>
      </c>
      <c r="G18118" s="408">
        <v>0</v>
      </c>
    </row>
    <row r="18119" spans="1:7" ht="15" x14ac:dyDescent="0.25">
      <c r="A18119" s="407" t="s">
        <v>28509</v>
      </c>
      <c r="B18119" s="407" t="s">
        <v>28510</v>
      </c>
      <c r="C18119" s="406"/>
      <c r="D18119" s="408">
        <v>0.30270000000000002</v>
      </c>
      <c r="E18119" s="408">
        <v>0.30270000000000002</v>
      </c>
      <c r="F18119" s="409">
        <v>44011.420694444445</v>
      </c>
      <c r="G18119" s="408">
        <v>0</v>
      </c>
    </row>
    <row r="18120" spans="1:7" ht="15" x14ac:dyDescent="0.2">
      <c r="A18120" s="407" t="s">
        <v>28511</v>
      </c>
      <c r="B18120" s="407" t="s">
        <v>28512</v>
      </c>
      <c r="C18120" s="408">
        <v>0</v>
      </c>
      <c r="D18120" s="408">
        <v>0.5363</v>
      </c>
      <c r="E18120" s="408">
        <v>0.5363</v>
      </c>
      <c r="F18120" s="409">
        <v>45134.442881944444</v>
      </c>
      <c r="G18120" s="408">
        <v>0</v>
      </c>
    </row>
    <row r="18121" spans="1:7" ht="15" x14ac:dyDescent="0.25">
      <c r="A18121" s="407" t="s">
        <v>39159</v>
      </c>
      <c r="B18121" s="407" t="s">
        <v>39160</v>
      </c>
      <c r="C18121" s="406"/>
      <c r="D18121" s="406"/>
      <c r="E18121" s="406"/>
      <c r="F18121" s="409">
        <v>43381.720011574071</v>
      </c>
      <c r="G18121" s="408">
        <v>0</v>
      </c>
    </row>
    <row r="18122" spans="1:7" ht="15" x14ac:dyDescent="0.2">
      <c r="A18122" s="407" t="s">
        <v>28513</v>
      </c>
      <c r="B18122" s="407" t="s">
        <v>28514</v>
      </c>
      <c r="C18122" s="408">
        <v>0</v>
      </c>
      <c r="D18122" s="408">
        <v>6.25E-2</v>
      </c>
      <c r="E18122" s="408">
        <v>6.25E-2</v>
      </c>
      <c r="F18122" s="409">
        <v>45889.334293981483</v>
      </c>
      <c r="G18122" s="408">
        <v>0</v>
      </c>
    </row>
    <row r="18123" spans="1:7" ht="15" x14ac:dyDescent="0.2">
      <c r="A18123" s="407" t="s">
        <v>28515</v>
      </c>
      <c r="B18123" s="407" t="s">
        <v>28516</v>
      </c>
      <c r="C18123" s="408">
        <v>0</v>
      </c>
      <c r="D18123" s="408">
        <v>7.8700000000000006E-2</v>
      </c>
      <c r="E18123" s="408">
        <v>7.8700000000000006E-2</v>
      </c>
      <c r="F18123" s="409">
        <v>44525.615787037037</v>
      </c>
      <c r="G18123" s="408">
        <v>0</v>
      </c>
    </row>
    <row r="18124" spans="1:7" ht="15" x14ac:dyDescent="0.2">
      <c r="A18124" s="407" t="s">
        <v>28517</v>
      </c>
      <c r="B18124" s="407" t="s">
        <v>28518</v>
      </c>
      <c r="C18124" s="408">
        <v>0</v>
      </c>
      <c r="D18124" s="408">
        <v>2.5165E-2</v>
      </c>
      <c r="E18124" s="408">
        <v>2.5165E-2</v>
      </c>
      <c r="F18124" s="409">
        <v>45134.442928240744</v>
      </c>
      <c r="G18124" s="408">
        <v>2143</v>
      </c>
    </row>
    <row r="18125" spans="1:7" ht="15" x14ac:dyDescent="0.2">
      <c r="A18125" s="407" t="s">
        <v>28519</v>
      </c>
      <c r="B18125" s="407" t="s">
        <v>28520</v>
      </c>
      <c r="C18125" s="408">
        <v>0</v>
      </c>
      <c r="D18125" s="408">
        <v>6.5500000000000003E-2</v>
      </c>
      <c r="E18125" s="408">
        <v>6.5500000000000003E-2</v>
      </c>
      <c r="F18125" s="409">
        <v>44222.508657407408</v>
      </c>
      <c r="G18125" s="408">
        <v>55</v>
      </c>
    </row>
    <row r="18126" spans="1:7" ht="15" x14ac:dyDescent="0.2">
      <c r="A18126" s="407" t="s">
        <v>28521</v>
      </c>
      <c r="B18126" s="407" t="s">
        <v>28522</v>
      </c>
      <c r="C18126" s="408">
        <v>0</v>
      </c>
      <c r="D18126" s="408">
        <v>0.96499999999999997</v>
      </c>
      <c r="E18126" s="408">
        <v>0.96499999999999997</v>
      </c>
      <c r="F18126" s="409">
        <v>45889.335312499999</v>
      </c>
      <c r="G18126" s="408">
        <v>0</v>
      </c>
    </row>
    <row r="18127" spans="1:7" ht="15" x14ac:dyDescent="0.2">
      <c r="A18127" s="407" t="s">
        <v>28523</v>
      </c>
      <c r="B18127" s="407" t="s">
        <v>28524</v>
      </c>
      <c r="C18127" s="408">
        <v>0</v>
      </c>
      <c r="D18127" s="408">
        <v>6.5300727032385986E-2</v>
      </c>
      <c r="E18127" s="408">
        <v>6.5300727032385986E-2</v>
      </c>
      <c r="F18127" s="409">
        <v>45134.443449074075</v>
      </c>
      <c r="G18127" s="408">
        <v>292</v>
      </c>
    </row>
    <row r="18128" spans="1:7" ht="15" x14ac:dyDescent="0.2">
      <c r="A18128" s="407" t="s">
        <v>28525</v>
      </c>
      <c r="B18128" s="407" t="s">
        <v>28526</v>
      </c>
      <c r="C18128" s="408">
        <v>0</v>
      </c>
      <c r="D18128" s="408">
        <v>0.14899999999999999</v>
      </c>
      <c r="E18128" s="408">
        <v>0.14899999999999999</v>
      </c>
      <c r="F18128" s="409">
        <v>45881.277592592596</v>
      </c>
      <c r="G18128" s="408">
        <v>0</v>
      </c>
    </row>
    <row r="18129" spans="1:7" ht="15" x14ac:dyDescent="0.2">
      <c r="A18129" s="407" t="s">
        <v>28527</v>
      </c>
      <c r="B18129" s="407" t="s">
        <v>28528</v>
      </c>
      <c r="C18129" s="408">
        <v>0</v>
      </c>
      <c r="D18129" s="408">
        <v>5.1999999999999998E-2</v>
      </c>
      <c r="E18129" s="408">
        <v>5.1999999999999998E-2</v>
      </c>
      <c r="F18129" s="409">
        <v>45889.335706018515</v>
      </c>
      <c r="G18129" s="408">
        <v>0</v>
      </c>
    </row>
    <row r="18130" spans="1:7" ht="15" x14ac:dyDescent="0.2">
      <c r="A18130" s="407" t="s">
        <v>28529</v>
      </c>
      <c r="B18130" s="407" t="s">
        <v>28530</v>
      </c>
      <c r="C18130" s="408">
        <v>0</v>
      </c>
      <c r="D18130" s="408">
        <v>8.6499999999999994E-2</v>
      </c>
      <c r="E18130" s="408">
        <v>8.6499999999999994E-2</v>
      </c>
      <c r="F18130" s="409">
        <v>45889.334699074076</v>
      </c>
      <c r="G18130" s="408">
        <v>0</v>
      </c>
    </row>
    <row r="18131" spans="1:7" ht="15" x14ac:dyDescent="0.2">
      <c r="A18131" s="407" t="s">
        <v>28531</v>
      </c>
      <c r="B18131" s="407" t="s">
        <v>28532</v>
      </c>
      <c r="C18131" s="408">
        <v>0</v>
      </c>
      <c r="D18131" s="408">
        <v>0.1076</v>
      </c>
      <c r="E18131" s="408">
        <v>0.1076</v>
      </c>
      <c r="F18131" s="409">
        <v>45134.443715277775</v>
      </c>
      <c r="G18131" s="408">
        <v>1139</v>
      </c>
    </row>
    <row r="18132" spans="1:7" ht="15" x14ac:dyDescent="0.2">
      <c r="A18132" s="407" t="s">
        <v>28533</v>
      </c>
      <c r="B18132" s="407" t="s">
        <v>28534</v>
      </c>
      <c r="C18132" s="408">
        <v>0</v>
      </c>
      <c r="D18132" s="408">
        <v>9.6000000000000002E-2</v>
      </c>
      <c r="E18132" s="408">
        <v>9.6000000000000002E-2</v>
      </c>
      <c r="F18132" s="409">
        <v>45124.37939814815</v>
      </c>
      <c r="G18132" s="408">
        <v>0</v>
      </c>
    </row>
    <row r="18133" spans="1:7" ht="15" x14ac:dyDescent="0.2">
      <c r="A18133" s="407" t="s">
        <v>39161</v>
      </c>
      <c r="B18133" s="407" t="s">
        <v>39162</v>
      </c>
      <c r="C18133" s="408">
        <v>0</v>
      </c>
      <c r="D18133" s="408">
        <v>1.7000000000000001E-2</v>
      </c>
      <c r="E18133" s="408">
        <v>1.7000000000000001E-2</v>
      </c>
      <c r="F18133" s="409">
        <v>43347.46675925926</v>
      </c>
      <c r="G18133" s="408">
        <v>0</v>
      </c>
    </row>
    <row r="18134" spans="1:7" ht="15" x14ac:dyDescent="0.25">
      <c r="A18134" s="407" t="s">
        <v>28535</v>
      </c>
      <c r="B18134" s="407" t="s">
        <v>28536</v>
      </c>
      <c r="C18134" s="406"/>
      <c r="D18134" s="408">
        <v>0.14230000000000001</v>
      </c>
      <c r="E18134" s="408">
        <v>0.14230000000000001</v>
      </c>
      <c r="F18134" s="409">
        <v>43964.451145833336</v>
      </c>
      <c r="G18134" s="408">
        <v>0</v>
      </c>
    </row>
    <row r="18135" spans="1:7" ht="15" x14ac:dyDescent="0.2">
      <c r="A18135" s="407" t="s">
        <v>28537</v>
      </c>
      <c r="B18135" s="407" t="s">
        <v>28538</v>
      </c>
      <c r="C18135" s="408">
        <v>0</v>
      </c>
      <c r="D18135" s="408">
        <v>0.10979999999999999</v>
      </c>
      <c r="E18135" s="408">
        <v>0.10979999999999999</v>
      </c>
      <c r="F18135" s="409">
        <v>45134.443622685183</v>
      </c>
      <c r="G18135" s="408">
        <v>200</v>
      </c>
    </row>
    <row r="18136" spans="1:7" ht="15" x14ac:dyDescent="0.2">
      <c r="A18136" s="407" t="s">
        <v>28539</v>
      </c>
      <c r="B18136" s="407" t="s">
        <v>28540</v>
      </c>
      <c r="C18136" s="408">
        <v>0</v>
      </c>
      <c r="D18136" s="408">
        <v>0.17100000000000001</v>
      </c>
      <c r="E18136" s="408">
        <v>0.17100000000000001</v>
      </c>
      <c r="F18136" s="409">
        <v>43965.327569444446</v>
      </c>
      <c r="G18136" s="408">
        <v>0</v>
      </c>
    </row>
    <row r="18137" spans="1:7" ht="15" x14ac:dyDescent="0.2">
      <c r="A18137" s="407" t="s">
        <v>28541</v>
      </c>
      <c r="B18137" s="407" t="s">
        <v>28542</v>
      </c>
      <c r="C18137" s="408">
        <v>0</v>
      </c>
      <c r="D18137" s="408">
        <v>0.112</v>
      </c>
      <c r="E18137" s="408">
        <v>0.112</v>
      </c>
      <c r="F18137" s="409">
        <v>43965.327766203707</v>
      </c>
      <c r="G18137" s="408">
        <v>0</v>
      </c>
    </row>
    <row r="18138" spans="1:7" ht="15" x14ac:dyDescent="0.2">
      <c r="A18138" s="407" t="s">
        <v>28543</v>
      </c>
      <c r="B18138" s="407" t="s">
        <v>28544</v>
      </c>
      <c r="C18138" s="408">
        <v>0</v>
      </c>
      <c r="D18138" s="408">
        <v>6.6000000000000003E-2</v>
      </c>
      <c r="E18138" s="408">
        <v>6.6000000000000003E-2</v>
      </c>
      <c r="F18138" s="409">
        <v>45134.451053240744</v>
      </c>
      <c r="G18138" s="408">
        <v>266</v>
      </c>
    </row>
    <row r="18139" spans="1:7" ht="15" x14ac:dyDescent="0.2">
      <c r="A18139" s="407" t="s">
        <v>28545</v>
      </c>
      <c r="B18139" s="407" t="s">
        <v>28546</v>
      </c>
      <c r="C18139" s="408">
        <v>0</v>
      </c>
      <c r="D18139" s="408">
        <v>0.05</v>
      </c>
      <c r="E18139" s="408">
        <v>0.05</v>
      </c>
      <c r="F18139" s="409">
        <v>44222.507673611108</v>
      </c>
      <c r="G18139" s="408">
        <v>0</v>
      </c>
    </row>
    <row r="18140" spans="1:7" ht="15" x14ac:dyDescent="0.2">
      <c r="A18140" s="407" t="s">
        <v>28547</v>
      </c>
      <c r="B18140" s="407" t="s">
        <v>28548</v>
      </c>
      <c r="C18140" s="408">
        <v>0</v>
      </c>
      <c r="D18140" s="408">
        <v>0.19008</v>
      </c>
      <c r="E18140" s="408">
        <v>0.19008</v>
      </c>
      <c r="F18140" s="409">
        <v>44222.508321759262</v>
      </c>
      <c r="G18140" s="408">
        <v>0</v>
      </c>
    </row>
    <row r="18141" spans="1:7" ht="15" x14ac:dyDescent="0.2">
      <c r="A18141" s="407" t="s">
        <v>28549</v>
      </c>
      <c r="B18141" s="407" t="s">
        <v>28550</v>
      </c>
      <c r="C18141" s="408">
        <v>0</v>
      </c>
      <c r="D18141" s="408">
        <v>0.74</v>
      </c>
      <c r="E18141" s="408">
        <v>0.74</v>
      </c>
      <c r="F18141" s="409">
        <v>45134.458460648151</v>
      </c>
      <c r="G18141" s="408">
        <v>0</v>
      </c>
    </row>
    <row r="18142" spans="1:7" ht="15" x14ac:dyDescent="0.2">
      <c r="A18142" s="407" t="s">
        <v>39163</v>
      </c>
      <c r="B18142" s="407" t="s">
        <v>39164</v>
      </c>
      <c r="C18142" s="408">
        <v>0</v>
      </c>
      <c r="D18142" s="408">
        <v>10.74</v>
      </c>
      <c r="E18142" s="408">
        <v>10.74</v>
      </c>
      <c r="F18142" s="409">
        <v>43032.661030092589</v>
      </c>
      <c r="G18142" s="408">
        <v>0</v>
      </c>
    </row>
    <row r="18143" spans="1:7" ht="15" x14ac:dyDescent="0.2">
      <c r="A18143" s="407" t="s">
        <v>28551</v>
      </c>
      <c r="B18143" s="407" t="s">
        <v>28552</v>
      </c>
      <c r="C18143" s="408">
        <v>0</v>
      </c>
      <c r="D18143" s="408">
        <v>1.21E-2</v>
      </c>
      <c r="E18143" s="408">
        <v>1.21E-2</v>
      </c>
      <c r="F18143" s="409">
        <v>45134.468113425923</v>
      </c>
      <c r="G18143" s="408">
        <v>998</v>
      </c>
    </row>
    <row r="18144" spans="1:7" ht="15" x14ac:dyDescent="0.2">
      <c r="A18144" s="407" t="s">
        <v>28553</v>
      </c>
      <c r="B18144" s="407" t="s">
        <v>28554</v>
      </c>
      <c r="C18144" s="408">
        <v>0</v>
      </c>
      <c r="D18144" s="408">
        <v>3.7400000000000003E-2</v>
      </c>
      <c r="E18144" s="408">
        <v>3.7400000000000003E-2</v>
      </c>
      <c r="F18144" s="409">
        <v>45134.468842592592</v>
      </c>
      <c r="G18144" s="408">
        <v>210</v>
      </c>
    </row>
    <row r="18145" spans="1:7" ht="15" x14ac:dyDescent="0.2">
      <c r="A18145" s="407" t="s">
        <v>28555</v>
      </c>
      <c r="B18145" s="407" t="s">
        <v>28556</v>
      </c>
      <c r="C18145" s="408">
        <v>0</v>
      </c>
      <c r="D18145" s="408">
        <v>1.37E-2</v>
      </c>
      <c r="E18145" s="408">
        <v>1.37E-2</v>
      </c>
      <c r="F18145" s="409">
        <v>45134.468495370369</v>
      </c>
      <c r="G18145" s="408">
        <v>258</v>
      </c>
    </row>
    <row r="18146" spans="1:7" ht="15" x14ac:dyDescent="0.2">
      <c r="A18146" s="407" t="s">
        <v>28557</v>
      </c>
      <c r="B18146" s="407" t="s">
        <v>28558</v>
      </c>
      <c r="C18146" s="408">
        <v>0</v>
      </c>
      <c r="D18146" s="408">
        <v>4.0599999999999997E-2</v>
      </c>
      <c r="E18146" s="408">
        <v>4.0599999999999997E-2</v>
      </c>
      <c r="F18146" s="409">
        <v>45134.468541666669</v>
      </c>
      <c r="G18146" s="408">
        <v>0</v>
      </c>
    </row>
    <row r="18147" spans="1:7" ht="15" x14ac:dyDescent="0.2">
      <c r="A18147" s="407" t="s">
        <v>28559</v>
      </c>
      <c r="B18147" s="407" t="s">
        <v>28560</v>
      </c>
      <c r="C18147" s="408">
        <v>0</v>
      </c>
      <c r="D18147" s="408">
        <v>4.3200000000000002E-2</v>
      </c>
      <c r="E18147" s="408">
        <v>4.3200000000000002E-2</v>
      </c>
      <c r="F18147" s="409">
        <v>45134.468668981484</v>
      </c>
      <c r="G18147" s="408">
        <v>499</v>
      </c>
    </row>
    <row r="18148" spans="1:7" ht="15" x14ac:dyDescent="0.2">
      <c r="A18148" s="407" t="s">
        <v>28561</v>
      </c>
      <c r="B18148" s="407" t="s">
        <v>28562</v>
      </c>
      <c r="C18148" s="408">
        <v>0</v>
      </c>
      <c r="D18148" s="408">
        <v>2.70875E-2</v>
      </c>
      <c r="E18148" s="408">
        <v>2.70875E-2</v>
      </c>
      <c r="F18148" s="409">
        <v>44881.450138888889</v>
      </c>
      <c r="G18148" s="408">
        <v>0</v>
      </c>
    </row>
    <row r="18149" spans="1:7" ht="15" x14ac:dyDescent="0.2">
      <c r="A18149" s="407" t="s">
        <v>28563</v>
      </c>
      <c r="B18149" s="407" t="s">
        <v>28564</v>
      </c>
      <c r="C18149" s="408">
        <v>0</v>
      </c>
      <c r="D18149" s="408">
        <v>1.84E-2</v>
      </c>
      <c r="E18149" s="408">
        <v>1.84E-2</v>
      </c>
      <c r="F18149" s="409">
        <v>44881.450277777774</v>
      </c>
      <c r="G18149" s="408">
        <v>0</v>
      </c>
    </row>
    <row r="18150" spans="1:7" ht="15" x14ac:dyDescent="0.2">
      <c r="A18150" s="407" t="s">
        <v>28565</v>
      </c>
      <c r="B18150" s="407" t="s">
        <v>28566</v>
      </c>
      <c r="C18150" s="408">
        <v>0</v>
      </c>
      <c r="D18150" s="408">
        <v>1.4200000000000001E-2</v>
      </c>
      <c r="E18150" s="408">
        <v>1.4200000000000001E-2</v>
      </c>
      <c r="F18150" s="409">
        <v>43965.333692129629</v>
      </c>
      <c r="G18150" s="408">
        <v>0</v>
      </c>
    </row>
    <row r="18151" spans="1:7" ht="15" x14ac:dyDescent="0.2">
      <c r="A18151" s="407" t="s">
        <v>28567</v>
      </c>
      <c r="B18151" s="407" t="s">
        <v>28568</v>
      </c>
      <c r="C18151" s="408">
        <v>0</v>
      </c>
      <c r="D18151" s="408">
        <v>7.9017264276228412E-3</v>
      </c>
      <c r="E18151" s="408">
        <v>7.9017264276228412E-3</v>
      </c>
      <c r="F18151" s="409">
        <v>45134.468090277776</v>
      </c>
      <c r="G18151" s="408">
        <v>585</v>
      </c>
    </row>
    <row r="18152" spans="1:7" ht="15" x14ac:dyDescent="0.2">
      <c r="A18152" s="407" t="s">
        <v>28569</v>
      </c>
      <c r="B18152" s="407" t="s">
        <v>28570</v>
      </c>
      <c r="C18152" s="408">
        <v>0</v>
      </c>
      <c r="D18152" s="408">
        <v>3.9899999999999998E-2</v>
      </c>
      <c r="E18152" s="408">
        <v>3.9899999999999998E-2</v>
      </c>
      <c r="F18152" s="409">
        <v>45889.337187500001</v>
      </c>
      <c r="G18152" s="408">
        <v>0</v>
      </c>
    </row>
    <row r="18153" spans="1:7" ht="15" x14ac:dyDescent="0.2">
      <c r="A18153" s="407" t="s">
        <v>39165</v>
      </c>
      <c r="B18153" s="407" t="s">
        <v>39166</v>
      </c>
      <c r="C18153" s="408">
        <v>0</v>
      </c>
      <c r="D18153" s="408">
        <v>1.9E-2</v>
      </c>
      <c r="E18153" s="408">
        <v>1.9E-2</v>
      </c>
      <c r="F18153" s="409">
        <v>43347.464039351849</v>
      </c>
      <c r="G18153" s="408">
        <v>0</v>
      </c>
    </row>
    <row r="18154" spans="1:7" ht="15" x14ac:dyDescent="0.2">
      <c r="A18154" s="407" t="s">
        <v>28571</v>
      </c>
      <c r="B18154" s="407" t="s">
        <v>28572</v>
      </c>
      <c r="C18154" s="408">
        <v>0</v>
      </c>
      <c r="D18154" s="408">
        <v>2.2679999999999999E-2</v>
      </c>
      <c r="E18154" s="408">
        <v>2.2679999999999999E-2</v>
      </c>
      <c r="F18154" s="409">
        <v>45134.468599537038</v>
      </c>
      <c r="G18154" s="408">
        <v>359</v>
      </c>
    </row>
    <row r="18155" spans="1:7" ht="15" x14ac:dyDescent="0.2">
      <c r="A18155" s="407" t="s">
        <v>28573</v>
      </c>
      <c r="B18155" s="407" t="s">
        <v>28574</v>
      </c>
      <c r="C18155" s="408">
        <v>0</v>
      </c>
      <c r="D18155" s="408">
        <v>2.6499999999999999E-2</v>
      </c>
      <c r="E18155" s="408">
        <v>2.6499999999999999E-2</v>
      </c>
      <c r="F18155" s="409">
        <v>45134.468784722223</v>
      </c>
      <c r="G18155" s="408">
        <v>100</v>
      </c>
    </row>
    <row r="18156" spans="1:7" ht="15" x14ac:dyDescent="0.25">
      <c r="A18156" s="407" t="s">
        <v>28575</v>
      </c>
      <c r="B18156" s="407" t="s">
        <v>28576</v>
      </c>
      <c r="C18156" s="406"/>
      <c r="D18156" s="408">
        <v>52.77</v>
      </c>
      <c r="E18156" s="408">
        <v>52.77</v>
      </c>
      <c r="F18156" s="409">
        <v>43032.661226851851</v>
      </c>
      <c r="G18156" s="408">
        <v>0</v>
      </c>
    </row>
    <row r="18157" spans="1:7" ht="15" x14ac:dyDescent="0.2">
      <c r="A18157" s="407" t="s">
        <v>28577</v>
      </c>
      <c r="B18157" s="407" t="s">
        <v>28578</v>
      </c>
      <c r="C18157" s="408">
        <v>0</v>
      </c>
      <c r="D18157" s="408">
        <v>5.3699999999999998E-2</v>
      </c>
      <c r="E18157" s="408">
        <v>5.3699999999999998E-2</v>
      </c>
      <c r="F18157" s="409">
        <v>43965.334513888891</v>
      </c>
      <c r="G18157" s="408">
        <v>0</v>
      </c>
    </row>
    <row r="18158" spans="1:7" ht="15" x14ac:dyDescent="0.2">
      <c r="A18158" s="407" t="s">
        <v>28579</v>
      </c>
      <c r="B18158" s="407" t="s">
        <v>28580</v>
      </c>
      <c r="C18158" s="408">
        <v>0</v>
      </c>
      <c r="D18158" s="408">
        <v>1.4E-2</v>
      </c>
      <c r="E18158" s="408">
        <v>1.4E-2</v>
      </c>
      <c r="F18158" s="409">
        <v>45134.468622685185</v>
      </c>
      <c r="G18158" s="408">
        <v>557</v>
      </c>
    </row>
    <row r="18159" spans="1:7" ht="15" x14ac:dyDescent="0.2">
      <c r="A18159" s="407" t="s">
        <v>28581</v>
      </c>
      <c r="B18159" s="407" t="s">
        <v>28582</v>
      </c>
      <c r="C18159" s="408">
        <v>0</v>
      </c>
      <c r="D18159" s="408">
        <v>1.11E-2</v>
      </c>
      <c r="E18159" s="408">
        <v>1.11E-2</v>
      </c>
      <c r="F18159" s="409">
        <v>43965.442060185182</v>
      </c>
      <c r="G18159" s="408">
        <v>0</v>
      </c>
    </row>
    <row r="18160" spans="1:7" ht="15" x14ac:dyDescent="0.2">
      <c r="A18160" s="407" t="s">
        <v>28583</v>
      </c>
      <c r="B18160" s="407" t="s">
        <v>28584</v>
      </c>
      <c r="C18160" s="408">
        <v>0</v>
      </c>
      <c r="D18160" s="408">
        <v>18.84</v>
      </c>
      <c r="E18160" s="408">
        <v>18.84</v>
      </c>
      <c r="F18160" s="409">
        <v>42926.722291666665</v>
      </c>
      <c r="G18160" s="408">
        <v>0</v>
      </c>
    </row>
    <row r="18161" spans="1:7" ht="15" x14ac:dyDescent="0.2">
      <c r="A18161" s="407" t="s">
        <v>28585</v>
      </c>
      <c r="B18161" s="407" t="s">
        <v>28586</v>
      </c>
      <c r="C18161" s="408">
        <v>0</v>
      </c>
      <c r="D18161" s="408">
        <v>7.0999999999999994E-2</v>
      </c>
      <c r="E18161" s="408">
        <v>7.0999999999999994E-2</v>
      </c>
      <c r="F18161" s="409">
        <v>45889.335879629631</v>
      </c>
      <c r="G18161" s="408">
        <v>0</v>
      </c>
    </row>
    <row r="18162" spans="1:7" ht="15" x14ac:dyDescent="0.2">
      <c r="A18162" s="407" t="s">
        <v>28587</v>
      </c>
      <c r="B18162" s="407" t="s">
        <v>28588</v>
      </c>
      <c r="C18162" s="408">
        <v>0</v>
      </c>
      <c r="D18162" s="408">
        <v>2.3099999999999999E-2</v>
      </c>
      <c r="E18162" s="408">
        <v>2.3099999999999999E-2</v>
      </c>
      <c r="F18162" s="409">
        <v>43965.448206018518</v>
      </c>
      <c r="G18162" s="408">
        <v>0</v>
      </c>
    </row>
    <row r="18163" spans="1:7" ht="15" x14ac:dyDescent="0.2">
      <c r="A18163" s="407" t="s">
        <v>28589</v>
      </c>
      <c r="B18163" s="407" t="s">
        <v>28590</v>
      </c>
      <c r="C18163" s="408">
        <v>0</v>
      </c>
      <c r="D18163" s="408">
        <v>5.8200000000000002E-2</v>
      </c>
      <c r="E18163" s="408">
        <v>5.8200000000000002E-2</v>
      </c>
      <c r="F18163" s="409">
        <v>45889.33693287037</v>
      </c>
      <c r="G18163" s="408">
        <v>0</v>
      </c>
    </row>
    <row r="18164" spans="1:7" ht="15" x14ac:dyDescent="0.2">
      <c r="A18164" s="407" t="s">
        <v>28591</v>
      </c>
      <c r="B18164" s="407" t="s">
        <v>28592</v>
      </c>
      <c r="C18164" s="408">
        <v>0</v>
      </c>
      <c r="D18164" s="408">
        <v>3.39E-2</v>
      </c>
      <c r="E18164" s="408">
        <v>3.39E-2</v>
      </c>
      <c r="F18164" s="409">
        <v>43965.448680555557</v>
      </c>
      <c r="G18164" s="408">
        <v>0</v>
      </c>
    </row>
    <row r="18165" spans="1:7" ht="15" x14ac:dyDescent="0.25">
      <c r="A18165" s="407" t="s">
        <v>28593</v>
      </c>
      <c r="B18165" s="407" t="s">
        <v>28594</v>
      </c>
      <c r="C18165" s="406"/>
      <c r="D18165" s="408">
        <v>2.1499999999999998E-2</v>
      </c>
      <c r="E18165" s="408">
        <v>2.1499999999999998E-2</v>
      </c>
      <c r="F18165" s="409">
        <v>43965.448819444442</v>
      </c>
      <c r="G18165" s="408">
        <v>0</v>
      </c>
    </row>
    <row r="18166" spans="1:7" ht="15" x14ac:dyDescent="0.2">
      <c r="A18166" s="407" t="s">
        <v>28595</v>
      </c>
      <c r="B18166" s="407" t="s">
        <v>28596</v>
      </c>
      <c r="C18166" s="408">
        <v>0</v>
      </c>
      <c r="D18166" s="408">
        <v>4.0800000000000003E-2</v>
      </c>
      <c r="E18166" s="408">
        <v>4.0800000000000003E-2</v>
      </c>
      <c r="F18166" s="409">
        <v>44867.374722222223</v>
      </c>
      <c r="G18166" s="408">
        <v>0</v>
      </c>
    </row>
    <row r="18167" spans="1:7" ht="15" x14ac:dyDescent="0.2">
      <c r="A18167" s="407" t="s">
        <v>28597</v>
      </c>
      <c r="B18167" s="407" t="s">
        <v>28598</v>
      </c>
      <c r="C18167" s="408">
        <v>0</v>
      </c>
      <c r="D18167" s="408">
        <v>1.2500000000000001E-2</v>
      </c>
      <c r="E18167" s="408">
        <v>1.2500000000000001E-2</v>
      </c>
      <c r="F18167" s="409">
        <v>45889.336724537039</v>
      </c>
      <c r="G18167" s="408">
        <v>0</v>
      </c>
    </row>
    <row r="18168" spans="1:7" ht="15" x14ac:dyDescent="0.25">
      <c r="A18168" s="407" t="s">
        <v>28599</v>
      </c>
      <c r="B18168" s="407" t="s">
        <v>28600</v>
      </c>
      <c r="C18168" s="406"/>
      <c r="D18168" s="408">
        <v>0.02</v>
      </c>
      <c r="E18168" s="408">
        <v>0.02</v>
      </c>
      <c r="F18168" s="409">
        <v>43965.465590277781</v>
      </c>
      <c r="G18168" s="408">
        <v>0</v>
      </c>
    </row>
    <row r="18169" spans="1:7" ht="15" x14ac:dyDescent="0.2">
      <c r="A18169" s="407" t="s">
        <v>28601</v>
      </c>
      <c r="B18169" s="407" t="s">
        <v>28602</v>
      </c>
      <c r="C18169" s="408">
        <v>0</v>
      </c>
      <c r="D18169" s="408">
        <v>2.2599999999999999E-2</v>
      </c>
      <c r="E18169" s="408">
        <v>2.2599999999999999E-2</v>
      </c>
      <c r="F18169" s="409">
        <v>44881.450567129628</v>
      </c>
      <c r="G18169" s="408">
        <v>0</v>
      </c>
    </row>
    <row r="18170" spans="1:7" ht="15" x14ac:dyDescent="0.2">
      <c r="A18170" s="407" t="s">
        <v>28603</v>
      </c>
      <c r="B18170" s="407" t="s">
        <v>28604</v>
      </c>
      <c r="C18170" s="408">
        <v>0</v>
      </c>
      <c r="D18170" s="408">
        <v>9.4999999999999998E-3</v>
      </c>
      <c r="E18170" s="408">
        <v>9.4999999999999998E-3</v>
      </c>
      <c r="F18170" s="409">
        <v>45238.370081018518</v>
      </c>
      <c r="G18170" s="408">
        <v>6285</v>
      </c>
    </row>
    <row r="18171" spans="1:7" ht="15" x14ac:dyDescent="0.2">
      <c r="A18171" s="407" t="s">
        <v>28605</v>
      </c>
      <c r="B18171" s="407" t="s">
        <v>28606</v>
      </c>
      <c r="C18171" s="408">
        <v>0</v>
      </c>
      <c r="D18171" s="408">
        <v>2.7799999999999998E-2</v>
      </c>
      <c r="E18171" s="408">
        <v>2.7799999999999998E-2</v>
      </c>
      <c r="F18171" s="409">
        <v>43965.46601851852</v>
      </c>
      <c r="G18171" s="408">
        <v>0</v>
      </c>
    </row>
    <row r="18172" spans="1:7" ht="15" x14ac:dyDescent="0.2">
      <c r="A18172" s="407" t="s">
        <v>28607</v>
      </c>
      <c r="B18172" s="407" t="s">
        <v>28608</v>
      </c>
      <c r="C18172" s="408">
        <v>0</v>
      </c>
      <c r="D18172" s="408">
        <v>4.2200000000000001E-2</v>
      </c>
      <c r="E18172" s="408">
        <v>4.2200000000000001E-2</v>
      </c>
      <c r="F18172" s="409">
        <v>45813.55096064815</v>
      </c>
      <c r="G18172" s="408">
        <v>1854</v>
      </c>
    </row>
    <row r="18173" spans="1:7" ht="15" x14ac:dyDescent="0.2">
      <c r="A18173" s="407" t="s">
        <v>28609</v>
      </c>
      <c r="B18173" s="407" t="s">
        <v>28610</v>
      </c>
      <c r="C18173" s="408">
        <v>0</v>
      </c>
      <c r="D18173" s="408">
        <v>1.4999999999999999E-2</v>
      </c>
      <c r="E18173" s="408">
        <v>1.4999999999999999E-2</v>
      </c>
      <c r="F18173" s="409">
        <v>45134.468043981484</v>
      </c>
      <c r="G18173" s="408">
        <v>2104</v>
      </c>
    </row>
    <row r="18174" spans="1:7" ht="15" x14ac:dyDescent="0.2">
      <c r="A18174" s="407" t="s">
        <v>28611</v>
      </c>
      <c r="B18174" s="407" t="s">
        <v>28612</v>
      </c>
      <c r="C18174" s="408">
        <v>0</v>
      </c>
      <c r="D18174" s="408">
        <v>0.10299999999999999</v>
      </c>
      <c r="E18174" s="408">
        <v>0.10299999999999999</v>
      </c>
      <c r="F18174" s="409">
        <v>43965.46675925926</v>
      </c>
      <c r="G18174" s="408">
        <v>0</v>
      </c>
    </row>
    <row r="18175" spans="1:7" ht="15" x14ac:dyDescent="0.2">
      <c r="A18175" s="407" t="s">
        <v>28613</v>
      </c>
      <c r="B18175" s="407" t="s">
        <v>28614</v>
      </c>
      <c r="C18175" s="408">
        <v>0</v>
      </c>
      <c r="D18175" s="408">
        <v>2.9000000000000001E-2</v>
      </c>
      <c r="E18175" s="408">
        <v>2.9000000000000001E-2</v>
      </c>
      <c r="F18175" s="409">
        <v>45889.335972222223</v>
      </c>
      <c r="G18175" s="408">
        <v>0</v>
      </c>
    </row>
    <row r="18176" spans="1:7" ht="15" x14ac:dyDescent="0.2">
      <c r="A18176" s="407" t="s">
        <v>28615</v>
      </c>
      <c r="B18176" s="407" t="s">
        <v>28616</v>
      </c>
      <c r="C18176" s="408">
        <v>0</v>
      </c>
      <c r="D18176" s="408">
        <v>0.26650000000000001</v>
      </c>
      <c r="E18176" s="408">
        <v>0.26650000000000001</v>
      </c>
      <c r="F18176" s="409">
        <v>44867.372974537036</v>
      </c>
      <c r="G18176" s="408">
        <v>0</v>
      </c>
    </row>
    <row r="18177" spans="1:7" ht="15" x14ac:dyDescent="0.2">
      <c r="A18177" s="407" t="s">
        <v>28617</v>
      </c>
      <c r="B18177" s="407" t="s">
        <v>28618</v>
      </c>
      <c r="C18177" s="408">
        <v>0</v>
      </c>
      <c r="D18177" s="408">
        <v>2.3699999999999999E-2</v>
      </c>
      <c r="E18177" s="408">
        <v>2.3699999999999999E-2</v>
      </c>
      <c r="F18177" s="409">
        <v>43243.394525462965</v>
      </c>
      <c r="G18177" s="408">
        <v>0</v>
      </c>
    </row>
    <row r="18178" spans="1:7" ht="15" x14ac:dyDescent="0.2">
      <c r="A18178" s="407" t="s">
        <v>28619</v>
      </c>
      <c r="B18178" s="407" t="s">
        <v>28620</v>
      </c>
      <c r="C18178" s="408">
        <v>0</v>
      </c>
      <c r="D18178" s="408">
        <v>3.2800000000000003E-2</v>
      </c>
      <c r="E18178" s="408">
        <v>3.2800000000000003E-2</v>
      </c>
      <c r="F18178" s="409">
        <v>43243.394629629627</v>
      </c>
      <c r="G18178" s="408">
        <v>0</v>
      </c>
    </row>
    <row r="18179" spans="1:7" ht="15" x14ac:dyDescent="0.25">
      <c r="A18179" s="407" t="s">
        <v>28621</v>
      </c>
      <c r="B18179" s="407" t="s">
        <v>28622</v>
      </c>
      <c r="C18179" s="406"/>
      <c r="D18179" s="408">
        <v>3.2800000000000003E-2</v>
      </c>
      <c r="E18179" s="408">
        <v>3.2800000000000003E-2</v>
      </c>
      <c r="F18179" s="409">
        <v>43964.447291666664</v>
      </c>
      <c r="G18179" s="408">
        <v>0</v>
      </c>
    </row>
    <row r="18180" spans="1:7" ht="15" x14ac:dyDescent="0.2">
      <c r="A18180" s="407" t="s">
        <v>28623</v>
      </c>
      <c r="B18180" s="407" t="s">
        <v>28624</v>
      </c>
      <c r="C18180" s="408">
        <v>0</v>
      </c>
      <c r="D18180" s="408">
        <v>3.2800000000000003E-2</v>
      </c>
      <c r="E18180" s="408">
        <v>3.2800000000000003E-2</v>
      </c>
      <c r="F18180" s="409">
        <v>45813.551458333335</v>
      </c>
      <c r="G18180" s="408">
        <v>214</v>
      </c>
    </row>
    <row r="18181" spans="1:7" ht="15" x14ac:dyDescent="0.25">
      <c r="A18181" s="407" t="s">
        <v>28625</v>
      </c>
      <c r="B18181" s="407" t="s">
        <v>28626</v>
      </c>
      <c r="C18181" s="406"/>
      <c r="D18181" s="408">
        <v>3.4000000000000002E-2</v>
      </c>
      <c r="E18181" s="408">
        <v>3.4000000000000002E-2</v>
      </c>
      <c r="F18181" s="409">
        <v>44881.450694444444</v>
      </c>
      <c r="G18181" s="408">
        <v>0</v>
      </c>
    </row>
    <row r="18182" spans="1:7" ht="15" x14ac:dyDescent="0.25">
      <c r="A18182" s="407" t="s">
        <v>28627</v>
      </c>
      <c r="B18182" s="407" t="s">
        <v>28628</v>
      </c>
      <c r="C18182" s="406"/>
      <c r="D18182" s="408">
        <v>0.1464</v>
      </c>
      <c r="E18182" s="408">
        <v>0.1464</v>
      </c>
      <c r="F18182" s="409">
        <v>43032.661620370367</v>
      </c>
      <c r="G18182" s="408">
        <v>0</v>
      </c>
    </row>
    <row r="18183" spans="1:7" ht="15" x14ac:dyDescent="0.25">
      <c r="A18183" s="407" t="s">
        <v>28629</v>
      </c>
      <c r="B18183" s="407" t="s">
        <v>28630</v>
      </c>
      <c r="C18183" s="406"/>
      <c r="D18183" s="408">
        <v>0.2329</v>
      </c>
      <c r="E18183" s="408">
        <v>0.2329</v>
      </c>
      <c r="F18183" s="409">
        <v>43964.45171296296</v>
      </c>
      <c r="G18183" s="408">
        <v>0</v>
      </c>
    </row>
    <row r="18184" spans="1:7" ht="15" x14ac:dyDescent="0.25">
      <c r="A18184" s="407" t="s">
        <v>28631</v>
      </c>
      <c r="B18184" s="407" t="s">
        <v>28632</v>
      </c>
      <c r="C18184" s="406"/>
      <c r="D18184" s="408">
        <v>0.33410000000000001</v>
      </c>
      <c r="E18184" s="408">
        <v>0.33410000000000001</v>
      </c>
      <c r="F18184" s="409">
        <v>43032.66165509259</v>
      </c>
      <c r="G18184" s="408">
        <v>0</v>
      </c>
    </row>
    <row r="18185" spans="1:7" ht="15" x14ac:dyDescent="0.25">
      <c r="A18185" s="407" t="s">
        <v>28633</v>
      </c>
      <c r="B18185" s="407" t="s">
        <v>28634</v>
      </c>
      <c r="C18185" s="406"/>
      <c r="D18185" s="408">
        <v>0.34179999999999999</v>
      </c>
      <c r="E18185" s="408">
        <v>0.34179999999999999</v>
      </c>
      <c r="F18185" s="409">
        <v>43032.661666666667</v>
      </c>
      <c r="G18185" s="408">
        <v>0</v>
      </c>
    </row>
    <row r="18186" spans="1:7" ht="15" x14ac:dyDescent="0.25">
      <c r="A18186" s="407" t="s">
        <v>28635</v>
      </c>
      <c r="B18186" s="407" t="s">
        <v>28636</v>
      </c>
      <c r="C18186" s="406"/>
      <c r="D18186" s="408">
        <v>0.20710000000000001</v>
      </c>
      <c r="E18186" s="408">
        <v>0.20710000000000001</v>
      </c>
      <c r="F18186" s="409">
        <v>44011.313842592594</v>
      </c>
      <c r="G18186" s="408">
        <v>0</v>
      </c>
    </row>
    <row r="18187" spans="1:7" ht="15" x14ac:dyDescent="0.2">
      <c r="A18187" s="407" t="s">
        <v>28637</v>
      </c>
      <c r="B18187" s="407" t="s">
        <v>28638</v>
      </c>
      <c r="C18187" s="408">
        <v>0</v>
      </c>
      <c r="D18187" s="408">
        <v>8.68</v>
      </c>
      <c r="E18187" s="408">
        <v>8.68</v>
      </c>
      <c r="F18187" s="409">
        <v>44956.506018518521</v>
      </c>
      <c r="G18187" s="408">
        <v>0</v>
      </c>
    </row>
    <row r="18188" spans="1:7" ht="15" x14ac:dyDescent="0.25">
      <c r="A18188" s="407" t="s">
        <v>28639</v>
      </c>
      <c r="B18188" s="407" t="s">
        <v>28640</v>
      </c>
      <c r="C18188" s="406"/>
      <c r="D18188" s="408">
        <v>0.2868</v>
      </c>
      <c r="E18188" s="408">
        <v>0.2868</v>
      </c>
      <c r="F18188" s="409">
        <v>43032.66170138889</v>
      </c>
      <c r="G18188" s="408">
        <v>0</v>
      </c>
    </row>
    <row r="18189" spans="1:7" ht="15" x14ac:dyDescent="0.2">
      <c r="A18189" s="407" t="s">
        <v>28641</v>
      </c>
      <c r="B18189" s="407" t="s">
        <v>28642</v>
      </c>
      <c r="C18189" s="408">
        <v>0</v>
      </c>
      <c r="D18189" s="408">
        <v>2.7900000000000001E-2</v>
      </c>
      <c r="E18189" s="408">
        <v>2.7900000000000001E-2</v>
      </c>
      <c r="F18189" s="409">
        <v>45947.42931712963</v>
      </c>
      <c r="G18189" s="408">
        <v>0</v>
      </c>
    </row>
    <row r="18190" spans="1:7" ht="15" x14ac:dyDescent="0.2">
      <c r="A18190" s="407" t="s">
        <v>28643</v>
      </c>
      <c r="B18190" s="407" t="s">
        <v>28644</v>
      </c>
      <c r="C18190" s="408">
        <v>0</v>
      </c>
      <c r="D18190" s="408">
        <v>6.6000000000000003E-2</v>
      </c>
      <c r="E18190" s="408">
        <v>6.6000000000000003E-2</v>
      </c>
      <c r="F18190" s="409">
        <v>45393.349247685182</v>
      </c>
      <c r="G18190" s="408">
        <v>0</v>
      </c>
    </row>
    <row r="18191" spans="1:7" ht="15" x14ac:dyDescent="0.2">
      <c r="A18191" s="407" t="s">
        <v>28645</v>
      </c>
      <c r="B18191" s="407" t="s">
        <v>28646</v>
      </c>
      <c r="C18191" s="408">
        <v>0</v>
      </c>
      <c r="D18191" s="408">
        <v>4.5999999999999999E-2</v>
      </c>
      <c r="E18191" s="408">
        <v>4.5999999999999999E-2</v>
      </c>
      <c r="F18191" s="409">
        <v>45393.349328703705</v>
      </c>
      <c r="G18191" s="408">
        <v>0</v>
      </c>
    </row>
    <row r="18192" spans="1:7" ht="15" x14ac:dyDescent="0.2">
      <c r="A18192" s="407" t="s">
        <v>28647</v>
      </c>
      <c r="B18192" s="407" t="s">
        <v>28648</v>
      </c>
      <c r="C18192" s="408">
        <v>0</v>
      </c>
      <c r="D18192" s="408">
        <v>4.2299999999999997E-2</v>
      </c>
      <c r="E18192" s="408">
        <v>4.2299999999999997E-2</v>
      </c>
      <c r="F18192" s="409">
        <v>45393.349398148152</v>
      </c>
      <c r="G18192" s="408">
        <v>0</v>
      </c>
    </row>
    <row r="18193" spans="1:7" ht="15" x14ac:dyDescent="0.25">
      <c r="A18193" s="407" t="s">
        <v>28649</v>
      </c>
      <c r="B18193" s="407" t="s">
        <v>28650</v>
      </c>
      <c r="C18193" s="406"/>
      <c r="D18193" s="408">
        <v>0.01</v>
      </c>
      <c r="E18193" s="408">
        <v>0.01</v>
      </c>
      <c r="F18193" s="409">
        <v>44516.663773148146</v>
      </c>
      <c r="G18193" s="408">
        <v>0</v>
      </c>
    </row>
    <row r="18194" spans="1:7" ht="15" x14ac:dyDescent="0.2">
      <c r="A18194" s="407" t="s">
        <v>28651</v>
      </c>
      <c r="B18194" s="407" t="s">
        <v>39167</v>
      </c>
      <c r="C18194" s="408">
        <v>0</v>
      </c>
      <c r="D18194" s="408">
        <v>0.496</v>
      </c>
      <c r="E18194" s="408">
        <v>0.496</v>
      </c>
      <c r="F18194" s="409">
        <v>45686.335034722222</v>
      </c>
      <c r="G18194" s="408">
        <v>32</v>
      </c>
    </row>
    <row r="18195" spans="1:7" ht="15" x14ac:dyDescent="0.25">
      <c r="A18195" s="407" t="s">
        <v>28652</v>
      </c>
      <c r="B18195" s="407" t="s">
        <v>28653</v>
      </c>
      <c r="C18195" s="406"/>
      <c r="D18195" s="408">
        <v>1.43</v>
      </c>
      <c r="E18195" s="408">
        <v>1.43</v>
      </c>
      <c r="F18195" s="409">
        <v>43032.661805555559</v>
      </c>
      <c r="G18195" s="408">
        <v>0</v>
      </c>
    </row>
    <row r="18196" spans="1:7" ht="15" x14ac:dyDescent="0.25">
      <c r="A18196" s="407" t="s">
        <v>28654</v>
      </c>
      <c r="B18196" s="407" t="s">
        <v>28655</v>
      </c>
      <c r="C18196" s="406"/>
      <c r="D18196" s="408">
        <v>0.40899999999999997</v>
      </c>
      <c r="E18196" s="408">
        <v>0.40899999999999997</v>
      </c>
      <c r="F18196" s="409">
        <v>43032.661828703705</v>
      </c>
      <c r="G18196" s="408">
        <v>0</v>
      </c>
    </row>
    <row r="18197" spans="1:7" ht="15" x14ac:dyDescent="0.25">
      <c r="A18197" s="407" t="s">
        <v>28656</v>
      </c>
      <c r="B18197" s="407" t="s">
        <v>28657</v>
      </c>
      <c r="C18197" s="406"/>
      <c r="D18197" s="408">
        <v>0.17899999999999999</v>
      </c>
      <c r="E18197" s="408">
        <v>0.17899999999999999</v>
      </c>
      <c r="F18197" s="409">
        <v>43032.661840277775</v>
      </c>
      <c r="G18197" s="408">
        <v>0</v>
      </c>
    </row>
    <row r="18198" spans="1:7" ht="15" x14ac:dyDescent="0.2">
      <c r="A18198" s="407" t="s">
        <v>28658</v>
      </c>
      <c r="B18198" s="407" t="s">
        <v>28659</v>
      </c>
      <c r="C18198" s="408">
        <v>0</v>
      </c>
      <c r="D18198" s="408">
        <v>1.65</v>
      </c>
      <c r="E18198" s="408">
        <v>1.65</v>
      </c>
      <c r="F18198" s="409">
        <v>44684.379502314812</v>
      </c>
      <c r="G18198" s="408">
        <v>2</v>
      </c>
    </row>
    <row r="18199" spans="1:7" ht="15" x14ac:dyDescent="0.2">
      <c r="A18199" s="407" t="s">
        <v>28660</v>
      </c>
      <c r="B18199" s="407" t="s">
        <v>28661</v>
      </c>
      <c r="C18199" s="408">
        <v>0</v>
      </c>
      <c r="D18199" s="408">
        <v>7.7</v>
      </c>
      <c r="E18199" s="408">
        <v>7.7</v>
      </c>
      <c r="F18199" s="409">
        <v>46070.486759259256</v>
      </c>
      <c r="G18199" s="408">
        <v>749</v>
      </c>
    </row>
    <row r="18200" spans="1:7" ht="15" x14ac:dyDescent="0.2">
      <c r="A18200" s="407" t="s">
        <v>28662</v>
      </c>
      <c r="B18200" s="407" t="s">
        <v>28663</v>
      </c>
      <c r="C18200" s="408">
        <v>0</v>
      </c>
      <c r="D18200" s="408">
        <v>0.2954</v>
      </c>
      <c r="E18200" s="408">
        <v>0.2954</v>
      </c>
      <c r="F18200" s="409">
        <v>44526.465462962966</v>
      </c>
      <c r="G18200" s="408">
        <v>0</v>
      </c>
    </row>
    <row r="18201" spans="1:7" ht="15" x14ac:dyDescent="0.25">
      <c r="A18201" s="407" t="s">
        <v>28664</v>
      </c>
      <c r="B18201" s="407" t="s">
        <v>28665</v>
      </c>
      <c r="C18201" s="406"/>
      <c r="D18201" s="408">
        <v>0.39369999999999999</v>
      </c>
      <c r="E18201" s="408">
        <v>0.39369999999999999</v>
      </c>
      <c r="F18201" s="409">
        <v>43032.661886574075</v>
      </c>
      <c r="G18201" s="408">
        <v>0</v>
      </c>
    </row>
    <row r="18202" spans="1:7" ht="15" x14ac:dyDescent="0.25">
      <c r="A18202" s="407" t="s">
        <v>39168</v>
      </c>
      <c r="B18202" s="407" t="s">
        <v>39169</v>
      </c>
      <c r="C18202" s="406"/>
      <c r="D18202" s="406"/>
      <c r="E18202" s="406"/>
      <c r="F18202" s="409">
        <v>43381.720231481479</v>
      </c>
      <c r="G18202" s="408">
        <v>0</v>
      </c>
    </row>
    <row r="18203" spans="1:7" ht="15" x14ac:dyDescent="0.2">
      <c r="A18203" s="407" t="s">
        <v>28666</v>
      </c>
      <c r="B18203" s="407" t="s">
        <v>28667</v>
      </c>
      <c r="C18203" s="408">
        <v>0</v>
      </c>
      <c r="D18203" s="408">
        <v>7.7999999999999996E-3</v>
      </c>
      <c r="E18203" s="408">
        <v>7.7999999999999996E-3</v>
      </c>
      <c r="F18203" s="409">
        <v>45947.263692129629</v>
      </c>
      <c r="G18203" s="408">
        <v>0</v>
      </c>
    </row>
    <row r="18204" spans="1:7" ht="15" x14ac:dyDescent="0.2">
      <c r="A18204" s="407" t="s">
        <v>28668</v>
      </c>
      <c r="B18204" s="407" t="s">
        <v>28669</v>
      </c>
      <c r="C18204" s="408">
        <v>0</v>
      </c>
      <c r="D18204" s="408">
        <v>1.2800000000000001E-2</v>
      </c>
      <c r="E18204" s="408">
        <v>1.2800000000000001E-2</v>
      </c>
      <c r="F18204" s="409">
        <v>45947.264236111114</v>
      </c>
      <c r="G18204" s="408">
        <v>0</v>
      </c>
    </row>
    <row r="18205" spans="1:7" ht="15" x14ac:dyDescent="0.2">
      <c r="A18205" s="407" t="s">
        <v>28670</v>
      </c>
      <c r="B18205" s="407" t="s">
        <v>28671</v>
      </c>
      <c r="C18205" s="408">
        <v>0</v>
      </c>
      <c r="D18205" s="408">
        <v>2.375E-2</v>
      </c>
      <c r="E18205" s="408">
        <v>2.375E-2</v>
      </c>
      <c r="F18205" s="409">
        <v>45146.610532407409</v>
      </c>
      <c r="G18205" s="408">
        <v>336</v>
      </c>
    </row>
    <row r="18206" spans="1:7" ht="15" x14ac:dyDescent="0.2">
      <c r="A18206" s="407" t="s">
        <v>28672</v>
      </c>
      <c r="B18206" s="407" t="s">
        <v>28673</v>
      </c>
      <c r="C18206" s="408">
        <v>0</v>
      </c>
      <c r="D18206" s="408">
        <v>4.58E-2</v>
      </c>
      <c r="E18206" s="408">
        <v>4.58E-2</v>
      </c>
      <c r="F18206" s="409">
        <v>45146.610324074078</v>
      </c>
      <c r="G18206" s="408">
        <v>268</v>
      </c>
    </row>
    <row r="18207" spans="1:7" ht="15" x14ac:dyDescent="0.25">
      <c r="A18207" s="407" t="s">
        <v>28674</v>
      </c>
      <c r="B18207" s="407" t="s">
        <v>28675</v>
      </c>
      <c r="C18207" s="406"/>
      <c r="D18207" s="408">
        <v>12.78</v>
      </c>
      <c r="E18207" s="408">
        <v>12.78</v>
      </c>
      <c r="F18207" s="409">
        <v>43902.631608796299</v>
      </c>
      <c r="G18207" s="408">
        <v>0</v>
      </c>
    </row>
    <row r="18208" spans="1:7" ht="15" x14ac:dyDescent="0.2">
      <c r="A18208" s="407" t="s">
        <v>28676</v>
      </c>
      <c r="B18208" s="407" t="s">
        <v>28677</v>
      </c>
      <c r="C18208" s="408">
        <v>0</v>
      </c>
      <c r="D18208" s="408">
        <v>3.95E-2</v>
      </c>
      <c r="E18208" s="408">
        <v>3.95E-2</v>
      </c>
      <c r="F18208" s="409">
        <v>45146.610439814816</v>
      </c>
      <c r="G18208" s="408">
        <v>2173</v>
      </c>
    </row>
    <row r="18209" spans="1:7" ht="15" x14ac:dyDescent="0.2">
      <c r="A18209" s="407" t="s">
        <v>28678</v>
      </c>
      <c r="B18209" s="407" t="s">
        <v>28679</v>
      </c>
      <c r="C18209" s="408">
        <v>0</v>
      </c>
      <c r="D18209" s="408">
        <v>0.1026</v>
      </c>
      <c r="E18209" s="408">
        <v>0.1026</v>
      </c>
      <c r="F18209" s="409">
        <v>43902.631863425922</v>
      </c>
      <c r="G18209" s="408">
        <v>0</v>
      </c>
    </row>
    <row r="18210" spans="1:7" ht="15" x14ac:dyDescent="0.2">
      <c r="A18210" s="407" t="s">
        <v>28680</v>
      </c>
      <c r="B18210" s="407" t="s">
        <v>28681</v>
      </c>
      <c r="C18210" s="408">
        <v>0</v>
      </c>
      <c r="D18210" s="408">
        <v>1.29E-2</v>
      </c>
      <c r="E18210" s="408">
        <v>1.29E-2</v>
      </c>
      <c r="F18210" s="409">
        <v>45910.274780092594</v>
      </c>
      <c r="G18210" s="408">
        <v>0</v>
      </c>
    </row>
    <row r="18211" spans="1:7" ht="15" x14ac:dyDescent="0.2">
      <c r="A18211" s="407" t="s">
        <v>28682</v>
      </c>
      <c r="B18211" s="407" t="s">
        <v>28683</v>
      </c>
      <c r="C18211" s="408">
        <v>0</v>
      </c>
      <c r="D18211" s="408">
        <v>0.27279999999999999</v>
      </c>
      <c r="E18211" s="408">
        <v>0.27279999999999999</v>
      </c>
      <c r="F18211" s="409">
        <v>44867.376307870371</v>
      </c>
      <c r="G18211" s="408">
        <v>0</v>
      </c>
    </row>
    <row r="18212" spans="1:7" ht="15" x14ac:dyDescent="0.2">
      <c r="A18212" s="407" t="s">
        <v>28684</v>
      </c>
      <c r="B18212" s="407" t="s">
        <v>28685</v>
      </c>
      <c r="C18212" s="408">
        <v>0</v>
      </c>
      <c r="D18212" s="408">
        <v>0.09</v>
      </c>
      <c r="E18212" s="408">
        <v>0.09</v>
      </c>
      <c r="F18212" s="409">
        <v>45146.610254629632</v>
      </c>
      <c r="G18212" s="408">
        <v>0</v>
      </c>
    </row>
    <row r="18213" spans="1:7" ht="15" x14ac:dyDescent="0.2">
      <c r="A18213" s="407" t="s">
        <v>28686</v>
      </c>
      <c r="B18213" s="407" t="s">
        <v>28687</v>
      </c>
      <c r="C18213" s="408">
        <v>0</v>
      </c>
      <c r="D18213" s="408">
        <v>2.3900000000000001E-2</v>
      </c>
      <c r="E18213" s="408">
        <v>2.3900000000000001E-2</v>
      </c>
      <c r="F18213" s="409">
        <v>43902.632337962961</v>
      </c>
      <c r="G18213" s="408">
        <v>0</v>
      </c>
    </row>
    <row r="18214" spans="1:7" ht="15" x14ac:dyDescent="0.2">
      <c r="A18214" s="407" t="s">
        <v>28688</v>
      </c>
      <c r="B18214" s="407" t="s">
        <v>28689</v>
      </c>
      <c r="C18214" s="408">
        <v>0</v>
      </c>
      <c r="D18214" s="408">
        <v>7.7000000000000002E-3</v>
      </c>
      <c r="E18214" s="408">
        <v>7.7000000000000002E-3</v>
      </c>
      <c r="F18214" s="409">
        <v>45910.273020833331</v>
      </c>
      <c r="G18214" s="408">
        <v>0</v>
      </c>
    </row>
    <row r="18215" spans="1:7" ht="15" x14ac:dyDescent="0.2">
      <c r="A18215" s="407" t="s">
        <v>28690</v>
      </c>
      <c r="B18215" s="407" t="s">
        <v>28691</v>
      </c>
      <c r="C18215" s="408">
        <v>0</v>
      </c>
      <c r="D18215" s="408">
        <v>1.7500000000000002E-2</v>
      </c>
      <c r="E18215" s="408">
        <v>1.7500000000000002E-2</v>
      </c>
      <c r="F18215" s="409">
        <v>43902.632650462961</v>
      </c>
      <c r="G18215" s="408">
        <v>0</v>
      </c>
    </row>
    <row r="18216" spans="1:7" ht="15" x14ac:dyDescent="0.2">
      <c r="A18216" s="407" t="s">
        <v>28692</v>
      </c>
      <c r="B18216" s="407" t="s">
        <v>28693</v>
      </c>
      <c r="C18216" s="408">
        <v>0</v>
      </c>
      <c r="D18216" s="408">
        <v>0.02</v>
      </c>
      <c r="E18216" s="408">
        <v>0.02</v>
      </c>
      <c r="F18216" s="409">
        <v>45146.610092592593</v>
      </c>
      <c r="G18216" s="408">
        <v>0</v>
      </c>
    </row>
    <row r="18217" spans="1:7" ht="15" x14ac:dyDescent="0.2">
      <c r="A18217" s="407" t="s">
        <v>28694</v>
      </c>
      <c r="B18217" s="407" t="s">
        <v>28695</v>
      </c>
      <c r="C18217" s="408">
        <v>0</v>
      </c>
      <c r="D18217" s="408">
        <v>8.5933333333333348E-3</v>
      </c>
      <c r="E18217" s="408">
        <v>8.5933333333333348E-3</v>
      </c>
      <c r="F18217" s="409">
        <v>45146.610138888886</v>
      </c>
      <c r="G18217" s="408">
        <v>0</v>
      </c>
    </row>
    <row r="18218" spans="1:7" ht="15" x14ac:dyDescent="0.2">
      <c r="A18218" s="407" t="s">
        <v>28696</v>
      </c>
      <c r="B18218" s="407" t="s">
        <v>28697</v>
      </c>
      <c r="C18218" s="408">
        <v>0</v>
      </c>
      <c r="D18218" s="408">
        <v>0.15029999999999999</v>
      </c>
      <c r="E18218" s="408">
        <v>0.15029999999999999</v>
      </c>
      <c r="F18218" s="409">
        <v>45910.2734837963</v>
      </c>
      <c r="G18218" s="408">
        <v>0</v>
      </c>
    </row>
    <row r="18219" spans="1:7" ht="15" x14ac:dyDescent="0.2">
      <c r="A18219" s="407" t="s">
        <v>28698</v>
      </c>
      <c r="B18219" s="407" t="s">
        <v>28699</v>
      </c>
      <c r="C18219" s="408">
        <v>0</v>
      </c>
      <c r="D18219" s="408">
        <v>1.2E-2</v>
      </c>
      <c r="E18219" s="408">
        <v>1.2E-2</v>
      </c>
      <c r="F18219" s="409">
        <v>43902.633101851854</v>
      </c>
      <c r="G18219" s="408">
        <v>0</v>
      </c>
    </row>
    <row r="18220" spans="1:7" ht="15" x14ac:dyDescent="0.2">
      <c r="A18220" s="407" t="s">
        <v>28700</v>
      </c>
      <c r="B18220" s="407" t="s">
        <v>28701</v>
      </c>
      <c r="C18220" s="408">
        <v>0</v>
      </c>
      <c r="D18220" s="408">
        <v>0.12690000000000001</v>
      </c>
      <c r="E18220" s="408">
        <v>0.12690000000000001</v>
      </c>
      <c r="F18220" s="409">
        <v>45910.273946759262</v>
      </c>
      <c r="G18220" s="408">
        <v>0</v>
      </c>
    </row>
    <row r="18221" spans="1:7" ht="15" x14ac:dyDescent="0.2">
      <c r="A18221" s="407" t="s">
        <v>28702</v>
      </c>
      <c r="B18221" s="407" t="s">
        <v>28703</v>
      </c>
      <c r="C18221" s="408">
        <v>0</v>
      </c>
      <c r="D18221" s="408">
        <v>1.2999999999999999E-2</v>
      </c>
      <c r="E18221" s="408">
        <v>1.2999999999999999E-2</v>
      </c>
      <c r="F18221" s="409">
        <v>45910.275821759256</v>
      </c>
      <c r="G18221" s="408">
        <v>0</v>
      </c>
    </row>
    <row r="18222" spans="1:7" ht="15" x14ac:dyDescent="0.2">
      <c r="A18222" s="407" t="s">
        <v>28704</v>
      </c>
      <c r="B18222" s="407" t="s">
        <v>28705</v>
      </c>
      <c r="C18222" s="408">
        <v>0</v>
      </c>
      <c r="D18222" s="408">
        <v>0.28000000000000003</v>
      </c>
      <c r="E18222" s="408">
        <v>0.28000000000000003</v>
      </c>
      <c r="F18222" s="409">
        <v>44699.379432870373</v>
      </c>
      <c r="G18222" s="408">
        <v>0</v>
      </c>
    </row>
    <row r="18223" spans="1:7" ht="15" x14ac:dyDescent="0.2">
      <c r="A18223" s="407" t="s">
        <v>28706</v>
      </c>
      <c r="B18223" s="407" t="s">
        <v>28707</v>
      </c>
      <c r="C18223" s="408">
        <v>0</v>
      </c>
      <c r="D18223" s="408">
        <v>0.08</v>
      </c>
      <c r="E18223" s="408">
        <v>0.08</v>
      </c>
      <c r="F18223" s="409">
        <v>43902.635578703703</v>
      </c>
      <c r="G18223" s="408">
        <v>0</v>
      </c>
    </row>
    <row r="18224" spans="1:7" ht="15" x14ac:dyDescent="0.2">
      <c r="A18224" s="407" t="s">
        <v>28708</v>
      </c>
      <c r="B18224" s="407" t="s">
        <v>28709</v>
      </c>
      <c r="C18224" s="408">
        <v>0</v>
      </c>
      <c r="D18224" s="408">
        <v>5.1999999999999998E-2</v>
      </c>
      <c r="E18224" s="408">
        <v>5.1999999999999998E-2</v>
      </c>
      <c r="F18224" s="409">
        <v>43902.635775462964</v>
      </c>
      <c r="G18224" s="408">
        <v>0</v>
      </c>
    </row>
    <row r="18225" spans="1:7" ht="15" x14ac:dyDescent="0.2">
      <c r="A18225" s="407" t="s">
        <v>28710</v>
      </c>
      <c r="B18225" s="407" t="s">
        <v>28711</v>
      </c>
      <c r="C18225" s="408">
        <v>0</v>
      </c>
      <c r="D18225" s="408">
        <v>0.17299999999999999</v>
      </c>
      <c r="E18225" s="408">
        <v>0.17299999999999999</v>
      </c>
      <c r="F18225" s="409">
        <v>45174.354942129627</v>
      </c>
      <c r="G18225" s="408">
        <v>0</v>
      </c>
    </row>
    <row r="18226" spans="1:7" ht="15" x14ac:dyDescent="0.2">
      <c r="A18226" s="407" t="s">
        <v>28712</v>
      </c>
      <c r="B18226" s="407" t="s">
        <v>28713</v>
      </c>
      <c r="C18226" s="408">
        <v>0</v>
      </c>
      <c r="D18226" s="408">
        <v>2.7900000000000001E-2</v>
      </c>
      <c r="E18226" s="408">
        <v>2.7900000000000001E-2</v>
      </c>
      <c r="F18226" s="409">
        <v>45910.276203703703</v>
      </c>
      <c r="G18226" s="408">
        <v>0</v>
      </c>
    </row>
    <row r="18227" spans="1:7" ht="15" x14ac:dyDescent="0.2">
      <c r="A18227" s="407" t="s">
        <v>28714</v>
      </c>
      <c r="B18227" s="407" t="s">
        <v>28715</v>
      </c>
      <c r="C18227" s="408">
        <v>0</v>
      </c>
      <c r="D18227" s="408">
        <v>0.15</v>
      </c>
      <c r="E18227" s="408">
        <v>0.15</v>
      </c>
      <c r="F18227" s="409">
        <v>46055.248287037037</v>
      </c>
      <c r="G18227" s="408">
        <v>3</v>
      </c>
    </row>
    <row r="18228" spans="1:7" ht="15" x14ac:dyDescent="0.2">
      <c r="A18228" s="407" t="s">
        <v>28716</v>
      </c>
      <c r="B18228" s="407" t="s">
        <v>28717</v>
      </c>
      <c r="C18228" s="408">
        <v>0</v>
      </c>
      <c r="D18228" s="408">
        <v>3.4700000000000002E-2</v>
      </c>
      <c r="E18228" s="408">
        <v>3.4700000000000002E-2</v>
      </c>
      <c r="F18228" s="409">
        <v>45947.264699074076</v>
      </c>
      <c r="G18228" s="408">
        <v>0</v>
      </c>
    </row>
    <row r="18229" spans="1:7" ht="15" x14ac:dyDescent="0.2">
      <c r="A18229" s="407" t="s">
        <v>28718</v>
      </c>
      <c r="B18229" s="407" t="s">
        <v>28719</v>
      </c>
      <c r="C18229" s="408">
        <v>0</v>
      </c>
      <c r="D18229" s="408">
        <v>0.21</v>
      </c>
      <c r="E18229" s="408">
        <v>0.21</v>
      </c>
      <c r="F18229" s="409">
        <v>45147.625914351855</v>
      </c>
      <c r="G18229" s="408">
        <v>113</v>
      </c>
    </row>
    <row r="18230" spans="1:7" ht="15" x14ac:dyDescent="0.2">
      <c r="A18230" s="407" t="s">
        <v>28720</v>
      </c>
      <c r="B18230" s="407" t="s">
        <v>28721</v>
      </c>
      <c r="C18230" s="408">
        <v>0</v>
      </c>
      <c r="D18230" s="408">
        <v>0.11269999999999999</v>
      </c>
      <c r="E18230" s="408">
        <v>0.11269999999999999</v>
      </c>
      <c r="F18230" s="409">
        <v>45147.625868055555</v>
      </c>
      <c r="G18230" s="408">
        <v>23</v>
      </c>
    </row>
    <row r="18231" spans="1:7" ht="15" x14ac:dyDescent="0.2">
      <c r="A18231" s="407" t="s">
        <v>28722</v>
      </c>
      <c r="B18231" s="407" t="s">
        <v>28723</v>
      </c>
      <c r="C18231" s="408">
        <v>0</v>
      </c>
      <c r="D18231" s="408">
        <v>3.0700000000000002E-2</v>
      </c>
      <c r="E18231" s="408">
        <v>3.0700000000000002E-2</v>
      </c>
      <c r="F18231" s="409">
        <v>45147.626180555555</v>
      </c>
      <c r="G18231" s="408">
        <v>345</v>
      </c>
    </row>
    <row r="18232" spans="1:7" ht="15" x14ac:dyDescent="0.2">
      <c r="A18232" s="407" t="s">
        <v>28724</v>
      </c>
      <c r="B18232" s="407" t="s">
        <v>28725</v>
      </c>
      <c r="C18232" s="408">
        <v>0</v>
      </c>
      <c r="D18232" s="408">
        <v>1.6199999999999999E-2</v>
      </c>
      <c r="E18232" s="408">
        <v>1.6199999999999999E-2</v>
      </c>
      <c r="F18232" s="409">
        <v>45947.265393518515</v>
      </c>
      <c r="G18232" s="408">
        <v>0</v>
      </c>
    </row>
    <row r="18233" spans="1:7" ht="15" x14ac:dyDescent="0.25">
      <c r="A18233" s="407" t="s">
        <v>28726</v>
      </c>
      <c r="B18233" s="407" t="s">
        <v>28727</v>
      </c>
      <c r="C18233" s="406"/>
      <c r="D18233" s="408">
        <v>1.59</v>
      </c>
      <c r="E18233" s="408">
        <v>1.59</v>
      </c>
      <c r="F18233" s="409">
        <v>43902.636828703704</v>
      </c>
      <c r="G18233" s="408">
        <v>0</v>
      </c>
    </row>
    <row r="18234" spans="1:7" ht="15" x14ac:dyDescent="0.2">
      <c r="A18234" s="407" t="s">
        <v>28728</v>
      </c>
      <c r="B18234" s="407" t="s">
        <v>28729</v>
      </c>
      <c r="C18234" s="408">
        <v>0</v>
      </c>
      <c r="D18234" s="408">
        <v>0.40699999999999997</v>
      </c>
      <c r="E18234" s="408">
        <v>0.40699999999999997</v>
      </c>
      <c r="F18234" s="409">
        <v>45147.625798611109</v>
      </c>
      <c r="G18234" s="408">
        <v>63</v>
      </c>
    </row>
    <row r="18235" spans="1:7" ht="15" x14ac:dyDescent="0.2">
      <c r="A18235" s="407" t="s">
        <v>28730</v>
      </c>
      <c r="B18235" s="407" t="s">
        <v>28731</v>
      </c>
      <c r="C18235" s="408">
        <v>0</v>
      </c>
      <c r="D18235" s="408">
        <v>0.36359999999999998</v>
      </c>
      <c r="E18235" s="408">
        <v>0.36359999999999998</v>
      </c>
      <c r="F18235" s="409">
        <v>43902.63486111111</v>
      </c>
      <c r="G18235" s="408">
        <v>0</v>
      </c>
    </row>
    <row r="18236" spans="1:7" ht="15" x14ac:dyDescent="0.2">
      <c r="A18236" s="407" t="s">
        <v>28732</v>
      </c>
      <c r="B18236" s="407" t="s">
        <v>28733</v>
      </c>
      <c r="C18236" s="408">
        <v>0</v>
      </c>
      <c r="D18236" s="408">
        <v>3.0200000000000001E-2</v>
      </c>
      <c r="E18236" s="408">
        <v>3.0200000000000001E-2</v>
      </c>
      <c r="F18236" s="409">
        <v>45910.276689814818</v>
      </c>
      <c r="G18236" s="408">
        <v>0</v>
      </c>
    </row>
    <row r="18237" spans="1:7" ht="15" x14ac:dyDescent="0.25">
      <c r="A18237" s="407" t="s">
        <v>28734</v>
      </c>
      <c r="B18237" s="407" t="s">
        <v>28735</v>
      </c>
      <c r="C18237" s="406"/>
      <c r="D18237" s="408">
        <v>7.6700000000000004E-2</v>
      </c>
      <c r="E18237" s="408">
        <v>7.6700000000000004E-2</v>
      </c>
      <c r="F18237" s="409">
        <v>43902.635115740741</v>
      </c>
      <c r="G18237" s="408">
        <v>0</v>
      </c>
    </row>
    <row r="18238" spans="1:7" ht="15" x14ac:dyDescent="0.2">
      <c r="A18238" s="407" t="s">
        <v>28736</v>
      </c>
      <c r="B18238" s="407" t="s">
        <v>28737</v>
      </c>
      <c r="C18238" s="408">
        <v>0</v>
      </c>
      <c r="D18238" s="408">
        <v>0.47</v>
      </c>
      <c r="E18238" s="408">
        <v>0.47</v>
      </c>
      <c r="F18238" s="409">
        <v>43902.63521990741</v>
      </c>
      <c r="G18238" s="408">
        <v>0</v>
      </c>
    </row>
    <row r="18239" spans="1:7" ht="15" x14ac:dyDescent="0.25">
      <c r="A18239" s="407" t="s">
        <v>28738</v>
      </c>
      <c r="B18239" s="407" t="s">
        <v>28739</v>
      </c>
      <c r="C18239" s="406"/>
      <c r="D18239" s="408">
        <v>8.6999999999999994E-2</v>
      </c>
      <c r="E18239" s="408">
        <v>8.6999999999999994E-2</v>
      </c>
      <c r="F18239" s="409">
        <v>43902.635324074072</v>
      </c>
      <c r="G18239" s="408">
        <v>0</v>
      </c>
    </row>
    <row r="18240" spans="1:7" ht="15" x14ac:dyDescent="0.25">
      <c r="A18240" s="407" t="s">
        <v>28740</v>
      </c>
      <c r="B18240" s="407" t="s">
        <v>28741</v>
      </c>
      <c r="C18240" s="406"/>
      <c r="D18240" s="408">
        <v>8.6999999999999994E-2</v>
      </c>
      <c r="E18240" s="408">
        <v>8.6999999999999994E-2</v>
      </c>
      <c r="F18240" s="409">
        <v>43902.635451388887</v>
      </c>
      <c r="G18240" s="408">
        <v>0</v>
      </c>
    </row>
    <row r="18241" spans="1:7" ht="15" x14ac:dyDescent="0.25">
      <c r="A18241" s="407" t="s">
        <v>28742</v>
      </c>
      <c r="B18241" s="407" t="s">
        <v>28743</v>
      </c>
      <c r="C18241" s="406"/>
      <c r="D18241" s="408">
        <v>2.29E-2</v>
      </c>
      <c r="E18241" s="408">
        <v>2.29E-2</v>
      </c>
      <c r="F18241" s="409">
        <v>43032.66300925926</v>
      </c>
      <c r="G18241" s="408">
        <v>0</v>
      </c>
    </row>
    <row r="18242" spans="1:7" ht="15" x14ac:dyDescent="0.25">
      <c r="A18242" s="407" t="s">
        <v>28744</v>
      </c>
      <c r="B18242" s="407" t="s">
        <v>28745</v>
      </c>
      <c r="C18242" s="406"/>
      <c r="D18242" s="408">
        <v>2.8000000000000001E-2</v>
      </c>
      <c r="E18242" s="408">
        <v>2.8000000000000001E-2</v>
      </c>
      <c r="F18242" s="409">
        <v>43032.66302083333</v>
      </c>
      <c r="G18242" s="408">
        <v>0</v>
      </c>
    </row>
    <row r="18243" spans="1:7" ht="15" x14ac:dyDescent="0.2">
      <c r="A18243" s="407" t="s">
        <v>28746</v>
      </c>
      <c r="B18243" s="407" t="s">
        <v>28747</v>
      </c>
      <c r="C18243" s="408">
        <v>0</v>
      </c>
      <c r="D18243" s="408">
        <v>9.8273485971149085E-2</v>
      </c>
      <c r="E18243" s="408">
        <v>9.8273485971149085E-2</v>
      </c>
      <c r="F18243" s="409">
        <v>45796.520949074074</v>
      </c>
      <c r="G18243" s="408">
        <v>2135</v>
      </c>
    </row>
    <row r="18244" spans="1:7" ht="15" x14ac:dyDescent="0.2">
      <c r="A18244" s="407" t="s">
        <v>28748</v>
      </c>
      <c r="B18244" s="407" t="s">
        <v>28749</v>
      </c>
      <c r="C18244" s="408">
        <v>0</v>
      </c>
      <c r="D18244" s="408">
        <v>1.74</v>
      </c>
      <c r="E18244" s="408">
        <v>1.74</v>
      </c>
      <c r="F18244" s="409">
        <v>43965.392500000002</v>
      </c>
      <c r="G18244" s="408">
        <v>0</v>
      </c>
    </row>
    <row r="18245" spans="1:7" ht="15" x14ac:dyDescent="0.2">
      <c r="A18245" s="407" t="s">
        <v>28750</v>
      </c>
      <c r="B18245" s="407" t="s">
        <v>28751</v>
      </c>
      <c r="C18245" s="408">
        <v>0</v>
      </c>
      <c r="D18245" s="408">
        <v>0.69</v>
      </c>
      <c r="E18245" s="408">
        <v>0.69</v>
      </c>
      <c r="F18245" s="409">
        <v>44873.452210648145</v>
      </c>
      <c r="G18245" s="408">
        <v>0</v>
      </c>
    </row>
    <row r="18246" spans="1:7" ht="15" x14ac:dyDescent="0.25">
      <c r="A18246" s="407" t="s">
        <v>28752</v>
      </c>
      <c r="B18246" s="407" t="s">
        <v>28753</v>
      </c>
      <c r="C18246" s="406"/>
      <c r="D18246" s="408">
        <v>1.2</v>
      </c>
      <c r="E18246" s="408">
        <v>1.2</v>
      </c>
      <c r="F18246" s="409">
        <v>43965.403981481482</v>
      </c>
      <c r="G18246" s="408">
        <v>0</v>
      </c>
    </row>
    <row r="18247" spans="1:7" ht="15" x14ac:dyDescent="0.2">
      <c r="A18247" s="407" t="s">
        <v>28754</v>
      </c>
      <c r="B18247" s="407" t="s">
        <v>28755</v>
      </c>
      <c r="C18247" s="408">
        <v>0</v>
      </c>
      <c r="D18247" s="408">
        <v>0.61360000000000003</v>
      </c>
      <c r="E18247" s="408">
        <v>0.61360000000000003</v>
      </c>
      <c r="F18247" s="409">
        <v>43965.332719907405</v>
      </c>
      <c r="G18247" s="408">
        <v>0</v>
      </c>
    </row>
    <row r="18248" spans="1:7" ht="15" x14ac:dyDescent="0.2">
      <c r="A18248" s="407" t="s">
        <v>28756</v>
      </c>
      <c r="B18248" s="407" t="s">
        <v>28757</v>
      </c>
      <c r="C18248" s="408">
        <v>0</v>
      </c>
      <c r="D18248" s="408">
        <v>5.76</v>
      </c>
      <c r="E18248" s="408">
        <v>5.76</v>
      </c>
      <c r="F18248" s="409">
        <v>43965.332962962966</v>
      </c>
      <c r="G18248" s="408">
        <v>0</v>
      </c>
    </row>
    <row r="18249" spans="1:7" ht="15" x14ac:dyDescent="0.25">
      <c r="A18249" s="407" t="s">
        <v>28758</v>
      </c>
      <c r="B18249" s="407" t="s">
        <v>28759</v>
      </c>
      <c r="C18249" s="406"/>
      <c r="D18249" s="406"/>
      <c r="E18249" s="406"/>
      <c r="F18249" s="409">
        <v>43837.50854166667</v>
      </c>
      <c r="G18249" s="408">
        <v>0</v>
      </c>
    </row>
    <row r="18250" spans="1:7" ht="15" x14ac:dyDescent="0.2">
      <c r="A18250" s="407" t="s">
        <v>28760</v>
      </c>
      <c r="B18250" s="407" t="s">
        <v>28761</v>
      </c>
      <c r="C18250" s="408">
        <v>0</v>
      </c>
      <c r="D18250" s="408">
        <v>0.34</v>
      </c>
      <c r="E18250" s="408">
        <v>0.34</v>
      </c>
      <c r="F18250" s="409">
        <v>44516.623969907407</v>
      </c>
      <c r="G18250" s="408">
        <v>0</v>
      </c>
    </row>
    <row r="18251" spans="1:7" ht="15" x14ac:dyDescent="0.2">
      <c r="A18251" s="407" t="s">
        <v>28762</v>
      </c>
      <c r="B18251" s="407" t="s">
        <v>28763</v>
      </c>
      <c r="C18251" s="408">
        <v>0</v>
      </c>
      <c r="D18251" s="408">
        <v>5.6000000000000001E-2</v>
      </c>
      <c r="E18251" s="408">
        <v>5.6000000000000001E-2</v>
      </c>
      <c r="F18251" s="409">
        <v>44881.451562499999</v>
      </c>
      <c r="G18251" s="408">
        <v>0</v>
      </c>
    </row>
    <row r="18252" spans="1:7" ht="15" x14ac:dyDescent="0.2">
      <c r="A18252" s="407" t="s">
        <v>28764</v>
      </c>
      <c r="B18252" s="407" t="s">
        <v>28765</v>
      </c>
      <c r="C18252" s="408">
        <v>0</v>
      </c>
      <c r="D18252" s="408">
        <v>0.84</v>
      </c>
      <c r="E18252" s="408">
        <v>0.84</v>
      </c>
      <c r="F18252" s="409">
        <v>44684.379884259259</v>
      </c>
      <c r="G18252" s="408">
        <v>242</v>
      </c>
    </row>
    <row r="18253" spans="1:7" ht="15" x14ac:dyDescent="0.2">
      <c r="A18253" s="407" t="s">
        <v>28766</v>
      </c>
      <c r="B18253" s="407" t="s">
        <v>28767</v>
      </c>
      <c r="C18253" s="408">
        <v>0</v>
      </c>
      <c r="D18253" s="408">
        <v>0.85</v>
      </c>
      <c r="E18253" s="408">
        <v>0.85</v>
      </c>
      <c r="F18253" s="409">
        <v>44516.616215277776</v>
      </c>
      <c r="G18253" s="408">
        <v>0</v>
      </c>
    </row>
    <row r="18254" spans="1:7" ht="15" x14ac:dyDescent="0.25">
      <c r="A18254" s="407" t="s">
        <v>28768</v>
      </c>
      <c r="B18254" s="407" t="s">
        <v>28769</v>
      </c>
      <c r="C18254" s="406"/>
      <c r="D18254" s="408">
        <v>2.5499999999999998</v>
      </c>
      <c r="E18254" s="408">
        <v>2.5499999999999998</v>
      </c>
      <c r="F18254" s="409">
        <v>44516.624409722222</v>
      </c>
      <c r="G18254" s="408">
        <v>0</v>
      </c>
    </row>
    <row r="18255" spans="1:7" ht="15" x14ac:dyDescent="0.2">
      <c r="A18255" s="407" t="s">
        <v>28770</v>
      </c>
      <c r="B18255" s="407" t="s">
        <v>28771</v>
      </c>
      <c r="C18255" s="408">
        <v>0</v>
      </c>
      <c r="D18255" s="408">
        <v>0.32719999999999999</v>
      </c>
      <c r="E18255" s="408">
        <v>0.32719999999999999</v>
      </c>
      <c r="F18255" s="409">
        <v>44516.629849537036</v>
      </c>
      <c r="G18255" s="408">
        <v>0</v>
      </c>
    </row>
    <row r="18256" spans="1:7" ht="15" x14ac:dyDescent="0.25">
      <c r="A18256" s="407" t="s">
        <v>28772</v>
      </c>
      <c r="B18256" s="407" t="s">
        <v>28773</v>
      </c>
      <c r="C18256" s="406"/>
      <c r="D18256" s="408">
        <v>8.2600000000000007E-2</v>
      </c>
      <c r="E18256" s="408">
        <v>8.2600000000000007E-2</v>
      </c>
      <c r="F18256" s="409">
        <v>44516.630231481482</v>
      </c>
      <c r="G18256" s="408">
        <v>0</v>
      </c>
    </row>
    <row r="18257" spans="1:7" ht="15" x14ac:dyDescent="0.2">
      <c r="A18257" s="407" t="s">
        <v>28774</v>
      </c>
      <c r="B18257" s="407" t="s">
        <v>28775</v>
      </c>
      <c r="C18257" s="408">
        <v>0</v>
      </c>
      <c r="D18257" s="408">
        <v>41</v>
      </c>
      <c r="E18257" s="408">
        <v>41</v>
      </c>
      <c r="F18257" s="409">
        <v>44516.626909722225</v>
      </c>
      <c r="G18257" s="408">
        <v>0</v>
      </c>
    </row>
    <row r="18258" spans="1:7" ht="15" x14ac:dyDescent="0.2">
      <c r="A18258" s="407" t="s">
        <v>28776</v>
      </c>
      <c r="B18258" s="407" t="s">
        <v>28777</v>
      </c>
      <c r="C18258" s="408">
        <v>0</v>
      </c>
      <c r="D18258" s="408">
        <v>0.34</v>
      </c>
      <c r="E18258" s="408">
        <v>0.34</v>
      </c>
      <c r="F18258" s="409">
        <v>45624.587291666663</v>
      </c>
      <c r="G18258" s="408">
        <v>598</v>
      </c>
    </row>
    <row r="18259" spans="1:7" ht="15" x14ac:dyDescent="0.2">
      <c r="A18259" s="407" t="s">
        <v>28778</v>
      </c>
      <c r="B18259" s="407" t="s">
        <v>28779</v>
      </c>
      <c r="C18259" s="408">
        <v>0</v>
      </c>
      <c r="D18259" s="408">
        <v>0.3</v>
      </c>
      <c r="E18259" s="408">
        <v>0.3</v>
      </c>
      <c r="F18259" s="409">
        <v>44881.45175925926</v>
      </c>
      <c r="G18259" s="408">
        <v>0</v>
      </c>
    </row>
    <row r="18260" spans="1:7" ht="15" x14ac:dyDescent="0.2">
      <c r="A18260" s="407" t="s">
        <v>28780</v>
      </c>
      <c r="B18260" s="407" t="s">
        <v>28781</v>
      </c>
      <c r="C18260" s="408">
        <v>0</v>
      </c>
      <c r="D18260" s="408">
        <v>8.8599999999999998E-2</v>
      </c>
      <c r="E18260" s="408">
        <v>8.8599999999999998E-2</v>
      </c>
      <c r="F18260" s="409">
        <v>45439.627118055556</v>
      </c>
      <c r="G18260" s="408">
        <v>436</v>
      </c>
    </row>
    <row r="18261" spans="1:7" ht="15" x14ac:dyDescent="0.25">
      <c r="A18261" s="407" t="s">
        <v>28782</v>
      </c>
      <c r="B18261" s="407" t="s">
        <v>28783</v>
      </c>
      <c r="C18261" s="406"/>
      <c r="D18261" s="408">
        <v>0.23</v>
      </c>
      <c r="E18261" s="408">
        <v>0.23</v>
      </c>
      <c r="F18261" s="409">
        <v>44516.622407407405</v>
      </c>
      <c r="G18261" s="408">
        <v>0</v>
      </c>
    </row>
    <row r="18262" spans="1:7" ht="15" x14ac:dyDescent="0.2">
      <c r="A18262" s="407" t="s">
        <v>28784</v>
      </c>
      <c r="B18262" s="407" t="s">
        <v>28785</v>
      </c>
      <c r="C18262" s="408">
        <v>0</v>
      </c>
      <c r="D18262" s="408">
        <v>4.07</v>
      </c>
      <c r="E18262" s="408">
        <v>4.07</v>
      </c>
      <c r="F18262" s="409">
        <v>44873.369803240741</v>
      </c>
      <c r="G18262" s="408">
        <v>0</v>
      </c>
    </row>
    <row r="18263" spans="1:7" ht="15" x14ac:dyDescent="0.2">
      <c r="A18263" s="407" t="s">
        <v>28786</v>
      </c>
      <c r="B18263" s="407" t="s">
        <v>28787</v>
      </c>
      <c r="C18263" s="408">
        <v>0</v>
      </c>
      <c r="D18263" s="408">
        <v>3.3883333333333332</v>
      </c>
      <c r="E18263" s="408">
        <v>3.3883333333333332</v>
      </c>
      <c r="F18263" s="409">
        <v>45624.586817129632</v>
      </c>
      <c r="G18263" s="408">
        <v>3</v>
      </c>
    </row>
    <row r="18264" spans="1:7" ht="15" x14ac:dyDescent="0.2">
      <c r="A18264" s="407" t="s">
        <v>28788</v>
      </c>
      <c r="B18264" s="407" t="s">
        <v>28789</v>
      </c>
      <c r="C18264" s="408">
        <v>0</v>
      </c>
      <c r="D18264" s="408">
        <v>1.26</v>
      </c>
      <c r="E18264" s="408">
        <v>1.26</v>
      </c>
      <c r="F18264" s="409">
        <v>44881.45207175926</v>
      </c>
      <c r="G18264" s="408">
        <v>20</v>
      </c>
    </row>
    <row r="18265" spans="1:7" ht="15" x14ac:dyDescent="0.25">
      <c r="A18265" s="407" t="s">
        <v>28790</v>
      </c>
      <c r="B18265" s="407" t="s">
        <v>28791</v>
      </c>
      <c r="C18265" s="406"/>
      <c r="D18265" s="408">
        <v>23.01</v>
      </c>
      <c r="E18265" s="408">
        <v>23.01</v>
      </c>
      <c r="F18265" s="409">
        <v>43032.663229166668</v>
      </c>
      <c r="G18265" s="408">
        <v>0</v>
      </c>
    </row>
    <row r="18266" spans="1:7" ht="15" x14ac:dyDescent="0.2">
      <c r="A18266" s="407" t="s">
        <v>28792</v>
      </c>
      <c r="B18266" s="407" t="s">
        <v>28793</v>
      </c>
      <c r="C18266" s="408">
        <v>0</v>
      </c>
      <c r="D18266" s="408">
        <v>0.88</v>
      </c>
      <c r="E18266" s="408">
        <v>0.88</v>
      </c>
      <c r="F18266" s="409">
        <v>43032.663240740738</v>
      </c>
      <c r="G18266" s="408">
        <v>8</v>
      </c>
    </row>
    <row r="18267" spans="1:7" ht="15" x14ac:dyDescent="0.25">
      <c r="A18267" s="407" t="s">
        <v>28794</v>
      </c>
      <c r="B18267" s="407" t="s">
        <v>28795</v>
      </c>
      <c r="C18267" s="406"/>
      <c r="D18267" s="408">
        <v>2.5499999999999998</v>
      </c>
      <c r="E18267" s="408">
        <v>2.5499999999999998</v>
      </c>
      <c r="F18267" s="409">
        <v>43032.663263888891</v>
      </c>
      <c r="G18267" s="408">
        <v>0</v>
      </c>
    </row>
    <row r="18268" spans="1:7" ht="15" x14ac:dyDescent="0.25">
      <c r="A18268" s="407" t="s">
        <v>28796</v>
      </c>
      <c r="B18268" s="407" t="s">
        <v>28797</v>
      </c>
      <c r="C18268" s="406"/>
      <c r="D18268" s="408">
        <v>0.82</v>
      </c>
      <c r="E18268" s="408">
        <v>0.82</v>
      </c>
      <c r="F18268" s="409">
        <v>44516.622812499998</v>
      </c>
      <c r="G18268" s="408">
        <v>0</v>
      </c>
    </row>
    <row r="18269" spans="1:7" ht="15" x14ac:dyDescent="0.25">
      <c r="A18269" s="407" t="s">
        <v>28798</v>
      </c>
      <c r="B18269" s="407" t="s">
        <v>28799</v>
      </c>
      <c r="C18269" s="406"/>
      <c r="D18269" s="406"/>
      <c r="E18269" s="406"/>
      <c r="F18269" s="409">
        <v>43032.663287037038</v>
      </c>
      <c r="G18269" s="408">
        <v>0</v>
      </c>
    </row>
    <row r="18270" spans="1:7" ht="15" x14ac:dyDescent="0.2">
      <c r="A18270" s="407" t="s">
        <v>28800</v>
      </c>
      <c r="B18270" s="407" t="s">
        <v>28801</v>
      </c>
      <c r="C18270" s="408">
        <v>0</v>
      </c>
      <c r="D18270" s="408">
        <v>0.7</v>
      </c>
      <c r="E18270" s="408">
        <v>0.7</v>
      </c>
      <c r="F18270" s="409">
        <v>44517.597175925926</v>
      </c>
      <c r="G18270" s="408">
        <v>0</v>
      </c>
    </row>
    <row r="18271" spans="1:7" ht="15" x14ac:dyDescent="0.25">
      <c r="A18271" s="407" t="s">
        <v>28802</v>
      </c>
      <c r="B18271" s="407" t="s">
        <v>28803</v>
      </c>
      <c r="C18271" s="406"/>
      <c r="D18271" s="406"/>
      <c r="E18271" s="406"/>
      <c r="F18271" s="409">
        <v>44516.623182870368</v>
      </c>
      <c r="G18271" s="408">
        <v>0</v>
      </c>
    </row>
    <row r="18272" spans="1:7" ht="15" x14ac:dyDescent="0.2">
      <c r="A18272" s="407" t="s">
        <v>28804</v>
      </c>
      <c r="B18272" s="407" t="s">
        <v>28805</v>
      </c>
      <c r="C18272" s="408">
        <v>0</v>
      </c>
      <c r="D18272" s="408">
        <v>2.2599999999999998</v>
      </c>
      <c r="E18272" s="408">
        <v>2.2599999999999998</v>
      </c>
      <c r="F18272" s="409">
        <v>44551.319618055553</v>
      </c>
      <c r="G18272" s="408">
        <v>0</v>
      </c>
    </row>
    <row r="18273" spans="1:7" ht="15" x14ac:dyDescent="0.25">
      <c r="A18273" s="407" t="s">
        <v>28806</v>
      </c>
      <c r="B18273" s="407" t="s">
        <v>28807</v>
      </c>
      <c r="C18273" s="406"/>
      <c r="D18273" s="408">
        <v>1.59</v>
      </c>
      <c r="E18273" s="408">
        <v>1.59</v>
      </c>
      <c r="F18273" s="409">
        <v>44516.630949074075</v>
      </c>
      <c r="G18273" s="408">
        <v>0</v>
      </c>
    </row>
    <row r="18274" spans="1:7" ht="15" x14ac:dyDescent="0.2">
      <c r="A18274" s="407" t="s">
        <v>28808</v>
      </c>
      <c r="B18274" s="407" t="s">
        <v>28809</v>
      </c>
      <c r="C18274" s="408">
        <v>0</v>
      </c>
      <c r="D18274" s="408">
        <v>0.03</v>
      </c>
      <c r="E18274" s="408">
        <v>0.03</v>
      </c>
      <c r="F18274" s="409">
        <v>44873.372569444444</v>
      </c>
      <c r="G18274" s="408">
        <v>0</v>
      </c>
    </row>
    <row r="18275" spans="1:7" ht="15" x14ac:dyDescent="0.25">
      <c r="A18275" s="407" t="s">
        <v>28810</v>
      </c>
      <c r="B18275" s="407" t="s">
        <v>28811</v>
      </c>
      <c r="C18275" s="406"/>
      <c r="D18275" s="408">
        <v>1.86</v>
      </c>
      <c r="E18275" s="408">
        <v>1.86</v>
      </c>
      <c r="F18275" s="409">
        <v>46099.399895833332</v>
      </c>
      <c r="G18275" s="408">
        <v>0</v>
      </c>
    </row>
    <row r="18276" spans="1:7" ht="15" x14ac:dyDescent="0.2">
      <c r="A18276" s="407" t="s">
        <v>28812</v>
      </c>
      <c r="B18276" s="407" t="s">
        <v>28813</v>
      </c>
      <c r="C18276" s="408">
        <v>0</v>
      </c>
      <c r="D18276" s="408">
        <v>2.57</v>
      </c>
      <c r="E18276" s="408">
        <v>2.57</v>
      </c>
      <c r="F18276" s="409">
        <v>45357.276875000003</v>
      </c>
      <c r="G18276" s="408">
        <v>0</v>
      </c>
    </row>
    <row r="18277" spans="1:7" ht="15" x14ac:dyDescent="0.25">
      <c r="A18277" s="407" t="s">
        <v>28814</v>
      </c>
      <c r="B18277" s="407" t="s">
        <v>28815</v>
      </c>
      <c r="C18277" s="406"/>
      <c r="D18277" s="408">
        <v>1.51</v>
      </c>
      <c r="E18277" s="408">
        <v>1.51</v>
      </c>
      <c r="F18277" s="409">
        <v>43032.663368055553</v>
      </c>
      <c r="G18277" s="408">
        <v>0</v>
      </c>
    </row>
    <row r="18278" spans="1:7" ht="15" x14ac:dyDescent="0.25">
      <c r="A18278" s="407" t="s">
        <v>28816</v>
      </c>
      <c r="B18278" s="407" t="s">
        <v>28817</v>
      </c>
      <c r="C18278" s="406"/>
      <c r="D18278" s="408">
        <v>2.57</v>
      </c>
      <c r="E18278" s="408">
        <v>2.57</v>
      </c>
      <c r="F18278" s="409">
        <v>43032.663391203707</v>
      </c>
      <c r="G18278" s="408">
        <v>0</v>
      </c>
    </row>
    <row r="18279" spans="1:7" ht="15" x14ac:dyDescent="0.2">
      <c r="A18279" s="407" t="s">
        <v>28818</v>
      </c>
      <c r="B18279" s="407" t="s">
        <v>28819</v>
      </c>
      <c r="C18279" s="408">
        <v>0</v>
      </c>
      <c r="D18279" s="408">
        <v>0.52</v>
      </c>
      <c r="E18279" s="408">
        <v>0.52</v>
      </c>
      <c r="F18279" s="409">
        <v>45646.311678240738</v>
      </c>
      <c r="G18279" s="408">
        <v>0</v>
      </c>
    </row>
    <row r="18280" spans="1:7" ht="15" x14ac:dyDescent="0.2">
      <c r="A18280" s="407" t="s">
        <v>28820</v>
      </c>
      <c r="B18280" s="407" t="s">
        <v>28821</v>
      </c>
      <c r="C18280" s="408">
        <v>0</v>
      </c>
      <c r="D18280" s="408">
        <v>3.84</v>
      </c>
      <c r="E18280" s="408">
        <v>3.84</v>
      </c>
      <c r="F18280" s="409">
        <v>43032.663437499999</v>
      </c>
      <c r="G18280" s="408">
        <v>0</v>
      </c>
    </row>
    <row r="18281" spans="1:7" ht="15" x14ac:dyDescent="0.25">
      <c r="A18281" s="407" t="s">
        <v>28822</v>
      </c>
      <c r="B18281" s="407" t="s">
        <v>28823</v>
      </c>
      <c r="C18281" s="406"/>
      <c r="D18281" s="408">
        <v>0.39</v>
      </c>
      <c r="E18281" s="408">
        <v>0.39</v>
      </c>
      <c r="F18281" s="409">
        <v>43032.663449074076</v>
      </c>
      <c r="G18281" s="408">
        <v>0</v>
      </c>
    </row>
    <row r="18282" spans="1:7" ht="15" x14ac:dyDescent="0.25">
      <c r="A18282" s="407" t="s">
        <v>28824</v>
      </c>
      <c r="B18282" s="407" t="s">
        <v>28825</v>
      </c>
      <c r="C18282" s="406"/>
      <c r="D18282" s="408">
        <v>2.57</v>
      </c>
      <c r="E18282" s="408">
        <v>2.57</v>
      </c>
      <c r="F18282" s="409">
        <v>43032.663460648146</v>
      </c>
      <c r="G18282" s="408">
        <v>0</v>
      </c>
    </row>
    <row r="18283" spans="1:7" ht="15" x14ac:dyDescent="0.25">
      <c r="A18283" s="407" t="s">
        <v>28826</v>
      </c>
      <c r="B18283" s="407" t="s">
        <v>28827</v>
      </c>
      <c r="C18283" s="406"/>
      <c r="D18283" s="408">
        <v>1.94</v>
      </c>
      <c r="E18283" s="408">
        <v>1.94</v>
      </c>
      <c r="F18283" s="409">
        <v>43032.663472222222</v>
      </c>
      <c r="G18283" s="408">
        <v>0</v>
      </c>
    </row>
    <row r="18284" spans="1:7" ht="15" x14ac:dyDescent="0.25">
      <c r="A18284" s="407" t="s">
        <v>28828</v>
      </c>
      <c r="B18284" s="407" t="s">
        <v>28829</v>
      </c>
      <c r="C18284" s="406"/>
      <c r="D18284" s="408">
        <v>1.72</v>
      </c>
      <c r="E18284" s="408">
        <v>1.72</v>
      </c>
      <c r="F18284" s="409">
        <v>43432.571458333332</v>
      </c>
      <c r="G18284" s="408">
        <v>0</v>
      </c>
    </row>
    <row r="18285" spans="1:7" ht="15" x14ac:dyDescent="0.2">
      <c r="A18285" s="407" t="s">
        <v>28830</v>
      </c>
      <c r="B18285" s="407" t="s">
        <v>28831</v>
      </c>
      <c r="C18285" s="408">
        <v>0</v>
      </c>
      <c r="D18285" s="408">
        <v>0.47</v>
      </c>
      <c r="E18285" s="408">
        <v>0.47</v>
      </c>
      <c r="F18285" s="409">
        <v>43032.663495370369</v>
      </c>
      <c r="G18285" s="408">
        <v>0</v>
      </c>
    </row>
    <row r="18286" spans="1:7" ht="15" x14ac:dyDescent="0.2">
      <c r="A18286" s="407" t="s">
        <v>28832</v>
      </c>
      <c r="B18286" s="407" t="s">
        <v>28833</v>
      </c>
      <c r="C18286" s="408">
        <v>0</v>
      </c>
      <c r="D18286" s="408">
        <v>1.03</v>
      </c>
      <c r="E18286" s="408">
        <v>1.03</v>
      </c>
      <c r="F18286" s="409">
        <v>44873.372118055559</v>
      </c>
      <c r="G18286" s="408">
        <v>0</v>
      </c>
    </row>
    <row r="18287" spans="1:7" ht="15" x14ac:dyDescent="0.2">
      <c r="A18287" s="407" t="s">
        <v>28834</v>
      </c>
      <c r="B18287" s="407" t="s">
        <v>28835</v>
      </c>
      <c r="C18287" s="408">
        <v>0</v>
      </c>
      <c r="D18287" s="408">
        <v>1.01</v>
      </c>
      <c r="E18287" s="408">
        <v>1.01</v>
      </c>
      <c r="F18287" s="409">
        <v>43003.45244212963</v>
      </c>
      <c r="G18287" s="408">
        <v>0</v>
      </c>
    </row>
    <row r="18288" spans="1:7" ht="15" x14ac:dyDescent="0.25">
      <c r="A18288" s="407" t="s">
        <v>28836</v>
      </c>
      <c r="B18288" s="407" t="s">
        <v>28837</v>
      </c>
      <c r="C18288" s="406"/>
      <c r="D18288" s="408">
        <v>1.51</v>
      </c>
      <c r="E18288" s="408">
        <v>1.51</v>
      </c>
      <c r="F18288" s="409">
        <v>43032.663518518515</v>
      </c>
      <c r="G18288" s="408">
        <v>0</v>
      </c>
    </row>
    <row r="18289" spans="1:7" ht="15" x14ac:dyDescent="0.25">
      <c r="A18289" s="407" t="s">
        <v>28838</v>
      </c>
      <c r="B18289" s="407" t="s">
        <v>28839</v>
      </c>
      <c r="C18289" s="406"/>
      <c r="D18289" s="408">
        <v>1.59</v>
      </c>
      <c r="E18289" s="408">
        <v>1.59</v>
      </c>
      <c r="F18289" s="409">
        <v>43032.663553240738</v>
      </c>
      <c r="G18289" s="408">
        <v>0</v>
      </c>
    </row>
    <row r="18290" spans="1:7" ht="15" x14ac:dyDescent="0.2">
      <c r="A18290" s="407" t="s">
        <v>28840</v>
      </c>
      <c r="B18290" s="407" t="s">
        <v>28841</v>
      </c>
      <c r="C18290" s="408">
        <v>0</v>
      </c>
      <c r="D18290" s="408">
        <v>2.86</v>
      </c>
      <c r="E18290" s="408">
        <v>2.86</v>
      </c>
      <c r="F18290" s="409">
        <v>43032.663564814815</v>
      </c>
      <c r="G18290" s="408">
        <v>0</v>
      </c>
    </row>
    <row r="18291" spans="1:7" ht="15" x14ac:dyDescent="0.25">
      <c r="A18291" s="407" t="s">
        <v>28842</v>
      </c>
      <c r="B18291" s="407" t="s">
        <v>28843</v>
      </c>
      <c r="C18291" s="406"/>
      <c r="D18291" s="408">
        <v>2.73</v>
      </c>
      <c r="E18291" s="408">
        <v>2.73</v>
      </c>
      <c r="F18291" s="409">
        <v>43032.663576388892</v>
      </c>
      <c r="G18291" s="408">
        <v>0</v>
      </c>
    </row>
    <row r="18292" spans="1:7" ht="15" x14ac:dyDescent="0.25">
      <c r="A18292" s="407" t="s">
        <v>28844</v>
      </c>
      <c r="B18292" s="407" t="s">
        <v>28845</v>
      </c>
      <c r="C18292" s="406"/>
      <c r="D18292" s="408">
        <v>4.55</v>
      </c>
      <c r="E18292" s="408">
        <v>4.55</v>
      </c>
      <c r="F18292" s="409">
        <v>43032.663587962961</v>
      </c>
      <c r="G18292" s="408">
        <v>0</v>
      </c>
    </row>
    <row r="18293" spans="1:7" ht="15" x14ac:dyDescent="0.25">
      <c r="A18293" s="407" t="s">
        <v>28846</v>
      </c>
      <c r="B18293" s="407" t="s">
        <v>28847</v>
      </c>
      <c r="C18293" s="406"/>
      <c r="D18293" s="408">
        <v>0.38900000000000001</v>
      </c>
      <c r="E18293" s="408">
        <v>0.38900000000000001</v>
      </c>
      <c r="F18293" s="409">
        <v>43032.663599537038</v>
      </c>
      <c r="G18293" s="408">
        <v>0</v>
      </c>
    </row>
    <row r="18294" spans="1:7" ht="15" x14ac:dyDescent="0.2">
      <c r="A18294" s="407" t="s">
        <v>28848</v>
      </c>
      <c r="B18294" s="407" t="s">
        <v>28849</v>
      </c>
      <c r="C18294" s="408">
        <v>0</v>
      </c>
      <c r="D18294" s="408">
        <v>4.0599999999999996</v>
      </c>
      <c r="E18294" s="408">
        <v>4.0599999999999996</v>
      </c>
      <c r="F18294" s="409">
        <v>45646.308020833334</v>
      </c>
      <c r="G18294" s="408">
        <v>0</v>
      </c>
    </row>
    <row r="18295" spans="1:7" ht="15" x14ac:dyDescent="0.2">
      <c r="A18295" s="407" t="s">
        <v>28850</v>
      </c>
      <c r="B18295" s="407" t="s">
        <v>28851</v>
      </c>
      <c r="C18295" s="408">
        <v>0</v>
      </c>
      <c r="D18295" s="408">
        <v>2.5499999999999998</v>
      </c>
      <c r="E18295" s="408">
        <v>2.5499999999999998</v>
      </c>
      <c r="F18295" s="409">
        <v>45678.354120370372</v>
      </c>
      <c r="G18295" s="408">
        <v>0</v>
      </c>
    </row>
    <row r="18296" spans="1:7" ht="15" x14ac:dyDescent="0.25">
      <c r="A18296" s="407" t="s">
        <v>28852</v>
      </c>
      <c r="B18296" s="407" t="s">
        <v>28853</v>
      </c>
      <c r="C18296" s="406"/>
      <c r="D18296" s="408">
        <v>3.7</v>
      </c>
      <c r="E18296" s="408">
        <v>3.7</v>
      </c>
      <c r="F18296" s="409">
        <v>43032.663645833331</v>
      </c>
      <c r="G18296" s="408">
        <v>0</v>
      </c>
    </row>
    <row r="18297" spans="1:7" ht="15" x14ac:dyDescent="0.25">
      <c r="A18297" s="407" t="s">
        <v>39170</v>
      </c>
      <c r="B18297" s="407" t="s">
        <v>39171</v>
      </c>
      <c r="C18297" s="406"/>
      <c r="D18297" s="408">
        <v>1.83</v>
      </c>
      <c r="E18297" s="408">
        <v>1.83</v>
      </c>
      <c r="F18297" s="409">
        <v>43032.663657407407</v>
      </c>
      <c r="G18297" s="408">
        <v>0</v>
      </c>
    </row>
    <row r="18298" spans="1:7" ht="15" x14ac:dyDescent="0.25">
      <c r="A18298" s="407" t="s">
        <v>28854</v>
      </c>
      <c r="B18298" s="407" t="s">
        <v>28855</v>
      </c>
      <c r="C18298" s="406"/>
      <c r="D18298" s="408">
        <v>0.01</v>
      </c>
      <c r="E18298" s="408">
        <v>0.01</v>
      </c>
      <c r="F18298" s="409">
        <v>43032.663668981484</v>
      </c>
      <c r="G18298" s="408">
        <v>0</v>
      </c>
    </row>
    <row r="18299" spans="1:7" ht="15" x14ac:dyDescent="0.2">
      <c r="A18299" s="407" t="s">
        <v>28856</v>
      </c>
      <c r="B18299" s="407" t="s">
        <v>28857</v>
      </c>
      <c r="C18299" s="408">
        <v>0</v>
      </c>
      <c r="D18299" s="408">
        <v>5.25</v>
      </c>
      <c r="E18299" s="408">
        <v>5.25</v>
      </c>
      <c r="F18299" s="409">
        <v>45925.411180555559</v>
      </c>
      <c r="G18299" s="408">
        <v>6</v>
      </c>
    </row>
    <row r="18300" spans="1:7" ht="15" x14ac:dyDescent="0.2">
      <c r="A18300" s="407" t="s">
        <v>28858</v>
      </c>
      <c r="B18300" s="407" t="s">
        <v>28859</v>
      </c>
      <c r="C18300" s="408">
        <v>0</v>
      </c>
      <c r="D18300" s="408">
        <v>10.01</v>
      </c>
      <c r="E18300" s="408">
        <v>10.01</v>
      </c>
      <c r="F18300" s="409">
        <v>46035.295138888891</v>
      </c>
      <c r="G18300" s="408">
        <v>9</v>
      </c>
    </row>
    <row r="18301" spans="1:7" ht="15" x14ac:dyDescent="0.25">
      <c r="A18301" s="407" t="s">
        <v>28860</v>
      </c>
      <c r="B18301" s="407" t="s">
        <v>28861</v>
      </c>
      <c r="C18301" s="406"/>
      <c r="D18301" s="408">
        <v>2.68</v>
      </c>
      <c r="E18301" s="408">
        <v>2.68</v>
      </c>
      <c r="F18301" s="409">
        <v>44516.625648148147</v>
      </c>
      <c r="G18301" s="408">
        <v>0</v>
      </c>
    </row>
    <row r="18302" spans="1:7" ht="15" x14ac:dyDescent="0.25">
      <c r="A18302" s="407" t="s">
        <v>28862</v>
      </c>
      <c r="B18302" s="407" t="s">
        <v>28863</v>
      </c>
      <c r="C18302" s="406"/>
      <c r="D18302" s="408">
        <v>10.66</v>
      </c>
      <c r="E18302" s="408">
        <v>10.66</v>
      </c>
      <c r="F18302" s="409">
        <v>43032.663703703707</v>
      </c>
      <c r="G18302" s="408">
        <v>0</v>
      </c>
    </row>
    <row r="18303" spans="1:7" ht="15" x14ac:dyDescent="0.2">
      <c r="A18303" s="407" t="s">
        <v>28864</v>
      </c>
      <c r="B18303" s="407" t="s">
        <v>28865</v>
      </c>
      <c r="C18303" s="408">
        <v>0</v>
      </c>
      <c r="D18303" s="408">
        <v>10</v>
      </c>
      <c r="E18303" s="408">
        <v>10</v>
      </c>
      <c r="F18303" s="409">
        <v>43003.454351851855</v>
      </c>
      <c r="G18303" s="408">
        <v>0</v>
      </c>
    </row>
    <row r="18304" spans="1:7" ht="15" x14ac:dyDescent="0.2">
      <c r="A18304" s="407" t="s">
        <v>28866</v>
      </c>
      <c r="B18304" s="407" t="s">
        <v>28867</v>
      </c>
      <c r="C18304" s="408">
        <v>0</v>
      </c>
      <c r="D18304" s="408">
        <v>9.0226821365109233E-2</v>
      </c>
      <c r="E18304" s="408">
        <v>9.0226821365109233E-2</v>
      </c>
      <c r="F18304" s="409">
        <v>45796.520046296297</v>
      </c>
      <c r="G18304" s="408">
        <v>563</v>
      </c>
    </row>
    <row r="18305" spans="1:7" ht="15" x14ac:dyDescent="0.25">
      <c r="A18305" s="407" t="s">
        <v>28868</v>
      </c>
      <c r="B18305" s="407" t="s">
        <v>28869</v>
      </c>
      <c r="C18305" s="406"/>
      <c r="D18305" s="408">
        <v>1.91</v>
      </c>
      <c r="E18305" s="408">
        <v>1.91</v>
      </c>
      <c r="F18305" s="409">
        <v>43244.633171296293</v>
      </c>
      <c r="G18305" s="408">
        <v>0</v>
      </c>
    </row>
    <row r="18306" spans="1:7" ht="15" x14ac:dyDescent="0.25">
      <c r="A18306" s="407" t="s">
        <v>28870</v>
      </c>
      <c r="B18306" s="407" t="s">
        <v>28871</v>
      </c>
      <c r="C18306" s="406"/>
      <c r="D18306" s="408">
        <v>2.4500000000000002</v>
      </c>
      <c r="E18306" s="408">
        <v>2.4500000000000002</v>
      </c>
      <c r="F18306" s="409">
        <v>44516.620949074073</v>
      </c>
      <c r="G18306" s="408">
        <v>0</v>
      </c>
    </row>
    <row r="18307" spans="1:7" ht="15" x14ac:dyDescent="0.25">
      <c r="A18307" s="407" t="s">
        <v>28872</v>
      </c>
      <c r="B18307" s="407" t="s">
        <v>28873</v>
      </c>
      <c r="C18307" s="406"/>
      <c r="D18307" s="408">
        <v>2.74</v>
      </c>
      <c r="E18307" s="408">
        <v>2.74</v>
      </c>
      <c r="F18307" s="409">
        <v>44516.615069444444</v>
      </c>
      <c r="G18307" s="408">
        <v>0</v>
      </c>
    </row>
    <row r="18308" spans="1:7" ht="15" x14ac:dyDescent="0.25">
      <c r="A18308" s="407" t="s">
        <v>28874</v>
      </c>
      <c r="B18308" s="407" t="s">
        <v>28875</v>
      </c>
      <c r="C18308" s="406"/>
      <c r="D18308" s="408">
        <v>3.94</v>
      </c>
      <c r="E18308" s="408">
        <v>3.94</v>
      </c>
      <c r="F18308" s="409">
        <v>44517.534861111111</v>
      </c>
      <c r="G18308" s="408">
        <v>0</v>
      </c>
    </row>
    <row r="18309" spans="1:7" ht="15" x14ac:dyDescent="0.2">
      <c r="A18309" s="407" t="s">
        <v>28876</v>
      </c>
      <c r="B18309" s="407" t="s">
        <v>28877</v>
      </c>
      <c r="C18309" s="408">
        <v>0</v>
      </c>
      <c r="D18309" s="408">
        <v>3.31</v>
      </c>
      <c r="E18309" s="408">
        <v>3.31</v>
      </c>
      <c r="F18309" s="409">
        <v>42926.728275462963</v>
      </c>
      <c r="G18309" s="408">
        <v>0</v>
      </c>
    </row>
    <row r="18310" spans="1:7" ht="15" x14ac:dyDescent="0.25">
      <c r="A18310" s="407" t="s">
        <v>28878</v>
      </c>
      <c r="B18310" s="407" t="s">
        <v>28879</v>
      </c>
      <c r="C18310" s="406"/>
      <c r="D18310" s="408">
        <v>2.5</v>
      </c>
      <c r="E18310" s="408">
        <v>2.5</v>
      </c>
      <c r="F18310" s="409">
        <v>44516.62835648148</v>
      </c>
      <c r="G18310" s="408">
        <v>0</v>
      </c>
    </row>
    <row r="18311" spans="1:7" ht="15" x14ac:dyDescent="0.25">
      <c r="A18311" s="407" t="s">
        <v>28880</v>
      </c>
      <c r="B18311" s="407" t="s">
        <v>28881</v>
      </c>
      <c r="C18311" s="406"/>
      <c r="D18311" s="408">
        <v>2.6</v>
      </c>
      <c r="E18311" s="408">
        <v>2.6</v>
      </c>
      <c r="F18311" s="409">
        <v>44516.62871527778</v>
      </c>
      <c r="G18311" s="408">
        <v>0</v>
      </c>
    </row>
    <row r="18312" spans="1:7" ht="15" x14ac:dyDescent="0.25">
      <c r="A18312" s="407" t="s">
        <v>28882</v>
      </c>
      <c r="B18312" s="407" t="s">
        <v>28883</v>
      </c>
      <c r="C18312" s="406"/>
      <c r="D18312" s="408">
        <v>2.68</v>
      </c>
      <c r="E18312" s="408">
        <v>2.68</v>
      </c>
      <c r="F18312" s="409">
        <v>44523.487638888888</v>
      </c>
      <c r="G18312" s="408">
        <v>0</v>
      </c>
    </row>
    <row r="18313" spans="1:7" ht="15" x14ac:dyDescent="0.25">
      <c r="A18313" s="407" t="s">
        <v>39172</v>
      </c>
      <c r="B18313" s="407" t="s">
        <v>39173</v>
      </c>
      <c r="C18313" s="406"/>
      <c r="D18313" s="406"/>
      <c r="E18313" s="406"/>
      <c r="F18313" s="409">
        <v>43381.720833333333</v>
      </c>
      <c r="G18313" s="408">
        <v>0</v>
      </c>
    </row>
    <row r="18314" spans="1:7" ht="15" x14ac:dyDescent="0.2">
      <c r="A18314" s="407" t="s">
        <v>28884</v>
      </c>
      <c r="B18314" s="407" t="s">
        <v>28885</v>
      </c>
      <c r="C18314" s="408">
        <v>0</v>
      </c>
      <c r="D18314" s="408">
        <v>2.0699999999999998</v>
      </c>
      <c r="E18314" s="408">
        <v>2.0699999999999998</v>
      </c>
      <c r="F18314" s="409">
        <v>44516.658217592594</v>
      </c>
      <c r="G18314" s="408">
        <v>0</v>
      </c>
    </row>
    <row r="18315" spans="1:7" ht="15" x14ac:dyDescent="0.2">
      <c r="A18315" s="407" t="s">
        <v>28886</v>
      </c>
      <c r="B18315" s="407" t="s">
        <v>28887</v>
      </c>
      <c r="C18315" s="408">
        <v>0</v>
      </c>
      <c r="D18315" s="408">
        <v>2.15</v>
      </c>
      <c r="E18315" s="408">
        <v>2.15</v>
      </c>
      <c r="F18315" s="409">
        <v>44516.62059027778</v>
      </c>
      <c r="G18315" s="408">
        <v>0</v>
      </c>
    </row>
    <row r="18316" spans="1:7" ht="15" x14ac:dyDescent="0.25">
      <c r="A18316" s="407" t="s">
        <v>28888</v>
      </c>
      <c r="B18316" s="407" t="s">
        <v>28889</v>
      </c>
      <c r="C18316" s="406"/>
      <c r="D18316" s="408">
        <v>2.5</v>
      </c>
      <c r="E18316" s="408">
        <v>2.5</v>
      </c>
      <c r="F18316" s="409">
        <v>43032.663958333331</v>
      </c>
      <c r="G18316" s="408">
        <v>0</v>
      </c>
    </row>
    <row r="18317" spans="1:7" ht="15" x14ac:dyDescent="0.25">
      <c r="A18317" s="407" t="s">
        <v>28890</v>
      </c>
      <c r="B18317" s="407" t="s">
        <v>28891</v>
      </c>
      <c r="C18317" s="406"/>
      <c r="D18317" s="408">
        <v>15</v>
      </c>
      <c r="E18317" s="408">
        <v>15</v>
      </c>
      <c r="F18317" s="409">
        <v>43032.6640162037</v>
      </c>
      <c r="G18317" s="408">
        <v>0</v>
      </c>
    </row>
    <row r="18318" spans="1:7" ht="15" x14ac:dyDescent="0.2">
      <c r="A18318" s="407" t="s">
        <v>28892</v>
      </c>
      <c r="B18318" s="407" t="s">
        <v>28893</v>
      </c>
      <c r="C18318" s="408">
        <v>0</v>
      </c>
      <c r="D18318" s="408">
        <v>1.78</v>
      </c>
      <c r="E18318" s="408">
        <v>1.78</v>
      </c>
      <c r="F18318" s="409">
        <v>44551.319120370368</v>
      </c>
      <c r="G18318" s="408">
        <v>0</v>
      </c>
    </row>
    <row r="18319" spans="1:7" ht="15" x14ac:dyDescent="0.2">
      <c r="A18319" s="407" t="s">
        <v>28894</v>
      </c>
      <c r="B18319" s="407" t="s">
        <v>28895</v>
      </c>
      <c r="C18319" s="408">
        <v>0</v>
      </c>
      <c r="D18319" s="408">
        <v>2.5</v>
      </c>
      <c r="E18319" s="408">
        <v>2.5</v>
      </c>
      <c r="F18319" s="409">
        <v>44881.452222222222</v>
      </c>
      <c r="G18319" s="408">
        <v>0</v>
      </c>
    </row>
    <row r="18320" spans="1:7" ht="15" x14ac:dyDescent="0.2">
      <c r="A18320" s="407" t="s">
        <v>28896</v>
      </c>
      <c r="B18320" s="407" t="s">
        <v>28897</v>
      </c>
      <c r="C18320" s="408">
        <v>0</v>
      </c>
      <c r="D18320" s="408">
        <v>3.7699999999999997E-2</v>
      </c>
      <c r="E18320" s="408">
        <v>3.7699999999999997E-2</v>
      </c>
      <c r="F18320" s="409">
        <v>44881.452372685184</v>
      </c>
      <c r="G18320" s="408">
        <v>0</v>
      </c>
    </row>
    <row r="18321" spans="1:7" ht="15" x14ac:dyDescent="0.2">
      <c r="A18321" s="407" t="s">
        <v>28898</v>
      </c>
      <c r="B18321" s="407" t="s">
        <v>28899</v>
      </c>
      <c r="C18321" s="408">
        <v>0</v>
      </c>
      <c r="D18321" s="408">
        <v>0.19</v>
      </c>
      <c r="E18321" s="408">
        <v>0.19</v>
      </c>
      <c r="F18321" s="409">
        <v>44881.452488425923</v>
      </c>
      <c r="G18321" s="408">
        <v>65</v>
      </c>
    </row>
    <row r="18322" spans="1:7" ht="15" x14ac:dyDescent="0.2">
      <c r="A18322" s="407" t="s">
        <v>28900</v>
      </c>
      <c r="B18322" s="407" t="s">
        <v>28901</v>
      </c>
      <c r="C18322" s="408">
        <v>0</v>
      </c>
      <c r="D18322" s="408">
        <v>1.66</v>
      </c>
      <c r="E18322" s="408">
        <v>1.66</v>
      </c>
      <c r="F18322" s="409">
        <v>45930.63386574074</v>
      </c>
      <c r="G18322" s="408">
        <v>0</v>
      </c>
    </row>
    <row r="18323" spans="1:7" ht="15" x14ac:dyDescent="0.2">
      <c r="A18323" s="407" t="s">
        <v>28902</v>
      </c>
      <c r="B18323" s="407" t="s">
        <v>34196</v>
      </c>
      <c r="C18323" s="408">
        <v>0</v>
      </c>
      <c r="D18323" s="408">
        <v>0.19900000000000001</v>
      </c>
      <c r="E18323" s="408">
        <v>0.19900000000000001</v>
      </c>
      <c r="F18323" s="409">
        <v>46072.424317129633</v>
      </c>
      <c r="G18323" s="408">
        <v>1082</v>
      </c>
    </row>
    <row r="18324" spans="1:7" ht="15" x14ac:dyDescent="0.2">
      <c r="A18324" s="407" t="s">
        <v>28903</v>
      </c>
      <c r="B18324" s="407" t="s">
        <v>28904</v>
      </c>
      <c r="C18324" s="408">
        <v>0</v>
      </c>
      <c r="D18324" s="408">
        <v>0.1</v>
      </c>
      <c r="E18324" s="408">
        <v>0.1</v>
      </c>
      <c r="F18324" s="409">
        <v>44516.622094907405</v>
      </c>
      <c r="G18324" s="408">
        <v>8004</v>
      </c>
    </row>
    <row r="18325" spans="1:7" ht="15" x14ac:dyDescent="0.2">
      <c r="A18325" s="407" t="s">
        <v>28905</v>
      </c>
      <c r="B18325" s="407" t="s">
        <v>28906</v>
      </c>
      <c r="C18325" s="408">
        <v>0</v>
      </c>
      <c r="D18325" s="408">
        <v>3.94</v>
      </c>
      <c r="E18325" s="408">
        <v>3.94</v>
      </c>
      <c r="F18325" s="409">
        <v>45803.303807870368</v>
      </c>
      <c r="G18325" s="408">
        <v>0</v>
      </c>
    </row>
    <row r="18326" spans="1:7" ht="15" x14ac:dyDescent="0.2">
      <c r="A18326" s="407" t="s">
        <v>28907</v>
      </c>
      <c r="B18326" s="407" t="s">
        <v>28908</v>
      </c>
      <c r="C18326" s="408">
        <v>0</v>
      </c>
      <c r="D18326" s="408">
        <v>6.0900000000000003E-2</v>
      </c>
      <c r="E18326" s="408">
        <v>6.0900000000000003E-2</v>
      </c>
      <c r="F18326" s="409">
        <v>45174.351655092592</v>
      </c>
      <c r="G18326" s="408">
        <v>0</v>
      </c>
    </row>
    <row r="18327" spans="1:7" ht="15" x14ac:dyDescent="0.2">
      <c r="A18327" s="407" t="s">
        <v>28909</v>
      </c>
      <c r="B18327" s="407" t="s">
        <v>28910</v>
      </c>
      <c r="C18327" s="408">
        <v>0</v>
      </c>
      <c r="D18327" s="408">
        <v>2.83</v>
      </c>
      <c r="E18327" s="408">
        <v>2.83</v>
      </c>
      <c r="F18327" s="409">
        <v>44516.625289351854</v>
      </c>
      <c r="G18327" s="408">
        <v>0</v>
      </c>
    </row>
    <row r="18328" spans="1:7" ht="15" x14ac:dyDescent="0.25">
      <c r="A18328" s="407" t="s">
        <v>28911</v>
      </c>
      <c r="B18328" s="407" t="s">
        <v>28912</v>
      </c>
      <c r="C18328" s="406"/>
      <c r="D18328" s="408">
        <v>6.01</v>
      </c>
      <c r="E18328" s="408">
        <v>6.01</v>
      </c>
      <c r="F18328" s="409">
        <v>43032.664166666669</v>
      </c>
      <c r="G18328" s="408">
        <v>0</v>
      </c>
    </row>
    <row r="18329" spans="1:7" ht="15" x14ac:dyDescent="0.2">
      <c r="A18329" s="407" t="s">
        <v>28913</v>
      </c>
      <c r="B18329" s="407" t="s">
        <v>28914</v>
      </c>
      <c r="C18329" s="408">
        <v>0</v>
      </c>
      <c r="D18329" s="408">
        <v>2.2799999999999998</v>
      </c>
      <c r="E18329" s="408">
        <v>2.2799999999999998</v>
      </c>
      <c r="F18329" s="409">
        <v>45812.398321759261</v>
      </c>
      <c r="G18329" s="408">
        <v>124</v>
      </c>
    </row>
    <row r="18330" spans="1:7" ht="15" x14ac:dyDescent="0.25">
      <c r="A18330" s="407" t="s">
        <v>28915</v>
      </c>
      <c r="B18330" s="407" t="s">
        <v>28916</v>
      </c>
      <c r="C18330" s="406"/>
      <c r="D18330" s="408">
        <v>0.67</v>
      </c>
      <c r="E18330" s="408">
        <v>0.67</v>
      </c>
      <c r="F18330" s="409">
        <v>44881.4531712963</v>
      </c>
      <c r="G18330" s="408">
        <v>0</v>
      </c>
    </row>
    <row r="18331" spans="1:7" ht="15" x14ac:dyDescent="0.25">
      <c r="A18331" s="407" t="s">
        <v>28917</v>
      </c>
      <c r="B18331" s="407" t="s">
        <v>28918</v>
      </c>
      <c r="C18331" s="406"/>
      <c r="D18331" s="408">
        <v>0.5</v>
      </c>
      <c r="E18331" s="408">
        <v>0.5</v>
      </c>
      <c r="F18331" s="409">
        <v>44881.453298611108</v>
      </c>
      <c r="G18331" s="408">
        <v>0</v>
      </c>
    </row>
    <row r="18332" spans="1:7" ht="15" x14ac:dyDescent="0.2">
      <c r="A18332" s="407" t="s">
        <v>28919</v>
      </c>
      <c r="B18332" s="407" t="s">
        <v>28920</v>
      </c>
      <c r="C18332" s="408">
        <v>0</v>
      </c>
      <c r="D18332" s="408">
        <v>1.93</v>
      </c>
      <c r="E18332" s="408">
        <v>1.93</v>
      </c>
      <c r="F18332" s="409">
        <v>44516.646041666667</v>
      </c>
      <c r="G18332" s="408">
        <v>0</v>
      </c>
    </row>
    <row r="18333" spans="1:7" ht="15" x14ac:dyDescent="0.2">
      <c r="A18333" s="407" t="s">
        <v>28921</v>
      </c>
      <c r="B18333" s="407" t="s">
        <v>34197</v>
      </c>
      <c r="C18333" s="408">
        <v>0</v>
      </c>
      <c r="D18333" s="408">
        <v>15.42</v>
      </c>
      <c r="E18333" s="408">
        <v>15.42</v>
      </c>
      <c r="F18333" s="409">
        <v>45813.546377314815</v>
      </c>
      <c r="G18333" s="408">
        <v>4</v>
      </c>
    </row>
    <row r="18334" spans="1:7" ht="15" x14ac:dyDescent="0.2">
      <c r="A18334" s="407" t="s">
        <v>28922</v>
      </c>
      <c r="B18334" s="407" t="s">
        <v>28923</v>
      </c>
      <c r="C18334" s="408">
        <v>0</v>
      </c>
      <c r="D18334" s="408">
        <v>0.62</v>
      </c>
      <c r="E18334" s="408">
        <v>0.62</v>
      </c>
      <c r="F18334" s="409">
        <v>42926.663784722223</v>
      </c>
      <c r="G18334" s="408">
        <v>0</v>
      </c>
    </row>
    <row r="18335" spans="1:7" ht="15" x14ac:dyDescent="0.2">
      <c r="A18335" s="407" t="s">
        <v>28924</v>
      </c>
      <c r="B18335" s="407" t="s">
        <v>28925</v>
      </c>
      <c r="C18335" s="408">
        <v>0</v>
      </c>
      <c r="D18335" s="408">
        <v>1.23</v>
      </c>
      <c r="E18335" s="408">
        <v>1.23</v>
      </c>
      <c r="F18335" s="409">
        <v>43032.664236111108</v>
      </c>
      <c r="G18335" s="408">
        <v>0</v>
      </c>
    </row>
    <row r="18336" spans="1:7" ht="15" x14ac:dyDescent="0.2">
      <c r="A18336" s="407" t="s">
        <v>28926</v>
      </c>
      <c r="B18336" s="407" t="s">
        <v>33090</v>
      </c>
      <c r="C18336" s="408">
        <v>0</v>
      </c>
      <c r="D18336" s="408">
        <v>2.14</v>
      </c>
      <c r="E18336" s="408">
        <v>2.14</v>
      </c>
      <c r="F18336" s="409">
        <v>45678.354699074072</v>
      </c>
      <c r="G18336" s="408">
        <v>0</v>
      </c>
    </row>
    <row r="18337" spans="1:7" ht="15" x14ac:dyDescent="0.2">
      <c r="A18337" s="407" t="s">
        <v>28927</v>
      </c>
      <c r="B18337" s="407" t="s">
        <v>28928</v>
      </c>
      <c r="C18337" s="408">
        <v>0</v>
      </c>
      <c r="D18337" s="408">
        <v>1.73</v>
      </c>
      <c r="E18337" s="408">
        <v>1.73</v>
      </c>
      <c r="F18337" s="409">
        <v>44881.453576388885</v>
      </c>
      <c r="G18337" s="408">
        <v>0</v>
      </c>
    </row>
    <row r="18338" spans="1:7" ht="15" x14ac:dyDescent="0.2">
      <c r="A18338" s="407" t="s">
        <v>28929</v>
      </c>
      <c r="B18338" s="407" t="s">
        <v>28930</v>
      </c>
      <c r="C18338" s="408">
        <v>0</v>
      </c>
      <c r="D18338" s="408">
        <v>2.0299999999999998</v>
      </c>
      <c r="E18338" s="408">
        <v>2.0299999999999998</v>
      </c>
      <c r="F18338" s="409">
        <v>45453.444421296299</v>
      </c>
      <c r="G18338" s="408">
        <v>100</v>
      </c>
    </row>
    <row r="18339" spans="1:7" ht="15" x14ac:dyDescent="0.25">
      <c r="A18339" s="407" t="s">
        <v>28931</v>
      </c>
      <c r="B18339" s="407" t="s">
        <v>28932</v>
      </c>
      <c r="C18339" s="406"/>
      <c r="D18339" s="408">
        <v>2.38</v>
      </c>
      <c r="E18339" s="408">
        <v>2.38</v>
      </c>
      <c r="F18339" s="409">
        <v>43567.456875000003</v>
      </c>
      <c r="G18339" s="408">
        <v>0</v>
      </c>
    </row>
    <row r="18340" spans="1:7" ht="15" x14ac:dyDescent="0.2">
      <c r="A18340" s="407" t="s">
        <v>28933</v>
      </c>
      <c r="B18340" s="407" t="s">
        <v>28934</v>
      </c>
      <c r="C18340" s="408">
        <v>0</v>
      </c>
      <c r="D18340" s="408">
        <v>0.49</v>
      </c>
      <c r="E18340" s="408">
        <v>0.49</v>
      </c>
      <c r="F18340" s="409">
        <v>43648.401493055557</v>
      </c>
      <c r="G18340" s="408">
        <v>0</v>
      </c>
    </row>
    <row r="18341" spans="1:7" ht="15" x14ac:dyDescent="0.25">
      <c r="A18341" s="407" t="s">
        <v>28935</v>
      </c>
      <c r="B18341" s="407" t="s">
        <v>28936</v>
      </c>
      <c r="C18341" s="406"/>
      <c r="D18341" s="406"/>
      <c r="E18341" s="406"/>
      <c r="F18341" s="409">
        <v>43812.512766203705</v>
      </c>
      <c r="G18341" s="408">
        <v>0</v>
      </c>
    </row>
    <row r="18342" spans="1:7" ht="15" x14ac:dyDescent="0.25">
      <c r="A18342" s="407" t="s">
        <v>28937</v>
      </c>
      <c r="B18342" s="407" t="s">
        <v>28938</v>
      </c>
      <c r="C18342" s="406"/>
      <c r="D18342" s="406"/>
      <c r="E18342" s="406"/>
      <c r="F18342" s="409">
        <v>43837.520810185182</v>
      </c>
      <c r="G18342" s="408">
        <v>0</v>
      </c>
    </row>
    <row r="18343" spans="1:7" ht="15" x14ac:dyDescent="0.2">
      <c r="A18343" s="407" t="s">
        <v>28939</v>
      </c>
      <c r="B18343" s="407" t="s">
        <v>28940</v>
      </c>
      <c r="C18343" s="408">
        <v>0</v>
      </c>
      <c r="D18343" s="408">
        <v>0.44866666666666666</v>
      </c>
      <c r="E18343" s="408">
        <v>0.44866666666666666</v>
      </c>
      <c r="F18343" s="409">
        <v>44978.682314814818</v>
      </c>
      <c r="G18343" s="408">
        <v>0</v>
      </c>
    </row>
    <row r="18344" spans="1:7" ht="15" x14ac:dyDescent="0.2">
      <c r="A18344" s="407" t="s">
        <v>28941</v>
      </c>
      <c r="B18344" s="407" t="s">
        <v>28942</v>
      </c>
      <c r="C18344" s="408">
        <v>0</v>
      </c>
      <c r="D18344" s="408">
        <v>2.88</v>
      </c>
      <c r="E18344" s="408">
        <v>2.88</v>
      </c>
      <c r="F18344" s="409">
        <v>44978.680532407408</v>
      </c>
      <c r="G18344" s="408">
        <v>0</v>
      </c>
    </row>
    <row r="18345" spans="1:7" ht="15" x14ac:dyDescent="0.2">
      <c r="A18345" s="407" t="s">
        <v>28943</v>
      </c>
      <c r="B18345" s="407" t="s">
        <v>8532</v>
      </c>
      <c r="C18345" s="408">
        <v>0</v>
      </c>
      <c r="D18345" s="408">
        <v>2.88</v>
      </c>
      <c r="E18345" s="408">
        <v>2.88</v>
      </c>
      <c r="F18345" s="409">
        <v>44978.68072916667</v>
      </c>
      <c r="G18345" s="408">
        <v>0</v>
      </c>
    </row>
    <row r="18346" spans="1:7" ht="15" x14ac:dyDescent="0.2">
      <c r="A18346" s="407" t="s">
        <v>28944</v>
      </c>
      <c r="B18346" s="407" t="s">
        <v>28945</v>
      </c>
      <c r="C18346" s="408">
        <v>0</v>
      </c>
      <c r="D18346" s="408">
        <v>1.24</v>
      </c>
      <c r="E18346" s="408">
        <v>1.24</v>
      </c>
      <c r="F18346" s="409">
        <v>45236.517997685187</v>
      </c>
      <c r="G18346" s="408">
        <v>0</v>
      </c>
    </row>
    <row r="18347" spans="1:7" ht="15" x14ac:dyDescent="0.25">
      <c r="A18347" s="407" t="s">
        <v>28946</v>
      </c>
      <c r="B18347" s="407" t="s">
        <v>28947</v>
      </c>
      <c r="C18347" s="406"/>
      <c r="D18347" s="408">
        <v>2.0099999999999998</v>
      </c>
      <c r="E18347" s="408">
        <v>2.0099999999999998</v>
      </c>
      <c r="F18347" s="409">
        <v>43032.664282407408</v>
      </c>
      <c r="G18347" s="408">
        <v>0</v>
      </c>
    </row>
    <row r="18348" spans="1:7" ht="15" x14ac:dyDescent="0.25">
      <c r="A18348" s="407" t="s">
        <v>28948</v>
      </c>
      <c r="B18348" s="407" t="s">
        <v>28949</v>
      </c>
      <c r="C18348" s="406"/>
      <c r="D18348" s="408">
        <v>1.94</v>
      </c>
      <c r="E18348" s="408">
        <v>1.94</v>
      </c>
      <c r="F18348" s="409">
        <v>43032.664293981485</v>
      </c>
      <c r="G18348" s="408">
        <v>0</v>
      </c>
    </row>
    <row r="18349" spans="1:7" ht="15" x14ac:dyDescent="0.25">
      <c r="A18349" s="407" t="s">
        <v>28950</v>
      </c>
      <c r="B18349" s="407" t="s">
        <v>28951</v>
      </c>
      <c r="C18349" s="406"/>
      <c r="D18349" s="408">
        <v>0.36</v>
      </c>
      <c r="E18349" s="408">
        <v>0.36</v>
      </c>
      <c r="F18349" s="409">
        <v>43244.625381944446</v>
      </c>
      <c r="G18349" s="408">
        <v>0</v>
      </c>
    </row>
    <row r="18350" spans="1:7" ht="15" x14ac:dyDescent="0.2">
      <c r="A18350" s="407" t="s">
        <v>28952</v>
      </c>
      <c r="B18350" s="407" t="s">
        <v>28953</v>
      </c>
      <c r="C18350" s="408">
        <v>0</v>
      </c>
      <c r="D18350" s="408">
        <v>1.02</v>
      </c>
      <c r="E18350" s="408">
        <v>1.02</v>
      </c>
      <c r="F18350" s="409">
        <v>45813.554791666669</v>
      </c>
      <c r="G18350" s="408">
        <v>11</v>
      </c>
    </row>
    <row r="18351" spans="1:7" ht="15" x14ac:dyDescent="0.2">
      <c r="A18351" s="407" t="s">
        <v>28954</v>
      </c>
      <c r="B18351" s="407" t="s">
        <v>28955</v>
      </c>
      <c r="C18351" s="408">
        <v>0</v>
      </c>
      <c r="D18351" s="408">
        <v>1.19</v>
      </c>
      <c r="E18351" s="408">
        <v>1.19</v>
      </c>
      <c r="F18351" s="409">
        <v>45813.554907407408</v>
      </c>
      <c r="G18351" s="408">
        <v>13</v>
      </c>
    </row>
    <row r="18352" spans="1:7" ht="15" x14ac:dyDescent="0.25">
      <c r="A18352" s="407" t="s">
        <v>28956</v>
      </c>
      <c r="B18352" s="407" t="s">
        <v>28957</v>
      </c>
      <c r="C18352" s="406"/>
      <c r="D18352" s="408">
        <v>2.79</v>
      </c>
      <c r="E18352" s="408">
        <v>2.79</v>
      </c>
      <c r="F18352" s="409">
        <v>43438.399305555555</v>
      </c>
      <c r="G18352" s="408">
        <v>0</v>
      </c>
    </row>
    <row r="18353" spans="1:7" ht="15" x14ac:dyDescent="0.2">
      <c r="A18353" s="407" t="s">
        <v>28958</v>
      </c>
      <c r="B18353" s="407" t="s">
        <v>28959</v>
      </c>
      <c r="C18353" s="408">
        <v>0</v>
      </c>
      <c r="D18353" s="408">
        <v>2.1</v>
      </c>
      <c r="E18353" s="408">
        <v>2.1</v>
      </c>
      <c r="F18353" s="409">
        <v>44881.454409722224</v>
      </c>
      <c r="G18353" s="408">
        <v>0</v>
      </c>
    </row>
    <row r="18354" spans="1:7" ht="15" x14ac:dyDescent="0.2">
      <c r="A18354" s="407" t="s">
        <v>28960</v>
      </c>
      <c r="B18354" s="407" t="s">
        <v>28961</v>
      </c>
      <c r="C18354" s="408">
        <v>0</v>
      </c>
      <c r="D18354" s="408">
        <v>13.95</v>
      </c>
      <c r="E18354" s="408">
        <v>13.95</v>
      </c>
      <c r="F18354" s="409">
        <v>44300.320474537039</v>
      </c>
      <c r="G18354" s="408">
        <v>0</v>
      </c>
    </row>
    <row r="18355" spans="1:7" ht="15" x14ac:dyDescent="0.2">
      <c r="A18355" s="407" t="s">
        <v>28962</v>
      </c>
      <c r="B18355" s="407" t="s">
        <v>28963</v>
      </c>
      <c r="C18355" s="408">
        <v>0</v>
      </c>
      <c r="D18355" s="408">
        <v>37.54</v>
      </c>
      <c r="E18355" s="408">
        <v>37.54</v>
      </c>
      <c r="F18355" s="409">
        <v>44517.646435185183</v>
      </c>
      <c r="G18355" s="408">
        <v>2</v>
      </c>
    </row>
    <row r="18356" spans="1:7" ht="15" x14ac:dyDescent="0.2">
      <c r="A18356" s="407" t="s">
        <v>28964</v>
      </c>
      <c r="B18356" s="407" t="s">
        <v>28965</v>
      </c>
      <c r="C18356" s="408">
        <v>0</v>
      </c>
      <c r="D18356" s="408">
        <v>75.13</v>
      </c>
      <c r="E18356" s="408">
        <v>75.13</v>
      </c>
      <c r="F18356" s="409">
        <v>46055.443842592591</v>
      </c>
      <c r="G18356" s="408">
        <v>0</v>
      </c>
    </row>
    <row r="18357" spans="1:7" ht="15" x14ac:dyDescent="0.2">
      <c r="A18357" s="407" t="s">
        <v>28966</v>
      </c>
      <c r="B18357" s="407" t="s">
        <v>28967</v>
      </c>
      <c r="C18357" s="408">
        <v>0</v>
      </c>
      <c r="D18357" s="408">
        <v>246</v>
      </c>
      <c r="E18357" s="408">
        <v>246</v>
      </c>
      <c r="F18357" s="409">
        <v>44517.545590277776</v>
      </c>
      <c r="G18357" s="408">
        <v>0</v>
      </c>
    </row>
    <row r="18358" spans="1:7" ht="15" x14ac:dyDescent="0.25">
      <c r="A18358" s="407" t="s">
        <v>28968</v>
      </c>
      <c r="B18358" s="407" t="s">
        <v>28969</v>
      </c>
      <c r="C18358" s="406"/>
      <c r="D18358" s="408">
        <v>16.97</v>
      </c>
      <c r="E18358" s="408">
        <v>16.97</v>
      </c>
      <c r="F18358" s="409">
        <v>43032.664363425924</v>
      </c>
      <c r="G18358" s="408">
        <v>0</v>
      </c>
    </row>
    <row r="18359" spans="1:7" ht="15" x14ac:dyDescent="0.25">
      <c r="A18359" s="407" t="s">
        <v>28970</v>
      </c>
      <c r="B18359" s="407" t="s">
        <v>28971</v>
      </c>
      <c r="C18359" s="406"/>
      <c r="D18359" s="408">
        <v>70.05</v>
      </c>
      <c r="E18359" s="408">
        <v>70.05</v>
      </c>
      <c r="F18359" s="409">
        <v>43032.664375</v>
      </c>
      <c r="G18359" s="408">
        <v>0</v>
      </c>
    </row>
    <row r="18360" spans="1:7" ht="15" x14ac:dyDescent="0.25">
      <c r="A18360" s="407" t="s">
        <v>28972</v>
      </c>
      <c r="B18360" s="407" t="s">
        <v>28973</v>
      </c>
      <c r="C18360" s="406"/>
      <c r="D18360" s="408">
        <v>118.11</v>
      </c>
      <c r="E18360" s="408">
        <v>118.11</v>
      </c>
      <c r="F18360" s="409">
        <v>43032.664386574077</v>
      </c>
      <c r="G18360" s="408">
        <v>0</v>
      </c>
    </row>
    <row r="18361" spans="1:7" ht="15" x14ac:dyDescent="0.25">
      <c r="A18361" s="407" t="s">
        <v>28974</v>
      </c>
      <c r="B18361" s="407" t="s">
        <v>28975</v>
      </c>
      <c r="C18361" s="406"/>
      <c r="D18361" s="408">
        <v>62.38</v>
      </c>
      <c r="E18361" s="408">
        <v>62.38</v>
      </c>
      <c r="F18361" s="409">
        <v>43088.587314814817</v>
      </c>
      <c r="G18361" s="408">
        <v>0</v>
      </c>
    </row>
    <row r="18362" spans="1:7" ht="15" x14ac:dyDescent="0.25">
      <c r="A18362" s="407" t="s">
        <v>28976</v>
      </c>
      <c r="B18362" s="407" t="s">
        <v>28977</v>
      </c>
      <c r="C18362" s="406"/>
      <c r="D18362" s="408">
        <v>48.85</v>
      </c>
      <c r="E18362" s="408">
        <v>48.85</v>
      </c>
      <c r="F18362" s="409">
        <v>43088.590763888889</v>
      </c>
      <c r="G18362" s="408">
        <v>0</v>
      </c>
    </row>
    <row r="18363" spans="1:7" ht="15" x14ac:dyDescent="0.25">
      <c r="A18363" s="407" t="s">
        <v>28978</v>
      </c>
      <c r="B18363" s="407" t="s">
        <v>28979</v>
      </c>
      <c r="C18363" s="406"/>
      <c r="D18363" s="408">
        <v>48.58</v>
      </c>
      <c r="E18363" s="408">
        <v>48.58</v>
      </c>
      <c r="F18363" s="409">
        <v>43088.601979166669</v>
      </c>
      <c r="G18363" s="408">
        <v>0</v>
      </c>
    </row>
    <row r="18364" spans="1:7" ht="15" x14ac:dyDescent="0.2">
      <c r="A18364" s="407" t="s">
        <v>28980</v>
      </c>
      <c r="B18364" s="407" t="s">
        <v>28981</v>
      </c>
      <c r="C18364" s="408">
        <v>0</v>
      </c>
      <c r="D18364" s="408">
        <v>33.405000000000001</v>
      </c>
      <c r="E18364" s="408">
        <v>33.405000000000001</v>
      </c>
      <c r="F18364" s="409">
        <v>44530.386076388888</v>
      </c>
      <c r="G18364" s="408">
        <v>0</v>
      </c>
    </row>
    <row r="18365" spans="1:7" ht="15" x14ac:dyDescent="0.2">
      <c r="A18365" s="407" t="s">
        <v>28982</v>
      </c>
      <c r="B18365" s="407" t="s">
        <v>28983</v>
      </c>
      <c r="C18365" s="408">
        <v>0</v>
      </c>
      <c r="D18365" s="408">
        <v>29.13</v>
      </c>
      <c r="E18365" s="408">
        <v>29.13</v>
      </c>
      <c r="F18365" s="409">
        <v>45488.488506944443</v>
      </c>
      <c r="G18365" s="408">
        <v>0</v>
      </c>
    </row>
    <row r="18366" spans="1:7" ht="15" x14ac:dyDescent="0.25">
      <c r="A18366" s="407" t="s">
        <v>28984</v>
      </c>
      <c r="B18366" s="407" t="s">
        <v>28985</v>
      </c>
      <c r="C18366" s="406"/>
      <c r="D18366" s="406"/>
      <c r="E18366" s="406"/>
      <c r="F18366" s="409">
        <v>44104.498622685183</v>
      </c>
      <c r="G18366" s="408">
        <v>0</v>
      </c>
    </row>
    <row r="18367" spans="1:7" ht="15" x14ac:dyDescent="0.2">
      <c r="A18367" s="407" t="s">
        <v>28986</v>
      </c>
      <c r="B18367" s="407" t="s">
        <v>28987</v>
      </c>
      <c r="C18367" s="408">
        <v>0</v>
      </c>
      <c r="D18367" s="408">
        <v>12.67</v>
      </c>
      <c r="E18367" s="408">
        <v>12.67</v>
      </c>
      <c r="F18367" s="409">
        <v>45195.396215277775</v>
      </c>
      <c r="G18367" s="408">
        <v>21</v>
      </c>
    </row>
    <row r="18368" spans="1:7" ht="15" x14ac:dyDescent="0.25">
      <c r="A18368" s="407" t="s">
        <v>28988</v>
      </c>
      <c r="B18368" s="407" t="s">
        <v>28989</v>
      </c>
      <c r="C18368" s="406"/>
      <c r="D18368" s="406"/>
      <c r="E18368" s="406"/>
      <c r="F18368" s="409">
        <v>44104.501157407409</v>
      </c>
      <c r="G18368" s="408">
        <v>0</v>
      </c>
    </row>
    <row r="18369" spans="1:7" ht="15" x14ac:dyDescent="0.25">
      <c r="A18369" s="407" t="s">
        <v>28990</v>
      </c>
      <c r="B18369" s="407" t="s">
        <v>28991</v>
      </c>
      <c r="C18369" s="406"/>
      <c r="D18369" s="408">
        <v>0.86</v>
      </c>
      <c r="E18369" s="408">
        <v>0.86</v>
      </c>
      <c r="F18369" s="409">
        <v>44516.418124999997</v>
      </c>
      <c r="G18369" s="408">
        <v>0</v>
      </c>
    </row>
    <row r="18370" spans="1:7" ht="15" x14ac:dyDescent="0.2">
      <c r="A18370" s="407" t="s">
        <v>28992</v>
      </c>
      <c r="B18370" s="407" t="s">
        <v>28993</v>
      </c>
      <c r="C18370" s="408">
        <v>0</v>
      </c>
      <c r="D18370" s="408">
        <v>0.64</v>
      </c>
      <c r="E18370" s="408">
        <v>0.64</v>
      </c>
      <c r="F18370" s="409">
        <v>43032.664490740739</v>
      </c>
      <c r="G18370" s="408">
        <v>0</v>
      </c>
    </row>
    <row r="18371" spans="1:7" ht="15" x14ac:dyDescent="0.25">
      <c r="A18371" s="407" t="s">
        <v>28994</v>
      </c>
      <c r="B18371" s="407" t="s">
        <v>28995</v>
      </c>
      <c r="C18371" s="406"/>
      <c r="D18371" s="408">
        <v>2.41</v>
      </c>
      <c r="E18371" s="408">
        <v>2.41</v>
      </c>
      <c r="F18371" s="409">
        <v>43088.597638888888</v>
      </c>
      <c r="G18371" s="408">
        <v>0</v>
      </c>
    </row>
    <row r="18372" spans="1:7" ht="15" x14ac:dyDescent="0.25">
      <c r="A18372" s="407" t="s">
        <v>28996</v>
      </c>
      <c r="B18372" s="407" t="s">
        <v>28997</v>
      </c>
      <c r="C18372" s="406"/>
      <c r="D18372" s="408">
        <v>0.2</v>
      </c>
      <c r="E18372" s="408">
        <v>0.2</v>
      </c>
      <c r="F18372" s="409">
        <v>43088.598043981481</v>
      </c>
      <c r="G18372" s="408">
        <v>0</v>
      </c>
    </row>
    <row r="18373" spans="1:7" ht="15" x14ac:dyDescent="0.2">
      <c r="A18373" s="407" t="s">
        <v>28998</v>
      </c>
      <c r="B18373" s="407" t="s">
        <v>28999</v>
      </c>
      <c r="C18373" s="408">
        <v>0</v>
      </c>
      <c r="D18373" s="408">
        <v>8.3333333333333343E-2</v>
      </c>
      <c r="E18373" s="408">
        <v>8.3333333333333343E-2</v>
      </c>
      <c r="F18373" s="409">
        <v>46035.453344907408</v>
      </c>
      <c r="G18373" s="408">
        <v>23</v>
      </c>
    </row>
    <row r="18374" spans="1:7" ht="15" x14ac:dyDescent="0.2">
      <c r="A18374" s="407" t="s">
        <v>29000</v>
      </c>
      <c r="B18374" s="407" t="s">
        <v>29001</v>
      </c>
      <c r="C18374" s="408">
        <v>0</v>
      </c>
      <c r="D18374" s="408">
        <v>0.68899999999999995</v>
      </c>
      <c r="E18374" s="408">
        <v>0.68899999999999995</v>
      </c>
      <c r="F18374" s="409">
        <v>44881.454699074071</v>
      </c>
      <c r="G18374" s="408">
        <v>0</v>
      </c>
    </row>
    <row r="18375" spans="1:7" ht="15" x14ac:dyDescent="0.2">
      <c r="A18375" s="407" t="s">
        <v>29002</v>
      </c>
      <c r="B18375" s="407" t="s">
        <v>29003</v>
      </c>
      <c r="C18375" s="408">
        <v>0</v>
      </c>
      <c r="D18375" s="408">
        <v>0.17249999999999999</v>
      </c>
      <c r="E18375" s="408">
        <v>0.17249999999999999</v>
      </c>
      <c r="F18375" s="409">
        <v>45195.288946759261</v>
      </c>
      <c r="G18375" s="408">
        <v>5</v>
      </c>
    </row>
    <row r="18376" spans="1:7" ht="15" x14ac:dyDescent="0.2">
      <c r="A18376" s="407" t="s">
        <v>29004</v>
      </c>
      <c r="B18376" s="407" t="s">
        <v>29005</v>
      </c>
      <c r="C18376" s="408">
        <v>0</v>
      </c>
      <c r="D18376" s="408">
        <v>0.18</v>
      </c>
      <c r="E18376" s="408">
        <v>0.18</v>
      </c>
      <c r="F18376" s="409">
        <v>45762.5549537037</v>
      </c>
      <c r="G18376" s="408">
        <v>148</v>
      </c>
    </row>
    <row r="18377" spans="1:7" ht="15" x14ac:dyDescent="0.2">
      <c r="A18377" s="407" t="s">
        <v>29006</v>
      </c>
      <c r="B18377" s="407" t="s">
        <v>29007</v>
      </c>
      <c r="C18377" s="408">
        <v>0</v>
      </c>
      <c r="D18377" s="408">
        <v>0.98750000000000004</v>
      </c>
      <c r="E18377" s="408">
        <v>0.98750000000000004</v>
      </c>
      <c r="F18377" s="409">
        <v>44881.454930555556</v>
      </c>
      <c r="G18377" s="408">
        <v>0</v>
      </c>
    </row>
    <row r="18378" spans="1:7" ht="15" x14ac:dyDescent="0.2">
      <c r="A18378" s="407" t="s">
        <v>29008</v>
      </c>
      <c r="B18378" s="407" t="s">
        <v>29009</v>
      </c>
      <c r="C18378" s="408">
        <v>0</v>
      </c>
      <c r="D18378" s="408">
        <v>3.0832725060827251E-2</v>
      </c>
      <c r="E18378" s="408">
        <v>3.0832725060827251E-2</v>
      </c>
      <c r="F18378" s="409">
        <v>44881.455069444448</v>
      </c>
      <c r="G18378" s="408">
        <v>15816</v>
      </c>
    </row>
    <row r="18379" spans="1:7" ht="15" x14ac:dyDescent="0.25">
      <c r="A18379" s="407" t="s">
        <v>39174</v>
      </c>
      <c r="B18379" s="407" t="s">
        <v>39175</v>
      </c>
      <c r="C18379" s="406"/>
      <c r="D18379" s="406"/>
      <c r="E18379" s="406"/>
      <c r="F18379" s="409">
        <v>45091.538958333331</v>
      </c>
      <c r="G18379" s="408">
        <v>0</v>
      </c>
    </row>
    <row r="18380" spans="1:7" ht="15" x14ac:dyDescent="0.2">
      <c r="A18380" s="407" t="s">
        <v>29010</v>
      </c>
      <c r="B18380" s="407" t="s">
        <v>29011</v>
      </c>
      <c r="C18380" s="408">
        <v>0</v>
      </c>
      <c r="D18380" s="408">
        <v>0.1</v>
      </c>
      <c r="E18380" s="408">
        <v>0.1</v>
      </c>
      <c r="F18380" s="409">
        <v>45608.384062500001</v>
      </c>
      <c r="G18380" s="408">
        <v>95</v>
      </c>
    </row>
    <row r="18381" spans="1:7" ht="15" x14ac:dyDescent="0.25">
      <c r="A18381" s="407" t="s">
        <v>39176</v>
      </c>
      <c r="B18381" s="407" t="s">
        <v>39177</v>
      </c>
      <c r="C18381" s="406"/>
      <c r="D18381" s="408">
        <v>3.95</v>
      </c>
      <c r="E18381" s="408">
        <v>3.95</v>
      </c>
      <c r="F18381" s="409">
        <v>45342.643125000002</v>
      </c>
      <c r="G18381" s="408">
        <v>0</v>
      </c>
    </row>
    <row r="18382" spans="1:7" ht="15" x14ac:dyDescent="0.25">
      <c r="A18382" s="407" t="s">
        <v>39178</v>
      </c>
      <c r="B18382" s="407" t="s">
        <v>39179</v>
      </c>
      <c r="C18382" s="406"/>
      <c r="D18382" s="408">
        <v>3.95</v>
      </c>
      <c r="E18382" s="408">
        <v>3.95</v>
      </c>
      <c r="F18382" s="409">
        <v>45342.643159722225</v>
      </c>
      <c r="G18382" s="408">
        <v>0</v>
      </c>
    </row>
    <row r="18383" spans="1:7" ht="15" x14ac:dyDescent="0.25">
      <c r="A18383" s="407" t="s">
        <v>39180</v>
      </c>
      <c r="B18383" s="407" t="s">
        <v>39181</v>
      </c>
      <c r="C18383" s="406"/>
      <c r="D18383" s="408">
        <v>3.95</v>
      </c>
      <c r="E18383" s="408">
        <v>3.95</v>
      </c>
      <c r="F18383" s="409">
        <v>45342.643240740741</v>
      </c>
      <c r="G18383" s="408">
        <v>0</v>
      </c>
    </row>
    <row r="18384" spans="1:7" ht="15" x14ac:dyDescent="0.2">
      <c r="A18384" s="407" t="s">
        <v>29012</v>
      </c>
      <c r="B18384" s="407" t="s">
        <v>29013</v>
      </c>
      <c r="C18384" s="408">
        <v>0</v>
      </c>
      <c r="D18384" s="408">
        <v>6.54</v>
      </c>
      <c r="E18384" s="408">
        <v>6.54</v>
      </c>
      <c r="F18384" s="409">
        <v>45349.552777777775</v>
      </c>
      <c r="G18384" s="408">
        <v>0</v>
      </c>
    </row>
    <row r="18385" spans="1:7" ht="15" x14ac:dyDescent="0.25">
      <c r="A18385" s="407" t="s">
        <v>39182</v>
      </c>
      <c r="B18385" s="407" t="s">
        <v>39183</v>
      </c>
      <c r="C18385" s="406"/>
      <c r="D18385" s="408">
        <v>7.11</v>
      </c>
      <c r="E18385" s="408">
        <v>7.11</v>
      </c>
      <c r="F18385" s="409">
        <v>45342.645532407405</v>
      </c>
      <c r="G18385" s="408">
        <v>0</v>
      </c>
    </row>
    <row r="18386" spans="1:7" ht="15" x14ac:dyDescent="0.25">
      <c r="A18386" s="407" t="s">
        <v>39184</v>
      </c>
      <c r="B18386" s="407" t="s">
        <v>39185</v>
      </c>
      <c r="C18386" s="406"/>
      <c r="D18386" s="408">
        <v>4.04</v>
      </c>
      <c r="E18386" s="408">
        <v>4.04</v>
      </c>
      <c r="F18386" s="409">
        <v>45342.646307870367</v>
      </c>
      <c r="G18386" s="408">
        <v>0</v>
      </c>
    </row>
    <row r="18387" spans="1:7" ht="15" x14ac:dyDescent="0.2">
      <c r="A18387" s="407" t="s">
        <v>29014</v>
      </c>
      <c r="B18387" s="407" t="s">
        <v>29015</v>
      </c>
      <c r="C18387" s="408">
        <v>0</v>
      </c>
      <c r="D18387" s="408">
        <v>1.25</v>
      </c>
      <c r="E18387" s="408">
        <v>1.25</v>
      </c>
      <c r="F18387" s="409">
        <v>45348.745625000003</v>
      </c>
      <c r="G18387" s="408">
        <v>12</v>
      </c>
    </row>
    <row r="18388" spans="1:7" ht="15" x14ac:dyDescent="0.2">
      <c r="A18388" s="407" t="s">
        <v>29016</v>
      </c>
      <c r="B18388" s="407" t="s">
        <v>29017</v>
      </c>
      <c r="C18388" s="408">
        <v>0</v>
      </c>
      <c r="D18388" s="408">
        <v>1.5293600811409775</v>
      </c>
      <c r="E18388" s="408">
        <v>1.5293600811409775</v>
      </c>
      <c r="F18388" s="409">
        <v>45754.591053240743</v>
      </c>
      <c r="G18388" s="408">
        <v>12</v>
      </c>
    </row>
    <row r="18389" spans="1:7" ht="15" x14ac:dyDescent="0.25">
      <c r="A18389" s="407" t="s">
        <v>29018</v>
      </c>
      <c r="B18389" s="407" t="s">
        <v>29019</v>
      </c>
      <c r="C18389" s="406"/>
      <c r="D18389" s="408">
        <v>0.2</v>
      </c>
      <c r="E18389" s="408">
        <v>0.2</v>
      </c>
      <c r="F18389" s="409">
        <v>45349.346736111111</v>
      </c>
      <c r="G18389" s="408">
        <v>0</v>
      </c>
    </row>
    <row r="18390" spans="1:7" ht="15" x14ac:dyDescent="0.2">
      <c r="A18390" s="407" t="s">
        <v>29020</v>
      </c>
      <c r="B18390" s="407" t="s">
        <v>29021</v>
      </c>
      <c r="C18390" s="408">
        <v>0</v>
      </c>
      <c r="D18390" s="408">
        <v>4.29</v>
      </c>
      <c r="E18390" s="408">
        <v>4.29</v>
      </c>
      <c r="F18390" s="409">
        <v>45349.348414351851</v>
      </c>
      <c r="G18390" s="408">
        <v>67</v>
      </c>
    </row>
    <row r="18391" spans="1:7" ht="15" x14ac:dyDescent="0.2">
      <c r="A18391" s="407" t="s">
        <v>29022</v>
      </c>
      <c r="B18391" s="407" t="s">
        <v>29023</v>
      </c>
      <c r="C18391" s="408">
        <v>0</v>
      </c>
      <c r="D18391" s="408">
        <v>0.66</v>
      </c>
      <c r="E18391" s="408">
        <v>0.66</v>
      </c>
      <c r="F18391" s="409">
        <v>45866.719224537039</v>
      </c>
      <c r="G18391" s="408">
        <v>30</v>
      </c>
    </row>
    <row r="18392" spans="1:7" ht="15" x14ac:dyDescent="0.2">
      <c r="A18392" s="407" t="s">
        <v>29024</v>
      </c>
      <c r="B18392" s="407" t="s">
        <v>29025</v>
      </c>
      <c r="C18392" s="408">
        <v>0</v>
      </c>
      <c r="D18392" s="408">
        <v>0.82</v>
      </c>
      <c r="E18392" s="408">
        <v>0.82</v>
      </c>
      <c r="F18392" s="409">
        <v>45348.745856481481</v>
      </c>
      <c r="G18392" s="408">
        <v>42</v>
      </c>
    </row>
    <row r="18393" spans="1:7" ht="15" x14ac:dyDescent="0.2">
      <c r="A18393" s="407" t="s">
        <v>29026</v>
      </c>
      <c r="B18393" s="407" t="s">
        <v>39186</v>
      </c>
      <c r="C18393" s="408">
        <v>0</v>
      </c>
      <c r="D18393" s="408">
        <v>1.89</v>
      </c>
      <c r="E18393" s="408">
        <v>1.89</v>
      </c>
      <c r="F18393" s="409">
        <v>45959.534456018519</v>
      </c>
      <c r="G18393" s="408">
        <v>0</v>
      </c>
    </row>
    <row r="18394" spans="1:7" ht="15" x14ac:dyDescent="0.2">
      <c r="A18394" s="407" t="s">
        <v>29027</v>
      </c>
      <c r="B18394" s="407" t="s">
        <v>29028</v>
      </c>
      <c r="C18394" s="408">
        <v>0</v>
      </c>
      <c r="D18394" s="408">
        <v>4.95</v>
      </c>
      <c r="E18394" s="408">
        <v>4.95</v>
      </c>
      <c r="F18394" s="409">
        <v>45348.746134259258</v>
      </c>
      <c r="G18394" s="408">
        <v>0</v>
      </c>
    </row>
    <row r="18395" spans="1:7" ht="15" x14ac:dyDescent="0.2">
      <c r="A18395" s="407" t="s">
        <v>29029</v>
      </c>
      <c r="B18395" s="407" t="s">
        <v>39187</v>
      </c>
      <c r="C18395" s="408">
        <v>0</v>
      </c>
      <c r="D18395" s="408">
        <v>18.8</v>
      </c>
      <c r="E18395" s="408">
        <v>18.8</v>
      </c>
      <c r="F18395" s="409">
        <v>45700.715763888889</v>
      </c>
      <c r="G18395" s="408">
        <v>0</v>
      </c>
    </row>
    <row r="18396" spans="1:7" ht="15" x14ac:dyDescent="0.2">
      <c r="A18396" s="407" t="s">
        <v>29030</v>
      </c>
      <c r="B18396" s="407" t="s">
        <v>29031</v>
      </c>
      <c r="C18396" s="408">
        <v>0</v>
      </c>
      <c r="D18396" s="408">
        <v>73.94</v>
      </c>
      <c r="E18396" s="408">
        <v>73.94</v>
      </c>
      <c r="F18396" s="409">
        <v>45349.348055555558</v>
      </c>
      <c r="G18396" s="408">
        <v>0</v>
      </c>
    </row>
    <row r="18397" spans="1:7" ht="15" x14ac:dyDescent="0.2">
      <c r="A18397" s="407" t="s">
        <v>29032</v>
      </c>
      <c r="B18397" s="407" t="s">
        <v>29033</v>
      </c>
      <c r="C18397" s="408">
        <v>0</v>
      </c>
      <c r="D18397" s="408">
        <v>54.65</v>
      </c>
      <c r="E18397" s="408">
        <v>54.65</v>
      </c>
      <c r="F18397" s="409">
        <v>45348.749930555554</v>
      </c>
      <c r="G18397" s="408">
        <v>0</v>
      </c>
    </row>
    <row r="18398" spans="1:7" ht="15" x14ac:dyDescent="0.2">
      <c r="A18398" s="407" t="s">
        <v>29034</v>
      </c>
      <c r="B18398" s="407" t="s">
        <v>29035</v>
      </c>
      <c r="C18398" s="408">
        <v>0</v>
      </c>
      <c r="D18398" s="408">
        <v>0.86499999999999999</v>
      </c>
      <c r="E18398" s="408">
        <v>0.86499999999999999</v>
      </c>
      <c r="F18398" s="409">
        <v>45348.74722222222</v>
      </c>
      <c r="G18398" s="408">
        <v>14</v>
      </c>
    </row>
    <row r="18399" spans="1:7" ht="15" x14ac:dyDescent="0.2">
      <c r="A18399" s="407" t="s">
        <v>29036</v>
      </c>
      <c r="B18399" s="407" t="s">
        <v>29037</v>
      </c>
      <c r="C18399" s="408">
        <v>0</v>
      </c>
      <c r="D18399" s="408">
        <v>0.55000000000000004</v>
      </c>
      <c r="E18399" s="408">
        <v>0.55000000000000004</v>
      </c>
      <c r="F18399" s="409">
        <v>45414.622928240744</v>
      </c>
      <c r="G18399" s="408">
        <v>0</v>
      </c>
    </row>
    <row r="18400" spans="1:7" ht="15" x14ac:dyDescent="0.2">
      <c r="A18400" s="407" t="s">
        <v>29038</v>
      </c>
      <c r="B18400" s="407" t="s">
        <v>29039</v>
      </c>
      <c r="C18400" s="408">
        <v>0</v>
      </c>
      <c r="D18400" s="408">
        <v>1.7</v>
      </c>
      <c r="E18400" s="408">
        <v>1.7</v>
      </c>
      <c r="F18400" s="409">
        <v>45348.747627314813</v>
      </c>
      <c r="G18400" s="408">
        <v>9</v>
      </c>
    </row>
    <row r="18401" spans="1:7" ht="15" x14ac:dyDescent="0.2">
      <c r="A18401" s="407" t="s">
        <v>29040</v>
      </c>
      <c r="B18401" s="407" t="s">
        <v>29041</v>
      </c>
      <c r="C18401" s="408">
        <v>0</v>
      </c>
      <c r="D18401" s="408">
        <v>2.12</v>
      </c>
      <c r="E18401" s="408">
        <v>2.12</v>
      </c>
      <c r="F18401" s="409">
        <v>45348.747719907406</v>
      </c>
      <c r="G18401" s="408">
        <v>0</v>
      </c>
    </row>
    <row r="18402" spans="1:7" ht="15" x14ac:dyDescent="0.2">
      <c r="A18402" s="407" t="s">
        <v>29042</v>
      </c>
      <c r="B18402" s="407" t="s">
        <v>29043</v>
      </c>
      <c r="C18402" s="408">
        <v>0</v>
      </c>
      <c r="D18402" s="408">
        <v>0.4345</v>
      </c>
      <c r="E18402" s="408">
        <v>0.4345</v>
      </c>
      <c r="F18402" s="409">
        <v>45348.747812499998</v>
      </c>
      <c r="G18402" s="408">
        <v>0</v>
      </c>
    </row>
    <row r="18403" spans="1:7" ht="15" x14ac:dyDescent="0.2">
      <c r="A18403" s="407" t="s">
        <v>29044</v>
      </c>
      <c r="B18403" s="407" t="s">
        <v>29045</v>
      </c>
      <c r="C18403" s="408">
        <v>0</v>
      </c>
      <c r="D18403" s="408">
        <v>0.87</v>
      </c>
      <c r="E18403" s="408">
        <v>0.87</v>
      </c>
      <c r="F18403" s="409">
        <v>45348.747881944444</v>
      </c>
      <c r="G18403" s="408">
        <v>0</v>
      </c>
    </row>
    <row r="18404" spans="1:7" ht="15" x14ac:dyDescent="0.2">
      <c r="A18404" s="407" t="s">
        <v>29046</v>
      </c>
      <c r="B18404" s="407" t="s">
        <v>29047</v>
      </c>
      <c r="C18404" s="408">
        <v>0</v>
      </c>
      <c r="D18404" s="408">
        <v>0.83</v>
      </c>
      <c r="E18404" s="408">
        <v>0.83</v>
      </c>
      <c r="F18404" s="409">
        <v>45348.747939814813</v>
      </c>
      <c r="G18404" s="408">
        <v>0</v>
      </c>
    </row>
    <row r="18405" spans="1:7" ht="15" x14ac:dyDescent="0.2">
      <c r="A18405" s="407" t="s">
        <v>29048</v>
      </c>
      <c r="B18405" s="407" t="s">
        <v>29049</v>
      </c>
      <c r="C18405" s="408">
        <v>0</v>
      </c>
      <c r="D18405" s="408">
        <v>2.5499999999999998</v>
      </c>
      <c r="E18405" s="408">
        <v>2.5499999999999998</v>
      </c>
      <c r="F18405" s="409">
        <v>45348.747997685183</v>
      </c>
      <c r="G18405" s="408">
        <v>0</v>
      </c>
    </row>
    <row r="18406" spans="1:7" ht="15" x14ac:dyDescent="0.2">
      <c r="A18406" s="407" t="s">
        <v>29050</v>
      </c>
      <c r="B18406" s="407" t="s">
        <v>29051</v>
      </c>
      <c r="C18406" s="408">
        <v>0</v>
      </c>
      <c r="D18406" s="408">
        <v>1.99</v>
      </c>
      <c r="E18406" s="408">
        <v>1.99</v>
      </c>
      <c r="F18406" s="409">
        <v>45959.537164351852</v>
      </c>
      <c r="G18406" s="408">
        <v>0</v>
      </c>
    </row>
    <row r="18407" spans="1:7" ht="15" x14ac:dyDescent="0.2">
      <c r="A18407" s="407" t="s">
        <v>29052</v>
      </c>
      <c r="B18407" s="407" t="s">
        <v>41304</v>
      </c>
      <c r="C18407" s="408">
        <v>0</v>
      </c>
      <c r="D18407" s="408">
        <v>2.15</v>
      </c>
      <c r="E18407" s="408">
        <v>2.15</v>
      </c>
      <c r="F18407" s="409">
        <v>45971.539629629631</v>
      </c>
      <c r="G18407" s="408">
        <v>0</v>
      </c>
    </row>
    <row r="18408" spans="1:7" ht="15" x14ac:dyDescent="0.25">
      <c r="A18408" s="407" t="s">
        <v>29053</v>
      </c>
      <c r="B18408" s="407" t="s">
        <v>41304</v>
      </c>
      <c r="C18408" s="406"/>
      <c r="D18408" s="406"/>
      <c r="E18408" s="406"/>
      <c r="F18408" s="409">
        <v>45971.539409722223</v>
      </c>
      <c r="G18408" s="408">
        <v>0</v>
      </c>
    </row>
    <row r="18409" spans="1:7" ht="15" x14ac:dyDescent="0.2">
      <c r="A18409" s="407" t="s">
        <v>29054</v>
      </c>
      <c r="B18409" s="407" t="s">
        <v>41305</v>
      </c>
      <c r="C18409" s="408">
        <v>0</v>
      </c>
      <c r="D18409" s="408">
        <v>0.65</v>
      </c>
      <c r="E18409" s="408">
        <v>0.65</v>
      </c>
      <c r="F18409" s="409">
        <v>45971.538981481484</v>
      </c>
      <c r="G18409" s="408">
        <v>0</v>
      </c>
    </row>
    <row r="18410" spans="1:7" ht="15" x14ac:dyDescent="0.2">
      <c r="A18410" s="407" t="s">
        <v>29055</v>
      </c>
      <c r="B18410" s="407" t="s">
        <v>41306</v>
      </c>
      <c r="C18410" s="408">
        <v>0</v>
      </c>
      <c r="D18410" s="408">
        <v>0.53</v>
      </c>
      <c r="E18410" s="408">
        <v>0.53</v>
      </c>
      <c r="F18410" s="409">
        <v>45971.538761574076</v>
      </c>
      <c r="G18410" s="408">
        <v>0</v>
      </c>
    </row>
    <row r="18411" spans="1:7" ht="15" x14ac:dyDescent="0.2">
      <c r="A18411" s="407" t="s">
        <v>29056</v>
      </c>
      <c r="B18411" s="407" t="s">
        <v>41307</v>
      </c>
      <c r="C18411" s="408">
        <v>0</v>
      </c>
      <c r="D18411" s="408">
        <v>0.83</v>
      </c>
      <c r="E18411" s="408">
        <v>0.83</v>
      </c>
      <c r="F18411" s="409">
        <v>45971.538576388892</v>
      </c>
      <c r="G18411" s="408">
        <v>0</v>
      </c>
    </row>
    <row r="18412" spans="1:7" ht="15" x14ac:dyDescent="0.2">
      <c r="A18412" s="407" t="s">
        <v>29057</v>
      </c>
      <c r="B18412" s="407" t="s">
        <v>41308</v>
      </c>
      <c r="C18412" s="408">
        <v>0</v>
      </c>
      <c r="D18412" s="408">
        <v>16.95</v>
      </c>
      <c r="E18412" s="408">
        <v>16.95</v>
      </c>
      <c r="F18412" s="409">
        <v>45971.536319444444</v>
      </c>
      <c r="G18412" s="408">
        <v>0</v>
      </c>
    </row>
    <row r="18413" spans="1:7" ht="15" x14ac:dyDescent="0.2">
      <c r="A18413" s="407" t="s">
        <v>29058</v>
      </c>
      <c r="B18413" s="407" t="s">
        <v>41309</v>
      </c>
      <c r="C18413" s="408">
        <v>0</v>
      </c>
      <c r="D18413" s="408">
        <v>1.25</v>
      </c>
      <c r="E18413" s="408">
        <v>1.25</v>
      </c>
      <c r="F18413" s="409">
        <v>45971.538368055553</v>
      </c>
      <c r="G18413" s="408">
        <v>0</v>
      </c>
    </row>
    <row r="18414" spans="1:7" ht="15" x14ac:dyDescent="0.2">
      <c r="A18414" s="407" t="s">
        <v>29059</v>
      </c>
      <c r="B18414" s="407" t="s">
        <v>29060</v>
      </c>
      <c r="C18414" s="408">
        <v>0</v>
      </c>
      <c r="D18414" s="408">
        <v>0</v>
      </c>
      <c r="E18414" s="408">
        <v>0</v>
      </c>
      <c r="F18414" s="409">
        <v>45349.349097222221</v>
      </c>
      <c r="G18414" s="408">
        <v>0</v>
      </c>
    </row>
    <row r="18415" spans="1:7" ht="15" x14ac:dyDescent="0.25">
      <c r="A18415" s="407" t="s">
        <v>29061</v>
      </c>
      <c r="B18415" s="407" t="s">
        <v>29062</v>
      </c>
      <c r="C18415" s="406"/>
      <c r="D18415" s="406"/>
      <c r="E18415" s="406"/>
      <c r="F18415" s="409">
        <v>45349.349166666667</v>
      </c>
      <c r="G18415" s="408">
        <v>0</v>
      </c>
    </row>
    <row r="18416" spans="1:7" ht="15" x14ac:dyDescent="0.2">
      <c r="A18416" s="407" t="s">
        <v>29063</v>
      </c>
      <c r="B18416" s="407" t="s">
        <v>41310</v>
      </c>
      <c r="C18416" s="408">
        <v>0</v>
      </c>
      <c r="D18416" s="408">
        <v>1.24</v>
      </c>
      <c r="E18416" s="408">
        <v>1.24</v>
      </c>
      <c r="F18416" s="409">
        <v>45971.544374999998</v>
      </c>
      <c r="G18416" s="408">
        <v>0</v>
      </c>
    </row>
    <row r="18417" spans="1:7" ht="15" x14ac:dyDescent="0.2">
      <c r="A18417" s="407" t="s">
        <v>39188</v>
      </c>
      <c r="B18417" s="407" t="s">
        <v>41311</v>
      </c>
      <c r="C18417" s="408">
        <v>0</v>
      </c>
      <c r="D18417" s="408">
        <v>8.1</v>
      </c>
      <c r="E18417" s="408">
        <v>8.1</v>
      </c>
      <c r="F18417" s="409">
        <v>45971.534942129627</v>
      </c>
      <c r="G18417" s="408">
        <v>0</v>
      </c>
    </row>
    <row r="18418" spans="1:7" ht="15" x14ac:dyDescent="0.2">
      <c r="A18418" s="407" t="s">
        <v>39189</v>
      </c>
      <c r="B18418" s="407" t="s">
        <v>39186</v>
      </c>
      <c r="C18418" s="408">
        <v>0</v>
      </c>
      <c r="D18418" s="408">
        <v>4.3499999999999996</v>
      </c>
      <c r="E18418" s="408">
        <v>4.3499999999999996</v>
      </c>
      <c r="F18418" s="409">
        <v>45700.716087962966</v>
      </c>
      <c r="G18418" s="408">
        <v>0</v>
      </c>
    </row>
    <row r="18419" spans="1:7" ht="15" x14ac:dyDescent="0.2">
      <c r="A18419" s="407" t="s">
        <v>39190</v>
      </c>
      <c r="B18419" s="407" t="s">
        <v>41312</v>
      </c>
      <c r="C18419" s="408">
        <v>0</v>
      </c>
      <c r="D18419" s="408">
        <v>12.4</v>
      </c>
      <c r="E18419" s="408">
        <v>12.4</v>
      </c>
      <c r="F18419" s="409">
        <v>45971.533865740741</v>
      </c>
      <c r="G18419" s="408">
        <v>0</v>
      </c>
    </row>
    <row r="18420" spans="1:7" ht="15" x14ac:dyDescent="0.2">
      <c r="A18420" s="407" t="s">
        <v>39191</v>
      </c>
      <c r="B18420" s="407" t="s">
        <v>41313</v>
      </c>
      <c r="C18420" s="408">
        <v>0</v>
      </c>
      <c r="D18420" s="408">
        <v>2.75</v>
      </c>
      <c r="E18420" s="408">
        <v>2.75</v>
      </c>
      <c r="F18420" s="409">
        <v>45971.533217592594</v>
      </c>
      <c r="G18420" s="408">
        <v>0</v>
      </c>
    </row>
    <row r="18421" spans="1:7" ht="15" x14ac:dyDescent="0.2">
      <c r="A18421" s="407" t="s">
        <v>39192</v>
      </c>
      <c r="B18421" s="407" t="s">
        <v>39193</v>
      </c>
      <c r="C18421" s="408">
        <v>0</v>
      </c>
      <c r="D18421" s="408">
        <v>2.75</v>
      </c>
      <c r="E18421" s="408">
        <v>2.75</v>
      </c>
      <c r="F18421" s="409">
        <v>45630.498333333337</v>
      </c>
      <c r="G18421" s="408">
        <v>0</v>
      </c>
    </row>
    <row r="18422" spans="1:7" ht="15" x14ac:dyDescent="0.25">
      <c r="A18422" s="407" t="s">
        <v>39194</v>
      </c>
      <c r="B18422" s="407" t="s">
        <v>41314</v>
      </c>
      <c r="C18422" s="406"/>
      <c r="D18422" s="406"/>
      <c r="E18422" s="406"/>
      <c r="F18422" s="409">
        <v>45971.529560185183</v>
      </c>
      <c r="G18422" s="408">
        <v>0</v>
      </c>
    </row>
    <row r="18423" spans="1:7" ht="15" x14ac:dyDescent="0.2">
      <c r="A18423" s="407" t="s">
        <v>39195</v>
      </c>
      <c r="B18423" s="407" t="s">
        <v>41315</v>
      </c>
      <c r="C18423" s="408">
        <v>0</v>
      </c>
      <c r="D18423" s="408">
        <v>4.75</v>
      </c>
      <c r="E18423" s="408">
        <v>4.75</v>
      </c>
      <c r="F18423" s="409">
        <v>45971.495208333334</v>
      </c>
      <c r="G18423" s="408">
        <v>0</v>
      </c>
    </row>
    <row r="18424" spans="1:7" ht="15" x14ac:dyDescent="0.2">
      <c r="A18424" s="407" t="s">
        <v>39196</v>
      </c>
      <c r="B18424" s="407" t="s">
        <v>41316</v>
      </c>
      <c r="C18424" s="408">
        <v>0</v>
      </c>
      <c r="D18424" s="408">
        <v>30.25</v>
      </c>
      <c r="E18424" s="408">
        <v>30.25</v>
      </c>
      <c r="F18424" s="409">
        <v>45971.53402777778</v>
      </c>
      <c r="G18424" s="408">
        <v>0</v>
      </c>
    </row>
    <row r="18425" spans="1:7" ht="15" x14ac:dyDescent="0.2">
      <c r="A18425" s="407" t="s">
        <v>41317</v>
      </c>
      <c r="B18425" s="407" t="s">
        <v>41318</v>
      </c>
      <c r="C18425" s="408">
        <v>0</v>
      </c>
      <c r="D18425" s="408">
        <v>6.64</v>
      </c>
      <c r="E18425" s="408">
        <v>6.64</v>
      </c>
      <c r="F18425" s="409">
        <v>45971.491412037038</v>
      </c>
      <c r="G18425" s="408">
        <v>0</v>
      </c>
    </row>
    <row r="18426" spans="1:7" ht="15" x14ac:dyDescent="0.2">
      <c r="A18426" s="407" t="s">
        <v>41319</v>
      </c>
      <c r="B18426" s="407" t="s">
        <v>41314</v>
      </c>
      <c r="C18426" s="408">
        <v>0</v>
      </c>
      <c r="D18426" s="408">
        <v>5.67</v>
      </c>
      <c r="E18426" s="408">
        <v>5.67</v>
      </c>
      <c r="F18426" s="409">
        <v>45971.490868055553</v>
      </c>
      <c r="G18426" s="408">
        <v>0</v>
      </c>
    </row>
    <row r="18427" spans="1:7" ht="15" x14ac:dyDescent="0.2">
      <c r="A18427" s="407" t="s">
        <v>41320</v>
      </c>
      <c r="B18427" s="407" t="s">
        <v>41318</v>
      </c>
      <c r="C18427" s="408">
        <v>0</v>
      </c>
      <c r="D18427" s="408">
        <v>3.07</v>
      </c>
      <c r="E18427" s="408">
        <v>3.07</v>
      </c>
      <c r="F18427" s="409">
        <v>46070.434236111112</v>
      </c>
      <c r="G18427" s="408">
        <v>0</v>
      </c>
    </row>
    <row r="18428" spans="1:7" ht="15" x14ac:dyDescent="0.2">
      <c r="A18428" s="407" t="s">
        <v>41321</v>
      </c>
      <c r="B18428" s="407" t="s">
        <v>41311</v>
      </c>
      <c r="C18428" s="408">
        <v>0</v>
      </c>
      <c r="D18428" s="408">
        <v>39.799999999999997</v>
      </c>
      <c r="E18428" s="408">
        <v>39.799999999999997</v>
      </c>
      <c r="F18428" s="409">
        <v>45971.490289351852</v>
      </c>
      <c r="G18428" s="408">
        <v>0</v>
      </c>
    </row>
    <row r="18429" spans="1:7" ht="15" x14ac:dyDescent="0.2">
      <c r="A18429" s="407" t="s">
        <v>41322</v>
      </c>
      <c r="B18429" s="407" t="s">
        <v>41323</v>
      </c>
      <c r="C18429" s="408">
        <v>0</v>
      </c>
      <c r="D18429" s="408">
        <v>64.349999999999994</v>
      </c>
      <c r="E18429" s="408">
        <v>64.349999999999994</v>
      </c>
      <c r="F18429" s="409">
        <v>45971.48940972222</v>
      </c>
      <c r="G18429" s="408">
        <v>0</v>
      </c>
    </row>
    <row r="18430" spans="1:7" ht="15" x14ac:dyDescent="0.2">
      <c r="A18430" s="407" t="s">
        <v>41324</v>
      </c>
      <c r="B18430" s="407" t="s">
        <v>41325</v>
      </c>
      <c r="C18430" s="408">
        <v>0</v>
      </c>
      <c r="D18430" s="408">
        <v>90.95</v>
      </c>
      <c r="E18430" s="408">
        <v>90.95</v>
      </c>
      <c r="F18430" s="409">
        <v>45971.488807870373</v>
      </c>
      <c r="G18430" s="408">
        <v>0</v>
      </c>
    </row>
    <row r="18431" spans="1:7" ht="15" x14ac:dyDescent="0.2">
      <c r="A18431" s="407" t="s">
        <v>41326</v>
      </c>
      <c r="B18431" s="407" t="s">
        <v>41327</v>
      </c>
      <c r="C18431" s="408">
        <v>0</v>
      </c>
      <c r="D18431" s="408">
        <v>2.06</v>
      </c>
      <c r="E18431" s="408">
        <v>2.06</v>
      </c>
      <c r="F18431" s="409">
        <v>45971.488275462965</v>
      </c>
      <c r="G18431" s="408">
        <v>0</v>
      </c>
    </row>
    <row r="18432" spans="1:7" ht="15" x14ac:dyDescent="0.2">
      <c r="A18432" s="407" t="s">
        <v>41328</v>
      </c>
      <c r="B18432" s="407" t="s">
        <v>41329</v>
      </c>
      <c r="C18432" s="408">
        <v>0</v>
      </c>
      <c r="D18432" s="408">
        <v>2.06</v>
      </c>
      <c r="E18432" s="408">
        <v>2.06</v>
      </c>
      <c r="F18432" s="409">
        <v>45971.48810185185</v>
      </c>
      <c r="G18432" s="408">
        <v>0</v>
      </c>
    </row>
    <row r="18433" spans="1:7" ht="15" x14ac:dyDescent="0.2">
      <c r="A18433" s="407" t="s">
        <v>41330</v>
      </c>
      <c r="B18433" s="407" t="s">
        <v>41331</v>
      </c>
      <c r="C18433" s="408">
        <v>0</v>
      </c>
      <c r="D18433" s="408">
        <v>161.25</v>
      </c>
      <c r="E18433" s="408">
        <v>161.25</v>
      </c>
      <c r="F18433" s="409">
        <v>45971.491041666668</v>
      </c>
      <c r="G18433" s="408">
        <v>0</v>
      </c>
    </row>
    <row r="18434" spans="1:7" ht="15" x14ac:dyDescent="0.25">
      <c r="A18434" s="407" t="s">
        <v>41332</v>
      </c>
      <c r="B18434" s="407" t="s">
        <v>41311</v>
      </c>
      <c r="C18434" s="406"/>
      <c r="D18434" s="406"/>
      <c r="E18434" s="406"/>
      <c r="F18434" s="409">
        <v>45971.535462962966</v>
      </c>
      <c r="G18434" s="408">
        <v>0</v>
      </c>
    </row>
    <row r="18435" spans="1:7" ht="15" x14ac:dyDescent="0.2">
      <c r="A18435" s="407" t="s">
        <v>29064</v>
      </c>
      <c r="B18435" s="407" t="s">
        <v>29065</v>
      </c>
      <c r="C18435" s="408">
        <v>0</v>
      </c>
      <c r="D18435" s="408">
        <v>4.2699999999999996</v>
      </c>
      <c r="E18435" s="408">
        <v>4.2699999999999996</v>
      </c>
      <c r="F18435" s="409">
        <v>45348.749421296299</v>
      </c>
      <c r="G18435" s="408">
        <v>0</v>
      </c>
    </row>
    <row r="18436" spans="1:7" ht="15" x14ac:dyDescent="0.2">
      <c r="A18436" s="407" t="s">
        <v>41333</v>
      </c>
      <c r="B18436" s="407" t="s">
        <v>41334</v>
      </c>
      <c r="C18436" s="408">
        <v>0</v>
      </c>
      <c r="D18436" s="408">
        <v>4.75</v>
      </c>
      <c r="E18436" s="408">
        <v>4.75</v>
      </c>
      <c r="F18436" s="409">
        <v>45971.494039351855</v>
      </c>
      <c r="G18436" s="408">
        <v>0</v>
      </c>
    </row>
    <row r="18437" spans="1:7" ht="15" x14ac:dyDescent="0.2">
      <c r="A18437" s="407" t="s">
        <v>41335</v>
      </c>
      <c r="B18437" s="407" t="s">
        <v>41336</v>
      </c>
      <c r="C18437" s="408">
        <v>0</v>
      </c>
      <c r="D18437" s="408">
        <v>71.900000000000006</v>
      </c>
      <c r="E18437" s="408">
        <v>71.900000000000006</v>
      </c>
      <c r="F18437" s="409">
        <v>45972.420763888891</v>
      </c>
      <c r="G18437" s="408">
        <v>0</v>
      </c>
    </row>
    <row r="18438" spans="1:7" ht="15" x14ac:dyDescent="0.25">
      <c r="A18438" s="407" t="s">
        <v>29066</v>
      </c>
      <c r="B18438" s="407" t="s">
        <v>29067</v>
      </c>
      <c r="C18438" s="406"/>
      <c r="D18438" s="408">
        <v>3.05</v>
      </c>
      <c r="E18438" s="408">
        <v>3.05</v>
      </c>
      <c r="F18438" s="409">
        <v>45628.586273148147</v>
      </c>
      <c r="G18438" s="408">
        <v>0</v>
      </c>
    </row>
    <row r="18439" spans="1:7" ht="15" x14ac:dyDescent="0.25">
      <c r="A18439" s="407" t="s">
        <v>29068</v>
      </c>
      <c r="B18439" s="407" t="s">
        <v>29069</v>
      </c>
      <c r="C18439" s="406"/>
      <c r="D18439" s="408">
        <v>1.18</v>
      </c>
      <c r="E18439" s="408">
        <v>1.18</v>
      </c>
      <c r="F18439" s="409">
        <v>44517.382939814815</v>
      </c>
      <c r="G18439" s="408">
        <v>0</v>
      </c>
    </row>
    <row r="18440" spans="1:7" ht="15" x14ac:dyDescent="0.2">
      <c r="A18440" s="407" t="s">
        <v>29070</v>
      </c>
      <c r="B18440" s="407" t="s">
        <v>29071</v>
      </c>
      <c r="C18440" s="408">
        <v>0</v>
      </c>
      <c r="D18440" s="408">
        <v>24.06</v>
      </c>
      <c r="E18440" s="408">
        <v>24.06</v>
      </c>
      <c r="F18440" s="409">
        <v>43291.482060185182</v>
      </c>
      <c r="G18440" s="408">
        <v>0</v>
      </c>
    </row>
    <row r="18441" spans="1:7" ht="15" x14ac:dyDescent="0.25">
      <c r="A18441" s="407" t="s">
        <v>39197</v>
      </c>
      <c r="B18441" s="407" t="s">
        <v>39198</v>
      </c>
      <c r="C18441" s="406"/>
      <c r="D18441" s="408">
        <v>11.15</v>
      </c>
      <c r="E18441" s="408">
        <v>11.15</v>
      </c>
      <c r="F18441" s="409">
        <v>43032.664675925924</v>
      </c>
      <c r="G18441" s="408">
        <v>0</v>
      </c>
    </row>
    <row r="18442" spans="1:7" ht="15" x14ac:dyDescent="0.2">
      <c r="A18442" s="407" t="s">
        <v>39199</v>
      </c>
      <c r="B18442" s="407" t="s">
        <v>39200</v>
      </c>
      <c r="C18442" s="408">
        <v>0</v>
      </c>
      <c r="D18442" s="408">
        <v>3.04</v>
      </c>
      <c r="E18442" s="408">
        <v>3.04</v>
      </c>
      <c r="F18442" s="409">
        <v>43383.629733796297</v>
      </c>
      <c r="G18442" s="408">
        <v>0</v>
      </c>
    </row>
    <row r="18443" spans="1:7" ht="15" x14ac:dyDescent="0.2">
      <c r="A18443" s="407" t="s">
        <v>29072</v>
      </c>
      <c r="B18443" s="407" t="s">
        <v>29073</v>
      </c>
      <c r="C18443" s="408">
        <v>0</v>
      </c>
      <c r="D18443" s="408">
        <v>4.25</v>
      </c>
      <c r="E18443" s="408">
        <v>4.25</v>
      </c>
      <c r="F18443" s="409">
        <v>45967.451817129629</v>
      </c>
      <c r="G18443" s="408">
        <v>0</v>
      </c>
    </row>
    <row r="18444" spans="1:7" ht="15" x14ac:dyDescent="0.25">
      <c r="A18444" s="407" t="s">
        <v>39201</v>
      </c>
      <c r="B18444" s="407" t="s">
        <v>39202</v>
      </c>
      <c r="C18444" s="406"/>
      <c r="D18444" s="408">
        <v>2.58</v>
      </c>
      <c r="E18444" s="408">
        <v>2.58</v>
      </c>
      <c r="F18444" s="409">
        <v>43032.664722222224</v>
      </c>
      <c r="G18444" s="408">
        <v>0</v>
      </c>
    </row>
    <row r="18445" spans="1:7" ht="15" x14ac:dyDescent="0.25">
      <c r="A18445" s="407" t="s">
        <v>39203</v>
      </c>
      <c r="B18445" s="407" t="s">
        <v>39204</v>
      </c>
      <c r="C18445" s="406"/>
      <c r="D18445" s="408">
        <v>3.04</v>
      </c>
      <c r="E18445" s="408">
        <v>3.04</v>
      </c>
      <c r="F18445" s="409">
        <v>43032.664733796293</v>
      </c>
      <c r="G18445" s="408">
        <v>0</v>
      </c>
    </row>
    <row r="18446" spans="1:7" ht="15" x14ac:dyDescent="0.25">
      <c r="A18446" s="407" t="s">
        <v>29074</v>
      </c>
      <c r="B18446" s="407" t="s">
        <v>29075</v>
      </c>
      <c r="C18446" s="406"/>
      <c r="D18446" s="408">
        <v>4.1100000000000003</v>
      </c>
      <c r="E18446" s="408">
        <v>4.1100000000000003</v>
      </c>
      <c r="F18446" s="409">
        <v>43088.618449074071</v>
      </c>
      <c r="G18446" s="408">
        <v>0</v>
      </c>
    </row>
    <row r="18447" spans="1:7" ht="15" x14ac:dyDescent="0.25">
      <c r="A18447" s="407" t="s">
        <v>39205</v>
      </c>
      <c r="B18447" s="407" t="s">
        <v>39206</v>
      </c>
      <c r="C18447" s="406"/>
      <c r="D18447" s="408">
        <v>3.04</v>
      </c>
      <c r="E18447" s="408">
        <v>3.04</v>
      </c>
      <c r="F18447" s="409">
        <v>43032.664756944447</v>
      </c>
      <c r="G18447" s="408">
        <v>0</v>
      </c>
    </row>
    <row r="18448" spans="1:7" ht="15" x14ac:dyDescent="0.2">
      <c r="A18448" s="407" t="s">
        <v>29076</v>
      </c>
      <c r="B18448" s="407" t="s">
        <v>29077</v>
      </c>
      <c r="C18448" s="408">
        <v>0</v>
      </c>
      <c r="D18448" s="408">
        <v>3</v>
      </c>
      <c r="E18448" s="408">
        <v>3</v>
      </c>
      <c r="F18448" s="409">
        <v>43565.460868055554</v>
      </c>
      <c r="G18448" s="408">
        <v>0</v>
      </c>
    </row>
    <row r="18449" spans="1:7" ht="15" x14ac:dyDescent="0.2">
      <c r="A18449" s="407" t="s">
        <v>29078</v>
      </c>
      <c r="B18449" s="407" t="s">
        <v>29079</v>
      </c>
      <c r="C18449" s="408">
        <v>0</v>
      </c>
      <c r="D18449" s="408">
        <v>7.9</v>
      </c>
      <c r="E18449" s="408">
        <v>7.9</v>
      </c>
      <c r="F18449" s="409">
        <v>44715.301249999997</v>
      </c>
      <c r="G18449" s="408">
        <v>9</v>
      </c>
    </row>
    <row r="18450" spans="1:7" ht="15" x14ac:dyDescent="0.2">
      <c r="A18450" s="407" t="s">
        <v>29080</v>
      </c>
      <c r="B18450" s="407" t="s">
        <v>29081</v>
      </c>
      <c r="C18450" s="408">
        <v>0</v>
      </c>
      <c r="D18450" s="408">
        <v>6.5</v>
      </c>
      <c r="E18450" s="408">
        <v>6.5</v>
      </c>
      <c r="F18450" s="409">
        <v>45103.552557870367</v>
      </c>
      <c r="G18450" s="408">
        <v>10</v>
      </c>
    </row>
    <row r="18451" spans="1:7" ht="15" x14ac:dyDescent="0.2">
      <c r="A18451" s="407" t="s">
        <v>29082</v>
      </c>
      <c r="B18451" s="407" t="s">
        <v>29083</v>
      </c>
      <c r="C18451" s="408">
        <v>0</v>
      </c>
      <c r="D18451" s="408">
        <v>6.2</v>
      </c>
      <c r="E18451" s="408">
        <v>6.2</v>
      </c>
      <c r="F18451" s="409">
        <v>43482.49732638889</v>
      </c>
      <c r="G18451" s="408">
        <v>0</v>
      </c>
    </row>
    <row r="18452" spans="1:7" ht="15" x14ac:dyDescent="0.2">
      <c r="A18452" s="407" t="s">
        <v>29084</v>
      </c>
      <c r="B18452" s="407" t="s">
        <v>29085</v>
      </c>
      <c r="C18452" s="408">
        <v>0</v>
      </c>
      <c r="D18452" s="408">
        <v>6.09</v>
      </c>
      <c r="E18452" s="408">
        <v>6.09</v>
      </c>
      <c r="F18452" s="409">
        <v>43565.461006944446</v>
      </c>
      <c r="G18452" s="408">
        <v>0</v>
      </c>
    </row>
    <row r="18453" spans="1:7" ht="15" x14ac:dyDescent="0.25">
      <c r="A18453" s="407" t="s">
        <v>39207</v>
      </c>
      <c r="B18453" s="407" t="s">
        <v>39208</v>
      </c>
      <c r="C18453" s="406"/>
      <c r="D18453" s="408">
        <v>11.15</v>
      </c>
      <c r="E18453" s="408">
        <v>11.15</v>
      </c>
      <c r="F18453" s="409">
        <v>43032.664837962962</v>
      </c>
      <c r="G18453" s="408">
        <v>0</v>
      </c>
    </row>
    <row r="18454" spans="1:7" ht="15" x14ac:dyDescent="0.2">
      <c r="A18454" s="407" t="s">
        <v>29086</v>
      </c>
      <c r="B18454" s="407" t="s">
        <v>29087</v>
      </c>
      <c r="C18454" s="408">
        <v>0</v>
      </c>
      <c r="D18454" s="408">
        <v>7.7</v>
      </c>
      <c r="E18454" s="408">
        <v>7.7</v>
      </c>
      <c r="F18454" s="409">
        <v>45342.654814814814</v>
      </c>
      <c r="G18454" s="408">
        <v>0</v>
      </c>
    </row>
    <row r="18455" spans="1:7" ht="15" x14ac:dyDescent="0.2">
      <c r="A18455" s="407" t="s">
        <v>29088</v>
      </c>
      <c r="B18455" s="407" t="s">
        <v>29089</v>
      </c>
      <c r="C18455" s="408">
        <v>0</v>
      </c>
      <c r="D18455" s="408">
        <v>5.19</v>
      </c>
      <c r="E18455" s="408">
        <v>5.19</v>
      </c>
      <c r="F18455" s="409">
        <v>43088.621435185189</v>
      </c>
      <c r="G18455" s="408">
        <v>0</v>
      </c>
    </row>
    <row r="18456" spans="1:7" ht="15" x14ac:dyDescent="0.2">
      <c r="A18456" s="407" t="s">
        <v>29090</v>
      </c>
      <c r="B18456" s="407" t="s">
        <v>29091</v>
      </c>
      <c r="C18456" s="408">
        <v>0</v>
      </c>
      <c r="D18456" s="408">
        <v>4.32</v>
      </c>
      <c r="E18456" s="408">
        <v>4.32</v>
      </c>
      <c r="F18456" s="409">
        <v>43088.621793981481</v>
      </c>
      <c r="G18456" s="408">
        <v>0</v>
      </c>
    </row>
    <row r="18457" spans="1:7" ht="15" x14ac:dyDescent="0.25">
      <c r="A18457" s="407" t="s">
        <v>29092</v>
      </c>
      <c r="B18457" s="407" t="s">
        <v>29093</v>
      </c>
      <c r="C18457" s="406"/>
      <c r="D18457" s="408">
        <v>15.65</v>
      </c>
      <c r="E18457" s="408">
        <v>15.65</v>
      </c>
      <c r="F18457" s="409">
        <v>43088.623356481483</v>
      </c>
      <c r="G18457" s="408">
        <v>0</v>
      </c>
    </row>
    <row r="18458" spans="1:7" ht="15" x14ac:dyDescent="0.2">
      <c r="A18458" s="407" t="s">
        <v>29094</v>
      </c>
      <c r="B18458" s="407" t="s">
        <v>29095</v>
      </c>
      <c r="C18458" s="408">
        <v>0</v>
      </c>
      <c r="D18458" s="408">
        <v>4.83</v>
      </c>
      <c r="E18458" s="408">
        <v>4.83</v>
      </c>
      <c r="F18458" s="409">
        <v>43088.625625000001</v>
      </c>
      <c r="G18458" s="408">
        <v>0</v>
      </c>
    </row>
    <row r="18459" spans="1:7" ht="15" x14ac:dyDescent="0.25">
      <c r="A18459" s="407" t="s">
        <v>39209</v>
      </c>
      <c r="B18459" s="407" t="s">
        <v>39210</v>
      </c>
      <c r="C18459" s="406"/>
      <c r="D18459" s="408">
        <v>3.22</v>
      </c>
      <c r="E18459" s="408">
        <v>3.22</v>
      </c>
      <c r="F18459" s="409">
        <v>43032.664930555555</v>
      </c>
      <c r="G18459" s="408">
        <v>0</v>
      </c>
    </row>
    <row r="18460" spans="1:7" ht="15" x14ac:dyDescent="0.2">
      <c r="A18460" s="407" t="s">
        <v>29096</v>
      </c>
      <c r="B18460" s="407" t="s">
        <v>29097</v>
      </c>
      <c r="C18460" s="408">
        <v>0</v>
      </c>
      <c r="D18460" s="408">
        <v>20.7</v>
      </c>
      <c r="E18460" s="408">
        <v>20.7</v>
      </c>
      <c r="F18460" s="409">
        <v>44881.456226851849</v>
      </c>
      <c r="G18460" s="408">
        <v>0</v>
      </c>
    </row>
    <row r="18461" spans="1:7" ht="15" x14ac:dyDescent="0.2">
      <c r="A18461" s="407" t="s">
        <v>29098</v>
      </c>
      <c r="B18461" s="407" t="s">
        <v>29099</v>
      </c>
      <c r="C18461" s="408">
        <v>0</v>
      </c>
      <c r="D18461" s="408">
        <v>4.9400000000000004</v>
      </c>
      <c r="E18461" s="408">
        <v>4.9400000000000004</v>
      </c>
      <c r="F18461" s="409">
        <v>44133.561388888891</v>
      </c>
      <c r="G18461" s="408">
        <v>0</v>
      </c>
    </row>
    <row r="18462" spans="1:7" ht="15" x14ac:dyDescent="0.2">
      <c r="A18462" s="407" t="s">
        <v>29100</v>
      </c>
      <c r="B18462" s="407" t="s">
        <v>29101</v>
      </c>
      <c r="C18462" s="408">
        <v>0</v>
      </c>
      <c r="D18462" s="408">
        <v>30.77</v>
      </c>
      <c r="E18462" s="408">
        <v>30.77</v>
      </c>
      <c r="F18462" s="409">
        <v>45960.407569444447</v>
      </c>
      <c r="G18462" s="408">
        <v>0</v>
      </c>
    </row>
    <row r="18463" spans="1:7" ht="15" x14ac:dyDescent="0.2">
      <c r="A18463" s="407" t="s">
        <v>29102</v>
      </c>
      <c r="B18463" s="407" t="s">
        <v>29103</v>
      </c>
      <c r="C18463" s="408">
        <v>0</v>
      </c>
      <c r="D18463" s="408">
        <v>72.3</v>
      </c>
      <c r="E18463" s="408">
        <v>72.3</v>
      </c>
      <c r="F18463" s="409">
        <v>45342.656666666669</v>
      </c>
      <c r="G18463" s="408">
        <v>0</v>
      </c>
    </row>
    <row r="18464" spans="1:7" ht="15" x14ac:dyDescent="0.2">
      <c r="A18464" s="407" t="s">
        <v>29104</v>
      </c>
      <c r="B18464" s="407" t="s">
        <v>29105</v>
      </c>
      <c r="C18464" s="408">
        <v>0</v>
      </c>
      <c r="D18464" s="408">
        <v>3.35</v>
      </c>
      <c r="E18464" s="408">
        <v>3.35</v>
      </c>
      <c r="F18464" s="409">
        <v>45342.656875000001</v>
      </c>
      <c r="G18464" s="408">
        <v>0</v>
      </c>
    </row>
    <row r="18465" spans="1:7" ht="15" x14ac:dyDescent="0.25">
      <c r="A18465" s="407" t="s">
        <v>29106</v>
      </c>
      <c r="B18465" s="407" t="s">
        <v>29107</v>
      </c>
      <c r="C18465" s="406"/>
      <c r="D18465" s="408">
        <v>21.56</v>
      </c>
      <c r="E18465" s="408">
        <v>21.56</v>
      </c>
      <c r="F18465" s="409">
        <v>43088.62945601852</v>
      </c>
      <c r="G18465" s="408">
        <v>0</v>
      </c>
    </row>
    <row r="18466" spans="1:7" ht="15" x14ac:dyDescent="0.25">
      <c r="A18466" s="407" t="s">
        <v>29108</v>
      </c>
      <c r="B18466" s="407" t="s">
        <v>29109</v>
      </c>
      <c r="C18466" s="406"/>
      <c r="D18466" s="408">
        <v>73.11</v>
      </c>
      <c r="E18466" s="408">
        <v>73.11</v>
      </c>
      <c r="F18466" s="409">
        <v>43088.630729166667</v>
      </c>
      <c r="G18466" s="408">
        <v>0</v>
      </c>
    </row>
    <row r="18467" spans="1:7" ht="15" x14ac:dyDescent="0.25">
      <c r="A18467" s="407" t="s">
        <v>29110</v>
      </c>
      <c r="B18467" s="407" t="s">
        <v>29111</v>
      </c>
      <c r="C18467" s="406"/>
      <c r="D18467" s="408">
        <v>17.760000000000002</v>
      </c>
      <c r="E18467" s="408">
        <v>17.760000000000002</v>
      </c>
      <c r="F18467" s="409">
        <v>43088.631145833337</v>
      </c>
      <c r="G18467" s="408">
        <v>0</v>
      </c>
    </row>
    <row r="18468" spans="1:7" ht="15" x14ac:dyDescent="0.2">
      <c r="A18468" s="407" t="s">
        <v>29112</v>
      </c>
      <c r="B18468" s="407" t="s">
        <v>29113</v>
      </c>
      <c r="C18468" s="408">
        <v>0</v>
      </c>
      <c r="D18468" s="408">
        <v>0.56000000000000005</v>
      </c>
      <c r="E18468" s="408">
        <v>0.56000000000000005</v>
      </c>
      <c r="F18468" s="409">
        <v>44784.542233796295</v>
      </c>
      <c r="G18468" s="408">
        <v>2058</v>
      </c>
    </row>
    <row r="18469" spans="1:7" ht="15" x14ac:dyDescent="0.25">
      <c r="A18469" s="407" t="s">
        <v>29114</v>
      </c>
      <c r="B18469" s="407" t="s">
        <v>29115</v>
      </c>
      <c r="C18469" s="406"/>
      <c r="D18469" s="408">
        <v>1.82</v>
      </c>
      <c r="E18469" s="408">
        <v>1.82</v>
      </c>
      <c r="F18469" s="409">
        <v>43847.414722222224</v>
      </c>
      <c r="G18469" s="408">
        <v>0</v>
      </c>
    </row>
    <row r="18470" spans="1:7" ht="15" x14ac:dyDescent="0.2">
      <c r="A18470" s="407" t="s">
        <v>29116</v>
      </c>
      <c r="B18470" s="407" t="s">
        <v>29117</v>
      </c>
      <c r="C18470" s="408">
        <v>0</v>
      </c>
      <c r="D18470" s="408">
        <v>0.6</v>
      </c>
      <c r="E18470" s="408">
        <v>0.6</v>
      </c>
      <c r="F18470" s="409">
        <v>44133.469212962962</v>
      </c>
      <c r="G18470" s="408">
        <v>0</v>
      </c>
    </row>
    <row r="18471" spans="1:7" ht="15" x14ac:dyDescent="0.25">
      <c r="A18471" s="407" t="s">
        <v>29118</v>
      </c>
      <c r="B18471" s="407" t="s">
        <v>29119</v>
      </c>
      <c r="C18471" s="406"/>
      <c r="D18471" s="408">
        <v>1.5697000000000001</v>
      </c>
      <c r="E18471" s="408">
        <v>1.5697000000000001</v>
      </c>
      <c r="F18471" s="409">
        <v>44011.443159722221</v>
      </c>
      <c r="G18471" s="408">
        <v>0</v>
      </c>
    </row>
    <row r="18472" spans="1:7" ht="15" x14ac:dyDescent="0.2">
      <c r="A18472" s="407" t="s">
        <v>29120</v>
      </c>
      <c r="B18472" s="407" t="s">
        <v>29121</v>
      </c>
      <c r="C18472" s="408">
        <v>0</v>
      </c>
      <c r="D18472" s="408">
        <v>1.1637999999999999</v>
      </c>
      <c r="E18472" s="408">
        <v>1.1637999999999999</v>
      </c>
      <c r="F18472" s="409">
        <v>44881.45653935185</v>
      </c>
      <c r="G18472" s="408">
        <v>156</v>
      </c>
    </row>
    <row r="18473" spans="1:7" ht="15" x14ac:dyDescent="0.2">
      <c r="A18473" s="407" t="s">
        <v>29122</v>
      </c>
      <c r="B18473" s="407" t="s">
        <v>29123</v>
      </c>
      <c r="C18473" s="408">
        <v>0</v>
      </c>
      <c r="D18473" s="408">
        <v>2.3308819188748</v>
      </c>
      <c r="E18473" s="408">
        <v>2.3308819188748</v>
      </c>
      <c r="F18473" s="409">
        <v>45755.533321759256</v>
      </c>
      <c r="G18473" s="408">
        <v>50</v>
      </c>
    </row>
    <row r="18474" spans="1:7" ht="15" x14ac:dyDescent="0.25">
      <c r="A18474" s="407" t="s">
        <v>29124</v>
      </c>
      <c r="B18474" s="407" t="s">
        <v>29125</v>
      </c>
      <c r="C18474" s="406"/>
      <c r="D18474" s="408">
        <v>1.05</v>
      </c>
      <c r="E18474" s="408">
        <v>1.05</v>
      </c>
      <c r="F18474" s="409">
        <v>44523.692453703705</v>
      </c>
      <c r="G18474" s="408">
        <v>0</v>
      </c>
    </row>
    <row r="18475" spans="1:7" ht="15" x14ac:dyDescent="0.25">
      <c r="A18475" s="407" t="s">
        <v>29126</v>
      </c>
      <c r="B18475" s="407" t="s">
        <v>29127</v>
      </c>
      <c r="C18475" s="406"/>
      <c r="D18475" s="408">
        <v>0.9526</v>
      </c>
      <c r="E18475" s="408">
        <v>0.9526</v>
      </c>
      <c r="F18475" s="409">
        <v>44881.456666666665</v>
      </c>
      <c r="G18475" s="408">
        <v>0</v>
      </c>
    </row>
    <row r="18476" spans="1:7" ht="15" x14ac:dyDescent="0.2">
      <c r="A18476" s="407" t="s">
        <v>29128</v>
      </c>
      <c r="B18476" s="407" t="s">
        <v>29129</v>
      </c>
      <c r="C18476" s="408">
        <v>0</v>
      </c>
      <c r="D18476" s="408">
        <v>0.51</v>
      </c>
      <c r="E18476" s="408">
        <v>0.51</v>
      </c>
      <c r="F18476" s="409">
        <v>44526.352812500001</v>
      </c>
      <c r="G18476" s="408">
        <v>0</v>
      </c>
    </row>
    <row r="18477" spans="1:7" ht="15" x14ac:dyDescent="0.25">
      <c r="A18477" s="407" t="s">
        <v>29130</v>
      </c>
      <c r="B18477" s="407" t="s">
        <v>29131</v>
      </c>
      <c r="C18477" s="406"/>
      <c r="D18477" s="408">
        <v>3.25</v>
      </c>
      <c r="E18477" s="408">
        <v>3.25</v>
      </c>
      <c r="F18477" s="409">
        <v>43032.66511574074</v>
      </c>
      <c r="G18477" s="408">
        <v>0</v>
      </c>
    </row>
    <row r="18478" spans="1:7" ht="15" x14ac:dyDescent="0.25">
      <c r="A18478" s="407" t="s">
        <v>29132</v>
      </c>
      <c r="B18478" s="407" t="s">
        <v>29133</v>
      </c>
      <c r="C18478" s="406"/>
      <c r="D18478" s="408">
        <v>4.04</v>
      </c>
      <c r="E18478" s="408">
        <v>4.04</v>
      </c>
      <c r="F18478" s="409">
        <v>43032.665138888886</v>
      </c>
      <c r="G18478" s="408">
        <v>0</v>
      </c>
    </row>
    <row r="18479" spans="1:7" ht="15" x14ac:dyDescent="0.25">
      <c r="A18479" s="407" t="s">
        <v>29134</v>
      </c>
      <c r="B18479" s="407" t="s">
        <v>29135</v>
      </c>
      <c r="C18479" s="406"/>
      <c r="D18479" s="408">
        <v>4.2900000000000001E-2</v>
      </c>
      <c r="E18479" s="408">
        <v>4.2900000000000001E-2</v>
      </c>
      <c r="F18479" s="409">
        <v>43032.665150462963</v>
      </c>
      <c r="G18479" s="408">
        <v>0</v>
      </c>
    </row>
    <row r="18480" spans="1:7" ht="15" x14ac:dyDescent="0.2">
      <c r="A18480" s="407" t="s">
        <v>29136</v>
      </c>
      <c r="B18480" s="407" t="s">
        <v>29137</v>
      </c>
      <c r="C18480" s="408">
        <v>0</v>
      </c>
      <c r="D18480" s="408">
        <v>1.11E-2</v>
      </c>
      <c r="E18480" s="408">
        <v>1.11E-2</v>
      </c>
      <c r="F18480" s="409">
        <v>45947.429976851854</v>
      </c>
      <c r="G18480" s="408">
        <v>0</v>
      </c>
    </row>
    <row r="18481" spans="1:7" ht="15" x14ac:dyDescent="0.2">
      <c r="A18481" s="407" t="s">
        <v>29138</v>
      </c>
      <c r="B18481" s="407" t="s">
        <v>29139</v>
      </c>
      <c r="C18481" s="408">
        <v>0</v>
      </c>
      <c r="D18481" s="408">
        <v>2.1499999999999998E-2</v>
      </c>
      <c r="E18481" s="408">
        <v>2.1499999999999998E-2</v>
      </c>
      <c r="F18481" s="409">
        <v>43579.524143518516</v>
      </c>
      <c r="G18481" s="408">
        <v>0</v>
      </c>
    </row>
    <row r="18482" spans="1:7" ht="15" x14ac:dyDescent="0.2">
      <c r="A18482" s="407" t="s">
        <v>29140</v>
      </c>
      <c r="B18482" s="407" t="s">
        <v>29141</v>
      </c>
      <c r="C18482" s="408">
        <v>0</v>
      </c>
      <c r="D18482" s="408">
        <v>0.15701707876518337</v>
      </c>
      <c r="E18482" s="408">
        <v>0.15701707876518337</v>
      </c>
      <c r="F18482" s="409">
        <v>45959.457083333335</v>
      </c>
      <c r="G18482" s="408">
        <v>81</v>
      </c>
    </row>
    <row r="18483" spans="1:7" ht="15" x14ac:dyDescent="0.2">
      <c r="A18483" s="407" t="s">
        <v>29142</v>
      </c>
      <c r="B18483" s="407" t="s">
        <v>29143</v>
      </c>
      <c r="C18483" s="408">
        <v>0</v>
      </c>
      <c r="D18483" s="408">
        <v>0.13200000000000001</v>
      </c>
      <c r="E18483" s="408">
        <v>0.13200000000000001</v>
      </c>
      <c r="F18483" s="409">
        <v>45196.515057870369</v>
      </c>
      <c r="G18483" s="408">
        <v>52</v>
      </c>
    </row>
    <row r="18484" spans="1:7" ht="15" x14ac:dyDescent="0.2">
      <c r="A18484" s="407" t="s">
        <v>29144</v>
      </c>
      <c r="B18484" s="407" t="s">
        <v>29145</v>
      </c>
      <c r="C18484" s="408">
        <v>0</v>
      </c>
      <c r="D18484" s="408">
        <v>1.14E-2</v>
      </c>
      <c r="E18484" s="408">
        <v>1.14E-2</v>
      </c>
      <c r="F18484" s="409">
        <v>45889.336504629631</v>
      </c>
      <c r="G18484" s="408">
        <v>0</v>
      </c>
    </row>
    <row r="18485" spans="1:7" ht="15" x14ac:dyDescent="0.2">
      <c r="A18485" s="407" t="s">
        <v>29146</v>
      </c>
      <c r="B18485" s="407" t="s">
        <v>29147</v>
      </c>
      <c r="C18485" s="408">
        <v>0</v>
      </c>
      <c r="D18485" s="408">
        <v>1.24E-2</v>
      </c>
      <c r="E18485" s="408">
        <v>1.24E-2</v>
      </c>
      <c r="F18485" s="409">
        <v>44880.583761574075</v>
      </c>
      <c r="G18485" s="408">
        <v>0</v>
      </c>
    </row>
    <row r="18486" spans="1:7" ht="15" x14ac:dyDescent="0.2">
      <c r="A18486" s="407" t="s">
        <v>29148</v>
      </c>
      <c r="B18486" s="407" t="s">
        <v>29149</v>
      </c>
      <c r="C18486" s="408">
        <v>0</v>
      </c>
      <c r="D18486" s="408">
        <v>6.5500000000000003E-2</v>
      </c>
      <c r="E18486" s="408">
        <v>6.5500000000000003E-2</v>
      </c>
      <c r="F18486" s="409">
        <v>44530.668726851851</v>
      </c>
      <c r="G18486" s="408">
        <v>210</v>
      </c>
    </row>
    <row r="18487" spans="1:7" ht="15" x14ac:dyDescent="0.2">
      <c r="A18487" s="407" t="s">
        <v>29150</v>
      </c>
      <c r="B18487" s="407" t="s">
        <v>29151</v>
      </c>
      <c r="C18487" s="408">
        <v>0</v>
      </c>
      <c r="D18487" s="408">
        <v>9.4500000000000001E-2</v>
      </c>
      <c r="E18487" s="408">
        <v>9.4500000000000001E-2</v>
      </c>
      <c r="F18487" s="409">
        <v>44881.431608796294</v>
      </c>
      <c r="G18487" s="408">
        <v>0</v>
      </c>
    </row>
    <row r="18488" spans="1:7" ht="15" x14ac:dyDescent="0.2">
      <c r="A18488" s="407" t="s">
        <v>29152</v>
      </c>
      <c r="B18488" s="407" t="s">
        <v>29153</v>
      </c>
      <c r="C18488" s="408">
        <v>0</v>
      </c>
      <c r="D18488" s="408">
        <v>0.17449999999999999</v>
      </c>
      <c r="E18488" s="408">
        <v>0.17449999999999999</v>
      </c>
      <c r="F18488" s="409">
        <v>45953.612511574072</v>
      </c>
      <c r="G18488" s="408">
        <v>125</v>
      </c>
    </row>
    <row r="18489" spans="1:7" ht="15" x14ac:dyDescent="0.2">
      <c r="A18489" s="407" t="s">
        <v>29154</v>
      </c>
      <c r="B18489" s="407" t="s">
        <v>29155</v>
      </c>
      <c r="C18489" s="408">
        <v>0</v>
      </c>
      <c r="D18489" s="408">
        <v>0.47320000000000001</v>
      </c>
      <c r="E18489" s="408">
        <v>0.47320000000000001</v>
      </c>
      <c r="F18489" s="409">
        <v>43343.547280092593</v>
      </c>
      <c r="G18489" s="408">
        <v>0</v>
      </c>
    </row>
    <row r="18490" spans="1:7" ht="15" x14ac:dyDescent="0.2">
      <c r="A18490" s="407" t="s">
        <v>41337</v>
      </c>
      <c r="B18490" s="407" t="s">
        <v>41338</v>
      </c>
      <c r="C18490" s="408">
        <v>0</v>
      </c>
      <c r="D18490" s="408">
        <v>1.08</v>
      </c>
      <c r="E18490" s="408">
        <v>1.08</v>
      </c>
      <c r="F18490" s="409">
        <v>46048.6328587963</v>
      </c>
      <c r="G18490" s="408">
        <v>0</v>
      </c>
    </row>
    <row r="18491" spans="1:7" ht="15" x14ac:dyDescent="0.2">
      <c r="A18491" s="407" t="s">
        <v>29156</v>
      </c>
      <c r="B18491" s="407" t="s">
        <v>29157</v>
      </c>
      <c r="C18491" s="408">
        <v>0</v>
      </c>
      <c r="D18491" s="408">
        <v>1.6773064935064934</v>
      </c>
      <c r="E18491" s="408">
        <v>1.6773064935064934</v>
      </c>
      <c r="F18491" s="409">
        <v>44615.444988425923</v>
      </c>
      <c r="G18491" s="408">
        <v>390</v>
      </c>
    </row>
    <row r="18492" spans="1:7" ht="15" x14ac:dyDescent="0.2">
      <c r="A18492" s="407" t="s">
        <v>29158</v>
      </c>
      <c r="B18492" s="407" t="s">
        <v>29159</v>
      </c>
      <c r="C18492" s="408">
        <v>0</v>
      </c>
      <c r="D18492" s="408">
        <v>1.66</v>
      </c>
      <c r="E18492" s="408">
        <v>1.66</v>
      </c>
      <c r="F18492" s="409">
        <v>44551.318726851852</v>
      </c>
      <c r="G18492" s="408">
        <v>0</v>
      </c>
    </row>
    <row r="18493" spans="1:7" ht="15" x14ac:dyDescent="0.25">
      <c r="A18493" s="407" t="s">
        <v>29160</v>
      </c>
      <c r="B18493" s="407" t="s">
        <v>29161</v>
      </c>
      <c r="C18493" s="406"/>
      <c r="D18493" s="408">
        <v>0.64</v>
      </c>
      <c r="E18493" s="408">
        <v>0.64</v>
      </c>
      <c r="F18493" s="409">
        <v>43032.665300925924</v>
      </c>
      <c r="G18493" s="408">
        <v>0</v>
      </c>
    </row>
    <row r="18494" spans="1:7" ht="15" x14ac:dyDescent="0.25">
      <c r="A18494" s="407" t="s">
        <v>29162</v>
      </c>
      <c r="B18494" s="407" t="s">
        <v>29163</v>
      </c>
      <c r="C18494" s="406"/>
      <c r="D18494" s="408">
        <v>0.4602</v>
      </c>
      <c r="E18494" s="408">
        <v>0.4602</v>
      </c>
      <c r="F18494" s="409">
        <v>43032.665312500001</v>
      </c>
      <c r="G18494" s="408">
        <v>0</v>
      </c>
    </row>
    <row r="18495" spans="1:7" ht="15" x14ac:dyDescent="0.25">
      <c r="A18495" s="407" t="s">
        <v>29164</v>
      </c>
      <c r="B18495" s="407" t="s">
        <v>29165</v>
      </c>
      <c r="C18495" s="406"/>
      <c r="D18495" s="408">
        <v>0.75670000000000004</v>
      </c>
      <c r="E18495" s="408">
        <v>0.75670000000000004</v>
      </c>
      <c r="F18495" s="409">
        <v>43032.665324074071</v>
      </c>
      <c r="G18495" s="408">
        <v>0</v>
      </c>
    </row>
    <row r="18496" spans="1:7" ht="15" x14ac:dyDescent="0.2">
      <c r="A18496" s="407" t="s">
        <v>29166</v>
      </c>
      <c r="B18496" s="407" t="s">
        <v>29167</v>
      </c>
      <c r="C18496" s="408">
        <v>0</v>
      </c>
      <c r="D18496" s="408">
        <v>0.66979999999999995</v>
      </c>
      <c r="E18496" s="408">
        <v>0.66979999999999995</v>
      </c>
      <c r="F18496" s="409">
        <v>45889.338206018518</v>
      </c>
      <c r="G18496" s="408">
        <v>0</v>
      </c>
    </row>
    <row r="18497" spans="1:7" ht="15" x14ac:dyDescent="0.25">
      <c r="A18497" s="407" t="s">
        <v>29168</v>
      </c>
      <c r="B18497" s="407" t="s">
        <v>29169</v>
      </c>
      <c r="C18497" s="406"/>
      <c r="D18497" s="408">
        <v>0.45889999999999997</v>
      </c>
      <c r="E18497" s="408">
        <v>0.45889999999999997</v>
      </c>
      <c r="F18497" s="409">
        <v>43032.665358796294</v>
      </c>
      <c r="G18497" s="408">
        <v>0</v>
      </c>
    </row>
    <row r="18498" spans="1:7" ht="15" x14ac:dyDescent="0.25">
      <c r="A18498" s="407" t="s">
        <v>29170</v>
      </c>
      <c r="B18498" s="407" t="s">
        <v>29171</v>
      </c>
      <c r="C18498" s="406"/>
      <c r="D18498" s="408">
        <v>0.9919</v>
      </c>
      <c r="E18498" s="408">
        <v>0.9919</v>
      </c>
      <c r="F18498" s="409">
        <v>43032.665370370371</v>
      </c>
      <c r="G18498" s="408">
        <v>0</v>
      </c>
    </row>
    <row r="18499" spans="1:7" ht="15" x14ac:dyDescent="0.2">
      <c r="A18499" s="407" t="s">
        <v>29172</v>
      </c>
      <c r="B18499" s="407" t="s">
        <v>29173</v>
      </c>
      <c r="C18499" s="408">
        <v>0</v>
      </c>
      <c r="D18499" s="408">
        <v>1.0648</v>
      </c>
      <c r="E18499" s="408">
        <v>1.0648</v>
      </c>
      <c r="F18499" s="409">
        <v>45889.337800925925</v>
      </c>
      <c r="G18499" s="408">
        <v>0</v>
      </c>
    </row>
    <row r="18500" spans="1:7" ht="15" x14ac:dyDescent="0.2">
      <c r="A18500" s="407" t="s">
        <v>29174</v>
      </c>
      <c r="B18500" s="407" t="s">
        <v>29175</v>
      </c>
      <c r="C18500" s="408">
        <v>0</v>
      </c>
      <c r="D18500" s="408">
        <v>0.96379999999999999</v>
      </c>
      <c r="E18500" s="408">
        <v>0.96379999999999999</v>
      </c>
      <c r="F18500" s="409">
        <v>45946.495000000003</v>
      </c>
      <c r="G18500" s="408">
        <v>0</v>
      </c>
    </row>
    <row r="18501" spans="1:7" ht="15" x14ac:dyDescent="0.2">
      <c r="A18501" s="407" t="s">
        <v>29176</v>
      </c>
      <c r="B18501" s="407" t="s">
        <v>29177</v>
      </c>
      <c r="C18501" s="408">
        <v>0</v>
      </c>
      <c r="D18501" s="408">
        <v>0.18</v>
      </c>
      <c r="E18501" s="408">
        <v>0.18</v>
      </c>
      <c r="F18501" s="409">
        <v>45677.520138888889</v>
      </c>
      <c r="G18501" s="408">
        <v>6337</v>
      </c>
    </row>
    <row r="18502" spans="1:7" ht="15" x14ac:dyDescent="0.2">
      <c r="A18502" s="407" t="s">
        <v>29178</v>
      </c>
      <c r="B18502" s="407" t="s">
        <v>29179</v>
      </c>
      <c r="C18502" s="408">
        <v>0</v>
      </c>
      <c r="D18502" s="408">
        <v>0.52980000000000005</v>
      </c>
      <c r="E18502" s="408">
        <v>0.52980000000000005</v>
      </c>
      <c r="F18502" s="409">
        <v>44881.456909722219</v>
      </c>
      <c r="G18502" s="408">
        <v>93</v>
      </c>
    </row>
    <row r="18503" spans="1:7" ht="15" x14ac:dyDescent="0.2">
      <c r="A18503" s="407" t="s">
        <v>29180</v>
      </c>
      <c r="B18503" s="407" t="s">
        <v>29181</v>
      </c>
      <c r="C18503" s="408">
        <v>0</v>
      </c>
      <c r="D18503" s="408">
        <v>0.17580000000000001</v>
      </c>
      <c r="E18503" s="408">
        <v>0.17580000000000001</v>
      </c>
      <c r="F18503" s="409">
        <v>45947.265810185185</v>
      </c>
      <c r="G18503" s="408">
        <v>0</v>
      </c>
    </row>
    <row r="18504" spans="1:7" ht="15" x14ac:dyDescent="0.2">
      <c r="A18504" s="407" t="s">
        <v>29182</v>
      </c>
      <c r="B18504" s="407" t="s">
        <v>29183</v>
      </c>
      <c r="C18504" s="408">
        <v>0</v>
      </c>
      <c r="D18504" s="408">
        <v>4.74</v>
      </c>
      <c r="E18504" s="408">
        <v>4.74</v>
      </c>
      <c r="F18504" s="409">
        <v>43032.665405092594</v>
      </c>
      <c r="G18504" s="408">
        <v>0</v>
      </c>
    </row>
    <row r="18505" spans="1:7" ht="15" x14ac:dyDescent="0.2">
      <c r="A18505" s="407" t="s">
        <v>29184</v>
      </c>
      <c r="B18505" s="407" t="s">
        <v>29185</v>
      </c>
      <c r="C18505" s="408">
        <v>0</v>
      </c>
      <c r="D18505" s="408">
        <v>0.17399999999999999</v>
      </c>
      <c r="E18505" s="408">
        <v>0.17399999999999999</v>
      </c>
      <c r="F18505" s="409">
        <v>44867.375891203701</v>
      </c>
      <c r="G18505" s="408">
        <v>0</v>
      </c>
    </row>
    <row r="18506" spans="1:7" ht="15" x14ac:dyDescent="0.2">
      <c r="A18506" s="407" t="s">
        <v>29186</v>
      </c>
      <c r="B18506" s="407" t="s">
        <v>29187</v>
      </c>
      <c r="C18506" s="408">
        <v>0</v>
      </c>
      <c r="D18506" s="408">
        <v>0.15362000000000001</v>
      </c>
      <c r="E18506" s="408">
        <v>0.15362000000000001</v>
      </c>
      <c r="F18506" s="409">
        <v>44078.359386574077</v>
      </c>
      <c r="G18506" s="408">
        <v>0</v>
      </c>
    </row>
    <row r="18507" spans="1:7" ht="15" x14ac:dyDescent="0.2">
      <c r="A18507" s="407" t="s">
        <v>29188</v>
      </c>
      <c r="B18507" s="407" t="s">
        <v>29189</v>
      </c>
      <c r="C18507" s="408">
        <v>0</v>
      </c>
      <c r="D18507" s="408">
        <v>0.224</v>
      </c>
      <c r="E18507" s="408">
        <v>0.224</v>
      </c>
      <c r="F18507" s="409">
        <v>45910.272569444445</v>
      </c>
      <c r="G18507" s="408">
        <v>0</v>
      </c>
    </row>
    <row r="18508" spans="1:7" ht="15" x14ac:dyDescent="0.2">
      <c r="A18508" s="407" t="s">
        <v>29190</v>
      </c>
      <c r="B18508" s="407" t="s">
        <v>29191</v>
      </c>
      <c r="C18508" s="408">
        <v>0</v>
      </c>
      <c r="D18508" s="408">
        <v>0.37859999999999999</v>
      </c>
      <c r="E18508" s="408">
        <v>0.37859999999999999</v>
      </c>
      <c r="F18508" s="409">
        <v>45261.313761574071</v>
      </c>
      <c r="G18508" s="408">
        <v>0</v>
      </c>
    </row>
    <row r="18509" spans="1:7" ht="15" x14ac:dyDescent="0.2">
      <c r="A18509" s="407" t="s">
        <v>29192</v>
      </c>
      <c r="B18509" s="407" t="s">
        <v>29193</v>
      </c>
      <c r="C18509" s="408">
        <v>0</v>
      </c>
      <c r="D18509" s="408">
        <v>0.33422287822878227</v>
      </c>
      <c r="E18509" s="408">
        <v>0.33422287822878227</v>
      </c>
      <c r="F18509" s="409">
        <v>43846.607939814814</v>
      </c>
      <c r="G18509" s="408">
        <v>200</v>
      </c>
    </row>
    <row r="18510" spans="1:7" ht="15" x14ac:dyDescent="0.2">
      <c r="A18510" s="407" t="s">
        <v>29194</v>
      </c>
      <c r="B18510" s="407" t="s">
        <v>29195</v>
      </c>
      <c r="C18510" s="408">
        <v>0</v>
      </c>
      <c r="D18510" s="408">
        <v>0.37580000000000002</v>
      </c>
      <c r="E18510" s="408">
        <v>0.37580000000000002</v>
      </c>
      <c r="F18510" s="409">
        <v>43032.665486111109</v>
      </c>
      <c r="G18510" s="408">
        <v>0</v>
      </c>
    </row>
    <row r="18511" spans="1:7" ht="15" x14ac:dyDescent="0.2">
      <c r="A18511" s="407" t="s">
        <v>29196</v>
      </c>
      <c r="B18511" s="407" t="s">
        <v>29197</v>
      </c>
      <c r="C18511" s="408">
        <v>0</v>
      </c>
      <c r="D18511" s="408">
        <v>0.38</v>
      </c>
      <c r="E18511" s="408">
        <v>0.38</v>
      </c>
      <c r="F18511" s="409">
        <v>45646.304988425924</v>
      </c>
      <c r="G18511" s="408">
        <v>0</v>
      </c>
    </row>
    <row r="18512" spans="1:7" ht="15" x14ac:dyDescent="0.2">
      <c r="A18512" s="407" t="s">
        <v>29198</v>
      </c>
      <c r="B18512" s="407" t="s">
        <v>29199</v>
      </c>
      <c r="C18512" s="408">
        <v>0</v>
      </c>
      <c r="D18512" s="408">
        <v>3.8</v>
      </c>
      <c r="E18512" s="408">
        <v>3.8</v>
      </c>
      <c r="F18512" s="409">
        <v>45630.283252314817</v>
      </c>
      <c r="G18512" s="408">
        <v>0</v>
      </c>
    </row>
    <row r="18513" spans="1:7" ht="15" x14ac:dyDescent="0.2">
      <c r="A18513" s="407" t="s">
        <v>29200</v>
      </c>
      <c r="B18513" s="407" t="s">
        <v>29201</v>
      </c>
      <c r="C18513" s="408">
        <v>0</v>
      </c>
      <c r="D18513" s="408">
        <v>0.8</v>
      </c>
      <c r="E18513" s="408">
        <v>0.8</v>
      </c>
      <c r="F18513" s="409">
        <v>44881.457430555558</v>
      </c>
      <c r="G18513" s="408">
        <v>3047</v>
      </c>
    </row>
    <row r="18514" spans="1:7" ht="15" x14ac:dyDescent="0.2">
      <c r="A18514" s="407" t="s">
        <v>29202</v>
      </c>
      <c r="B18514" s="407" t="s">
        <v>29203</v>
      </c>
      <c r="C18514" s="408">
        <v>0</v>
      </c>
      <c r="D18514" s="408">
        <v>1.02</v>
      </c>
      <c r="E18514" s="408">
        <v>1.02</v>
      </c>
      <c r="F18514" s="409">
        <v>44881.457569444443</v>
      </c>
      <c r="G18514" s="408">
        <v>742</v>
      </c>
    </row>
    <row r="18515" spans="1:7" ht="15" x14ac:dyDescent="0.25">
      <c r="A18515" s="407" t="s">
        <v>39211</v>
      </c>
      <c r="B18515" s="407" t="s">
        <v>39212</v>
      </c>
      <c r="C18515" s="406"/>
      <c r="D18515" s="408">
        <v>2.02</v>
      </c>
      <c r="E18515" s="408">
        <v>2.02</v>
      </c>
      <c r="F18515" s="409">
        <v>43032.665601851855</v>
      </c>
      <c r="G18515" s="408">
        <v>0</v>
      </c>
    </row>
    <row r="18516" spans="1:7" ht="15" x14ac:dyDescent="0.25">
      <c r="A18516" s="407" t="s">
        <v>39213</v>
      </c>
      <c r="B18516" s="407" t="s">
        <v>39214</v>
      </c>
      <c r="C18516" s="406"/>
      <c r="D18516" s="408">
        <v>2.02</v>
      </c>
      <c r="E18516" s="408">
        <v>2.02</v>
      </c>
      <c r="F18516" s="409">
        <v>43032.665613425925</v>
      </c>
      <c r="G18516" s="408">
        <v>0</v>
      </c>
    </row>
    <row r="18517" spans="1:7" ht="15" x14ac:dyDescent="0.2">
      <c r="A18517" s="407" t="s">
        <v>29204</v>
      </c>
      <c r="B18517" s="407" t="s">
        <v>29205</v>
      </c>
      <c r="C18517" s="408">
        <v>0</v>
      </c>
      <c r="D18517" s="408">
        <v>8.9</v>
      </c>
      <c r="E18517" s="408">
        <v>8.9</v>
      </c>
      <c r="F18517" s="409">
        <v>44819.688750000001</v>
      </c>
      <c r="G18517" s="408">
        <v>0</v>
      </c>
    </row>
    <row r="18518" spans="1:7" ht="15" x14ac:dyDescent="0.2">
      <c r="A18518" s="407" t="s">
        <v>29206</v>
      </c>
      <c r="B18518" s="407" t="s">
        <v>29207</v>
      </c>
      <c r="C18518" s="408">
        <v>0</v>
      </c>
      <c r="D18518" s="408">
        <v>1.7266666666666663</v>
      </c>
      <c r="E18518" s="408">
        <v>1.7266666666666663</v>
      </c>
      <c r="F18518" s="409">
        <v>44398.480752314812</v>
      </c>
      <c r="G18518" s="408">
        <v>0</v>
      </c>
    </row>
    <row r="18519" spans="1:7" ht="15" x14ac:dyDescent="0.2">
      <c r="A18519" s="407" t="s">
        <v>39215</v>
      </c>
      <c r="B18519" s="407" t="s">
        <v>39216</v>
      </c>
      <c r="C18519" s="408">
        <v>0</v>
      </c>
      <c r="D18519" s="408">
        <v>0.1135</v>
      </c>
      <c r="E18519" s="408">
        <v>0.1135</v>
      </c>
      <c r="F18519" s="409">
        <v>43032.665636574071</v>
      </c>
      <c r="G18519" s="408">
        <v>0</v>
      </c>
    </row>
    <row r="18520" spans="1:7" ht="15" x14ac:dyDescent="0.2">
      <c r="A18520" s="407" t="s">
        <v>29208</v>
      </c>
      <c r="B18520" s="407" t="s">
        <v>29209</v>
      </c>
      <c r="C18520" s="408">
        <v>0</v>
      </c>
      <c r="D18520" s="408">
        <v>0.4</v>
      </c>
      <c r="E18520" s="408">
        <v>0.4</v>
      </c>
      <c r="F18520" s="409">
        <v>45261.315381944441</v>
      </c>
      <c r="G18520" s="408">
        <v>0</v>
      </c>
    </row>
    <row r="18521" spans="1:7" ht="15" x14ac:dyDescent="0.25">
      <c r="A18521" s="407" t="s">
        <v>39217</v>
      </c>
      <c r="B18521" s="407" t="s">
        <v>39218</v>
      </c>
      <c r="C18521" s="406"/>
      <c r="D18521" s="408">
        <v>0.2</v>
      </c>
      <c r="E18521" s="408">
        <v>0.2</v>
      </c>
      <c r="F18521" s="409">
        <v>43032.665648148148</v>
      </c>
      <c r="G18521" s="408">
        <v>0</v>
      </c>
    </row>
    <row r="18522" spans="1:7" ht="15" x14ac:dyDescent="0.2">
      <c r="A18522" s="407" t="s">
        <v>29210</v>
      </c>
      <c r="B18522" s="407" t="s">
        <v>29211</v>
      </c>
      <c r="C18522" s="408">
        <v>0</v>
      </c>
      <c r="D18522" s="408">
        <v>0.1207</v>
      </c>
      <c r="E18522" s="408">
        <v>0.1207</v>
      </c>
      <c r="F18522" s="409">
        <v>44509.480347222219</v>
      </c>
      <c r="G18522" s="408">
        <v>1193</v>
      </c>
    </row>
    <row r="18523" spans="1:7" ht="15" x14ac:dyDescent="0.2">
      <c r="A18523" s="407" t="s">
        <v>29212</v>
      </c>
      <c r="B18523" s="407" t="s">
        <v>29213</v>
      </c>
      <c r="C18523" s="408">
        <v>0</v>
      </c>
      <c r="D18523" s="408">
        <v>0.50690000000000002</v>
      </c>
      <c r="E18523" s="408">
        <v>0.50690000000000002</v>
      </c>
      <c r="F18523" s="409">
        <v>45986.613310185188</v>
      </c>
      <c r="G18523" s="408">
        <v>1001</v>
      </c>
    </row>
    <row r="18524" spans="1:7" ht="15" x14ac:dyDescent="0.2">
      <c r="A18524" s="407" t="s">
        <v>29214</v>
      </c>
      <c r="B18524" s="407" t="s">
        <v>29215</v>
      </c>
      <c r="C18524" s="408">
        <v>0</v>
      </c>
      <c r="D18524" s="408">
        <v>0.14230000000000001</v>
      </c>
      <c r="E18524" s="408">
        <v>0.14230000000000001</v>
      </c>
      <c r="F18524" s="409">
        <v>43032.665671296294</v>
      </c>
      <c r="G18524" s="408">
        <v>0</v>
      </c>
    </row>
    <row r="18525" spans="1:7" ht="15" x14ac:dyDescent="0.2">
      <c r="A18525" s="407" t="s">
        <v>29216</v>
      </c>
      <c r="B18525" s="407" t="s">
        <v>29217</v>
      </c>
      <c r="C18525" s="408">
        <v>0</v>
      </c>
      <c r="D18525" s="408">
        <v>0.32329999999999998</v>
      </c>
      <c r="E18525" s="408">
        <v>0.32329999999999998</v>
      </c>
      <c r="F18525" s="409">
        <v>45058.338148148148</v>
      </c>
      <c r="G18525" s="408">
        <v>187</v>
      </c>
    </row>
    <row r="18526" spans="1:7" ht="15" x14ac:dyDescent="0.2">
      <c r="A18526" s="407" t="s">
        <v>29218</v>
      </c>
      <c r="B18526" s="407" t="s">
        <v>29219</v>
      </c>
      <c r="C18526" s="408">
        <v>0</v>
      </c>
      <c r="D18526" s="408">
        <v>0.10780000000000001</v>
      </c>
      <c r="E18526" s="408">
        <v>0.10780000000000001</v>
      </c>
      <c r="F18526" s="409">
        <v>44881.457743055558</v>
      </c>
      <c r="G18526" s="408">
        <v>67</v>
      </c>
    </row>
    <row r="18527" spans="1:7" ht="15" x14ac:dyDescent="0.2">
      <c r="A18527" s="407" t="s">
        <v>29220</v>
      </c>
      <c r="B18527" s="407" t="s">
        <v>29221</v>
      </c>
      <c r="C18527" s="408">
        <v>0</v>
      </c>
      <c r="D18527" s="408">
        <v>0.50680000000000003</v>
      </c>
      <c r="E18527" s="408">
        <v>0.50680000000000003</v>
      </c>
      <c r="F18527" s="409">
        <v>43032.665706018517</v>
      </c>
      <c r="G18527" s="408">
        <v>0</v>
      </c>
    </row>
    <row r="18528" spans="1:7" ht="15" x14ac:dyDescent="0.2">
      <c r="A18528" s="407" t="s">
        <v>29222</v>
      </c>
      <c r="B18528" s="407" t="s">
        <v>29223</v>
      </c>
      <c r="C18528" s="408">
        <v>0</v>
      </c>
      <c r="D18528" s="408">
        <v>0.41189999999999999</v>
      </c>
      <c r="E18528" s="408">
        <v>0.41189999999999999</v>
      </c>
      <c r="F18528" s="409">
        <v>43032.665717592594</v>
      </c>
      <c r="G18528" s="408">
        <v>0</v>
      </c>
    </row>
    <row r="18529" spans="1:7" ht="15" x14ac:dyDescent="0.2">
      <c r="A18529" s="407" t="s">
        <v>29224</v>
      </c>
      <c r="B18529" s="407" t="s">
        <v>29225</v>
      </c>
      <c r="C18529" s="408">
        <v>0</v>
      </c>
      <c r="D18529" s="408">
        <v>2.7900000000000001E-2</v>
      </c>
      <c r="E18529" s="408">
        <v>2.7900000000000001E-2</v>
      </c>
      <c r="F18529" s="409">
        <v>45393.349548611113</v>
      </c>
      <c r="G18529" s="408">
        <v>1299</v>
      </c>
    </row>
    <row r="18530" spans="1:7" ht="15" x14ac:dyDescent="0.2">
      <c r="A18530" s="407" t="s">
        <v>29226</v>
      </c>
      <c r="B18530" s="407" t="s">
        <v>29227</v>
      </c>
      <c r="C18530" s="408">
        <v>0</v>
      </c>
      <c r="D18530" s="408">
        <v>3.7900000000000003E-2</v>
      </c>
      <c r="E18530" s="408">
        <v>3.7900000000000003E-2</v>
      </c>
      <c r="F18530" s="409">
        <v>45393.349687499998</v>
      </c>
      <c r="G18530" s="408">
        <v>471</v>
      </c>
    </row>
    <row r="18531" spans="1:7" ht="15" x14ac:dyDescent="0.2">
      <c r="A18531" s="407" t="s">
        <v>29228</v>
      </c>
      <c r="B18531" s="407" t="s">
        <v>29229</v>
      </c>
      <c r="C18531" s="408">
        <v>0</v>
      </c>
      <c r="D18531" s="408">
        <v>3.7067464785722828E-2</v>
      </c>
      <c r="E18531" s="408">
        <v>3.7067464785722828E-2</v>
      </c>
      <c r="F18531" s="409">
        <v>45393.34983796296</v>
      </c>
      <c r="G18531" s="408">
        <v>994</v>
      </c>
    </row>
    <row r="18532" spans="1:7" ht="15" x14ac:dyDescent="0.2">
      <c r="A18532" s="407" t="s">
        <v>29230</v>
      </c>
      <c r="B18532" s="407" t="s">
        <v>29231</v>
      </c>
      <c r="C18532" s="408">
        <v>0</v>
      </c>
      <c r="D18532" s="408">
        <v>2.1399999999999999E-2</v>
      </c>
      <c r="E18532" s="408">
        <v>2.1399999999999999E-2</v>
      </c>
      <c r="F18532" s="409">
        <v>45393.349976851852</v>
      </c>
      <c r="G18532" s="408">
        <v>0</v>
      </c>
    </row>
    <row r="18533" spans="1:7" ht="15" x14ac:dyDescent="0.25">
      <c r="A18533" s="407" t="s">
        <v>29232</v>
      </c>
      <c r="B18533" s="407" t="s">
        <v>29233</v>
      </c>
      <c r="C18533" s="406"/>
      <c r="D18533" s="406"/>
      <c r="E18533" s="406"/>
      <c r="F18533" s="409">
        <v>44511.44321759259</v>
      </c>
      <c r="G18533" s="408">
        <v>0</v>
      </c>
    </row>
    <row r="18534" spans="1:7" ht="15" x14ac:dyDescent="0.2">
      <c r="A18534" s="407" t="s">
        <v>29234</v>
      </c>
      <c r="B18534" s="407" t="s">
        <v>29235</v>
      </c>
      <c r="C18534" s="408">
        <v>0</v>
      </c>
      <c r="D18534" s="408">
        <v>0.28999999999999998</v>
      </c>
      <c r="E18534" s="408">
        <v>0.28999999999999998</v>
      </c>
      <c r="F18534" s="409">
        <v>43032.665810185186</v>
      </c>
      <c r="G18534" s="408">
        <v>0</v>
      </c>
    </row>
    <row r="18535" spans="1:7" ht="15" x14ac:dyDescent="0.2">
      <c r="A18535" s="407" t="s">
        <v>29236</v>
      </c>
      <c r="B18535" s="407" t="s">
        <v>29237</v>
      </c>
      <c r="C18535" s="408">
        <v>0</v>
      </c>
      <c r="D18535" s="408">
        <v>0.28251999999999999</v>
      </c>
      <c r="E18535" s="408">
        <v>0.28251999999999999</v>
      </c>
      <c r="F18535" s="409">
        <v>45646.316400462965</v>
      </c>
      <c r="G18535" s="408">
        <v>0</v>
      </c>
    </row>
    <row r="18536" spans="1:7" ht="15" x14ac:dyDescent="0.25">
      <c r="A18536" s="407" t="s">
        <v>29238</v>
      </c>
      <c r="B18536" s="407" t="s">
        <v>29239</v>
      </c>
      <c r="C18536" s="406"/>
      <c r="D18536" s="408">
        <v>0.03</v>
      </c>
      <c r="E18536" s="408">
        <v>0.03</v>
      </c>
      <c r="F18536" s="409">
        <v>43032.665833333333</v>
      </c>
      <c r="G18536" s="408">
        <v>0</v>
      </c>
    </row>
    <row r="18537" spans="1:7" ht="15" x14ac:dyDescent="0.2">
      <c r="A18537" s="407" t="s">
        <v>29240</v>
      </c>
      <c r="B18537" s="407" t="s">
        <v>29241</v>
      </c>
      <c r="C18537" s="408">
        <v>0</v>
      </c>
      <c r="D18537" s="408">
        <v>0.12479999999999999</v>
      </c>
      <c r="E18537" s="408">
        <v>0.12479999999999999</v>
      </c>
      <c r="F18537" s="409">
        <v>46034.359444444446</v>
      </c>
      <c r="G18537" s="408">
        <v>338</v>
      </c>
    </row>
    <row r="18538" spans="1:7" ht="15" x14ac:dyDescent="0.2">
      <c r="A18538" s="407" t="s">
        <v>29242</v>
      </c>
      <c r="B18538" s="407" t="s">
        <v>29243</v>
      </c>
      <c r="C18538" s="408">
        <v>0</v>
      </c>
      <c r="D18538" s="408">
        <v>8.5</v>
      </c>
      <c r="E18538" s="408">
        <v>8.5</v>
      </c>
      <c r="F18538" s="409">
        <v>45427.290879629632</v>
      </c>
      <c r="G18538" s="408">
        <v>0</v>
      </c>
    </row>
    <row r="18539" spans="1:7" ht="15" x14ac:dyDescent="0.25">
      <c r="A18539" s="407" t="s">
        <v>29244</v>
      </c>
      <c r="B18539" s="407" t="s">
        <v>29245</v>
      </c>
      <c r="C18539" s="406"/>
      <c r="D18539" s="408">
        <v>1.53</v>
      </c>
      <c r="E18539" s="408">
        <v>1.53</v>
      </c>
      <c r="F18539" s="409">
        <v>43032.665868055556</v>
      </c>
      <c r="G18539" s="408">
        <v>0</v>
      </c>
    </row>
    <row r="18540" spans="1:7" ht="15" x14ac:dyDescent="0.25">
      <c r="A18540" s="407" t="s">
        <v>29246</v>
      </c>
      <c r="B18540" s="407" t="s">
        <v>29247</v>
      </c>
      <c r="C18540" s="406"/>
      <c r="D18540" s="408">
        <v>0.56000000000000005</v>
      </c>
      <c r="E18540" s="408">
        <v>0.56000000000000005</v>
      </c>
      <c r="F18540" s="409">
        <v>43965.339641203704</v>
      </c>
      <c r="G18540" s="408">
        <v>0</v>
      </c>
    </row>
    <row r="18541" spans="1:7" ht="15" x14ac:dyDescent="0.2">
      <c r="A18541" s="407" t="s">
        <v>29248</v>
      </c>
      <c r="B18541" s="407" t="s">
        <v>29249</v>
      </c>
      <c r="C18541" s="408">
        <v>0</v>
      </c>
      <c r="D18541" s="408">
        <v>11.6</v>
      </c>
      <c r="E18541" s="408">
        <v>11.6</v>
      </c>
      <c r="F18541" s="409">
        <v>43032.665902777779</v>
      </c>
      <c r="G18541" s="408">
        <v>0</v>
      </c>
    </row>
    <row r="18542" spans="1:7" ht="15" x14ac:dyDescent="0.25">
      <c r="A18542" s="407" t="s">
        <v>29250</v>
      </c>
      <c r="B18542" s="407" t="s">
        <v>29251</v>
      </c>
      <c r="C18542" s="406"/>
      <c r="D18542" s="408">
        <v>18.02</v>
      </c>
      <c r="E18542" s="408">
        <v>18.02</v>
      </c>
      <c r="F18542" s="409">
        <v>43032.665914351855</v>
      </c>
      <c r="G18542" s="408">
        <v>0</v>
      </c>
    </row>
    <row r="18543" spans="1:7" ht="15" x14ac:dyDescent="0.2">
      <c r="A18543" s="407" t="s">
        <v>29252</v>
      </c>
      <c r="B18543" s="407" t="s">
        <v>29253</v>
      </c>
      <c r="C18543" s="408">
        <v>0</v>
      </c>
      <c r="D18543" s="408">
        <v>1.21</v>
      </c>
      <c r="E18543" s="408">
        <v>1.21</v>
      </c>
      <c r="F18543" s="409">
        <v>43032.665925925925</v>
      </c>
      <c r="G18543" s="408">
        <v>0</v>
      </c>
    </row>
    <row r="18544" spans="1:7" ht="15" x14ac:dyDescent="0.2">
      <c r="A18544" s="407" t="s">
        <v>29254</v>
      </c>
      <c r="B18544" s="407" t="s">
        <v>29255</v>
      </c>
      <c r="C18544" s="408">
        <v>0</v>
      </c>
      <c r="D18544" s="408">
        <v>0.32</v>
      </c>
      <c r="E18544" s="408">
        <v>0.32</v>
      </c>
      <c r="F18544" s="409">
        <v>43032.665937500002</v>
      </c>
      <c r="G18544" s="408">
        <v>0</v>
      </c>
    </row>
    <row r="18545" spans="1:7" ht="15" x14ac:dyDescent="0.2">
      <c r="A18545" s="407" t="s">
        <v>29256</v>
      </c>
      <c r="B18545" s="407" t="s">
        <v>29257</v>
      </c>
      <c r="C18545" s="408">
        <v>0</v>
      </c>
      <c r="D18545" s="408">
        <v>0.35</v>
      </c>
      <c r="E18545" s="408">
        <v>0.35</v>
      </c>
      <c r="F18545" s="409">
        <v>44971.511770833335</v>
      </c>
      <c r="G18545" s="408">
        <v>0</v>
      </c>
    </row>
    <row r="18546" spans="1:7" ht="15" x14ac:dyDescent="0.2">
      <c r="A18546" s="407" t="s">
        <v>29258</v>
      </c>
      <c r="B18546" s="407" t="s">
        <v>29259</v>
      </c>
      <c r="C18546" s="408">
        <v>0</v>
      </c>
      <c r="D18546" s="408">
        <v>6.1489088575096273</v>
      </c>
      <c r="E18546" s="408">
        <v>6.1489088575096273</v>
      </c>
      <c r="F18546" s="409">
        <v>45406.494537037041</v>
      </c>
      <c r="G18546" s="408">
        <v>0</v>
      </c>
    </row>
    <row r="18547" spans="1:7" ht="15" x14ac:dyDescent="0.2">
      <c r="A18547" s="407" t="s">
        <v>29260</v>
      </c>
      <c r="B18547" s="407" t="s">
        <v>29261</v>
      </c>
      <c r="C18547" s="408">
        <v>0</v>
      </c>
      <c r="D18547" s="408">
        <v>0.36304545454545456</v>
      </c>
      <c r="E18547" s="408">
        <v>0.36304545454545456</v>
      </c>
      <c r="F18547" s="409">
        <v>45176.297037037039</v>
      </c>
      <c r="G18547" s="408">
        <v>0</v>
      </c>
    </row>
    <row r="18548" spans="1:7" ht="15" x14ac:dyDescent="0.25">
      <c r="A18548" s="407" t="s">
        <v>29262</v>
      </c>
      <c r="B18548" s="407" t="s">
        <v>29263</v>
      </c>
      <c r="C18548" s="406"/>
      <c r="D18548" s="408">
        <v>86.17</v>
      </c>
      <c r="E18548" s="408">
        <v>86.17</v>
      </c>
      <c r="F18548" s="409">
        <v>43032.665995370371</v>
      </c>
      <c r="G18548" s="408">
        <v>0</v>
      </c>
    </row>
    <row r="18549" spans="1:7" ht="15" x14ac:dyDescent="0.2">
      <c r="A18549" s="407" t="s">
        <v>29264</v>
      </c>
      <c r="B18549" s="407" t="s">
        <v>29265</v>
      </c>
      <c r="C18549" s="408">
        <v>0</v>
      </c>
      <c r="D18549" s="408">
        <v>0.19152</v>
      </c>
      <c r="E18549" s="408">
        <v>0.19152</v>
      </c>
      <c r="F18549" s="409">
        <v>43579.353379629632</v>
      </c>
      <c r="G18549" s="408">
        <v>0</v>
      </c>
    </row>
    <row r="18550" spans="1:7" ht="15" x14ac:dyDescent="0.25">
      <c r="A18550" s="407" t="s">
        <v>29266</v>
      </c>
      <c r="B18550" s="407" t="s">
        <v>29267</v>
      </c>
      <c r="C18550" s="406"/>
      <c r="D18550" s="408">
        <v>1.17</v>
      </c>
      <c r="E18550" s="408">
        <v>1.17</v>
      </c>
      <c r="F18550" s="409">
        <v>43032.666018518517</v>
      </c>
      <c r="G18550" s="408">
        <v>0</v>
      </c>
    </row>
    <row r="18551" spans="1:7" ht="15" x14ac:dyDescent="0.25">
      <c r="A18551" s="407" t="s">
        <v>29268</v>
      </c>
      <c r="B18551" s="407" t="s">
        <v>29269</v>
      </c>
      <c r="C18551" s="406"/>
      <c r="D18551" s="408">
        <v>0.6</v>
      </c>
      <c r="E18551" s="408">
        <v>0.6</v>
      </c>
      <c r="F18551" s="409">
        <v>44512.369953703703</v>
      </c>
      <c r="G18551" s="408">
        <v>0</v>
      </c>
    </row>
    <row r="18552" spans="1:7" ht="15" x14ac:dyDescent="0.25">
      <c r="A18552" s="407" t="s">
        <v>29270</v>
      </c>
      <c r="B18552" s="407" t="s">
        <v>29271</v>
      </c>
      <c r="C18552" s="406"/>
      <c r="D18552" s="406"/>
      <c r="E18552" s="406"/>
      <c r="F18552" s="409">
        <v>43683.64329861111</v>
      </c>
      <c r="G18552" s="408">
        <v>0</v>
      </c>
    </row>
    <row r="18553" spans="1:7" ht="15" x14ac:dyDescent="0.25">
      <c r="A18553" s="407" t="s">
        <v>29272</v>
      </c>
      <c r="B18553" s="407" t="s">
        <v>29273</v>
      </c>
      <c r="C18553" s="406"/>
      <c r="D18553" s="408">
        <v>0.01</v>
      </c>
      <c r="E18553" s="408">
        <v>0.01</v>
      </c>
      <c r="F18553" s="409">
        <v>43032.666041666664</v>
      </c>
      <c r="G18553" s="408">
        <v>0</v>
      </c>
    </row>
    <row r="18554" spans="1:7" ht="15" x14ac:dyDescent="0.25">
      <c r="A18554" s="407" t="s">
        <v>29274</v>
      </c>
      <c r="B18554" s="407" t="s">
        <v>29275</v>
      </c>
      <c r="C18554" s="406"/>
      <c r="D18554" s="408">
        <v>0.01</v>
      </c>
      <c r="E18554" s="408">
        <v>0.01</v>
      </c>
      <c r="F18554" s="409">
        <v>43032.666087962964</v>
      </c>
      <c r="G18554" s="408">
        <v>0</v>
      </c>
    </row>
    <row r="18555" spans="1:7" ht="15" x14ac:dyDescent="0.25">
      <c r="A18555" s="407" t="s">
        <v>29276</v>
      </c>
      <c r="B18555" s="407" t="s">
        <v>29277</v>
      </c>
      <c r="C18555" s="406"/>
      <c r="D18555" s="408">
        <v>1.33</v>
      </c>
      <c r="E18555" s="408">
        <v>1.33</v>
      </c>
      <c r="F18555" s="409">
        <v>43032.66609953704</v>
      </c>
      <c r="G18555" s="408">
        <v>0</v>
      </c>
    </row>
    <row r="18556" spans="1:7" ht="15" x14ac:dyDescent="0.25">
      <c r="A18556" s="407" t="s">
        <v>29278</v>
      </c>
      <c r="B18556" s="407" t="s">
        <v>29279</v>
      </c>
      <c r="C18556" s="406"/>
      <c r="D18556" s="408">
        <v>1.64</v>
      </c>
      <c r="E18556" s="408">
        <v>1.64</v>
      </c>
      <c r="F18556" s="409">
        <v>43847.421770833331</v>
      </c>
      <c r="G18556" s="408">
        <v>0</v>
      </c>
    </row>
    <row r="18557" spans="1:7" ht="15" x14ac:dyDescent="0.2">
      <c r="A18557" s="407" t="s">
        <v>29280</v>
      </c>
      <c r="B18557" s="407" t="s">
        <v>29281</v>
      </c>
      <c r="C18557" s="408">
        <v>0</v>
      </c>
      <c r="D18557" s="408">
        <v>1.26</v>
      </c>
      <c r="E18557" s="408">
        <v>1.26</v>
      </c>
      <c r="F18557" s="409">
        <v>43847.436296296299</v>
      </c>
      <c r="G18557" s="408">
        <v>0</v>
      </c>
    </row>
    <row r="18558" spans="1:7" ht="15" x14ac:dyDescent="0.2">
      <c r="A18558" s="407" t="s">
        <v>29282</v>
      </c>
      <c r="B18558" s="407" t="s">
        <v>29283</v>
      </c>
      <c r="C18558" s="408">
        <v>0</v>
      </c>
      <c r="D18558" s="408">
        <v>1.07</v>
      </c>
      <c r="E18558" s="408">
        <v>1.07</v>
      </c>
      <c r="F18558" s="409">
        <v>43388.32739583333</v>
      </c>
      <c r="G18558" s="408">
        <v>0</v>
      </c>
    </row>
    <row r="18559" spans="1:7" ht="15" x14ac:dyDescent="0.2">
      <c r="A18559" s="407" t="s">
        <v>29284</v>
      </c>
      <c r="B18559" s="407" t="s">
        <v>29285</v>
      </c>
      <c r="C18559" s="408">
        <v>0</v>
      </c>
      <c r="D18559" s="408">
        <v>5.3193207299714063</v>
      </c>
      <c r="E18559" s="408">
        <v>5.3193207299714063</v>
      </c>
      <c r="F18559" s="409">
        <v>45925.416527777779</v>
      </c>
      <c r="G18559" s="408">
        <v>329</v>
      </c>
    </row>
    <row r="18560" spans="1:7" ht="15" x14ac:dyDescent="0.2">
      <c r="A18560" s="407" t="s">
        <v>29286</v>
      </c>
      <c r="B18560" s="407" t="s">
        <v>29287</v>
      </c>
      <c r="C18560" s="408">
        <v>0</v>
      </c>
      <c r="D18560" s="408">
        <v>9.84</v>
      </c>
      <c r="E18560" s="408">
        <v>9.84</v>
      </c>
      <c r="F18560" s="409">
        <v>45155.625127314815</v>
      </c>
      <c r="G18560" s="408">
        <v>0</v>
      </c>
    </row>
    <row r="18561" spans="1:7" ht="15" x14ac:dyDescent="0.2">
      <c r="A18561" s="407" t="s">
        <v>29288</v>
      </c>
      <c r="B18561" s="407" t="s">
        <v>29289</v>
      </c>
      <c r="C18561" s="408">
        <v>0</v>
      </c>
      <c r="D18561" s="408">
        <v>5.8413361861637725</v>
      </c>
      <c r="E18561" s="408">
        <v>5.8413361861637725</v>
      </c>
      <c r="F18561" s="409">
        <v>44517.532418981478</v>
      </c>
      <c r="G18561" s="408">
        <v>0</v>
      </c>
    </row>
    <row r="18562" spans="1:7" ht="15" x14ac:dyDescent="0.2">
      <c r="A18562" s="407" t="s">
        <v>39219</v>
      </c>
      <c r="B18562" s="407" t="s">
        <v>39220</v>
      </c>
      <c r="C18562" s="408">
        <v>0</v>
      </c>
      <c r="D18562" s="408">
        <v>5.2200000000000003E-2</v>
      </c>
      <c r="E18562" s="408">
        <v>5.2200000000000003E-2</v>
      </c>
      <c r="F18562" s="409">
        <v>43032.666145833333</v>
      </c>
      <c r="G18562" s="408">
        <v>0</v>
      </c>
    </row>
    <row r="18563" spans="1:7" ht="15" x14ac:dyDescent="0.2">
      <c r="A18563" s="407" t="s">
        <v>29290</v>
      </c>
      <c r="B18563" s="407" t="s">
        <v>29291</v>
      </c>
      <c r="C18563" s="408">
        <v>0</v>
      </c>
      <c r="D18563" s="408">
        <v>0.53939000000000004</v>
      </c>
      <c r="E18563" s="408">
        <v>0.53939000000000004</v>
      </c>
      <c r="F18563" s="409">
        <v>43579.345775462964</v>
      </c>
      <c r="G18563" s="408">
        <v>0</v>
      </c>
    </row>
    <row r="18564" spans="1:7" ht="15" x14ac:dyDescent="0.2">
      <c r="A18564" s="407" t="s">
        <v>29292</v>
      </c>
      <c r="B18564" s="407" t="s">
        <v>29293</v>
      </c>
      <c r="C18564" s="408">
        <v>0</v>
      </c>
      <c r="D18564" s="408">
        <v>1.1160000000000001</v>
      </c>
      <c r="E18564" s="408">
        <v>1.1160000000000001</v>
      </c>
      <c r="F18564" s="409">
        <v>44760.505057870374</v>
      </c>
      <c r="G18564" s="408">
        <v>11</v>
      </c>
    </row>
    <row r="18565" spans="1:7" ht="15" x14ac:dyDescent="0.2">
      <c r="A18565" s="407" t="s">
        <v>29294</v>
      </c>
      <c r="B18565" s="407" t="s">
        <v>29295</v>
      </c>
      <c r="C18565" s="408">
        <v>0</v>
      </c>
      <c r="D18565" s="408">
        <v>0.10199999999999999</v>
      </c>
      <c r="E18565" s="408">
        <v>0.10199999999999999</v>
      </c>
      <c r="F18565" s="409">
        <v>43032.666180555556</v>
      </c>
      <c r="G18565" s="408">
        <v>0</v>
      </c>
    </row>
    <row r="18566" spans="1:7" ht="15" x14ac:dyDescent="0.25">
      <c r="A18566" s="407" t="s">
        <v>29296</v>
      </c>
      <c r="B18566" s="407" t="s">
        <v>29297</v>
      </c>
      <c r="C18566" s="406"/>
      <c r="D18566" s="408">
        <v>377.33</v>
      </c>
      <c r="E18566" s="408">
        <v>377.33</v>
      </c>
      <c r="F18566" s="409">
        <v>45342.657326388886</v>
      </c>
      <c r="G18566" s="408">
        <v>0</v>
      </c>
    </row>
    <row r="18567" spans="1:7" ht="15" x14ac:dyDescent="0.2">
      <c r="A18567" s="407" t="s">
        <v>29298</v>
      </c>
      <c r="B18567" s="407" t="s">
        <v>29299</v>
      </c>
      <c r="C18567" s="408">
        <v>0</v>
      </c>
      <c r="D18567" s="408">
        <v>16.335000000000001</v>
      </c>
      <c r="E18567" s="408">
        <v>16.335000000000001</v>
      </c>
      <c r="F18567" s="409">
        <v>44530.386620370373</v>
      </c>
      <c r="G18567" s="408">
        <v>0</v>
      </c>
    </row>
    <row r="18568" spans="1:7" ht="15" x14ac:dyDescent="0.2">
      <c r="A18568" s="407" t="s">
        <v>29300</v>
      </c>
      <c r="B18568" s="407" t="s">
        <v>29301</v>
      </c>
      <c r="C18568" s="408">
        <v>0</v>
      </c>
      <c r="D18568" s="408">
        <v>185.3</v>
      </c>
      <c r="E18568" s="408">
        <v>185.3</v>
      </c>
      <c r="F18568" s="409">
        <v>44530.387638888889</v>
      </c>
      <c r="G18568" s="408">
        <v>0</v>
      </c>
    </row>
    <row r="18569" spans="1:7" ht="15" x14ac:dyDescent="0.2">
      <c r="A18569" s="407" t="s">
        <v>29302</v>
      </c>
      <c r="B18569" s="407" t="s">
        <v>29303</v>
      </c>
      <c r="C18569" s="408">
        <v>0</v>
      </c>
      <c r="D18569" s="408">
        <v>30.66</v>
      </c>
      <c r="E18569" s="408">
        <v>30.66</v>
      </c>
      <c r="F18569" s="409">
        <v>43088.633252314816</v>
      </c>
      <c r="G18569" s="408">
        <v>0</v>
      </c>
    </row>
    <row r="18570" spans="1:7" ht="15" x14ac:dyDescent="0.2">
      <c r="A18570" s="407" t="s">
        <v>29304</v>
      </c>
      <c r="B18570" s="407" t="s">
        <v>29305</v>
      </c>
      <c r="C18570" s="408">
        <v>0</v>
      </c>
      <c r="D18570" s="408">
        <v>5.96</v>
      </c>
      <c r="E18570" s="408">
        <v>5.96</v>
      </c>
      <c r="F18570" s="409">
        <v>43032.666238425925</v>
      </c>
      <c r="G18570" s="408">
        <v>0</v>
      </c>
    </row>
    <row r="18571" spans="1:7" ht="15" x14ac:dyDescent="0.2">
      <c r="A18571" s="407" t="s">
        <v>29306</v>
      </c>
      <c r="B18571" s="407" t="s">
        <v>29307</v>
      </c>
      <c r="C18571" s="408">
        <v>0</v>
      </c>
      <c r="D18571" s="408">
        <v>0.13289999999999999</v>
      </c>
      <c r="E18571" s="408">
        <v>0.13289999999999999</v>
      </c>
      <c r="F18571" s="409">
        <v>45261.31758101852</v>
      </c>
      <c r="G18571" s="408">
        <v>0</v>
      </c>
    </row>
    <row r="18572" spans="1:7" ht="15" x14ac:dyDescent="0.2">
      <c r="A18572" s="407" t="s">
        <v>39221</v>
      </c>
      <c r="B18572" s="407" t="s">
        <v>39222</v>
      </c>
      <c r="C18572" s="408">
        <v>0</v>
      </c>
      <c r="D18572" s="408">
        <v>2.5</v>
      </c>
      <c r="E18572" s="408">
        <v>2.5</v>
      </c>
      <c r="F18572" s="409">
        <v>44356.480381944442</v>
      </c>
      <c r="G18572" s="408">
        <v>0</v>
      </c>
    </row>
    <row r="18573" spans="1:7" ht="15" x14ac:dyDescent="0.2">
      <c r="A18573" s="407" t="s">
        <v>39223</v>
      </c>
      <c r="B18573" s="407" t="s">
        <v>39224</v>
      </c>
      <c r="C18573" s="408">
        <v>0</v>
      </c>
      <c r="D18573" s="408">
        <v>3.48</v>
      </c>
      <c r="E18573" s="408">
        <v>3.48</v>
      </c>
      <c r="F18573" s="409">
        <v>43032.666284722225</v>
      </c>
      <c r="G18573" s="408">
        <v>0</v>
      </c>
    </row>
    <row r="18574" spans="1:7" ht="15" x14ac:dyDescent="0.2">
      <c r="A18574" s="407" t="s">
        <v>29308</v>
      </c>
      <c r="B18574" s="407" t="s">
        <v>29309</v>
      </c>
      <c r="C18574" s="408">
        <v>0</v>
      </c>
      <c r="D18574" s="408">
        <v>10.7</v>
      </c>
      <c r="E18574" s="408">
        <v>10.7</v>
      </c>
      <c r="F18574" s="409">
        <v>45729.634502314817</v>
      </c>
      <c r="G18574" s="408">
        <v>50</v>
      </c>
    </row>
    <row r="18575" spans="1:7" ht="15" x14ac:dyDescent="0.2">
      <c r="A18575" s="407" t="s">
        <v>29310</v>
      </c>
      <c r="B18575" s="407" t="s">
        <v>29311</v>
      </c>
      <c r="C18575" s="408">
        <v>0</v>
      </c>
      <c r="D18575" s="408">
        <v>0.17330000000000001</v>
      </c>
      <c r="E18575" s="408">
        <v>0.17330000000000001</v>
      </c>
      <c r="F18575" s="409">
        <v>45174.353379629632</v>
      </c>
      <c r="G18575" s="408">
        <v>0</v>
      </c>
    </row>
    <row r="18576" spans="1:7" ht="15" x14ac:dyDescent="0.2">
      <c r="A18576" s="407" t="s">
        <v>29312</v>
      </c>
      <c r="B18576" s="407" t="s">
        <v>29313</v>
      </c>
      <c r="C18576" s="408">
        <v>0</v>
      </c>
      <c r="D18576" s="408">
        <v>5.88</v>
      </c>
      <c r="E18576" s="408">
        <v>5.88</v>
      </c>
      <c r="F18576" s="409">
        <v>44880.583854166667</v>
      </c>
      <c r="G18576" s="408">
        <v>0</v>
      </c>
    </row>
    <row r="18577" spans="1:7" ht="15" x14ac:dyDescent="0.2">
      <c r="A18577" s="407" t="s">
        <v>39225</v>
      </c>
      <c r="B18577" s="407" t="s">
        <v>39226</v>
      </c>
      <c r="C18577" s="408">
        <v>0</v>
      </c>
      <c r="D18577" s="408">
        <v>6.09</v>
      </c>
      <c r="E18577" s="408">
        <v>6.09</v>
      </c>
      <c r="F18577" s="409">
        <v>45267.698194444441</v>
      </c>
      <c r="G18577" s="408">
        <v>0</v>
      </c>
    </row>
    <row r="18578" spans="1:7" ht="15" x14ac:dyDescent="0.25">
      <c r="A18578" s="407" t="s">
        <v>29314</v>
      </c>
      <c r="B18578" s="407" t="s">
        <v>29315</v>
      </c>
      <c r="C18578" s="406"/>
      <c r="D18578" s="408">
        <v>2.81</v>
      </c>
      <c r="E18578" s="408">
        <v>2.81</v>
      </c>
      <c r="F18578" s="409">
        <v>43032.666331018518</v>
      </c>
      <c r="G18578" s="408">
        <v>0</v>
      </c>
    </row>
    <row r="18579" spans="1:7" ht="15" x14ac:dyDescent="0.25">
      <c r="A18579" s="407" t="s">
        <v>29316</v>
      </c>
      <c r="B18579" s="407" t="s">
        <v>29317</v>
      </c>
      <c r="C18579" s="406"/>
      <c r="D18579" s="408">
        <v>0.85340000000000005</v>
      </c>
      <c r="E18579" s="408">
        <v>0.85340000000000005</v>
      </c>
      <c r="F18579" s="409">
        <v>43032.666342592594</v>
      </c>
      <c r="G18579" s="408">
        <v>0</v>
      </c>
    </row>
    <row r="18580" spans="1:7" ht="15" x14ac:dyDescent="0.25">
      <c r="A18580" s="407" t="s">
        <v>29318</v>
      </c>
      <c r="B18580" s="407" t="s">
        <v>29319</v>
      </c>
      <c r="C18580" s="406"/>
      <c r="D18580" s="408">
        <v>5.26</v>
      </c>
      <c r="E18580" s="408">
        <v>5.26</v>
      </c>
      <c r="F18580" s="409">
        <v>43032.666365740741</v>
      </c>
      <c r="G18580" s="408">
        <v>0</v>
      </c>
    </row>
    <row r="18581" spans="1:7" ht="15" x14ac:dyDescent="0.2">
      <c r="A18581" s="407" t="s">
        <v>29320</v>
      </c>
      <c r="B18581" s="407" t="s">
        <v>29321</v>
      </c>
      <c r="C18581" s="408">
        <v>0</v>
      </c>
      <c r="D18581" s="408">
        <v>0.56000000000000005</v>
      </c>
      <c r="E18581" s="408">
        <v>0.56000000000000005</v>
      </c>
      <c r="F18581" s="409">
        <v>43032.666377314818</v>
      </c>
      <c r="G18581" s="408">
        <v>0</v>
      </c>
    </row>
    <row r="18582" spans="1:7" ht="15" x14ac:dyDescent="0.25">
      <c r="A18582" s="407" t="s">
        <v>29322</v>
      </c>
      <c r="B18582" s="407" t="s">
        <v>29323</v>
      </c>
      <c r="C18582" s="406"/>
      <c r="D18582" s="408">
        <v>0.28000000000000003</v>
      </c>
      <c r="E18582" s="408">
        <v>0.28000000000000003</v>
      </c>
      <c r="F18582" s="409">
        <v>43032.666388888887</v>
      </c>
      <c r="G18582" s="408">
        <v>0</v>
      </c>
    </row>
    <row r="18583" spans="1:7" ht="15" x14ac:dyDescent="0.25">
      <c r="A18583" s="407" t="s">
        <v>29324</v>
      </c>
      <c r="B18583" s="407" t="s">
        <v>29325</v>
      </c>
      <c r="C18583" s="406"/>
      <c r="D18583" s="408">
        <v>0.33750000000000002</v>
      </c>
      <c r="E18583" s="408">
        <v>0.33750000000000002</v>
      </c>
      <c r="F18583" s="409">
        <v>43032.666400462964</v>
      </c>
      <c r="G18583" s="408">
        <v>0</v>
      </c>
    </row>
    <row r="18584" spans="1:7" ht="15" x14ac:dyDescent="0.25">
      <c r="A18584" s="407" t="s">
        <v>29326</v>
      </c>
      <c r="B18584" s="407" t="s">
        <v>29327</v>
      </c>
      <c r="C18584" s="406"/>
      <c r="D18584" s="408">
        <v>1.22</v>
      </c>
      <c r="E18584" s="408">
        <v>1.22</v>
      </c>
      <c r="F18584" s="409">
        <v>43032.66642361111</v>
      </c>
      <c r="G18584" s="408">
        <v>0</v>
      </c>
    </row>
    <row r="18585" spans="1:7" ht="15" x14ac:dyDescent="0.25">
      <c r="A18585" s="407" t="s">
        <v>29328</v>
      </c>
      <c r="B18585" s="407" t="s">
        <v>29329</v>
      </c>
      <c r="C18585" s="406"/>
      <c r="D18585" s="408">
        <v>2.2000000000000002</v>
      </c>
      <c r="E18585" s="408">
        <v>2.2000000000000002</v>
      </c>
      <c r="F18585" s="409">
        <v>43032.666435185187</v>
      </c>
      <c r="G18585" s="408">
        <v>0</v>
      </c>
    </row>
    <row r="18586" spans="1:7" ht="15" x14ac:dyDescent="0.2">
      <c r="A18586" s="407" t="s">
        <v>29330</v>
      </c>
      <c r="B18586" s="407" t="s">
        <v>29331</v>
      </c>
      <c r="C18586" s="408">
        <v>0</v>
      </c>
      <c r="D18586" s="408">
        <v>0.70499999999999996</v>
      </c>
      <c r="E18586" s="408">
        <v>0.70499999999999996</v>
      </c>
      <c r="F18586" s="409">
        <v>45930.634143518517</v>
      </c>
      <c r="G18586" s="408">
        <v>0</v>
      </c>
    </row>
    <row r="18587" spans="1:7" ht="15" x14ac:dyDescent="0.2">
      <c r="A18587" s="407" t="s">
        <v>29332</v>
      </c>
      <c r="B18587" s="407" t="s">
        <v>29333</v>
      </c>
      <c r="C18587" s="408">
        <v>0</v>
      </c>
      <c r="D18587" s="408">
        <v>0.11899999999999999</v>
      </c>
      <c r="E18587" s="408">
        <v>0.11899999999999999</v>
      </c>
      <c r="F18587" s="409">
        <v>45637.504178240742</v>
      </c>
      <c r="G18587" s="408">
        <v>0</v>
      </c>
    </row>
    <row r="18588" spans="1:7" ht="15" x14ac:dyDescent="0.2">
      <c r="A18588" s="407" t="s">
        <v>39227</v>
      </c>
      <c r="B18588" s="407" t="s">
        <v>39228</v>
      </c>
      <c r="C18588" s="408">
        <v>0</v>
      </c>
      <c r="D18588" s="408">
        <v>8.86</v>
      </c>
      <c r="E18588" s="408">
        <v>8.86</v>
      </c>
      <c r="F18588" s="409">
        <v>45267.695370370369</v>
      </c>
      <c r="G18588" s="408">
        <v>0</v>
      </c>
    </row>
    <row r="18589" spans="1:7" ht="15" x14ac:dyDescent="0.2">
      <c r="A18589" s="407" t="s">
        <v>29334</v>
      </c>
      <c r="B18589" s="407" t="s">
        <v>29335</v>
      </c>
      <c r="C18589" s="408">
        <v>0</v>
      </c>
      <c r="D18589" s="408">
        <v>7.86</v>
      </c>
      <c r="E18589" s="408">
        <v>7.86</v>
      </c>
      <c r="F18589" s="409">
        <v>45210.605983796297</v>
      </c>
      <c r="G18589" s="408">
        <v>0</v>
      </c>
    </row>
    <row r="18590" spans="1:7" ht="15" x14ac:dyDescent="0.2">
      <c r="A18590" s="407" t="s">
        <v>29336</v>
      </c>
      <c r="B18590" s="407" t="s">
        <v>29337</v>
      </c>
      <c r="C18590" s="408">
        <v>0</v>
      </c>
      <c r="D18590" s="408">
        <v>0.28999999999999998</v>
      </c>
      <c r="E18590" s="408">
        <v>0.28999999999999998</v>
      </c>
      <c r="F18590" s="409">
        <v>44881.459351851852</v>
      </c>
      <c r="G18590" s="408">
        <v>0</v>
      </c>
    </row>
    <row r="18591" spans="1:7" ht="15" x14ac:dyDescent="0.2">
      <c r="A18591" s="407" t="s">
        <v>29338</v>
      </c>
      <c r="B18591" s="407" t="s">
        <v>29339</v>
      </c>
      <c r="C18591" s="408">
        <v>0</v>
      </c>
      <c r="D18591" s="408">
        <v>0.28499999999999998</v>
      </c>
      <c r="E18591" s="408">
        <v>0.28499999999999998</v>
      </c>
      <c r="F18591" s="409">
        <v>44872.47351851852</v>
      </c>
      <c r="G18591" s="408">
        <v>0</v>
      </c>
    </row>
    <row r="18592" spans="1:7" ht="15" x14ac:dyDescent="0.2">
      <c r="A18592" s="407" t="s">
        <v>29340</v>
      </c>
      <c r="B18592" s="407" t="s">
        <v>29341</v>
      </c>
      <c r="C18592" s="408">
        <v>0</v>
      </c>
      <c r="D18592" s="408">
        <v>1.3873</v>
      </c>
      <c r="E18592" s="408">
        <v>1.3873</v>
      </c>
      <c r="F18592" s="409">
        <v>45390.499340277776</v>
      </c>
      <c r="G18592" s="408">
        <v>0</v>
      </c>
    </row>
    <row r="18593" spans="1:7" ht="15" x14ac:dyDescent="0.25">
      <c r="A18593" s="407" t="s">
        <v>29342</v>
      </c>
      <c r="B18593" s="407" t="s">
        <v>29343</v>
      </c>
      <c r="C18593" s="406"/>
      <c r="D18593" s="408">
        <v>1.3</v>
      </c>
      <c r="E18593" s="408">
        <v>1.3</v>
      </c>
      <c r="F18593" s="409">
        <v>43965.468576388892</v>
      </c>
      <c r="G18593" s="408">
        <v>0</v>
      </c>
    </row>
    <row r="18594" spans="1:7" ht="15" x14ac:dyDescent="0.25">
      <c r="A18594" s="407" t="s">
        <v>29344</v>
      </c>
      <c r="B18594" s="407" t="s">
        <v>29345</v>
      </c>
      <c r="C18594" s="406"/>
      <c r="D18594" s="408">
        <v>1.22</v>
      </c>
      <c r="E18594" s="408">
        <v>1.22</v>
      </c>
      <c r="F18594" s="409">
        <v>43965.468773148146</v>
      </c>
      <c r="G18594" s="408">
        <v>0</v>
      </c>
    </row>
    <row r="18595" spans="1:7" ht="15" x14ac:dyDescent="0.2">
      <c r="A18595" s="407" t="s">
        <v>29346</v>
      </c>
      <c r="B18595" s="407" t="s">
        <v>34198</v>
      </c>
      <c r="C18595" s="408">
        <v>0</v>
      </c>
      <c r="D18595" s="408">
        <v>1.4266666666666667</v>
      </c>
      <c r="E18595" s="408">
        <v>1.4266666666666667</v>
      </c>
      <c r="F18595" s="409">
        <v>45847.668935185182</v>
      </c>
      <c r="G18595" s="408">
        <v>0</v>
      </c>
    </row>
    <row r="18596" spans="1:7" ht="15" x14ac:dyDescent="0.2">
      <c r="A18596" s="407" t="s">
        <v>29347</v>
      </c>
      <c r="B18596" s="407" t="s">
        <v>29348</v>
      </c>
      <c r="C18596" s="408">
        <v>0</v>
      </c>
      <c r="D18596" s="408">
        <v>0.48</v>
      </c>
      <c r="E18596" s="408">
        <v>0.48</v>
      </c>
      <c r="F18596" s="409">
        <v>43552.465532407405</v>
      </c>
      <c r="G18596" s="408">
        <v>0</v>
      </c>
    </row>
    <row r="18597" spans="1:7" ht="15" x14ac:dyDescent="0.25">
      <c r="A18597" s="407" t="s">
        <v>29349</v>
      </c>
      <c r="B18597" s="407" t="s">
        <v>29350</v>
      </c>
      <c r="C18597" s="406"/>
      <c r="D18597" s="408">
        <v>3.99</v>
      </c>
      <c r="E18597" s="408">
        <v>3.99</v>
      </c>
      <c r="F18597" s="409">
        <v>44525.622650462959</v>
      </c>
      <c r="G18597" s="408">
        <v>0</v>
      </c>
    </row>
    <row r="18598" spans="1:7" ht="15" x14ac:dyDescent="0.2">
      <c r="A18598" s="407" t="s">
        <v>29351</v>
      </c>
      <c r="B18598" s="407" t="s">
        <v>29352</v>
      </c>
      <c r="C18598" s="408">
        <v>0</v>
      </c>
      <c r="D18598" s="408">
        <v>0.47339999999999999</v>
      </c>
      <c r="E18598" s="408">
        <v>0.47339999999999999</v>
      </c>
      <c r="F18598" s="409">
        <v>45140.288900462961</v>
      </c>
      <c r="G18598" s="408">
        <v>256</v>
      </c>
    </row>
    <row r="18599" spans="1:7" ht="15" x14ac:dyDescent="0.2">
      <c r="A18599" s="407" t="s">
        <v>29353</v>
      </c>
      <c r="B18599" s="407" t="s">
        <v>29354</v>
      </c>
      <c r="C18599" s="408">
        <v>0</v>
      </c>
      <c r="D18599" s="408">
        <v>0.26</v>
      </c>
      <c r="E18599" s="408">
        <v>0.26</v>
      </c>
      <c r="F18599" s="409">
        <v>45167.603865740741</v>
      </c>
      <c r="G18599" s="408">
        <v>0</v>
      </c>
    </row>
    <row r="18600" spans="1:7" ht="15" x14ac:dyDescent="0.2">
      <c r="A18600" s="407" t="s">
        <v>29355</v>
      </c>
      <c r="B18600" s="407" t="s">
        <v>29356</v>
      </c>
      <c r="C18600" s="408">
        <v>0</v>
      </c>
      <c r="D18600" s="408">
        <v>17.21</v>
      </c>
      <c r="E18600" s="408">
        <v>17.21</v>
      </c>
      <c r="F18600" s="409">
        <v>43032.666678240741</v>
      </c>
      <c r="G18600" s="408">
        <v>0</v>
      </c>
    </row>
    <row r="18601" spans="1:7" ht="15" x14ac:dyDescent="0.2">
      <c r="A18601" s="407" t="s">
        <v>29357</v>
      </c>
      <c r="B18601" s="407" t="s">
        <v>29358</v>
      </c>
      <c r="C18601" s="408">
        <v>0</v>
      </c>
      <c r="D18601" s="408">
        <v>66.05</v>
      </c>
      <c r="E18601" s="408">
        <v>66.05</v>
      </c>
      <c r="F18601" s="409">
        <v>44512.40116898148</v>
      </c>
      <c r="G18601" s="408">
        <v>0</v>
      </c>
    </row>
    <row r="18602" spans="1:7" ht="15" x14ac:dyDescent="0.25">
      <c r="A18602" s="407" t="s">
        <v>29359</v>
      </c>
      <c r="B18602" s="407" t="s">
        <v>29360</v>
      </c>
      <c r="C18602" s="406"/>
      <c r="D18602" s="408">
        <v>53.4</v>
      </c>
      <c r="E18602" s="408">
        <v>53.4</v>
      </c>
      <c r="F18602" s="409">
        <v>44512.401493055557</v>
      </c>
      <c r="G18602" s="408">
        <v>0</v>
      </c>
    </row>
    <row r="18603" spans="1:7" ht="15" x14ac:dyDescent="0.2">
      <c r="A18603" s="407" t="s">
        <v>29361</v>
      </c>
      <c r="B18603" s="407" t="s">
        <v>29362</v>
      </c>
      <c r="C18603" s="408">
        <v>0</v>
      </c>
      <c r="D18603" s="408">
        <v>17.22</v>
      </c>
      <c r="E18603" s="408">
        <v>17.22</v>
      </c>
      <c r="F18603" s="409">
        <v>45959.303831018522</v>
      </c>
      <c r="G18603" s="408">
        <v>83</v>
      </c>
    </row>
    <row r="18604" spans="1:7" ht="15" x14ac:dyDescent="0.2">
      <c r="A18604" s="407" t="s">
        <v>29363</v>
      </c>
      <c r="B18604" s="407" t="s">
        <v>29364</v>
      </c>
      <c r="C18604" s="408">
        <v>0</v>
      </c>
      <c r="D18604" s="408">
        <v>1.0900000000000001</v>
      </c>
      <c r="E18604" s="408">
        <v>1.0900000000000001</v>
      </c>
      <c r="F18604" s="409">
        <v>45630.292268518519</v>
      </c>
      <c r="G18604" s="408">
        <v>0</v>
      </c>
    </row>
    <row r="18605" spans="1:7" ht="15" x14ac:dyDescent="0.2">
      <c r="A18605" s="407" t="s">
        <v>29365</v>
      </c>
      <c r="B18605" s="407" t="s">
        <v>29366</v>
      </c>
      <c r="C18605" s="408">
        <v>0</v>
      </c>
      <c r="D18605" s="408">
        <v>1.25</v>
      </c>
      <c r="E18605" s="408">
        <v>1.25</v>
      </c>
      <c r="F18605" s="409">
        <v>45637.503229166665</v>
      </c>
      <c r="G18605" s="408">
        <v>0</v>
      </c>
    </row>
    <row r="18606" spans="1:7" ht="15" x14ac:dyDescent="0.2">
      <c r="A18606" s="407" t="s">
        <v>29367</v>
      </c>
      <c r="B18606" s="407" t="s">
        <v>29368</v>
      </c>
      <c r="C18606" s="408">
        <v>0</v>
      </c>
      <c r="D18606" s="408">
        <v>13.46</v>
      </c>
      <c r="E18606" s="408">
        <v>13.46</v>
      </c>
      <c r="F18606" s="409">
        <v>45910.284004629626</v>
      </c>
      <c r="G18606" s="408">
        <v>0</v>
      </c>
    </row>
    <row r="18607" spans="1:7" ht="15" x14ac:dyDescent="0.2">
      <c r="A18607" s="407" t="s">
        <v>29369</v>
      </c>
      <c r="B18607" s="407" t="s">
        <v>29370</v>
      </c>
      <c r="C18607" s="408">
        <v>0</v>
      </c>
      <c r="D18607" s="408">
        <v>2.5099999999999998</v>
      </c>
      <c r="E18607" s="408">
        <v>2.5099999999999998</v>
      </c>
      <c r="F18607" s="409">
        <v>45637.503078703703</v>
      </c>
      <c r="G18607" s="408">
        <v>0</v>
      </c>
    </row>
    <row r="18608" spans="1:7" ht="15" x14ac:dyDescent="0.25">
      <c r="A18608" s="407" t="s">
        <v>29371</v>
      </c>
      <c r="B18608" s="407" t="s">
        <v>29372</v>
      </c>
      <c r="C18608" s="406"/>
      <c r="D18608" s="408">
        <v>22.7</v>
      </c>
      <c r="E18608" s="408">
        <v>22.7</v>
      </c>
      <c r="F18608" s="409">
        <v>43032.666759259257</v>
      </c>
      <c r="G18608" s="408">
        <v>0</v>
      </c>
    </row>
    <row r="18609" spans="1:7" ht="15" x14ac:dyDescent="0.25">
      <c r="A18609" s="407" t="s">
        <v>29373</v>
      </c>
      <c r="B18609" s="407" t="s">
        <v>29374</v>
      </c>
      <c r="C18609" s="406"/>
      <c r="D18609" s="408">
        <v>1.74</v>
      </c>
      <c r="E18609" s="408">
        <v>1.74</v>
      </c>
      <c r="F18609" s="409">
        <v>45167.604074074072</v>
      </c>
      <c r="G18609" s="408">
        <v>0</v>
      </c>
    </row>
    <row r="18610" spans="1:7" ht="15" x14ac:dyDescent="0.2">
      <c r="A18610" s="407" t="s">
        <v>29375</v>
      </c>
      <c r="B18610" s="407" t="s">
        <v>29376</v>
      </c>
      <c r="C18610" s="408">
        <v>0</v>
      </c>
      <c r="D18610" s="408">
        <v>66.05</v>
      </c>
      <c r="E18610" s="408">
        <v>66.05</v>
      </c>
      <c r="F18610" s="409">
        <v>45678.367361111108</v>
      </c>
      <c r="G18610" s="408">
        <v>0</v>
      </c>
    </row>
    <row r="18611" spans="1:7" ht="15" x14ac:dyDescent="0.2">
      <c r="A18611" s="407" t="s">
        <v>29377</v>
      </c>
      <c r="B18611" s="407" t="s">
        <v>29378</v>
      </c>
      <c r="C18611" s="408">
        <v>0</v>
      </c>
      <c r="D18611" s="408">
        <v>64.7</v>
      </c>
      <c r="E18611" s="408">
        <v>64.7</v>
      </c>
      <c r="F18611" s="409">
        <v>44882.308240740742</v>
      </c>
      <c r="G18611" s="408">
        <v>0</v>
      </c>
    </row>
    <row r="18612" spans="1:7" ht="15" x14ac:dyDescent="0.25">
      <c r="A18612" s="407" t="s">
        <v>29379</v>
      </c>
      <c r="B18612" s="407" t="s">
        <v>29380</v>
      </c>
      <c r="C18612" s="406"/>
      <c r="D18612" s="406"/>
      <c r="E18612" s="406"/>
      <c r="F18612" s="409">
        <v>43032.66678240741</v>
      </c>
      <c r="G18612" s="408">
        <v>0</v>
      </c>
    </row>
    <row r="18613" spans="1:7" ht="15" x14ac:dyDescent="0.25">
      <c r="A18613" s="407" t="s">
        <v>29381</v>
      </c>
      <c r="B18613" s="407" t="s">
        <v>29382</v>
      </c>
      <c r="C18613" s="406"/>
      <c r="D18613" s="408">
        <v>93.72</v>
      </c>
      <c r="E18613" s="408">
        <v>93.72</v>
      </c>
      <c r="F18613" s="409">
        <v>43032.666805555556</v>
      </c>
      <c r="G18613" s="408">
        <v>0</v>
      </c>
    </row>
    <row r="18614" spans="1:7" ht="15" x14ac:dyDescent="0.25">
      <c r="A18614" s="407" t="s">
        <v>29383</v>
      </c>
      <c r="B18614" s="407" t="s">
        <v>29384</v>
      </c>
      <c r="C18614" s="406"/>
      <c r="D18614" s="408">
        <v>145.72</v>
      </c>
      <c r="E18614" s="408">
        <v>145.72</v>
      </c>
      <c r="F18614" s="409">
        <v>43032.666817129626</v>
      </c>
      <c r="G18614" s="408">
        <v>0</v>
      </c>
    </row>
    <row r="18615" spans="1:7" ht="15" x14ac:dyDescent="0.2">
      <c r="A18615" s="407" t="s">
        <v>29385</v>
      </c>
      <c r="B18615" s="407" t="s">
        <v>29386</v>
      </c>
      <c r="C18615" s="408">
        <v>0</v>
      </c>
      <c r="D18615" s="408">
        <v>0.75</v>
      </c>
      <c r="E18615" s="408">
        <v>0.75</v>
      </c>
      <c r="F18615" s="409">
        <v>44881.477534722224</v>
      </c>
      <c r="G18615" s="408">
        <v>0</v>
      </c>
    </row>
    <row r="18616" spans="1:7" ht="15" x14ac:dyDescent="0.2">
      <c r="A18616" s="407" t="s">
        <v>29387</v>
      </c>
      <c r="B18616" s="407" t="s">
        <v>29388</v>
      </c>
      <c r="C18616" s="408">
        <v>0</v>
      </c>
      <c r="D18616" s="408">
        <v>46.23</v>
      </c>
      <c r="E18616" s="408">
        <v>46.23</v>
      </c>
      <c r="F18616" s="409">
        <v>44882.308599537035</v>
      </c>
      <c r="G18616" s="408">
        <v>0</v>
      </c>
    </row>
    <row r="18617" spans="1:7" ht="15" x14ac:dyDescent="0.25">
      <c r="A18617" s="407" t="s">
        <v>29389</v>
      </c>
      <c r="B18617" s="407" t="s">
        <v>29390</v>
      </c>
      <c r="C18617" s="406"/>
      <c r="D18617" s="408">
        <v>38</v>
      </c>
      <c r="E18617" s="408">
        <v>38</v>
      </c>
      <c r="F18617" s="409">
        <v>43032.667245370372</v>
      </c>
      <c r="G18617" s="408">
        <v>0</v>
      </c>
    </row>
    <row r="18618" spans="1:7" ht="15" x14ac:dyDescent="0.2">
      <c r="A18618" s="407" t="s">
        <v>29391</v>
      </c>
      <c r="B18618" s="407" t="s">
        <v>29392</v>
      </c>
      <c r="C18618" s="408">
        <v>0</v>
      </c>
      <c r="D18618" s="408">
        <v>19.940000000000001</v>
      </c>
      <c r="E18618" s="408">
        <v>19.940000000000001</v>
      </c>
      <c r="F18618" s="409">
        <v>44882.307453703703</v>
      </c>
      <c r="G18618" s="408">
        <v>0</v>
      </c>
    </row>
    <row r="18619" spans="1:7" ht="15" x14ac:dyDescent="0.2">
      <c r="A18619" s="407" t="s">
        <v>29393</v>
      </c>
      <c r="B18619" s="407" t="s">
        <v>29394</v>
      </c>
      <c r="C18619" s="408">
        <v>0</v>
      </c>
      <c r="D18619" s="408">
        <v>6.44</v>
      </c>
      <c r="E18619" s="408">
        <v>6.44</v>
      </c>
      <c r="F18619" s="409">
        <v>45328.490416666667</v>
      </c>
      <c r="G18619" s="408">
        <v>0</v>
      </c>
    </row>
    <row r="18620" spans="1:7" ht="15" x14ac:dyDescent="0.25">
      <c r="A18620" s="407" t="s">
        <v>29395</v>
      </c>
      <c r="B18620" s="407" t="s">
        <v>29396</v>
      </c>
      <c r="C18620" s="406"/>
      <c r="D18620" s="408">
        <v>1.61</v>
      </c>
      <c r="E18620" s="408">
        <v>1.61</v>
      </c>
      <c r="F18620" s="409">
        <v>43032.667291666665</v>
      </c>
      <c r="G18620" s="408">
        <v>0</v>
      </c>
    </row>
    <row r="18621" spans="1:7" ht="15" x14ac:dyDescent="0.25">
      <c r="A18621" s="407" t="s">
        <v>29397</v>
      </c>
      <c r="B18621" s="407" t="s">
        <v>29398</v>
      </c>
      <c r="C18621" s="406"/>
      <c r="D18621" s="408">
        <v>62.22</v>
      </c>
      <c r="E18621" s="408">
        <v>62.22</v>
      </c>
      <c r="F18621" s="409">
        <v>43032.667303240742</v>
      </c>
      <c r="G18621" s="408">
        <v>0</v>
      </c>
    </row>
    <row r="18622" spans="1:7" ht="15" x14ac:dyDescent="0.2">
      <c r="A18622" s="407" t="s">
        <v>29399</v>
      </c>
      <c r="B18622" s="407" t="s">
        <v>29400</v>
      </c>
      <c r="C18622" s="408">
        <v>0</v>
      </c>
      <c r="D18622" s="408">
        <v>24.196000000000002</v>
      </c>
      <c r="E18622" s="408">
        <v>24.196000000000002</v>
      </c>
      <c r="F18622" s="409">
        <v>45813.542407407411</v>
      </c>
      <c r="G18622" s="408">
        <v>245</v>
      </c>
    </row>
    <row r="18623" spans="1:7" ht="15" x14ac:dyDescent="0.25">
      <c r="A18623" s="407" t="s">
        <v>29401</v>
      </c>
      <c r="B18623" s="407" t="s">
        <v>29402</v>
      </c>
      <c r="C18623" s="406"/>
      <c r="D18623" s="408">
        <v>14.88</v>
      </c>
      <c r="E18623" s="408">
        <v>14.88</v>
      </c>
      <c r="F18623" s="409">
        <v>43032.667314814818</v>
      </c>
      <c r="G18623" s="408">
        <v>0</v>
      </c>
    </row>
    <row r="18624" spans="1:7" ht="15" x14ac:dyDescent="0.2">
      <c r="A18624" s="407" t="s">
        <v>29403</v>
      </c>
      <c r="B18624" s="407" t="s">
        <v>29404</v>
      </c>
      <c r="C18624" s="408">
        <v>0</v>
      </c>
      <c r="D18624" s="408">
        <v>90.05</v>
      </c>
      <c r="E18624" s="408">
        <v>90.05</v>
      </c>
      <c r="F18624" s="409">
        <v>44512.400555555556</v>
      </c>
      <c r="G18624" s="408">
        <v>0</v>
      </c>
    </row>
    <row r="18625" spans="1:7" ht="15" x14ac:dyDescent="0.25">
      <c r="A18625" s="407" t="s">
        <v>39229</v>
      </c>
      <c r="B18625" s="407" t="s">
        <v>39230</v>
      </c>
      <c r="C18625" s="406"/>
      <c r="D18625" s="408">
        <v>2.9</v>
      </c>
      <c r="E18625" s="408">
        <v>2.9</v>
      </c>
      <c r="F18625" s="409">
        <v>43032.667337962965</v>
      </c>
      <c r="G18625" s="408">
        <v>0</v>
      </c>
    </row>
    <row r="18626" spans="1:7" ht="15" x14ac:dyDescent="0.25">
      <c r="A18626" s="407" t="s">
        <v>29405</v>
      </c>
      <c r="B18626" s="407" t="s">
        <v>29406</v>
      </c>
      <c r="C18626" s="406"/>
      <c r="D18626" s="408">
        <v>1.59</v>
      </c>
      <c r="E18626" s="408">
        <v>1.59</v>
      </c>
      <c r="F18626" s="409">
        <v>43032.667349537034</v>
      </c>
      <c r="G18626" s="408">
        <v>0</v>
      </c>
    </row>
    <row r="18627" spans="1:7" ht="15" x14ac:dyDescent="0.25">
      <c r="A18627" s="407" t="s">
        <v>29407</v>
      </c>
      <c r="B18627" s="407" t="s">
        <v>29408</v>
      </c>
      <c r="C18627" s="406"/>
      <c r="D18627" s="408">
        <v>12.31</v>
      </c>
      <c r="E18627" s="408">
        <v>12.31</v>
      </c>
      <c r="F18627" s="409">
        <v>43032.667372685188</v>
      </c>
      <c r="G18627" s="408">
        <v>0</v>
      </c>
    </row>
    <row r="18628" spans="1:7" ht="15" x14ac:dyDescent="0.25">
      <c r="A18628" s="407" t="s">
        <v>29409</v>
      </c>
      <c r="B18628" s="407" t="s">
        <v>29410</v>
      </c>
      <c r="C18628" s="406"/>
      <c r="D18628" s="408">
        <v>2.86</v>
      </c>
      <c r="E18628" s="408">
        <v>2.86</v>
      </c>
      <c r="F18628" s="409">
        <v>43032.667395833334</v>
      </c>
      <c r="G18628" s="408">
        <v>0</v>
      </c>
    </row>
    <row r="18629" spans="1:7" ht="15" x14ac:dyDescent="0.25">
      <c r="A18629" s="407" t="s">
        <v>29411</v>
      </c>
      <c r="B18629" s="407" t="s">
        <v>29412</v>
      </c>
      <c r="C18629" s="406"/>
      <c r="D18629" s="408">
        <v>427.25</v>
      </c>
      <c r="E18629" s="408">
        <v>427.25</v>
      </c>
      <c r="F18629" s="409">
        <v>43032.667407407411</v>
      </c>
      <c r="G18629" s="408">
        <v>0</v>
      </c>
    </row>
    <row r="18630" spans="1:7" ht="15" x14ac:dyDescent="0.25">
      <c r="A18630" s="407" t="s">
        <v>29413</v>
      </c>
      <c r="B18630" s="407" t="s">
        <v>29414</v>
      </c>
      <c r="C18630" s="406"/>
      <c r="D18630" s="408">
        <v>1</v>
      </c>
      <c r="E18630" s="408">
        <v>1</v>
      </c>
      <c r="F18630" s="409">
        <v>43032.667430555557</v>
      </c>
      <c r="G18630" s="408">
        <v>0</v>
      </c>
    </row>
    <row r="18631" spans="1:7" ht="15" x14ac:dyDescent="0.25">
      <c r="A18631" s="407" t="s">
        <v>29415</v>
      </c>
      <c r="B18631" s="407" t="s">
        <v>29412</v>
      </c>
      <c r="C18631" s="406"/>
      <c r="D18631" s="408">
        <v>198.92</v>
      </c>
      <c r="E18631" s="408">
        <v>198.92</v>
      </c>
      <c r="F18631" s="409">
        <v>43032.66746527778</v>
      </c>
      <c r="G18631" s="408">
        <v>0</v>
      </c>
    </row>
    <row r="18632" spans="1:7" ht="15" x14ac:dyDescent="0.25">
      <c r="A18632" s="407" t="s">
        <v>29416</v>
      </c>
      <c r="B18632" s="407" t="s">
        <v>29412</v>
      </c>
      <c r="C18632" s="406"/>
      <c r="D18632" s="408">
        <v>209.89</v>
      </c>
      <c r="E18632" s="408">
        <v>209.89</v>
      </c>
      <c r="F18632" s="409">
        <v>43032.66747685185</v>
      </c>
      <c r="G18632" s="408">
        <v>0</v>
      </c>
    </row>
    <row r="18633" spans="1:7" ht="15" x14ac:dyDescent="0.25">
      <c r="A18633" s="407" t="s">
        <v>29417</v>
      </c>
      <c r="B18633" s="407" t="s">
        <v>29418</v>
      </c>
      <c r="C18633" s="406"/>
      <c r="D18633" s="408">
        <v>2.38</v>
      </c>
      <c r="E18633" s="408">
        <v>2.38</v>
      </c>
      <c r="F18633" s="409">
        <v>43032.667500000003</v>
      </c>
      <c r="G18633" s="408">
        <v>0</v>
      </c>
    </row>
    <row r="18634" spans="1:7" ht="15" x14ac:dyDescent="0.25">
      <c r="A18634" s="407" t="s">
        <v>29419</v>
      </c>
      <c r="B18634" s="407" t="s">
        <v>29420</v>
      </c>
      <c r="C18634" s="406"/>
      <c r="D18634" s="408">
        <v>0.73</v>
      </c>
      <c r="E18634" s="408">
        <v>0.73</v>
      </c>
      <c r="F18634" s="409">
        <v>43032.667511574073</v>
      </c>
      <c r="G18634" s="408">
        <v>0</v>
      </c>
    </row>
    <row r="18635" spans="1:7" ht="15" x14ac:dyDescent="0.25">
      <c r="A18635" s="407" t="s">
        <v>29421</v>
      </c>
      <c r="B18635" s="407" t="s">
        <v>29422</v>
      </c>
      <c r="C18635" s="406"/>
      <c r="D18635" s="408">
        <v>0.17899999999999999</v>
      </c>
      <c r="E18635" s="408">
        <v>0.17899999999999999</v>
      </c>
      <c r="F18635" s="409">
        <v>43032.667523148149</v>
      </c>
      <c r="G18635" s="408">
        <v>0</v>
      </c>
    </row>
    <row r="18636" spans="1:7" ht="15" x14ac:dyDescent="0.25">
      <c r="A18636" s="407" t="s">
        <v>29423</v>
      </c>
      <c r="B18636" s="407" t="s">
        <v>29424</v>
      </c>
      <c r="C18636" s="406"/>
      <c r="D18636" s="408">
        <v>0.26079999999999998</v>
      </c>
      <c r="E18636" s="408">
        <v>0.26079999999999998</v>
      </c>
      <c r="F18636" s="409">
        <v>43032.667534722219</v>
      </c>
      <c r="G18636" s="408">
        <v>0</v>
      </c>
    </row>
    <row r="18637" spans="1:7" ht="15" x14ac:dyDescent="0.25">
      <c r="A18637" s="407" t="s">
        <v>29425</v>
      </c>
      <c r="B18637" s="407" t="s">
        <v>29426</v>
      </c>
      <c r="C18637" s="406"/>
      <c r="D18637" s="408">
        <v>49.39</v>
      </c>
      <c r="E18637" s="408">
        <v>49.39</v>
      </c>
      <c r="F18637" s="409">
        <v>43032.667546296296</v>
      </c>
      <c r="G18637" s="408">
        <v>0</v>
      </c>
    </row>
    <row r="18638" spans="1:7" ht="15" x14ac:dyDescent="0.25">
      <c r="A18638" s="407" t="s">
        <v>29427</v>
      </c>
      <c r="B18638" s="407" t="s">
        <v>29428</v>
      </c>
      <c r="C18638" s="406"/>
      <c r="D18638" s="408">
        <v>0.01</v>
      </c>
      <c r="E18638" s="408">
        <v>0.01</v>
      </c>
      <c r="F18638" s="409">
        <v>43032.667557870373</v>
      </c>
      <c r="G18638" s="408">
        <v>0</v>
      </c>
    </row>
    <row r="18639" spans="1:7" ht="15" x14ac:dyDescent="0.2">
      <c r="A18639" s="407" t="s">
        <v>29429</v>
      </c>
      <c r="B18639" s="407" t="s">
        <v>29430</v>
      </c>
      <c r="C18639" s="408">
        <v>0</v>
      </c>
      <c r="D18639" s="408">
        <v>214</v>
      </c>
      <c r="E18639" s="408">
        <v>214</v>
      </c>
      <c r="F18639" s="409">
        <v>43032.667569444442</v>
      </c>
      <c r="G18639" s="408">
        <v>0</v>
      </c>
    </row>
    <row r="18640" spans="1:7" ht="15" x14ac:dyDescent="0.2">
      <c r="A18640" s="407" t="s">
        <v>29431</v>
      </c>
      <c r="B18640" s="407" t="s">
        <v>29432</v>
      </c>
      <c r="C18640" s="408">
        <v>0</v>
      </c>
      <c r="D18640" s="408">
        <v>38.56</v>
      </c>
      <c r="E18640" s="408">
        <v>38.56</v>
      </c>
      <c r="F18640" s="409">
        <v>44881.478379629632</v>
      </c>
      <c r="G18640" s="408">
        <v>0</v>
      </c>
    </row>
    <row r="18641" spans="1:7" ht="15" x14ac:dyDescent="0.2">
      <c r="A18641" s="407" t="s">
        <v>29433</v>
      </c>
      <c r="B18641" s="407" t="s">
        <v>29434</v>
      </c>
      <c r="C18641" s="408">
        <v>0</v>
      </c>
      <c r="D18641" s="408">
        <v>3.8</v>
      </c>
      <c r="E18641" s="408">
        <v>3.8</v>
      </c>
      <c r="F18641" s="409">
        <v>46041.479409722226</v>
      </c>
      <c r="G18641" s="408">
        <v>159</v>
      </c>
    </row>
    <row r="18642" spans="1:7" ht="15" x14ac:dyDescent="0.2">
      <c r="A18642" s="407" t="s">
        <v>29435</v>
      </c>
      <c r="B18642" s="407" t="s">
        <v>29436</v>
      </c>
      <c r="C18642" s="408">
        <v>0</v>
      </c>
      <c r="D18642" s="408">
        <v>12.82</v>
      </c>
      <c r="E18642" s="408">
        <v>12.82</v>
      </c>
      <c r="F18642" s="409">
        <v>43032.667592592596</v>
      </c>
      <c r="G18642" s="408">
        <v>0</v>
      </c>
    </row>
    <row r="18643" spans="1:7" ht="15" x14ac:dyDescent="0.2">
      <c r="A18643" s="407" t="s">
        <v>29437</v>
      </c>
      <c r="B18643" s="407" t="s">
        <v>29438</v>
      </c>
      <c r="C18643" s="408">
        <v>0</v>
      </c>
      <c r="D18643" s="408">
        <v>51.58</v>
      </c>
      <c r="E18643" s="408">
        <v>51.58</v>
      </c>
      <c r="F18643" s="409">
        <v>45328.490543981483</v>
      </c>
      <c r="G18643" s="408">
        <v>0</v>
      </c>
    </row>
    <row r="18644" spans="1:7" ht="15" x14ac:dyDescent="0.2">
      <c r="A18644" s="407" t="s">
        <v>29439</v>
      </c>
      <c r="B18644" s="407" t="s">
        <v>29440</v>
      </c>
      <c r="C18644" s="408">
        <v>0</v>
      </c>
      <c r="D18644" s="408">
        <v>22.09</v>
      </c>
      <c r="E18644" s="408">
        <v>22.09</v>
      </c>
      <c r="F18644" s="409">
        <v>43032.667615740742</v>
      </c>
      <c r="G18644" s="408">
        <v>0</v>
      </c>
    </row>
    <row r="18645" spans="1:7" ht="15" x14ac:dyDescent="0.25">
      <c r="A18645" s="407" t="s">
        <v>29441</v>
      </c>
      <c r="B18645" s="407" t="s">
        <v>29442</v>
      </c>
      <c r="C18645" s="406"/>
      <c r="D18645" s="408">
        <v>0.90500000000000003</v>
      </c>
      <c r="E18645" s="408">
        <v>0.90500000000000003</v>
      </c>
      <c r="F18645" s="409">
        <v>45167.604224537034</v>
      </c>
      <c r="G18645" s="408">
        <v>0</v>
      </c>
    </row>
    <row r="18646" spans="1:7" ht="15" x14ac:dyDescent="0.25">
      <c r="A18646" s="407" t="s">
        <v>29443</v>
      </c>
      <c r="B18646" s="407" t="s">
        <v>29444</v>
      </c>
      <c r="C18646" s="406"/>
      <c r="D18646" s="408">
        <v>8.6</v>
      </c>
      <c r="E18646" s="408">
        <v>8.6</v>
      </c>
      <c r="F18646" s="409">
        <v>43032.667638888888</v>
      </c>
      <c r="G18646" s="408">
        <v>0</v>
      </c>
    </row>
    <row r="18647" spans="1:7" ht="15" x14ac:dyDescent="0.2">
      <c r="A18647" s="407" t="s">
        <v>29445</v>
      </c>
      <c r="B18647" s="407" t="s">
        <v>29446</v>
      </c>
      <c r="C18647" s="408">
        <v>0</v>
      </c>
      <c r="D18647" s="408">
        <v>17.628</v>
      </c>
      <c r="E18647" s="408">
        <v>17.628</v>
      </c>
      <c r="F18647" s="409">
        <v>43847.418217592596</v>
      </c>
      <c r="G18647" s="408">
        <v>0</v>
      </c>
    </row>
    <row r="18648" spans="1:7" ht="15" x14ac:dyDescent="0.2">
      <c r="A18648" s="407" t="s">
        <v>29447</v>
      </c>
      <c r="B18648" s="407" t="s">
        <v>29448</v>
      </c>
      <c r="C18648" s="408">
        <v>0</v>
      </c>
      <c r="D18648" s="408">
        <v>32.950000000000003</v>
      </c>
      <c r="E18648" s="408">
        <v>32.950000000000003</v>
      </c>
      <c r="F18648" s="409">
        <v>45328.587557870371</v>
      </c>
      <c r="G18648" s="408">
        <v>0</v>
      </c>
    </row>
    <row r="18649" spans="1:7" ht="15" x14ac:dyDescent="0.2">
      <c r="A18649" s="407" t="s">
        <v>29449</v>
      </c>
      <c r="B18649" s="407" t="s">
        <v>29450</v>
      </c>
      <c r="C18649" s="408">
        <v>0</v>
      </c>
      <c r="D18649" s="408">
        <v>0.35</v>
      </c>
      <c r="E18649" s="408">
        <v>0.35</v>
      </c>
      <c r="F18649" s="409">
        <v>45804.633576388886</v>
      </c>
      <c r="G18649" s="408">
        <v>0</v>
      </c>
    </row>
    <row r="18650" spans="1:7" ht="15" x14ac:dyDescent="0.2">
      <c r="A18650" s="407" t="s">
        <v>29451</v>
      </c>
      <c r="B18650" s="407" t="s">
        <v>29452</v>
      </c>
      <c r="C18650" s="408">
        <v>0</v>
      </c>
      <c r="D18650" s="408">
        <v>26.7</v>
      </c>
      <c r="E18650" s="408">
        <v>26.7</v>
      </c>
      <c r="F18650" s="409">
        <v>43434.353263888886</v>
      </c>
      <c r="G18650" s="408">
        <v>0</v>
      </c>
    </row>
    <row r="18651" spans="1:7" ht="15" x14ac:dyDescent="0.25">
      <c r="A18651" s="407" t="s">
        <v>29453</v>
      </c>
      <c r="B18651" s="407" t="s">
        <v>29454</v>
      </c>
      <c r="C18651" s="406"/>
      <c r="D18651" s="408">
        <v>37.72</v>
      </c>
      <c r="E18651" s="408">
        <v>37.72</v>
      </c>
      <c r="F18651" s="409">
        <v>44525.67800925926</v>
      </c>
      <c r="G18651" s="408">
        <v>0</v>
      </c>
    </row>
    <row r="18652" spans="1:7" ht="15" x14ac:dyDescent="0.2">
      <c r="A18652" s="407" t="s">
        <v>29455</v>
      </c>
      <c r="B18652" s="407" t="s">
        <v>29456</v>
      </c>
      <c r="C18652" s="408">
        <v>0</v>
      </c>
      <c r="D18652" s="408">
        <v>5.39</v>
      </c>
      <c r="E18652" s="408">
        <v>5.39</v>
      </c>
      <c r="F18652" s="409">
        <v>44881.478773148148</v>
      </c>
      <c r="G18652" s="408">
        <v>26</v>
      </c>
    </row>
    <row r="18653" spans="1:7" ht="15" x14ac:dyDescent="0.2">
      <c r="A18653" s="407" t="s">
        <v>29457</v>
      </c>
      <c r="B18653" s="407" t="s">
        <v>29458</v>
      </c>
      <c r="C18653" s="408">
        <v>0</v>
      </c>
      <c r="D18653" s="408">
        <v>4.9011764705882346</v>
      </c>
      <c r="E18653" s="408">
        <v>4.9011764705882346</v>
      </c>
      <c r="F18653" s="409">
        <v>44881.478912037041</v>
      </c>
      <c r="G18653" s="408">
        <v>0</v>
      </c>
    </row>
    <row r="18654" spans="1:7" ht="15" x14ac:dyDescent="0.25">
      <c r="A18654" s="407" t="s">
        <v>29459</v>
      </c>
      <c r="B18654" s="407" t="s">
        <v>29460</v>
      </c>
      <c r="C18654" s="406"/>
      <c r="D18654" s="408">
        <v>0.41599999999999998</v>
      </c>
      <c r="E18654" s="408">
        <v>0.41599999999999998</v>
      </c>
      <c r="F18654" s="409">
        <v>43032.667743055557</v>
      </c>
      <c r="G18654" s="408">
        <v>0</v>
      </c>
    </row>
    <row r="18655" spans="1:7" ht="15" x14ac:dyDescent="0.25">
      <c r="A18655" s="407" t="s">
        <v>29461</v>
      </c>
      <c r="B18655" s="407" t="s">
        <v>29462</v>
      </c>
      <c r="C18655" s="406"/>
      <c r="D18655" s="408">
        <v>0.47960000000000003</v>
      </c>
      <c r="E18655" s="408">
        <v>0.47960000000000003</v>
      </c>
      <c r="F18655" s="409">
        <v>43032.667766203704</v>
      </c>
      <c r="G18655" s="408">
        <v>0</v>
      </c>
    </row>
    <row r="18656" spans="1:7" ht="15" x14ac:dyDescent="0.25">
      <c r="A18656" s="407" t="s">
        <v>29463</v>
      </c>
      <c r="B18656" s="407" t="s">
        <v>29464</v>
      </c>
      <c r="C18656" s="406"/>
      <c r="D18656" s="408">
        <v>0.27750000000000002</v>
      </c>
      <c r="E18656" s="408">
        <v>0.27750000000000002</v>
      </c>
      <c r="F18656" s="409">
        <v>43032.66777777778</v>
      </c>
      <c r="G18656" s="408">
        <v>0</v>
      </c>
    </row>
    <row r="18657" spans="1:7" ht="15" x14ac:dyDescent="0.25">
      <c r="A18657" s="407" t="s">
        <v>29465</v>
      </c>
      <c r="B18657" s="407" t="s">
        <v>29466</v>
      </c>
      <c r="C18657" s="406"/>
      <c r="D18657" s="408">
        <v>0.31890000000000002</v>
      </c>
      <c r="E18657" s="408">
        <v>0.31890000000000002</v>
      </c>
      <c r="F18657" s="409">
        <v>43032.66778935185</v>
      </c>
      <c r="G18657" s="408">
        <v>0</v>
      </c>
    </row>
    <row r="18658" spans="1:7" ht="15" x14ac:dyDescent="0.2">
      <c r="A18658" s="407" t="s">
        <v>29467</v>
      </c>
      <c r="B18658" s="407" t="s">
        <v>29468</v>
      </c>
      <c r="C18658" s="408">
        <v>0</v>
      </c>
      <c r="D18658" s="408">
        <v>12.94</v>
      </c>
      <c r="E18658" s="408">
        <v>12.94</v>
      </c>
      <c r="F18658" s="409">
        <v>43032.667800925927</v>
      </c>
      <c r="G18658" s="408">
        <v>0</v>
      </c>
    </row>
    <row r="18659" spans="1:7" ht="15" x14ac:dyDescent="0.25">
      <c r="A18659" s="407" t="s">
        <v>29469</v>
      </c>
      <c r="B18659" s="407" t="s">
        <v>29470</v>
      </c>
      <c r="C18659" s="406"/>
      <c r="D18659" s="408">
        <v>22.84</v>
      </c>
      <c r="E18659" s="408">
        <v>22.84</v>
      </c>
      <c r="F18659" s="409">
        <v>43032.667812500003</v>
      </c>
      <c r="G18659" s="408">
        <v>0</v>
      </c>
    </row>
    <row r="18660" spans="1:7" ht="15" x14ac:dyDescent="0.25">
      <c r="A18660" s="407" t="s">
        <v>29471</v>
      </c>
      <c r="B18660" s="407" t="s">
        <v>29472</v>
      </c>
      <c r="C18660" s="406"/>
      <c r="D18660" s="408">
        <v>0.9</v>
      </c>
      <c r="E18660" s="408">
        <v>0.9</v>
      </c>
      <c r="F18660" s="409">
        <v>43032.66783564815</v>
      </c>
      <c r="G18660" s="408">
        <v>0</v>
      </c>
    </row>
    <row r="18661" spans="1:7" ht="15" x14ac:dyDescent="0.25">
      <c r="A18661" s="407" t="s">
        <v>29473</v>
      </c>
      <c r="B18661" s="407" t="s">
        <v>29474</v>
      </c>
      <c r="C18661" s="406"/>
      <c r="D18661" s="406"/>
      <c r="E18661" s="406"/>
      <c r="F18661" s="409">
        <v>44523.384270833332</v>
      </c>
      <c r="G18661" s="408">
        <v>0</v>
      </c>
    </row>
    <row r="18662" spans="1:7" ht="15" x14ac:dyDescent="0.2">
      <c r="A18662" s="407" t="s">
        <v>29475</v>
      </c>
      <c r="B18662" s="407" t="s">
        <v>29476</v>
      </c>
      <c r="C18662" s="408">
        <v>0</v>
      </c>
      <c r="D18662" s="408">
        <v>14.04</v>
      </c>
      <c r="E18662" s="408">
        <v>14.04</v>
      </c>
      <c r="F18662" s="409">
        <v>45736.665300925924</v>
      </c>
      <c r="G18662" s="408">
        <v>0</v>
      </c>
    </row>
    <row r="18663" spans="1:7" ht="15" x14ac:dyDescent="0.25">
      <c r="A18663" s="407" t="s">
        <v>29477</v>
      </c>
      <c r="B18663" s="407" t="s">
        <v>29478</v>
      </c>
      <c r="C18663" s="406"/>
      <c r="D18663" s="406"/>
      <c r="E18663" s="406"/>
      <c r="F18663" s="409">
        <v>44523.384583333333</v>
      </c>
      <c r="G18663" s="408">
        <v>0</v>
      </c>
    </row>
    <row r="18664" spans="1:7" ht="15" x14ac:dyDescent="0.2">
      <c r="A18664" s="407" t="s">
        <v>29479</v>
      </c>
      <c r="B18664" s="407" t="s">
        <v>29480</v>
      </c>
      <c r="C18664" s="408">
        <v>0</v>
      </c>
      <c r="D18664" s="408">
        <v>0.5</v>
      </c>
      <c r="E18664" s="408">
        <v>0.5</v>
      </c>
      <c r="F18664" s="409">
        <v>44526.468645833331</v>
      </c>
      <c r="G18664" s="408">
        <v>0</v>
      </c>
    </row>
    <row r="18665" spans="1:7" ht="15" x14ac:dyDescent="0.2">
      <c r="A18665" s="407" t="s">
        <v>29481</v>
      </c>
      <c r="B18665" s="407" t="s">
        <v>29482</v>
      </c>
      <c r="C18665" s="408">
        <v>0</v>
      </c>
      <c r="D18665" s="408">
        <v>0.5</v>
      </c>
      <c r="E18665" s="408">
        <v>0.5</v>
      </c>
      <c r="F18665" s="409">
        <v>44526.470254629632</v>
      </c>
      <c r="G18665" s="408">
        <v>0</v>
      </c>
    </row>
    <row r="18666" spans="1:7" ht="15" x14ac:dyDescent="0.2">
      <c r="A18666" s="407" t="s">
        <v>29483</v>
      </c>
      <c r="B18666" s="407" t="s">
        <v>29484</v>
      </c>
      <c r="C18666" s="408">
        <v>0</v>
      </c>
      <c r="D18666" s="408">
        <v>0.4</v>
      </c>
      <c r="E18666" s="408">
        <v>0.4</v>
      </c>
      <c r="F18666" s="409">
        <v>45688.340277777781</v>
      </c>
      <c r="G18666" s="408">
        <v>0</v>
      </c>
    </row>
    <row r="18667" spans="1:7" ht="15" x14ac:dyDescent="0.2">
      <c r="A18667" s="407" t="s">
        <v>29485</v>
      </c>
      <c r="B18667" s="407" t="s">
        <v>29486</v>
      </c>
      <c r="C18667" s="408">
        <v>0</v>
      </c>
      <c r="D18667" s="408">
        <v>0.28349999999999997</v>
      </c>
      <c r="E18667" s="408">
        <v>0.28349999999999997</v>
      </c>
      <c r="F18667" s="409">
        <v>45966.555671296293</v>
      </c>
      <c r="G18667" s="408">
        <v>0</v>
      </c>
    </row>
    <row r="18668" spans="1:7" ht="15" x14ac:dyDescent="0.25">
      <c r="A18668" s="407" t="s">
        <v>29487</v>
      </c>
      <c r="B18668" s="407" t="s">
        <v>29488</v>
      </c>
      <c r="C18668" s="406"/>
      <c r="D18668" s="408">
        <v>0.26</v>
      </c>
      <c r="E18668" s="408">
        <v>0.26</v>
      </c>
      <c r="F18668" s="409">
        <v>43032.668043981481</v>
      </c>
      <c r="G18668" s="408">
        <v>0</v>
      </c>
    </row>
    <row r="18669" spans="1:7" ht="15" x14ac:dyDescent="0.2">
      <c r="A18669" s="407" t="s">
        <v>29489</v>
      </c>
      <c r="B18669" s="407" t="s">
        <v>29490</v>
      </c>
      <c r="C18669" s="408">
        <v>0</v>
      </c>
      <c r="D18669" s="408">
        <v>1.02</v>
      </c>
      <c r="E18669" s="408">
        <v>1.02</v>
      </c>
      <c r="F18669" s="409">
        <v>44524.673761574071</v>
      </c>
      <c r="G18669" s="408">
        <v>0</v>
      </c>
    </row>
    <row r="18670" spans="1:7" ht="15" x14ac:dyDescent="0.25">
      <c r="A18670" s="407" t="s">
        <v>34199</v>
      </c>
      <c r="B18670" s="407" t="s">
        <v>34200</v>
      </c>
      <c r="C18670" s="406"/>
      <c r="D18670" s="408">
        <v>0.36</v>
      </c>
      <c r="E18670" s="408">
        <v>0.36</v>
      </c>
      <c r="F18670" s="409">
        <v>45580.586793981478</v>
      </c>
      <c r="G18670" s="408">
        <v>0</v>
      </c>
    </row>
    <row r="18671" spans="1:7" ht="15" x14ac:dyDescent="0.25">
      <c r="A18671" s="407" t="s">
        <v>29491</v>
      </c>
      <c r="B18671" s="407" t="s">
        <v>29492</v>
      </c>
      <c r="C18671" s="408">
        <v>0</v>
      </c>
      <c r="D18671" s="408">
        <v>25.74</v>
      </c>
      <c r="E18671" s="408">
        <v>25.74</v>
      </c>
      <c r="F18671" s="406"/>
      <c r="G18671" s="408">
        <v>0</v>
      </c>
    </row>
    <row r="18672" spans="1:7" ht="15" x14ac:dyDescent="0.25">
      <c r="A18672" s="407" t="s">
        <v>29493</v>
      </c>
      <c r="B18672" s="407" t="s">
        <v>29494</v>
      </c>
      <c r="C18672" s="406"/>
      <c r="D18672" s="408">
        <v>26.6</v>
      </c>
      <c r="E18672" s="408">
        <v>26.6</v>
      </c>
      <c r="F18672" s="406"/>
      <c r="G18672" s="408">
        <v>0</v>
      </c>
    </row>
    <row r="18673" spans="1:7" ht="15" x14ac:dyDescent="0.2">
      <c r="A18673" s="407" t="s">
        <v>29495</v>
      </c>
      <c r="B18673" s="407" t="s">
        <v>29496</v>
      </c>
      <c r="C18673" s="408">
        <v>0</v>
      </c>
      <c r="D18673" s="408">
        <v>0.92</v>
      </c>
      <c r="E18673" s="408">
        <v>0.92</v>
      </c>
      <c r="F18673" s="409">
        <v>44524.674062500002</v>
      </c>
      <c r="G18673" s="408">
        <v>0</v>
      </c>
    </row>
    <row r="18674" spans="1:7" ht="15" x14ac:dyDescent="0.2">
      <c r="A18674" s="407" t="s">
        <v>29497</v>
      </c>
      <c r="B18674" s="407" t="s">
        <v>29498</v>
      </c>
      <c r="C18674" s="408">
        <v>0</v>
      </c>
      <c r="D18674" s="408">
        <v>1.47</v>
      </c>
      <c r="E18674" s="408">
        <v>1.47</v>
      </c>
      <c r="F18674" s="409">
        <v>44525.419953703706</v>
      </c>
      <c r="G18674" s="408">
        <v>0</v>
      </c>
    </row>
    <row r="18675" spans="1:7" ht="15" x14ac:dyDescent="0.2">
      <c r="A18675" s="407" t="s">
        <v>29499</v>
      </c>
      <c r="B18675" s="407" t="s">
        <v>29500</v>
      </c>
      <c r="C18675" s="408">
        <v>0</v>
      </c>
      <c r="D18675" s="408">
        <v>1.46</v>
      </c>
      <c r="E18675" s="408">
        <v>1.46</v>
      </c>
      <c r="F18675" s="409">
        <v>43229.46565972222</v>
      </c>
      <c r="G18675" s="408">
        <v>0</v>
      </c>
    </row>
    <row r="18676" spans="1:7" ht="15" x14ac:dyDescent="0.25">
      <c r="A18676" s="407" t="s">
        <v>29501</v>
      </c>
      <c r="B18676" s="407" t="s">
        <v>29502</v>
      </c>
      <c r="C18676" s="406"/>
      <c r="D18676" s="408">
        <v>10.83</v>
      </c>
      <c r="E18676" s="408">
        <v>10.83</v>
      </c>
      <c r="F18676" s="409">
        <v>43032.668090277781</v>
      </c>
      <c r="G18676" s="408">
        <v>0</v>
      </c>
    </row>
    <row r="18677" spans="1:7" ht="15" x14ac:dyDescent="0.2">
      <c r="A18677" s="407" t="s">
        <v>29503</v>
      </c>
      <c r="B18677" s="407" t="s">
        <v>29504</v>
      </c>
      <c r="C18677" s="408">
        <v>0</v>
      </c>
      <c r="D18677" s="408">
        <v>0.85</v>
      </c>
      <c r="E18677" s="408">
        <v>0.85</v>
      </c>
      <c r="F18677" s="409">
        <v>43229.463101851848</v>
      </c>
      <c r="G18677" s="408">
        <v>0</v>
      </c>
    </row>
    <row r="18678" spans="1:7" ht="15" x14ac:dyDescent="0.25">
      <c r="A18678" s="407" t="s">
        <v>29505</v>
      </c>
      <c r="B18678" s="407" t="s">
        <v>29506</v>
      </c>
      <c r="C18678" s="406"/>
      <c r="D18678" s="408">
        <v>1.02</v>
      </c>
      <c r="E18678" s="408">
        <v>1.02</v>
      </c>
      <c r="F18678" s="409">
        <v>43032.66810185185</v>
      </c>
      <c r="G18678" s="408">
        <v>0</v>
      </c>
    </row>
    <row r="18679" spans="1:7" ht="15" x14ac:dyDescent="0.2">
      <c r="A18679" s="407" t="s">
        <v>29507</v>
      </c>
      <c r="B18679" s="407" t="s">
        <v>29508</v>
      </c>
      <c r="C18679" s="408">
        <v>0</v>
      </c>
      <c r="D18679" s="408">
        <v>4.01</v>
      </c>
      <c r="E18679" s="408">
        <v>4.01</v>
      </c>
      <c r="F18679" s="409">
        <v>43199.530428240738</v>
      </c>
      <c r="G18679" s="408">
        <v>0</v>
      </c>
    </row>
    <row r="18680" spans="1:7" ht="15" x14ac:dyDescent="0.2">
      <c r="A18680" s="407" t="s">
        <v>29509</v>
      </c>
      <c r="B18680" s="407" t="s">
        <v>29510</v>
      </c>
      <c r="C18680" s="408">
        <v>0</v>
      </c>
      <c r="D18680" s="408">
        <v>2.59</v>
      </c>
      <c r="E18680" s="408">
        <v>2.59</v>
      </c>
      <c r="F18680" s="409">
        <v>45587.555127314816</v>
      </c>
      <c r="G18680" s="408">
        <v>388</v>
      </c>
    </row>
    <row r="18681" spans="1:7" ht="15" x14ac:dyDescent="0.2">
      <c r="A18681" s="407" t="s">
        <v>29511</v>
      </c>
      <c r="B18681" s="407" t="s">
        <v>29512</v>
      </c>
      <c r="C18681" s="408">
        <v>0</v>
      </c>
      <c r="D18681" s="408">
        <v>0.7</v>
      </c>
      <c r="E18681" s="408">
        <v>0.7</v>
      </c>
      <c r="F18681" s="409">
        <v>44881.47928240741</v>
      </c>
      <c r="G18681" s="408">
        <v>0</v>
      </c>
    </row>
    <row r="18682" spans="1:7" ht="15" x14ac:dyDescent="0.2">
      <c r="A18682" s="407" t="s">
        <v>29513</v>
      </c>
      <c r="B18682" s="407" t="s">
        <v>29514</v>
      </c>
      <c r="C18682" s="408">
        <v>0</v>
      </c>
      <c r="D18682" s="408">
        <v>1.45</v>
      </c>
      <c r="E18682" s="408">
        <v>1.45</v>
      </c>
      <c r="F18682" s="409">
        <v>43116.694004629629</v>
      </c>
      <c r="G18682" s="408">
        <v>0</v>
      </c>
    </row>
    <row r="18683" spans="1:7" ht="15" x14ac:dyDescent="0.2">
      <c r="A18683" s="407" t="s">
        <v>29515</v>
      </c>
      <c r="B18683" s="407" t="s">
        <v>29516</v>
      </c>
      <c r="C18683" s="408">
        <v>0</v>
      </c>
      <c r="D18683" s="408">
        <v>0.65</v>
      </c>
      <c r="E18683" s="408">
        <v>0.65</v>
      </c>
      <c r="F18683" s="409">
        <v>46101.30097222222</v>
      </c>
      <c r="G18683" s="408">
        <v>321</v>
      </c>
    </row>
    <row r="18684" spans="1:7" ht="15" x14ac:dyDescent="0.25">
      <c r="A18684" s="407" t="s">
        <v>29517</v>
      </c>
      <c r="B18684" s="407" t="s">
        <v>29518</v>
      </c>
      <c r="C18684" s="406"/>
      <c r="D18684" s="408">
        <v>1E-4</v>
      </c>
      <c r="E18684" s="408">
        <v>1E-4</v>
      </c>
      <c r="F18684" s="409">
        <v>44372.302337962959</v>
      </c>
      <c r="G18684" s="408">
        <v>0</v>
      </c>
    </row>
    <row r="18685" spans="1:7" ht="15" x14ac:dyDescent="0.2">
      <c r="A18685" s="407" t="s">
        <v>29519</v>
      </c>
      <c r="B18685" s="407" t="s">
        <v>29520</v>
      </c>
      <c r="C18685" s="408">
        <v>0</v>
      </c>
      <c r="D18685" s="408">
        <v>0.72</v>
      </c>
      <c r="E18685" s="408">
        <v>0.72</v>
      </c>
      <c r="F18685" s="409">
        <v>45929.264699074076</v>
      </c>
      <c r="G18685" s="408">
        <v>0</v>
      </c>
    </row>
    <row r="18686" spans="1:7" ht="15" x14ac:dyDescent="0.2">
      <c r="A18686" s="407" t="s">
        <v>29521</v>
      </c>
      <c r="B18686" s="407" t="s">
        <v>29522</v>
      </c>
      <c r="C18686" s="408">
        <v>0</v>
      </c>
      <c r="D18686" s="408">
        <v>0.86</v>
      </c>
      <c r="E18686" s="408">
        <v>0.86</v>
      </c>
      <c r="F18686" s="409">
        <v>44970.447789351849</v>
      </c>
      <c r="G18686" s="408">
        <v>35751</v>
      </c>
    </row>
    <row r="18687" spans="1:7" ht="15" x14ac:dyDescent="0.2">
      <c r="A18687" s="407" t="s">
        <v>29523</v>
      </c>
      <c r="B18687" s="407" t="s">
        <v>29524</v>
      </c>
      <c r="C18687" s="408">
        <v>0</v>
      </c>
      <c r="D18687" s="408">
        <v>6.57</v>
      </c>
      <c r="E18687" s="408">
        <v>6.57</v>
      </c>
      <c r="F18687" s="409">
        <v>45912.440381944441</v>
      </c>
      <c r="G18687" s="408">
        <v>0</v>
      </c>
    </row>
    <row r="18688" spans="1:7" ht="15" x14ac:dyDescent="0.25">
      <c r="A18688" s="407" t="s">
        <v>29525</v>
      </c>
      <c r="B18688" s="407" t="s">
        <v>29526</v>
      </c>
      <c r="C18688" s="406"/>
      <c r="D18688" s="408">
        <v>3.91</v>
      </c>
      <c r="E18688" s="408">
        <v>3.91</v>
      </c>
      <c r="F18688" s="409">
        <v>43032.668194444443</v>
      </c>
      <c r="G18688" s="408">
        <v>0</v>
      </c>
    </row>
    <row r="18689" spans="1:7" ht="15" x14ac:dyDescent="0.25">
      <c r="A18689" s="407" t="s">
        <v>29527</v>
      </c>
      <c r="B18689" s="407" t="s">
        <v>29528</v>
      </c>
      <c r="C18689" s="406"/>
      <c r="D18689" s="408">
        <v>5.32</v>
      </c>
      <c r="E18689" s="408">
        <v>5.32</v>
      </c>
      <c r="F18689" s="409">
        <v>43032.668217592596</v>
      </c>
      <c r="G18689" s="408">
        <v>0</v>
      </c>
    </row>
    <row r="18690" spans="1:7" ht="15" x14ac:dyDescent="0.2">
      <c r="A18690" s="407" t="s">
        <v>29529</v>
      </c>
      <c r="B18690" s="407" t="s">
        <v>29530</v>
      </c>
      <c r="C18690" s="408">
        <v>0</v>
      </c>
      <c r="D18690" s="408">
        <v>9.24</v>
      </c>
      <c r="E18690" s="408">
        <v>9.24</v>
      </c>
      <c r="F18690" s="409">
        <v>43004.372627314813</v>
      </c>
      <c r="G18690" s="408">
        <v>0</v>
      </c>
    </row>
    <row r="18691" spans="1:7" ht="15" x14ac:dyDescent="0.25">
      <c r="A18691" s="407" t="s">
        <v>29531</v>
      </c>
      <c r="B18691" s="407" t="s">
        <v>29532</v>
      </c>
      <c r="C18691" s="406"/>
      <c r="D18691" s="408">
        <v>21.47</v>
      </c>
      <c r="E18691" s="408">
        <v>21.47</v>
      </c>
      <c r="F18691" s="409">
        <v>43032.668229166666</v>
      </c>
      <c r="G18691" s="408">
        <v>0</v>
      </c>
    </row>
    <row r="18692" spans="1:7" ht="15" x14ac:dyDescent="0.25">
      <c r="A18692" s="407" t="s">
        <v>29533</v>
      </c>
      <c r="B18692" s="407" t="s">
        <v>29534</v>
      </c>
      <c r="C18692" s="406"/>
      <c r="D18692" s="408">
        <v>7.62</v>
      </c>
      <c r="E18692" s="408">
        <v>7.62</v>
      </c>
      <c r="F18692" s="409">
        <v>43032.668252314812</v>
      </c>
      <c r="G18692" s="408">
        <v>0</v>
      </c>
    </row>
    <row r="18693" spans="1:7" ht="15" x14ac:dyDescent="0.25">
      <c r="A18693" s="407" t="s">
        <v>29535</v>
      </c>
      <c r="B18693" s="407" t="s">
        <v>29536</v>
      </c>
      <c r="C18693" s="406"/>
      <c r="D18693" s="408">
        <v>4.3</v>
      </c>
      <c r="E18693" s="408">
        <v>4.3</v>
      </c>
      <c r="F18693" s="409">
        <v>43032.668263888889</v>
      </c>
      <c r="G18693" s="408">
        <v>0</v>
      </c>
    </row>
    <row r="18694" spans="1:7" ht="15" x14ac:dyDescent="0.25">
      <c r="A18694" s="407" t="s">
        <v>29537</v>
      </c>
      <c r="B18694" s="407" t="s">
        <v>29538</v>
      </c>
      <c r="C18694" s="406"/>
      <c r="D18694" s="408">
        <v>6.3</v>
      </c>
      <c r="E18694" s="408">
        <v>6.3</v>
      </c>
      <c r="F18694" s="409">
        <v>43032.668275462966</v>
      </c>
      <c r="G18694" s="408">
        <v>0</v>
      </c>
    </row>
    <row r="18695" spans="1:7" ht="15" x14ac:dyDescent="0.2">
      <c r="A18695" s="407" t="s">
        <v>29539</v>
      </c>
      <c r="B18695" s="407" t="s">
        <v>29540</v>
      </c>
      <c r="C18695" s="408">
        <v>0</v>
      </c>
      <c r="D18695" s="408">
        <v>12.32</v>
      </c>
      <c r="E18695" s="408">
        <v>12.32</v>
      </c>
      <c r="F18695" s="409">
        <v>43032.668298611112</v>
      </c>
      <c r="G18695" s="408">
        <v>0</v>
      </c>
    </row>
    <row r="18696" spans="1:7" ht="15" x14ac:dyDescent="0.2">
      <c r="A18696" s="407" t="s">
        <v>29541</v>
      </c>
      <c r="B18696" s="407" t="s">
        <v>29542</v>
      </c>
      <c r="C18696" s="408">
        <v>0</v>
      </c>
      <c r="D18696" s="408">
        <v>8.99</v>
      </c>
      <c r="E18696" s="408">
        <v>8.99</v>
      </c>
      <c r="F18696" s="409">
        <v>43032.668310185189</v>
      </c>
      <c r="G18696" s="408">
        <v>0</v>
      </c>
    </row>
    <row r="18697" spans="1:7" ht="15" x14ac:dyDescent="0.2">
      <c r="A18697" s="407" t="s">
        <v>29543</v>
      </c>
      <c r="B18697" s="407" t="s">
        <v>29544</v>
      </c>
      <c r="C18697" s="408">
        <v>0</v>
      </c>
      <c r="D18697" s="408">
        <v>5.81</v>
      </c>
      <c r="E18697" s="408">
        <v>5.81</v>
      </c>
      <c r="F18697" s="409">
        <v>43032.668321759258</v>
      </c>
      <c r="G18697" s="408">
        <v>0</v>
      </c>
    </row>
    <row r="18698" spans="1:7" ht="15" x14ac:dyDescent="0.25">
      <c r="A18698" s="407" t="s">
        <v>29545</v>
      </c>
      <c r="B18698" s="407" t="s">
        <v>29546</v>
      </c>
      <c r="C18698" s="406"/>
      <c r="D18698" s="408">
        <v>17.54</v>
      </c>
      <c r="E18698" s="408">
        <v>17.54</v>
      </c>
      <c r="F18698" s="409">
        <v>43032.668333333335</v>
      </c>
      <c r="G18698" s="408">
        <v>0</v>
      </c>
    </row>
    <row r="18699" spans="1:7" ht="15" x14ac:dyDescent="0.25">
      <c r="A18699" s="407" t="s">
        <v>29547</v>
      </c>
      <c r="B18699" s="407" t="s">
        <v>29548</v>
      </c>
      <c r="C18699" s="406"/>
      <c r="D18699" s="408">
        <v>17.2</v>
      </c>
      <c r="E18699" s="408">
        <v>17.2</v>
      </c>
      <c r="F18699" s="409">
        <v>44523.36791666667</v>
      </c>
      <c r="G18699" s="408">
        <v>0</v>
      </c>
    </row>
    <row r="18700" spans="1:7" ht="15" x14ac:dyDescent="0.25">
      <c r="A18700" s="407" t="s">
        <v>29549</v>
      </c>
      <c r="B18700" s="407" t="s">
        <v>29550</v>
      </c>
      <c r="C18700" s="406"/>
      <c r="D18700" s="408">
        <v>14.57</v>
      </c>
      <c r="E18700" s="408">
        <v>14.57</v>
      </c>
      <c r="F18700" s="409">
        <v>44525.655312499999</v>
      </c>
      <c r="G18700" s="408">
        <v>0</v>
      </c>
    </row>
    <row r="18701" spans="1:7" ht="15" x14ac:dyDescent="0.25">
      <c r="A18701" s="407" t="s">
        <v>29551</v>
      </c>
      <c r="B18701" s="407" t="s">
        <v>29552</v>
      </c>
      <c r="C18701" s="406"/>
      <c r="D18701" s="408">
        <v>12.45</v>
      </c>
      <c r="E18701" s="408">
        <v>12.45</v>
      </c>
      <c r="F18701" s="409">
        <v>44525.655034722222</v>
      </c>
      <c r="G18701" s="408">
        <v>0</v>
      </c>
    </row>
    <row r="18702" spans="1:7" ht="15" x14ac:dyDescent="0.25">
      <c r="A18702" s="407" t="s">
        <v>29553</v>
      </c>
      <c r="B18702" s="407" t="s">
        <v>29554</v>
      </c>
      <c r="C18702" s="406"/>
      <c r="D18702" s="408">
        <v>0.01</v>
      </c>
      <c r="E18702" s="408">
        <v>0.01</v>
      </c>
      <c r="F18702" s="409">
        <v>44525.654733796298</v>
      </c>
      <c r="G18702" s="408">
        <v>0</v>
      </c>
    </row>
    <row r="18703" spans="1:7" ht="15" x14ac:dyDescent="0.2">
      <c r="A18703" s="407" t="s">
        <v>39231</v>
      </c>
      <c r="B18703" s="407" t="s">
        <v>39232</v>
      </c>
      <c r="C18703" s="408">
        <v>0</v>
      </c>
      <c r="D18703" s="408">
        <v>5.4</v>
      </c>
      <c r="E18703" s="408">
        <v>5.4</v>
      </c>
      <c r="F18703" s="409">
        <v>43010.419687499998</v>
      </c>
      <c r="G18703" s="408">
        <v>0</v>
      </c>
    </row>
    <row r="18704" spans="1:7" ht="15" x14ac:dyDescent="0.2">
      <c r="A18704" s="407" t="s">
        <v>39233</v>
      </c>
      <c r="B18704" s="407" t="s">
        <v>39234</v>
      </c>
      <c r="C18704" s="408">
        <v>0</v>
      </c>
      <c r="D18704" s="408">
        <v>4.74</v>
      </c>
      <c r="E18704" s="408">
        <v>4.74</v>
      </c>
      <c r="F18704" s="409">
        <v>43378.411226851851</v>
      </c>
      <c r="G18704" s="408">
        <v>0</v>
      </c>
    </row>
    <row r="18705" spans="1:7" ht="15" x14ac:dyDescent="0.25">
      <c r="A18705" s="407" t="s">
        <v>29555</v>
      </c>
      <c r="B18705" s="407" t="s">
        <v>29556</v>
      </c>
      <c r="C18705" s="406"/>
      <c r="D18705" s="408">
        <v>13</v>
      </c>
      <c r="E18705" s="408">
        <v>13</v>
      </c>
      <c r="F18705" s="409">
        <v>44525.658402777779</v>
      </c>
      <c r="G18705" s="408">
        <v>0</v>
      </c>
    </row>
    <row r="18706" spans="1:7" ht="15" x14ac:dyDescent="0.2">
      <c r="A18706" s="407" t="s">
        <v>39235</v>
      </c>
      <c r="B18706" s="407" t="s">
        <v>39236</v>
      </c>
      <c r="C18706" s="408">
        <v>0</v>
      </c>
      <c r="D18706" s="408">
        <v>8.08</v>
      </c>
      <c r="E18706" s="408">
        <v>8.08</v>
      </c>
      <c r="F18706" s="409">
        <v>44881.479432870372</v>
      </c>
      <c r="G18706" s="408">
        <v>0</v>
      </c>
    </row>
    <row r="18707" spans="1:7" ht="15" x14ac:dyDescent="0.25">
      <c r="A18707" s="407" t="s">
        <v>29557</v>
      </c>
      <c r="B18707" s="407" t="s">
        <v>29558</v>
      </c>
      <c r="C18707" s="406"/>
      <c r="D18707" s="408">
        <v>9.2100000000000009</v>
      </c>
      <c r="E18707" s="408">
        <v>9.2100000000000009</v>
      </c>
      <c r="F18707" s="409">
        <v>43032.66846064815</v>
      </c>
      <c r="G18707" s="408">
        <v>0</v>
      </c>
    </row>
    <row r="18708" spans="1:7" ht="15" x14ac:dyDescent="0.25">
      <c r="A18708" s="407" t="s">
        <v>29559</v>
      </c>
      <c r="B18708" s="407" t="s">
        <v>29560</v>
      </c>
      <c r="C18708" s="406"/>
      <c r="D18708" s="408">
        <v>150.47</v>
      </c>
      <c r="E18708" s="408">
        <v>150.47</v>
      </c>
      <c r="F18708" s="406"/>
      <c r="G18708" s="408">
        <v>0</v>
      </c>
    </row>
    <row r="18709" spans="1:7" ht="15" x14ac:dyDescent="0.25">
      <c r="A18709" s="407" t="s">
        <v>29561</v>
      </c>
      <c r="B18709" s="407" t="s">
        <v>29562</v>
      </c>
      <c r="C18709" s="406"/>
      <c r="D18709" s="406"/>
      <c r="E18709" s="406"/>
      <c r="F18709" s="409">
        <v>43837.455428240741</v>
      </c>
      <c r="G18709" s="408">
        <v>0</v>
      </c>
    </row>
    <row r="18710" spans="1:7" ht="15" x14ac:dyDescent="0.25">
      <c r="A18710" s="407" t="s">
        <v>29563</v>
      </c>
      <c r="B18710" s="407" t="s">
        <v>29564</v>
      </c>
      <c r="C18710" s="406"/>
      <c r="D18710" s="406"/>
      <c r="E18710" s="406"/>
      <c r="F18710" s="409">
        <v>43837.458981481483</v>
      </c>
      <c r="G18710" s="408">
        <v>0</v>
      </c>
    </row>
    <row r="18711" spans="1:7" ht="15" x14ac:dyDescent="0.2">
      <c r="A18711" s="407" t="s">
        <v>29565</v>
      </c>
      <c r="B18711" s="407" t="s">
        <v>29566</v>
      </c>
      <c r="C18711" s="408">
        <v>0</v>
      </c>
      <c r="D18711" s="408">
        <v>1.51</v>
      </c>
      <c r="E18711" s="408">
        <v>1.51</v>
      </c>
      <c r="F18711" s="409">
        <v>44011.438449074078</v>
      </c>
      <c r="G18711" s="408">
        <v>0</v>
      </c>
    </row>
    <row r="18712" spans="1:7" ht="15" x14ac:dyDescent="0.2">
      <c r="A18712" s="407" t="s">
        <v>29567</v>
      </c>
      <c r="B18712" s="407" t="s">
        <v>29568</v>
      </c>
      <c r="C18712" s="408">
        <v>0</v>
      </c>
      <c r="D18712" s="408">
        <v>0.22120000000000001</v>
      </c>
      <c r="E18712" s="408">
        <v>0.22120000000000001</v>
      </c>
      <c r="F18712" s="409">
        <v>44867.373854166668</v>
      </c>
      <c r="G18712" s="408">
        <v>0</v>
      </c>
    </row>
    <row r="18713" spans="1:7" ht="15" x14ac:dyDescent="0.2">
      <c r="A18713" s="407" t="s">
        <v>29569</v>
      </c>
      <c r="B18713" s="407" t="s">
        <v>29570</v>
      </c>
      <c r="C18713" s="408">
        <v>0</v>
      </c>
      <c r="D18713" s="408">
        <v>0.20610000000000001</v>
      </c>
      <c r="E18713" s="408">
        <v>0.20610000000000001</v>
      </c>
      <c r="F18713" s="409">
        <v>44683.967812499999</v>
      </c>
      <c r="G18713" s="408">
        <v>0</v>
      </c>
    </row>
    <row r="18714" spans="1:7" ht="15" x14ac:dyDescent="0.2">
      <c r="A18714" s="407" t="s">
        <v>29571</v>
      </c>
      <c r="B18714" s="407" t="s">
        <v>29572</v>
      </c>
      <c r="C18714" s="408">
        <v>0</v>
      </c>
      <c r="D18714" s="408">
        <v>8.2199999999999995E-2</v>
      </c>
      <c r="E18714" s="408">
        <v>8.2199999999999995E-2</v>
      </c>
      <c r="F18714" s="409">
        <v>44683.967662037037</v>
      </c>
      <c r="G18714" s="408">
        <v>0</v>
      </c>
    </row>
    <row r="18715" spans="1:7" ht="15" x14ac:dyDescent="0.25">
      <c r="A18715" s="407" t="s">
        <v>29573</v>
      </c>
      <c r="B18715" s="407" t="s">
        <v>29574</v>
      </c>
      <c r="C18715" s="406"/>
      <c r="D18715" s="408">
        <v>0.20610000000000001</v>
      </c>
      <c r="E18715" s="408">
        <v>0.20610000000000001</v>
      </c>
      <c r="F18715" s="409">
        <v>44683.967569444445</v>
      </c>
      <c r="G18715" s="408">
        <v>0</v>
      </c>
    </row>
    <row r="18716" spans="1:7" ht="15" x14ac:dyDescent="0.2">
      <c r="A18716" s="407" t="s">
        <v>29575</v>
      </c>
      <c r="B18716" s="407" t="s">
        <v>29576</v>
      </c>
      <c r="C18716" s="408">
        <v>0</v>
      </c>
      <c r="D18716" s="408">
        <v>0.1588</v>
      </c>
      <c r="E18716" s="408">
        <v>0.1588</v>
      </c>
      <c r="F18716" s="409">
        <v>45889.336226851854</v>
      </c>
      <c r="G18716" s="408">
        <v>0</v>
      </c>
    </row>
    <row r="18717" spans="1:7" ht="15" x14ac:dyDescent="0.2">
      <c r="A18717" s="407" t="s">
        <v>29577</v>
      </c>
      <c r="B18717" s="407" t="s">
        <v>29578</v>
      </c>
      <c r="C18717" s="408">
        <v>0</v>
      </c>
      <c r="D18717" s="408">
        <v>0.1346</v>
      </c>
      <c r="E18717" s="408">
        <v>0.1346</v>
      </c>
      <c r="F18717" s="409">
        <v>44683.967395833337</v>
      </c>
      <c r="G18717" s="408">
        <v>325</v>
      </c>
    </row>
    <row r="18718" spans="1:7" ht="15" x14ac:dyDescent="0.2">
      <c r="A18718" s="407" t="s">
        <v>29579</v>
      </c>
      <c r="B18718" s="407" t="s">
        <v>29580</v>
      </c>
      <c r="C18718" s="408">
        <v>0</v>
      </c>
      <c r="D18718" s="408">
        <v>8.7900000000000006E-2</v>
      </c>
      <c r="E18718" s="408">
        <v>8.7900000000000006E-2</v>
      </c>
      <c r="F18718" s="409">
        <v>45947.266412037039</v>
      </c>
      <c r="G18718" s="408">
        <v>0</v>
      </c>
    </row>
    <row r="18719" spans="1:7" ht="15" x14ac:dyDescent="0.2">
      <c r="A18719" s="407" t="s">
        <v>29581</v>
      </c>
      <c r="B18719" s="407" t="s">
        <v>29582</v>
      </c>
      <c r="C18719" s="408">
        <v>0</v>
      </c>
      <c r="D18719" s="408">
        <v>0.13578000000000001</v>
      </c>
      <c r="E18719" s="408">
        <v>0.13578000000000001</v>
      </c>
      <c r="F18719" s="409">
        <v>45912.267256944448</v>
      </c>
      <c r="G18719" s="408">
        <v>386</v>
      </c>
    </row>
    <row r="18720" spans="1:7" ht="15" x14ac:dyDescent="0.2">
      <c r="A18720" s="407" t="s">
        <v>29583</v>
      </c>
      <c r="B18720" s="407" t="s">
        <v>29584</v>
      </c>
      <c r="C18720" s="408">
        <v>0</v>
      </c>
      <c r="D18720" s="408">
        <v>8.5300000000000001E-2</v>
      </c>
      <c r="E18720" s="408">
        <v>8.5300000000000001E-2</v>
      </c>
      <c r="F18720" s="409">
        <v>44683.967048611114</v>
      </c>
      <c r="G18720" s="408">
        <v>0</v>
      </c>
    </row>
    <row r="18721" spans="1:7" ht="15" x14ac:dyDescent="0.2">
      <c r="A18721" s="407" t="s">
        <v>29585</v>
      </c>
      <c r="B18721" s="407" t="s">
        <v>29586</v>
      </c>
      <c r="C18721" s="408">
        <v>0</v>
      </c>
      <c r="D18721" s="408">
        <v>0.1638</v>
      </c>
      <c r="E18721" s="408">
        <v>0.1638</v>
      </c>
      <c r="F18721" s="409">
        <v>44683.966979166667</v>
      </c>
      <c r="G18721" s="408">
        <v>0</v>
      </c>
    </row>
    <row r="18722" spans="1:7" ht="15" x14ac:dyDescent="0.2">
      <c r="A18722" s="407" t="s">
        <v>29587</v>
      </c>
      <c r="B18722" s="407" t="s">
        <v>29588</v>
      </c>
      <c r="C18722" s="408">
        <v>0</v>
      </c>
      <c r="D18722" s="408">
        <v>0.1905</v>
      </c>
      <c r="E18722" s="408">
        <v>0.1905</v>
      </c>
      <c r="F18722" s="409">
        <v>44683.966886574075</v>
      </c>
      <c r="G18722" s="408">
        <v>0</v>
      </c>
    </row>
    <row r="18723" spans="1:7" ht="15" x14ac:dyDescent="0.2">
      <c r="A18723" s="407" t="s">
        <v>29589</v>
      </c>
      <c r="B18723" s="407" t="s">
        <v>29590</v>
      </c>
      <c r="C18723" s="408">
        <v>0</v>
      </c>
      <c r="D18723" s="408">
        <v>0.1996</v>
      </c>
      <c r="E18723" s="408">
        <v>0.1996</v>
      </c>
      <c r="F18723" s="409">
        <v>44683.966782407406</v>
      </c>
      <c r="G18723" s="408">
        <v>0</v>
      </c>
    </row>
    <row r="18724" spans="1:7" ht="15" x14ac:dyDescent="0.2">
      <c r="A18724" s="407" t="s">
        <v>29591</v>
      </c>
      <c r="B18724" s="407" t="s">
        <v>29592</v>
      </c>
      <c r="C18724" s="408">
        <v>0</v>
      </c>
      <c r="D18724" s="408">
        <v>0.75160000000000005</v>
      </c>
      <c r="E18724" s="408">
        <v>0.75160000000000005</v>
      </c>
      <c r="F18724" s="409">
        <v>44683.966631944444</v>
      </c>
      <c r="G18724" s="408">
        <v>0</v>
      </c>
    </row>
    <row r="18725" spans="1:7" ht="15" x14ac:dyDescent="0.2">
      <c r="A18725" s="407" t="s">
        <v>29593</v>
      </c>
      <c r="B18725" s="407" t="s">
        <v>29594</v>
      </c>
      <c r="C18725" s="408">
        <v>0</v>
      </c>
      <c r="D18725" s="408">
        <v>3.9E-2</v>
      </c>
      <c r="E18725" s="408">
        <v>3.9E-2</v>
      </c>
      <c r="F18725" s="409">
        <v>44867.375173611108</v>
      </c>
      <c r="G18725" s="408">
        <v>0</v>
      </c>
    </row>
    <row r="18726" spans="1:7" ht="15" x14ac:dyDescent="0.2">
      <c r="A18726" s="407" t="s">
        <v>29595</v>
      </c>
      <c r="B18726" s="407" t="s">
        <v>29596</v>
      </c>
      <c r="C18726" s="408">
        <v>0</v>
      </c>
      <c r="D18726" s="408">
        <v>0.11390769230769231</v>
      </c>
      <c r="E18726" s="408">
        <v>0.11390769230769231</v>
      </c>
      <c r="F18726" s="409">
        <v>44683.966435185182</v>
      </c>
      <c r="G18726" s="408">
        <v>45</v>
      </c>
    </row>
    <row r="18727" spans="1:7" ht="15" x14ac:dyDescent="0.2">
      <c r="A18727" s="407" t="s">
        <v>29597</v>
      </c>
      <c r="B18727" s="407" t="s">
        <v>29598</v>
      </c>
      <c r="C18727" s="408">
        <v>0</v>
      </c>
      <c r="D18727" s="408">
        <v>0.16</v>
      </c>
      <c r="E18727" s="408">
        <v>0.16</v>
      </c>
      <c r="F18727" s="409">
        <v>44683.966307870367</v>
      </c>
      <c r="G18727" s="408">
        <v>0</v>
      </c>
    </row>
    <row r="18728" spans="1:7" ht="15" x14ac:dyDescent="0.2">
      <c r="A18728" s="407" t="s">
        <v>29599</v>
      </c>
      <c r="B18728" s="407" t="s">
        <v>29600</v>
      </c>
      <c r="C18728" s="408">
        <v>0</v>
      </c>
      <c r="D18728" s="408">
        <v>0.13</v>
      </c>
      <c r="E18728" s="408">
        <v>0.13</v>
      </c>
      <c r="F18728" s="409">
        <v>46087.577523148146</v>
      </c>
      <c r="G18728" s="408">
        <v>0</v>
      </c>
    </row>
    <row r="18729" spans="1:7" ht="15" x14ac:dyDescent="0.25">
      <c r="A18729" s="407" t="s">
        <v>39237</v>
      </c>
      <c r="B18729" s="407" t="s">
        <v>39238</v>
      </c>
      <c r="C18729" s="406"/>
      <c r="D18729" s="408">
        <v>0.22650000000000001</v>
      </c>
      <c r="E18729" s="408">
        <v>0.22650000000000001</v>
      </c>
      <c r="F18729" s="409">
        <v>44683.966145833336</v>
      </c>
      <c r="G18729" s="408">
        <v>0</v>
      </c>
    </row>
    <row r="18730" spans="1:7" ht="15" x14ac:dyDescent="0.25">
      <c r="A18730" s="407" t="s">
        <v>39239</v>
      </c>
      <c r="B18730" s="407" t="s">
        <v>39240</v>
      </c>
      <c r="C18730" s="406"/>
      <c r="D18730" s="406"/>
      <c r="E18730" s="406"/>
      <c r="F18730" s="409">
        <v>44683.966053240743</v>
      </c>
      <c r="G18730" s="408">
        <v>0</v>
      </c>
    </row>
    <row r="18731" spans="1:7" ht="15" x14ac:dyDescent="0.2">
      <c r="A18731" s="407" t="s">
        <v>29601</v>
      </c>
      <c r="B18731" s="407" t="s">
        <v>29602</v>
      </c>
      <c r="C18731" s="408">
        <v>0</v>
      </c>
      <c r="D18731" s="408">
        <v>0.2331</v>
      </c>
      <c r="E18731" s="408">
        <v>0.2331</v>
      </c>
      <c r="F18731" s="409">
        <v>44867.374178240738</v>
      </c>
      <c r="G18731" s="408">
        <v>0</v>
      </c>
    </row>
    <row r="18732" spans="1:7" ht="15" x14ac:dyDescent="0.2">
      <c r="A18732" s="407" t="s">
        <v>29603</v>
      </c>
      <c r="B18732" s="407" t="s">
        <v>29604</v>
      </c>
      <c r="C18732" s="408">
        <v>0</v>
      </c>
      <c r="D18732" s="408">
        <v>0.1052</v>
      </c>
      <c r="E18732" s="408">
        <v>0.1052</v>
      </c>
      <c r="F18732" s="409">
        <v>45910.270358796297</v>
      </c>
      <c r="G18732" s="408">
        <v>0</v>
      </c>
    </row>
    <row r="18733" spans="1:7" ht="15" x14ac:dyDescent="0.2">
      <c r="A18733" s="407" t="s">
        <v>29605</v>
      </c>
      <c r="B18733" s="407" t="s">
        <v>29606</v>
      </c>
      <c r="C18733" s="408">
        <v>0</v>
      </c>
      <c r="D18733" s="408">
        <v>0.14399999999999999</v>
      </c>
      <c r="E18733" s="408">
        <v>0.14399999999999999</v>
      </c>
      <c r="F18733" s="409">
        <v>44867.373506944445</v>
      </c>
      <c r="G18733" s="408">
        <v>0</v>
      </c>
    </row>
    <row r="18734" spans="1:7" ht="15" x14ac:dyDescent="0.2">
      <c r="A18734" s="407" t="s">
        <v>29607</v>
      </c>
      <c r="B18734" s="407" t="s">
        <v>29608</v>
      </c>
      <c r="C18734" s="408">
        <v>0</v>
      </c>
      <c r="D18734" s="408">
        <v>0.22339999999999999</v>
      </c>
      <c r="E18734" s="408">
        <v>0.22339999999999999</v>
      </c>
      <c r="F18734" s="409">
        <v>44683.965613425928</v>
      </c>
      <c r="G18734" s="408">
        <v>0</v>
      </c>
    </row>
    <row r="18735" spans="1:7" ht="15" x14ac:dyDescent="0.25">
      <c r="A18735" s="407" t="s">
        <v>29609</v>
      </c>
      <c r="B18735" s="407" t="s">
        <v>29610</v>
      </c>
      <c r="C18735" s="406"/>
      <c r="D18735" s="408">
        <v>6.1400000000000003E-2</v>
      </c>
      <c r="E18735" s="408">
        <v>6.1400000000000003E-2</v>
      </c>
      <c r="F18735" s="409">
        <v>44683.965497685182</v>
      </c>
      <c r="G18735" s="408">
        <v>0</v>
      </c>
    </row>
    <row r="18736" spans="1:7" ht="15" x14ac:dyDescent="0.2">
      <c r="A18736" s="407" t="s">
        <v>29611</v>
      </c>
      <c r="B18736" s="407" t="s">
        <v>29612</v>
      </c>
      <c r="C18736" s="408">
        <v>0</v>
      </c>
      <c r="D18736" s="408">
        <v>0.33079999999999998</v>
      </c>
      <c r="E18736" s="408">
        <v>0.33079999999999998</v>
      </c>
      <c r="F18736" s="409">
        <v>45889.336087962962</v>
      </c>
      <c r="G18736" s="408">
        <v>0</v>
      </c>
    </row>
    <row r="18737" spans="1:7" ht="15" x14ac:dyDescent="0.2">
      <c r="A18737" s="407" t="s">
        <v>29613</v>
      </c>
      <c r="B18737" s="407" t="s">
        <v>29614</v>
      </c>
      <c r="C18737" s="408">
        <v>0</v>
      </c>
      <c r="D18737" s="408">
        <v>0.37119999999999997</v>
      </c>
      <c r="E18737" s="408">
        <v>0.37119999999999997</v>
      </c>
      <c r="F18737" s="409">
        <v>45947.266944444447</v>
      </c>
      <c r="G18737" s="408">
        <v>0</v>
      </c>
    </row>
    <row r="18738" spans="1:7" ht="15" x14ac:dyDescent="0.25">
      <c r="A18738" s="407" t="s">
        <v>29615</v>
      </c>
      <c r="B18738" s="407" t="s">
        <v>29616</v>
      </c>
      <c r="C18738" s="406"/>
      <c r="D18738" s="408">
        <v>9.1999999999999998E-2</v>
      </c>
      <c r="E18738" s="408">
        <v>9.1999999999999998E-2</v>
      </c>
      <c r="F18738" s="409">
        <v>43965.509259259263</v>
      </c>
      <c r="G18738" s="408">
        <v>0</v>
      </c>
    </row>
    <row r="18739" spans="1:7" ht="15" x14ac:dyDescent="0.25">
      <c r="A18739" s="407" t="s">
        <v>29617</v>
      </c>
      <c r="B18739" s="407" t="s">
        <v>29618</v>
      </c>
      <c r="C18739" s="406"/>
      <c r="D18739" s="408">
        <v>0.01</v>
      </c>
      <c r="E18739" s="408">
        <v>0.01</v>
      </c>
      <c r="F18739" s="409">
        <v>43965.509409722225</v>
      </c>
      <c r="G18739" s="408">
        <v>0</v>
      </c>
    </row>
    <row r="18740" spans="1:7" ht="15" x14ac:dyDescent="0.25">
      <c r="A18740" s="407" t="s">
        <v>29619</v>
      </c>
      <c r="B18740" s="407" t="s">
        <v>29620</v>
      </c>
      <c r="C18740" s="406"/>
      <c r="D18740" s="408">
        <v>3.1699999999999999E-2</v>
      </c>
      <c r="E18740" s="408">
        <v>3.1699999999999999E-2</v>
      </c>
      <c r="F18740" s="409">
        <v>43032.669456018521</v>
      </c>
      <c r="G18740" s="408">
        <v>0</v>
      </c>
    </row>
    <row r="18741" spans="1:7" ht="15" x14ac:dyDescent="0.2">
      <c r="A18741" s="407" t="s">
        <v>29621</v>
      </c>
      <c r="B18741" s="407" t="s">
        <v>29622</v>
      </c>
      <c r="C18741" s="408">
        <v>0</v>
      </c>
      <c r="D18741" s="408">
        <v>4.2999999999999997E-2</v>
      </c>
      <c r="E18741" s="408">
        <v>4.2999999999999997E-2</v>
      </c>
      <c r="F18741" s="409">
        <v>45930.635682870372</v>
      </c>
      <c r="G18741" s="408">
        <v>0</v>
      </c>
    </row>
    <row r="18742" spans="1:7" ht="15" x14ac:dyDescent="0.2">
      <c r="A18742" s="407" t="s">
        <v>29623</v>
      </c>
      <c r="B18742" s="407" t="s">
        <v>29624</v>
      </c>
      <c r="C18742" s="408">
        <v>0</v>
      </c>
      <c r="D18742" s="408">
        <v>0.06</v>
      </c>
      <c r="E18742" s="408">
        <v>0.06</v>
      </c>
      <c r="F18742" s="409">
        <v>43032.669490740744</v>
      </c>
      <c r="G18742" s="408">
        <v>0</v>
      </c>
    </row>
    <row r="18743" spans="1:7" ht="15" x14ac:dyDescent="0.25">
      <c r="A18743" s="407" t="s">
        <v>29625</v>
      </c>
      <c r="B18743" s="407" t="s">
        <v>29626</v>
      </c>
      <c r="C18743" s="406"/>
      <c r="D18743" s="408">
        <v>0.1366</v>
      </c>
      <c r="E18743" s="408">
        <v>0.1366</v>
      </c>
      <c r="F18743" s="409">
        <v>43032.66951388889</v>
      </c>
      <c r="G18743" s="408">
        <v>0</v>
      </c>
    </row>
    <row r="18744" spans="1:7" ht="15" x14ac:dyDescent="0.2">
      <c r="A18744" s="407" t="s">
        <v>29627</v>
      </c>
      <c r="B18744" s="407" t="s">
        <v>29628</v>
      </c>
      <c r="C18744" s="408">
        <v>0</v>
      </c>
      <c r="D18744" s="408">
        <v>0.70199999999999996</v>
      </c>
      <c r="E18744" s="408">
        <v>0.70199999999999996</v>
      </c>
      <c r="F18744" s="409">
        <v>44035.40828703704</v>
      </c>
      <c r="G18744" s="408">
        <v>66</v>
      </c>
    </row>
    <row r="18745" spans="1:7" ht="15" x14ac:dyDescent="0.2">
      <c r="A18745" s="407" t="s">
        <v>29629</v>
      </c>
      <c r="B18745" s="407" t="s">
        <v>29630</v>
      </c>
      <c r="C18745" s="408">
        <v>0</v>
      </c>
      <c r="D18745" s="408">
        <v>7.5700000000000003E-2</v>
      </c>
      <c r="E18745" s="408">
        <v>7.5700000000000003E-2</v>
      </c>
      <c r="F18745" s="409">
        <v>43032.669537037036</v>
      </c>
      <c r="G18745" s="408">
        <v>0</v>
      </c>
    </row>
    <row r="18746" spans="1:7" ht="15" x14ac:dyDescent="0.2">
      <c r="A18746" s="407" t="s">
        <v>29631</v>
      </c>
      <c r="B18746" s="407" t="s">
        <v>29632</v>
      </c>
      <c r="C18746" s="408">
        <v>0</v>
      </c>
      <c r="D18746" s="408">
        <v>0.11083083701744778</v>
      </c>
      <c r="E18746" s="408">
        <v>0.11083083701744778</v>
      </c>
      <c r="F18746" s="409">
        <v>44978.407546296294</v>
      </c>
      <c r="G18746" s="408">
        <v>2708</v>
      </c>
    </row>
    <row r="18747" spans="1:7" ht="15" x14ac:dyDescent="0.2">
      <c r="A18747" s="407" t="s">
        <v>29633</v>
      </c>
      <c r="B18747" s="407" t="s">
        <v>29634</v>
      </c>
      <c r="C18747" s="408">
        <v>0</v>
      </c>
      <c r="D18747" s="408">
        <v>4.58E-2</v>
      </c>
      <c r="E18747" s="408">
        <v>4.58E-2</v>
      </c>
      <c r="F18747" s="409">
        <v>43032.669571759259</v>
      </c>
      <c r="G18747" s="408">
        <v>0</v>
      </c>
    </row>
    <row r="18748" spans="1:7" ht="15" x14ac:dyDescent="0.2">
      <c r="A18748" s="407" t="s">
        <v>29635</v>
      </c>
      <c r="B18748" s="407" t="s">
        <v>29636</v>
      </c>
      <c r="C18748" s="408">
        <v>0</v>
      </c>
      <c r="D18748" s="408">
        <v>3.5700000000000003E-2</v>
      </c>
      <c r="E18748" s="408">
        <v>3.5700000000000003E-2</v>
      </c>
      <c r="F18748" s="409">
        <v>44881.334282407406</v>
      </c>
      <c r="G18748" s="408">
        <v>0</v>
      </c>
    </row>
    <row r="18749" spans="1:7" ht="15" x14ac:dyDescent="0.2">
      <c r="A18749" s="407" t="s">
        <v>29637</v>
      </c>
      <c r="B18749" s="407" t="s">
        <v>29638</v>
      </c>
      <c r="C18749" s="408">
        <v>0</v>
      </c>
      <c r="D18749" s="408">
        <v>7.3400000000000007E-2</v>
      </c>
      <c r="E18749" s="408">
        <v>7.3400000000000007E-2</v>
      </c>
      <c r="F18749" s="409">
        <v>43032.669606481482</v>
      </c>
      <c r="G18749" s="408">
        <v>0</v>
      </c>
    </row>
    <row r="18750" spans="1:7" ht="15" x14ac:dyDescent="0.2">
      <c r="A18750" s="407" t="s">
        <v>29639</v>
      </c>
      <c r="B18750" s="407" t="s">
        <v>29640</v>
      </c>
      <c r="C18750" s="408">
        <v>0</v>
      </c>
      <c r="D18750" s="408">
        <v>0.11070000000000001</v>
      </c>
      <c r="E18750" s="408">
        <v>0.11070000000000001</v>
      </c>
      <c r="F18750" s="409">
        <v>43032.669629629629</v>
      </c>
      <c r="G18750" s="408">
        <v>0</v>
      </c>
    </row>
    <row r="18751" spans="1:7" ht="15" x14ac:dyDescent="0.2">
      <c r="A18751" s="407" t="s">
        <v>29641</v>
      </c>
      <c r="B18751" s="407" t="s">
        <v>29642</v>
      </c>
      <c r="C18751" s="408">
        <v>0</v>
      </c>
      <c r="D18751" s="408">
        <v>0.12</v>
      </c>
      <c r="E18751" s="408">
        <v>0.12</v>
      </c>
      <c r="F18751" s="409">
        <v>43032.669699074075</v>
      </c>
      <c r="G18751" s="408">
        <v>0</v>
      </c>
    </row>
    <row r="18752" spans="1:7" ht="15" x14ac:dyDescent="0.2">
      <c r="A18752" s="407" t="s">
        <v>29643</v>
      </c>
      <c r="B18752" s="407" t="s">
        <v>29644</v>
      </c>
      <c r="C18752" s="408">
        <v>0</v>
      </c>
      <c r="D18752" s="408">
        <v>2.0299999999999998</v>
      </c>
      <c r="E18752" s="408">
        <v>2.0299999999999998</v>
      </c>
      <c r="F18752" s="409">
        <v>44881.479872685188</v>
      </c>
      <c r="G18752" s="408">
        <v>0</v>
      </c>
    </row>
    <row r="18753" spans="1:7" ht="15" x14ac:dyDescent="0.2">
      <c r="A18753" s="407" t="s">
        <v>29645</v>
      </c>
      <c r="B18753" s="407" t="s">
        <v>29646</v>
      </c>
      <c r="C18753" s="408">
        <v>0</v>
      </c>
      <c r="D18753" s="408">
        <v>0.26590000000000003</v>
      </c>
      <c r="E18753" s="408">
        <v>0.26590000000000003</v>
      </c>
      <c r="F18753" s="409">
        <v>45930.637314814812</v>
      </c>
      <c r="G18753" s="408">
        <v>0</v>
      </c>
    </row>
    <row r="18754" spans="1:7" ht="15" x14ac:dyDescent="0.2">
      <c r="A18754" s="407" t="s">
        <v>29647</v>
      </c>
      <c r="B18754" s="407" t="s">
        <v>29648</v>
      </c>
      <c r="C18754" s="408">
        <v>0</v>
      </c>
      <c r="D18754" s="408">
        <v>0.13100000000000001</v>
      </c>
      <c r="E18754" s="408">
        <v>0.13100000000000001</v>
      </c>
      <c r="F18754" s="409">
        <v>45203.495636574073</v>
      </c>
      <c r="G18754" s="408">
        <v>475</v>
      </c>
    </row>
    <row r="18755" spans="1:7" ht="15" x14ac:dyDescent="0.2">
      <c r="A18755" s="407" t="s">
        <v>29649</v>
      </c>
      <c r="B18755" s="407" t="s">
        <v>29650</v>
      </c>
      <c r="C18755" s="408">
        <v>0</v>
      </c>
      <c r="D18755" s="408">
        <v>0.4</v>
      </c>
      <c r="E18755" s="408">
        <v>0.4</v>
      </c>
      <c r="F18755" s="409">
        <v>45677.459837962961</v>
      </c>
      <c r="G18755" s="408">
        <v>0</v>
      </c>
    </row>
    <row r="18756" spans="1:7" ht="15" x14ac:dyDescent="0.25">
      <c r="A18756" s="407" t="s">
        <v>39241</v>
      </c>
      <c r="B18756" s="407" t="s">
        <v>39242</v>
      </c>
      <c r="C18756" s="406"/>
      <c r="D18756" s="408">
        <v>9.9700000000000006</v>
      </c>
      <c r="E18756" s="408">
        <v>9.9700000000000006</v>
      </c>
      <c r="F18756" s="409">
        <v>43032.669768518521</v>
      </c>
      <c r="G18756" s="408">
        <v>0</v>
      </c>
    </row>
    <row r="18757" spans="1:7" ht="15" x14ac:dyDescent="0.2">
      <c r="A18757" s="407" t="s">
        <v>29651</v>
      </c>
      <c r="B18757" s="407" t="s">
        <v>29652</v>
      </c>
      <c r="C18757" s="408">
        <v>0</v>
      </c>
      <c r="D18757" s="408">
        <v>1.06</v>
      </c>
      <c r="E18757" s="408">
        <v>1.06</v>
      </c>
      <c r="F18757" s="409">
        <v>43343.551365740743</v>
      </c>
      <c r="G18757" s="408">
        <v>0</v>
      </c>
    </row>
    <row r="18758" spans="1:7" ht="15" x14ac:dyDescent="0.2">
      <c r="A18758" s="407" t="s">
        <v>29653</v>
      </c>
      <c r="B18758" s="407" t="s">
        <v>29654</v>
      </c>
      <c r="C18758" s="408">
        <v>0</v>
      </c>
      <c r="D18758" s="408">
        <v>0.2094</v>
      </c>
      <c r="E18758" s="408">
        <v>0.2094</v>
      </c>
      <c r="F18758" s="409">
        <v>43032.669791666667</v>
      </c>
      <c r="G18758" s="408">
        <v>0</v>
      </c>
    </row>
    <row r="18759" spans="1:7" ht="15" x14ac:dyDescent="0.25">
      <c r="A18759" s="407" t="s">
        <v>29655</v>
      </c>
      <c r="B18759" s="407" t="s">
        <v>29656</v>
      </c>
      <c r="C18759" s="406"/>
      <c r="D18759" s="408">
        <v>0.31</v>
      </c>
      <c r="E18759" s="408">
        <v>0.31</v>
      </c>
      <c r="F18759" s="409">
        <v>43032.669814814813</v>
      </c>
      <c r="G18759" s="408">
        <v>0</v>
      </c>
    </row>
    <row r="18760" spans="1:7" ht="15" x14ac:dyDescent="0.2">
      <c r="A18760" s="407" t="s">
        <v>29657</v>
      </c>
      <c r="B18760" s="407" t="s">
        <v>29658</v>
      </c>
      <c r="C18760" s="408">
        <v>0</v>
      </c>
      <c r="D18760" s="408">
        <v>0.24840000000000001</v>
      </c>
      <c r="E18760" s="408">
        <v>0.24840000000000001</v>
      </c>
      <c r="F18760" s="409">
        <v>44516.433391203704</v>
      </c>
      <c r="G18760" s="408">
        <v>0</v>
      </c>
    </row>
    <row r="18761" spans="1:7" ht="15" x14ac:dyDescent="0.25">
      <c r="A18761" s="407" t="s">
        <v>29659</v>
      </c>
      <c r="B18761" s="407" t="s">
        <v>29660</v>
      </c>
      <c r="C18761" s="406"/>
      <c r="D18761" s="408">
        <v>3.12</v>
      </c>
      <c r="E18761" s="408">
        <v>3.12</v>
      </c>
      <c r="F18761" s="406"/>
      <c r="G18761" s="408">
        <v>0</v>
      </c>
    </row>
    <row r="18762" spans="1:7" ht="15" x14ac:dyDescent="0.2">
      <c r="A18762" s="407" t="s">
        <v>39243</v>
      </c>
      <c r="B18762" s="407" t="s">
        <v>39244</v>
      </c>
      <c r="C18762" s="408">
        <v>0</v>
      </c>
      <c r="D18762" s="408">
        <v>7.3999999999999996E-2</v>
      </c>
      <c r="E18762" s="408">
        <v>7.3999999999999996E-2</v>
      </c>
      <c r="F18762" s="409">
        <v>43032.66983796296</v>
      </c>
      <c r="G18762" s="408">
        <v>0</v>
      </c>
    </row>
    <row r="18763" spans="1:7" ht="15" x14ac:dyDescent="0.2">
      <c r="A18763" s="407" t="s">
        <v>29661</v>
      </c>
      <c r="B18763" s="407" t="s">
        <v>29662</v>
      </c>
      <c r="C18763" s="408">
        <v>0</v>
      </c>
      <c r="D18763" s="408">
        <v>0.184</v>
      </c>
      <c r="E18763" s="408">
        <v>0.184</v>
      </c>
      <c r="F18763" s="409">
        <v>45677.461759259262</v>
      </c>
      <c r="G18763" s="408">
        <v>0</v>
      </c>
    </row>
    <row r="18764" spans="1:7" ht="15" x14ac:dyDescent="0.25">
      <c r="A18764" s="407" t="s">
        <v>29663</v>
      </c>
      <c r="B18764" s="407" t="s">
        <v>29664</v>
      </c>
      <c r="C18764" s="406"/>
      <c r="D18764" s="408">
        <v>743.73</v>
      </c>
      <c r="E18764" s="408">
        <v>743.73</v>
      </c>
      <c r="F18764" s="409">
        <v>43032.669872685183</v>
      </c>
      <c r="G18764" s="408">
        <v>0</v>
      </c>
    </row>
    <row r="18765" spans="1:7" ht="15" x14ac:dyDescent="0.2">
      <c r="A18765" s="407" t="s">
        <v>29665</v>
      </c>
      <c r="B18765" s="407" t="s">
        <v>29666</v>
      </c>
      <c r="C18765" s="408">
        <v>0</v>
      </c>
      <c r="D18765" s="408">
        <v>1.07</v>
      </c>
      <c r="E18765" s="408">
        <v>1.07</v>
      </c>
      <c r="F18765" s="409">
        <v>43032.66988425926</v>
      </c>
      <c r="G18765" s="408">
        <v>0</v>
      </c>
    </row>
    <row r="18766" spans="1:7" ht="15" x14ac:dyDescent="0.2">
      <c r="A18766" s="407" t="s">
        <v>29667</v>
      </c>
      <c r="B18766" s="407" t="s">
        <v>29668</v>
      </c>
      <c r="C18766" s="408">
        <v>0</v>
      </c>
      <c r="D18766" s="408">
        <v>1.27</v>
      </c>
      <c r="E18766" s="408">
        <v>1.27</v>
      </c>
      <c r="F18766" s="409">
        <v>44881.335092592592</v>
      </c>
      <c r="G18766" s="408">
        <v>0</v>
      </c>
    </row>
    <row r="18767" spans="1:7" ht="15" x14ac:dyDescent="0.2">
      <c r="A18767" s="407" t="s">
        <v>29669</v>
      </c>
      <c r="B18767" s="407" t="s">
        <v>29670</v>
      </c>
      <c r="C18767" s="408">
        <v>0</v>
      </c>
      <c r="D18767" s="408">
        <v>2.0756000000000001</v>
      </c>
      <c r="E18767" s="408">
        <v>2.0756000000000001</v>
      </c>
      <c r="F18767" s="409">
        <v>46038.420787037037</v>
      </c>
      <c r="G18767" s="408">
        <v>29</v>
      </c>
    </row>
    <row r="18768" spans="1:7" ht="15" x14ac:dyDescent="0.2">
      <c r="A18768" s="407" t="s">
        <v>29671</v>
      </c>
      <c r="B18768" s="407" t="s">
        <v>29672</v>
      </c>
      <c r="C18768" s="408">
        <v>0</v>
      </c>
      <c r="D18768" s="408">
        <v>1.3520000000000001</v>
      </c>
      <c r="E18768" s="408">
        <v>1.3520000000000001</v>
      </c>
      <c r="F18768" s="409">
        <v>44035.40865740741</v>
      </c>
      <c r="G18768" s="408">
        <v>60</v>
      </c>
    </row>
    <row r="18769" spans="1:7" ht="15" x14ac:dyDescent="0.25">
      <c r="A18769" s="407" t="s">
        <v>29673</v>
      </c>
      <c r="B18769" s="407" t="s">
        <v>29674</v>
      </c>
      <c r="C18769" s="406"/>
      <c r="D18769" s="408">
        <v>0.06</v>
      </c>
      <c r="E18769" s="408">
        <v>0.06</v>
      </c>
      <c r="F18769" s="409">
        <v>43032.669930555552</v>
      </c>
      <c r="G18769" s="408">
        <v>0</v>
      </c>
    </row>
    <row r="18770" spans="1:7" ht="15" x14ac:dyDescent="0.2">
      <c r="A18770" s="407" t="s">
        <v>29675</v>
      </c>
      <c r="B18770" s="407" t="s">
        <v>29676</v>
      </c>
      <c r="C18770" s="408">
        <v>0</v>
      </c>
      <c r="D18770" s="408">
        <v>0.35</v>
      </c>
      <c r="E18770" s="408">
        <v>0.35</v>
      </c>
      <c r="F18770" s="409">
        <v>44978.422222222223</v>
      </c>
      <c r="G18770" s="408">
        <v>0</v>
      </c>
    </row>
    <row r="18771" spans="1:7" ht="15" x14ac:dyDescent="0.25">
      <c r="A18771" s="407" t="s">
        <v>29677</v>
      </c>
      <c r="B18771" s="407" t="s">
        <v>29678</v>
      </c>
      <c r="C18771" s="406"/>
      <c r="D18771" s="408">
        <v>4.2999999999999997E-2</v>
      </c>
      <c r="E18771" s="408">
        <v>4.2999999999999997E-2</v>
      </c>
      <c r="F18771" s="409">
        <v>44510.610706018517</v>
      </c>
      <c r="G18771" s="408">
        <v>0</v>
      </c>
    </row>
    <row r="18772" spans="1:7" ht="15" x14ac:dyDescent="0.25">
      <c r="A18772" s="407" t="s">
        <v>29679</v>
      </c>
      <c r="B18772" s="407" t="s">
        <v>29680</v>
      </c>
      <c r="C18772" s="406"/>
      <c r="D18772" s="408">
        <v>0.10199999999999999</v>
      </c>
      <c r="E18772" s="408">
        <v>0.10199999999999999</v>
      </c>
      <c r="F18772" s="409">
        <v>44978.4215625</v>
      </c>
      <c r="G18772" s="408">
        <v>0</v>
      </c>
    </row>
    <row r="18773" spans="1:7" ht="15" x14ac:dyDescent="0.25">
      <c r="A18773" s="407" t="s">
        <v>29681</v>
      </c>
      <c r="B18773" s="407" t="s">
        <v>29682</v>
      </c>
      <c r="C18773" s="406"/>
      <c r="D18773" s="408">
        <v>3.3</v>
      </c>
      <c r="E18773" s="408">
        <v>3.3</v>
      </c>
      <c r="F18773" s="409">
        <v>43032.669953703706</v>
      </c>
      <c r="G18773" s="408">
        <v>0</v>
      </c>
    </row>
    <row r="18774" spans="1:7" ht="15" x14ac:dyDescent="0.25">
      <c r="A18774" s="407" t="s">
        <v>29683</v>
      </c>
      <c r="B18774" s="407" t="s">
        <v>29684</v>
      </c>
      <c r="C18774" s="406"/>
      <c r="D18774" s="408">
        <v>0.2</v>
      </c>
      <c r="E18774" s="408">
        <v>0.2</v>
      </c>
      <c r="F18774" s="409">
        <v>44526.514351851853</v>
      </c>
      <c r="G18774" s="408">
        <v>0</v>
      </c>
    </row>
    <row r="18775" spans="1:7" ht="15" x14ac:dyDescent="0.25">
      <c r="A18775" s="407" t="s">
        <v>29685</v>
      </c>
      <c r="B18775" s="407" t="s">
        <v>29686</v>
      </c>
      <c r="C18775" s="406"/>
      <c r="D18775" s="408">
        <v>0.2</v>
      </c>
      <c r="E18775" s="408">
        <v>0.2</v>
      </c>
      <c r="F18775" s="409">
        <v>44526.514594907407</v>
      </c>
      <c r="G18775" s="408">
        <v>0</v>
      </c>
    </row>
    <row r="18776" spans="1:7" ht="15" x14ac:dyDescent="0.2">
      <c r="A18776" s="407" t="s">
        <v>29687</v>
      </c>
      <c r="B18776" s="407" t="s">
        <v>29688</v>
      </c>
      <c r="C18776" s="408">
        <v>0</v>
      </c>
      <c r="D18776" s="408">
        <v>0.97</v>
      </c>
      <c r="E18776" s="408">
        <v>0.97</v>
      </c>
      <c r="F18776" s="409">
        <v>45630.317511574074</v>
      </c>
      <c r="G18776" s="408">
        <v>0</v>
      </c>
    </row>
    <row r="18777" spans="1:7" ht="15" x14ac:dyDescent="0.2">
      <c r="A18777" s="407" t="s">
        <v>29689</v>
      </c>
      <c r="B18777" s="407" t="s">
        <v>29690</v>
      </c>
      <c r="C18777" s="408">
        <v>0</v>
      </c>
      <c r="D18777" s="408">
        <v>0.49</v>
      </c>
      <c r="E18777" s="408">
        <v>0.49</v>
      </c>
      <c r="F18777" s="409">
        <v>44530.572743055556</v>
      </c>
      <c r="G18777" s="408">
        <v>0</v>
      </c>
    </row>
    <row r="18778" spans="1:7" ht="15" x14ac:dyDescent="0.2">
      <c r="A18778" s="407" t="s">
        <v>39245</v>
      </c>
      <c r="B18778" s="407" t="s">
        <v>39246</v>
      </c>
      <c r="C18778" s="408">
        <v>0</v>
      </c>
      <c r="D18778" s="408">
        <v>0.122</v>
      </c>
      <c r="E18778" s="408">
        <v>0.122</v>
      </c>
      <c r="F18778" s="409">
        <v>43032.670023148145</v>
      </c>
      <c r="G18778" s="408">
        <v>0</v>
      </c>
    </row>
    <row r="18779" spans="1:7" ht="15" x14ac:dyDescent="0.2">
      <c r="A18779" s="407" t="s">
        <v>29691</v>
      </c>
      <c r="B18779" s="407" t="s">
        <v>29692</v>
      </c>
      <c r="C18779" s="408">
        <v>0</v>
      </c>
      <c r="D18779" s="408">
        <v>35.36</v>
      </c>
      <c r="E18779" s="408">
        <v>35.36</v>
      </c>
      <c r="F18779" s="409">
        <v>45730.424525462964</v>
      </c>
      <c r="G18779" s="408">
        <v>0</v>
      </c>
    </row>
    <row r="18780" spans="1:7" ht="15" x14ac:dyDescent="0.2">
      <c r="A18780" s="407" t="s">
        <v>29693</v>
      </c>
      <c r="B18780" s="407" t="s">
        <v>29694</v>
      </c>
      <c r="C18780" s="408">
        <v>0</v>
      </c>
      <c r="D18780" s="408">
        <v>0.34833333333333333</v>
      </c>
      <c r="E18780" s="408">
        <v>0.34833333333333333</v>
      </c>
      <c r="F18780" s="409">
        <v>45860.357442129629</v>
      </c>
      <c r="G18780" s="408">
        <v>0</v>
      </c>
    </row>
    <row r="18781" spans="1:7" ht="15" x14ac:dyDescent="0.2">
      <c r="A18781" s="407" t="s">
        <v>29695</v>
      </c>
      <c r="B18781" s="407" t="s">
        <v>29696</v>
      </c>
      <c r="C18781" s="408">
        <v>0</v>
      </c>
      <c r="D18781" s="408">
        <v>0.11</v>
      </c>
      <c r="E18781" s="408">
        <v>0.11</v>
      </c>
      <c r="F18781" s="409">
        <v>45930.637118055558</v>
      </c>
      <c r="G18781" s="408">
        <v>0</v>
      </c>
    </row>
    <row r="18782" spans="1:7" ht="15" x14ac:dyDescent="0.2">
      <c r="A18782" s="407" t="s">
        <v>29697</v>
      </c>
      <c r="B18782" s="407" t="s">
        <v>29698</v>
      </c>
      <c r="C18782" s="408">
        <v>0</v>
      </c>
      <c r="D18782" s="408">
        <v>6.8699999999999997E-2</v>
      </c>
      <c r="E18782" s="408">
        <v>6.8699999999999997E-2</v>
      </c>
      <c r="F18782" s="409">
        <v>45621.460613425923</v>
      </c>
      <c r="G18782" s="408">
        <v>0</v>
      </c>
    </row>
    <row r="18783" spans="1:7" ht="15" x14ac:dyDescent="0.2">
      <c r="A18783" s="407" t="s">
        <v>29699</v>
      </c>
      <c r="B18783" s="407" t="s">
        <v>29700</v>
      </c>
      <c r="C18783" s="408">
        <v>0</v>
      </c>
      <c r="D18783" s="408">
        <v>0.15</v>
      </c>
      <c r="E18783" s="408">
        <v>0.15</v>
      </c>
      <c r="F18783" s="409">
        <v>44701.429756944446</v>
      </c>
      <c r="G18783" s="408">
        <v>224</v>
      </c>
    </row>
    <row r="18784" spans="1:7" ht="15" x14ac:dyDescent="0.2">
      <c r="A18784" s="407" t="s">
        <v>39247</v>
      </c>
      <c r="B18784" s="407" t="s">
        <v>39248</v>
      </c>
      <c r="C18784" s="408">
        <v>0</v>
      </c>
      <c r="D18784" s="408">
        <v>0.2</v>
      </c>
      <c r="E18784" s="408">
        <v>0.2</v>
      </c>
      <c r="F18784" s="409">
        <v>44118.566111111111</v>
      </c>
      <c r="G18784" s="408">
        <v>0</v>
      </c>
    </row>
    <row r="18785" spans="1:7" ht="15" x14ac:dyDescent="0.2">
      <c r="A18785" s="407" t="s">
        <v>29701</v>
      </c>
      <c r="B18785" s="407" t="s">
        <v>29702</v>
      </c>
      <c r="C18785" s="408">
        <v>0</v>
      </c>
      <c r="D18785" s="408">
        <v>2.4662500000000001</v>
      </c>
      <c r="E18785" s="408">
        <v>2.4662500000000001</v>
      </c>
      <c r="F18785" s="409">
        <v>45474.436203703706</v>
      </c>
      <c r="G18785" s="408">
        <v>0</v>
      </c>
    </row>
    <row r="18786" spans="1:7" ht="15" x14ac:dyDescent="0.2">
      <c r="A18786" s="407" t="s">
        <v>39249</v>
      </c>
      <c r="B18786" s="407" t="s">
        <v>39250</v>
      </c>
      <c r="C18786" s="408">
        <v>0</v>
      </c>
      <c r="D18786" s="408">
        <v>0.23419999999999999</v>
      </c>
      <c r="E18786" s="408">
        <v>0.23419999999999999</v>
      </c>
      <c r="F18786" s="409">
        <v>44644.367789351854</v>
      </c>
      <c r="G18786" s="408">
        <v>0</v>
      </c>
    </row>
    <row r="18787" spans="1:7" ht="15" x14ac:dyDescent="0.25">
      <c r="A18787" s="407" t="s">
        <v>29703</v>
      </c>
      <c r="B18787" s="407" t="s">
        <v>29704</v>
      </c>
      <c r="C18787" s="406"/>
      <c r="D18787" s="408">
        <v>2.63</v>
      </c>
      <c r="E18787" s="408">
        <v>2.63</v>
      </c>
      <c r="F18787" s="406"/>
      <c r="G18787" s="408">
        <v>0</v>
      </c>
    </row>
    <row r="18788" spans="1:7" ht="15" x14ac:dyDescent="0.2">
      <c r="A18788" s="407" t="s">
        <v>29705</v>
      </c>
      <c r="B18788" s="407" t="s">
        <v>39251</v>
      </c>
      <c r="C18788" s="408">
        <v>0</v>
      </c>
      <c r="D18788" s="408">
        <v>3.7050000000000001</v>
      </c>
      <c r="E18788" s="408">
        <v>3.7050000000000001</v>
      </c>
      <c r="F18788" s="409">
        <v>45813.56827546296</v>
      </c>
      <c r="G18788" s="408">
        <v>0</v>
      </c>
    </row>
    <row r="18789" spans="1:7" ht="15" x14ac:dyDescent="0.2">
      <c r="A18789" s="407" t="s">
        <v>29706</v>
      </c>
      <c r="B18789" s="407" t="s">
        <v>29707</v>
      </c>
      <c r="C18789" s="408">
        <v>0</v>
      </c>
      <c r="D18789" s="408">
        <v>2.02</v>
      </c>
      <c r="E18789" s="408">
        <v>2.02</v>
      </c>
      <c r="F18789" s="409">
        <v>43032.670092592591</v>
      </c>
      <c r="G18789" s="408">
        <v>0</v>
      </c>
    </row>
    <row r="18790" spans="1:7" ht="15" x14ac:dyDescent="0.2">
      <c r="A18790" s="407" t="s">
        <v>29708</v>
      </c>
      <c r="B18790" s="407" t="s">
        <v>29709</v>
      </c>
      <c r="C18790" s="408">
        <v>0</v>
      </c>
      <c r="D18790" s="408">
        <v>1.98</v>
      </c>
      <c r="E18790" s="408">
        <v>1.98</v>
      </c>
      <c r="F18790" s="409">
        <v>44523.565150462964</v>
      </c>
      <c r="G18790" s="408">
        <v>0</v>
      </c>
    </row>
    <row r="18791" spans="1:7" ht="15" x14ac:dyDescent="0.2">
      <c r="A18791" s="407" t="s">
        <v>29710</v>
      </c>
      <c r="B18791" s="407" t="s">
        <v>40442</v>
      </c>
      <c r="C18791" s="408">
        <v>0</v>
      </c>
      <c r="D18791" s="408">
        <v>43.38</v>
      </c>
      <c r="E18791" s="408">
        <v>43.38</v>
      </c>
      <c r="F18791" s="409">
        <v>46041.477164351854</v>
      </c>
      <c r="G18791" s="408">
        <v>0</v>
      </c>
    </row>
    <row r="18792" spans="1:7" ht="15" x14ac:dyDescent="0.25">
      <c r="A18792" s="407" t="s">
        <v>29711</v>
      </c>
      <c r="B18792" s="407" t="s">
        <v>29712</v>
      </c>
      <c r="C18792" s="406"/>
      <c r="D18792" s="408">
        <v>41.93</v>
      </c>
      <c r="E18792" s="408">
        <v>41.93</v>
      </c>
      <c r="F18792" s="409">
        <v>43032.670127314814</v>
      </c>
      <c r="G18792" s="408">
        <v>0</v>
      </c>
    </row>
    <row r="18793" spans="1:7" ht="15" x14ac:dyDescent="0.25">
      <c r="A18793" s="407" t="s">
        <v>29713</v>
      </c>
      <c r="B18793" s="407" t="s">
        <v>29714</v>
      </c>
      <c r="C18793" s="406"/>
      <c r="D18793" s="408">
        <v>0.56000000000000005</v>
      </c>
      <c r="E18793" s="408">
        <v>0.56000000000000005</v>
      </c>
      <c r="F18793" s="409">
        <v>44511.661041666666</v>
      </c>
      <c r="G18793" s="408">
        <v>0</v>
      </c>
    </row>
    <row r="18794" spans="1:7" ht="15" x14ac:dyDescent="0.25">
      <c r="A18794" s="407" t="s">
        <v>29715</v>
      </c>
      <c r="B18794" s="407" t="s">
        <v>29716</v>
      </c>
      <c r="C18794" s="406"/>
      <c r="D18794" s="406"/>
      <c r="E18794" s="406"/>
      <c r="F18794" s="409">
        <v>44526.510960648149</v>
      </c>
      <c r="G18794" s="408">
        <v>0</v>
      </c>
    </row>
    <row r="18795" spans="1:7" ht="15" x14ac:dyDescent="0.25">
      <c r="A18795" s="407" t="s">
        <v>29717</v>
      </c>
      <c r="B18795" s="407" t="s">
        <v>29718</v>
      </c>
      <c r="C18795" s="406"/>
      <c r="D18795" s="408">
        <v>5.32</v>
      </c>
      <c r="E18795" s="408">
        <v>5.32</v>
      </c>
      <c r="F18795" s="409">
        <v>43032.670162037037</v>
      </c>
      <c r="G18795" s="408">
        <v>0</v>
      </c>
    </row>
    <row r="18796" spans="1:7" ht="15" x14ac:dyDescent="0.25">
      <c r="A18796" s="407" t="s">
        <v>29719</v>
      </c>
      <c r="B18796" s="407" t="s">
        <v>29720</v>
      </c>
      <c r="C18796" s="406"/>
      <c r="D18796" s="408">
        <v>8.56</v>
      </c>
      <c r="E18796" s="408">
        <v>8.56</v>
      </c>
      <c r="F18796" s="409">
        <v>43032.670243055552</v>
      </c>
      <c r="G18796" s="408">
        <v>0</v>
      </c>
    </row>
    <row r="18797" spans="1:7" ht="15" x14ac:dyDescent="0.25">
      <c r="A18797" s="407" t="s">
        <v>29721</v>
      </c>
      <c r="B18797" s="407" t="s">
        <v>29722</v>
      </c>
      <c r="C18797" s="406"/>
      <c r="D18797" s="408">
        <v>2.81</v>
      </c>
      <c r="E18797" s="408">
        <v>2.81</v>
      </c>
      <c r="F18797" s="409">
        <v>44523.595300925925</v>
      </c>
      <c r="G18797" s="408">
        <v>0</v>
      </c>
    </row>
    <row r="18798" spans="1:7" ht="15" x14ac:dyDescent="0.25">
      <c r="A18798" s="407" t="s">
        <v>29723</v>
      </c>
      <c r="B18798" s="407" t="s">
        <v>29724</v>
      </c>
      <c r="C18798" s="406"/>
      <c r="D18798" s="408">
        <v>0.01</v>
      </c>
      <c r="E18798" s="408">
        <v>0.01</v>
      </c>
      <c r="F18798" s="409">
        <v>43032.670300925929</v>
      </c>
      <c r="G18798" s="408">
        <v>0</v>
      </c>
    </row>
    <row r="18799" spans="1:7" ht="15" x14ac:dyDescent="0.2">
      <c r="A18799" s="407" t="s">
        <v>29725</v>
      </c>
      <c r="B18799" s="407" t="s">
        <v>29726</v>
      </c>
      <c r="C18799" s="408">
        <v>0</v>
      </c>
      <c r="D18799" s="408">
        <v>1.3</v>
      </c>
      <c r="E18799" s="408">
        <v>1.3</v>
      </c>
      <c r="F18799" s="409">
        <v>44881.43204861111</v>
      </c>
      <c r="G18799" s="408">
        <v>0</v>
      </c>
    </row>
    <row r="18800" spans="1:7" ht="15" x14ac:dyDescent="0.25">
      <c r="A18800" s="407" t="s">
        <v>29727</v>
      </c>
      <c r="B18800" s="407" t="s">
        <v>29728</v>
      </c>
      <c r="C18800" s="406"/>
      <c r="D18800" s="408">
        <v>1.96</v>
      </c>
      <c r="E18800" s="408">
        <v>1.96</v>
      </c>
      <c r="F18800" s="409">
        <v>43032.670324074075</v>
      </c>
      <c r="G18800" s="408">
        <v>0</v>
      </c>
    </row>
    <row r="18801" spans="1:7" ht="15" x14ac:dyDescent="0.25">
      <c r="A18801" s="407" t="s">
        <v>29729</v>
      </c>
      <c r="B18801" s="407" t="s">
        <v>29730</v>
      </c>
      <c r="C18801" s="406"/>
      <c r="D18801" s="408">
        <v>4.04</v>
      </c>
      <c r="E18801" s="408">
        <v>4.04</v>
      </c>
      <c r="F18801" s="409">
        <v>44517.592824074076</v>
      </c>
      <c r="G18801" s="408">
        <v>0</v>
      </c>
    </row>
    <row r="18802" spans="1:7" ht="15" x14ac:dyDescent="0.25">
      <c r="A18802" s="407" t="s">
        <v>29731</v>
      </c>
      <c r="B18802" s="407" t="s">
        <v>29732</v>
      </c>
      <c r="C18802" s="406"/>
      <c r="D18802" s="408">
        <v>1.35</v>
      </c>
      <c r="E18802" s="408">
        <v>1.35</v>
      </c>
      <c r="F18802" s="409">
        <v>43032.670347222222</v>
      </c>
      <c r="G18802" s="408">
        <v>0</v>
      </c>
    </row>
    <row r="18803" spans="1:7" ht="15" x14ac:dyDescent="0.25">
      <c r="A18803" s="407" t="s">
        <v>29733</v>
      </c>
      <c r="B18803" s="407" t="s">
        <v>29734</v>
      </c>
      <c r="C18803" s="406"/>
      <c r="D18803" s="408">
        <v>70.05</v>
      </c>
      <c r="E18803" s="408">
        <v>70.05</v>
      </c>
      <c r="F18803" s="409">
        <v>43032.670370370368</v>
      </c>
      <c r="G18803" s="408">
        <v>0</v>
      </c>
    </row>
    <row r="18804" spans="1:7" ht="15" x14ac:dyDescent="0.25">
      <c r="A18804" s="407" t="s">
        <v>29735</v>
      </c>
      <c r="B18804" s="407" t="s">
        <v>29736</v>
      </c>
      <c r="C18804" s="406"/>
      <c r="D18804" s="408">
        <v>1.23</v>
      </c>
      <c r="E18804" s="408">
        <v>1.23</v>
      </c>
      <c r="F18804" s="409">
        <v>43032.670381944445</v>
      </c>
      <c r="G18804" s="408">
        <v>0</v>
      </c>
    </row>
    <row r="18805" spans="1:7" ht="15" x14ac:dyDescent="0.2">
      <c r="A18805" s="407" t="s">
        <v>29737</v>
      </c>
      <c r="B18805" s="407" t="s">
        <v>29738</v>
      </c>
      <c r="C18805" s="408">
        <v>0</v>
      </c>
      <c r="D18805" s="408">
        <v>5.5</v>
      </c>
      <c r="E18805" s="408">
        <v>5.5</v>
      </c>
      <c r="F18805" s="409">
        <v>44881.480312500003</v>
      </c>
      <c r="G18805" s="408">
        <v>0</v>
      </c>
    </row>
    <row r="18806" spans="1:7" ht="15" x14ac:dyDescent="0.25">
      <c r="A18806" s="407" t="s">
        <v>29739</v>
      </c>
      <c r="B18806" s="407" t="s">
        <v>29740</v>
      </c>
      <c r="C18806" s="406"/>
      <c r="D18806" s="408">
        <v>452.79</v>
      </c>
      <c r="E18806" s="408">
        <v>452.79</v>
      </c>
      <c r="F18806" s="409">
        <v>43032.670405092591</v>
      </c>
      <c r="G18806" s="408">
        <v>0</v>
      </c>
    </row>
    <row r="18807" spans="1:7" ht="15" x14ac:dyDescent="0.25">
      <c r="A18807" s="407" t="s">
        <v>29741</v>
      </c>
      <c r="B18807" s="407" t="s">
        <v>29742</v>
      </c>
      <c r="C18807" s="406"/>
      <c r="D18807" s="408">
        <v>728.84</v>
      </c>
      <c r="E18807" s="408">
        <v>728.84</v>
      </c>
      <c r="F18807" s="409">
        <v>43032.670416666668</v>
      </c>
      <c r="G18807" s="408">
        <v>0</v>
      </c>
    </row>
    <row r="18808" spans="1:7" ht="15" x14ac:dyDescent="0.2">
      <c r="A18808" s="407" t="s">
        <v>29743</v>
      </c>
      <c r="B18808" s="407" t="s">
        <v>29744</v>
      </c>
      <c r="C18808" s="408">
        <v>0</v>
      </c>
      <c r="D18808" s="408">
        <v>1.5</v>
      </c>
      <c r="E18808" s="408">
        <v>1.5</v>
      </c>
      <c r="F18808" s="409">
        <v>45415.544108796297</v>
      </c>
      <c r="G18808" s="408">
        <v>0</v>
      </c>
    </row>
    <row r="18809" spans="1:7" ht="15" x14ac:dyDescent="0.25">
      <c r="A18809" s="407" t="s">
        <v>29745</v>
      </c>
      <c r="B18809" s="407" t="s">
        <v>29746</v>
      </c>
      <c r="C18809" s="406"/>
      <c r="D18809" s="408">
        <v>3</v>
      </c>
      <c r="E18809" s="408">
        <v>3</v>
      </c>
      <c r="F18809" s="409">
        <v>43032.670439814814</v>
      </c>
      <c r="G18809" s="408">
        <v>0</v>
      </c>
    </row>
    <row r="18810" spans="1:7" ht="15" x14ac:dyDescent="0.25">
      <c r="A18810" s="407" t="s">
        <v>29747</v>
      </c>
      <c r="B18810" s="407" t="s">
        <v>29748</v>
      </c>
      <c r="C18810" s="406"/>
      <c r="D18810" s="408">
        <v>1.38</v>
      </c>
      <c r="E18810" s="408">
        <v>1.38</v>
      </c>
      <c r="F18810" s="409">
        <v>43032.670451388891</v>
      </c>
      <c r="G18810" s="408">
        <v>0</v>
      </c>
    </row>
    <row r="18811" spans="1:7" ht="15" x14ac:dyDescent="0.25">
      <c r="A18811" s="407" t="s">
        <v>29749</v>
      </c>
      <c r="B18811" s="407" t="s">
        <v>29750</v>
      </c>
      <c r="C18811" s="406"/>
      <c r="D18811" s="408">
        <v>3.17</v>
      </c>
      <c r="E18811" s="408">
        <v>3.17</v>
      </c>
      <c r="F18811" s="409">
        <v>43032.670474537037</v>
      </c>
      <c r="G18811" s="408">
        <v>0</v>
      </c>
    </row>
    <row r="18812" spans="1:7" ht="15" x14ac:dyDescent="0.2">
      <c r="A18812" s="407" t="s">
        <v>29751</v>
      </c>
      <c r="B18812" s="407" t="s">
        <v>29752</v>
      </c>
      <c r="C18812" s="408">
        <v>0</v>
      </c>
      <c r="D18812" s="408">
        <v>3.65</v>
      </c>
      <c r="E18812" s="408">
        <v>3.65</v>
      </c>
      <c r="F18812" s="409">
        <v>43032.670486111114</v>
      </c>
      <c r="G18812" s="408">
        <v>0</v>
      </c>
    </row>
    <row r="18813" spans="1:7" ht="15" x14ac:dyDescent="0.2">
      <c r="A18813" s="407" t="s">
        <v>29753</v>
      </c>
      <c r="B18813" s="407" t="s">
        <v>29754</v>
      </c>
      <c r="C18813" s="408">
        <v>0</v>
      </c>
      <c r="D18813" s="408">
        <v>4.9749999999999996</v>
      </c>
      <c r="E18813" s="408">
        <v>4.9749999999999996</v>
      </c>
      <c r="F18813" s="409">
        <v>43032.670497685183</v>
      </c>
      <c r="G18813" s="408">
        <v>0</v>
      </c>
    </row>
    <row r="18814" spans="1:7" ht="15" x14ac:dyDescent="0.2">
      <c r="A18814" s="407" t="s">
        <v>29755</v>
      </c>
      <c r="B18814" s="407" t="s">
        <v>29756</v>
      </c>
      <c r="C18814" s="408">
        <v>0</v>
      </c>
      <c r="D18814" s="408">
        <v>15.73</v>
      </c>
      <c r="E18814" s="408">
        <v>15.73</v>
      </c>
      <c r="F18814" s="409">
        <v>45910.330509259256</v>
      </c>
      <c r="G18814" s="408">
        <v>0</v>
      </c>
    </row>
    <row r="18815" spans="1:7" ht="15" x14ac:dyDescent="0.25">
      <c r="A18815" s="407" t="s">
        <v>29757</v>
      </c>
      <c r="B18815" s="407" t="s">
        <v>29758</v>
      </c>
      <c r="C18815" s="406"/>
      <c r="D18815" s="406"/>
      <c r="E18815" s="406"/>
      <c r="F18815" s="409">
        <v>43032.670520833337</v>
      </c>
      <c r="G18815" s="408">
        <v>0</v>
      </c>
    </row>
    <row r="18816" spans="1:7" ht="15" x14ac:dyDescent="0.2">
      <c r="A18816" s="407" t="s">
        <v>29759</v>
      </c>
      <c r="B18816" s="407" t="s">
        <v>29760</v>
      </c>
      <c r="C18816" s="408">
        <v>0</v>
      </c>
      <c r="D18816" s="408">
        <v>1.77</v>
      </c>
      <c r="E18816" s="408">
        <v>1.77</v>
      </c>
      <c r="F18816" s="409">
        <v>44894.398865740739</v>
      </c>
      <c r="G18816" s="408">
        <v>32.75</v>
      </c>
    </row>
    <row r="18817" spans="1:7" ht="15" x14ac:dyDescent="0.25">
      <c r="A18817" s="407" t="s">
        <v>29761</v>
      </c>
      <c r="B18817" s="407" t="s">
        <v>29762</v>
      </c>
      <c r="C18817" s="406"/>
      <c r="D18817" s="408">
        <v>1.1100000000000001</v>
      </c>
      <c r="E18817" s="408">
        <v>1.1100000000000001</v>
      </c>
      <c r="F18817" s="409">
        <v>43032.670543981483</v>
      </c>
      <c r="G18817" s="408">
        <v>0</v>
      </c>
    </row>
    <row r="18818" spans="1:7" ht="15" x14ac:dyDescent="0.25">
      <c r="A18818" s="407" t="s">
        <v>29763</v>
      </c>
      <c r="B18818" s="407" t="s">
        <v>29764</v>
      </c>
      <c r="C18818" s="406"/>
      <c r="D18818" s="408">
        <v>1.69</v>
      </c>
      <c r="E18818" s="408">
        <v>1.69</v>
      </c>
      <c r="F18818" s="409">
        <v>44511.623310185183</v>
      </c>
      <c r="G18818" s="408">
        <v>0</v>
      </c>
    </row>
    <row r="18819" spans="1:7" ht="15" x14ac:dyDescent="0.25">
      <c r="A18819" s="407" t="s">
        <v>29765</v>
      </c>
      <c r="B18819" s="407" t="s">
        <v>29766</v>
      </c>
      <c r="C18819" s="406"/>
      <c r="D18819" s="408">
        <v>5.1900000000000002E-2</v>
      </c>
      <c r="E18819" s="408">
        <v>5.1900000000000002E-2</v>
      </c>
      <c r="F18819" s="409">
        <v>44881.480787037035</v>
      </c>
      <c r="G18819" s="408">
        <v>0</v>
      </c>
    </row>
    <row r="18820" spans="1:7" ht="15" x14ac:dyDescent="0.2">
      <c r="A18820" s="407" t="s">
        <v>29767</v>
      </c>
      <c r="B18820" s="407" t="s">
        <v>29768</v>
      </c>
      <c r="C18820" s="408">
        <v>0</v>
      </c>
      <c r="D18820" s="408">
        <v>2.2799999999999998</v>
      </c>
      <c r="E18820" s="408">
        <v>2.2799999999999998</v>
      </c>
      <c r="F18820" s="409">
        <v>44881.480914351851</v>
      </c>
      <c r="G18820" s="408">
        <v>0</v>
      </c>
    </row>
    <row r="18821" spans="1:7" ht="15" x14ac:dyDescent="0.2">
      <c r="A18821" s="407" t="s">
        <v>29769</v>
      </c>
      <c r="B18821" s="407" t="s">
        <v>29770</v>
      </c>
      <c r="C18821" s="408">
        <v>0</v>
      </c>
      <c r="D18821" s="408">
        <v>1.43</v>
      </c>
      <c r="E18821" s="408">
        <v>1.43</v>
      </c>
      <c r="F18821" s="409">
        <v>45646.310555555552</v>
      </c>
      <c r="G18821" s="408">
        <v>0</v>
      </c>
    </row>
    <row r="18822" spans="1:7" ht="15" x14ac:dyDescent="0.2">
      <c r="A18822" s="407" t="s">
        <v>29771</v>
      </c>
      <c r="B18822" s="407" t="s">
        <v>29772</v>
      </c>
      <c r="C18822" s="408">
        <v>0</v>
      </c>
      <c r="D18822" s="408">
        <v>0.25541999999999998</v>
      </c>
      <c r="E18822" s="408">
        <v>0.25541999999999998</v>
      </c>
      <c r="F18822" s="409">
        <v>45873.486481481479</v>
      </c>
      <c r="G18822" s="408">
        <v>487</v>
      </c>
    </row>
    <row r="18823" spans="1:7" ht="15" x14ac:dyDescent="0.2">
      <c r="A18823" s="407" t="s">
        <v>29773</v>
      </c>
      <c r="B18823" s="407" t="s">
        <v>29774</v>
      </c>
      <c r="C18823" s="408">
        <v>0</v>
      </c>
      <c r="D18823" s="408">
        <v>0.81</v>
      </c>
      <c r="E18823" s="408">
        <v>0.81</v>
      </c>
      <c r="F18823" s="409">
        <v>43388.325370370374</v>
      </c>
      <c r="G18823" s="408">
        <v>0</v>
      </c>
    </row>
    <row r="18824" spans="1:7" ht="15" x14ac:dyDescent="0.2">
      <c r="A18824" s="407" t="s">
        <v>29775</v>
      </c>
      <c r="B18824" s="407" t="s">
        <v>29776</v>
      </c>
      <c r="C18824" s="408">
        <v>0</v>
      </c>
      <c r="D18824" s="408">
        <v>19.861111111111111</v>
      </c>
      <c r="E18824" s="408">
        <v>19.861111111111111</v>
      </c>
      <c r="F18824" s="409">
        <v>43242.496712962966</v>
      </c>
      <c r="G18824" s="408">
        <v>0</v>
      </c>
    </row>
    <row r="18825" spans="1:7" ht="15" x14ac:dyDescent="0.2">
      <c r="A18825" s="407" t="s">
        <v>29777</v>
      </c>
      <c r="B18825" s="407" t="s">
        <v>29778</v>
      </c>
      <c r="C18825" s="408">
        <v>0</v>
      </c>
      <c r="D18825" s="408">
        <v>0.78320000000000001</v>
      </c>
      <c r="E18825" s="408">
        <v>0.78320000000000001</v>
      </c>
      <c r="F18825" s="409">
        <v>45646.309328703705</v>
      </c>
      <c r="G18825" s="408">
        <v>0</v>
      </c>
    </row>
    <row r="18826" spans="1:7" ht="15" x14ac:dyDescent="0.25">
      <c r="A18826" s="407" t="s">
        <v>29779</v>
      </c>
      <c r="B18826" s="407" t="s">
        <v>29780</v>
      </c>
      <c r="C18826" s="406"/>
      <c r="D18826" s="406"/>
      <c r="E18826" s="406"/>
      <c r="F18826" s="409">
        <v>44523.59716435185</v>
      </c>
      <c r="G18826" s="408">
        <v>0</v>
      </c>
    </row>
    <row r="18827" spans="1:7" ht="15" x14ac:dyDescent="0.2">
      <c r="A18827" s="407" t="s">
        <v>29781</v>
      </c>
      <c r="B18827" s="407" t="s">
        <v>29782</v>
      </c>
      <c r="C18827" s="408">
        <v>0</v>
      </c>
      <c r="D18827" s="408">
        <v>0.49</v>
      </c>
      <c r="E18827" s="408">
        <v>0.49</v>
      </c>
      <c r="F18827" s="409">
        <v>44523.59746527778</v>
      </c>
      <c r="G18827" s="408">
        <v>0</v>
      </c>
    </row>
    <row r="18828" spans="1:7" ht="15" x14ac:dyDescent="0.2">
      <c r="A18828" s="407" t="s">
        <v>29783</v>
      </c>
      <c r="B18828" s="407" t="s">
        <v>29784</v>
      </c>
      <c r="C18828" s="408">
        <v>0</v>
      </c>
      <c r="D18828" s="408">
        <v>24.835454545454542</v>
      </c>
      <c r="E18828" s="408">
        <v>24.835454545454542</v>
      </c>
      <c r="F18828" s="409">
        <v>45722.60769675926</v>
      </c>
      <c r="G18828" s="408">
        <v>0</v>
      </c>
    </row>
    <row r="18829" spans="1:7" ht="15" x14ac:dyDescent="0.2">
      <c r="A18829" s="407" t="s">
        <v>29785</v>
      </c>
      <c r="B18829" s="407" t="s">
        <v>29786</v>
      </c>
      <c r="C18829" s="408">
        <v>0</v>
      </c>
      <c r="D18829" s="408">
        <v>0.65</v>
      </c>
      <c r="E18829" s="408">
        <v>0.65</v>
      </c>
      <c r="F18829" s="409">
        <v>44523.597743055558</v>
      </c>
      <c r="G18829" s="408">
        <v>139</v>
      </c>
    </row>
    <row r="18830" spans="1:7" ht="15" x14ac:dyDescent="0.2">
      <c r="A18830" s="407" t="s">
        <v>29787</v>
      </c>
      <c r="B18830" s="407" t="s">
        <v>29788</v>
      </c>
      <c r="C18830" s="408">
        <v>0</v>
      </c>
      <c r="D18830" s="408">
        <v>2.89</v>
      </c>
      <c r="E18830" s="408">
        <v>2.89</v>
      </c>
      <c r="F18830" s="409">
        <v>44659.367615740739</v>
      </c>
      <c r="G18830" s="408">
        <v>0</v>
      </c>
    </row>
    <row r="18831" spans="1:7" ht="15" x14ac:dyDescent="0.2">
      <c r="A18831" s="407" t="s">
        <v>29789</v>
      </c>
      <c r="B18831" s="407" t="s">
        <v>29790</v>
      </c>
      <c r="C18831" s="408">
        <v>0</v>
      </c>
      <c r="D18831" s="408">
        <v>0</v>
      </c>
      <c r="E18831" s="408">
        <v>0</v>
      </c>
      <c r="F18831" s="409">
        <v>43125.674872685187</v>
      </c>
      <c r="G18831" s="408">
        <v>0</v>
      </c>
    </row>
    <row r="18832" spans="1:7" ht="15" x14ac:dyDescent="0.25">
      <c r="A18832" s="407" t="s">
        <v>29791</v>
      </c>
      <c r="B18832" s="407" t="s">
        <v>29792</v>
      </c>
      <c r="C18832" s="406"/>
      <c r="D18832" s="408">
        <v>0.49</v>
      </c>
      <c r="E18832" s="408">
        <v>0.49</v>
      </c>
      <c r="F18832" s="409">
        <v>43724.631238425929</v>
      </c>
      <c r="G18832" s="408">
        <v>0</v>
      </c>
    </row>
    <row r="18833" spans="1:7" ht="15" x14ac:dyDescent="0.2">
      <c r="A18833" s="407" t="s">
        <v>29793</v>
      </c>
      <c r="B18833" s="407" t="s">
        <v>29794</v>
      </c>
      <c r="C18833" s="408">
        <v>0</v>
      </c>
      <c r="D18833" s="408">
        <v>4.0999999999999996</v>
      </c>
      <c r="E18833" s="408">
        <v>4.0999999999999996</v>
      </c>
      <c r="F18833" s="409">
        <v>43732.295659722222</v>
      </c>
      <c r="G18833" s="408">
        <v>53</v>
      </c>
    </row>
    <row r="18834" spans="1:7" ht="15" x14ac:dyDescent="0.2">
      <c r="A18834" s="407" t="s">
        <v>29795</v>
      </c>
      <c r="B18834" s="407" t="s">
        <v>29796</v>
      </c>
      <c r="C18834" s="408">
        <v>0</v>
      </c>
      <c r="D18834" s="408">
        <v>10.5</v>
      </c>
      <c r="E18834" s="408">
        <v>10.5</v>
      </c>
      <c r="F18834" s="409">
        <v>43032.670729166668</v>
      </c>
      <c r="G18834" s="408">
        <v>0</v>
      </c>
    </row>
    <row r="18835" spans="1:7" ht="15" x14ac:dyDescent="0.25">
      <c r="A18835" s="407" t="s">
        <v>29797</v>
      </c>
      <c r="B18835" s="407" t="s">
        <v>29798</v>
      </c>
      <c r="C18835" s="406"/>
      <c r="D18835" s="408">
        <v>4.0599999999999996</v>
      </c>
      <c r="E18835" s="408">
        <v>4.0599999999999996</v>
      </c>
      <c r="F18835" s="409">
        <v>43332.458240740743</v>
      </c>
      <c r="G18835" s="408">
        <v>0</v>
      </c>
    </row>
    <row r="18836" spans="1:7" ht="15" x14ac:dyDescent="0.25">
      <c r="A18836" s="407" t="s">
        <v>29799</v>
      </c>
      <c r="B18836" s="407" t="s">
        <v>29800</v>
      </c>
      <c r="C18836" s="408">
        <v>0</v>
      </c>
      <c r="D18836" s="408">
        <v>5.45</v>
      </c>
      <c r="E18836" s="408">
        <v>5.45</v>
      </c>
      <c r="F18836" s="406"/>
      <c r="G18836" s="408">
        <v>0</v>
      </c>
    </row>
    <row r="18837" spans="1:7" ht="15" x14ac:dyDescent="0.2">
      <c r="A18837" s="407" t="s">
        <v>29801</v>
      </c>
      <c r="B18837" s="407" t="s">
        <v>29802</v>
      </c>
      <c r="C18837" s="408">
        <v>0</v>
      </c>
      <c r="D18837" s="408">
        <v>0.64938367189570834</v>
      </c>
      <c r="E18837" s="408">
        <v>0.64938367189570834</v>
      </c>
      <c r="F18837" s="409">
        <v>46030.538194444445</v>
      </c>
      <c r="G18837" s="408">
        <v>219</v>
      </c>
    </row>
    <row r="18838" spans="1:7" ht="15" x14ac:dyDescent="0.25">
      <c r="A18838" s="407" t="s">
        <v>29803</v>
      </c>
      <c r="B18838" s="407" t="s">
        <v>29804</v>
      </c>
      <c r="C18838" s="406"/>
      <c r="D18838" s="408">
        <v>0.48</v>
      </c>
      <c r="E18838" s="408">
        <v>0.48</v>
      </c>
      <c r="F18838" s="409">
        <v>43032.670787037037</v>
      </c>
      <c r="G18838" s="408">
        <v>0</v>
      </c>
    </row>
    <row r="18839" spans="1:7" ht="15" x14ac:dyDescent="0.25">
      <c r="A18839" s="407" t="s">
        <v>29805</v>
      </c>
      <c r="B18839" s="407" t="s">
        <v>29806</v>
      </c>
      <c r="C18839" s="406"/>
      <c r="D18839" s="408">
        <v>0.46</v>
      </c>
      <c r="E18839" s="408">
        <v>0.46</v>
      </c>
      <c r="F18839" s="409">
        <v>43032.670798611114</v>
      </c>
      <c r="G18839" s="408">
        <v>0</v>
      </c>
    </row>
    <row r="18840" spans="1:7" ht="15" x14ac:dyDescent="0.2">
      <c r="A18840" s="407" t="s">
        <v>29807</v>
      </c>
      <c r="B18840" s="407" t="s">
        <v>29808</v>
      </c>
      <c r="C18840" s="408">
        <v>0</v>
      </c>
      <c r="D18840" s="408">
        <v>9.99</v>
      </c>
      <c r="E18840" s="408">
        <v>9.99</v>
      </c>
      <c r="F18840" s="409">
        <v>45587.373206018521</v>
      </c>
      <c r="G18840" s="408">
        <v>0</v>
      </c>
    </row>
    <row r="18841" spans="1:7" ht="15" x14ac:dyDescent="0.2">
      <c r="A18841" s="407" t="s">
        <v>29809</v>
      </c>
      <c r="B18841" s="407" t="s">
        <v>29810</v>
      </c>
      <c r="C18841" s="408">
        <v>0</v>
      </c>
      <c r="D18841" s="408">
        <v>0.67500000000000004</v>
      </c>
      <c r="E18841" s="408">
        <v>0.67500000000000004</v>
      </c>
      <c r="F18841" s="409">
        <v>43032.67082175926</v>
      </c>
      <c r="G18841" s="408">
        <v>0</v>
      </c>
    </row>
    <row r="18842" spans="1:7" ht="15" x14ac:dyDescent="0.2">
      <c r="A18842" s="407" t="s">
        <v>29811</v>
      </c>
      <c r="B18842" s="407" t="s">
        <v>29812</v>
      </c>
      <c r="C18842" s="408">
        <v>0</v>
      </c>
      <c r="D18842" s="408">
        <v>1.38</v>
      </c>
      <c r="E18842" s="408">
        <v>1.38</v>
      </c>
      <c r="F18842" s="409">
        <v>45174.353182870371</v>
      </c>
      <c r="G18842" s="408">
        <v>0</v>
      </c>
    </row>
    <row r="18843" spans="1:7" ht="15" x14ac:dyDescent="0.2">
      <c r="A18843" s="407" t="s">
        <v>29813</v>
      </c>
      <c r="B18843" s="407" t="s">
        <v>29814</v>
      </c>
      <c r="C18843" s="408">
        <v>0</v>
      </c>
      <c r="D18843" s="408">
        <v>1.8069999999999999</v>
      </c>
      <c r="E18843" s="408">
        <v>1.8069999999999999</v>
      </c>
      <c r="F18843" s="409">
        <v>44720.439560185187</v>
      </c>
      <c r="G18843" s="408">
        <v>0</v>
      </c>
    </row>
    <row r="18844" spans="1:7" ht="15" x14ac:dyDescent="0.2">
      <c r="A18844" s="407" t="s">
        <v>29815</v>
      </c>
      <c r="B18844" s="407" t="s">
        <v>29816</v>
      </c>
      <c r="C18844" s="408">
        <v>0</v>
      </c>
      <c r="D18844" s="408">
        <v>20.58</v>
      </c>
      <c r="E18844" s="408">
        <v>20.58</v>
      </c>
      <c r="F18844" s="409">
        <v>44881.481574074074</v>
      </c>
      <c r="G18844" s="408">
        <v>0</v>
      </c>
    </row>
    <row r="18845" spans="1:7" ht="15" x14ac:dyDescent="0.2">
      <c r="A18845" s="407" t="s">
        <v>29817</v>
      </c>
      <c r="B18845" s="407" t="s">
        <v>29818</v>
      </c>
      <c r="C18845" s="408">
        <v>0</v>
      </c>
      <c r="D18845" s="408">
        <v>45.04</v>
      </c>
      <c r="E18845" s="408">
        <v>45.04</v>
      </c>
      <c r="F18845" s="409">
        <v>45896.553796296299</v>
      </c>
      <c r="G18845" s="408">
        <v>10</v>
      </c>
    </row>
    <row r="18846" spans="1:7" ht="15" x14ac:dyDescent="0.2">
      <c r="A18846" s="407" t="s">
        <v>29819</v>
      </c>
      <c r="B18846" s="407" t="s">
        <v>29820</v>
      </c>
      <c r="C18846" s="408">
        <v>0</v>
      </c>
      <c r="D18846" s="408">
        <v>21.52</v>
      </c>
      <c r="E18846" s="408">
        <v>21.52</v>
      </c>
      <c r="F18846" s="409">
        <v>45896.447685185187</v>
      </c>
      <c r="G18846" s="408">
        <v>0</v>
      </c>
    </row>
    <row r="18847" spans="1:7" ht="15" x14ac:dyDescent="0.2">
      <c r="A18847" s="407" t="s">
        <v>29821</v>
      </c>
      <c r="B18847" s="407" t="s">
        <v>23733</v>
      </c>
      <c r="C18847" s="408">
        <v>0</v>
      </c>
      <c r="D18847" s="408">
        <v>0</v>
      </c>
      <c r="E18847" s="408">
        <v>0</v>
      </c>
      <c r="F18847" s="409">
        <v>44439.33971064815</v>
      </c>
      <c r="G18847" s="408">
        <v>0</v>
      </c>
    </row>
    <row r="18848" spans="1:7" ht="15" x14ac:dyDescent="0.2">
      <c r="A18848" s="407" t="s">
        <v>29822</v>
      </c>
      <c r="B18848" s="407" t="s">
        <v>29823</v>
      </c>
      <c r="C18848" s="408">
        <v>0</v>
      </c>
      <c r="D18848" s="408">
        <v>7.1300505050505043</v>
      </c>
      <c r="E18848" s="408">
        <v>7.1300505050505043</v>
      </c>
      <c r="F18848" s="409">
        <v>43851.455833333333</v>
      </c>
      <c r="G18848" s="408">
        <v>0</v>
      </c>
    </row>
    <row r="18849" spans="1:7" ht="15" x14ac:dyDescent="0.2">
      <c r="A18849" s="407" t="s">
        <v>39252</v>
      </c>
      <c r="B18849" s="407" t="s">
        <v>39253</v>
      </c>
      <c r="C18849" s="408">
        <v>0</v>
      </c>
      <c r="D18849" s="408">
        <v>0.26</v>
      </c>
      <c r="E18849" s="408">
        <v>0.26</v>
      </c>
      <c r="F18849" s="409">
        <v>43032.670868055553</v>
      </c>
      <c r="G18849" s="408">
        <v>0</v>
      </c>
    </row>
    <row r="18850" spans="1:7" ht="15" x14ac:dyDescent="0.25">
      <c r="A18850" s="407" t="s">
        <v>29824</v>
      </c>
      <c r="B18850" s="407" t="s">
        <v>29825</v>
      </c>
      <c r="C18850" s="406"/>
      <c r="D18850" s="408">
        <v>0.26</v>
      </c>
      <c r="E18850" s="408">
        <v>0.26</v>
      </c>
      <c r="F18850" s="409">
        <v>44516.353668981479</v>
      </c>
      <c r="G18850" s="408">
        <v>0</v>
      </c>
    </row>
    <row r="18851" spans="1:7" ht="15" x14ac:dyDescent="0.2">
      <c r="A18851" s="407" t="s">
        <v>29826</v>
      </c>
      <c r="B18851" s="407" t="s">
        <v>29827</v>
      </c>
      <c r="C18851" s="408">
        <v>0</v>
      </c>
      <c r="D18851" s="408">
        <v>0.8</v>
      </c>
      <c r="E18851" s="408">
        <v>0.8</v>
      </c>
      <c r="F18851" s="409">
        <v>44873.369270833333</v>
      </c>
      <c r="G18851" s="408">
        <v>0</v>
      </c>
    </row>
    <row r="18852" spans="1:7" ht="15" x14ac:dyDescent="0.2">
      <c r="A18852" s="407" t="s">
        <v>29828</v>
      </c>
      <c r="B18852" s="407" t="s">
        <v>29829</v>
      </c>
      <c r="C18852" s="408">
        <v>0</v>
      </c>
      <c r="D18852" s="408">
        <v>0.43</v>
      </c>
      <c r="E18852" s="408">
        <v>0.43</v>
      </c>
      <c r="F18852" s="409">
        <v>44516.352037037039</v>
      </c>
      <c r="G18852" s="408">
        <v>0</v>
      </c>
    </row>
    <row r="18853" spans="1:7" ht="15" x14ac:dyDescent="0.25">
      <c r="A18853" s="407" t="s">
        <v>29830</v>
      </c>
      <c r="B18853" s="407" t="s">
        <v>29831</v>
      </c>
      <c r="C18853" s="406"/>
      <c r="D18853" s="406"/>
      <c r="E18853" s="406"/>
      <c r="F18853" s="409">
        <v>43567.500694444447</v>
      </c>
      <c r="G18853" s="408">
        <v>0</v>
      </c>
    </row>
    <row r="18854" spans="1:7" ht="15" x14ac:dyDescent="0.25">
      <c r="A18854" s="407" t="s">
        <v>29832</v>
      </c>
      <c r="B18854" s="407" t="s">
        <v>29833</v>
      </c>
      <c r="C18854" s="406"/>
      <c r="D18854" s="408">
        <v>1.07</v>
      </c>
      <c r="E18854" s="408">
        <v>1.07</v>
      </c>
      <c r="F18854" s="409">
        <v>44516.369317129633</v>
      </c>
      <c r="G18854" s="408">
        <v>0</v>
      </c>
    </row>
    <row r="18855" spans="1:7" ht="15" x14ac:dyDescent="0.2">
      <c r="A18855" s="407" t="s">
        <v>29834</v>
      </c>
      <c r="B18855" s="407" t="s">
        <v>29835</v>
      </c>
      <c r="C18855" s="408">
        <v>0</v>
      </c>
      <c r="D18855" s="408">
        <v>9.4700000000000006E-2</v>
      </c>
      <c r="E18855" s="408">
        <v>9.4700000000000006E-2</v>
      </c>
      <c r="F18855" s="409">
        <v>44235.467615740738</v>
      </c>
      <c r="G18855" s="408">
        <v>4025</v>
      </c>
    </row>
    <row r="18856" spans="1:7" ht="15" x14ac:dyDescent="0.2">
      <c r="A18856" s="407" t="s">
        <v>29836</v>
      </c>
      <c r="B18856" s="407" t="s">
        <v>29837</v>
      </c>
      <c r="C18856" s="408">
        <v>0</v>
      </c>
      <c r="D18856" s="408">
        <v>0.21</v>
      </c>
      <c r="E18856" s="408">
        <v>0.21</v>
      </c>
      <c r="F18856" s="409">
        <v>44523.469965277778</v>
      </c>
      <c r="G18856" s="408">
        <v>0</v>
      </c>
    </row>
    <row r="18857" spans="1:7" ht="15" x14ac:dyDescent="0.2">
      <c r="A18857" s="407" t="s">
        <v>29838</v>
      </c>
      <c r="B18857" s="407" t="s">
        <v>29839</v>
      </c>
      <c r="C18857" s="408">
        <v>0</v>
      </c>
      <c r="D18857" s="408">
        <v>0.23649999999999999</v>
      </c>
      <c r="E18857" s="408">
        <v>0.23649999999999999</v>
      </c>
      <c r="F18857" s="409">
        <v>45630.294131944444</v>
      </c>
      <c r="G18857" s="408">
        <v>96</v>
      </c>
    </row>
    <row r="18858" spans="1:7" ht="15" x14ac:dyDescent="0.2">
      <c r="A18858" s="407" t="s">
        <v>29840</v>
      </c>
      <c r="B18858" s="407" t="s">
        <v>29841</v>
      </c>
      <c r="C18858" s="408">
        <v>0</v>
      </c>
      <c r="D18858" s="408">
        <v>0.3</v>
      </c>
      <c r="E18858" s="408">
        <v>0.3</v>
      </c>
      <c r="F18858" s="409">
        <v>44881.482199074075</v>
      </c>
      <c r="G18858" s="408">
        <v>0</v>
      </c>
    </row>
    <row r="18859" spans="1:7" ht="15" x14ac:dyDescent="0.2">
      <c r="A18859" s="407" t="s">
        <v>29842</v>
      </c>
      <c r="B18859" s="407" t="s">
        <v>29843</v>
      </c>
      <c r="C18859" s="408">
        <v>0</v>
      </c>
      <c r="D18859" s="408">
        <v>0.44704414563308165</v>
      </c>
      <c r="E18859" s="408">
        <v>0.44704414563308165</v>
      </c>
      <c r="F18859" s="409">
        <v>46042.401562500003</v>
      </c>
      <c r="G18859" s="408">
        <v>4673</v>
      </c>
    </row>
    <row r="18860" spans="1:7" ht="15" x14ac:dyDescent="0.2">
      <c r="A18860" s="407" t="s">
        <v>29844</v>
      </c>
      <c r="B18860" s="407" t="s">
        <v>29845</v>
      </c>
      <c r="C18860" s="408">
        <v>0</v>
      </c>
      <c r="D18860" s="408">
        <v>2.08</v>
      </c>
      <c r="E18860" s="408">
        <v>2.08</v>
      </c>
      <c r="F18860" s="409">
        <v>44524.643333333333</v>
      </c>
      <c r="G18860" s="408">
        <v>0</v>
      </c>
    </row>
    <row r="18861" spans="1:7" ht="15" x14ac:dyDescent="0.2">
      <c r="A18861" s="407" t="s">
        <v>29846</v>
      </c>
      <c r="B18861" s="407" t="s">
        <v>29847</v>
      </c>
      <c r="C18861" s="408">
        <v>0</v>
      </c>
      <c r="D18861" s="408">
        <v>0.59</v>
      </c>
      <c r="E18861" s="408">
        <v>0.59</v>
      </c>
      <c r="F18861" s="409">
        <v>45209.395902777775</v>
      </c>
      <c r="G18861" s="408">
        <v>0</v>
      </c>
    </row>
    <row r="18862" spans="1:7" ht="15" x14ac:dyDescent="0.2">
      <c r="A18862" s="407" t="s">
        <v>29848</v>
      </c>
      <c r="B18862" s="407" t="s">
        <v>29849</v>
      </c>
      <c r="C18862" s="408">
        <v>0</v>
      </c>
      <c r="D18862" s="408">
        <v>1.1100000000000001</v>
      </c>
      <c r="E18862" s="408">
        <v>1.1100000000000001</v>
      </c>
      <c r="F18862" s="409">
        <v>42926.598935185182</v>
      </c>
      <c r="G18862" s="408">
        <v>0</v>
      </c>
    </row>
    <row r="18863" spans="1:7" ht="15" x14ac:dyDescent="0.2">
      <c r="A18863" s="407" t="s">
        <v>29850</v>
      </c>
      <c r="B18863" s="407" t="s">
        <v>29851</v>
      </c>
      <c r="C18863" s="408">
        <v>0</v>
      </c>
      <c r="D18863" s="408">
        <v>0.17949999999999999</v>
      </c>
      <c r="E18863" s="408">
        <v>0.17949999999999999</v>
      </c>
      <c r="F18863" s="409">
        <v>44523.470289351855</v>
      </c>
      <c r="G18863" s="408">
        <v>0</v>
      </c>
    </row>
    <row r="18864" spans="1:7" ht="15" x14ac:dyDescent="0.2">
      <c r="A18864" s="407" t="s">
        <v>29852</v>
      </c>
      <c r="B18864" s="407" t="s">
        <v>29853</v>
      </c>
      <c r="C18864" s="408">
        <v>0</v>
      </c>
      <c r="D18864" s="408">
        <v>2.41</v>
      </c>
      <c r="E18864" s="408">
        <v>2.41</v>
      </c>
      <c r="F18864" s="409">
        <v>45565.689930555556</v>
      </c>
      <c r="G18864" s="408">
        <v>0</v>
      </c>
    </row>
    <row r="18865" spans="1:7" ht="15" x14ac:dyDescent="0.25">
      <c r="A18865" s="407" t="s">
        <v>29854</v>
      </c>
      <c r="B18865" s="407" t="s">
        <v>29855</v>
      </c>
      <c r="C18865" s="406"/>
      <c r="D18865" s="408">
        <v>2.2999999999999998</v>
      </c>
      <c r="E18865" s="408">
        <v>2.2999999999999998</v>
      </c>
      <c r="F18865" s="409">
        <v>43965.331574074073</v>
      </c>
      <c r="G18865" s="408">
        <v>0</v>
      </c>
    </row>
    <row r="18866" spans="1:7" ht="15" x14ac:dyDescent="0.25">
      <c r="A18866" s="407" t="s">
        <v>29856</v>
      </c>
      <c r="B18866" s="407" t="s">
        <v>29857</v>
      </c>
      <c r="C18866" s="406"/>
      <c r="D18866" s="408">
        <v>3.31</v>
      </c>
      <c r="E18866" s="408">
        <v>3.31</v>
      </c>
      <c r="F18866" s="409">
        <v>44512.573449074072</v>
      </c>
      <c r="G18866" s="408">
        <v>0</v>
      </c>
    </row>
    <row r="18867" spans="1:7" ht="15" x14ac:dyDescent="0.25">
      <c r="A18867" s="407" t="s">
        <v>29858</v>
      </c>
      <c r="B18867" s="407" t="s">
        <v>29859</v>
      </c>
      <c r="C18867" s="406"/>
      <c r="D18867" s="408">
        <v>2.5099999999999998</v>
      </c>
      <c r="E18867" s="408">
        <v>2.5099999999999998</v>
      </c>
      <c r="F18867" s="409">
        <v>44512.57372685185</v>
      </c>
      <c r="G18867" s="408">
        <v>0</v>
      </c>
    </row>
    <row r="18868" spans="1:7" ht="15" x14ac:dyDescent="0.2">
      <c r="A18868" s="407" t="s">
        <v>29860</v>
      </c>
      <c r="B18868" s="407" t="s">
        <v>29861</v>
      </c>
      <c r="C18868" s="408">
        <v>0</v>
      </c>
      <c r="D18868" s="408">
        <v>1.1100000000000001</v>
      </c>
      <c r="E18868" s="408">
        <v>1.1100000000000001</v>
      </c>
      <c r="F18868" s="409">
        <v>44872.485046296293</v>
      </c>
      <c r="G18868" s="408">
        <v>0</v>
      </c>
    </row>
    <row r="18869" spans="1:7" ht="15" x14ac:dyDescent="0.2">
      <c r="A18869" s="407" t="s">
        <v>29862</v>
      </c>
      <c r="B18869" s="407" t="s">
        <v>29863</v>
      </c>
      <c r="C18869" s="408">
        <v>0</v>
      </c>
      <c r="D18869" s="408">
        <v>0.13900000000000001</v>
      </c>
      <c r="E18869" s="408">
        <v>0.13900000000000001</v>
      </c>
      <c r="F18869" s="409">
        <v>44881.482349537036</v>
      </c>
      <c r="G18869" s="408">
        <v>14</v>
      </c>
    </row>
    <row r="18870" spans="1:7" ht="15" x14ac:dyDescent="0.25">
      <c r="A18870" s="407" t="s">
        <v>29864</v>
      </c>
      <c r="B18870" s="407" t="s">
        <v>29865</v>
      </c>
      <c r="C18870" s="406"/>
      <c r="D18870" s="408">
        <v>0.19</v>
      </c>
      <c r="E18870" s="408">
        <v>0.19</v>
      </c>
      <c r="F18870" s="409">
        <v>44524.677627314813</v>
      </c>
      <c r="G18870" s="408">
        <v>0</v>
      </c>
    </row>
    <row r="18871" spans="1:7" ht="15" x14ac:dyDescent="0.25">
      <c r="A18871" s="407" t="s">
        <v>29866</v>
      </c>
      <c r="B18871" s="407" t="s">
        <v>29867</v>
      </c>
      <c r="C18871" s="406"/>
      <c r="D18871" s="408">
        <v>0.74</v>
      </c>
      <c r="E18871" s="408">
        <v>0.74</v>
      </c>
      <c r="F18871" s="409">
        <v>44525.333877314813</v>
      </c>
      <c r="G18871" s="408">
        <v>0</v>
      </c>
    </row>
    <row r="18872" spans="1:7" ht="15" x14ac:dyDescent="0.2">
      <c r="A18872" s="407" t="s">
        <v>29868</v>
      </c>
      <c r="B18872" s="407" t="s">
        <v>29869</v>
      </c>
      <c r="C18872" s="408">
        <v>0</v>
      </c>
      <c r="D18872" s="408">
        <v>0.88</v>
      </c>
      <c r="E18872" s="408">
        <v>0.88</v>
      </c>
      <c r="F18872" s="409">
        <v>45209.395983796298</v>
      </c>
      <c r="G18872" s="408">
        <v>0</v>
      </c>
    </row>
    <row r="18873" spans="1:7" ht="15" x14ac:dyDescent="0.2">
      <c r="A18873" s="407" t="s">
        <v>29870</v>
      </c>
      <c r="B18873" s="407" t="s">
        <v>29871</v>
      </c>
      <c r="C18873" s="408">
        <v>0</v>
      </c>
      <c r="D18873" s="408">
        <v>1.3023717595146167</v>
      </c>
      <c r="E18873" s="408">
        <v>1.3023717595146167</v>
      </c>
      <c r="F18873" s="409">
        <v>45562.477418981478</v>
      </c>
      <c r="G18873" s="408">
        <v>49</v>
      </c>
    </row>
    <row r="18874" spans="1:7" ht="15" x14ac:dyDescent="0.25">
      <c r="A18874" s="407" t="s">
        <v>29872</v>
      </c>
      <c r="B18874" s="407" t="s">
        <v>29873</v>
      </c>
      <c r="C18874" s="406"/>
      <c r="D18874" s="406"/>
      <c r="E18874" s="406"/>
      <c r="F18874" s="409">
        <v>44000.3278587963</v>
      </c>
      <c r="G18874" s="408">
        <v>0</v>
      </c>
    </row>
    <row r="18875" spans="1:7" ht="15" x14ac:dyDescent="0.2">
      <c r="A18875" s="407" t="s">
        <v>29874</v>
      </c>
      <c r="B18875" s="407" t="s">
        <v>40429</v>
      </c>
      <c r="C18875" s="408">
        <v>0</v>
      </c>
      <c r="D18875" s="408">
        <v>2.15</v>
      </c>
      <c r="E18875" s="408">
        <v>2.15</v>
      </c>
      <c r="F18875" s="409">
        <v>43801.548657407409</v>
      </c>
      <c r="G18875" s="408">
        <v>0</v>
      </c>
    </row>
    <row r="18876" spans="1:7" ht="15" x14ac:dyDescent="0.2">
      <c r="A18876" s="407" t="s">
        <v>29875</v>
      </c>
      <c r="B18876" s="407" t="s">
        <v>29876</v>
      </c>
      <c r="C18876" s="408">
        <v>0</v>
      </c>
      <c r="D18876" s="408">
        <v>1.2350000000000001</v>
      </c>
      <c r="E18876" s="408">
        <v>1.2350000000000001</v>
      </c>
      <c r="F18876" s="409">
        <v>44183.493807870371</v>
      </c>
      <c r="G18876" s="408">
        <v>0</v>
      </c>
    </row>
    <row r="18877" spans="1:7" ht="15" x14ac:dyDescent="0.25">
      <c r="A18877" s="407" t="s">
        <v>29877</v>
      </c>
      <c r="B18877" s="407" t="s">
        <v>29878</v>
      </c>
      <c r="C18877" s="406"/>
      <c r="D18877" s="406"/>
      <c r="E18877" s="406"/>
      <c r="F18877" s="409">
        <v>44230.614490740743</v>
      </c>
      <c r="G18877" s="408">
        <v>0</v>
      </c>
    </row>
    <row r="18878" spans="1:7" ht="15" x14ac:dyDescent="0.2">
      <c r="A18878" s="407" t="s">
        <v>29879</v>
      </c>
      <c r="B18878" s="407" t="s">
        <v>29880</v>
      </c>
      <c r="C18878" s="408">
        <v>0</v>
      </c>
      <c r="D18878" s="408">
        <v>1.6175999999999999</v>
      </c>
      <c r="E18878" s="408">
        <v>1.6175999999999999</v>
      </c>
      <c r="F18878" s="409">
        <v>44872.42900462963</v>
      </c>
      <c r="G18878" s="408">
        <v>0</v>
      </c>
    </row>
    <row r="18879" spans="1:7" ht="15" x14ac:dyDescent="0.2">
      <c r="A18879" s="407" t="s">
        <v>29881</v>
      </c>
      <c r="B18879" s="407" t="s">
        <v>29882</v>
      </c>
      <c r="C18879" s="408">
        <v>0</v>
      </c>
      <c r="D18879" s="408">
        <v>1.47</v>
      </c>
      <c r="E18879" s="408">
        <v>1.47</v>
      </c>
      <c r="F18879" s="409">
        <v>44872.46775462963</v>
      </c>
      <c r="G18879" s="408">
        <v>0</v>
      </c>
    </row>
    <row r="18880" spans="1:7" ht="15" x14ac:dyDescent="0.25">
      <c r="A18880" s="407" t="s">
        <v>39254</v>
      </c>
      <c r="B18880" s="407" t="s">
        <v>39255</v>
      </c>
      <c r="C18880" s="406"/>
      <c r="D18880" s="408">
        <v>0.74</v>
      </c>
      <c r="E18880" s="408">
        <v>0.74</v>
      </c>
      <c r="F18880" s="409">
        <v>43032.671168981484</v>
      </c>
      <c r="G18880" s="408">
        <v>0</v>
      </c>
    </row>
    <row r="18881" spans="1:7" ht="15" x14ac:dyDescent="0.25">
      <c r="A18881" s="407" t="s">
        <v>39256</v>
      </c>
      <c r="B18881" s="407" t="s">
        <v>39257</v>
      </c>
      <c r="C18881" s="406"/>
      <c r="D18881" s="406"/>
      <c r="E18881" s="406"/>
      <c r="F18881" s="409">
        <v>43032.671180555553</v>
      </c>
      <c r="G18881" s="408">
        <v>0</v>
      </c>
    </row>
    <row r="18882" spans="1:7" ht="15" x14ac:dyDescent="0.2">
      <c r="A18882" s="407" t="s">
        <v>29883</v>
      </c>
      <c r="B18882" s="407" t="s">
        <v>29884</v>
      </c>
      <c r="C18882" s="408">
        <v>0</v>
      </c>
      <c r="D18882" s="408">
        <v>26.78</v>
      </c>
      <c r="E18882" s="408">
        <v>26.78</v>
      </c>
      <c r="F18882" s="409">
        <v>45952.462037037039</v>
      </c>
      <c r="G18882" s="408">
        <v>0</v>
      </c>
    </row>
    <row r="18883" spans="1:7" ht="15" x14ac:dyDescent="0.2">
      <c r="A18883" s="407" t="s">
        <v>29885</v>
      </c>
      <c r="B18883" s="407" t="s">
        <v>29886</v>
      </c>
      <c r="C18883" s="408">
        <v>0</v>
      </c>
      <c r="D18883" s="408">
        <v>19.670000000000002</v>
      </c>
      <c r="E18883" s="408">
        <v>19.670000000000002</v>
      </c>
      <c r="F18883" s="409">
        <v>44987.596284722225</v>
      </c>
      <c r="G18883" s="408">
        <v>1</v>
      </c>
    </row>
    <row r="18884" spans="1:7" ht="15" x14ac:dyDescent="0.2">
      <c r="A18884" s="407" t="s">
        <v>29887</v>
      </c>
      <c r="B18884" s="407" t="s">
        <v>29888</v>
      </c>
      <c r="C18884" s="408">
        <v>0</v>
      </c>
      <c r="D18884" s="408">
        <v>1.72</v>
      </c>
      <c r="E18884" s="408">
        <v>1.72</v>
      </c>
      <c r="F18884" s="409">
        <v>44984.45989583333</v>
      </c>
      <c r="G18884" s="408">
        <v>0</v>
      </c>
    </row>
    <row r="18885" spans="1:7" ht="15" x14ac:dyDescent="0.2">
      <c r="A18885" s="407" t="s">
        <v>39258</v>
      </c>
      <c r="B18885" s="407" t="s">
        <v>39259</v>
      </c>
      <c r="C18885" s="408">
        <v>0</v>
      </c>
      <c r="D18885" s="408">
        <v>0.88</v>
      </c>
      <c r="E18885" s="408">
        <v>0.88</v>
      </c>
      <c r="F18885" s="409">
        <v>45216.339641203704</v>
      </c>
      <c r="G18885" s="408">
        <v>0</v>
      </c>
    </row>
    <row r="18886" spans="1:7" ht="15" x14ac:dyDescent="0.2">
      <c r="A18886" s="407" t="s">
        <v>29889</v>
      </c>
      <c r="B18886" s="407" t="s">
        <v>29890</v>
      </c>
      <c r="C18886" s="408">
        <v>0</v>
      </c>
      <c r="D18886" s="408">
        <v>4.58</v>
      </c>
      <c r="E18886" s="408">
        <v>4.58</v>
      </c>
      <c r="F18886" s="409">
        <v>46042.407152777778</v>
      </c>
      <c r="G18886" s="408">
        <v>14</v>
      </c>
    </row>
    <row r="18887" spans="1:7" ht="15" x14ac:dyDescent="0.2">
      <c r="A18887" s="407" t="s">
        <v>39260</v>
      </c>
      <c r="B18887" s="407" t="s">
        <v>39261</v>
      </c>
      <c r="C18887" s="408">
        <v>0</v>
      </c>
      <c r="D18887" s="408">
        <v>5.82</v>
      </c>
      <c r="E18887" s="408">
        <v>5.82</v>
      </c>
      <c r="F18887" s="409">
        <v>45253.708935185183</v>
      </c>
      <c r="G18887" s="408">
        <v>0</v>
      </c>
    </row>
    <row r="18888" spans="1:7" ht="15" x14ac:dyDescent="0.2">
      <c r="A18888" s="407" t="s">
        <v>29891</v>
      </c>
      <c r="B18888" s="407" t="s">
        <v>29892</v>
      </c>
      <c r="C18888" s="408">
        <v>0</v>
      </c>
      <c r="D18888" s="408">
        <v>0.21129999999999999</v>
      </c>
      <c r="E18888" s="408">
        <v>0.21129999999999999</v>
      </c>
      <c r="F18888" s="409">
        <v>45706.69730324074</v>
      </c>
      <c r="G18888" s="408">
        <v>99</v>
      </c>
    </row>
    <row r="18889" spans="1:7" ht="15" x14ac:dyDescent="0.2">
      <c r="A18889" s="407" t="s">
        <v>29893</v>
      </c>
      <c r="B18889" s="407" t="s">
        <v>40441</v>
      </c>
      <c r="C18889" s="408">
        <v>0</v>
      </c>
      <c r="D18889" s="408">
        <v>54.4</v>
      </c>
      <c r="E18889" s="408">
        <v>54.4</v>
      </c>
      <c r="F18889" s="409">
        <v>46034.487534722219</v>
      </c>
      <c r="G18889" s="408">
        <v>0</v>
      </c>
    </row>
    <row r="18890" spans="1:7" ht="15" x14ac:dyDescent="0.2">
      <c r="A18890" s="407" t="s">
        <v>29894</v>
      </c>
      <c r="B18890" s="407" t="s">
        <v>29895</v>
      </c>
      <c r="C18890" s="408">
        <v>0</v>
      </c>
      <c r="D18890" s="408">
        <v>51.84</v>
      </c>
      <c r="E18890" s="408">
        <v>51.84</v>
      </c>
      <c r="F18890" s="409">
        <v>45852.516886574071</v>
      </c>
      <c r="G18890" s="408">
        <v>0</v>
      </c>
    </row>
    <row r="18891" spans="1:7" ht="15" x14ac:dyDescent="0.2">
      <c r="A18891" s="407" t="s">
        <v>39262</v>
      </c>
      <c r="B18891" s="407" t="s">
        <v>39263</v>
      </c>
      <c r="C18891" s="408">
        <v>0</v>
      </c>
      <c r="D18891" s="408">
        <v>1.1299999999999999</v>
      </c>
      <c r="E18891" s="408">
        <v>1.1299999999999999</v>
      </c>
      <c r="F18891" s="409">
        <v>44984.460659722223</v>
      </c>
      <c r="G18891" s="408">
        <v>0</v>
      </c>
    </row>
    <row r="18892" spans="1:7" ht="15" x14ac:dyDescent="0.25">
      <c r="A18892" s="407" t="s">
        <v>39264</v>
      </c>
      <c r="B18892" s="407" t="s">
        <v>39265</v>
      </c>
      <c r="C18892" s="406"/>
      <c r="D18892" s="406"/>
      <c r="E18892" s="406"/>
      <c r="F18892" s="409">
        <v>44984.460752314815</v>
      </c>
      <c r="G18892" s="408">
        <v>0</v>
      </c>
    </row>
    <row r="18893" spans="1:7" ht="15" x14ac:dyDescent="0.2">
      <c r="A18893" s="407" t="s">
        <v>29896</v>
      </c>
      <c r="B18893" s="407" t="s">
        <v>29897</v>
      </c>
      <c r="C18893" s="408">
        <v>0</v>
      </c>
      <c r="D18893" s="408">
        <v>2.2200000000000002</v>
      </c>
      <c r="E18893" s="408">
        <v>2.2200000000000002</v>
      </c>
      <c r="F18893" s="409">
        <v>45356.426458333335</v>
      </c>
      <c r="G18893" s="408">
        <v>0</v>
      </c>
    </row>
    <row r="18894" spans="1:7" ht="15" x14ac:dyDescent="0.2">
      <c r="A18894" s="407" t="s">
        <v>29898</v>
      </c>
      <c r="B18894" s="407" t="s">
        <v>29899</v>
      </c>
      <c r="C18894" s="408">
        <v>0</v>
      </c>
      <c r="D18894" s="408">
        <v>1.07</v>
      </c>
      <c r="E18894" s="408">
        <v>1.07</v>
      </c>
      <c r="F18894" s="409">
        <v>45986.562569444446</v>
      </c>
      <c r="G18894" s="408">
        <v>0</v>
      </c>
    </row>
    <row r="18895" spans="1:7" ht="15" x14ac:dyDescent="0.2">
      <c r="A18895" s="407" t="s">
        <v>29900</v>
      </c>
      <c r="B18895" s="407" t="s">
        <v>29901</v>
      </c>
      <c r="C18895" s="408">
        <v>0</v>
      </c>
      <c r="D18895" s="408">
        <v>0.95</v>
      </c>
      <c r="E18895" s="408">
        <v>0.95</v>
      </c>
      <c r="F18895" s="409">
        <v>45356.423483796294</v>
      </c>
      <c r="G18895" s="408">
        <v>0</v>
      </c>
    </row>
    <row r="18896" spans="1:7" ht="15" x14ac:dyDescent="0.2">
      <c r="A18896" s="407" t="s">
        <v>29902</v>
      </c>
      <c r="B18896" s="407" t="s">
        <v>29903</v>
      </c>
      <c r="C18896" s="408">
        <v>0</v>
      </c>
      <c r="D18896" s="408">
        <v>0.65</v>
      </c>
      <c r="E18896" s="408">
        <v>0.65</v>
      </c>
      <c r="F18896" s="409">
        <v>45986.56212962963</v>
      </c>
      <c r="G18896" s="408">
        <v>0</v>
      </c>
    </row>
    <row r="18897" spans="1:7" ht="15" x14ac:dyDescent="0.2">
      <c r="A18897" s="407" t="s">
        <v>29904</v>
      </c>
      <c r="B18897" s="407" t="s">
        <v>29905</v>
      </c>
      <c r="C18897" s="408">
        <v>0</v>
      </c>
      <c r="D18897" s="408">
        <v>3.01</v>
      </c>
      <c r="E18897" s="408">
        <v>3.01</v>
      </c>
      <c r="F18897" s="409">
        <v>44981.43953703704</v>
      </c>
      <c r="G18897" s="408">
        <v>0</v>
      </c>
    </row>
    <row r="18898" spans="1:7" ht="15" x14ac:dyDescent="0.2">
      <c r="A18898" s="407" t="s">
        <v>29906</v>
      </c>
      <c r="B18898" s="407" t="s">
        <v>29907</v>
      </c>
      <c r="C18898" s="408">
        <v>0</v>
      </c>
      <c r="D18898" s="408">
        <v>2.3199999999999998</v>
      </c>
      <c r="E18898" s="408">
        <v>2.3199999999999998</v>
      </c>
      <c r="F18898" s="409">
        <v>44981.44027777778</v>
      </c>
      <c r="G18898" s="408">
        <v>0</v>
      </c>
    </row>
    <row r="18899" spans="1:7" ht="15" x14ac:dyDescent="0.2">
      <c r="A18899" s="407" t="s">
        <v>29908</v>
      </c>
      <c r="B18899" s="407" t="s">
        <v>29909</v>
      </c>
      <c r="C18899" s="408">
        <v>0</v>
      </c>
      <c r="D18899" s="408">
        <v>3.3</v>
      </c>
      <c r="E18899" s="408">
        <v>3.3</v>
      </c>
      <c r="F18899" s="409">
        <v>44981.440810185188</v>
      </c>
      <c r="G18899" s="408">
        <v>0</v>
      </c>
    </row>
    <row r="18900" spans="1:7" ht="15" x14ac:dyDescent="0.2">
      <c r="A18900" s="407" t="s">
        <v>29910</v>
      </c>
      <c r="B18900" s="407" t="s">
        <v>29911</v>
      </c>
      <c r="C18900" s="408">
        <v>0</v>
      </c>
      <c r="D18900" s="408">
        <v>1.67</v>
      </c>
      <c r="E18900" s="408">
        <v>1.67</v>
      </c>
      <c r="F18900" s="409">
        <v>44981.441319444442</v>
      </c>
      <c r="G18900" s="408">
        <v>0</v>
      </c>
    </row>
    <row r="18901" spans="1:7" ht="15" x14ac:dyDescent="0.2">
      <c r="A18901" s="407" t="s">
        <v>29912</v>
      </c>
      <c r="B18901" s="407" t="s">
        <v>29913</v>
      </c>
      <c r="C18901" s="408">
        <v>0</v>
      </c>
      <c r="D18901" s="408">
        <v>1.67</v>
      </c>
      <c r="E18901" s="408">
        <v>1.67</v>
      </c>
      <c r="F18901" s="409">
        <v>44973.502523148149</v>
      </c>
      <c r="G18901" s="408">
        <v>0</v>
      </c>
    </row>
    <row r="18902" spans="1:7" ht="15" x14ac:dyDescent="0.2">
      <c r="A18902" s="407" t="s">
        <v>29914</v>
      </c>
      <c r="B18902" s="407" t="s">
        <v>29915</v>
      </c>
      <c r="C18902" s="408">
        <v>0</v>
      </c>
      <c r="D18902" s="408">
        <v>1.52</v>
      </c>
      <c r="E18902" s="408">
        <v>1.52</v>
      </c>
      <c r="F18902" s="409">
        <v>44973.546990740739</v>
      </c>
      <c r="G18902" s="408">
        <v>0</v>
      </c>
    </row>
    <row r="18903" spans="1:7" ht="15" x14ac:dyDescent="0.2">
      <c r="A18903" s="407" t="s">
        <v>29916</v>
      </c>
      <c r="B18903" s="407" t="s">
        <v>29917</v>
      </c>
      <c r="C18903" s="408">
        <v>0</v>
      </c>
      <c r="D18903" s="408">
        <v>2.2400000000000002</v>
      </c>
      <c r="E18903" s="408">
        <v>2.2400000000000002</v>
      </c>
      <c r="F18903" s="409">
        <v>44973.548182870371</v>
      </c>
      <c r="G18903" s="408">
        <v>0</v>
      </c>
    </row>
    <row r="18904" spans="1:7" ht="15" x14ac:dyDescent="0.2">
      <c r="A18904" s="407" t="s">
        <v>29918</v>
      </c>
      <c r="B18904" s="407" t="s">
        <v>29919</v>
      </c>
      <c r="C18904" s="408">
        <v>0</v>
      </c>
      <c r="D18904" s="408">
        <v>3.56</v>
      </c>
      <c r="E18904" s="408">
        <v>3.56</v>
      </c>
      <c r="F18904" s="409">
        <v>44992.508263888885</v>
      </c>
      <c r="G18904" s="408">
        <v>0</v>
      </c>
    </row>
    <row r="18905" spans="1:7" ht="15" x14ac:dyDescent="0.2">
      <c r="A18905" s="407" t="s">
        <v>29920</v>
      </c>
      <c r="B18905" s="407" t="s">
        <v>29921</v>
      </c>
      <c r="C18905" s="408">
        <v>0</v>
      </c>
      <c r="D18905" s="408">
        <v>2.46</v>
      </c>
      <c r="E18905" s="408">
        <v>2.46</v>
      </c>
      <c r="F18905" s="409">
        <v>44992.5078125</v>
      </c>
      <c r="G18905" s="408">
        <v>0</v>
      </c>
    </row>
    <row r="18906" spans="1:7" ht="15" x14ac:dyDescent="0.2">
      <c r="A18906" s="407" t="s">
        <v>29922</v>
      </c>
      <c r="B18906" s="407" t="s">
        <v>29923</v>
      </c>
      <c r="C18906" s="408">
        <v>0</v>
      </c>
      <c r="D18906" s="408">
        <v>2.06</v>
      </c>
      <c r="E18906" s="408">
        <v>2.06</v>
      </c>
      <c r="F18906" s="409">
        <v>44992.508969907409</v>
      </c>
      <c r="G18906" s="408">
        <v>0</v>
      </c>
    </row>
    <row r="18907" spans="1:7" ht="15" x14ac:dyDescent="0.2">
      <c r="A18907" s="407" t="s">
        <v>29924</v>
      </c>
      <c r="B18907" s="407" t="s">
        <v>29925</v>
      </c>
      <c r="C18907" s="408">
        <v>0</v>
      </c>
      <c r="D18907" s="408">
        <v>2.2000000000000002</v>
      </c>
      <c r="E18907" s="408">
        <v>2.2000000000000002</v>
      </c>
      <c r="F18907" s="409">
        <v>44973.552083333336</v>
      </c>
      <c r="G18907" s="408">
        <v>0</v>
      </c>
    </row>
    <row r="18908" spans="1:7" ht="15" x14ac:dyDescent="0.2">
      <c r="A18908" s="407" t="s">
        <v>29926</v>
      </c>
      <c r="B18908" s="407" t="s">
        <v>29927</v>
      </c>
      <c r="C18908" s="408">
        <v>0</v>
      </c>
      <c r="D18908" s="408">
        <v>1.67</v>
      </c>
      <c r="E18908" s="408">
        <v>1.67</v>
      </c>
      <c r="F18908" s="409">
        <v>44973.552997685183</v>
      </c>
      <c r="G18908" s="408">
        <v>0</v>
      </c>
    </row>
    <row r="18909" spans="1:7" ht="15" x14ac:dyDescent="0.2">
      <c r="A18909" s="407" t="s">
        <v>29928</v>
      </c>
      <c r="B18909" s="407" t="s">
        <v>29929</v>
      </c>
      <c r="C18909" s="408">
        <v>0</v>
      </c>
      <c r="D18909" s="408">
        <v>1.54</v>
      </c>
      <c r="E18909" s="408">
        <v>1.54</v>
      </c>
      <c r="F18909" s="409">
        <v>44973.554467592592</v>
      </c>
      <c r="G18909" s="408">
        <v>0</v>
      </c>
    </row>
    <row r="18910" spans="1:7" ht="15" x14ac:dyDescent="0.2">
      <c r="A18910" s="407" t="s">
        <v>29930</v>
      </c>
      <c r="B18910" s="407" t="s">
        <v>29931</v>
      </c>
      <c r="C18910" s="408">
        <v>0</v>
      </c>
      <c r="D18910" s="408">
        <v>2.4500000000000002</v>
      </c>
      <c r="E18910" s="408">
        <v>2.4500000000000002</v>
      </c>
      <c r="F18910" s="409">
        <v>44973.556122685186</v>
      </c>
      <c r="G18910" s="408">
        <v>0</v>
      </c>
    </row>
    <row r="18911" spans="1:7" ht="15" x14ac:dyDescent="0.25">
      <c r="A18911" s="407" t="s">
        <v>39266</v>
      </c>
      <c r="B18911" s="407" t="s">
        <v>39267</v>
      </c>
      <c r="C18911" s="406"/>
      <c r="D18911" s="408">
        <v>28.65</v>
      </c>
      <c r="E18911" s="408">
        <v>28.65</v>
      </c>
      <c r="F18911" s="409">
        <v>44987.625486111108</v>
      </c>
      <c r="G18911" s="408">
        <v>0</v>
      </c>
    </row>
    <row r="18912" spans="1:7" ht="15" x14ac:dyDescent="0.2">
      <c r="A18912" s="407" t="s">
        <v>39268</v>
      </c>
      <c r="B18912" s="407" t="s">
        <v>39269</v>
      </c>
      <c r="C18912" s="408">
        <v>0</v>
      </c>
      <c r="D18912" s="408">
        <v>32.1</v>
      </c>
      <c r="E18912" s="408">
        <v>32.1</v>
      </c>
      <c r="F18912" s="409">
        <v>44987.627002314817</v>
      </c>
      <c r="G18912" s="408">
        <v>0</v>
      </c>
    </row>
    <row r="18913" spans="1:7" ht="15" x14ac:dyDescent="0.2">
      <c r="A18913" s="407" t="s">
        <v>39270</v>
      </c>
      <c r="B18913" s="407" t="s">
        <v>39271</v>
      </c>
      <c r="C18913" s="408">
        <v>0</v>
      </c>
      <c r="D18913" s="408">
        <v>32.5</v>
      </c>
      <c r="E18913" s="408">
        <v>32.5</v>
      </c>
      <c r="F18913" s="409">
        <v>44987.627534722225</v>
      </c>
      <c r="G18913" s="408">
        <v>0</v>
      </c>
    </row>
    <row r="18914" spans="1:7" ht="15" x14ac:dyDescent="0.2">
      <c r="A18914" s="407" t="s">
        <v>39272</v>
      </c>
      <c r="B18914" s="407" t="s">
        <v>39273</v>
      </c>
      <c r="C18914" s="408">
        <v>0</v>
      </c>
      <c r="D18914" s="408">
        <v>35.299999999999997</v>
      </c>
      <c r="E18914" s="408">
        <v>35.299999999999997</v>
      </c>
      <c r="F18914" s="409">
        <v>44987.627928240741</v>
      </c>
      <c r="G18914" s="408">
        <v>0</v>
      </c>
    </row>
    <row r="18915" spans="1:7" ht="15" x14ac:dyDescent="0.2">
      <c r="A18915" s="407" t="s">
        <v>29932</v>
      </c>
      <c r="B18915" s="407" t="s">
        <v>29933</v>
      </c>
      <c r="C18915" s="408">
        <v>0</v>
      </c>
      <c r="D18915" s="408">
        <v>28.45</v>
      </c>
      <c r="E18915" s="408">
        <v>28.45</v>
      </c>
      <c r="F18915" s="409">
        <v>44987.629143518519</v>
      </c>
      <c r="G18915" s="408">
        <v>0</v>
      </c>
    </row>
    <row r="18916" spans="1:7" ht="15" x14ac:dyDescent="0.2">
      <c r="A18916" s="407" t="s">
        <v>29934</v>
      </c>
      <c r="B18916" s="407" t="s">
        <v>29935</v>
      </c>
      <c r="C18916" s="408">
        <v>0</v>
      </c>
      <c r="D18916" s="408">
        <v>35.9</v>
      </c>
      <c r="E18916" s="408">
        <v>35.9</v>
      </c>
      <c r="F18916" s="409">
        <v>44984.461296296293</v>
      </c>
      <c r="G18916" s="408">
        <v>0</v>
      </c>
    </row>
    <row r="18917" spans="1:7" ht="15" x14ac:dyDescent="0.2">
      <c r="A18917" s="407" t="s">
        <v>29936</v>
      </c>
      <c r="B18917" s="407" t="s">
        <v>29937</v>
      </c>
      <c r="C18917" s="408">
        <v>0</v>
      </c>
      <c r="D18917" s="408">
        <v>34.299999999999997</v>
      </c>
      <c r="E18917" s="408">
        <v>34.299999999999997</v>
      </c>
      <c r="F18917" s="409">
        <v>44972.556539351855</v>
      </c>
      <c r="G18917" s="408">
        <v>0</v>
      </c>
    </row>
    <row r="18918" spans="1:7" ht="15" x14ac:dyDescent="0.2">
      <c r="A18918" s="407" t="s">
        <v>29938</v>
      </c>
      <c r="B18918" s="407" t="s">
        <v>29939</v>
      </c>
      <c r="C18918" s="408">
        <v>0</v>
      </c>
      <c r="D18918" s="408">
        <v>19.11</v>
      </c>
      <c r="E18918" s="408">
        <v>19.11</v>
      </c>
      <c r="F18918" s="409">
        <v>44987.631423611114</v>
      </c>
      <c r="G18918" s="408">
        <v>0</v>
      </c>
    </row>
    <row r="18919" spans="1:7" ht="15" x14ac:dyDescent="0.2">
      <c r="A18919" s="407" t="s">
        <v>29940</v>
      </c>
      <c r="B18919" s="407" t="s">
        <v>29941</v>
      </c>
      <c r="C18919" s="408">
        <v>0</v>
      </c>
      <c r="D18919" s="408">
        <v>35.56</v>
      </c>
      <c r="E18919" s="408">
        <v>35.56</v>
      </c>
      <c r="F18919" s="409">
        <v>45222.65253472222</v>
      </c>
      <c r="G18919" s="408">
        <v>0</v>
      </c>
    </row>
    <row r="18920" spans="1:7" ht="15" x14ac:dyDescent="0.2">
      <c r="A18920" s="407" t="s">
        <v>29942</v>
      </c>
      <c r="B18920" s="407" t="s">
        <v>29943</v>
      </c>
      <c r="C18920" s="408">
        <v>0</v>
      </c>
      <c r="D18920" s="408">
        <v>18.84</v>
      </c>
      <c r="E18920" s="408">
        <v>18.84</v>
      </c>
      <c r="F18920" s="409">
        <v>44981.379421296297</v>
      </c>
      <c r="G18920" s="408">
        <v>0</v>
      </c>
    </row>
    <row r="18921" spans="1:7" ht="15" x14ac:dyDescent="0.2">
      <c r="A18921" s="407" t="s">
        <v>29944</v>
      </c>
      <c r="B18921" s="407" t="s">
        <v>40430</v>
      </c>
      <c r="C18921" s="408">
        <v>0</v>
      </c>
      <c r="D18921" s="408">
        <v>41.25</v>
      </c>
      <c r="E18921" s="408">
        <v>41.25</v>
      </c>
      <c r="F18921" s="409">
        <v>45740.405266203707</v>
      </c>
      <c r="G18921" s="408">
        <v>0</v>
      </c>
    </row>
    <row r="18922" spans="1:7" ht="15" x14ac:dyDescent="0.2">
      <c r="A18922" s="407" t="s">
        <v>29945</v>
      </c>
      <c r="B18922" s="407" t="s">
        <v>29946</v>
      </c>
      <c r="C18922" s="408">
        <v>0</v>
      </c>
      <c r="D18922" s="408">
        <v>26.43</v>
      </c>
      <c r="E18922" s="408">
        <v>26.43</v>
      </c>
      <c r="F18922" s="409">
        <v>44984.461678240739</v>
      </c>
      <c r="G18922" s="408">
        <v>0</v>
      </c>
    </row>
    <row r="18923" spans="1:7" ht="15" x14ac:dyDescent="0.2">
      <c r="A18923" s="407" t="s">
        <v>39274</v>
      </c>
      <c r="B18923" s="407" t="s">
        <v>39275</v>
      </c>
      <c r="C18923" s="408">
        <v>0</v>
      </c>
      <c r="D18923" s="408">
        <v>39.729999999999997</v>
      </c>
      <c r="E18923" s="408">
        <v>39.729999999999997</v>
      </c>
      <c r="F18923" s="409">
        <v>44988.36273148148</v>
      </c>
      <c r="G18923" s="408">
        <v>0</v>
      </c>
    </row>
    <row r="18924" spans="1:7" ht="15" x14ac:dyDescent="0.2">
      <c r="A18924" s="407" t="s">
        <v>29947</v>
      </c>
      <c r="B18924" s="407" t="s">
        <v>29948</v>
      </c>
      <c r="C18924" s="408">
        <v>0</v>
      </c>
      <c r="D18924" s="408">
        <v>8.8000000000000007</v>
      </c>
      <c r="E18924" s="408">
        <v>8.8000000000000007</v>
      </c>
      <c r="F18924" s="409">
        <v>44988.365289351852</v>
      </c>
      <c r="G18924" s="408">
        <v>0</v>
      </c>
    </row>
    <row r="18925" spans="1:7" ht="15" x14ac:dyDescent="0.2">
      <c r="A18925" s="407" t="s">
        <v>29949</v>
      </c>
      <c r="B18925" s="407" t="s">
        <v>29950</v>
      </c>
      <c r="C18925" s="408">
        <v>0</v>
      </c>
      <c r="D18925" s="408">
        <v>7.49</v>
      </c>
      <c r="E18925" s="408">
        <v>7.49</v>
      </c>
      <c r="F18925" s="409">
        <v>44988.367650462962</v>
      </c>
      <c r="G18925" s="408">
        <v>0</v>
      </c>
    </row>
    <row r="18926" spans="1:7" ht="15" x14ac:dyDescent="0.2">
      <c r="A18926" s="407" t="s">
        <v>29951</v>
      </c>
      <c r="B18926" s="407" t="s">
        <v>34201</v>
      </c>
      <c r="C18926" s="408">
        <v>0</v>
      </c>
      <c r="D18926" s="408">
        <v>56.62</v>
      </c>
      <c r="E18926" s="408">
        <v>56.62</v>
      </c>
      <c r="F18926" s="409">
        <v>45973.443460648145</v>
      </c>
      <c r="G18926" s="408">
        <v>21</v>
      </c>
    </row>
    <row r="18927" spans="1:7" ht="15" x14ac:dyDescent="0.2">
      <c r="A18927" s="407" t="s">
        <v>29952</v>
      </c>
      <c r="B18927" s="407" t="s">
        <v>29953</v>
      </c>
      <c r="C18927" s="408">
        <v>0</v>
      </c>
      <c r="D18927" s="408">
        <v>34.46</v>
      </c>
      <c r="E18927" s="408">
        <v>34.46</v>
      </c>
      <c r="F18927" s="409">
        <v>45243.513773148145</v>
      </c>
      <c r="G18927" s="408">
        <v>0</v>
      </c>
    </row>
    <row r="18928" spans="1:7" ht="15" x14ac:dyDescent="0.25">
      <c r="A18928" s="407" t="s">
        <v>29954</v>
      </c>
      <c r="B18928" s="407" t="s">
        <v>29955</v>
      </c>
      <c r="C18928" s="406"/>
      <c r="D18928" s="408">
        <v>36.25</v>
      </c>
      <c r="E18928" s="408">
        <v>36.25</v>
      </c>
      <c r="F18928" s="409">
        <v>44988.370740740742</v>
      </c>
      <c r="G18928" s="408">
        <v>0</v>
      </c>
    </row>
    <row r="18929" spans="1:7" ht="15" x14ac:dyDescent="0.2">
      <c r="A18929" s="407" t="s">
        <v>29956</v>
      </c>
      <c r="B18929" s="407" t="s">
        <v>29957</v>
      </c>
      <c r="C18929" s="408">
        <v>0</v>
      </c>
      <c r="D18929" s="408">
        <v>3.43</v>
      </c>
      <c r="E18929" s="408">
        <v>3.43</v>
      </c>
      <c r="F18929" s="409">
        <v>44988.372233796297</v>
      </c>
      <c r="G18929" s="408">
        <v>0</v>
      </c>
    </row>
    <row r="18930" spans="1:7" ht="15" x14ac:dyDescent="0.2">
      <c r="A18930" s="407" t="s">
        <v>29958</v>
      </c>
      <c r="B18930" s="407" t="s">
        <v>29959</v>
      </c>
      <c r="C18930" s="408">
        <v>0</v>
      </c>
      <c r="D18930" s="408">
        <v>6.39</v>
      </c>
      <c r="E18930" s="408">
        <v>6.39</v>
      </c>
      <c r="F18930" s="409">
        <v>44972.50403935185</v>
      </c>
      <c r="G18930" s="408">
        <v>0</v>
      </c>
    </row>
    <row r="18931" spans="1:7" ht="15" x14ac:dyDescent="0.2">
      <c r="A18931" s="407" t="s">
        <v>29960</v>
      </c>
      <c r="B18931" s="407" t="s">
        <v>29961</v>
      </c>
      <c r="C18931" s="408">
        <v>0</v>
      </c>
      <c r="D18931" s="408">
        <v>13.8</v>
      </c>
      <c r="E18931" s="408">
        <v>13.8</v>
      </c>
      <c r="F18931" s="409">
        <v>44972.504189814812</v>
      </c>
      <c r="G18931" s="408">
        <v>0</v>
      </c>
    </row>
    <row r="18932" spans="1:7" ht="15" x14ac:dyDescent="0.2">
      <c r="A18932" s="407" t="s">
        <v>29962</v>
      </c>
      <c r="B18932" s="407" t="s">
        <v>29963</v>
      </c>
      <c r="C18932" s="408">
        <v>0</v>
      </c>
      <c r="D18932" s="408">
        <v>31.86</v>
      </c>
      <c r="E18932" s="408">
        <v>31.86</v>
      </c>
      <c r="F18932" s="409">
        <v>44988.374432870369</v>
      </c>
      <c r="G18932" s="408">
        <v>0</v>
      </c>
    </row>
    <row r="18933" spans="1:7" ht="15" x14ac:dyDescent="0.2">
      <c r="A18933" s="407" t="s">
        <v>29964</v>
      </c>
      <c r="B18933" s="407" t="s">
        <v>29965</v>
      </c>
      <c r="C18933" s="408">
        <v>0</v>
      </c>
      <c r="D18933" s="408">
        <v>14.63</v>
      </c>
      <c r="E18933" s="408">
        <v>14.63</v>
      </c>
      <c r="F18933" s="409">
        <v>45715.527222222219</v>
      </c>
      <c r="G18933" s="408">
        <v>6</v>
      </c>
    </row>
    <row r="18934" spans="1:7" ht="15" x14ac:dyDescent="0.2">
      <c r="A18934" s="407" t="s">
        <v>29966</v>
      </c>
      <c r="B18934" s="407" t="s">
        <v>29967</v>
      </c>
      <c r="C18934" s="408">
        <v>0</v>
      </c>
      <c r="D18934" s="408">
        <v>98.05</v>
      </c>
      <c r="E18934" s="408">
        <v>98.05</v>
      </c>
      <c r="F18934" s="409">
        <v>45078.422650462962</v>
      </c>
      <c r="G18934" s="408">
        <v>0</v>
      </c>
    </row>
    <row r="18935" spans="1:7" ht="15" x14ac:dyDescent="0.2">
      <c r="A18935" s="407" t="s">
        <v>29968</v>
      </c>
      <c r="B18935" s="407" t="s">
        <v>29969</v>
      </c>
      <c r="C18935" s="408">
        <v>0</v>
      </c>
      <c r="D18935" s="408">
        <v>42.75</v>
      </c>
      <c r="E18935" s="408">
        <v>42.75</v>
      </c>
      <c r="F18935" s="409">
        <v>44972.505752314813</v>
      </c>
      <c r="G18935" s="408">
        <v>0</v>
      </c>
    </row>
    <row r="18936" spans="1:7" ht="15" x14ac:dyDescent="0.25">
      <c r="A18936" s="407" t="s">
        <v>29970</v>
      </c>
      <c r="B18936" s="407" t="s">
        <v>29971</v>
      </c>
      <c r="C18936" s="406"/>
      <c r="D18936" s="408">
        <v>63.4</v>
      </c>
      <c r="E18936" s="408">
        <v>63.4</v>
      </c>
      <c r="F18936" s="409">
        <v>44972.505914351852</v>
      </c>
      <c r="G18936" s="408">
        <v>0</v>
      </c>
    </row>
    <row r="18937" spans="1:7" ht="15" x14ac:dyDescent="0.2">
      <c r="A18937" s="407" t="s">
        <v>29972</v>
      </c>
      <c r="B18937" s="407" t="s">
        <v>29973</v>
      </c>
      <c r="C18937" s="408">
        <v>0</v>
      </c>
      <c r="D18937" s="408">
        <v>62.02</v>
      </c>
      <c r="E18937" s="408">
        <v>62.02</v>
      </c>
      <c r="F18937" s="409">
        <v>45748.549525462964</v>
      </c>
      <c r="G18937" s="408">
        <v>0</v>
      </c>
    </row>
    <row r="18938" spans="1:7" ht="15" x14ac:dyDescent="0.2">
      <c r="A18938" s="407" t="s">
        <v>29974</v>
      </c>
      <c r="B18938" s="407" t="s">
        <v>29975</v>
      </c>
      <c r="C18938" s="408">
        <v>0</v>
      </c>
      <c r="D18938" s="408">
        <v>34.549999999999997</v>
      </c>
      <c r="E18938" s="408">
        <v>34.549999999999997</v>
      </c>
      <c r="F18938" s="409">
        <v>44972.506249999999</v>
      </c>
      <c r="G18938" s="408">
        <v>0</v>
      </c>
    </row>
    <row r="18939" spans="1:7" ht="15" x14ac:dyDescent="0.2">
      <c r="A18939" s="407" t="s">
        <v>29976</v>
      </c>
      <c r="B18939" s="407" t="s">
        <v>29977</v>
      </c>
      <c r="C18939" s="408">
        <v>0</v>
      </c>
      <c r="D18939" s="408">
        <v>19.8</v>
      </c>
      <c r="E18939" s="408">
        <v>19.8</v>
      </c>
      <c r="F18939" s="409">
        <v>44972.506388888891</v>
      </c>
      <c r="G18939" s="408">
        <v>0</v>
      </c>
    </row>
    <row r="18940" spans="1:7" ht="15" x14ac:dyDescent="0.2">
      <c r="A18940" s="407" t="s">
        <v>29978</v>
      </c>
      <c r="B18940" s="407" t="s">
        <v>29979</v>
      </c>
      <c r="C18940" s="408">
        <v>0</v>
      </c>
      <c r="D18940" s="408">
        <v>28.3</v>
      </c>
      <c r="E18940" s="408">
        <v>28.3</v>
      </c>
      <c r="F18940" s="409">
        <v>44972.516805555555</v>
      </c>
      <c r="G18940" s="408">
        <v>0</v>
      </c>
    </row>
    <row r="18941" spans="1:7" ht="15" x14ac:dyDescent="0.2">
      <c r="A18941" s="407" t="s">
        <v>29980</v>
      </c>
      <c r="B18941" s="407" t="s">
        <v>29981</v>
      </c>
      <c r="C18941" s="408">
        <v>0</v>
      </c>
      <c r="D18941" s="408">
        <v>40.56</v>
      </c>
      <c r="E18941" s="408">
        <v>40.56</v>
      </c>
      <c r="F18941" s="409">
        <v>44972.516956018517</v>
      </c>
      <c r="G18941" s="408">
        <v>0</v>
      </c>
    </row>
    <row r="18942" spans="1:7" ht="15" x14ac:dyDescent="0.2">
      <c r="A18942" s="407" t="s">
        <v>29982</v>
      </c>
      <c r="B18942" s="407" t="s">
        <v>29983</v>
      </c>
      <c r="C18942" s="408">
        <v>0</v>
      </c>
      <c r="D18942" s="408">
        <v>42.97</v>
      </c>
      <c r="E18942" s="408">
        <v>42.97</v>
      </c>
      <c r="F18942" s="409">
        <v>45912.443541666667</v>
      </c>
      <c r="G18942" s="408">
        <v>0</v>
      </c>
    </row>
    <row r="18943" spans="1:7" ht="15" x14ac:dyDescent="0.2">
      <c r="A18943" s="407" t="s">
        <v>29984</v>
      </c>
      <c r="B18943" s="407" t="s">
        <v>29985</v>
      </c>
      <c r="C18943" s="408">
        <v>0</v>
      </c>
      <c r="D18943" s="408">
        <v>78.7</v>
      </c>
      <c r="E18943" s="408">
        <v>78.7</v>
      </c>
      <c r="F18943" s="409">
        <v>44972.517291666663</v>
      </c>
      <c r="G18943" s="408">
        <v>0</v>
      </c>
    </row>
    <row r="18944" spans="1:7" ht="15" x14ac:dyDescent="0.25">
      <c r="A18944" s="407" t="s">
        <v>29986</v>
      </c>
      <c r="B18944" s="407" t="s">
        <v>29987</v>
      </c>
      <c r="C18944" s="406"/>
      <c r="D18944" s="408">
        <v>101.3</v>
      </c>
      <c r="E18944" s="408">
        <v>101.3</v>
      </c>
      <c r="F18944" s="409">
        <v>44972.517453703702</v>
      </c>
      <c r="G18944" s="408">
        <v>0</v>
      </c>
    </row>
    <row r="18945" spans="1:7" ht="15" x14ac:dyDescent="0.2">
      <c r="A18945" s="407" t="s">
        <v>29988</v>
      </c>
      <c r="B18945" s="407" t="s">
        <v>29989</v>
      </c>
      <c r="C18945" s="408">
        <v>0</v>
      </c>
      <c r="D18945" s="408">
        <v>73.8</v>
      </c>
      <c r="E18945" s="408">
        <v>73.8</v>
      </c>
      <c r="F18945" s="409">
        <v>45912.443101851852</v>
      </c>
      <c r="G18945" s="408">
        <v>0</v>
      </c>
    </row>
    <row r="18946" spans="1:7" ht="15" x14ac:dyDescent="0.2">
      <c r="A18946" s="407" t="s">
        <v>29990</v>
      </c>
      <c r="B18946" s="407" t="s">
        <v>29991</v>
      </c>
      <c r="C18946" s="408">
        <v>0</v>
      </c>
      <c r="D18946" s="408">
        <v>152.30000000000001</v>
      </c>
      <c r="E18946" s="408">
        <v>152.30000000000001</v>
      </c>
      <c r="F18946" s="409">
        <v>45912.412418981483</v>
      </c>
      <c r="G18946" s="408">
        <v>0</v>
      </c>
    </row>
    <row r="18947" spans="1:7" ht="15" x14ac:dyDescent="0.2">
      <c r="A18947" s="407" t="s">
        <v>29992</v>
      </c>
      <c r="B18947" s="407" t="s">
        <v>29981</v>
      </c>
      <c r="C18947" s="408">
        <v>0</v>
      </c>
      <c r="D18947" s="408">
        <v>91.3</v>
      </c>
      <c r="E18947" s="408">
        <v>91.3</v>
      </c>
      <c r="F18947" s="409">
        <v>44972.517881944441</v>
      </c>
      <c r="G18947" s="408">
        <v>0</v>
      </c>
    </row>
    <row r="18948" spans="1:7" ht="15" x14ac:dyDescent="0.2">
      <c r="A18948" s="407" t="s">
        <v>29993</v>
      </c>
      <c r="B18948" s="407" t="s">
        <v>29994</v>
      </c>
      <c r="C18948" s="408">
        <v>0</v>
      </c>
      <c r="D18948" s="408">
        <v>51.14</v>
      </c>
      <c r="E18948" s="408">
        <v>51.14</v>
      </c>
      <c r="F18948" s="409">
        <v>45986.544490740744</v>
      </c>
      <c r="G18948" s="408">
        <v>1</v>
      </c>
    </row>
    <row r="18949" spans="1:7" ht="15" x14ac:dyDescent="0.2">
      <c r="A18949" s="407" t="s">
        <v>29995</v>
      </c>
      <c r="B18949" s="407" t="s">
        <v>29996</v>
      </c>
      <c r="C18949" s="408">
        <v>0</v>
      </c>
      <c r="D18949" s="408">
        <v>16.559999999999999</v>
      </c>
      <c r="E18949" s="408">
        <v>16.559999999999999</v>
      </c>
      <c r="F18949" s="409">
        <v>44972.518206018518</v>
      </c>
      <c r="G18949" s="408">
        <v>0</v>
      </c>
    </row>
    <row r="18950" spans="1:7" ht="15" x14ac:dyDescent="0.25">
      <c r="A18950" s="407" t="s">
        <v>29997</v>
      </c>
      <c r="B18950" s="407" t="s">
        <v>5656</v>
      </c>
      <c r="C18950" s="406"/>
      <c r="D18950" s="408">
        <v>12.75</v>
      </c>
      <c r="E18950" s="408">
        <v>12.75</v>
      </c>
      <c r="F18950" s="409">
        <v>44984.46297453704</v>
      </c>
      <c r="G18950" s="408">
        <v>0</v>
      </c>
    </row>
    <row r="18951" spans="1:7" ht="15" x14ac:dyDescent="0.2">
      <c r="A18951" s="407" t="s">
        <v>29998</v>
      </c>
      <c r="B18951" s="407" t="s">
        <v>29999</v>
      </c>
      <c r="C18951" s="408">
        <v>0</v>
      </c>
      <c r="D18951" s="408">
        <v>5.33</v>
      </c>
      <c r="E18951" s="408">
        <v>5.33</v>
      </c>
      <c r="F18951" s="409">
        <v>45328.45484953704</v>
      </c>
      <c r="G18951" s="408">
        <v>0</v>
      </c>
    </row>
    <row r="18952" spans="1:7" ht="15" x14ac:dyDescent="0.2">
      <c r="A18952" s="407" t="s">
        <v>30000</v>
      </c>
      <c r="B18952" s="407" t="s">
        <v>30001</v>
      </c>
      <c r="C18952" s="408">
        <v>0</v>
      </c>
      <c r="D18952" s="408">
        <v>12.75</v>
      </c>
      <c r="E18952" s="408">
        <v>12.75</v>
      </c>
      <c r="F18952" s="409">
        <v>44972.518680555557</v>
      </c>
      <c r="G18952" s="408">
        <v>0</v>
      </c>
    </row>
    <row r="18953" spans="1:7" ht="15" x14ac:dyDescent="0.2">
      <c r="A18953" s="407" t="s">
        <v>30002</v>
      </c>
      <c r="B18953" s="407" t="s">
        <v>30003</v>
      </c>
      <c r="C18953" s="408">
        <v>0</v>
      </c>
      <c r="D18953" s="408">
        <v>9.64</v>
      </c>
      <c r="E18953" s="408">
        <v>9.64</v>
      </c>
      <c r="F18953" s="409">
        <v>45222.585486111115</v>
      </c>
      <c r="G18953" s="408">
        <v>0</v>
      </c>
    </row>
    <row r="18954" spans="1:7" ht="15" x14ac:dyDescent="0.25">
      <c r="A18954" s="407" t="s">
        <v>30004</v>
      </c>
      <c r="B18954" s="407" t="s">
        <v>30005</v>
      </c>
      <c r="C18954" s="406"/>
      <c r="D18954" s="408">
        <v>10.95</v>
      </c>
      <c r="E18954" s="408">
        <v>10.95</v>
      </c>
      <c r="F18954" s="409">
        <v>44972.519016203703</v>
      </c>
      <c r="G18954" s="408">
        <v>0</v>
      </c>
    </row>
    <row r="18955" spans="1:7" ht="15" x14ac:dyDescent="0.25">
      <c r="A18955" s="407" t="s">
        <v>30006</v>
      </c>
      <c r="B18955" s="407" t="s">
        <v>30007</v>
      </c>
      <c r="C18955" s="406"/>
      <c r="D18955" s="408">
        <v>14.25</v>
      </c>
      <c r="E18955" s="408">
        <v>14.25</v>
      </c>
      <c r="F18955" s="409">
        <v>44972.519155092596</v>
      </c>
      <c r="G18955" s="408">
        <v>0</v>
      </c>
    </row>
    <row r="18956" spans="1:7" ht="15" x14ac:dyDescent="0.2">
      <c r="A18956" s="407" t="s">
        <v>30008</v>
      </c>
      <c r="B18956" s="407" t="s">
        <v>30009</v>
      </c>
      <c r="C18956" s="408">
        <v>0</v>
      </c>
      <c r="D18956" s="408">
        <v>6.08</v>
      </c>
      <c r="E18956" s="408">
        <v>6.08</v>
      </c>
      <c r="F18956" s="409">
        <v>44981.445185185185</v>
      </c>
      <c r="G18956" s="408">
        <v>0</v>
      </c>
    </row>
    <row r="18957" spans="1:7" ht="15" x14ac:dyDescent="0.2">
      <c r="A18957" s="407" t="s">
        <v>30010</v>
      </c>
      <c r="B18957" s="407" t="s">
        <v>30011</v>
      </c>
      <c r="C18957" s="408">
        <v>0</v>
      </c>
      <c r="D18957" s="408">
        <v>6.22</v>
      </c>
      <c r="E18957" s="408">
        <v>6.22</v>
      </c>
      <c r="F18957" s="409">
        <v>46034.545219907406</v>
      </c>
      <c r="G18957" s="408">
        <v>0</v>
      </c>
    </row>
    <row r="18958" spans="1:7" ht="15" x14ac:dyDescent="0.25">
      <c r="A18958" s="407" t="s">
        <v>30012</v>
      </c>
      <c r="B18958" s="407" t="s">
        <v>30013</v>
      </c>
      <c r="C18958" s="406"/>
      <c r="D18958" s="408">
        <v>42.89</v>
      </c>
      <c r="E18958" s="408">
        <v>42.89</v>
      </c>
      <c r="F18958" s="409">
        <v>44972.522303240738</v>
      </c>
      <c r="G18958" s="408">
        <v>0</v>
      </c>
    </row>
    <row r="18959" spans="1:7" ht="15" x14ac:dyDescent="0.2">
      <c r="A18959" s="407" t="s">
        <v>30014</v>
      </c>
      <c r="B18959" s="407" t="s">
        <v>30015</v>
      </c>
      <c r="C18959" s="408">
        <v>0</v>
      </c>
      <c r="D18959" s="408">
        <v>13.27</v>
      </c>
      <c r="E18959" s="408">
        <v>13.27</v>
      </c>
      <c r="F18959" s="409">
        <v>44972.522083333337</v>
      </c>
      <c r="G18959" s="408">
        <v>0</v>
      </c>
    </row>
    <row r="18960" spans="1:7" ht="15" x14ac:dyDescent="0.25">
      <c r="A18960" s="407" t="s">
        <v>39276</v>
      </c>
      <c r="B18960" s="407" t="s">
        <v>39277</v>
      </c>
      <c r="C18960" s="406"/>
      <c r="D18960" s="408">
        <v>99.55</v>
      </c>
      <c r="E18960" s="408">
        <v>99.55</v>
      </c>
      <c r="F18960" s="409">
        <v>44988.375787037039</v>
      </c>
      <c r="G18960" s="408">
        <v>0</v>
      </c>
    </row>
    <row r="18961" spans="1:7" ht="15" x14ac:dyDescent="0.25">
      <c r="A18961" s="407" t="s">
        <v>30016</v>
      </c>
      <c r="B18961" s="407" t="s">
        <v>30017</v>
      </c>
      <c r="C18961" s="406"/>
      <c r="D18961" s="408">
        <v>6.27</v>
      </c>
      <c r="E18961" s="408">
        <v>6.27</v>
      </c>
      <c r="F18961" s="409">
        <v>44972.524062500001</v>
      </c>
      <c r="G18961" s="408">
        <v>0</v>
      </c>
    </row>
    <row r="18962" spans="1:7" ht="15" x14ac:dyDescent="0.2">
      <c r="A18962" s="407" t="s">
        <v>30018</v>
      </c>
      <c r="B18962" s="407" t="s">
        <v>30019</v>
      </c>
      <c r="C18962" s="408">
        <v>0</v>
      </c>
      <c r="D18962" s="408">
        <v>1.58</v>
      </c>
      <c r="E18962" s="408">
        <v>1.58</v>
      </c>
      <c r="F18962" s="409">
        <v>45918.598101851851</v>
      </c>
      <c r="G18962" s="408">
        <v>0</v>
      </c>
    </row>
    <row r="18963" spans="1:7" ht="15" x14ac:dyDescent="0.2">
      <c r="A18963" s="407" t="s">
        <v>30020</v>
      </c>
      <c r="B18963" s="407" t="s">
        <v>30021</v>
      </c>
      <c r="C18963" s="408">
        <v>0</v>
      </c>
      <c r="D18963" s="408">
        <v>73.7</v>
      </c>
      <c r="E18963" s="408">
        <v>73.7</v>
      </c>
      <c r="F18963" s="409">
        <v>44972.525983796295</v>
      </c>
      <c r="G18963" s="408">
        <v>0</v>
      </c>
    </row>
    <row r="18964" spans="1:7" ht="15" x14ac:dyDescent="0.2">
      <c r="A18964" s="407" t="s">
        <v>30022</v>
      </c>
      <c r="B18964" s="407" t="s">
        <v>30023</v>
      </c>
      <c r="C18964" s="408">
        <v>0</v>
      </c>
      <c r="D18964" s="408">
        <v>0.87</v>
      </c>
      <c r="E18964" s="408">
        <v>0.87</v>
      </c>
      <c r="F18964" s="409">
        <v>45630.297048611108</v>
      </c>
      <c r="G18964" s="408">
        <v>0</v>
      </c>
    </row>
    <row r="18965" spans="1:7" ht="15" x14ac:dyDescent="0.2">
      <c r="A18965" s="407" t="s">
        <v>39278</v>
      </c>
      <c r="B18965" s="407" t="s">
        <v>39279</v>
      </c>
      <c r="C18965" s="408">
        <v>0</v>
      </c>
      <c r="D18965" s="408">
        <v>4.0199999999999996</v>
      </c>
      <c r="E18965" s="408">
        <v>4.0199999999999996</v>
      </c>
      <c r="F18965" s="409">
        <v>44994.40148148148</v>
      </c>
      <c r="G18965" s="408">
        <v>0</v>
      </c>
    </row>
    <row r="18966" spans="1:7" ht="15" x14ac:dyDescent="0.2">
      <c r="A18966" s="407" t="s">
        <v>30024</v>
      </c>
      <c r="B18966" s="407" t="s">
        <v>30025</v>
      </c>
      <c r="C18966" s="408">
        <v>0</v>
      </c>
      <c r="D18966" s="408">
        <v>22.55</v>
      </c>
      <c r="E18966" s="408">
        <v>22.55</v>
      </c>
      <c r="F18966" s="409">
        <v>44972.535694444443</v>
      </c>
      <c r="G18966" s="408">
        <v>0</v>
      </c>
    </row>
    <row r="18967" spans="1:7" ht="15" x14ac:dyDescent="0.2">
      <c r="A18967" s="407" t="s">
        <v>30026</v>
      </c>
      <c r="B18967" s="407" t="s">
        <v>30027</v>
      </c>
      <c r="C18967" s="408">
        <v>0</v>
      </c>
      <c r="D18967" s="408">
        <v>1.28</v>
      </c>
      <c r="E18967" s="408">
        <v>1.28</v>
      </c>
      <c r="F18967" s="409">
        <v>45912.417523148149</v>
      </c>
      <c r="G18967" s="408">
        <v>0</v>
      </c>
    </row>
    <row r="18968" spans="1:7" ht="15" x14ac:dyDescent="0.2">
      <c r="A18968" s="407" t="s">
        <v>30028</v>
      </c>
      <c r="B18968" s="407" t="s">
        <v>30029</v>
      </c>
      <c r="C18968" s="408">
        <v>0</v>
      </c>
      <c r="D18968" s="408">
        <v>42.97</v>
      </c>
      <c r="E18968" s="408">
        <v>42.97</v>
      </c>
      <c r="F18968" s="409">
        <v>44972.53670138889</v>
      </c>
      <c r="G18968" s="408">
        <v>0</v>
      </c>
    </row>
    <row r="18969" spans="1:7" ht="15" x14ac:dyDescent="0.2">
      <c r="A18969" s="407" t="s">
        <v>30030</v>
      </c>
      <c r="B18969" s="407" t="s">
        <v>30031</v>
      </c>
      <c r="C18969" s="408">
        <v>0</v>
      </c>
      <c r="D18969" s="408">
        <v>2.4900000000000002</v>
      </c>
      <c r="E18969" s="408">
        <v>2.4900000000000002</v>
      </c>
      <c r="F18969" s="409">
        <v>44973.573692129627</v>
      </c>
      <c r="G18969" s="408">
        <v>0</v>
      </c>
    </row>
    <row r="18970" spans="1:7" ht="15" x14ac:dyDescent="0.2">
      <c r="A18970" s="407" t="s">
        <v>30032</v>
      </c>
      <c r="B18970" s="407" t="s">
        <v>30033</v>
      </c>
      <c r="C18970" s="408">
        <v>0</v>
      </c>
      <c r="D18970" s="408">
        <v>0.95</v>
      </c>
      <c r="E18970" s="408">
        <v>0.95</v>
      </c>
      <c r="F18970" s="409">
        <v>44973.578090277777</v>
      </c>
      <c r="G18970" s="408">
        <v>0</v>
      </c>
    </row>
    <row r="18971" spans="1:7" ht="15" x14ac:dyDescent="0.2">
      <c r="A18971" s="407" t="s">
        <v>30034</v>
      </c>
      <c r="B18971" s="407" t="s">
        <v>30035</v>
      </c>
      <c r="C18971" s="408">
        <v>0</v>
      </c>
      <c r="D18971" s="408">
        <v>4</v>
      </c>
      <c r="E18971" s="408">
        <v>4</v>
      </c>
      <c r="F18971" s="409">
        <v>44973.589363425926</v>
      </c>
      <c r="G18971" s="408">
        <v>0</v>
      </c>
    </row>
    <row r="18972" spans="1:7" ht="15" x14ac:dyDescent="0.2">
      <c r="A18972" s="407" t="s">
        <v>30036</v>
      </c>
      <c r="B18972" s="407" t="s">
        <v>30037</v>
      </c>
      <c r="C18972" s="408">
        <v>0</v>
      </c>
      <c r="D18972" s="408">
        <v>2.5999999999999999E-2</v>
      </c>
      <c r="E18972" s="408">
        <v>2.5999999999999999E-2</v>
      </c>
      <c r="F18972" s="409">
        <v>45215.52076388889</v>
      </c>
      <c r="G18972" s="408">
        <v>0</v>
      </c>
    </row>
    <row r="18973" spans="1:7" ht="15" x14ac:dyDescent="0.2">
      <c r="A18973" s="407" t="s">
        <v>30038</v>
      </c>
      <c r="B18973" s="407" t="s">
        <v>30039</v>
      </c>
      <c r="C18973" s="408">
        <v>0</v>
      </c>
      <c r="D18973" s="408">
        <v>1.65</v>
      </c>
      <c r="E18973" s="408">
        <v>1.65</v>
      </c>
      <c r="F18973" s="409">
        <v>44984.46434027778</v>
      </c>
      <c r="G18973" s="408">
        <v>0</v>
      </c>
    </row>
    <row r="18974" spans="1:7" ht="15" x14ac:dyDescent="0.25">
      <c r="A18974" s="407" t="s">
        <v>39280</v>
      </c>
      <c r="B18974" s="407" t="s">
        <v>39281</v>
      </c>
      <c r="C18974" s="406"/>
      <c r="D18974" s="408">
        <v>2.38</v>
      </c>
      <c r="E18974" s="408">
        <v>2.38</v>
      </c>
      <c r="F18974" s="409">
        <v>44992.411666666667</v>
      </c>
      <c r="G18974" s="408">
        <v>0</v>
      </c>
    </row>
    <row r="18975" spans="1:7" ht="15" x14ac:dyDescent="0.25">
      <c r="A18975" s="407" t="s">
        <v>30040</v>
      </c>
      <c r="B18975" s="407" t="s">
        <v>30041</v>
      </c>
      <c r="C18975" s="406"/>
      <c r="D18975" s="408">
        <v>1.0900000000000001</v>
      </c>
      <c r="E18975" s="408">
        <v>1.0900000000000001</v>
      </c>
      <c r="F18975" s="409">
        <v>44984.618715277778</v>
      </c>
      <c r="G18975" s="408">
        <v>0</v>
      </c>
    </row>
    <row r="18976" spans="1:7" ht="15" x14ac:dyDescent="0.25">
      <c r="A18976" s="407" t="s">
        <v>30042</v>
      </c>
      <c r="B18976" s="407" t="s">
        <v>30043</v>
      </c>
      <c r="C18976" s="406"/>
      <c r="D18976" s="408">
        <v>1.1100000000000001</v>
      </c>
      <c r="E18976" s="408">
        <v>1.1100000000000001</v>
      </c>
      <c r="F18976" s="409">
        <v>44984.619560185187</v>
      </c>
      <c r="G18976" s="408">
        <v>0</v>
      </c>
    </row>
    <row r="18977" spans="1:7" ht="15" x14ac:dyDescent="0.2">
      <c r="A18977" s="407" t="s">
        <v>30044</v>
      </c>
      <c r="B18977" s="407" t="s">
        <v>30045</v>
      </c>
      <c r="C18977" s="408">
        <v>0</v>
      </c>
      <c r="D18977" s="408">
        <v>1.93</v>
      </c>
      <c r="E18977" s="408">
        <v>1.93</v>
      </c>
      <c r="F18977" s="409">
        <v>44973.582511574074</v>
      </c>
      <c r="G18977" s="408">
        <v>0</v>
      </c>
    </row>
    <row r="18978" spans="1:7" ht="15" x14ac:dyDescent="0.2">
      <c r="A18978" s="407" t="s">
        <v>30046</v>
      </c>
      <c r="B18978" s="407" t="s">
        <v>30047</v>
      </c>
      <c r="C18978" s="408">
        <v>0</v>
      </c>
      <c r="D18978" s="408">
        <v>0.67</v>
      </c>
      <c r="E18978" s="408">
        <v>0.67</v>
      </c>
      <c r="F18978" s="409">
        <v>44973.591689814813</v>
      </c>
      <c r="G18978" s="408">
        <v>0</v>
      </c>
    </row>
    <row r="18979" spans="1:7" ht="15" x14ac:dyDescent="0.2">
      <c r="A18979" s="407" t="s">
        <v>30048</v>
      </c>
      <c r="B18979" s="407" t="s">
        <v>30049</v>
      </c>
      <c r="C18979" s="408">
        <v>0</v>
      </c>
      <c r="D18979" s="408">
        <v>22.84</v>
      </c>
      <c r="E18979" s="408">
        <v>22.84</v>
      </c>
      <c r="F18979" s="409">
        <v>44970.711342592593</v>
      </c>
      <c r="G18979" s="408">
        <v>0</v>
      </c>
    </row>
    <row r="18980" spans="1:7" ht="15" x14ac:dyDescent="0.2">
      <c r="A18980" s="407" t="s">
        <v>30050</v>
      </c>
      <c r="B18980" s="407" t="s">
        <v>30051</v>
      </c>
      <c r="C18980" s="408">
        <v>0</v>
      </c>
      <c r="D18980" s="408">
        <v>82.69</v>
      </c>
      <c r="E18980" s="408">
        <v>82.69</v>
      </c>
      <c r="F18980" s="409">
        <v>44970.711145833331</v>
      </c>
      <c r="G18980" s="408">
        <v>0</v>
      </c>
    </row>
    <row r="18981" spans="1:7" ht="15" x14ac:dyDescent="0.2">
      <c r="A18981" s="407" t="s">
        <v>30052</v>
      </c>
      <c r="B18981" s="407" t="s">
        <v>30053</v>
      </c>
      <c r="C18981" s="408">
        <v>0</v>
      </c>
      <c r="D18981" s="408">
        <v>2.1145999999999998</v>
      </c>
      <c r="E18981" s="408">
        <v>2.1145999999999998</v>
      </c>
      <c r="F18981" s="409">
        <v>45215.516828703701</v>
      </c>
      <c r="G18981" s="408">
        <v>51</v>
      </c>
    </row>
    <row r="18982" spans="1:7" ht="15" x14ac:dyDescent="0.2">
      <c r="A18982" s="407" t="s">
        <v>30054</v>
      </c>
      <c r="B18982" s="407" t="s">
        <v>30055</v>
      </c>
      <c r="C18982" s="408">
        <v>0</v>
      </c>
      <c r="D18982" s="408">
        <v>1.82</v>
      </c>
      <c r="E18982" s="408">
        <v>1.82</v>
      </c>
      <c r="F18982" s="409">
        <v>44972.557986111111</v>
      </c>
      <c r="G18982" s="408">
        <v>0</v>
      </c>
    </row>
    <row r="18983" spans="1:7" ht="15" x14ac:dyDescent="0.2">
      <c r="A18983" s="407" t="s">
        <v>30056</v>
      </c>
      <c r="B18983" s="407" t="s">
        <v>30057</v>
      </c>
      <c r="C18983" s="408">
        <v>0</v>
      </c>
      <c r="D18983" s="408">
        <v>35.75</v>
      </c>
      <c r="E18983" s="408">
        <v>35.75</v>
      </c>
      <c r="F18983" s="409">
        <v>45925.418171296296</v>
      </c>
      <c r="G18983" s="408">
        <v>0</v>
      </c>
    </row>
    <row r="18984" spans="1:7" ht="15" x14ac:dyDescent="0.2">
      <c r="A18984" s="407" t="s">
        <v>30058</v>
      </c>
      <c r="B18984" s="407" t="s">
        <v>30059</v>
      </c>
      <c r="C18984" s="408">
        <v>0</v>
      </c>
      <c r="D18984" s="408">
        <v>3.65</v>
      </c>
      <c r="E18984" s="408">
        <v>3.65</v>
      </c>
      <c r="F18984" s="409">
        <v>45702.416284722225</v>
      </c>
      <c r="G18984" s="408">
        <v>0</v>
      </c>
    </row>
    <row r="18985" spans="1:7" ht="15" x14ac:dyDescent="0.2">
      <c r="A18985" s="407" t="s">
        <v>30060</v>
      </c>
      <c r="B18985" s="407" t="s">
        <v>30061</v>
      </c>
      <c r="C18985" s="408">
        <v>0</v>
      </c>
      <c r="D18985" s="408">
        <v>2.5499999999999998</v>
      </c>
      <c r="E18985" s="408">
        <v>2.5499999999999998</v>
      </c>
      <c r="F18985" s="409">
        <v>44972.559583333335</v>
      </c>
      <c r="G18985" s="408">
        <v>0</v>
      </c>
    </row>
    <row r="18986" spans="1:7" ht="15" x14ac:dyDescent="0.2">
      <c r="A18986" s="407" t="s">
        <v>30062</v>
      </c>
      <c r="B18986" s="407" t="s">
        <v>30063</v>
      </c>
      <c r="C18986" s="408">
        <v>0</v>
      </c>
      <c r="D18986" s="408">
        <v>44.96</v>
      </c>
      <c r="E18986" s="408">
        <v>44.96</v>
      </c>
      <c r="F18986" s="409">
        <v>44972.559733796297</v>
      </c>
      <c r="G18986" s="408">
        <v>0</v>
      </c>
    </row>
    <row r="18987" spans="1:7" ht="15" x14ac:dyDescent="0.2">
      <c r="A18987" s="407" t="s">
        <v>30064</v>
      </c>
      <c r="B18987" s="407" t="s">
        <v>30065</v>
      </c>
      <c r="C18987" s="408">
        <v>0</v>
      </c>
      <c r="D18987" s="408">
        <v>8.33</v>
      </c>
      <c r="E18987" s="408">
        <v>8.33</v>
      </c>
      <c r="F18987" s="409">
        <v>44972.559895833336</v>
      </c>
      <c r="G18987" s="408">
        <v>0</v>
      </c>
    </row>
    <row r="18988" spans="1:7" ht="15" x14ac:dyDescent="0.2">
      <c r="A18988" s="407" t="s">
        <v>30066</v>
      </c>
      <c r="B18988" s="407" t="s">
        <v>30067</v>
      </c>
      <c r="C18988" s="408">
        <v>0</v>
      </c>
      <c r="D18988" s="408">
        <v>8.1</v>
      </c>
      <c r="E18988" s="408">
        <v>8.1</v>
      </c>
      <c r="F18988" s="409">
        <v>44972.560335648152</v>
      </c>
      <c r="G18988" s="408">
        <v>0</v>
      </c>
    </row>
    <row r="18989" spans="1:7" ht="15" x14ac:dyDescent="0.2">
      <c r="A18989" s="407" t="s">
        <v>30068</v>
      </c>
      <c r="B18989" s="407" t="s">
        <v>30069</v>
      </c>
      <c r="C18989" s="408">
        <v>0</v>
      </c>
      <c r="D18989" s="408">
        <v>2.2200000000000002</v>
      </c>
      <c r="E18989" s="408">
        <v>2.2200000000000002</v>
      </c>
      <c r="F18989" s="409">
        <v>44977.382534722223</v>
      </c>
      <c r="G18989" s="408">
        <v>0</v>
      </c>
    </row>
    <row r="18990" spans="1:7" ht="15" x14ac:dyDescent="0.2">
      <c r="A18990" s="407" t="s">
        <v>30070</v>
      </c>
      <c r="B18990" s="407" t="s">
        <v>30071</v>
      </c>
      <c r="C18990" s="408">
        <v>0</v>
      </c>
      <c r="D18990" s="408">
        <v>1.18</v>
      </c>
      <c r="E18990" s="408">
        <v>1.18</v>
      </c>
      <c r="F18990" s="409">
        <v>45912.45239583333</v>
      </c>
      <c r="G18990" s="408">
        <v>0</v>
      </c>
    </row>
    <row r="18991" spans="1:7" ht="15" x14ac:dyDescent="0.2">
      <c r="A18991" s="407" t="s">
        <v>30072</v>
      </c>
      <c r="B18991" s="407" t="s">
        <v>29919</v>
      </c>
      <c r="C18991" s="408">
        <v>0</v>
      </c>
      <c r="D18991" s="408">
        <v>3.75</v>
      </c>
      <c r="E18991" s="408">
        <v>3.75</v>
      </c>
      <c r="F18991" s="409">
        <v>45034.618194444447</v>
      </c>
      <c r="G18991" s="408">
        <v>0</v>
      </c>
    </row>
    <row r="18992" spans="1:7" ht="15" x14ac:dyDescent="0.2">
      <c r="A18992" s="407" t="s">
        <v>30073</v>
      </c>
      <c r="B18992" s="407" t="s">
        <v>30074</v>
      </c>
      <c r="C18992" s="408">
        <v>0</v>
      </c>
      <c r="D18992" s="408">
        <v>0.81</v>
      </c>
      <c r="E18992" s="408">
        <v>0.81</v>
      </c>
      <c r="F18992" s="409">
        <v>45931.319641203707</v>
      </c>
      <c r="G18992" s="408">
        <v>0</v>
      </c>
    </row>
    <row r="18993" spans="1:7" ht="15" x14ac:dyDescent="0.2">
      <c r="A18993" s="407" t="s">
        <v>30075</v>
      </c>
      <c r="B18993" s="407" t="s">
        <v>30076</v>
      </c>
      <c r="C18993" s="408">
        <v>0</v>
      </c>
      <c r="D18993" s="408">
        <v>1.4</v>
      </c>
      <c r="E18993" s="408">
        <v>1.4</v>
      </c>
      <c r="F18993" s="409">
        <v>45215.575300925928</v>
      </c>
      <c r="G18993" s="408">
        <v>34</v>
      </c>
    </row>
    <row r="18994" spans="1:7" ht="15" x14ac:dyDescent="0.25">
      <c r="A18994" s="407" t="s">
        <v>30077</v>
      </c>
      <c r="B18994" s="407" t="s">
        <v>30078</v>
      </c>
      <c r="C18994" s="406"/>
      <c r="D18994" s="408">
        <v>72.099999999999994</v>
      </c>
      <c r="E18994" s="408">
        <v>72.099999999999994</v>
      </c>
      <c r="F18994" s="409">
        <v>44972.56108796296</v>
      </c>
      <c r="G18994" s="408">
        <v>0</v>
      </c>
    </row>
    <row r="18995" spans="1:7" ht="15" x14ac:dyDescent="0.2">
      <c r="A18995" s="407" t="s">
        <v>30079</v>
      </c>
      <c r="B18995" s="407" t="s">
        <v>30080</v>
      </c>
      <c r="C18995" s="408">
        <v>0</v>
      </c>
      <c r="D18995" s="408">
        <v>58.34</v>
      </c>
      <c r="E18995" s="408">
        <v>58.34</v>
      </c>
      <c r="F18995" s="409">
        <v>44972.561956018515</v>
      </c>
      <c r="G18995" s="408">
        <v>0</v>
      </c>
    </row>
    <row r="18996" spans="1:7" ht="15" x14ac:dyDescent="0.2">
      <c r="A18996" s="407" t="s">
        <v>30081</v>
      </c>
      <c r="B18996" s="407" t="s">
        <v>30082</v>
      </c>
      <c r="C18996" s="408">
        <v>0</v>
      </c>
      <c r="D18996" s="408">
        <v>28.29</v>
      </c>
      <c r="E18996" s="408">
        <v>28.29</v>
      </c>
      <c r="F18996" s="409">
        <v>44972.562152777777</v>
      </c>
      <c r="G18996" s="408">
        <v>0</v>
      </c>
    </row>
    <row r="18997" spans="1:7" ht="15" x14ac:dyDescent="0.25">
      <c r="A18997" s="407" t="s">
        <v>30083</v>
      </c>
      <c r="B18997" s="407" t="s">
        <v>30084</v>
      </c>
      <c r="C18997" s="406"/>
      <c r="D18997" s="408">
        <v>1.98</v>
      </c>
      <c r="E18997" s="408">
        <v>1.98</v>
      </c>
      <c r="F18997" s="409">
        <v>44977.421898148146</v>
      </c>
      <c r="G18997" s="408">
        <v>0</v>
      </c>
    </row>
    <row r="18998" spans="1:7" ht="15" x14ac:dyDescent="0.2">
      <c r="A18998" s="407" t="s">
        <v>30085</v>
      </c>
      <c r="B18998" s="407" t="s">
        <v>30086</v>
      </c>
      <c r="C18998" s="408">
        <v>0</v>
      </c>
      <c r="D18998" s="408">
        <v>50.32</v>
      </c>
      <c r="E18998" s="408">
        <v>50.32</v>
      </c>
      <c r="F18998" s="409">
        <v>44972.562430555554</v>
      </c>
      <c r="G18998" s="408">
        <v>0</v>
      </c>
    </row>
    <row r="18999" spans="1:7" ht="15" x14ac:dyDescent="0.25">
      <c r="A18999" s="407" t="s">
        <v>30087</v>
      </c>
      <c r="B18999" s="407" t="s">
        <v>30088</v>
      </c>
      <c r="C18999" s="406"/>
      <c r="D18999" s="408">
        <v>51.25</v>
      </c>
      <c r="E18999" s="408">
        <v>51.25</v>
      </c>
      <c r="F18999" s="409">
        <v>44972.562673611108</v>
      </c>
      <c r="G18999" s="408">
        <v>0</v>
      </c>
    </row>
    <row r="19000" spans="1:7" ht="15" x14ac:dyDescent="0.2">
      <c r="A19000" s="407" t="s">
        <v>30089</v>
      </c>
      <c r="B19000" s="407" t="s">
        <v>30090</v>
      </c>
      <c r="C19000" s="408">
        <v>0</v>
      </c>
      <c r="D19000" s="408">
        <v>20.05</v>
      </c>
      <c r="E19000" s="408">
        <v>20.05</v>
      </c>
      <c r="F19000" s="409">
        <v>44972.563217592593</v>
      </c>
      <c r="G19000" s="408">
        <v>0</v>
      </c>
    </row>
    <row r="19001" spans="1:7" ht="15" x14ac:dyDescent="0.2">
      <c r="A19001" s="407" t="s">
        <v>30091</v>
      </c>
      <c r="B19001" s="407" t="s">
        <v>30092</v>
      </c>
      <c r="C19001" s="408">
        <v>0</v>
      </c>
      <c r="D19001" s="408">
        <v>1.82</v>
      </c>
      <c r="E19001" s="408">
        <v>1.82</v>
      </c>
      <c r="F19001" s="409">
        <v>44972.564733796295</v>
      </c>
      <c r="G19001" s="408">
        <v>0</v>
      </c>
    </row>
    <row r="19002" spans="1:7" ht="15" x14ac:dyDescent="0.2">
      <c r="A19002" s="407" t="s">
        <v>30093</v>
      </c>
      <c r="B19002" s="407" t="s">
        <v>30094</v>
      </c>
      <c r="C19002" s="408">
        <v>0</v>
      </c>
      <c r="D19002" s="408">
        <v>15.03</v>
      </c>
      <c r="E19002" s="408">
        <v>15.03</v>
      </c>
      <c r="F19002" s="409">
        <v>44972.56490740741</v>
      </c>
      <c r="G19002" s="408">
        <v>0</v>
      </c>
    </row>
    <row r="19003" spans="1:7" ht="15" x14ac:dyDescent="0.2">
      <c r="A19003" s="407" t="s">
        <v>30095</v>
      </c>
      <c r="B19003" s="407" t="s">
        <v>30096</v>
      </c>
      <c r="C19003" s="408">
        <v>0</v>
      </c>
      <c r="D19003" s="408">
        <v>0.16</v>
      </c>
      <c r="E19003" s="408">
        <v>0.16</v>
      </c>
      <c r="F19003" s="409">
        <v>44987.367037037038</v>
      </c>
      <c r="G19003" s="408">
        <v>0</v>
      </c>
    </row>
    <row r="19004" spans="1:7" ht="15" x14ac:dyDescent="0.2">
      <c r="A19004" s="407" t="s">
        <v>30097</v>
      </c>
      <c r="B19004" s="407" t="s">
        <v>29892</v>
      </c>
      <c r="C19004" s="408">
        <v>0</v>
      </c>
      <c r="D19004" s="408">
        <v>0.7</v>
      </c>
      <c r="E19004" s="408">
        <v>0.7</v>
      </c>
      <c r="F19004" s="409">
        <v>45484.683564814812</v>
      </c>
      <c r="G19004" s="408">
        <v>473</v>
      </c>
    </row>
    <row r="19005" spans="1:7" ht="15" x14ac:dyDescent="0.2">
      <c r="A19005" s="407" t="s">
        <v>30098</v>
      </c>
      <c r="B19005" s="407" t="s">
        <v>30099</v>
      </c>
      <c r="C19005" s="408">
        <v>0</v>
      </c>
      <c r="D19005" s="408">
        <v>4.2</v>
      </c>
      <c r="E19005" s="408">
        <v>4.2</v>
      </c>
      <c r="F19005" s="409">
        <v>45909.334074074075</v>
      </c>
      <c r="G19005" s="408">
        <v>0</v>
      </c>
    </row>
    <row r="19006" spans="1:7" ht="15" x14ac:dyDescent="0.2">
      <c r="A19006" s="407" t="s">
        <v>30100</v>
      </c>
      <c r="B19006" s="407" t="s">
        <v>33453</v>
      </c>
      <c r="C19006" s="408">
        <v>0</v>
      </c>
      <c r="D19006" s="408">
        <v>0.55640000000000001</v>
      </c>
      <c r="E19006" s="408">
        <v>0.55640000000000001</v>
      </c>
      <c r="F19006" s="409">
        <v>45866.715381944443</v>
      </c>
      <c r="G19006" s="408">
        <v>682.93</v>
      </c>
    </row>
    <row r="19007" spans="1:7" ht="15" x14ac:dyDescent="0.2">
      <c r="A19007" s="407" t="s">
        <v>30101</v>
      </c>
      <c r="B19007" s="407" t="s">
        <v>30102</v>
      </c>
      <c r="C19007" s="408">
        <v>0</v>
      </c>
      <c r="D19007" s="408">
        <v>1.4791773179860179</v>
      </c>
      <c r="E19007" s="408">
        <v>1.4791773179860179</v>
      </c>
      <c r="F19007" s="409">
        <v>45842.523645833331</v>
      </c>
      <c r="G19007" s="408">
        <v>247.48</v>
      </c>
    </row>
    <row r="19008" spans="1:7" ht="15" x14ac:dyDescent="0.2">
      <c r="A19008" s="407" t="s">
        <v>30103</v>
      </c>
      <c r="B19008" s="407" t="s">
        <v>30104</v>
      </c>
      <c r="C19008" s="408">
        <v>0</v>
      </c>
      <c r="D19008" s="408">
        <v>0.6</v>
      </c>
      <c r="E19008" s="408">
        <v>0.6</v>
      </c>
      <c r="F19008" s="409">
        <v>44972.566747685189</v>
      </c>
      <c r="G19008" s="408">
        <v>0</v>
      </c>
    </row>
    <row r="19009" spans="1:7" ht="15" x14ac:dyDescent="0.2">
      <c r="A19009" s="407" t="s">
        <v>39282</v>
      </c>
      <c r="B19009" s="407" t="s">
        <v>39283</v>
      </c>
      <c r="C19009" s="408">
        <v>0</v>
      </c>
      <c r="D19009" s="408">
        <v>0.98</v>
      </c>
      <c r="E19009" s="408">
        <v>0.98</v>
      </c>
      <c r="F19009" s="409">
        <v>44984.625289351854</v>
      </c>
      <c r="G19009" s="408">
        <v>0</v>
      </c>
    </row>
    <row r="19010" spans="1:7" ht="15" x14ac:dyDescent="0.2">
      <c r="A19010" s="407" t="s">
        <v>30105</v>
      </c>
      <c r="B19010" s="407" t="s">
        <v>30106</v>
      </c>
      <c r="C19010" s="408">
        <v>0</v>
      </c>
      <c r="D19010" s="408">
        <v>5.2</v>
      </c>
      <c r="E19010" s="408">
        <v>5.2</v>
      </c>
      <c r="F19010" s="409">
        <v>45904.496493055558</v>
      </c>
      <c r="G19010" s="408">
        <v>0</v>
      </c>
    </row>
    <row r="19011" spans="1:7" ht="15" x14ac:dyDescent="0.2">
      <c r="A19011" s="407" t="s">
        <v>30107</v>
      </c>
      <c r="B19011" s="407" t="s">
        <v>30108</v>
      </c>
      <c r="C19011" s="408">
        <v>0</v>
      </c>
      <c r="D19011" s="408">
        <v>0.6</v>
      </c>
      <c r="E19011" s="408">
        <v>0.6</v>
      </c>
      <c r="F19011" s="409">
        <v>44991.556921296295</v>
      </c>
      <c r="G19011" s="408">
        <v>0</v>
      </c>
    </row>
    <row r="19012" spans="1:7" ht="15" x14ac:dyDescent="0.2">
      <c r="A19012" s="407" t="s">
        <v>30109</v>
      </c>
      <c r="B19012" s="407" t="s">
        <v>30110</v>
      </c>
      <c r="C19012" s="408">
        <v>0</v>
      </c>
      <c r="D19012" s="408">
        <v>0.56999999999999995</v>
      </c>
      <c r="E19012" s="408">
        <v>0.56999999999999995</v>
      </c>
      <c r="F19012" s="409">
        <v>45215.514131944445</v>
      </c>
      <c r="G19012" s="408">
        <v>0</v>
      </c>
    </row>
    <row r="19013" spans="1:7" ht="15" x14ac:dyDescent="0.25">
      <c r="A19013" s="407" t="s">
        <v>30111</v>
      </c>
      <c r="B19013" s="407" t="s">
        <v>30112</v>
      </c>
      <c r="C19013" s="406"/>
      <c r="D19013" s="408">
        <v>3.3</v>
      </c>
      <c r="E19013" s="408">
        <v>3.3</v>
      </c>
      <c r="F19013" s="409">
        <v>44972.573761574073</v>
      </c>
      <c r="G19013" s="408">
        <v>0</v>
      </c>
    </row>
    <row r="19014" spans="1:7" ht="15" x14ac:dyDescent="0.25">
      <c r="A19014" s="407" t="s">
        <v>30113</v>
      </c>
      <c r="B19014" s="407" t="s">
        <v>30114</v>
      </c>
      <c r="C19014" s="406"/>
      <c r="D19014" s="408">
        <v>3.69</v>
      </c>
      <c r="E19014" s="408">
        <v>3.69</v>
      </c>
      <c r="F19014" s="409">
        <v>44972.574270833335</v>
      </c>
      <c r="G19014" s="408">
        <v>0</v>
      </c>
    </row>
    <row r="19015" spans="1:7" ht="15" x14ac:dyDescent="0.25">
      <c r="A19015" s="407" t="s">
        <v>30115</v>
      </c>
      <c r="B19015" s="407" t="s">
        <v>30116</v>
      </c>
      <c r="C19015" s="406"/>
      <c r="D19015" s="408">
        <v>2.81</v>
      </c>
      <c r="E19015" s="408">
        <v>2.81</v>
      </c>
      <c r="F19015" s="409">
        <v>44984.623402777775</v>
      </c>
      <c r="G19015" s="408">
        <v>0</v>
      </c>
    </row>
    <row r="19016" spans="1:7" ht="15" x14ac:dyDescent="0.2">
      <c r="A19016" s="407" t="s">
        <v>30117</v>
      </c>
      <c r="B19016" s="407" t="s">
        <v>30118</v>
      </c>
      <c r="C19016" s="408">
        <v>0</v>
      </c>
      <c r="D19016" s="408">
        <v>0.89</v>
      </c>
      <c r="E19016" s="408">
        <v>0.89</v>
      </c>
      <c r="F19016" s="409">
        <v>45628.586678240739</v>
      </c>
      <c r="G19016" s="408">
        <v>0</v>
      </c>
    </row>
    <row r="19017" spans="1:7" ht="15" x14ac:dyDescent="0.2">
      <c r="A19017" s="407" t="s">
        <v>30119</v>
      </c>
      <c r="B19017" s="407" t="s">
        <v>30120</v>
      </c>
      <c r="C19017" s="408">
        <v>0</v>
      </c>
      <c r="D19017" s="408">
        <v>0.72</v>
      </c>
      <c r="E19017" s="408">
        <v>0.72</v>
      </c>
      <c r="F19017" s="409">
        <v>46036.434247685182</v>
      </c>
      <c r="G19017" s="408">
        <v>0</v>
      </c>
    </row>
    <row r="19018" spans="1:7" ht="15" x14ac:dyDescent="0.2">
      <c r="A19018" s="407" t="s">
        <v>30121</v>
      </c>
      <c r="B19018" s="407" t="s">
        <v>30122</v>
      </c>
      <c r="C19018" s="408">
        <v>0</v>
      </c>
      <c r="D19018" s="408">
        <v>6.5185000000000004</v>
      </c>
      <c r="E19018" s="408">
        <v>6.5185000000000004</v>
      </c>
      <c r="F19018" s="409">
        <v>45925.419733796298</v>
      </c>
      <c r="G19018" s="408">
        <v>3</v>
      </c>
    </row>
    <row r="19019" spans="1:7" ht="15" x14ac:dyDescent="0.2">
      <c r="A19019" s="407" t="s">
        <v>30123</v>
      </c>
      <c r="B19019" s="407" t="s">
        <v>30124</v>
      </c>
      <c r="C19019" s="408">
        <v>0</v>
      </c>
      <c r="D19019" s="408">
        <v>0.88</v>
      </c>
      <c r="E19019" s="408">
        <v>0.88</v>
      </c>
      <c r="F19019" s="409">
        <v>44984.624363425923</v>
      </c>
      <c r="G19019" s="408">
        <v>0</v>
      </c>
    </row>
    <row r="19020" spans="1:7" ht="15" x14ac:dyDescent="0.2">
      <c r="A19020" s="407" t="s">
        <v>30125</v>
      </c>
      <c r="B19020" s="407" t="s">
        <v>30126</v>
      </c>
      <c r="C19020" s="408">
        <v>0</v>
      </c>
      <c r="D19020" s="408">
        <v>1.19</v>
      </c>
      <c r="E19020" s="408">
        <v>1.19</v>
      </c>
      <c r="F19020" s="409">
        <v>44987.404270833336</v>
      </c>
      <c r="G19020" s="408">
        <v>0</v>
      </c>
    </row>
    <row r="19021" spans="1:7" ht="15" x14ac:dyDescent="0.2">
      <c r="A19021" s="407" t="s">
        <v>30127</v>
      </c>
      <c r="B19021" s="407" t="s">
        <v>30128</v>
      </c>
      <c r="C19021" s="408">
        <v>0</v>
      </c>
      <c r="D19021" s="408">
        <v>2.6</v>
      </c>
      <c r="E19021" s="408">
        <v>2.6</v>
      </c>
      <c r="F19021" s="409">
        <v>46034.546446759261</v>
      </c>
      <c r="G19021" s="408">
        <v>12</v>
      </c>
    </row>
    <row r="19022" spans="1:7" ht="15" x14ac:dyDescent="0.2">
      <c r="A19022" s="407" t="s">
        <v>30129</v>
      </c>
      <c r="B19022" s="407" t="s">
        <v>30130</v>
      </c>
      <c r="C19022" s="408">
        <v>0</v>
      </c>
      <c r="D19022" s="408">
        <v>1.8420000000000001</v>
      </c>
      <c r="E19022" s="408">
        <v>1.8420000000000001</v>
      </c>
      <c r="F19022" s="409">
        <v>45912.450671296298</v>
      </c>
      <c r="G19022" s="408">
        <v>0</v>
      </c>
    </row>
    <row r="19023" spans="1:7" ht="15" x14ac:dyDescent="0.2">
      <c r="A19023" s="407" t="s">
        <v>30131</v>
      </c>
      <c r="B19023" s="407" t="s">
        <v>30132</v>
      </c>
      <c r="C19023" s="408">
        <v>0</v>
      </c>
      <c r="D19023" s="408">
        <v>2.13</v>
      </c>
      <c r="E19023" s="408">
        <v>2.13</v>
      </c>
      <c r="F19023" s="409">
        <v>45912.451111111113</v>
      </c>
      <c r="G19023" s="408">
        <v>0</v>
      </c>
    </row>
    <row r="19024" spans="1:7" ht="15" x14ac:dyDescent="0.2">
      <c r="A19024" s="407" t="s">
        <v>30133</v>
      </c>
      <c r="B19024" s="407" t="s">
        <v>30134</v>
      </c>
      <c r="C19024" s="408">
        <v>0</v>
      </c>
      <c r="D19024" s="408">
        <v>1.8182142857142856</v>
      </c>
      <c r="E19024" s="408">
        <v>1.8182142857142856</v>
      </c>
      <c r="F19024" s="409">
        <v>45931.319282407407</v>
      </c>
      <c r="G19024" s="408">
        <v>0</v>
      </c>
    </row>
    <row r="19025" spans="1:7" ht="15" x14ac:dyDescent="0.2">
      <c r="A19025" s="407" t="s">
        <v>30135</v>
      </c>
      <c r="B19025" s="407" t="s">
        <v>30136</v>
      </c>
      <c r="C19025" s="408">
        <v>0</v>
      </c>
      <c r="D19025" s="408">
        <v>1.43</v>
      </c>
      <c r="E19025" s="408">
        <v>1.43</v>
      </c>
      <c r="F19025" s="409">
        <v>45912.451435185183</v>
      </c>
      <c r="G19025" s="408">
        <v>0</v>
      </c>
    </row>
    <row r="19026" spans="1:7" ht="15" x14ac:dyDescent="0.2">
      <c r="A19026" s="407" t="s">
        <v>30137</v>
      </c>
      <c r="B19026" s="407" t="s">
        <v>30138</v>
      </c>
      <c r="C19026" s="408">
        <v>0</v>
      </c>
      <c r="D19026" s="408">
        <v>0.91</v>
      </c>
      <c r="E19026" s="408">
        <v>0.91</v>
      </c>
      <c r="F19026" s="409">
        <v>44981.464641203704</v>
      </c>
      <c r="G19026" s="408">
        <v>0</v>
      </c>
    </row>
    <row r="19027" spans="1:7" ht="15" x14ac:dyDescent="0.2">
      <c r="A19027" s="407" t="s">
        <v>30139</v>
      </c>
      <c r="B19027" s="407" t="s">
        <v>30140</v>
      </c>
      <c r="C19027" s="408">
        <v>0</v>
      </c>
      <c r="D19027" s="408">
        <v>254.59</v>
      </c>
      <c r="E19027" s="408">
        <v>254.59</v>
      </c>
      <c r="F19027" s="409">
        <v>44987.614745370367</v>
      </c>
      <c r="G19027" s="408">
        <v>0</v>
      </c>
    </row>
    <row r="19028" spans="1:7" ht="15" x14ac:dyDescent="0.25">
      <c r="A19028" s="407" t="s">
        <v>30141</v>
      </c>
      <c r="B19028" s="407" t="s">
        <v>30142</v>
      </c>
      <c r="C19028" s="406"/>
      <c r="D19028" s="408">
        <v>4.83</v>
      </c>
      <c r="E19028" s="408">
        <v>4.83</v>
      </c>
      <c r="F19028" s="409">
        <v>44981.465543981481</v>
      </c>
      <c r="G19028" s="408">
        <v>0</v>
      </c>
    </row>
    <row r="19029" spans="1:7" ht="15" x14ac:dyDescent="0.2">
      <c r="A19029" s="407" t="s">
        <v>30143</v>
      </c>
      <c r="B19029" s="407" t="s">
        <v>30144</v>
      </c>
      <c r="C19029" s="408">
        <v>0</v>
      </c>
      <c r="D19029" s="408">
        <v>1.65</v>
      </c>
      <c r="E19029" s="408">
        <v>1.65</v>
      </c>
      <c r="F19029" s="409">
        <v>44987.434699074074</v>
      </c>
      <c r="G19029" s="408">
        <v>0</v>
      </c>
    </row>
    <row r="19030" spans="1:7" ht="15" x14ac:dyDescent="0.2">
      <c r="A19030" s="407" t="s">
        <v>30145</v>
      </c>
      <c r="B19030" s="407" t="s">
        <v>30146</v>
      </c>
      <c r="C19030" s="408">
        <v>0</v>
      </c>
      <c r="D19030" s="408">
        <v>3.15</v>
      </c>
      <c r="E19030" s="408">
        <v>3.15</v>
      </c>
      <c r="F19030" s="409">
        <v>45912.448969907404</v>
      </c>
      <c r="G19030" s="408">
        <v>0</v>
      </c>
    </row>
    <row r="19031" spans="1:7" ht="15" x14ac:dyDescent="0.2">
      <c r="A19031" s="407" t="s">
        <v>30147</v>
      </c>
      <c r="B19031" s="407" t="s">
        <v>30148</v>
      </c>
      <c r="C19031" s="408">
        <v>0</v>
      </c>
      <c r="D19031" s="408">
        <v>13.48</v>
      </c>
      <c r="E19031" s="408">
        <v>13.48</v>
      </c>
      <c r="F19031" s="409">
        <v>45925.421782407408</v>
      </c>
      <c r="G19031" s="408">
        <v>0</v>
      </c>
    </row>
    <row r="19032" spans="1:7" ht="15" x14ac:dyDescent="0.2">
      <c r="A19032" s="407" t="s">
        <v>30149</v>
      </c>
      <c r="B19032" s="407" t="s">
        <v>30150</v>
      </c>
      <c r="C19032" s="408">
        <v>0</v>
      </c>
      <c r="D19032" s="408">
        <v>1.22</v>
      </c>
      <c r="E19032" s="408">
        <v>1.22</v>
      </c>
      <c r="F19032" s="409">
        <v>45912.447812500002</v>
      </c>
      <c r="G19032" s="408">
        <v>0</v>
      </c>
    </row>
    <row r="19033" spans="1:7" ht="15" x14ac:dyDescent="0.25">
      <c r="A19033" s="407" t="s">
        <v>39284</v>
      </c>
      <c r="B19033" s="407" t="s">
        <v>39285</v>
      </c>
      <c r="C19033" s="406"/>
      <c r="D19033" s="408">
        <v>404.89</v>
      </c>
      <c r="E19033" s="408">
        <v>404.89</v>
      </c>
      <c r="F19033" s="409">
        <v>44987.618078703701</v>
      </c>
      <c r="G19033" s="408">
        <v>0</v>
      </c>
    </row>
    <row r="19034" spans="1:7" ht="15" x14ac:dyDescent="0.25">
      <c r="A19034" s="407" t="s">
        <v>30151</v>
      </c>
      <c r="B19034" s="407" t="s">
        <v>30152</v>
      </c>
      <c r="C19034" s="406"/>
      <c r="D19034" s="408">
        <v>404.89</v>
      </c>
      <c r="E19034" s="408">
        <v>404.89</v>
      </c>
      <c r="F19034" s="409">
        <v>44984.621793981481</v>
      </c>
      <c r="G19034" s="408">
        <v>0</v>
      </c>
    </row>
    <row r="19035" spans="1:7" ht="15" x14ac:dyDescent="0.2">
      <c r="A19035" s="407" t="s">
        <v>39286</v>
      </c>
      <c r="B19035" s="407" t="s">
        <v>39287</v>
      </c>
      <c r="C19035" s="408">
        <v>0</v>
      </c>
      <c r="D19035" s="408">
        <v>266.23</v>
      </c>
      <c r="E19035" s="408">
        <v>266.23</v>
      </c>
      <c r="F19035" s="409">
        <v>44987.617662037039</v>
      </c>
      <c r="G19035" s="408">
        <v>0</v>
      </c>
    </row>
    <row r="19036" spans="1:7" ht="15" x14ac:dyDescent="0.2">
      <c r="A19036" s="407" t="s">
        <v>30153</v>
      </c>
      <c r="B19036" s="407" t="s">
        <v>30154</v>
      </c>
      <c r="C19036" s="408">
        <v>0</v>
      </c>
      <c r="D19036" s="408">
        <v>0.01</v>
      </c>
      <c r="E19036" s="408">
        <v>0.01</v>
      </c>
      <c r="F19036" s="409">
        <v>45630.315949074073</v>
      </c>
      <c r="G19036" s="408">
        <v>0</v>
      </c>
    </row>
    <row r="19037" spans="1:7" ht="15" x14ac:dyDescent="0.2">
      <c r="A19037" s="407" t="s">
        <v>30155</v>
      </c>
      <c r="B19037" s="407" t="s">
        <v>30156</v>
      </c>
      <c r="C19037" s="408">
        <v>0</v>
      </c>
      <c r="D19037" s="408">
        <v>2.069935990397703</v>
      </c>
      <c r="E19037" s="408">
        <v>2.069935990397703</v>
      </c>
      <c r="F19037" s="409">
        <v>45925.423298611109</v>
      </c>
      <c r="G19037" s="408">
        <v>165</v>
      </c>
    </row>
    <row r="19038" spans="1:7" ht="15" x14ac:dyDescent="0.2">
      <c r="A19038" s="407" t="s">
        <v>30157</v>
      </c>
      <c r="B19038" s="407" t="s">
        <v>30158</v>
      </c>
      <c r="C19038" s="408">
        <v>0</v>
      </c>
      <c r="D19038" s="408">
        <v>0.6</v>
      </c>
      <c r="E19038" s="408">
        <v>0.6</v>
      </c>
      <c r="F19038" s="409">
        <v>44984.626805555556</v>
      </c>
      <c r="G19038" s="408">
        <v>0</v>
      </c>
    </row>
    <row r="19039" spans="1:7" ht="15" x14ac:dyDescent="0.2">
      <c r="A19039" s="407" t="s">
        <v>30159</v>
      </c>
      <c r="B19039" s="407" t="s">
        <v>30160</v>
      </c>
      <c r="C19039" s="408">
        <v>0</v>
      </c>
      <c r="D19039" s="408">
        <v>0.6</v>
      </c>
      <c r="E19039" s="408">
        <v>0.6</v>
      </c>
      <c r="F19039" s="409">
        <v>44984.627766203703</v>
      </c>
      <c r="G19039" s="408">
        <v>0</v>
      </c>
    </row>
    <row r="19040" spans="1:7" ht="15" x14ac:dyDescent="0.2">
      <c r="A19040" s="407" t="s">
        <v>30161</v>
      </c>
      <c r="B19040" s="407" t="s">
        <v>30162</v>
      </c>
      <c r="C19040" s="408">
        <v>0</v>
      </c>
      <c r="D19040" s="408">
        <v>0.6</v>
      </c>
      <c r="E19040" s="408">
        <v>0.6</v>
      </c>
      <c r="F19040" s="409">
        <v>44984.629131944443</v>
      </c>
      <c r="G19040" s="408">
        <v>0</v>
      </c>
    </row>
    <row r="19041" spans="1:7" ht="15" x14ac:dyDescent="0.25">
      <c r="A19041" s="407" t="s">
        <v>30163</v>
      </c>
      <c r="B19041" s="407" t="s">
        <v>30164</v>
      </c>
      <c r="C19041" s="406"/>
      <c r="D19041" s="408">
        <v>0.91</v>
      </c>
      <c r="E19041" s="408">
        <v>0.91</v>
      </c>
      <c r="F19041" s="409">
        <v>44987.435590277775</v>
      </c>
      <c r="G19041" s="408">
        <v>0</v>
      </c>
    </row>
    <row r="19042" spans="1:7" ht="15" x14ac:dyDescent="0.2">
      <c r="A19042" s="407" t="s">
        <v>30165</v>
      </c>
      <c r="B19042" s="407" t="s">
        <v>29921</v>
      </c>
      <c r="C19042" s="408">
        <v>0</v>
      </c>
      <c r="D19042" s="408">
        <v>2.61</v>
      </c>
      <c r="E19042" s="408">
        <v>2.61</v>
      </c>
      <c r="F19042" s="409">
        <v>45645.309247685182</v>
      </c>
      <c r="G19042" s="408">
        <v>16</v>
      </c>
    </row>
    <row r="19043" spans="1:7" ht="15" x14ac:dyDescent="0.2">
      <c r="A19043" s="407" t="s">
        <v>30166</v>
      </c>
      <c r="B19043" s="407" t="s">
        <v>29923</v>
      </c>
      <c r="C19043" s="408">
        <v>0</v>
      </c>
      <c r="D19043" s="408">
        <v>1.71</v>
      </c>
      <c r="E19043" s="408">
        <v>1.71</v>
      </c>
      <c r="F19043" s="409">
        <v>44994.407789351855</v>
      </c>
      <c r="G19043" s="408">
        <v>88</v>
      </c>
    </row>
    <row r="19044" spans="1:7" ht="15" x14ac:dyDescent="0.2">
      <c r="A19044" s="407" t="s">
        <v>39288</v>
      </c>
      <c r="B19044" s="407" t="s">
        <v>39289</v>
      </c>
      <c r="C19044" s="408">
        <v>0</v>
      </c>
      <c r="D19044" s="408">
        <v>1.952</v>
      </c>
      <c r="E19044" s="408">
        <v>1.952</v>
      </c>
      <c r="F19044" s="409">
        <v>45273.665416666663</v>
      </c>
      <c r="G19044" s="408">
        <v>0</v>
      </c>
    </row>
    <row r="19045" spans="1:7" ht="15" x14ac:dyDescent="0.2">
      <c r="A19045" s="407" t="s">
        <v>30167</v>
      </c>
      <c r="B19045" s="407" t="s">
        <v>30168</v>
      </c>
      <c r="C19045" s="408">
        <v>0</v>
      </c>
      <c r="D19045" s="408">
        <v>1.04</v>
      </c>
      <c r="E19045" s="408">
        <v>1.04</v>
      </c>
      <c r="F19045" s="409">
        <v>44987.436666666668</v>
      </c>
      <c r="G19045" s="408">
        <v>0</v>
      </c>
    </row>
    <row r="19046" spans="1:7" ht="15" x14ac:dyDescent="0.25">
      <c r="A19046" s="407" t="s">
        <v>30169</v>
      </c>
      <c r="B19046" s="407" t="s">
        <v>30170</v>
      </c>
      <c r="C19046" s="406"/>
      <c r="D19046" s="408">
        <v>1.1599999999999999</v>
      </c>
      <c r="E19046" s="408">
        <v>1.1599999999999999</v>
      </c>
      <c r="F19046" s="409">
        <v>44987.437210648146</v>
      </c>
      <c r="G19046" s="408">
        <v>0</v>
      </c>
    </row>
    <row r="19047" spans="1:7" ht="15" x14ac:dyDescent="0.2">
      <c r="A19047" s="407" t="s">
        <v>30171</v>
      </c>
      <c r="B19047" s="407" t="s">
        <v>30172</v>
      </c>
      <c r="C19047" s="408">
        <v>0</v>
      </c>
      <c r="D19047" s="408">
        <v>1.07</v>
      </c>
      <c r="E19047" s="408">
        <v>1.07</v>
      </c>
      <c r="F19047" s="409">
        <v>44987.437789351854</v>
      </c>
      <c r="G19047" s="408">
        <v>0</v>
      </c>
    </row>
    <row r="19048" spans="1:7" ht="15" x14ac:dyDescent="0.2">
      <c r="A19048" s="407" t="s">
        <v>30173</v>
      </c>
      <c r="B19048" s="407" t="s">
        <v>30174</v>
      </c>
      <c r="C19048" s="408">
        <v>0</v>
      </c>
      <c r="D19048" s="408">
        <v>1.17</v>
      </c>
      <c r="E19048" s="408">
        <v>1.17</v>
      </c>
      <c r="F19048" s="409">
        <v>44987.438368055555</v>
      </c>
      <c r="G19048" s="408">
        <v>0</v>
      </c>
    </row>
    <row r="19049" spans="1:7" ht="15" x14ac:dyDescent="0.2">
      <c r="A19049" s="407" t="s">
        <v>30175</v>
      </c>
      <c r="B19049" s="407" t="s">
        <v>30176</v>
      </c>
      <c r="C19049" s="408">
        <v>0</v>
      </c>
      <c r="D19049" s="408">
        <v>1.06</v>
      </c>
      <c r="E19049" s="408">
        <v>1.06</v>
      </c>
      <c r="F19049" s="409">
        <v>45629.34578703704</v>
      </c>
      <c r="G19049" s="408">
        <v>10</v>
      </c>
    </row>
    <row r="19050" spans="1:7" ht="15" x14ac:dyDescent="0.2">
      <c r="A19050" s="407" t="s">
        <v>30177</v>
      </c>
      <c r="B19050" s="407" t="s">
        <v>30178</v>
      </c>
      <c r="C19050" s="408">
        <v>0</v>
      </c>
      <c r="D19050" s="408">
        <v>1.7</v>
      </c>
      <c r="E19050" s="408">
        <v>1.7</v>
      </c>
      <c r="F19050" s="409">
        <v>45912.448252314818</v>
      </c>
      <c r="G19050" s="408">
        <v>0</v>
      </c>
    </row>
    <row r="19051" spans="1:7" ht="15" x14ac:dyDescent="0.25">
      <c r="A19051" s="407" t="s">
        <v>30179</v>
      </c>
      <c r="B19051" s="407" t="s">
        <v>30180</v>
      </c>
      <c r="C19051" s="406"/>
      <c r="D19051" s="408">
        <v>4.22</v>
      </c>
      <c r="E19051" s="408">
        <v>4.22</v>
      </c>
      <c r="F19051" s="409">
        <v>44972.575868055559</v>
      </c>
      <c r="G19051" s="408">
        <v>0</v>
      </c>
    </row>
    <row r="19052" spans="1:7" ht="15" x14ac:dyDescent="0.2">
      <c r="A19052" s="407" t="s">
        <v>30181</v>
      </c>
      <c r="B19052" s="407" t="s">
        <v>33454</v>
      </c>
      <c r="C19052" s="408">
        <v>0</v>
      </c>
      <c r="D19052" s="408">
        <v>0.96</v>
      </c>
      <c r="E19052" s="408">
        <v>0.96</v>
      </c>
      <c r="F19052" s="409">
        <v>45362.474606481483</v>
      </c>
      <c r="G19052" s="408">
        <v>53</v>
      </c>
    </row>
    <row r="19053" spans="1:7" ht="15" x14ac:dyDescent="0.2">
      <c r="A19053" s="407" t="s">
        <v>30182</v>
      </c>
      <c r="B19053" s="407" t="s">
        <v>30183</v>
      </c>
      <c r="C19053" s="408">
        <v>0</v>
      </c>
      <c r="D19053" s="408">
        <v>1.63</v>
      </c>
      <c r="E19053" s="408">
        <v>1.63</v>
      </c>
      <c r="F19053" s="409">
        <v>46034.546053240738</v>
      </c>
      <c r="G19053" s="408">
        <v>0</v>
      </c>
    </row>
    <row r="19054" spans="1:7" ht="15" x14ac:dyDescent="0.2">
      <c r="A19054" s="407" t="s">
        <v>30184</v>
      </c>
      <c r="B19054" s="407" t="s">
        <v>30185</v>
      </c>
      <c r="C19054" s="408">
        <v>0</v>
      </c>
      <c r="D19054" s="408">
        <v>2.19</v>
      </c>
      <c r="E19054" s="408">
        <v>2.19</v>
      </c>
      <c r="F19054" s="409">
        <v>45957.415879629632</v>
      </c>
      <c r="G19054" s="408">
        <v>17</v>
      </c>
    </row>
    <row r="19055" spans="1:7" ht="15" x14ac:dyDescent="0.2">
      <c r="A19055" s="407" t="s">
        <v>30186</v>
      </c>
      <c r="B19055" s="407" t="s">
        <v>29923</v>
      </c>
      <c r="C19055" s="408">
        <v>0</v>
      </c>
      <c r="D19055" s="408">
        <v>2.19</v>
      </c>
      <c r="E19055" s="408">
        <v>2.19</v>
      </c>
      <c r="F19055" s="409">
        <v>44992.512094907404</v>
      </c>
      <c r="G19055" s="408">
        <v>32</v>
      </c>
    </row>
    <row r="19056" spans="1:7" ht="15" x14ac:dyDescent="0.2">
      <c r="A19056" s="407" t="s">
        <v>30187</v>
      </c>
      <c r="B19056" s="407" t="s">
        <v>33455</v>
      </c>
      <c r="C19056" s="408">
        <v>0</v>
      </c>
      <c r="D19056" s="408">
        <v>0.78</v>
      </c>
      <c r="E19056" s="408">
        <v>0.78</v>
      </c>
      <c r="F19056" s="409">
        <v>45382.659375000003</v>
      </c>
      <c r="G19056" s="408">
        <v>93</v>
      </c>
    </row>
    <row r="19057" spans="1:7" ht="15" x14ac:dyDescent="0.25">
      <c r="A19057" s="407" t="s">
        <v>30188</v>
      </c>
      <c r="B19057" s="407" t="s">
        <v>30189</v>
      </c>
      <c r="C19057" s="406"/>
      <c r="D19057" s="408">
        <v>1.43</v>
      </c>
      <c r="E19057" s="408">
        <v>1.43</v>
      </c>
      <c r="F19057" s="409">
        <v>44987.439351851855</v>
      </c>
      <c r="G19057" s="408">
        <v>0</v>
      </c>
    </row>
    <row r="19058" spans="1:7" ht="15" x14ac:dyDescent="0.25">
      <c r="A19058" s="407" t="s">
        <v>30190</v>
      </c>
      <c r="B19058" s="407" t="s">
        <v>30191</v>
      </c>
      <c r="C19058" s="406"/>
      <c r="D19058" s="408">
        <v>65.14</v>
      </c>
      <c r="E19058" s="408">
        <v>65.14</v>
      </c>
      <c r="F19058" s="409">
        <v>44987.440150462964</v>
      </c>
      <c r="G19058" s="408">
        <v>0</v>
      </c>
    </row>
    <row r="19059" spans="1:7" ht="15" x14ac:dyDescent="0.25">
      <c r="A19059" s="407" t="s">
        <v>30192</v>
      </c>
      <c r="B19059" s="407" t="s">
        <v>30193</v>
      </c>
      <c r="C19059" s="406"/>
      <c r="D19059" s="408">
        <v>42.33</v>
      </c>
      <c r="E19059" s="408">
        <v>42.33</v>
      </c>
      <c r="F19059" s="409">
        <v>44988.38826388889</v>
      </c>
      <c r="G19059" s="408">
        <v>0</v>
      </c>
    </row>
    <row r="19060" spans="1:7" ht="15" x14ac:dyDescent="0.25">
      <c r="A19060" s="407" t="s">
        <v>30194</v>
      </c>
      <c r="B19060" s="407" t="s">
        <v>30195</v>
      </c>
      <c r="C19060" s="406"/>
      <c r="D19060" s="408">
        <v>0.74</v>
      </c>
      <c r="E19060" s="408">
        <v>0.74</v>
      </c>
      <c r="F19060" s="409">
        <v>44973.603773148148</v>
      </c>
      <c r="G19060" s="408">
        <v>0</v>
      </c>
    </row>
    <row r="19061" spans="1:7" ht="15" x14ac:dyDescent="0.2">
      <c r="A19061" s="407" t="s">
        <v>30196</v>
      </c>
      <c r="B19061" s="407" t="s">
        <v>30197</v>
      </c>
      <c r="C19061" s="408">
        <v>0</v>
      </c>
      <c r="D19061" s="408">
        <v>1.57</v>
      </c>
      <c r="E19061" s="408">
        <v>1.57</v>
      </c>
      <c r="F19061" s="409">
        <v>44972.576851851853</v>
      </c>
      <c r="G19061" s="408">
        <v>0</v>
      </c>
    </row>
    <row r="19062" spans="1:7" ht="15" x14ac:dyDescent="0.2">
      <c r="A19062" s="407" t="s">
        <v>30198</v>
      </c>
      <c r="B19062" s="407" t="s">
        <v>30199</v>
      </c>
      <c r="C19062" s="408">
        <v>0</v>
      </c>
      <c r="D19062" s="408">
        <v>2.77</v>
      </c>
      <c r="E19062" s="408">
        <v>2.77</v>
      </c>
      <c r="F19062" s="409">
        <v>44984.632719907408</v>
      </c>
      <c r="G19062" s="408">
        <v>0</v>
      </c>
    </row>
    <row r="19063" spans="1:7" ht="15" x14ac:dyDescent="0.2">
      <c r="A19063" s="407" t="s">
        <v>30200</v>
      </c>
      <c r="B19063" s="407" t="s">
        <v>30201</v>
      </c>
      <c r="C19063" s="408">
        <v>0</v>
      </c>
      <c r="D19063" s="408">
        <v>3.7</v>
      </c>
      <c r="E19063" s="408">
        <v>3.7</v>
      </c>
      <c r="F19063" s="409">
        <v>44984.634560185186</v>
      </c>
      <c r="G19063" s="408">
        <v>0</v>
      </c>
    </row>
    <row r="19064" spans="1:7" ht="15" x14ac:dyDescent="0.2">
      <c r="A19064" s="407" t="s">
        <v>30202</v>
      </c>
      <c r="B19064" s="407" t="s">
        <v>30156</v>
      </c>
      <c r="C19064" s="408">
        <v>0</v>
      </c>
      <c r="D19064" s="408">
        <v>2.44</v>
      </c>
      <c r="E19064" s="408">
        <v>2.44</v>
      </c>
      <c r="F19064" s="409">
        <v>45630.297476851854</v>
      </c>
      <c r="G19064" s="408">
        <v>0</v>
      </c>
    </row>
    <row r="19065" spans="1:7" ht="15" x14ac:dyDescent="0.2">
      <c r="A19065" s="407" t="s">
        <v>30203</v>
      </c>
      <c r="B19065" s="407" t="s">
        <v>30204</v>
      </c>
      <c r="C19065" s="408">
        <v>0</v>
      </c>
      <c r="D19065" s="408">
        <v>0.83</v>
      </c>
      <c r="E19065" s="408">
        <v>0.83</v>
      </c>
      <c r="F19065" s="409">
        <v>44984.641631944447</v>
      </c>
      <c r="G19065" s="408">
        <v>0</v>
      </c>
    </row>
    <row r="19066" spans="1:7" ht="15" x14ac:dyDescent="0.2">
      <c r="A19066" s="407" t="s">
        <v>30205</v>
      </c>
      <c r="B19066" s="407" t="s">
        <v>30206</v>
      </c>
      <c r="C19066" s="408">
        <v>0</v>
      </c>
      <c r="D19066" s="408">
        <v>2.0299999999999998</v>
      </c>
      <c r="E19066" s="408">
        <v>2.0299999999999998</v>
      </c>
      <c r="F19066" s="409">
        <v>44987.441354166665</v>
      </c>
      <c r="G19066" s="408">
        <v>0</v>
      </c>
    </row>
    <row r="19067" spans="1:7" ht="15" x14ac:dyDescent="0.25">
      <c r="A19067" s="407" t="s">
        <v>30207</v>
      </c>
      <c r="B19067" s="407" t="s">
        <v>30208</v>
      </c>
      <c r="C19067" s="406"/>
      <c r="D19067" s="408">
        <v>0.93</v>
      </c>
      <c r="E19067" s="408">
        <v>0.93</v>
      </c>
      <c r="F19067" s="409">
        <v>44987.442743055559</v>
      </c>
      <c r="G19067" s="408">
        <v>0</v>
      </c>
    </row>
    <row r="19068" spans="1:7" ht="15" x14ac:dyDescent="0.2">
      <c r="A19068" s="407" t="s">
        <v>30209</v>
      </c>
      <c r="B19068" s="407" t="s">
        <v>30210</v>
      </c>
      <c r="C19068" s="408">
        <v>0</v>
      </c>
      <c r="D19068" s="408">
        <v>36.19</v>
      </c>
      <c r="E19068" s="408">
        <v>36.19</v>
      </c>
      <c r="F19068" s="409">
        <v>44988.389386574076</v>
      </c>
      <c r="G19068" s="408">
        <v>0</v>
      </c>
    </row>
    <row r="19069" spans="1:7" ht="15" x14ac:dyDescent="0.2">
      <c r="A19069" s="407" t="s">
        <v>30211</v>
      </c>
      <c r="B19069" s="407" t="s">
        <v>29999</v>
      </c>
      <c r="C19069" s="408">
        <v>0</v>
      </c>
      <c r="D19069" s="408">
        <v>15.34</v>
      </c>
      <c r="E19069" s="408">
        <v>15.34</v>
      </c>
      <c r="F19069" s="409">
        <v>45986.560520833336</v>
      </c>
      <c r="G19069" s="408">
        <v>0</v>
      </c>
    </row>
    <row r="19070" spans="1:7" ht="15" x14ac:dyDescent="0.2">
      <c r="A19070" s="407" t="s">
        <v>30212</v>
      </c>
      <c r="B19070" s="407" t="s">
        <v>30213</v>
      </c>
      <c r="C19070" s="408">
        <v>0</v>
      </c>
      <c r="D19070" s="408">
        <v>1.2611538461538461</v>
      </c>
      <c r="E19070" s="408">
        <v>1.2611538461538461</v>
      </c>
      <c r="F19070" s="409">
        <v>45912.453229166669</v>
      </c>
      <c r="G19070" s="408">
        <v>0</v>
      </c>
    </row>
    <row r="19071" spans="1:7" ht="15" x14ac:dyDescent="0.2">
      <c r="A19071" s="407" t="s">
        <v>30214</v>
      </c>
      <c r="B19071" s="407" t="s">
        <v>30215</v>
      </c>
      <c r="C19071" s="408">
        <v>0</v>
      </c>
      <c r="D19071" s="408">
        <v>36.06</v>
      </c>
      <c r="E19071" s="408">
        <v>36.06</v>
      </c>
      <c r="F19071" s="409">
        <v>45904.429155092592</v>
      </c>
      <c r="G19071" s="408">
        <v>0</v>
      </c>
    </row>
    <row r="19072" spans="1:7" ht="15" x14ac:dyDescent="0.2">
      <c r="A19072" s="407" t="s">
        <v>30216</v>
      </c>
      <c r="B19072" s="407" t="s">
        <v>30217</v>
      </c>
      <c r="C19072" s="408">
        <v>0</v>
      </c>
      <c r="D19072" s="408">
        <v>2.0499999999999998</v>
      </c>
      <c r="E19072" s="408">
        <v>2.0499999999999998</v>
      </c>
      <c r="F19072" s="409">
        <v>45328.453611111108</v>
      </c>
      <c r="G19072" s="408">
        <v>0</v>
      </c>
    </row>
    <row r="19073" spans="1:7" ht="15" x14ac:dyDescent="0.25">
      <c r="A19073" s="407" t="s">
        <v>39290</v>
      </c>
      <c r="B19073" s="407" t="s">
        <v>39291</v>
      </c>
      <c r="C19073" s="406"/>
      <c r="D19073" s="408">
        <v>65.45</v>
      </c>
      <c r="E19073" s="408">
        <v>65.45</v>
      </c>
      <c r="F19073" s="409">
        <v>44995.415277777778</v>
      </c>
      <c r="G19073" s="408">
        <v>0</v>
      </c>
    </row>
    <row r="19074" spans="1:7" ht="15" x14ac:dyDescent="0.2">
      <c r="A19074" s="407" t="s">
        <v>30218</v>
      </c>
      <c r="B19074" s="407" t="s">
        <v>29999</v>
      </c>
      <c r="C19074" s="408">
        <v>0</v>
      </c>
      <c r="D19074" s="408">
        <v>9.19</v>
      </c>
      <c r="E19074" s="408">
        <v>9.19</v>
      </c>
      <c r="F19074" s="409">
        <v>45986.559988425928</v>
      </c>
      <c r="G19074" s="408">
        <v>0</v>
      </c>
    </row>
    <row r="19075" spans="1:7" ht="15" x14ac:dyDescent="0.2">
      <c r="A19075" s="407" t="s">
        <v>30219</v>
      </c>
      <c r="B19075" s="407" t="s">
        <v>30220</v>
      </c>
      <c r="C19075" s="408">
        <v>0</v>
      </c>
      <c r="D19075" s="408">
        <v>25.57</v>
      </c>
      <c r="E19075" s="408">
        <v>25.57</v>
      </c>
      <c r="F19075" s="409">
        <v>44988.391898148147</v>
      </c>
      <c r="G19075" s="408">
        <v>0</v>
      </c>
    </row>
    <row r="19076" spans="1:7" ht="15" x14ac:dyDescent="0.2">
      <c r="A19076" s="407" t="s">
        <v>30221</v>
      </c>
      <c r="B19076" s="407" t="s">
        <v>30222</v>
      </c>
      <c r="C19076" s="408">
        <v>0</v>
      </c>
      <c r="D19076" s="408">
        <v>73.739999999999995</v>
      </c>
      <c r="E19076" s="408">
        <v>73.739999999999995</v>
      </c>
      <c r="F19076" s="409">
        <v>46034.544710648152</v>
      </c>
      <c r="G19076" s="408">
        <v>12</v>
      </c>
    </row>
    <row r="19077" spans="1:7" ht="15" x14ac:dyDescent="0.2">
      <c r="A19077" s="407" t="s">
        <v>30223</v>
      </c>
      <c r="B19077" s="407" t="s">
        <v>30224</v>
      </c>
      <c r="C19077" s="408">
        <v>0</v>
      </c>
      <c r="D19077" s="408">
        <v>3.2</v>
      </c>
      <c r="E19077" s="408">
        <v>3.2</v>
      </c>
      <c r="F19077" s="409">
        <v>44973.628252314818</v>
      </c>
      <c r="G19077" s="408">
        <v>0</v>
      </c>
    </row>
    <row r="19078" spans="1:7" ht="15" x14ac:dyDescent="0.2">
      <c r="A19078" s="407" t="s">
        <v>30225</v>
      </c>
      <c r="B19078" s="407" t="s">
        <v>30226</v>
      </c>
      <c r="C19078" s="408">
        <v>0</v>
      </c>
      <c r="D19078" s="408">
        <v>0.92</v>
      </c>
      <c r="E19078" s="408">
        <v>0.92</v>
      </c>
      <c r="F19078" s="409">
        <v>44986.617384259262</v>
      </c>
      <c r="G19078" s="408">
        <v>0</v>
      </c>
    </row>
    <row r="19079" spans="1:7" ht="15" x14ac:dyDescent="0.2">
      <c r="A19079" s="407" t="s">
        <v>30227</v>
      </c>
      <c r="B19079" s="407" t="s">
        <v>30228</v>
      </c>
      <c r="C19079" s="408">
        <v>0</v>
      </c>
      <c r="D19079" s="408">
        <v>0.6</v>
      </c>
      <c r="E19079" s="408">
        <v>0.6</v>
      </c>
      <c r="F19079" s="409">
        <v>45931.319467592592</v>
      </c>
      <c r="G19079" s="408">
        <v>0</v>
      </c>
    </row>
    <row r="19080" spans="1:7" ht="15" x14ac:dyDescent="0.2">
      <c r="A19080" s="407" t="s">
        <v>30229</v>
      </c>
      <c r="B19080" s="407" t="s">
        <v>30230</v>
      </c>
      <c r="C19080" s="408">
        <v>0</v>
      </c>
      <c r="D19080" s="408">
        <v>37.44</v>
      </c>
      <c r="E19080" s="408">
        <v>37.44</v>
      </c>
      <c r="F19080" s="409">
        <v>44972.582476851851</v>
      </c>
      <c r="G19080" s="408">
        <v>0</v>
      </c>
    </row>
    <row r="19081" spans="1:7" ht="15" x14ac:dyDescent="0.2">
      <c r="A19081" s="407" t="s">
        <v>30231</v>
      </c>
      <c r="B19081" s="407" t="s">
        <v>30232</v>
      </c>
      <c r="C19081" s="408">
        <v>0</v>
      </c>
      <c r="D19081" s="408">
        <v>1.31</v>
      </c>
      <c r="E19081" s="408">
        <v>1.31</v>
      </c>
      <c r="F19081" s="409">
        <v>45925.424386574072</v>
      </c>
      <c r="G19081" s="408">
        <v>0</v>
      </c>
    </row>
    <row r="19082" spans="1:7" ht="15" x14ac:dyDescent="0.2">
      <c r="A19082" s="407" t="s">
        <v>30233</v>
      </c>
      <c r="B19082" s="407" t="s">
        <v>30234</v>
      </c>
      <c r="C19082" s="408">
        <v>0</v>
      </c>
      <c r="D19082" s="408">
        <v>2.4300000000000002</v>
      </c>
      <c r="E19082" s="408">
        <v>2.4300000000000002</v>
      </c>
      <c r="F19082" s="409">
        <v>44986.620162037034</v>
      </c>
      <c r="G19082" s="408">
        <v>0</v>
      </c>
    </row>
    <row r="19083" spans="1:7" ht="15" x14ac:dyDescent="0.2">
      <c r="A19083" s="407" t="s">
        <v>30235</v>
      </c>
      <c r="B19083" s="407" t="s">
        <v>30236</v>
      </c>
      <c r="C19083" s="408">
        <v>0</v>
      </c>
      <c r="D19083" s="408">
        <v>1.04</v>
      </c>
      <c r="E19083" s="408">
        <v>1.04</v>
      </c>
      <c r="F19083" s="409">
        <v>44986.621388888889</v>
      </c>
      <c r="G19083" s="408">
        <v>0</v>
      </c>
    </row>
    <row r="19084" spans="1:7" ht="15" x14ac:dyDescent="0.2">
      <c r="A19084" s="407" t="s">
        <v>30237</v>
      </c>
      <c r="B19084" s="407" t="s">
        <v>30238</v>
      </c>
      <c r="C19084" s="408">
        <v>0</v>
      </c>
      <c r="D19084" s="408">
        <v>0.75</v>
      </c>
      <c r="E19084" s="408">
        <v>0.75</v>
      </c>
      <c r="F19084" s="409">
        <v>45864.335625</v>
      </c>
      <c r="G19084" s="408">
        <v>0</v>
      </c>
    </row>
    <row r="19085" spans="1:7" ht="15" x14ac:dyDescent="0.2">
      <c r="A19085" s="407" t="s">
        <v>30239</v>
      </c>
      <c r="B19085" s="407" t="s">
        <v>30240</v>
      </c>
      <c r="C19085" s="408">
        <v>0</v>
      </c>
      <c r="D19085" s="408">
        <v>1.1000000000000001</v>
      </c>
      <c r="E19085" s="408">
        <v>1.1000000000000001</v>
      </c>
      <c r="F19085" s="409">
        <v>44981.507152777776</v>
      </c>
      <c r="G19085" s="408">
        <v>46</v>
      </c>
    </row>
    <row r="19086" spans="1:7" ht="15" x14ac:dyDescent="0.2">
      <c r="A19086" s="407" t="s">
        <v>30241</v>
      </c>
      <c r="B19086" s="407" t="s">
        <v>30242</v>
      </c>
      <c r="C19086" s="408">
        <v>0</v>
      </c>
      <c r="D19086" s="408">
        <v>1.87</v>
      </c>
      <c r="E19086" s="408">
        <v>1.87</v>
      </c>
      <c r="F19086" s="409">
        <v>45925.42559027778</v>
      </c>
      <c r="G19086" s="408">
        <v>53</v>
      </c>
    </row>
    <row r="19087" spans="1:7" ht="15" x14ac:dyDescent="0.2">
      <c r="A19087" s="407" t="s">
        <v>30243</v>
      </c>
      <c r="B19087" s="407" t="s">
        <v>30244</v>
      </c>
      <c r="C19087" s="408">
        <v>0</v>
      </c>
      <c r="D19087" s="408">
        <v>1.45</v>
      </c>
      <c r="E19087" s="408">
        <v>1.45</v>
      </c>
      <c r="F19087" s="409">
        <v>44981.547060185185</v>
      </c>
      <c r="G19087" s="408">
        <v>20</v>
      </c>
    </row>
    <row r="19088" spans="1:7" ht="15" x14ac:dyDescent="0.25">
      <c r="A19088" s="407" t="s">
        <v>30245</v>
      </c>
      <c r="B19088" s="407" t="s">
        <v>30246</v>
      </c>
      <c r="C19088" s="406"/>
      <c r="D19088" s="408">
        <v>6.85</v>
      </c>
      <c r="E19088" s="408">
        <v>6.85</v>
      </c>
      <c r="F19088" s="409">
        <v>44972.582870370374</v>
      </c>
      <c r="G19088" s="408">
        <v>0</v>
      </c>
    </row>
    <row r="19089" spans="1:7" ht="15" x14ac:dyDescent="0.2">
      <c r="A19089" s="407" t="s">
        <v>39292</v>
      </c>
      <c r="B19089" s="407" t="s">
        <v>39293</v>
      </c>
      <c r="C19089" s="408">
        <v>0</v>
      </c>
      <c r="D19089" s="408">
        <v>2.4700000000000002</v>
      </c>
      <c r="E19089" s="408">
        <v>2.4700000000000002</v>
      </c>
      <c r="F19089" s="409">
        <v>45273.664143518516</v>
      </c>
      <c r="G19089" s="408">
        <v>0</v>
      </c>
    </row>
    <row r="19090" spans="1:7" ht="15" x14ac:dyDescent="0.2">
      <c r="A19090" s="407" t="s">
        <v>30247</v>
      </c>
      <c r="B19090" s="407" t="s">
        <v>30248</v>
      </c>
      <c r="C19090" s="408">
        <v>0</v>
      </c>
      <c r="D19090" s="408">
        <v>1.65</v>
      </c>
      <c r="E19090" s="408">
        <v>1.65</v>
      </c>
      <c r="F19090" s="409">
        <v>45628.586817129632</v>
      </c>
      <c r="G19090" s="408">
        <v>0</v>
      </c>
    </row>
    <row r="19091" spans="1:7" ht="15" x14ac:dyDescent="0.2">
      <c r="A19091" s="407" t="s">
        <v>30249</v>
      </c>
      <c r="B19091" s="407" t="s">
        <v>30250</v>
      </c>
      <c r="C19091" s="408">
        <v>0</v>
      </c>
      <c r="D19091" s="408">
        <v>5.9</v>
      </c>
      <c r="E19091" s="408">
        <v>5.9</v>
      </c>
      <c r="F19091" s="409">
        <v>44972.583749999998</v>
      </c>
      <c r="G19091" s="408">
        <v>0</v>
      </c>
    </row>
    <row r="19092" spans="1:7" ht="15" x14ac:dyDescent="0.2">
      <c r="A19092" s="407" t="s">
        <v>30251</v>
      </c>
      <c r="B19092" s="407" t="s">
        <v>30252</v>
      </c>
      <c r="C19092" s="408">
        <v>0</v>
      </c>
      <c r="D19092" s="408">
        <v>1.75</v>
      </c>
      <c r="E19092" s="408">
        <v>1.75</v>
      </c>
      <c r="F19092" s="409">
        <v>44986.622569444444</v>
      </c>
      <c r="G19092" s="408">
        <v>0</v>
      </c>
    </row>
    <row r="19093" spans="1:7" ht="15" x14ac:dyDescent="0.2">
      <c r="A19093" s="407" t="s">
        <v>30253</v>
      </c>
      <c r="B19093" s="407" t="s">
        <v>30254</v>
      </c>
      <c r="C19093" s="408">
        <v>0</v>
      </c>
      <c r="D19093" s="408">
        <v>0.08</v>
      </c>
      <c r="E19093" s="408">
        <v>0.08</v>
      </c>
      <c r="F19093" s="409">
        <v>44986.623657407406</v>
      </c>
      <c r="G19093" s="408">
        <v>0</v>
      </c>
    </row>
    <row r="19094" spans="1:7" ht="15" x14ac:dyDescent="0.25">
      <c r="A19094" s="407" t="s">
        <v>30255</v>
      </c>
      <c r="B19094" s="407" t="s">
        <v>30256</v>
      </c>
      <c r="C19094" s="406"/>
      <c r="D19094" s="408">
        <v>8.67</v>
      </c>
      <c r="E19094" s="408">
        <v>8.67</v>
      </c>
      <c r="F19094" s="409">
        <v>44986.623611111114</v>
      </c>
      <c r="G19094" s="408">
        <v>0</v>
      </c>
    </row>
    <row r="19095" spans="1:7" ht="15" x14ac:dyDescent="0.2">
      <c r="A19095" s="407" t="s">
        <v>30257</v>
      </c>
      <c r="B19095" s="407" t="s">
        <v>30258</v>
      </c>
      <c r="C19095" s="408">
        <v>0</v>
      </c>
      <c r="D19095" s="408">
        <v>55.48</v>
      </c>
      <c r="E19095" s="408">
        <v>55.48</v>
      </c>
      <c r="F19095" s="409">
        <v>44988.393680555557</v>
      </c>
      <c r="G19095" s="408">
        <v>0</v>
      </c>
    </row>
    <row r="19096" spans="1:7" ht="15" x14ac:dyDescent="0.2">
      <c r="A19096" s="407" t="s">
        <v>30259</v>
      </c>
      <c r="B19096" s="407" t="s">
        <v>30260</v>
      </c>
      <c r="C19096" s="408">
        <v>0</v>
      </c>
      <c r="D19096" s="408">
        <v>0.67</v>
      </c>
      <c r="E19096" s="408">
        <v>0.67</v>
      </c>
      <c r="F19096" s="409">
        <v>44984.607210648152</v>
      </c>
      <c r="G19096" s="408">
        <v>0</v>
      </c>
    </row>
    <row r="19097" spans="1:7" ht="15" x14ac:dyDescent="0.2">
      <c r="A19097" s="407" t="s">
        <v>30261</v>
      </c>
      <c r="B19097" s="407" t="s">
        <v>30262</v>
      </c>
      <c r="C19097" s="408">
        <v>0</v>
      </c>
      <c r="D19097" s="408">
        <v>1.95</v>
      </c>
      <c r="E19097" s="408">
        <v>1.95</v>
      </c>
      <c r="F19097" s="409">
        <v>44972.584861111114</v>
      </c>
      <c r="G19097" s="408">
        <v>0</v>
      </c>
    </row>
    <row r="19098" spans="1:7" ht="15" x14ac:dyDescent="0.2">
      <c r="A19098" s="407" t="s">
        <v>30263</v>
      </c>
      <c r="B19098" s="407" t="s">
        <v>30264</v>
      </c>
      <c r="C19098" s="408">
        <v>0</v>
      </c>
      <c r="D19098" s="408">
        <v>37.81</v>
      </c>
      <c r="E19098" s="408">
        <v>37.81</v>
      </c>
      <c r="F19098" s="409">
        <v>44972.585115740738</v>
      </c>
      <c r="G19098" s="408">
        <v>0</v>
      </c>
    </row>
    <row r="19099" spans="1:7" ht="15" x14ac:dyDescent="0.25">
      <c r="A19099" s="407" t="s">
        <v>30265</v>
      </c>
      <c r="B19099" s="407" t="s">
        <v>30266</v>
      </c>
      <c r="C19099" s="406"/>
      <c r="D19099" s="408">
        <v>89.05</v>
      </c>
      <c r="E19099" s="408">
        <v>89.05</v>
      </c>
      <c r="F19099" s="409">
        <v>44986.624236111114</v>
      </c>
      <c r="G19099" s="408">
        <v>0</v>
      </c>
    </row>
    <row r="19100" spans="1:7" ht="15" x14ac:dyDescent="0.2">
      <c r="A19100" s="407" t="s">
        <v>30267</v>
      </c>
      <c r="B19100" s="407" t="s">
        <v>30268</v>
      </c>
      <c r="C19100" s="408">
        <v>0</v>
      </c>
      <c r="D19100" s="408">
        <v>49.39</v>
      </c>
      <c r="E19100" s="408">
        <v>49.39</v>
      </c>
      <c r="F19100" s="409">
        <v>44988.395416666666</v>
      </c>
      <c r="G19100" s="408">
        <v>0</v>
      </c>
    </row>
    <row r="19101" spans="1:7" ht="15" x14ac:dyDescent="0.2">
      <c r="A19101" s="407" t="s">
        <v>30269</v>
      </c>
      <c r="B19101" s="407" t="s">
        <v>30270</v>
      </c>
      <c r="C19101" s="408">
        <v>0</v>
      </c>
      <c r="D19101" s="408">
        <v>0.96</v>
      </c>
      <c r="E19101" s="408">
        <v>0.96</v>
      </c>
      <c r="F19101" s="409">
        <v>44984.605231481481</v>
      </c>
      <c r="G19101" s="408">
        <v>0</v>
      </c>
    </row>
    <row r="19102" spans="1:7" ht="15" x14ac:dyDescent="0.2">
      <c r="A19102" s="407" t="s">
        <v>30271</v>
      </c>
      <c r="B19102" s="407" t="s">
        <v>30272</v>
      </c>
      <c r="C19102" s="408">
        <v>0</v>
      </c>
      <c r="D19102" s="408">
        <v>1.27</v>
      </c>
      <c r="E19102" s="408">
        <v>1.27</v>
      </c>
      <c r="F19102" s="409">
        <v>45762.613159722219</v>
      </c>
      <c r="G19102" s="408">
        <v>80</v>
      </c>
    </row>
    <row r="19103" spans="1:7" ht="15" x14ac:dyDescent="0.25">
      <c r="A19103" s="407" t="s">
        <v>30273</v>
      </c>
      <c r="B19103" s="407" t="s">
        <v>30274</v>
      </c>
      <c r="C19103" s="406"/>
      <c r="D19103" s="408">
        <v>30.8</v>
      </c>
      <c r="E19103" s="408">
        <v>30.8</v>
      </c>
      <c r="F19103" s="409">
        <v>44972.586469907408</v>
      </c>
      <c r="G19103" s="408">
        <v>0</v>
      </c>
    </row>
    <row r="19104" spans="1:7" ht="15" x14ac:dyDescent="0.2">
      <c r="A19104" s="407" t="s">
        <v>30275</v>
      </c>
      <c r="B19104" s="407" t="s">
        <v>30276</v>
      </c>
      <c r="C19104" s="408">
        <v>0</v>
      </c>
      <c r="D19104" s="408">
        <v>2.25</v>
      </c>
      <c r="E19104" s="408">
        <v>2.25</v>
      </c>
      <c r="F19104" s="409">
        <v>44973.634583333333</v>
      </c>
      <c r="G19104" s="408">
        <v>0</v>
      </c>
    </row>
    <row r="19105" spans="1:7" ht="15" x14ac:dyDescent="0.2">
      <c r="A19105" s="407" t="s">
        <v>30277</v>
      </c>
      <c r="B19105" s="407" t="s">
        <v>30278</v>
      </c>
      <c r="C19105" s="408">
        <v>0</v>
      </c>
      <c r="D19105" s="408">
        <v>21.05</v>
      </c>
      <c r="E19105" s="408">
        <v>21.05</v>
      </c>
      <c r="F19105" s="409">
        <v>44988.396851851852</v>
      </c>
      <c r="G19105" s="408">
        <v>0</v>
      </c>
    </row>
    <row r="19106" spans="1:7" ht="15" x14ac:dyDescent="0.2">
      <c r="A19106" s="407" t="s">
        <v>30279</v>
      </c>
      <c r="B19106" s="407" t="s">
        <v>30019</v>
      </c>
      <c r="C19106" s="408">
        <v>0</v>
      </c>
      <c r="D19106" s="408">
        <v>1.31</v>
      </c>
      <c r="E19106" s="408">
        <v>1.31</v>
      </c>
      <c r="F19106" s="409">
        <v>45170.403819444444</v>
      </c>
      <c r="G19106" s="408">
        <v>0</v>
      </c>
    </row>
    <row r="19107" spans="1:7" ht="15" x14ac:dyDescent="0.2">
      <c r="A19107" s="407" t="s">
        <v>30280</v>
      </c>
      <c r="B19107" s="407" t="s">
        <v>30281</v>
      </c>
      <c r="C19107" s="408">
        <v>0</v>
      </c>
      <c r="D19107" s="408">
        <v>1.85</v>
      </c>
      <c r="E19107" s="408">
        <v>1.85</v>
      </c>
      <c r="F19107" s="409">
        <v>44992.512673611112</v>
      </c>
      <c r="G19107" s="408">
        <v>52</v>
      </c>
    </row>
    <row r="19108" spans="1:7" ht="15" x14ac:dyDescent="0.2">
      <c r="A19108" s="407" t="s">
        <v>30282</v>
      </c>
      <c r="B19108" s="407" t="s">
        <v>30283</v>
      </c>
      <c r="C19108" s="408">
        <v>0</v>
      </c>
      <c r="D19108" s="408">
        <v>106.08</v>
      </c>
      <c r="E19108" s="408">
        <v>106.08</v>
      </c>
      <c r="F19108" s="409">
        <v>44987.445208333331</v>
      </c>
      <c r="G19108" s="408">
        <v>0</v>
      </c>
    </row>
    <row r="19109" spans="1:7" ht="15" x14ac:dyDescent="0.2">
      <c r="A19109" s="407" t="s">
        <v>30284</v>
      </c>
      <c r="B19109" s="407" t="s">
        <v>29989</v>
      </c>
      <c r="C19109" s="408">
        <v>0</v>
      </c>
      <c r="D19109" s="408">
        <v>57.9</v>
      </c>
      <c r="E19109" s="408">
        <v>57.9</v>
      </c>
      <c r="F19109" s="409">
        <v>45986.559571759259</v>
      </c>
      <c r="G19109" s="408">
        <v>0</v>
      </c>
    </row>
    <row r="19110" spans="1:7" ht="15" x14ac:dyDescent="0.25">
      <c r="A19110" s="407" t="s">
        <v>30285</v>
      </c>
      <c r="B19110" s="407" t="s">
        <v>30286</v>
      </c>
      <c r="C19110" s="406"/>
      <c r="D19110" s="408">
        <v>18.510000000000002</v>
      </c>
      <c r="E19110" s="408">
        <v>18.510000000000002</v>
      </c>
      <c r="F19110" s="409">
        <v>44987.447581018518</v>
      </c>
      <c r="G19110" s="408">
        <v>0</v>
      </c>
    </row>
    <row r="19111" spans="1:7" ht="15" x14ac:dyDescent="0.25">
      <c r="A19111" s="407" t="s">
        <v>39294</v>
      </c>
      <c r="B19111" s="407" t="s">
        <v>39295</v>
      </c>
      <c r="C19111" s="406"/>
      <c r="D19111" s="408">
        <v>101</v>
      </c>
      <c r="E19111" s="408">
        <v>101</v>
      </c>
      <c r="F19111" s="409">
        <v>44987.449583333335</v>
      </c>
      <c r="G19111" s="408">
        <v>0</v>
      </c>
    </row>
    <row r="19112" spans="1:7" ht="15" x14ac:dyDescent="0.25">
      <c r="A19112" s="407" t="s">
        <v>30287</v>
      </c>
      <c r="B19112" s="407" t="s">
        <v>30288</v>
      </c>
      <c r="C19112" s="406"/>
      <c r="D19112" s="408">
        <v>29.8</v>
      </c>
      <c r="E19112" s="408">
        <v>29.8</v>
      </c>
      <c r="F19112" s="409">
        <v>44984.603275462963</v>
      </c>
      <c r="G19112" s="408">
        <v>0</v>
      </c>
    </row>
    <row r="19113" spans="1:7" ht="15" x14ac:dyDescent="0.25">
      <c r="A19113" s="407" t="s">
        <v>39296</v>
      </c>
      <c r="B19113" s="407" t="s">
        <v>39297</v>
      </c>
      <c r="C19113" s="406"/>
      <c r="D19113" s="408">
        <v>3.9</v>
      </c>
      <c r="E19113" s="408">
        <v>3.9</v>
      </c>
      <c r="F19113" s="409">
        <v>44987.474618055552</v>
      </c>
      <c r="G19113" s="408">
        <v>0</v>
      </c>
    </row>
    <row r="19114" spans="1:7" ht="15" x14ac:dyDescent="0.25">
      <c r="A19114" s="407" t="s">
        <v>30289</v>
      </c>
      <c r="B19114" s="407" t="s">
        <v>30290</v>
      </c>
      <c r="C19114" s="406"/>
      <c r="D19114" s="408">
        <v>19</v>
      </c>
      <c r="E19114" s="408">
        <v>19</v>
      </c>
      <c r="F19114" s="409">
        <v>44984.603101851855</v>
      </c>
      <c r="G19114" s="408">
        <v>0</v>
      </c>
    </row>
    <row r="19115" spans="1:7" ht="15" x14ac:dyDescent="0.25">
      <c r="A19115" s="407" t="s">
        <v>39298</v>
      </c>
      <c r="B19115" s="407" t="s">
        <v>39299</v>
      </c>
      <c r="C19115" s="406"/>
      <c r="D19115" s="408">
        <v>174</v>
      </c>
      <c r="E19115" s="408">
        <v>174</v>
      </c>
      <c r="F19115" s="409">
        <v>44987.475682870368</v>
      </c>
      <c r="G19115" s="408">
        <v>0</v>
      </c>
    </row>
    <row r="19116" spans="1:7" ht="15" x14ac:dyDescent="0.25">
      <c r="A19116" s="407" t="s">
        <v>30291</v>
      </c>
      <c r="B19116" s="407" t="s">
        <v>30292</v>
      </c>
      <c r="C19116" s="406"/>
      <c r="D19116" s="408">
        <v>175.5</v>
      </c>
      <c r="E19116" s="408">
        <v>175.5</v>
      </c>
      <c r="F19116" s="409">
        <v>44984.602905092594</v>
      </c>
      <c r="G19116" s="408">
        <v>0</v>
      </c>
    </row>
    <row r="19117" spans="1:7" ht="15" x14ac:dyDescent="0.25">
      <c r="A19117" s="407" t="s">
        <v>39300</v>
      </c>
      <c r="B19117" s="407" t="s">
        <v>39301</v>
      </c>
      <c r="C19117" s="406"/>
      <c r="D19117" s="408">
        <v>8.4499999999999993</v>
      </c>
      <c r="E19117" s="408">
        <v>8.4499999999999993</v>
      </c>
      <c r="F19117" s="409">
        <v>44987.496053240742</v>
      </c>
      <c r="G19117" s="408">
        <v>0</v>
      </c>
    </row>
    <row r="19118" spans="1:7" ht="15" x14ac:dyDescent="0.25">
      <c r="A19118" s="407" t="s">
        <v>30293</v>
      </c>
      <c r="B19118" s="407" t="s">
        <v>30294</v>
      </c>
      <c r="C19118" s="406"/>
      <c r="D19118" s="408">
        <v>66.400000000000006</v>
      </c>
      <c r="E19118" s="408">
        <v>66.400000000000006</v>
      </c>
      <c r="F19118" s="409">
        <v>44984.60261574074</v>
      </c>
      <c r="G19118" s="408">
        <v>0</v>
      </c>
    </row>
    <row r="19119" spans="1:7" ht="15" x14ac:dyDescent="0.25">
      <c r="A19119" s="407" t="s">
        <v>30295</v>
      </c>
      <c r="B19119" s="407" t="s">
        <v>30296</v>
      </c>
      <c r="C19119" s="406"/>
      <c r="D19119" s="408">
        <v>52.8</v>
      </c>
      <c r="E19119" s="408">
        <v>52.8</v>
      </c>
      <c r="F19119" s="409">
        <v>44984.602407407408</v>
      </c>
      <c r="G19119" s="408">
        <v>0</v>
      </c>
    </row>
    <row r="19120" spans="1:7" ht="15" x14ac:dyDescent="0.25">
      <c r="A19120" s="407" t="s">
        <v>30297</v>
      </c>
      <c r="B19120" s="407" t="s">
        <v>30298</v>
      </c>
      <c r="C19120" s="406"/>
      <c r="D19120" s="408">
        <v>52.8</v>
      </c>
      <c r="E19120" s="408">
        <v>52.8</v>
      </c>
      <c r="F19120" s="409">
        <v>44984.602106481485</v>
      </c>
      <c r="G19120" s="408">
        <v>0</v>
      </c>
    </row>
    <row r="19121" spans="1:7" ht="15" x14ac:dyDescent="0.2">
      <c r="A19121" s="407" t="s">
        <v>30299</v>
      </c>
      <c r="B19121" s="407" t="s">
        <v>30300</v>
      </c>
      <c r="C19121" s="408">
        <v>0</v>
      </c>
      <c r="D19121" s="408">
        <v>17.16</v>
      </c>
      <c r="E19121" s="408">
        <v>17.16</v>
      </c>
      <c r="F19121" s="409">
        <v>44987.518703703703</v>
      </c>
      <c r="G19121" s="408">
        <v>0</v>
      </c>
    </row>
    <row r="19122" spans="1:7" ht="15" x14ac:dyDescent="0.25">
      <c r="A19122" s="407" t="s">
        <v>30301</v>
      </c>
      <c r="B19122" s="407" t="s">
        <v>30302</v>
      </c>
      <c r="C19122" s="406"/>
      <c r="D19122" s="408">
        <v>30.63</v>
      </c>
      <c r="E19122" s="408">
        <v>30.63</v>
      </c>
      <c r="F19122" s="409">
        <v>44987.520335648151</v>
      </c>
      <c r="G19122" s="408">
        <v>0</v>
      </c>
    </row>
    <row r="19123" spans="1:7" ht="15" x14ac:dyDescent="0.2">
      <c r="A19123" s="407" t="s">
        <v>30303</v>
      </c>
      <c r="B19123" s="407" t="s">
        <v>30304</v>
      </c>
      <c r="C19123" s="408">
        <v>0</v>
      </c>
      <c r="D19123" s="408">
        <v>22.62</v>
      </c>
      <c r="E19123" s="408">
        <v>22.62</v>
      </c>
      <c r="F19123" s="409">
        <v>44987.52202546296</v>
      </c>
      <c r="G19123" s="408">
        <v>0</v>
      </c>
    </row>
    <row r="19124" spans="1:7" ht="15" x14ac:dyDescent="0.2">
      <c r="A19124" s="407" t="s">
        <v>30305</v>
      </c>
      <c r="B19124" s="407" t="s">
        <v>30306</v>
      </c>
      <c r="C19124" s="408">
        <v>0</v>
      </c>
      <c r="D19124" s="408">
        <v>0.95</v>
      </c>
      <c r="E19124" s="408">
        <v>0.95</v>
      </c>
      <c r="F19124" s="409">
        <v>45931.319884259261</v>
      </c>
      <c r="G19124" s="408">
        <v>0</v>
      </c>
    </row>
    <row r="19125" spans="1:7" ht="15" x14ac:dyDescent="0.2">
      <c r="A19125" s="407" t="s">
        <v>30307</v>
      </c>
      <c r="B19125" s="407" t="s">
        <v>30308</v>
      </c>
      <c r="C19125" s="408">
        <v>0</v>
      </c>
      <c r="D19125" s="408">
        <v>13.89</v>
      </c>
      <c r="E19125" s="408">
        <v>13.89</v>
      </c>
      <c r="F19125" s="409">
        <v>45958.448865740742</v>
      </c>
      <c r="G19125" s="408">
        <v>0</v>
      </c>
    </row>
    <row r="19126" spans="1:7" ht="15" x14ac:dyDescent="0.2">
      <c r="A19126" s="407" t="s">
        <v>30309</v>
      </c>
      <c r="B19126" s="407" t="s">
        <v>30310</v>
      </c>
      <c r="C19126" s="408">
        <v>0</v>
      </c>
      <c r="D19126" s="408">
        <v>2.2599999999999998</v>
      </c>
      <c r="E19126" s="408">
        <v>2.2599999999999998</v>
      </c>
      <c r="F19126" s="409">
        <v>46036.431932870371</v>
      </c>
      <c r="G19126" s="408">
        <v>0</v>
      </c>
    </row>
    <row r="19127" spans="1:7" ht="15" x14ac:dyDescent="0.2">
      <c r="A19127" s="407" t="s">
        <v>30311</v>
      </c>
      <c r="B19127" s="407" t="s">
        <v>30312</v>
      </c>
      <c r="C19127" s="408">
        <v>0</v>
      </c>
      <c r="D19127" s="408">
        <v>3.56</v>
      </c>
      <c r="E19127" s="408">
        <v>3.56</v>
      </c>
      <c r="F19127" s="409">
        <v>46036.432349537034</v>
      </c>
      <c r="G19127" s="408">
        <v>0</v>
      </c>
    </row>
    <row r="19128" spans="1:7" ht="15" x14ac:dyDescent="0.25">
      <c r="A19128" s="407" t="s">
        <v>30313</v>
      </c>
      <c r="B19128" s="407" t="s">
        <v>30314</v>
      </c>
      <c r="C19128" s="406"/>
      <c r="D19128" s="408">
        <v>1.41</v>
      </c>
      <c r="E19128" s="408">
        <v>1.41</v>
      </c>
      <c r="F19128" s="409">
        <v>44987.523518518516</v>
      </c>
      <c r="G19128" s="408">
        <v>0</v>
      </c>
    </row>
    <row r="19129" spans="1:7" ht="15" x14ac:dyDescent="0.25">
      <c r="A19129" s="407" t="s">
        <v>30315</v>
      </c>
      <c r="B19129" s="407" t="s">
        <v>30316</v>
      </c>
      <c r="C19129" s="406"/>
      <c r="D19129" s="408">
        <v>52.5</v>
      </c>
      <c r="E19129" s="408">
        <v>52.5</v>
      </c>
      <c r="F19129" s="409">
        <v>44987.535578703704</v>
      </c>
      <c r="G19129" s="408">
        <v>0</v>
      </c>
    </row>
    <row r="19130" spans="1:7" ht="15" x14ac:dyDescent="0.25">
      <c r="A19130" s="407" t="s">
        <v>30317</v>
      </c>
      <c r="B19130" s="407" t="s">
        <v>30318</v>
      </c>
      <c r="C19130" s="406"/>
      <c r="D19130" s="408">
        <v>17.95</v>
      </c>
      <c r="E19130" s="408">
        <v>17.95</v>
      </c>
      <c r="F19130" s="409">
        <v>44988.533912037034</v>
      </c>
      <c r="G19130" s="408">
        <v>0</v>
      </c>
    </row>
    <row r="19131" spans="1:7" ht="15" x14ac:dyDescent="0.2">
      <c r="A19131" s="407" t="s">
        <v>30319</v>
      </c>
      <c r="B19131" s="407" t="s">
        <v>30320</v>
      </c>
      <c r="C19131" s="408">
        <v>0</v>
      </c>
      <c r="D19131" s="408">
        <v>18.420000000000002</v>
      </c>
      <c r="E19131" s="408">
        <v>18.420000000000002</v>
      </c>
      <c r="F19131" s="409">
        <v>44988.404027777775</v>
      </c>
      <c r="G19131" s="408">
        <v>0</v>
      </c>
    </row>
    <row r="19132" spans="1:7" ht="15" x14ac:dyDescent="0.25">
      <c r="A19132" s="407" t="s">
        <v>30321</v>
      </c>
      <c r="B19132" s="407" t="s">
        <v>30322</v>
      </c>
      <c r="C19132" s="406"/>
      <c r="D19132" s="408">
        <v>50.72</v>
      </c>
      <c r="E19132" s="408">
        <v>50.72</v>
      </c>
      <c r="F19132" s="409">
        <v>44970.712870370371</v>
      </c>
      <c r="G19132" s="408">
        <v>0</v>
      </c>
    </row>
    <row r="19133" spans="1:7" ht="15" x14ac:dyDescent="0.25">
      <c r="A19133" s="407" t="s">
        <v>30323</v>
      </c>
      <c r="B19133" s="407" t="s">
        <v>30324</v>
      </c>
      <c r="C19133" s="406"/>
      <c r="D19133" s="408">
        <v>123.37</v>
      </c>
      <c r="E19133" s="408">
        <v>123.37</v>
      </c>
      <c r="F19133" s="409">
        <v>44987.611967592595</v>
      </c>
      <c r="G19133" s="408">
        <v>0</v>
      </c>
    </row>
    <row r="19134" spans="1:7" ht="15" x14ac:dyDescent="0.25">
      <c r="A19134" s="407" t="s">
        <v>30325</v>
      </c>
      <c r="B19134" s="407" t="s">
        <v>30326</v>
      </c>
      <c r="C19134" s="406"/>
      <c r="D19134" s="408">
        <v>18.25</v>
      </c>
      <c r="E19134" s="408">
        <v>18.25</v>
      </c>
      <c r="F19134" s="409">
        <v>44970.713078703702</v>
      </c>
      <c r="G19134" s="408">
        <v>0</v>
      </c>
    </row>
    <row r="19135" spans="1:7" ht="15" x14ac:dyDescent="0.25">
      <c r="A19135" s="407" t="s">
        <v>39302</v>
      </c>
      <c r="B19135" s="407" t="s">
        <v>39303</v>
      </c>
      <c r="C19135" s="406"/>
      <c r="D19135" s="408">
        <v>37.76</v>
      </c>
      <c r="E19135" s="408">
        <v>37.76</v>
      </c>
      <c r="F19135" s="409">
        <v>44988.41138888889</v>
      </c>
      <c r="G19135" s="408">
        <v>0</v>
      </c>
    </row>
    <row r="19136" spans="1:7" ht="15" x14ac:dyDescent="0.25">
      <c r="A19136" s="407" t="s">
        <v>39304</v>
      </c>
      <c r="B19136" s="407" t="s">
        <v>39303</v>
      </c>
      <c r="C19136" s="406"/>
      <c r="D19136" s="408">
        <v>32.07</v>
      </c>
      <c r="E19136" s="408">
        <v>32.07</v>
      </c>
      <c r="F19136" s="409">
        <v>44988.412731481483</v>
      </c>
      <c r="G19136" s="408">
        <v>0</v>
      </c>
    </row>
    <row r="19137" spans="1:7" ht="15" x14ac:dyDescent="0.25">
      <c r="A19137" s="407" t="s">
        <v>30327</v>
      </c>
      <c r="B19137" s="407" t="s">
        <v>30328</v>
      </c>
      <c r="C19137" s="406"/>
      <c r="D19137" s="408">
        <v>20.14</v>
      </c>
      <c r="E19137" s="408">
        <v>20.14</v>
      </c>
      <c r="F19137" s="409">
        <v>44987.537800925929</v>
      </c>
      <c r="G19137" s="408">
        <v>0</v>
      </c>
    </row>
    <row r="19138" spans="1:7" ht="15" x14ac:dyDescent="0.25">
      <c r="A19138" s="407" t="s">
        <v>30329</v>
      </c>
      <c r="B19138" s="407" t="s">
        <v>30330</v>
      </c>
      <c r="C19138" s="406"/>
      <c r="D19138" s="408">
        <v>4.04</v>
      </c>
      <c r="E19138" s="408">
        <v>4.04</v>
      </c>
      <c r="F19138" s="409">
        <v>44987.539224537039</v>
      </c>
      <c r="G19138" s="408">
        <v>0</v>
      </c>
    </row>
    <row r="19139" spans="1:7" ht="15" x14ac:dyDescent="0.25">
      <c r="A19139" s="407" t="s">
        <v>39305</v>
      </c>
      <c r="B19139" s="407" t="s">
        <v>39306</v>
      </c>
      <c r="C19139" s="406"/>
      <c r="D19139" s="408">
        <v>29.76</v>
      </c>
      <c r="E19139" s="408">
        <v>29.76</v>
      </c>
      <c r="F19139" s="409">
        <v>44988.420081018521</v>
      </c>
      <c r="G19139" s="408">
        <v>0</v>
      </c>
    </row>
    <row r="19140" spans="1:7" ht="15" x14ac:dyDescent="0.2">
      <c r="A19140" s="407" t="s">
        <v>30331</v>
      </c>
      <c r="B19140" s="407" t="s">
        <v>39307</v>
      </c>
      <c r="C19140" s="408">
        <v>0</v>
      </c>
      <c r="D19140" s="408">
        <v>1.1025</v>
      </c>
      <c r="E19140" s="408">
        <v>1.1025</v>
      </c>
      <c r="F19140" s="409">
        <v>45904.538101851853</v>
      </c>
      <c r="G19140" s="408">
        <v>188</v>
      </c>
    </row>
    <row r="19141" spans="1:7" ht="15" x14ac:dyDescent="0.25">
      <c r="A19141" s="407" t="s">
        <v>30332</v>
      </c>
      <c r="B19141" s="407" t="s">
        <v>30333</v>
      </c>
      <c r="C19141" s="406"/>
      <c r="D19141" s="408">
        <v>114.53</v>
      </c>
      <c r="E19141" s="408">
        <v>114.53</v>
      </c>
      <c r="F19141" s="409">
        <v>44987.612881944442</v>
      </c>
      <c r="G19141" s="408">
        <v>0</v>
      </c>
    </row>
    <row r="19142" spans="1:7" ht="15" x14ac:dyDescent="0.25">
      <c r="A19142" s="407" t="s">
        <v>30334</v>
      </c>
      <c r="B19142" s="407" t="s">
        <v>30335</v>
      </c>
      <c r="C19142" s="406"/>
      <c r="D19142" s="408">
        <v>15.29</v>
      </c>
      <c r="E19142" s="408">
        <v>15.29</v>
      </c>
      <c r="F19142" s="409">
        <v>44970.714108796295</v>
      </c>
      <c r="G19142" s="408">
        <v>0</v>
      </c>
    </row>
    <row r="19143" spans="1:7" ht="15" x14ac:dyDescent="0.2">
      <c r="A19143" s="407" t="s">
        <v>39308</v>
      </c>
      <c r="B19143" s="407" t="s">
        <v>39309</v>
      </c>
      <c r="C19143" s="408">
        <v>0</v>
      </c>
      <c r="D19143" s="408">
        <v>29.8</v>
      </c>
      <c r="E19143" s="408">
        <v>29.8</v>
      </c>
      <c r="F19143" s="409">
        <v>44988.425925925927</v>
      </c>
      <c r="G19143" s="408">
        <v>0</v>
      </c>
    </row>
    <row r="19144" spans="1:7" ht="15" x14ac:dyDescent="0.2">
      <c r="A19144" s="407" t="s">
        <v>30336</v>
      </c>
      <c r="B19144" s="407" t="s">
        <v>30337</v>
      </c>
      <c r="C19144" s="408">
        <v>0</v>
      </c>
      <c r="D19144" s="408">
        <v>12.65</v>
      </c>
      <c r="E19144" s="408">
        <v>12.65</v>
      </c>
      <c r="F19144" s="409">
        <v>44987.539618055554</v>
      </c>
      <c r="G19144" s="408">
        <v>0</v>
      </c>
    </row>
    <row r="19145" spans="1:7" ht="15" x14ac:dyDescent="0.2">
      <c r="A19145" s="407" t="s">
        <v>30338</v>
      </c>
      <c r="B19145" s="407" t="s">
        <v>30339</v>
      </c>
      <c r="C19145" s="408">
        <v>0</v>
      </c>
      <c r="D19145" s="408">
        <v>1.38</v>
      </c>
      <c r="E19145" s="408">
        <v>1.38</v>
      </c>
      <c r="F19145" s="409">
        <v>44987.539849537039</v>
      </c>
      <c r="G19145" s="408">
        <v>0</v>
      </c>
    </row>
    <row r="19146" spans="1:7" ht="15" x14ac:dyDescent="0.25">
      <c r="A19146" s="407" t="s">
        <v>30340</v>
      </c>
      <c r="B19146" s="407" t="s">
        <v>30341</v>
      </c>
      <c r="C19146" s="406"/>
      <c r="D19146" s="408">
        <v>23.82</v>
      </c>
      <c r="E19146" s="408">
        <v>23.82</v>
      </c>
      <c r="F19146" s="409">
        <v>44987.542025462964</v>
      </c>
      <c r="G19146" s="408">
        <v>0</v>
      </c>
    </row>
    <row r="19147" spans="1:7" ht="15" x14ac:dyDescent="0.25">
      <c r="A19147" s="407" t="s">
        <v>30342</v>
      </c>
      <c r="B19147" s="407" t="s">
        <v>30343</v>
      </c>
      <c r="C19147" s="406"/>
      <c r="D19147" s="408">
        <v>44.28</v>
      </c>
      <c r="E19147" s="408">
        <v>44.28</v>
      </c>
      <c r="F19147" s="409">
        <v>44987.547939814816</v>
      </c>
      <c r="G19147" s="408">
        <v>0</v>
      </c>
    </row>
    <row r="19148" spans="1:7" ht="15" x14ac:dyDescent="0.25">
      <c r="A19148" s="407" t="s">
        <v>30344</v>
      </c>
      <c r="B19148" s="407" t="s">
        <v>30341</v>
      </c>
      <c r="C19148" s="406"/>
      <c r="D19148" s="408">
        <v>51.1</v>
      </c>
      <c r="E19148" s="408">
        <v>51.1</v>
      </c>
      <c r="F19148" s="409">
        <v>44988.534305555557</v>
      </c>
      <c r="G19148" s="408">
        <v>0</v>
      </c>
    </row>
    <row r="19149" spans="1:7" ht="15" x14ac:dyDescent="0.2">
      <c r="A19149" s="407" t="s">
        <v>30345</v>
      </c>
      <c r="B19149" s="407" t="s">
        <v>30300</v>
      </c>
      <c r="C19149" s="408">
        <v>0</v>
      </c>
      <c r="D19149" s="408">
        <v>43.7</v>
      </c>
      <c r="E19149" s="408">
        <v>43.7</v>
      </c>
      <c r="F19149" s="409">
        <v>44988.424363425926</v>
      </c>
      <c r="G19149" s="408">
        <v>0</v>
      </c>
    </row>
    <row r="19150" spans="1:7" ht="15" x14ac:dyDescent="0.2">
      <c r="A19150" s="407" t="s">
        <v>30346</v>
      </c>
      <c r="B19150" s="407" t="s">
        <v>30347</v>
      </c>
      <c r="C19150" s="408">
        <v>0</v>
      </c>
      <c r="D19150" s="408">
        <v>75.77</v>
      </c>
      <c r="E19150" s="408">
        <v>75.77</v>
      </c>
      <c r="F19150" s="409">
        <v>44988.427199074074</v>
      </c>
      <c r="G19150" s="408">
        <v>0</v>
      </c>
    </row>
    <row r="19151" spans="1:7" ht="15" x14ac:dyDescent="0.25">
      <c r="A19151" s="407" t="s">
        <v>39310</v>
      </c>
      <c r="B19151" s="407" t="s">
        <v>39311</v>
      </c>
      <c r="C19151" s="406"/>
      <c r="D19151" s="406"/>
      <c r="E19151" s="406"/>
      <c r="F19151" s="409">
        <v>44988.538078703707</v>
      </c>
      <c r="G19151" s="408">
        <v>0</v>
      </c>
    </row>
    <row r="19152" spans="1:7" ht="15" x14ac:dyDescent="0.25">
      <c r="A19152" s="407" t="s">
        <v>30348</v>
      </c>
      <c r="B19152" s="407" t="s">
        <v>30349</v>
      </c>
      <c r="C19152" s="406"/>
      <c r="D19152" s="408">
        <v>57.8</v>
      </c>
      <c r="E19152" s="408">
        <v>57.8</v>
      </c>
      <c r="F19152" s="409">
        <v>44984.600497685184</v>
      </c>
      <c r="G19152" s="408">
        <v>0</v>
      </c>
    </row>
    <row r="19153" spans="1:7" ht="15" x14ac:dyDescent="0.2">
      <c r="A19153" s="407" t="s">
        <v>30350</v>
      </c>
      <c r="B19153" s="407" t="s">
        <v>30351</v>
      </c>
      <c r="C19153" s="408">
        <v>0</v>
      </c>
      <c r="D19153" s="408">
        <v>2.17</v>
      </c>
      <c r="E19153" s="408">
        <v>2.17</v>
      </c>
      <c r="F19153" s="409">
        <v>45912.444120370368</v>
      </c>
      <c r="G19153" s="408">
        <v>0</v>
      </c>
    </row>
    <row r="19154" spans="1:7" ht="15" x14ac:dyDescent="0.25">
      <c r="A19154" s="407" t="s">
        <v>30352</v>
      </c>
      <c r="B19154" s="407" t="s">
        <v>30353</v>
      </c>
      <c r="C19154" s="406"/>
      <c r="D19154" s="408">
        <v>3.38</v>
      </c>
      <c r="E19154" s="408">
        <v>3.38</v>
      </c>
      <c r="F19154" s="409">
        <v>44984.59951388889</v>
      </c>
      <c r="G19154" s="408">
        <v>0</v>
      </c>
    </row>
    <row r="19155" spans="1:7" ht="15" x14ac:dyDescent="0.2">
      <c r="A19155" s="407" t="s">
        <v>30354</v>
      </c>
      <c r="B19155" s="407" t="s">
        <v>30355</v>
      </c>
      <c r="C19155" s="408">
        <v>0</v>
      </c>
      <c r="D19155" s="408">
        <v>42.51</v>
      </c>
      <c r="E19155" s="408">
        <v>42.51</v>
      </c>
      <c r="F19155" s="409">
        <v>44988.428981481484</v>
      </c>
      <c r="G19155" s="408">
        <v>0</v>
      </c>
    </row>
    <row r="19156" spans="1:7" ht="15" x14ac:dyDescent="0.25">
      <c r="A19156" s="407" t="s">
        <v>39312</v>
      </c>
      <c r="B19156" s="407" t="s">
        <v>39313</v>
      </c>
      <c r="C19156" s="406"/>
      <c r="D19156" s="408">
        <v>392.75</v>
      </c>
      <c r="E19156" s="408">
        <v>392.75</v>
      </c>
      <c r="F19156" s="409">
        <v>44988.430358796293</v>
      </c>
      <c r="G19156" s="408">
        <v>0</v>
      </c>
    </row>
    <row r="19157" spans="1:7" ht="15" x14ac:dyDescent="0.25">
      <c r="A19157" s="407" t="s">
        <v>30356</v>
      </c>
      <c r="B19157" s="407" t="s">
        <v>30357</v>
      </c>
      <c r="C19157" s="406"/>
      <c r="D19157" s="408">
        <v>4.22</v>
      </c>
      <c r="E19157" s="408">
        <v>4.22</v>
      </c>
      <c r="F19157" s="409">
        <v>44988.535509259258</v>
      </c>
      <c r="G19157" s="408">
        <v>0</v>
      </c>
    </row>
    <row r="19158" spans="1:7" ht="15" x14ac:dyDescent="0.25">
      <c r="A19158" s="407" t="s">
        <v>39314</v>
      </c>
      <c r="B19158" s="407" t="s">
        <v>39315</v>
      </c>
      <c r="C19158" s="406"/>
      <c r="D19158" s="408">
        <v>2.63</v>
      </c>
      <c r="E19158" s="408">
        <v>2.63</v>
      </c>
      <c r="F19158" s="409">
        <v>44988.536435185182</v>
      </c>
      <c r="G19158" s="408">
        <v>0</v>
      </c>
    </row>
    <row r="19159" spans="1:7" ht="15" x14ac:dyDescent="0.2">
      <c r="A19159" s="407" t="s">
        <v>30358</v>
      </c>
      <c r="B19159" s="407" t="s">
        <v>30359</v>
      </c>
      <c r="C19159" s="408">
        <v>0</v>
      </c>
      <c r="D19159" s="408">
        <v>12.19</v>
      </c>
      <c r="E19159" s="408">
        <v>12.19</v>
      </c>
      <c r="F19159" s="409">
        <v>45912.414155092592</v>
      </c>
      <c r="G19159" s="408">
        <v>0</v>
      </c>
    </row>
    <row r="19160" spans="1:7" ht="15" x14ac:dyDescent="0.2">
      <c r="A19160" s="407" t="s">
        <v>30360</v>
      </c>
      <c r="B19160" s="407" t="s">
        <v>30361</v>
      </c>
      <c r="C19160" s="408">
        <v>0</v>
      </c>
      <c r="D19160" s="408">
        <v>1.6875</v>
      </c>
      <c r="E19160" s="408">
        <v>1.6875</v>
      </c>
      <c r="F19160" s="409">
        <v>44987.485196759262</v>
      </c>
      <c r="G19160" s="408">
        <v>0</v>
      </c>
    </row>
    <row r="19161" spans="1:7" ht="15" x14ac:dyDescent="0.25">
      <c r="A19161" s="407" t="s">
        <v>39316</v>
      </c>
      <c r="B19161" s="407" t="s">
        <v>39317</v>
      </c>
      <c r="C19161" s="406"/>
      <c r="D19161" s="408">
        <v>305.75</v>
      </c>
      <c r="E19161" s="408">
        <v>305.75</v>
      </c>
      <c r="F19161" s="409">
        <v>44988.432071759256</v>
      </c>
      <c r="G19161" s="408">
        <v>0</v>
      </c>
    </row>
    <row r="19162" spans="1:7" ht="15" x14ac:dyDescent="0.2">
      <c r="A19162" s="407" t="s">
        <v>30362</v>
      </c>
      <c r="B19162" s="407" t="s">
        <v>30363</v>
      </c>
      <c r="C19162" s="408">
        <v>0</v>
      </c>
      <c r="D19162" s="408">
        <v>0.17</v>
      </c>
      <c r="E19162" s="408">
        <v>0.17</v>
      </c>
      <c r="F19162" s="409">
        <v>45912.446793981479</v>
      </c>
      <c r="G19162" s="408">
        <v>0</v>
      </c>
    </row>
    <row r="19163" spans="1:7" ht="15" x14ac:dyDescent="0.2">
      <c r="A19163" s="407" t="s">
        <v>30364</v>
      </c>
      <c r="B19163" s="407" t="s">
        <v>30365</v>
      </c>
      <c r="C19163" s="408">
        <v>0</v>
      </c>
      <c r="D19163" s="408">
        <v>1.1000000000000001</v>
      </c>
      <c r="E19163" s="408">
        <v>1.1000000000000001</v>
      </c>
      <c r="F19163" s="409">
        <v>45028.691134259258</v>
      </c>
      <c r="G19163" s="408">
        <v>0</v>
      </c>
    </row>
    <row r="19164" spans="1:7" ht="15" x14ac:dyDescent="0.25">
      <c r="A19164" s="407" t="s">
        <v>30366</v>
      </c>
      <c r="B19164" s="407" t="s">
        <v>30367</v>
      </c>
      <c r="C19164" s="406"/>
      <c r="D19164" s="408">
        <v>0.01</v>
      </c>
      <c r="E19164" s="408">
        <v>0.01</v>
      </c>
      <c r="F19164" s="409">
        <v>44992.404814814814</v>
      </c>
      <c r="G19164" s="408">
        <v>0</v>
      </c>
    </row>
    <row r="19165" spans="1:7" ht="15" x14ac:dyDescent="0.25">
      <c r="A19165" s="407" t="s">
        <v>30368</v>
      </c>
      <c r="B19165" s="407" t="s">
        <v>30369</v>
      </c>
      <c r="C19165" s="406"/>
      <c r="D19165" s="408">
        <v>5.15</v>
      </c>
      <c r="E19165" s="408">
        <v>5.15</v>
      </c>
      <c r="F19165" s="409">
        <v>44970.713888888888</v>
      </c>
      <c r="G19165" s="408">
        <v>0</v>
      </c>
    </row>
    <row r="19166" spans="1:7" ht="15" x14ac:dyDescent="0.25">
      <c r="A19166" s="407" t="s">
        <v>39318</v>
      </c>
      <c r="B19166" s="407" t="s">
        <v>39319</v>
      </c>
      <c r="C19166" s="406"/>
      <c r="D19166" s="408">
        <v>48.89</v>
      </c>
      <c r="E19166" s="408">
        <v>48.89</v>
      </c>
      <c r="F19166" s="409">
        <v>44987.639363425929</v>
      </c>
      <c r="G19166" s="408">
        <v>0</v>
      </c>
    </row>
    <row r="19167" spans="1:7" ht="15" x14ac:dyDescent="0.25">
      <c r="A19167" s="407" t="s">
        <v>30370</v>
      </c>
      <c r="B19167" s="407" t="s">
        <v>30371</v>
      </c>
      <c r="C19167" s="406"/>
      <c r="D19167" s="406"/>
      <c r="E19167" s="406"/>
      <c r="F19167" s="409">
        <v>44984.595775462964</v>
      </c>
      <c r="G19167" s="408">
        <v>0</v>
      </c>
    </row>
    <row r="19168" spans="1:7" ht="15" x14ac:dyDescent="0.2">
      <c r="A19168" s="407" t="s">
        <v>30372</v>
      </c>
      <c r="B19168" s="407" t="s">
        <v>30373</v>
      </c>
      <c r="C19168" s="408">
        <v>0</v>
      </c>
      <c r="D19168" s="408">
        <v>69.36</v>
      </c>
      <c r="E19168" s="408">
        <v>69.36</v>
      </c>
      <c r="F19168" s="409">
        <v>44984.595520833333</v>
      </c>
      <c r="G19168" s="408">
        <v>0</v>
      </c>
    </row>
    <row r="19169" spans="1:7" ht="15" x14ac:dyDescent="0.25">
      <c r="A19169" s="407" t="s">
        <v>30374</v>
      </c>
      <c r="B19169" s="407" t="s">
        <v>30375</v>
      </c>
      <c r="C19169" s="406"/>
      <c r="D19169" s="408">
        <v>19.91</v>
      </c>
      <c r="E19169" s="408">
        <v>19.91</v>
      </c>
      <c r="F19169" s="409">
        <v>44984.595358796294</v>
      </c>
      <c r="G19169" s="408">
        <v>0</v>
      </c>
    </row>
    <row r="19170" spans="1:7" ht="15" x14ac:dyDescent="0.2">
      <c r="A19170" s="407" t="s">
        <v>30376</v>
      </c>
      <c r="B19170" s="407" t="s">
        <v>30377</v>
      </c>
      <c r="C19170" s="408">
        <v>0</v>
      </c>
      <c r="D19170" s="408">
        <v>29.4</v>
      </c>
      <c r="E19170" s="408">
        <v>29.4</v>
      </c>
      <c r="F19170" s="409">
        <v>44981.382881944446</v>
      </c>
      <c r="G19170" s="408">
        <v>0</v>
      </c>
    </row>
    <row r="19171" spans="1:7" ht="15" x14ac:dyDescent="0.25">
      <c r="A19171" s="407" t="s">
        <v>30378</v>
      </c>
      <c r="B19171" s="407" t="s">
        <v>30379</v>
      </c>
      <c r="C19171" s="406"/>
      <c r="D19171" s="408">
        <v>1.24</v>
      </c>
      <c r="E19171" s="408">
        <v>1.24</v>
      </c>
      <c r="F19171" s="409">
        <v>44981.383657407408</v>
      </c>
      <c r="G19171" s="408">
        <v>0</v>
      </c>
    </row>
    <row r="19172" spans="1:7" ht="15" x14ac:dyDescent="0.25">
      <c r="A19172" s="407" t="s">
        <v>30380</v>
      </c>
      <c r="B19172" s="407" t="s">
        <v>30381</v>
      </c>
      <c r="C19172" s="406"/>
      <c r="D19172" s="408">
        <v>19.91</v>
      </c>
      <c r="E19172" s="408">
        <v>19.91</v>
      </c>
      <c r="F19172" s="409">
        <v>44984.594861111109</v>
      </c>
      <c r="G19172" s="408">
        <v>0</v>
      </c>
    </row>
    <row r="19173" spans="1:7" ht="15" x14ac:dyDescent="0.25">
      <c r="A19173" s="407" t="s">
        <v>30382</v>
      </c>
      <c r="B19173" s="407" t="s">
        <v>30383</v>
      </c>
      <c r="C19173" s="406"/>
      <c r="D19173" s="408">
        <v>0.4</v>
      </c>
      <c r="E19173" s="408">
        <v>0.4</v>
      </c>
      <c r="F19173" s="409">
        <v>44984.596817129626</v>
      </c>
      <c r="G19173" s="408">
        <v>0</v>
      </c>
    </row>
    <row r="19174" spans="1:7" ht="15" x14ac:dyDescent="0.25">
      <c r="A19174" s="407" t="s">
        <v>30384</v>
      </c>
      <c r="B19174" s="407" t="s">
        <v>30385</v>
      </c>
      <c r="C19174" s="406"/>
      <c r="D19174" s="408">
        <v>1.24</v>
      </c>
      <c r="E19174" s="408">
        <v>1.24</v>
      </c>
      <c r="F19174" s="409">
        <v>44981.383993055555</v>
      </c>
      <c r="G19174" s="408">
        <v>0</v>
      </c>
    </row>
    <row r="19175" spans="1:7" ht="15" x14ac:dyDescent="0.2">
      <c r="A19175" s="407" t="s">
        <v>39320</v>
      </c>
      <c r="B19175" s="407" t="s">
        <v>39321</v>
      </c>
      <c r="C19175" s="408">
        <v>0</v>
      </c>
      <c r="D19175" s="408">
        <v>5.59</v>
      </c>
      <c r="E19175" s="408">
        <v>5.59</v>
      </c>
      <c r="F19175" s="409">
        <v>44988.539513888885</v>
      </c>
      <c r="G19175" s="408">
        <v>0</v>
      </c>
    </row>
    <row r="19176" spans="1:7" ht="15" x14ac:dyDescent="0.2">
      <c r="A19176" s="407" t="s">
        <v>39322</v>
      </c>
      <c r="B19176" s="407" t="s">
        <v>39323</v>
      </c>
      <c r="C19176" s="408">
        <v>0</v>
      </c>
      <c r="D19176" s="408">
        <v>87.61</v>
      </c>
      <c r="E19176" s="408">
        <v>87.61</v>
      </c>
      <c r="F19176" s="409">
        <v>44988.435081018521</v>
      </c>
      <c r="G19176" s="408">
        <v>0</v>
      </c>
    </row>
    <row r="19177" spans="1:7" ht="15" x14ac:dyDescent="0.2">
      <c r="A19177" s="407" t="s">
        <v>39324</v>
      </c>
      <c r="B19177" s="407" t="s">
        <v>39325</v>
      </c>
      <c r="C19177" s="408">
        <v>0</v>
      </c>
      <c r="D19177" s="408">
        <v>10.88</v>
      </c>
      <c r="E19177" s="408">
        <v>10.88</v>
      </c>
      <c r="F19177" s="409">
        <v>44988.540173611109</v>
      </c>
      <c r="G19177" s="408">
        <v>0</v>
      </c>
    </row>
    <row r="19178" spans="1:7" ht="15" x14ac:dyDescent="0.2">
      <c r="A19178" s="407" t="s">
        <v>39326</v>
      </c>
      <c r="B19178" s="407" t="s">
        <v>39327</v>
      </c>
      <c r="C19178" s="408">
        <v>0</v>
      </c>
      <c r="D19178" s="408">
        <v>11.62</v>
      </c>
      <c r="E19178" s="408">
        <v>11.62</v>
      </c>
      <c r="F19178" s="409">
        <v>44988.541030092594</v>
      </c>
      <c r="G19178" s="408">
        <v>0</v>
      </c>
    </row>
    <row r="19179" spans="1:7" ht="15" x14ac:dyDescent="0.2">
      <c r="A19179" s="407" t="s">
        <v>39328</v>
      </c>
      <c r="B19179" s="407" t="s">
        <v>39329</v>
      </c>
      <c r="C19179" s="408">
        <v>0</v>
      </c>
      <c r="D19179" s="408">
        <v>13.24</v>
      </c>
      <c r="E19179" s="408">
        <v>13.24</v>
      </c>
      <c r="F19179" s="409">
        <v>44988.541481481479</v>
      </c>
      <c r="G19179" s="408">
        <v>0</v>
      </c>
    </row>
    <row r="19180" spans="1:7" ht="15" x14ac:dyDescent="0.2">
      <c r="A19180" s="407" t="s">
        <v>30386</v>
      </c>
      <c r="B19180" s="407" t="s">
        <v>30387</v>
      </c>
      <c r="C19180" s="408">
        <v>0</v>
      </c>
      <c r="D19180" s="408">
        <v>10.48</v>
      </c>
      <c r="E19180" s="408">
        <v>10.48</v>
      </c>
      <c r="F19180" s="409">
        <v>44984.616527777776</v>
      </c>
      <c r="G19180" s="408">
        <v>0</v>
      </c>
    </row>
    <row r="19181" spans="1:7" ht="15" x14ac:dyDescent="0.2">
      <c r="A19181" s="407" t="s">
        <v>30388</v>
      </c>
      <c r="B19181" s="407" t="s">
        <v>30389</v>
      </c>
      <c r="C19181" s="408">
        <v>0</v>
      </c>
      <c r="D19181" s="408">
        <v>28.74</v>
      </c>
      <c r="E19181" s="408">
        <v>28.74</v>
      </c>
      <c r="F19181" s="409">
        <v>44987.551192129627</v>
      </c>
      <c r="G19181" s="408">
        <v>0</v>
      </c>
    </row>
    <row r="19182" spans="1:7" ht="15" x14ac:dyDescent="0.2">
      <c r="A19182" s="407" t="s">
        <v>30390</v>
      </c>
      <c r="B19182" s="407" t="s">
        <v>30391</v>
      </c>
      <c r="C19182" s="408">
        <v>0</v>
      </c>
      <c r="D19182" s="408">
        <v>0.92</v>
      </c>
      <c r="E19182" s="408">
        <v>0.92</v>
      </c>
      <c r="F19182" s="409">
        <v>44984.580983796295</v>
      </c>
      <c r="G19182" s="408">
        <v>0</v>
      </c>
    </row>
    <row r="19183" spans="1:7" ht="15" x14ac:dyDescent="0.2">
      <c r="A19183" s="407" t="s">
        <v>30392</v>
      </c>
      <c r="B19183" s="407" t="s">
        <v>30393</v>
      </c>
      <c r="C19183" s="408">
        <v>0</v>
      </c>
      <c r="D19183" s="408">
        <v>19.149999999999999</v>
      </c>
      <c r="E19183" s="408">
        <v>19.149999999999999</v>
      </c>
      <c r="F19183" s="409">
        <v>45973.356585648151</v>
      </c>
      <c r="G19183" s="408">
        <v>400</v>
      </c>
    </row>
    <row r="19184" spans="1:7" ht="15" x14ac:dyDescent="0.25">
      <c r="A19184" s="407" t="s">
        <v>39330</v>
      </c>
      <c r="B19184" s="407" t="s">
        <v>39331</v>
      </c>
      <c r="C19184" s="406"/>
      <c r="D19184" s="408">
        <v>18.73</v>
      </c>
      <c r="E19184" s="408">
        <v>18.73</v>
      </c>
      <c r="F19184" s="409">
        <v>44988.43712962963</v>
      </c>
      <c r="G19184" s="408">
        <v>0</v>
      </c>
    </row>
    <row r="19185" spans="1:7" ht="15" x14ac:dyDescent="0.2">
      <c r="A19185" s="407" t="s">
        <v>30394</v>
      </c>
      <c r="B19185" s="407" t="s">
        <v>30395</v>
      </c>
      <c r="C19185" s="408">
        <v>0</v>
      </c>
      <c r="D19185" s="408">
        <v>1.72</v>
      </c>
      <c r="E19185" s="408">
        <v>1.72</v>
      </c>
      <c r="F19185" s="409">
        <v>44984.580277777779</v>
      </c>
      <c r="G19185" s="408">
        <v>0</v>
      </c>
    </row>
    <row r="19186" spans="1:7" ht="15" x14ac:dyDescent="0.25">
      <c r="A19186" s="407" t="s">
        <v>30396</v>
      </c>
      <c r="B19186" s="407" t="s">
        <v>30397</v>
      </c>
      <c r="C19186" s="406"/>
      <c r="D19186" s="408">
        <v>645</v>
      </c>
      <c r="E19186" s="408">
        <v>645</v>
      </c>
      <c r="F19186" s="409">
        <v>44987.552465277775</v>
      </c>
      <c r="G19186" s="408">
        <v>0</v>
      </c>
    </row>
    <row r="19187" spans="1:7" ht="15" x14ac:dyDescent="0.25">
      <c r="A19187" s="407" t="s">
        <v>30398</v>
      </c>
      <c r="B19187" s="407" t="s">
        <v>29941</v>
      </c>
      <c r="C19187" s="406"/>
      <c r="D19187" s="408">
        <v>31.5</v>
      </c>
      <c r="E19187" s="408">
        <v>31.5</v>
      </c>
      <c r="F19187" s="409">
        <v>44987.643784722219</v>
      </c>
      <c r="G19187" s="408">
        <v>0</v>
      </c>
    </row>
    <row r="19188" spans="1:7" ht="15" x14ac:dyDescent="0.2">
      <c r="A19188" s="407" t="s">
        <v>30399</v>
      </c>
      <c r="B19188" s="407" t="s">
        <v>30400</v>
      </c>
      <c r="C19188" s="408">
        <v>0</v>
      </c>
      <c r="D19188" s="408">
        <v>55.62</v>
      </c>
      <c r="E19188" s="408">
        <v>55.62</v>
      </c>
      <c r="F19188" s="409">
        <v>44992.486944444441</v>
      </c>
      <c r="G19188" s="408">
        <v>0</v>
      </c>
    </row>
    <row r="19189" spans="1:7" ht="15" x14ac:dyDescent="0.2">
      <c r="A19189" s="407" t="s">
        <v>30401</v>
      </c>
      <c r="B19189" s="407" t="s">
        <v>30402</v>
      </c>
      <c r="C19189" s="408">
        <v>0</v>
      </c>
      <c r="D19189" s="408">
        <v>2.5</v>
      </c>
      <c r="E19189" s="408">
        <v>2.5</v>
      </c>
      <c r="F19189" s="409">
        <v>44992.485069444447</v>
      </c>
      <c r="G19189" s="408">
        <v>0</v>
      </c>
    </row>
    <row r="19190" spans="1:7" ht="15" x14ac:dyDescent="0.2">
      <c r="A19190" s="407" t="s">
        <v>30403</v>
      </c>
      <c r="B19190" s="407" t="s">
        <v>30404</v>
      </c>
      <c r="C19190" s="408">
        <v>0</v>
      </c>
      <c r="D19190" s="408">
        <v>33</v>
      </c>
      <c r="E19190" s="408">
        <v>33</v>
      </c>
      <c r="F19190" s="409">
        <v>44984.578657407408</v>
      </c>
      <c r="G19190" s="408">
        <v>0</v>
      </c>
    </row>
    <row r="19191" spans="1:7" ht="15" x14ac:dyDescent="0.2">
      <c r="A19191" s="407" t="s">
        <v>30405</v>
      </c>
      <c r="B19191" s="407" t="s">
        <v>30406</v>
      </c>
      <c r="C19191" s="408">
        <v>0</v>
      </c>
      <c r="D19191" s="408">
        <v>1.2</v>
      </c>
      <c r="E19191" s="408">
        <v>1.2</v>
      </c>
      <c r="F19191" s="409">
        <v>44984.578298611108</v>
      </c>
      <c r="G19191" s="408">
        <v>0</v>
      </c>
    </row>
    <row r="19192" spans="1:7" ht="15" x14ac:dyDescent="0.25">
      <c r="A19192" s="407" t="s">
        <v>30407</v>
      </c>
      <c r="B19192" s="407" t="s">
        <v>30408</v>
      </c>
      <c r="C19192" s="406"/>
      <c r="D19192" s="408">
        <v>0.01</v>
      </c>
      <c r="E19192" s="408">
        <v>0.01</v>
      </c>
      <c r="F19192" s="409">
        <v>44987.646041666667</v>
      </c>
      <c r="G19192" s="408">
        <v>0</v>
      </c>
    </row>
    <row r="19193" spans="1:7" ht="15" x14ac:dyDescent="0.25">
      <c r="A19193" s="407" t="s">
        <v>30409</v>
      </c>
      <c r="B19193" s="407" t="s">
        <v>30410</v>
      </c>
      <c r="C19193" s="406"/>
      <c r="D19193" s="408">
        <v>0.01</v>
      </c>
      <c r="E19193" s="408">
        <v>0.01</v>
      </c>
      <c r="F19193" s="409">
        <v>44987.648101851853</v>
      </c>
      <c r="G19193" s="408">
        <v>0</v>
      </c>
    </row>
    <row r="19194" spans="1:7" ht="15" x14ac:dyDescent="0.25">
      <c r="A19194" s="407" t="s">
        <v>30411</v>
      </c>
      <c r="B19194" s="407" t="s">
        <v>30412</v>
      </c>
      <c r="C19194" s="406"/>
      <c r="D19194" s="408">
        <v>0.01</v>
      </c>
      <c r="E19194" s="408">
        <v>0.01</v>
      </c>
      <c r="F19194" s="409">
        <v>44987.652800925927</v>
      </c>
      <c r="G19194" s="408">
        <v>0</v>
      </c>
    </row>
    <row r="19195" spans="1:7" ht="15" x14ac:dyDescent="0.2">
      <c r="A19195" s="407" t="s">
        <v>30413</v>
      </c>
      <c r="B19195" s="407" t="s">
        <v>30414</v>
      </c>
      <c r="C19195" s="408">
        <v>0</v>
      </c>
      <c r="D19195" s="408">
        <v>18.79</v>
      </c>
      <c r="E19195" s="408">
        <v>18.79</v>
      </c>
      <c r="F19195" s="409">
        <v>45873.503900462965</v>
      </c>
      <c r="G19195" s="408">
        <v>8</v>
      </c>
    </row>
    <row r="19196" spans="1:7" ht="15" x14ac:dyDescent="0.2">
      <c r="A19196" s="407" t="s">
        <v>30415</v>
      </c>
      <c r="B19196" s="407" t="s">
        <v>30416</v>
      </c>
      <c r="C19196" s="408">
        <v>0</v>
      </c>
      <c r="D19196" s="408">
        <v>14.6</v>
      </c>
      <c r="E19196" s="408">
        <v>14.6</v>
      </c>
      <c r="F19196" s="409">
        <v>44987.655532407407</v>
      </c>
      <c r="G19196" s="408">
        <v>0</v>
      </c>
    </row>
    <row r="19197" spans="1:7" ht="15" x14ac:dyDescent="0.2">
      <c r="A19197" s="407" t="s">
        <v>30417</v>
      </c>
      <c r="B19197" s="407" t="s">
        <v>30418</v>
      </c>
      <c r="C19197" s="408">
        <v>0</v>
      </c>
      <c r="D19197" s="408">
        <v>35.42</v>
      </c>
      <c r="E19197" s="408">
        <v>35.42</v>
      </c>
      <c r="F19197" s="409">
        <v>45846.353298611109</v>
      </c>
      <c r="G19197" s="408">
        <v>0</v>
      </c>
    </row>
    <row r="19198" spans="1:7" ht="15" x14ac:dyDescent="0.2">
      <c r="A19198" s="407" t="s">
        <v>39332</v>
      </c>
      <c r="B19198" s="407" t="s">
        <v>39333</v>
      </c>
      <c r="C19198" s="408">
        <v>0</v>
      </c>
      <c r="D19198" s="408">
        <v>24.93</v>
      </c>
      <c r="E19198" s="408">
        <v>24.93</v>
      </c>
      <c r="F19198" s="409">
        <v>44984.575706018521</v>
      </c>
      <c r="G19198" s="408">
        <v>0</v>
      </c>
    </row>
    <row r="19199" spans="1:7" ht="15" x14ac:dyDescent="0.2">
      <c r="A19199" s="407" t="s">
        <v>39334</v>
      </c>
      <c r="B19199" s="407" t="s">
        <v>39335</v>
      </c>
      <c r="C19199" s="408">
        <v>0</v>
      </c>
      <c r="D19199" s="408">
        <v>33.35</v>
      </c>
      <c r="E19199" s="408">
        <v>33.35</v>
      </c>
      <c r="F19199" s="409">
        <v>44984.575520833336</v>
      </c>
      <c r="G19199" s="408">
        <v>0</v>
      </c>
    </row>
    <row r="19200" spans="1:7" ht="15" x14ac:dyDescent="0.2">
      <c r="A19200" s="407" t="s">
        <v>30419</v>
      </c>
      <c r="B19200" s="407" t="s">
        <v>30420</v>
      </c>
      <c r="C19200" s="408">
        <v>0</v>
      </c>
      <c r="D19200" s="408">
        <v>0.98</v>
      </c>
      <c r="E19200" s="408">
        <v>0.98</v>
      </c>
      <c r="F19200" s="409">
        <v>45912.43953703704</v>
      </c>
      <c r="G19200" s="408">
        <v>0</v>
      </c>
    </row>
    <row r="19201" spans="1:7" ht="15" x14ac:dyDescent="0.2">
      <c r="A19201" s="407" t="s">
        <v>30421</v>
      </c>
      <c r="B19201" s="407" t="s">
        <v>30422</v>
      </c>
      <c r="C19201" s="408">
        <v>0</v>
      </c>
      <c r="D19201" s="408">
        <v>0.97</v>
      </c>
      <c r="E19201" s="408">
        <v>0.97</v>
      </c>
      <c r="F19201" s="409">
        <v>44981.534502314818</v>
      </c>
      <c r="G19201" s="408">
        <v>5</v>
      </c>
    </row>
    <row r="19202" spans="1:7" ht="15" x14ac:dyDescent="0.2">
      <c r="A19202" s="407" t="s">
        <v>30423</v>
      </c>
      <c r="B19202" s="407" t="s">
        <v>30424</v>
      </c>
      <c r="C19202" s="408">
        <v>0</v>
      </c>
      <c r="D19202" s="408">
        <v>0.84</v>
      </c>
      <c r="E19202" s="408">
        <v>0.84</v>
      </c>
      <c r="F19202" s="409">
        <v>45380.955428240741</v>
      </c>
      <c r="G19202" s="408">
        <v>1986</v>
      </c>
    </row>
    <row r="19203" spans="1:7" ht="15" x14ac:dyDescent="0.2">
      <c r="A19203" s="407" t="s">
        <v>30425</v>
      </c>
      <c r="B19203" s="407" t="s">
        <v>30426</v>
      </c>
      <c r="C19203" s="408">
        <v>0</v>
      </c>
      <c r="D19203" s="408">
        <v>1.4</v>
      </c>
      <c r="E19203" s="408">
        <v>1.4</v>
      </c>
      <c r="F19203" s="409">
        <v>45098.666284722225</v>
      </c>
      <c r="G19203" s="408">
        <v>194</v>
      </c>
    </row>
    <row r="19204" spans="1:7" ht="15" x14ac:dyDescent="0.2">
      <c r="A19204" s="407" t="s">
        <v>39336</v>
      </c>
      <c r="B19204" s="407" t="s">
        <v>39337</v>
      </c>
      <c r="C19204" s="408">
        <v>0</v>
      </c>
      <c r="D19204" s="408">
        <v>0.96</v>
      </c>
      <c r="E19204" s="408">
        <v>0.96</v>
      </c>
      <c r="F19204" s="409">
        <v>45273.66747685185</v>
      </c>
      <c r="G19204" s="408">
        <v>0</v>
      </c>
    </row>
    <row r="19205" spans="1:7" ht="15" x14ac:dyDescent="0.2">
      <c r="A19205" s="407" t="s">
        <v>30427</v>
      </c>
      <c r="B19205" s="407" t="s">
        <v>33191</v>
      </c>
      <c r="C19205" s="408">
        <v>0</v>
      </c>
      <c r="D19205" s="408">
        <v>3.8</v>
      </c>
      <c r="E19205" s="408">
        <v>3.8</v>
      </c>
      <c r="F19205" s="409">
        <v>45947.280324074076</v>
      </c>
      <c r="G19205" s="408">
        <v>2</v>
      </c>
    </row>
    <row r="19206" spans="1:7" ht="15" x14ac:dyDescent="0.2">
      <c r="A19206" s="407" t="s">
        <v>30428</v>
      </c>
      <c r="B19206" s="407" t="s">
        <v>30429</v>
      </c>
      <c r="C19206" s="408">
        <v>0</v>
      </c>
      <c r="D19206" s="408">
        <v>31.14</v>
      </c>
      <c r="E19206" s="408">
        <v>31.14</v>
      </c>
      <c r="F19206" s="409">
        <v>44987.657638888886</v>
      </c>
      <c r="G19206" s="408">
        <v>0</v>
      </c>
    </row>
    <row r="19207" spans="1:7" ht="15" x14ac:dyDescent="0.2">
      <c r="A19207" s="407" t="s">
        <v>30430</v>
      </c>
      <c r="B19207" s="407" t="s">
        <v>30431</v>
      </c>
      <c r="C19207" s="408">
        <v>0</v>
      </c>
      <c r="D19207" s="408">
        <v>1.36</v>
      </c>
      <c r="E19207" s="408">
        <v>1.36</v>
      </c>
      <c r="F19207" s="409">
        <v>44987.55641203704</v>
      </c>
      <c r="G19207" s="408">
        <v>0</v>
      </c>
    </row>
    <row r="19208" spans="1:7" ht="15" x14ac:dyDescent="0.2">
      <c r="A19208" s="407" t="s">
        <v>30432</v>
      </c>
      <c r="B19208" s="407" t="s">
        <v>30433</v>
      </c>
      <c r="C19208" s="408">
        <v>0</v>
      </c>
      <c r="D19208" s="408">
        <v>3.84</v>
      </c>
      <c r="E19208" s="408">
        <v>3.84</v>
      </c>
      <c r="F19208" s="409">
        <v>44984.617534722223</v>
      </c>
      <c r="G19208" s="408">
        <v>0</v>
      </c>
    </row>
    <row r="19209" spans="1:7" ht="15" x14ac:dyDescent="0.2">
      <c r="A19209" s="407" t="s">
        <v>30434</v>
      </c>
      <c r="B19209" s="407" t="s">
        <v>30435</v>
      </c>
      <c r="C19209" s="408">
        <v>0</v>
      </c>
      <c r="D19209" s="408">
        <v>6.32</v>
      </c>
      <c r="E19209" s="408">
        <v>6.32</v>
      </c>
      <c r="F19209" s="409">
        <v>45174.349282407406</v>
      </c>
      <c r="G19209" s="408">
        <v>0</v>
      </c>
    </row>
    <row r="19210" spans="1:7" ht="15" x14ac:dyDescent="0.2">
      <c r="A19210" s="407" t="s">
        <v>30436</v>
      </c>
      <c r="B19210" s="407" t="s">
        <v>30437</v>
      </c>
      <c r="C19210" s="408">
        <v>0</v>
      </c>
      <c r="D19210" s="408">
        <v>2.29</v>
      </c>
      <c r="E19210" s="408">
        <v>2.29</v>
      </c>
      <c r="F19210" s="409">
        <v>44984.584409722222</v>
      </c>
      <c r="G19210" s="408">
        <v>0</v>
      </c>
    </row>
    <row r="19211" spans="1:7" ht="15" x14ac:dyDescent="0.2">
      <c r="A19211" s="407" t="s">
        <v>30438</v>
      </c>
      <c r="B19211" s="407" t="s">
        <v>30439</v>
      </c>
      <c r="C19211" s="408">
        <v>0</v>
      </c>
      <c r="D19211" s="408">
        <v>2.92</v>
      </c>
      <c r="E19211" s="408">
        <v>2.92</v>
      </c>
      <c r="F19211" s="409">
        <v>44526.481215277781</v>
      </c>
      <c r="G19211" s="408">
        <v>0</v>
      </c>
    </row>
    <row r="19212" spans="1:7" ht="15" x14ac:dyDescent="0.2">
      <c r="A19212" s="407" t="s">
        <v>30440</v>
      </c>
      <c r="B19212" s="407" t="s">
        <v>30441</v>
      </c>
      <c r="C19212" s="408">
        <v>0</v>
      </c>
      <c r="D19212" s="408">
        <v>0.87</v>
      </c>
      <c r="E19212" s="408">
        <v>0.87</v>
      </c>
      <c r="F19212" s="409">
        <v>45826.668090277781</v>
      </c>
      <c r="G19212" s="408">
        <v>3</v>
      </c>
    </row>
    <row r="19213" spans="1:7" ht="15" x14ac:dyDescent="0.2">
      <c r="A19213" s="407" t="s">
        <v>30442</v>
      </c>
      <c r="B19213" s="407" t="s">
        <v>30443</v>
      </c>
      <c r="C19213" s="408">
        <v>0</v>
      </c>
      <c r="D19213" s="408">
        <v>0.98</v>
      </c>
      <c r="E19213" s="408">
        <v>0.98</v>
      </c>
      <c r="F19213" s="409">
        <v>45912.416180555556</v>
      </c>
      <c r="G19213" s="408">
        <v>0</v>
      </c>
    </row>
    <row r="19214" spans="1:7" ht="15" x14ac:dyDescent="0.2">
      <c r="A19214" s="407" t="s">
        <v>30444</v>
      </c>
      <c r="B19214" s="407" t="s">
        <v>30445</v>
      </c>
      <c r="C19214" s="408">
        <v>0</v>
      </c>
      <c r="D19214" s="408">
        <v>0.95</v>
      </c>
      <c r="E19214" s="408">
        <v>0.95</v>
      </c>
      <c r="F19214" s="409">
        <v>45412.640763888892</v>
      </c>
      <c r="G19214" s="408">
        <v>45</v>
      </c>
    </row>
    <row r="19215" spans="1:7" ht="15" x14ac:dyDescent="0.2">
      <c r="A19215" s="407" t="s">
        <v>30446</v>
      </c>
      <c r="B19215" s="407" t="s">
        <v>30447</v>
      </c>
      <c r="C19215" s="408">
        <v>0</v>
      </c>
      <c r="D19215" s="408">
        <v>1.04</v>
      </c>
      <c r="E19215" s="408">
        <v>1.04</v>
      </c>
      <c r="F19215" s="409">
        <v>45912.452060185184</v>
      </c>
      <c r="G19215" s="408">
        <v>0</v>
      </c>
    </row>
    <row r="19216" spans="1:7" ht="15" x14ac:dyDescent="0.2">
      <c r="A19216" s="407" t="s">
        <v>30448</v>
      </c>
      <c r="B19216" s="407" t="s">
        <v>30449</v>
      </c>
      <c r="C19216" s="408">
        <v>0</v>
      </c>
      <c r="D19216" s="408">
        <v>1.52</v>
      </c>
      <c r="E19216" s="408">
        <v>1.52</v>
      </c>
      <c r="F19216" s="409">
        <v>45912.439942129633</v>
      </c>
      <c r="G19216" s="408">
        <v>0</v>
      </c>
    </row>
    <row r="19217" spans="1:7" ht="15" x14ac:dyDescent="0.2">
      <c r="A19217" s="407" t="s">
        <v>30450</v>
      </c>
      <c r="B19217" s="407" t="s">
        <v>30451</v>
      </c>
      <c r="C19217" s="408">
        <v>0</v>
      </c>
      <c r="D19217" s="408">
        <v>47.42</v>
      </c>
      <c r="E19217" s="408">
        <v>47.42</v>
      </c>
      <c r="F19217" s="409">
        <v>44984.583229166667</v>
      </c>
      <c r="G19217" s="408">
        <v>0</v>
      </c>
    </row>
    <row r="19218" spans="1:7" ht="15" x14ac:dyDescent="0.2">
      <c r="A19218" s="407" t="s">
        <v>30452</v>
      </c>
      <c r="B19218" s="407" t="s">
        <v>30453</v>
      </c>
      <c r="C19218" s="408">
        <v>0</v>
      </c>
      <c r="D19218" s="408">
        <v>8.31</v>
      </c>
      <c r="E19218" s="408">
        <v>8.31</v>
      </c>
      <c r="F19218" s="409">
        <v>44988.54314814815</v>
      </c>
      <c r="G19218" s="408">
        <v>0</v>
      </c>
    </row>
    <row r="19219" spans="1:7" ht="15" x14ac:dyDescent="0.2">
      <c r="A19219" s="407" t="s">
        <v>30454</v>
      </c>
      <c r="B19219" s="407" t="s">
        <v>30455</v>
      </c>
      <c r="C19219" s="408">
        <v>0</v>
      </c>
      <c r="D19219" s="408">
        <v>101.98</v>
      </c>
      <c r="E19219" s="408">
        <v>101.98</v>
      </c>
      <c r="F19219" s="409">
        <v>45925.427372685182</v>
      </c>
      <c r="G19219" s="408">
        <v>0</v>
      </c>
    </row>
    <row r="19220" spans="1:7" ht="15" x14ac:dyDescent="0.25">
      <c r="A19220" s="407" t="s">
        <v>30456</v>
      </c>
      <c r="B19220" s="407" t="s">
        <v>30453</v>
      </c>
      <c r="C19220" s="406"/>
      <c r="D19220" s="408">
        <v>1.18</v>
      </c>
      <c r="E19220" s="408">
        <v>1.18</v>
      </c>
      <c r="F19220" s="409">
        <v>44988.54451388889</v>
      </c>
      <c r="G19220" s="408">
        <v>0</v>
      </c>
    </row>
    <row r="19221" spans="1:7" ht="15" x14ac:dyDescent="0.2">
      <c r="A19221" s="407" t="s">
        <v>30457</v>
      </c>
      <c r="B19221" s="407" t="s">
        <v>30458</v>
      </c>
      <c r="C19221" s="408">
        <v>0</v>
      </c>
      <c r="D19221" s="408">
        <v>79.69</v>
      </c>
      <c r="E19221" s="408">
        <v>79.69</v>
      </c>
      <c r="F19221" s="409">
        <v>45238.37054398148</v>
      </c>
      <c r="G19221" s="408">
        <v>0</v>
      </c>
    </row>
    <row r="19222" spans="1:7" ht="15" x14ac:dyDescent="0.2">
      <c r="A19222" s="407" t="s">
        <v>30459</v>
      </c>
      <c r="B19222" s="407" t="s">
        <v>30460</v>
      </c>
      <c r="C19222" s="408">
        <v>0</v>
      </c>
      <c r="D19222" s="408">
        <v>33.42</v>
      </c>
      <c r="E19222" s="408">
        <v>33.42</v>
      </c>
      <c r="F19222" s="409">
        <v>44984.572465277779</v>
      </c>
      <c r="G19222" s="408">
        <v>0</v>
      </c>
    </row>
    <row r="19223" spans="1:7" ht="15" x14ac:dyDescent="0.2">
      <c r="A19223" s="407" t="s">
        <v>30461</v>
      </c>
      <c r="B19223" s="407" t="s">
        <v>30462</v>
      </c>
      <c r="C19223" s="408">
        <v>0</v>
      </c>
      <c r="D19223" s="408">
        <v>143.49</v>
      </c>
      <c r="E19223" s="408">
        <v>143.49</v>
      </c>
      <c r="F19223" s="409">
        <v>45925.428425925929</v>
      </c>
      <c r="G19223" s="408">
        <v>0</v>
      </c>
    </row>
    <row r="19224" spans="1:7" ht="15" x14ac:dyDescent="0.2">
      <c r="A19224" s="407" t="s">
        <v>30463</v>
      </c>
      <c r="B19224" s="407" t="s">
        <v>30464</v>
      </c>
      <c r="C19224" s="408">
        <v>0</v>
      </c>
      <c r="D19224" s="408">
        <v>0.95</v>
      </c>
      <c r="E19224" s="408">
        <v>0.95</v>
      </c>
      <c r="F19224" s="409">
        <v>45925.429513888892</v>
      </c>
      <c r="G19224" s="408">
        <v>70</v>
      </c>
    </row>
    <row r="19225" spans="1:7" ht="15" x14ac:dyDescent="0.2">
      <c r="A19225" s="407" t="s">
        <v>30465</v>
      </c>
      <c r="B19225" s="407" t="s">
        <v>30466</v>
      </c>
      <c r="C19225" s="408">
        <v>0</v>
      </c>
      <c r="D19225" s="408">
        <v>0.46</v>
      </c>
      <c r="E19225" s="408">
        <v>0.46</v>
      </c>
      <c r="F19225" s="409">
        <v>45925.430358796293</v>
      </c>
      <c r="G19225" s="408">
        <v>52</v>
      </c>
    </row>
    <row r="19226" spans="1:7" ht="15" x14ac:dyDescent="0.2">
      <c r="A19226" s="407" t="s">
        <v>30467</v>
      </c>
      <c r="B19226" s="407" t="s">
        <v>30468</v>
      </c>
      <c r="C19226" s="408">
        <v>0</v>
      </c>
      <c r="D19226" s="408">
        <v>0.47</v>
      </c>
      <c r="E19226" s="408">
        <v>0.47</v>
      </c>
      <c r="F19226" s="409">
        <v>45215.548668981479</v>
      </c>
      <c r="G19226" s="408">
        <v>19</v>
      </c>
    </row>
    <row r="19227" spans="1:7" ht="15" x14ac:dyDescent="0.2">
      <c r="A19227" s="407" t="s">
        <v>30469</v>
      </c>
      <c r="B19227" s="407" t="s">
        <v>30470</v>
      </c>
      <c r="C19227" s="408">
        <v>0</v>
      </c>
      <c r="D19227" s="408">
        <v>2.41</v>
      </c>
      <c r="E19227" s="408">
        <v>2.41</v>
      </c>
      <c r="F19227" s="409">
        <v>45912.450231481482</v>
      </c>
      <c r="G19227" s="408">
        <v>36</v>
      </c>
    </row>
    <row r="19228" spans="1:7" ht="15" x14ac:dyDescent="0.2">
      <c r="A19228" s="407" t="s">
        <v>30471</v>
      </c>
      <c r="B19228" s="407" t="s">
        <v>30472</v>
      </c>
      <c r="C19228" s="408">
        <v>0</v>
      </c>
      <c r="D19228" s="408">
        <v>14.45</v>
      </c>
      <c r="E19228" s="408">
        <v>14.45</v>
      </c>
      <c r="F19228" s="409">
        <v>44988.545717592591</v>
      </c>
      <c r="G19228" s="408">
        <v>0</v>
      </c>
    </row>
    <row r="19229" spans="1:7" ht="15" x14ac:dyDescent="0.2">
      <c r="A19229" s="407" t="s">
        <v>30473</v>
      </c>
      <c r="B19229" s="407" t="s">
        <v>30474</v>
      </c>
      <c r="C19229" s="408">
        <v>0</v>
      </c>
      <c r="D19229" s="408">
        <v>24.52</v>
      </c>
      <c r="E19229" s="408">
        <v>24.52</v>
      </c>
      <c r="F19229" s="409">
        <v>44984.569571759261</v>
      </c>
      <c r="G19229" s="408">
        <v>0</v>
      </c>
    </row>
    <row r="19230" spans="1:7" ht="15" x14ac:dyDescent="0.2">
      <c r="A19230" s="407" t="s">
        <v>30475</v>
      </c>
      <c r="B19230" s="407" t="s">
        <v>30476</v>
      </c>
      <c r="C19230" s="408">
        <v>0</v>
      </c>
      <c r="D19230" s="408">
        <v>24.25</v>
      </c>
      <c r="E19230" s="408">
        <v>24.25</v>
      </c>
      <c r="F19230" s="409">
        <v>44988.547002314815</v>
      </c>
      <c r="G19230" s="408">
        <v>0</v>
      </c>
    </row>
    <row r="19231" spans="1:7" ht="15" x14ac:dyDescent="0.2">
      <c r="A19231" s="407" t="s">
        <v>30477</v>
      </c>
      <c r="B19231" s="407" t="s">
        <v>30478</v>
      </c>
      <c r="C19231" s="408">
        <v>0</v>
      </c>
      <c r="D19231" s="408">
        <v>2.25</v>
      </c>
      <c r="E19231" s="408">
        <v>2.25</v>
      </c>
      <c r="F19231" s="409">
        <v>45925.431527777779</v>
      </c>
      <c r="G19231" s="408">
        <v>2</v>
      </c>
    </row>
    <row r="19232" spans="1:7" ht="15" x14ac:dyDescent="0.25">
      <c r="A19232" s="407" t="s">
        <v>30479</v>
      </c>
      <c r="B19232" s="407" t="s">
        <v>30480</v>
      </c>
      <c r="C19232" s="406"/>
      <c r="D19232" s="408">
        <v>2.33</v>
      </c>
      <c r="E19232" s="408">
        <v>2.33</v>
      </c>
      <c r="F19232" s="409">
        <v>44988.548055555555</v>
      </c>
      <c r="G19232" s="408">
        <v>0</v>
      </c>
    </row>
    <row r="19233" spans="1:7" ht="15" x14ac:dyDescent="0.2">
      <c r="A19233" s="407" t="s">
        <v>30481</v>
      </c>
      <c r="B19233" s="407" t="s">
        <v>30482</v>
      </c>
      <c r="C19233" s="408">
        <v>0</v>
      </c>
      <c r="D19233" s="408">
        <v>2.4500000000000002</v>
      </c>
      <c r="E19233" s="408">
        <v>2.4500000000000002</v>
      </c>
      <c r="F19233" s="409">
        <v>44981.392511574071</v>
      </c>
      <c r="G19233" s="408">
        <v>27</v>
      </c>
    </row>
    <row r="19234" spans="1:7" ht="15" x14ac:dyDescent="0.2">
      <c r="A19234" s="407" t="s">
        <v>30483</v>
      </c>
      <c r="B19234" s="407" t="s">
        <v>30484</v>
      </c>
      <c r="C19234" s="408">
        <v>0</v>
      </c>
      <c r="D19234" s="408">
        <v>23.29</v>
      </c>
      <c r="E19234" s="408">
        <v>23.29</v>
      </c>
      <c r="F19234" s="409">
        <v>44987.659166666665</v>
      </c>
      <c r="G19234" s="408">
        <v>0</v>
      </c>
    </row>
    <row r="19235" spans="1:7" ht="15" x14ac:dyDescent="0.2">
      <c r="A19235" s="407" t="s">
        <v>30485</v>
      </c>
      <c r="B19235" s="407" t="s">
        <v>30486</v>
      </c>
      <c r="C19235" s="408">
        <v>0</v>
      </c>
      <c r="D19235" s="408">
        <v>1.115</v>
      </c>
      <c r="E19235" s="408">
        <v>1.115</v>
      </c>
      <c r="F19235" s="409">
        <v>45903.616400462961</v>
      </c>
      <c r="G19235" s="408">
        <v>89</v>
      </c>
    </row>
    <row r="19236" spans="1:7" ht="15" x14ac:dyDescent="0.2">
      <c r="A19236" s="407" t="s">
        <v>30487</v>
      </c>
      <c r="B19236" s="407" t="s">
        <v>30488</v>
      </c>
      <c r="C19236" s="408">
        <v>0</v>
      </c>
      <c r="D19236" s="408">
        <v>32.75</v>
      </c>
      <c r="E19236" s="408">
        <v>32.75</v>
      </c>
      <c r="F19236" s="409">
        <v>46035.371365740742</v>
      </c>
      <c r="G19236" s="408">
        <v>142</v>
      </c>
    </row>
    <row r="19237" spans="1:7" ht="15" x14ac:dyDescent="0.2">
      <c r="A19237" s="407" t="s">
        <v>30489</v>
      </c>
      <c r="B19237" s="407" t="s">
        <v>30490</v>
      </c>
      <c r="C19237" s="408">
        <v>0</v>
      </c>
      <c r="D19237" s="408">
        <v>2.2967</v>
      </c>
      <c r="E19237" s="408">
        <v>2.2967</v>
      </c>
      <c r="F19237" s="409">
        <v>46035.351666666669</v>
      </c>
      <c r="G19237" s="408">
        <v>240</v>
      </c>
    </row>
    <row r="19238" spans="1:7" ht="15" x14ac:dyDescent="0.2">
      <c r="A19238" s="407" t="s">
        <v>30491</v>
      </c>
      <c r="B19238" s="407" t="s">
        <v>30492</v>
      </c>
      <c r="C19238" s="408">
        <v>0</v>
      </c>
      <c r="D19238" s="408">
        <v>1.1100000000000001</v>
      </c>
      <c r="E19238" s="408">
        <v>1.1100000000000001</v>
      </c>
      <c r="F19238" s="409">
        <v>46042.406111111108</v>
      </c>
      <c r="G19238" s="408">
        <v>57</v>
      </c>
    </row>
    <row r="19239" spans="1:7" ht="15" x14ac:dyDescent="0.2">
      <c r="A19239" s="407" t="s">
        <v>30493</v>
      </c>
      <c r="B19239" s="407" t="s">
        <v>30494</v>
      </c>
      <c r="C19239" s="408">
        <v>0</v>
      </c>
      <c r="D19239" s="408">
        <v>23.99</v>
      </c>
      <c r="E19239" s="408">
        <v>23.99</v>
      </c>
      <c r="F19239" s="409">
        <v>45922.292557870373</v>
      </c>
      <c r="G19239" s="408">
        <v>0</v>
      </c>
    </row>
    <row r="19240" spans="1:7" ht="15" x14ac:dyDescent="0.2">
      <c r="A19240" s="407" t="s">
        <v>30495</v>
      </c>
      <c r="B19240" s="407" t="s">
        <v>30496</v>
      </c>
      <c r="C19240" s="408">
        <v>0</v>
      </c>
      <c r="D19240" s="408">
        <v>17.420000000000002</v>
      </c>
      <c r="E19240" s="408">
        <v>17.420000000000002</v>
      </c>
      <c r="F19240" s="409">
        <v>45630.297199074077</v>
      </c>
      <c r="G19240" s="408">
        <v>0</v>
      </c>
    </row>
    <row r="19241" spans="1:7" ht="15" x14ac:dyDescent="0.2">
      <c r="A19241" s="407" t="s">
        <v>39338</v>
      </c>
      <c r="B19241" s="407" t="s">
        <v>39339</v>
      </c>
      <c r="C19241" s="408">
        <v>0</v>
      </c>
      <c r="D19241" s="408">
        <v>3.74</v>
      </c>
      <c r="E19241" s="408">
        <v>3.74</v>
      </c>
      <c r="F19241" s="409">
        <v>44984.569189814814</v>
      </c>
      <c r="G19241" s="408">
        <v>0</v>
      </c>
    </row>
    <row r="19242" spans="1:7" ht="15" x14ac:dyDescent="0.2">
      <c r="A19242" s="407" t="s">
        <v>30497</v>
      </c>
      <c r="B19242" s="407" t="s">
        <v>30498</v>
      </c>
      <c r="C19242" s="408">
        <v>0</v>
      </c>
      <c r="D19242" s="408">
        <v>48.07</v>
      </c>
      <c r="E19242" s="408">
        <v>48.07</v>
      </c>
      <c r="F19242" s="409">
        <v>45631.522916666669</v>
      </c>
      <c r="G19242" s="408">
        <v>18</v>
      </c>
    </row>
    <row r="19243" spans="1:7" ht="15" x14ac:dyDescent="0.2">
      <c r="A19243" s="407" t="s">
        <v>30499</v>
      </c>
      <c r="B19243" s="407" t="s">
        <v>30500</v>
      </c>
      <c r="C19243" s="408">
        <v>0</v>
      </c>
      <c r="D19243" s="408">
        <v>0.93</v>
      </c>
      <c r="E19243" s="408">
        <v>0.93</v>
      </c>
      <c r="F19243" s="409">
        <v>45912.419699074075</v>
      </c>
      <c r="G19243" s="408">
        <v>0</v>
      </c>
    </row>
    <row r="19244" spans="1:7" ht="15" x14ac:dyDescent="0.25">
      <c r="A19244" s="407" t="s">
        <v>30501</v>
      </c>
      <c r="B19244" s="407" t="s">
        <v>30502</v>
      </c>
      <c r="C19244" s="406"/>
      <c r="D19244" s="408">
        <v>1.64</v>
      </c>
      <c r="E19244" s="408">
        <v>1.64</v>
      </c>
      <c r="F19244" s="409">
        <v>45873.505115740743</v>
      </c>
      <c r="G19244" s="408">
        <v>102</v>
      </c>
    </row>
    <row r="19245" spans="1:7" ht="15" x14ac:dyDescent="0.2">
      <c r="A19245" s="407" t="s">
        <v>30503</v>
      </c>
      <c r="B19245" s="407" t="s">
        <v>30504</v>
      </c>
      <c r="C19245" s="408">
        <v>0</v>
      </c>
      <c r="D19245" s="408">
        <v>63.4</v>
      </c>
      <c r="E19245" s="408">
        <v>63.4</v>
      </c>
      <c r="F19245" s="409">
        <v>44984.568993055553</v>
      </c>
      <c r="G19245" s="408">
        <v>0</v>
      </c>
    </row>
    <row r="19246" spans="1:7" ht="15" x14ac:dyDescent="0.2">
      <c r="A19246" s="407" t="s">
        <v>30505</v>
      </c>
      <c r="B19246" s="407" t="s">
        <v>30506</v>
      </c>
      <c r="C19246" s="408">
        <v>0</v>
      </c>
      <c r="D19246" s="408">
        <v>75.91</v>
      </c>
      <c r="E19246" s="408">
        <v>75.91</v>
      </c>
      <c r="F19246" s="409">
        <v>44984.568842592591</v>
      </c>
      <c r="G19246" s="408">
        <v>0</v>
      </c>
    </row>
    <row r="19247" spans="1:7" ht="15" x14ac:dyDescent="0.2">
      <c r="A19247" s="407" t="s">
        <v>30507</v>
      </c>
      <c r="B19247" s="407" t="s">
        <v>30508</v>
      </c>
      <c r="C19247" s="408">
        <v>0</v>
      </c>
      <c r="D19247" s="408">
        <v>34.46</v>
      </c>
      <c r="E19247" s="408">
        <v>34.46</v>
      </c>
      <c r="F19247" s="409">
        <v>44987.662372685183</v>
      </c>
      <c r="G19247" s="408">
        <v>0</v>
      </c>
    </row>
    <row r="19248" spans="1:7" ht="15" x14ac:dyDescent="0.25">
      <c r="A19248" s="407" t="s">
        <v>39340</v>
      </c>
      <c r="B19248" s="407" t="s">
        <v>39341</v>
      </c>
      <c r="C19248" s="406"/>
      <c r="D19248" s="408">
        <v>81.44</v>
      </c>
      <c r="E19248" s="408">
        <v>81.44</v>
      </c>
      <c r="F19248" s="409">
        <v>44988.444930555554</v>
      </c>
      <c r="G19248" s="408">
        <v>0</v>
      </c>
    </row>
    <row r="19249" spans="1:7" ht="15" x14ac:dyDescent="0.2">
      <c r="A19249" s="407" t="s">
        <v>30509</v>
      </c>
      <c r="B19249" s="407" t="s">
        <v>40440</v>
      </c>
      <c r="C19249" s="408">
        <v>0</v>
      </c>
      <c r="D19249" s="408">
        <v>71.290000000000006</v>
      </c>
      <c r="E19249" s="408">
        <v>71.290000000000006</v>
      </c>
      <c r="F19249" s="409">
        <v>45924.547222222223</v>
      </c>
      <c r="G19249" s="408">
        <v>0</v>
      </c>
    </row>
    <row r="19250" spans="1:7" ht="15" x14ac:dyDescent="0.2">
      <c r="A19250" s="407" t="s">
        <v>30510</v>
      </c>
      <c r="B19250" s="407" t="s">
        <v>40439</v>
      </c>
      <c r="C19250" s="408">
        <v>0</v>
      </c>
      <c r="D19250" s="408">
        <v>89.56</v>
      </c>
      <c r="E19250" s="408">
        <v>89.56</v>
      </c>
      <c r="F19250" s="409">
        <v>45923.46234953704</v>
      </c>
      <c r="G19250" s="408">
        <v>0</v>
      </c>
    </row>
    <row r="19251" spans="1:7" ht="15" x14ac:dyDescent="0.2">
      <c r="A19251" s="407" t="s">
        <v>30511</v>
      </c>
      <c r="B19251" s="407" t="s">
        <v>30512</v>
      </c>
      <c r="C19251" s="408">
        <v>0</v>
      </c>
      <c r="D19251" s="408">
        <v>65.010000000000005</v>
      </c>
      <c r="E19251" s="408">
        <v>65.010000000000005</v>
      </c>
      <c r="F19251" s="409">
        <v>46080.493043981478</v>
      </c>
      <c r="G19251" s="408">
        <v>0</v>
      </c>
    </row>
    <row r="19252" spans="1:7" ht="15" x14ac:dyDescent="0.2">
      <c r="A19252" s="407" t="s">
        <v>30513</v>
      </c>
      <c r="B19252" s="407" t="s">
        <v>30514</v>
      </c>
      <c r="C19252" s="408">
        <v>0</v>
      </c>
      <c r="D19252" s="408">
        <v>45.88</v>
      </c>
      <c r="E19252" s="408">
        <v>45.88</v>
      </c>
      <c r="F19252" s="409">
        <v>44984.568020833336</v>
      </c>
      <c r="G19252" s="408">
        <v>0</v>
      </c>
    </row>
    <row r="19253" spans="1:7" ht="15" x14ac:dyDescent="0.2">
      <c r="A19253" s="407" t="s">
        <v>30515</v>
      </c>
      <c r="B19253" s="407" t="s">
        <v>30516</v>
      </c>
      <c r="C19253" s="408">
        <v>0</v>
      </c>
      <c r="D19253" s="408">
        <v>82.22</v>
      </c>
      <c r="E19253" s="408">
        <v>82.22</v>
      </c>
      <c r="F19253" s="409">
        <v>45916.732349537036</v>
      </c>
      <c r="G19253" s="408">
        <v>0</v>
      </c>
    </row>
    <row r="19254" spans="1:7" ht="15" x14ac:dyDescent="0.2">
      <c r="A19254" s="407" t="s">
        <v>30517</v>
      </c>
      <c r="B19254" s="407" t="s">
        <v>30518</v>
      </c>
      <c r="C19254" s="408">
        <v>0</v>
      </c>
      <c r="D19254" s="408">
        <v>5.2</v>
      </c>
      <c r="E19254" s="408">
        <v>5.2</v>
      </c>
      <c r="F19254" s="409">
        <v>45912.415520833332</v>
      </c>
      <c r="G19254" s="408">
        <v>0</v>
      </c>
    </row>
    <row r="19255" spans="1:7" ht="15" x14ac:dyDescent="0.2">
      <c r="A19255" s="407" t="s">
        <v>30519</v>
      </c>
      <c r="B19255" s="407" t="s">
        <v>30520</v>
      </c>
      <c r="C19255" s="408">
        <v>0</v>
      </c>
      <c r="D19255" s="408">
        <v>7.82</v>
      </c>
      <c r="E19255" s="408">
        <v>7.82</v>
      </c>
      <c r="F19255" s="409">
        <v>45912.417916666665</v>
      </c>
      <c r="G19255" s="408">
        <v>0</v>
      </c>
    </row>
    <row r="19256" spans="1:7" ht="15" x14ac:dyDescent="0.2">
      <c r="A19256" s="407" t="s">
        <v>30521</v>
      </c>
      <c r="B19256" s="407" t="s">
        <v>30522</v>
      </c>
      <c r="C19256" s="408">
        <v>0</v>
      </c>
      <c r="D19256" s="408">
        <v>75.91</v>
      </c>
      <c r="E19256" s="408">
        <v>75.91</v>
      </c>
      <c r="F19256" s="409">
        <v>44984.56759259259</v>
      </c>
      <c r="G19256" s="408">
        <v>0</v>
      </c>
    </row>
    <row r="19257" spans="1:7" ht="15" x14ac:dyDescent="0.2">
      <c r="A19257" s="407" t="s">
        <v>39342</v>
      </c>
      <c r="B19257" s="407" t="s">
        <v>39343</v>
      </c>
      <c r="C19257" s="408">
        <v>0</v>
      </c>
      <c r="D19257" s="408">
        <v>191.23</v>
      </c>
      <c r="E19257" s="408">
        <v>191.23</v>
      </c>
      <c r="F19257" s="409">
        <v>44988.446273148147</v>
      </c>
      <c r="G19257" s="408">
        <v>0</v>
      </c>
    </row>
    <row r="19258" spans="1:7" ht="15" x14ac:dyDescent="0.2">
      <c r="A19258" s="407" t="s">
        <v>39344</v>
      </c>
      <c r="B19258" s="407" t="s">
        <v>39345</v>
      </c>
      <c r="C19258" s="408">
        <v>0</v>
      </c>
      <c r="D19258" s="408">
        <v>175.95</v>
      </c>
      <c r="E19258" s="408">
        <v>175.95</v>
      </c>
      <c r="F19258" s="409">
        <v>44988.447430555556</v>
      </c>
      <c r="G19258" s="408">
        <v>0</v>
      </c>
    </row>
    <row r="19259" spans="1:7" ht="15" x14ac:dyDescent="0.2">
      <c r="A19259" s="407" t="s">
        <v>39346</v>
      </c>
      <c r="B19259" s="407" t="s">
        <v>39347</v>
      </c>
      <c r="C19259" s="408">
        <v>0</v>
      </c>
      <c r="D19259" s="408">
        <v>170.88</v>
      </c>
      <c r="E19259" s="408">
        <v>170.88</v>
      </c>
      <c r="F19259" s="409">
        <v>44988.448414351849</v>
      </c>
      <c r="G19259" s="408">
        <v>0</v>
      </c>
    </row>
    <row r="19260" spans="1:7" ht="15" x14ac:dyDescent="0.25">
      <c r="A19260" s="407" t="s">
        <v>30523</v>
      </c>
      <c r="B19260" s="407" t="s">
        <v>30524</v>
      </c>
      <c r="C19260" s="406"/>
      <c r="D19260" s="408">
        <v>329.13</v>
      </c>
      <c r="E19260" s="408">
        <v>329.13</v>
      </c>
      <c r="F19260" s="409">
        <v>44987.67019675926</v>
      </c>
      <c r="G19260" s="408">
        <v>0</v>
      </c>
    </row>
    <row r="19261" spans="1:7" ht="15" x14ac:dyDescent="0.2">
      <c r="A19261" s="407" t="s">
        <v>39348</v>
      </c>
      <c r="B19261" s="407" t="s">
        <v>39349</v>
      </c>
      <c r="C19261" s="408">
        <v>0</v>
      </c>
      <c r="D19261" s="408">
        <v>81.39</v>
      </c>
      <c r="E19261" s="408">
        <v>81.39</v>
      </c>
      <c r="F19261" s="409">
        <v>44987.67119212963</v>
      </c>
      <c r="G19261" s="408">
        <v>0</v>
      </c>
    </row>
    <row r="19262" spans="1:7" ht="15" x14ac:dyDescent="0.2">
      <c r="A19262" s="407" t="s">
        <v>39350</v>
      </c>
      <c r="B19262" s="407" t="s">
        <v>39351</v>
      </c>
      <c r="C19262" s="408">
        <v>0</v>
      </c>
      <c r="D19262" s="408">
        <v>85.47</v>
      </c>
      <c r="E19262" s="408">
        <v>85.47</v>
      </c>
      <c r="F19262" s="409">
        <v>44987.671539351853</v>
      </c>
      <c r="G19262" s="408">
        <v>0</v>
      </c>
    </row>
    <row r="19263" spans="1:7" ht="15" x14ac:dyDescent="0.2">
      <c r="A19263" s="407" t="s">
        <v>39352</v>
      </c>
      <c r="B19263" s="407" t="s">
        <v>39353</v>
      </c>
      <c r="C19263" s="408">
        <v>0</v>
      </c>
      <c r="D19263" s="408">
        <v>41</v>
      </c>
      <c r="E19263" s="408">
        <v>41</v>
      </c>
      <c r="F19263" s="409">
        <v>44988.453935185185</v>
      </c>
      <c r="G19263" s="408">
        <v>0</v>
      </c>
    </row>
    <row r="19264" spans="1:7" ht="15" x14ac:dyDescent="0.2">
      <c r="A19264" s="407" t="s">
        <v>30525</v>
      </c>
      <c r="B19264" s="407" t="s">
        <v>30526</v>
      </c>
      <c r="C19264" s="408">
        <v>0</v>
      </c>
      <c r="D19264" s="408">
        <v>1.8</v>
      </c>
      <c r="E19264" s="408">
        <v>1.8</v>
      </c>
      <c r="F19264" s="409">
        <v>45912.442708333336</v>
      </c>
      <c r="G19264" s="408">
        <v>0</v>
      </c>
    </row>
    <row r="19265" spans="1:7" ht="15" x14ac:dyDescent="0.2">
      <c r="A19265" s="407" t="s">
        <v>30527</v>
      </c>
      <c r="B19265" s="407" t="s">
        <v>30528</v>
      </c>
      <c r="C19265" s="408">
        <v>0</v>
      </c>
      <c r="D19265" s="408">
        <v>0.18</v>
      </c>
      <c r="E19265" s="408">
        <v>0.18</v>
      </c>
      <c r="F19265" s="409">
        <v>45925.432650462964</v>
      </c>
      <c r="G19265" s="408">
        <v>226</v>
      </c>
    </row>
    <row r="19266" spans="1:7" ht="15" x14ac:dyDescent="0.2">
      <c r="A19266" s="407" t="s">
        <v>30529</v>
      </c>
      <c r="B19266" s="407" t="s">
        <v>30530</v>
      </c>
      <c r="C19266" s="408">
        <v>0</v>
      </c>
      <c r="D19266" s="408">
        <v>1.4034</v>
      </c>
      <c r="E19266" s="408">
        <v>1.4034</v>
      </c>
      <c r="F19266" s="409">
        <v>46097.627233796295</v>
      </c>
      <c r="G19266" s="408">
        <v>123</v>
      </c>
    </row>
    <row r="19267" spans="1:7" ht="15" x14ac:dyDescent="0.2">
      <c r="A19267" s="407" t="s">
        <v>30531</v>
      </c>
      <c r="B19267" s="407" t="s">
        <v>30532</v>
      </c>
      <c r="C19267" s="408">
        <v>0</v>
      </c>
      <c r="D19267" s="408">
        <v>32.8538</v>
      </c>
      <c r="E19267" s="408">
        <v>32.8538</v>
      </c>
      <c r="F19267" s="409">
        <v>44981.518888888888</v>
      </c>
      <c r="G19267" s="408">
        <v>26</v>
      </c>
    </row>
    <row r="19268" spans="1:7" ht="15" x14ac:dyDescent="0.2">
      <c r="A19268" s="407" t="s">
        <v>30533</v>
      </c>
      <c r="B19268" s="407" t="s">
        <v>33192</v>
      </c>
      <c r="C19268" s="408">
        <v>0</v>
      </c>
      <c r="D19268" s="408">
        <v>38.22</v>
      </c>
      <c r="E19268" s="408">
        <v>38.22</v>
      </c>
      <c r="F19268" s="409">
        <v>45382.928449074076</v>
      </c>
      <c r="G19268" s="408">
        <v>9</v>
      </c>
    </row>
    <row r="19269" spans="1:7" ht="15" x14ac:dyDescent="0.2">
      <c r="A19269" s="407" t="s">
        <v>30534</v>
      </c>
      <c r="B19269" s="407" t="s">
        <v>30535</v>
      </c>
      <c r="C19269" s="408">
        <v>0</v>
      </c>
      <c r="D19269" s="408">
        <v>1.25</v>
      </c>
      <c r="E19269" s="408">
        <v>1.25</v>
      </c>
      <c r="F19269" s="409">
        <v>45420.350821759261</v>
      </c>
      <c r="G19269" s="408">
        <v>114</v>
      </c>
    </row>
    <row r="19270" spans="1:7" ht="15" x14ac:dyDescent="0.2">
      <c r="A19270" s="407" t="s">
        <v>30536</v>
      </c>
      <c r="B19270" s="407" t="s">
        <v>30537</v>
      </c>
      <c r="C19270" s="408">
        <v>0</v>
      </c>
      <c r="D19270" s="408">
        <v>0.96</v>
      </c>
      <c r="E19270" s="408">
        <v>0.96</v>
      </c>
      <c r="F19270" s="409">
        <v>45363.758599537039</v>
      </c>
      <c r="G19270" s="408">
        <v>45</v>
      </c>
    </row>
    <row r="19271" spans="1:7" ht="15" x14ac:dyDescent="0.2">
      <c r="A19271" s="407" t="s">
        <v>30538</v>
      </c>
      <c r="B19271" s="407" t="s">
        <v>29892</v>
      </c>
      <c r="C19271" s="408">
        <v>0</v>
      </c>
      <c r="D19271" s="408">
        <v>0.22170000000000001</v>
      </c>
      <c r="E19271" s="408">
        <v>0.22170000000000001</v>
      </c>
      <c r="F19271" s="409">
        <v>46086.437754629631</v>
      </c>
      <c r="G19271" s="408">
        <v>99</v>
      </c>
    </row>
    <row r="19272" spans="1:7" ht="15" x14ac:dyDescent="0.2">
      <c r="A19272" s="407" t="s">
        <v>30539</v>
      </c>
      <c r="B19272" s="407" t="s">
        <v>30281</v>
      </c>
      <c r="C19272" s="408">
        <v>0</v>
      </c>
      <c r="D19272" s="408">
        <v>1.8304</v>
      </c>
      <c r="E19272" s="408">
        <v>1.8304</v>
      </c>
      <c r="F19272" s="409">
        <v>45909.648738425924</v>
      </c>
      <c r="G19272" s="408">
        <v>41</v>
      </c>
    </row>
    <row r="19273" spans="1:7" ht="15" x14ac:dyDescent="0.2">
      <c r="A19273" s="407" t="s">
        <v>30540</v>
      </c>
      <c r="B19273" s="407" t="s">
        <v>30541</v>
      </c>
      <c r="C19273" s="408">
        <v>0</v>
      </c>
      <c r="D19273" s="408">
        <v>28.89</v>
      </c>
      <c r="E19273" s="408">
        <v>28.89</v>
      </c>
      <c r="F19273" s="409">
        <v>45399.470138888886</v>
      </c>
      <c r="G19273" s="408">
        <v>49</v>
      </c>
    </row>
    <row r="19274" spans="1:7" ht="15" x14ac:dyDescent="0.2">
      <c r="A19274" s="407" t="s">
        <v>30542</v>
      </c>
      <c r="B19274" s="407" t="s">
        <v>30543</v>
      </c>
      <c r="C19274" s="408">
        <v>0</v>
      </c>
      <c r="D19274" s="408">
        <v>1.22</v>
      </c>
      <c r="E19274" s="408">
        <v>1.22</v>
      </c>
      <c r="F19274" s="409">
        <v>45912.413229166668</v>
      </c>
      <c r="G19274" s="408">
        <v>0</v>
      </c>
    </row>
    <row r="19275" spans="1:7" ht="15" x14ac:dyDescent="0.2">
      <c r="A19275" s="407" t="s">
        <v>30544</v>
      </c>
      <c r="B19275" s="407" t="s">
        <v>30545</v>
      </c>
      <c r="C19275" s="408">
        <v>0</v>
      </c>
      <c r="D19275" s="408">
        <v>20.2</v>
      </c>
      <c r="E19275" s="408">
        <v>20.2</v>
      </c>
      <c r="F19275" s="409">
        <v>45363.534386574072</v>
      </c>
      <c r="G19275" s="408">
        <v>7</v>
      </c>
    </row>
    <row r="19276" spans="1:7" ht="15" x14ac:dyDescent="0.2">
      <c r="A19276" s="407" t="s">
        <v>30546</v>
      </c>
      <c r="B19276" s="407" t="s">
        <v>30547</v>
      </c>
      <c r="C19276" s="408">
        <v>0</v>
      </c>
      <c r="D19276" s="408">
        <v>9.68</v>
      </c>
      <c r="E19276" s="408">
        <v>9.68</v>
      </c>
      <c r="F19276" s="409">
        <v>44988.549525462964</v>
      </c>
      <c r="G19276" s="408">
        <v>0</v>
      </c>
    </row>
    <row r="19277" spans="1:7" ht="15" x14ac:dyDescent="0.2">
      <c r="A19277" s="407" t="s">
        <v>30548</v>
      </c>
      <c r="B19277" s="407" t="s">
        <v>30549</v>
      </c>
      <c r="C19277" s="408">
        <v>0</v>
      </c>
      <c r="D19277" s="408">
        <v>36.19</v>
      </c>
      <c r="E19277" s="408">
        <v>36.19</v>
      </c>
      <c r="F19277" s="409">
        <v>44987.673368055555</v>
      </c>
      <c r="G19277" s="408">
        <v>0</v>
      </c>
    </row>
    <row r="19278" spans="1:7" ht="15" x14ac:dyDescent="0.2">
      <c r="A19278" s="407" t="s">
        <v>30550</v>
      </c>
      <c r="B19278" s="407" t="s">
        <v>30551</v>
      </c>
      <c r="C19278" s="408">
        <v>0</v>
      </c>
      <c r="D19278" s="408">
        <v>31.61</v>
      </c>
      <c r="E19278" s="408">
        <v>31.61</v>
      </c>
      <c r="F19278" s="409">
        <v>44987.675104166665</v>
      </c>
      <c r="G19278" s="408">
        <v>0</v>
      </c>
    </row>
    <row r="19279" spans="1:7" ht="15" x14ac:dyDescent="0.2">
      <c r="A19279" s="407" t="s">
        <v>30552</v>
      </c>
      <c r="B19279" s="407" t="s">
        <v>30553</v>
      </c>
      <c r="C19279" s="408">
        <v>0</v>
      </c>
      <c r="D19279" s="408">
        <v>602.91</v>
      </c>
      <c r="E19279" s="408">
        <v>602.91</v>
      </c>
      <c r="F19279" s="409">
        <v>44987.676979166667</v>
      </c>
      <c r="G19279" s="408">
        <v>0</v>
      </c>
    </row>
    <row r="19280" spans="1:7" ht="15" x14ac:dyDescent="0.2">
      <c r="A19280" s="407" t="s">
        <v>30554</v>
      </c>
      <c r="B19280" s="407" t="s">
        <v>30555</v>
      </c>
      <c r="C19280" s="408">
        <v>0</v>
      </c>
      <c r="D19280" s="408">
        <v>1.46</v>
      </c>
      <c r="E19280" s="408">
        <v>1.46</v>
      </c>
      <c r="F19280" s="409">
        <v>44988.550439814811</v>
      </c>
      <c r="G19280" s="408">
        <v>0</v>
      </c>
    </row>
    <row r="19281" spans="1:7" ht="15" x14ac:dyDescent="0.2">
      <c r="A19281" s="407" t="s">
        <v>30556</v>
      </c>
      <c r="B19281" s="407" t="s">
        <v>30557</v>
      </c>
      <c r="C19281" s="408">
        <v>0</v>
      </c>
      <c r="D19281" s="408">
        <v>22.1</v>
      </c>
      <c r="E19281" s="408">
        <v>22.1</v>
      </c>
      <c r="F19281" s="409">
        <v>44988.551620370374</v>
      </c>
      <c r="G19281" s="408">
        <v>0</v>
      </c>
    </row>
    <row r="19282" spans="1:7" ht="15" x14ac:dyDescent="0.2">
      <c r="A19282" s="407" t="s">
        <v>30558</v>
      </c>
      <c r="B19282" s="407" t="s">
        <v>30559</v>
      </c>
      <c r="C19282" s="408">
        <v>0</v>
      </c>
      <c r="D19282" s="408">
        <v>6.39</v>
      </c>
      <c r="E19282" s="408">
        <v>6.39</v>
      </c>
      <c r="F19282" s="409">
        <v>44988.554780092592</v>
      </c>
      <c r="G19282" s="408">
        <v>0</v>
      </c>
    </row>
    <row r="19283" spans="1:7" ht="15" x14ac:dyDescent="0.2">
      <c r="A19283" s="407" t="s">
        <v>30560</v>
      </c>
      <c r="B19283" s="407" t="s">
        <v>30561</v>
      </c>
      <c r="C19283" s="408">
        <v>0</v>
      </c>
      <c r="D19283" s="408">
        <v>71.92</v>
      </c>
      <c r="E19283" s="408">
        <v>71.92</v>
      </c>
      <c r="F19283" s="409">
        <v>44987.678229166668</v>
      </c>
      <c r="G19283" s="408">
        <v>0</v>
      </c>
    </row>
    <row r="19284" spans="1:7" ht="15" x14ac:dyDescent="0.2">
      <c r="A19284" s="407" t="s">
        <v>30562</v>
      </c>
      <c r="B19284" s="407" t="s">
        <v>30563</v>
      </c>
      <c r="C19284" s="408">
        <v>0</v>
      </c>
      <c r="D19284" s="408">
        <v>22.53</v>
      </c>
      <c r="E19284" s="408">
        <v>22.53</v>
      </c>
      <c r="F19284" s="409">
        <v>44984.566817129627</v>
      </c>
      <c r="G19284" s="408">
        <v>0</v>
      </c>
    </row>
    <row r="19285" spans="1:7" ht="15" x14ac:dyDescent="0.2">
      <c r="A19285" s="407" t="s">
        <v>30564</v>
      </c>
      <c r="B19285" s="407" t="s">
        <v>30565</v>
      </c>
      <c r="C19285" s="408">
        <v>0</v>
      </c>
      <c r="D19285" s="408">
        <v>3.72</v>
      </c>
      <c r="E19285" s="408">
        <v>3.72</v>
      </c>
      <c r="F19285" s="409">
        <v>45929.486238425925</v>
      </c>
      <c r="G19285" s="408">
        <v>0</v>
      </c>
    </row>
    <row r="19286" spans="1:7" ht="15" x14ac:dyDescent="0.2">
      <c r="A19286" s="407" t="s">
        <v>30566</v>
      </c>
      <c r="B19286" s="407" t="s">
        <v>30567</v>
      </c>
      <c r="C19286" s="408">
        <v>0</v>
      </c>
      <c r="D19286" s="408">
        <v>6.51</v>
      </c>
      <c r="E19286" s="408">
        <v>6.51</v>
      </c>
      <c r="F19286" s="409">
        <v>45986.541828703703</v>
      </c>
      <c r="G19286" s="408">
        <v>0</v>
      </c>
    </row>
    <row r="19287" spans="1:7" ht="15" x14ac:dyDescent="0.2">
      <c r="A19287" s="407" t="s">
        <v>30568</v>
      </c>
      <c r="B19287" s="407" t="s">
        <v>30569</v>
      </c>
      <c r="C19287" s="408">
        <v>0</v>
      </c>
      <c r="D19287" s="408">
        <v>4.76</v>
      </c>
      <c r="E19287" s="408">
        <v>4.76</v>
      </c>
      <c r="F19287" s="409">
        <v>45965.673391203702</v>
      </c>
      <c r="G19287" s="408">
        <v>0</v>
      </c>
    </row>
    <row r="19288" spans="1:7" ht="15" x14ac:dyDescent="0.2">
      <c r="A19288" s="407" t="s">
        <v>30570</v>
      </c>
      <c r="B19288" s="407" t="s">
        <v>30571</v>
      </c>
      <c r="C19288" s="408">
        <v>0</v>
      </c>
      <c r="D19288" s="408">
        <v>56.21</v>
      </c>
      <c r="E19288" s="408">
        <v>56.21</v>
      </c>
      <c r="F19288" s="409">
        <v>44984.565034722225</v>
      </c>
      <c r="G19288" s="408">
        <v>0</v>
      </c>
    </row>
    <row r="19289" spans="1:7" ht="15" x14ac:dyDescent="0.2">
      <c r="A19289" s="407" t="s">
        <v>30572</v>
      </c>
      <c r="B19289" s="407" t="s">
        <v>30573</v>
      </c>
      <c r="C19289" s="408">
        <v>0</v>
      </c>
      <c r="D19289" s="408">
        <v>26.75</v>
      </c>
      <c r="E19289" s="408">
        <v>26.75</v>
      </c>
      <c r="F19289" s="409">
        <v>44984.561689814815</v>
      </c>
      <c r="G19289" s="408">
        <v>0</v>
      </c>
    </row>
    <row r="19290" spans="1:7" ht="15" x14ac:dyDescent="0.2">
      <c r="A19290" s="407" t="s">
        <v>30574</v>
      </c>
      <c r="B19290" s="407" t="s">
        <v>30575</v>
      </c>
      <c r="C19290" s="408">
        <v>0</v>
      </c>
      <c r="D19290" s="408">
        <v>0.97</v>
      </c>
      <c r="E19290" s="408">
        <v>0.97</v>
      </c>
      <c r="F19290" s="409">
        <v>44984.556597222225</v>
      </c>
      <c r="G19290" s="408">
        <v>0</v>
      </c>
    </row>
    <row r="19291" spans="1:7" ht="15" x14ac:dyDescent="0.2">
      <c r="A19291" s="407" t="s">
        <v>30576</v>
      </c>
      <c r="B19291" s="407" t="s">
        <v>30577</v>
      </c>
      <c r="C19291" s="408">
        <v>0</v>
      </c>
      <c r="D19291" s="408">
        <v>26.24</v>
      </c>
      <c r="E19291" s="408">
        <v>26.24</v>
      </c>
      <c r="F19291" s="409">
        <v>44984.554282407407</v>
      </c>
      <c r="G19291" s="408">
        <v>0</v>
      </c>
    </row>
    <row r="19292" spans="1:7" ht="15" x14ac:dyDescent="0.2">
      <c r="A19292" s="407" t="s">
        <v>30578</v>
      </c>
      <c r="B19292" s="407" t="s">
        <v>30579</v>
      </c>
      <c r="C19292" s="408">
        <v>0</v>
      </c>
      <c r="D19292" s="408">
        <v>0.81</v>
      </c>
      <c r="E19292" s="408">
        <v>0.81</v>
      </c>
      <c r="F19292" s="409">
        <v>44984.553067129629</v>
      </c>
      <c r="G19292" s="408">
        <v>0</v>
      </c>
    </row>
    <row r="19293" spans="1:7" ht="15" x14ac:dyDescent="0.2">
      <c r="A19293" s="407" t="s">
        <v>30580</v>
      </c>
      <c r="B19293" s="407" t="s">
        <v>30581</v>
      </c>
      <c r="C19293" s="408">
        <v>0</v>
      </c>
      <c r="D19293" s="408">
        <v>2.33</v>
      </c>
      <c r="E19293" s="408">
        <v>2.33</v>
      </c>
      <c r="F19293" s="409">
        <v>44984.549953703703</v>
      </c>
      <c r="G19293" s="408">
        <v>0</v>
      </c>
    </row>
    <row r="19294" spans="1:7" ht="15" x14ac:dyDescent="0.2">
      <c r="A19294" s="407" t="s">
        <v>30582</v>
      </c>
      <c r="B19294" s="407" t="s">
        <v>30583</v>
      </c>
      <c r="C19294" s="408">
        <v>0</v>
      </c>
      <c r="D19294" s="408">
        <v>1.67</v>
      </c>
      <c r="E19294" s="408">
        <v>1.67</v>
      </c>
      <c r="F19294" s="409">
        <v>44984.549317129633</v>
      </c>
      <c r="G19294" s="408">
        <v>0</v>
      </c>
    </row>
    <row r="19295" spans="1:7" ht="15" x14ac:dyDescent="0.2">
      <c r="A19295" s="407" t="s">
        <v>30584</v>
      </c>
      <c r="B19295" s="407" t="s">
        <v>30585</v>
      </c>
      <c r="C19295" s="408">
        <v>0</v>
      </c>
      <c r="D19295" s="408">
        <v>24.36</v>
      </c>
      <c r="E19295" s="408">
        <v>24.36</v>
      </c>
      <c r="F19295" s="409">
        <v>44984.548148148147</v>
      </c>
      <c r="G19295" s="408">
        <v>0</v>
      </c>
    </row>
    <row r="19296" spans="1:7" ht="15" x14ac:dyDescent="0.2">
      <c r="A19296" s="407" t="s">
        <v>30586</v>
      </c>
      <c r="B19296" s="407" t="s">
        <v>30587</v>
      </c>
      <c r="C19296" s="408">
        <v>0</v>
      </c>
      <c r="D19296" s="408">
        <v>10.33</v>
      </c>
      <c r="E19296" s="408">
        <v>10.33</v>
      </c>
      <c r="F19296" s="409">
        <v>44984.546377314815</v>
      </c>
      <c r="G19296" s="408">
        <v>0</v>
      </c>
    </row>
    <row r="19297" spans="1:7" ht="15" x14ac:dyDescent="0.2">
      <c r="A19297" s="407" t="s">
        <v>30588</v>
      </c>
      <c r="B19297" s="407" t="s">
        <v>30589</v>
      </c>
      <c r="C19297" s="408">
        <v>0</v>
      </c>
      <c r="D19297" s="408">
        <v>6.391</v>
      </c>
      <c r="E19297" s="408">
        <v>6.391</v>
      </c>
      <c r="F19297" s="409">
        <v>46034.50203703704</v>
      </c>
      <c r="G19297" s="408">
        <v>2</v>
      </c>
    </row>
    <row r="19298" spans="1:7" ht="15" x14ac:dyDescent="0.2">
      <c r="A19298" s="407" t="s">
        <v>30590</v>
      </c>
      <c r="B19298" s="407" t="s">
        <v>30591</v>
      </c>
      <c r="C19298" s="408">
        <v>0</v>
      </c>
      <c r="D19298" s="408">
        <v>33.200000000000003</v>
      </c>
      <c r="E19298" s="408">
        <v>33.200000000000003</v>
      </c>
      <c r="F19298" s="409">
        <v>44972.461562500001</v>
      </c>
      <c r="G19298" s="408">
        <v>9</v>
      </c>
    </row>
    <row r="19299" spans="1:7" ht="15" x14ac:dyDescent="0.2">
      <c r="A19299" s="407" t="s">
        <v>30592</v>
      </c>
      <c r="B19299" s="407" t="s">
        <v>30593</v>
      </c>
      <c r="C19299" s="408">
        <v>0</v>
      </c>
      <c r="D19299" s="408">
        <v>24.85</v>
      </c>
      <c r="E19299" s="408">
        <v>24.85</v>
      </c>
      <c r="F19299" s="409">
        <v>44984.545243055552</v>
      </c>
      <c r="G19299" s="408">
        <v>0</v>
      </c>
    </row>
    <row r="19300" spans="1:7" ht="15" x14ac:dyDescent="0.2">
      <c r="A19300" s="407" t="s">
        <v>30594</v>
      </c>
      <c r="B19300" s="407" t="s">
        <v>30595</v>
      </c>
      <c r="C19300" s="408">
        <v>0</v>
      </c>
      <c r="D19300" s="408">
        <v>43.58</v>
      </c>
      <c r="E19300" s="408">
        <v>43.58</v>
      </c>
      <c r="F19300" s="409">
        <v>44984.544189814813</v>
      </c>
      <c r="G19300" s="408">
        <v>0</v>
      </c>
    </row>
    <row r="19301" spans="1:7" ht="15" x14ac:dyDescent="0.2">
      <c r="A19301" s="407" t="s">
        <v>30596</v>
      </c>
      <c r="B19301" s="407" t="s">
        <v>30597</v>
      </c>
      <c r="C19301" s="408">
        <v>0</v>
      </c>
      <c r="D19301" s="408">
        <v>1.5160061760164691</v>
      </c>
      <c r="E19301" s="408">
        <v>1.5160061760164691</v>
      </c>
      <c r="F19301" s="409">
        <v>46038.477546296293</v>
      </c>
      <c r="G19301" s="408">
        <v>29</v>
      </c>
    </row>
    <row r="19302" spans="1:7" ht="15" x14ac:dyDescent="0.2">
      <c r="A19302" s="407" t="s">
        <v>30598</v>
      </c>
      <c r="B19302" s="407" t="s">
        <v>30599</v>
      </c>
      <c r="C19302" s="408">
        <v>0</v>
      </c>
      <c r="D19302" s="408">
        <v>1.79</v>
      </c>
      <c r="E19302" s="408">
        <v>1.79</v>
      </c>
      <c r="F19302" s="409">
        <v>44981.571006944447</v>
      </c>
      <c r="G19302" s="408">
        <v>329</v>
      </c>
    </row>
    <row r="19303" spans="1:7" ht="15" x14ac:dyDescent="0.2">
      <c r="A19303" s="407" t="s">
        <v>30600</v>
      </c>
      <c r="B19303" s="407" t="s">
        <v>30601</v>
      </c>
      <c r="C19303" s="408">
        <v>0</v>
      </c>
      <c r="D19303" s="408">
        <v>0.52024599999999999</v>
      </c>
      <c r="E19303" s="408">
        <v>0.52024599999999999</v>
      </c>
      <c r="F19303" s="409">
        <v>44981.574791666666</v>
      </c>
      <c r="G19303" s="408">
        <v>353</v>
      </c>
    </row>
    <row r="19304" spans="1:7" ht="15" x14ac:dyDescent="0.2">
      <c r="A19304" s="407" t="s">
        <v>30602</v>
      </c>
      <c r="B19304" s="407" t="s">
        <v>30603</v>
      </c>
      <c r="C19304" s="408">
        <v>0</v>
      </c>
      <c r="D19304" s="408">
        <v>4.76</v>
      </c>
      <c r="E19304" s="408">
        <v>4.76</v>
      </c>
      <c r="F19304" s="409">
        <v>46035.366354166668</v>
      </c>
      <c r="G19304" s="408">
        <v>551</v>
      </c>
    </row>
    <row r="19305" spans="1:7" ht="15" x14ac:dyDescent="0.2">
      <c r="A19305" s="407" t="s">
        <v>30604</v>
      </c>
      <c r="B19305" s="407" t="s">
        <v>30605</v>
      </c>
      <c r="C19305" s="408">
        <v>0</v>
      </c>
      <c r="D19305" s="408">
        <v>26.41</v>
      </c>
      <c r="E19305" s="408">
        <v>26.41</v>
      </c>
      <c r="F19305" s="409">
        <v>45819.270810185182</v>
      </c>
      <c r="G19305" s="408">
        <v>7</v>
      </c>
    </row>
    <row r="19306" spans="1:7" ht="15" x14ac:dyDescent="0.2">
      <c r="A19306" s="407" t="s">
        <v>30606</v>
      </c>
      <c r="B19306" s="407" t="s">
        <v>30607</v>
      </c>
      <c r="C19306" s="408">
        <v>0</v>
      </c>
      <c r="D19306" s="408">
        <v>35.47</v>
      </c>
      <c r="E19306" s="408">
        <v>35.47</v>
      </c>
      <c r="F19306" s="409">
        <v>45160.545023148145</v>
      </c>
      <c r="G19306" s="408">
        <v>6</v>
      </c>
    </row>
    <row r="19307" spans="1:7" ht="15" x14ac:dyDescent="0.2">
      <c r="A19307" s="407" t="s">
        <v>30608</v>
      </c>
      <c r="B19307" s="407" t="s">
        <v>30609</v>
      </c>
      <c r="C19307" s="408">
        <v>0</v>
      </c>
      <c r="D19307" s="408">
        <v>37.659999999999997</v>
      </c>
      <c r="E19307" s="408">
        <v>37.659999999999997</v>
      </c>
      <c r="F19307" s="409">
        <v>44987.594502314816</v>
      </c>
      <c r="G19307" s="408">
        <v>20</v>
      </c>
    </row>
    <row r="19308" spans="1:7" ht="15" x14ac:dyDescent="0.2">
      <c r="A19308" s="407" t="s">
        <v>30610</v>
      </c>
      <c r="B19308" s="407" t="s">
        <v>30611</v>
      </c>
      <c r="C19308" s="408">
        <v>0</v>
      </c>
      <c r="D19308" s="408">
        <v>33.96</v>
      </c>
      <c r="E19308" s="408">
        <v>33.96</v>
      </c>
      <c r="F19308" s="409">
        <v>45812.406238425923</v>
      </c>
      <c r="G19308" s="408">
        <v>6</v>
      </c>
    </row>
    <row r="19309" spans="1:7" ht="15" x14ac:dyDescent="0.2">
      <c r="A19309" s="407" t="s">
        <v>30612</v>
      </c>
      <c r="B19309" s="407" t="s">
        <v>30613</v>
      </c>
      <c r="C19309" s="408">
        <v>0</v>
      </c>
      <c r="D19309" s="408">
        <v>49.65</v>
      </c>
      <c r="E19309" s="408">
        <v>49.65</v>
      </c>
      <c r="F19309" s="409">
        <v>45280.494560185187</v>
      </c>
      <c r="G19309" s="408">
        <v>60</v>
      </c>
    </row>
    <row r="19310" spans="1:7" ht="15" x14ac:dyDescent="0.2">
      <c r="A19310" s="407" t="s">
        <v>30614</v>
      </c>
      <c r="B19310" s="407" t="s">
        <v>30615</v>
      </c>
      <c r="C19310" s="408">
        <v>0</v>
      </c>
      <c r="D19310" s="408">
        <v>1.1299999999999999</v>
      </c>
      <c r="E19310" s="408">
        <v>1.1299999999999999</v>
      </c>
      <c r="F19310" s="409">
        <v>45205.307743055557</v>
      </c>
      <c r="G19310" s="408">
        <v>83</v>
      </c>
    </row>
    <row r="19311" spans="1:7" ht="15" x14ac:dyDescent="0.2">
      <c r="A19311" s="407" t="s">
        <v>30616</v>
      </c>
      <c r="B19311" s="407" t="s">
        <v>30617</v>
      </c>
      <c r="C19311" s="408">
        <v>0</v>
      </c>
      <c r="D19311" s="408">
        <v>1.07</v>
      </c>
      <c r="E19311" s="408">
        <v>1.07</v>
      </c>
      <c r="F19311" s="409">
        <v>45359.508946759262</v>
      </c>
      <c r="G19311" s="408">
        <v>28</v>
      </c>
    </row>
    <row r="19312" spans="1:7" ht="15" x14ac:dyDescent="0.2">
      <c r="A19312" s="407" t="s">
        <v>30618</v>
      </c>
      <c r="B19312" s="407" t="s">
        <v>30619</v>
      </c>
      <c r="C19312" s="408">
        <v>0</v>
      </c>
      <c r="D19312" s="408">
        <v>4.76</v>
      </c>
      <c r="E19312" s="408">
        <v>4.76</v>
      </c>
      <c r="F19312" s="409">
        <v>45986.541284722225</v>
      </c>
      <c r="G19312" s="408">
        <v>22</v>
      </c>
    </row>
    <row r="19313" spans="1:7" ht="15" x14ac:dyDescent="0.2">
      <c r="A19313" s="407" t="s">
        <v>30620</v>
      </c>
      <c r="B19313" s="407" t="s">
        <v>30621</v>
      </c>
      <c r="C19313" s="408">
        <v>0</v>
      </c>
      <c r="D19313" s="408">
        <v>150.21</v>
      </c>
      <c r="E19313" s="408">
        <v>150.21</v>
      </c>
      <c r="F19313" s="409">
        <v>44517.393831018519</v>
      </c>
      <c r="G19313" s="408">
        <v>0</v>
      </c>
    </row>
    <row r="19314" spans="1:7" ht="15" x14ac:dyDescent="0.25">
      <c r="A19314" s="407" t="s">
        <v>30622</v>
      </c>
      <c r="B19314" s="407" t="s">
        <v>30623</v>
      </c>
      <c r="C19314" s="406"/>
      <c r="D19314" s="408">
        <v>5.45</v>
      </c>
      <c r="E19314" s="408">
        <v>5.45</v>
      </c>
      <c r="F19314" s="409">
        <v>44133.394988425927</v>
      </c>
      <c r="G19314" s="408">
        <v>0</v>
      </c>
    </row>
    <row r="19315" spans="1:7" ht="15" x14ac:dyDescent="0.2">
      <c r="A19315" s="407" t="s">
        <v>39354</v>
      </c>
      <c r="B19315" s="407" t="s">
        <v>26880</v>
      </c>
      <c r="C19315" s="408">
        <v>1.25</v>
      </c>
      <c r="D19315" s="408">
        <v>20.05</v>
      </c>
      <c r="E19315" s="408">
        <v>21.3</v>
      </c>
      <c r="F19315" s="409">
        <v>44984.541030092594</v>
      </c>
      <c r="G19315" s="408">
        <v>0</v>
      </c>
    </row>
    <row r="19316" spans="1:7" ht="15" x14ac:dyDescent="0.2">
      <c r="A19316" s="407" t="s">
        <v>39355</v>
      </c>
      <c r="B19316" s="407" t="s">
        <v>26882</v>
      </c>
      <c r="C19316" s="408">
        <v>1.25</v>
      </c>
      <c r="D19316" s="408">
        <v>26.38</v>
      </c>
      <c r="E19316" s="408">
        <v>27.63</v>
      </c>
      <c r="F19316" s="409">
        <v>44984.540937500002</v>
      </c>
      <c r="G19316" s="408">
        <v>0</v>
      </c>
    </row>
    <row r="19317" spans="1:7" ht="15" x14ac:dyDescent="0.2">
      <c r="A19317" s="407" t="s">
        <v>30624</v>
      </c>
      <c r="B19317" s="407" t="s">
        <v>30625</v>
      </c>
      <c r="C19317" s="408">
        <v>0</v>
      </c>
      <c r="D19317" s="408">
        <v>21.92</v>
      </c>
      <c r="E19317" s="408">
        <v>21.92</v>
      </c>
      <c r="F19317" s="409">
        <v>45476.335057870368</v>
      </c>
      <c r="G19317" s="408">
        <v>0</v>
      </c>
    </row>
    <row r="19318" spans="1:7" ht="15" x14ac:dyDescent="0.2">
      <c r="A19318" s="407" t="s">
        <v>30626</v>
      </c>
      <c r="B19318" s="407" t="s">
        <v>30567</v>
      </c>
      <c r="C19318" s="408">
        <v>0</v>
      </c>
      <c r="D19318" s="408">
        <v>5.57</v>
      </c>
      <c r="E19318" s="408">
        <v>5.57</v>
      </c>
      <c r="F19318" s="409">
        <v>45986.557928240742</v>
      </c>
      <c r="G19318" s="408">
        <v>0</v>
      </c>
    </row>
    <row r="19319" spans="1:7" ht="15" x14ac:dyDescent="0.2">
      <c r="A19319" s="407" t="s">
        <v>30627</v>
      </c>
      <c r="B19319" s="407" t="s">
        <v>30628</v>
      </c>
      <c r="C19319" s="408">
        <v>0</v>
      </c>
      <c r="D19319" s="408">
        <v>64.739999999999995</v>
      </c>
      <c r="E19319" s="408">
        <v>64.739999999999995</v>
      </c>
      <c r="F19319" s="409">
        <v>45986.557222222225</v>
      </c>
      <c r="G19319" s="408">
        <v>0</v>
      </c>
    </row>
    <row r="19320" spans="1:7" ht="15" x14ac:dyDescent="0.2">
      <c r="A19320" s="407" t="s">
        <v>30629</v>
      </c>
      <c r="B19320" s="407" t="s">
        <v>30630</v>
      </c>
      <c r="C19320" s="408">
        <v>0</v>
      </c>
      <c r="D19320" s="408">
        <v>6.04</v>
      </c>
      <c r="E19320" s="408">
        <v>6.04</v>
      </c>
      <c r="F19320" s="409">
        <v>45986.556793981479</v>
      </c>
      <c r="G19320" s="408">
        <v>0</v>
      </c>
    </row>
    <row r="19321" spans="1:7" ht="15" x14ac:dyDescent="0.2">
      <c r="A19321" s="407" t="s">
        <v>30631</v>
      </c>
      <c r="B19321" s="407" t="s">
        <v>33193</v>
      </c>
      <c r="C19321" s="408">
        <v>0</v>
      </c>
      <c r="D19321" s="408">
        <v>25.14</v>
      </c>
      <c r="E19321" s="408">
        <v>25.14</v>
      </c>
      <c r="F19321" s="409">
        <v>46042.555856481478</v>
      </c>
      <c r="G19321" s="408">
        <v>0</v>
      </c>
    </row>
    <row r="19322" spans="1:7" ht="15" x14ac:dyDescent="0.2">
      <c r="A19322" s="407" t="s">
        <v>30632</v>
      </c>
      <c r="B19322" s="407" t="s">
        <v>30633</v>
      </c>
      <c r="C19322" s="408">
        <v>0</v>
      </c>
      <c r="D19322" s="408">
        <v>193.57</v>
      </c>
      <c r="E19322" s="408">
        <v>193.57</v>
      </c>
      <c r="F19322" s="409">
        <v>45681.395821759259</v>
      </c>
      <c r="G19322" s="408">
        <v>0</v>
      </c>
    </row>
    <row r="19323" spans="1:7" ht="15" x14ac:dyDescent="0.25">
      <c r="A19323" s="407" t="s">
        <v>30634</v>
      </c>
      <c r="B19323" s="407" t="s">
        <v>30635</v>
      </c>
      <c r="C19323" s="406"/>
      <c r="D19323" s="406"/>
      <c r="E19323" s="406"/>
      <c r="F19323" s="409">
        <v>44984.534988425927</v>
      </c>
      <c r="G19323" s="408">
        <v>0</v>
      </c>
    </row>
    <row r="19324" spans="1:7" ht="15" x14ac:dyDescent="0.25">
      <c r="A19324" s="407" t="s">
        <v>39356</v>
      </c>
      <c r="B19324" s="407" t="s">
        <v>39357</v>
      </c>
      <c r="C19324" s="406"/>
      <c r="D19324" s="406"/>
      <c r="E19324" s="406"/>
      <c r="F19324" s="409">
        <v>44984.534675925926</v>
      </c>
      <c r="G19324" s="408">
        <v>0</v>
      </c>
    </row>
    <row r="19325" spans="1:7" ht="15" x14ac:dyDescent="0.2">
      <c r="A19325" s="407" t="s">
        <v>30636</v>
      </c>
      <c r="B19325" s="407" t="s">
        <v>30637</v>
      </c>
      <c r="C19325" s="408">
        <v>0</v>
      </c>
      <c r="D19325" s="408">
        <v>9.99</v>
      </c>
      <c r="E19325" s="408">
        <v>9.99</v>
      </c>
      <c r="F19325" s="409">
        <v>45840.475787037038</v>
      </c>
      <c r="G19325" s="408">
        <v>0</v>
      </c>
    </row>
    <row r="19326" spans="1:7" ht="15" x14ac:dyDescent="0.25">
      <c r="A19326" s="407" t="s">
        <v>30638</v>
      </c>
      <c r="B19326" s="407" t="s">
        <v>30639</v>
      </c>
      <c r="C19326" s="406"/>
      <c r="D19326" s="406"/>
      <c r="E19326" s="406"/>
      <c r="F19326" s="409">
        <v>44369.635960648149</v>
      </c>
      <c r="G19326" s="408">
        <v>0</v>
      </c>
    </row>
    <row r="19327" spans="1:7" ht="15" x14ac:dyDescent="0.2">
      <c r="A19327" s="407" t="s">
        <v>30640</v>
      </c>
      <c r="B19327" s="407" t="s">
        <v>30641</v>
      </c>
      <c r="C19327" s="408">
        <v>0</v>
      </c>
      <c r="D19327" s="408">
        <v>59.8</v>
      </c>
      <c r="E19327" s="408">
        <v>59.8</v>
      </c>
      <c r="F19327" s="409">
        <v>45819.440706018519</v>
      </c>
      <c r="G19327" s="408">
        <v>0</v>
      </c>
    </row>
    <row r="19328" spans="1:7" ht="15" x14ac:dyDescent="0.25">
      <c r="A19328" s="407" t="s">
        <v>30642</v>
      </c>
      <c r="B19328" s="407" t="s">
        <v>30643</v>
      </c>
      <c r="C19328" s="406"/>
      <c r="D19328" s="406"/>
      <c r="E19328" s="406"/>
      <c r="F19328" s="409">
        <v>44994.62195601852</v>
      </c>
      <c r="G19328" s="408">
        <v>0</v>
      </c>
    </row>
    <row r="19329" spans="1:7" ht="15" x14ac:dyDescent="0.25">
      <c r="A19329" s="407" t="s">
        <v>30644</v>
      </c>
      <c r="B19329" s="407" t="s">
        <v>30645</v>
      </c>
      <c r="C19329" s="406"/>
      <c r="D19329" s="406"/>
      <c r="E19329" s="406"/>
      <c r="F19329" s="409">
        <v>44994.657372685186</v>
      </c>
      <c r="G19329" s="408">
        <v>0</v>
      </c>
    </row>
    <row r="19330" spans="1:7" ht="15" x14ac:dyDescent="0.25">
      <c r="A19330" s="407" t="s">
        <v>30646</v>
      </c>
      <c r="B19330" s="407" t="s">
        <v>30647</v>
      </c>
      <c r="C19330" s="406"/>
      <c r="D19330" s="406"/>
      <c r="E19330" s="406"/>
      <c r="F19330" s="409">
        <v>44987.684212962966</v>
      </c>
      <c r="G19330" s="408">
        <v>0</v>
      </c>
    </row>
    <row r="19331" spans="1:7" ht="15" x14ac:dyDescent="0.25">
      <c r="A19331" s="407" t="s">
        <v>30648</v>
      </c>
      <c r="B19331" s="407" t="s">
        <v>30649</v>
      </c>
      <c r="C19331" s="406"/>
      <c r="D19331" s="406"/>
      <c r="E19331" s="406"/>
      <c r="F19331" s="409">
        <v>44970.713680555556</v>
      </c>
      <c r="G19331" s="408">
        <v>0</v>
      </c>
    </row>
    <row r="19332" spans="1:7" ht="15" x14ac:dyDescent="0.2">
      <c r="A19332" s="407" t="s">
        <v>30650</v>
      </c>
      <c r="B19332" s="407" t="s">
        <v>30651</v>
      </c>
      <c r="C19332" s="408">
        <v>0</v>
      </c>
      <c r="D19332" s="408">
        <v>4.09</v>
      </c>
      <c r="E19332" s="408">
        <v>4.09</v>
      </c>
      <c r="F19332" s="409">
        <v>45986.556296296294</v>
      </c>
      <c r="G19332" s="408">
        <v>0</v>
      </c>
    </row>
    <row r="19333" spans="1:7" ht="15" x14ac:dyDescent="0.25">
      <c r="A19333" s="407" t="s">
        <v>30652</v>
      </c>
      <c r="B19333" s="407" t="s">
        <v>30653</v>
      </c>
      <c r="C19333" s="406"/>
      <c r="D19333" s="406"/>
      <c r="E19333" s="406"/>
      <c r="F19333" s="409">
        <v>44988.560960648145</v>
      </c>
      <c r="G19333" s="408">
        <v>0</v>
      </c>
    </row>
    <row r="19334" spans="1:7" ht="15" x14ac:dyDescent="0.25">
      <c r="A19334" s="407" t="s">
        <v>30654</v>
      </c>
      <c r="B19334" s="407" t="s">
        <v>30655</v>
      </c>
      <c r="C19334" s="406"/>
      <c r="D19334" s="406"/>
      <c r="E19334" s="406"/>
      <c r="F19334" s="409">
        <v>44988.561273148145</v>
      </c>
      <c r="G19334" s="408">
        <v>0</v>
      </c>
    </row>
    <row r="19335" spans="1:7" ht="15" x14ac:dyDescent="0.2">
      <c r="A19335" s="407" t="s">
        <v>30656</v>
      </c>
      <c r="B19335" s="407" t="s">
        <v>30657</v>
      </c>
      <c r="C19335" s="408">
        <v>0</v>
      </c>
      <c r="D19335" s="408">
        <v>1.7558948768529052</v>
      </c>
      <c r="E19335" s="408">
        <v>1.7558948768529052</v>
      </c>
      <c r="F19335" s="409">
        <v>45832.451354166667</v>
      </c>
      <c r="G19335" s="408">
        <v>46</v>
      </c>
    </row>
    <row r="19336" spans="1:7" ht="15" x14ac:dyDescent="0.25">
      <c r="A19336" s="407" t="s">
        <v>30658</v>
      </c>
      <c r="B19336" s="407" t="s">
        <v>30659</v>
      </c>
      <c r="C19336" s="406"/>
      <c r="D19336" s="406"/>
      <c r="E19336" s="406"/>
      <c r="F19336" s="409">
        <v>44987.685833333337</v>
      </c>
      <c r="G19336" s="408">
        <v>0</v>
      </c>
    </row>
    <row r="19337" spans="1:7" ht="15" x14ac:dyDescent="0.2">
      <c r="A19337" s="407" t="s">
        <v>30660</v>
      </c>
      <c r="B19337" s="407" t="s">
        <v>30661</v>
      </c>
      <c r="C19337" s="408">
        <v>0</v>
      </c>
      <c r="D19337" s="408">
        <v>16.71</v>
      </c>
      <c r="E19337" s="408">
        <v>16.71</v>
      </c>
      <c r="F19337" s="409">
        <v>45986.555821759262</v>
      </c>
      <c r="G19337" s="408">
        <v>0</v>
      </c>
    </row>
    <row r="19338" spans="1:7" ht="15" x14ac:dyDescent="0.2">
      <c r="A19338" s="407" t="s">
        <v>30662</v>
      </c>
      <c r="B19338" s="407" t="s">
        <v>30663</v>
      </c>
      <c r="C19338" s="408">
        <v>0</v>
      </c>
      <c r="D19338" s="408">
        <v>4</v>
      </c>
      <c r="E19338" s="408">
        <v>4</v>
      </c>
      <c r="F19338" s="409">
        <v>44994.455590277779</v>
      </c>
      <c r="G19338" s="408">
        <v>0</v>
      </c>
    </row>
    <row r="19339" spans="1:7" ht="15" x14ac:dyDescent="0.2">
      <c r="A19339" s="407" t="s">
        <v>30664</v>
      </c>
      <c r="B19339" s="407" t="s">
        <v>30665</v>
      </c>
      <c r="C19339" s="408">
        <v>0</v>
      </c>
      <c r="D19339" s="408">
        <v>2.94</v>
      </c>
      <c r="E19339" s="408">
        <v>2.94</v>
      </c>
      <c r="F19339" s="409">
        <v>45110.361273148148</v>
      </c>
      <c r="G19339" s="408">
        <v>0</v>
      </c>
    </row>
    <row r="19340" spans="1:7" ht="15" x14ac:dyDescent="0.2">
      <c r="A19340" s="407" t="s">
        <v>30666</v>
      </c>
      <c r="B19340" s="407" t="s">
        <v>7215</v>
      </c>
      <c r="C19340" s="408">
        <v>0</v>
      </c>
      <c r="D19340" s="408">
        <v>0</v>
      </c>
      <c r="E19340" s="408">
        <v>0</v>
      </c>
      <c r="F19340" s="409">
        <v>45986.555023148147</v>
      </c>
      <c r="G19340" s="408">
        <v>0</v>
      </c>
    </row>
    <row r="19341" spans="1:7" ht="15" x14ac:dyDescent="0.2">
      <c r="A19341" s="407" t="s">
        <v>30667</v>
      </c>
      <c r="B19341" s="407" t="s">
        <v>30668</v>
      </c>
      <c r="C19341" s="408">
        <v>0</v>
      </c>
      <c r="D19341" s="408">
        <v>2.0699999999999998</v>
      </c>
      <c r="E19341" s="408">
        <v>2.0699999999999998</v>
      </c>
      <c r="F19341" s="409">
        <v>45215.535115740742</v>
      </c>
      <c r="G19341" s="408">
        <v>81</v>
      </c>
    </row>
    <row r="19342" spans="1:7" ht="15" x14ac:dyDescent="0.2">
      <c r="A19342" s="407" t="s">
        <v>30669</v>
      </c>
      <c r="B19342" s="407" t="s">
        <v>30670</v>
      </c>
      <c r="C19342" s="408">
        <v>0</v>
      </c>
      <c r="D19342" s="408">
        <v>0.29599999999999999</v>
      </c>
      <c r="E19342" s="408">
        <v>0.29599999999999999</v>
      </c>
      <c r="F19342" s="409">
        <v>45215.556307870371</v>
      </c>
      <c r="G19342" s="408">
        <v>0</v>
      </c>
    </row>
    <row r="19343" spans="1:7" ht="15" x14ac:dyDescent="0.2">
      <c r="A19343" s="407" t="s">
        <v>30671</v>
      </c>
      <c r="B19343" s="407" t="s">
        <v>30672</v>
      </c>
      <c r="C19343" s="408">
        <v>0</v>
      </c>
      <c r="D19343" s="408">
        <v>2.1922000000000001</v>
      </c>
      <c r="E19343" s="408">
        <v>2.1922000000000001</v>
      </c>
      <c r="F19343" s="409">
        <v>45215.522476851853</v>
      </c>
      <c r="G19343" s="408">
        <v>0</v>
      </c>
    </row>
    <row r="19344" spans="1:7" ht="15" x14ac:dyDescent="0.2">
      <c r="A19344" s="407" t="s">
        <v>30673</v>
      </c>
      <c r="B19344" s="407" t="s">
        <v>30674</v>
      </c>
      <c r="C19344" s="408">
        <v>0</v>
      </c>
      <c r="D19344" s="408">
        <v>0.27</v>
      </c>
      <c r="E19344" s="408">
        <v>0.27</v>
      </c>
      <c r="F19344" s="409">
        <v>45215.553611111114</v>
      </c>
      <c r="G19344" s="408">
        <v>0</v>
      </c>
    </row>
    <row r="19345" spans="1:7" ht="15" x14ac:dyDescent="0.2">
      <c r="A19345" s="407" t="s">
        <v>30675</v>
      </c>
      <c r="B19345" s="407" t="s">
        <v>30676</v>
      </c>
      <c r="C19345" s="408">
        <v>0</v>
      </c>
      <c r="D19345" s="408">
        <v>0.26600000000000001</v>
      </c>
      <c r="E19345" s="408">
        <v>0.26600000000000001</v>
      </c>
      <c r="F19345" s="409">
        <v>45770.663935185185</v>
      </c>
      <c r="G19345" s="408">
        <v>0</v>
      </c>
    </row>
    <row r="19346" spans="1:7" ht="15" x14ac:dyDescent="0.2">
      <c r="A19346" s="407" t="s">
        <v>30677</v>
      </c>
      <c r="B19346" s="407" t="s">
        <v>30678</v>
      </c>
      <c r="C19346" s="408">
        <v>0</v>
      </c>
      <c r="D19346" s="408">
        <v>7.85</v>
      </c>
      <c r="E19346" s="408">
        <v>7.85</v>
      </c>
      <c r="F19346" s="409">
        <v>45090.315706018519</v>
      </c>
      <c r="G19346" s="408">
        <v>0</v>
      </c>
    </row>
    <row r="19347" spans="1:7" ht="15" x14ac:dyDescent="0.2">
      <c r="A19347" s="407" t="s">
        <v>33456</v>
      </c>
      <c r="B19347" s="407" t="s">
        <v>33457</v>
      </c>
      <c r="C19347" s="408">
        <v>0</v>
      </c>
      <c r="D19347" s="408">
        <v>2.36</v>
      </c>
      <c r="E19347" s="408">
        <v>2.36</v>
      </c>
      <c r="F19347" s="409">
        <v>45882.504942129628</v>
      </c>
      <c r="G19347" s="408">
        <v>48.73</v>
      </c>
    </row>
    <row r="19348" spans="1:7" ht="15" x14ac:dyDescent="0.2">
      <c r="A19348" s="407" t="s">
        <v>33458</v>
      </c>
      <c r="B19348" s="407" t="s">
        <v>33457</v>
      </c>
      <c r="C19348" s="408">
        <v>0</v>
      </c>
      <c r="D19348" s="408">
        <v>1.36</v>
      </c>
      <c r="E19348" s="408">
        <v>1.36</v>
      </c>
      <c r="F19348" s="409">
        <v>45882.504791666666</v>
      </c>
      <c r="G19348" s="408">
        <v>48.76</v>
      </c>
    </row>
    <row r="19349" spans="1:7" ht="15" x14ac:dyDescent="0.2">
      <c r="A19349" s="407" t="s">
        <v>30679</v>
      </c>
      <c r="B19349" s="407" t="s">
        <v>30680</v>
      </c>
      <c r="C19349" s="408">
        <v>0</v>
      </c>
      <c r="D19349" s="408">
        <v>58.08</v>
      </c>
      <c r="E19349" s="408">
        <v>58.08</v>
      </c>
      <c r="F19349" s="409">
        <v>44981.374502314815</v>
      </c>
      <c r="G19349" s="408">
        <v>0</v>
      </c>
    </row>
    <row r="19350" spans="1:7" ht="15" x14ac:dyDescent="0.25">
      <c r="A19350" s="407" t="s">
        <v>30681</v>
      </c>
      <c r="B19350" s="407" t="s">
        <v>30682</v>
      </c>
      <c r="C19350" s="406"/>
      <c r="D19350" s="408">
        <v>25.76</v>
      </c>
      <c r="E19350" s="408">
        <v>25.76</v>
      </c>
      <c r="F19350" s="409">
        <v>44984.482638888891</v>
      </c>
      <c r="G19350" s="408">
        <v>0</v>
      </c>
    </row>
    <row r="19351" spans="1:7" ht="15" x14ac:dyDescent="0.2">
      <c r="A19351" s="407" t="s">
        <v>30683</v>
      </c>
      <c r="B19351" s="407" t="s">
        <v>30684</v>
      </c>
      <c r="C19351" s="408">
        <v>0</v>
      </c>
      <c r="D19351" s="408">
        <v>0.92100000000000004</v>
      </c>
      <c r="E19351" s="408">
        <v>0.92100000000000004</v>
      </c>
      <c r="F19351" s="409">
        <v>44994.514537037037</v>
      </c>
      <c r="G19351" s="408">
        <v>0</v>
      </c>
    </row>
    <row r="19352" spans="1:7" ht="15" x14ac:dyDescent="0.2">
      <c r="A19352" s="407" t="s">
        <v>30685</v>
      </c>
      <c r="B19352" s="407" t="s">
        <v>30686</v>
      </c>
      <c r="C19352" s="408">
        <v>0</v>
      </c>
      <c r="D19352" s="408">
        <v>2.96</v>
      </c>
      <c r="E19352" s="408">
        <v>2.96</v>
      </c>
      <c r="F19352" s="409">
        <v>45826.626168981478</v>
      </c>
      <c r="G19352" s="408">
        <v>50</v>
      </c>
    </row>
    <row r="19353" spans="1:7" ht="15" x14ac:dyDescent="0.2">
      <c r="A19353" s="407" t="s">
        <v>30687</v>
      </c>
      <c r="B19353" s="407" t="s">
        <v>30688</v>
      </c>
      <c r="C19353" s="408">
        <v>0</v>
      </c>
      <c r="D19353" s="408">
        <v>2.16</v>
      </c>
      <c r="E19353" s="408">
        <v>2.16</v>
      </c>
      <c r="F19353" s="409">
        <v>45826.604803240742</v>
      </c>
      <c r="G19353" s="408">
        <v>56</v>
      </c>
    </row>
    <row r="19354" spans="1:7" ht="15" x14ac:dyDescent="0.2">
      <c r="A19354" s="407" t="s">
        <v>30689</v>
      </c>
      <c r="B19354" s="407" t="s">
        <v>30690</v>
      </c>
      <c r="C19354" s="408">
        <v>0</v>
      </c>
      <c r="D19354" s="408">
        <v>7.16</v>
      </c>
      <c r="E19354" s="408">
        <v>7.16</v>
      </c>
      <c r="F19354" s="409">
        <v>45723.464930555558</v>
      </c>
      <c r="G19354" s="408">
        <v>0</v>
      </c>
    </row>
    <row r="19355" spans="1:7" ht="15" x14ac:dyDescent="0.2">
      <c r="A19355" s="407" t="s">
        <v>30691</v>
      </c>
      <c r="B19355" s="407" t="s">
        <v>30692</v>
      </c>
      <c r="C19355" s="408">
        <v>0</v>
      </c>
      <c r="D19355" s="408">
        <v>3.5</v>
      </c>
      <c r="E19355" s="408">
        <v>3.5</v>
      </c>
      <c r="F19355" s="409">
        <v>45814.648611111108</v>
      </c>
      <c r="G19355" s="408">
        <v>320</v>
      </c>
    </row>
    <row r="19356" spans="1:7" ht="15" x14ac:dyDescent="0.2">
      <c r="A19356" s="407" t="s">
        <v>30693</v>
      </c>
      <c r="B19356" s="407" t="s">
        <v>30694</v>
      </c>
      <c r="C19356" s="408">
        <v>0</v>
      </c>
      <c r="D19356" s="408">
        <v>3.11</v>
      </c>
      <c r="E19356" s="408">
        <v>3.11</v>
      </c>
      <c r="F19356" s="409">
        <v>45723.464479166665</v>
      </c>
      <c r="G19356" s="408">
        <v>22</v>
      </c>
    </row>
    <row r="19357" spans="1:7" ht="15" x14ac:dyDescent="0.2">
      <c r="A19357" s="407" t="s">
        <v>30695</v>
      </c>
      <c r="B19357" s="407" t="s">
        <v>30696</v>
      </c>
      <c r="C19357" s="408">
        <v>0</v>
      </c>
      <c r="D19357" s="408">
        <v>0.34699999999999998</v>
      </c>
      <c r="E19357" s="408">
        <v>0.34699999999999998</v>
      </c>
      <c r="F19357" s="409">
        <v>45364.425995370373</v>
      </c>
      <c r="G19357" s="408">
        <v>0</v>
      </c>
    </row>
    <row r="19358" spans="1:7" ht="15" x14ac:dyDescent="0.2">
      <c r="A19358" s="407" t="s">
        <v>30697</v>
      </c>
      <c r="B19358" s="407" t="s">
        <v>30698</v>
      </c>
      <c r="C19358" s="408">
        <v>0</v>
      </c>
      <c r="D19358" s="408">
        <v>5.0923333333333334</v>
      </c>
      <c r="E19358" s="408">
        <v>5.0923333333333334</v>
      </c>
      <c r="F19358" s="409">
        <v>45215.518842592595</v>
      </c>
      <c r="G19358" s="408">
        <v>0</v>
      </c>
    </row>
    <row r="19359" spans="1:7" ht="15" x14ac:dyDescent="0.2">
      <c r="A19359" s="407" t="s">
        <v>30699</v>
      </c>
      <c r="B19359" s="407" t="s">
        <v>30700</v>
      </c>
      <c r="C19359" s="408">
        <v>0</v>
      </c>
      <c r="D19359" s="408">
        <v>0.34699999999999998</v>
      </c>
      <c r="E19359" s="408">
        <v>0.34699999999999998</v>
      </c>
      <c r="F19359" s="409">
        <v>45215.519004629627</v>
      </c>
      <c r="G19359" s="408">
        <v>0</v>
      </c>
    </row>
    <row r="19360" spans="1:7" ht="15" x14ac:dyDescent="0.2">
      <c r="A19360" s="407" t="s">
        <v>30701</v>
      </c>
      <c r="B19360" s="407" t="s">
        <v>30702</v>
      </c>
      <c r="C19360" s="408">
        <v>0</v>
      </c>
      <c r="D19360" s="408">
        <v>3.17</v>
      </c>
      <c r="E19360" s="408">
        <v>3.17</v>
      </c>
      <c r="F19360" s="409">
        <v>45723.464675925927</v>
      </c>
      <c r="G19360" s="408">
        <v>0</v>
      </c>
    </row>
    <row r="19361" spans="1:7" ht="15" x14ac:dyDescent="0.2">
      <c r="A19361" s="407" t="s">
        <v>30703</v>
      </c>
      <c r="B19361" s="407" t="s">
        <v>30704</v>
      </c>
      <c r="C19361" s="408">
        <v>0</v>
      </c>
      <c r="D19361" s="408">
        <v>0.20599999999999999</v>
      </c>
      <c r="E19361" s="408">
        <v>0.20599999999999999</v>
      </c>
      <c r="F19361" s="409">
        <v>45215.519768518519</v>
      </c>
      <c r="G19361" s="408">
        <v>0</v>
      </c>
    </row>
    <row r="19362" spans="1:7" ht="15" x14ac:dyDescent="0.2">
      <c r="A19362" s="407" t="s">
        <v>30705</v>
      </c>
      <c r="B19362" s="407" t="s">
        <v>30706</v>
      </c>
      <c r="C19362" s="408">
        <v>0</v>
      </c>
      <c r="D19362" s="408">
        <v>1.77</v>
      </c>
      <c r="E19362" s="408">
        <v>1.77</v>
      </c>
      <c r="F19362" s="409">
        <v>45826.652199074073</v>
      </c>
      <c r="G19362" s="408">
        <v>76</v>
      </c>
    </row>
    <row r="19363" spans="1:7" ht="15" x14ac:dyDescent="0.2">
      <c r="A19363" s="407" t="s">
        <v>30707</v>
      </c>
      <c r="B19363" s="407" t="s">
        <v>30708</v>
      </c>
      <c r="C19363" s="408">
        <v>0</v>
      </c>
      <c r="D19363" s="408">
        <v>1.44</v>
      </c>
      <c r="E19363" s="408">
        <v>1.44</v>
      </c>
      <c r="F19363" s="409">
        <v>45587.34584490741</v>
      </c>
      <c r="G19363" s="408">
        <v>0</v>
      </c>
    </row>
    <row r="19364" spans="1:7" ht="15" x14ac:dyDescent="0.2">
      <c r="A19364" s="407" t="s">
        <v>30709</v>
      </c>
      <c r="B19364" s="407" t="s">
        <v>30710</v>
      </c>
      <c r="C19364" s="408">
        <v>0</v>
      </c>
      <c r="D19364" s="408">
        <v>4.3499999999999996</v>
      </c>
      <c r="E19364" s="408">
        <v>4.3499999999999996</v>
      </c>
      <c r="F19364" s="409">
        <v>45215.523958333331</v>
      </c>
      <c r="G19364" s="408">
        <v>0</v>
      </c>
    </row>
    <row r="19365" spans="1:7" ht="15" x14ac:dyDescent="0.2">
      <c r="A19365" s="407" t="s">
        <v>30711</v>
      </c>
      <c r="B19365" s="407" t="s">
        <v>30712</v>
      </c>
      <c r="C19365" s="408">
        <v>0</v>
      </c>
      <c r="D19365" s="408">
        <v>0.157</v>
      </c>
      <c r="E19365" s="408">
        <v>0.157</v>
      </c>
      <c r="F19365" s="409">
        <v>45412.649085648147</v>
      </c>
      <c r="G19365" s="408">
        <v>0</v>
      </c>
    </row>
    <row r="19366" spans="1:7" ht="15" x14ac:dyDescent="0.2">
      <c r="A19366" s="407" t="s">
        <v>30713</v>
      </c>
      <c r="B19366" s="407" t="s">
        <v>30714</v>
      </c>
      <c r="C19366" s="408">
        <v>0</v>
      </c>
      <c r="D19366" s="408">
        <v>0.13800000000000001</v>
      </c>
      <c r="E19366" s="408">
        <v>0.13800000000000001</v>
      </c>
      <c r="F19366" s="409">
        <v>45412.649710648147</v>
      </c>
      <c r="G19366" s="408">
        <v>0</v>
      </c>
    </row>
    <row r="19367" spans="1:7" ht="15" x14ac:dyDescent="0.2">
      <c r="A19367" s="407" t="s">
        <v>30715</v>
      </c>
      <c r="B19367" s="407" t="s">
        <v>30716</v>
      </c>
      <c r="C19367" s="408">
        <v>0</v>
      </c>
      <c r="D19367" s="408">
        <v>2.08</v>
      </c>
      <c r="E19367" s="408">
        <v>2.08</v>
      </c>
      <c r="F19367" s="409">
        <v>45770.664479166669</v>
      </c>
      <c r="G19367" s="408">
        <v>0</v>
      </c>
    </row>
    <row r="19368" spans="1:7" ht="15" x14ac:dyDescent="0.2">
      <c r="A19368" s="407" t="s">
        <v>30717</v>
      </c>
      <c r="B19368" s="407" t="s">
        <v>30718</v>
      </c>
      <c r="C19368" s="408">
        <v>0</v>
      </c>
      <c r="D19368" s="408">
        <v>2.3E-2</v>
      </c>
      <c r="E19368" s="408">
        <v>2.3E-2</v>
      </c>
      <c r="F19368" s="409">
        <v>45215.547534722224</v>
      </c>
      <c r="G19368" s="408">
        <v>0</v>
      </c>
    </row>
    <row r="19369" spans="1:7" ht="15" x14ac:dyDescent="0.2">
      <c r="A19369" s="407" t="s">
        <v>30719</v>
      </c>
      <c r="B19369" s="407" t="s">
        <v>30720</v>
      </c>
      <c r="C19369" s="408">
        <v>0</v>
      </c>
      <c r="D19369" s="408">
        <v>2.5499999999999998E-2</v>
      </c>
      <c r="E19369" s="408">
        <v>2.5499999999999998E-2</v>
      </c>
      <c r="F19369" s="409">
        <v>45215.548437500001</v>
      </c>
      <c r="G19369" s="408">
        <v>0</v>
      </c>
    </row>
    <row r="19370" spans="1:7" ht="15" x14ac:dyDescent="0.2">
      <c r="A19370" s="407" t="s">
        <v>30721</v>
      </c>
      <c r="B19370" s="407" t="s">
        <v>30722</v>
      </c>
      <c r="C19370" s="408">
        <v>0</v>
      </c>
      <c r="D19370" s="408">
        <v>3.4000000000000002E-2</v>
      </c>
      <c r="E19370" s="408">
        <v>3.4000000000000002E-2</v>
      </c>
      <c r="F19370" s="409">
        <v>45215.549166666664</v>
      </c>
      <c r="G19370" s="408">
        <v>0</v>
      </c>
    </row>
    <row r="19371" spans="1:7" ht="15" x14ac:dyDescent="0.2">
      <c r="A19371" s="407" t="s">
        <v>30723</v>
      </c>
      <c r="B19371" s="407" t="s">
        <v>30724</v>
      </c>
      <c r="C19371" s="408">
        <v>0</v>
      </c>
      <c r="D19371" s="408">
        <v>0.78500000000000003</v>
      </c>
      <c r="E19371" s="408">
        <v>0.78500000000000003</v>
      </c>
      <c r="F19371" s="409">
        <v>45215.571863425925</v>
      </c>
      <c r="G19371" s="408">
        <v>0</v>
      </c>
    </row>
    <row r="19372" spans="1:7" ht="15" x14ac:dyDescent="0.2">
      <c r="A19372" s="407" t="s">
        <v>30725</v>
      </c>
      <c r="B19372" s="407" t="s">
        <v>30726</v>
      </c>
      <c r="C19372" s="408">
        <v>0</v>
      </c>
      <c r="D19372" s="408">
        <v>0.125</v>
      </c>
      <c r="E19372" s="408">
        <v>0.125</v>
      </c>
      <c r="F19372" s="409">
        <v>45215.576770833337</v>
      </c>
      <c r="G19372" s="408">
        <v>0</v>
      </c>
    </row>
    <row r="19373" spans="1:7" ht="15" x14ac:dyDescent="0.2">
      <c r="A19373" s="407" t="s">
        <v>30727</v>
      </c>
      <c r="B19373" s="407" t="s">
        <v>30728</v>
      </c>
      <c r="C19373" s="408">
        <v>0</v>
      </c>
      <c r="D19373" s="408">
        <v>0.14599999999999999</v>
      </c>
      <c r="E19373" s="408">
        <v>0.14599999999999999</v>
      </c>
      <c r="F19373" s="409">
        <v>45215.578275462962</v>
      </c>
      <c r="G19373" s="408">
        <v>0</v>
      </c>
    </row>
    <row r="19374" spans="1:7" ht="15" x14ac:dyDescent="0.2">
      <c r="A19374" s="407" t="s">
        <v>30729</v>
      </c>
      <c r="B19374" s="407" t="s">
        <v>30730</v>
      </c>
      <c r="C19374" s="408">
        <v>0</v>
      </c>
      <c r="D19374" s="408">
        <v>3.5519230769230767</v>
      </c>
      <c r="E19374" s="408">
        <v>3.5519230769230767</v>
      </c>
      <c r="F19374" s="409">
        <v>45796.595613425925</v>
      </c>
      <c r="G19374" s="408">
        <v>0</v>
      </c>
    </row>
    <row r="19375" spans="1:7" ht="15" x14ac:dyDescent="0.2">
      <c r="A19375" s="407" t="s">
        <v>30731</v>
      </c>
      <c r="B19375" s="407" t="s">
        <v>30732</v>
      </c>
      <c r="C19375" s="408">
        <v>0</v>
      </c>
      <c r="D19375" s="408">
        <v>0.23100000000000001</v>
      </c>
      <c r="E19375" s="408">
        <v>0.23100000000000001</v>
      </c>
      <c r="F19375" s="409">
        <v>45215.525034722225</v>
      </c>
      <c r="G19375" s="408">
        <v>0</v>
      </c>
    </row>
    <row r="19376" spans="1:7" ht="15" x14ac:dyDescent="0.25">
      <c r="A19376" s="407" t="s">
        <v>39358</v>
      </c>
      <c r="B19376" s="407" t="s">
        <v>39359</v>
      </c>
      <c r="C19376" s="406"/>
      <c r="D19376" s="408">
        <v>75</v>
      </c>
      <c r="E19376" s="408">
        <v>75</v>
      </c>
      <c r="F19376" s="409">
        <v>44600.270451388889</v>
      </c>
      <c r="G19376" s="408">
        <v>0</v>
      </c>
    </row>
    <row r="19377" spans="1:7" ht="15" x14ac:dyDescent="0.25">
      <c r="A19377" s="407" t="s">
        <v>30733</v>
      </c>
      <c r="B19377" s="407" t="s">
        <v>30734</v>
      </c>
      <c r="C19377" s="406"/>
      <c r="D19377" s="408">
        <v>0.1</v>
      </c>
      <c r="E19377" s="408">
        <v>0.1</v>
      </c>
      <c r="F19377" s="409">
        <v>43088.637650462966</v>
      </c>
      <c r="G19377" s="408">
        <v>0</v>
      </c>
    </row>
    <row r="19378" spans="1:7" ht="15" x14ac:dyDescent="0.25">
      <c r="A19378" s="407" t="s">
        <v>30735</v>
      </c>
      <c r="B19378" s="407" t="s">
        <v>30736</v>
      </c>
      <c r="C19378" s="406"/>
      <c r="D19378" s="408">
        <v>0.111</v>
      </c>
      <c r="E19378" s="408">
        <v>0.111</v>
      </c>
      <c r="F19378" s="409">
        <v>43088.638275462959</v>
      </c>
      <c r="G19378" s="408">
        <v>0</v>
      </c>
    </row>
    <row r="19379" spans="1:7" ht="15" x14ac:dyDescent="0.25">
      <c r="A19379" s="407" t="s">
        <v>30737</v>
      </c>
      <c r="B19379" s="407" t="s">
        <v>30738</v>
      </c>
      <c r="C19379" s="406"/>
      <c r="D19379" s="408">
        <v>31.24</v>
      </c>
      <c r="E19379" s="408">
        <v>31.24</v>
      </c>
      <c r="F19379" s="409">
        <v>43032.67769675926</v>
      </c>
      <c r="G19379" s="408">
        <v>0</v>
      </c>
    </row>
    <row r="19380" spans="1:7" ht="15" x14ac:dyDescent="0.2">
      <c r="A19380" s="407" t="s">
        <v>30739</v>
      </c>
      <c r="B19380" s="407" t="s">
        <v>30740</v>
      </c>
      <c r="C19380" s="408">
        <v>0</v>
      </c>
      <c r="D19380" s="408">
        <v>3.1619999999999999</v>
      </c>
      <c r="E19380" s="408">
        <v>3.1619999999999999</v>
      </c>
      <c r="F19380" s="409">
        <v>44978.488379629627</v>
      </c>
      <c r="G19380" s="408">
        <v>0</v>
      </c>
    </row>
    <row r="19381" spans="1:7" ht="15" x14ac:dyDescent="0.2">
      <c r="A19381" s="407" t="s">
        <v>30741</v>
      </c>
      <c r="B19381" s="407" t="s">
        <v>30742</v>
      </c>
      <c r="C19381" s="408">
        <v>0</v>
      </c>
      <c r="D19381" s="408">
        <v>4.59</v>
      </c>
      <c r="E19381" s="408">
        <v>4.59</v>
      </c>
      <c r="F19381" s="409">
        <v>44872.371898148151</v>
      </c>
      <c r="G19381" s="408">
        <v>0</v>
      </c>
    </row>
    <row r="19382" spans="1:7" ht="15" x14ac:dyDescent="0.2">
      <c r="A19382" s="407" t="s">
        <v>39360</v>
      </c>
      <c r="B19382" s="407" t="s">
        <v>39361</v>
      </c>
      <c r="C19382" s="408">
        <v>0</v>
      </c>
      <c r="D19382" s="408">
        <v>3.38</v>
      </c>
      <c r="E19382" s="408">
        <v>3.38</v>
      </c>
      <c r="F19382" s="409">
        <v>43347.485439814816</v>
      </c>
      <c r="G19382" s="408">
        <v>0</v>
      </c>
    </row>
    <row r="19383" spans="1:7" ht="15" x14ac:dyDescent="0.2">
      <c r="A19383" s="407" t="s">
        <v>30743</v>
      </c>
      <c r="B19383" s="407" t="s">
        <v>30744</v>
      </c>
      <c r="C19383" s="408">
        <v>0</v>
      </c>
      <c r="D19383" s="408">
        <v>3.45</v>
      </c>
      <c r="E19383" s="408">
        <v>3.45</v>
      </c>
      <c r="F19383" s="409">
        <v>44881.493773148148</v>
      </c>
      <c r="G19383" s="408">
        <v>0</v>
      </c>
    </row>
    <row r="19384" spans="1:7" ht="15" x14ac:dyDescent="0.25">
      <c r="A19384" s="407" t="s">
        <v>30745</v>
      </c>
      <c r="B19384" s="407" t="s">
        <v>30746</v>
      </c>
      <c r="C19384" s="406"/>
      <c r="D19384" s="408">
        <v>5.27</v>
      </c>
      <c r="E19384" s="408">
        <v>5.27</v>
      </c>
      <c r="F19384" s="409">
        <v>43032.677766203706</v>
      </c>
      <c r="G19384" s="408">
        <v>0</v>
      </c>
    </row>
    <row r="19385" spans="1:7" ht="15" x14ac:dyDescent="0.25">
      <c r="A19385" s="407" t="s">
        <v>30747</v>
      </c>
      <c r="B19385" s="407" t="s">
        <v>30748</v>
      </c>
      <c r="C19385" s="406"/>
      <c r="D19385" s="408">
        <v>17.68</v>
      </c>
      <c r="E19385" s="408">
        <v>17.68</v>
      </c>
      <c r="F19385" s="409">
        <v>43032.677777777775</v>
      </c>
      <c r="G19385" s="408">
        <v>0</v>
      </c>
    </row>
    <row r="19386" spans="1:7" ht="15" x14ac:dyDescent="0.2">
      <c r="A19386" s="407" t="s">
        <v>30749</v>
      </c>
      <c r="B19386" s="407" t="s">
        <v>30750</v>
      </c>
      <c r="C19386" s="408">
        <v>0</v>
      </c>
      <c r="D19386" s="408">
        <v>9.18</v>
      </c>
      <c r="E19386" s="408">
        <v>9.18</v>
      </c>
      <c r="F19386" s="409">
        <v>43032.677789351852</v>
      </c>
      <c r="G19386" s="408">
        <v>0</v>
      </c>
    </row>
    <row r="19387" spans="1:7" ht="15" x14ac:dyDescent="0.25">
      <c r="A19387" s="407" t="s">
        <v>30751</v>
      </c>
      <c r="B19387" s="407" t="s">
        <v>30752</v>
      </c>
      <c r="C19387" s="406"/>
      <c r="D19387" s="408">
        <v>15.91</v>
      </c>
      <c r="E19387" s="408">
        <v>15.91</v>
      </c>
      <c r="F19387" s="409">
        <v>43032.677800925929</v>
      </c>
      <c r="G19387" s="408">
        <v>0</v>
      </c>
    </row>
    <row r="19388" spans="1:7" ht="15" x14ac:dyDescent="0.2">
      <c r="A19388" s="407" t="s">
        <v>30753</v>
      </c>
      <c r="B19388" s="407" t="s">
        <v>30754</v>
      </c>
      <c r="C19388" s="408">
        <v>0</v>
      </c>
      <c r="D19388" s="408">
        <v>15.49</v>
      </c>
      <c r="E19388" s="408">
        <v>15.49</v>
      </c>
      <c r="F19388" s="409">
        <v>43306.676412037035</v>
      </c>
      <c r="G19388" s="408">
        <v>0</v>
      </c>
    </row>
    <row r="19389" spans="1:7" ht="15" x14ac:dyDescent="0.25">
      <c r="A19389" s="407" t="s">
        <v>39362</v>
      </c>
      <c r="B19389" s="407" t="s">
        <v>39363</v>
      </c>
      <c r="C19389" s="406"/>
      <c r="D19389" s="408">
        <v>13.06</v>
      </c>
      <c r="E19389" s="408">
        <v>13.06</v>
      </c>
      <c r="F19389" s="409">
        <v>43333.690439814818</v>
      </c>
      <c r="G19389" s="408">
        <v>0</v>
      </c>
    </row>
    <row r="19390" spans="1:7" ht="15" x14ac:dyDescent="0.25">
      <c r="A19390" s="407" t="s">
        <v>30755</v>
      </c>
      <c r="B19390" s="407" t="s">
        <v>30756</v>
      </c>
      <c r="C19390" s="406"/>
      <c r="D19390" s="408">
        <v>17.21</v>
      </c>
      <c r="E19390" s="408">
        <v>17.21</v>
      </c>
      <c r="F19390" s="409">
        <v>44517.582638888889</v>
      </c>
      <c r="G19390" s="408">
        <v>0</v>
      </c>
    </row>
    <row r="19391" spans="1:7" ht="15" x14ac:dyDescent="0.25">
      <c r="A19391" s="407" t="s">
        <v>30757</v>
      </c>
      <c r="B19391" s="407" t="s">
        <v>30758</v>
      </c>
      <c r="C19391" s="406"/>
      <c r="D19391" s="408">
        <v>4.72</v>
      </c>
      <c r="E19391" s="408">
        <v>4.72</v>
      </c>
      <c r="F19391" s="409">
        <v>43032.677858796298</v>
      </c>
      <c r="G19391" s="408">
        <v>0</v>
      </c>
    </row>
    <row r="19392" spans="1:7" ht="15" x14ac:dyDescent="0.2">
      <c r="A19392" s="407" t="s">
        <v>30759</v>
      </c>
      <c r="B19392" s="407" t="s">
        <v>30760</v>
      </c>
      <c r="C19392" s="408">
        <v>0</v>
      </c>
      <c r="D19392" s="408">
        <v>3.08</v>
      </c>
      <c r="E19392" s="408">
        <v>3.08</v>
      </c>
      <c r="F19392" s="409">
        <v>45754.587604166663</v>
      </c>
      <c r="G19392" s="408">
        <v>12</v>
      </c>
    </row>
    <row r="19393" spans="1:7" ht="15" x14ac:dyDescent="0.2">
      <c r="A19393" s="407" t="s">
        <v>30761</v>
      </c>
      <c r="B19393" s="407" t="s">
        <v>30762</v>
      </c>
      <c r="C19393" s="408">
        <v>0</v>
      </c>
      <c r="D19393" s="408">
        <v>2.4</v>
      </c>
      <c r="E19393" s="408">
        <v>2.4</v>
      </c>
      <c r="F19393" s="409">
        <v>44859.419398148151</v>
      </c>
      <c r="G19393" s="408">
        <v>0</v>
      </c>
    </row>
    <row r="19394" spans="1:7" ht="15" x14ac:dyDescent="0.2">
      <c r="A19394" s="407" t="s">
        <v>30763</v>
      </c>
      <c r="B19394" s="407" t="s">
        <v>30764</v>
      </c>
      <c r="C19394" s="408">
        <v>0</v>
      </c>
      <c r="D19394" s="408">
        <v>12.6</v>
      </c>
      <c r="E19394" s="408">
        <v>12.6</v>
      </c>
      <c r="F19394" s="409">
        <v>44526.466469907406</v>
      </c>
      <c r="G19394" s="408">
        <v>0</v>
      </c>
    </row>
    <row r="19395" spans="1:7" ht="15" x14ac:dyDescent="0.25">
      <c r="A19395" s="407" t="s">
        <v>30765</v>
      </c>
      <c r="B19395" s="407" t="s">
        <v>30766</v>
      </c>
      <c r="C19395" s="406"/>
      <c r="D19395" s="408">
        <v>327.35000000000002</v>
      </c>
      <c r="E19395" s="408">
        <v>327.35000000000002</v>
      </c>
      <c r="F19395" s="409">
        <v>43032.677905092591</v>
      </c>
      <c r="G19395" s="408">
        <v>0</v>
      </c>
    </row>
    <row r="19396" spans="1:7" ht="15" x14ac:dyDescent="0.2">
      <c r="A19396" s="407" t="s">
        <v>30767</v>
      </c>
      <c r="B19396" s="407" t="s">
        <v>30768</v>
      </c>
      <c r="C19396" s="408">
        <v>0</v>
      </c>
      <c r="D19396" s="408">
        <v>13.5</v>
      </c>
      <c r="E19396" s="408">
        <v>13.5</v>
      </c>
      <c r="F19396" s="409">
        <v>44526.473599537036</v>
      </c>
      <c r="G19396" s="408">
        <v>0</v>
      </c>
    </row>
    <row r="19397" spans="1:7" ht="15" x14ac:dyDescent="0.2">
      <c r="A19397" s="407" t="s">
        <v>30769</v>
      </c>
      <c r="B19397" s="407" t="s">
        <v>30770</v>
      </c>
      <c r="C19397" s="408">
        <v>0</v>
      </c>
      <c r="D19397" s="408">
        <v>7</v>
      </c>
      <c r="E19397" s="408">
        <v>7</v>
      </c>
      <c r="F19397" s="409">
        <v>45174.354189814818</v>
      </c>
      <c r="G19397" s="408">
        <v>0</v>
      </c>
    </row>
    <row r="19398" spans="1:7" ht="15" x14ac:dyDescent="0.2">
      <c r="A19398" s="407" t="s">
        <v>30771</v>
      </c>
      <c r="B19398" s="407" t="s">
        <v>30772</v>
      </c>
      <c r="C19398" s="408">
        <v>0</v>
      </c>
      <c r="D19398" s="408">
        <v>8.61</v>
      </c>
      <c r="E19398" s="408">
        <v>8.61</v>
      </c>
      <c r="F19398" s="409">
        <v>43032.678043981483</v>
      </c>
      <c r="G19398" s="408">
        <v>0</v>
      </c>
    </row>
    <row r="19399" spans="1:7" ht="15" x14ac:dyDescent="0.2">
      <c r="A19399" s="407" t="s">
        <v>30773</v>
      </c>
      <c r="B19399" s="407" t="s">
        <v>30774</v>
      </c>
      <c r="C19399" s="408">
        <v>0</v>
      </c>
      <c r="D19399" s="408">
        <v>5.54</v>
      </c>
      <c r="E19399" s="408">
        <v>5.54</v>
      </c>
      <c r="F19399" s="409">
        <v>45901.443726851852</v>
      </c>
      <c r="G19399" s="408">
        <v>0</v>
      </c>
    </row>
    <row r="19400" spans="1:7" ht="15" x14ac:dyDescent="0.2">
      <c r="A19400" s="407" t="s">
        <v>30775</v>
      </c>
      <c r="B19400" s="407" t="s">
        <v>30776</v>
      </c>
      <c r="C19400" s="408">
        <v>0</v>
      </c>
      <c r="D19400" s="408">
        <v>0.32</v>
      </c>
      <c r="E19400" s="408">
        <v>0.32</v>
      </c>
      <c r="F19400" s="409">
        <v>45209.334074074075</v>
      </c>
      <c r="G19400" s="408">
        <v>0</v>
      </c>
    </row>
    <row r="19401" spans="1:7" ht="15" x14ac:dyDescent="0.2">
      <c r="A19401" s="407" t="s">
        <v>30777</v>
      </c>
      <c r="B19401" s="407" t="s">
        <v>30778</v>
      </c>
      <c r="C19401" s="408">
        <v>0</v>
      </c>
      <c r="D19401" s="408">
        <v>0.94</v>
      </c>
      <c r="E19401" s="408">
        <v>0.94</v>
      </c>
      <c r="F19401" s="409">
        <v>43847.520879629628</v>
      </c>
      <c r="G19401" s="408">
        <v>20</v>
      </c>
    </row>
    <row r="19402" spans="1:7" ht="15" x14ac:dyDescent="0.2">
      <c r="A19402" s="407" t="s">
        <v>30779</v>
      </c>
      <c r="B19402" s="407" t="s">
        <v>30780</v>
      </c>
      <c r="C19402" s="408">
        <v>0</v>
      </c>
      <c r="D19402" s="408">
        <v>2.29</v>
      </c>
      <c r="E19402" s="408">
        <v>2.29</v>
      </c>
      <c r="F19402" s="409">
        <v>45688.337800925925</v>
      </c>
      <c r="G19402" s="408">
        <v>0</v>
      </c>
    </row>
    <row r="19403" spans="1:7" ht="15" x14ac:dyDescent="0.2">
      <c r="A19403" s="407" t="s">
        <v>30781</v>
      </c>
      <c r="B19403" s="407" t="s">
        <v>34202</v>
      </c>
      <c r="C19403" s="408">
        <v>0</v>
      </c>
      <c r="D19403" s="408">
        <v>1.3165337845829432</v>
      </c>
      <c r="E19403" s="408">
        <v>1.3165337845829432</v>
      </c>
      <c r="F19403" s="409">
        <v>45421.960613425923</v>
      </c>
      <c r="G19403" s="408">
        <v>3</v>
      </c>
    </row>
    <row r="19404" spans="1:7" ht="15" x14ac:dyDescent="0.25">
      <c r="A19404" s="407" t="s">
        <v>30782</v>
      </c>
      <c r="B19404" s="407" t="s">
        <v>30783</v>
      </c>
      <c r="C19404" s="406"/>
      <c r="D19404" s="408">
        <v>23.33</v>
      </c>
      <c r="E19404" s="408">
        <v>23.33</v>
      </c>
      <c r="F19404" s="409">
        <v>44526.489085648151</v>
      </c>
      <c r="G19404" s="408">
        <v>0</v>
      </c>
    </row>
    <row r="19405" spans="1:7" ht="15" x14ac:dyDescent="0.2">
      <c r="A19405" s="407" t="s">
        <v>30784</v>
      </c>
      <c r="B19405" s="407" t="s">
        <v>30785</v>
      </c>
      <c r="C19405" s="408">
        <v>0</v>
      </c>
      <c r="D19405" s="408">
        <v>1.18</v>
      </c>
      <c r="E19405" s="408">
        <v>1.18</v>
      </c>
      <c r="F19405" s="409">
        <v>45209.396064814813</v>
      </c>
      <c r="G19405" s="408">
        <v>0</v>
      </c>
    </row>
    <row r="19406" spans="1:7" ht="15" x14ac:dyDescent="0.25">
      <c r="A19406" s="407" t="s">
        <v>30786</v>
      </c>
      <c r="B19406" s="407" t="s">
        <v>30787</v>
      </c>
      <c r="C19406" s="406"/>
      <c r="D19406" s="408">
        <v>20.76</v>
      </c>
      <c r="E19406" s="408">
        <v>20.76</v>
      </c>
      <c r="F19406" s="409">
        <v>43032.678113425929</v>
      </c>
      <c r="G19406" s="408">
        <v>0</v>
      </c>
    </row>
    <row r="19407" spans="1:7" ht="15" x14ac:dyDescent="0.2">
      <c r="A19407" s="407" t="s">
        <v>39364</v>
      </c>
      <c r="B19407" s="407" t="s">
        <v>39365</v>
      </c>
      <c r="C19407" s="408">
        <v>0</v>
      </c>
      <c r="D19407" s="408">
        <v>1.64</v>
      </c>
      <c r="E19407" s="408">
        <v>1.64</v>
      </c>
      <c r="F19407" s="409">
        <v>43339.415879629632</v>
      </c>
      <c r="G19407" s="408">
        <v>0</v>
      </c>
    </row>
    <row r="19408" spans="1:7" ht="15" x14ac:dyDescent="0.2">
      <c r="A19408" s="407" t="s">
        <v>30788</v>
      </c>
      <c r="B19408" s="407" t="s">
        <v>30789</v>
      </c>
      <c r="C19408" s="408">
        <v>0</v>
      </c>
      <c r="D19408" s="408">
        <v>6.702</v>
      </c>
      <c r="E19408" s="408">
        <v>6.702</v>
      </c>
      <c r="F19408" s="409">
        <v>45646.313483796293</v>
      </c>
      <c r="G19408" s="408">
        <v>0</v>
      </c>
    </row>
    <row r="19409" spans="1:7" ht="15" x14ac:dyDescent="0.2">
      <c r="A19409" s="407" t="s">
        <v>30790</v>
      </c>
      <c r="B19409" s="407" t="s">
        <v>30791</v>
      </c>
      <c r="C19409" s="408">
        <v>0</v>
      </c>
      <c r="D19409" s="408">
        <v>2.9096000000000002</v>
      </c>
      <c r="E19409" s="408">
        <v>2.9096000000000002</v>
      </c>
      <c r="F19409" s="409">
        <v>45873.503425925926</v>
      </c>
      <c r="G19409" s="408">
        <v>49</v>
      </c>
    </row>
    <row r="19410" spans="1:7" ht="15" x14ac:dyDescent="0.2">
      <c r="A19410" s="407" t="s">
        <v>30792</v>
      </c>
      <c r="B19410" s="407" t="s">
        <v>30793</v>
      </c>
      <c r="C19410" s="408">
        <v>0</v>
      </c>
      <c r="D19410" s="408">
        <v>1.02</v>
      </c>
      <c r="E19410" s="408">
        <v>1.02</v>
      </c>
      <c r="F19410" s="409">
        <v>46038.478101851855</v>
      </c>
      <c r="G19410" s="408">
        <v>100</v>
      </c>
    </row>
    <row r="19411" spans="1:7" ht="15" x14ac:dyDescent="0.25">
      <c r="A19411" s="407" t="s">
        <v>30794</v>
      </c>
      <c r="B19411" s="407" t="s">
        <v>30795</v>
      </c>
      <c r="C19411" s="406"/>
      <c r="D19411" s="406"/>
      <c r="E19411" s="406"/>
      <c r="F19411" s="409">
        <v>45209.396145833336</v>
      </c>
      <c r="G19411" s="408">
        <v>0</v>
      </c>
    </row>
    <row r="19412" spans="1:7" ht="15" x14ac:dyDescent="0.2">
      <c r="A19412" s="407" t="s">
        <v>30796</v>
      </c>
      <c r="B19412" s="407" t="s">
        <v>30797</v>
      </c>
      <c r="C19412" s="408">
        <v>0</v>
      </c>
      <c r="D19412" s="408">
        <v>17.02</v>
      </c>
      <c r="E19412" s="408">
        <v>17.02</v>
      </c>
      <c r="F19412" s="409">
        <v>44526.472754629627</v>
      </c>
      <c r="G19412" s="408">
        <v>0</v>
      </c>
    </row>
    <row r="19413" spans="1:7" ht="15" x14ac:dyDescent="0.2">
      <c r="A19413" s="407" t="s">
        <v>30798</v>
      </c>
      <c r="B19413" s="407" t="s">
        <v>30799</v>
      </c>
      <c r="C19413" s="408">
        <v>0</v>
      </c>
      <c r="D19413" s="408">
        <v>0.53</v>
      </c>
      <c r="E19413" s="408">
        <v>0.53</v>
      </c>
      <c r="F19413" s="409">
        <v>45209.396215277775</v>
      </c>
      <c r="G19413" s="408">
        <v>0</v>
      </c>
    </row>
    <row r="19414" spans="1:7" ht="15" x14ac:dyDescent="0.2">
      <c r="A19414" s="407" t="s">
        <v>30800</v>
      </c>
      <c r="B19414" s="407" t="s">
        <v>30801</v>
      </c>
      <c r="C19414" s="408">
        <v>0</v>
      </c>
      <c r="D19414" s="408">
        <v>0.17949999999999999</v>
      </c>
      <c r="E19414" s="408">
        <v>0.17949999999999999</v>
      </c>
      <c r="F19414" s="409">
        <v>46009.428784722222</v>
      </c>
      <c r="G19414" s="408">
        <v>3925</v>
      </c>
    </row>
    <row r="19415" spans="1:7" ht="15" x14ac:dyDescent="0.2">
      <c r="A19415" s="407" t="s">
        <v>30802</v>
      </c>
      <c r="B19415" s="407" t="s">
        <v>33459</v>
      </c>
      <c r="C19415" s="408">
        <v>0</v>
      </c>
      <c r="D19415" s="408">
        <v>4.1500000000000004</v>
      </c>
      <c r="E19415" s="408">
        <v>4.1500000000000004</v>
      </c>
      <c r="F19415" s="409">
        <v>45813.545868055553</v>
      </c>
      <c r="G19415" s="408">
        <v>6</v>
      </c>
    </row>
    <row r="19416" spans="1:7" ht="15" x14ac:dyDescent="0.2">
      <c r="A19416" s="407" t="s">
        <v>30803</v>
      </c>
      <c r="B19416" s="407" t="s">
        <v>30804</v>
      </c>
      <c r="C19416" s="408">
        <v>0</v>
      </c>
      <c r="D19416" s="408">
        <v>5.3</v>
      </c>
      <c r="E19416" s="408">
        <v>5.3</v>
      </c>
      <c r="F19416" s="409">
        <v>45209.396354166667</v>
      </c>
      <c r="G19416" s="408">
        <v>0</v>
      </c>
    </row>
    <row r="19417" spans="1:7" ht="15" x14ac:dyDescent="0.2">
      <c r="A19417" s="407" t="s">
        <v>30805</v>
      </c>
      <c r="B19417" s="407" t="s">
        <v>30806</v>
      </c>
      <c r="C19417" s="408">
        <v>0</v>
      </c>
      <c r="D19417" s="408">
        <v>50.74</v>
      </c>
      <c r="E19417" s="408">
        <v>50.74</v>
      </c>
      <c r="F19417" s="409">
        <v>43032.678229166668</v>
      </c>
      <c r="G19417" s="408">
        <v>0</v>
      </c>
    </row>
    <row r="19418" spans="1:7" ht="15" x14ac:dyDescent="0.2">
      <c r="A19418" s="407" t="s">
        <v>30807</v>
      </c>
      <c r="B19418" s="407" t="s">
        <v>30808</v>
      </c>
      <c r="C19418" s="408">
        <v>0</v>
      </c>
      <c r="D19418" s="408">
        <v>0.41738265306122452</v>
      </c>
      <c r="E19418" s="408">
        <v>0.41738265306122452</v>
      </c>
      <c r="F19418" s="409">
        <v>45995.671354166669</v>
      </c>
      <c r="G19418" s="408">
        <v>20</v>
      </c>
    </row>
    <row r="19419" spans="1:7" ht="15" x14ac:dyDescent="0.2">
      <c r="A19419" s="407" t="s">
        <v>30809</v>
      </c>
      <c r="B19419" s="407" t="s">
        <v>30810</v>
      </c>
      <c r="C19419" s="408">
        <v>0</v>
      </c>
      <c r="D19419" s="408">
        <v>1.1399999999999999</v>
      </c>
      <c r="E19419" s="408">
        <v>1.1399999999999999</v>
      </c>
      <c r="F19419" s="409">
        <v>45209.396504629629</v>
      </c>
      <c r="G19419" s="408">
        <v>22</v>
      </c>
    </row>
    <row r="19420" spans="1:7" ht="15" x14ac:dyDescent="0.2">
      <c r="A19420" s="407" t="s">
        <v>30811</v>
      </c>
      <c r="B19420" s="407" t="s">
        <v>33460</v>
      </c>
      <c r="C19420" s="408">
        <v>0</v>
      </c>
      <c r="D19420" s="408">
        <v>20.21</v>
      </c>
      <c r="E19420" s="408">
        <v>20.21</v>
      </c>
      <c r="F19420" s="409">
        <v>45813.545995370368</v>
      </c>
      <c r="G19420" s="408">
        <v>0</v>
      </c>
    </row>
    <row r="19421" spans="1:7" ht="15" x14ac:dyDescent="0.2">
      <c r="A19421" s="407" t="s">
        <v>30812</v>
      </c>
      <c r="B19421" s="407" t="s">
        <v>30813</v>
      </c>
      <c r="C19421" s="408">
        <v>0</v>
      </c>
      <c r="D19421" s="408">
        <v>2.093</v>
      </c>
      <c r="E19421" s="408">
        <v>2.093</v>
      </c>
      <c r="F19421" s="409">
        <v>45930.631712962961</v>
      </c>
      <c r="G19421" s="408">
        <v>0</v>
      </c>
    </row>
    <row r="19422" spans="1:7" ht="15" x14ac:dyDescent="0.25">
      <c r="A19422" s="407" t="s">
        <v>30814</v>
      </c>
      <c r="B19422" s="407" t="s">
        <v>30815</v>
      </c>
      <c r="C19422" s="406"/>
      <c r="D19422" s="408">
        <v>14.25</v>
      </c>
      <c r="E19422" s="408">
        <v>14.25</v>
      </c>
      <c r="F19422" s="409">
        <v>43032.678287037037</v>
      </c>
      <c r="G19422" s="408">
        <v>0</v>
      </c>
    </row>
    <row r="19423" spans="1:7" ht="15" x14ac:dyDescent="0.2">
      <c r="A19423" s="407" t="s">
        <v>30816</v>
      </c>
      <c r="B19423" s="407" t="s">
        <v>30817</v>
      </c>
      <c r="C19423" s="408">
        <v>0</v>
      </c>
      <c r="D19423" s="408">
        <v>5.69</v>
      </c>
      <c r="E19423" s="408">
        <v>5.69</v>
      </c>
      <c r="F19423" s="409">
        <v>45930.63212962963</v>
      </c>
      <c r="G19423" s="408">
        <v>0</v>
      </c>
    </row>
    <row r="19424" spans="1:7" ht="15" x14ac:dyDescent="0.2">
      <c r="A19424" s="407" t="s">
        <v>30818</v>
      </c>
      <c r="B19424" s="407" t="s">
        <v>30819</v>
      </c>
      <c r="C19424" s="408">
        <v>0</v>
      </c>
      <c r="D19424" s="408">
        <v>12.571999999999999</v>
      </c>
      <c r="E19424" s="408">
        <v>12.571999999999999</v>
      </c>
      <c r="F19424" s="409">
        <v>44872.367442129631</v>
      </c>
      <c r="G19424" s="408">
        <v>0</v>
      </c>
    </row>
    <row r="19425" spans="1:7" ht="15" x14ac:dyDescent="0.25">
      <c r="A19425" s="407" t="s">
        <v>30820</v>
      </c>
      <c r="B19425" s="407" t="s">
        <v>30821</v>
      </c>
      <c r="C19425" s="406"/>
      <c r="D19425" s="408">
        <v>1.46</v>
      </c>
      <c r="E19425" s="408">
        <v>1.46</v>
      </c>
      <c r="F19425" s="409">
        <v>45209.396574074075</v>
      </c>
      <c r="G19425" s="408">
        <v>0</v>
      </c>
    </row>
    <row r="19426" spans="1:7" ht="15" x14ac:dyDescent="0.2">
      <c r="A19426" s="407" t="s">
        <v>30822</v>
      </c>
      <c r="B19426" s="407" t="s">
        <v>30823</v>
      </c>
      <c r="C19426" s="408">
        <v>0</v>
      </c>
      <c r="D19426" s="408">
        <v>8.3280000000000007E-2</v>
      </c>
      <c r="E19426" s="408">
        <v>8.3280000000000007E-2</v>
      </c>
      <c r="F19426" s="409">
        <v>43032.678379629629</v>
      </c>
      <c r="G19426" s="408">
        <v>0</v>
      </c>
    </row>
    <row r="19427" spans="1:7" ht="15" x14ac:dyDescent="0.2">
      <c r="A19427" s="407" t="s">
        <v>30824</v>
      </c>
      <c r="B19427" s="407" t="s">
        <v>30825</v>
      </c>
      <c r="C19427" s="408">
        <v>0</v>
      </c>
      <c r="D19427" s="408">
        <v>3.38</v>
      </c>
      <c r="E19427" s="408">
        <v>3.38</v>
      </c>
      <c r="F19427" s="409">
        <v>45174.354421296295</v>
      </c>
      <c r="G19427" s="408">
        <v>0</v>
      </c>
    </row>
    <row r="19428" spans="1:7" ht="15" x14ac:dyDescent="0.25">
      <c r="A19428" s="407" t="s">
        <v>30826</v>
      </c>
      <c r="B19428" s="407" t="s">
        <v>30827</v>
      </c>
      <c r="C19428" s="406"/>
      <c r="D19428" s="408">
        <v>1.18</v>
      </c>
      <c r="E19428" s="408">
        <v>1.18</v>
      </c>
      <c r="F19428" s="409">
        <v>45209.396631944444</v>
      </c>
      <c r="G19428" s="408">
        <v>0</v>
      </c>
    </row>
    <row r="19429" spans="1:7" ht="15" x14ac:dyDescent="0.2">
      <c r="A19429" s="407" t="s">
        <v>30828</v>
      </c>
      <c r="B19429" s="407" t="s">
        <v>30829</v>
      </c>
      <c r="C19429" s="408">
        <v>0</v>
      </c>
      <c r="D19429" s="408">
        <v>2.37</v>
      </c>
      <c r="E19429" s="408">
        <v>2.37</v>
      </c>
      <c r="F19429" s="409">
        <v>45209.396701388891</v>
      </c>
      <c r="G19429" s="408">
        <v>0</v>
      </c>
    </row>
    <row r="19430" spans="1:7" ht="15" x14ac:dyDescent="0.2">
      <c r="A19430" s="407" t="s">
        <v>30830</v>
      </c>
      <c r="B19430" s="407" t="s">
        <v>30831</v>
      </c>
      <c r="C19430" s="408">
        <v>0</v>
      </c>
      <c r="D19430" s="408">
        <v>5.0199999999999996</v>
      </c>
      <c r="E19430" s="408">
        <v>5.0199999999999996</v>
      </c>
      <c r="F19430" s="409">
        <v>44872.372650462959</v>
      </c>
      <c r="G19430" s="408">
        <v>0</v>
      </c>
    </row>
    <row r="19431" spans="1:7" ht="15" x14ac:dyDescent="0.25">
      <c r="A19431" s="407" t="s">
        <v>30832</v>
      </c>
      <c r="B19431" s="407" t="s">
        <v>30833</v>
      </c>
      <c r="C19431" s="406"/>
      <c r="D19431" s="408">
        <v>1.05</v>
      </c>
      <c r="E19431" s="408">
        <v>1.05</v>
      </c>
      <c r="F19431" s="409">
        <v>45209.39675925926</v>
      </c>
      <c r="G19431" s="408">
        <v>0</v>
      </c>
    </row>
    <row r="19432" spans="1:7" ht="15" x14ac:dyDescent="0.25">
      <c r="A19432" s="407" t="s">
        <v>30834</v>
      </c>
      <c r="B19432" s="407" t="s">
        <v>30835</v>
      </c>
      <c r="C19432" s="406"/>
      <c r="D19432" s="408">
        <v>0.63</v>
      </c>
      <c r="E19432" s="408">
        <v>0.63</v>
      </c>
      <c r="F19432" s="409">
        <v>45209.396828703706</v>
      </c>
      <c r="G19432" s="408">
        <v>0</v>
      </c>
    </row>
    <row r="19433" spans="1:7" ht="15" x14ac:dyDescent="0.25">
      <c r="A19433" s="407" t="s">
        <v>30836</v>
      </c>
      <c r="B19433" s="407" t="s">
        <v>30837</v>
      </c>
      <c r="C19433" s="406"/>
      <c r="D19433" s="408">
        <v>0.61</v>
      </c>
      <c r="E19433" s="408">
        <v>0.61</v>
      </c>
      <c r="F19433" s="409">
        <v>45209.396909722222</v>
      </c>
      <c r="G19433" s="408">
        <v>0</v>
      </c>
    </row>
    <row r="19434" spans="1:7" ht="15" x14ac:dyDescent="0.2">
      <c r="A19434" s="407" t="s">
        <v>30838</v>
      </c>
      <c r="B19434" s="407" t="s">
        <v>33461</v>
      </c>
      <c r="C19434" s="408">
        <v>0</v>
      </c>
      <c r="D19434" s="408">
        <v>2.33</v>
      </c>
      <c r="E19434" s="408">
        <v>2.33</v>
      </c>
      <c r="F19434" s="409">
        <v>45382.940636574072</v>
      </c>
      <c r="G19434" s="408">
        <v>0</v>
      </c>
    </row>
    <row r="19435" spans="1:7" ht="15" x14ac:dyDescent="0.25">
      <c r="A19435" s="407" t="s">
        <v>30839</v>
      </c>
      <c r="B19435" s="407" t="s">
        <v>30840</v>
      </c>
      <c r="C19435" s="406"/>
      <c r="D19435" s="408">
        <v>1.71</v>
      </c>
      <c r="E19435" s="408">
        <v>1.71</v>
      </c>
      <c r="F19435" s="409">
        <v>45209.397199074076</v>
      </c>
      <c r="G19435" s="408">
        <v>0</v>
      </c>
    </row>
    <row r="19436" spans="1:7" ht="15" x14ac:dyDescent="0.25">
      <c r="A19436" s="407" t="s">
        <v>30841</v>
      </c>
      <c r="B19436" s="407" t="s">
        <v>30842</v>
      </c>
      <c r="C19436" s="406"/>
      <c r="D19436" s="408">
        <v>1.75</v>
      </c>
      <c r="E19436" s="408">
        <v>1.75</v>
      </c>
      <c r="F19436" s="409">
        <v>45209.397268518522</v>
      </c>
      <c r="G19436" s="408">
        <v>0</v>
      </c>
    </row>
    <row r="19437" spans="1:7" ht="15" x14ac:dyDescent="0.25">
      <c r="A19437" s="407" t="s">
        <v>30843</v>
      </c>
      <c r="B19437" s="407" t="s">
        <v>30844</v>
      </c>
      <c r="C19437" s="406"/>
      <c r="D19437" s="408">
        <v>23.47</v>
      </c>
      <c r="E19437" s="408">
        <v>23.47</v>
      </c>
      <c r="F19437" s="409">
        <v>43032.678587962961</v>
      </c>
      <c r="G19437" s="408">
        <v>0</v>
      </c>
    </row>
    <row r="19438" spans="1:7" ht="15" x14ac:dyDescent="0.2">
      <c r="A19438" s="407" t="s">
        <v>30845</v>
      </c>
      <c r="B19438" s="407" t="s">
        <v>30846</v>
      </c>
      <c r="C19438" s="408">
        <v>0</v>
      </c>
      <c r="D19438" s="408">
        <v>2.33</v>
      </c>
      <c r="E19438" s="408">
        <v>2.33</v>
      </c>
      <c r="F19438" s="409">
        <v>45688.338379629633</v>
      </c>
      <c r="G19438" s="408">
        <v>0</v>
      </c>
    </row>
    <row r="19439" spans="1:7" ht="15" x14ac:dyDescent="0.2">
      <c r="A19439" s="407" t="s">
        <v>30847</v>
      </c>
      <c r="B19439" s="407" t="s">
        <v>33194</v>
      </c>
      <c r="C19439" s="408">
        <v>0</v>
      </c>
      <c r="D19439" s="408">
        <v>2.2999999999999998</v>
      </c>
      <c r="E19439" s="408">
        <v>2.2999999999999998</v>
      </c>
      <c r="F19439" s="409">
        <v>45382.955960648149</v>
      </c>
      <c r="G19439" s="408">
        <v>0</v>
      </c>
    </row>
    <row r="19440" spans="1:7" ht="15" x14ac:dyDescent="0.2">
      <c r="A19440" s="407" t="s">
        <v>30848</v>
      </c>
      <c r="B19440" s="407" t="s">
        <v>30849</v>
      </c>
      <c r="C19440" s="408">
        <v>0</v>
      </c>
      <c r="D19440" s="408">
        <v>1.18</v>
      </c>
      <c r="E19440" s="408">
        <v>1.18</v>
      </c>
      <c r="F19440" s="409">
        <v>45209.397592592592</v>
      </c>
      <c r="G19440" s="408">
        <v>8</v>
      </c>
    </row>
    <row r="19441" spans="1:7" ht="15" x14ac:dyDescent="0.25">
      <c r="A19441" s="407" t="s">
        <v>30850</v>
      </c>
      <c r="B19441" s="407" t="s">
        <v>30851</v>
      </c>
      <c r="C19441" s="406"/>
      <c r="D19441" s="408">
        <v>4.54</v>
      </c>
      <c r="E19441" s="408">
        <v>4.54</v>
      </c>
      <c r="F19441" s="409">
        <v>43032.67863425926</v>
      </c>
      <c r="G19441" s="408">
        <v>0</v>
      </c>
    </row>
    <row r="19442" spans="1:7" ht="15" x14ac:dyDescent="0.2">
      <c r="A19442" s="407" t="s">
        <v>30852</v>
      </c>
      <c r="B19442" s="407" t="s">
        <v>30853</v>
      </c>
      <c r="C19442" s="408">
        <v>0</v>
      </c>
      <c r="D19442" s="408">
        <v>5.2</v>
      </c>
      <c r="E19442" s="408">
        <v>5.2</v>
      </c>
      <c r="F19442" s="409">
        <v>45646.314004629632</v>
      </c>
      <c r="G19442" s="408">
        <v>0</v>
      </c>
    </row>
    <row r="19443" spans="1:7" ht="15" x14ac:dyDescent="0.2">
      <c r="A19443" s="407" t="s">
        <v>30854</v>
      </c>
      <c r="B19443" s="407" t="s">
        <v>30855</v>
      </c>
      <c r="C19443" s="408">
        <v>0</v>
      </c>
      <c r="D19443" s="408">
        <v>2.0255000000000001</v>
      </c>
      <c r="E19443" s="408">
        <v>2.0255000000000001</v>
      </c>
      <c r="F19443" s="409">
        <v>44872.373055555552</v>
      </c>
      <c r="G19443" s="408">
        <v>0</v>
      </c>
    </row>
    <row r="19444" spans="1:7" ht="15" x14ac:dyDescent="0.25">
      <c r="A19444" s="407" t="s">
        <v>30856</v>
      </c>
      <c r="B19444" s="407" t="s">
        <v>30857</v>
      </c>
      <c r="C19444" s="406"/>
      <c r="D19444" s="408">
        <v>0.78</v>
      </c>
      <c r="E19444" s="408">
        <v>0.78</v>
      </c>
      <c r="F19444" s="409">
        <v>45209.397777777776</v>
      </c>
      <c r="G19444" s="408">
        <v>0</v>
      </c>
    </row>
    <row r="19445" spans="1:7" ht="15" x14ac:dyDescent="0.25">
      <c r="A19445" s="407" t="s">
        <v>30858</v>
      </c>
      <c r="B19445" s="407" t="s">
        <v>30859</v>
      </c>
      <c r="C19445" s="406"/>
      <c r="D19445" s="408">
        <v>0.74</v>
      </c>
      <c r="E19445" s="408">
        <v>0.74</v>
      </c>
      <c r="F19445" s="409">
        <v>45209.398032407407</v>
      </c>
      <c r="G19445" s="408">
        <v>0</v>
      </c>
    </row>
    <row r="19446" spans="1:7" ht="15" x14ac:dyDescent="0.2">
      <c r="A19446" s="407" t="s">
        <v>30860</v>
      </c>
      <c r="B19446" s="407" t="s">
        <v>30861</v>
      </c>
      <c r="C19446" s="408">
        <v>0</v>
      </c>
      <c r="D19446" s="408">
        <v>0.48</v>
      </c>
      <c r="E19446" s="408">
        <v>0.48</v>
      </c>
      <c r="F19446" s="409">
        <v>45688.338969907411</v>
      </c>
      <c r="G19446" s="408">
        <v>0</v>
      </c>
    </row>
    <row r="19447" spans="1:7" ht="15" x14ac:dyDescent="0.2">
      <c r="A19447" s="407" t="s">
        <v>30862</v>
      </c>
      <c r="B19447" s="407" t="s">
        <v>30863</v>
      </c>
      <c r="C19447" s="408">
        <v>0</v>
      </c>
      <c r="D19447" s="408">
        <v>2.9</v>
      </c>
      <c r="E19447" s="408">
        <v>2.9</v>
      </c>
      <c r="F19447" s="409">
        <v>43388.327743055554</v>
      </c>
      <c r="G19447" s="408">
        <v>0</v>
      </c>
    </row>
    <row r="19448" spans="1:7" ht="15" x14ac:dyDescent="0.25">
      <c r="A19448" s="407" t="s">
        <v>30864</v>
      </c>
      <c r="B19448" s="407" t="s">
        <v>30865</v>
      </c>
      <c r="C19448" s="406"/>
      <c r="D19448" s="408">
        <v>0.63</v>
      </c>
      <c r="E19448" s="408">
        <v>0.63</v>
      </c>
      <c r="F19448" s="409">
        <v>45209.398159722223</v>
      </c>
      <c r="G19448" s="408">
        <v>0</v>
      </c>
    </row>
    <row r="19449" spans="1:7" ht="15" x14ac:dyDescent="0.25">
      <c r="A19449" s="407" t="s">
        <v>30866</v>
      </c>
      <c r="B19449" s="407" t="s">
        <v>30867</v>
      </c>
      <c r="C19449" s="406"/>
      <c r="D19449" s="408">
        <v>0.62</v>
      </c>
      <c r="E19449" s="408">
        <v>0.62</v>
      </c>
      <c r="F19449" s="409">
        <v>45209.398229166669</v>
      </c>
      <c r="G19449" s="408">
        <v>0</v>
      </c>
    </row>
    <row r="19450" spans="1:7" ht="15" x14ac:dyDescent="0.25">
      <c r="A19450" s="407" t="s">
        <v>30868</v>
      </c>
      <c r="B19450" s="407" t="s">
        <v>30869</v>
      </c>
      <c r="C19450" s="406"/>
      <c r="D19450" s="408">
        <v>1.1499999999999999</v>
      </c>
      <c r="E19450" s="408">
        <v>1.1499999999999999</v>
      </c>
      <c r="F19450" s="409">
        <v>45209.398287037038</v>
      </c>
      <c r="G19450" s="408">
        <v>0</v>
      </c>
    </row>
    <row r="19451" spans="1:7" ht="15" x14ac:dyDescent="0.25">
      <c r="A19451" s="407" t="s">
        <v>30870</v>
      </c>
      <c r="B19451" s="407" t="s">
        <v>30871</v>
      </c>
      <c r="C19451" s="406"/>
      <c r="D19451" s="408">
        <v>0.75</v>
      </c>
      <c r="E19451" s="408">
        <v>0.75</v>
      </c>
      <c r="F19451" s="409">
        <v>43032.678761574076</v>
      </c>
      <c r="G19451" s="408">
        <v>0</v>
      </c>
    </row>
    <row r="19452" spans="1:7" ht="15" x14ac:dyDescent="0.2">
      <c r="A19452" s="407" t="s">
        <v>30872</v>
      </c>
      <c r="B19452" s="407" t="s">
        <v>30873</v>
      </c>
      <c r="C19452" s="408">
        <v>0</v>
      </c>
      <c r="D19452" s="408">
        <v>3.38</v>
      </c>
      <c r="E19452" s="408">
        <v>3.38</v>
      </c>
      <c r="F19452" s="409">
        <v>44872.373472222222</v>
      </c>
      <c r="G19452" s="408">
        <v>0</v>
      </c>
    </row>
    <row r="19453" spans="1:7" ht="15" x14ac:dyDescent="0.25">
      <c r="A19453" s="407" t="s">
        <v>30874</v>
      </c>
      <c r="B19453" s="407" t="s">
        <v>30875</v>
      </c>
      <c r="C19453" s="406"/>
      <c r="D19453" s="408">
        <v>1.82</v>
      </c>
      <c r="E19453" s="408">
        <v>1.82</v>
      </c>
      <c r="F19453" s="409">
        <v>43032.678773148145</v>
      </c>
      <c r="G19453" s="408">
        <v>0</v>
      </c>
    </row>
    <row r="19454" spans="1:7" ht="15" x14ac:dyDescent="0.2">
      <c r="A19454" s="407" t="s">
        <v>30876</v>
      </c>
      <c r="B19454" s="407" t="s">
        <v>30877</v>
      </c>
      <c r="C19454" s="408">
        <v>0</v>
      </c>
      <c r="D19454" s="408">
        <v>10.64</v>
      </c>
      <c r="E19454" s="408">
        <v>10.64</v>
      </c>
      <c r="F19454" s="409">
        <v>45618.267407407409</v>
      </c>
      <c r="G19454" s="408">
        <v>0</v>
      </c>
    </row>
    <row r="19455" spans="1:7" ht="15" x14ac:dyDescent="0.25">
      <c r="A19455" s="407" t="s">
        <v>30878</v>
      </c>
      <c r="B19455" s="407" t="s">
        <v>30879</v>
      </c>
      <c r="C19455" s="406"/>
      <c r="D19455" s="408">
        <v>10.95</v>
      </c>
      <c r="E19455" s="408">
        <v>10.95</v>
      </c>
      <c r="F19455" s="409">
        <v>43032.678796296299</v>
      </c>
      <c r="G19455" s="408">
        <v>0</v>
      </c>
    </row>
    <row r="19456" spans="1:7" ht="15" x14ac:dyDescent="0.2">
      <c r="A19456" s="407" t="s">
        <v>30880</v>
      </c>
      <c r="B19456" s="407" t="s">
        <v>30881</v>
      </c>
      <c r="C19456" s="408">
        <v>0</v>
      </c>
      <c r="D19456" s="408">
        <v>2.0699999999999998</v>
      </c>
      <c r="E19456" s="408">
        <v>2.0699999999999998</v>
      </c>
      <c r="F19456" s="409">
        <v>45209.398356481484</v>
      </c>
      <c r="G19456" s="408">
        <v>0</v>
      </c>
    </row>
    <row r="19457" spans="1:7" ht="15" x14ac:dyDescent="0.2">
      <c r="A19457" s="407" t="s">
        <v>30882</v>
      </c>
      <c r="B19457" s="407" t="s">
        <v>30883</v>
      </c>
      <c r="C19457" s="408">
        <v>0</v>
      </c>
      <c r="D19457" s="408">
        <v>12.35</v>
      </c>
      <c r="E19457" s="408">
        <v>12.35</v>
      </c>
      <c r="F19457" s="409">
        <v>44393.48778935185</v>
      </c>
      <c r="G19457" s="408">
        <v>0</v>
      </c>
    </row>
    <row r="19458" spans="1:7" ht="15" x14ac:dyDescent="0.2">
      <c r="A19458" s="407" t="s">
        <v>30884</v>
      </c>
      <c r="B19458" s="407" t="s">
        <v>30885</v>
      </c>
      <c r="C19458" s="408">
        <v>0</v>
      </c>
      <c r="D19458" s="408">
        <v>25.21</v>
      </c>
      <c r="E19458" s="408">
        <v>25.21</v>
      </c>
      <c r="F19458" s="409">
        <v>43032.678842592592</v>
      </c>
      <c r="G19458" s="408">
        <v>0</v>
      </c>
    </row>
    <row r="19459" spans="1:7" ht="15" x14ac:dyDescent="0.2">
      <c r="A19459" s="407" t="s">
        <v>30886</v>
      </c>
      <c r="B19459" s="407" t="s">
        <v>30887</v>
      </c>
      <c r="C19459" s="408">
        <v>0</v>
      </c>
      <c r="D19459" s="408">
        <v>15.33</v>
      </c>
      <c r="E19459" s="408">
        <v>15.33</v>
      </c>
      <c r="F19459" s="409">
        <v>46035.341631944444</v>
      </c>
      <c r="G19459" s="408">
        <v>5</v>
      </c>
    </row>
    <row r="19460" spans="1:7" ht="15" x14ac:dyDescent="0.2">
      <c r="A19460" s="407" t="s">
        <v>30888</v>
      </c>
      <c r="B19460" s="407" t="s">
        <v>30889</v>
      </c>
      <c r="C19460" s="408">
        <v>0</v>
      </c>
      <c r="D19460" s="408">
        <v>5.27</v>
      </c>
      <c r="E19460" s="408">
        <v>5.27</v>
      </c>
      <c r="F19460" s="409">
        <v>46035.345034722224</v>
      </c>
      <c r="G19460" s="408">
        <v>7</v>
      </c>
    </row>
    <row r="19461" spans="1:7" ht="15" x14ac:dyDescent="0.2">
      <c r="A19461" s="407" t="s">
        <v>30890</v>
      </c>
      <c r="B19461" s="407" t="s">
        <v>30891</v>
      </c>
      <c r="C19461" s="408">
        <v>0</v>
      </c>
      <c r="D19461" s="408">
        <v>2.19</v>
      </c>
      <c r="E19461" s="408">
        <v>2.19</v>
      </c>
      <c r="F19461" s="409">
        <v>43032.678877314815</v>
      </c>
      <c r="G19461" s="408">
        <v>0</v>
      </c>
    </row>
    <row r="19462" spans="1:7" ht="15" x14ac:dyDescent="0.2">
      <c r="A19462" s="407" t="s">
        <v>30892</v>
      </c>
      <c r="B19462" s="407" t="s">
        <v>30893</v>
      </c>
      <c r="C19462" s="408">
        <v>0</v>
      </c>
      <c r="D19462" s="408">
        <v>0.16</v>
      </c>
      <c r="E19462" s="408">
        <v>0.16</v>
      </c>
      <c r="F19462" s="409">
        <v>45483.417615740742</v>
      </c>
      <c r="G19462" s="408">
        <v>114</v>
      </c>
    </row>
    <row r="19463" spans="1:7" ht="15" x14ac:dyDescent="0.25">
      <c r="A19463" s="407" t="s">
        <v>30894</v>
      </c>
      <c r="B19463" s="407" t="s">
        <v>30895</v>
      </c>
      <c r="C19463" s="406"/>
      <c r="D19463" s="408">
        <v>0.88</v>
      </c>
      <c r="E19463" s="408">
        <v>0.88</v>
      </c>
      <c r="F19463" s="409">
        <v>45209.3984375</v>
      </c>
      <c r="G19463" s="408">
        <v>0</v>
      </c>
    </row>
    <row r="19464" spans="1:7" ht="15" x14ac:dyDescent="0.25">
      <c r="A19464" s="407" t="s">
        <v>30896</v>
      </c>
      <c r="B19464" s="407" t="s">
        <v>30897</v>
      </c>
      <c r="C19464" s="406"/>
      <c r="D19464" s="408">
        <v>12.46</v>
      </c>
      <c r="E19464" s="408">
        <v>12.46</v>
      </c>
      <c r="F19464" s="409">
        <v>43032.678923611114</v>
      </c>
      <c r="G19464" s="408">
        <v>0</v>
      </c>
    </row>
    <row r="19465" spans="1:7" ht="15" x14ac:dyDescent="0.25">
      <c r="A19465" s="407" t="s">
        <v>30898</v>
      </c>
      <c r="B19465" s="407" t="s">
        <v>30899</v>
      </c>
      <c r="C19465" s="406"/>
      <c r="D19465" s="408">
        <v>10.82</v>
      </c>
      <c r="E19465" s="408">
        <v>10.82</v>
      </c>
      <c r="F19465" s="409">
        <v>43032.678969907407</v>
      </c>
      <c r="G19465" s="408">
        <v>0</v>
      </c>
    </row>
    <row r="19466" spans="1:7" ht="15" x14ac:dyDescent="0.25">
      <c r="A19466" s="407" t="s">
        <v>30900</v>
      </c>
      <c r="B19466" s="407" t="s">
        <v>30901</v>
      </c>
      <c r="C19466" s="406"/>
      <c r="D19466" s="408">
        <v>44.76</v>
      </c>
      <c r="E19466" s="408">
        <v>44.76</v>
      </c>
      <c r="F19466" s="409">
        <v>43032.678981481484</v>
      </c>
      <c r="G19466" s="408">
        <v>0</v>
      </c>
    </row>
    <row r="19467" spans="1:7" ht="15" x14ac:dyDescent="0.25">
      <c r="A19467" s="407" t="s">
        <v>30902</v>
      </c>
      <c r="B19467" s="407" t="s">
        <v>30903</v>
      </c>
      <c r="C19467" s="406"/>
      <c r="D19467" s="408">
        <v>0.01</v>
      </c>
      <c r="E19467" s="408">
        <v>0.01</v>
      </c>
      <c r="F19467" s="409">
        <v>43032.678993055553</v>
      </c>
      <c r="G19467" s="408">
        <v>0</v>
      </c>
    </row>
    <row r="19468" spans="1:7" ht="15" x14ac:dyDescent="0.2">
      <c r="A19468" s="407" t="s">
        <v>30904</v>
      </c>
      <c r="B19468" s="407" t="s">
        <v>30905</v>
      </c>
      <c r="C19468" s="408">
        <v>0</v>
      </c>
      <c r="D19468" s="408">
        <v>6.93</v>
      </c>
      <c r="E19468" s="408">
        <v>6.93</v>
      </c>
      <c r="F19468" s="409">
        <v>43032.67900462963</v>
      </c>
      <c r="G19468" s="408">
        <v>0</v>
      </c>
    </row>
    <row r="19469" spans="1:7" ht="15" x14ac:dyDescent="0.25">
      <c r="A19469" s="407" t="s">
        <v>30906</v>
      </c>
      <c r="B19469" s="407" t="s">
        <v>30907</v>
      </c>
      <c r="C19469" s="406"/>
      <c r="D19469" s="408">
        <v>0.48</v>
      </c>
      <c r="E19469" s="408">
        <v>0.48</v>
      </c>
      <c r="F19469" s="409">
        <v>45209.398518518516</v>
      </c>
      <c r="G19469" s="408">
        <v>0</v>
      </c>
    </row>
    <row r="19470" spans="1:7" ht="15" x14ac:dyDescent="0.2">
      <c r="A19470" s="407" t="s">
        <v>30908</v>
      </c>
      <c r="B19470" s="407" t="s">
        <v>30909</v>
      </c>
      <c r="C19470" s="408">
        <v>0</v>
      </c>
      <c r="D19470" s="408">
        <v>1.68</v>
      </c>
      <c r="E19470" s="408">
        <v>1.68</v>
      </c>
      <c r="F19470" s="409">
        <v>45209.398587962962</v>
      </c>
      <c r="G19470" s="408">
        <v>0</v>
      </c>
    </row>
    <row r="19471" spans="1:7" ht="15" x14ac:dyDescent="0.2">
      <c r="A19471" s="407" t="s">
        <v>30910</v>
      </c>
      <c r="B19471" s="407" t="s">
        <v>30911</v>
      </c>
      <c r="C19471" s="408">
        <v>0</v>
      </c>
      <c r="D19471" s="408">
        <v>0.92</v>
      </c>
      <c r="E19471" s="408">
        <v>0.92</v>
      </c>
      <c r="F19471" s="409">
        <v>43032.679039351853</v>
      </c>
      <c r="G19471" s="408">
        <v>0</v>
      </c>
    </row>
    <row r="19472" spans="1:7" ht="15" x14ac:dyDescent="0.2">
      <c r="A19472" s="407" t="s">
        <v>30912</v>
      </c>
      <c r="B19472" s="407" t="s">
        <v>30913</v>
      </c>
      <c r="C19472" s="408">
        <v>0</v>
      </c>
      <c r="D19472" s="408">
        <v>0.76</v>
      </c>
      <c r="E19472" s="408">
        <v>0.76</v>
      </c>
      <c r="F19472" s="409">
        <v>45209.398645833331</v>
      </c>
      <c r="G19472" s="408">
        <v>0</v>
      </c>
    </row>
    <row r="19473" spans="1:7" ht="15" x14ac:dyDescent="0.25">
      <c r="A19473" s="407" t="s">
        <v>30914</v>
      </c>
      <c r="B19473" s="407" t="s">
        <v>30915</v>
      </c>
      <c r="C19473" s="406"/>
      <c r="D19473" s="406"/>
      <c r="E19473" s="406"/>
      <c r="F19473" s="409">
        <v>43032.679062499999</v>
      </c>
      <c r="G19473" s="408">
        <v>0</v>
      </c>
    </row>
    <row r="19474" spans="1:7" ht="15" x14ac:dyDescent="0.25">
      <c r="A19474" s="407" t="s">
        <v>30916</v>
      </c>
      <c r="B19474" s="407" t="s">
        <v>30917</v>
      </c>
      <c r="C19474" s="406"/>
      <c r="D19474" s="406"/>
      <c r="E19474" s="406"/>
      <c r="F19474" s="409">
        <v>43032.679097222222</v>
      </c>
      <c r="G19474" s="408">
        <v>0</v>
      </c>
    </row>
    <row r="19475" spans="1:7" ht="15" x14ac:dyDescent="0.2">
      <c r="A19475" s="407" t="s">
        <v>30918</v>
      </c>
      <c r="B19475" s="407" t="s">
        <v>30919</v>
      </c>
      <c r="C19475" s="408">
        <v>0</v>
      </c>
      <c r="D19475" s="408">
        <v>3.47</v>
      </c>
      <c r="E19475" s="408">
        <v>3.47</v>
      </c>
      <c r="F19475" s="409">
        <v>43032.679085648146</v>
      </c>
      <c r="G19475" s="408">
        <v>0</v>
      </c>
    </row>
    <row r="19476" spans="1:7" ht="15" x14ac:dyDescent="0.2">
      <c r="A19476" s="407" t="s">
        <v>30920</v>
      </c>
      <c r="B19476" s="407" t="s">
        <v>30921</v>
      </c>
      <c r="C19476" s="408">
        <v>0</v>
      </c>
      <c r="D19476" s="408">
        <v>0.36</v>
      </c>
      <c r="E19476" s="408">
        <v>0.36</v>
      </c>
      <c r="F19476" s="409">
        <v>45209.399247685185</v>
      </c>
      <c r="G19476" s="408">
        <v>0</v>
      </c>
    </row>
    <row r="19477" spans="1:7" ht="15" x14ac:dyDescent="0.2">
      <c r="A19477" s="407" t="s">
        <v>30922</v>
      </c>
      <c r="B19477" s="407" t="s">
        <v>30923</v>
      </c>
      <c r="C19477" s="408">
        <v>0</v>
      </c>
      <c r="D19477" s="408">
        <v>14.44</v>
      </c>
      <c r="E19477" s="408">
        <v>14.44</v>
      </c>
      <c r="F19477" s="409">
        <v>44530.634560185186</v>
      </c>
      <c r="G19477" s="408">
        <v>0</v>
      </c>
    </row>
    <row r="19478" spans="1:7" ht="15" x14ac:dyDescent="0.25">
      <c r="A19478" s="407" t="s">
        <v>30924</v>
      </c>
      <c r="B19478" s="407" t="s">
        <v>30925</v>
      </c>
      <c r="C19478" s="406"/>
      <c r="D19478" s="406"/>
      <c r="E19478" s="406"/>
      <c r="F19478" s="409">
        <v>43032.679143518515</v>
      </c>
      <c r="G19478" s="408">
        <v>0</v>
      </c>
    </row>
    <row r="19479" spans="1:7" ht="15" x14ac:dyDescent="0.2">
      <c r="A19479" s="407" t="s">
        <v>30926</v>
      </c>
      <c r="B19479" s="407" t="s">
        <v>30927</v>
      </c>
      <c r="C19479" s="408">
        <v>0</v>
      </c>
      <c r="D19479" s="408">
        <v>8.5350000000000001</v>
      </c>
      <c r="E19479" s="408">
        <v>8.5350000000000001</v>
      </c>
      <c r="F19479" s="409">
        <v>45804.319571759261</v>
      </c>
      <c r="G19479" s="408">
        <v>0</v>
      </c>
    </row>
    <row r="19480" spans="1:7" ht="15" x14ac:dyDescent="0.2">
      <c r="A19480" s="407" t="s">
        <v>30928</v>
      </c>
      <c r="B19480" s="407" t="s">
        <v>30929</v>
      </c>
      <c r="C19480" s="408">
        <v>0</v>
      </c>
      <c r="D19480" s="408">
        <v>0.38</v>
      </c>
      <c r="E19480" s="408">
        <v>0.38</v>
      </c>
      <c r="F19480" s="409">
        <v>45796.519305555557</v>
      </c>
      <c r="G19480" s="408">
        <v>53</v>
      </c>
    </row>
    <row r="19481" spans="1:7" ht="15" x14ac:dyDescent="0.2">
      <c r="A19481" s="407" t="s">
        <v>30930</v>
      </c>
      <c r="B19481" s="407" t="s">
        <v>30931</v>
      </c>
      <c r="C19481" s="408">
        <v>0</v>
      </c>
      <c r="D19481" s="408">
        <v>2.5</v>
      </c>
      <c r="E19481" s="408">
        <v>2.5</v>
      </c>
      <c r="F19481" s="409">
        <v>45209.399375000001</v>
      </c>
      <c r="G19481" s="408">
        <v>0</v>
      </c>
    </row>
    <row r="19482" spans="1:7" ht="15" x14ac:dyDescent="0.2">
      <c r="A19482" s="407" t="s">
        <v>30932</v>
      </c>
      <c r="B19482" s="407" t="s">
        <v>30933</v>
      </c>
      <c r="C19482" s="408">
        <v>0</v>
      </c>
      <c r="D19482" s="408">
        <v>2.5</v>
      </c>
      <c r="E19482" s="408">
        <v>2.5</v>
      </c>
      <c r="F19482" s="409">
        <v>45209.399444444447</v>
      </c>
      <c r="G19482" s="408">
        <v>0</v>
      </c>
    </row>
    <row r="19483" spans="1:7" ht="15" x14ac:dyDescent="0.25">
      <c r="A19483" s="407" t="s">
        <v>30934</v>
      </c>
      <c r="B19483" s="407" t="s">
        <v>30935</v>
      </c>
      <c r="C19483" s="406"/>
      <c r="D19483" s="408">
        <v>9.5299999999999996E-2</v>
      </c>
      <c r="E19483" s="408">
        <v>9.5299999999999996E-2</v>
      </c>
      <c r="F19483" s="409">
        <v>44526.464618055557</v>
      </c>
      <c r="G19483" s="408">
        <v>0</v>
      </c>
    </row>
    <row r="19484" spans="1:7" ht="15" x14ac:dyDescent="0.2">
      <c r="A19484" s="407" t="s">
        <v>30936</v>
      </c>
      <c r="B19484" s="407" t="s">
        <v>30937</v>
      </c>
      <c r="C19484" s="408">
        <v>0</v>
      </c>
      <c r="D19484" s="408">
        <v>3</v>
      </c>
      <c r="E19484" s="408">
        <v>3</v>
      </c>
      <c r="F19484" s="409">
        <v>45209.399513888886</v>
      </c>
      <c r="G19484" s="408">
        <v>0</v>
      </c>
    </row>
    <row r="19485" spans="1:7" ht="15" x14ac:dyDescent="0.2">
      <c r="A19485" s="407" t="s">
        <v>30938</v>
      </c>
      <c r="B19485" s="407" t="s">
        <v>30939</v>
      </c>
      <c r="C19485" s="408">
        <v>0</v>
      </c>
      <c r="D19485" s="408">
        <v>3.63</v>
      </c>
      <c r="E19485" s="408">
        <v>3.63</v>
      </c>
      <c r="F19485" s="409">
        <v>46080.396527777775</v>
      </c>
      <c r="G19485" s="408">
        <v>191</v>
      </c>
    </row>
    <row r="19486" spans="1:7" ht="15" x14ac:dyDescent="0.25">
      <c r="A19486" s="407" t="s">
        <v>30940</v>
      </c>
      <c r="B19486" s="407" t="s">
        <v>30941</v>
      </c>
      <c r="C19486" s="406"/>
      <c r="D19486" s="408">
        <v>10.15</v>
      </c>
      <c r="E19486" s="408">
        <v>10.15</v>
      </c>
      <c r="F19486" s="409">
        <v>44526.473032407404</v>
      </c>
      <c r="G19486" s="408">
        <v>0</v>
      </c>
    </row>
    <row r="19487" spans="1:7" ht="15" x14ac:dyDescent="0.25">
      <c r="A19487" s="407" t="s">
        <v>30942</v>
      </c>
      <c r="B19487" s="407" t="s">
        <v>30943</v>
      </c>
      <c r="C19487" s="406"/>
      <c r="D19487" s="408">
        <v>8.5</v>
      </c>
      <c r="E19487" s="408">
        <v>8.5</v>
      </c>
      <c r="F19487" s="409">
        <v>43032.679247685184</v>
      </c>
      <c r="G19487" s="408">
        <v>0</v>
      </c>
    </row>
    <row r="19488" spans="1:7" ht="15" x14ac:dyDescent="0.25">
      <c r="A19488" s="407" t="s">
        <v>30944</v>
      </c>
      <c r="B19488" s="407" t="s">
        <v>30945</v>
      </c>
      <c r="C19488" s="406"/>
      <c r="D19488" s="408">
        <v>1.56</v>
      </c>
      <c r="E19488" s="408">
        <v>1.56</v>
      </c>
      <c r="F19488" s="409">
        <v>43032.679259259261</v>
      </c>
      <c r="G19488" s="408">
        <v>0</v>
      </c>
    </row>
    <row r="19489" spans="1:7" ht="15" x14ac:dyDescent="0.25">
      <c r="A19489" s="407" t="s">
        <v>30946</v>
      </c>
      <c r="B19489" s="407" t="s">
        <v>30947</v>
      </c>
      <c r="C19489" s="406"/>
      <c r="D19489" s="408">
        <v>0.96</v>
      </c>
      <c r="E19489" s="408">
        <v>0.96</v>
      </c>
      <c r="F19489" s="409">
        <v>43032.679282407407</v>
      </c>
      <c r="G19489" s="408">
        <v>0</v>
      </c>
    </row>
    <row r="19490" spans="1:7" ht="15" x14ac:dyDescent="0.25">
      <c r="A19490" s="407" t="s">
        <v>39366</v>
      </c>
      <c r="B19490" s="407" t="s">
        <v>39367</v>
      </c>
      <c r="C19490" s="406"/>
      <c r="D19490" s="408">
        <v>0.01</v>
      </c>
      <c r="E19490" s="408">
        <v>0.01</v>
      </c>
      <c r="F19490" s="409">
        <v>43417.369131944448</v>
      </c>
      <c r="G19490" s="408">
        <v>0</v>
      </c>
    </row>
    <row r="19491" spans="1:7" ht="15" x14ac:dyDescent="0.2">
      <c r="A19491" s="407" t="s">
        <v>30948</v>
      </c>
      <c r="B19491" s="407" t="s">
        <v>30949</v>
      </c>
      <c r="C19491" s="408">
        <v>0</v>
      </c>
      <c r="D19491" s="408">
        <v>113.99</v>
      </c>
      <c r="E19491" s="408">
        <v>113.99</v>
      </c>
      <c r="F19491" s="409">
        <v>44523.395555555559</v>
      </c>
      <c r="G19491" s="408">
        <v>0</v>
      </c>
    </row>
    <row r="19492" spans="1:7" ht="15" x14ac:dyDescent="0.25">
      <c r="A19492" s="407" t="s">
        <v>39368</v>
      </c>
      <c r="B19492" s="407" t="s">
        <v>39369</v>
      </c>
      <c r="C19492" s="406"/>
      <c r="D19492" s="408">
        <v>0.01</v>
      </c>
      <c r="E19492" s="408">
        <v>0.01</v>
      </c>
      <c r="F19492" s="409">
        <v>44231.579282407409</v>
      </c>
      <c r="G19492" s="408">
        <v>0</v>
      </c>
    </row>
    <row r="19493" spans="1:7" ht="15" x14ac:dyDescent="0.2">
      <c r="A19493" s="407" t="s">
        <v>30950</v>
      </c>
      <c r="B19493" s="407" t="s">
        <v>41339</v>
      </c>
      <c r="C19493" s="408">
        <v>0</v>
      </c>
      <c r="D19493" s="408">
        <v>8.6898148148148149</v>
      </c>
      <c r="E19493" s="408">
        <v>8.6898148148148149</v>
      </c>
      <c r="F19493" s="409">
        <v>46055.510949074072</v>
      </c>
      <c r="G19493" s="408">
        <v>3</v>
      </c>
    </row>
    <row r="19494" spans="1:7" ht="15" x14ac:dyDescent="0.2">
      <c r="A19494" s="407" t="s">
        <v>30951</v>
      </c>
      <c r="B19494" s="407" t="s">
        <v>30952</v>
      </c>
      <c r="C19494" s="408">
        <v>0</v>
      </c>
      <c r="D19494" s="408">
        <v>0.55000000000000004</v>
      </c>
      <c r="E19494" s="408">
        <v>0.55000000000000004</v>
      </c>
      <c r="F19494" s="409">
        <v>45688.339490740742</v>
      </c>
      <c r="G19494" s="408">
        <v>0</v>
      </c>
    </row>
    <row r="19495" spans="1:7" ht="15" x14ac:dyDescent="0.2">
      <c r="A19495" s="407" t="s">
        <v>30953</v>
      </c>
      <c r="B19495" s="407" t="s">
        <v>30954</v>
      </c>
      <c r="C19495" s="408">
        <v>0</v>
      </c>
      <c r="D19495" s="408">
        <v>0.69</v>
      </c>
      <c r="E19495" s="408">
        <v>0.69</v>
      </c>
      <c r="F19495" s="409">
        <v>45688.339930555558</v>
      </c>
      <c r="G19495" s="408">
        <v>0</v>
      </c>
    </row>
    <row r="19496" spans="1:7" ht="15" x14ac:dyDescent="0.2">
      <c r="A19496" s="407" t="s">
        <v>30955</v>
      </c>
      <c r="B19496" s="407" t="s">
        <v>30956</v>
      </c>
      <c r="C19496" s="408">
        <v>0</v>
      </c>
      <c r="D19496" s="408">
        <v>0.66</v>
      </c>
      <c r="E19496" s="408">
        <v>0.66</v>
      </c>
      <c r="F19496" s="409">
        <v>45688.337280092594</v>
      </c>
      <c r="G19496" s="408">
        <v>0</v>
      </c>
    </row>
    <row r="19497" spans="1:7" ht="15" x14ac:dyDescent="0.2">
      <c r="A19497" s="407" t="s">
        <v>30957</v>
      </c>
      <c r="B19497" s="407" t="s">
        <v>30958</v>
      </c>
      <c r="C19497" s="408">
        <v>0</v>
      </c>
      <c r="D19497" s="408">
        <v>0.91666666666666663</v>
      </c>
      <c r="E19497" s="408">
        <v>0.91666666666666663</v>
      </c>
      <c r="F19497" s="409">
        <v>45709.555219907408</v>
      </c>
      <c r="G19497" s="408">
        <v>0</v>
      </c>
    </row>
    <row r="19498" spans="1:7" ht="15" x14ac:dyDescent="0.2">
      <c r="A19498" s="407" t="s">
        <v>30959</v>
      </c>
      <c r="B19498" s="407" t="s">
        <v>30960</v>
      </c>
      <c r="C19498" s="408">
        <v>0</v>
      </c>
      <c r="D19498" s="408">
        <v>0.69</v>
      </c>
      <c r="E19498" s="408">
        <v>0.69</v>
      </c>
      <c r="F19498" s="409">
        <v>45709.558912037035</v>
      </c>
      <c r="G19498" s="408">
        <v>0</v>
      </c>
    </row>
    <row r="19499" spans="1:7" ht="15" x14ac:dyDescent="0.2">
      <c r="A19499" s="407" t="s">
        <v>30961</v>
      </c>
      <c r="B19499" s="407" t="s">
        <v>30962</v>
      </c>
      <c r="C19499" s="408">
        <v>0</v>
      </c>
      <c r="D19499" s="408">
        <v>9.51</v>
      </c>
      <c r="E19499" s="408">
        <v>9.51</v>
      </c>
      <c r="F19499" s="409">
        <v>43292.410624999997</v>
      </c>
      <c r="G19499" s="408">
        <v>0</v>
      </c>
    </row>
    <row r="19500" spans="1:7" ht="15" x14ac:dyDescent="0.25">
      <c r="A19500" s="407" t="s">
        <v>30963</v>
      </c>
      <c r="B19500" s="407" t="s">
        <v>30964</v>
      </c>
      <c r="C19500" s="406"/>
      <c r="D19500" s="406"/>
      <c r="E19500" s="406"/>
      <c r="F19500" s="409">
        <v>43812.512083333335</v>
      </c>
      <c r="G19500" s="408">
        <v>0</v>
      </c>
    </row>
    <row r="19501" spans="1:7" ht="15" x14ac:dyDescent="0.2">
      <c r="A19501" s="407" t="s">
        <v>30965</v>
      </c>
      <c r="B19501" s="407" t="s">
        <v>30966</v>
      </c>
      <c r="C19501" s="408">
        <v>0</v>
      </c>
      <c r="D19501" s="408">
        <v>0</v>
      </c>
      <c r="E19501" s="408">
        <v>0</v>
      </c>
      <c r="F19501" s="409">
        <v>45209.399861111109</v>
      </c>
      <c r="G19501" s="408">
        <v>0</v>
      </c>
    </row>
    <row r="19502" spans="1:7" ht="15" x14ac:dyDescent="0.2">
      <c r="A19502" s="407" t="s">
        <v>30967</v>
      </c>
      <c r="B19502" s="407" t="s">
        <v>30968</v>
      </c>
      <c r="C19502" s="408">
        <v>0</v>
      </c>
      <c r="D19502" s="408">
        <v>2.08</v>
      </c>
      <c r="E19502" s="408">
        <v>2.08</v>
      </c>
      <c r="F19502" s="409">
        <v>45209.399930555555</v>
      </c>
      <c r="G19502" s="408">
        <v>0</v>
      </c>
    </row>
    <row r="19503" spans="1:7" ht="15" x14ac:dyDescent="0.2">
      <c r="A19503" s="407" t="s">
        <v>30969</v>
      </c>
      <c r="B19503" s="407" t="s">
        <v>30970</v>
      </c>
      <c r="C19503" s="408">
        <v>0</v>
      </c>
      <c r="D19503" s="408">
        <v>2.0499999999999998</v>
      </c>
      <c r="E19503" s="408">
        <v>2.0499999999999998</v>
      </c>
      <c r="F19503" s="409">
        <v>45209.400011574071</v>
      </c>
      <c r="G19503" s="408">
        <v>0</v>
      </c>
    </row>
    <row r="19504" spans="1:7" ht="15" x14ac:dyDescent="0.2">
      <c r="A19504" s="407" t="s">
        <v>30971</v>
      </c>
      <c r="B19504" s="407" t="s">
        <v>30972</v>
      </c>
      <c r="C19504" s="408">
        <v>0</v>
      </c>
      <c r="D19504" s="408">
        <v>17.899999999999999</v>
      </c>
      <c r="E19504" s="408">
        <v>17.899999999999999</v>
      </c>
      <c r="F19504" s="409">
        <v>45646.312291666669</v>
      </c>
      <c r="G19504" s="408">
        <v>0</v>
      </c>
    </row>
    <row r="19505" spans="1:7" ht="15" x14ac:dyDescent="0.25">
      <c r="A19505" s="407" t="s">
        <v>30973</v>
      </c>
      <c r="B19505" s="407" t="s">
        <v>30974</v>
      </c>
      <c r="C19505" s="406"/>
      <c r="D19505" s="408">
        <v>102.77</v>
      </c>
      <c r="E19505" s="408">
        <v>102.77</v>
      </c>
      <c r="F19505" s="409">
        <v>44133.469548611109</v>
      </c>
      <c r="G19505" s="408">
        <v>0</v>
      </c>
    </row>
    <row r="19506" spans="1:7" ht="15" x14ac:dyDescent="0.2">
      <c r="A19506" s="407" t="s">
        <v>30975</v>
      </c>
      <c r="B19506" s="407" t="s">
        <v>30976</v>
      </c>
      <c r="C19506" s="408">
        <v>0</v>
      </c>
      <c r="D19506" s="408">
        <v>18.12</v>
      </c>
      <c r="E19506" s="408">
        <v>18.12</v>
      </c>
      <c r="F19506" s="409">
        <v>44133.469687500001</v>
      </c>
      <c r="G19506" s="408">
        <v>0</v>
      </c>
    </row>
    <row r="19507" spans="1:7" ht="15" x14ac:dyDescent="0.2">
      <c r="A19507" s="407" t="s">
        <v>30977</v>
      </c>
      <c r="B19507" s="407" t="s">
        <v>30978</v>
      </c>
      <c r="C19507" s="408">
        <v>0</v>
      </c>
      <c r="D19507" s="408">
        <v>4.4000000000000004</v>
      </c>
      <c r="E19507" s="408">
        <v>4.4000000000000004</v>
      </c>
      <c r="F19507" s="409">
        <v>44525.663935185185</v>
      </c>
      <c r="G19507" s="408">
        <v>0</v>
      </c>
    </row>
    <row r="19508" spans="1:7" ht="15" x14ac:dyDescent="0.2">
      <c r="A19508" s="407" t="s">
        <v>30979</v>
      </c>
      <c r="B19508" s="407" t="s">
        <v>30980</v>
      </c>
      <c r="C19508" s="408">
        <v>0</v>
      </c>
      <c r="D19508" s="408">
        <v>2.61</v>
      </c>
      <c r="E19508" s="408">
        <v>2.61</v>
      </c>
      <c r="F19508" s="409">
        <v>44525.663668981484</v>
      </c>
      <c r="G19508" s="408">
        <v>0</v>
      </c>
    </row>
    <row r="19509" spans="1:7" ht="15" x14ac:dyDescent="0.2">
      <c r="A19509" s="407" t="s">
        <v>30981</v>
      </c>
      <c r="B19509" s="407" t="s">
        <v>30982</v>
      </c>
      <c r="C19509" s="408">
        <v>0</v>
      </c>
      <c r="D19509" s="408">
        <v>9.56</v>
      </c>
      <c r="E19509" s="408">
        <v>9.56</v>
      </c>
      <c r="F19509" s="409">
        <v>44525.667233796295</v>
      </c>
      <c r="G19509" s="408">
        <v>0</v>
      </c>
    </row>
    <row r="19510" spans="1:7" ht="15" x14ac:dyDescent="0.2">
      <c r="A19510" s="407" t="s">
        <v>30983</v>
      </c>
      <c r="B19510" s="407" t="s">
        <v>30984</v>
      </c>
      <c r="C19510" s="408">
        <v>0</v>
      </c>
      <c r="D19510" s="408">
        <v>9.1999999999999993</v>
      </c>
      <c r="E19510" s="408">
        <v>9.1999999999999993</v>
      </c>
      <c r="F19510" s="409">
        <v>44684.413935185185</v>
      </c>
      <c r="G19510" s="408">
        <v>0</v>
      </c>
    </row>
    <row r="19511" spans="1:7" ht="15" x14ac:dyDescent="0.2">
      <c r="A19511" s="407" t="s">
        <v>39370</v>
      </c>
      <c r="B19511" s="407" t="s">
        <v>39371</v>
      </c>
      <c r="C19511" s="408">
        <v>0</v>
      </c>
      <c r="D19511" s="408">
        <v>3.42</v>
      </c>
      <c r="E19511" s="408">
        <v>3.42</v>
      </c>
      <c r="F19511" s="409">
        <v>43032.679525462961</v>
      </c>
      <c r="G19511" s="408">
        <v>0</v>
      </c>
    </row>
    <row r="19512" spans="1:7" ht="15" x14ac:dyDescent="0.2">
      <c r="A19512" s="407" t="s">
        <v>30985</v>
      </c>
      <c r="B19512" s="407" t="s">
        <v>30986</v>
      </c>
      <c r="C19512" s="408">
        <v>0</v>
      </c>
      <c r="D19512" s="408">
        <v>4.26</v>
      </c>
      <c r="E19512" s="408">
        <v>4.26</v>
      </c>
      <c r="F19512" s="409">
        <v>44525.668078703704</v>
      </c>
      <c r="G19512" s="408">
        <v>0</v>
      </c>
    </row>
    <row r="19513" spans="1:7" ht="15" x14ac:dyDescent="0.2">
      <c r="A19513" s="407" t="s">
        <v>30987</v>
      </c>
      <c r="B19513" s="407" t="s">
        <v>30988</v>
      </c>
      <c r="C19513" s="408">
        <v>0</v>
      </c>
      <c r="D19513" s="408">
        <v>3.71</v>
      </c>
      <c r="E19513" s="408">
        <v>3.71</v>
      </c>
      <c r="F19513" s="409">
        <v>44525.667523148149</v>
      </c>
      <c r="G19513" s="408">
        <v>0</v>
      </c>
    </row>
    <row r="19514" spans="1:7" ht="15" x14ac:dyDescent="0.2">
      <c r="A19514" s="407" t="s">
        <v>30989</v>
      </c>
      <c r="B19514" s="407" t="s">
        <v>30990</v>
      </c>
      <c r="C19514" s="408">
        <v>0</v>
      </c>
      <c r="D19514" s="408">
        <v>2.4300000000000002</v>
      </c>
      <c r="E19514" s="408">
        <v>2.4300000000000002</v>
      </c>
      <c r="F19514" s="409">
        <v>44525.658703703702</v>
      </c>
      <c r="G19514" s="408">
        <v>0</v>
      </c>
    </row>
    <row r="19515" spans="1:7" ht="15" x14ac:dyDescent="0.2">
      <c r="A19515" s="407" t="s">
        <v>30991</v>
      </c>
      <c r="B19515" s="407" t="s">
        <v>30992</v>
      </c>
      <c r="C19515" s="408">
        <v>0</v>
      </c>
      <c r="D19515" s="408">
        <v>6.48</v>
      </c>
      <c r="E19515" s="408">
        <v>6.48</v>
      </c>
      <c r="F19515" s="409">
        <v>44524.670995370368</v>
      </c>
      <c r="G19515" s="408">
        <v>0</v>
      </c>
    </row>
    <row r="19516" spans="1:7" ht="15" x14ac:dyDescent="0.2">
      <c r="A19516" s="407" t="s">
        <v>30993</v>
      </c>
      <c r="B19516" s="407" t="s">
        <v>30994</v>
      </c>
      <c r="C19516" s="408">
        <v>0</v>
      </c>
      <c r="D19516" s="408">
        <v>0.57199999999999995</v>
      </c>
      <c r="E19516" s="408">
        <v>0.57199999999999995</v>
      </c>
      <c r="F19516" s="409">
        <v>46035.288738425923</v>
      </c>
      <c r="G19516" s="408">
        <v>95</v>
      </c>
    </row>
    <row r="19517" spans="1:7" ht="15" x14ac:dyDescent="0.2">
      <c r="A19517" s="407" t="s">
        <v>30995</v>
      </c>
      <c r="B19517" s="407" t="s">
        <v>30996</v>
      </c>
      <c r="C19517" s="408">
        <v>0</v>
      </c>
      <c r="D19517" s="408">
        <v>16.050008285004143</v>
      </c>
      <c r="E19517" s="408">
        <v>16.050008285004143</v>
      </c>
      <c r="F19517" s="409">
        <v>45462.527395833335</v>
      </c>
      <c r="G19517" s="408">
        <v>181</v>
      </c>
    </row>
    <row r="19518" spans="1:7" ht="15" x14ac:dyDescent="0.2">
      <c r="A19518" s="407" t="s">
        <v>30997</v>
      </c>
      <c r="B19518" s="407" t="s">
        <v>30998</v>
      </c>
      <c r="C19518" s="408">
        <v>0</v>
      </c>
      <c r="D19518" s="408">
        <v>15.9</v>
      </c>
      <c r="E19518" s="408">
        <v>15.9</v>
      </c>
      <c r="F19518" s="409">
        <v>45939.328483796293</v>
      </c>
      <c r="G19518" s="408">
        <v>7</v>
      </c>
    </row>
    <row r="19519" spans="1:7" ht="15" x14ac:dyDescent="0.2">
      <c r="A19519" s="407" t="s">
        <v>30999</v>
      </c>
      <c r="B19519" s="407" t="s">
        <v>31000</v>
      </c>
      <c r="C19519" s="408">
        <v>0</v>
      </c>
      <c r="D19519" s="408">
        <v>3.57</v>
      </c>
      <c r="E19519" s="408">
        <v>3.57</v>
      </c>
      <c r="F19519" s="409">
        <v>44525.666909722226</v>
      </c>
      <c r="G19519" s="408">
        <v>0</v>
      </c>
    </row>
    <row r="19520" spans="1:7" ht="15" x14ac:dyDescent="0.25">
      <c r="A19520" s="407" t="s">
        <v>31001</v>
      </c>
      <c r="B19520" s="407" t="s">
        <v>31002</v>
      </c>
      <c r="C19520" s="406"/>
      <c r="D19520" s="408">
        <v>1.61</v>
      </c>
      <c r="E19520" s="408">
        <v>1.61</v>
      </c>
      <c r="F19520" s="409">
        <v>45167.604351851849</v>
      </c>
      <c r="G19520" s="408">
        <v>0</v>
      </c>
    </row>
    <row r="19521" spans="1:7" ht="15" x14ac:dyDescent="0.25">
      <c r="A19521" s="407" t="s">
        <v>31003</v>
      </c>
      <c r="B19521" s="407" t="s">
        <v>31004</v>
      </c>
      <c r="C19521" s="406"/>
      <c r="D19521" s="408">
        <v>3.32</v>
      </c>
      <c r="E19521" s="408">
        <v>3.32</v>
      </c>
      <c r="F19521" s="409">
        <v>44525.621388888889</v>
      </c>
      <c r="G19521" s="408">
        <v>0</v>
      </c>
    </row>
    <row r="19522" spans="1:7" ht="15" x14ac:dyDescent="0.2">
      <c r="A19522" s="407" t="s">
        <v>31005</v>
      </c>
      <c r="B19522" s="407" t="s">
        <v>31006</v>
      </c>
      <c r="C19522" s="408">
        <v>0</v>
      </c>
      <c r="D19522" s="408">
        <v>5.802459016393442</v>
      </c>
      <c r="E19522" s="408">
        <v>5.802459016393442</v>
      </c>
      <c r="F19522" s="409">
        <v>45918.645694444444</v>
      </c>
      <c r="G19522" s="408">
        <v>1390</v>
      </c>
    </row>
    <row r="19523" spans="1:7" ht="15" x14ac:dyDescent="0.2">
      <c r="A19523" s="407" t="s">
        <v>39372</v>
      </c>
      <c r="B19523" s="407" t="s">
        <v>39373</v>
      </c>
      <c r="C19523" s="408">
        <v>0</v>
      </c>
      <c r="D19523" s="408">
        <v>5.62</v>
      </c>
      <c r="E19523" s="408">
        <v>5.62</v>
      </c>
      <c r="F19523" s="409">
        <v>43032.6796412037</v>
      </c>
      <c r="G19523" s="408">
        <v>0</v>
      </c>
    </row>
    <row r="19524" spans="1:7" ht="15" x14ac:dyDescent="0.2">
      <c r="A19524" s="407" t="s">
        <v>31007</v>
      </c>
      <c r="B19524" s="407" t="s">
        <v>31008</v>
      </c>
      <c r="C19524" s="408">
        <v>0</v>
      </c>
      <c r="D19524" s="408">
        <v>4.91</v>
      </c>
      <c r="E19524" s="408">
        <v>4.91</v>
      </c>
      <c r="F19524" s="409">
        <v>44525.66778935185</v>
      </c>
      <c r="G19524" s="408">
        <v>0</v>
      </c>
    </row>
    <row r="19525" spans="1:7" ht="15" x14ac:dyDescent="0.2">
      <c r="A19525" s="407" t="s">
        <v>31009</v>
      </c>
      <c r="B19525" s="407" t="s">
        <v>31010</v>
      </c>
      <c r="C19525" s="408">
        <v>0</v>
      </c>
      <c r="D19525" s="408">
        <v>5.42</v>
      </c>
      <c r="E19525" s="408">
        <v>5.42</v>
      </c>
      <c r="F19525" s="409">
        <v>44525.668368055558</v>
      </c>
      <c r="G19525" s="408">
        <v>0</v>
      </c>
    </row>
    <row r="19526" spans="1:7" ht="15" x14ac:dyDescent="0.2">
      <c r="A19526" s="407" t="s">
        <v>31011</v>
      </c>
      <c r="B19526" s="407" t="s">
        <v>31012</v>
      </c>
      <c r="C19526" s="408">
        <v>0</v>
      </c>
      <c r="D19526" s="408">
        <v>6.49</v>
      </c>
      <c r="E19526" s="408">
        <v>6.49</v>
      </c>
      <c r="F19526" s="409">
        <v>44525.668634259258</v>
      </c>
      <c r="G19526" s="408">
        <v>0</v>
      </c>
    </row>
    <row r="19527" spans="1:7" ht="15" x14ac:dyDescent="0.2">
      <c r="A19527" s="407" t="s">
        <v>31013</v>
      </c>
      <c r="B19527" s="407" t="s">
        <v>31014</v>
      </c>
      <c r="C19527" s="408">
        <v>0</v>
      </c>
      <c r="D19527" s="408">
        <v>4.45</v>
      </c>
      <c r="E19527" s="408">
        <v>4.45</v>
      </c>
      <c r="F19527" s="409">
        <v>44525.665844907409</v>
      </c>
      <c r="G19527" s="408">
        <v>0</v>
      </c>
    </row>
    <row r="19528" spans="1:7" ht="15" x14ac:dyDescent="0.25">
      <c r="A19528" s="407" t="s">
        <v>31015</v>
      </c>
      <c r="B19528" s="407" t="s">
        <v>31016</v>
      </c>
      <c r="C19528" s="406"/>
      <c r="D19528" s="408">
        <v>12.78</v>
      </c>
      <c r="E19528" s="408">
        <v>12.78</v>
      </c>
      <c r="F19528" s="409">
        <v>44526.522569444445</v>
      </c>
      <c r="G19528" s="408">
        <v>0</v>
      </c>
    </row>
    <row r="19529" spans="1:7" ht="15" x14ac:dyDescent="0.2">
      <c r="A19529" s="407" t="s">
        <v>31017</v>
      </c>
      <c r="B19529" s="407" t="s">
        <v>31018</v>
      </c>
      <c r="C19529" s="408">
        <v>0</v>
      </c>
      <c r="D19529" s="408">
        <v>2.97</v>
      </c>
      <c r="E19529" s="408">
        <v>2.97</v>
      </c>
      <c r="F19529" s="409">
        <v>44525.663310185184</v>
      </c>
      <c r="G19529" s="408">
        <v>0</v>
      </c>
    </row>
    <row r="19530" spans="1:7" ht="15" x14ac:dyDescent="0.2">
      <c r="A19530" s="407" t="s">
        <v>31019</v>
      </c>
      <c r="B19530" s="407" t="s">
        <v>31020</v>
      </c>
      <c r="C19530" s="408">
        <v>0</v>
      </c>
      <c r="D19530" s="408">
        <v>9.7100000000000009</v>
      </c>
      <c r="E19530" s="408">
        <v>9.7100000000000009</v>
      </c>
      <c r="F19530" s="409">
        <v>44525.664618055554</v>
      </c>
      <c r="G19530" s="408">
        <v>0</v>
      </c>
    </row>
    <row r="19531" spans="1:7" ht="15" x14ac:dyDescent="0.2">
      <c r="A19531" s="407" t="s">
        <v>31021</v>
      </c>
      <c r="B19531" s="407" t="s">
        <v>31022</v>
      </c>
      <c r="C19531" s="408">
        <v>0</v>
      </c>
      <c r="D19531" s="408">
        <v>10.35</v>
      </c>
      <c r="E19531" s="408">
        <v>10.35</v>
      </c>
      <c r="F19531" s="409">
        <v>44525.665486111109</v>
      </c>
      <c r="G19531" s="408">
        <v>0</v>
      </c>
    </row>
    <row r="19532" spans="1:7" ht="15" x14ac:dyDescent="0.2">
      <c r="A19532" s="407" t="s">
        <v>31023</v>
      </c>
      <c r="B19532" s="407" t="s">
        <v>31024</v>
      </c>
      <c r="C19532" s="408">
        <v>0</v>
      </c>
      <c r="D19532" s="408">
        <v>15</v>
      </c>
      <c r="E19532" s="408">
        <v>15</v>
      </c>
      <c r="F19532" s="409">
        <v>44525.664212962962</v>
      </c>
      <c r="G19532" s="408">
        <v>0</v>
      </c>
    </row>
    <row r="19533" spans="1:7" ht="15" x14ac:dyDescent="0.2">
      <c r="A19533" s="407" t="s">
        <v>31025</v>
      </c>
      <c r="B19533" s="407" t="s">
        <v>31026</v>
      </c>
      <c r="C19533" s="408">
        <v>0</v>
      </c>
      <c r="D19533" s="408">
        <v>84.59</v>
      </c>
      <c r="E19533" s="408">
        <v>84.59</v>
      </c>
      <c r="F19533" s="409">
        <v>43004.599548611113</v>
      </c>
      <c r="G19533" s="408">
        <v>0</v>
      </c>
    </row>
    <row r="19534" spans="1:7" ht="15" x14ac:dyDescent="0.2">
      <c r="A19534" s="407" t="s">
        <v>39374</v>
      </c>
      <c r="B19534" s="407" t="s">
        <v>39375</v>
      </c>
      <c r="C19534" s="408">
        <v>0</v>
      </c>
      <c r="D19534" s="408">
        <v>10.63</v>
      </c>
      <c r="E19534" s="408">
        <v>10.63</v>
      </c>
      <c r="F19534" s="409">
        <v>43378.411041666666</v>
      </c>
      <c r="G19534" s="408">
        <v>0</v>
      </c>
    </row>
    <row r="19535" spans="1:7" ht="15" x14ac:dyDescent="0.2">
      <c r="A19535" s="407" t="s">
        <v>31027</v>
      </c>
      <c r="B19535" s="407" t="s">
        <v>31028</v>
      </c>
      <c r="C19535" s="408">
        <v>0</v>
      </c>
      <c r="D19535" s="408">
        <v>0.47</v>
      </c>
      <c r="E19535" s="408">
        <v>0.47</v>
      </c>
      <c r="F19535" s="409">
        <v>45637.502916666665</v>
      </c>
      <c r="G19535" s="408">
        <v>0</v>
      </c>
    </row>
    <row r="19536" spans="1:7" ht="15" x14ac:dyDescent="0.2">
      <c r="A19536" s="407" t="s">
        <v>31029</v>
      </c>
      <c r="B19536" s="407" t="s">
        <v>31030</v>
      </c>
      <c r="C19536" s="408">
        <v>0</v>
      </c>
      <c r="D19536" s="408">
        <v>7.43</v>
      </c>
      <c r="E19536" s="408">
        <v>7.43</v>
      </c>
      <c r="F19536" s="409">
        <v>44881.432951388888</v>
      </c>
      <c r="G19536" s="408">
        <v>0</v>
      </c>
    </row>
    <row r="19537" spans="1:7" ht="15" x14ac:dyDescent="0.2">
      <c r="A19537" s="407" t="s">
        <v>31031</v>
      </c>
      <c r="B19537" s="407" t="s">
        <v>31032</v>
      </c>
      <c r="C19537" s="408">
        <v>0</v>
      </c>
      <c r="D19537" s="408">
        <v>2.31</v>
      </c>
      <c r="E19537" s="408">
        <v>2.31</v>
      </c>
      <c r="F19537" s="409">
        <v>43032.679988425924</v>
      </c>
      <c r="G19537" s="408">
        <v>0</v>
      </c>
    </row>
    <row r="19538" spans="1:7" ht="15" x14ac:dyDescent="0.2">
      <c r="A19538" s="407" t="s">
        <v>31033</v>
      </c>
      <c r="B19538" s="407" t="s">
        <v>31034</v>
      </c>
      <c r="C19538" s="408">
        <v>0</v>
      </c>
      <c r="D19538" s="408">
        <v>7.67</v>
      </c>
      <c r="E19538" s="408">
        <v>7.67</v>
      </c>
      <c r="F19538" s="409">
        <v>44525.657812500001</v>
      </c>
      <c r="G19538" s="408">
        <v>0</v>
      </c>
    </row>
    <row r="19539" spans="1:7" ht="15" x14ac:dyDescent="0.25">
      <c r="A19539" s="407" t="s">
        <v>31035</v>
      </c>
      <c r="B19539" s="407" t="s">
        <v>31036</v>
      </c>
      <c r="C19539" s="406"/>
      <c r="D19539" s="408">
        <v>7.22</v>
      </c>
      <c r="E19539" s="408">
        <v>7.22</v>
      </c>
      <c r="F19539" s="409">
        <v>44525.657546296294</v>
      </c>
      <c r="G19539" s="408">
        <v>0</v>
      </c>
    </row>
    <row r="19540" spans="1:7" ht="15" x14ac:dyDescent="0.2">
      <c r="A19540" s="407" t="s">
        <v>31037</v>
      </c>
      <c r="B19540" s="407" t="s">
        <v>31038</v>
      </c>
      <c r="C19540" s="408">
        <v>0</v>
      </c>
      <c r="D19540" s="408">
        <v>19.600000000000001</v>
      </c>
      <c r="E19540" s="408">
        <v>19.600000000000001</v>
      </c>
      <c r="F19540" s="409">
        <v>44525.657268518517</v>
      </c>
      <c r="G19540" s="408">
        <v>0</v>
      </c>
    </row>
    <row r="19541" spans="1:7" ht="15" x14ac:dyDescent="0.25">
      <c r="A19541" s="407" t="s">
        <v>31039</v>
      </c>
      <c r="B19541" s="407" t="s">
        <v>31040</v>
      </c>
      <c r="C19541" s="406"/>
      <c r="D19541" s="408">
        <v>19.940000000000001</v>
      </c>
      <c r="E19541" s="408">
        <v>19.940000000000001</v>
      </c>
      <c r="F19541" s="409">
        <v>43032.680046296293</v>
      </c>
      <c r="G19541" s="408">
        <v>0</v>
      </c>
    </row>
    <row r="19542" spans="1:7" ht="15" x14ac:dyDescent="0.2">
      <c r="A19542" s="407" t="s">
        <v>31041</v>
      </c>
      <c r="B19542" s="407" t="s">
        <v>31042</v>
      </c>
      <c r="C19542" s="408">
        <v>0</v>
      </c>
      <c r="D19542" s="408">
        <v>1.26</v>
      </c>
      <c r="E19542" s="408">
        <v>1.26</v>
      </c>
      <c r="F19542" s="409">
        <v>45646.31585648148</v>
      </c>
      <c r="G19542" s="408">
        <v>0</v>
      </c>
    </row>
    <row r="19543" spans="1:7" ht="15" x14ac:dyDescent="0.25">
      <c r="A19543" s="407" t="s">
        <v>31043</v>
      </c>
      <c r="B19543" s="407" t="s">
        <v>31044</v>
      </c>
      <c r="C19543" s="406"/>
      <c r="D19543" s="408">
        <v>7.93</v>
      </c>
      <c r="E19543" s="408">
        <v>7.93</v>
      </c>
      <c r="F19543" s="409">
        <v>43032.68005787037</v>
      </c>
      <c r="G19543" s="408">
        <v>0</v>
      </c>
    </row>
    <row r="19544" spans="1:7" ht="15" x14ac:dyDescent="0.25">
      <c r="A19544" s="407" t="s">
        <v>31045</v>
      </c>
      <c r="B19544" s="407" t="s">
        <v>31046</v>
      </c>
      <c r="C19544" s="406"/>
      <c r="D19544" s="408">
        <v>7.84</v>
      </c>
      <c r="E19544" s="408">
        <v>7.84</v>
      </c>
      <c r="F19544" s="409">
        <v>43032.680069444446</v>
      </c>
      <c r="G19544" s="408">
        <v>0</v>
      </c>
    </row>
    <row r="19545" spans="1:7" ht="15" x14ac:dyDescent="0.25">
      <c r="A19545" s="407" t="s">
        <v>31047</v>
      </c>
      <c r="B19545" s="407" t="s">
        <v>31048</v>
      </c>
      <c r="C19545" s="406"/>
      <c r="D19545" s="408">
        <v>6.08</v>
      </c>
      <c r="E19545" s="408">
        <v>6.08</v>
      </c>
      <c r="F19545" s="409">
        <v>43032.680081018516</v>
      </c>
      <c r="G19545" s="408">
        <v>0</v>
      </c>
    </row>
    <row r="19546" spans="1:7" ht="15" x14ac:dyDescent="0.25">
      <c r="A19546" s="407" t="s">
        <v>31049</v>
      </c>
      <c r="B19546" s="407" t="s">
        <v>31050</v>
      </c>
      <c r="C19546" s="406"/>
      <c r="D19546" s="408">
        <v>1.24</v>
      </c>
      <c r="E19546" s="408">
        <v>1.24</v>
      </c>
      <c r="F19546" s="409">
        <v>45167.604479166665</v>
      </c>
      <c r="G19546" s="408">
        <v>0</v>
      </c>
    </row>
    <row r="19547" spans="1:7" ht="15" x14ac:dyDescent="0.25">
      <c r="A19547" s="407" t="s">
        <v>31051</v>
      </c>
      <c r="B19547" s="407" t="s">
        <v>31052</v>
      </c>
      <c r="C19547" s="406"/>
      <c r="D19547" s="408">
        <v>5.98</v>
      </c>
      <c r="E19547" s="408">
        <v>5.98</v>
      </c>
      <c r="F19547" s="409">
        <v>43032.680115740739</v>
      </c>
      <c r="G19547" s="408">
        <v>0</v>
      </c>
    </row>
    <row r="19548" spans="1:7" ht="15" x14ac:dyDescent="0.25">
      <c r="A19548" s="407" t="s">
        <v>31053</v>
      </c>
      <c r="B19548" s="407" t="s">
        <v>31054</v>
      </c>
      <c r="C19548" s="406"/>
      <c r="D19548" s="408">
        <v>9.36</v>
      </c>
      <c r="E19548" s="408">
        <v>9.36</v>
      </c>
      <c r="F19548" s="409">
        <v>43032.680127314816</v>
      </c>
      <c r="G19548" s="408">
        <v>0</v>
      </c>
    </row>
    <row r="19549" spans="1:7" ht="15" x14ac:dyDescent="0.25">
      <c r="A19549" s="407" t="s">
        <v>31055</v>
      </c>
      <c r="B19549" s="407" t="s">
        <v>31056</v>
      </c>
      <c r="C19549" s="406"/>
      <c r="D19549" s="408">
        <v>10.06</v>
      </c>
      <c r="E19549" s="408">
        <v>10.06</v>
      </c>
      <c r="F19549" s="409">
        <v>43032.680185185185</v>
      </c>
      <c r="G19549" s="408">
        <v>0</v>
      </c>
    </row>
    <row r="19550" spans="1:7" ht="15" x14ac:dyDescent="0.2">
      <c r="A19550" s="407" t="s">
        <v>31057</v>
      </c>
      <c r="B19550" s="407" t="s">
        <v>31058</v>
      </c>
      <c r="C19550" s="408">
        <v>0</v>
      </c>
      <c r="D19550" s="408">
        <v>13.21</v>
      </c>
      <c r="E19550" s="408">
        <v>13.21</v>
      </c>
      <c r="F19550" s="409">
        <v>43032.680208333331</v>
      </c>
      <c r="G19550" s="408">
        <v>0</v>
      </c>
    </row>
    <row r="19551" spans="1:7" ht="15" x14ac:dyDescent="0.2">
      <c r="A19551" s="407" t="s">
        <v>31059</v>
      </c>
      <c r="B19551" s="407" t="s">
        <v>31060</v>
      </c>
      <c r="C19551" s="408">
        <v>0</v>
      </c>
      <c r="D19551" s="408">
        <v>3.5</v>
      </c>
      <c r="E19551" s="408">
        <v>3.5</v>
      </c>
      <c r="F19551" s="409">
        <v>45167.604560185187</v>
      </c>
      <c r="G19551" s="408">
        <v>0</v>
      </c>
    </row>
    <row r="19552" spans="1:7" ht="15" x14ac:dyDescent="0.2">
      <c r="A19552" s="407" t="s">
        <v>31061</v>
      </c>
      <c r="B19552" s="407" t="s">
        <v>31062</v>
      </c>
      <c r="C19552" s="408">
        <v>0</v>
      </c>
      <c r="D19552" s="408">
        <v>22.9</v>
      </c>
      <c r="E19552" s="408">
        <v>22.9</v>
      </c>
      <c r="F19552" s="409">
        <v>44867.365324074075</v>
      </c>
      <c r="G19552" s="408">
        <v>0</v>
      </c>
    </row>
    <row r="19553" spans="1:7" ht="15" x14ac:dyDescent="0.2">
      <c r="A19553" s="407" t="s">
        <v>31063</v>
      </c>
      <c r="B19553" s="407" t="s">
        <v>31064</v>
      </c>
      <c r="C19553" s="408">
        <v>0</v>
      </c>
      <c r="D19553" s="408">
        <v>11.55</v>
      </c>
      <c r="E19553" s="408">
        <v>11.55</v>
      </c>
      <c r="F19553" s="409">
        <v>46101.302430555559</v>
      </c>
      <c r="G19553" s="408">
        <v>245</v>
      </c>
    </row>
    <row r="19554" spans="1:7" ht="15" x14ac:dyDescent="0.2">
      <c r="A19554" s="407" t="s">
        <v>31065</v>
      </c>
      <c r="B19554" s="407" t="s">
        <v>31066</v>
      </c>
      <c r="C19554" s="408">
        <v>0</v>
      </c>
      <c r="D19554" s="408">
        <v>2.15</v>
      </c>
      <c r="E19554" s="408">
        <v>2.15</v>
      </c>
      <c r="F19554" s="409">
        <v>45167.604618055557</v>
      </c>
      <c r="G19554" s="408">
        <v>109</v>
      </c>
    </row>
    <row r="19555" spans="1:7" ht="15" x14ac:dyDescent="0.2">
      <c r="A19555" s="407" t="s">
        <v>31067</v>
      </c>
      <c r="B19555" s="407" t="s">
        <v>31068</v>
      </c>
      <c r="C19555" s="408">
        <v>0</v>
      </c>
      <c r="D19555" s="408">
        <v>0.77</v>
      </c>
      <c r="E19555" s="408">
        <v>0.77</v>
      </c>
      <c r="F19555" s="409">
        <v>44517.545358796298</v>
      </c>
      <c r="G19555" s="408">
        <v>0</v>
      </c>
    </row>
    <row r="19556" spans="1:7" ht="15" x14ac:dyDescent="0.25">
      <c r="A19556" s="407" t="s">
        <v>31069</v>
      </c>
      <c r="B19556" s="407" t="s">
        <v>31070</v>
      </c>
      <c r="C19556" s="406"/>
      <c r="D19556" s="408">
        <v>16.29</v>
      </c>
      <c r="E19556" s="408">
        <v>16.29</v>
      </c>
      <c r="F19556" s="409">
        <v>45777.661377314813</v>
      </c>
      <c r="G19556" s="408">
        <v>0</v>
      </c>
    </row>
    <row r="19557" spans="1:7" ht="15" x14ac:dyDescent="0.2">
      <c r="A19557" s="407" t="s">
        <v>31071</v>
      </c>
      <c r="B19557" s="407" t="s">
        <v>31072</v>
      </c>
      <c r="C19557" s="408">
        <v>0</v>
      </c>
      <c r="D19557" s="408">
        <v>3.2</v>
      </c>
      <c r="E19557" s="408">
        <v>3.2</v>
      </c>
      <c r="F19557" s="409">
        <v>44022.386944444443</v>
      </c>
      <c r="G19557" s="408">
        <v>0</v>
      </c>
    </row>
    <row r="19558" spans="1:7" ht="15" x14ac:dyDescent="0.2">
      <c r="A19558" s="407" t="s">
        <v>31073</v>
      </c>
      <c r="B19558" s="407" t="s">
        <v>31074</v>
      </c>
      <c r="C19558" s="408">
        <v>0</v>
      </c>
      <c r="D19558" s="408">
        <v>0.48</v>
      </c>
      <c r="E19558" s="408">
        <v>0.48</v>
      </c>
      <c r="F19558" s="409">
        <v>44525.645300925928</v>
      </c>
      <c r="G19558" s="408">
        <v>0</v>
      </c>
    </row>
    <row r="19559" spans="1:7" ht="15" x14ac:dyDescent="0.25">
      <c r="A19559" s="407" t="s">
        <v>31075</v>
      </c>
      <c r="B19559" s="407" t="s">
        <v>31076</v>
      </c>
      <c r="C19559" s="406"/>
      <c r="D19559" s="406"/>
      <c r="E19559" s="406"/>
      <c r="F19559" s="409">
        <v>43032.680289351854</v>
      </c>
      <c r="G19559" s="408">
        <v>0</v>
      </c>
    </row>
    <row r="19560" spans="1:7" ht="15" x14ac:dyDescent="0.2">
      <c r="A19560" s="407" t="s">
        <v>31077</v>
      </c>
      <c r="B19560" s="407" t="s">
        <v>31078</v>
      </c>
      <c r="C19560" s="408">
        <v>0</v>
      </c>
      <c r="D19560" s="408">
        <v>633</v>
      </c>
      <c r="E19560" s="408">
        <v>633</v>
      </c>
      <c r="F19560" s="409">
        <v>43004.602951388886</v>
      </c>
      <c r="G19560" s="408">
        <v>0</v>
      </c>
    </row>
    <row r="19561" spans="1:7" ht="15" x14ac:dyDescent="0.25">
      <c r="A19561" s="407" t="s">
        <v>31079</v>
      </c>
      <c r="B19561" s="407" t="s">
        <v>31080</v>
      </c>
      <c r="C19561" s="406"/>
      <c r="D19561" s="408">
        <v>239.46</v>
      </c>
      <c r="E19561" s="408">
        <v>239.46</v>
      </c>
      <c r="F19561" s="409">
        <v>43032.680289351854</v>
      </c>
      <c r="G19561" s="408">
        <v>0</v>
      </c>
    </row>
    <row r="19562" spans="1:7" ht="15" x14ac:dyDescent="0.2">
      <c r="A19562" s="407" t="s">
        <v>31081</v>
      </c>
      <c r="B19562" s="407" t="s">
        <v>31082</v>
      </c>
      <c r="C19562" s="408">
        <v>0</v>
      </c>
      <c r="D19562" s="408">
        <v>262.98</v>
      </c>
      <c r="E19562" s="408">
        <v>262.98</v>
      </c>
      <c r="F19562" s="409">
        <v>43032.680312500001</v>
      </c>
      <c r="G19562" s="408">
        <v>0</v>
      </c>
    </row>
    <row r="19563" spans="1:7" ht="15" x14ac:dyDescent="0.25">
      <c r="A19563" s="407" t="s">
        <v>31083</v>
      </c>
      <c r="B19563" s="407" t="s">
        <v>31084</v>
      </c>
      <c r="C19563" s="406"/>
      <c r="D19563" s="408">
        <v>131.57</v>
      </c>
      <c r="E19563" s="408">
        <v>131.57</v>
      </c>
      <c r="F19563" s="409">
        <v>43032.680324074077</v>
      </c>
      <c r="G19563" s="408">
        <v>0</v>
      </c>
    </row>
    <row r="19564" spans="1:7" ht="15" x14ac:dyDescent="0.25">
      <c r="A19564" s="407" t="s">
        <v>31085</v>
      </c>
      <c r="B19564" s="407" t="s">
        <v>31086</v>
      </c>
      <c r="C19564" s="406"/>
      <c r="D19564" s="408">
        <v>67.66</v>
      </c>
      <c r="E19564" s="408">
        <v>67.66</v>
      </c>
      <c r="F19564" s="409">
        <v>44530.57372685185</v>
      </c>
      <c r="G19564" s="408">
        <v>0</v>
      </c>
    </row>
    <row r="19565" spans="1:7" ht="15" x14ac:dyDescent="0.25">
      <c r="A19565" s="407" t="s">
        <v>31087</v>
      </c>
      <c r="B19565" s="407" t="s">
        <v>31088</v>
      </c>
      <c r="C19565" s="406"/>
      <c r="D19565" s="408">
        <v>147.94</v>
      </c>
      <c r="E19565" s="408">
        <v>147.94</v>
      </c>
      <c r="F19565" s="409">
        <v>44530.573414351849</v>
      </c>
      <c r="G19565" s="408">
        <v>0</v>
      </c>
    </row>
    <row r="19566" spans="1:7" ht="15" x14ac:dyDescent="0.2">
      <c r="A19566" s="407" t="s">
        <v>31089</v>
      </c>
      <c r="B19566" s="407" t="s">
        <v>31090</v>
      </c>
      <c r="C19566" s="408">
        <v>0</v>
      </c>
      <c r="D19566" s="408">
        <v>398</v>
      </c>
      <c r="E19566" s="408">
        <v>398</v>
      </c>
      <c r="F19566" s="409">
        <v>43032.680358796293</v>
      </c>
      <c r="G19566" s="408">
        <v>0</v>
      </c>
    </row>
    <row r="19567" spans="1:7" ht="15" x14ac:dyDescent="0.2">
      <c r="A19567" s="407" t="s">
        <v>31091</v>
      </c>
      <c r="B19567" s="407" t="s">
        <v>31092</v>
      </c>
      <c r="C19567" s="408">
        <v>0</v>
      </c>
      <c r="D19567" s="408">
        <v>545</v>
      </c>
      <c r="E19567" s="408">
        <v>545</v>
      </c>
      <c r="F19567" s="409">
        <v>43235.406597222223</v>
      </c>
      <c r="G19567" s="408">
        <v>0</v>
      </c>
    </row>
    <row r="19568" spans="1:7" ht="15" x14ac:dyDescent="0.25">
      <c r="A19568" s="407" t="s">
        <v>31093</v>
      </c>
      <c r="B19568" s="407" t="s">
        <v>31094</v>
      </c>
      <c r="C19568" s="406"/>
      <c r="D19568" s="408">
        <v>95.27</v>
      </c>
      <c r="E19568" s="408">
        <v>95.27</v>
      </c>
      <c r="F19568" s="409">
        <v>44523.466412037036</v>
      </c>
      <c r="G19568" s="408">
        <v>0</v>
      </c>
    </row>
    <row r="19569" spans="1:7" ht="15" x14ac:dyDescent="0.25">
      <c r="A19569" s="407" t="s">
        <v>31095</v>
      </c>
      <c r="B19569" s="407" t="s">
        <v>31096</v>
      </c>
      <c r="C19569" s="406"/>
      <c r="D19569" s="408">
        <v>37.75</v>
      </c>
      <c r="E19569" s="408">
        <v>37.75</v>
      </c>
      <c r="F19569" s="409">
        <v>44511.684212962966</v>
      </c>
      <c r="G19569" s="408">
        <v>0</v>
      </c>
    </row>
    <row r="19570" spans="1:7" ht="15" x14ac:dyDescent="0.25">
      <c r="A19570" s="407" t="s">
        <v>31097</v>
      </c>
      <c r="B19570" s="407" t="s">
        <v>31098</v>
      </c>
      <c r="C19570" s="406"/>
      <c r="D19570" s="408">
        <v>643.79999999999995</v>
      </c>
      <c r="E19570" s="408">
        <v>643.79999999999995</v>
      </c>
      <c r="F19570" s="409">
        <v>44523.450729166667</v>
      </c>
      <c r="G19570" s="408">
        <v>0</v>
      </c>
    </row>
    <row r="19571" spans="1:7" ht="15" x14ac:dyDescent="0.2">
      <c r="A19571" s="407" t="s">
        <v>31099</v>
      </c>
      <c r="B19571" s="407" t="s">
        <v>31100</v>
      </c>
      <c r="C19571" s="408">
        <v>0</v>
      </c>
      <c r="D19571" s="408">
        <v>229.5</v>
      </c>
      <c r="E19571" s="408">
        <v>229.5</v>
      </c>
      <c r="F19571" s="409">
        <v>44523.467372685183</v>
      </c>
      <c r="G19571" s="408">
        <v>0</v>
      </c>
    </row>
    <row r="19572" spans="1:7" ht="15" x14ac:dyDescent="0.25">
      <c r="A19572" s="407" t="s">
        <v>39376</v>
      </c>
      <c r="B19572" s="407" t="s">
        <v>39377</v>
      </c>
      <c r="C19572" s="406"/>
      <c r="D19572" s="408">
        <v>435.79</v>
      </c>
      <c r="E19572" s="408">
        <v>435.79</v>
      </c>
      <c r="F19572" s="409">
        <v>43032.68041666667</v>
      </c>
      <c r="G19572" s="408">
        <v>0</v>
      </c>
    </row>
    <row r="19573" spans="1:7" ht="15" x14ac:dyDescent="0.2">
      <c r="A19573" s="407" t="s">
        <v>31101</v>
      </c>
      <c r="B19573" s="407" t="s">
        <v>31102</v>
      </c>
      <c r="C19573" s="408">
        <v>0</v>
      </c>
      <c r="D19573" s="408">
        <v>684</v>
      </c>
      <c r="E19573" s="408">
        <v>684</v>
      </c>
      <c r="F19573" s="409">
        <v>43004.604571759257</v>
      </c>
      <c r="G19573" s="408">
        <v>0</v>
      </c>
    </row>
    <row r="19574" spans="1:7" ht="15" x14ac:dyDescent="0.2">
      <c r="A19574" s="407" t="s">
        <v>31103</v>
      </c>
      <c r="B19574" s="407" t="s">
        <v>31104</v>
      </c>
      <c r="C19574" s="408">
        <v>0</v>
      </c>
      <c r="D19574" s="408">
        <v>145.38</v>
      </c>
      <c r="E19574" s="408">
        <v>145.38</v>
      </c>
      <c r="F19574" s="409">
        <v>43032.680428240739</v>
      </c>
      <c r="G19574" s="408">
        <v>0</v>
      </c>
    </row>
    <row r="19575" spans="1:7" ht="15" x14ac:dyDescent="0.25">
      <c r="A19575" s="407" t="s">
        <v>31105</v>
      </c>
      <c r="B19575" s="407" t="s">
        <v>31106</v>
      </c>
      <c r="C19575" s="406"/>
      <c r="D19575" s="408">
        <v>280</v>
      </c>
      <c r="E19575" s="408">
        <v>280</v>
      </c>
      <c r="F19575" s="409">
        <v>44523.460902777777</v>
      </c>
      <c r="G19575" s="408">
        <v>0</v>
      </c>
    </row>
    <row r="19576" spans="1:7" ht="15" x14ac:dyDescent="0.25">
      <c r="A19576" s="407" t="s">
        <v>31107</v>
      </c>
      <c r="B19576" s="407" t="s">
        <v>31108</v>
      </c>
      <c r="C19576" s="406"/>
      <c r="D19576" s="408">
        <v>145.38</v>
      </c>
      <c r="E19576" s="408">
        <v>145.38</v>
      </c>
      <c r="F19576" s="409">
        <v>44523.433206018519</v>
      </c>
      <c r="G19576" s="408">
        <v>0</v>
      </c>
    </row>
    <row r="19577" spans="1:7" ht="15" x14ac:dyDescent="0.2">
      <c r="A19577" s="407" t="s">
        <v>31109</v>
      </c>
      <c r="B19577" s="407" t="s">
        <v>31110</v>
      </c>
      <c r="C19577" s="408">
        <v>0</v>
      </c>
      <c r="D19577" s="408">
        <v>545</v>
      </c>
      <c r="E19577" s="408">
        <v>545</v>
      </c>
      <c r="F19577" s="409">
        <v>43004.605185185188</v>
      </c>
      <c r="G19577" s="408">
        <v>0</v>
      </c>
    </row>
    <row r="19578" spans="1:7" ht="15" x14ac:dyDescent="0.2">
      <c r="A19578" s="407" t="s">
        <v>39378</v>
      </c>
      <c r="B19578" s="407" t="s">
        <v>39379</v>
      </c>
      <c r="C19578" s="408">
        <v>0</v>
      </c>
      <c r="D19578" s="408">
        <v>384.15</v>
      </c>
      <c r="E19578" s="408">
        <v>384.15</v>
      </c>
      <c r="F19578" s="409">
        <v>43032.680462962962</v>
      </c>
      <c r="G19578" s="408">
        <v>0</v>
      </c>
    </row>
    <row r="19579" spans="1:7" ht="15" x14ac:dyDescent="0.2">
      <c r="A19579" s="407" t="s">
        <v>31111</v>
      </c>
      <c r="B19579" s="407" t="s">
        <v>31112</v>
      </c>
      <c r="C19579" s="408">
        <v>0</v>
      </c>
      <c r="D19579" s="408">
        <v>153.05000000000001</v>
      </c>
      <c r="E19579" s="408">
        <v>153.05000000000001</v>
      </c>
      <c r="F19579" s="409">
        <v>44523.433518518519</v>
      </c>
      <c r="G19579" s="408">
        <v>0</v>
      </c>
    </row>
    <row r="19580" spans="1:7" ht="15" x14ac:dyDescent="0.25">
      <c r="A19580" s="407" t="s">
        <v>31113</v>
      </c>
      <c r="B19580" s="407" t="s">
        <v>31114</v>
      </c>
      <c r="C19580" s="406"/>
      <c r="D19580" s="408">
        <v>310.02</v>
      </c>
      <c r="E19580" s="408">
        <v>310.02</v>
      </c>
      <c r="F19580" s="409">
        <v>43032.680486111109</v>
      </c>
      <c r="G19580" s="408">
        <v>0</v>
      </c>
    </row>
    <row r="19581" spans="1:7" ht="15" x14ac:dyDescent="0.25">
      <c r="A19581" s="407" t="s">
        <v>31115</v>
      </c>
      <c r="B19581" s="407" t="s">
        <v>31116</v>
      </c>
      <c r="C19581" s="406"/>
      <c r="D19581" s="408">
        <v>310.02</v>
      </c>
      <c r="E19581" s="408">
        <v>310.02</v>
      </c>
      <c r="F19581" s="409">
        <v>43032.680497685185</v>
      </c>
      <c r="G19581" s="408">
        <v>0</v>
      </c>
    </row>
    <row r="19582" spans="1:7" ht="15" x14ac:dyDescent="0.25">
      <c r="A19582" s="407" t="s">
        <v>31117</v>
      </c>
      <c r="B19582" s="407" t="s">
        <v>31118</v>
      </c>
      <c r="C19582" s="406"/>
      <c r="D19582" s="408">
        <v>189.86</v>
      </c>
      <c r="E19582" s="408">
        <v>189.86</v>
      </c>
      <c r="F19582" s="409">
        <v>43032.680520833332</v>
      </c>
      <c r="G19582" s="408">
        <v>0</v>
      </c>
    </row>
    <row r="19583" spans="1:7" ht="15" x14ac:dyDescent="0.2">
      <c r="A19583" s="407" t="s">
        <v>39380</v>
      </c>
      <c r="B19583" s="407" t="s">
        <v>39381</v>
      </c>
      <c r="C19583" s="408">
        <v>0</v>
      </c>
      <c r="D19583" s="408">
        <v>276.8</v>
      </c>
      <c r="E19583" s="408">
        <v>276.8</v>
      </c>
      <c r="F19583" s="409">
        <v>43032.680532407408</v>
      </c>
      <c r="G19583" s="408">
        <v>0</v>
      </c>
    </row>
    <row r="19584" spans="1:7" ht="15" x14ac:dyDescent="0.25">
      <c r="A19584" s="407" t="s">
        <v>39382</v>
      </c>
      <c r="B19584" s="407" t="s">
        <v>39383</v>
      </c>
      <c r="C19584" s="406"/>
      <c r="D19584" s="408">
        <v>314.62</v>
      </c>
      <c r="E19584" s="408">
        <v>314.62</v>
      </c>
      <c r="F19584" s="409">
        <v>43032.680543981478</v>
      </c>
      <c r="G19584" s="408">
        <v>0</v>
      </c>
    </row>
    <row r="19585" spans="1:7" ht="15" x14ac:dyDescent="0.25">
      <c r="A19585" s="407" t="s">
        <v>39384</v>
      </c>
      <c r="B19585" s="407" t="s">
        <v>39385</v>
      </c>
      <c r="C19585" s="406"/>
      <c r="D19585" s="408">
        <v>358.68</v>
      </c>
      <c r="E19585" s="408">
        <v>358.68</v>
      </c>
      <c r="F19585" s="409">
        <v>43032.680555555555</v>
      </c>
      <c r="G19585" s="408">
        <v>0</v>
      </c>
    </row>
    <row r="19586" spans="1:7" ht="15" x14ac:dyDescent="0.25">
      <c r="A19586" s="407" t="s">
        <v>39386</v>
      </c>
      <c r="B19586" s="407" t="s">
        <v>39387</v>
      </c>
      <c r="C19586" s="406"/>
      <c r="D19586" s="408">
        <v>438.04</v>
      </c>
      <c r="E19586" s="408">
        <v>438.04</v>
      </c>
      <c r="F19586" s="409">
        <v>43032.680567129632</v>
      </c>
      <c r="G19586" s="408">
        <v>0</v>
      </c>
    </row>
    <row r="19587" spans="1:7" ht="15" x14ac:dyDescent="0.25">
      <c r="A19587" s="407" t="s">
        <v>31119</v>
      </c>
      <c r="B19587" s="407" t="s">
        <v>31120</v>
      </c>
      <c r="C19587" s="406"/>
      <c r="D19587" s="408">
        <v>470.01</v>
      </c>
      <c r="E19587" s="408">
        <v>470.01</v>
      </c>
      <c r="F19587" s="409">
        <v>44523.438159722224</v>
      </c>
      <c r="G19587" s="408">
        <v>0</v>
      </c>
    </row>
    <row r="19588" spans="1:7" ht="15" x14ac:dyDescent="0.2">
      <c r="A19588" s="407" t="s">
        <v>31121</v>
      </c>
      <c r="B19588" s="407" t="s">
        <v>31122</v>
      </c>
      <c r="C19588" s="408">
        <v>0</v>
      </c>
      <c r="D19588" s="408">
        <v>360.63</v>
      </c>
      <c r="E19588" s="408">
        <v>360.63</v>
      </c>
      <c r="F19588" s="409">
        <v>44523.437118055554</v>
      </c>
      <c r="G19588" s="408">
        <v>0</v>
      </c>
    </row>
    <row r="19589" spans="1:7" ht="15" x14ac:dyDescent="0.2">
      <c r="A19589" s="407" t="s">
        <v>31123</v>
      </c>
      <c r="B19589" s="407" t="s">
        <v>31124</v>
      </c>
      <c r="C19589" s="408">
        <v>0</v>
      </c>
      <c r="D19589" s="408">
        <v>334.05</v>
      </c>
      <c r="E19589" s="408">
        <v>334.05</v>
      </c>
      <c r="F19589" s="409">
        <v>44523.436550925922</v>
      </c>
      <c r="G19589" s="408">
        <v>0</v>
      </c>
    </row>
    <row r="19590" spans="1:7" ht="15" x14ac:dyDescent="0.2">
      <c r="A19590" s="407" t="s">
        <v>31125</v>
      </c>
      <c r="B19590" s="407" t="s">
        <v>31126</v>
      </c>
      <c r="C19590" s="408">
        <v>0</v>
      </c>
      <c r="D19590" s="408">
        <v>435.79</v>
      </c>
      <c r="E19590" s="408">
        <v>435.79</v>
      </c>
      <c r="F19590" s="409">
        <v>44523.437731481485</v>
      </c>
      <c r="G19590" s="408">
        <v>0</v>
      </c>
    </row>
    <row r="19591" spans="1:7" ht="15" x14ac:dyDescent="0.2">
      <c r="A19591" s="407" t="s">
        <v>31127</v>
      </c>
      <c r="B19591" s="407" t="s">
        <v>31128</v>
      </c>
      <c r="C19591" s="408">
        <v>0</v>
      </c>
      <c r="D19591" s="408">
        <v>15</v>
      </c>
      <c r="E19591" s="408">
        <v>15</v>
      </c>
      <c r="F19591" s="409">
        <v>44523.437384259261</v>
      </c>
      <c r="G19591" s="408">
        <v>0</v>
      </c>
    </row>
    <row r="19592" spans="1:7" ht="15" x14ac:dyDescent="0.2">
      <c r="A19592" s="407" t="s">
        <v>31129</v>
      </c>
      <c r="B19592" s="407" t="s">
        <v>31130</v>
      </c>
      <c r="C19592" s="408">
        <v>0</v>
      </c>
      <c r="D19592" s="408">
        <v>15</v>
      </c>
      <c r="E19592" s="408">
        <v>15</v>
      </c>
      <c r="F19592" s="409">
        <v>44523.43681712963</v>
      </c>
      <c r="G19592" s="408">
        <v>0</v>
      </c>
    </row>
    <row r="19593" spans="1:7" ht="15" x14ac:dyDescent="0.25">
      <c r="A19593" s="407" t="s">
        <v>31131</v>
      </c>
      <c r="B19593" s="407" t="s">
        <v>31132</v>
      </c>
      <c r="C19593" s="406"/>
      <c r="D19593" s="408">
        <v>140.27000000000001</v>
      </c>
      <c r="E19593" s="408">
        <v>140.27000000000001</v>
      </c>
      <c r="F19593" s="409">
        <v>44523.432858796295</v>
      </c>
      <c r="G19593" s="408">
        <v>0</v>
      </c>
    </row>
    <row r="19594" spans="1:7" ht="15" x14ac:dyDescent="0.2">
      <c r="A19594" s="407" t="s">
        <v>31133</v>
      </c>
      <c r="B19594" s="407" t="s">
        <v>31134</v>
      </c>
      <c r="C19594" s="408">
        <v>0</v>
      </c>
      <c r="D19594" s="408">
        <v>406.2</v>
      </c>
      <c r="E19594" s="408">
        <v>406.2</v>
      </c>
      <c r="F19594" s="409">
        <v>44523.450509259259</v>
      </c>
      <c r="G19594" s="408">
        <v>0</v>
      </c>
    </row>
    <row r="19595" spans="1:7" ht="15" x14ac:dyDescent="0.25">
      <c r="A19595" s="407" t="s">
        <v>31135</v>
      </c>
      <c r="B19595" s="407" t="s">
        <v>31136</v>
      </c>
      <c r="C19595" s="406"/>
      <c r="D19595" s="408">
        <v>448.06</v>
      </c>
      <c r="E19595" s="408">
        <v>448.06</v>
      </c>
      <c r="F19595" s="409">
        <v>43032.680763888886</v>
      </c>
      <c r="G19595" s="408">
        <v>0</v>
      </c>
    </row>
    <row r="19596" spans="1:7" ht="15" x14ac:dyDescent="0.2">
      <c r="A19596" s="407" t="s">
        <v>31137</v>
      </c>
      <c r="B19596" s="407" t="s">
        <v>31138</v>
      </c>
      <c r="C19596" s="408">
        <v>0</v>
      </c>
      <c r="D19596" s="408">
        <v>363.34</v>
      </c>
      <c r="E19596" s="408">
        <v>363.34</v>
      </c>
      <c r="F19596" s="409">
        <v>44523.438460648147</v>
      </c>
      <c r="G19596" s="408">
        <v>0</v>
      </c>
    </row>
    <row r="19597" spans="1:7" ht="15" x14ac:dyDescent="0.25">
      <c r="A19597" s="407" t="s">
        <v>31139</v>
      </c>
      <c r="B19597" s="407" t="s">
        <v>31140</v>
      </c>
      <c r="C19597" s="406"/>
      <c r="D19597" s="408">
        <v>170.94</v>
      </c>
      <c r="E19597" s="408">
        <v>170.94</v>
      </c>
      <c r="F19597" s="409">
        <v>43032.680798611109</v>
      </c>
      <c r="G19597" s="408">
        <v>0</v>
      </c>
    </row>
    <row r="19598" spans="1:7" ht="15" x14ac:dyDescent="0.25">
      <c r="A19598" s="407" t="s">
        <v>31141</v>
      </c>
      <c r="B19598" s="407" t="s">
        <v>31142</v>
      </c>
      <c r="C19598" s="406"/>
      <c r="D19598" s="408">
        <v>292.63</v>
      </c>
      <c r="E19598" s="408">
        <v>292.63</v>
      </c>
      <c r="F19598" s="409">
        <v>44523.434039351851</v>
      </c>
      <c r="G19598" s="408">
        <v>0</v>
      </c>
    </row>
    <row r="19599" spans="1:7" ht="15" x14ac:dyDescent="0.25">
      <c r="A19599" s="407" t="s">
        <v>31143</v>
      </c>
      <c r="B19599" s="407" t="s">
        <v>31144</v>
      </c>
      <c r="C19599" s="406"/>
      <c r="D19599" s="408">
        <v>389.4</v>
      </c>
      <c r="E19599" s="408">
        <v>389.4</v>
      </c>
      <c r="F19599" s="409">
        <v>44523.449421296296</v>
      </c>
      <c r="G19599" s="408">
        <v>0</v>
      </c>
    </row>
    <row r="19600" spans="1:7" ht="15" x14ac:dyDescent="0.25">
      <c r="A19600" s="407" t="s">
        <v>31145</v>
      </c>
      <c r="B19600" s="407" t="s">
        <v>31146</v>
      </c>
      <c r="C19600" s="406"/>
      <c r="D19600" s="408">
        <v>538.27</v>
      </c>
      <c r="E19600" s="408">
        <v>538.27</v>
      </c>
      <c r="F19600" s="409">
        <v>44523.453113425923</v>
      </c>
      <c r="G19600" s="408">
        <v>0</v>
      </c>
    </row>
    <row r="19601" spans="1:7" ht="15" x14ac:dyDescent="0.2">
      <c r="A19601" s="407" t="s">
        <v>31147</v>
      </c>
      <c r="B19601" s="407" t="s">
        <v>31148</v>
      </c>
      <c r="C19601" s="408">
        <v>0</v>
      </c>
      <c r="D19601" s="408">
        <v>563.1</v>
      </c>
      <c r="E19601" s="408">
        <v>563.1</v>
      </c>
      <c r="F19601" s="409">
        <v>44523.452569444446</v>
      </c>
      <c r="G19601" s="408">
        <v>0</v>
      </c>
    </row>
    <row r="19602" spans="1:7" ht="15" x14ac:dyDescent="0.2">
      <c r="A19602" s="407" t="s">
        <v>39388</v>
      </c>
      <c r="B19602" s="407" t="s">
        <v>39389</v>
      </c>
      <c r="C19602" s="408">
        <v>0</v>
      </c>
      <c r="D19602" s="408">
        <v>296.48</v>
      </c>
      <c r="E19602" s="408">
        <v>296.48</v>
      </c>
      <c r="F19602" s="409">
        <v>43118.693298611113</v>
      </c>
      <c r="G19602" s="408">
        <v>0</v>
      </c>
    </row>
    <row r="19603" spans="1:7" ht="15" x14ac:dyDescent="0.2">
      <c r="A19603" s="407" t="s">
        <v>31149</v>
      </c>
      <c r="B19603" s="407" t="s">
        <v>31150</v>
      </c>
      <c r="C19603" s="408">
        <v>0</v>
      </c>
      <c r="D19603" s="408">
        <v>386.76</v>
      </c>
      <c r="E19603" s="408">
        <v>386.76</v>
      </c>
      <c r="F19603" s="409">
        <v>44523.440115740741</v>
      </c>
      <c r="G19603" s="408">
        <v>0</v>
      </c>
    </row>
    <row r="19604" spans="1:7" ht="15" x14ac:dyDescent="0.2">
      <c r="A19604" s="407" t="s">
        <v>31151</v>
      </c>
      <c r="B19604" s="407" t="s">
        <v>31152</v>
      </c>
      <c r="C19604" s="408">
        <v>0</v>
      </c>
      <c r="D19604" s="408">
        <v>153</v>
      </c>
      <c r="E19604" s="408">
        <v>153</v>
      </c>
      <c r="F19604" s="409">
        <v>43032.680925925924</v>
      </c>
      <c r="G19604" s="408">
        <v>0</v>
      </c>
    </row>
    <row r="19605" spans="1:7" ht="15" x14ac:dyDescent="0.25">
      <c r="A19605" s="407" t="s">
        <v>31153</v>
      </c>
      <c r="B19605" s="407" t="s">
        <v>31154</v>
      </c>
      <c r="C19605" s="406"/>
      <c r="D19605" s="408">
        <v>440.39</v>
      </c>
      <c r="E19605" s="408">
        <v>440.39</v>
      </c>
      <c r="F19605" s="409">
        <v>45169.316354166665</v>
      </c>
      <c r="G19605" s="408">
        <v>0</v>
      </c>
    </row>
    <row r="19606" spans="1:7" ht="15" x14ac:dyDescent="0.25">
      <c r="A19606" s="407" t="s">
        <v>31155</v>
      </c>
      <c r="B19606" s="407" t="s">
        <v>31156</v>
      </c>
      <c r="C19606" s="406"/>
      <c r="D19606" s="408">
        <v>394.58</v>
      </c>
      <c r="E19606" s="408">
        <v>394.58</v>
      </c>
      <c r="F19606" s="409">
        <v>44523.432581018518</v>
      </c>
      <c r="G19606" s="408">
        <v>0</v>
      </c>
    </row>
    <row r="19607" spans="1:7" ht="15" x14ac:dyDescent="0.2">
      <c r="A19607" s="407" t="s">
        <v>31157</v>
      </c>
      <c r="B19607" s="407" t="s">
        <v>31158</v>
      </c>
      <c r="C19607" s="408">
        <v>0</v>
      </c>
      <c r="D19607" s="408">
        <v>599.65</v>
      </c>
      <c r="E19607" s="408">
        <v>599.65</v>
      </c>
      <c r="F19607" s="409">
        <v>44523.451423611114</v>
      </c>
      <c r="G19607" s="408">
        <v>0</v>
      </c>
    </row>
    <row r="19608" spans="1:7" ht="15" x14ac:dyDescent="0.2">
      <c r="A19608" s="407" t="s">
        <v>31159</v>
      </c>
      <c r="B19608" s="407" t="s">
        <v>31160</v>
      </c>
      <c r="C19608" s="408">
        <v>0</v>
      </c>
      <c r="D19608" s="408">
        <v>394.25</v>
      </c>
      <c r="E19608" s="408">
        <v>394.25</v>
      </c>
      <c r="F19608" s="409">
        <v>44523.449050925927</v>
      </c>
      <c r="G19608" s="408">
        <v>0</v>
      </c>
    </row>
    <row r="19609" spans="1:7" ht="15" x14ac:dyDescent="0.25">
      <c r="A19609" s="407" t="s">
        <v>31161</v>
      </c>
      <c r="B19609" s="407" t="s">
        <v>31162</v>
      </c>
      <c r="C19609" s="406"/>
      <c r="D19609" s="408">
        <v>15.01</v>
      </c>
      <c r="E19609" s="408">
        <v>15.01</v>
      </c>
      <c r="F19609" s="409">
        <v>43032.680972222224</v>
      </c>
      <c r="G19609" s="408">
        <v>0</v>
      </c>
    </row>
    <row r="19610" spans="1:7" ht="15" x14ac:dyDescent="0.2">
      <c r="A19610" s="407" t="s">
        <v>31163</v>
      </c>
      <c r="B19610" s="407" t="s">
        <v>31164</v>
      </c>
      <c r="C19610" s="408">
        <v>0</v>
      </c>
      <c r="D19610" s="408">
        <v>286.60000000000002</v>
      </c>
      <c r="E19610" s="408">
        <v>286.60000000000002</v>
      </c>
      <c r="F19610" s="409">
        <v>44523.439004629632</v>
      </c>
      <c r="G19610" s="408">
        <v>0</v>
      </c>
    </row>
    <row r="19611" spans="1:7" ht="15" x14ac:dyDescent="0.25">
      <c r="A19611" s="407" t="s">
        <v>31165</v>
      </c>
      <c r="B19611" s="407" t="s">
        <v>31166</v>
      </c>
      <c r="C19611" s="406"/>
      <c r="D19611" s="408">
        <v>371.68</v>
      </c>
      <c r="E19611" s="408">
        <v>371.68</v>
      </c>
      <c r="F19611" s="409">
        <v>44523.439791666664</v>
      </c>
      <c r="G19611" s="408">
        <v>0</v>
      </c>
    </row>
    <row r="19612" spans="1:7" ht="15" x14ac:dyDescent="0.25">
      <c r="A19612" s="407" t="s">
        <v>31167</v>
      </c>
      <c r="B19612" s="407" t="s">
        <v>31168</v>
      </c>
      <c r="C19612" s="406"/>
      <c r="D19612" s="408">
        <v>568.01</v>
      </c>
      <c r="E19612" s="408">
        <v>568.01</v>
      </c>
      <c r="F19612" s="409">
        <v>44523.439456018517</v>
      </c>
      <c r="G19612" s="408">
        <v>0</v>
      </c>
    </row>
    <row r="19613" spans="1:7" ht="15" x14ac:dyDescent="0.25">
      <c r="A19613" s="407" t="s">
        <v>31169</v>
      </c>
      <c r="B19613" s="407" t="s">
        <v>31170</v>
      </c>
      <c r="C19613" s="406"/>
      <c r="D19613" s="408">
        <v>487.26</v>
      </c>
      <c r="E19613" s="408">
        <v>487.26</v>
      </c>
      <c r="F19613" s="409">
        <v>44428.316145833334</v>
      </c>
      <c r="G19613" s="408">
        <v>0</v>
      </c>
    </row>
    <row r="19614" spans="1:7" ht="15" x14ac:dyDescent="0.2">
      <c r="A19614" s="407" t="s">
        <v>31171</v>
      </c>
      <c r="B19614" s="407" t="s">
        <v>31172</v>
      </c>
      <c r="C19614" s="408">
        <v>0</v>
      </c>
      <c r="D19614" s="408">
        <v>210.84</v>
      </c>
      <c r="E19614" s="408">
        <v>210.84</v>
      </c>
      <c r="F19614" s="409">
        <v>43032.681076388886</v>
      </c>
      <c r="G19614" s="408">
        <v>0</v>
      </c>
    </row>
    <row r="19615" spans="1:7" ht="15" x14ac:dyDescent="0.25">
      <c r="A19615" s="407" t="s">
        <v>31173</v>
      </c>
      <c r="B19615" s="407" t="s">
        <v>31174</v>
      </c>
      <c r="C19615" s="406"/>
      <c r="D19615" s="408">
        <v>15.01</v>
      </c>
      <c r="E19615" s="408">
        <v>15.01</v>
      </c>
      <c r="F19615" s="409">
        <v>43244.431284722225</v>
      </c>
      <c r="G19615" s="408">
        <v>0</v>
      </c>
    </row>
    <row r="19616" spans="1:7" ht="15" x14ac:dyDescent="0.25">
      <c r="A19616" s="407" t="s">
        <v>31175</v>
      </c>
      <c r="B19616" s="407" t="s">
        <v>31176</v>
      </c>
      <c r="C19616" s="406"/>
      <c r="D19616" s="408">
        <v>418.92</v>
      </c>
      <c r="E19616" s="408">
        <v>418.92</v>
      </c>
      <c r="F19616" s="409">
        <v>43032.681111111109</v>
      </c>
      <c r="G19616" s="408">
        <v>0</v>
      </c>
    </row>
    <row r="19617" spans="1:7" ht="15" x14ac:dyDescent="0.25">
      <c r="A19617" s="407" t="s">
        <v>31177</v>
      </c>
      <c r="B19617" s="407" t="s">
        <v>31178</v>
      </c>
      <c r="C19617" s="406"/>
      <c r="D19617" s="408">
        <v>154.07</v>
      </c>
      <c r="E19617" s="408">
        <v>154.07</v>
      </c>
      <c r="F19617" s="409">
        <v>43235.41133101852</v>
      </c>
      <c r="G19617" s="408">
        <v>0</v>
      </c>
    </row>
    <row r="19618" spans="1:7" ht="15" x14ac:dyDescent="0.25">
      <c r="A19618" s="407" t="s">
        <v>31179</v>
      </c>
      <c r="B19618" s="407" t="s">
        <v>31180</v>
      </c>
      <c r="C19618" s="406"/>
      <c r="D19618" s="408">
        <v>58.97</v>
      </c>
      <c r="E19618" s="408">
        <v>58.97</v>
      </c>
      <c r="F19618" s="409">
        <v>43235.411956018521</v>
      </c>
      <c r="G19618" s="408">
        <v>0</v>
      </c>
    </row>
    <row r="19619" spans="1:7" ht="15" x14ac:dyDescent="0.25">
      <c r="A19619" s="407" t="s">
        <v>31181</v>
      </c>
      <c r="B19619" s="407" t="s">
        <v>31182</v>
      </c>
      <c r="C19619" s="406"/>
      <c r="D19619" s="408">
        <v>15.01</v>
      </c>
      <c r="E19619" s="408">
        <v>15.01</v>
      </c>
      <c r="F19619" s="409">
        <v>43032.681157407409</v>
      </c>
      <c r="G19619" s="408">
        <v>0</v>
      </c>
    </row>
    <row r="19620" spans="1:7" ht="15" x14ac:dyDescent="0.25">
      <c r="A19620" s="407" t="s">
        <v>31183</v>
      </c>
      <c r="B19620" s="407" t="s">
        <v>31184</v>
      </c>
      <c r="C19620" s="406"/>
      <c r="D19620" s="408">
        <v>15</v>
      </c>
      <c r="E19620" s="408">
        <v>15</v>
      </c>
      <c r="F19620" s="409">
        <v>43032.681180555555</v>
      </c>
      <c r="G19620" s="408">
        <v>0</v>
      </c>
    </row>
    <row r="19621" spans="1:7" ht="15" x14ac:dyDescent="0.25">
      <c r="A19621" s="407" t="s">
        <v>31185</v>
      </c>
      <c r="B19621" s="407" t="s">
        <v>31186</v>
      </c>
      <c r="C19621" s="406"/>
      <c r="D19621" s="408">
        <v>15</v>
      </c>
      <c r="E19621" s="408">
        <v>15</v>
      </c>
      <c r="F19621" s="409">
        <v>43032.681192129632</v>
      </c>
      <c r="G19621" s="408">
        <v>0</v>
      </c>
    </row>
    <row r="19622" spans="1:7" ht="15" x14ac:dyDescent="0.25">
      <c r="A19622" s="407" t="s">
        <v>31187</v>
      </c>
      <c r="B19622" s="407" t="s">
        <v>31188</v>
      </c>
      <c r="C19622" s="406"/>
      <c r="D19622" s="408">
        <v>298.77</v>
      </c>
      <c r="E19622" s="408">
        <v>298.77</v>
      </c>
      <c r="F19622" s="409">
        <v>43032.681203703702</v>
      </c>
      <c r="G19622" s="408">
        <v>0</v>
      </c>
    </row>
    <row r="19623" spans="1:7" ht="15" x14ac:dyDescent="0.25">
      <c r="A19623" s="407" t="s">
        <v>31189</v>
      </c>
      <c r="B19623" s="407" t="s">
        <v>31190</v>
      </c>
      <c r="C19623" s="406"/>
      <c r="D19623" s="408">
        <v>708.72</v>
      </c>
      <c r="E19623" s="408">
        <v>708.72</v>
      </c>
      <c r="F19623" s="409">
        <v>43032.681273148148</v>
      </c>
      <c r="G19623" s="408">
        <v>0</v>
      </c>
    </row>
    <row r="19624" spans="1:7" ht="15" x14ac:dyDescent="0.25">
      <c r="A19624" s="407" t="s">
        <v>31191</v>
      </c>
      <c r="B19624" s="407" t="s">
        <v>31192</v>
      </c>
      <c r="C19624" s="406"/>
      <c r="D19624" s="408">
        <v>258.77999999999997</v>
      </c>
      <c r="E19624" s="408">
        <v>258.77999999999997</v>
      </c>
      <c r="F19624" s="409">
        <v>43032.681284722225</v>
      </c>
      <c r="G19624" s="408">
        <v>0</v>
      </c>
    </row>
    <row r="19625" spans="1:7" ht="15" x14ac:dyDescent="0.2">
      <c r="A19625" s="407" t="s">
        <v>31193</v>
      </c>
      <c r="B19625" s="407" t="s">
        <v>31194</v>
      </c>
      <c r="C19625" s="408">
        <v>0</v>
      </c>
      <c r="D19625" s="408">
        <v>359.75</v>
      </c>
      <c r="E19625" s="408">
        <v>359.75</v>
      </c>
      <c r="F19625" s="409">
        <v>43004.610451388886</v>
      </c>
      <c r="G19625" s="408">
        <v>0</v>
      </c>
    </row>
    <row r="19626" spans="1:7" ht="15" x14ac:dyDescent="0.2">
      <c r="A19626" s="407" t="s">
        <v>31195</v>
      </c>
      <c r="B19626" s="407" t="s">
        <v>31196</v>
      </c>
      <c r="C19626" s="408">
        <v>0</v>
      </c>
      <c r="D19626" s="408">
        <v>254</v>
      </c>
      <c r="E19626" s="408">
        <v>254</v>
      </c>
      <c r="F19626" s="409">
        <v>43004.610543981478</v>
      </c>
      <c r="G19626" s="408">
        <v>0</v>
      </c>
    </row>
    <row r="19627" spans="1:7" ht="15" x14ac:dyDescent="0.2">
      <c r="A19627" s="407" t="s">
        <v>31197</v>
      </c>
      <c r="B19627" s="407" t="s">
        <v>31198</v>
      </c>
      <c r="C19627" s="408">
        <v>0</v>
      </c>
      <c r="D19627" s="408">
        <v>127</v>
      </c>
      <c r="E19627" s="408">
        <v>127</v>
      </c>
      <c r="F19627" s="409">
        <v>43032.681319444448</v>
      </c>
      <c r="G19627" s="408">
        <v>0</v>
      </c>
    </row>
    <row r="19628" spans="1:7" ht="15" x14ac:dyDescent="0.25">
      <c r="A19628" s="407" t="s">
        <v>31199</v>
      </c>
      <c r="B19628" s="407" t="s">
        <v>31200</v>
      </c>
      <c r="C19628" s="406"/>
      <c r="D19628" s="408">
        <v>255</v>
      </c>
      <c r="E19628" s="408">
        <v>255</v>
      </c>
      <c r="F19628" s="409">
        <v>44523.488761574074</v>
      </c>
      <c r="G19628" s="408">
        <v>0</v>
      </c>
    </row>
    <row r="19629" spans="1:7" ht="15" x14ac:dyDescent="0.25">
      <c r="A19629" s="407" t="s">
        <v>31201</v>
      </c>
      <c r="B19629" s="407" t="s">
        <v>31202</v>
      </c>
      <c r="C19629" s="406"/>
      <c r="D19629" s="408">
        <v>105</v>
      </c>
      <c r="E19629" s="408">
        <v>105</v>
      </c>
      <c r="F19629" s="409">
        <v>44133.61178240741</v>
      </c>
      <c r="G19629" s="408">
        <v>0</v>
      </c>
    </row>
    <row r="19630" spans="1:7" ht="15" x14ac:dyDescent="0.25">
      <c r="A19630" s="407" t="s">
        <v>31203</v>
      </c>
      <c r="B19630" s="407" t="s">
        <v>31204</v>
      </c>
      <c r="C19630" s="406"/>
      <c r="D19630" s="408">
        <v>69.709999999999994</v>
      </c>
      <c r="E19630" s="408">
        <v>69.709999999999994</v>
      </c>
      <c r="F19630" s="409">
        <v>43032.68136574074</v>
      </c>
      <c r="G19630" s="408">
        <v>0</v>
      </c>
    </row>
    <row r="19631" spans="1:7" ht="15" x14ac:dyDescent="0.25">
      <c r="A19631" s="407" t="s">
        <v>31205</v>
      </c>
      <c r="B19631" s="407" t="s">
        <v>31206</v>
      </c>
      <c r="C19631" s="406"/>
      <c r="D19631" s="408">
        <v>41</v>
      </c>
      <c r="E19631" s="408">
        <v>41</v>
      </c>
      <c r="F19631" s="409">
        <v>44512.478842592594</v>
      </c>
      <c r="G19631" s="408">
        <v>0</v>
      </c>
    </row>
    <row r="19632" spans="1:7" ht="15" x14ac:dyDescent="0.25">
      <c r="A19632" s="407" t="s">
        <v>31207</v>
      </c>
      <c r="B19632" s="407" t="s">
        <v>31208</v>
      </c>
      <c r="C19632" s="406"/>
      <c r="D19632" s="408">
        <v>304.60000000000002</v>
      </c>
      <c r="E19632" s="408">
        <v>304.60000000000002</v>
      </c>
      <c r="F19632" s="409">
        <v>43032.681388888886</v>
      </c>
      <c r="G19632" s="408">
        <v>0</v>
      </c>
    </row>
    <row r="19633" spans="1:7" ht="15" x14ac:dyDescent="0.25">
      <c r="A19633" s="407" t="s">
        <v>31209</v>
      </c>
      <c r="B19633" s="407" t="s">
        <v>31210</v>
      </c>
      <c r="C19633" s="406"/>
      <c r="D19633" s="408">
        <v>238.95</v>
      </c>
      <c r="E19633" s="408">
        <v>238.95</v>
      </c>
      <c r="F19633" s="409">
        <v>43032.681400462963</v>
      </c>
      <c r="G19633" s="408">
        <v>0</v>
      </c>
    </row>
    <row r="19634" spans="1:7" ht="15" x14ac:dyDescent="0.25">
      <c r="A19634" s="407" t="s">
        <v>31211</v>
      </c>
      <c r="B19634" s="407" t="s">
        <v>31212</v>
      </c>
      <c r="C19634" s="406"/>
      <c r="D19634" s="408">
        <v>571.29</v>
      </c>
      <c r="E19634" s="408">
        <v>571.29</v>
      </c>
      <c r="F19634" s="409">
        <v>43784.325162037036</v>
      </c>
      <c r="G19634" s="408">
        <v>0</v>
      </c>
    </row>
    <row r="19635" spans="1:7" ht="15" x14ac:dyDescent="0.25">
      <c r="A19635" s="407" t="s">
        <v>31213</v>
      </c>
      <c r="B19635" s="407" t="s">
        <v>31214</v>
      </c>
      <c r="C19635" s="406"/>
      <c r="D19635" s="408">
        <v>608.91999999999996</v>
      </c>
      <c r="E19635" s="408">
        <v>608.91999999999996</v>
      </c>
      <c r="F19635" s="409">
        <v>43032.681423611109</v>
      </c>
      <c r="G19635" s="408">
        <v>0</v>
      </c>
    </row>
    <row r="19636" spans="1:7" ht="15" x14ac:dyDescent="0.25">
      <c r="A19636" s="407" t="s">
        <v>31215</v>
      </c>
      <c r="B19636" s="407" t="s">
        <v>31216</v>
      </c>
      <c r="C19636" s="406"/>
      <c r="D19636" s="408">
        <v>650.29999999999995</v>
      </c>
      <c r="E19636" s="408">
        <v>650.29999999999995</v>
      </c>
      <c r="F19636" s="409">
        <v>43004.611516203702</v>
      </c>
      <c r="G19636" s="408">
        <v>0</v>
      </c>
    </row>
    <row r="19637" spans="1:7" ht="15" x14ac:dyDescent="0.2">
      <c r="A19637" s="407" t="s">
        <v>31217</v>
      </c>
      <c r="B19637" s="407" t="s">
        <v>31218</v>
      </c>
      <c r="C19637" s="408">
        <v>0</v>
      </c>
      <c r="D19637" s="408">
        <v>522.84</v>
      </c>
      <c r="E19637" s="408">
        <v>522.84</v>
      </c>
      <c r="F19637" s="409">
        <v>46066.515347222223</v>
      </c>
      <c r="G19637" s="408">
        <v>0</v>
      </c>
    </row>
    <row r="19638" spans="1:7" ht="15" x14ac:dyDescent="0.25">
      <c r="A19638" s="407" t="s">
        <v>31219</v>
      </c>
      <c r="B19638" s="407" t="s">
        <v>31220</v>
      </c>
      <c r="C19638" s="406"/>
      <c r="D19638" s="408">
        <v>502.57</v>
      </c>
      <c r="E19638" s="408">
        <v>502.57</v>
      </c>
      <c r="F19638" s="409">
        <v>43032.681446759256</v>
      </c>
      <c r="G19638" s="408">
        <v>0</v>
      </c>
    </row>
    <row r="19639" spans="1:7" ht="15" x14ac:dyDescent="0.25">
      <c r="A19639" s="407" t="s">
        <v>31221</v>
      </c>
      <c r="B19639" s="407" t="s">
        <v>31222</v>
      </c>
      <c r="C19639" s="406"/>
      <c r="D19639" s="408">
        <v>283.33</v>
      </c>
      <c r="E19639" s="408">
        <v>283.33</v>
      </c>
      <c r="F19639" s="409">
        <v>43032.681458333333</v>
      </c>
      <c r="G19639" s="408">
        <v>0</v>
      </c>
    </row>
    <row r="19640" spans="1:7" ht="15" x14ac:dyDescent="0.25">
      <c r="A19640" s="407" t="s">
        <v>31223</v>
      </c>
      <c r="B19640" s="407" t="s">
        <v>31224</v>
      </c>
      <c r="C19640" s="406"/>
      <c r="D19640" s="408">
        <v>315.13</v>
      </c>
      <c r="E19640" s="408">
        <v>315.13</v>
      </c>
      <c r="F19640" s="409">
        <v>43032.681469907409</v>
      </c>
      <c r="G19640" s="408">
        <v>0</v>
      </c>
    </row>
    <row r="19641" spans="1:7" ht="15" x14ac:dyDescent="0.25">
      <c r="A19641" s="407" t="s">
        <v>31225</v>
      </c>
      <c r="B19641" s="407" t="s">
        <v>31226</v>
      </c>
      <c r="C19641" s="406"/>
      <c r="D19641" s="408">
        <v>315.13</v>
      </c>
      <c r="E19641" s="408">
        <v>315.13</v>
      </c>
      <c r="F19641" s="409">
        <v>43032.681481481479</v>
      </c>
      <c r="G19641" s="408">
        <v>0</v>
      </c>
    </row>
    <row r="19642" spans="1:7" ht="15" x14ac:dyDescent="0.25">
      <c r="A19642" s="407" t="s">
        <v>31227</v>
      </c>
      <c r="B19642" s="407" t="s">
        <v>31228</v>
      </c>
      <c r="C19642" s="406"/>
      <c r="D19642" s="408">
        <v>276.77999999999997</v>
      </c>
      <c r="E19642" s="408">
        <v>276.77999999999997</v>
      </c>
      <c r="F19642" s="409">
        <v>43032.681493055556</v>
      </c>
      <c r="G19642" s="408">
        <v>0</v>
      </c>
    </row>
    <row r="19643" spans="1:7" ht="15" x14ac:dyDescent="0.25">
      <c r="A19643" s="407" t="s">
        <v>31229</v>
      </c>
      <c r="B19643" s="407" t="s">
        <v>31230</v>
      </c>
      <c r="C19643" s="406"/>
      <c r="D19643" s="408">
        <v>402.38</v>
      </c>
      <c r="E19643" s="408">
        <v>402.38</v>
      </c>
      <c r="F19643" s="409">
        <v>43032.681504629632</v>
      </c>
      <c r="G19643" s="408">
        <v>0</v>
      </c>
    </row>
    <row r="19644" spans="1:7" ht="15" x14ac:dyDescent="0.2">
      <c r="A19644" s="407" t="s">
        <v>31231</v>
      </c>
      <c r="B19644" s="407" t="s">
        <v>31232</v>
      </c>
      <c r="C19644" s="408">
        <v>0</v>
      </c>
      <c r="D19644" s="408">
        <v>519.15156998273335</v>
      </c>
      <c r="E19644" s="408">
        <v>519.15156998273335</v>
      </c>
      <c r="F19644" s="409">
        <v>46073.515474537038</v>
      </c>
      <c r="G19644" s="408">
        <v>1</v>
      </c>
    </row>
    <row r="19645" spans="1:7" ht="15" x14ac:dyDescent="0.2">
      <c r="A19645" s="407" t="s">
        <v>31233</v>
      </c>
      <c r="B19645" s="407" t="s">
        <v>31234</v>
      </c>
      <c r="C19645" s="408">
        <v>0</v>
      </c>
      <c r="D19645" s="408">
        <v>519.35</v>
      </c>
      <c r="E19645" s="408">
        <v>519.35</v>
      </c>
      <c r="F19645" s="409">
        <v>44133.452685185184</v>
      </c>
      <c r="G19645" s="408">
        <v>0</v>
      </c>
    </row>
    <row r="19646" spans="1:7" ht="15" x14ac:dyDescent="0.25">
      <c r="A19646" s="407" t="s">
        <v>31235</v>
      </c>
      <c r="B19646" s="407" t="s">
        <v>31236</v>
      </c>
      <c r="C19646" s="406"/>
      <c r="D19646" s="408">
        <v>353.68</v>
      </c>
      <c r="E19646" s="408">
        <v>353.68</v>
      </c>
      <c r="F19646" s="409">
        <v>43032.681516203702</v>
      </c>
      <c r="G19646" s="408">
        <v>0</v>
      </c>
    </row>
    <row r="19647" spans="1:7" ht="15" x14ac:dyDescent="0.25">
      <c r="A19647" s="407" t="s">
        <v>31237</v>
      </c>
      <c r="B19647" s="407" t="s">
        <v>31238</v>
      </c>
      <c r="C19647" s="406"/>
      <c r="D19647" s="408">
        <v>242.42</v>
      </c>
      <c r="E19647" s="408">
        <v>242.42</v>
      </c>
      <c r="F19647" s="409">
        <v>43032.681527777779</v>
      </c>
      <c r="G19647" s="408">
        <v>0</v>
      </c>
    </row>
    <row r="19648" spans="1:7" ht="15" x14ac:dyDescent="0.25">
      <c r="A19648" s="407" t="s">
        <v>31239</v>
      </c>
      <c r="B19648" s="407" t="s">
        <v>31240</v>
      </c>
      <c r="C19648" s="406"/>
      <c r="D19648" s="408">
        <v>167.88</v>
      </c>
      <c r="E19648" s="408">
        <v>167.88</v>
      </c>
      <c r="F19648" s="409">
        <v>43032.681539351855</v>
      </c>
      <c r="G19648" s="408">
        <v>0</v>
      </c>
    </row>
    <row r="19649" spans="1:7" ht="15" x14ac:dyDescent="0.2">
      <c r="A19649" s="407" t="s">
        <v>31241</v>
      </c>
      <c r="B19649" s="407" t="s">
        <v>31242</v>
      </c>
      <c r="C19649" s="408">
        <v>0</v>
      </c>
      <c r="D19649" s="408">
        <v>736.51</v>
      </c>
      <c r="E19649" s="408">
        <v>736.51</v>
      </c>
      <c r="F19649" s="409">
        <v>44874.345856481479</v>
      </c>
      <c r="G19649" s="408">
        <v>0</v>
      </c>
    </row>
    <row r="19650" spans="1:7" ht="15" x14ac:dyDescent="0.25">
      <c r="A19650" s="407" t="s">
        <v>31243</v>
      </c>
      <c r="B19650" s="407" t="s">
        <v>31244</v>
      </c>
      <c r="C19650" s="406"/>
      <c r="D19650" s="408">
        <v>15.01</v>
      </c>
      <c r="E19650" s="408">
        <v>15.01</v>
      </c>
      <c r="F19650" s="409">
        <v>43032.681550925925</v>
      </c>
      <c r="G19650" s="408">
        <v>0</v>
      </c>
    </row>
    <row r="19651" spans="1:7" ht="15" x14ac:dyDescent="0.2">
      <c r="A19651" s="407" t="s">
        <v>39390</v>
      </c>
      <c r="B19651" s="407" t="s">
        <v>39391</v>
      </c>
      <c r="C19651" s="408">
        <v>0</v>
      </c>
      <c r="D19651" s="408">
        <v>414.22</v>
      </c>
      <c r="E19651" s="408">
        <v>414.22</v>
      </c>
      <c r="F19651" s="409">
        <v>43032.681562500002</v>
      </c>
      <c r="G19651" s="408">
        <v>0</v>
      </c>
    </row>
    <row r="19652" spans="1:7" ht="15" x14ac:dyDescent="0.2">
      <c r="A19652" s="407" t="s">
        <v>31245</v>
      </c>
      <c r="B19652" s="407" t="s">
        <v>31246</v>
      </c>
      <c r="C19652" s="408">
        <v>0</v>
      </c>
      <c r="D19652" s="408">
        <v>172.24</v>
      </c>
      <c r="E19652" s="408">
        <v>172.24</v>
      </c>
      <c r="F19652" s="409">
        <v>43032.681574074071</v>
      </c>
      <c r="G19652" s="408">
        <v>0</v>
      </c>
    </row>
    <row r="19653" spans="1:7" ht="15" x14ac:dyDescent="0.25">
      <c r="A19653" s="407" t="s">
        <v>31247</v>
      </c>
      <c r="B19653" s="407" t="s">
        <v>31248</v>
      </c>
      <c r="C19653" s="406"/>
      <c r="D19653" s="408">
        <v>159</v>
      </c>
      <c r="E19653" s="408">
        <v>159</v>
      </c>
      <c r="F19653" s="409">
        <v>43032.681597222225</v>
      </c>
      <c r="G19653" s="408">
        <v>0</v>
      </c>
    </row>
    <row r="19654" spans="1:7" ht="15" x14ac:dyDescent="0.25">
      <c r="A19654" s="407" t="s">
        <v>31249</v>
      </c>
      <c r="B19654" s="407" t="s">
        <v>31250</v>
      </c>
      <c r="C19654" s="406"/>
      <c r="D19654" s="408">
        <v>422.07</v>
      </c>
      <c r="E19654" s="408">
        <v>422.07</v>
      </c>
      <c r="F19654" s="409">
        <v>43032.681608796294</v>
      </c>
      <c r="G19654" s="408">
        <v>0</v>
      </c>
    </row>
    <row r="19655" spans="1:7" ht="15" x14ac:dyDescent="0.2">
      <c r="A19655" s="407" t="s">
        <v>31251</v>
      </c>
      <c r="B19655" s="407" t="s">
        <v>31252</v>
      </c>
      <c r="C19655" s="408">
        <v>0</v>
      </c>
      <c r="D19655" s="408">
        <v>190.8</v>
      </c>
      <c r="E19655" s="408">
        <v>190.8</v>
      </c>
      <c r="F19655" s="409">
        <v>43032.681620370371</v>
      </c>
      <c r="G19655" s="408">
        <v>0</v>
      </c>
    </row>
    <row r="19656" spans="1:7" ht="15" x14ac:dyDescent="0.25">
      <c r="A19656" s="407" t="s">
        <v>31253</v>
      </c>
      <c r="B19656" s="407" t="s">
        <v>31254</v>
      </c>
      <c r="C19656" s="406"/>
      <c r="D19656" s="408">
        <v>188.43</v>
      </c>
      <c r="E19656" s="408">
        <v>188.43</v>
      </c>
      <c r="F19656" s="409">
        <v>43032.681631944448</v>
      </c>
      <c r="G19656" s="408">
        <v>0</v>
      </c>
    </row>
    <row r="19657" spans="1:7" ht="15" x14ac:dyDescent="0.25">
      <c r="A19657" s="407" t="s">
        <v>31255</v>
      </c>
      <c r="B19657" s="407" t="s">
        <v>31256</v>
      </c>
      <c r="C19657" s="406"/>
      <c r="D19657" s="408">
        <v>394.58</v>
      </c>
      <c r="E19657" s="408">
        <v>394.58</v>
      </c>
      <c r="F19657" s="409">
        <v>43032.681643518517</v>
      </c>
      <c r="G19657" s="408">
        <v>0</v>
      </c>
    </row>
    <row r="19658" spans="1:7" ht="15" x14ac:dyDescent="0.2">
      <c r="A19658" s="407" t="s">
        <v>31257</v>
      </c>
      <c r="B19658" s="407" t="s">
        <v>31258</v>
      </c>
      <c r="C19658" s="408">
        <v>0</v>
      </c>
      <c r="D19658" s="408">
        <v>645.04999999999995</v>
      </c>
      <c r="E19658" s="408">
        <v>645.04999999999995</v>
      </c>
      <c r="F19658" s="409">
        <v>44950.469490740739</v>
      </c>
      <c r="G19658" s="408">
        <v>0</v>
      </c>
    </row>
    <row r="19659" spans="1:7" ht="15" x14ac:dyDescent="0.25">
      <c r="A19659" s="407" t="s">
        <v>31259</v>
      </c>
      <c r="B19659" s="407" t="s">
        <v>31260</v>
      </c>
      <c r="C19659" s="406"/>
      <c r="D19659" s="408">
        <v>177.6</v>
      </c>
      <c r="E19659" s="408">
        <v>177.6</v>
      </c>
      <c r="F19659" s="409">
        <v>43032.681655092594</v>
      </c>
      <c r="G19659" s="408">
        <v>0</v>
      </c>
    </row>
    <row r="19660" spans="1:7" ht="15" x14ac:dyDescent="0.25">
      <c r="A19660" s="407" t="s">
        <v>31261</v>
      </c>
      <c r="B19660" s="407" t="s">
        <v>31262</v>
      </c>
      <c r="C19660" s="406"/>
      <c r="D19660" s="408">
        <v>488.5</v>
      </c>
      <c r="E19660" s="408">
        <v>488.5</v>
      </c>
      <c r="F19660" s="409">
        <v>43032.681666666664</v>
      </c>
      <c r="G19660" s="408">
        <v>0</v>
      </c>
    </row>
    <row r="19661" spans="1:7" ht="15" x14ac:dyDescent="0.2">
      <c r="A19661" s="407" t="s">
        <v>31263</v>
      </c>
      <c r="B19661" s="407" t="s">
        <v>31264</v>
      </c>
      <c r="C19661" s="408">
        <v>0</v>
      </c>
      <c r="D19661" s="408">
        <v>541.79999999999995</v>
      </c>
      <c r="E19661" s="408">
        <v>541.79999999999995</v>
      </c>
      <c r="F19661" s="409">
        <v>43846.396701388891</v>
      </c>
      <c r="G19661" s="408">
        <v>0</v>
      </c>
    </row>
    <row r="19662" spans="1:7" ht="15" x14ac:dyDescent="0.25">
      <c r="A19662" s="407" t="s">
        <v>31265</v>
      </c>
      <c r="B19662" s="407" t="s">
        <v>31266</v>
      </c>
      <c r="C19662" s="406"/>
      <c r="D19662" s="408">
        <v>451.85</v>
      </c>
      <c r="E19662" s="408">
        <v>451.85</v>
      </c>
      <c r="F19662" s="409">
        <v>43032.681759259256</v>
      </c>
      <c r="G19662" s="408">
        <v>0</v>
      </c>
    </row>
    <row r="19663" spans="1:7" ht="15" x14ac:dyDescent="0.25">
      <c r="A19663" s="407" t="s">
        <v>31267</v>
      </c>
      <c r="B19663" s="407" t="s">
        <v>31268</v>
      </c>
      <c r="C19663" s="406"/>
      <c r="D19663" s="408">
        <v>330.98</v>
      </c>
      <c r="E19663" s="408">
        <v>330.98</v>
      </c>
      <c r="F19663" s="409">
        <v>43032.681770833333</v>
      </c>
      <c r="G19663" s="408">
        <v>0</v>
      </c>
    </row>
    <row r="19664" spans="1:7" ht="15" x14ac:dyDescent="0.25">
      <c r="A19664" s="407" t="s">
        <v>31269</v>
      </c>
      <c r="B19664" s="407" t="s">
        <v>31270</v>
      </c>
      <c r="C19664" s="406"/>
      <c r="D19664" s="408">
        <v>186.79</v>
      </c>
      <c r="E19664" s="408">
        <v>186.79</v>
      </c>
      <c r="F19664" s="409">
        <v>43032.68178240741</v>
      </c>
      <c r="G19664" s="408">
        <v>0</v>
      </c>
    </row>
    <row r="19665" spans="1:7" ht="15" x14ac:dyDescent="0.25">
      <c r="A19665" s="407" t="s">
        <v>31271</v>
      </c>
      <c r="B19665" s="407" t="s">
        <v>31272</v>
      </c>
      <c r="C19665" s="406"/>
      <c r="D19665" s="408">
        <v>206.71</v>
      </c>
      <c r="E19665" s="408">
        <v>206.71</v>
      </c>
      <c r="F19665" s="409">
        <v>43032.681793981479</v>
      </c>
      <c r="G19665" s="408">
        <v>0</v>
      </c>
    </row>
    <row r="19666" spans="1:7" ht="15" x14ac:dyDescent="0.2">
      <c r="A19666" s="407" t="s">
        <v>31273</v>
      </c>
      <c r="B19666" s="407" t="s">
        <v>31274</v>
      </c>
      <c r="C19666" s="408">
        <v>0</v>
      </c>
      <c r="D19666" s="408">
        <v>761.08</v>
      </c>
      <c r="E19666" s="408">
        <v>761.08</v>
      </c>
      <c r="F19666" s="409">
        <v>43012.665844907409</v>
      </c>
      <c r="G19666" s="408">
        <v>0</v>
      </c>
    </row>
    <row r="19667" spans="1:7" ht="15" x14ac:dyDescent="0.25">
      <c r="A19667" s="407" t="s">
        <v>31275</v>
      </c>
      <c r="B19667" s="407" t="s">
        <v>31276</v>
      </c>
      <c r="C19667" s="406"/>
      <c r="D19667" s="408">
        <v>594.19000000000005</v>
      </c>
      <c r="E19667" s="408">
        <v>594.19000000000005</v>
      </c>
      <c r="F19667" s="409">
        <v>43032.681817129633</v>
      </c>
      <c r="G19667" s="408">
        <v>0</v>
      </c>
    </row>
    <row r="19668" spans="1:7" ht="15" x14ac:dyDescent="0.25">
      <c r="A19668" s="407" t="s">
        <v>31277</v>
      </c>
      <c r="B19668" s="407" t="s">
        <v>31278</v>
      </c>
      <c r="C19668" s="406"/>
      <c r="D19668" s="408">
        <v>199.88</v>
      </c>
      <c r="E19668" s="408">
        <v>199.88</v>
      </c>
      <c r="F19668" s="409">
        <v>43032.681828703702</v>
      </c>
      <c r="G19668" s="408">
        <v>0</v>
      </c>
    </row>
    <row r="19669" spans="1:7" ht="15" x14ac:dyDescent="0.25">
      <c r="A19669" s="407" t="s">
        <v>31279</v>
      </c>
      <c r="B19669" s="407" t="s">
        <v>31280</v>
      </c>
      <c r="C19669" s="406"/>
      <c r="D19669" s="408">
        <v>175.34</v>
      </c>
      <c r="E19669" s="408">
        <v>175.34</v>
      </c>
      <c r="F19669" s="409">
        <v>45169.316446759258</v>
      </c>
      <c r="G19669" s="408">
        <v>0</v>
      </c>
    </row>
    <row r="19670" spans="1:7" ht="15" x14ac:dyDescent="0.25">
      <c r="A19670" s="407" t="s">
        <v>31281</v>
      </c>
      <c r="B19670" s="407" t="s">
        <v>31282</v>
      </c>
      <c r="C19670" s="406"/>
      <c r="D19670" s="408">
        <v>191.4</v>
      </c>
      <c r="E19670" s="408">
        <v>191.4</v>
      </c>
      <c r="F19670" s="409">
        <v>43032.681863425925</v>
      </c>
      <c r="G19670" s="408">
        <v>0</v>
      </c>
    </row>
    <row r="19671" spans="1:7" ht="15" x14ac:dyDescent="0.25">
      <c r="A19671" s="407" t="s">
        <v>31283</v>
      </c>
      <c r="B19671" s="407" t="s">
        <v>31284</v>
      </c>
      <c r="C19671" s="406"/>
      <c r="D19671" s="408">
        <v>460.02</v>
      </c>
      <c r="E19671" s="408">
        <v>460.02</v>
      </c>
      <c r="F19671" s="409">
        <v>43032.681875000002</v>
      </c>
      <c r="G19671" s="408">
        <v>0</v>
      </c>
    </row>
    <row r="19672" spans="1:7" ht="15" x14ac:dyDescent="0.25">
      <c r="A19672" s="407" t="s">
        <v>31285</v>
      </c>
      <c r="B19672" s="407" t="s">
        <v>31286</v>
      </c>
      <c r="C19672" s="406"/>
      <c r="D19672" s="408">
        <v>301.32</v>
      </c>
      <c r="E19672" s="408">
        <v>301.32</v>
      </c>
      <c r="F19672" s="409">
        <v>43032.681886574072</v>
      </c>
      <c r="G19672" s="408">
        <v>0</v>
      </c>
    </row>
    <row r="19673" spans="1:7" ht="15" x14ac:dyDescent="0.25">
      <c r="A19673" s="407" t="s">
        <v>31287</v>
      </c>
      <c r="B19673" s="407" t="s">
        <v>31288</v>
      </c>
      <c r="C19673" s="406"/>
      <c r="D19673" s="408">
        <v>41.24</v>
      </c>
      <c r="E19673" s="408">
        <v>41.24</v>
      </c>
      <c r="F19673" s="409">
        <v>43032.681898148148</v>
      </c>
      <c r="G19673" s="408">
        <v>0</v>
      </c>
    </row>
    <row r="19674" spans="1:7" ht="15" x14ac:dyDescent="0.25">
      <c r="A19674" s="407" t="s">
        <v>31289</v>
      </c>
      <c r="B19674" s="407" t="s">
        <v>31290</v>
      </c>
      <c r="C19674" s="406"/>
      <c r="D19674" s="408">
        <v>178.84</v>
      </c>
      <c r="E19674" s="408">
        <v>178.84</v>
      </c>
      <c r="F19674" s="409">
        <v>43032.681909722225</v>
      </c>
      <c r="G19674" s="408">
        <v>0</v>
      </c>
    </row>
    <row r="19675" spans="1:7" ht="15" x14ac:dyDescent="0.25">
      <c r="A19675" s="407" t="s">
        <v>31291</v>
      </c>
      <c r="B19675" s="407" t="s">
        <v>31292</v>
      </c>
      <c r="C19675" s="406"/>
      <c r="D19675" s="408">
        <v>672.92</v>
      </c>
      <c r="E19675" s="408">
        <v>672.92</v>
      </c>
      <c r="F19675" s="409">
        <v>43032.681921296295</v>
      </c>
      <c r="G19675" s="408">
        <v>0</v>
      </c>
    </row>
    <row r="19676" spans="1:7" ht="15" x14ac:dyDescent="0.25">
      <c r="A19676" s="407" t="s">
        <v>31293</v>
      </c>
      <c r="B19676" s="407" t="s">
        <v>31294</v>
      </c>
      <c r="C19676" s="406"/>
      <c r="D19676" s="408">
        <v>672.92</v>
      </c>
      <c r="E19676" s="408">
        <v>672.92</v>
      </c>
      <c r="F19676" s="409">
        <v>43032.681932870371</v>
      </c>
      <c r="G19676" s="408">
        <v>0</v>
      </c>
    </row>
    <row r="19677" spans="1:7" ht="15" x14ac:dyDescent="0.2">
      <c r="A19677" s="407" t="s">
        <v>31295</v>
      </c>
      <c r="B19677" s="407" t="s">
        <v>31296</v>
      </c>
      <c r="C19677" s="408">
        <v>0</v>
      </c>
      <c r="D19677" s="408">
        <v>467.54</v>
      </c>
      <c r="E19677" s="408">
        <v>467.54</v>
      </c>
      <c r="F19677" s="409">
        <v>43032.681944444441</v>
      </c>
      <c r="G19677" s="408">
        <v>0</v>
      </c>
    </row>
    <row r="19678" spans="1:7" ht="15" x14ac:dyDescent="0.25">
      <c r="A19678" s="407" t="s">
        <v>31297</v>
      </c>
      <c r="B19678" s="407" t="s">
        <v>31298</v>
      </c>
      <c r="C19678" s="406"/>
      <c r="D19678" s="408">
        <v>612.76</v>
      </c>
      <c r="E19678" s="408">
        <v>612.76</v>
      </c>
      <c r="F19678" s="409">
        <v>43032.681956018518</v>
      </c>
      <c r="G19678" s="408">
        <v>0</v>
      </c>
    </row>
    <row r="19679" spans="1:7" ht="15" x14ac:dyDescent="0.25">
      <c r="A19679" s="407" t="s">
        <v>31299</v>
      </c>
      <c r="B19679" s="407" t="s">
        <v>31300</v>
      </c>
      <c r="C19679" s="406"/>
      <c r="D19679" s="408">
        <v>562.84</v>
      </c>
      <c r="E19679" s="408">
        <v>562.84</v>
      </c>
      <c r="F19679" s="409">
        <v>43032.681967592594</v>
      </c>
      <c r="G19679" s="408">
        <v>0</v>
      </c>
    </row>
    <row r="19680" spans="1:7" ht="15" x14ac:dyDescent="0.25">
      <c r="A19680" s="407" t="s">
        <v>31301</v>
      </c>
      <c r="B19680" s="407" t="s">
        <v>31302</v>
      </c>
      <c r="C19680" s="406"/>
      <c r="D19680" s="408">
        <v>194.4</v>
      </c>
      <c r="E19680" s="408">
        <v>194.4</v>
      </c>
      <c r="F19680" s="409">
        <v>43032.681990740741</v>
      </c>
      <c r="G19680" s="408">
        <v>0</v>
      </c>
    </row>
    <row r="19681" spans="1:7" ht="15" x14ac:dyDescent="0.25">
      <c r="A19681" s="407" t="s">
        <v>31303</v>
      </c>
      <c r="B19681" s="407" t="s">
        <v>31304</v>
      </c>
      <c r="C19681" s="406"/>
      <c r="D19681" s="408">
        <v>181.8</v>
      </c>
      <c r="E19681" s="408">
        <v>181.8</v>
      </c>
      <c r="F19681" s="409">
        <v>43032.682013888887</v>
      </c>
      <c r="G19681" s="408">
        <v>0</v>
      </c>
    </row>
    <row r="19682" spans="1:7" ht="15" x14ac:dyDescent="0.2">
      <c r="A19682" s="407" t="s">
        <v>31305</v>
      </c>
      <c r="B19682" s="407" t="s">
        <v>31306</v>
      </c>
      <c r="C19682" s="408">
        <v>0</v>
      </c>
      <c r="D19682" s="408">
        <v>163.72</v>
      </c>
      <c r="E19682" s="408">
        <v>163.72</v>
      </c>
      <c r="F19682" s="409">
        <v>44303.607071759259</v>
      </c>
      <c r="G19682" s="408">
        <v>0</v>
      </c>
    </row>
    <row r="19683" spans="1:7" ht="15" x14ac:dyDescent="0.25">
      <c r="A19683" s="407" t="s">
        <v>31307</v>
      </c>
      <c r="B19683" s="407" t="s">
        <v>31308</v>
      </c>
      <c r="C19683" s="406"/>
      <c r="D19683" s="408">
        <v>472.2</v>
      </c>
      <c r="E19683" s="408">
        <v>472.2</v>
      </c>
      <c r="F19683" s="409">
        <v>43032.68204861111</v>
      </c>
      <c r="G19683" s="408">
        <v>0</v>
      </c>
    </row>
    <row r="19684" spans="1:7" ht="15" x14ac:dyDescent="0.2">
      <c r="A19684" s="407" t="s">
        <v>31309</v>
      </c>
      <c r="B19684" s="407" t="s">
        <v>31310</v>
      </c>
      <c r="C19684" s="408">
        <v>0</v>
      </c>
      <c r="D19684" s="408">
        <v>191.37</v>
      </c>
      <c r="E19684" s="408">
        <v>191.37</v>
      </c>
      <c r="F19684" s="409">
        <v>43032.682060185187</v>
      </c>
      <c r="G19684" s="408">
        <v>0</v>
      </c>
    </row>
    <row r="19685" spans="1:7" ht="15" x14ac:dyDescent="0.25">
      <c r="A19685" s="407" t="s">
        <v>31311</v>
      </c>
      <c r="B19685" s="407" t="s">
        <v>31312</v>
      </c>
      <c r="C19685" s="406"/>
      <c r="D19685" s="408">
        <v>186</v>
      </c>
      <c r="E19685" s="408">
        <v>186</v>
      </c>
      <c r="F19685" s="409">
        <v>44523.426087962966</v>
      </c>
      <c r="G19685" s="408">
        <v>0</v>
      </c>
    </row>
    <row r="19686" spans="1:7" ht="15" x14ac:dyDescent="0.25">
      <c r="A19686" s="407" t="s">
        <v>31313</v>
      </c>
      <c r="B19686" s="407" t="s">
        <v>31314</v>
      </c>
      <c r="C19686" s="406"/>
      <c r="D19686" s="408">
        <v>643.79999999999995</v>
      </c>
      <c r="E19686" s="408">
        <v>643.79999999999995</v>
      </c>
      <c r="F19686" s="409">
        <v>44523.453425925924</v>
      </c>
      <c r="G19686" s="408">
        <v>0</v>
      </c>
    </row>
    <row r="19687" spans="1:7" ht="15" x14ac:dyDescent="0.2">
      <c r="A19687" s="407" t="s">
        <v>31315</v>
      </c>
      <c r="B19687" s="407" t="s">
        <v>31156</v>
      </c>
      <c r="C19687" s="408">
        <v>0</v>
      </c>
      <c r="D19687" s="408">
        <v>719.03</v>
      </c>
      <c r="E19687" s="408">
        <v>719.03</v>
      </c>
      <c r="F19687" s="409">
        <v>44523.432314814818</v>
      </c>
      <c r="G19687" s="408">
        <v>0</v>
      </c>
    </row>
    <row r="19688" spans="1:7" ht="15" x14ac:dyDescent="0.25">
      <c r="A19688" s="407" t="s">
        <v>31316</v>
      </c>
      <c r="B19688" s="407" t="s">
        <v>31317</v>
      </c>
      <c r="C19688" s="406"/>
      <c r="D19688" s="408">
        <v>15</v>
      </c>
      <c r="E19688" s="408">
        <v>15</v>
      </c>
      <c r="F19688" s="409">
        <v>44523.467916666668</v>
      </c>
      <c r="G19688" s="408">
        <v>0</v>
      </c>
    </row>
    <row r="19689" spans="1:7" ht="15" x14ac:dyDescent="0.25">
      <c r="A19689" s="407" t="s">
        <v>31318</v>
      </c>
      <c r="B19689" s="407" t="s">
        <v>31319</v>
      </c>
      <c r="C19689" s="406"/>
      <c r="D19689" s="408">
        <v>297</v>
      </c>
      <c r="E19689" s="408">
        <v>297</v>
      </c>
      <c r="F19689" s="409">
        <v>44523.434259259258</v>
      </c>
      <c r="G19689" s="408">
        <v>0</v>
      </c>
    </row>
    <row r="19690" spans="1:7" ht="15" x14ac:dyDescent="0.25">
      <c r="A19690" s="407" t="s">
        <v>31320</v>
      </c>
      <c r="B19690" s="407" t="s">
        <v>31321</v>
      </c>
      <c r="C19690" s="406"/>
      <c r="D19690" s="408">
        <v>600</v>
      </c>
      <c r="E19690" s="408">
        <v>600</v>
      </c>
      <c r="F19690" s="409">
        <v>44523.453680555554</v>
      </c>
      <c r="G19690" s="408">
        <v>0</v>
      </c>
    </row>
    <row r="19691" spans="1:7" ht="15" x14ac:dyDescent="0.25">
      <c r="A19691" s="407" t="s">
        <v>31322</v>
      </c>
      <c r="B19691" s="407" t="s">
        <v>31323</v>
      </c>
      <c r="C19691" s="406"/>
      <c r="D19691" s="408">
        <v>353</v>
      </c>
      <c r="E19691" s="408">
        <v>353</v>
      </c>
      <c r="F19691" s="409">
        <v>44523.467627314814</v>
      </c>
      <c r="G19691" s="408">
        <v>0</v>
      </c>
    </row>
    <row r="19692" spans="1:7" ht="15" x14ac:dyDescent="0.2">
      <c r="A19692" s="407" t="s">
        <v>31324</v>
      </c>
      <c r="B19692" s="407" t="s">
        <v>31325</v>
      </c>
      <c r="C19692" s="408">
        <v>0</v>
      </c>
      <c r="D19692" s="408">
        <v>192.95</v>
      </c>
      <c r="E19692" s="408">
        <v>192.95</v>
      </c>
      <c r="F19692" s="409">
        <v>44523.455312500002</v>
      </c>
      <c r="G19692" s="408">
        <v>0</v>
      </c>
    </row>
    <row r="19693" spans="1:7" ht="15" x14ac:dyDescent="0.2">
      <c r="A19693" s="407" t="s">
        <v>31326</v>
      </c>
      <c r="B19693" s="407" t="s">
        <v>2342</v>
      </c>
      <c r="C19693" s="408">
        <v>0</v>
      </c>
      <c r="D19693" s="408">
        <v>117.7</v>
      </c>
      <c r="E19693" s="408">
        <v>117.7</v>
      </c>
      <c r="F19693" s="409">
        <v>44974.535879629628</v>
      </c>
      <c r="G19693" s="408">
        <v>0</v>
      </c>
    </row>
    <row r="19694" spans="1:7" ht="15" x14ac:dyDescent="0.2">
      <c r="A19694" s="407" t="s">
        <v>31327</v>
      </c>
      <c r="B19694" s="407" t="s">
        <v>2342</v>
      </c>
      <c r="C19694" s="408">
        <v>0</v>
      </c>
      <c r="D19694" s="408">
        <v>117.7</v>
      </c>
      <c r="E19694" s="408">
        <v>117.7</v>
      </c>
      <c r="F19694" s="409">
        <v>44974.535960648151</v>
      </c>
      <c r="G19694" s="408">
        <v>0</v>
      </c>
    </row>
    <row r="19695" spans="1:7" ht="15" x14ac:dyDescent="0.25">
      <c r="A19695" s="407" t="s">
        <v>31328</v>
      </c>
      <c r="B19695" s="407" t="s">
        <v>31329</v>
      </c>
      <c r="C19695" s="406"/>
      <c r="D19695" s="408">
        <v>510</v>
      </c>
      <c r="E19695" s="408">
        <v>510</v>
      </c>
      <c r="F19695" s="409">
        <v>44523.434490740743</v>
      </c>
      <c r="G19695" s="408">
        <v>0</v>
      </c>
    </row>
    <row r="19696" spans="1:7" ht="15" x14ac:dyDescent="0.25">
      <c r="A19696" s="407" t="s">
        <v>31330</v>
      </c>
      <c r="B19696" s="407" t="s">
        <v>31331</v>
      </c>
      <c r="C19696" s="406"/>
      <c r="D19696" s="408">
        <v>359.7</v>
      </c>
      <c r="E19696" s="408">
        <v>359.7</v>
      </c>
      <c r="F19696" s="409">
        <v>44523.43545138889</v>
      </c>
      <c r="G19696" s="408">
        <v>0</v>
      </c>
    </row>
    <row r="19697" spans="1:7" ht="15" x14ac:dyDescent="0.2">
      <c r="A19697" s="407" t="s">
        <v>31332</v>
      </c>
      <c r="B19697" s="407" t="s">
        <v>31333</v>
      </c>
      <c r="C19697" s="408">
        <v>0</v>
      </c>
      <c r="D19697" s="408">
        <v>399</v>
      </c>
      <c r="E19697" s="408">
        <v>399</v>
      </c>
      <c r="F19697" s="409">
        <v>44523.448599537034</v>
      </c>
      <c r="G19697" s="408">
        <v>0</v>
      </c>
    </row>
    <row r="19698" spans="1:7" ht="15" x14ac:dyDescent="0.25">
      <c r="A19698" s="407" t="s">
        <v>31334</v>
      </c>
      <c r="B19698" s="407" t="s">
        <v>31335</v>
      </c>
      <c r="C19698" s="406"/>
      <c r="D19698" s="408">
        <v>387.48</v>
      </c>
      <c r="E19698" s="408">
        <v>387.48</v>
      </c>
      <c r="F19698" s="409">
        <v>44523.447870370372</v>
      </c>
      <c r="G19698" s="408">
        <v>0</v>
      </c>
    </row>
    <row r="19699" spans="1:7" ht="15" x14ac:dyDescent="0.25">
      <c r="A19699" s="407" t="s">
        <v>31336</v>
      </c>
      <c r="B19699" s="407" t="s">
        <v>31337</v>
      </c>
      <c r="C19699" s="406"/>
      <c r="D19699" s="408">
        <v>669</v>
      </c>
      <c r="E19699" s="408">
        <v>669</v>
      </c>
      <c r="F19699" s="409">
        <v>44523.448252314818</v>
      </c>
      <c r="G19699" s="408">
        <v>0</v>
      </c>
    </row>
    <row r="19700" spans="1:7" ht="15" x14ac:dyDescent="0.2">
      <c r="A19700" s="407" t="s">
        <v>31338</v>
      </c>
      <c r="B19700" s="407" t="s">
        <v>31339</v>
      </c>
      <c r="C19700" s="408">
        <v>0</v>
      </c>
      <c r="D19700" s="408">
        <v>269.3</v>
      </c>
      <c r="E19700" s="408">
        <v>269.3</v>
      </c>
      <c r="F19700" s="409">
        <v>44523.435729166667</v>
      </c>
      <c r="G19700" s="408">
        <v>0</v>
      </c>
    </row>
    <row r="19701" spans="1:7" ht="15" x14ac:dyDescent="0.2">
      <c r="A19701" s="407" t="s">
        <v>31340</v>
      </c>
      <c r="B19701" s="407" t="s">
        <v>31341</v>
      </c>
      <c r="C19701" s="408">
        <v>0</v>
      </c>
      <c r="D19701" s="408">
        <v>278.93</v>
      </c>
      <c r="E19701" s="408">
        <v>278.93</v>
      </c>
      <c r="F19701" s="409">
        <v>44523.436226851853</v>
      </c>
      <c r="G19701" s="408">
        <v>0</v>
      </c>
    </row>
    <row r="19702" spans="1:7" ht="15" x14ac:dyDescent="0.2">
      <c r="A19702" s="407" t="s">
        <v>39392</v>
      </c>
      <c r="B19702" s="407" t="s">
        <v>39393</v>
      </c>
      <c r="C19702" s="408">
        <v>0</v>
      </c>
      <c r="D19702" s="408">
        <v>674.17</v>
      </c>
      <c r="E19702" s="408">
        <v>674.17</v>
      </c>
      <c r="F19702" s="409">
        <v>44445.317916666667</v>
      </c>
      <c r="G19702" s="408">
        <v>0</v>
      </c>
    </row>
    <row r="19703" spans="1:7" ht="15" x14ac:dyDescent="0.25">
      <c r="A19703" s="407" t="s">
        <v>31342</v>
      </c>
      <c r="B19703" s="407" t="s">
        <v>31343</v>
      </c>
      <c r="C19703" s="406"/>
      <c r="D19703" s="408">
        <v>399</v>
      </c>
      <c r="E19703" s="408">
        <v>399</v>
      </c>
      <c r="F19703" s="409">
        <v>44523.449629629627</v>
      </c>
      <c r="G19703" s="408">
        <v>0</v>
      </c>
    </row>
    <row r="19704" spans="1:7" ht="15" x14ac:dyDescent="0.2">
      <c r="A19704" s="407" t="s">
        <v>31344</v>
      </c>
      <c r="B19704" s="407" t="s">
        <v>31345</v>
      </c>
      <c r="C19704" s="408">
        <v>0</v>
      </c>
      <c r="D19704" s="408">
        <v>663.64</v>
      </c>
      <c r="E19704" s="408">
        <v>663.64</v>
      </c>
      <c r="F19704" s="409">
        <v>45091.318993055553</v>
      </c>
      <c r="G19704" s="408">
        <v>0</v>
      </c>
    </row>
    <row r="19705" spans="1:7" ht="15" x14ac:dyDescent="0.2">
      <c r="A19705" s="407" t="s">
        <v>31346</v>
      </c>
      <c r="B19705" s="407" t="s">
        <v>31347</v>
      </c>
      <c r="C19705" s="408">
        <v>0</v>
      </c>
      <c r="D19705" s="408">
        <v>154</v>
      </c>
      <c r="E19705" s="408">
        <v>154</v>
      </c>
      <c r="F19705" s="409">
        <v>44974.536053240743</v>
      </c>
      <c r="G19705" s="408">
        <v>0</v>
      </c>
    </row>
    <row r="19706" spans="1:7" ht="15" x14ac:dyDescent="0.2">
      <c r="A19706" s="407" t="s">
        <v>31348</v>
      </c>
      <c r="B19706" s="407" t="s">
        <v>31347</v>
      </c>
      <c r="C19706" s="408">
        <v>0</v>
      </c>
      <c r="D19706" s="408">
        <v>154</v>
      </c>
      <c r="E19706" s="408">
        <v>154</v>
      </c>
      <c r="F19706" s="409">
        <v>44974.536145833335</v>
      </c>
      <c r="G19706" s="408">
        <v>0</v>
      </c>
    </row>
    <row r="19707" spans="1:7" ht="15" x14ac:dyDescent="0.2">
      <c r="A19707" s="407" t="s">
        <v>31349</v>
      </c>
      <c r="B19707" s="407" t="s">
        <v>31350</v>
      </c>
      <c r="C19707" s="408">
        <v>0</v>
      </c>
      <c r="D19707" s="408">
        <v>522.84</v>
      </c>
      <c r="E19707" s="408">
        <v>522.84</v>
      </c>
      <c r="F19707" s="409">
        <v>46041.362627314818</v>
      </c>
      <c r="G19707" s="408">
        <v>0</v>
      </c>
    </row>
    <row r="19708" spans="1:7" ht="15" x14ac:dyDescent="0.2">
      <c r="A19708" s="407" t="s">
        <v>31351</v>
      </c>
      <c r="B19708" s="407" t="s">
        <v>31352</v>
      </c>
      <c r="C19708" s="408">
        <v>0</v>
      </c>
      <c r="D19708" s="408">
        <v>180.4</v>
      </c>
      <c r="E19708" s="408">
        <v>180.4</v>
      </c>
      <c r="F19708" s="409">
        <v>45875.516030092593</v>
      </c>
      <c r="G19708" s="408">
        <v>0</v>
      </c>
    </row>
    <row r="19709" spans="1:7" ht="15" x14ac:dyDescent="0.2">
      <c r="A19709" s="407" t="s">
        <v>31353</v>
      </c>
      <c r="B19709" s="407" t="s">
        <v>31347</v>
      </c>
      <c r="C19709" s="408">
        <v>0</v>
      </c>
      <c r="D19709" s="408">
        <v>180.4</v>
      </c>
      <c r="E19709" s="408">
        <v>180.4</v>
      </c>
      <c r="F19709" s="409">
        <v>45875.515590277777</v>
      </c>
      <c r="G19709" s="408">
        <v>0</v>
      </c>
    </row>
    <row r="19710" spans="1:7" ht="15" x14ac:dyDescent="0.2">
      <c r="A19710" s="407" t="s">
        <v>31354</v>
      </c>
      <c r="B19710" s="407" t="s">
        <v>31355</v>
      </c>
      <c r="C19710" s="408">
        <v>0</v>
      </c>
      <c r="D19710" s="408">
        <v>430.99</v>
      </c>
      <c r="E19710" s="408">
        <v>430.99</v>
      </c>
      <c r="F19710" s="409">
        <v>45396.695925925924</v>
      </c>
      <c r="G19710" s="408">
        <v>0</v>
      </c>
    </row>
    <row r="19711" spans="1:7" ht="15" x14ac:dyDescent="0.25">
      <c r="A19711" s="407" t="s">
        <v>31356</v>
      </c>
      <c r="B19711" s="407" t="s">
        <v>31357</v>
      </c>
      <c r="C19711" s="406"/>
      <c r="D19711" s="408">
        <v>511.18</v>
      </c>
      <c r="E19711" s="408">
        <v>511.18</v>
      </c>
      <c r="F19711" s="409">
        <v>44139.344965277778</v>
      </c>
      <c r="G19711" s="408">
        <v>0</v>
      </c>
    </row>
    <row r="19712" spans="1:7" ht="15" x14ac:dyDescent="0.2">
      <c r="A19712" s="407" t="s">
        <v>31358</v>
      </c>
      <c r="B19712" s="407" t="s">
        <v>31359</v>
      </c>
      <c r="C19712" s="408">
        <v>0</v>
      </c>
      <c r="D19712" s="408">
        <v>695.3</v>
      </c>
      <c r="E19712" s="408">
        <v>695.3</v>
      </c>
      <c r="F19712" s="409">
        <v>45091.31927083333</v>
      </c>
      <c r="G19712" s="408">
        <v>0</v>
      </c>
    </row>
    <row r="19713" spans="1:7" ht="15" x14ac:dyDescent="0.2">
      <c r="A19713" s="407" t="s">
        <v>31360</v>
      </c>
      <c r="B19713" s="407" t="s">
        <v>31361</v>
      </c>
      <c r="C19713" s="408">
        <v>0</v>
      </c>
      <c r="D19713" s="408">
        <v>192.61</v>
      </c>
      <c r="E19713" s="408">
        <v>192.61</v>
      </c>
      <c r="F19713" s="409">
        <v>44523.455555555556</v>
      </c>
      <c r="G19713" s="408">
        <v>0</v>
      </c>
    </row>
    <row r="19714" spans="1:7" ht="15" x14ac:dyDescent="0.25">
      <c r="A19714" s="407" t="s">
        <v>31362</v>
      </c>
      <c r="B19714" s="407" t="s">
        <v>31363</v>
      </c>
      <c r="C19714" s="406"/>
      <c r="D19714" s="408">
        <v>316.85000000000002</v>
      </c>
      <c r="E19714" s="408">
        <v>316.85000000000002</v>
      </c>
      <c r="F19714" s="409">
        <v>44049.523993055554</v>
      </c>
      <c r="G19714" s="408">
        <v>0</v>
      </c>
    </row>
    <row r="19715" spans="1:7" ht="15" x14ac:dyDescent="0.25">
      <c r="A19715" s="407" t="s">
        <v>31364</v>
      </c>
      <c r="B19715" s="407" t="s">
        <v>31365</v>
      </c>
      <c r="C19715" s="406"/>
      <c r="D19715" s="408">
        <v>380.77</v>
      </c>
      <c r="E19715" s="408">
        <v>380.77</v>
      </c>
      <c r="F19715" s="409">
        <v>43004.622627314813</v>
      </c>
      <c r="G19715" s="408">
        <v>0</v>
      </c>
    </row>
    <row r="19716" spans="1:7" ht="15" x14ac:dyDescent="0.25">
      <c r="A19716" s="407" t="s">
        <v>31366</v>
      </c>
      <c r="B19716" s="407" t="s">
        <v>31367</v>
      </c>
      <c r="C19716" s="406"/>
      <c r="D19716" s="408">
        <v>327.37</v>
      </c>
      <c r="E19716" s="408">
        <v>327.37</v>
      </c>
      <c r="F19716" s="409">
        <v>44516.668900462966</v>
      </c>
      <c r="G19716" s="408">
        <v>0</v>
      </c>
    </row>
    <row r="19717" spans="1:7" ht="15" x14ac:dyDescent="0.2">
      <c r="A19717" s="407" t="s">
        <v>39394</v>
      </c>
      <c r="B19717" s="407" t="s">
        <v>39395</v>
      </c>
      <c r="C19717" s="408">
        <v>0</v>
      </c>
      <c r="D19717" s="408">
        <v>696.49</v>
      </c>
      <c r="E19717" s="408">
        <v>696.49</v>
      </c>
      <c r="F19717" s="409">
        <v>43613.443460648145</v>
      </c>
      <c r="G19717" s="408">
        <v>0</v>
      </c>
    </row>
    <row r="19718" spans="1:7" ht="15" x14ac:dyDescent="0.25">
      <c r="A19718" s="407" t="s">
        <v>39396</v>
      </c>
      <c r="B19718" s="407" t="s">
        <v>39397</v>
      </c>
      <c r="C19718" s="406"/>
      <c r="D19718" s="408">
        <v>579.91999999999996</v>
      </c>
      <c r="E19718" s="408">
        <v>579.91999999999996</v>
      </c>
      <c r="F19718" s="409">
        <v>43131.359803240739</v>
      </c>
      <c r="G19718" s="408">
        <v>0</v>
      </c>
    </row>
    <row r="19719" spans="1:7" ht="15" x14ac:dyDescent="0.2">
      <c r="A19719" s="407" t="s">
        <v>31368</v>
      </c>
      <c r="B19719" s="407" t="s">
        <v>31369</v>
      </c>
      <c r="C19719" s="408">
        <v>0</v>
      </c>
      <c r="D19719" s="408">
        <v>459.59500000000003</v>
      </c>
      <c r="E19719" s="408">
        <v>459.59500000000003</v>
      </c>
      <c r="F19719" s="409">
        <v>44523.458495370367</v>
      </c>
      <c r="G19719" s="408">
        <v>0</v>
      </c>
    </row>
    <row r="19720" spans="1:7" ht="15" x14ac:dyDescent="0.2">
      <c r="A19720" s="407" t="s">
        <v>31370</v>
      </c>
      <c r="B19720" s="407" t="s">
        <v>31371</v>
      </c>
      <c r="C19720" s="408">
        <v>0</v>
      </c>
      <c r="D19720" s="408">
        <v>467.97</v>
      </c>
      <c r="E19720" s="408">
        <v>467.97</v>
      </c>
      <c r="F19720" s="409">
        <v>44523.441828703704</v>
      </c>
      <c r="G19720" s="408">
        <v>0</v>
      </c>
    </row>
    <row r="19721" spans="1:7" ht="15" x14ac:dyDescent="0.2">
      <c r="A19721" s="407" t="s">
        <v>31372</v>
      </c>
      <c r="B19721" s="407" t="s">
        <v>31373</v>
      </c>
      <c r="C19721" s="408">
        <v>0</v>
      </c>
      <c r="D19721" s="408">
        <v>565.29999999999995</v>
      </c>
      <c r="E19721" s="408">
        <v>565.29999999999995</v>
      </c>
      <c r="F19721" s="409">
        <v>43004.623310185183</v>
      </c>
      <c r="G19721" s="408">
        <v>0</v>
      </c>
    </row>
    <row r="19722" spans="1:7" ht="15" x14ac:dyDescent="0.2">
      <c r="A19722" s="407" t="s">
        <v>31374</v>
      </c>
      <c r="B19722" s="407" t="s">
        <v>31375</v>
      </c>
      <c r="C19722" s="408">
        <v>0</v>
      </c>
      <c r="D19722" s="408">
        <v>522.32000000000005</v>
      </c>
      <c r="E19722" s="408">
        <v>522.32000000000005</v>
      </c>
      <c r="F19722" s="409">
        <v>43032.68240740741</v>
      </c>
      <c r="G19722" s="408">
        <v>0</v>
      </c>
    </row>
    <row r="19723" spans="1:7" ht="15" x14ac:dyDescent="0.2">
      <c r="A19723" s="407" t="s">
        <v>31376</v>
      </c>
      <c r="B19723" s="407" t="s">
        <v>31377</v>
      </c>
      <c r="C19723" s="408">
        <v>0</v>
      </c>
      <c r="D19723" s="408">
        <v>713.85</v>
      </c>
      <c r="E19723" s="408">
        <v>713.85</v>
      </c>
      <c r="F19723" s="409">
        <v>44523.460590277777</v>
      </c>
      <c r="G19723" s="408">
        <v>0</v>
      </c>
    </row>
    <row r="19724" spans="1:7" ht="15" x14ac:dyDescent="0.2">
      <c r="A19724" s="407" t="s">
        <v>31378</v>
      </c>
      <c r="B19724" s="407" t="s">
        <v>31379</v>
      </c>
      <c r="C19724" s="408">
        <v>0</v>
      </c>
      <c r="D19724" s="408">
        <v>873.91</v>
      </c>
      <c r="E19724" s="408">
        <v>873.91</v>
      </c>
      <c r="F19724" s="409">
        <v>46100.689282407409</v>
      </c>
      <c r="G19724" s="408">
        <v>0</v>
      </c>
    </row>
    <row r="19725" spans="1:7" ht="15" x14ac:dyDescent="0.25">
      <c r="A19725" s="407" t="s">
        <v>31380</v>
      </c>
      <c r="B19725" s="407" t="s">
        <v>31381</v>
      </c>
      <c r="C19725" s="406"/>
      <c r="D19725" s="408">
        <v>93</v>
      </c>
      <c r="E19725" s="408">
        <v>93</v>
      </c>
      <c r="F19725" s="409">
        <v>44974.536446759259</v>
      </c>
      <c r="G19725" s="408">
        <v>0</v>
      </c>
    </row>
    <row r="19726" spans="1:7" ht="15" x14ac:dyDescent="0.25">
      <c r="A19726" s="407" t="s">
        <v>31382</v>
      </c>
      <c r="B19726" s="407" t="s">
        <v>31383</v>
      </c>
      <c r="C19726" s="406"/>
      <c r="D19726" s="408">
        <v>88</v>
      </c>
      <c r="E19726" s="408">
        <v>88</v>
      </c>
      <c r="F19726" s="409">
        <v>44974.536550925928</v>
      </c>
      <c r="G19726" s="408">
        <v>0</v>
      </c>
    </row>
    <row r="19727" spans="1:7" ht="15" x14ac:dyDescent="0.2">
      <c r="A19727" s="407" t="s">
        <v>31384</v>
      </c>
      <c r="B19727" s="407" t="s">
        <v>31347</v>
      </c>
      <c r="C19727" s="408">
        <v>0</v>
      </c>
      <c r="D19727" s="408">
        <v>130.80000000000001</v>
      </c>
      <c r="E19727" s="408">
        <v>130.80000000000001</v>
      </c>
      <c r="F19727" s="409">
        <v>44974.536643518521</v>
      </c>
      <c r="G19727" s="408">
        <v>0</v>
      </c>
    </row>
    <row r="19728" spans="1:7" ht="15" x14ac:dyDescent="0.2">
      <c r="A19728" s="407" t="s">
        <v>31385</v>
      </c>
      <c r="B19728" s="407" t="s">
        <v>31386</v>
      </c>
      <c r="C19728" s="408">
        <v>0</v>
      </c>
      <c r="D19728" s="408">
        <v>88</v>
      </c>
      <c r="E19728" s="408">
        <v>88</v>
      </c>
      <c r="F19728" s="409">
        <v>44974.536736111113</v>
      </c>
      <c r="G19728" s="408">
        <v>0</v>
      </c>
    </row>
    <row r="19729" spans="1:7" ht="15" x14ac:dyDescent="0.2">
      <c r="A19729" s="407" t="s">
        <v>31387</v>
      </c>
      <c r="B19729" s="407" t="s">
        <v>31388</v>
      </c>
      <c r="C19729" s="408">
        <v>0</v>
      </c>
      <c r="D19729" s="408">
        <v>781.60749999999996</v>
      </c>
      <c r="E19729" s="408">
        <v>781.60749999999996</v>
      </c>
      <c r="F19729" s="409">
        <v>44523.457997685182</v>
      </c>
      <c r="G19729" s="408">
        <v>0</v>
      </c>
    </row>
    <row r="19730" spans="1:7" ht="15" x14ac:dyDescent="0.2">
      <c r="A19730" s="407" t="s">
        <v>31389</v>
      </c>
      <c r="B19730" s="407" t="s">
        <v>31390</v>
      </c>
      <c r="C19730" s="408">
        <v>0</v>
      </c>
      <c r="D19730" s="408">
        <v>953.8</v>
      </c>
      <c r="E19730" s="408">
        <v>953.8</v>
      </c>
      <c r="F19730" s="409">
        <v>45215.449687499997</v>
      </c>
      <c r="G19730" s="408">
        <v>0</v>
      </c>
    </row>
    <row r="19731" spans="1:7" ht="15" x14ac:dyDescent="0.2">
      <c r="A19731" s="407" t="s">
        <v>31391</v>
      </c>
      <c r="B19731" s="407" t="s">
        <v>31392</v>
      </c>
      <c r="C19731" s="408">
        <v>0</v>
      </c>
      <c r="D19731" s="408">
        <v>119</v>
      </c>
      <c r="E19731" s="408">
        <v>119</v>
      </c>
      <c r="F19731" s="409">
        <v>44488.611018518517</v>
      </c>
      <c r="G19731" s="408">
        <v>0</v>
      </c>
    </row>
    <row r="19732" spans="1:7" ht="15" x14ac:dyDescent="0.2">
      <c r="A19732" s="407" t="s">
        <v>31393</v>
      </c>
      <c r="B19732" s="407" t="s">
        <v>31394</v>
      </c>
      <c r="C19732" s="408">
        <v>0</v>
      </c>
      <c r="D19732" s="408">
        <v>119</v>
      </c>
      <c r="E19732" s="408">
        <v>119</v>
      </c>
      <c r="F19732" s="409">
        <v>44908.626909722225</v>
      </c>
      <c r="G19732" s="408">
        <v>0</v>
      </c>
    </row>
    <row r="19733" spans="1:7" ht="15" x14ac:dyDescent="0.2">
      <c r="A19733" s="407" t="s">
        <v>31395</v>
      </c>
      <c r="B19733" s="407" t="s">
        <v>31396</v>
      </c>
      <c r="C19733" s="408">
        <v>0</v>
      </c>
      <c r="D19733" s="408">
        <v>139</v>
      </c>
      <c r="E19733" s="408">
        <v>139</v>
      </c>
      <c r="F19733" s="409">
        <v>44979.557129629633</v>
      </c>
      <c r="G19733" s="408">
        <v>0</v>
      </c>
    </row>
    <row r="19734" spans="1:7" ht="15" x14ac:dyDescent="0.2">
      <c r="A19734" s="407" t="s">
        <v>31397</v>
      </c>
      <c r="B19734" s="407" t="s">
        <v>31398</v>
      </c>
      <c r="C19734" s="408">
        <v>0</v>
      </c>
      <c r="D19734" s="408">
        <v>936.99</v>
      </c>
      <c r="E19734" s="408">
        <v>936.99</v>
      </c>
      <c r="F19734" s="409">
        <v>44523.458240740743</v>
      </c>
      <c r="G19734" s="408">
        <v>0</v>
      </c>
    </row>
    <row r="19735" spans="1:7" ht="15" x14ac:dyDescent="0.2">
      <c r="A19735" s="407" t="s">
        <v>31399</v>
      </c>
      <c r="B19735" s="407" t="s">
        <v>31400</v>
      </c>
      <c r="C19735" s="408">
        <v>0</v>
      </c>
      <c r="D19735" s="408">
        <v>119</v>
      </c>
      <c r="E19735" s="408">
        <v>119</v>
      </c>
      <c r="F19735" s="409">
        <v>43014.542939814812</v>
      </c>
      <c r="G19735" s="408">
        <v>0</v>
      </c>
    </row>
    <row r="19736" spans="1:7" ht="15" x14ac:dyDescent="0.2">
      <c r="A19736" s="407" t="s">
        <v>31401</v>
      </c>
      <c r="B19736" s="407" t="s">
        <v>31402</v>
      </c>
      <c r="C19736" s="408">
        <v>0</v>
      </c>
      <c r="D19736" s="408">
        <v>119</v>
      </c>
      <c r="E19736" s="408">
        <v>119</v>
      </c>
      <c r="F19736" s="409">
        <v>44979.557071759256</v>
      </c>
      <c r="G19736" s="408">
        <v>0</v>
      </c>
    </row>
    <row r="19737" spans="1:7" ht="15" x14ac:dyDescent="0.25">
      <c r="A19737" s="407" t="s">
        <v>39398</v>
      </c>
      <c r="B19737" s="407" t="s">
        <v>39399</v>
      </c>
      <c r="C19737" s="406"/>
      <c r="D19737" s="408">
        <v>119</v>
      </c>
      <c r="E19737" s="408">
        <v>119</v>
      </c>
      <c r="F19737" s="409">
        <v>43032.682511574072</v>
      </c>
      <c r="G19737" s="408">
        <v>0</v>
      </c>
    </row>
    <row r="19738" spans="1:7" ht="15" x14ac:dyDescent="0.2">
      <c r="A19738" s="407" t="s">
        <v>31403</v>
      </c>
      <c r="B19738" s="407" t="s">
        <v>31404</v>
      </c>
      <c r="C19738" s="408">
        <v>0</v>
      </c>
      <c r="D19738" s="408">
        <v>119</v>
      </c>
      <c r="E19738" s="408">
        <v>119</v>
      </c>
      <c r="F19738" s="409">
        <v>43032.682523148149</v>
      </c>
      <c r="G19738" s="408">
        <v>0</v>
      </c>
    </row>
    <row r="19739" spans="1:7" ht="15" x14ac:dyDescent="0.2">
      <c r="A19739" s="407" t="s">
        <v>31405</v>
      </c>
      <c r="B19739" s="407" t="s">
        <v>31406</v>
      </c>
      <c r="C19739" s="408">
        <v>0</v>
      </c>
      <c r="D19739" s="408">
        <v>801.28</v>
      </c>
      <c r="E19739" s="408">
        <v>801.28</v>
      </c>
      <c r="F19739" s="409">
        <v>44523.457453703704</v>
      </c>
      <c r="G19739" s="408">
        <v>0</v>
      </c>
    </row>
    <row r="19740" spans="1:7" ht="15" x14ac:dyDescent="0.2">
      <c r="A19740" s="407" t="s">
        <v>31407</v>
      </c>
      <c r="B19740" s="407" t="s">
        <v>31408</v>
      </c>
      <c r="C19740" s="408">
        <v>0</v>
      </c>
      <c r="D19740" s="408">
        <v>176.2</v>
      </c>
      <c r="E19740" s="408">
        <v>176.2</v>
      </c>
      <c r="F19740" s="409">
        <v>45048.401516203703</v>
      </c>
      <c r="G19740" s="408">
        <v>0</v>
      </c>
    </row>
    <row r="19741" spans="1:7" ht="15" x14ac:dyDescent="0.2">
      <c r="A19741" s="407" t="s">
        <v>31409</v>
      </c>
      <c r="B19741" s="407" t="s">
        <v>31410</v>
      </c>
      <c r="C19741" s="408">
        <v>0</v>
      </c>
      <c r="D19741" s="408">
        <v>209.3</v>
      </c>
      <c r="E19741" s="408">
        <v>209.3</v>
      </c>
      <c r="F19741" s="409">
        <v>45048.402337962965</v>
      </c>
      <c r="G19741" s="408">
        <v>0</v>
      </c>
    </row>
    <row r="19742" spans="1:7" ht="15" x14ac:dyDescent="0.2">
      <c r="A19742" s="407" t="s">
        <v>31411</v>
      </c>
      <c r="B19742" s="407" t="s">
        <v>31412</v>
      </c>
      <c r="C19742" s="408">
        <v>0</v>
      </c>
      <c r="D19742" s="408">
        <v>137.1</v>
      </c>
      <c r="E19742" s="408">
        <v>137.1</v>
      </c>
      <c r="F19742" s="409">
        <v>45510.322430555556</v>
      </c>
      <c r="G19742" s="408">
        <v>0</v>
      </c>
    </row>
    <row r="19743" spans="1:7" ht="15" x14ac:dyDescent="0.2">
      <c r="A19743" s="407" t="s">
        <v>31413</v>
      </c>
      <c r="B19743" s="407" t="s">
        <v>31414</v>
      </c>
      <c r="C19743" s="408">
        <v>0</v>
      </c>
      <c r="D19743" s="408">
        <v>175.5</v>
      </c>
      <c r="E19743" s="408">
        <v>175.5</v>
      </c>
      <c r="F19743" s="409">
        <v>44974.537083333336</v>
      </c>
      <c r="G19743" s="408">
        <v>0</v>
      </c>
    </row>
    <row r="19744" spans="1:7" ht="15" x14ac:dyDescent="0.2">
      <c r="A19744" s="407" t="s">
        <v>31415</v>
      </c>
      <c r="B19744" s="407" t="s">
        <v>31410</v>
      </c>
      <c r="C19744" s="408">
        <v>0</v>
      </c>
      <c r="D19744" s="408">
        <v>178.73</v>
      </c>
      <c r="E19744" s="408">
        <v>178.73</v>
      </c>
      <c r="F19744" s="409">
        <v>44974.537187499998</v>
      </c>
      <c r="G19744" s="408">
        <v>0</v>
      </c>
    </row>
    <row r="19745" spans="1:7" ht="15" x14ac:dyDescent="0.2">
      <c r="A19745" s="407" t="s">
        <v>31416</v>
      </c>
      <c r="B19745" s="407" t="s">
        <v>31417</v>
      </c>
      <c r="C19745" s="408">
        <v>0</v>
      </c>
      <c r="D19745" s="408">
        <v>295.39</v>
      </c>
      <c r="E19745" s="408">
        <v>295.39</v>
      </c>
      <c r="F19745" s="409">
        <v>45266.607523148145</v>
      </c>
      <c r="G19745" s="408">
        <v>0</v>
      </c>
    </row>
    <row r="19746" spans="1:7" ht="15" x14ac:dyDescent="0.2">
      <c r="A19746" s="407" t="s">
        <v>31418</v>
      </c>
      <c r="B19746" s="407" t="s">
        <v>31419</v>
      </c>
      <c r="C19746" s="408">
        <v>0</v>
      </c>
      <c r="D19746" s="408">
        <v>509.89</v>
      </c>
      <c r="E19746" s="408">
        <v>509.89</v>
      </c>
      <c r="F19746" s="409">
        <v>44028.373668981483</v>
      </c>
      <c r="G19746" s="408">
        <v>0</v>
      </c>
    </row>
    <row r="19747" spans="1:7" ht="15" x14ac:dyDescent="0.2">
      <c r="A19747" s="407" t="s">
        <v>31420</v>
      </c>
      <c r="B19747" s="407" t="s">
        <v>31421</v>
      </c>
      <c r="C19747" s="408">
        <v>0</v>
      </c>
      <c r="D19747" s="408">
        <v>133.30000000000001</v>
      </c>
      <c r="E19747" s="408">
        <v>133.30000000000001</v>
      </c>
      <c r="F19747" s="409">
        <v>45306.595868055556</v>
      </c>
      <c r="G19747" s="408">
        <v>0</v>
      </c>
    </row>
    <row r="19748" spans="1:7" ht="15" x14ac:dyDescent="0.2">
      <c r="A19748" s="407" t="s">
        <v>31422</v>
      </c>
      <c r="B19748" s="407" t="s">
        <v>31421</v>
      </c>
      <c r="C19748" s="408">
        <v>0</v>
      </c>
      <c r="D19748" s="408">
        <v>198.49</v>
      </c>
      <c r="E19748" s="408">
        <v>198.49</v>
      </c>
      <c r="F19748" s="409">
        <v>45321.588865740741</v>
      </c>
      <c r="G19748" s="408">
        <v>0</v>
      </c>
    </row>
    <row r="19749" spans="1:7" ht="15" x14ac:dyDescent="0.2">
      <c r="A19749" s="407" t="s">
        <v>31423</v>
      </c>
      <c r="B19749" s="407" t="s">
        <v>31424</v>
      </c>
      <c r="C19749" s="408">
        <v>0</v>
      </c>
      <c r="D19749" s="408">
        <v>175.91</v>
      </c>
      <c r="E19749" s="408">
        <v>175.91</v>
      </c>
      <c r="F19749" s="409">
        <v>45321.588692129626</v>
      </c>
      <c r="G19749" s="408">
        <v>0</v>
      </c>
    </row>
    <row r="19750" spans="1:7" ht="15" x14ac:dyDescent="0.2">
      <c r="A19750" s="407" t="s">
        <v>31425</v>
      </c>
      <c r="B19750" s="407" t="s">
        <v>31426</v>
      </c>
      <c r="C19750" s="408">
        <v>0</v>
      </c>
      <c r="D19750" s="408">
        <v>785.84</v>
      </c>
      <c r="E19750" s="408">
        <v>785.84</v>
      </c>
      <c r="F19750" s="409">
        <v>44133.416678240741</v>
      </c>
      <c r="G19750" s="408">
        <v>0</v>
      </c>
    </row>
    <row r="19751" spans="1:7" ht="15" x14ac:dyDescent="0.25">
      <c r="A19751" s="407" t="s">
        <v>39400</v>
      </c>
      <c r="B19751" s="407" t="s">
        <v>5290</v>
      </c>
      <c r="C19751" s="406"/>
      <c r="D19751" s="408">
        <v>590.91999999999996</v>
      </c>
      <c r="E19751" s="408">
        <v>590.91999999999996</v>
      </c>
      <c r="F19751" s="409">
        <v>44371.477893518517</v>
      </c>
      <c r="G19751" s="408">
        <v>0</v>
      </c>
    </row>
    <row r="19752" spans="1:7" ht="15" x14ac:dyDescent="0.2">
      <c r="A19752" s="407" t="s">
        <v>31427</v>
      </c>
      <c r="B19752" s="407" t="s">
        <v>31428</v>
      </c>
      <c r="C19752" s="408">
        <v>0</v>
      </c>
      <c r="D19752" s="408">
        <v>707.59</v>
      </c>
      <c r="E19752" s="408">
        <v>707.59</v>
      </c>
      <c r="F19752" s="409">
        <v>43784.326273148145</v>
      </c>
      <c r="G19752" s="408">
        <v>0</v>
      </c>
    </row>
    <row r="19753" spans="1:7" ht="15" x14ac:dyDescent="0.2">
      <c r="A19753" s="407" t="s">
        <v>31429</v>
      </c>
      <c r="B19753" s="407" t="s">
        <v>31430</v>
      </c>
      <c r="C19753" s="408">
        <v>0</v>
      </c>
      <c r="D19753" s="408">
        <v>645.04999999999995</v>
      </c>
      <c r="E19753" s="408">
        <v>645.04999999999995</v>
      </c>
      <c r="F19753" s="409">
        <v>44523.446597222224</v>
      </c>
      <c r="G19753" s="408">
        <v>0</v>
      </c>
    </row>
    <row r="19754" spans="1:7" ht="15" x14ac:dyDescent="0.2">
      <c r="A19754" s="407" t="s">
        <v>31431</v>
      </c>
      <c r="B19754" s="407" t="s">
        <v>31432</v>
      </c>
      <c r="C19754" s="408">
        <v>0</v>
      </c>
      <c r="D19754" s="408">
        <v>645.04999999999995</v>
      </c>
      <c r="E19754" s="408">
        <v>645.04999999999995</v>
      </c>
      <c r="F19754" s="409">
        <v>44523.446319444447</v>
      </c>
      <c r="G19754" s="408">
        <v>0</v>
      </c>
    </row>
    <row r="19755" spans="1:7" ht="15" x14ac:dyDescent="0.2">
      <c r="A19755" s="407" t="s">
        <v>39401</v>
      </c>
      <c r="B19755" s="407" t="s">
        <v>7623</v>
      </c>
      <c r="C19755" s="408">
        <v>0</v>
      </c>
      <c r="D19755" s="408">
        <v>448.87</v>
      </c>
      <c r="E19755" s="408">
        <v>448.87</v>
      </c>
      <c r="F19755" s="409">
        <v>44165.646203703705</v>
      </c>
      <c r="G19755" s="408">
        <v>0</v>
      </c>
    </row>
    <row r="19756" spans="1:7" ht="15" x14ac:dyDescent="0.2">
      <c r="A19756" s="407" t="s">
        <v>39402</v>
      </c>
      <c r="B19756" s="407" t="s">
        <v>39403</v>
      </c>
      <c r="C19756" s="408">
        <v>0</v>
      </c>
      <c r="D19756" s="408">
        <v>536.86</v>
      </c>
      <c r="E19756" s="408">
        <v>536.86</v>
      </c>
      <c r="F19756" s="409">
        <v>44874.347222222219</v>
      </c>
      <c r="G19756" s="408">
        <v>0</v>
      </c>
    </row>
    <row r="19757" spans="1:7" ht="15" x14ac:dyDescent="0.25">
      <c r="A19757" s="407" t="s">
        <v>31433</v>
      </c>
      <c r="B19757" s="407" t="s">
        <v>31434</v>
      </c>
      <c r="C19757" s="406"/>
      <c r="D19757" s="406"/>
      <c r="E19757" s="406"/>
      <c r="F19757" s="409">
        <v>44523.45716435185</v>
      </c>
      <c r="G19757" s="408">
        <v>0</v>
      </c>
    </row>
    <row r="19758" spans="1:7" ht="15" x14ac:dyDescent="0.2">
      <c r="A19758" s="407" t="s">
        <v>31435</v>
      </c>
      <c r="B19758" s="407" t="s">
        <v>31436</v>
      </c>
      <c r="C19758" s="408">
        <v>0</v>
      </c>
      <c r="D19758" s="408">
        <v>224.6</v>
      </c>
      <c r="E19758" s="408">
        <v>224.6</v>
      </c>
      <c r="F19758" s="409">
        <v>45504.501111111109</v>
      </c>
      <c r="G19758" s="408">
        <v>0</v>
      </c>
    </row>
    <row r="19759" spans="1:7" ht="15" x14ac:dyDescent="0.2">
      <c r="A19759" s="407" t="s">
        <v>31437</v>
      </c>
      <c r="B19759" s="407" t="s">
        <v>31438</v>
      </c>
      <c r="C19759" s="408">
        <v>0</v>
      </c>
      <c r="D19759" s="408">
        <v>311.33</v>
      </c>
      <c r="E19759" s="408">
        <v>311.33</v>
      </c>
      <c r="F19759" s="409">
        <v>45504.501388888886</v>
      </c>
      <c r="G19759" s="408">
        <v>0</v>
      </c>
    </row>
    <row r="19760" spans="1:7" ht="15" x14ac:dyDescent="0.2">
      <c r="A19760" s="407" t="s">
        <v>31439</v>
      </c>
      <c r="B19760" s="407" t="s">
        <v>31440</v>
      </c>
      <c r="C19760" s="408">
        <v>0</v>
      </c>
      <c r="D19760" s="408">
        <v>451.7</v>
      </c>
      <c r="E19760" s="408">
        <v>451.7</v>
      </c>
      <c r="F19760" s="409">
        <v>45504.501689814817</v>
      </c>
      <c r="G19760" s="408">
        <v>0</v>
      </c>
    </row>
    <row r="19761" spans="1:7" ht="15" x14ac:dyDescent="0.2">
      <c r="A19761" s="407" t="s">
        <v>31441</v>
      </c>
      <c r="B19761" s="407" t="s">
        <v>31442</v>
      </c>
      <c r="C19761" s="408">
        <v>0</v>
      </c>
      <c r="D19761" s="408">
        <v>182.81</v>
      </c>
      <c r="E19761" s="408">
        <v>182.81</v>
      </c>
      <c r="F19761" s="409">
        <v>45504.502129629633</v>
      </c>
      <c r="G19761" s="408">
        <v>0</v>
      </c>
    </row>
    <row r="19762" spans="1:7" ht="15" x14ac:dyDescent="0.2">
      <c r="A19762" s="407" t="s">
        <v>31443</v>
      </c>
      <c r="B19762" s="407" t="s">
        <v>31444</v>
      </c>
      <c r="C19762" s="408">
        <v>0</v>
      </c>
      <c r="D19762" s="408">
        <v>247.35</v>
      </c>
      <c r="E19762" s="408">
        <v>247.35</v>
      </c>
      <c r="F19762" s="409">
        <v>45504.502280092594</v>
      </c>
      <c r="G19762" s="408">
        <v>0</v>
      </c>
    </row>
    <row r="19763" spans="1:7" ht="15" x14ac:dyDescent="0.25">
      <c r="A19763" s="407" t="s">
        <v>31445</v>
      </c>
      <c r="B19763" s="407" t="s">
        <v>31446</v>
      </c>
      <c r="C19763" s="406"/>
      <c r="D19763" s="406"/>
      <c r="E19763" s="406"/>
      <c r="F19763" s="409">
        <v>45504.502395833333</v>
      </c>
      <c r="G19763" s="408">
        <v>0</v>
      </c>
    </row>
    <row r="19764" spans="1:7" ht="15" x14ac:dyDescent="0.2">
      <c r="A19764" s="407" t="s">
        <v>31447</v>
      </c>
      <c r="B19764" s="407" t="s">
        <v>31388</v>
      </c>
      <c r="C19764" s="408">
        <v>0</v>
      </c>
      <c r="D19764" s="408">
        <v>869.31</v>
      </c>
      <c r="E19764" s="408">
        <v>869.31</v>
      </c>
      <c r="F19764" s="409">
        <v>44979.557013888887</v>
      </c>
      <c r="G19764" s="408">
        <v>0</v>
      </c>
    </row>
    <row r="19765" spans="1:7" ht="15" x14ac:dyDescent="0.2">
      <c r="A19765" s="407" t="s">
        <v>31448</v>
      </c>
      <c r="B19765" s="407" t="s">
        <v>31449</v>
      </c>
      <c r="C19765" s="408">
        <v>0</v>
      </c>
      <c r="D19765" s="408">
        <v>1079.95</v>
      </c>
      <c r="E19765" s="408">
        <v>1079.95</v>
      </c>
      <c r="F19765" s="409">
        <v>45576.582152777781</v>
      </c>
      <c r="G19765" s="408">
        <v>0</v>
      </c>
    </row>
    <row r="19766" spans="1:7" ht="15" x14ac:dyDescent="0.2">
      <c r="A19766" s="407" t="s">
        <v>34203</v>
      </c>
      <c r="B19766" s="407" t="s">
        <v>34204</v>
      </c>
      <c r="C19766" s="408">
        <v>0</v>
      </c>
      <c r="D19766" s="408">
        <v>549.62</v>
      </c>
      <c r="E19766" s="408">
        <v>549.62</v>
      </c>
      <c r="F19766" s="409">
        <v>45803.296435185184</v>
      </c>
      <c r="G19766" s="408">
        <v>0</v>
      </c>
    </row>
    <row r="19767" spans="1:7" ht="15" x14ac:dyDescent="0.2">
      <c r="A19767" s="407" t="s">
        <v>34205</v>
      </c>
      <c r="B19767" s="407" t="s">
        <v>34206</v>
      </c>
      <c r="C19767" s="408">
        <v>0</v>
      </c>
      <c r="D19767" s="408">
        <v>549.62</v>
      </c>
      <c r="E19767" s="408">
        <v>549.62</v>
      </c>
      <c r="F19767" s="409">
        <v>45803.327847222223</v>
      </c>
      <c r="G19767" s="408">
        <v>0</v>
      </c>
    </row>
    <row r="19768" spans="1:7" ht="15" x14ac:dyDescent="0.2">
      <c r="A19768" s="407" t="s">
        <v>31450</v>
      </c>
      <c r="B19768" s="407" t="s">
        <v>31400</v>
      </c>
      <c r="C19768" s="408">
        <v>0</v>
      </c>
      <c r="D19768" s="408">
        <v>195.15</v>
      </c>
      <c r="E19768" s="408">
        <v>195.15</v>
      </c>
      <c r="F19768" s="409">
        <v>45243.49496527778</v>
      </c>
      <c r="G19768" s="408">
        <v>0</v>
      </c>
    </row>
    <row r="19769" spans="1:7" ht="15" x14ac:dyDescent="0.2">
      <c r="A19769" s="407" t="s">
        <v>31451</v>
      </c>
      <c r="B19769" s="407" t="s">
        <v>31404</v>
      </c>
      <c r="C19769" s="408">
        <v>0</v>
      </c>
      <c r="D19769" s="408">
        <v>217.12</v>
      </c>
      <c r="E19769" s="408">
        <v>217.12</v>
      </c>
      <c r="F19769" s="409">
        <v>45243.495671296296</v>
      </c>
      <c r="G19769" s="408">
        <v>0</v>
      </c>
    </row>
    <row r="19770" spans="1:7" ht="15" x14ac:dyDescent="0.2">
      <c r="A19770" s="407" t="s">
        <v>31452</v>
      </c>
      <c r="B19770" s="407" t="s">
        <v>31453</v>
      </c>
      <c r="C19770" s="408">
        <v>0</v>
      </c>
      <c r="D19770" s="408">
        <v>150.81</v>
      </c>
      <c r="E19770" s="408">
        <v>150.81</v>
      </c>
      <c r="F19770" s="409">
        <v>44974.537546296298</v>
      </c>
      <c r="G19770" s="408">
        <v>0</v>
      </c>
    </row>
    <row r="19771" spans="1:7" ht="15" x14ac:dyDescent="0.2">
      <c r="A19771" s="407" t="s">
        <v>31454</v>
      </c>
      <c r="B19771" s="407" t="s">
        <v>31453</v>
      </c>
      <c r="C19771" s="408">
        <v>0</v>
      </c>
      <c r="D19771" s="408">
        <v>175.11</v>
      </c>
      <c r="E19771" s="408">
        <v>175.11</v>
      </c>
      <c r="F19771" s="409">
        <v>45210.583437499998</v>
      </c>
      <c r="G19771" s="408">
        <v>0</v>
      </c>
    </row>
    <row r="19772" spans="1:7" ht="15" x14ac:dyDescent="0.2">
      <c r="A19772" s="407" t="s">
        <v>31455</v>
      </c>
      <c r="B19772" s="407" t="s">
        <v>31456</v>
      </c>
      <c r="C19772" s="408">
        <v>0</v>
      </c>
      <c r="D19772" s="408">
        <v>227.05</v>
      </c>
      <c r="E19772" s="408">
        <v>227.05</v>
      </c>
      <c r="F19772" s="409">
        <v>45813.570671296293</v>
      </c>
      <c r="G19772" s="408">
        <v>2</v>
      </c>
    </row>
    <row r="19773" spans="1:7" ht="15" x14ac:dyDescent="0.25">
      <c r="A19773" s="407" t="s">
        <v>31457</v>
      </c>
      <c r="B19773" s="407" t="s">
        <v>31458</v>
      </c>
      <c r="C19773" s="406"/>
      <c r="D19773" s="408">
        <v>184.35</v>
      </c>
      <c r="E19773" s="408">
        <v>184.35</v>
      </c>
      <c r="F19773" s="409">
        <v>44974.537719907406</v>
      </c>
      <c r="G19773" s="408">
        <v>0</v>
      </c>
    </row>
    <row r="19774" spans="1:7" ht="15" x14ac:dyDescent="0.2">
      <c r="A19774" s="407" t="s">
        <v>31459</v>
      </c>
      <c r="B19774" s="407" t="s">
        <v>31458</v>
      </c>
      <c r="C19774" s="408">
        <v>0</v>
      </c>
      <c r="D19774" s="408">
        <v>258.2</v>
      </c>
      <c r="E19774" s="408">
        <v>258.2</v>
      </c>
      <c r="F19774" s="409">
        <v>46044.47965277778</v>
      </c>
      <c r="G19774" s="408">
        <v>0</v>
      </c>
    </row>
    <row r="19775" spans="1:7" ht="15" x14ac:dyDescent="0.25">
      <c r="A19775" s="407" t="s">
        <v>31460</v>
      </c>
      <c r="B19775" s="407" t="s">
        <v>31461</v>
      </c>
      <c r="C19775" s="406"/>
      <c r="D19775" s="408">
        <v>217.5</v>
      </c>
      <c r="E19775" s="408">
        <v>217.5</v>
      </c>
      <c r="F19775" s="409">
        <v>45014.420381944445</v>
      </c>
      <c r="G19775" s="408">
        <v>0</v>
      </c>
    </row>
    <row r="19776" spans="1:7" ht="15" x14ac:dyDescent="0.2">
      <c r="A19776" s="407" t="s">
        <v>34207</v>
      </c>
      <c r="B19776" s="407" t="s">
        <v>34208</v>
      </c>
      <c r="C19776" s="408">
        <v>0</v>
      </c>
      <c r="D19776" s="408">
        <v>0</v>
      </c>
      <c r="E19776" s="408">
        <v>0</v>
      </c>
      <c r="F19776" s="409">
        <v>45552.617534722223</v>
      </c>
      <c r="G19776" s="408">
        <v>0</v>
      </c>
    </row>
    <row r="19777" spans="1:7" ht="15" x14ac:dyDescent="0.2">
      <c r="A19777" s="407" t="s">
        <v>34209</v>
      </c>
      <c r="B19777" s="407" t="s">
        <v>34210</v>
      </c>
      <c r="C19777" s="408">
        <v>0</v>
      </c>
      <c r="D19777" s="408">
        <v>0</v>
      </c>
      <c r="E19777" s="408">
        <v>0</v>
      </c>
      <c r="F19777" s="409">
        <v>45552.627187500002</v>
      </c>
      <c r="G19777" s="408">
        <v>0</v>
      </c>
    </row>
    <row r="19778" spans="1:7" ht="15" x14ac:dyDescent="0.2">
      <c r="A19778" s="407" t="s">
        <v>34211</v>
      </c>
      <c r="B19778" s="407" t="s">
        <v>34212</v>
      </c>
      <c r="C19778" s="408">
        <v>0</v>
      </c>
      <c r="D19778" s="408">
        <v>780.85</v>
      </c>
      <c r="E19778" s="408">
        <v>780.85</v>
      </c>
      <c r="F19778" s="409">
        <v>45546.475972222222</v>
      </c>
      <c r="G19778" s="408">
        <v>0</v>
      </c>
    </row>
    <row r="19779" spans="1:7" ht="15" x14ac:dyDescent="0.2">
      <c r="A19779" s="407" t="s">
        <v>34213</v>
      </c>
      <c r="B19779" s="407" t="s">
        <v>34214</v>
      </c>
      <c r="C19779" s="408">
        <v>0</v>
      </c>
      <c r="D19779" s="408">
        <v>1268.55</v>
      </c>
      <c r="E19779" s="408">
        <v>1268.55</v>
      </c>
      <c r="F19779" s="409">
        <v>46029.706909722219</v>
      </c>
      <c r="G19779" s="408">
        <v>0</v>
      </c>
    </row>
    <row r="19780" spans="1:7" ht="15" x14ac:dyDescent="0.25">
      <c r="A19780" s="407" t="s">
        <v>31462</v>
      </c>
      <c r="B19780" s="407" t="s">
        <v>31463</v>
      </c>
      <c r="C19780" s="406"/>
      <c r="D19780" s="406"/>
      <c r="E19780" s="406"/>
      <c r="F19780" s="409">
        <v>43032.682581018518</v>
      </c>
      <c r="G19780" s="408">
        <v>0</v>
      </c>
    </row>
    <row r="19781" spans="1:7" ht="15" x14ac:dyDescent="0.2">
      <c r="A19781" s="407" t="s">
        <v>31464</v>
      </c>
      <c r="B19781" s="407" t="s">
        <v>31465</v>
      </c>
      <c r="C19781" s="408">
        <v>0</v>
      </c>
      <c r="D19781" s="408">
        <v>8.0500000000000007</v>
      </c>
      <c r="E19781" s="408">
        <v>8.0500000000000007</v>
      </c>
      <c r="F19781" s="409">
        <v>44894.42019675926</v>
      </c>
      <c r="G19781" s="408">
        <v>0</v>
      </c>
    </row>
    <row r="19782" spans="1:7" ht="15" x14ac:dyDescent="0.25">
      <c r="A19782" s="407" t="s">
        <v>31466</v>
      </c>
      <c r="B19782" s="407" t="s">
        <v>31467</v>
      </c>
      <c r="C19782" s="406"/>
      <c r="D19782" s="408">
        <v>9.61</v>
      </c>
      <c r="E19782" s="408">
        <v>9.61</v>
      </c>
      <c r="F19782" s="409">
        <v>43032.682604166665</v>
      </c>
      <c r="G19782" s="408">
        <v>0</v>
      </c>
    </row>
    <row r="19783" spans="1:7" ht="15" x14ac:dyDescent="0.2">
      <c r="A19783" s="407" t="s">
        <v>31468</v>
      </c>
      <c r="B19783" s="407" t="s">
        <v>31469</v>
      </c>
      <c r="C19783" s="408">
        <v>0</v>
      </c>
      <c r="D19783" s="408">
        <v>5.1074999999999999</v>
      </c>
      <c r="E19783" s="408">
        <v>5.1074999999999999</v>
      </c>
      <c r="F19783" s="409">
        <v>44512.364166666666</v>
      </c>
      <c r="G19783" s="408">
        <v>0</v>
      </c>
    </row>
    <row r="19784" spans="1:7" ht="15" x14ac:dyDescent="0.2">
      <c r="A19784" s="407" t="s">
        <v>31470</v>
      </c>
      <c r="B19784" s="407" t="s">
        <v>31471</v>
      </c>
      <c r="C19784" s="408">
        <v>0</v>
      </c>
      <c r="D19784" s="408">
        <v>3.1</v>
      </c>
      <c r="E19784" s="408">
        <v>3.1</v>
      </c>
      <c r="F19784" s="409">
        <v>45863.524930555555</v>
      </c>
      <c r="G19784" s="408">
        <v>0</v>
      </c>
    </row>
    <row r="19785" spans="1:7" ht="15" x14ac:dyDescent="0.2">
      <c r="A19785" s="407" t="s">
        <v>31472</v>
      </c>
      <c r="B19785" s="407" t="s">
        <v>31473</v>
      </c>
      <c r="C19785" s="408">
        <v>0</v>
      </c>
      <c r="D19785" s="408">
        <v>3.1</v>
      </c>
      <c r="E19785" s="408">
        <v>3.1</v>
      </c>
      <c r="F19785" s="409">
        <v>45863.52480324074</v>
      </c>
      <c r="G19785" s="408">
        <v>0</v>
      </c>
    </row>
    <row r="19786" spans="1:7" ht="15" x14ac:dyDescent="0.25">
      <c r="A19786" s="407" t="s">
        <v>31474</v>
      </c>
      <c r="B19786" s="407" t="s">
        <v>31475</v>
      </c>
      <c r="C19786" s="406"/>
      <c r="D19786" s="408">
        <v>0.01</v>
      </c>
      <c r="E19786" s="408">
        <v>0.01</v>
      </c>
      <c r="F19786" s="409">
        <v>44526.374826388892</v>
      </c>
      <c r="G19786" s="408">
        <v>0</v>
      </c>
    </row>
    <row r="19787" spans="1:7" ht="15" x14ac:dyDescent="0.2">
      <c r="A19787" s="407" t="s">
        <v>31476</v>
      </c>
      <c r="B19787" s="407" t="s">
        <v>31477</v>
      </c>
      <c r="C19787" s="408">
        <v>0</v>
      </c>
      <c r="D19787" s="408">
        <v>0.54</v>
      </c>
      <c r="E19787" s="408">
        <v>0.54</v>
      </c>
      <c r="F19787" s="409">
        <v>44530.479409722226</v>
      </c>
      <c r="G19787" s="408">
        <v>0</v>
      </c>
    </row>
    <row r="19788" spans="1:7" ht="15" x14ac:dyDescent="0.25">
      <c r="A19788" s="407" t="s">
        <v>39404</v>
      </c>
      <c r="B19788" s="407" t="s">
        <v>39405</v>
      </c>
      <c r="C19788" s="406"/>
      <c r="D19788" s="408">
        <v>786.12</v>
      </c>
      <c r="E19788" s="408">
        <v>786.12</v>
      </c>
      <c r="F19788" s="409">
        <v>44133.46980324074</v>
      </c>
      <c r="G19788" s="408">
        <v>0</v>
      </c>
    </row>
    <row r="19789" spans="1:7" ht="15" x14ac:dyDescent="0.25">
      <c r="A19789" s="407" t="s">
        <v>31478</v>
      </c>
      <c r="B19789" s="407" t="s">
        <v>31479</v>
      </c>
      <c r="C19789" s="406"/>
      <c r="D19789" s="408">
        <v>0.18</v>
      </c>
      <c r="E19789" s="408">
        <v>0.18</v>
      </c>
      <c r="F19789" s="409">
        <v>43032.682650462964</v>
      </c>
      <c r="G19789" s="408">
        <v>0</v>
      </c>
    </row>
    <row r="19790" spans="1:7" ht="15" x14ac:dyDescent="0.25">
      <c r="A19790" s="407" t="s">
        <v>31480</v>
      </c>
      <c r="B19790" s="407" t="s">
        <v>31481</v>
      </c>
      <c r="C19790" s="406"/>
      <c r="D19790" s="408">
        <v>0.72</v>
      </c>
      <c r="E19790" s="408">
        <v>0.72</v>
      </c>
      <c r="F19790" s="409">
        <v>44525.603171296294</v>
      </c>
      <c r="G19790" s="408">
        <v>0</v>
      </c>
    </row>
    <row r="19791" spans="1:7" ht="15" x14ac:dyDescent="0.2">
      <c r="A19791" s="407" t="s">
        <v>39406</v>
      </c>
      <c r="B19791" s="407" t="s">
        <v>39407</v>
      </c>
      <c r="C19791" s="408">
        <v>0</v>
      </c>
      <c r="D19791" s="408">
        <v>1669.72</v>
      </c>
      <c r="E19791" s="408">
        <v>1669.72</v>
      </c>
      <c r="F19791" s="409">
        <v>44133.469884259262</v>
      </c>
      <c r="G19791" s="408">
        <v>0</v>
      </c>
    </row>
    <row r="19792" spans="1:7" ht="15" x14ac:dyDescent="0.25">
      <c r="A19792" s="407" t="s">
        <v>31482</v>
      </c>
      <c r="B19792" s="407" t="s">
        <v>31483</v>
      </c>
      <c r="C19792" s="406"/>
      <c r="D19792" s="408">
        <v>42.88</v>
      </c>
      <c r="E19792" s="408">
        <v>42.88</v>
      </c>
      <c r="F19792" s="409">
        <v>43032.682685185187</v>
      </c>
      <c r="G19792" s="408">
        <v>0</v>
      </c>
    </row>
    <row r="19793" spans="1:7" ht="15" x14ac:dyDescent="0.25">
      <c r="A19793" s="407" t="s">
        <v>31484</v>
      </c>
      <c r="B19793" s="407" t="s">
        <v>31485</v>
      </c>
      <c r="C19793" s="406"/>
      <c r="D19793" s="408">
        <v>1669.72</v>
      </c>
      <c r="E19793" s="408">
        <v>1669.72</v>
      </c>
      <c r="F19793" s="409">
        <v>43032.682696759257</v>
      </c>
      <c r="G19793" s="408">
        <v>0</v>
      </c>
    </row>
    <row r="19794" spans="1:7" ht="15" x14ac:dyDescent="0.2">
      <c r="A19794" s="407" t="s">
        <v>31486</v>
      </c>
      <c r="B19794" s="407" t="s">
        <v>31487</v>
      </c>
      <c r="C19794" s="408">
        <v>0</v>
      </c>
      <c r="D19794" s="408">
        <v>0.61</v>
      </c>
      <c r="E19794" s="408">
        <v>0.61</v>
      </c>
      <c r="F19794" s="409">
        <v>44530.480358796296</v>
      </c>
      <c r="G19794" s="408">
        <v>0</v>
      </c>
    </row>
    <row r="19795" spans="1:7" ht="15" x14ac:dyDescent="0.25">
      <c r="A19795" s="407" t="s">
        <v>31488</v>
      </c>
      <c r="B19795" s="407" t="s">
        <v>31489</v>
      </c>
      <c r="C19795" s="406"/>
      <c r="D19795" s="408">
        <v>5.5</v>
      </c>
      <c r="E19795" s="408">
        <v>5.5</v>
      </c>
      <c r="F19795" s="409">
        <v>44526.340868055559</v>
      </c>
      <c r="G19795" s="408">
        <v>0</v>
      </c>
    </row>
    <row r="19796" spans="1:7" ht="15" x14ac:dyDescent="0.25">
      <c r="A19796" s="407" t="s">
        <v>31490</v>
      </c>
      <c r="B19796" s="407" t="s">
        <v>31491</v>
      </c>
      <c r="C19796" s="406"/>
      <c r="D19796" s="408">
        <v>7.33</v>
      </c>
      <c r="E19796" s="408">
        <v>7.33</v>
      </c>
      <c r="F19796" s="409">
        <v>44530.353784722225</v>
      </c>
      <c r="G19796" s="408">
        <v>0</v>
      </c>
    </row>
    <row r="19797" spans="1:7" ht="15" x14ac:dyDescent="0.25">
      <c r="A19797" s="407" t="s">
        <v>31492</v>
      </c>
      <c r="B19797" s="407" t="s">
        <v>31493</v>
      </c>
      <c r="C19797" s="406"/>
      <c r="D19797" s="408">
        <v>6.03</v>
      </c>
      <c r="E19797" s="408">
        <v>6.03</v>
      </c>
      <c r="F19797" s="409">
        <v>44530.353391203702</v>
      </c>
      <c r="G19797" s="408">
        <v>0</v>
      </c>
    </row>
    <row r="19798" spans="1:7" ht="15" x14ac:dyDescent="0.2">
      <c r="A19798" s="407" t="s">
        <v>31494</v>
      </c>
      <c r="B19798" s="407" t="s">
        <v>31495</v>
      </c>
      <c r="C19798" s="408">
        <v>0</v>
      </c>
      <c r="D19798" s="408">
        <v>218.3</v>
      </c>
      <c r="E19798" s="408">
        <v>218.3</v>
      </c>
      <c r="F19798" s="409">
        <v>44825.684131944443</v>
      </c>
      <c r="G19798" s="408">
        <v>0</v>
      </c>
    </row>
    <row r="19799" spans="1:7" ht="15" x14ac:dyDescent="0.25">
      <c r="A19799" s="407" t="s">
        <v>31496</v>
      </c>
      <c r="B19799" s="407" t="s">
        <v>31497</v>
      </c>
      <c r="C19799" s="406"/>
      <c r="D19799" s="408">
        <v>6.7</v>
      </c>
      <c r="E19799" s="408">
        <v>6.7</v>
      </c>
      <c r="F19799" s="409">
        <v>44526.526805555557</v>
      </c>
      <c r="G19799" s="408">
        <v>0</v>
      </c>
    </row>
    <row r="19800" spans="1:7" ht="15" x14ac:dyDescent="0.25">
      <c r="A19800" s="407" t="s">
        <v>39408</v>
      </c>
      <c r="B19800" s="407" t="s">
        <v>39409</v>
      </c>
      <c r="C19800" s="406"/>
      <c r="D19800" s="408">
        <v>12.02</v>
      </c>
      <c r="E19800" s="408">
        <v>12.02</v>
      </c>
      <c r="F19800" s="409">
        <v>44104.489259259259</v>
      </c>
      <c r="G19800" s="408">
        <v>0</v>
      </c>
    </row>
    <row r="19801" spans="1:7" ht="15" x14ac:dyDescent="0.25">
      <c r="A19801" s="407" t="s">
        <v>31498</v>
      </c>
      <c r="B19801" s="407" t="s">
        <v>31499</v>
      </c>
      <c r="C19801" s="406"/>
      <c r="D19801" s="408">
        <v>14.96</v>
      </c>
      <c r="E19801" s="408">
        <v>14.96</v>
      </c>
      <c r="F19801" s="409">
        <v>43032.682835648149</v>
      </c>
      <c r="G19801" s="408">
        <v>0</v>
      </c>
    </row>
    <row r="19802" spans="1:7" ht="15" x14ac:dyDescent="0.25">
      <c r="A19802" s="407" t="s">
        <v>31500</v>
      </c>
      <c r="B19802" s="407" t="s">
        <v>31501</v>
      </c>
      <c r="C19802" s="406"/>
      <c r="D19802" s="408">
        <v>1.64</v>
      </c>
      <c r="E19802" s="408">
        <v>1.64</v>
      </c>
      <c r="F19802" s="409">
        <v>44524.668379629627</v>
      </c>
      <c r="G19802" s="408">
        <v>0</v>
      </c>
    </row>
    <row r="19803" spans="1:7" ht="15" x14ac:dyDescent="0.25">
      <c r="A19803" s="407" t="s">
        <v>31502</v>
      </c>
      <c r="B19803" s="407" t="s">
        <v>31503</v>
      </c>
      <c r="C19803" s="406"/>
      <c r="D19803" s="408">
        <v>1.88</v>
      </c>
      <c r="E19803" s="408">
        <v>1.88</v>
      </c>
      <c r="F19803" s="409">
        <v>44525.36173611111</v>
      </c>
      <c r="G19803" s="408">
        <v>0</v>
      </c>
    </row>
    <row r="19804" spans="1:7" ht="15" x14ac:dyDescent="0.25">
      <c r="A19804" s="407" t="s">
        <v>31504</v>
      </c>
      <c r="B19804" s="407" t="s">
        <v>31505</v>
      </c>
      <c r="C19804" s="406"/>
      <c r="D19804" s="408">
        <v>1.68</v>
      </c>
      <c r="E19804" s="408">
        <v>1.68</v>
      </c>
      <c r="F19804" s="409">
        <v>44525.362013888887</v>
      </c>
      <c r="G19804" s="408">
        <v>0</v>
      </c>
    </row>
    <row r="19805" spans="1:7" ht="15" x14ac:dyDescent="0.2">
      <c r="A19805" s="407" t="s">
        <v>31506</v>
      </c>
      <c r="B19805" s="407" t="s">
        <v>31507</v>
      </c>
      <c r="C19805" s="408">
        <v>0</v>
      </c>
      <c r="D19805" s="408">
        <v>2.12</v>
      </c>
      <c r="E19805" s="408">
        <v>2.12</v>
      </c>
      <c r="F19805" s="409">
        <v>44872.474178240744</v>
      </c>
      <c r="G19805" s="408">
        <v>0</v>
      </c>
    </row>
    <row r="19806" spans="1:7" ht="15" x14ac:dyDescent="0.25">
      <c r="A19806" s="407" t="s">
        <v>31508</v>
      </c>
      <c r="B19806" s="407" t="s">
        <v>31509</v>
      </c>
      <c r="C19806" s="406"/>
      <c r="D19806" s="408">
        <v>0.84</v>
      </c>
      <c r="E19806" s="408">
        <v>0.84</v>
      </c>
      <c r="F19806" s="409">
        <v>43032.682939814818</v>
      </c>
      <c r="G19806" s="408">
        <v>0</v>
      </c>
    </row>
    <row r="19807" spans="1:7" ht="15" x14ac:dyDescent="0.2">
      <c r="A19807" s="407" t="s">
        <v>31510</v>
      </c>
      <c r="B19807" s="407" t="s">
        <v>31511</v>
      </c>
      <c r="C19807" s="408">
        <v>0</v>
      </c>
      <c r="D19807" s="408">
        <v>0.25309999999999999</v>
      </c>
      <c r="E19807" s="408">
        <v>0.25309999999999999</v>
      </c>
      <c r="F19807" s="409">
        <v>44872.472708333335</v>
      </c>
      <c r="G19807" s="408">
        <v>0</v>
      </c>
    </row>
    <row r="19808" spans="1:7" ht="15" x14ac:dyDescent="0.2">
      <c r="A19808" s="407" t="s">
        <v>39410</v>
      </c>
      <c r="B19808" s="407" t="s">
        <v>39411</v>
      </c>
      <c r="C19808" s="408">
        <v>0</v>
      </c>
      <c r="D19808" s="408">
        <v>0.3528</v>
      </c>
      <c r="E19808" s="408">
        <v>0.3528</v>
      </c>
      <c r="F19808" s="409">
        <v>43032.682962962965</v>
      </c>
      <c r="G19808" s="408">
        <v>0</v>
      </c>
    </row>
    <row r="19809" spans="1:7" ht="15" x14ac:dyDescent="0.2">
      <c r="A19809" s="407" t="s">
        <v>31512</v>
      </c>
      <c r="B19809" s="407" t="s">
        <v>31513</v>
      </c>
      <c r="C19809" s="408">
        <v>0</v>
      </c>
      <c r="D19809" s="408">
        <v>4.82</v>
      </c>
      <c r="E19809" s="408">
        <v>4.82</v>
      </c>
      <c r="F19809" s="409">
        <v>44881.495011574072</v>
      </c>
      <c r="G19809" s="408">
        <v>0</v>
      </c>
    </row>
    <row r="19810" spans="1:7" ht="15" x14ac:dyDescent="0.25">
      <c r="A19810" s="407" t="s">
        <v>31514</v>
      </c>
      <c r="B19810" s="407" t="s">
        <v>31515</v>
      </c>
      <c r="C19810" s="406"/>
      <c r="D19810" s="408">
        <v>104.5</v>
      </c>
      <c r="E19810" s="408">
        <v>104.5</v>
      </c>
      <c r="F19810" s="409">
        <v>43088.641261574077</v>
      </c>
      <c r="G19810" s="408">
        <v>0</v>
      </c>
    </row>
    <row r="19811" spans="1:7" ht="15" x14ac:dyDescent="0.2">
      <c r="A19811" s="407" t="s">
        <v>31516</v>
      </c>
      <c r="B19811" s="407" t="s">
        <v>31517</v>
      </c>
      <c r="C19811" s="408">
        <v>0</v>
      </c>
      <c r="D19811" s="408">
        <v>3.5299999999999998E-2</v>
      </c>
      <c r="E19811" s="408">
        <v>3.5299999999999998E-2</v>
      </c>
      <c r="F19811" s="409">
        <v>43032.682997685188</v>
      </c>
      <c r="G19811" s="408">
        <v>0</v>
      </c>
    </row>
    <row r="19812" spans="1:7" ht="15" x14ac:dyDescent="0.2">
      <c r="A19812" s="407" t="s">
        <v>31518</v>
      </c>
      <c r="B19812" s="407" t="s">
        <v>31519</v>
      </c>
      <c r="C19812" s="408">
        <v>0</v>
      </c>
      <c r="D19812" s="408">
        <v>14.15</v>
      </c>
      <c r="E19812" s="408">
        <v>14.15</v>
      </c>
      <c r="F19812" s="409">
        <v>46063.409722222219</v>
      </c>
      <c r="G19812" s="408">
        <v>0</v>
      </c>
    </row>
    <row r="19813" spans="1:7" ht="15" x14ac:dyDescent="0.2">
      <c r="A19813" s="407" t="s">
        <v>31520</v>
      </c>
      <c r="B19813" s="407" t="s">
        <v>31521</v>
      </c>
      <c r="C19813" s="408">
        <v>0</v>
      </c>
      <c r="D19813" s="408">
        <v>4.3999999999999997E-2</v>
      </c>
      <c r="E19813" s="408">
        <v>4.3999999999999997E-2</v>
      </c>
      <c r="F19813" s="409">
        <v>44859.415810185186</v>
      </c>
      <c r="G19813" s="408">
        <v>0</v>
      </c>
    </row>
    <row r="19814" spans="1:7" ht="15" x14ac:dyDescent="0.25">
      <c r="A19814" s="407" t="s">
        <v>31522</v>
      </c>
      <c r="B19814" s="407" t="s">
        <v>31523</v>
      </c>
      <c r="C19814" s="406"/>
      <c r="D19814" s="408">
        <v>0.01</v>
      </c>
      <c r="E19814" s="408">
        <v>0.01</v>
      </c>
      <c r="F19814" s="409">
        <v>43032.683020833334</v>
      </c>
      <c r="G19814" s="408">
        <v>0</v>
      </c>
    </row>
    <row r="19815" spans="1:7" ht="15" x14ac:dyDescent="0.2">
      <c r="A19815" s="407" t="s">
        <v>31524</v>
      </c>
      <c r="B19815" s="407" t="s">
        <v>34215</v>
      </c>
      <c r="C19815" s="408">
        <v>0</v>
      </c>
      <c r="D19815" s="408">
        <v>16.100000000000001</v>
      </c>
      <c r="E19815" s="408">
        <v>16.100000000000001</v>
      </c>
      <c r="F19815" s="409">
        <v>45461.484178240738</v>
      </c>
      <c r="G19815" s="408">
        <v>9</v>
      </c>
    </row>
    <row r="19816" spans="1:7" ht="15" x14ac:dyDescent="0.25">
      <c r="A19816" s="407" t="s">
        <v>31525</v>
      </c>
      <c r="B19816" s="407" t="s">
        <v>31526</v>
      </c>
      <c r="C19816" s="406"/>
      <c r="D19816" s="408">
        <v>1.87</v>
      </c>
      <c r="E19816" s="408">
        <v>1.87</v>
      </c>
      <c r="F19816" s="409">
        <v>45349.553159722222</v>
      </c>
      <c r="G19816" s="408">
        <v>0</v>
      </c>
    </row>
    <row r="19817" spans="1:7" ht="15" x14ac:dyDescent="0.25">
      <c r="A19817" s="407" t="s">
        <v>31527</v>
      </c>
      <c r="B19817" s="407" t="s">
        <v>31528</v>
      </c>
      <c r="C19817" s="406"/>
      <c r="D19817" s="408">
        <v>2.15</v>
      </c>
      <c r="E19817" s="408">
        <v>2.15</v>
      </c>
      <c r="F19817" s="409">
        <v>45349.553506944445</v>
      </c>
      <c r="G19817" s="408">
        <v>0</v>
      </c>
    </row>
    <row r="19818" spans="1:7" ht="15" x14ac:dyDescent="0.2">
      <c r="A19818" s="407" t="s">
        <v>31529</v>
      </c>
      <c r="B19818" s="407" t="s">
        <v>31530</v>
      </c>
      <c r="C19818" s="408">
        <v>0</v>
      </c>
      <c r="D19818" s="408">
        <v>293.74</v>
      </c>
      <c r="E19818" s="408">
        <v>293.74</v>
      </c>
      <c r="F19818" s="409">
        <v>45495.51253472222</v>
      </c>
      <c r="G19818" s="408">
        <v>0</v>
      </c>
    </row>
    <row r="19819" spans="1:7" ht="15" x14ac:dyDescent="0.2">
      <c r="A19819" s="407" t="s">
        <v>31531</v>
      </c>
      <c r="B19819" s="407" t="s">
        <v>31532</v>
      </c>
      <c r="C19819" s="408">
        <v>0</v>
      </c>
      <c r="D19819" s="408">
        <v>138.12</v>
      </c>
      <c r="E19819" s="408">
        <v>138.12</v>
      </c>
      <c r="F19819" s="409">
        <v>45495.512245370373</v>
      </c>
      <c r="G19819" s="408">
        <v>0</v>
      </c>
    </row>
    <row r="19820" spans="1:7" ht="15" x14ac:dyDescent="0.2">
      <c r="A19820" s="407" t="s">
        <v>31533</v>
      </c>
      <c r="B19820" s="407" t="s">
        <v>31534</v>
      </c>
      <c r="C19820" s="408">
        <v>0</v>
      </c>
      <c r="D19820" s="408">
        <v>65.28</v>
      </c>
      <c r="E19820" s="408">
        <v>65.28</v>
      </c>
      <c r="F19820" s="409">
        <v>45495.51284722222</v>
      </c>
      <c r="G19820" s="408">
        <v>0</v>
      </c>
    </row>
    <row r="19821" spans="1:7" ht="15" x14ac:dyDescent="0.25">
      <c r="A19821" s="407" t="s">
        <v>31535</v>
      </c>
      <c r="B19821" s="407" t="s">
        <v>31536</v>
      </c>
      <c r="C19821" s="406"/>
      <c r="D19821" s="408">
        <v>70.099999999999994</v>
      </c>
      <c r="E19821" s="408">
        <v>70.099999999999994</v>
      </c>
      <c r="F19821" s="409">
        <v>44993.607777777775</v>
      </c>
      <c r="G19821" s="408">
        <v>0</v>
      </c>
    </row>
    <row r="19822" spans="1:7" ht="15" x14ac:dyDescent="0.25">
      <c r="A19822" s="407" t="s">
        <v>31537</v>
      </c>
      <c r="B19822" s="407" t="s">
        <v>31538</v>
      </c>
      <c r="C19822" s="406"/>
      <c r="D19822" s="408">
        <v>63.6</v>
      </c>
      <c r="E19822" s="408">
        <v>63.6</v>
      </c>
      <c r="F19822" s="409">
        <v>44133.470300925925</v>
      </c>
      <c r="G19822" s="408">
        <v>0</v>
      </c>
    </row>
    <row r="19823" spans="1:7" ht="15" x14ac:dyDescent="0.2">
      <c r="A19823" s="407" t="s">
        <v>31539</v>
      </c>
      <c r="B19823" s="407" t="s">
        <v>31540</v>
      </c>
      <c r="C19823" s="408">
        <v>0</v>
      </c>
      <c r="D19823" s="408">
        <v>35.340000000000003</v>
      </c>
      <c r="E19823" s="408">
        <v>35.340000000000003</v>
      </c>
      <c r="F19823" s="409">
        <v>44133.470405092594</v>
      </c>
      <c r="G19823" s="408">
        <v>0</v>
      </c>
    </row>
    <row r="19824" spans="1:7" ht="15" x14ac:dyDescent="0.25">
      <c r="A19824" s="407" t="s">
        <v>31541</v>
      </c>
      <c r="B19824" s="407" t="s">
        <v>31542</v>
      </c>
      <c r="C19824" s="406"/>
      <c r="D19824" s="408">
        <v>67.83</v>
      </c>
      <c r="E19824" s="408">
        <v>67.83</v>
      </c>
      <c r="F19824" s="409">
        <v>44133.47047453704</v>
      </c>
      <c r="G19824" s="408">
        <v>0</v>
      </c>
    </row>
    <row r="19825" spans="1:7" ht="15" x14ac:dyDescent="0.25">
      <c r="A19825" s="407" t="s">
        <v>31543</v>
      </c>
      <c r="B19825" s="407" t="s">
        <v>31544</v>
      </c>
      <c r="C19825" s="406"/>
      <c r="D19825" s="408">
        <v>59.3</v>
      </c>
      <c r="E19825" s="408">
        <v>59.3</v>
      </c>
      <c r="F19825" s="409">
        <v>44133.470613425925</v>
      </c>
      <c r="G19825" s="408">
        <v>0</v>
      </c>
    </row>
    <row r="19826" spans="1:7" ht="15" x14ac:dyDescent="0.25">
      <c r="A19826" s="407" t="s">
        <v>31545</v>
      </c>
      <c r="B19826" s="407" t="s">
        <v>31546</v>
      </c>
      <c r="C19826" s="406"/>
      <c r="D19826" s="408">
        <v>54.87</v>
      </c>
      <c r="E19826" s="408">
        <v>54.87</v>
      </c>
      <c r="F19826" s="409">
        <v>44133.470682870371</v>
      </c>
      <c r="G19826" s="408">
        <v>0</v>
      </c>
    </row>
    <row r="19827" spans="1:7" ht="15" x14ac:dyDescent="0.25">
      <c r="A19827" s="407" t="s">
        <v>31547</v>
      </c>
      <c r="B19827" s="407" t="s">
        <v>31548</v>
      </c>
      <c r="C19827" s="406"/>
      <c r="D19827" s="408">
        <v>217.83</v>
      </c>
      <c r="E19827" s="408">
        <v>217.83</v>
      </c>
      <c r="F19827" s="409">
        <v>44133.470752314817</v>
      </c>
      <c r="G19827" s="408">
        <v>0</v>
      </c>
    </row>
    <row r="19828" spans="1:7" ht="15" x14ac:dyDescent="0.25">
      <c r="A19828" s="407" t="s">
        <v>31549</v>
      </c>
      <c r="B19828" s="407" t="s">
        <v>31550</v>
      </c>
      <c r="C19828" s="406"/>
      <c r="D19828" s="408">
        <v>217.2</v>
      </c>
      <c r="E19828" s="408">
        <v>217.2</v>
      </c>
      <c r="F19828" s="409">
        <v>44133.470810185187</v>
      </c>
      <c r="G19828" s="408">
        <v>0</v>
      </c>
    </row>
    <row r="19829" spans="1:7" ht="15" x14ac:dyDescent="0.25">
      <c r="A19829" s="407" t="s">
        <v>31551</v>
      </c>
      <c r="B19829" s="407" t="s">
        <v>31552</v>
      </c>
      <c r="C19829" s="406"/>
      <c r="D19829" s="408">
        <v>277.74</v>
      </c>
      <c r="E19829" s="408">
        <v>277.74</v>
      </c>
      <c r="F19829" s="409">
        <v>44133.470868055556</v>
      </c>
      <c r="G19829" s="408">
        <v>0</v>
      </c>
    </row>
    <row r="19830" spans="1:7" ht="15" x14ac:dyDescent="0.25">
      <c r="A19830" s="407" t="s">
        <v>31553</v>
      </c>
      <c r="B19830" s="407" t="s">
        <v>31554</v>
      </c>
      <c r="C19830" s="406"/>
      <c r="D19830" s="408">
        <v>60.72</v>
      </c>
      <c r="E19830" s="408">
        <v>60.72</v>
      </c>
      <c r="F19830" s="409">
        <v>44133.470925925925</v>
      </c>
      <c r="G19830" s="408">
        <v>0</v>
      </c>
    </row>
    <row r="19831" spans="1:7" ht="15" x14ac:dyDescent="0.25">
      <c r="A19831" s="407" t="s">
        <v>31555</v>
      </c>
      <c r="B19831" s="407" t="s">
        <v>31556</v>
      </c>
      <c r="C19831" s="406"/>
      <c r="D19831" s="408">
        <v>88.62</v>
      </c>
      <c r="E19831" s="408">
        <v>88.62</v>
      </c>
      <c r="F19831" s="409">
        <v>44133.470995370371</v>
      </c>
      <c r="G19831" s="408">
        <v>0</v>
      </c>
    </row>
    <row r="19832" spans="1:7" ht="15" x14ac:dyDescent="0.25">
      <c r="A19832" s="407" t="s">
        <v>31557</v>
      </c>
      <c r="B19832" s="407" t="s">
        <v>31558</v>
      </c>
      <c r="C19832" s="406"/>
      <c r="D19832" s="408">
        <v>63.74</v>
      </c>
      <c r="E19832" s="408">
        <v>63.74</v>
      </c>
      <c r="F19832" s="409">
        <v>44133.471064814818</v>
      </c>
      <c r="G19832" s="408">
        <v>0</v>
      </c>
    </row>
    <row r="19833" spans="1:7" ht="15" x14ac:dyDescent="0.2">
      <c r="A19833" s="407" t="s">
        <v>31559</v>
      </c>
      <c r="B19833" s="407" t="s">
        <v>39412</v>
      </c>
      <c r="C19833" s="408">
        <v>0</v>
      </c>
      <c r="D19833" s="408">
        <v>326.55</v>
      </c>
      <c r="E19833" s="408">
        <v>326.55</v>
      </c>
      <c r="F19833" s="409">
        <v>45861.522048611114</v>
      </c>
      <c r="G19833" s="408">
        <v>2</v>
      </c>
    </row>
    <row r="19834" spans="1:7" ht="15" x14ac:dyDescent="0.2">
      <c r="A19834" s="407" t="s">
        <v>31560</v>
      </c>
      <c r="B19834" s="407" t="s">
        <v>39413</v>
      </c>
      <c r="C19834" s="408">
        <v>0</v>
      </c>
      <c r="D19834" s="408">
        <v>231.86</v>
      </c>
      <c r="E19834" s="408">
        <v>231.86</v>
      </c>
      <c r="F19834" s="409">
        <v>46035.28696759259</v>
      </c>
      <c r="G19834" s="408">
        <v>0</v>
      </c>
    </row>
    <row r="19835" spans="1:7" ht="15" x14ac:dyDescent="0.2">
      <c r="A19835" s="407" t="s">
        <v>31561</v>
      </c>
      <c r="B19835" s="407" t="s">
        <v>39414</v>
      </c>
      <c r="C19835" s="408">
        <v>0</v>
      </c>
      <c r="D19835" s="408">
        <v>85.67</v>
      </c>
      <c r="E19835" s="408">
        <v>85.67</v>
      </c>
      <c r="F19835" s="409">
        <v>45603.423391203702</v>
      </c>
      <c r="G19835" s="408">
        <v>0</v>
      </c>
    </row>
    <row r="19836" spans="1:7" ht="15" x14ac:dyDescent="0.2">
      <c r="A19836" s="407" t="s">
        <v>31562</v>
      </c>
      <c r="B19836" s="407" t="s">
        <v>31563</v>
      </c>
      <c r="C19836" s="408">
        <v>0</v>
      </c>
      <c r="D19836" s="408">
        <v>188.5</v>
      </c>
      <c r="E19836" s="408">
        <v>188.5</v>
      </c>
      <c r="F19836" s="409">
        <v>44993.609861111108</v>
      </c>
      <c r="G19836" s="408">
        <v>0</v>
      </c>
    </row>
    <row r="19837" spans="1:7" ht="15" x14ac:dyDescent="0.2">
      <c r="A19837" s="407" t="s">
        <v>31564</v>
      </c>
      <c r="B19837" s="407" t="s">
        <v>31565</v>
      </c>
      <c r="C19837" s="408">
        <v>0</v>
      </c>
      <c r="D19837" s="408">
        <v>51.57</v>
      </c>
      <c r="E19837" s="408">
        <v>51.57</v>
      </c>
      <c r="F19837" s="409">
        <v>44970.59679398148</v>
      </c>
      <c r="G19837" s="408">
        <v>0</v>
      </c>
    </row>
    <row r="19838" spans="1:7" ht="15" x14ac:dyDescent="0.25">
      <c r="A19838" s="407" t="s">
        <v>31566</v>
      </c>
      <c r="B19838" s="407" t="s">
        <v>31567</v>
      </c>
      <c r="C19838" s="406"/>
      <c r="D19838" s="406"/>
      <c r="E19838" s="406"/>
      <c r="F19838" s="409">
        <v>44075.450196759259</v>
      </c>
      <c r="G19838" s="408">
        <v>0</v>
      </c>
    </row>
    <row r="19839" spans="1:7" ht="15" x14ac:dyDescent="0.2">
      <c r="A19839" s="407" t="s">
        <v>31568</v>
      </c>
      <c r="B19839" s="407" t="s">
        <v>39415</v>
      </c>
      <c r="C19839" s="408">
        <v>0</v>
      </c>
      <c r="D19839" s="408">
        <v>127.16</v>
      </c>
      <c r="E19839" s="408">
        <v>127.16</v>
      </c>
      <c r="F19839" s="409">
        <v>45603.4216087963</v>
      </c>
      <c r="G19839" s="408">
        <v>0</v>
      </c>
    </row>
    <row r="19840" spans="1:7" ht="15" x14ac:dyDescent="0.25">
      <c r="A19840" s="407" t="s">
        <v>39416</v>
      </c>
      <c r="B19840" s="407" t="s">
        <v>39417</v>
      </c>
      <c r="C19840" s="406"/>
      <c r="D19840" s="406"/>
      <c r="E19840" s="406"/>
      <c r="F19840" s="409">
        <v>45603.450671296298</v>
      </c>
      <c r="G19840" s="408">
        <v>0</v>
      </c>
    </row>
    <row r="19841" spans="1:7" ht="15" x14ac:dyDescent="0.2">
      <c r="A19841" s="407" t="s">
        <v>39418</v>
      </c>
      <c r="B19841" s="407" t="s">
        <v>39419</v>
      </c>
      <c r="C19841" s="408">
        <v>0</v>
      </c>
      <c r="D19841" s="408">
        <v>232.44504822350729</v>
      </c>
      <c r="E19841" s="408">
        <v>232.44504822350729</v>
      </c>
      <c r="F19841" s="409">
        <v>45603.451226851852</v>
      </c>
      <c r="G19841" s="408">
        <v>0</v>
      </c>
    </row>
    <row r="19842" spans="1:7" ht="15" x14ac:dyDescent="0.25">
      <c r="A19842" s="407" t="s">
        <v>39420</v>
      </c>
      <c r="B19842" s="407" t="s">
        <v>39421</v>
      </c>
      <c r="C19842" s="406"/>
      <c r="D19842" s="406"/>
      <c r="E19842" s="406"/>
      <c r="F19842" s="409">
        <v>45603.451574074075</v>
      </c>
      <c r="G19842" s="408">
        <v>0</v>
      </c>
    </row>
    <row r="19843" spans="1:7" ht="15" x14ac:dyDescent="0.25">
      <c r="A19843" s="407" t="s">
        <v>31569</v>
      </c>
      <c r="B19843" s="407" t="s">
        <v>31570</v>
      </c>
      <c r="C19843" s="406"/>
      <c r="D19843" s="406"/>
      <c r="E19843" s="406"/>
      <c r="F19843" s="409">
        <v>44761.358414351853</v>
      </c>
      <c r="G19843" s="408">
        <v>0</v>
      </c>
    </row>
    <row r="19844" spans="1:7" ht="15" x14ac:dyDescent="0.2">
      <c r="A19844" s="407" t="s">
        <v>31571</v>
      </c>
      <c r="B19844" s="407" t="s">
        <v>31572</v>
      </c>
      <c r="C19844" s="408">
        <v>0</v>
      </c>
      <c r="D19844" s="408">
        <v>13.54</v>
      </c>
      <c r="E19844" s="408">
        <v>13.54</v>
      </c>
      <c r="F19844" s="409">
        <v>44761.358344907407</v>
      </c>
      <c r="G19844" s="408">
        <v>0</v>
      </c>
    </row>
    <row r="19845" spans="1:7" ht="15" x14ac:dyDescent="0.2">
      <c r="A19845" s="407" t="s">
        <v>31573</v>
      </c>
      <c r="B19845" s="407" t="s">
        <v>31574</v>
      </c>
      <c r="C19845" s="408">
        <v>0</v>
      </c>
      <c r="D19845" s="408">
        <v>130.9</v>
      </c>
      <c r="E19845" s="408">
        <v>130.9</v>
      </c>
      <c r="F19845" s="409">
        <v>43214.551817129628</v>
      </c>
      <c r="G19845" s="408">
        <v>0</v>
      </c>
    </row>
    <row r="19846" spans="1:7" ht="15" x14ac:dyDescent="0.2">
      <c r="A19846" s="407" t="s">
        <v>39422</v>
      </c>
      <c r="B19846" s="407" t="s">
        <v>39423</v>
      </c>
      <c r="C19846" s="408">
        <v>0</v>
      </c>
      <c r="D19846" s="408">
        <v>51.198999999999998</v>
      </c>
      <c r="E19846" s="408">
        <v>51.198999999999998</v>
      </c>
      <c r="F19846" s="409">
        <v>43032.683356481481</v>
      </c>
      <c r="G19846" s="408">
        <v>0</v>
      </c>
    </row>
    <row r="19847" spans="1:7" ht="15" x14ac:dyDescent="0.25">
      <c r="A19847" s="407" t="s">
        <v>39424</v>
      </c>
      <c r="B19847" s="407" t="s">
        <v>39425</v>
      </c>
      <c r="C19847" s="406"/>
      <c r="D19847" s="408">
        <v>1.54</v>
      </c>
      <c r="E19847" s="408">
        <v>1.54</v>
      </c>
      <c r="F19847" s="409">
        <v>43347.461423611108</v>
      </c>
      <c r="G19847" s="408">
        <v>0</v>
      </c>
    </row>
    <row r="19848" spans="1:7" ht="15" x14ac:dyDescent="0.2">
      <c r="A19848" s="407" t="s">
        <v>33195</v>
      </c>
      <c r="B19848" s="407" t="s">
        <v>33196</v>
      </c>
      <c r="C19848" s="408">
        <v>0</v>
      </c>
      <c r="D19848" s="408">
        <v>9.875</v>
      </c>
      <c r="E19848" s="408">
        <v>9.875</v>
      </c>
      <c r="F19848" s="409">
        <v>45265.653819444444</v>
      </c>
      <c r="G19848" s="408">
        <v>0</v>
      </c>
    </row>
    <row r="19849" spans="1:7" ht="15" x14ac:dyDescent="0.25">
      <c r="A19849" s="407" t="s">
        <v>39426</v>
      </c>
      <c r="B19849" s="407" t="s">
        <v>39427</v>
      </c>
      <c r="C19849" s="406"/>
      <c r="D19849" s="408">
        <v>2.4900000000000002</v>
      </c>
      <c r="E19849" s="408">
        <v>2.4900000000000002</v>
      </c>
      <c r="F19849" s="409">
        <v>43347.461539351854</v>
      </c>
      <c r="G19849" s="408">
        <v>0</v>
      </c>
    </row>
    <row r="19850" spans="1:7" ht="15" x14ac:dyDescent="0.2">
      <c r="A19850" s="407" t="s">
        <v>31575</v>
      </c>
      <c r="B19850" s="407" t="s">
        <v>31576</v>
      </c>
      <c r="C19850" s="408">
        <v>0</v>
      </c>
      <c r="D19850" s="408">
        <v>1.125</v>
      </c>
      <c r="E19850" s="408">
        <v>1.125</v>
      </c>
      <c r="F19850" s="409">
        <v>44881.495138888888</v>
      </c>
      <c r="G19850" s="408">
        <v>0</v>
      </c>
    </row>
    <row r="19851" spans="1:7" ht="15" x14ac:dyDescent="0.2">
      <c r="A19851" s="407" t="s">
        <v>31577</v>
      </c>
      <c r="B19851" s="407" t="s">
        <v>31578</v>
      </c>
      <c r="C19851" s="408">
        <v>0</v>
      </c>
      <c r="D19851" s="408">
        <v>4.96</v>
      </c>
      <c r="E19851" s="408">
        <v>4.96</v>
      </c>
      <c r="F19851" s="409">
        <v>45966.427673611113</v>
      </c>
      <c r="G19851" s="408">
        <v>11.99</v>
      </c>
    </row>
    <row r="19852" spans="1:7" ht="15" x14ac:dyDescent="0.25">
      <c r="A19852" s="407" t="s">
        <v>39428</v>
      </c>
      <c r="B19852" s="407" t="s">
        <v>39429</v>
      </c>
      <c r="C19852" s="406"/>
      <c r="D19852" s="408">
        <v>1.82</v>
      </c>
      <c r="E19852" s="408">
        <v>1.82</v>
      </c>
      <c r="F19852" s="409">
        <v>43032.683437500003</v>
      </c>
      <c r="G19852" s="408">
        <v>0</v>
      </c>
    </row>
    <row r="19853" spans="1:7" ht="15" x14ac:dyDescent="0.25">
      <c r="A19853" s="407" t="s">
        <v>39430</v>
      </c>
      <c r="B19853" s="407" t="s">
        <v>39431</v>
      </c>
      <c r="C19853" s="406"/>
      <c r="D19853" s="408">
        <v>1.45</v>
      </c>
      <c r="E19853" s="408">
        <v>1.45</v>
      </c>
      <c r="F19853" s="409">
        <v>43347.458275462966</v>
      </c>
      <c r="G19853" s="408">
        <v>0</v>
      </c>
    </row>
    <row r="19854" spans="1:7" ht="15" x14ac:dyDescent="0.25">
      <c r="A19854" s="407" t="s">
        <v>39432</v>
      </c>
      <c r="B19854" s="407" t="s">
        <v>39433</v>
      </c>
      <c r="C19854" s="406"/>
      <c r="D19854" s="408">
        <v>1.44</v>
      </c>
      <c r="E19854" s="408">
        <v>1.44</v>
      </c>
      <c r="F19854" s="409">
        <v>43032.68346064815</v>
      </c>
      <c r="G19854" s="408">
        <v>0</v>
      </c>
    </row>
    <row r="19855" spans="1:7" ht="15" x14ac:dyDescent="0.2">
      <c r="A19855" s="407" t="s">
        <v>39434</v>
      </c>
      <c r="B19855" s="407" t="s">
        <v>39435</v>
      </c>
      <c r="C19855" s="408">
        <v>0</v>
      </c>
      <c r="D19855" s="408">
        <v>1.1599999999999999</v>
      </c>
      <c r="E19855" s="408">
        <v>1.1599999999999999</v>
      </c>
      <c r="F19855" s="409">
        <v>43032.683472222219</v>
      </c>
      <c r="G19855" s="408">
        <v>0</v>
      </c>
    </row>
    <row r="19856" spans="1:7" ht="15" x14ac:dyDescent="0.2">
      <c r="A19856" s="407" t="s">
        <v>31579</v>
      </c>
      <c r="B19856" s="407" t="s">
        <v>31580</v>
      </c>
      <c r="C19856" s="408">
        <v>0</v>
      </c>
      <c r="D19856" s="408">
        <v>1.2914839572192514</v>
      </c>
      <c r="E19856" s="408">
        <v>1.2914839572192514</v>
      </c>
      <c r="F19856" s="409">
        <v>45705.673136574071</v>
      </c>
      <c r="G19856" s="408">
        <v>1165</v>
      </c>
    </row>
    <row r="19857" spans="1:7" ht="15" x14ac:dyDescent="0.2">
      <c r="A19857" s="407" t="s">
        <v>31581</v>
      </c>
      <c r="B19857" s="407" t="s">
        <v>31582</v>
      </c>
      <c r="C19857" s="408">
        <v>0</v>
      </c>
      <c r="D19857" s="408">
        <v>1.59</v>
      </c>
      <c r="E19857" s="408">
        <v>1.59</v>
      </c>
      <c r="F19857" s="409">
        <v>44881.495289351849</v>
      </c>
      <c r="G19857" s="408">
        <v>0</v>
      </c>
    </row>
    <row r="19858" spans="1:7" ht="15" x14ac:dyDescent="0.25">
      <c r="A19858" s="407" t="s">
        <v>39436</v>
      </c>
      <c r="B19858" s="407" t="s">
        <v>39437</v>
      </c>
      <c r="C19858" s="406"/>
      <c r="D19858" s="408">
        <v>2.17</v>
      </c>
      <c r="E19858" s="408">
        <v>2.17</v>
      </c>
      <c r="F19858" s="409">
        <v>43347.45789351852</v>
      </c>
      <c r="G19858" s="408">
        <v>0</v>
      </c>
    </row>
    <row r="19859" spans="1:7" ht="15" x14ac:dyDescent="0.25">
      <c r="A19859" s="407" t="s">
        <v>39438</v>
      </c>
      <c r="B19859" s="407" t="s">
        <v>39439</v>
      </c>
      <c r="C19859" s="406"/>
      <c r="D19859" s="408">
        <v>1.08</v>
      </c>
      <c r="E19859" s="408">
        <v>1.08</v>
      </c>
      <c r="F19859" s="409">
        <v>43347.458032407405</v>
      </c>
      <c r="G19859" s="408">
        <v>0</v>
      </c>
    </row>
    <row r="19860" spans="1:7" ht="15" x14ac:dyDescent="0.2">
      <c r="A19860" s="407" t="s">
        <v>39440</v>
      </c>
      <c r="B19860" s="407" t="s">
        <v>39441</v>
      </c>
      <c r="C19860" s="408">
        <v>0</v>
      </c>
      <c r="D19860" s="408">
        <v>0.46</v>
      </c>
      <c r="E19860" s="408">
        <v>0.46</v>
      </c>
      <c r="F19860" s="409">
        <v>43032.683518518519</v>
      </c>
      <c r="G19860" s="408">
        <v>0</v>
      </c>
    </row>
    <row r="19861" spans="1:7" ht="15" x14ac:dyDescent="0.25">
      <c r="A19861" s="407" t="s">
        <v>39442</v>
      </c>
      <c r="B19861" s="407" t="s">
        <v>39443</v>
      </c>
      <c r="C19861" s="406"/>
      <c r="D19861" s="408">
        <v>1.01</v>
      </c>
      <c r="E19861" s="408">
        <v>1.01</v>
      </c>
      <c r="F19861" s="409">
        <v>43032.683541666665</v>
      </c>
      <c r="G19861" s="408">
        <v>0</v>
      </c>
    </row>
    <row r="19862" spans="1:7" ht="15" x14ac:dyDescent="0.2">
      <c r="A19862" s="407" t="s">
        <v>39444</v>
      </c>
      <c r="B19862" s="407" t="s">
        <v>39445</v>
      </c>
      <c r="C19862" s="408">
        <v>0</v>
      </c>
      <c r="D19862" s="408">
        <v>1</v>
      </c>
      <c r="E19862" s="408">
        <v>1</v>
      </c>
      <c r="F19862" s="409">
        <v>43032.683553240742</v>
      </c>
      <c r="G19862" s="408">
        <v>0</v>
      </c>
    </row>
    <row r="19863" spans="1:7" ht="15" x14ac:dyDescent="0.2">
      <c r="A19863" s="407" t="s">
        <v>39446</v>
      </c>
      <c r="B19863" s="407" t="s">
        <v>39447</v>
      </c>
      <c r="C19863" s="408">
        <v>0</v>
      </c>
      <c r="D19863" s="408">
        <v>1.5</v>
      </c>
      <c r="E19863" s="408">
        <v>1.5</v>
      </c>
      <c r="F19863" s="409">
        <v>43347.456932870373</v>
      </c>
      <c r="G19863" s="408">
        <v>0</v>
      </c>
    </row>
    <row r="19864" spans="1:7" ht="15" x14ac:dyDescent="0.25">
      <c r="A19864" s="407" t="s">
        <v>39448</v>
      </c>
      <c r="B19864" s="407" t="s">
        <v>39449</v>
      </c>
      <c r="C19864" s="406"/>
      <c r="D19864" s="408">
        <v>2.27</v>
      </c>
      <c r="E19864" s="408">
        <v>2.27</v>
      </c>
      <c r="F19864" s="409">
        <v>43347.458402777775</v>
      </c>
      <c r="G19864" s="408">
        <v>0</v>
      </c>
    </row>
    <row r="19865" spans="1:7" ht="15" x14ac:dyDescent="0.25">
      <c r="A19865" s="407" t="s">
        <v>39450</v>
      </c>
      <c r="B19865" s="407" t="s">
        <v>39451</v>
      </c>
      <c r="C19865" s="406"/>
      <c r="D19865" s="408">
        <v>0.54</v>
      </c>
      <c r="E19865" s="408">
        <v>0.54</v>
      </c>
      <c r="F19865" s="409">
        <v>43347.458252314813</v>
      </c>
      <c r="G19865" s="408">
        <v>0</v>
      </c>
    </row>
    <row r="19866" spans="1:7" ht="15" x14ac:dyDescent="0.25">
      <c r="A19866" s="407" t="s">
        <v>39452</v>
      </c>
      <c r="B19866" s="407" t="s">
        <v>39453</v>
      </c>
      <c r="C19866" s="406"/>
      <c r="D19866" s="408">
        <v>1.27</v>
      </c>
      <c r="E19866" s="408">
        <v>1.27</v>
      </c>
      <c r="F19866" s="409">
        <v>43032.683599537035</v>
      </c>
      <c r="G19866" s="408">
        <v>0</v>
      </c>
    </row>
    <row r="19867" spans="1:7" ht="15" x14ac:dyDescent="0.25">
      <c r="A19867" s="407" t="s">
        <v>39454</v>
      </c>
      <c r="B19867" s="407" t="s">
        <v>39455</v>
      </c>
      <c r="C19867" s="406"/>
      <c r="D19867" s="408">
        <v>17.670000000000002</v>
      </c>
      <c r="E19867" s="408">
        <v>17.670000000000002</v>
      </c>
      <c r="F19867" s="409">
        <v>43347.458541666667</v>
      </c>
      <c r="G19867" s="408">
        <v>0</v>
      </c>
    </row>
    <row r="19868" spans="1:7" ht="15" x14ac:dyDescent="0.25">
      <c r="A19868" s="407" t="s">
        <v>39456</v>
      </c>
      <c r="B19868" s="407" t="s">
        <v>39457</v>
      </c>
      <c r="C19868" s="406"/>
      <c r="D19868" s="408">
        <v>54.2</v>
      </c>
      <c r="E19868" s="408">
        <v>54.2</v>
      </c>
      <c r="F19868" s="409">
        <v>43032.683622685188</v>
      </c>
      <c r="G19868" s="408">
        <v>0</v>
      </c>
    </row>
    <row r="19869" spans="1:7" ht="15" x14ac:dyDescent="0.25">
      <c r="A19869" s="407" t="s">
        <v>39458</v>
      </c>
      <c r="B19869" s="407" t="s">
        <v>39459</v>
      </c>
      <c r="C19869" s="406"/>
      <c r="D19869" s="408">
        <v>0.44</v>
      </c>
      <c r="E19869" s="408">
        <v>0.44</v>
      </c>
      <c r="F19869" s="409">
        <v>43032.683634259258</v>
      </c>
      <c r="G19869" s="408">
        <v>0</v>
      </c>
    </row>
    <row r="19870" spans="1:7" ht="15" x14ac:dyDescent="0.2">
      <c r="A19870" s="407" t="s">
        <v>39460</v>
      </c>
      <c r="B19870" s="407" t="s">
        <v>39461</v>
      </c>
      <c r="C19870" s="408">
        <v>0</v>
      </c>
      <c r="D19870" s="408">
        <v>3.8</v>
      </c>
      <c r="E19870" s="408">
        <v>3.8</v>
      </c>
      <c r="F19870" s="409">
        <v>43032.683645833335</v>
      </c>
      <c r="G19870" s="408">
        <v>0</v>
      </c>
    </row>
    <row r="19871" spans="1:7" ht="15" x14ac:dyDescent="0.25">
      <c r="A19871" s="407" t="s">
        <v>31583</v>
      </c>
      <c r="B19871" s="407" t="s">
        <v>31584</v>
      </c>
      <c r="C19871" s="406"/>
      <c r="D19871" s="408">
        <v>0.57999999999999996</v>
      </c>
      <c r="E19871" s="408">
        <v>0.57999999999999996</v>
      </c>
      <c r="F19871" s="409">
        <v>43864.601099537038</v>
      </c>
      <c r="G19871" s="408">
        <v>0</v>
      </c>
    </row>
    <row r="19872" spans="1:7" ht="15" x14ac:dyDescent="0.2">
      <c r="A19872" s="407" t="s">
        <v>39462</v>
      </c>
      <c r="B19872" s="407" t="s">
        <v>39463</v>
      </c>
      <c r="C19872" s="408">
        <v>0</v>
      </c>
      <c r="D19872" s="408">
        <v>0.36</v>
      </c>
      <c r="E19872" s="408">
        <v>0.36</v>
      </c>
      <c r="F19872" s="409">
        <v>43032.683680555558</v>
      </c>
      <c r="G19872" s="408">
        <v>0</v>
      </c>
    </row>
    <row r="19873" spans="1:7" ht="15" x14ac:dyDescent="0.2">
      <c r="A19873" s="407" t="s">
        <v>39464</v>
      </c>
      <c r="B19873" s="407" t="s">
        <v>39465</v>
      </c>
      <c r="C19873" s="408">
        <v>0</v>
      </c>
      <c r="D19873" s="408">
        <v>4.4400000000000004</v>
      </c>
      <c r="E19873" s="408">
        <v>4.4400000000000004</v>
      </c>
      <c r="F19873" s="409">
        <v>43032.683692129627</v>
      </c>
      <c r="G19873" s="408">
        <v>0</v>
      </c>
    </row>
    <row r="19874" spans="1:7" ht="15" x14ac:dyDescent="0.2">
      <c r="A19874" s="407" t="s">
        <v>39466</v>
      </c>
      <c r="B19874" s="407" t="s">
        <v>39467</v>
      </c>
      <c r="C19874" s="408">
        <v>0</v>
      </c>
      <c r="D19874" s="408">
        <v>1.4</v>
      </c>
      <c r="E19874" s="408">
        <v>1.4</v>
      </c>
      <c r="F19874" s="409">
        <v>43032.683738425927</v>
      </c>
      <c r="G19874" s="408">
        <v>0</v>
      </c>
    </row>
    <row r="19875" spans="1:7" ht="15" x14ac:dyDescent="0.25">
      <c r="A19875" s="407" t="s">
        <v>39468</v>
      </c>
      <c r="B19875" s="407" t="s">
        <v>39469</v>
      </c>
      <c r="C19875" s="406"/>
      <c r="D19875" s="408">
        <v>2.1800000000000002</v>
      </c>
      <c r="E19875" s="408">
        <v>2.1800000000000002</v>
      </c>
      <c r="F19875" s="409">
        <v>43347.465821759259</v>
      </c>
      <c r="G19875" s="408">
        <v>0</v>
      </c>
    </row>
    <row r="19876" spans="1:7" ht="15" x14ac:dyDescent="0.25">
      <c r="A19876" s="407" t="s">
        <v>39470</v>
      </c>
      <c r="B19876" s="407" t="s">
        <v>39471</v>
      </c>
      <c r="C19876" s="406"/>
      <c r="D19876" s="408">
        <v>3.15</v>
      </c>
      <c r="E19876" s="408">
        <v>3.15</v>
      </c>
      <c r="F19876" s="409">
        <v>43032.683761574073</v>
      </c>
      <c r="G19876" s="408">
        <v>0</v>
      </c>
    </row>
    <row r="19877" spans="1:7" ht="15" x14ac:dyDescent="0.2">
      <c r="A19877" s="407" t="s">
        <v>39472</v>
      </c>
      <c r="B19877" s="407" t="s">
        <v>39473</v>
      </c>
      <c r="C19877" s="408">
        <v>0</v>
      </c>
      <c r="D19877" s="408">
        <v>5.7</v>
      </c>
      <c r="E19877" s="408">
        <v>5.7</v>
      </c>
      <c r="F19877" s="409">
        <v>43013.349456018521</v>
      </c>
      <c r="G19877" s="408">
        <v>0</v>
      </c>
    </row>
    <row r="19878" spans="1:7" ht="15" x14ac:dyDescent="0.25">
      <c r="A19878" s="407" t="s">
        <v>39474</v>
      </c>
      <c r="B19878" s="407" t="s">
        <v>39475</v>
      </c>
      <c r="C19878" s="406"/>
      <c r="D19878" s="408">
        <v>8.84</v>
      </c>
      <c r="E19878" s="408">
        <v>8.84</v>
      </c>
      <c r="F19878" s="409">
        <v>43032.683819444443</v>
      </c>
      <c r="G19878" s="408">
        <v>0</v>
      </c>
    </row>
    <row r="19879" spans="1:7" ht="15" x14ac:dyDescent="0.2">
      <c r="A19879" s="407" t="s">
        <v>39476</v>
      </c>
      <c r="B19879" s="407" t="s">
        <v>39477</v>
      </c>
      <c r="C19879" s="408">
        <v>0</v>
      </c>
      <c r="D19879" s="408">
        <v>18.48</v>
      </c>
      <c r="E19879" s="408">
        <v>18.48</v>
      </c>
      <c r="F19879" s="409">
        <v>43032.68378472222</v>
      </c>
      <c r="G19879" s="408">
        <v>0</v>
      </c>
    </row>
    <row r="19880" spans="1:7" ht="15" x14ac:dyDescent="0.2">
      <c r="A19880" s="407" t="s">
        <v>31585</v>
      </c>
      <c r="B19880" s="407" t="s">
        <v>31586</v>
      </c>
      <c r="C19880" s="408">
        <v>0</v>
      </c>
      <c r="D19880" s="408">
        <v>1.6</v>
      </c>
      <c r="E19880" s="408">
        <v>1.6</v>
      </c>
      <c r="F19880" s="409">
        <v>44571.443229166667</v>
      </c>
      <c r="G19880" s="408">
        <v>0</v>
      </c>
    </row>
    <row r="19881" spans="1:7" ht="15" x14ac:dyDescent="0.2">
      <c r="A19881" s="407" t="s">
        <v>39478</v>
      </c>
      <c r="B19881" s="407" t="s">
        <v>39479</v>
      </c>
      <c r="C19881" s="408">
        <v>0</v>
      </c>
      <c r="D19881" s="408">
        <v>2.1</v>
      </c>
      <c r="E19881" s="408">
        <v>2.1</v>
      </c>
      <c r="F19881" s="409">
        <v>43032.683900462966</v>
      </c>
      <c r="G19881" s="408">
        <v>0</v>
      </c>
    </row>
    <row r="19882" spans="1:7" ht="15" x14ac:dyDescent="0.2">
      <c r="A19882" s="407" t="s">
        <v>39480</v>
      </c>
      <c r="B19882" s="407" t="s">
        <v>39481</v>
      </c>
      <c r="C19882" s="408">
        <v>0</v>
      </c>
      <c r="D19882" s="408">
        <v>0.47</v>
      </c>
      <c r="E19882" s="408">
        <v>0.47</v>
      </c>
      <c r="F19882" s="409">
        <v>44881.495509259257</v>
      </c>
      <c r="G19882" s="408">
        <v>0</v>
      </c>
    </row>
    <row r="19883" spans="1:7" ht="15" x14ac:dyDescent="0.2">
      <c r="A19883" s="407" t="s">
        <v>31587</v>
      </c>
      <c r="B19883" s="407" t="s">
        <v>31588</v>
      </c>
      <c r="C19883" s="408">
        <v>0</v>
      </c>
      <c r="D19883" s="408">
        <v>0.45</v>
      </c>
      <c r="E19883" s="408">
        <v>0.45</v>
      </c>
      <c r="F19883" s="409">
        <v>44881.495659722219</v>
      </c>
      <c r="G19883" s="408">
        <v>0</v>
      </c>
    </row>
    <row r="19884" spans="1:7" ht="15" x14ac:dyDescent="0.2">
      <c r="A19884" s="407" t="s">
        <v>31589</v>
      </c>
      <c r="B19884" s="407" t="s">
        <v>31586</v>
      </c>
      <c r="C19884" s="408">
        <v>0</v>
      </c>
      <c r="D19884" s="408">
        <v>1.05</v>
      </c>
      <c r="E19884" s="408">
        <v>1.05</v>
      </c>
      <c r="F19884" s="409">
        <v>44547.442696759259</v>
      </c>
      <c r="G19884" s="408">
        <v>0</v>
      </c>
    </row>
    <row r="19885" spans="1:7" ht="15" x14ac:dyDescent="0.2">
      <c r="A19885" s="407" t="s">
        <v>31590</v>
      </c>
      <c r="B19885" s="407" t="s">
        <v>31591</v>
      </c>
      <c r="C19885" s="408">
        <v>0</v>
      </c>
      <c r="D19885" s="408">
        <v>1.8506666666666665</v>
      </c>
      <c r="E19885" s="408">
        <v>1.8506666666666665</v>
      </c>
      <c r="F19885" s="409">
        <v>44547.444907407407</v>
      </c>
      <c r="G19885" s="408">
        <v>0</v>
      </c>
    </row>
    <row r="19886" spans="1:7" ht="15" x14ac:dyDescent="0.2">
      <c r="A19886" s="407" t="s">
        <v>31592</v>
      </c>
      <c r="B19886" s="407" t="s">
        <v>31593</v>
      </c>
      <c r="C19886" s="408">
        <v>0</v>
      </c>
      <c r="D19886" s="408">
        <v>1.385</v>
      </c>
      <c r="E19886" s="408">
        <v>1.385</v>
      </c>
      <c r="F19886" s="409">
        <v>44547.445474537039</v>
      </c>
      <c r="G19886" s="408">
        <v>0</v>
      </c>
    </row>
    <row r="19887" spans="1:7" ht="15" x14ac:dyDescent="0.25">
      <c r="A19887" s="407" t="s">
        <v>39482</v>
      </c>
      <c r="B19887" s="407" t="s">
        <v>39483</v>
      </c>
      <c r="C19887" s="406"/>
      <c r="D19887" s="408">
        <v>174.8</v>
      </c>
      <c r="E19887" s="408">
        <v>174.8</v>
      </c>
      <c r="F19887" s="409">
        <v>43347.465995370374</v>
      </c>
      <c r="G19887" s="408">
        <v>0</v>
      </c>
    </row>
    <row r="19888" spans="1:7" ht="15" x14ac:dyDescent="0.25">
      <c r="A19888" s="407" t="s">
        <v>39484</v>
      </c>
      <c r="B19888" s="407" t="s">
        <v>39485</v>
      </c>
      <c r="C19888" s="406"/>
      <c r="D19888" s="406"/>
      <c r="E19888" s="406"/>
      <c r="F19888" s="409">
        <v>43032.683946759258</v>
      </c>
      <c r="G19888" s="408">
        <v>0</v>
      </c>
    </row>
    <row r="19889" spans="1:7" ht="15" x14ac:dyDescent="0.2">
      <c r="A19889" s="407" t="s">
        <v>39486</v>
      </c>
      <c r="B19889" s="407" t="s">
        <v>39487</v>
      </c>
      <c r="C19889" s="408">
        <v>0</v>
      </c>
      <c r="D19889" s="408">
        <v>2.5099999999999998</v>
      </c>
      <c r="E19889" s="408">
        <v>2.5099999999999998</v>
      </c>
      <c r="F19889" s="409">
        <v>43032.683958333335</v>
      </c>
      <c r="G19889" s="408">
        <v>0</v>
      </c>
    </row>
    <row r="19890" spans="1:7" ht="15" x14ac:dyDescent="0.25">
      <c r="A19890" s="407" t="s">
        <v>31594</v>
      </c>
      <c r="B19890" s="407" t="s">
        <v>31595</v>
      </c>
      <c r="C19890" s="406"/>
      <c r="D19890" s="408">
        <v>0.04</v>
      </c>
      <c r="E19890" s="408">
        <v>0.04</v>
      </c>
      <c r="F19890" s="409">
        <v>43032.683969907404</v>
      </c>
      <c r="G19890" s="408">
        <v>0</v>
      </c>
    </row>
    <row r="19891" spans="1:7" ht="15" x14ac:dyDescent="0.25">
      <c r="A19891" s="407" t="s">
        <v>31596</v>
      </c>
      <c r="B19891" s="407" t="s">
        <v>31597</v>
      </c>
      <c r="C19891" s="406"/>
      <c r="D19891" s="408">
        <v>0.1</v>
      </c>
      <c r="E19891" s="408">
        <v>0.1</v>
      </c>
      <c r="F19891" s="409">
        <v>43032.683981481481</v>
      </c>
      <c r="G19891" s="408">
        <v>0</v>
      </c>
    </row>
    <row r="19892" spans="1:7" ht="15" x14ac:dyDescent="0.25">
      <c r="A19892" s="407" t="s">
        <v>31598</v>
      </c>
      <c r="B19892" s="407" t="s">
        <v>31599</v>
      </c>
      <c r="C19892" s="406"/>
      <c r="D19892" s="408">
        <v>1.52</v>
      </c>
      <c r="E19892" s="408">
        <v>1.52</v>
      </c>
      <c r="F19892" s="409">
        <v>43032.683993055558</v>
      </c>
      <c r="G19892" s="408">
        <v>0</v>
      </c>
    </row>
    <row r="19893" spans="1:7" ht="15" x14ac:dyDescent="0.25">
      <c r="A19893" s="407" t="s">
        <v>31600</v>
      </c>
      <c r="B19893" s="407" t="s">
        <v>31601</v>
      </c>
      <c r="C19893" s="406"/>
      <c r="D19893" s="408">
        <v>0.98</v>
      </c>
      <c r="E19893" s="408">
        <v>0.98</v>
      </c>
      <c r="F19893" s="409">
        <v>43032.683993055558</v>
      </c>
      <c r="G19893" s="408">
        <v>0</v>
      </c>
    </row>
    <row r="19894" spans="1:7" ht="15" x14ac:dyDescent="0.25">
      <c r="A19894" s="407" t="s">
        <v>31602</v>
      </c>
      <c r="B19894" s="407" t="s">
        <v>31603</v>
      </c>
      <c r="C19894" s="406"/>
      <c r="D19894" s="408">
        <v>0.01</v>
      </c>
      <c r="E19894" s="408">
        <v>0.01</v>
      </c>
      <c r="F19894" s="409">
        <v>43032.684004629627</v>
      </c>
      <c r="G19894" s="408">
        <v>0</v>
      </c>
    </row>
    <row r="19895" spans="1:7" ht="15" x14ac:dyDescent="0.2">
      <c r="A19895" s="407" t="s">
        <v>31604</v>
      </c>
      <c r="B19895" s="407" t="s">
        <v>31605</v>
      </c>
      <c r="C19895" s="408">
        <v>0</v>
      </c>
      <c r="D19895" s="408">
        <v>8.77</v>
      </c>
      <c r="E19895" s="408">
        <v>8.77</v>
      </c>
      <c r="F19895" s="409">
        <v>44516.536585648151</v>
      </c>
      <c r="G19895" s="408">
        <v>0</v>
      </c>
    </row>
    <row r="19896" spans="1:7" ht="15" x14ac:dyDescent="0.2">
      <c r="A19896" s="407" t="s">
        <v>31606</v>
      </c>
      <c r="B19896" s="407" t="s">
        <v>31607</v>
      </c>
      <c r="C19896" s="408">
        <v>0</v>
      </c>
      <c r="D19896" s="408">
        <v>13.512857142857142</v>
      </c>
      <c r="E19896" s="408">
        <v>13.512857142857142</v>
      </c>
      <c r="F19896" s="409">
        <v>45985.416180555556</v>
      </c>
      <c r="G19896" s="408">
        <v>31.56</v>
      </c>
    </row>
    <row r="19897" spans="1:7" ht="15" x14ac:dyDescent="0.25">
      <c r="A19897" s="407" t="s">
        <v>31608</v>
      </c>
      <c r="B19897" s="407" t="s">
        <v>31609</v>
      </c>
      <c r="C19897" s="406"/>
      <c r="D19897" s="408">
        <v>3.27</v>
      </c>
      <c r="E19897" s="408">
        <v>3.27</v>
      </c>
      <c r="F19897" s="409">
        <v>44516.40247685185</v>
      </c>
      <c r="G19897" s="408">
        <v>0</v>
      </c>
    </row>
    <row r="19898" spans="1:7" ht="15" x14ac:dyDescent="0.2">
      <c r="A19898" s="407" t="s">
        <v>31610</v>
      </c>
      <c r="B19898" s="407" t="s">
        <v>31611</v>
      </c>
      <c r="C19898" s="408">
        <v>0</v>
      </c>
      <c r="D19898" s="408">
        <v>8.48</v>
      </c>
      <c r="E19898" s="408">
        <v>8.48</v>
      </c>
      <c r="F19898" s="409">
        <v>43258.557905092595</v>
      </c>
      <c r="G19898" s="408">
        <v>0</v>
      </c>
    </row>
    <row r="19899" spans="1:7" ht="15" x14ac:dyDescent="0.2">
      <c r="A19899" s="407" t="s">
        <v>39488</v>
      </c>
      <c r="B19899" s="407" t="s">
        <v>39489</v>
      </c>
      <c r="C19899" s="408">
        <v>0</v>
      </c>
      <c r="D19899" s="408">
        <v>11.6</v>
      </c>
      <c r="E19899" s="408">
        <v>11.6</v>
      </c>
      <c r="F19899" s="409">
        <v>43032.684050925927</v>
      </c>
      <c r="G19899" s="408">
        <v>0</v>
      </c>
    </row>
    <row r="19900" spans="1:7" ht="15" x14ac:dyDescent="0.2">
      <c r="A19900" s="407" t="s">
        <v>31612</v>
      </c>
      <c r="B19900" s="407" t="s">
        <v>31613</v>
      </c>
      <c r="C19900" s="408">
        <v>0</v>
      </c>
      <c r="D19900" s="408">
        <v>5.55</v>
      </c>
      <c r="E19900" s="408">
        <v>5.55</v>
      </c>
      <c r="F19900" s="409">
        <v>44530.430115740739</v>
      </c>
      <c r="G19900" s="408">
        <v>0</v>
      </c>
    </row>
    <row r="19901" spans="1:7" ht="15" x14ac:dyDescent="0.25">
      <c r="A19901" s="407" t="s">
        <v>31614</v>
      </c>
      <c r="B19901" s="407" t="s">
        <v>31615</v>
      </c>
      <c r="C19901" s="406"/>
      <c r="D19901" s="408">
        <v>3.95</v>
      </c>
      <c r="E19901" s="408">
        <v>3.95</v>
      </c>
      <c r="F19901" s="409">
        <v>44530.429340277777</v>
      </c>
      <c r="G19901" s="408">
        <v>0</v>
      </c>
    </row>
    <row r="19902" spans="1:7" ht="15" x14ac:dyDescent="0.2">
      <c r="A19902" s="407" t="s">
        <v>39490</v>
      </c>
      <c r="B19902" s="407" t="s">
        <v>39491</v>
      </c>
      <c r="C19902" s="408">
        <v>0</v>
      </c>
      <c r="D19902" s="408">
        <v>12.58</v>
      </c>
      <c r="E19902" s="408">
        <v>12.58</v>
      </c>
      <c r="F19902" s="409">
        <v>43032.684062499997</v>
      </c>
      <c r="G19902" s="408">
        <v>0</v>
      </c>
    </row>
    <row r="19903" spans="1:7" ht="15" x14ac:dyDescent="0.2">
      <c r="A19903" s="407" t="s">
        <v>39492</v>
      </c>
      <c r="B19903" s="407" t="s">
        <v>39493</v>
      </c>
      <c r="C19903" s="408">
        <v>0</v>
      </c>
      <c r="D19903" s="408">
        <v>11.25</v>
      </c>
      <c r="E19903" s="408">
        <v>11.25</v>
      </c>
      <c r="F19903" s="409">
        <v>43032.684074074074</v>
      </c>
      <c r="G19903" s="408">
        <v>0</v>
      </c>
    </row>
    <row r="19904" spans="1:7" ht="15" x14ac:dyDescent="0.25">
      <c r="A19904" s="407" t="s">
        <v>39494</v>
      </c>
      <c r="B19904" s="407" t="s">
        <v>39495</v>
      </c>
      <c r="C19904" s="406"/>
      <c r="D19904" s="408">
        <v>9.35</v>
      </c>
      <c r="E19904" s="408">
        <v>9.35</v>
      </c>
      <c r="F19904" s="409">
        <v>43032.68408564815</v>
      </c>
      <c r="G19904" s="408">
        <v>0</v>
      </c>
    </row>
    <row r="19905" spans="1:7" ht="15" x14ac:dyDescent="0.2">
      <c r="A19905" s="407" t="s">
        <v>31616</v>
      </c>
      <c r="B19905" s="407" t="s">
        <v>31617</v>
      </c>
      <c r="C19905" s="408">
        <v>0</v>
      </c>
      <c r="D19905" s="408">
        <v>9.6999999999999993</v>
      </c>
      <c r="E19905" s="408">
        <v>9.6999999999999993</v>
      </c>
      <c r="F19905" s="409">
        <v>45328.452025462961</v>
      </c>
      <c r="G19905" s="408">
        <v>0</v>
      </c>
    </row>
    <row r="19906" spans="1:7" ht="15" x14ac:dyDescent="0.2">
      <c r="A19906" s="407" t="s">
        <v>31618</v>
      </c>
      <c r="B19906" s="407" t="s">
        <v>31619</v>
      </c>
      <c r="C19906" s="408">
        <v>0</v>
      </c>
      <c r="D19906" s="408">
        <v>14.95</v>
      </c>
      <c r="E19906" s="408">
        <v>14.95</v>
      </c>
      <c r="F19906" s="409">
        <v>45460.708182870374</v>
      </c>
      <c r="G19906" s="408">
        <v>560.5</v>
      </c>
    </row>
    <row r="19907" spans="1:7" ht="15" x14ac:dyDescent="0.25">
      <c r="A19907" s="407" t="s">
        <v>39496</v>
      </c>
      <c r="B19907" s="407" t="s">
        <v>39497</v>
      </c>
      <c r="C19907" s="406"/>
      <c r="D19907" s="408">
        <v>2.79</v>
      </c>
      <c r="E19907" s="408">
        <v>2.79</v>
      </c>
      <c r="F19907" s="409">
        <v>43032.68409722222</v>
      </c>
      <c r="G19907" s="408">
        <v>0</v>
      </c>
    </row>
    <row r="19908" spans="1:7" ht="15" x14ac:dyDescent="0.25">
      <c r="A19908" s="407" t="s">
        <v>31620</v>
      </c>
      <c r="B19908" s="407" t="s">
        <v>31621</v>
      </c>
      <c r="C19908" s="406"/>
      <c r="D19908" s="408">
        <v>2.79</v>
      </c>
      <c r="E19908" s="408">
        <v>2.79</v>
      </c>
      <c r="F19908" s="409">
        <v>44511.655601851853</v>
      </c>
      <c r="G19908" s="408">
        <v>0</v>
      </c>
    </row>
    <row r="19909" spans="1:7" ht="15" x14ac:dyDescent="0.2">
      <c r="A19909" s="407" t="s">
        <v>31622</v>
      </c>
      <c r="B19909" s="407" t="s">
        <v>31623</v>
      </c>
      <c r="C19909" s="408">
        <v>0</v>
      </c>
      <c r="D19909" s="408">
        <v>4.0999999999999996</v>
      </c>
      <c r="E19909" s="408">
        <v>4.0999999999999996</v>
      </c>
      <c r="F19909" s="409">
        <v>44511.660381944443</v>
      </c>
      <c r="G19909" s="408">
        <v>0</v>
      </c>
    </row>
    <row r="19910" spans="1:7" ht="15" x14ac:dyDescent="0.2">
      <c r="A19910" s="407" t="s">
        <v>31624</v>
      </c>
      <c r="B19910" s="407" t="s">
        <v>31625</v>
      </c>
      <c r="C19910" s="408">
        <v>0</v>
      </c>
      <c r="D19910" s="408">
        <v>3.28</v>
      </c>
      <c r="E19910" s="408">
        <v>3.28</v>
      </c>
      <c r="F19910" s="409">
        <v>44511.660104166665</v>
      </c>
      <c r="G19910" s="408">
        <v>0</v>
      </c>
    </row>
    <row r="19911" spans="1:7" ht="15" x14ac:dyDescent="0.25">
      <c r="A19911" s="407" t="s">
        <v>31626</v>
      </c>
      <c r="B19911" s="407" t="s">
        <v>31627</v>
      </c>
      <c r="C19911" s="406"/>
      <c r="D19911" s="408">
        <v>41.77</v>
      </c>
      <c r="E19911" s="408">
        <v>41.77</v>
      </c>
      <c r="F19911" s="409">
        <v>43032.684108796297</v>
      </c>
      <c r="G19911" s="408">
        <v>0</v>
      </c>
    </row>
    <row r="19912" spans="1:7" ht="15" x14ac:dyDescent="0.25">
      <c r="A19912" s="407" t="s">
        <v>31628</v>
      </c>
      <c r="B19912" s="407" t="s">
        <v>31629</v>
      </c>
      <c r="C19912" s="406"/>
      <c r="D19912" s="408">
        <v>12.78</v>
      </c>
      <c r="E19912" s="408">
        <v>12.78</v>
      </c>
      <c r="F19912" s="409">
        <v>43032.684120370373</v>
      </c>
      <c r="G19912" s="408">
        <v>0</v>
      </c>
    </row>
    <row r="19913" spans="1:7" ht="15" x14ac:dyDescent="0.2">
      <c r="A19913" s="407" t="s">
        <v>31630</v>
      </c>
      <c r="B19913" s="407" t="s">
        <v>31631</v>
      </c>
      <c r="C19913" s="408">
        <v>0</v>
      </c>
      <c r="D19913" s="408">
        <v>4.21</v>
      </c>
      <c r="E19913" s="408">
        <v>4.21</v>
      </c>
      <c r="F19913" s="409">
        <v>43032.684131944443</v>
      </c>
      <c r="G19913" s="408">
        <v>0</v>
      </c>
    </row>
    <row r="19914" spans="1:7" ht="15" x14ac:dyDescent="0.2">
      <c r="A19914" s="407" t="s">
        <v>31632</v>
      </c>
      <c r="B19914" s="407" t="s">
        <v>31633</v>
      </c>
      <c r="C19914" s="408">
        <v>0</v>
      </c>
      <c r="D19914" s="408">
        <v>23.12</v>
      </c>
      <c r="E19914" s="408">
        <v>23.12</v>
      </c>
      <c r="F19914" s="409">
        <v>43670.661921296298</v>
      </c>
      <c r="G19914" s="408">
        <v>0.3</v>
      </c>
    </row>
    <row r="19915" spans="1:7" ht="15" x14ac:dyDescent="0.2">
      <c r="A19915" s="407" t="s">
        <v>31634</v>
      </c>
      <c r="B19915" s="407" t="s">
        <v>31635</v>
      </c>
      <c r="C19915" s="408">
        <v>0</v>
      </c>
      <c r="D19915" s="408">
        <v>19.198902020590491</v>
      </c>
      <c r="E19915" s="408">
        <v>19.198902020590491</v>
      </c>
      <c r="F19915" s="409">
        <v>45691.534641203703</v>
      </c>
      <c r="G19915" s="408">
        <v>0</v>
      </c>
    </row>
    <row r="19916" spans="1:7" ht="15" x14ac:dyDescent="0.2">
      <c r="A19916" s="407" t="s">
        <v>39498</v>
      </c>
      <c r="B19916" s="407" t="s">
        <v>39499</v>
      </c>
      <c r="C19916" s="408">
        <v>0</v>
      </c>
      <c r="D19916" s="408">
        <v>0.19800000000000001</v>
      </c>
      <c r="E19916" s="408">
        <v>0.19800000000000001</v>
      </c>
      <c r="F19916" s="409">
        <v>43032.684155092589</v>
      </c>
      <c r="G19916" s="408">
        <v>0</v>
      </c>
    </row>
    <row r="19917" spans="1:7" ht="15" x14ac:dyDescent="0.25">
      <c r="A19917" s="407" t="s">
        <v>31636</v>
      </c>
      <c r="B19917" s="407" t="s">
        <v>31637</v>
      </c>
      <c r="C19917" s="406"/>
      <c r="D19917" s="408">
        <v>290.87</v>
      </c>
      <c r="E19917" s="408">
        <v>290.87</v>
      </c>
      <c r="F19917" s="409">
        <v>43032.684166666666</v>
      </c>
      <c r="G19917" s="408">
        <v>0</v>
      </c>
    </row>
    <row r="19918" spans="1:7" ht="15" x14ac:dyDescent="0.25">
      <c r="A19918" s="407" t="s">
        <v>31638</v>
      </c>
      <c r="B19918" s="407" t="s">
        <v>31639</v>
      </c>
      <c r="C19918" s="406"/>
      <c r="D19918" s="408">
        <v>736.62</v>
      </c>
      <c r="E19918" s="408">
        <v>736.62</v>
      </c>
      <c r="F19918" s="409">
        <v>43032.684178240743</v>
      </c>
      <c r="G19918" s="408">
        <v>0</v>
      </c>
    </row>
    <row r="19919" spans="1:7" ht="15" x14ac:dyDescent="0.25">
      <c r="A19919" s="407" t="s">
        <v>31640</v>
      </c>
      <c r="B19919" s="407" t="s">
        <v>31641</v>
      </c>
      <c r="C19919" s="406"/>
      <c r="D19919" s="408">
        <v>839.1</v>
      </c>
      <c r="E19919" s="408">
        <v>839.1</v>
      </c>
      <c r="F19919" s="409">
        <v>43032.684189814812</v>
      </c>
      <c r="G19919" s="408">
        <v>0</v>
      </c>
    </row>
    <row r="19920" spans="1:7" ht="15" x14ac:dyDescent="0.25">
      <c r="A19920" s="407" t="s">
        <v>31642</v>
      </c>
      <c r="B19920" s="407" t="s">
        <v>31643</v>
      </c>
      <c r="C19920" s="406"/>
      <c r="D19920" s="408">
        <v>941.59</v>
      </c>
      <c r="E19920" s="408">
        <v>941.59</v>
      </c>
      <c r="F19920" s="409">
        <v>43032.684201388889</v>
      </c>
      <c r="G19920" s="408">
        <v>0</v>
      </c>
    </row>
    <row r="19921" spans="1:7" ht="15" x14ac:dyDescent="0.25">
      <c r="A19921" s="407" t="s">
        <v>31644</v>
      </c>
      <c r="B19921" s="407" t="s">
        <v>31645</v>
      </c>
      <c r="C19921" s="406"/>
      <c r="D19921" s="408">
        <v>1044.08</v>
      </c>
      <c r="E19921" s="408">
        <v>1044.08</v>
      </c>
      <c r="F19921" s="409">
        <v>43032.684212962966</v>
      </c>
      <c r="G19921" s="408">
        <v>0</v>
      </c>
    </row>
    <row r="19922" spans="1:7" ht="15" x14ac:dyDescent="0.25">
      <c r="A19922" s="407" t="s">
        <v>31646</v>
      </c>
      <c r="B19922" s="407" t="s">
        <v>31647</v>
      </c>
      <c r="C19922" s="406"/>
      <c r="D19922" s="408">
        <v>1303.79</v>
      </c>
      <c r="E19922" s="408">
        <v>1303.79</v>
      </c>
      <c r="F19922" s="409">
        <v>43032.684224537035</v>
      </c>
      <c r="G19922" s="408">
        <v>0</v>
      </c>
    </row>
    <row r="19923" spans="1:7" ht="15" x14ac:dyDescent="0.25">
      <c r="A19923" s="407" t="s">
        <v>31648</v>
      </c>
      <c r="B19923" s="407" t="s">
        <v>31649</v>
      </c>
      <c r="C19923" s="406"/>
      <c r="D19923" s="408">
        <v>1406.05</v>
      </c>
      <c r="E19923" s="408">
        <v>1406.05</v>
      </c>
      <c r="F19923" s="409">
        <v>44517.434710648151</v>
      </c>
      <c r="G19923" s="408">
        <v>0</v>
      </c>
    </row>
    <row r="19924" spans="1:7" ht="15" x14ac:dyDescent="0.25">
      <c r="A19924" s="407" t="s">
        <v>31650</v>
      </c>
      <c r="B19924" s="407" t="s">
        <v>31651</v>
      </c>
      <c r="C19924" s="406"/>
      <c r="D19924" s="408">
        <v>1592.31</v>
      </c>
      <c r="E19924" s="408">
        <v>1592.31</v>
      </c>
      <c r="F19924" s="409">
        <v>43032.684247685182</v>
      </c>
      <c r="G19924" s="408">
        <v>0</v>
      </c>
    </row>
    <row r="19925" spans="1:7" ht="15" x14ac:dyDescent="0.25">
      <c r="A19925" s="407" t="s">
        <v>31652</v>
      </c>
      <c r="B19925" s="407" t="s">
        <v>31653</v>
      </c>
      <c r="C19925" s="406"/>
      <c r="D19925" s="408">
        <v>590.49</v>
      </c>
      <c r="E19925" s="408">
        <v>590.49</v>
      </c>
      <c r="F19925" s="409">
        <v>43032.684259259258</v>
      </c>
      <c r="G19925" s="408">
        <v>0</v>
      </c>
    </row>
    <row r="19926" spans="1:7" ht="15" x14ac:dyDescent="0.25">
      <c r="A19926" s="407" t="s">
        <v>31654</v>
      </c>
      <c r="B19926" s="407" t="s">
        <v>31655</v>
      </c>
      <c r="C19926" s="406"/>
      <c r="D19926" s="408">
        <v>1251.3399999999999</v>
      </c>
      <c r="E19926" s="408">
        <v>1251.3399999999999</v>
      </c>
      <c r="F19926" s="409">
        <v>43032.684328703705</v>
      </c>
      <c r="G19926" s="408">
        <v>0</v>
      </c>
    </row>
    <row r="19927" spans="1:7" ht="15" x14ac:dyDescent="0.25">
      <c r="A19927" s="407" t="s">
        <v>39500</v>
      </c>
      <c r="B19927" s="407" t="s">
        <v>39501</v>
      </c>
      <c r="C19927" s="406"/>
      <c r="D19927" s="408">
        <v>0.94</v>
      </c>
      <c r="E19927" s="408">
        <v>0.94</v>
      </c>
      <c r="F19927" s="409">
        <v>43343.581365740742</v>
      </c>
      <c r="G19927" s="408">
        <v>0</v>
      </c>
    </row>
    <row r="19928" spans="1:7" ht="15" x14ac:dyDescent="0.2">
      <c r="A19928" s="407" t="s">
        <v>39502</v>
      </c>
      <c r="B19928" s="407" t="s">
        <v>39503</v>
      </c>
      <c r="C19928" s="408">
        <v>0</v>
      </c>
      <c r="D19928" s="408">
        <v>2.7</v>
      </c>
      <c r="E19928" s="408">
        <v>2.7</v>
      </c>
      <c r="F19928" s="409">
        <v>43032.68440972222</v>
      </c>
      <c r="G19928" s="408">
        <v>0</v>
      </c>
    </row>
    <row r="19929" spans="1:7" ht="15" x14ac:dyDescent="0.25">
      <c r="A19929" s="407" t="s">
        <v>39504</v>
      </c>
      <c r="B19929" s="407" t="s">
        <v>39505</v>
      </c>
      <c r="C19929" s="406"/>
      <c r="D19929" s="408">
        <v>1.39</v>
      </c>
      <c r="E19929" s="408">
        <v>1.39</v>
      </c>
      <c r="F19929" s="409">
        <v>43343.58152777778</v>
      </c>
      <c r="G19929" s="408">
        <v>0</v>
      </c>
    </row>
    <row r="19930" spans="1:7" ht="15" x14ac:dyDescent="0.25">
      <c r="A19930" s="407" t="s">
        <v>39506</v>
      </c>
      <c r="B19930" s="407" t="s">
        <v>39507</v>
      </c>
      <c r="C19930" s="406"/>
      <c r="D19930" s="408">
        <v>4.34</v>
      </c>
      <c r="E19930" s="408">
        <v>4.34</v>
      </c>
      <c r="F19930" s="409">
        <v>43032.684432870374</v>
      </c>
      <c r="G19930" s="408">
        <v>0</v>
      </c>
    </row>
    <row r="19931" spans="1:7" ht="15" x14ac:dyDescent="0.25">
      <c r="A19931" s="407" t="s">
        <v>39508</v>
      </c>
      <c r="B19931" s="407" t="s">
        <v>39509</v>
      </c>
      <c r="C19931" s="406"/>
      <c r="D19931" s="408">
        <v>2.13</v>
      </c>
      <c r="E19931" s="408">
        <v>2.13</v>
      </c>
      <c r="F19931" s="409">
        <v>43343.581747685188</v>
      </c>
      <c r="G19931" s="408">
        <v>0</v>
      </c>
    </row>
    <row r="19932" spans="1:7" ht="15" x14ac:dyDescent="0.25">
      <c r="A19932" s="407" t="s">
        <v>39510</v>
      </c>
      <c r="B19932" s="407" t="s">
        <v>39511</v>
      </c>
      <c r="C19932" s="406"/>
      <c r="D19932" s="408">
        <v>3.48</v>
      </c>
      <c r="E19932" s="408">
        <v>3.48</v>
      </c>
      <c r="F19932" s="409">
        <v>43032.68445601852</v>
      </c>
      <c r="G19932" s="408">
        <v>0</v>
      </c>
    </row>
    <row r="19933" spans="1:7" ht="15" x14ac:dyDescent="0.25">
      <c r="A19933" s="407" t="s">
        <v>39512</v>
      </c>
      <c r="B19933" s="407" t="s">
        <v>39513</v>
      </c>
      <c r="C19933" s="406"/>
      <c r="D19933" s="408">
        <v>6.95</v>
      </c>
      <c r="E19933" s="408">
        <v>6.95</v>
      </c>
      <c r="F19933" s="409">
        <v>43343.581631944442</v>
      </c>
      <c r="G19933" s="408">
        <v>0</v>
      </c>
    </row>
    <row r="19934" spans="1:7" ht="15" x14ac:dyDescent="0.25">
      <c r="A19934" s="407" t="s">
        <v>39514</v>
      </c>
      <c r="B19934" s="407" t="s">
        <v>39515</v>
      </c>
      <c r="C19934" s="406"/>
      <c r="D19934" s="408">
        <v>1.64</v>
      </c>
      <c r="E19934" s="408">
        <v>1.64</v>
      </c>
      <c r="F19934" s="409">
        <v>43032.684479166666</v>
      </c>
      <c r="G19934" s="408">
        <v>0</v>
      </c>
    </row>
    <row r="19935" spans="1:7" ht="15" x14ac:dyDescent="0.25">
      <c r="A19935" s="407" t="s">
        <v>39516</v>
      </c>
      <c r="B19935" s="407" t="s">
        <v>39517</v>
      </c>
      <c r="C19935" s="406"/>
      <c r="D19935" s="408">
        <v>1.84</v>
      </c>
      <c r="E19935" s="408">
        <v>1.84</v>
      </c>
      <c r="F19935" s="409">
        <v>43343.581886574073</v>
      </c>
      <c r="G19935" s="408">
        <v>0</v>
      </c>
    </row>
    <row r="19936" spans="1:7" ht="15" x14ac:dyDescent="0.25">
      <c r="A19936" s="407" t="s">
        <v>39518</v>
      </c>
      <c r="B19936" s="407" t="s">
        <v>39519</v>
      </c>
      <c r="C19936" s="406"/>
      <c r="D19936" s="408">
        <v>5.2</v>
      </c>
      <c r="E19936" s="408">
        <v>5.2</v>
      </c>
      <c r="F19936" s="409">
        <v>43032.684502314813</v>
      </c>
      <c r="G19936" s="408">
        <v>0</v>
      </c>
    </row>
    <row r="19937" spans="1:7" ht="15" x14ac:dyDescent="0.25">
      <c r="A19937" s="407" t="s">
        <v>39520</v>
      </c>
      <c r="B19937" s="407" t="s">
        <v>39521</v>
      </c>
      <c r="C19937" s="406"/>
      <c r="D19937" s="408">
        <v>7.82</v>
      </c>
      <c r="E19937" s="408">
        <v>7.82</v>
      </c>
      <c r="F19937" s="409">
        <v>43032.684513888889</v>
      </c>
      <c r="G19937" s="408">
        <v>0</v>
      </c>
    </row>
    <row r="19938" spans="1:7" ht="15" x14ac:dyDescent="0.25">
      <c r="A19938" s="407" t="s">
        <v>39522</v>
      </c>
      <c r="B19938" s="407" t="s">
        <v>39523</v>
      </c>
      <c r="C19938" s="406"/>
      <c r="D19938" s="408">
        <v>7.82</v>
      </c>
      <c r="E19938" s="408">
        <v>7.82</v>
      </c>
      <c r="F19938" s="409">
        <v>43032.684525462966</v>
      </c>
      <c r="G19938" s="408">
        <v>0</v>
      </c>
    </row>
    <row r="19939" spans="1:7" ht="15" x14ac:dyDescent="0.25">
      <c r="A19939" s="407" t="s">
        <v>39524</v>
      </c>
      <c r="B19939" s="407" t="s">
        <v>39525</v>
      </c>
      <c r="C19939" s="406"/>
      <c r="D19939" s="408">
        <v>9.39</v>
      </c>
      <c r="E19939" s="408">
        <v>9.39</v>
      </c>
      <c r="F19939" s="409">
        <v>43343.58216435185</v>
      </c>
      <c r="G19939" s="408">
        <v>0</v>
      </c>
    </row>
    <row r="19940" spans="1:7" ht="15" x14ac:dyDescent="0.25">
      <c r="A19940" s="407" t="s">
        <v>39526</v>
      </c>
      <c r="B19940" s="407" t="s">
        <v>39527</v>
      </c>
      <c r="C19940" s="406"/>
      <c r="D19940" s="408">
        <v>11.73</v>
      </c>
      <c r="E19940" s="408">
        <v>11.73</v>
      </c>
      <c r="F19940" s="409">
        <v>43343.582291666666</v>
      </c>
      <c r="G19940" s="408">
        <v>0</v>
      </c>
    </row>
    <row r="19941" spans="1:7" ht="15" x14ac:dyDescent="0.25">
      <c r="A19941" s="407" t="s">
        <v>39528</v>
      </c>
      <c r="B19941" s="407" t="s">
        <v>39529</v>
      </c>
      <c r="C19941" s="406"/>
      <c r="D19941" s="408">
        <v>7.82</v>
      </c>
      <c r="E19941" s="408">
        <v>7.82</v>
      </c>
      <c r="F19941" s="409">
        <v>43343.581053240741</v>
      </c>
      <c r="G19941" s="408">
        <v>0</v>
      </c>
    </row>
    <row r="19942" spans="1:7" ht="15" x14ac:dyDescent="0.25">
      <c r="A19942" s="407" t="s">
        <v>39530</v>
      </c>
      <c r="B19942" s="407" t="s">
        <v>39531</v>
      </c>
      <c r="C19942" s="406"/>
      <c r="D19942" s="408">
        <v>0.55000000000000004</v>
      </c>
      <c r="E19942" s="408">
        <v>0.55000000000000004</v>
      </c>
      <c r="F19942" s="409">
        <v>43343.581250000003</v>
      </c>
      <c r="G19942" s="408">
        <v>0</v>
      </c>
    </row>
    <row r="19943" spans="1:7" ht="15" x14ac:dyDescent="0.25">
      <c r="A19943" s="407" t="s">
        <v>39532</v>
      </c>
      <c r="B19943" s="407" t="s">
        <v>39533</v>
      </c>
      <c r="C19943" s="406"/>
      <c r="D19943" s="408">
        <v>3.91</v>
      </c>
      <c r="E19943" s="408">
        <v>3.91</v>
      </c>
      <c r="F19943" s="409">
        <v>43032.684618055559</v>
      </c>
      <c r="G19943" s="408">
        <v>0</v>
      </c>
    </row>
    <row r="19944" spans="1:7" ht="15" x14ac:dyDescent="0.2">
      <c r="A19944" s="407" t="s">
        <v>39534</v>
      </c>
      <c r="B19944" s="407" t="s">
        <v>39535</v>
      </c>
      <c r="C19944" s="408">
        <v>0</v>
      </c>
      <c r="D19944" s="408">
        <v>3.0712000000000002</v>
      </c>
      <c r="E19944" s="408">
        <v>3.0712000000000002</v>
      </c>
      <c r="F19944" s="409">
        <v>44881.49596064815</v>
      </c>
      <c r="G19944" s="408">
        <v>0</v>
      </c>
    </row>
    <row r="19945" spans="1:7" ht="15" x14ac:dyDescent="0.25">
      <c r="A19945" s="407" t="s">
        <v>39536</v>
      </c>
      <c r="B19945" s="407" t="s">
        <v>39537</v>
      </c>
      <c r="C19945" s="406"/>
      <c r="D19945" s="408">
        <v>29.35</v>
      </c>
      <c r="E19945" s="408">
        <v>29.35</v>
      </c>
      <c r="F19945" s="409">
        <v>43032.684641203705</v>
      </c>
      <c r="G19945" s="408">
        <v>0</v>
      </c>
    </row>
    <row r="19946" spans="1:7" ht="15" x14ac:dyDescent="0.2">
      <c r="A19946" s="407" t="s">
        <v>39538</v>
      </c>
      <c r="B19946" s="407" t="s">
        <v>39539</v>
      </c>
      <c r="C19946" s="408">
        <v>0</v>
      </c>
      <c r="D19946" s="408">
        <v>11.92</v>
      </c>
      <c r="E19946" s="408">
        <v>11.92</v>
      </c>
      <c r="F19946" s="409">
        <v>44881.496122685188</v>
      </c>
      <c r="G19946" s="408">
        <v>0</v>
      </c>
    </row>
    <row r="19947" spans="1:7" ht="15" x14ac:dyDescent="0.2">
      <c r="A19947" s="407" t="s">
        <v>39540</v>
      </c>
      <c r="B19947" s="407" t="s">
        <v>39541</v>
      </c>
      <c r="C19947" s="408">
        <v>0</v>
      </c>
      <c r="D19947" s="408">
        <v>1</v>
      </c>
      <c r="E19947" s="408">
        <v>1</v>
      </c>
      <c r="F19947" s="409">
        <v>43032.684664351851</v>
      </c>
      <c r="G19947" s="408">
        <v>0</v>
      </c>
    </row>
    <row r="19948" spans="1:7" ht="15" x14ac:dyDescent="0.2">
      <c r="A19948" s="407" t="s">
        <v>31656</v>
      </c>
      <c r="B19948" s="407" t="s">
        <v>31657</v>
      </c>
      <c r="C19948" s="408">
        <v>0</v>
      </c>
      <c r="D19948" s="408">
        <v>7.1111111111111107</v>
      </c>
      <c r="E19948" s="408">
        <v>7.1111111111111107</v>
      </c>
      <c r="F19948" s="409">
        <v>44061.41988425926</v>
      </c>
      <c r="G19948" s="408">
        <v>0</v>
      </c>
    </row>
    <row r="19949" spans="1:7" ht="15" x14ac:dyDescent="0.25">
      <c r="A19949" s="407" t="s">
        <v>31658</v>
      </c>
      <c r="B19949" s="407" t="s">
        <v>31659</v>
      </c>
      <c r="C19949" s="406"/>
      <c r="D19949" s="408">
        <v>13.8</v>
      </c>
      <c r="E19949" s="408">
        <v>13.8</v>
      </c>
      <c r="F19949" s="409">
        <v>44511.44054398148</v>
      </c>
      <c r="G19949" s="408">
        <v>0</v>
      </c>
    </row>
    <row r="19950" spans="1:7" ht="15" x14ac:dyDescent="0.25">
      <c r="A19950" s="407" t="s">
        <v>39542</v>
      </c>
      <c r="B19950" s="407" t="s">
        <v>39543</v>
      </c>
      <c r="C19950" s="406"/>
      <c r="D19950" s="408">
        <v>1.23</v>
      </c>
      <c r="E19950" s="408">
        <v>1.23</v>
      </c>
      <c r="F19950" s="409">
        <v>43032.684687499997</v>
      </c>
      <c r="G19950" s="408">
        <v>0</v>
      </c>
    </row>
    <row r="19951" spans="1:7" ht="15" x14ac:dyDescent="0.2">
      <c r="A19951" s="407" t="s">
        <v>31660</v>
      </c>
      <c r="B19951" s="407" t="s">
        <v>31661</v>
      </c>
      <c r="C19951" s="408">
        <v>0</v>
      </c>
      <c r="D19951" s="408">
        <v>0</v>
      </c>
      <c r="E19951" s="408">
        <v>0</v>
      </c>
      <c r="F19951" s="409">
        <v>43076.499328703707</v>
      </c>
      <c r="G19951" s="408">
        <v>0</v>
      </c>
    </row>
    <row r="19952" spans="1:7" ht="15" x14ac:dyDescent="0.25">
      <c r="A19952" s="407" t="s">
        <v>39544</v>
      </c>
      <c r="B19952" s="407" t="s">
        <v>39545</v>
      </c>
      <c r="C19952" s="406"/>
      <c r="D19952" s="408">
        <v>0.87</v>
      </c>
      <c r="E19952" s="408">
        <v>0.87</v>
      </c>
      <c r="F19952" s="409">
        <v>43347.471284722225</v>
      </c>
      <c r="G19952" s="408">
        <v>0</v>
      </c>
    </row>
    <row r="19953" spans="1:7" ht="15" x14ac:dyDescent="0.25">
      <c r="A19953" s="407" t="s">
        <v>39546</v>
      </c>
      <c r="B19953" s="407" t="s">
        <v>39547</v>
      </c>
      <c r="C19953" s="406"/>
      <c r="D19953" s="408">
        <v>1.6</v>
      </c>
      <c r="E19953" s="408">
        <v>1.6</v>
      </c>
      <c r="F19953" s="409">
        <v>43347.471435185187</v>
      </c>
      <c r="G19953" s="408">
        <v>0</v>
      </c>
    </row>
    <row r="19954" spans="1:7" ht="15" x14ac:dyDescent="0.25">
      <c r="A19954" s="407" t="s">
        <v>39548</v>
      </c>
      <c r="B19954" s="407" t="s">
        <v>39549</v>
      </c>
      <c r="C19954" s="406"/>
      <c r="D19954" s="408">
        <v>97</v>
      </c>
      <c r="E19954" s="408">
        <v>97</v>
      </c>
      <c r="F19954" s="409">
        <v>43244.431192129632</v>
      </c>
      <c r="G19954" s="408">
        <v>0</v>
      </c>
    </row>
    <row r="19955" spans="1:7" ht="15" x14ac:dyDescent="0.2">
      <c r="A19955" s="407" t="s">
        <v>31662</v>
      </c>
      <c r="B19955" s="407" t="s">
        <v>31663</v>
      </c>
      <c r="C19955" s="408">
        <v>0</v>
      </c>
      <c r="D19955" s="408">
        <v>5.4279999999999999</v>
      </c>
      <c r="E19955" s="408">
        <v>5.4279999999999999</v>
      </c>
      <c r="F19955" s="409">
        <v>44881.496400462966</v>
      </c>
      <c r="G19955" s="408">
        <v>7.8</v>
      </c>
    </row>
    <row r="19956" spans="1:7" ht="15" x14ac:dyDescent="0.2">
      <c r="A19956" s="407" t="s">
        <v>31664</v>
      </c>
      <c r="B19956" s="407" t="s">
        <v>31665</v>
      </c>
      <c r="C19956" s="408">
        <v>0</v>
      </c>
      <c r="D19956" s="408">
        <v>9.52</v>
      </c>
      <c r="E19956" s="408">
        <v>9.52</v>
      </c>
      <c r="F19956" s="409">
        <v>44881.496527777781</v>
      </c>
      <c r="G19956" s="408">
        <v>0</v>
      </c>
    </row>
    <row r="19957" spans="1:7" ht="15" x14ac:dyDescent="0.2">
      <c r="A19957" s="407" t="s">
        <v>31666</v>
      </c>
      <c r="B19957" s="407" t="s">
        <v>31667</v>
      </c>
      <c r="C19957" s="408">
        <v>0</v>
      </c>
      <c r="D19957" s="408">
        <v>16.209489514933274</v>
      </c>
      <c r="E19957" s="408">
        <v>16.209489514933274</v>
      </c>
      <c r="F19957" s="409">
        <v>45082.629988425928</v>
      </c>
      <c r="G19957" s="408">
        <v>0</v>
      </c>
    </row>
    <row r="19958" spans="1:7" ht="15" x14ac:dyDescent="0.25">
      <c r="A19958" s="407" t="s">
        <v>31668</v>
      </c>
      <c r="B19958" s="407" t="s">
        <v>31669</v>
      </c>
      <c r="C19958" s="406"/>
      <c r="D19958" s="406"/>
      <c r="E19958" s="406"/>
      <c r="F19958" s="409">
        <v>43812.510648148149</v>
      </c>
      <c r="G19958" s="408">
        <v>0</v>
      </c>
    </row>
    <row r="19959" spans="1:7" ht="15" x14ac:dyDescent="0.2">
      <c r="A19959" s="407" t="s">
        <v>31670</v>
      </c>
      <c r="B19959" s="407" t="s">
        <v>31671</v>
      </c>
      <c r="C19959" s="408">
        <v>0</v>
      </c>
      <c r="D19959" s="408">
        <v>3.3</v>
      </c>
      <c r="E19959" s="408">
        <v>3.3</v>
      </c>
      <c r="F19959" s="409">
        <v>44512.402662037035</v>
      </c>
      <c r="G19959" s="408">
        <v>0</v>
      </c>
    </row>
    <row r="19960" spans="1:7" ht="15" x14ac:dyDescent="0.2">
      <c r="A19960" s="407" t="s">
        <v>31672</v>
      </c>
      <c r="B19960" s="407" t="s">
        <v>31673</v>
      </c>
      <c r="C19960" s="408">
        <v>0</v>
      </c>
      <c r="D19960" s="408">
        <v>3.43</v>
      </c>
      <c r="E19960" s="408">
        <v>3.43</v>
      </c>
      <c r="F19960" s="409">
        <v>43683.856249999997</v>
      </c>
      <c r="G19960" s="408">
        <v>0</v>
      </c>
    </row>
    <row r="19961" spans="1:7" ht="15" x14ac:dyDescent="0.2">
      <c r="A19961" s="407" t="s">
        <v>31674</v>
      </c>
      <c r="B19961" s="407" t="s">
        <v>31675</v>
      </c>
      <c r="C19961" s="408">
        <v>0</v>
      </c>
      <c r="D19961" s="408">
        <v>2.2200000000000002</v>
      </c>
      <c r="E19961" s="408">
        <v>2.2200000000000002</v>
      </c>
      <c r="F19961" s="409">
        <v>44524.500196759262</v>
      </c>
      <c r="G19961" s="408">
        <v>0</v>
      </c>
    </row>
    <row r="19962" spans="1:7" ht="15" x14ac:dyDescent="0.2">
      <c r="A19962" s="407" t="s">
        <v>31676</v>
      </c>
      <c r="B19962" s="407" t="s">
        <v>31677</v>
      </c>
      <c r="C19962" s="408">
        <v>0</v>
      </c>
      <c r="D19962" s="408">
        <v>4.6100000000000003</v>
      </c>
      <c r="E19962" s="408">
        <v>4.6100000000000003</v>
      </c>
      <c r="F19962" s="409">
        <v>44530.661932870367</v>
      </c>
      <c r="G19962" s="408">
        <v>0</v>
      </c>
    </row>
    <row r="19963" spans="1:7" ht="15" x14ac:dyDescent="0.2">
      <c r="A19963" s="407" t="s">
        <v>31678</v>
      </c>
      <c r="B19963" s="407" t="s">
        <v>31679</v>
      </c>
      <c r="C19963" s="408">
        <v>0</v>
      </c>
      <c r="D19963" s="408">
        <v>4.8</v>
      </c>
      <c r="E19963" s="408">
        <v>4.8</v>
      </c>
      <c r="F19963" s="409">
        <v>44526.340636574074</v>
      </c>
      <c r="G19963" s="408">
        <v>0</v>
      </c>
    </row>
    <row r="19964" spans="1:7" ht="15" x14ac:dyDescent="0.2">
      <c r="A19964" s="407" t="s">
        <v>31680</v>
      </c>
      <c r="B19964" s="407" t="s">
        <v>31681</v>
      </c>
      <c r="C19964" s="408">
        <v>0</v>
      </c>
      <c r="D19964" s="408">
        <v>5.08</v>
      </c>
      <c r="E19964" s="408">
        <v>5.08</v>
      </c>
      <c r="F19964" s="409">
        <v>44344.336273148147</v>
      </c>
      <c r="G19964" s="408">
        <v>0</v>
      </c>
    </row>
    <row r="19965" spans="1:7" ht="15" x14ac:dyDescent="0.2">
      <c r="A19965" s="407" t="s">
        <v>31682</v>
      </c>
      <c r="B19965" s="407" t="s">
        <v>31683</v>
      </c>
      <c r="C19965" s="408">
        <v>0</v>
      </c>
      <c r="D19965" s="408">
        <v>0.4</v>
      </c>
      <c r="E19965" s="408">
        <v>0.4</v>
      </c>
      <c r="F19965" s="409">
        <v>44530.662210648145</v>
      </c>
      <c r="G19965" s="408">
        <v>0</v>
      </c>
    </row>
    <row r="19966" spans="1:7" ht="15" x14ac:dyDescent="0.2">
      <c r="A19966" s="407" t="s">
        <v>31684</v>
      </c>
      <c r="B19966" s="407" t="s">
        <v>31685</v>
      </c>
      <c r="C19966" s="408">
        <v>0</v>
      </c>
      <c r="D19966" s="408">
        <v>0.44</v>
      </c>
      <c r="E19966" s="408">
        <v>0.44</v>
      </c>
      <c r="F19966" s="409">
        <v>45796.476921296293</v>
      </c>
      <c r="G19966" s="408">
        <v>0</v>
      </c>
    </row>
    <row r="19967" spans="1:7" ht="15" x14ac:dyDescent="0.2">
      <c r="A19967" s="407" t="s">
        <v>31686</v>
      </c>
      <c r="B19967" s="407" t="s">
        <v>31687</v>
      </c>
      <c r="C19967" s="408">
        <v>0</v>
      </c>
      <c r="D19967" s="408">
        <v>2.64</v>
      </c>
      <c r="E19967" s="408">
        <v>2.64</v>
      </c>
      <c r="F19967" s="409">
        <v>44512.403333333335</v>
      </c>
      <c r="G19967" s="408">
        <v>0</v>
      </c>
    </row>
    <row r="19968" spans="1:7" ht="15" x14ac:dyDescent="0.2">
      <c r="A19968" s="407" t="s">
        <v>31688</v>
      </c>
      <c r="B19968" s="407" t="s">
        <v>39550</v>
      </c>
      <c r="C19968" s="408">
        <v>0</v>
      </c>
      <c r="D19968" s="408">
        <v>0.7</v>
      </c>
      <c r="E19968" s="408">
        <v>0.7</v>
      </c>
      <c r="F19968" s="409">
        <v>45691.532083333332</v>
      </c>
      <c r="G19968" s="408">
        <v>0</v>
      </c>
    </row>
    <row r="19969" spans="1:7" ht="15" x14ac:dyDescent="0.2">
      <c r="A19969" s="407" t="s">
        <v>31690</v>
      </c>
      <c r="B19969" s="407" t="s">
        <v>31691</v>
      </c>
      <c r="C19969" s="408">
        <v>0</v>
      </c>
      <c r="D19969" s="408">
        <v>3.24</v>
      </c>
      <c r="E19969" s="408">
        <v>3.24</v>
      </c>
      <c r="F19969" s="409">
        <v>44510.606064814812</v>
      </c>
      <c r="G19969" s="408">
        <v>0</v>
      </c>
    </row>
    <row r="19970" spans="1:7" ht="15" x14ac:dyDescent="0.2">
      <c r="A19970" s="407" t="s">
        <v>31692</v>
      </c>
      <c r="B19970" s="407" t="s">
        <v>31693</v>
      </c>
      <c r="C19970" s="408">
        <v>0</v>
      </c>
      <c r="D19970" s="408">
        <v>0.34</v>
      </c>
      <c r="E19970" s="408">
        <v>0.34</v>
      </c>
      <c r="F19970" s="409">
        <v>44876.558553240742</v>
      </c>
      <c r="G19970" s="408">
        <v>0</v>
      </c>
    </row>
    <row r="19971" spans="1:7" ht="15" x14ac:dyDescent="0.2">
      <c r="A19971" s="407" t="s">
        <v>31694</v>
      </c>
      <c r="B19971" s="407" t="s">
        <v>31695</v>
      </c>
      <c r="C19971" s="408">
        <v>0</v>
      </c>
      <c r="D19971" s="408">
        <v>18.43</v>
      </c>
      <c r="E19971" s="408">
        <v>18.43</v>
      </c>
      <c r="F19971" s="409">
        <v>43683.857939814814</v>
      </c>
      <c r="G19971" s="408">
        <v>0</v>
      </c>
    </row>
    <row r="19972" spans="1:7" ht="15" x14ac:dyDescent="0.2">
      <c r="A19972" s="407" t="s">
        <v>31696</v>
      </c>
      <c r="B19972" s="407" t="s">
        <v>31697</v>
      </c>
      <c r="C19972" s="408">
        <v>0</v>
      </c>
      <c r="D19972" s="408">
        <v>5.9090909090909083</v>
      </c>
      <c r="E19972" s="408">
        <v>5.9090909090909083</v>
      </c>
      <c r="F19972" s="409">
        <v>44512.448657407411</v>
      </c>
      <c r="G19972" s="408">
        <v>0</v>
      </c>
    </row>
    <row r="19973" spans="1:7" ht="15" x14ac:dyDescent="0.25">
      <c r="A19973" s="407" t="s">
        <v>39551</v>
      </c>
      <c r="B19973" s="407" t="s">
        <v>39552</v>
      </c>
      <c r="C19973" s="406"/>
      <c r="D19973" s="406"/>
      <c r="E19973" s="406"/>
      <c r="F19973" s="409">
        <v>43683.858275462961</v>
      </c>
      <c r="G19973" s="408">
        <v>0</v>
      </c>
    </row>
    <row r="19974" spans="1:7" ht="15" x14ac:dyDescent="0.2">
      <c r="A19974" s="407" t="s">
        <v>31698</v>
      </c>
      <c r="B19974" s="407" t="s">
        <v>31699</v>
      </c>
      <c r="C19974" s="408">
        <v>0</v>
      </c>
      <c r="D19974" s="408">
        <v>4.95</v>
      </c>
      <c r="E19974" s="408">
        <v>4.95</v>
      </c>
      <c r="F19974" s="409">
        <v>43078.64398148148</v>
      </c>
      <c r="G19974" s="408">
        <v>0</v>
      </c>
    </row>
    <row r="19975" spans="1:7" ht="15" x14ac:dyDescent="0.25">
      <c r="A19975" s="407" t="s">
        <v>31700</v>
      </c>
      <c r="B19975" s="407" t="s">
        <v>31701</v>
      </c>
      <c r="C19975" s="406"/>
      <c r="D19975" s="406"/>
      <c r="E19975" s="406"/>
      <c r="F19975" s="409">
        <v>43110.344004629631</v>
      </c>
      <c r="G19975" s="408">
        <v>0</v>
      </c>
    </row>
    <row r="19976" spans="1:7" ht="15" x14ac:dyDescent="0.25">
      <c r="A19976" s="407" t="s">
        <v>39553</v>
      </c>
      <c r="B19976" s="407" t="s">
        <v>39554</v>
      </c>
      <c r="C19976" s="406"/>
      <c r="D19976" s="408">
        <v>2.0699999999999998</v>
      </c>
      <c r="E19976" s="408">
        <v>2.0699999999999998</v>
      </c>
      <c r="F19976" s="409">
        <v>43032.684745370374</v>
      </c>
      <c r="G19976" s="408">
        <v>0</v>
      </c>
    </row>
    <row r="19977" spans="1:7" ht="15" x14ac:dyDescent="0.25">
      <c r="A19977" s="407" t="s">
        <v>39555</v>
      </c>
      <c r="B19977" s="407" t="s">
        <v>39556</v>
      </c>
      <c r="C19977" s="406"/>
      <c r="D19977" s="408">
        <v>2.71</v>
      </c>
      <c r="E19977" s="408">
        <v>2.71</v>
      </c>
      <c r="F19977" s="409">
        <v>43032.684756944444</v>
      </c>
      <c r="G19977" s="408">
        <v>0</v>
      </c>
    </row>
    <row r="19978" spans="1:7" ht="15" x14ac:dyDescent="0.2">
      <c r="A19978" s="407" t="s">
        <v>39557</v>
      </c>
      <c r="B19978" s="407" t="s">
        <v>39558</v>
      </c>
      <c r="C19978" s="408">
        <v>0</v>
      </c>
      <c r="D19978" s="408">
        <v>6.48</v>
      </c>
      <c r="E19978" s="408">
        <v>6.48</v>
      </c>
      <c r="F19978" s="409">
        <v>43032.68476851852</v>
      </c>
      <c r="G19978" s="408">
        <v>0</v>
      </c>
    </row>
    <row r="19979" spans="1:7" ht="15" x14ac:dyDescent="0.25">
      <c r="A19979" s="407" t="s">
        <v>39559</v>
      </c>
      <c r="B19979" s="407" t="s">
        <v>39560</v>
      </c>
      <c r="C19979" s="406"/>
      <c r="D19979" s="408">
        <v>9</v>
      </c>
      <c r="E19979" s="408">
        <v>9</v>
      </c>
      <c r="F19979" s="409">
        <v>43032.684803240743</v>
      </c>
      <c r="G19979" s="408">
        <v>0</v>
      </c>
    </row>
    <row r="19980" spans="1:7" ht="15" x14ac:dyDescent="0.2">
      <c r="A19980" s="407" t="s">
        <v>39561</v>
      </c>
      <c r="B19980" s="407" t="s">
        <v>39562</v>
      </c>
      <c r="C19980" s="408">
        <v>0</v>
      </c>
      <c r="D19980" s="408">
        <v>51.84</v>
      </c>
      <c r="E19980" s="408">
        <v>51.84</v>
      </c>
      <c r="F19980" s="409">
        <v>43032.684837962966</v>
      </c>
      <c r="G19980" s="408">
        <v>0</v>
      </c>
    </row>
    <row r="19981" spans="1:7" ht="15" x14ac:dyDescent="0.2">
      <c r="A19981" s="407" t="s">
        <v>39563</v>
      </c>
      <c r="B19981" s="407" t="s">
        <v>39564</v>
      </c>
      <c r="C19981" s="408">
        <v>0</v>
      </c>
      <c r="D19981" s="408">
        <v>56.2</v>
      </c>
      <c r="E19981" s="408">
        <v>56.2</v>
      </c>
      <c r="F19981" s="409">
        <v>43032.684907407405</v>
      </c>
      <c r="G19981" s="408">
        <v>0</v>
      </c>
    </row>
    <row r="19982" spans="1:7" ht="15" x14ac:dyDescent="0.2">
      <c r="A19982" s="407" t="s">
        <v>39565</v>
      </c>
      <c r="B19982" s="407" t="s">
        <v>39566</v>
      </c>
      <c r="C19982" s="408">
        <v>0</v>
      </c>
      <c r="D19982" s="408">
        <v>57.26</v>
      </c>
      <c r="E19982" s="408">
        <v>57.26</v>
      </c>
      <c r="F19982" s="409">
        <v>43347.460497685184</v>
      </c>
      <c r="G19982" s="408">
        <v>0</v>
      </c>
    </row>
    <row r="19983" spans="1:7" ht="15" x14ac:dyDescent="0.2">
      <c r="A19983" s="407" t="s">
        <v>39567</v>
      </c>
      <c r="B19983" s="407" t="s">
        <v>39568</v>
      </c>
      <c r="C19983" s="408">
        <v>0</v>
      </c>
      <c r="D19983" s="408">
        <v>72.95</v>
      </c>
      <c r="E19983" s="408">
        <v>72.95</v>
      </c>
      <c r="F19983" s="409">
        <v>43032.684930555559</v>
      </c>
      <c r="G19983" s="408">
        <v>0</v>
      </c>
    </row>
    <row r="19984" spans="1:7" ht="15" x14ac:dyDescent="0.2">
      <c r="A19984" s="407" t="s">
        <v>39569</v>
      </c>
      <c r="B19984" s="407" t="s">
        <v>39570</v>
      </c>
      <c r="C19984" s="408">
        <v>0</v>
      </c>
      <c r="D19984" s="408">
        <v>91.4</v>
      </c>
      <c r="E19984" s="408">
        <v>91.4</v>
      </c>
      <c r="F19984" s="409">
        <v>43032.684953703705</v>
      </c>
      <c r="G19984" s="408">
        <v>0</v>
      </c>
    </row>
    <row r="19985" spans="1:7" ht="15" x14ac:dyDescent="0.2">
      <c r="A19985" s="407" t="s">
        <v>39571</v>
      </c>
      <c r="B19985" s="407" t="s">
        <v>39572</v>
      </c>
      <c r="C19985" s="408">
        <v>0</v>
      </c>
      <c r="D19985" s="408">
        <v>95.95</v>
      </c>
      <c r="E19985" s="408">
        <v>95.95</v>
      </c>
      <c r="F19985" s="409">
        <v>43032.684965277775</v>
      </c>
      <c r="G19985" s="408">
        <v>0</v>
      </c>
    </row>
    <row r="19986" spans="1:7" ht="15" x14ac:dyDescent="0.2">
      <c r="A19986" s="407" t="s">
        <v>39573</v>
      </c>
      <c r="B19986" s="407" t="s">
        <v>39574</v>
      </c>
      <c r="C19986" s="408">
        <v>0</v>
      </c>
      <c r="D19986" s="408">
        <v>109.4</v>
      </c>
      <c r="E19986" s="408">
        <v>109.4</v>
      </c>
      <c r="F19986" s="409">
        <v>43032.684976851851</v>
      </c>
      <c r="G19986" s="408">
        <v>0</v>
      </c>
    </row>
    <row r="19987" spans="1:7" ht="15" x14ac:dyDescent="0.2">
      <c r="A19987" s="407" t="s">
        <v>39575</v>
      </c>
      <c r="B19987" s="407" t="s">
        <v>39576</v>
      </c>
      <c r="C19987" s="408">
        <v>0</v>
      </c>
      <c r="D19987" s="408">
        <v>109.4</v>
      </c>
      <c r="E19987" s="408">
        <v>109.4</v>
      </c>
      <c r="F19987" s="409">
        <v>43347.460625</v>
      </c>
      <c r="G19987" s="408">
        <v>0</v>
      </c>
    </row>
    <row r="19988" spans="1:7" ht="15" x14ac:dyDescent="0.2">
      <c r="A19988" s="407" t="s">
        <v>39577</v>
      </c>
      <c r="B19988" s="407" t="s">
        <v>39578</v>
      </c>
      <c r="C19988" s="408">
        <v>0</v>
      </c>
      <c r="D19988" s="408">
        <v>123.12</v>
      </c>
      <c r="E19988" s="408">
        <v>123.12</v>
      </c>
      <c r="F19988" s="409">
        <v>43032.684999999998</v>
      </c>
      <c r="G19988" s="408">
        <v>0</v>
      </c>
    </row>
    <row r="19989" spans="1:7" ht="15" x14ac:dyDescent="0.2">
      <c r="A19989" s="407" t="s">
        <v>39579</v>
      </c>
      <c r="B19989" s="407" t="s">
        <v>39580</v>
      </c>
      <c r="C19989" s="408">
        <v>0</v>
      </c>
      <c r="D19989" s="408">
        <v>138.4</v>
      </c>
      <c r="E19989" s="408">
        <v>138.4</v>
      </c>
      <c r="F19989" s="409">
        <v>43032.685011574074</v>
      </c>
      <c r="G19989" s="408">
        <v>0</v>
      </c>
    </row>
    <row r="19990" spans="1:7" ht="15" x14ac:dyDescent="0.2">
      <c r="A19990" s="407" t="s">
        <v>39581</v>
      </c>
      <c r="B19990" s="407" t="s">
        <v>39582</v>
      </c>
      <c r="C19990" s="408">
        <v>0</v>
      </c>
      <c r="D19990" s="408">
        <v>140.6</v>
      </c>
      <c r="E19990" s="408">
        <v>140.6</v>
      </c>
      <c r="F19990" s="409">
        <v>43032.685023148151</v>
      </c>
      <c r="G19990" s="408">
        <v>0</v>
      </c>
    </row>
    <row r="19991" spans="1:7" ht="15" x14ac:dyDescent="0.2">
      <c r="A19991" s="407" t="s">
        <v>39583</v>
      </c>
      <c r="B19991" s="407" t="s">
        <v>39584</v>
      </c>
      <c r="C19991" s="408">
        <v>0</v>
      </c>
      <c r="D19991" s="408">
        <v>155.59</v>
      </c>
      <c r="E19991" s="408">
        <v>155.59</v>
      </c>
      <c r="F19991" s="409">
        <v>43347.460740740738</v>
      </c>
      <c r="G19991" s="408">
        <v>0</v>
      </c>
    </row>
    <row r="19992" spans="1:7" ht="15" x14ac:dyDescent="0.2">
      <c r="A19992" s="407" t="s">
        <v>39585</v>
      </c>
      <c r="B19992" s="407" t="s">
        <v>39586</v>
      </c>
      <c r="C19992" s="408">
        <v>0</v>
      </c>
      <c r="D19992" s="408">
        <v>164.5</v>
      </c>
      <c r="E19992" s="408">
        <v>164.5</v>
      </c>
      <c r="F19992" s="409">
        <v>43032.685046296298</v>
      </c>
      <c r="G19992" s="408">
        <v>0</v>
      </c>
    </row>
    <row r="19993" spans="1:7" ht="15" x14ac:dyDescent="0.2">
      <c r="A19993" s="407" t="s">
        <v>39587</v>
      </c>
      <c r="B19993" s="407" t="s">
        <v>39588</v>
      </c>
      <c r="C19993" s="408">
        <v>0</v>
      </c>
      <c r="D19993" s="408">
        <v>164.5</v>
      </c>
      <c r="E19993" s="408">
        <v>164.5</v>
      </c>
      <c r="F19993" s="409">
        <v>43347.460868055554</v>
      </c>
      <c r="G19993" s="408">
        <v>0</v>
      </c>
    </row>
    <row r="19994" spans="1:7" ht="15" x14ac:dyDescent="0.2">
      <c r="A19994" s="407" t="s">
        <v>39589</v>
      </c>
      <c r="B19994" s="407" t="s">
        <v>39590</v>
      </c>
      <c r="C19994" s="408">
        <v>0</v>
      </c>
      <c r="D19994" s="408">
        <v>174.3</v>
      </c>
      <c r="E19994" s="408">
        <v>174.3</v>
      </c>
      <c r="F19994" s="409">
        <v>43032.685069444444</v>
      </c>
      <c r="G19994" s="408">
        <v>0</v>
      </c>
    </row>
    <row r="19995" spans="1:7" ht="15" x14ac:dyDescent="0.2">
      <c r="A19995" s="407" t="s">
        <v>39591</v>
      </c>
      <c r="B19995" s="407" t="s">
        <v>39592</v>
      </c>
      <c r="C19995" s="408">
        <v>0</v>
      </c>
      <c r="D19995" s="408">
        <v>174.3</v>
      </c>
      <c r="E19995" s="408">
        <v>174.3</v>
      </c>
      <c r="F19995" s="409">
        <v>43347.459560185183</v>
      </c>
      <c r="G19995" s="408">
        <v>0</v>
      </c>
    </row>
    <row r="19996" spans="1:7" ht="15" x14ac:dyDescent="0.2">
      <c r="A19996" s="407" t="s">
        <v>39593</v>
      </c>
      <c r="B19996" s="407" t="s">
        <v>39594</v>
      </c>
      <c r="C19996" s="408">
        <v>0</v>
      </c>
      <c r="D19996" s="408">
        <v>291.05</v>
      </c>
      <c r="E19996" s="408">
        <v>291.05</v>
      </c>
      <c r="F19996" s="409">
        <v>43032.68509259259</v>
      </c>
      <c r="G19996" s="408">
        <v>0</v>
      </c>
    </row>
    <row r="19997" spans="1:7" ht="15" x14ac:dyDescent="0.2">
      <c r="A19997" s="407" t="s">
        <v>39595</v>
      </c>
      <c r="B19997" s="407" t="s">
        <v>39596</v>
      </c>
      <c r="C19997" s="408">
        <v>0</v>
      </c>
      <c r="D19997" s="408">
        <v>20.72</v>
      </c>
      <c r="E19997" s="408">
        <v>20.72</v>
      </c>
      <c r="F19997" s="409">
        <v>43032.685104166667</v>
      </c>
      <c r="G19997" s="408">
        <v>1</v>
      </c>
    </row>
    <row r="19998" spans="1:7" ht="15" x14ac:dyDescent="0.2">
      <c r="A19998" s="407" t="s">
        <v>39597</v>
      </c>
      <c r="B19998" s="407" t="s">
        <v>39598</v>
      </c>
      <c r="C19998" s="408">
        <v>0</v>
      </c>
      <c r="D19998" s="408">
        <v>98.77</v>
      </c>
      <c r="E19998" s="408">
        <v>98.77</v>
      </c>
      <c r="F19998" s="409">
        <v>43032.685162037036</v>
      </c>
      <c r="G19998" s="408">
        <v>0</v>
      </c>
    </row>
    <row r="19999" spans="1:7" ht="15" x14ac:dyDescent="0.2">
      <c r="A19999" s="407" t="s">
        <v>39599</v>
      </c>
      <c r="B19999" s="407" t="s">
        <v>39600</v>
      </c>
      <c r="C19999" s="408">
        <v>0</v>
      </c>
      <c r="D19999" s="408">
        <v>331.4</v>
      </c>
      <c r="E19999" s="408">
        <v>331.4</v>
      </c>
      <c r="F19999" s="409">
        <v>43032.685127314813</v>
      </c>
      <c r="G19999" s="408">
        <v>0</v>
      </c>
    </row>
    <row r="20000" spans="1:7" ht="15" x14ac:dyDescent="0.2">
      <c r="A20000" s="407" t="s">
        <v>39601</v>
      </c>
      <c r="B20000" s="407" t="s">
        <v>39602</v>
      </c>
      <c r="C20000" s="408">
        <v>0</v>
      </c>
      <c r="D20000" s="408">
        <v>252.85</v>
      </c>
      <c r="E20000" s="408">
        <v>252.85</v>
      </c>
      <c r="F20000" s="409">
        <v>43032.685173611113</v>
      </c>
      <c r="G20000" s="408">
        <v>0</v>
      </c>
    </row>
    <row r="20001" spans="1:7" ht="15" x14ac:dyDescent="0.2">
      <c r="A20001" s="407" t="s">
        <v>39603</v>
      </c>
      <c r="B20001" s="407" t="s">
        <v>39604</v>
      </c>
      <c r="C20001" s="408">
        <v>0</v>
      </c>
      <c r="D20001" s="408">
        <v>10</v>
      </c>
      <c r="E20001" s="408">
        <v>10</v>
      </c>
      <c r="F20001" s="409">
        <v>43032.685185185182</v>
      </c>
      <c r="G20001" s="408">
        <v>0</v>
      </c>
    </row>
    <row r="20002" spans="1:7" ht="15" x14ac:dyDescent="0.2">
      <c r="A20002" s="407" t="s">
        <v>31702</v>
      </c>
      <c r="B20002" s="407" t="s">
        <v>31703</v>
      </c>
      <c r="C20002" s="408">
        <v>0</v>
      </c>
      <c r="D20002" s="408">
        <v>166</v>
      </c>
      <c r="E20002" s="408">
        <v>166</v>
      </c>
      <c r="F20002" s="409">
        <v>43032.685196759259</v>
      </c>
      <c r="G20002" s="408">
        <v>0</v>
      </c>
    </row>
    <row r="20003" spans="1:7" ht="15" x14ac:dyDescent="0.2">
      <c r="A20003" s="407" t="s">
        <v>39605</v>
      </c>
      <c r="B20003" s="407" t="s">
        <v>39606</v>
      </c>
      <c r="C20003" s="408">
        <v>0</v>
      </c>
      <c r="D20003" s="408">
        <v>17.45</v>
      </c>
      <c r="E20003" s="408">
        <v>17.45</v>
      </c>
      <c r="F20003" s="409">
        <v>43032.685208333336</v>
      </c>
      <c r="G20003" s="408">
        <v>0</v>
      </c>
    </row>
    <row r="20004" spans="1:7" ht="15" x14ac:dyDescent="0.2">
      <c r="A20004" s="407" t="s">
        <v>31704</v>
      </c>
      <c r="B20004" s="407" t="s">
        <v>33091</v>
      </c>
      <c r="C20004" s="408">
        <v>0</v>
      </c>
      <c r="D20004" s="408">
        <v>104.7</v>
      </c>
      <c r="E20004" s="408">
        <v>104.7</v>
      </c>
      <c r="F20004" s="409">
        <v>45260.696979166663</v>
      </c>
      <c r="G20004" s="408">
        <v>0</v>
      </c>
    </row>
    <row r="20005" spans="1:7" ht="15" x14ac:dyDescent="0.2">
      <c r="A20005" s="407" t="s">
        <v>39607</v>
      </c>
      <c r="B20005" s="407" t="s">
        <v>39608</v>
      </c>
      <c r="C20005" s="408">
        <v>0</v>
      </c>
      <c r="D20005" s="408">
        <v>45.42</v>
      </c>
      <c r="E20005" s="408">
        <v>45.42</v>
      </c>
      <c r="F20005" s="409">
        <v>44887.459560185183</v>
      </c>
      <c r="G20005" s="408">
        <v>0</v>
      </c>
    </row>
    <row r="20006" spans="1:7" ht="15" x14ac:dyDescent="0.25">
      <c r="A20006" s="407" t="s">
        <v>31705</v>
      </c>
      <c r="B20006" s="407" t="s">
        <v>31706</v>
      </c>
      <c r="C20006" s="406"/>
      <c r="D20006" s="408">
        <v>3.51</v>
      </c>
      <c r="E20006" s="408">
        <v>3.51</v>
      </c>
      <c r="F20006" s="409">
        <v>44881.496817129628</v>
      </c>
      <c r="G20006" s="408">
        <v>0</v>
      </c>
    </row>
    <row r="20007" spans="1:7" ht="15" x14ac:dyDescent="0.2">
      <c r="A20007" s="407" t="s">
        <v>31707</v>
      </c>
      <c r="B20007" s="407" t="s">
        <v>31708</v>
      </c>
      <c r="C20007" s="408">
        <v>0</v>
      </c>
      <c r="D20007" s="408">
        <v>5.4</v>
      </c>
      <c r="E20007" s="408">
        <v>5.4</v>
      </c>
      <c r="F20007" s="409">
        <v>43886.403171296297</v>
      </c>
      <c r="G20007" s="408">
        <v>0</v>
      </c>
    </row>
    <row r="20008" spans="1:7" ht="15" x14ac:dyDescent="0.25">
      <c r="A20008" s="407" t="s">
        <v>31709</v>
      </c>
      <c r="B20008" s="407" t="s">
        <v>31710</v>
      </c>
      <c r="C20008" s="406"/>
      <c r="D20008" s="408">
        <v>4.8499999999999996</v>
      </c>
      <c r="E20008" s="408">
        <v>4.8499999999999996</v>
      </c>
      <c r="F20008" s="409">
        <v>43032.685266203705</v>
      </c>
      <c r="G20008" s="408">
        <v>0</v>
      </c>
    </row>
    <row r="20009" spans="1:7" ht="15" x14ac:dyDescent="0.25">
      <c r="A20009" s="407" t="s">
        <v>31711</v>
      </c>
      <c r="B20009" s="407" t="s">
        <v>31712</v>
      </c>
      <c r="C20009" s="406"/>
      <c r="D20009" s="408">
        <v>10.25</v>
      </c>
      <c r="E20009" s="408">
        <v>10.25</v>
      </c>
      <c r="F20009" s="409">
        <v>44414.398888888885</v>
      </c>
      <c r="G20009" s="408">
        <v>0</v>
      </c>
    </row>
    <row r="20010" spans="1:7" ht="15" x14ac:dyDescent="0.2">
      <c r="A20010" s="407" t="s">
        <v>31713</v>
      </c>
      <c r="B20010" s="407" t="s">
        <v>31714</v>
      </c>
      <c r="C20010" s="408">
        <v>0</v>
      </c>
      <c r="D20010" s="408">
        <v>1.7</v>
      </c>
      <c r="E20010" s="408">
        <v>1.7</v>
      </c>
      <c r="F20010" s="409">
        <v>44881.496979166666</v>
      </c>
      <c r="G20010" s="408">
        <v>0</v>
      </c>
    </row>
    <row r="20011" spans="1:7" ht="15" x14ac:dyDescent="0.2">
      <c r="A20011" s="407" t="s">
        <v>31715</v>
      </c>
      <c r="B20011" s="407" t="s">
        <v>31716</v>
      </c>
      <c r="C20011" s="408">
        <v>0</v>
      </c>
      <c r="D20011" s="408">
        <v>7.375</v>
      </c>
      <c r="E20011" s="408">
        <v>7.375</v>
      </c>
      <c r="F20011" s="409">
        <v>43579.527453703704</v>
      </c>
      <c r="G20011" s="408">
        <v>5.6</v>
      </c>
    </row>
    <row r="20012" spans="1:7" ht="15" x14ac:dyDescent="0.2">
      <c r="A20012" s="407" t="s">
        <v>31717</v>
      </c>
      <c r="B20012" s="407" t="s">
        <v>31718</v>
      </c>
      <c r="C20012" s="408">
        <v>0</v>
      </c>
      <c r="D20012" s="408">
        <v>13.55</v>
      </c>
      <c r="E20012" s="408">
        <v>13.55</v>
      </c>
      <c r="F20012" s="409">
        <v>43242.494085648148</v>
      </c>
      <c r="G20012" s="408">
        <v>0</v>
      </c>
    </row>
    <row r="20013" spans="1:7" ht="15" x14ac:dyDescent="0.2">
      <c r="A20013" s="407" t="s">
        <v>31719</v>
      </c>
      <c r="B20013" s="407" t="s">
        <v>31720</v>
      </c>
      <c r="C20013" s="408">
        <v>0</v>
      </c>
      <c r="D20013" s="408">
        <v>221.75</v>
      </c>
      <c r="E20013" s="408">
        <v>221.75</v>
      </c>
      <c r="F20013" s="409">
        <v>43032.685335648152</v>
      </c>
      <c r="G20013" s="408">
        <v>0</v>
      </c>
    </row>
    <row r="20014" spans="1:7" ht="15" x14ac:dyDescent="0.25">
      <c r="A20014" s="407" t="s">
        <v>31721</v>
      </c>
      <c r="B20014" s="407" t="s">
        <v>31722</v>
      </c>
      <c r="C20014" s="406"/>
      <c r="D20014" s="408">
        <v>22.9</v>
      </c>
      <c r="E20014" s="408">
        <v>22.9</v>
      </c>
      <c r="F20014" s="409">
        <v>44517.573761574073</v>
      </c>
      <c r="G20014" s="408">
        <v>0</v>
      </c>
    </row>
    <row r="20015" spans="1:7" ht="15" x14ac:dyDescent="0.2">
      <c r="A20015" s="407" t="s">
        <v>31723</v>
      </c>
      <c r="B20015" s="407" t="s">
        <v>31724</v>
      </c>
      <c r="C20015" s="408">
        <v>0</v>
      </c>
      <c r="D20015" s="408">
        <v>4.1757</v>
      </c>
      <c r="E20015" s="408">
        <v>4.1757</v>
      </c>
      <c r="F20015" s="409">
        <v>45412.614340277774</v>
      </c>
      <c r="G20015" s="408">
        <v>0</v>
      </c>
    </row>
    <row r="20016" spans="1:7" ht="15" x14ac:dyDescent="0.2">
      <c r="A20016" s="407" t="s">
        <v>31725</v>
      </c>
      <c r="B20016" s="407" t="s">
        <v>40438</v>
      </c>
      <c r="C20016" s="408">
        <v>0</v>
      </c>
      <c r="D20016" s="408">
        <v>9.2333333333333325</v>
      </c>
      <c r="E20016" s="408">
        <v>9.2333333333333325</v>
      </c>
      <c r="F20016" s="409">
        <v>45867.761863425927</v>
      </c>
      <c r="G20016" s="408">
        <v>128.80000000000001</v>
      </c>
    </row>
    <row r="20017" spans="1:7" ht="15" x14ac:dyDescent="0.2">
      <c r="A20017" s="407" t="s">
        <v>31726</v>
      </c>
      <c r="B20017" s="407" t="s">
        <v>31727</v>
      </c>
      <c r="C20017" s="408">
        <v>0</v>
      </c>
      <c r="D20017" s="408">
        <v>11.42</v>
      </c>
      <c r="E20017" s="408">
        <v>11.42</v>
      </c>
      <c r="F20017" s="409">
        <v>45804.319756944446</v>
      </c>
      <c r="G20017" s="408">
        <v>0</v>
      </c>
    </row>
    <row r="20018" spans="1:7" ht="15" x14ac:dyDescent="0.2">
      <c r="A20018" s="407" t="s">
        <v>31728</v>
      </c>
      <c r="B20018" s="407" t="s">
        <v>31729</v>
      </c>
      <c r="C20018" s="408">
        <v>0</v>
      </c>
      <c r="D20018" s="408">
        <v>8.9</v>
      </c>
      <c r="E20018" s="408">
        <v>8.9</v>
      </c>
      <c r="F20018" s="409">
        <v>43032.685347222221</v>
      </c>
      <c r="G20018" s="408">
        <v>0</v>
      </c>
    </row>
    <row r="20019" spans="1:7" ht="15" x14ac:dyDescent="0.2">
      <c r="A20019" s="407" t="s">
        <v>31730</v>
      </c>
      <c r="B20019" s="407" t="s">
        <v>31731</v>
      </c>
      <c r="C20019" s="408">
        <v>0</v>
      </c>
      <c r="D20019" s="408">
        <v>2.7629166666666669</v>
      </c>
      <c r="E20019" s="408">
        <v>2.7629166666666669</v>
      </c>
      <c r="F20019" s="409">
        <v>44824.530949074076</v>
      </c>
      <c r="G20019" s="408">
        <v>6</v>
      </c>
    </row>
    <row r="20020" spans="1:7" ht="15" x14ac:dyDescent="0.2">
      <c r="A20020" s="407" t="s">
        <v>31732</v>
      </c>
      <c r="B20020" s="407" t="s">
        <v>31733</v>
      </c>
      <c r="C20020" s="408">
        <v>0</v>
      </c>
      <c r="D20020" s="408">
        <v>14.6</v>
      </c>
      <c r="E20020" s="408">
        <v>14.6</v>
      </c>
      <c r="F20020" s="409">
        <v>45035.596759259257</v>
      </c>
      <c r="G20020" s="408">
        <v>30</v>
      </c>
    </row>
    <row r="20021" spans="1:7" ht="15" x14ac:dyDescent="0.2">
      <c r="A20021" s="407" t="s">
        <v>39609</v>
      </c>
      <c r="B20021" s="407" t="s">
        <v>39610</v>
      </c>
      <c r="C20021" s="408">
        <v>0</v>
      </c>
      <c r="D20021" s="408">
        <v>59.8</v>
      </c>
      <c r="E20021" s="408">
        <v>59.8</v>
      </c>
      <c r="F20021" s="409">
        <v>43032.68540509259</v>
      </c>
      <c r="G20021" s="408">
        <v>0</v>
      </c>
    </row>
    <row r="20022" spans="1:7" ht="15" x14ac:dyDescent="0.25">
      <c r="A20022" s="407" t="s">
        <v>31734</v>
      </c>
      <c r="B20022" s="407" t="s">
        <v>31735</v>
      </c>
      <c r="C20022" s="406"/>
      <c r="D20022" s="408">
        <v>6.75</v>
      </c>
      <c r="E20022" s="408">
        <v>6.75</v>
      </c>
      <c r="F20022" s="409">
        <v>43032.685416666667</v>
      </c>
      <c r="G20022" s="408">
        <v>0</v>
      </c>
    </row>
    <row r="20023" spans="1:7" ht="15" x14ac:dyDescent="0.2">
      <c r="A20023" s="407" t="s">
        <v>31736</v>
      </c>
      <c r="B20023" s="407" t="s">
        <v>31737</v>
      </c>
      <c r="C20023" s="408">
        <v>0</v>
      </c>
      <c r="D20023" s="408">
        <v>2.37</v>
      </c>
      <c r="E20023" s="408">
        <v>2.37</v>
      </c>
      <c r="F20023" s="409">
        <v>44526.511423611111</v>
      </c>
      <c r="G20023" s="408">
        <v>0</v>
      </c>
    </row>
    <row r="20024" spans="1:7" ht="15" x14ac:dyDescent="0.25">
      <c r="A20024" s="407" t="s">
        <v>31738</v>
      </c>
      <c r="B20024" s="407" t="s">
        <v>31739</v>
      </c>
      <c r="C20024" s="406"/>
      <c r="D20024" s="408">
        <v>18.059999999999999</v>
      </c>
      <c r="E20024" s="408">
        <v>18.059999999999999</v>
      </c>
      <c r="F20024" s="409">
        <v>43032.685439814813</v>
      </c>
      <c r="G20024" s="408">
        <v>0</v>
      </c>
    </row>
    <row r="20025" spans="1:7" ht="15" x14ac:dyDescent="0.25">
      <c r="A20025" s="407" t="s">
        <v>31740</v>
      </c>
      <c r="B20025" s="407" t="s">
        <v>31741</v>
      </c>
      <c r="C20025" s="406"/>
      <c r="D20025" s="408">
        <v>42.49</v>
      </c>
      <c r="E20025" s="408">
        <v>42.49</v>
      </c>
      <c r="F20025" s="409">
        <v>43032.68546296296</v>
      </c>
      <c r="G20025" s="408">
        <v>0</v>
      </c>
    </row>
    <row r="20026" spans="1:7" ht="15" x14ac:dyDescent="0.25">
      <c r="A20026" s="407" t="s">
        <v>31742</v>
      </c>
      <c r="B20026" s="407" t="s">
        <v>31743</v>
      </c>
      <c r="C20026" s="406"/>
      <c r="D20026" s="408">
        <v>70.709999999999994</v>
      </c>
      <c r="E20026" s="408">
        <v>70.709999999999994</v>
      </c>
      <c r="F20026" s="409">
        <v>43032.68546296296</v>
      </c>
      <c r="G20026" s="408">
        <v>0</v>
      </c>
    </row>
    <row r="20027" spans="1:7" ht="15" x14ac:dyDescent="0.25">
      <c r="A20027" s="407" t="s">
        <v>31744</v>
      </c>
      <c r="B20027" s="407" t="s">
        <v>31745</v>
      </c>
      <c r="C20027" s="406"/>
      <c r="D20027" s="408">
        <v>187.64</v>
      </c>
      <c r="E20027" s="408">
        <v>187.64</v>
      </c>
      <c r="F20027" s="409">
        <v>43032.685474537036</v>
      </c>
      <c r="G20027" s="408">
        <v>0</v>
      </c>
    </row>
    <row r="20028" spans="1:7" ht="15" x14ac:dyDescent="0.25">
      <c r="A20028" s="407" t="s">
        <v>31746</v>
      </c>
      <c r="B20028" s="407" t="s">
        <v>31747</v>
      </c>
      <c r="C20028" s="406"/>
      <c r="D20028" s="408">
        <v>137.74</v>
      </c>
      <c r="E20028" s="408">
        <v>137.74</v>
      </c>
      <c r="F20028" s="409">
        <v>43032.685486111113</v>
      </c>
      <c r="G20028" s="408">
        <v>0</v>
      </c>
    </row>
    <row r="20029" spans="1:7" ht="15" x14ac:dyDescent="0.2">
      <c r="A20029" s="407" t="s">
        <v>31748</v>
      </c>
      <c r="B20029" s="407" t="s">
        <v>31749</v>
      </c>
      <c r="C20029" s="408">
        <v>0</v>
      </c>
      <c r="D20029" s="408">
        <v>101</v>
      </c>
      <c r="E20029" s="408">
        <v>101</v>
      </c>
      <c r="F20029" s="409">
        <v>43244.431423611109</v>
      </c>
      <c r="G20029" s="408">
        <v>0</v>
      </c>
    </row>
    <row r="20030" spans="1:7" ht="15" x14ac:dyDescent="0.2">
      <c r="A20030" s="407" t="s">
        <v>31750</v>
      </c>
      <c r="B20030" s="407" t="s">
        <v>31751</v>
      </c>
      <c r="C20030" s="408">
        <v>0</v>
      </c>
      <c r="D20030" s="408">
        <v>150.44999999999999</v>
      </c>
      <c r="E20030" s="408">
        <v>150.44999999999999</v>
      </c>
      <c r="F20030" s="409">
        <v>43244.431562500002</v>
      </c>
      <c r="G20030" s="408">
        <v>0</v>
      </c>
    </row>
    <row r="20031" spans="1:7" ht="15" x14ac:dyDescent="0.25">
      <c r="A20031" s="407" t="s">
        <v>31752</v>
      </c>
      <c r="B20031" s="407" t="s">
        <v>31753</v>
      </c>
      <c r="C20031" s="406"/>
      <c r="D20031" s="408">
        <v>6.8</v>
      </c>
      <c r="E20031" s="408">
        <v>6.8</v>
      </c>
      <c r="F20031" s="409">
        <v>43244.431689814817</v>
      </c>
      <c r="G20031" s="408">
        <v>0</v>
      </c>
    </row>
    <row r="20032" spans="1:7" ht="15" x14ac:dyDescent="0.25">
      <c r="A20032" s="407" t="s">
        <v>31754</v>
      </c>
      <c r="B20032" s="407" t="s">
        <v>31755</v>
      </c>
      <c r="C20032" s="406"/>
      <c r="D20032" s="408">
        <v>2.0499999999999998</v>
      </c>
      <c r="E20032" s="408">
        <v>2.0499999999999998</v>
      </c>
      <c r="F20032" s="409">
        <v>44526.476215277777</v>
      </c>
      <c r="G20032" s="408">
        <v>0</v>
      </c>
    </row>
    <row r="20033" spans="1:7" ht="15" x14ac:dyDescent="0.2">
      <c r="A20033" s="407" t="s">
        <v>31756</v>
      </c>
      <c r="B20033" s="407" t="s">
        <v>31757</v>
      </c>
      <c r="C20033" s="408">
        <v>0</v>
      </c>
      <c r="D20033" s="408">
        <v>101.85</v>
      </c>
      <c r="E20033" s="408">
        <v>101.85</v>
      </c>
      <c r="F20033" s="409">
        <v>43244.43209490741</v>
      </c>
      <c r="G20033" s="408">
        <v>0</v>
      </c>
    </row>
    <row r="20034" spans="1:7" ht="15" x14ac:dyDescent="0.25">
      <c r="A20034" s="407" t="s">
        <v>31758</v>
      </c>
      <c r="B20034" s="407" t="s">
        <v>31759</v>
      </c>
      <c r="C20034" s="406"/>
      <c r="D20034" s="408">
        <v>6.96</v>
      </c>
      <c r="E20034" s="408">
        <v>6.96</v>
      </c>
      <c r="F20034" s="409">
        <v>44530.647476851853</v>
      </c>
      <c r="G20034" s="408">
        <v>0</v>
      </c>
    </row>
    <row r="20035" spans="1:7" ht="15" x14ac:dyDescent="0.25">
      <c r="A20035" s="407" t="s">
        <v>39611</v>
      </c>
      <c r="B20035" s="407" t="s">
        <v>39612</v>
      </c>
      <c r="C20035" s="406"/>
      <c r="D20035" s="406"/>
      <c r="E20035" s="406"/>
      <c r="F20035" s="409">
        <v>43244.432337962964</v>
      </c>
      <c r="G20035" s="408">
        <v>0</v>
      </c>
    </row>
    <row r="20036" spans="1:7" ht="15" x14ac:dyDescent="0.2">
      <c r="A20036" s="407" t="s">
        <v>31760</v>
      </c>
      <c r="B20036" s="407" t="s">
        <v>31761</v>
      </c>
      <c r="C20036" s="408">
        <v>0</v>
      </c>
      <c r="D20036" s="408">
        <v>2.92</v>
      </c>
      <c r="E20036" s="408">
        <v>2.92</v>
      </c>
      <c r="F20036" s="409">
        <v>44832.545393518521</v>
      </c>
      <c r="G20036" s="408">
        <v>0</v>
      </c>
    </row>
    <row r="20037" spans="1:7" ht="15" x14ac:dyDescent="0.25">
      <c r="A20037" s="407" t="s">
        <v>31762</v>
      </c>
      <c r="B20037" s="407" t="s">
        <v>31763</v>
      </c>
      <c r="C20037" s="406"/>
      <c r="D20037" s="408">
        <v>23</v>
      </c>
      <c r="E20037" s="408">
        <v>23</v>
      </c>
      <c r="F20037" s="409">
        <v>42984.55940972222</v>
      </c>
      <c r="G20037" s="408">
        <v>0</v>
      </c>
    </row>
    <row r="20038" spans="1:7" ht="15" x14ac:dyDescent="0.25">
      <c r="A20038" s="407" t="s">
        <v>31764</v>
      </c>
      <c r="B20038" s="407" t="s">
        <v>31765</v>
      </c>
      <c r="C20038" s="406"/>
      <c r="D20038" s="406"/>
      <c r="E20038" s="406"/>
      <c r="F20038" s="409">
        <v>43032.685578703706</v>
      </c>
      <c r="G20038" s="408">
        <v>0</v>
      </c>
    </row>
    <row r="20039" spans="1:7" ht="15" x14ac:dyDescent="0.25">
      <c r="A20039" s="407" t="s">
        <v>31766</v>
      </c>
      <c r="B20039" s="407" t="s">
        <v>31767</v>
      </c>
      <c r="C20039" s="406"/>
      <c r="D20039" s="406"/>
      <c r="E20039" s="406"/>
      <c r="F20039" s="409">
        <v>43032.685624999998</v>
      </c>
      <c r="G20039" s="408">
        <v>0</v>
      </c>
    </row>
    <row r="20040" spans="1:7" ht="15" x14ac:dyDescent="0.2">
      <c r="A20040" s="407" t="s">
        <v>31768</v>
      </c>
      <c r="B20040" s="407" t="s">
        <v>39613</v>
      </c>
      <c r="C20040" s="408">
        <v>0</v>
      </c>
      <c r="D20040" s="408">
        <v>86.15</v>
      </c>
      <c r="E20040" s="408">
        <v>86.15</v>
      </c>
      <c r="F20040" s="409">
        <v>45930.63616898148</v>
      </c>
      <c r="G20040" s="408">
        <v>0</v>
      </c>
    </row>
    <row r="20041" spans="1:7" ht="15" x14ac:dyDescent="0.2">
      <c r="A20041" s="407" t="s">
        <v>31769</v>
      </c>
      <c r="B20041" s="407" t="s">
        <v>31770</v>
      </c>
      <c r="C20041" s="408">
        <v>0</v>
      </c>
      <c r="D20041" s="408">
        <v>82.53</v>
      </c>
      <c r="E20041" s="408">
        <v>82.53</v>
      </c>
      <c r="F20041" s="409">
        <v>45329.353275462963</v>
      </c>
      <c r="G20041" s="408">
        <v>0</v>
      </c>
    </row>
    <row r="20042" spans="1:7" ht="15" x14ac:dyDescent="0.2">
      <c r="A20042" s="407" t="s">
        <v>31771</v>
      </c>
      <c r="B20042" s="407" t="s">
        <v>31772</v>
      </c>
      <c r="C20042" s="408">
        <v>0</v>
      </c>
      <c r="D20042" s="408">
        <v>7.9</v>
      </c>
      <c r="E20042" s="408">
        <v>7.9</v>
      </c>
      <c r="F20042" s="409">
        <v>43237.401319444441</v>
      </c>
      <c r="G20042" s="408">
        <v>0</v>
      </c>
    </row>
    <row r="20043" spans="1:7" ht="15" x14ac:dyDescent="0.25">
      <c r="A20043" s="407" t="s">
        <v>31773</v>
      </c>
      <c r="B20043" s="407" t="s">
        <v>31774</v>
      </c>
      <c r="C20043" s="406"/>
      <c r="D20043" s="406"/>
      <c r="E20043" s="406"/>
      <c r="F20043" s="409">
        <v>43237.400011574071</v>
      </c>
      <c r="G20043" s="408">
        <v>0</v>
      </c>
    </row>
    <row r="20044" spans="1:7" ht="15" x14ac:dyDescent="0.2">
      <c r="A20044" s="407" t="s">
        <v>31775</v>
      </c>
      <c r="B20044" s="407" t="s">
        <v>31776</v>
      </c>
      <c r="C20044" s="408">
        <v>0</v>
      </c>
      <c r="D20044" s="408">
        <v>17.989999999999998</v>
      </c>
      <c r="E20044" s="408">
        <v>17.989999999999998</v>
      </c>
      <c r="F20044" s="409">
        <v>44881.497314814813</v>
      </c>
      <c r="G20044" s="408">
        <v>0</v>
      </c>
    </row>
    <row r="20045" spans="1:7" ht="15" x14ac:dyDescent="0.2">
      <c r="A20045" s="407" t="s">
        <v>31777</v>
      </c>
      <c r="B20045" s="407" t="s">
        <v>34216</v>
      </c>
      <c r="C20045" s="408">
        <v>0</v>
      </c>
      <c r="D20045" s="408">
        <v>23.6</v>
      </c>
      <c r="E20045" s="408">
        <v>23.6</v>
      </c>
      <c r="F20045" s="409">
        <v>45426.643263888887</v>
      </c>
      <c r="G20045" s="408">
        <v>0</v>
      </c>
    </row>
    <row r="20046" spans="1:7" ht="15" x14ac:dyDescent="0.2">
      <c r="A20046" s="407" t="s">
        <v>31778</v>
      </c>
      <c r="B20046" s="407" t="s">
        <v>39614</v>
      </c>
      <c r="C20046" s="408">
        <v>0</v>
      </c>
      <c r="D20046" s="408">
        <v>105.29</v>
      </c>
      <c r="E20046" s="408">
        <v>105.29</v>
      </c>
      <c r="F20046" s="409">
        <v>45875.306875000002</v>
      </c>
      <c r="G20046" s="408">
        <v>0</v>
      </c>
    </row>
    <row r="20047" spans="1:7" ht="15" x14ac:dyDescent="0.2">
      <c r="A20047" s="407" t="s">
        <v>31779</v>
      </c>
      <c r="B20047" s="407" t="s">
        <v>31780</v>
      </c>
      <c r="C20047" s="408">
        <v>0</v>
      </c>
      <c r="D20047" s="408">
        <v>1.9</v>
      </c>
      <c r="E20047" s="408">
        <v>1.9</v>
      </c>
      <c r="F20047" s="409">
        <v>46044.355347222219</v>
      </c>
      <c r="G20047" s="408">
        <v>3</v>
      </c>
    </row>
    <row r="20048" spans="1:7" ht="15" x14ac:dyDescent="0.2">
      <c r="A20048" s="407" t="s">
        <v>31781</v>
      </c>
      <c r="B20048" s="407" t="s">
        <v>31782</v>
      </c>
      <c r="C20048" s="408">
        <v>0</v>
      </c>
      <c r="D20048" s="408">
        <v>224</v>
      </c>
      <c r="E20048" s="408">
        <v>224</v>
      </c>
      <c r="F20048" s="409">
        <v>44824.345486111109</v>
      </c>
      <c r="G20048" s="408">
        <v>0</v>
      </c>
    </row>
    <row r="20049" spans="1:7" ht="15" x14ac:dyDescent="0.2">
      <c r="A20049" s="407" t="s">
        <v>31783</v>
      </c>
      <c r="B20049" s="407" t="s">
        <v>31784</v>
      </c>
      <c r="C20049" s="408">
        <v>0</v>
      </c>
      <c r="D20049" s="408">
        <v>41.6</v>
      </c>
      <c r="E20049" s="408">
        <v>41.6</v>
      </c>
      <c r="F20049" s="409">
        <v>44524.501574074071</v>
      </c>
      <c r="G20049" s="408">
        <v>0</v>
      </c>
    </row>
    <row r="20050" spans="1:7" ht="15" x14ac:dyDescent="0.2">
      <c r="A20050" s="407" t="s">
        <v>31785</v>
      </c>
      <c r="B20050" s="407" t="s">
        <v>31786</v>
      </c>
      <c r="C20050" s="408">
        <v>0</v>
      </c>
      <c r="D20050" s="408">
        <v>390.24</v>
      </c>
      <c r="E20050" s="408">
        <v>390.24</v>
      </c>
      <c r="F20050" s="409">
        <v>45012.622442129628</v>
      </c>
      <c r="G20050" s="408">
        <v>0</v>
      </c>
    </row>
    <row r="20051" spans="1:7" ht="15" x14ac:dyDescent="0.2">
      <c r="A20051" s="407" t="s">
        <v>31787</v>
      </c>
      <c r="B20051" s="407" t="s">
        <v>31788</v>
      </c>
      <c r="C20051" s="408">
        <v>0</v>
      </c>
      <c r="D20051" s="408">
        <v>10.199999999999999</v>
      </c>
      <c r="E20051" s="408">
        <v>10.199999999999999</v>
      </c>
      <c r="F20051" s="409">
        <v>44523.379224537035</v>
      </c>
      <c r="G20051" s="408">
        <v>0</v>
      </c>
    </row>
    <row r="20052" spans="1:7" ht="15" x14ac:dyDescent="0.2">
      <c r="A20052" s="407" t="s">
        <v>31789</v>
      </c>
      <c r="B20052" s="407" t="s">
        <v>31790</v>
      </c>
      <c r="C20052" s="408">
        <v>0</v>
      </c>
      <c r="D20052" s="408">
        <v>5.4</v>
      </c>
      <c r="E20052" s="408">
        <v>5.4</v>
      </c>
      <c r="F20052" s="409">
        <v>44523.378645833334</v>
      </c>
      <c r="G20052" s="408">
        <v>0</v>
      </c>
    </row>
    <row r="20053" spans="1:7" ht="15" x14ac:dyDescent="0.25">
      <c r="A20053" s="407" t="s">
        <v>31791</v>
      </c>
      <c r="B20053" s="407" t="s">
        <v>31792</v>
      </c>
      <c r="C20053" s="406"/>
      <c r="D20053" s="408">
        <v>1.45</v>
      </c>
      <c r="E20053" s="408">
        <v>1.45</v>
      </c>
      <c r="F20053" s="409">
        <v>43032.685682870368</v>
      </c>
      <c r="G20053" s="408">
        <v>0</v>
      </c>
    </row>
    <row r="20054" spans="1:7" ht="15" x14ac:dyDescent="0.25">
      <c r="A20054" s="407" t="s">
        <v>31793</v>
      </c>
      <c r="B20054" s="407" t="s">
        <v>31794</v>
      </c>
      <c r="C20054" s="406"/>
      <c r="D20054" s="406"/>
      <c r="E20054" s="406"/>
      <c r="F20054" s="409">
        <v>43032.685694444444</v>
      </c>
      <c r="G20054" s="408">
        <v>0</v>
      </c>
    </row>
    <row r="20055" spans="1:7" ht="15" x14ac:dyDescent="0.2">
      <c r="A20055" s="407" t="s">
        <v>31795</v>
      </c>
      <c r="B20055" s="407" t="s">
        <v>31796</v>
      </c>
      <c r="C20055" s="408">
        <v>0</v>
      </c>
      <c r="D20055" s="408">
        <v>0.65</v>
      </c>
      <c r="E20055" s="408">
        <v>0.65</v>
      </c>
      <c r="F20055" s="409">
        <v>44516.562291666669</v>
      </c>
      <c r="G20055" s="408">
        <v>0</v>
      </c>
    </row>
    <row r="20056" spans="1:7" ht="15" x14ac:dyDescent="0.2">
      <c r="A20056" s="407" t="s">
        <v>31797</v>
      </c>
      <c r="B20056" s="407" t="s">
        <v>31798</v>
      </c>
      <c r="C20056" s="408">
        <v>0</v>
      </c>
      <c r="D20056" s="408">
        <v>5.8</v>
      </c>
      <c r="E20056" s="408">
        <v>5.8</v>
      </c>
      <c r="F20056" s="409">
        <v>43032.685706018521</v>
      </c>
      <c r="G20056" s="408">
        <v>0</v>
      </c>
    </row>
    <row r="20057" spans="1:7" ht="15" x14ac:dyDescent="0.2">
      <c r="A20057" s="407" t="s">
        <v>31799</v>
      </c>
      <c r="B20057" s="407" t="s">
        <v>31800</v>
      </c>
      <c r="C20057" s="408">
        <v>0</v>
      </c>
      <c r="D20057" s="408">
        <v>4.5999999999999996</v>
      </c>
      <c r="E20057" s="408">
        <v>4.5999999999999996</v>
      </c>
      <c r="F20057" s="409">
        <v>43032.685717592591</v>
      </c>
      <c r="G20057" s="408">
        <v>0</v>
      </c>
    </row>
    <row r="20058" spans="1:7" ht="15" x14ac:dyDescent="0.2">
      <c r="A20058" s="407" t="s">
        <v>31801</v>
      </c>
      <c r="B20058" s="407" t="s">
        <v>31802</v>
      </c>
      <c r="C20058" s="408">
        <v>0</v>
      </c>
      <c r="D20058" s="408">
        <v>0.83</v>
      </c>
      <c r="E20058" s="408">
        <v>0.83</v>
      </c>
      <c r="F20058" s="409">
        <v>45950.430428240739</v>
      </c>
      <c r="G20058" s="408">
        <v>281</v>
      </c>
    </row>
    <row r="20059" spans="1:7" ht="15" x14ac:dyDescent="0.2">
      <c r="A20059" s="407" t="s">
        <v>31803</v>
      </c>
      <c r="B20059" s="407" t="s">
        <v>31804</v>
      </c>
      <c r="C20059" s="408">
        <v>0</v>
      </c>
      <c r="D20059" s="408">
        <v>7.8</v>
      </c>
      <c r="E20059" s="408">
        <v>7.8</v>
      </c>
      <c r="F20059" s="409">
        <v>44686.609861111108</v>
      </c>
      <c r="G20059" s="408">
        <v>0</v>
      </c>
    </row>
    <row r="20060" spans="1:7" ht="15" x14ac:dyDescent="0.2">
      <c r="A20060" s="407" t="s">
        <v>31805</v>
      </c>
      <c r="B20060" s="407" t="s">
        <v>31806</v>
      </c>
      <c r="C20060" s="408">
        <v>0</v>
      </c>
      <c r="D20060" s="408">
        <v>4.5999999999999996</v>
      </c>
      <c r="E20060" s="408">
        <v>4.5999999999999996</v>
      </c>
      <c r="F20060" s="409">
        <v>43032.685740740744</v>
      </c>
      <c r="G20060" s="408">
        <v>0</v>
      </c>
    </row>
    <row r="20061" spans="1:7" ht="15" x14ac:dyDescent="0.2">
      <c r="A20061" s="407" t="s">
        <v>31807</v>
      </c>
      <c r="B20061" s="407" t="s">
        <v>31808</v>
      </c>
      <c r="C20061" s="408">
        <v>0</v>
      </c>
      <c r="D20061" s="408">
        <v>1.35</v>
      </c>
      <c r="E20061" s="408">
        <v>1.35</v>
      </c>
      <c r="F20061" s="409">
        <v>43032.685787037037</v>
      </c>
      <c r="G20061" s="408">
        <v>0</v>
      </c>
    </row>
    <row r="20062" spans="1:7" ht="15" x14ac:dyDescent="0.25">
      <c r="A20062" s="407" t="s">
        <v>31809</v>
      </c>
      <c r="B20062" s="407" t="s">
        <v>31810</v>
      </c>
      <c r="C20062" s="406"/>
      <c r="D20062" s="408">
        <v>2.2000000000000002</v>
      </c>
      <c r="E20062" s="408">
        <v>2.2000000000000002</v>
      </c>
      <c r="F20062" s="409">
        <v>43032.685763888891</v>
      </c>
      <c r="G20062" s="408">
        <v>0</v>
      </c>
    </row>
    <row r="20063" spans="1:7" ht="15" x14ac:dyDescent="0.25">
      <c r="A20063" s="407" t="s">
        <v>31811</v>
      </c>
      <c r="B20063" s="407" t="s">
        <v>31812</v>
      </c>
      <c r="C20063" s="406"/>
      <c r="D20063" s="408">
        <v>1.95</v>
      </c>
      <c r="E20063" s="408">
        <v>1.95</v>
      </c>
      <c r="F20063" s="409">
        <v>43013.365011574075</v>
      </c>
      <c r="G20063" s="408">
        <v>0</v>
      </c>
    </row>
    <row r="20064" spans="1:7" ht="15" x14ac:dyDescent="0.25">
      <c r="A20064" s="407" t="s">
        <v>31813</v>
      </c>
      <c r="B20064" s="407" t="s">
        <v>31814</v>
      </c>
      <c r="C20064" s="406"/>
      <c r="D20064" s="408">
        <v>1.95</v>
      </c>
      <c r="E20064" s="408">
        <v>1.95</v>
      </c>
      <c r="F20064" s="409">
        <v>43013.365208333336</v>
      </c>
      <c r="G20064" s="408">
        <v>0</v>
      </c>
    </row>
    <row r="20065" spans="1:7" ht="15" x14ac:dyDescent="0.25">
      <c r="A20065" s="407" t="s">
        <v>31815</v>
      </c>
      <c r="B20065" s="407" t="s">
        <v>31816</v>
      </c>
      <c r="C20065" s="406"/>
      <c r="D20065" s="408">
        <v>1.95</v>
      </c>
      <c r="E20065" s="408">
        <v>1.95</v>
      </c>
      <c r="F20065" s="409">
        <v>43013.365335648145</v>
      </c>
      <c r="G20065" s="408">
        <v>0</v>
      </c>
    </row>
    <row r="20066" spans="1:7" ht="15" x14ac:dyDescent="0.2">
      <c r="A20066" s="407" t="s">
        <v>31817</v>
      </c>
      <c r="B20066" s="407" t="s">
        <v>31818</v>
      </c>
      <c r="C20066" s="408">
        <v>0</v>
      </c>
      <c r="D20066" s="408">
        <v>1.45</v>
      </c>
      <c r="E20066" s="408">
        <v>1.45</v>
      </c>
      <c r="F20066" s="409">
        <v>43276.58834490741</v>
      </c>
      <c r="G20066" s="408">
        <v>0</v>
      </c>
    </row>
    <row r="20067" spans="1:7" ht="15" x14ac:dyDescent="0.25">
      <c r="A20067" s="407" t="s">
        <v>31819</v>
      </c>
      <c r="B20067" s="407" t="s">
        <v>31820</v>
      </c>
      <c r="C20067" s="406"/>
      <c r="D20067" s="408">
        <v>2.15</v>
      </c>
      <c r="E20067" s="408">
        <v>2.15</v>
      </c>
      <c r="F20067" s="409">
        <v>43032.68582175926</v>
      </c>
      <c r="G20067" s="408">
        <v>0</v>
      </c>
    </row>
    <row r="20068" spans="1:7" ht="15" x14ac:dyDescent="0.2">
      <c r="A20068" s="407" t="s">
        <v>31821</v>
      </c>
      <c r="B20068" s="407" t="s">
        <v>31822</v>
      </c>
      <c r="C20068" s="408">
        <v>0</v>
      </c>
      <c r="D20068" s="408">
        <v>2.6</v>
      </c>
      <c r="E20068" s="408">
        <v>2.6</v>
      </c>
      <c r="F20068" s="409">
        <v>43032.685833333337</v>
      </c>
      <c r="G20068" s="408">
        <v>0</v>
      </c>
    </row>
    <row r="20069" spans="1:7" ht="15" x14ac:dyDescent="0.2">
      <c r="A20069" s="407" t="s">
        <v>31823</v>
      </c>
      <c r="B20069" s="407" t="s">
        <v>31824</v>
      </c>
      <c r="C20069" s="408">
        <v>0</v>
      </c>
      <c r="D20069" s="408">
        <v>9.23</v>
      </c>
      <c r="E20069" s="408">
        <v>9.23</v>
      </c>
      <c r="F20069" s="409">
        <v>43032.685844907406</v>
      </c>
      <c r="G20069" s="408">
        <v>0</v>
      </c>
    </row>
    <row r="20070" spans="1:7" ht="15" x14ac:dyDescent="0.2">
      <c r="A20070" s="407" t="s">
        <v>31825</v>
      </c>
      <c r="B20070" s="407" t="s">
        <v>31826</v>
      </c>
      <c r="C20070" s="408">
        <v>0</v>
      </c>
      <c r="D20070" s="408">
        <v>65.8</v>
      </c>
      <c r="E20070" s="408">
        <v>65.8</v>
      </c>
      <c r="F20070" s="409">
        <v>44519.275300925925</v>
      </c>
      <c r="G20070" s="408">
        <v>0</v>
      </c>
    </row>
    <row r="20071" spans="1:7" ht="15" x14ac:dyDescent="0.2">
      <c r="A20071" s="407" t="s">
        <v>31827</v>
      </c>
      <c r="B20071" s="407" t="s">
        <v>31828</v>
      </c>
      <c r="C20071" s="408">
        <v>0</v>
      </c>
      <c r="D20071" s="408">
        <v>142.5</v>
      </c>
      <c r="E20071" s="408">
        <v>142.5</v>
      </c>
      <c r="F20071" s="409">
        <v>44881.497453703705</v>
      </c>
      <c r="G20071" s="408">
        <v>0</v>
      </c>
    </row>
    <row r="20072" spans="1:7" ht="15" x14ac:dyDescent="0.2">
      <c r="A20072" s="407" t="s">
        <v>31829</v>
      </c>
      <c r="B20072" s="407" t="s">
        <v>31830</v>
      </c>
      <c r="C20072" s="408">
        <v>0</v>
      </c>
      <c r="D20072" s="408">
        <v>25.5</v>
      </c>
      <c r="E20072" s="408">
        <v>25.5</v>
      </c>
      <c r="F20072" s="409">
        <v>43237.330057870371</v>
      </c>
      <c r="G20072" s="408">
        <v>0</v>
      </c>
    </row>
    <row r="20073" spans="1:7" ht="15" x14ac:dyDescent="0.2">
      <c r="A20073" s="407" t="s">
        <v>31831</v>
      </c>
      <c r="B20073" s="407" t="s">
        <v>31832</v>
      </c>
      <c r="C20073" s="408">
        <v>0</v>
      </c>
      <c r="D20073" s="408">
        <v>92</v>
      </c>
      <c r="E20073" s="408">
        <v>92</v>
      </c>
      <c r="F20073" s="409">
        <v>43237.330208333333</v>
      </c>
      <c r="G20073" s="408">
        <v>0</v>
      </c>
    </row>
    <row r="20074" spans="1:7" ht="15" x14ac:dyDescent="0.2">
      <c r="A20074" s="407" t="s">
        <v>31833</v>
      </c>
      <c r="B20074" s="407" t="s">
        <v>31834</v>
      </c>
      <c r="C20074" s="408">
        <v>0</v>
      </c>
      <c r="D20074" s="408">
        <v>97.932000000000002</v>
      </c>
      <c r="E20074" s="408">
        <v>97.932000000000002</v>
      </c>
      <c r="F20074" s="409">
        <v>44404.58222222222</v>
      </c>
      <c r="G20074" s="408">
        <v>0</v>
      </c>
    </row>
    <row r="20075" spans="1:7" ht="15" x14ac:dyDescent="0.25">
      <c r="A20075" s="407" t="s">
        <v>31835</v>
      </c>
      <c r="B20075" s="407" t="s">
        <v>31836</v>
      </c>
      <c r="C20075" s="406"/>
      <c r="D20075" s="408">
        <v>6.38</v>
      </c>
      <c r="E20075" s="408">
        <v>6.38</v>
      </c>
      <c r="F20075" s="409">
        <v>43032.685972222222</v>
      </c>
      <c r="G20075" s="408">
        <v>0</v>
      </c>
    </row>
    <row r="20076" spans="1:7" ht="15" x14ac:dyDescent="0.2">
      <c r="A20076" s="407" t="s">
        <v>31837</v>
      </c>
      <c r="B20076" s="407" t="s">
        <v>31838</v>
      </c>
      <c r="C20076" s="408">
        <v>0</v>
      </c>
      <c r="D20076" s="408">
        <v>1.94</v>
      </c>
      <c r="E20076" s="408">
        <v>1.94</v>
      </c>
      <c r="F20076" s="409">
        <v>43032.685983796298</v>
      </c>
      <c r="G20076" s="408">
        <v>0</v>
      </c>
    </row>
    <row r="20077" spans="1:7" ht="15" x14ac:dyDescent="0.2">
      <c r="A20077" s="407" t="s">
        <v>31839</v>
      </c>
      <c r="B20077" s="407" t="s">
        <v>39615</v>
      </c>
      <c r="C20077" s="408">
        <v>0</v>
      </c>
      <c r="D20077" s="408">
        <v>4.5199999999999996</v>
      </c>
      <c r="E20077" s="408">
        <v>4.5199999999999996</v>
      </c>
      <c r="F20077" s="409">
        <v>45600.694062499999</v>
      </c>
      <c r="G20077" s="408">
        <v>1.29</v>
      </c>
    </row>
    <row r="20078" spans="1:7" ht="15" x14ac:dyDescent="0.2">
      <c r="A20078" s="407" t="s">
        <v>31840</v>
      </c>
      <c r="B20078" s="407" t="s">
        <v>31841</v>
      </c>
      <c r="C20078" s="408">
        <v>0</v>
      </c>
      <c r="D20078" s="408">
        <v>1.94</v>
      </c>
      <c r="E20078" s="408">
        <v>1.94</v>
      </c>
      <c r="F20078" s="409">
        <v>43032.686006944445</v>
      </c>
      <c r="G20078" s="408">
        <v>0</v>
      </c>
    </row>
    <row r="20079" spans="1:7" ht="15" x14ac:dyDescent="0.2">
      <c r="A20079" s="407" t="s">
        <v>31842</v>
      </c>
      <c r="B20079" s="407" t="s">
        <v>31843</v>
      </c>
      <c r="C20079" s="408">
        <v>0</v>
      </c>
      <c r="D20079" s="408">
        <v>3.32</v>
      </c>
      <c r="E20079" s="408">
        <v>3.32</v>
      </c>
      <c r="F20079" s="409">
        <v>43032.686018518521</v>
      </c>
      <c r="G20079" s="408">
        <v>0</v>
      </c>
    </row>
    <row r="20080" spans="1:7" ht="15" x14ac:dyDescent="0.2">
      <c r="A20080" s="407" t="s">
        <v>31844</v>
      </c>
      <c r="B20080" s="407" t="s">
        <v>31845</v>
      </c>
      <c r="C20080" s="408">
        <v>0</v>
      </c>
      <c r="D20080" s="408">
        <v>6.54</v>
      </c>
      <c r="E20080" s="408">
        <v>6.54</v>
      </c>
      <c r="F20080" s="409">
        <v>44733.642800925925</v>
      </c>
      <c r="G20080" s="408">
        <v>0</v>
      </c>
    </row>
    <row r="20081" spans="1:7" ht="15" x14ac:dyDescent="0.2">
      <c r="A20081" s="407" t="s">
        <v>31846</v>
      </c>
      <c r="B20081" s="407" t="s">
        <v>31847</v>
      </c>
      <c r="C20081" s="408">
        <v>0</v>
      </c>
      <c r="D20081" s="408">
        <v>0</v>
      </c>
      <c r="E20081" s="408">
        <v>0</v>
      </c>
      <c r="F20081" s="409">
        <v>44483.698599537034</v>
      </c>
      <c r="G20081" s="408">
        <v>0</v>
      </c>
    </row>
    <row r="20082" spans="1:7" ht="15" x14ac:dyDescent="0.25">
      <c r="A20082" s="407" t="s">
        <v>31848</v>
      </c>
      <c r="B20082" s="407" t="s">
        <v>31849</v>
      </c>
      <c r="C20082" s="406"/>
      <c r="D20082" s="406"/>
      <c r="E20082" s="406"/>
      <c r="F20082" s="409">
        <v>44483.698865740742</v>
      </c>
      <c r="G20082" s="408">
        <v>0</v>
      </c>
    </row>
    <row r="20083" spans="1:7" ht="15" x14ac:dyDescent="0.25">
      <c r="A20083" s="407" t="s">
        <v>31850</v>
      </c>
      <c r="B20083" s="407" t="s">
        <v>31851</v>
      </c>
      <c r="C20083" s="406"/>
      <c r="D20083" s="406"/>
      <c r="E20083" s="406"/>
      <c r="F20083" s="409">
        <v>44483.699456018519</v>
      </c>
      <c r="G20083" s="408">
        <v>0</v>
      </c>
    </row>
    <row r="20084" spans="1:7" ht="15" x14ac:dyDescent="0.25">
      <c r="A20084" s="407" t="s">
        <v>31852</v>
      </c>
      <c r="B20084" s="407" t="s">
        <v>34217</v>
      </c>
      <c r="C20084" s="406"/>
      <c r="D20084" s="406"/>
      <c r="E20084" s="406"/>
      <c r="F20084" s="409">
        <v>45434.685624999998</v>
      </c>
      <c r="G20084" s="408">
        <v>0</v>
      </c>
    </row>
    <row r="20085" spans="1:7" ht="15" x14ac:dyDescent="0.25">
      <c r="A20085" s="407" t="s">
        <v>31853</v>
      </c>
      <c r="B20085" s="407" t="s">
        <v>31854</v>
      </c>
      <c r="C20085" s="406"/>
      <c r="D20085" s="406"/>
      <c r="E20085" s="406"/>
      <c r="F20085" s="409">
        <v>44483.697094907409</v>
      </c>
      <c r="G20085" s="408">
        <v>0</v>
      </c>
    </row>
    <row r="20086" spans="1:7" ht="15" x14ac:dyDescent="0.25">
      <c r="A20086" s="407" t="s">
        <v>31855</v>
      </c>
      <c r="B20086" s="407" t="s">
        <v>31856</v>
      </c>
      <c r="C20086" s="406"/>
      <c r="D20086" s="406"/>
      <c r="E20086" s="406"/>
      <c r="F20086" s="409">
        <v>44490.539050925923</v>
      </c>
      <c r="G20086" s="408">
        <v>0</v>
      </c>
    </row>
    <row r="20087" spans="1:7" ht="15" x14ac:dyDescent="0.2">
      <c r="A20087" s="407" t="s">
        <v>31857</v>
      </c>
      <c r="B20087" s="407" t="s">
        <v>31858</v>
      </c>
      <c r="C20087" s="408">
        <v>0</v>
      </c>
      <c r="D20087" s="408">
        <v>0</v>
      </c>
      <c r="E20087" s="408">
        <v>0</v>
      </c>
      <c r="F20087" s="409">
        <v>44887.459247685183</v>
      </c>
      <c r="G20087" s="408">
        <v>0</v>
      </c>
    </row>
    <row r="20088" spans="1:7" ht="15" x14ac:dyDescent="0.25">
      <c r="A20088" s="407" t="s">
        <v>31859</v>
      </c>
      <c r="B20088" s="407" t="s">
        <v>31860</v>
      </c>
      <c r="C20088" s="406"/>
      <c r="D20088" s="406"/>
      <c r="E20088" s="406"/>
      <c r="F20088" s="409">
        <v>44887.459097222221</v>
      </c>
      <c r="G20088" s="408">
        <v>0</v>
      </c>
    </row>
    <row r="20089" spans="1:7" ht="15" x14ac:dyDescent="0.25">
      <c r="A20089" s="407" t="s">
        <v>31861</v>
      </c>
      <c r="B20089" s="407" t="s">
        <v>31862</v>
      </c>
      <c r="C20089" s="406"/>
      <c r="D20089" s="408">
        <v>1.64</v>
      </c>
      <c r="E20089" s="408">
        <v>1.64</v>
      </c>
      <c r="F20089" s="409">
        <v>44881.497615740744</v>
      </c>
      <c r="G20089" s="408">
        <v>0</v>
      </c>
    </row>
    <row r="20090" spans="1:7" ht="15" x14ac:dyDescent="0.2">
      <c r="A20090" s="407" t="s">
        <v>31863</v>
      </c>
      <c r="B20090" s="407" t="s">
        <v>31864</v>
      </c>
      <c r="C20090" s="408">
        <v>0</v>
      </c>
      <c r="D20090" s="408">
        <v>5.57</v>
      </c>
      <c r="E20090" s="408">
        <v>5.57</v>
      </c>
      <c r="F20090" s="409">
        <v>43032.686053240737</v>
      </c>
      <c r="G20090" s="408">
        <v>0</v>
      </c>
    </row>
    <row r="20091" spans="1:7" ht="15" x14ac:dyDescent="0.25">
      <c r="A20091" s="407" t="s">
        <v>31865</v>
      </c>
      <c r="B20091" s="407" t="s">
        <v>31866</v>
      </c>
      <c r="C20091" s="406"/>
      <c r="D20091" s="408">
        <v>7.78</v>
      </c>
      <c r="E20091" s="408">
        <v>7.78</v>
      </c>
      <c r="F20091" s="409">
        <v>43032.686064814814</v>
      </c>
      <c r="G20091" s="408">
        <v>0</v>
      </c>
    </row>
    <row r="20092" spans="1:7" ht="15" x14ac:dyDescent="0.25">
      <c r="A20092" s="407" t="s">
        <v>31867</v>
      </c>
      <c r="B20092" s="407" t="s">
        <v>31868</v>
      </c>
      <c r="C20092" s="406"/>
      <c r="D20092" s="408">
        <v>6.22</v>
      </c>
      <c r="E20092" s="408">
        <v>6.22</v>
      </c>
      <c r="F20092" s="409">
        <v>43032.686076388891</v>
      </c>
      <c r="G20092" s="408">
        <v>0</v>
      </c>
    </row>
    <row r="20093" spans="1:7" ht="15" x14ac:dyDescent="0.25">
      <c r="A20093" s="407" t="s">
        <v>31869</v>
      </c>
      <c r="B20093" s="407" t="s">
        <v>31870</v>
      </c>
      <c r="C20093" s="406"/>
      <c r="D20093" s="408">
        <v>10.26</v>
      </c>
      <c r="E20093" s="408">
        <v>10.26</v>
      </c>
      <c r="F20093" s="409">
        <v>43032.68608796296</v>
      </c>
      <c r="G20093" s="408">
        <v>0</v>
      </c>
    </row>
    <row r="20094" spans="1:7" ht="15" x14ac:dyDescent="0.25">
      <c r="A20094" s="407" t="s">
        <v>31871</v>
      </c>
      <c r="B20094" s="407" t="s">
        <v>31872</v>
      </c>
      <c r="C20094" s="406"/>
      <c r="D20094" s="408">
        <v>10.130000000000001</v>
      </c>
      <c r="E20094" s="408">
        <v>10.130000000000001</v>
      </c>
      <c r="F20094" s="409">
        <v>43032.686099537037</v>
      </c>
      <c r="G20094" s="408">
        <v>0</v>
      </c>
    </row>
    <row r="20095" spans="1:7" ht="15" x14ac:dyDescent="0.25">
      <c r="A20095" s="407" t="s">
        <v>31873</v>
      </c>
      <c r="B20095" s="407" t="s">
        <v>31874</v>
      </c>
      <c r="C20095" s="406"/>
      <c r="D20095" s="408">
        <v>12.34</v>
      </c>
      <c r="E20095" s="408">
        <v>12.34</v>
      </c>
      <c r="F20095" s="409">
        <v>43032.686111111114</v>
      </c>
      <c r="G20095" s="408">
        <v>0</v>
      </c>
    </row>
    <row r="20096" spans="1:7" ht="15" x14ac:dyDescent="0.25">
      <c r="A20096" s="407" t="s">
        <v>31875</v>
      </c>
      <c r="B20096" s="407" t="s">
        <v>31876</v>
      </c>
      <c r="C20096" s="406"/>
      <c r="D20096" s="408">
        <v>37.18</v>
      </c>
      <c r="E20096" s="408">
        <v>37.18</v>
      </c>
      <c r="F20096" s="409">
        <v>44523.487986111111</v>
      </c>
      <c r="G20096" s="408">
        <v>0</v>
      </c>
    </row>
    <row r="20097" spans="1:7" ht="15" x14ac:dyDescent="0.25">
      <c r="A20097" s="407" t="s">
        <v>31877</v>
      </c>
      <c r="B20097" s="407" t="s">
        <v>31878</v>
      </c>
      <c r="C20097" s="406"/>
      <c r="D20097" s="408">
        <v>149</v>
      </c>
      <c r="E20097" s="408">
        <v>149</v>
      </c>
      <c r="F20097" s="409">
        <v>44516.589282407411</v>
      </c>
      <c r="G20097" s="408">
        <v>0</v>
      </c>
    </row>
    <row r="20098" spans="1:7" ht="15" x14ac:dyDescent="0.25">
      <c r="A20098" s="407" t="s">
        <v>39616</v>
      </c>
      <c r="B20098" s="407" t="s">
        <v>39617</v>
      </c>
      <c r="C20098" s="406"/>
      <c r="D20098" s="408">
        <v>114.271</v>
      </c>
      <c r="E20098" s="408">
        <v>114.271</v>
      </c>
      <c r="F20098" s="409">
        <v>43032.686145833337</v>
      </c>
      <c r="G20098" s="408">
        <v>0</v>
      </c>
    </row>
    <row r="20099" spans="1:7" ht="15" x14ac:dyDescent="0.25">
      <c r="A20099" s="407" t="s">
        <v>31879</v>
      </c>
      <c r="B20099" s="407" t="s">
        <v>31880</v>
      </c>
      <c r="C20099" s="408">
        <v>0</v>
      </c>
      <c r="D20099" s="408">
        <v>45.95</v>
      </c>
      <c r="E20099" s="408">
        <v>45.95</v>
      </c>
      <c r="F20099" s="406"/>
      <c r="G20099" s="408">
        <v>0</v>
      </c>
    </row>
    <row r="20100" spans="1:7" ht="15" x14ac:dyDescent="0.25">
      <c r="A20100" s="407" t="s">
        <v>31881</v>
      </c>
      <c r="B20100" s="407" t="s">
        <v>31882</v>
      </c>
      <c r="C20100" s="406"/>
      <c r="D20100" s="406"/>
      <c r="E20100" s="406"/>
      <c r="F20100" s="409">
        <v>44530.677905092591</v>
      </c>
      <c r="G20100" s="408">
        <v>0</v>
      </c>
    </row>
    <row r="20101" spans="1:7" ht="15" x14ac:dyDescent="0.25">
      <c r="A20101" s="407" t="s">
        <v>31883</v>
      </c>
      <c r="B20101" s="407" t="s">
        <v>31884</v>
      </c>
      <c r="C20101" s="408">
        <v>0</v>
      </c>
      <c r="D20101" s="408">
        <v>52.8</v>
      </c>
      <c r="E20101" s="408">
        <v>52.8</v>
      </c>
      <c r="F20101" s="406"/>
      <c r="G20101" s="408">
        <v>0</v>
      </c>
    </row>
    <row r="20102" spans="1:7" ht="15" x14ac:dyDescent="0.2">
      <c r="A20102" s="407" t="s">
        <v>31885</v>
      </c>
      <c r="B20102" s="407" t="s">
        <v>31886</v>
      </c>
      <c r="C20102" s="408">
        <v>0</v>
      </c>
      <c r="D20102" s="408">
        <v>320</v>
      </c>
      <c r="E20102" s="408">
        <v>320</v>
      </c>
      <c r="F20102" s="409">
        <v>43137.477326388886</v>
      </c>
      <c r="G20102" s="408">
        <v>0</v>
      </c>
    </row>
    <row r="20103" spans="1:7" ht="15" x14ac:dyDescent="0.2">
      <c r="A20103" s="407" t="s">
        <v>31887</v>
      </c>
      <c r="B20103" s="407" t="s">
        <v>31888</v>
      </c>
      <c r="C20103" s="408">
        <v>0</v>
      </c>
      <c r="D20103" s="408">
        <v>89.9</v>
      </c>
      <c r="E20103" s="408">
        <v>89.9</v>
      </c>
      <c r="F20103" s="409">
        <v>43453.677789351852</v>
      </c>
      <c r="G20103" s="408">
        <v>0</v>
      </c>
    </row>
    <row r="20104" spans="1:7" ht="15" x14ac:dyDescent="0.25">
      <c r="A20104" s="407" t="s">
        <v>39618</v>
      </c>
      <c r="B20104" s="407" t="s">
        <v>39619</v>
      </c>
      <c r="C20104" s="406"/>
      <c r="D20104" s="406"/>
      <c r="E20104" s="406"/>
      <c r="F20104" s="409">
        <v>45341.370509259257</v>
      </c>
      <c r="G20104" s="408">
        <v>0</v>
      </c>
    </row>
    <row r="20105" spans="1:7" ht="15" x14ac:dyDescent="0.2">
      <c r="A20105" s="407" t="s">
        <v>39620</v>
      </c>
      <c r="B20105" s="407" t="s">
        <v>39621</v>
      </c>
      <c r="C20105" s="408">
        <v>0</v>
      </c>
      <c r="D20105" s="408">
        <v>80.4375</v>
      </c>
      <c r="E20105" s="408">
        <v>80.4375</v>
      </c>
      <c r="F20105" s="409">
        <v>43032.686157407406</v>
      </c>
      <c r="G20105" s="408">
        <v>0</v>
      </c>
    </row>
    <row r="20106" spans="1:7" ht="15" x14ac:dyDescent="0.2">
      <c r="A20106" s="407" t="s">
        <v>39622</v>
      </c>
      <c r="B20106" s="407" t="s">
        <v>39623</v>
      </c>
      <c r="C20106" s="408">
        <v>0</v>
      </c>
      <c r="D20106" s="408">
        <v>72</v>
      </c>
      <c r="E20106" s="408">
        <v>72</v>
      </c>
      <c r="F20106" s="409">
        <v>43032.686168981483</v>
      </c>
      <c r="G20106" s="408">
        <v>0</v>
      </c>
    </row>
    <row r="20107" spans="1:7" ht="15" x14ac:dyDescent="0.2">
      <c r="A20107" s="407" t="s">
        <v>39624</v>
      </c>
      <c r="B20107" s="407" t="s">
        <v>39625</v>
      </c>
      <c r="C20107" s="408">
        <v>0</v>
      </c>
      <c r="D20107" s="408">
        <v>35</v>
      </c>
      <c r="E20107" s="408">
        <v>35</v>
      </c>
      <c r="F20107" s="409">
        <v>43032.686180555553</v>
      </c>
      <c r="G20107" s="408">
        <v>0</v>
      </c>
    </row>
    <row r="20108" spans="1:7" ht="15" x14ac:dyDescent="0.2">
      <c r="A20108" s="407" t="s">
        <v>39626</v>
      </c>
      <c r="B20108" s="407" t="s">
        <v>39627</v>
      </c>
      <c r="C20108" s="408">
        <v>0</v>
      </c>
      <c r="D20108" s="408">
        <v>4.9000000000000004</v>
      </c>
      <c r="E20108" s="408">
        <v>4.9000000000000004</v>
      </c>
      <c r="F20108" s="409">
        <v>43032.686192129629</v>
      </c>
      <c r="G20108" s="408">
        <v>0</v>
      </c>
    </row>
    <row r="20109" spans="1:7" ht="15" x14ac:dyDescent="0.2">
      <c r="A20109" s="407" t="s">
        <v>39628</v>
      </c>
      <c r="B20109" s="407" t="s">
        <v>39629</v>
      </c>
      <c r="C20109" s="408">
        <v>0</v>
      </c>
      <c r="D20109" s="408">
        <v>15</v>
      </c>
      <c r="E20109" s="408">
        <v>15</v>
      </c>
      <c r="F20109" s="409">
        <v>43032.686203703706</v>
      </c>
      <c r="G20109" s="408">
        <v>0</v>
      </c>
    </row>
    <row r="20110" spans="1:7" ht="15" x14ac:dyDescent="0.2">
      <c r="A20110" s="407" t="s">
        <v>39630</v>
      </c>
      <c r="B20110" s="407" t="s">
        <v>39631</v>
      </c>
      <c r="C20110" s="408">
        <v>0</v>
      </c>
      <c r="D20110" s="408">
        <v>19.8</v>
      </c>
      <c r="E20110" s="408">
        <v>19.8</v>
      </c>
      <c r="F20110" s="409">
        <v>43032.686215277776</v>
      </c>
      <c r="G20110" s="408">
        <v>0</v>
      </c>
    </row>
    <row r="20111" spans="1:7" ht="15" x14ac:dyDescent="0.2">
      <c r="A20111" s="407" t="s">
        <v>39632</v>
      </c>
      <c r="B20111" s="407" t="s">
        <v>39633</v>
      </c>
      <c r="C20111" s="408">
        <v>0</v>
      </c>
      <c r="D20111" s="408">
        <v>1.55</v>
      </c>
      <c r="E20111" s="408">
        <v>1.55</v>
      </c>
      <c r="F20111" s="409">
        <v>43032.686226851853</v>
      </c>
      <c r="G20111" s="408">
        <v>0</v>
      </c>
    </row>
    <row r="20112" spans="1:7" ht="15" x14ac:dyDescent="0.2">
      <c r="A20112" s="407" t="s">
        <v>39634</v>
      </c>
      <c r="B20112" s="407" t="s">
        <v>39635</v>
      </c>
      <c r="C20112" s="408">
        <v>0</v>
      </c>
      <c r="D20112" s="408">
        <v>2.7</v>
      </c>
      <c r="E20112" s="408">
        <v>2.7</v>
      </c>
      <c r="F20112" s="409">
        <v>43032.686238425929</v>
      </c>
      <c r="G20112" s="408">
        <v>0</v>
      </c>
    </row>
    <row r="20113" spans="1:7" ht="15" x14ac:dyDescent="0.2">
      <c r="A20113" s="407" t="s">
        <v>39636</v>
      </c>
      <c r="B20113" s="407" t="s">
        <v>31916</v>
      </c>
      <c r="C20113" s="408">
        <v>4837.5</v>
      </c>
      <c r="D20113" s="408">
        <v>7935.72</v>
      </c>
      <c r="E20113" s="408">
        <v>12773.22</v>
      </c>
      <c r="F20113" s="409">
        <v>44743.438402777778</v>
      </c>
      <c r="G20113" s="408">
        <v>0</v>
      </c>
    </row>
    <row r="20114" spans="1:7" ht="15" x14ac:dyDescent="0.2">
      <c r="A20114" s="407" t="s">
        <v>31889</v>
      </c>
      <c r="B20114" s="407" t="s">
        <v>31890</v>
      </c>
      <c r="C20114" s="408">
        <v>2794</v>
      </c>
      <c r="D20114" s="408">
        <v>7658.66</v>
      </c>
      <c r="E20114" s="408">
        <v>10452.66</v>
      </c>
      <c r="F20114" s="409">
        <v>45867.416817129626</v>
      </c>
      <c r="G20114" s="408">
        <v>0</v>
      </c>
    </row>
    <row r="20115" spans="1:7" ht="15" x14ac:dyDescent="0.2">
      <c r="A20115" s="407" t="s">
        <v>31891</v>
      </c>
      <c r="B20115" s="407" t="s">
        <v>31892</v>
      </c>
      <c r="C20115" s="408">
        <v>1396.5</v>
      </c>
      <c r="D20115" s="408">
        <v>3112.16</v>
      </c>
      <c r="E20115" s="408">
        <v>4517.16</v>
      </c>
      <c r="F20115" s="409">
        <v>44105.406608796293</v>
      </c>
      <c r="G20115" s="408">
        <v>0</v>
      </c>
    </row>
    <row r="20116" spans="1:7" ht="15" x14ac:dyDescent="0.2">
      <c r="A20116" s="407" t="s">
        <v>31893</v>
      </c>
      <c r="B20116" s="407" t="s">
        <v>31894</v>
      </c>
      <c r="C20116" s="408">
        <v>1209.8</v>
      </c>
      <c r="D20116" s="408">
        <v>2728.91</v>
      </c>
      <c r="E20116" s="408">
        <v>3938.71</v>
      </c>
      <c r="F20116" s="409">
        <v>44115.532881944448</v>
      </c>
      <c r="G20116" s="408">
        <v>0</v>
      </c>
    </row>
    <row r="20117" spans="1:7" ht="15" x14ac:dyDescent="0.25">
      <c r="A20117" s="407" t="s">
        <v>31895</v>
      </c>
      <c r="B20117" s="407" t="s">
        <v>31896</v>
      </c>
      <c r="C20117" s="406"/>
      <c r="D20117" s="406"/>
      <c r="E20117" s="406"/>
      <c r="F20117" s="409">
        <v>44115.532754629632</v>
      </c>
      <c r="G20117" s="408">
        <v>0</v>
      </c>
    </row>
    <row r="20118" spans="1:7" ht="15" x14ac:dyDescent="0.25">
      <c r="A20118" s="407" t="s">
        <v>31897</v>
      </c>
      <c r="B20118" s="407" t="s">
        <v>31898</v>
      </c>
      <c r="C20118" s="406"/>
      <c r="D20118" s="406"/>
      <c r="E20118" s="406"/>
      <c r="F20118" s="409">
        <v>44165.397187499999</v>
      </c>
      <c r="G20118" s="408">
        <v>0</v>
      </c>
    </row>
    <row r="20119" spans="1:7" ht="15" x14ac:dyDescent="0.2">
      <c r="A20119" s="407" t="s">
        <v>31899</v>
      </c>
      <c r="B20119" s="407" t="s">
        <v>31900</v>
      </c>
      <c r="C20119" s="408">
        <v>1704.8</v>
      </c>
      <c r="D20119" s="408">
        <v>4178.8500000000004</v>
      </c>
      <c r="E20119" s="408">
        <v>5883.65</v>
      </c>
      <c r="F20119" s="409">
        <v>44116.471967592595</v>
      </c>
      <c r="G20119" s="408">
        <v>0</v>
      </c>
    </row>
    <row r="20120" spans="1:7" ht="15" x14ac:dyDescent="0.25">
      <c r="A20120" s="407" t="s">
        <v>31901</v>
      </c>
      <c r="B20120" s="407" t="s">
        <v>31902</v>
      </c>
      <c r="C20120" s="406"/>
      <c r="D20120" s="406"/>
      <c r="E20120" s="406"/>
      <c r="F20120" s="409">
        <v>44116.472083333334</v>
      </c>
      <c r="G20120" s="408">
        <v>0</v>
      </c>
    </row>
    <row r="20121" spans="1:7" ht="15" x14ac:dyDescent="0.25">
      <c r="A20121" s="407" t="s">
        <v>31903</v>
      </c>
      <c r="B20121" s="407" t="s">
        <v>31904</v>
      </c>
      <c r="C20121" s="408">
        <v>1416.25</v>
      </c>
      <c r="D20121" s="408">
        <v>2307.3200000000002</v>
      </c>
      <c r="E20121" s="408">
        <v>3723.57</v>
      </c>
      <c r="F20121" s="406"/>
      <c r="G20121" s="408">
        <v>0</v>
      </c>
    </row>
    <row r="20122" spans="1:7" ht="15" x14ac:dyDescent="0.2">
      <c r="A20122" s="407" t="s">
        <v>31905</v>
      </c>
      <c r="B20122" s="407" t="s">
        <v>31906</v>
      </c>
      <c r="C20122" s="408">
        <v>1137.8</v>
      </c>
      <c r="D20122" s="408">
        <v>2167.6999999999998</v>
      </c>
      <c r="E20122" s="408">
        <v>3305.5</v>
      </c>
      <c r="F20122" s="409">
        <v>44117.677233796298</v>
      </c>
      <c r="G20122" s="408">
        <v>0</v>
      </c>
    </row>
    <row r="20123" spans="1:7" ht="15" x14ac:dyDescent="0.2">
      <c r="A20123" s="407" t="s">
        <v>31907</v>
      </c>
      <c r="B20123" s="407" t="s">
        <v>31908</v>
      </c>
      <c r="C20123" s="408">
        <v>340.08333333333337</v>
      </c>
      <c r="D20123" s="408">
        <v>591.92403887503133</v>
      </c>
      <c r="E20123" s="408">
        <v>960.92403887503144</v>
      </c>
      <c r="F20123" s="409">
        <v>43347.360173611109</v>
      </c>
      <c r="G20123" s="408">
        <v>0</v>
      </c>
    </row>
    <row r="20124" spans="1:7" ht="15" x14ac:dyDescent="0.2">
      <c r="A20124" s="407" t="s">
        <v>31909</v>
      </c>
      <c r="B20124" s="407" t="s">
        <v>31910</v>
      </c>
      <c r="C20124" s="408">
        <v>50</v>
      </c>
      <c r="D20124" s="408">
        <v>1200</v>
      </c>
      <c r="E20124" s="408">
        <v>1250</v>
      </c>
      <c r="F20124" s="409">
        <v>43537.466956018521</v>
      </c>
      <c r="G20124" s="408">
        <v>0</v>
      </c>
    </row>
    <row r="20125" spans="1:7" ht="15" x14ac:dyDescent="0.25">
      <c r="A20125" s="407" t="s">
        <v>39637</v>
      </c>
      <c r="B20125" s="407" t="s">
        <v>39638</v>
      </c>
      <c r="C20125" s="406"/>
      <c r="D20125" s="408">
        <v>1200</v>
      </c>
      <c r="E20125" s="408">
        <v>1200</v>
      </c>
      <c r="F20125" s="409">
        <v>43787.510266203702</v>
      </c>
      <c r="G20125" s="408">
        <v>0</v>
      </c>
    </row>
    <row r="20126" spans="1:7" ht="15" x14ac:dyDescent="0.25">
      <c r="A20126" s="407" t="s">
        <v>31911</v>
      </c>
      <c r="B20126" s="407" t="s">
        <v>31912</v>
      </c>
      <c r="C20126" s="406"/>
      <c r="D20126" s="406"/>
      <c r="E20126" s="406"/>
      <c r="F20126" s="409">
        <v>43482.645150462966</v>
      </c>
      <c r="G20126" s="408">
        <v>0</v>
      </c>
    </row>
    <row r="20127" spans="1:7" ht="15" x14ac:dyDescent="0.25">
      <c r="A20127" s="407" t="s">
        <v>39639</v>
      </c>
      <c r="B20127" s="407" t="s">
        <v>39640</v>
      </c>
      <c r="C20127" s="406"/>
      <c r="D20127" s="406"/>
      <c r="E20127" s="406"/>
      <c r="F20127" s="409">
        <v>44043.35664351852</v>
      </c>
      <c r="G20127" s="408">
        <v>0</v>
      </c>
    </row>
    <row r="20128" spans="1:7" ht="15" x14ac:dyDescent="0.25">
      <c r="A20128" s="407" t="s">
        <v>31913</v>
      </c>
      <c r="B20128" s="407" t="s">
        <v>31914</v>
      </c>
      <c r="C20128" s="406"/>
      <c r="D20128" s="406"/>
      <c r="E20128" s="406"/>
      <c r="F20128" s="409">
        <v>43482.645277777781</v>
      </c>
      <c r="G20128" s="408">
        <v>0</v>
      </c>
    </row>
    <row r="20129" spans="1:7" ht="15" x14ac:dyDescent="0.2">
      <c r="A20129" s="407" t="s">
        <v>31915</v>
      </c>
      <c r="B20129" s="407" t="s">
        <v>31916</v>
      </c>
      <c r="C20129" s="408">
        <v>5009.5</v>
      </c>
      <c r="D20129" s="408">
        <v>9647.11</v>
      </c>
      <c r="E20129" s="408">
        <v>14656.61</v>
      </c>
      <c r="F20129" s="409">
        <v>45341.449791666666</v>
      </c>
      <c r="G20129" s="408">
        <v>0</v>
      </c>
    </row>
    <row r="20130" spans="1:7" ht="15" x14ac:dyDescent="0.25">
      <c r="A20130" s="407" t="s">
        <v>31917</v>
      </c>
      <c r="B20130" s="407" t="s">
        <v>31890</v>
      </c>
      <c r="C20130" s="406"/>
      <c r="D20130" s="406"/>
      <c r="E20130" s="406"/>
      <c r="F20130" s="409">
        <v>45341.449861111112</v>
      </c>
      <c r="G20130" s="408">
        <v>0</v>
      </c>
    </row>
    <row r="20131" spans="1:7" ht="15" x14ac:dyDescent="0.2">
      <c r="A20131" s="407" t="s">
        <v>31918</v>
      </c>
      <c r="B20131" s="407" t="s">
        <v>31919</v>
      </c>
      <c r="C20131" s="408">
        <v>6437</v>
      </c>
      <c r="D20131" s="408">
        <v>6217.68</v>
      </c>
      <c r="E20131" s="408">
        <v>12654.68</v>
      </c>
      <c r="F20131" s="409">
        <v>45216.642766203702</v>
      </c>
      <c r="G20131" s="408">
        <v>0</v>
      </c>
    </row>
    <row r="20132" spans="1:7" ht="15" x14ac:dyDescent="0.2">
      <c r="A20132" s="407" t="s">
        <v>31920</v>
      </c>
      <c r="B20132" s="407" t="s">
        <v>31892</v>
      </c>
      <c r="C20132" s="408">
        <v>1340.67</v>
      </c>
      <c r="D20132" s="408">
        <v>3221.98</v>
      </c>
      <c r="E20132" s="408">
        <v>4568.1499999999996</v>
      </c>
      <c r="F20132" s="409">
        <v>45341.449965277781</v>
      </c>
      <c r="G20132" s="408">
        <v>0</v>
      </c>
    </row>
    <row r="20133" spans="1:7" ht="15" x14ac:dyDescent="0.25">
      <c r="A20133" s="407" t="s">
        <v>31921</v>
      </c>
      <c r="B20133" s="407" t="s">
        <v>31894</v>
      </c>
      <c r="C20133" s="406"/>
      <c r="D20133" s="406"/>
      <c r="E20133" s="406"/>
      <c r="F20133" s="409">
        <v>45341.450023148151</v>
      </c>
      <c r="G20133" s="408">
        <v>0</v>
      </c>
    </row>
    <row r="20134" spans="1:7" ht="15" x14ac:dyDescent="0.25">
      <c r="A20134" s="407" t="s">
        <v>31922</v>
      </c>
      <c r="B20134" s="407" t="s">
        <v>31898</v>
      </c>
      <c r="C20134" s="406"/>
      <c r="D20134" s="406"/>
      <c r="E20134" s="406"/>
      <c r="F20134" s="409">
        <v>45341.450243055559</v>
      </c>
      <c r="G20134" s="408">
        <v>0</v>
      </c>
    </row>
    <row r="20135" spans="1:7" ht="15" x14ac:dyDescent="0.25">
      <c r="A20135" s="407" t="s">
        <v>31923</v>
      </c>
      <c r="B20135" s="407" t="s">
        <v>31900</v>
      </c>
      <c r="C20135" s="406"/>
      <c r="D20135" s="406"/>
      <c r="E20135" s="406"/>
      <c r="F20135" s="409">
        <v>45341.450358796297</v>
      </c>
      <c r="G20135" s="408">
        <v>0</v>
      </c>
    </row>
    <row r="20136" spans="1:7" ht="15" x14ac:dyDescent="0.25">
      <c r="A20136" s="407" t="s">
        <v>31924</v>
      </c>
      <c r="B20136" s="407" t="s">
        <v>31902</v>
      </c>
      <c r="C20136" s="406"/>
      <c r="D20136" s="406"/>
      <c r="E20136" s="406"/>
      <c r="F20136" s="409">
        <v>45341.450416666667</v>
      </c>
      <c r="G20136" s="408">
        <v>0</v>
      </c>
    </row>
    <row r="20137" spans="1:7" ht="15" x14ac:dyDescent="0.2">
      <c r="A20137" s="407" t="s">
        <v>31925</v>
      </c>
      <c r="B20137" s="407" t="s">
        <v>31904</v>
      </c>
      <c r="C20137" s="408">
        <v>1106.42</v>
      </c>
      <c r="D20137" s="408">
        <v>2306.29</v>
      </c>
      <c r="E20137" s="408">
        <v>3412.71</v>
      </c>
      <c r="F20137" s="409">
        <v>45341.450462962966</v>
      </c>
      <c r="G20137" s="408">
        <v>0</v>
      </c>
    </row>
    <row r="20138" spans="1:7" ht="15" x14ac:dyDescent="0.25">
      <c r="A20138" s="407" t="s">
        <v>31926</v>
      </c>
      <c r="B20138" s="407" t="s">
        <v>31927</v>
      </c>
      <c r="C20138" s="406"/>
      <c r="D20138" s="406"/>
      <c r="E20138" s="406"/>
      <c r="F20138" s="409">
        <v>45341.450543981482</v>
      </c>
      <c r="G20138" s="408">
        <v>0</v>
      </c>
    </row>
    <row r="20139" spans="1:7" ht="15" x14ac:dyDescent="0.25">
      <c r="A20139" s="407" t="s">
        <v>31928</v>
      </c>
      <c r="B20139" s="407" t="s">
        <v>31906</v>
      </c>
      <c r="C20139" s="406"/>
      <c r="D20139" s="406"/>
      <c r="E20139" s="406"/>
      <c r="F20139" s="409">
        <v>45341.450983796298</v>
      </c>
      <c r="G20139" s="408">
        <v>0</v>
      </c>
    </row>
    <row r="20140" spans="1:7" ht="15" x14ac:dyDescent="0.2">
      <c r="A20140" s="407" t="s">
        <v>39641</v>
      </c>
      <c r="B20140" s="407" t="s">
        <v>39642</v>
      </c>
      <c r="C20140" s="408">
        <v>0</v>
      </c>
      <c r="D20140" s="408">
        <v>1.9</v>
      </c>
      <c r="E20140" s="408">
        <v>1.9</v>
      </c>
      <c r="F20140" s="409">
        <v>43017.488865740743</v>
      </c>
      <c r="G20140" s="408">
        <v>0</v>
      </c>
    </row>
    <row r="20141" spans="1:7" ht="15" x14ac:dyDescent="0.2">
      <c r="A20141" s="407" t="s">
        <v>39643</v>
      </c>
      <c r="B20141" s="407" t="s">
        <v>39644</v>
      </c>
      <c r="C20141" s="408">
        <v>0</v>
      </c>
      <c r="D20141" s="408">
        <v>3.9</v>
      </c>
      <c r="E20141" s="408">
        <v>3.9</v>
      </c>
      <c r="F20141" s="409">
        <v>43042.34270833333</v>
      </c>
      <c r="G20141" s="408">
        <v>0</v>
      </c>
    </row>
    <row r="20142" spans="1:7" ht="15" x14ac:dyDescent="0.2">
      <c r="A20142" s="407" t="s">
        <v>31929</v>
      </c>
      <c r="B20142" s="407" t="s">
        <v>31930</v>
      </c>
      <c r="C20142" s="408">
        <v>0</v>
      </c>
      <c r="D20142" s="408">
        <v>0</v>
      </c>
      <c r="E20142" s="408">
        <v>0</v>
      </c>
      <c r="F20142" s="409">
        <v>45349.554328703707</v>
      </c>
      <c r="G20142" s="408">
        <v>4</v>
      </c>
    </row>
    <row r="20143" spans="1:7" ht="15" x14ac:dyDescent="0.25">
      <c r="A20143" s="407" t="s">
        <v>31931</v>
      </c>
      <c r="B20143" s="407" t="s">
        <v>31932</v>
      </c>
      <c r="C20143" s="406"/>
      <c r="D20143" s="406"/>
      <c r="E20143" s="406"/>
      <c r="F20143" s="409">
        <v>43985.471828703703</v>
      </c>
      <c r="G20143" s="408">
        <v>0</v>
      </c>
    </row>
    <row r="20144" spans="1:7" ht="15" x14ac:dyDescent="0.2">
      <c r="A20144" s="407" t="s">
        <v>39645</v>
      </c>
      <c r="B20144" s="407" t="s">
        <v>39646</v>
      </c>
      <c r="C20144" s="408">
        <v>0</v>
      </c>
      <c r="D20144" s="408">
        <v>20.518487080695174</v>
      </c>
      <c r="E20144" s="408">
        <v>20.518487080695174</v>
      </c>
      <c r="F20144" s="409">
        <v>45341.420752314814</v>
      </c>
      <c r="G20144" s="408">
        <v>0</v>
      </c>
    </row>
    <row r="20145" spans="1:7" ht="15" x14ac:dyDescent="0.25">
      <c r="A20145" s="407" t="s">
        <v>39647</v>
      </c>
      <c r="B20145" s="407" t="s">
        <v>39648</v>
      </c>
      <c r="C20145" s="406"/>
      <c r="D20145" s="406"/>
      <c r="E20145" s="406"/>
      <c r="F20145" s="409">
        <v>45341.420810185184</v>
      </c>
      <c r="G20145" s="408">
        <v>0</v>
      </c>
    </row>
    <row r="20146" spans="1:7" ht="15" x14ac:dyDescent="0.2">
      <c r="A20146" s="407" t="s">
        <v>39649</v>
      </c>
      <c r="B20146" s="407" t="s">
        <v>39650</v>
      </c>
      <c r="C20146" s="408">
        <v>0</v>
      </c>
      <c r="D20146" s="408">
        <v>16.373894156248223</v>
      </c>
      <c r="E20146" s="408">
        <v>16.373894156248223</v>
      </c>
      <c r="F20146" s="409">
        <v>45341.420891203707</v>
      </c>
      <c r="G20146" s="408">
        <v>0</v>
      </c>
    </row>
    <row r="20147" spans="1:7" ht="15" x14ac:dyDescent="0.2">
      <c r="A20147" s="407" t="s">
        <v>39651</v>
      </c>
      <c r="B20147" s="407" t="s">
        <v>39652</v>
      </c>
      <c r="C20147" s="408">
        <v>0</v>
      </c>
      <c r="D20147" s="408">
        <v>0</v>
      </c>
      <c r="E20147" s="408">
        <v>0</v>
      </c>
      <c r="F20147" s="409">
        <v>45341.420925925922</v>
      </c>
      <c r="G20147" s="408">
        <v>0</v>
      </c>
    </row>
    <row r="20148" spans="1:7" ht="15" x14ac:dyDescent="0.2">
      <c r="A20148" s="407" t="s">
        <v>39653</v>
      </c>
      <c r="B20148" s="407" t="s">
        <v>39654</v>
      </c>
      <c r="C20148" s="408">
        <v>0</v>
      </c>
      <c r="D20148" s="408">
        <v>0</v>
      </c>
      <c r="E20148" s="408">
        <v>0</v>
      </c>
      <c r="F20148" s="409">
        <v>45341.420983796299</v>
      </c>
      <c r="G20148" s="408">
        <v>0</v>
      </c>
    </row>
    <row r="20149" spans="1:7" ht="15" x14ac:dyDescent="0.25">
      <c r="A20149" s="407" t="s">
        <v>39655</v>
      </c>
      <c r="B20149" s="407" t="s">
        <v>727</v>
      </c>
      <c r="C20149" s="406"/>
      <c r="D20149" s="406"/>
      <c r="E20149" s="406"/>
      <c r="F20149" s="409">
        <v>45341.422858796293</v>
      </c>
      <c r="G20149" s="408">
        <v>0</v>
      </c>
    </row>
    <row r="20150" spans="1:7" ht="15" x14ac:dyDescent="0.25">
      <c r="A20150" s="407" t="s">
        <v>33494</v>
      </c>
      <c r="B20150" s="407" t="s">
        <v>33494</v>
      </c>
      <c r="C20150" s="406"/>
      <c r="D20150" s="408">
        <v>8.5</v>
      </c>
      <c r="E20150" s="406"/>
      <c r="F20150" s="409">
        <v>45397.469641203701</v>
      </c>
      <c r="G20150" s="408">
        <v>0</v>
      </c>
    </row>
    <row r="20151" spans="1:7" ht="15" x14ac:dyDescent="0.25">
      <c r="A20151" s="407" t="s">
        <v>33462</v>
      </c>
      <c r="B20151" s="407" t="s">
        <v>33463</v>
      </c>
      <c r="C20151" s="406"/>
      <c r="D20151" s="408">
        <v>100</v>
      </c>
      <c r="E20151" s="408">
        <v>100</v>
      </c>
      <c r="F20151" s="409">
        <v>46050.410428240742</v>
      </c>
      <c r="G20151" s="408">
        <v>0</v>
      </c>
    </row>
    <row r="20152" spans="1:7" ht="15" x14ac:dyDescent="0.25">
      <c r="A20152" s="407" t="s">
        <v>33464</v>
      </c>
      <c r="B20152" s="407" t="s">
        <v>33465</v>
      </c>
      <c r="C20152" s="406"/>
      <c r="D20152" s="406"/>
      <c r="E20152" s="406"/>
      <c r="F20152" s="409">
        <v>45405.462858796294</v>
      </c>
      <c r="G20152" s="408">
        <v>0</v>
      </c>
    </row>
    <row r="20153" spans="1:7" ht="15" x14ac:dyDescent="0.25">
      <c r="A20153" s="407" t="s">
        <v>33466</v>
      </c>
      <c r="B20153" s="407" t="s">
        <v>33467</v>
      </c>
      <c r="C20153" s="406"/>
      <c r="D20153" s="406"/>
      <c r="E20153" s="406"/>
      <c r="F20153" s="409">
        <v>45405.463402777779</v>
      </c>
      <c r="G20153" s="408">
        <v>0</v>
      </c>
    </row>
    <row r="20154" spans="1:7" ht="15" x14ac:dyDescent="0.25">
      <c r="A20154" s="407" t="s">
        <v>33468</v>
      </c>
      <c r="B20154" s="407" t="s">
        <v>33469</v>
      </c>
      <c r="C20154" s="406"/>
      <c r="D20154" s="406"/>
      <c r="E20154" s="406"/>
      <c r="F20154" s="409">
        <v>45405.463912037034</v>
      </c>
      <c r="G20154" s="408">
        <v>0</v>
      </c>
    </row>
    <row r="20155" spans="1:7" ht="15" x14ac:dyDescent="0.25">
      <c r="A20155" s="407" t="s">
        <v>33470</v>
      </c>
      <c r="B20155" s="407" t="s">
        <v>33471</v>
      </c>
      <c r="C20155" s="406"/>
      <c r="D20155" s="406"/>
      <c r="E20155" s="406"/>
      <c r="F20155" s="409">
        <v>45405.464525462965</v>
      </c>
      <c r="G20155" s="408">
        <v>0</v>
      </c>
    </row>
    <row r="20156" spans="1:7" ht="15" x14ac:dyDescent="0.25">
      <c r="A20156" s="407" t="s">
        <v>33472</v>
      </c>
      <c r="B20156" s="407" t="s">
        <v>33473</v>
      </c>
      <c r="C20156" s="406"/>
      <c r="D20156" s="406"/>
      <c r="E20156" s="406"/>
      <c r="F20156" s="409">
        <v>45405.464999999997</v>
      </c>
      <c r="G20156" s="408">
        <v>0</v>
      </c>
    </row>
    <row r="20157" spans="1:7" ht="15" x14ac:dyDescent="0.25">
      <c r="A20157" s="407" t="s">
        <v>33474</v>
      </c>
      <c r="B20157" s="407" t="s">
        <v>33475</v>
      </c>
      <c r="C20157" s="406"/>
      <c r="D20157" s="406"/>
      <c r="E20157" s="406"/>
      <c r="F20157" s="409">
        <v>45405.465462962966</v>
      </c>
      <c r="G20157" s="408">
        <v>0</v>
      </c>
    </row>
    <row r="20158" spans="1:7" ht="15" x14ac:dyDescent="0.25">
      <c r="A20158" s="407" t="s">
        <v>33476</v>
      </c>
      <c r="B20158" s="407" t="s">
        <v>33477</v>
      </c>
      <c r="C20158" s="406"/>
      <c r="D20158" s="406"/>
      <c r="E20158" s="406"/>
      <c r="F20158" s="409">
        <v>45405.466006944444</v>
      </c>
      <c r="G20158" s="408">
        <v>0</v>
      </c>
    </row>
    <row r="20159" spans="1:7" ht="15" x14ac:dyDescent="0.25">
      <c r="A20159" s="407" t="s">
        <v>33478</v>
      </c>
      <c r="B20159" s="407" t="s">
        <v>33479</v>
      </c>
      <c r="C20159" s="406"/>
      <c r="D20159" s="406"/>
      <c r="E20159" s="406"/>
      <c r="F20159" s="409">
        <v>45405.466446759259</v>
      </c>
      <c r="G20159" s="408">
        <v>0</v>
      </c>
    </row>
    <row r="20160" spans="1:7" ht="15" x14ac:dyDescent="0.25">
      <c r="A20160" s="407" t="s">
        <v>33480</v>
      </c>
      <c r="B20160" s="407" t="s">
        <v>33481</v>
      </c>
      <c r="C20160" s="406"/>
      <c r="D20160" s="406"/>
      <c r="E20160" s="406"/>
      <c r="F20160" s="409">
        <v>45405.46702546296</v>
      </c>
      <c r="G20160" s="408">
        <v>0</v>
      </c>
    </row>
    <row r="20161" spans="1:7" ht="15" x14ac:dyDescent="0.25">
      <c r="A20161" s="407" t="s">
        <v>31933</v>
      </c>
      <c r="B20161" s="407" t="s">
        <v>31934</v>
      </c>
      <c r="C20161" s="406"/>
      <c r="D20161" s="406"/>
      <c r="E20161" s="406"/>
      <c r="F20161" s="409">
        <v>45071.358842592592</v>
      </c>
      <c r="G20161" s="408">
        <v>0</v>
      </c>
    </row>
    <row r="20162" spans="1:7" ht="15" x14ac:dyDescent="0.25">
      <c r="A20162" s="407" t="s">
        <v>31935</v>
      </c>
      <c r="B20162" s="407" t="s">
        <v>31936</v>
      </c>
      <c r="C20162" s="406"/>
      <c r="D20162" s="406"/>
      <c r="E20162" s="406"/>
      <c r="F20162" s="409">
        <v>45090.360636574071</v>
      </c>
      <c r="G20162" s="408">
        <v>0</v>
      </c>
    </row>
    <row r="20163" spans="1:7" ht="15" x14ac:dyDescent="0.25">
      <c r="A20163" s="407" t="s">
        <v>31937</v>
      </c>
      <c r="B20163" s="407" t="s">
        <v>31938</v>
      </c>
      <c r="C20163" s="406"/>
      <c r="D20163" s="406"/>
      <c r="E20163" s="406"/>
      <c r="F20163" s="409">
        <v>45096.28738425926</v>
      </c>
      <c r="G20163" s="408">
        <v>0</v>
      </c>
    </row>
    <row r="20164" spans="1:7" ht="15" x14ac:dyDescent="0.25">
      <c r="A20164" s="407" t="s">
        <v>31939</v>
      </c>
      <c r="B20164" s="407" t="s">
        <v>31940</v>
      </c>
      <c r="C20164" s="406"/>
      <c r="D20164" s="406"/>
      <c r="E20164" s="406"/>
      <c r="F20164" s="409">
        <v>45096.358067129629</v>
      </c>
      <c r="G20164" s="408">
        <v>0</v>
      </c>
    </row>
    <row r="20165" spans="1:7" ht="15" x14ac:dyDescent="0.25">
      <c r="A20165" s="407" t="s">
        <v>31941</v>
      </c>
      <c r="B20165" s="407" t="s">
        <v>31942</v>
      </c>
      <c r="C20165" s="406"/>
      <c r="D20165" s="406"/>
      <c r="E20165" s="406"/>
      <c r="F20165" s="409">
        <v>45096.527731481481</v>
      </c>
      <c r="G20165" s="408">
        <v>0</v>
      </c>
    </row>
    <row r="20166" spans="1:7" ht="15" x14ac:dyDescent="0.25">
      <c r="A20166" s="407" t="s">
        <v>31943</v>
      </c>
      <c r="B20166" s="407" t="s">
        <v>31944</v>
      </c>
      <c r="C20166" s="406"/>
      <c r="D20166" s="406"/>
      <c r="E20166" s="406"/>
      <c r="F20166" s="409">
        <v>45098.669421296298</v>
      </c>
      <c r="G20166" s="408">
        <v>0</v>
      </c>
    </row>
    <row r="20167" spans="1:7" ht="15" x14ac:dyDescent="0.25">
      <c r="A20167" s="407" t="s">
        <v>31945</v>
      </c>
      <c r="B20167" s="407" t="s">
        <v>31946</v>
      </c>
      <c r="C20167" s="406"/>
      <c r="D20167" s="406"/>
      <c r="E20167" s="406"/>
      <c r="F20167" s="409">
        <v>45098.710231481484</v>
      </c>
      <c r="G20167" s="408">
        <v>0</v>
      </c>
    </row>
    <row r="20168" spans="1:7" ht="15" x14ac:dyDescent="0.25">
      <c r="A20168" s="407" t="s">
        <v>31947</v>
      </c>
      <c r="B20168" s="407" t="s">
        <v>31948</v>
      </c>
      <c r="C20168" s="406"/>
      <c r="D20168" s="406"/>
      <c r="E20168" s="406"/>
      <c r="F20168" s="409">
        <v>45099.549687500003</v>
      </c>
      <c r="G20168" s="408">
        <v>0</v>
      </c>
    </row>
    <row r="20169" spans="1:7" ht="15" x14ac:dyDescent="0.25">
      <c r="A20169" s="407" t="s">
        <v>31949</v>
      </c>
      <c r="B20169" s="407" t="s">
        <v>31950</v>
      </c>
      <c r="C20169" s="406"/>
      <c r="D20169" s="406"/>
      <c r="E20169" s="406"/>
      <c r="F20169" s="409">
        <v>45099.552476851852</v>
      </c>
      <c r="G20169" s="408">
        <v>0</v>
      </c>
    </row>
    <row r="20170" spans="1:7" ht="15" x14ac:dyDescent="0.25">
      <c r="A20170" s="407" t="s">
        <v>31951</v>
      </c>
      <c r="B20170" s="407" t="s">
        <v>31952</v>
      </c>
      <c r="C20170" s="406"/>
      <c r="D20170" s="406"/>
      <c r="E20170" s="406"/>
      <c r="F20170" s="409">
        <v>45099.555289351854</v>
      </c>
      <c r="G20170" s="408">
        <v>0</v>
      </c>
    </row>
    <row r="20171" spans="1:7" ht="15" x14ac:dyDescent="0.25">
      <c r="A20171" s="407" t="s">
        <v>31953</v>
      </c>
      <c r="B20171" s="407" t="s">
        <v>31954</v>
      </c>
      <c r="C20171" s="406"/>
      <c r="D20171" s="406"/>
      <c r="E20171" s="406"/>
      <c r="F20171" s="409">
        <v>45089.659884259258</v>
      </c>
      <c r="G20171" s="408">
        <v>0</v>
      </c>
    </row>
    <row r="20172" spans="1:7" ht="15" x14ac:dyDescent="0.25">
      <c r="A20172" s="407" t="s">
        <v>31955</v>
      </c>
      <c r="B20172" s="407" t="s">
        <v>31956</v>
      </c>
      <c r="C20172" s="406"/>
      <c r="D20172" s="406"/>
      <c r="E20172" s="406"/>
      <c r="F20172" s="409">
        <v>45100.32372685185</v>
      </c>
      <c r="G20172" s="408">
        <v>0</v>
      </c>
    </row>
    <row r="20173" spans="1:7" ht="15" x14ac:dyDescent="0.25">
      <c r="A20173" s="407" t="s">
        <v>31957</v>
      </c>
      <c r="B20173" s="407" t="s">
        <v>31958</v>
      </c>
      <c r="C20173" s="406"/>
      <c r="D20173" s="406"/>
      <c r="E20173" s="406"/>
      <c r="F20173" s="409">
        <v>45089.659930555557</v>
      </c>
      <c r="G20173" s="408">
        <v>0</v>
      </c>
    </row>
    <row r="20174" spans="1:7" ht="15" x14ac:dyDescent="0.25">
      <c r="A20174" s="407" t="s">
        <v>31959</v>
      </c>
      <c r="B20174" s="407" t="s">
        <v>31960</v>
      </c>
      <c r="C20174" s="406"/>
      <c r="D20174" s="406"/>
      <c r="E20174" s="406"/>
      <c r="F20174" s="409">
        <v>45100.323842592596</v>
      </c>
      <c r="G20174" s="408">
        <v>0</v>
      </c>
    </row>
    <row r="20175" spans="1:7" ht="15" x14ac:dyDescent="0.25">
      <c r="A20175" s="407" t="s">
        <v>31961</v>
      </c>
      <c r="B20175" s="407" t="s">
        <v>31962</v>
      </c>
      <c r="C20175" s="406"/>
      <c r="D20175" s="406"/>
      <c r="E20175" s="406"/>
      <c r="F20175" s="409">
        <v>45100.323981481481</v>
      </c>
      <c r="G20175" s="408">
        <v>0</v>
      </c>
    </row>
    <row r="20176" spans="1:7" ht="15" x14ac:dyDescent="0.25">
      <c r="A20176" s="407" t="s">
        <v>31963</v>
      </c>
      <c r="B20176" s="407" t="s">
        <v>31964</v>
      </c>
      <c r="C20176" s="406"/>
      <c r="D20176" s="406"/>
      <c r="E20176" s="406"/>
      <c r="F20176" s="409">
        <v>45103.664444444446</v>
      </c>
      <c r="G20176" s="408">
        <v>0</v>
      </c>
    </row>
    <row r="20177" spans="1:7" ht="15" x14ac:dyDescent="0.25">
      <c r="A20177" s="407" t="s">
        <v>31965</v>
      </c>
      <c r="B20177" s="407" t="s">
        <v>31966</v>
      </c>
      <c r="C20177" s="406"/>
      <c r="D20177" s="406"/>
      <c r="E20177" s="406"/>
      <c r="F20177" s="409">
        <v>45089.65996527778</v>
      </c>
      <c r="G20177" s="408">
        <v>0</v>
      </c>
    </row>
    <row r="20178" spans="1:7" ht="15" x14ac:dyDescent="0.25">
      <c r="A20178" s="407" t="s">
        <v>31967</v>
      </c>
      <c r="B20178" s="407" t="s">
        <v>31968</v>
      </c>
      <c r="C20178" s="406"/>
      <c r="D20178" s="406"/>
      <c r="E20178" s="406"/>
      <c r="F20178" s="409">
        <v>45089.66</v>
      </c>
      <c r="G20178" s="408">
        <v>0</v>
      </c>
    </row>
    <row r="20179" spans="1:7" ht="15" x14ac:dyDescent="0.25">
      <c r="A20179" s="407" t="s">
        <v>31969</v>
      </c>
      <c r="B20179" s="407" t="s">
        <v>31970</v>
      </c>
      <c r="C20179" s="406"/>
      <c r="D20179" s="406"/>
      <c r="E20179" s="406"/>
      <c r="F20179" s="409">
        <v>45071.439513888887</v>
      </c>
      <c r="G20179" s="408">
        <v>0</v>
      </c>
    </row>
    <row r="20180" spans="1:7" ht="15" x14ac:dyDescent="0.25">
      <c r="A20180" s="407" t="s">
        <v>31971</v>
      </c>
      <c r="B20180" s="407" t="s">
        <v>31972</v>
      </c>
      <c r="C20180" s="406"/>
      <c r="D20180" s="406"/>
      <c r="E20180" s="406"/>
      <c r="F20180" s="409">
        <v>45103.604745370372</v>
      </c>
      <c r="G20180" s="408">
        <v>0</v>
      </c>
    </row>
    <row r="20181" spans="1:7" ht="15" x14ac:dyDescent="0.25">
      <c r="A20181" s="407" t="s">
        <v>31973</v>
      </c>
      <c r="B20181" s="407" t="s">
        <v>31974</v>
      </c>
      <c r="C20181" s="406"/>
      <c r="D20181" s="406"/>
      <c r="E20181" s="406"/>
      <c r="F20181" s="406"/>
      <c r="G20181" s="408">
        <v>0</v>
      </c>
    </row>
    <row r="20182" spans="1:7" ht="15" x14ac:dyDescent="0.25">
      <c r="A20182" s="407" t="s">
        <v>31975</v>
      </c>
      <c r="B20182" s="407" t="s">
        <v>31976</v>
      </c>
      <c r="C20182" s="406"/>
      <c r="D20182" s="406"/>
      <c r="E20182" s="406"/>
      <c r="F20182" s="409">
        <v>45071.445451388892</v>
      </c>
      <c r="G20182" s="408">
        <v>0</v>
      </c>
    </row>
    <row r="20183" spans="1:7" ht="15" x14ac:dyDescent="0.25">
      <c r="A20183" s="407" t="s">
        <v>31977</v>
      </c>
      <c r="B20183" s="407" t="s">
        <v>31978</v>
      </c>
      <c r="C20183" s="406"/>
      <c r="D20183" s="406"/>
      <c r="E20183" s="406"/>
      <c r="F20183" s="409">
        <v>45093.402187500003</v>
      </c>
      <c r="G20183" s="408">
        <v>0</v>
      </c>
    </row>
    <row r="20184" spans="1:7" ht="15" x14ac:dyDescent="0.25">
      <c r="A20184" s="407" t="s">
        <v>31979</v>
      </c>
      <c r="B20184" s="407" t="s">
        <v>31980</v>
      </c>
      <c r="C20184" s="406"/>
      <c r="D20184" s="406"/>
      <c r="E20184" s="406"/>
      <c r="F20184" s="409">
        <v>45093.441493055558</v>
      </c>
      <c r="G20184" s="408">
        <v>0</v>
      </c>
    </row>
    <row r="20185" spans="1:7" ht="15" x14ac:dyDescent="0.25">
      <c r="A20185" s="407" t="s">
        <v>31981</v>
      </c>
      <c r="B20185" s="407" t="s">
        <v>31982</v>
      </c>
      <c r="C20185" s="406"/>
      <c r="D20185" s="406"/>
      <c r="E20185" s="406"/>
      <c r="F20185" s="409">
        <v>45093.473877314813</v>
      </c>
      <c r="G20185" s="408">
        <v>0</v>
      </c>
    </row>
    <row r="20186" spans="1:7" ht="15" x14ac:dyDescent="0.25">
      <c r="A20186" s="407" t="s">
        <v>31983</v>
      </c>
      <c r="B20186" s="407" t="s">
        <v>31984</v>
      </c>
      <c r="C20186" s="406"/>
      <c r="D20186" s="406"/>
      <c r="E20186" s="406"/>
      <c r="F20186" s="409">
        <v>45093.502141203702</v>
      </c>
      <c r="G20186" s="408">
        <v>0</v>
      </c>
    </row>
    <row r="20187" spans="1:7" ht="15" x14ac:dyDescent="0.2">
      <c r="A20187" s="407" t="s">
        <v>31985</v>
      </c>
      <c r="B20187" s="407" t="s">
        <v>33482</v>
      </c>
      <c r="C20187" s="408">
        <v>48.08</v>
      </c>
      <c r="D20187" s="408">
        <v>185.14</v>
      </c>
      <c r="E20187" s="408">
        <v>233.22</v>
      </c>
      <c r="F20187" s="409">
        <v>45329.479444444441</v>
      </c>
      <c r="G20187" s="408">
        <v>0</v>
      </c>
    </row>
    <row r="20188" spans="1:7" ht="15" x14ac:dyDescent="0.2">
      <c r="A20188" s="407" t="s">
        <v>31986</v>
      </c>
      <c r="B20188" s="407" t="s">
        <v>33483</v>
      </c>
      <c r="C20188" s="408">
        <v>27.75</v>
      </c>
      <c r="D20188" s="408">
        <v>54.31</v>
      </c>
      <c r="E20188" s="408">
        <v>82.06</v>
      </c>
      <c r="F20188" s="409">
        <v>45329.481134259258</v>
      </c>
      <c r="G20188" s="408">
        <v>0</v>
      </c>
    </row>
    <row r="20189" spans="1:7" ht="15" x14ac:dyDescent="0.2">
      <c r="A20189" s="407" t="s">
        <v>31987</v>
      </c>
      <c r="B20189" s="407" t="s">
        <v>33484</v>
      </c>
      <c r="C20189" s="408">
        <v>12.33</v>
      </c>
      <c r="D20189" s="408">
        <v>32.04</v>
      </c>
      <c r="E20189" s="408">
        <v>44.37</v>
      </c>
      <c r="F20189" s="409">
        <v>45329.480219907404</v>
      </c>
      <c r="G20189" s="408">
        <v>0</v>
      </c>
    </row>
    <row r="20190" spans="1:7" ht="15" x14ac:dyDescent="0.25">
      <c r="A20190" s="407" t="s">
        <v>31988</v>
      </c>
      <c r="B20190" s="407" t="s">
        <v>31989</v>
      </c>
      <c r="C20190" s="406"/>
      <c r="D20190" s="406"/>
      <c r="E20190" s="406"/>
      <c r="F20190" s="409">
        <v>45071.439849537041</v>
      </c>
      <c r="G20190" s="408">
        <v>0</v>
      </c>
    </row>
    <row r="20191" spans="1:7" ht="15" x14ac:dyDescent="0.25">
      <c r="A20191" s="407" t="s">
        <v>31990</v>
      </c>
      <c r="B20191" s="407" t="s">
        <v>31991</v>
      </c>
      <c r="C20191" s="406"/>
      <c r="D20191" s="406"/>
      <c r="E20191" s="406"/>
      <c r="F20191" s="409">
        <v>45084.373171296298</v>
      </c>
      <c r="G20191" s="408">
        <v>0</v>
      </c>
    </row>
    <row r="20192" spans="1:7" ht="15" x14ac:dyDescent="0.25">
      <c r="A20192" s="407" t="s">
        <v>31992</v>
      </c>
      <c r="B20192" s="407" t="s">
        <v>31993</v>
      </c>
      <c r="C20192" s="406"/>
      <c r="D20192" s="406"/>
      <c r="E20192" s="406"/>
      <c r="F20192" s="409">
        <v>45084.455729166664</v>
      </c>
      <c r="G20192" s="408">
        <v>0</v>
      </c>
    </row>
    <row r="20193" spans="1:7" ht="15" x14ac:dyDescent="0.25">
      <c r="A20193" s="407" t="s">
        <v>31994</v>
      </c>
      <c r="B20193" s="407" t="s">
        <v>31995</v>
      </c>
      <c r="C20193" s="406"/>
      <c r="D20193" s="406"/>
      <c r="E20193" s="406"/>
      <c r="F20193" s="409">
        <v>45084.578657407408</v>
      </c>
      <c r="G20193" s="408">
        <v>0</v>
      </c>
    </row>
    <row r="20194" spans="1:7" ht="15" x14ac:dyDescent="0.25">
      <c r="A20194" s="407" t="s">
        <v>31996</v>
      </c>
      <c r="B20194" s="407" t="s">
        <v>31997</v>
      </c>
      <c r="C20194" s="406"/>
      <c r="D20194" s="406"/>
      <c r="E20194" s="406"/>
      <c r="F20194" s="409">
        <v>45084.598530092589</v>
      </c>
      <c r="G20194" s="408">
        <v>0</v>
      </c>
    </row>
    <row r="20195" spans="1:7" ht="15" x14ac:dyDescent="0.25">
      <c r="A20195" s="407" t="s">
        <v>31998</v>
      </c>
      <c r="B20195" s="407" t="s">
        <v>31999</v>
      </c>
      <c r="C20195" s="406"/>
      <c r="D20195" s="406"/>
      <c r="E20195" s="406"/>
      <c r="F20195" s="409">
        <v>45084.627557870372</v>
      </c>
      <c r="G20195" s="408">
        <v>0</v>
      </c>
    </row>
    <row r="20196" spans="1:7" ht="15" x14ac:dyDescent="0.25">
      <c r="A20196" s="407" t="s">
        <v>32000</v>
      </c>
      <c r="B20196" s="407" t="s">
        <v>32001</v>
      </c>
      <c r="C20196" s="406"/>
      <c r="D20196" s="406"/>
      <c r="E20196" s="406"/>
      <c r="F20196" s="409">
        <v>45084.659861111111</v>
      </c>
      <c r="G20196" s="408">
        <v>0</v>
      </c>
    </row>
    <row r="20197" spans="1:7" ht="15" x14ac:dyDescent="0.25">
      <c r="A20197" s="407" t="s">
        <v>32002</v>
      </c>
      <c r="B20197" s="407" t="s">
        <v>32003</v>
      </c>
      <c r="C20197" s="406"/>
      <c r="D20197" s="406"/>
      <c r="E20197" s="406"/>
      <c r="F20197" s="409">
        <v>45089.393287037034</v>
      </c>
      <c r="G20197" s="408">
        <v>0</v>
      </c>
    </row>
    <row r="20198" spans="1:7" ht="15" x14ac:dyDescent="0.25">
      <c r="A20198" s="407" t="s">
        <v>32004</v>
      </c>
      <c r="B20198" s="407" t="s">
        <v>32005</v>
      </c>
      <c r="C20198" s="406"/>
      <c r="D20198" s="406"/>
      <c r="E20198" s="406"/>
      <c r="F20198" s="409">
        <v>45089.422766203701</v>
      </c>
      <c r="G20198" s="408">
        <v>0</v>
      </c>
    </row>
    <row r="20199" spans="1:7" ht="15" x14ac:dyDescent="0.25">
      <c r="A20199" s="407" t="s">
        <v>32006</v>
      </c>
      <c r="B20199" s="407" t="s">
        <v>32007</v>
      </c>
      <c r="C20199" s="406"/>
      <c r="D20199" s="406"/>
      <c r="E20199" s="406"/>
      <c r="F20199" s="409">
        <v>45089.464479166665</v>
      </c>
      <c r="G20199" s="408">
        <v>0</v>
      </c>
    </row>
    <row r="20200" spans="1:7" ht="15" x14ac:dyDescent="0.25">
      <c r="A20200" s="407" t="s">
        <v>32008</v>
      </c>
      <c r="B20200" s="407" t="s">
        <v>32009</v>
      </c>
      <c r="C20200" s="406"/>
      <c r="D20200" s="406"/>
      <c r="E20200" s="406"/>
      <c r="F20200" s="409">
        <v>45093.399016203701</v>
      </c>
      <c r="G20200" s="408">
        <v>0</v>
      </c>
    </row>
    <row r="20201" spans="1:7" ht="15" x14ac:dyDescent="0.25">
      <c r="A20201" s="407" t="s">
        <v>32010</v>
      </c>
      <c r="B20201" s="407" t="s">
        <v>32011</v>
      </c>
      <c r="C20201" s="406"/>
      <c r="D20201" s="406"/>
      <c r="E20201" s="406"/>
      <c r="F20201" s="409">
        <v>45100.337314814817</v>
      </c>
      <c r="G20201" s="408">
        <v>0</v>
      </c>
    </row>
    <row r="20202" spans="1:7" ht="15" x14ac:dyDescent="0.25">
      <c r="A20202" s="407" t="s">
        <v>32012</v>
      </c>
      <c r="B20202" s="407" t="s">
        <v>32013</v>
      </c>
      <c r="C20202" s="406"/>
      <c r="D20202" s="406"/>
      <c r="E20202" s="406"/>
      <c r="F20202" s="409">
        <v>45100.338287037041</v>
      </c>
      <c r="G20202" s="408">
        <v>0</v>
      </c>
    </row>
    <row r="20203" spans="1:7" ht="15" x14ac:dyDescent="0.25">
      <c r="A20203" s="407" t="s">
        <v>32014</v>
      </c>
      <c r="B20203" s="407" t="s">
        <v>32015</v>
      </c>
      <c r="C20203" s="406"/>
      <c r="D20203" s="406"/>
      <c r="E20203" s="406"/>
      <c r="F20203" s="409">
        <v>45100.338379629633</v>
      </c>
      <c r="G20203" s="408">
        <v>0</v>
      </c>
    </row>
    <row r="20204" spans="1:7" ht="15" x14ac:dyDescent="0.25">
      <c r="A20204" s="407" t="s">
        <v>32016</v>
      </c>
      <c r="B20204" s="407" t="s">
        <v>32017</v>
      </c>
      <c r="C20204" s="406"/>
      <c r="D20204" s="406"/>
      <c r="E20204" s="406"/>
      <c r="F20204" s="409">
        <v>45100.338460648149</v>
      </c>
      <c r="G20204" s="408">
        <v>0</v>
      </c>
    </row>
    <row r="20205" spans="1:7" ht="15" x14ac:dyDescent="0.25">
      <c r="A20205" s="407" t="s">
        <v>32018</v>
      </c>
      <c r="B20205" s="407" t="s">
        <v>32019</v>
      </c>
      <c r="C20205" s="406"/>
      <c r="D20205" s="406"/>
      <c r="E20205" s="406"/>
      <c r="F20205" s="409">
        <v>45100.338553240741</v>
      </c>
      <c r="G20205" s="408">
        <v>0</v>
      </c>
    </row>
    <row r="20206" spans="1:7" ht="15" x14ac:dyDescent="0.25">
      <c r="A20206" s="407" t="s">
        <v>32020</v>
      </c>
      <c r="B20206" s="407" t="s">
        <v>32021</v>
      </c>
      <c r="C20206" s="406"/>
      <c r="D20206" s="406"/>
      <c r="E20206" s="406"/>
      <c r="F20206" s="409">
        <v>45093.401875000003</v>
      </c>
      <c r="G20206" s="408">
        <v>0</v>
      </c>
    </row>
    <row r="20207" spans="1:7" ht="15" x14ac:dyDescent="0.25">
      <c r="A20207" s="407" t="s">
        <v>32022</v>
      </c>
      <c r="B20207" s="407" t="s">
        <v>32023</v>
      </c>
      <c r="C20207" s="406"/>
      <c r="D20207" s="406"/>
      <c r="E20207" s="406"/>
      <c r="F20207" s="409">
        <v>45093.441319444442</v>
      </c>
      <c r="G20207" s="408">
        <v>0</v>
      </c>
    </row>
    <row r="20208" spans="1:7" ht="15" x14ac:dyDescent="0.25">
      <c r="A20208" s="407" t="s">
        <v>32024</v>
      </c>
      <c r="B20208" s="407" t="s">
        <v>32025</v>
      </c>
      <c r="C20208" s="406"/>
      <c r="D20208" s="406"/>
      <c r="E20208" s="406"/>
      <c r="F20208" s="409">
        <v>45093.473726851851</v>
      </c>
      <c r="G20208" s="408">
        <v>0</v>
      </c>
    </row>
    <row r="20209" spans="1:7" ht="15" x14ac:dyDescent="0.25">
      <c r="A20209" s="407" t="s">
        <v>32026</v>
      </c>
      <c r="B20209" s="407" t="s">
        <v>32027</v>
      </c>
      <c r="C20209" s="406"/>
      <c r="D20209" s="406"/>
      <c r="E20209" s="406"/>
      <c r="F20209" s="409">
        <v>45093.501828703702</v>
      </c>
      <c r="G20209" s="408">
        <v>0</v>
      </c>
    </row>
    <row r="20210" spans="1:7" ht="15" x14ac:dyDescent="0.25">
      <c r="A20210" s="407" t="s">
        <v>32028</v>
      </c>
      <c r="B20210" s="407" t="s">
        <v>32029</v>
      </c>
      <c r="C20210" s="406"/>
      <c r="D20210" s="406"/>
      <c r="E20210" s="406"/>
      <c r="F20210" s="409">
        <v>45098.444131944445</v>
      </c>
      <c r="G20210" s="408">
        <v>0</v>
      </c>
    </row>
    <row r="20211" spans="1:7" ht="15" x14ac:dyDescent="0.25">
      <c r="A20211" s="407" t="s">
        <v>32030</v>
      </c>
      <c r="B20211" s="407" t="s">
        <v>32031</v>
      </c>
      <c r="C20211" s="406"/>
      <c r="D20211" s="406"/>
      <c r="E20211" s="406"/>
      <c r="F20211" s="409">
        <v>45089.65960648148</v>
      </c>
      <c r="G20211" s="408">
        <v>0</v>
      </c>
    </row>
    <row r="20212" spans="1:7" ht="15" x14ac:dyDescent="0.25">
      <c r="A20212" s="407" t="s">
        <v>32032</v>
      </c>
      <c r="B20212" s="407" t="s">
        <v>32033</v>
      </c>
      <c r="C20212" s="406"/>
      <c r="D20212" s="406"/>
      <c r="E20212" s="406"/>
      <c r="F20212" s="409">
        <v>45098.472743055558</v>
      </c>
      <c r="G20212" s="408">
        <v>0</v>
      </c>
    </row>
    <row r="20213" spans="1:7" ht="15" x14ac:dyDescent="0.2">
      <c r="A20213" s="407" t="s">
        <v>32034</v>
      </c>
      <c r="B20213" s="407" t="s">
        <v>32035</v>
      </c>
      <c r="C20213" s="408">
        <v>0</v>
      </c>
      <c r="D20213" s="408">
        <v>67.19</v>
      </c>
      <c r="E20213" s="408">
        <v>67.19</v>
      </c>
      <c r="F20213" s="409">
        <v>45089.659016203703</v>
      </c>
      <c r="G20213" s="408">
        <v>0</v>
      </c>
    </row>
    <row r="20214" spans="1:7" ht="15" x14ac:dyDescent="0.2">
      <c r="A20214" s="407" t="s">
        <v>32036</v>
      </c>
      <c r="B20214" s="407" t="s">
        <v>32037</v>
      </c>
      <c r="C20214" s="408">
        <v>0</v>
      </c>
      <c r="D20214" s="408">
        <v>81.96</v>
      </c>
      <c r="E20214" s="408">
        <v>81.96</v>
      </c>
      <c r="F20214" s="409">
        <v>45089.659421296295</v>
      </c>
      <c r="G20214" s="408">
        <v>0</v>
      </c>
    </row>
    <row r="20215" spans="1:7" ht="15" x14ac:dyDescent="0.2">
      <c r="A20215" s="407" t="s">
        <v>32038</v>
      </c>
      <c r="B20215" s="407" t="s">
        <v>32039</v>
      </c>
      <c r="C20215" s="408">
        <v>0</v>
      </c>
      <c r="D20215" s="408">
        <v>74</v>
      </c>
      <c r="E20215" s="408">
        <v>74</v>
      </c>
      <c r="F20215" s="409">
        <v>45089.659768518519</v>
      </c>
      <c r="G20215" s="408">
        <v>0</v>
      </c>
    </row>
    <row r="20216" spans="1:7" ht="15" x14ac:dyDescent="0.25">
      <c r="A20216" s="407" t="s">
        <v>32040</v>
      </c>
      <c r="B20216" s="407" t="s">
        <v>32041</v>
      </c>
      <c r="C20216" s="406"/>
      <c r="D20216" s="406"/>
      <c r="E20216" s="406"/>
      <c r="F20216" s="409">
        <v>45089.660451388889</v>
      </c>
      <c r="G20216" s="408">
        <v>0</v>
      </c>
    </row>
    <row r="20217" spans="1:7" ht="15" x14ac:dyDescent="0.2">
      <c r="A20217" s="407" t="s">
        <v>32042</v>
      </c>
      <c r="B20217" s="407" t="s">
        <v>33485</v>
      </c>
      <c r="C20217" s="408">
        <v>8</v>
      </c>
      <c r="D20217" s="408">
        <v>98.79</v>
      </c>
      <c r="E20217" s="408">
        <v>106.79</v>
      </c>
      <c r="F20217" s="409">
        <v>45329.479861111111</v>
      </c>
      <c r="G20217" s="408">
        <v>0</v>
      </c>
    </row>
    <row r="20218" spans="1:7" ht="15" x14ac:dyDescent="0.25">
      <c r="A20218" s="407" t="s">
        <v>32043</v>
      </c>
      <c r="B20218" s="407" t="s">
        <v>32044</v>
      </c>
      <c r="C20218" s="406"/>
      <c r="D20218" s="406"/>
      <c r="E20218" s="406"/>
      <c r="F20218" s="409">
        <v>45100.330358796295</v>
      </c>
      <c r="G20218" s="408">
        <v>0</v>
      </c>
    </row>
    <row r="20219" spans="1:7" ht="15" x14ac:dyDescent="0.25">
      <c r="A20219" s="407" t="s">
        <v>32045</v>
      </c>
      <c r="B20219" s="407" t="s">
        <v>32046</v>
      </c>
      <c r="C20219" s="406"/>
      <c r="D20219" s="406"/>
      <c r="E20219" s="406"/>
      <c r="F20219" s="409">
        <v>45100.33048611111</v>
      </c>
      <c r="G20219" s="408">
        <v>0</v>
      </c>
    </row>
    <row r="20220" spans="1:7" ht="15" x14ac:dyDescent="0.25">
      <c r="A20220" s="407" t="s">
        <v>32047</v>
      </c>
      <c r="B20220" s="407" t="s">
        <v>32048</v>
      </c>
      <c r="C20220" s="406"/>
      <c r="D20220" s="406"/>
      <c r="E20220" s="406"/>
      <c r="F20220" s="409">
        <v>45106.468298611115</v>
      </c>
      <c r="G20220" s="408">
        <v>0</v>
      </c>
    </row>
    <row r="20221" spans="1:7" ht="15" x14ac:dyDescent="0.25">
      <c r="A20221" s="407" t="s">
        <v>32049</v>
      </c>
      <c r="B20221" s="407" t="s">
        <v>32050</v>
      </c>
      <c r="C20221" s="406"/>
      <c r="D20221" s="406"/>
      <c r="E20221" s="406"/>
      <c r="F20221" s="409">
        <v>45100.330775462964</v>
      </c>
      <c r="G20221" s="408">
        <v>0</v>
      </c>
    </row>
    <row r="20222" spans="1:7" ht="15" x14ac:dyDescent="0.25">
      <c r="A20222" s="407" t="s">
        <v>32051</v>
      </c>
      <c r="B20222" s="407" t="s">
        <v>32052</v>
      </c>
      <c r="C20222" s="406"/>
      <c r="D20222" s="406"/>
      <c r="E20222" s="406"/>
      <c r="F20222" s="409">
        <v>45100.330833333333</v>
      </c>
      <c r="G20222" s="408">
        <v>0</v>
      </c>
    </row>
    <row r="20223" spans="1:7" ht="15" x14ac:dyDescent="0.25">
      <c r="A20223" s="407" t="s">
        <v>32053</v>
      </c>
      <c r="B20223" s="407" t="s">
        <v>32054</v>
      </c>
      <c r="C20223" s="406"/>
      <c r="D20223" s="406"/>
      <c r="E20223" s="406"/>
      <c r="F20223" s="409">
        <v>45100.330879629626</v>
      </c>
      <c r="G20223" s="408">
        <v>0</v>
      </c>
    </row>
    <row r="20224" spans="1:7" ht="15" x14ac:dyDescent="0.25">
      <c r="A20224" s="407" t="s">
        <v>32055</v>
      </c>
      <c r="B20224" s="407" t="s">
        <v>32056</v>
      </c>
      <c r="C20224" s="406"/>
      <c r="D20224" s="406"/>
      <c r="E20224" s="406"/>
      <c r="F20224" s="409">
        <v>45100.330925925926</v>
      </c>
      <c r="G20224" s="408">
        <v>0</v>
      </c>
    </row>
    <row r="20225" spans="1:7" ht="15" x14ac:dyDescent="0.2">
      <c r="A20225" s="407" t="s">
        <v>32057</v>
      </c>
      <c r="B20225" s="407" t="s">
        <v>32058</v>
      </c>
      <c r="C20225" s="408">
        <v>7781</v>
      </c>
      <c r="D20225" s="408">
        <v>14650.75</v>
      </c>
      <c r="E20225" s="408">
        <v>22431.75</v>
      </c>
      <c r="F20225" s="409">
        <v>45100.330995370372</v>
      </c>
      <c r="G20225" s="408">
        <v>0</v>
      </c>
    </row>
    <row r="20226" spans="1:7" ht="15" x14ac:dyDescent="0.25">
      <c r="A20226" s="407" t="s">
        <v>32059</v>
      </c>
      <c r="B20226" s="407" t="s">
        <v>32060</v>
      </c>
      <c r="C20226" s="406"/>
      <c r="D20226" s="406"/>
      <c r="E20226" s="406"/>
      <c r="F20226" s="409">
        <v>45100.331053240741</v>
      </c>
      <c r="G20226" s="408">
        <v>0</v>
      </c>
    </row>
    <row r="20227" spans="1:7" ht="15" x14ac:dyDescent="0.25">
      <c r="A20227" s="407" t="s">
        <v>32061</v>
      </c>
      <c r="B20227" s="407" t="s">
        <v>32062</v>
      </c>
      <c r="C20227" s="406"/>
      <c r="D20227" s="406"/>
      <c r="E20227" s="406"/>
      <c r="F20227" s="409">
        <v>45100.331145833334</v>
      </c>
      <c r="G20227" s="408">
        <v>0</v>
      </c>
    </row>
    <row r="20228" spans="1:7" ht="15" x14ac:dyDescent="0.25">
      <c r="A20228" s="407" t="s">
        <v>32063</v>
      </c>
      <c r="B20228" s="407" t="s">
        <v>32064</v>
      </c>
      <c r="C20228" s="406"/>
      <c r="D20228" s="406"/>
      <c r="E20228" s="406"/>
      <c r="F20228" s="409">
        <v>45100.331203703703</v>
      </c>
      <c r="G20228" s="408">
        <v>0</v>
      </c>
    </row>
    <row r="20229" spans="1:7" ht="15" x14ac:dyDescent="0.25">
      <c r="A20229" s="407" t="s">
        <v>32065</v>
      </c>
      <c r="B20229" s="407" t="s">
        <v>32066</v>
      </c>
      <c r="C20229" s="406"/>
      <c r="D20229" s="406"/>
      <c r="E20229" s="406"/>
      <c r="F20229" s="409">
        <v>45100.331631944442</v>
      </c>
      <c r="G20229" s="408">
        <v>0</v>
      </c>
    </row>
    <row r="20230" spans="1:7" ht="15" x14ac:dyDescent="0.2">
      <c r="A20230" s="407" t="s">
        <v>32067</v>
      </c>
      <c r="B20230" s="407" t="s">
        <v>32068</v>
      </c>
      <c r="C20230" s="408">
        <v>2314</v>
      </c>
      <c r="D20230" s="408">
        <v>4206.67</v>
      </c>
      <c r="E20230" s="408">
        <v>6520.67</v>
      </c>
      <c r="F20230" s="409">
        <v>45100.331932870373</v>
      </c>
      <c r="G20230" s="408">
        <v>0</v>
      </c>
    </row>
    <row r="20231" spans="1:7" ht="15" x14ac:dyDescent="0.25">
      <c r="A20231" s="407" t="s">
        <v>32069</v>
      </c>
      <c r="B20231" s="407" t="s">
        <v>32070</v>
      </c>
      <c r="C20231" s="406"/>
      <c r="D20231" s="406"/>
      <c r="E20231" s="406"/>
      <c r="F20231" s="409">
        <v>45138.331608796296</v>
      </c>
      <c r="G20231" s="408">
        <v>0</v>
      </c>
    </row>
    <row r="20232" spans="1:7" ht="15" x14ac:dyDescent="0.25">
      <c r="A20232" s="407" t="s">
        <v>32071</v>
      </c>
      <c r="B20232" s="407" t="s">
        <v>41359</v>
      </c>
      <c r="C20232" s="406"/>
      <c r="D20232" s="406"/>
      <c r="E20232" s="406"/>
      <c r="F20232" s="409">
        <v>46084.634386574071</v>
      </c>
      <c r="G20232" s="408">
        <v>0</v>
      </c>
    </row>
    <row r="20233" spans="1:7" ht="15" x14ac:dyDescent="0.25">
      <c r="A20233" s="407" t="s">
        <v>32072</v>
      </c>
      <c r="B20233" s="407" t="s">
        <v>32073</v>
      </c>
      <c r="C20233" s="406"/>
      <c r="D20233" s="406"/>
      <c r="E20233" s="406"/>
      <c r="F20233" s="409">
        <v>45057.449097222219</v>
      </c>
      <c r="G20233" s="408">
        <v>0</v>
      </c>
    </row>
    <row r="20234" spans="1:7" ht="15" x14ac:dyDescent="0.25">
      <c r="A20234" s="407" t="s">
        <v>32074</v>
      </c>
      <c r="B20234" s="407" t="s">
        <v>41361</v>
      </c>
      <c r="C20234" s="406"/>
      <c r="D20234" s="406"/>
      <c r="E20234" s="406"/>
      <c r="F20234" s="409">
        <v>46084.634722222225</v>
      </c>
      <c r="G20234" s="408">
        <v>0</v>
      </c>
    </row>
    <row r="20235" spans="1:7" ht="15" x14ac:dyDescent="0.25">
      <c r="A20235" s="407" t="s">
        <v>32075</v>
      </c>
      <c r="B20235" s="407" t="s">
        <v>33197</v>
      </c>
      <c r="C20235" s="406"/>
      <c r="D20235" s="406"/>
      <c r="E20235" s="406"/>
      <c r="F20235" s="409">
        <v>45301.653043981481</v>
      </c>
      <c r="G20235" s="408">
        <v>0</v>
      </c>
    </row>
    <row r="20236" spans="1:7" ht="15" x14ac:dyDescent="0.25">
      <c r="A20236" s="407" t="s">
        <v>32076</v>
      </c>
      <c r="B20236" s="407" t="s">
        <v>33198</v>
      </c>
      <c r="C20236" s="406"/>
      <c r="D20236" s="406"/>
      <c r="E20236" s="406"/>
      <c r="F20236" s="409">
        <v>45301.656226851854</v>
      </c>
      <c r="G20236" s="408">
        <v>0</v>
      </c>
    </row>
    <row r="20237" spans="1:7" ht="15" x14ac:dyDescent="0.25">
      <c r="A20237" s="407" t="s">
        <v>32077</v>
      </c>
      <c r="B20237" s="407" t="s">
        <v>33199</v>
      </c>
      <c r="C20237" s="406"/>
      <c r="D20237" s="406"/>
      <c r="E20237" s="406"/>
      <c r="F20237" s="409">
        <v>45301.65425925926</v>
      </c>
      <c r="G20237" s="408">
        <v>0</v>
      </c>
    </row>
    <row r="20238" spans="1:7" ht="15" x14ac:dyDescent="0.25">
      <c r="A20238" s="407" t="s">
        <v>32078</v>
      </c>
      <c r="B20238" s="407" t="s">
        <v>33200</v>
      </c>
      <c r="C20238" s="406"/>
      <c r="D20238" s="406"/>
      <c r="E20238" s="406"/>
      <c r="F20238" s="409">
        <v>45301.654398148145</v>
      </c>
      <c r="G20238" s="408">
        <v>0</v>
      </c>
    </row>
    <row r="20239" spans="1:7" ht="15" x14ac:dyDescent="0.25">
      <c r="A20239" s="407" t="s">
        <v>32079</v>
      </c>
      <c r="B20239" s="407" t="s">
        <v>33201</v>
      </c>
      <c r="C20239" s="406"/>
      <c r="D20239" s="406"/>
      <c r="E20239" s="406"/>
      <c r="F20239" s="409">
        <v>45301.654050925928</v>
      </c>
      <c r="G20239" s="408">
        <v>0</v>
      </c>
    </row>
    <row r="20240" spans="1:7" ht="15" x14ac:dyDescent="0.25">
      <c r="A20240" s="407" t="s">
        <v>32080</v>
      </c>
      <c r="B20240" s="407" t="s">
        <v>33202</v>
      </c>
      <c r="C20240" s="406"/>
      <c r="D20240" s="406"/>
      <c r="E20240" s="406"/>
      <c r="F20240" s="409">
        <v>45301.654999999999</v>
      </c>
      <c r="G20240" s="408">
        <v>0</v>
      </c>
    </row>
    <row r="20241" spans="1:7" ht="15" x14ac:dyDescent="0.25">
      <c r="A20241" s="407" t="s">
        <v>32081</v>
      </c>
      <c r="B20241" s="407" t="s">
        <v>33203</v>
      </c>
      <c r="C20241" s="406"/>
      <c r="D20241" s="406"/>
      <c r="E20241" s="406"/>
      <c r="F20241" s="409">
        <v>45301.655243055553</v>
      </c>
      <c r="G20241" s="408">
        <v>0</v>
      </c>
    </row>
    <row r="20242" spans="1:7" ht="15" x14ac:dyDescent="0.25">
      <c r="A20242" s="407" t="s">
        <v>32082</v>
      </c>
      <c r="B20242" s="407" t="s">
        <v>33204</v>
      </c>
      <c r="C20242" s="406"/>
      <c r="D20242" s="406"/>
      <c r="E20242" s="406"/>
      <c r="F20242" s="409">
        <v>45301.655601851853</v>
      </c>
      <c r="G20242" s="408">
        <v>0</v>
      </c>
    </row>
    <row r="20243" spans="1:7" ht="15" x14ac:dyDescent="0.25">
      <c r="A20243" s="407" t="s">
        <v>32083</v>
      </c>
      <c r="B20243" s="407" t="s">
        <v>33205</v>
      </c>
      <c r="C20243" s="406"/>
      <c r="D20243" s="406"/>
      <c r="E20243" s="406"/>
      <c r="F20243" s="409">
        <v>45301.655810185184</v>
      </c>
      <c r="G20243" s="408">
        <v>0</v>
      </c>
    </row>
    <row r="20244" spans="1:7" ht="15" x14ac:dyDescent="0.25">
      <c r="A20244" s="407" t="s">
        <v>32084</v>
      </c>
      <c r="B20244" s="407" t="s">
        <v>33206</v>
      </c>
      <c r="C20244" s="406"/>
      <c r="D20244" s="406"/>
      <c r="E20244" s="406"/>
      <c r="F20244" s="409">
        <v>45301.656018518515</v>
      </c>
      <c r="G20244" s="408">
        <v>0</v>
      </c>
    </row>
    <row r="20245" spans="1:7" ht="15" x14ac:dyDescent="0.25">
      <c r="A20245" s="407" t="s">
        <v>32085</v>
      </c>
      <c r="B20245" s="407" t="s">
        <v>32086</v>
      </c>
      <c r="C20245" s="406"/>
      <c r="D20245" s="406"/>
      <c r="E20245" s="406"/>
      <c r="F20245" s="409">
        <v>45093.393240740741</v>
      </c>
      <c r="G20245" s="408">
        <v>0</v>
      </c>
    </row>
    <row r="20246" spans="1:7" ht="15" x14ac:dyDescent="0.25">
      <c r="A20246" s="407" t="s">
        <v>32087</v>
      </c>
      <c r="B20246" s="407" t="s">
        <v>32088</v>
      </c>
      <c r="C20246" s="406"/>
      <c r="D20246" s="406"/>
      <c r="E20246" s="406"/>
      <c r="F20246" s="409">
        <v>45093.397129629629</v>
      </c>
      <c r="G20246" s="408">
        <v>0</v>
      </c>
    </row>
    <row r="20247" spans="1:7" ht="15" x14ac:dyDescent="0.25">
      <c r="A20247" s="407" t="s">
        <v>32089</v>
      </c>
      <c r="B20247" s="407" t="s">
        <v>32090</v>
      </c>
      <c r="C20247" s="406"/>
      <c r="D20247" s="406"/>
      <c r="E20247" s="406"/>
      <c r="F20247" s="409">
        <v>45093.439085648148</v>
      </c>
      <c r="G20247" s="408">
        <v>0</v>
      </c>
    </row>
    <row r="20248" spans="1:7" ht="15" x14ac:dyDescent="0.25">
      <c r="A20248" s="407" t="s">
        <v>32091</v>
      </c>
      <c r="B20248" s="407" t="s">
        <v>32092</v>
      </c>
      <c r="C20248" s="406"/>
      <c r="D20248" s="406"/>
      <c r="E20248" s="406"/>
      <c r="F20248" s="409">
        <v>45093.471643518518</v>
      </c>
      <c r="G20248" s="408">
        <v>0</v>
      </c>
    </row>
    <row r="20249" spans="1:7" ht="15" x14ac:dyDescent="0.25">
      <c r="A20249" s="407" t="s">
        <v>32093</v>
      </c>
      <c r="B20249" s="407" t="s">
        <v>32094</v>
      </c>
      <c r="C20249" s="406"/>
      <c r="D20249" s="406"/>
      <c r="E20249" s="406"/>
      <c r="F20249" s="409">
        <v>45093.5000462963</v>
      </c>
      <c r="G20249" s="408">
        <v>0</v>
      </c>
    </row>
    <row r="20250" spans="1:7" ht="15" x14ac:dyDescent="0.25">
      <c r="A20250" s="407" t="s">
        <v>32095</v>
      </c>
      <c r="B20250" s="407" t="s">
        <v>32096</v>
      </c>
      <c r="C20250" s="406"/>
      <c r="D20250" s="406"/>
      <c r="E20250" s="406"/>
      <c r="F20250" s="409">
        <v>45093.408472222225</v>
      </c>
      <c r="G20250" s="408">
        <v>0</v>
      </c>
    </row>
    <row r="20251" spans="1:7" ht="15" x14ac:dyDescent="0.25">
      <c r="A20251" s="407" t="s">
        <v>32097</v>
      </c>
      <c r="B20251" s="407" t="s">
        <v>32098</v>
      </c>
      <c r="C20251" s="406"/>
      <c r="D20251" s="406"/>
      <c r="E20251" s="406"/>
      <c r="F20251" s="409">
        <v>45093.412106481483</v>
      </c>
      <c r="G20251" s="408">
        <v>0</v>
      </c>
    </row>
    <row r="20252" spans="1:7" ht="15" x14ac:dyDescent="0.25">
      <c r="A20252" s="407" t="s">
        <v>32099</v>
      </c>
      <c r="B20252" s="407" t="s">
        <v>32100</v>
      </c>
      <c r="C20252" s="406"/>
      <c r="D20252" s="406"/>
      <c r="E20252" s="406"/>
      <c r="F20252" s="409">
        <v>45093.450856481482</v>
      </c>
      <c r="G20252" s="408">
        <v>0</v>
      </c>
    </row>
    <row r="20253" spans="1:7" ht="15" x14ac:dyDescent="0.25">
      <c r="A20253" s="407" t="s">
        <v>32101</v>
      </c>
      <c r="B20253" s="407" t="s">
        <v>32102</v>
      </c>
      <c r="C20253" s="406"/>
      <c r="D20253" s="406"/>
      <c r="E20253" s="406"/>
      <c r="F20253" s="409">
        <v>45093.481689814813</v>
      </c>
      <c r="G20253" s="408">
        <v>0</v>
      </c>
    </row>
    <row r="20254" spans="1:7" ht="15" x14ac:dyDescent="0.25">
      <c r="A20254" s="407" t="s">
        <v>32103</v>
      </c>
      <c r="B20254" s="407" t="s">
        <v>32104</v>
      </c>
      <c r="C20254" s="406"/>
      <c r="D20254" s="406"/>
      <c r="E20254" s="406"/>
      <c r="F20254" s="409">
        <v>45093.51635416667</v>
      </c>
      <c r="G20254" s="408">
        <v>0</v>
      </c>
    </row>
    <row r="20255" spans="1:7" ht="15" x14ac:dyDescent="0.25">
      <c r="A20255" s="407" t="s">
        <v>33486</v>
      </c>
      <c r="B20255" s="407" t="s">
        <v>33487</v>
      </c>
      <c r="C20255" s="406"/>
      <c r="D20255" s="406"/>
      <c r="E20255" s="406"/>
      <c r="F20255" s="409">
        <v>45329.476342592592</v>
      </c>
      <c r="G20255" s="408">
        <v>0</v>
      </c>
    </row>
    <row r="20256" spans="1:7" ht="15" x14ac:dyDescent="0.25">
      <c r="A20256" s="407" t="s">
        <v>32105</v>
      </c>
      <c r="B20256" s="407" t="s">
        <v>32105</v>
      </c>
      <c r="C20256" s="406"/>
      <c r="D20256" s="406"/>
      <c r="E20256" s="406"/>
      <c r="F20256" s="409">
        <v>45057.443773148145</v>
      </c>
      <c r="G20256" s="408">
        <v>0</v>
      </c>
    </row>
    <row r="20257" spans="1:7" ht="15" x14ac:dyDescent="0.25">
      <c r="A20257" s="407" t="s">
        <v>32106</v>
      </c>
      <c r="B20257" s="407" t="s">
        <v>32106</v>
      </c>
      <c r="C20257" s="406"/>
      <c r="D20257" s="406"/>
      <c r="E20257" s="406"/>
      <c r="F20257" s="409">
        <v>45057.463206018518</v>
      </c>
      <c r="G20257" s="408">
        <v>0</v>
      </c>
    </row>
    <row r="20258" spans="1:7" ht="15" x14ac:dyDescent="0.25">
      <c r="A20258" s="407" t="s">
        <v>32107</v>
      </c>
      <c r="B20258" s="407" t="s">
        <v>32107</v>
      </c>
      <c r="C20258" s="406"/>
      <c r="D20258" s="406"/>
      <c r="E20258" s="406"/>
      <c r="F20258" s="409">
        <v>45093.429293981484</v>
      </c>
      <c r="G20258" s="408">
        <v>0</v>
      </c>
    </row>
    <row r="20259" spans="1:7" ht="15" x14ac:dyDescent="0.25">
      <c r="A20259" s="407" t="s">
        <v>32108</v>
      </c>
      <c r="B20259" s="407" t="s">
        <v>32108</v>
      </c>
      <c r="C20259" s="406"/>
      <c r="D20259" s="406"/>
      <c r="E20259" s="406"/>
      <c r="F20259" s="409">
        <v>45093.458761574075</v>
      </c>
      <c r="G20259" s="408">
        <v>0</v>
      </c>
    </row>
    <row r="20260" spans="1:7" ht="15" x14ac:dyDescent="0.25">
      <c r="A20260" s="407" t="s">
        <v>32109</v>
      </c>
      <c r="B20260" s="407" t="s">
        <v>32109</v>
      </c>
      <c r="C20260" s="406"/>
      <c r="D20260" s="406"/>
      <c r="E20260" s="406"/>
      <c r="F20260" s="409">
        <v>45093.488819444443</v>
      </c>
      <c r="G20260" s="408">
        <v>0</v>
      </c>
    </row>
    <row r="20261" spans="1:7" ht="15" x14ac:dyDescent="0.25">
      <c r="A20261" s="407" t="s">
        <v>32110</v>
      </c>
      <c r="B20261" s="407" t="s">
        <v>32110</v>
      </c>
      <c r="C20261" s="406"/>
      <c r="D20261" s="406"/>
      <c r="E20261" s="406"/>
      <c r="F20261" s="409">
        <v>45093.523136574076</v>
      </c>
      <c r="G20261" s="408">
        <v>0</v>
      </c>
    </row>
    <row r="20262" spans="1:7" ht="15" x14ac:dyDescent="0.25">
      <c r="A20262" s="407" t="s">
        <v>32111</v>
      </c>
      <c r="B20262" s="407" t="s">
        <v>32111</v>
      </c>
      <c r="C20262" s="406"/>
      <c r="D20262" s="406"/>
      <c r="E20262" s="406"/>
      <c r="F20262" s="409">
        <v>45058.326527777775</v>
      </c>
      <c r="G20262" s="408">
        <v>0</v>
      </c>
    </row>
    <row r="20263" spans="1:7" ht="15" x14ac:dyDescent="0.25">
      <c r="A20263" s="407" t="s">
        <v>32112</v>
      </c>
      <c r="B20263" s="407" t="s">
        <v>32113</v>
      </c>
      <c r="C20263" s="406"/>
      <c r="D20263" s="406"/>
      <c r="E20263" s="406"/>
      <c r="F20263" s="409">
        <v>45057.444178240738</v>
      </c>
      <c r="G20263" s="408">
        <v>0</v>
      </c>
    </row>
    <row r="20264" spans="1:7" ht="15" x14ac:dyDescent="0.25">
      <c r="A20264" s="407" t="s">
        <v>32114</v>
      </c>
      <c r="B20264" s="407" t="s">
        <v>32115</v>
      </c>
      <c r="C20264" s="406"/>
      <c r="D20264" s="406"/>
      <c r="E20264" s="406"/>
      <c r="F20264" s="409">
        <v>45084.373680555553</v>
      </c>
      <c r="G20264" s="408">
        <v>0</v>
      </c>
    </row>
    <row r="20265" spans="1:7" ht="15" x14ac:dyDescent="0.25">
      <c r="A20265" s="407" t="s">
        <v>32116</v>
      </c>
      <c r="B20265" s="407" t="s">
        <v>32117</v>
      </c>
      <c r="C20265" s="406"/>
      <c r="D20265" s="406"/>
      <c r="E20265" s="406"/>
      <c r="F20265" s="409">
        <v>45084.457627314812</v>
      </c>
      <c r="G20265" s="408">
        <v>0</v>
      </c>
    </row>
    <row r="20266" spans="1:7" ht="15" x14ac:dyDescent="0.25">
      <c r="A20266" s="407" t="s">
        <v>32118</v>
      </c>
      <c r="B20266" s="407" t="s">
        <v>32119</v>
      </c>
      <c r="C20266" s="406"/>
      <c r="D20266" s="406"/>
      <c r="E20266" s="406"/>
      <c r="F20266" s="409">
        <v>45084.582662037035</v>
      </c>
      <c r="G20266" s="408">
        <v>0</v>
      </c>
    </row>
    <row r="20267" spans="1:7" ht="15" x14ac:dyDescent="0.25">
      <c r="A20267" s="407" t="s">
        <v>32120</v>
      </c>
      <c r="B20267" s="407" t="s">
        <v>32121</v>
      </c>
      <c r="C20267" s="406"/>
      <c r="D20267" s="406"/>
      <c r="E20267" s="406"/>
      <c r="F20267" s="409">
        <v>45084.612685185188</v>
      </c>
      <c r="G20267" s="408">
        <v>0</v>
      </c>
    </row>
    <row r="20268" spans="1:7" ht="15" x14ac:dyDescent="0.25">
      <c r="A20268" s="407" t="s">
        <v>32122</v>
      </c>
      <c r="B20268" s="407" t="s">
        <v>32123</v>
      </c>
      <c r="C20268" s="406"/>
      <c r="D20268" s="406"/>
      <c r="E20268" s="406"/>
      <c r="F20268" s="409">
        <v>45084.630937499998</v>
      </c>
      <c r="G20268" s="408">
        <v>0</v>
      </c>
    </row>
    <row r="20269" spans="1:7" ht="15" x14ac:dyDescent="0.25">
      <c r="A20269" s="407" t="s">
        <v>32124</v>
      </c>
      <c r="B20269" s="407" t="s">
        <v>32125</v>
      </c>
      <c r="C20269" s="406"/>
      <c r="D20269" s="406"/>
      <c r="E20269" s="406"/>
      <c r="F20269" s="409">
        <v>45084.663726851853</v>
      </c>
      <c r="G20269" s="408">
        <v>0</v>
      </c>
    </row>
    <row r="20270" spans="1:7" ht="15" x14ac:dyDescent="0.25">
      <c r="A20270" s="407" t="s">
        <v>32126</v>
      </c>
      <c r="B20270" s="407" t="s">
        <v>32127</v>
      </c>
      <c r="C20270" s="406"/>
      <c r="D20270" s="406"/>
      <c r="E20270" s="406"/>
      <c r="F20270" s="409">
        <v>45089.396956018521</v>
      </c>
      <c r="G20270" s="408">
        <v>0</v>
      </c>
    </row>
    <row r="20271" spans="1:7" ht="15" x14ac:dyDescent="0.25">
      <c r="A20271" s="407" t="s">
        <v>32128</v>
      </c>
      <c r="B20271" s="407" t="s">
        <v>32129</v>
      </c>
      <c r="C20271" s="406"/>
      <c r="D20271" s="406"/>
      <c r="E20271" s="406"/>
      <c r="F20271" s="409">
        <v>45089.423750000002</v>
      </c>
      <c r="G20271" s="408">
        <v>0</v>
      </c>
    </row>
    <row r="20272" spans="1:7" ht="15" x14ac:dyDescent="0.25">
      <c r="A20272" s="407" t="s">
        <v>32130</v>
      </c>
      <c r="B20272" s="407" t="s">
        <v>32131</v>
      </c>
      <c r="C20272" s="406"/>
      <c r="D20272" s="406"/>
      <c r="E20272" s="406"/>
      <c r="F20272" s="409">
        <v>45089.630636574075</v>
      </c>
      <c r="G20272" s="408">
        <v>0</v>
      </c>
    </row>
    <row r="20273" spans="1:7" ht="15" x14ac:dyDescent="0.25">
      <c r="A20273" s="407" t="s">
        <v>32132</v>
      </c>
      <c r="B20273" s="407" t="s">
        <v>32133</v>
      </c>
      <c r="C20273" s="406"/>
      <c r="D20273" s="406"/>
      <c r="E20273" s="406"/>
      <c r="F20273" s="409">
        <v>45093.403368055559</v>
      </c>
      <c r="G20273" s="408">
        <v>0</v>
      </c>
    </row>
    <row r="20274" spans="1:7" ht="15" x14ac:dyDescent="0.25">
      <c r="A20274" s="407" t="s">
        <v>32134</v>
      </c>
      <c r="B20274" s="407" t="s">
        <v>32135</v>
      </c>
      <c r="C20274" s="406"/>
      <c r="D20274" s="406"/>
      <c r="E20274" s="406"/>
      <c r="F20274" s="409">
        <v>45093.423831018517</v>
      </c>
      <c r="G20274" s="408">
        <v>0</v>
      </c>
    </row>
    <row r="20275" spans="1:7" ht="15" x14ac:dyDescent="0.25">
      <c r="A20275" s="407" t="s">
        <v>32136</v>
      </c>
      <c r="B20275" s="407" t="s">
        <v>32137</v>
      </c>
      <c r="C20275" s="406"/>
      <c r="D20275" s="406"/>
      <c r="E20275" s="406"/>
      <c r="F20275" s="409">
        <v>45093.456990740742</v>
      </c>
      <c r="G20275" s="408">
        <v>0</v>
      </c>
    </row>
    <row r="20276" spans="1:7" ht="15" x14ac:dyDescent="0.25">
      <c r="A20276" s="407" t="s">
        <v>32138</v>
      </c>
      <c r="B20276" s="407" t="s">
        <v>32139</v>
      </c>
      <c r="C20276" s="406"/>
      <c r="D20276" s="406"/>
      <c r="E20276" s="406"/>
      <c r="F20276" s="409">
        <v>45093.487187500003</v>
      </c>
      <c r="G20276" s="408">
        <v>0</v>
      </c>
    </row>
    <row r="20277" spans="1:7" ht="15" x14ac:dyDescent="0.25">
      <c r="A20277" s="407" t="s">
        <v>32140</v>
      </c>
      <c r="B20277" s="407" t="s">
        <v>32141</v>
      </c>
      <c r="C20277" s="406"/>
      <c r="D20277" s="406"/>
      <c r="E20277" s="406"/>
      <c r="F20277" s="409">
        <v>45093.521377314813</v>
      </c>
      <c r="G20277" s="408">
        <v>0</v>
      </c>
    </row>
    <row r="20278" spans="1:7" ht="15" x14ac:dyDescent="0.25">
      <c r="A20278" s="407" t="s">
        <v>32142</v>
      </c>
      <c r="B20278" s="407" t="s">
        <v>32143</v>
      </c>
      <c r="C20278" s="406"/>
      <c r="D20278" s="406"/>
      <c r="E20278" s="406"/>
      <c r="F20278" s="409">
        <v>45058.326041666667</v>
      </c>
      <c r="G20278" s="408">
        <v>0</v>
      </c>
    </row>
    <row r="20279" spans="1:7" ht="15" x14ac:dyDescent="0.25">
      <c r="A20279" s="407" t="s">
        <v>32144</v>
      </c>
      <c r="B20279" s="407" t="s">
        <v>32145</v>
      </c>
      <c r="C20279" s="406"/>
      <c r="D20279" s="406"/>
      <c r="E20279" s="406"/>
      <c r="F20279" s="409">
        <v>45058.326238425929</v>
      </c>
      <c r="G20279" s="408">
        <v>0</v>
      </c>
    </row>
    <row r="20280" spans="1:7" ht="15" x14ac:dyDescent="0.25">
      <c r="A20280" s="407" t="s">
        <v>32146</v>
      </c>
      <c r="B20280" s="407" t="s">
        <v>32147</v>
      </c>
      <c r="C20280" s="406"/>
      <c r="D20280" s="406"/>
      <c r="E20280" s="406"/>
      <c r="F20280" s="409">
        <v>45071.359039351853</v>
      </c>
      <c r="G20280" s="408">
        <v>0</v>
      </c>
    </row>
    <row r="20281" spans="1:7" ht="15" x14ac:dyDescent="0.25">
      <c r="A20281" s="407" t="s">
        <v>32148</v>
      </c>
      <c r="B20281" s="407" t="s">
        <v>32149</v>
      </c>
      <c r="C20281" s="406"/>
      <c r="D20281" s="406"/>
      <c r="E20281" s="406"/>
      <c r="F20281" s="409">
        <v>45090.346875000003</v>
      </c>
      <c r="G20281" s="408">
        <v>0</v>
      </c>
    </row>
    <row r="20282" spans="1:7" ht="15" x14ac:dyDescent="0.25">
      <c r="A20282" s="407" t="s">
        <v>32150</v>
      </c>
      <c r="B20282" s="407" t="s">
        <v>32151</v>
      </c>
      <c r="C20282" s="406"/>
      <c r="D20282" s="406"/>
      <c r="E20282" s="406"/>
      <c r="F20282" s="409">
        <v>45096.277326388888</v>
      </c>
      <c r="G20282" s="408">
        <v>0</v>
      </c>
    </row>
    <row r="20283" spans="1:7" ht="15" x14ac:dyDescent="0.25">
      <c r="A20283" s="407" t="s">
        <v>32152</v>
      </c>
      <c r="B20283" s="407" t="s">
        <v>32153</v>
      </c>
      <c r="C20283" s="406"/>
      <c r="D20283" s="406"/>
      <c r="E20283" s="406"/>
      <c r="F20283" s="409">
        <v>45096.349131944444</v>
      </c>
      <c r="G20283" s="408">
        <v>0</v>
      </c>
    </row>
    <row r="20284" spans="1:7" ht="15" x14ac:dyDescent="0.25">
      <c r="A20284" s="407" t="s">
        <v>32154</v>
      </c>
      <c r="B20284" s="407" t="s">
        <v>32155</v>
      </c>
      <c r="C20284" s="406"/>
      <c r="D20284" s="406"/>
      <c r="E20284" s="406"/>
      <c r="F20284" s="409">
        <v>45096.52071759259</v>
      </c>
      <c r="G20284" s="408">
        <v>0</v>
      </c>
    </row>
    <row r="20285" spans="1:7" ht="15" x14ac:dyDescent="0.25">
      <c r="A20285" s="407" t="s">
        <v>32156</v>
      </c>
      <c r="B20285" s="407" t="s">
        <v>32157</v>
      </c>
      <c r="C20285" s="406"/>
      <c r="D20285" s="406"/>
      <c r="E20285" s="406"/>
      <c r="F20285" s="409">
        <v>45098.658958333333</v>
      </c>
      <c r="G20285" s="408">
        <v>0</v>
      </c>
    </row>
    <row r="20286" spans="1:7" ht="15" x14ac:dyDescent="0.25">
      <c r="A20286" s="407" t="s">
        <v>32158</v>
      </c>
      <c r="B20286" s="407" t="s">
        <v>32159</v>
      </c>
      <c r="C20286" s="406"/>
      <c r="D20286" s="406"/>
      <c r="E20286" s="406"/>
      <c r="F20286" s="409">
        <v>45099.30978009259</v>
      </c>
      <c r="G20286" s="408">
        <v>0</v>
      </c>
    </row>
    <row r="20287" spans="1:7" ht="15" x14ac:dyDescent="0.25">
      <c r="A20287" s="407" t="s">
        <v>32160</v>
      </c>
      <c r="B20287" s="407" t="s">
        <v>32161</v>
      </c>
      <c r="C20287" s="406"/>
      <c r="D20287" s="406"/>
      <c r="E20287" s="406"/>
      <c r="F20287" s="409">
        <v>45099.523773148147</v>
      </c>
      <c r="G20287" s="408">
        <v>0</v>
      </c>
    </row>
    <row r="20288" spans="1:7" ht="15" x14ac:dyDescent="0.25">
      <c r="A20288" s="407" t="s">
        <v>32162</v>
      </c>
      <c r="B20288" s="407" t="s">
        <v>32163</v>
      </c>
      <c r="C20288" s="406"/>
      <c r="D20288" s="406"/>
      <c r="E20288" s="406"/>
      <c r="F20288" s="409">
        <v>45099.526909722219</v>
      </c>
      <c r="G20288" s="408">
        <v>0</v>
      </c>
    </row>
    <row r="20289" spans="1:7" ht="15" x14ac:dyDescent="0.25">
      <c r="A20289" s="407" t="s">
        <v>32164</v>
      </c>
      <c r="B20289" s="407" t="s">
        <v>32165</v>
      </c>
      <c r="C20289" s="406"/>
      <c r="D20289" s="406"/>
      <c r="E20289" s="406"/>
      <c r="F20289" s="409">
        <v>45099.530497685184</v>
      </c>
      <c r="G20289" s="408">
        <v>0</v>
      </c>
    </row>
    <row r="20290" spans="1:7" ht="15" x14ac:dyDescent="0.25">
      <c r="A20290" s="407" t="s">
        <v>32166</v>
      </c>
      <c r="B20290" s="407" t="s">
        <v>32166</v>
      </c>
      <c r="C20290" s="406"/>
      <c r="D20290" s="406"/>
      <c r="E20290" s="406"/>
      <c r="F20290" s="409">
        <v>45057.44462962963</v>
      </c>
      <c r="G20290" s="408">
        <v>0</v>
      </c>
    </row>
    <row r="20291" spans="1:7" ht="15" x14ac:dyDescent="0.25">
      <c r="A20291" s="407" t="s">
        <v>32167</v>
      </c>
      <c r="B20291" s="407" t="s">
        <v>32167</v>
      </c>
      <c r="C20291" s="406"/>
      <c r="D20291" s="406"/>
      <c r="E20291" s="406"/>
      <c r="F20291" s="409">
        <v>45090.36791666667</v>
      </c>
      <c r="G20291" s="408">
        <v>0</v>
      </c>
    </row>
    <row r="20292" spans="1:7" ht="15" x14ac:dyDescent="0.25">
      <c r="A20292" s="407" t="s">
        <v>32168</v>
      </c>
      <c r="B20292" s="407" t="s">
        <v>32168</v>
      </c>
      <c r="C20292" s="406"/>
      <c r="D20292" s="406"/>
      <c r="E20292" s="406"/>
      <c r="F20292" s="409">
        <v>45096.292361111111</v>
      </c>
      <c r="G20292" s="408">
        <v>0</v>
      </c>
    </row>
    <row r="20293" spans="1:7" ht="15" x14ac:dyDescent="0.25">
      <c r="A20293" s="407" t="s">
        <v>32169</v>
      </c>
      <c r="B20293" s="407" t="s">
        <v>32169</v>
      </c>
      <c r="C20293" s="406"/>
      <c r="D20293" s="406"/>
      <c r="E20293" s="406"/>
      <c r="F20293" s="409">
        <v>45096.364502314813</v>
      </c>
      <c r="G20293" s="408">
        <v>0</v>
      </c>
    </row>
    <row r="20294" spans="1:7" ht="15" x14ac:dyDescent="0.25">
      <c r="A20294" s="407" t="s">
        <v>32170</v>
      </c>
      <c r="B20294" s="407" t="s">
        <v>32170</v>
      </c>
      <c r="C20294" s="406"/>
      <c r="D20294" s="406"/>
      <c r="E20294" s="406"/>
      <c r="F20294" s="409">
        <v>45096.534247685187</v>
      </c>
      <c r="G20294" s="408">
        <v>0</v>
      </c>
    </row>
    <row r="20295" spans="1:7" ht="15" x14ac:dyDescent="0.25">
      <c r="A20295" s="407" t="s">
        <v>32171</v>
      </c>
      <c r="B20295" s="407" t="s">
        <v>32171</v>
      </c>
      <c r="C20295" s="406"/>
      <c r="D20295" s="406"/>
      <c r="E20295" s="406"/>
      <c r="F20295" s="409">
        <v>45098.675104166665</v>
      </c>
      <c r="G20295" s="408">
        <v>0</v>
      </c>
    </row>
    <row r="20296" spans="1:7" ht="15" x14ac:dyDescent="0.25">
      <c r="A20296" s="407" t="s">
        <v>32172</v>
      </c>
      <c r="B20296" s="407" t="s">
        <v>32172</v>
      </c>
      <c r="C20296" s="406"/>
      <c r="D20296" s="406"/>
      <c r="E20296" s="406"/>
      <c r="F20296" s="409">
        <v>45099.399108796293</v>
      </c>
      <c r="G20296" s="408">
        <v>0</v>
      </c>
    </row>
    <row r="20297" spans="1:7" ht="15" x14ac:dyDescent="0.25">
      <c r="A20297" s="407" t="s">
        <v>32173</v>
      </c>
      <c r="B20297" s="407" t="s">
        <v>32173</v>
      </c>
      <c r="C20297" s="406"/>
      <c r="D20297" s="406"/>
      <c r="E20297" s="406"/>
      <c r="F20297" s="409">
        <v>45099.560219907406</v>
      </c>
      <c r="G20297" s="408">
        <v>0</v>
      </c>
    </row>
    <row r="20298" spans="1:7" ht="15" x14ac:dyDescent="0.25">
      <c r="A20298" s="407" t="s">
        <v>32174</v>
      </c>
      <c r="B20298" s="407" t="s">
        <v>32174</v>
      </c>
      <c r="C20298" s="406"/>
      <c r="D20298" s="406"/>
      <c r="E20298" s="406"/>
      <c r="F20298" s="409">
        <v>45099.56826388889</v>
      </c>
      <c r="G20298" s="408">
        <v>0</v>
      </c>
    </row>
    <row r="20299" spans="1:7" ht="15" x14ac:dyDescent="0.25">
      <c r="A20299" s="407" t="s">
        <v>32175</v>
      </c>
      <c r="B20299" s="407" t="s">
        <v>32175</v>
      </c>
      <c r="C20299" s="406"/>
      <c r="D20299" s="406"/>
      <c r="E20299" s="406"/>
      <c r="F20299" s="409">
        <v>45099.575682870367</v>
      </c>
      <c r="G20299" s="408">
        <v>0</v>
      </c>
    </row>
    <row r="20300" spans="1:7" ht="15" x14ac:dyDescent="0.25">
      <c r="A20300" s="407" t="s">
        <v>32176</v>
      </c>
      <c r="B20300" s="407" t="s">
        <v>32177</v>
      </c>
      <c r="C20300" s="406"/>
      <c r="D20300" s="406"/>
      <c r="E20300" s="406"/>
      <c r="F20300" s="409">
        <v>45089.658043981479</v>
      </c>
      <c r="G20300" s="408">
        <v>0</v>
      </c>
    </row>
    <row r="20301" spans="1:7" ht="15" x14ac:dyDescent="0.25">
      <c r="A20301" s="407" t="s">
        <v>32178</v>
      </c>
      <c r="B20301" s="407" t="s">
        <v>32179</v>
      </c>
      <c r="C20301" s="406"/>
      <c r="D20301" s="406"/>
      <c r="E20301" s="406"/>
      <c r="F20301" s="409">
        <v>45099.545856481483</v>
      </c>
      <c r="G20301" s="408">
        <v>0</v>
      </c>
    </row>
    <row r="20302" spans="1:7" ht="15" x14ac:dyDescent="0.25">
      <c r="A20302" s="407" t="s">
        <v>32180</v>
      </c>
      <c r="B20302" s="407" t="s">
        <v>32181</v>
      </c>
      <c r="C20302" s="406"/>
      <c r="D20302" s="406"/>
      <c r="E20302" s="406"/>
      <c r="F20302" s="409">
        <v>45090.35738425926</v>
      </c>
      <c r="G20302" s="408">
        <v>0</v>
      </c>
    </row>
    <row r="20303" spans="1:7" ht="15" x14ac:dyDescent="0.25">
      <c r="A20303" s="407" t="s">
        <v>32182</v>
      </c>
      <c r="B20303" s="407" t="s">
        <v>32183</v>
      </c>
      <c r="C20303" s="406"/>
      <c r="D20303" s="406"/>
      <c r="E20303" s="406"/>
      <c r="F20303" s="409">
        <v>45096.284641203703</v>
      </c>
      <c r="G20303" s="408">
        <v>0</v>
      </c>
    </row>
    <row r="20304" spans="1:7" ht="15" x14ac:dyDescent="0.25">
      <c r="A20304" s="407" t="s">
        <v>32184</v>
      </c>
      <c r="B20304" s="407" t="s">
        <v>32185</v>
      </c>
      <c r="C20304" s="406"/>
      <c r="D20304" s="406"/>
      <c r="E20304" s="406"/>
      <c r="F20304" s="409">
        <v>45096.354768518519</v>
      </c>
      <c r="G20304" s="408">
        <v>0</v>
      </c>
    </row>
    <row r="20305" spans="1:7" ht="15" x14ac:dyDescent="0.25">
      <c r="A20305" s="407" t="s">
        <v>32186</v>
      </c>
      <c r="B20305" s="407" t="s">
        <v>32187</v>
      </c>
      <c r="C20305" s="406"/>
      <c r="D20305" s="406"/>
      <c r="E20305" s="406"/>
      <c r="F20305" s="409">
        <v>45096.524918981479</v>
      </c>
      <c r="G20305" s="408">
        <v>0</v>
      </c>
    </row>
    <row r="20306" spans="1:7" ht="15" x14ac:dyDescent="0.25">
      <c r="A20306" s="407" t="s">
        <v>32188</v>
      </c>
      <c r="B20306" s="407" t="s">
        <v>32189</v>
      </c>
      <c r="C20306" s="406"/>
      <c r="D20306" s="406"/>
      <c r="E20306" s="406"/>
      <c r="F20306" s="409">
        <v>45098.666875000003</v>
      </c>
      <c r="G20306" s="408">
        <v>0</v>
      </c>
    </row>
    <row r="20307" spans="1:7" ht="15" x14ac:dyDescent="0.25">
      <c r="A20307" s="407" t="s">
        <v>32190</v>
      </c>
      <c r="B20307" s="407" t="s">
        <v>32191</v>
      </c>
      <c r="C20307" s="406"/>
      <c r="D20307" s="406"/>
      <c r="E20307" s="406"/>
      <c r="F20307" s="409">
        <v>45099.398310185185</v>
      </c>
      <c r="G20307" s="408">
        <v>0</v>
      </c>
    </row>
    <row r="20308" spans="1:7" ht="15" x14ac:dyDescent="0.25">
      <c r="A20308" s="407" t="s">
        <v>32192</v>
      </c>
      <c r="B20308" s="407" t="s">
        <v>32193</v>
      </c>
      <c r="C20308" s="406"/>
      <c r="D20308" s="406"/>
      <c r="E20308" s="406"/>
      <c r="F20308" s="409">
        <v>45099.541504629633</v>
      </c>
      <c r="G20308" s="408">
        <v>0</v>
      </c>
    </row>
    <row r="20309" spans="1:7" ht="15" x14ac:dyDescent="0.25">
      <c r="A20309" s="407" t="s">
        <v>32194</v>
      </c>
      <c r="B20309" s="407" t="s">
        <v>32195</v>
      </c>
      <c r="C20309" s="406"/>
      <c r="D20309" s="406"/>
      <c r="E20309" s="406"/>
      <c r="F20309" s="409">
        <v>45099.543391203704</v>
      </c>
      <c r="G20309" s="408">
        <v>0</v>
      </c>
    </row>
    <row r="20310" spans="1:7" ht="15" x14ac:dyDescent="0.25">
      <c r="A20310" s="407" t="s">
        <v>32196</v>
      </c>
      <c r="B20310" s="407" t="s">
        <v>32197</v>
      </c>
      <c r="C20310" s="406"/>
      <c r="D20310" s="406"/>
      <c r="E20310" s="406"/>
      <c r="F20310" s="409">
        <v>45071.359155092592</v>
      </c>
      <c r="G20310" s="408">
        <v>0</v>
      </c>
    </row>
    <row r="20311" spans="1:7" ht="15" x14ac:dyDescent="0.25">
      <c r="A20311" s="407" t="s">
        <v>32198</v>
      </c>
      <c r="B20311" s="407" t="s">
        <v>32199</v>
      </c>
      <c r="C20311" s="406"/>
      <c r="D20311" s="406"/>
      <c r="E20311" s="406"/>
      <c r="F20311" s="409">
        <v>45099.54011574074</v>
      </c>
      <c r="G20311" s="408">
        <v>0</v>
      </c>
    </row>
    <row r="20312" spans="1:7" ht="15" x14ac:dyDescent="0.25">
      <c r="A20312" s="407" t="s">
        <v>32200</v>
      </c>
      <c r="B20312" s="407" t="s">
        <v>32201</v>
      </c>
      <c r="C20312" s="406"/>
      <c r="D20312" s="406"/>
      <c r="E20312" s="406"/>
      <c r="F20312" s="409">
        <v>45090.353958333333</v>
      </c>
      <c r="G20312" s="408">
        <v>0</v>
      </c>
    </row>
    <row r="20313" spans="1:7" ht="15" x14ac:dyDescent="0.25">
      <c r="A20313" s="407" t="s">
        <v>32202</v>
      </c>
      <c r="B20313" s="407" t="s">
        <v>32203</v>
      </c>
      <c r="C20313" s="406"/>
      <c r="D20313" s="406"/>
      <c r="E20313" s="406"/>
      <c r="F20313" s="409">
        <v>45096.283067129632</v>
      </c>
      <c r="G20313" s="408">
        <v>0</v>
      </c>
    </row>
    <row r="20314" spans="1:7" ht="15" x14ac:dyDescent="0.25">
      <c r="A20314" s="407" t="s">
        <v>32204</v>
      </c>
      <c r="B20314" s="407" t="s">
        <v>32205</v>
      </c>
      <c r="C20314" s="406"/>
      <c r="D20314" s="406"/>
      <c r="E20314" s="406"/>
      <c r="F20314" s="409">
        <v>45096.353020833332</v>
      </c>
      <c r="G20314" s="408">
        <v>0</v>
      </c>
    </row>
    <row r="20315" spans="1:7" ht="15" x14ac:dyDescent="0.25">
      <c r="A20315" s="407" t="s">
        <v>32206</v>
      </c>
      <c r="B20315" s="407" t="s">
        <v>32207</v>
      </c>
      <c r="C20315" s="406"/>
      <c r="D20315" s="406"/>
      <c r="E20315" s="406"/>
      <c r="F20315" s="409">
        <v>45096.523541666669</v>
      </c>
      <c r="G20315" s="408">
        <v>0</v>
      </c>
    </row>
    <row r="20316" spans="1:7" ht="15" x14ac:dyDescent="0.25">
      <c r="A20316" s="407" t="s">
        <v>32208</v>
      </c>
      <c r="B20316" s="407" t="s">
        <v>32209</v>
      </c>
      <c r="C20316" s="406"/>
      <c r="D20316" s="406"/>
      <c r="E20316" s="406"/>
      <c r="F20316" s="409">
        <v>45098.661678240744</v>
      </c>
      <c r="G20316" s="408">
        <v>0</v>
      </c>
    </row>
    <row r="20317" spans="1:7" ht="15" x14ac:dyDescent="0.25">
      <c r="A20317" s="407" t="s">
        <v>32210</v>
      </c>
      <c r="B20317" s="407" t="s">
        <v>32211</v>
      </c>
      <c r="C20317" s="406"/>
      <c r="D20317" s="406"/>
      <c r="E20317" s="406"/>
      <c r="F20317" s="409">
        <v>45099.397523148145</v>
      </c>
      <c r="G20317" s="408">
        <v>0</v>
      </c>
    </row>
    <row r="20318" spans="1:7" ht="15" x14ac:dyDescent="0.25">
      <c r="A20318" s="407" t="s">
        <v>32212</v>
      </c>
      <c r="B20318" s="407" t="s">
        <v>32213</v>
      </c>
      <c r="C20318" s="406"/>
      <c r="D20318" s="406"/>
      <c r="E20318" s="406"/>
      <c r="F20318" s="409">
        <v>45099.534212962964</v>
      </c>
      <c r="G20318" s="408">
        <v>0</v>
      </c>
    </row>
    <row r="20319" spans="1:7" ht="15" x14ac:dyDescent="0.25">
      <c r="A20319" s="407" t="s">
        <v>32214</v>
      </c>
      <c r="B20319" s="407" t="s">
        <v>32215</v>
      </c>
      <c r="C20319" s="406"/>
      <c r="D20319" s="406"/>
      <c r="E20319" s="406"/>
      <c r="F20319" s="409">
        <v>45099.537326388891</v>
      </c>
      <c r="G20319" s="408">
        <v>0</v>
      </c>
    </row>
    <row r="20320" spans="1:7" ht="15" x14ac:dyDescent="0.2">
      <c r="A20320" s="407" t="s">
        <v>32216</v>
      </c>
      <c r="B20320" s="407" t="s">
        <v>25730</v>
      </c>
      <c r="C20320" s="408">
        <v>3</v>
      </c>
      <c r="D20320" s="408">
        <v>0</v>
      </c>
      <c r="E20320" s="408">
        <v>8</v>
      </c>
      <c r="F20320" s="409">
        <v>45107.394826388889</v>
      </c>
      <c r="G20320" s="408">
        <v>0</v>
      </c>
    </row>
    <row r="20321" spans="1:7" ht="15" x14ac:dyDescent="0.25">
      <c r="A20321" s="407" t="s">
        <v>32217</v>
      </c>
      <c r="B20321" s="407" t="s">
        <v>25732</v>
      </c>
      <c r="C20321" s="406"/>
      <c r="D20321" s="406"/>
      <c r="E20321" s="406"/>
      <c r="F20321" s="409">
        <v>45107.390219907407</v>
      </c>
      <c r="G20321" s="408">
        <v>0</v>
      </c>
    </row>
    <row r="20322" spans="1:7" ht="15" x14ac:dyDescent="0.25">
      <c r="A20322" s="407" t="s">
        <v>32218</v>
      </c>
      <c r="B20322" s="407" t="s">
        <v>32219</v>
      </c>
      <c r="C20322" s="406"/>
      <c r="D20322" s="406"/>
      <c r="E20322" s="406"/>
      <c r="F20322" s="409">
        <v>45089.657048611109</v>
      </c>
      <c r="G20322" s="408">
        <v>0</v>
      </c>
    </row>
    <row r="20323" spans="1:7" ht="15" x14ac:dyDescent="0.25">
      <c r="A20323" s="407" t="s">
        <v>32220</v>
      </c>
      <c r="B20323" s="407" t="s">
        <v>32221</v>
      </c>
      <c r="C20323" s="406"/>
      <c r="D20323" s="406"/>
      <c r="E20323" s="406"/>
      <c r="F20323" s="409">
        <v>45071.359583333331</v>
      </c>
      <c r="G20323" s="408">
        <v>0</v>
      </c>
    </row>
    <row r="20324" spans="1:7" ht="15" x14ac:dyDescent="0.25">
      <c r="A20324" s="407" t="s">
        <v>32222</v>
      </c>
      <c r="B20324" s="407" t="s">
        <v>32223</v>
      </c>
      <c r="C20324" s="406"/>
      <c r="D20324" s="406"/>
      <c r="E20324" s="406"/>
      <c r="F20324" s="409">
        <v>45103.341620370367</v>
      </c>
      <c r="G20324" s="408">
        <v>0</v>
      </c>
    </row>
    <row r="20325" spans="1:7" ht="15" x14ac:dyDescent="0.25">
      <c r="A20325" s="407" t="s">
        <v>32224</v>
      </c>
      <c r="B20325" s="407" t="s">
        <v>32225</v>
      </c>
      <c r="C20325" s="406"/>
      <c r="D20325" s="406"/>
      <c r="E20325" s="406"/>
      <c r="F20325" s="409">
        <v>45090.393738425926</v>
      </c>
      <c r="G20325" s="408">
        <v>0</v>
      </c>
    </row>
    <row r="20326" spans="1:7" ht="15" x14ac:dyDescent="0.25">
      <c r="A20326" s="407" t="s">
        <v>32226</v>
      </c>
      <c r="B20326" s="407" t="s">
        <v>32227</v>
      </c>
      <c r="C20326" s="406"/>
      <c r="D20326" s="406"/>
      <c r="E20326" s="406"/>
      <c r="F20326" s="409">
        <v>45096.307442129626</v>
      </c>
      <c r="G20326" s="408">
        <v>0</v>
      </c>
    </row>
    <row r="20327" spans="1:7" ht="15" x14ac:dyDescent="0.25">
      <c r="A20327" s="407" t="s">
        <v>32228</v>
      </c>
      <c r="B20327" s="407" t="s">
        <v>32229</v>
      </c>
      <c r="C20327" s="406"/>
      <c r="D20327" s="406"/>
      <c r="E20327" s="406"/>
      <c r="F20327" s="409">
        <v>45096.382835648146</v>
      </c>
      <c r="G20327" s="408">
        <v>0</v>
      </c>
    </row>
    <row r="20328" spans="1:7" ht="15" x14ac:dyDescent="0.25">
      <c r="A20328" s="407" t="s">
        <v>32230</v>
      </c>
      <c r="B20328" s="407" t="s">
        <v>32231</v>
      </c>
      <c r="C20328" s="406"/>
      <c r="D20328" s="406"/>
      <c r="E20328" s="406"/>
      <c r="F20328" s="409">
        <v>45096.544502314813</v>
      </c>
      <c r="G20328" s="408">
        <v>0</v>
      </c>
    </row>
    <row r="20329" spans="1:7" ht="15" x14ac:dyDescent="0.25">
      <c r="A20329" s="407" t="s">
        <v>32232</v>
      </c>
      <c r="B20329" s="407" t="s">
        <v>32233</v>
      </c>
      <c r="C20329" s="406"/>
      <c r="D20329" s="406"/>
      <c r="E20329" s="406"/>
      <c r="F20329" s="409">
        <v>45098.686331018522</v>
      </c>
      <c r="G20329" s="408">
        <v>0</v>
      </c>
    </row>
    <row r="20330" spans="1:7" ht="15" x14ac:dyDescent="0.25">
      <c r="A20330" s="407" t="s">
        <v>32234</v>
      </c>
      <c r="B20330" s="407" t="s">
        <v>32235</v>
      </c>
      <c r="C20330" s="406"/>
      <c r="D20330" s="406"/>
      <c r="E20330" s="406"/>
      <c r="F20330" s="409">
        <v>45099.508298611108</v>
      </c>
      <c r="G20330" s="408">
        <v>0</v>
      </c>
    </row>
    <row r="20331" spans="1:7" ht="15" x14ac:dyDescent="0.25">
      <c r="A20331" s="407" t="s">
        <v>32236</v>
      </c>
      <c r="B20331" s="407" t="s">
        <v>32237</v>
      </c>
      <c r="C20331" s="406"/>
      <c r="D20331" s="406"/>
      <c r="E20331" s="406"/>
      <c r="F20331" s="409">
        <v>45103.333356481482</v>
      </c>
      <c r="G20331" s="408">
        <v>0</v>
      </c>
    </row>
    <row r="20332" spans="1:7" ht="15" x14ac:dyDescent="0.25">
      <c r="A20332" s="407" t="s">
        <v>32238</v>
      </c>
      <c r="B20332" s="407" t="s">
        <v>32239</v>
      </c>
      <c r="C20332" s="406"/>
      <c r="D20332" s="406"/>
      <c r="E20332" s="406"/>
      <c r="F20332" s="409">
        <v>45103.337060185186</v>
      </c>
      <c r="G20332" s="408">
        <v>0</v>
      </c>
    </row>
    <row r="20333" spans="1:7" ht="15" x14ac:dyDescent="0.25">
      <c r="A20333" s="407" t="s">
        <v>39656</v>
      </c>
      <c r="B20333" s="407" t="s">
        <v>39657</v>
      </c>
      <c r="C20333" s="406"/>
      <c r="D20333" s="406"/>
      <c r="E20333" s="406"/>
      <c r="F20333" s="409">
        <v>45057.433599537035</v>
      </c>
      <c r="G20333" s="408">
        <v>0</v>
      </c>
    </row>
    <row r="20334" spans="1:7" ht="15" x14ac:dyDescent="0.25">
      <c r="A20334" s="407" t="s">
        <v>39658</v>
      </c>
      <c r="B20334" s="407" t="s">
        <v>39659</v>
      </c>
      <c r="C20334" s="406"/>
      <c r="D20334" s="406"/>
      <c r="E20334" s="406"/>
      <c r="F20334" s="409">
        <v>45057.433807870373</v>
      </c>
      <c r="G20334" s="408">
        <v>0</v>
      </c>
    </row>
    <row r="20335" spans="1:7" ht="15" x14ac:dyDescent="0.25">
      <c r="A20335" s="407" t="s">
        <v>39660</v>
      </c>
      <c r="B20335" s="407" t="s">
        <v>39661</v>
      </c>
      <c r="C20335" s="406"/>
      <c r="D20335" s="406"/>
      <c r="E20335" s="406"/>
      <c r="F20335" s="409">
        <v>45057.433923611112</v>
      </c>
      <c r="G20335" s="408">
        <v>0</v>
      </c>
    </row>
    <row r="20336" spans="1:7" ht="15" x14ac:dyDescent="0.25">
      <c r="A20336" s="407" t="s">
        <v>39662</v>
      </c>
      <c r="B20336" s="407" t="s">
        <v>39663</v>
      </c>
      <c r="C20336" s="406"/>
      <c r="D20336" s="406"/>
      <c r="E20336" s="406"/>
      <c r="F20336" s="409">
        <v>45057.43409722222</v>
      </c>
      <c r="G20336" s="408">
        <v>0</v>
      </c>
    </row>
    <row r="20337" spans="1:7" ht="15" x14ac:dyDescent="0.25">
      <c r="A20337" s="407" t="s">
        <v>39664</v>
      </c>
      <c r="B20337" s="407" t="s">
        <v>39665</v>
      </c>
      <c r="C20337" s="406"/>
      <c r="D20337" s="406"/>
      <c r="E20337" s="406"/>
      <c r="F20337" s="409">
        <v>45057.434189814812</v>
      </c>
      <c r="G20337" s="408">
        <v>0</v>
      </c>
    </row>
    <row r="20338" spans="1:7" ht="15" x14ac:dyDescent="0.25">
      <c r="A20338" s="407" t="s">
        <v>39666</v>
      </c>
      <c r="B20338" s="407" t="s">
        <v>39665</v>
      </c>
      <c r="C20338" s="406"/>
      <c r="D20338" s="406"/>
      <c r="E20338" s="406"/>
      <c r="F20338" s="409">
        <v>45057.434305555558</v>
      </c>
      <c r="G20338" s="408">
        <v>0</v>
      </c>
    </row>
    <row r="20339" spans="1:7" ht="15" x14ac:dyDescent="0.25">
      <c r="A20339" s="407" t="s">
        <v>39667</v>
      </c>
      <c r="B20339" s="407" t="s">
        <v>39668</v>
      </c>
      <c r="C20339" s="406"/>
      <c r="D20339" s="406"/>
      <c r="E20339" s="406"/>
      <c r="F20339" s="409">
        <v>45057.434421296297</v>
      </c>
      <c r="G20339" s="408">
        <v>0</v>
      </c>
    </row>
    <row r="20340" spans="1:7" ht="15" x14ac:dyDescent="0.25">
      <c r="A20340" s="407" t="s">
        <v>39669</v>
      </c>
      <c r="B20340" s="407" t="s">
        <v>39670</v>
      </c>
      <c r="C20340" s="406"/>
      <c r="D20340" s="406"/>
      <c r="E20340" s="406"/>
      <c r="F20340" s="409">
        <v>45057.434525462966</v>
      </c>
      <c r="G20340" s="408">
        <v>0</v>
      </c>
    </row>
    <row r="20341" spans="1:7" ht="15" x14ac:dyDescent="0.25">
      <c r="A20341" s="407" t="s">
        <v>39671</v>
      </c>
      <c r="B20341" s="407" t="s">
        <v>39670</v>
      </c>
      <c r="C20341" s="406"/>
      <c r="D20341" s="406"/>
      <c r="E20341" s="406"/>
      <c r="F20341" s="409">
        <v>45057.434699074074</v>
      </c>
      <c r="G20341" s="408">
        <v>0</v>
      </c>
    </row>
    <row r="20342" spans="1:7" ht="15" x14ac:dyDescent="0.25">
      <c r="A20342" s="407" t="s">
        <v>32240</v>
      </c>
      <c r="B20342" s="407" t="s">
        <v>32241</v>
      </c>
      <c r="C20342" s="406"/>
      <c r="D20342" s="406"/>
      <c r="E20342" s="406"/>
      <c r="F20342" s="409">
        <v>45089.662395833337</v>
      </c>
      <c r="G20342" s="408">
        <v>0</v>
      </c>
    </row>
    <row r="20343" spans="1:7" ht="15" x14ac:dyDescent="0.25">
      <c r="A20343" s="407" t="s">
        <v>32242</v>
      </c>
      <c r="B20343" s="407" t="s">
        <v>32243</v>
      </c>
      <c r="C20343" s="406"/>
      <c r="D20343" s="406"/>
      <c r="E20343" s="406"/>
      <c r="F20343" s="409">
        <v>45071.359490740739</v>
      </c>
      <c r="G20343" s="408">
        <v>0</v>
      </c>
    </row>
    <row r="20344" spans="1:7" ht="15" x14ac:dyDescent="0.25">
      <c r="A20344" s="407" t="s">
        <v>32244</v>
      </c>
      <c r="B20344" s="407" t="s">
        <v>32245</v>
      </c>
      <c r="C20344" s="406"/>
      <c r="D20344" s="406"/>
      <c r="E20344" s="406"/>
      <c r="F20344" s="409">
        <v>45103.329872685186</v>
      </c>
      <c r="G20344" s="408">
        <v>0</v>
      </c>
    </row>
    <row r="20345" spans="1:7" ht="15" x14ac:dyDescent="0.25">
      <c r="A20345" s="407" t="s">
        <v>32246</v>
      </c>
      <c r="B20345" s="407" t="s">
        <v>32247</v>
      </c>
      <c r="C20345" s="406"/>
      <c r="D20345" s="406"/>
      <c r="E20345" s="406"/>
      <c r="F20345" s="409">
        <v>45090.380370370367</v>
      </c>
      <c r="G20345" s="408">
        <v>0</v>
      </c>
    </row>
    <row r="20346" spans="1:7" ht="15" x14ac:dyDescent="0.25">
      <c r="A20346" s="407" t="s">
        <v>32248</v>
      </c>
      <c r="B20346" s="407" t="s">
        <v>32249</v>
      </c>
      <c r="C20346" s="406"/>
      <c r="D20346" s="406"/>
      <c r="E20346" s="406"/>
      <c r="F20346" s="409">
        <v>45096.298391203702</v>
      </c>
      <c r="G20346" s="408">
        <v>0</v>
      </c>
    </row>
    <row r="20347" spans="1:7" ht="15" x14ac:dyDescent="0.25">
      <c r="A20347" s="407" t="s">
        <v>32250</v>
      </c>
      <c r="B20347" s="407" t="s">
        <v>32251</v>
      </c>
      <c r="C20347" s="406"/>
      <c r="D20347" s="406"/>
      <c r="E20347" s="406"/>
      <c r="F20347" s="409">
        <v>45096.379143518519</v>
      </c>
      <c r="G20347" s="408">
        <v>0</v>
      </c>
    </row>
    <row r="20348" spans="1:7" ht="15" x14ac:dyDescent="0.25">
      <c r="A20348" s="407" t="s">
        <v>32252</v>
      </c>
      <c r="B20348" s="407" t="s">
        <v>32253</v>
      </c>
      <c r="C20348" s="406"/>
      <c r="D20348" s="406"/>
      <c r="E20348" s="406"/>
      <c r="F20348" s="409">
        <v>45096.540844907409</v>
      </c>
      <c r="G20348" s="408">
        <v>0</v>
      </c>
    </row>
    <row r="20349" spans="1:7" ht="15" x14ac:dyDescent="0.25">
      <c r="A20349" s="407" t="s">
        <v>32254</v>
      </c>
      <c r="B20349" s="407" t="s">
        <v>32255</v>
      </c>
      <c r="C20349" s="406"/>
      <c r="D20349" s="406"/>
      <c r="E20349" s="406"/>
      <c r="F20349" s="409">
        <v>45098.681342592594</v>
      </c>
      <c r="G20349" s="408">
        <v>0</v>
      </c>
    </row>
    <row r="20350" spans="1:7" ht="15" x14ac:dyDescent="0.25">
      <c r="A20350" s="407" t="s">
        <v>32256</v>
      </c>
      <c r="B20350" s="407" t="s">
        <v>32257</v>
      </c>
      <c r="C20350" s="406"/>
      <c r="D20350" s="406"/>
      <c r="E20350" s="406"/>
      <c r="F20350" s="409">
        <v>45099.503518518519</v>
      </c>
      <c r="G20350" s="408">
        <v>0</v>
      </c>
    </row>
    <row r="20351" spans="1:7" ht="15" x14ac:dyDescent="0.25">
      <c r="A20351" s="407" t="s">
        <v>32258</v>
      </c>
      <c r="B20351" s="407" t="s">
        <v>32259</v>
      </c>
      <c r="C20351" s="406"/>
      <c r="D20351" s="406"/>
      <c r="E20351" s="406"/>
      <c r="F20351" s="409">
        <v>45103.324131944442</v>
      </c>
      <c r="G20351" s="408">
        <v>0</v>
      </c>
    </row>
    <row r="20352" spans="1:7" ht="15" x14ac:dyDescent="0.25">
      <c r="A20352" s="407" t="s">
        <v>32260</v>
      </c>
      <c r="B20352" s="407" t="s">
        <v>32261</v>
      </c>
      <c r="C20352" s="406"/>
      <c r="D20352" s="406"/>
      <c r="E20352" s="406"/>
      <c r="F20352" s="409">
        <v>45103.326898148145</v>
      </c>
      <c r="G20352" s="408">
        <v>0</v>
      </c>
    </row>
    <row r="20353" spans="1:7" ht="15" x14ac:dyDescent="0.25">
      <c r="A20353" s="407" t="s">
        <v>32262</v>
      </c>
      <c r="B20353" s="407" t="s">
        <v>32263</v>
      </c>
      <c r="C20353" s="406"/>
      <c r="D20353" s="406"/>
      <c r="E20353" s="406"/>
      <c r="F20353" s="409">
        <v>45057.446608796294</v>
      </c>
      <c r="G20353" s="408">
        <v>0</v>
      </c>
    </row>
    <row r="20354" spans="1:7" ht="15" x14ac:dyDescent="0.25">
      <c r="A20354" s="407" t="s">
        <v>32264</v>
      </c>
      <c r="B20354" s="407" t="s">
        <v>32265</v>
      </c>
      <c r="C20354" s="406"/>
      <c r="D20354" s="406"/>
      <c r="E20354" s="406"/>
      <c r="F20354" s="409">
        <v>45090.408622685187</v>
      </c>
      <c r="G20354" s="408">
        <v>0</v>
      </c>
    </row>
    <row r="20355" spans="1:7" ht="15" x14ac:dyDescent="0.25">
      <c r="A20355" s="407" t="s">
        <v>32266</v>
      </c>
      <c r="B20355" s="407" t="s">
        <v>32267</v>
      </c>
      <c r="C20355" s="406"/>
      <c r="D20355" s="406"/>
      <c r="E20355" s="406"/>
      <c r="F20355" s="409">
        <v>45096.310706018521</v>
      </c>
      <c r="G20355" s="408">
        <v>0</v>
      </c>
    </row>
    <row r="20356" spans="1:7" ht="15" x14ac:dyDescent="0.25">
      <c r="A20356" s="407" t="s">
        <v>32268</v>
      </c>
      <c r="B20356" s="407" t="s">
        <v>32269</v>
      </c>
      <c r="C20356" s="406"/>
      <c r="D20356" s="406"/>
      <c r="E20356" s="406"/>
      <c r="F20356" s="409">
        <v>45096.384467592594</v>
      </c>
      <c r="G20356" s="408">
        <v>0</v>
      </c>
    </row>
    <row r="20357" spans="1:7" ht="15" x14ac:dyDescent="0.25">
      <c r="A20357" s="407" t="s">
        <v>32270</v>
      </c>
      <c r="B20357" s="407" t="s">
        <v>32271</v>
      </c>
      <c r="C20357" s="406"/>
      <c r="D20357" s="406"/>
      <c r="E20357" s="406"/>
      <c r="F20357" s="409">
        <v>45096.55201388889</v>
      </c>
      <c r="G20357" s="408">
        <v>0</v>
      </c>
    </row>
    <row r="20358" spans="1:7" ht="15" x14ac:dyDescent="0.25">
      <c r="A20358" s="407" t="s">
        <v>32272</v>
      </c>
      <c r="B20358" s="407" t="s">
        <v>32273</v>
      </c>
      <c r="C20358" s="406"/>
      <c r="D20358" s="406"/>
      <c r="E20358" s="406"/>
      <c r="F20358" s="409">
        <v>45098.692731481482</v>
      </c>
      <c r="G20358" s="408">
        <v>0</v>
      </c>
    </row>
    <row r="20359" spans="1:7" ht="15" x14ac:dyDescent="0.25">
      <c r="A20359" s="407" t="s">
        <v>32274</v>
      </c>
      <c r="B20359" s="407" t="s">
        <v>32275</v>
      </c>
      <c r="C20359" s="406"/>
      <c r="D20359" s="406"/>
      <c r="E20359" s="406"/>
      <c r="F20359" s="409">
        <v>45099.511747685188</v>
      </c>
      <c r="G20359" s="408">
        <v>0</v>
      </c>
    </row>
    <row r="20360" spans="1:7" ht="15" x14ac:dyDescent="0.25">
      <c r="A20360" s="407" t="s">
        <v>32276</v>
      </c>
      <c r="B20360" s="407" t="s">
        <v>32277</v>
      </c>
      <c r="C20360" s="406"/>
      <c r="D20360" s="406"/>
      <c r="E20360" s="406"/>
      <c r="F20360" s="409">
        <v>45103.354143518518</v>
      </c>
      <c r="G20360" s="408">
        <v>0</v>
      </c>
    </row>
    <row r="20361" spans="1:7" ht="15" x14ac:dyDescent="0.25">
      <c r="A20361" s="407" t="s">
        <v>32278</v>
      </c>
      <c r="B20361" s="407" t="s">
        <v>32279</v>
      </c>
      <c r="C20361" s="406"/>
      <c r="D20361" s="406"/>
      <c r="E20361" s="406"/>
      <c r="F20361" s="409">
        <v>45103.360486111109</v>
      </c>
      <c r="G20361" s="408">
        <v>0</v>
      </c>
    </row>
    <row r="20362" spans="1:7" ht="15" x14ac:dyDescent="0.25">
      <c r="A20362" s="407" t="s">
        <v>32280</v>
      </c>
      <c r="B20362" s="407" t="s">
        <v>32281</v>
      </c>
      <c r="C20362" s="406"/>
      <c r="D20362" s="406"/>
      <c r="E20362" s="406"/>
      <c r="F20362" s="409">
        <v>45103.378368055557</v>
      </c>
      <c r="G20362" s="408">
        <v>0</v>
      </c>
    </row>
    <row r="20363" spans="1:7" ht="15" x14ac:dyDescent="0.25">
      <c r="A20363" s="407" t="s">
        <v>32282</v>
      </c>
      <c r="B20363" s="407" t="s">
        <v>32283</v>
      </c>
      <c r="C20363" s="406"/>
      <c r="D20363" s="406"/>
      <c r="E20363" s="406"/>
      <c r="F20363" s="409">
        <v>45089.657685185186</v>
      </c>
      <c r="G20363" s="408">
        <v>0</v>
      </c>
    </row>
    <row r="20364" spans="1:7" ht="15" x14ac:dyDescent="0.25">
      <c r="A20364" s="407" t="s">
        <v>32284</v>
      </c>
      <c r="B20364" s="407" t="s">
        <v>32285</v>
      </c>
      <c r="C20364" s="406"/>
      <c r="D20364" s="406"/>
      <c r="E20364" s="406"/>
      <c r="F20364" s="409">
        <v>45089.656226851854</v>
      </c>
      <c r="G20364" s="408">
        <v>0</v>
      </c>
    </row>
    <row r="20365" spans="1:7" ht="15" x14ac:dyDescent="0.25">
      <c r="A20365" s="407" t="s">
        <v>32286</v>
      </c>
      <c r="B20365" s="407" t="s">
        <v>32287</v>
      </c>
      <c r="C20365" s="406"/>
      <c r="D20365" s="406"/>
      <c r="E20365" s="406"/>
      <c r="F20365" s="409">
        <v>45103.372835648152</v>
      </c>
      <c r="G20365" s="408">
        <v>0</v>
      </c>
    </row>
    <row r="20366" spans="1:7" ht="15" x14ac:dyDescent="0.25">
      <c r="A20366" s="407" t="s">
        <v>32288</v>
      </c>
      <c r="B20366" s="407" t="s">
        <v>32289</v>
      </c>
      <c r="C20366" s="406"/>
      <c r="D20366" s="406"/>
      <c r="E20366" s="406"/>
      <c r="F20366" s="409">
        <v>45090.399826388886</v>
      </c>
      <c r="G20366" s="408">
        <v>0</v>
      </c>
    </row>
    <row r="20367" spans="1:7" ht="15" x14ac:dyDescent="0.25">
      <c r="A20367" s="407" t="s">
        <v>32290</v>
      </c>
      <c r="B20367" s="407" t="s">
        <v>32291</v>
      </c>
      <c r="C20367" s="406"/>
      <c r="D20367" s="406"/>
      <c r="E20367" s="406"/>
      <c r="F20367" s="409">
        <v>45096.310208333336</v>
      </c>
      <c r="G20367" s="408">
        <v>0</v>
      </c>
    </row>
    <row r="20368" spans="1:7" ht="15" x14ac:dyDescent="0.25">
      <c r="A20368" s="407" t="s">
        <v>32292</v>
      </c>
      <c r="B20368" s="407" t="s">
        <v>32293</v>
      </c>
      <c r="C20368" s="406"/>
      <c r="D20368" s="406"/>
      <c r="E20368" s="406"/>
      <c r="F20368" s="409">
        <v>45096.38422453704</v>
      </c>
      <c r="G20368" s="408">
        <v>0</v>
      </c>
    </row>
    <row r="20369" spans="1:7" ht="15" x14ac:dyDescent="0.25">
      <c r="A20369" s="407" t="s">
        <v>32294</v>
      </c>
      <c r="B20369" s="407" t="s">
        <v>32295</v>
      </c>
      <c r="C20369" s="406"/>
      <c r="D20369" s="406"/>
      <c r="E20369" s="406"/>
      <c r="F20369" s="409">
        <v>45096.546099537038</v>
      </c>
      <c r="G20369" s="408">
        <v>0</v>
      </c>
    </row>
    <row r="20370" spans="1:7" ht="15" x14ac:dyDescent="0.25">
      <c r="A20370" s="407" t="s">
        <v>32296</v>
      </c>
      <c r="B20370" s="407" t="s">
        <v>32297</v>
      </c>
      <c r="C20370" s="406"/>
      <c r="D20370" s="406"/>
      <c r="E20370" s="406"/>
      <c r="F20370" s="409">
        <v>45098.678136574075</v>
      </c>
      <c r="G20370" s="408">
        <v>0</v>
      </c>
    </row>
    <row r="20371" spans="1:7" ht="15" x14ac:dyDescent="0.25">
      <c r="A20371" s="407" t="s">
        <v>32298</v>
      </c>
      <c r="B20371" s="407" t="s">
        <v>32299</v>
      </c>
      <c r="C20371" s="406"/>
      <c r="D20371" s="406"/>
      <c r="E20371" s="406"/>
      <c r="F20371" s="409">
        <v>45099.509768518517</v>
      </c>
      <c r="G20371" s="408">
        <v>0</v>
      </c>
    </row>
    <row r="20372" spans="1:7" ht="15" x14ac:dyDescent="0.25">
      <c r="A20372" s="407" t="s">
        <v>32300</v>
      </c>
      <c r="B20372" s="407" t="s">
        <v>32301</v>
      </c>
      <c r="C20372" s="406"/>
      <c r="D20372" s="406"/>
      <c r="E20372" s="406"/>
      <c r="F20372" s="409">
        <v>45103.344837962963</v>
      </c>
      <c r="G20372" s="408">
        <v>0</v>
      </c>
    </row>
    <row r="20373" spans="1:7" ht="15" x14ac:dyDescent="0.25">
      <c r="A20373" s="407" t="s">
        <v>32302</v>
      </c>
      <c r="B20373" s="407" t="s">
        <v>32303</v>
      </c>
      <c r="C20373" s="406"/>
      <c r="D20373" s="406"/>
      <c r="E20373" s="406"/>
      <c r="F20373" s="409">
        <v>45103.346608796295</v>
      </c>
      <c r="G20373" s="408">
        <v>0</v>
      </c>
    </row>
    <row r="20374" spans="1:7" ht="15" x14ac:dyDescent="0.25">
      <c r="A20374" s="407" t="s">
        <v>32304</v>
      </c>
      <c r="B20374" s="407" t="s">
        <v>32305</v>
      </c>
      <c r="C20374" s="406"/>
      <c r="D20374" s="406"/>
      <c r="E20374" s="406"/>
      <c r="F20374" s="409">
        <v>45100.332777777781</v>
      </c>
      <c r="G20374" s="408">
        <v>0</v>
      </c>
    </row>
    <row r="20375" spans="1:7" ht="15" x14ac:dyDescent="0.25">
      <c r="A20375" s="407" t="s">
        <v>32306</v>
      </c>
      <c r="B20375" s="407" t="s">
        <v>32307</v>
      </c>
      <c r="C20375" s="406"/>
      <c r="D20375" s="406"/>
      <c r="E20375" s="406"/>
      <c r="F20375" s="409">
        <v>45078.37840277778</v>
      </c>
      <c r="G20375" s="408">
        <v>0</v>
      </c>
    </row>
    <row r="20376" spans="1:7" ht="15" x14ac:dyDescent="0.25">
      <c r="A20376" s="407" t="s">
        <v>32308</v>
      </c>
      <c r="B20376" s="407" t="s">
        <v>32309</v>
      </c>
      <c r="C20376" s="406"/>
      <c r="D20376" s="406"/>
      <c r="E20376" s="406"/>
      <c r="F20376" s="409">
        <v>45090.487210648149</v>
      </c>
      <c r="G20376" s="408">
        <v>0</v>
      </c>
    </row>
    <row r="20377" spans="1:7" ht="15" x14ac:dyDescent="0.25">
      <c r="A20377" s="407" t="s">
        <v>32310</v>
      </c>
      <c r="B20377" s="407" t="s">
        <v>32311</v>
      </c>
      <c r="C20377" s="406"/>
      <c r="D20377" s="406"/>
      <c r="E20377" s="406"/>
      <c r="F20377" s="409">
        <v>45096.319328703707</v>
      </c>
      <c r="G20377" s="408">
        <v>0</v>
      </c>
    </row>
    <row r="20378" spans="1:7" ht="15" x14ac:dyDescent="0.25">
      <c r="A20378" s="407" t="s">
        <v>32312</v>
      </c>
      <c r="B20378" s="407" t="s">
        <v>32313</v>
      </c>
      <c r="C20378" s="406"/>
      <c r="D20378" s="406"/>
      <c r="E20378" s="406"/>
      <c r="F20378" s="409">
        <v>45096.416388888887</v>
      </c>
      <c r="G20378" s="408">
        <v>0</v>
      </c>
    </row>
    <row r="20379" spans="1:7" ht="15" x14ac:dyDescent="0.25">
      <c r="A20379" s="407" t="s">
        <v>32314</v>
      </c>
      <c r="B20379" s="407" t="s">
        <v>32315</v>
      </c>
      <c r="C20379" s="406"/>
      <c r="D20379" s="406"/>
      <c r="E20379" s="406"/>
      <c r="F20379" s="409">
        <v>45096.555208333331</v>
      </c>
      <c r="G20379" s="408">
        <v>0</v>
      </c>
    </row>
    <row r="20380" spans="1:7" ht="15" x14ac:dyDescent="0.25">
      <c r="A20380" s="407" t="s">
        <v>32316</v>
      </c>
      <c r="B20380" s="407" t="s">
        <v>32317</v>
      </c>
      <c r="C20380" s="406"/>
      <c r="D20380" s="406"/>
      <c r="E20380" s="406"/>
      <c r="F20380" s="409">
        <v>45098.696226851855</v>
      </c>
      <c r="G20380" s="408">
        <v>0</v>
      </c>
    </row>
    <row r="20381" spans="1:7" ht="15" x14ac:dyDescent="0.25">
      <c r="A20381" s="407" t="s">
        <v>32318</v>
      </c>
      <c r="B20381" s="407" t="s">
        <v>32319</v>
      </c>
      <c r="C20381" s="406"/>
      <c r="D20381" s="406"/>
      <c r="E20381" s="406"/>
      <c r="F20381" s="409">
        <v>45099.513136574074</v>
      </c>
      <c r="G20381" s="408">
        <v>0</v>
      </c>
    </row>
    <row r="20382" spans="1:7" ht="15" x14ac:dyDescent="0.25">
      <c r="A20382" s="407" t="s">
        <v>32320</v>
      </c>
      <c r="B20382" s="407" t="s">
        <v>32321</v>
      </c>
      <c r="C20382" s="406"/>
      <c r="D20382" s="406"/>
      <c r="E20382" s="406"/>
      <c r="F20382" s="409">
        <v>45099.640243055554</v>
      </c>
      <c r="G20382" s="408">
        <v>0</v>
      </c>
    </row>
    <row r="20383" spans="1:7" ht="15" x14ac:dyDescent="0.25">
      <c r="A20383" s="407" t="s">
        <v>32322</v>
      </c>
      <c r="B20383" s="407" t="s">
        <v>32323</v>
      </c>
      <c r="C20383" s="406"/>
      <c r="D20383" s="406"/>
      <c r="E20383" s="406"/>
      <c r="F20383" s="409">
        <v>45099.643275462964</v>
      </c>
      <c r="G20383" s="408">
        <v>0</v>
      </c>
    </row>
    <row r="20384" spans="1:7" ht="15" x14ac:dyDescent="0.25">
      <c r="A20384" s="407" t="s">
        <v>32324</v>
      </c>
      <c r="B20384" s="407" t="s">
        <v>32325</v>
      </c>
      <c r="C20384" s="406"/>
      <c r="D20384" s="406"/>
      <c r="E20384" s="406"/>
      <c r="F20384" s="409">
        <v>45099.64634259259</v>
      </c>
      <c r="G20384" s="408">
        <v>0</v>
      </c>
    </row>
    <row r="20385" spans="1:7" ht="15" x14ac:dyDescent="0.25">
      <c r="A20385" s="407" t="s">
        <v>32326</v>
      </c>
      <c r="B20385" s="407" t="s">
        <v>32326</v>
      </c>
      <c r="C20385" s="406"/>
      <c r="D20385" s="406"/>
      <c r="E20385" s="406"/>
      <c r="F20385" s="409">
        <v>45058.325902777775</v>
      </c>
      <c r="G20385" s="408">
        <v>0</v>
      </c>
    </row>
    <row r="20386" spans="1:7" ht="15" x14ac:dyDescent="0.25">
      <c r="A20386" s="407" t="s">
        <v>32327</v>
      </c>
      <c r="B20386" s="407" t="s">
        <v>32328</v>
      </c>
      <c r="C20386" s="406"/>
      <c r="D20386" s="406"/>
      <c r="E20386" s="406"/>
      <c r="F20386" s="409">
        <v>44525.346655092595</v>
      </c>
      <c r="G20386" s="408">
        <v>0</v>
      </c>
    </row>
    <row r="20387" spans="1:7" ht="15" x14ac:dyDescent="0.25">
      <c r="A20387" s="407" t="s">
        <v>32329</v>
      </c>
      <c r="B20387" s="407" t="s">
        <v>32330</v>
      </c>
      <c r="C20387" s="406"/>
      <c r="D20387" s="406"/>
      <c r="E20387" s="406"/>
      <c r="F20387" s="409">
        <v>44525.346898148149</v>
      </c>
      <c r="G20387" s="408">
        <v>0</v>
      </c>
    </row>
    <row r="20388" spans="1:7" ht="15" x14ac:dyDescent="0.25">
      <c r="A20388" s="407" t="s">
        <v>32331</v>
      </c>
      <c r="B20388" s="407" t="s">
        <v>32332</v>
      </c>
      <c r="C20388" s="406"/>
      <c r="D20388" s="406"/>
      <c r="E20388" s="406"/>
      <c r="F20388" s="409">
        <v>44525.347592592596</v>
      </c>
      <c r="G20388" s="408">
        <v>0</v>
      </c>
    </row>
    <row r="20389" spans="1:7" ht="15" x14ac:dyDescent="0.25">
      <c r="A20389" s="407" t="s">
        <v>32333</v>
      </c>
      <c r="B20389" s="407" t="s">
        <v>32334</v>
      </c>
      <c r="C20389" s="406"/>
      <c r="D20389" s="406"/>
      <c r="E20389" s="406"/>
      <c r="F20389" s="409">
        <v>44525.347291666665</v>
      </c>
      <c r="G20389" s="408">
        <v>0</v>
      </c>
    </row>
    <row r="20390" spans="1:7" ht="15" x14ac:dyDescent="0.25">
      <c r="A20390" s="407" t="s">
        <v>32335</v>
      </c>
      <c r="B20390" s="407" t="s">
        <v>32336</v>
      </c>
      <c r="C20390" s="406"/>
      <c r="D20390" s="406"/>
      <c r="E20390" s="406"/>
      <c r="F20390" s="409">
        <v>44525.347974537035</v>
      </c>
      <c r="G20390" s="408">
        <v>0</v>
      </c>
    </row>
    <row r="20391" spans="1:7" ht="15" x14ac:dyDescent="0.25">
      <c r="A20391" s="407" t="s">
        <v>32337</v>
      </c>
      <c r="B20391" s="407" t="s">
        <v>32338</v>
      </c>
      <c r="C20391" s="406"/>
      <c r="D20391" s="406"/>
      <c r="E20391" s="406"/>
      <c r="F20391" s="409">
        <v>44525.348229166666</v>
      </c>
      <c r="G20391" s="408">
        <v>0</v>
      </c>
    </row>
    <row r="20392" spans="1:7" ht="15" x14ac:dyDescent="0.2">
      <c r="A20392" s="407" t="s">
        <v>32339</v>
      </c>
      <c r="B20392" s="407" t="s">
        <v>32339</v>
      </c>
      <c r="C20392" s="408">
        <v>0</v>
      </c>
      <c r="D20392" s="408">
        <v>0</v>
      </c>
      <c r="E20392" s="408">
        <v>0</v>
      </c>
      <c r="F20392" s="409">
        <v>43423.405798611115</v>
      </c>
      <c r="G20392" s="408">
        <v>4</v>
      </c>
    </row>
    <row r="20393" spans="1:7" ht="15" x14ac:dyDescent="0.2">
      <c r="A20393" s="407" t="s">
        <v>32340</v>
      </c>
      <c r="B20393" s="407" t="s">
        <v>32341</v>
      </c>
      <c r="C20393" s="408">
        <v>0</v>
      </c>
      <c r="D20393" s="408">
        <v>0</v>
      </c>
      <c r="E20393" s="408">
        <v>0</v>
      </c>
      <c r="F20393" s="409">
        <v>43423.405821759261</v>
      </c>
      <c r="G20393" s="408">
        <v>10</v>
      </c>
    </row>
    <row r="20394" spans="1:7" ht="15" x14ac:dyDescent="0.25">
      <c r="A20394" s="407" t="s">
        <v>39672</v>
      </c>
      <c r="B20394" s="407" t="s">
        <v>39673</v>
      </c>
      <c r="C20394" s="406"/>
      <c r="D20394" s="408">
        <v>52.6</v>
      </c>
      <c r="E20394" s="408">
        <v>52.6</v>
      </c>
      <c r="F20394" s="409">
        <v>45341.372835648152</v>
      </c>
      <c r="G20394" s="408">
        <v>0</v>
      </c>
    </row>
    <row r="20395" spans="1:7" ht="15" x14ac:dyDescent="0.25">
      <c r="A20395" s="407" t="s">
        <v>39674</v>
      </c>
      <c r="B20395" s="407" t="s">
        <v>39675</v>
      </c>
      <c r="C20395" s="406"/>
      <c r="D20395" s="408">
        <v>2.41</v>
      </c>
      <c r="E20395" s="408">
        <v>2.41</v>
      </c>
      <c r="F20395" s="409">
        <v>45341.372881944444</v>
      </c>
      <c r="G20395" s="408">
        <v>0</v>
      </c>
    </row>
    <row r="20396" spans="1:7" ht="15" x14ac:dyDescent="0.25">
      <c r="A20396" s="407" t="s">
        <v>39676</v>
      </c>
      <c r="B20396" s="407" t="s">
        <v>39677</v>
      </c>
      <c r="C20396" s="406"/>
      <c r="D20396" s="408">
        <v>14.9</v>
      </c>
      <c r="E20396" s="408">
        <v>14.9</v>
      </c>
      <c r="F20396" s="409">
        <v>45341.372939814813</v>
      </c>
      <c r="G20396" s="408">
        <v>0</v>
      </c>
    </row>
    <row r="20397" spans="1:7" ht="15" x14ac:dyDescent="0.25">
      <c r="A20397" s="407" t="s">
        <v>39678</v>
      </c>
      <c r="B20397" s="407" t="s">
        <v>39679</v>
      </c>
      <c r="C20397" s="406"/>
      <c r="D20397" s="408">
        <v>1279</v>
      </c>
      <c r="E20397" s="408">
        <v>1279</v>
      </c>
      <c r="F20397" s="409">
        <v>45341.372986111113</v>
      </c>
      <c r="G20397" s="408">
        <v>0</v>
      </c>
    </row>
    <row r="20398" spans="1:7" ht="15" x14ac:dyDescent="0.25">
      <c r="A20398" s="407" t="s">
        <v>39680</v>
      </c>
      <c r="B20398" s="407" t="s">
        <v>39681</v>
      </c>
      <c r="C20398" s="406"/>
      <c r="D20398" s="408">
        <v>8.7200000000000006</v>
      </c>
      <c r="E20398" s="408">
        <v>8.7200000000000006</v>
      </c>
      <c r="F20398" s="409">
        <v>45341.373043981483</v>
      </c>
      <c r="G20398" s="408">
        <v>0</v>
      </c>
    </row>
    <row r="20399" spans="1:7" ht="15" x14ac:dyDescent="0.25">
      <c r="A20399" s="407" t="s">
        <v>32342</v>
      </c>
      <c r="B20399" s="407" t="s">
        <v>32343</v>
      </c>
      <c r="C20399" s="406"/>
      <c r="D20399" s="408">
        <v>29.14</v>
      </c>
      <c r="E20399" s="408">
        <v>29.14</v>
      </c>
      <c r="F20399" s="409">
        <v>43088.645590277774</v>
      </c>
      <c r="G20399" s="408">
        <v>0</v>
      </c>
    </row>
    <row r="20400" spans="1:7" ht="15" x14ac:dyDescent="0.25">
      <c r="A20400" s="407" t="s">
        <v>39682</v>
      </c>
      <c r="B20400" s="407" t="s">
        <v>39683</v>
      </c>
      <c r="C20400" s="406"/>
      <c r="D20400" s="408">
        <v>13.1</v>
      </c>
      <c r="E20400" s="408">
        <v>13.1</v>
      </c>
      <c r="F20400" s="409">
        <v>45341.373194444444</v>
      </c>
      <c r="G20400" s="408">
        <v>0</v>
      </c>
    </row>
    <row r="20401" spans="1:7" ht="15" x14ac:dyDescent="0.25">
      <c r="A20401" s="407" t="s">
        <v>39684</v>
      </c>
      <c r="B20401" s="407" t="s">
        <v>39685</v>
      </c>
      <c r="C20401" s="406"/>
      <c r="D20401" s="408">
        <v>4.0300000000000002E-2</v>
      </c>
      <c r="E20401" s="408">
        <v>4.0300000000000002E-2</v>
      </c>
      <c r="F20401" s="409">
        <v>45341.373252314814</v>
      </c>
      <c r="G20401" s="408">
        <v>0</v>
      </c>
    </row>
    <row r="20402" spans="1:7" ht="15" x14ac:dyDescent="0.25">
      <c r="A20402" s="407" t="s">
        <v>39686</v>
      </c>
      <c r="B20402" s="407" t="s">
        <v>39687</v>
      </c>
      <c r="C20402" s="406"/>
      <c r="D20402" s="408">
        <v>9.5500000000000007</v>
      </c>
      <c r="E20402" s="408">
        <v>9.5500000000000007</v>
      </c>
      <c r="F20402" s="409">
        <v>45341.37332175926</v>
      </c>
      <c r="G20402" s="408">
        <v>0</v>
      </c>
    </row>
    <row r="20403" spans="1:7" ht="15" x14ac:dyDescent="0.2">
      <c r="A20403" s="407" t="s">
        <v>32344</v>
      </c>
      <c r="B20403" s="407" t="s">
        <v>32345</v>
      </c>
      <c r="C20403" s="408">
        <v>0</v>
      </c>
      <c r="D20403" s="408">
        <v>28</v>
      </c>
      <c r="E20403" s="408">
        <v>28</v>
      </c>
      <c r="F20403" s="409">
        <v>45349.554594907408</v>
      </c>
      <c r="G20403" s="408">
        <v>0</v>
      </c>
    </row>
    <row r="20404" spans="1:7" ht="15" x14ac:dyDescent="0.25">
      <c r="A20404" s="407" t="s">
        <v>39688</v>
      </c>
      <c r="B20404" s="407" t="s">
        <v>39689</v>
      </c>
      <c r="C20404" s="406"/>
      <c r="D20404" s="408">
        <v>85.63</v>
      </c>
      <c r="E20404" s="408">
        <v>85.63</v>
      </c>
      <c r="F20404" s="409">
        <v>45341.374884259261</v>
      </c>
      <c r="G20404" s="408">
        <v>0</v>
      </c>
    </row>
    <row r="20405" spans="1:7" ht="15" x14ac:dyDescent="0.2">
      <c r="A20405" s="407" t="s">
        <v>32346</v>
      </c>
      <c r="B20405" s="407" t="s">
        <v>32347</v>
      </c>
      <c r="C20405" s="408">
        <v>0</v>
      </c>
      <c r="D20405" s="408">
        <v>34.14</v>
      </c>
      <c r="E20405" s="408">
        <v>34.14</v>
      </c>
      <c r="F20405" s="409">
        <v>45349.556157407409</v>
      </c>
      <c r="G20405" s="408">
        <v>0</v>
      </c>
    </row>
    <row r="20406" spans="1:7" ht="15" x14ac:dyDescent="0.2">
      <c r="A20406" s="407" t="s">
        <v>32348</v>
      </c>
      <c r="B20406" s="407" t="s">
        <v>32349</v>
      </c>
      <c r="C20406" s="408">
        <v>0</v>
      </c>
      <c r="D20406" s="408">
        <v>12.772991452991452</v>
      </c>
      <c r="E20406" s="408">
        <v>12.772991452991452</v>
      </c>
      <c r="F20406" s="409">
        <v>45349.55636574074</v>
      </c>
      <c r="G20406" s="408">
        <v>0</v>
      </c>
    </row>
    <row r="20407" spans="1:7" ht="15" x14ac:dyDescent="0.2">
      <c r="A20407" s="407" t="s">
        <v>32350</v>
      </c>
      <c r="B20407" s="407" t="s">
        <v>32351</v>
      </c>
      <c r="C20407" s="408">
        <v>0</v>
      </c>
      <c r="D20407" s="408">
        <v>1.0549596122778675</v>
      </c>
      <c r="E20407" s="408">
        <v>1.0549596122778675</v>
      </c>
      <c r="F20407" s="409">
        <v>45349.557106481479</v>
      </c>
      <c r="G20407" s="408">
        <v>0</v>
      </c>
    </row>
    <row r="20408" spans="1:7" ht="15" x14ac:dyDescent="0.25">
      <c r="A20408" s="407" t="s">
        <v>39690</v>
      </c>
      <c r="B20408" s="407" t="s">
        <v>39691</v>
      </c>
      <c r="C20408" s="406"/>
      <c r="D20408" s="408">
        <v>25.3</v>
      </c>
      <c r="E20408" s="408">
        <v>25.3</v>
      </c>
      <c r="F20408" s="409">
        <v>45341.375</v>
      </c>
      <c r="G20408" s="408">
        <v>0</v>
      </c>
    </row>
    <row r="20409" spans="1:7" ht="15" x14ac:dyDescent="0.25">
      <c r="A20409" s="407" t="s">
        <v>39692</v>
      </c>
      <c r="B20409" s="407" t="s">
        <v>39693</v>
      </c>
      <c r="C20409" s="406"/>
      <c r="D20409" s="408">
        <v>1.56</v>
      </c>
      <c r="E20409" s="408">
        <v>1.56</v>
      </c>
      <c r="F20409" s="409">
        <v>45341.375104166669</v>
      </c>
      <c r="G20409" s="408">
        <v>0</v>
      </c>
    </row>
    <row r="20410" spans="1:7" ht="15" x14ac:dyDescent="0.25">
      <c r="A20410" s="407" t="s">
        <v>39694</v>
      </c>
      <c r="B20410" s="407" t="s">
        <v>39695</v>
      </c>
      <c r="C20410" s="406"/>
      <c r="D20410" s="408">
        <v>8.85</v>
      </c>
      <c r="E20410" s="408">
        <v>8.85</v>
      </c>
      <c r="F20410" s="409">
        <v>45341.375150462962</v>
      </c>
      <c r="G20410" s="408">
        <v>0</v>
      </c>
    </row>
    <row r="20411" spans="1:7" ht="15" x14ac:dyDescent="0.25">
      <c r="A20411" s="407" t="s">
        <v>39696</v>
      </c>
      <c r="B20411" s="407" t="s">
        <v>39697</v>
      </c>
      <c r="C20411" s="406"/>
      <c r="D20411" s="408">
        <v>42.3</v>
      </c>
      <c r="E20411" s="408">
        <v>42.3</v>
      </c>
      <c r="F20411" s="409">
        <v>45341.375219907408</v>
      </c>
      <c r="G20411" s="408">
        <v>0</v>
      </c>
    </row>
    <row r="20412" spans="1:7" ht="15" x14ac:dyDescent="0.25">
      <c r="A20412" s="407" t="s">
        <v>39698</v>
      </c>
      <c r="B20412" s="407" t="s">
        <v>39699</v>
      </c>
      <c r="C20412" s="406"/>
      <c r="D20412" s="408">
        <v>33.520000000000003</v>
      </c>
      <c r="E20412" s="408">
        <v>33.520000000000003</v>
      </c>
      <c r="F20412" s="409">
        <v>45341.3752662037</v>
      </c>
      <c r="G20412" s="408">
        <v>0</v>
      </c>
    </row>
    <row r="20413" spans="1:7" ht="15" x14ac:dyDescent="0.25">
      <c r="A20413" s="407" t="s">
        <v>39700</v>
      </c>
      <c r="B20413" s="407" t="s">
        <v>39701</v>
      </c>
      <c r="C20413" s="406"/>
      <c r="D20413" s="408">
        <v>10.6</v>
      </c>
      <c r="E20413" s="408">
        <v>10.6</v>
      </c>
      <c r="F20413" s="409">
        <v>45341.3753125</v>
      </c>
      <c r="G20413" s="408">
        <v>0</v>
      </c>
    </row>
    <row r="20414" spans="1:7" ht="15" x14ac:dyDescent="0.25">
      <c r="A20414" s="407" t="s">
        <v>39702</v>
      </c>
      <c r="B20414" s="407" t="s">
        <v>39703</v>
      </c>
      <c r="C20414" s="406"/>
      <c r="D20414" s="408">
        <v>7.35</v>
      </c>
      <c r="E20414" s="408">
        <v>7.35</v>
      </c>
      <c r="F20414" s="409">
        <v>45341.37537037037</v>
      </c>
      <c r="G20414" s="408">
        <v>0</v>
      </c>
    </row>
    <row r="20415" spans="1:7" ht="15" x14ac:dyDescent="0.25">
      <c r="A20415" s="407" t="s">
        <v>39704</v>
      </c>
      <c r="B20415" s="407" t="s">
        <v>39705</v>
      </c>
      <c r="C20415" s="406"/>
      <c r="D20415" s="408">
        <v>2.85</v>
      </c>
      <c r="E20415" s="408">
        <v>2.85</v>
      </c>
      <c r="F20415" s="409">
        <v>45341.375416666669</v>
      </c>
      <c r="G20415" s="408">
        <v>0</v>
      </c>
    </row>
    <row r="20416" spans="1:7" ht="15" x14ac:dyDescent="0.25">
      <c r="A20416" s="407" t="s">
        <v>39706</v>
      </c>
      <c r="B20416" s="407" t="s">
        <v>39707</v>
      </c>
      <c r="C20416" s="406"/>
      <c r="D20416" s="408">
        <v>8.25</v>
      </c>
      <c r="E20416" s="408">
        <v>8.25</v>
      </c>
      <c r="F20416" s="409">
        <v>45341.375462962962</v>
      </c>
      <c r="G20416" s="408">
        <v>0</v>
      </c>
    </row>
    <row r="20417" spans="1:7" ht="15" x14ac:dyDescent="0.25">
      <c r="A20417" s="407" t="s">
        <v>39708</v>
      </c>
      <c r="B20417" s="407" t="s">
        <v>39709</v>
      </c>
      <c r="C20417" s="406"/>
      <c r="D20417" s="408">
        <v>0.55000000000000004</v>
      </c>
      <c r="E20417" s="408">
        <v>0.55000000000000004</v>
      </c>
      <c r="F20417" s="409">
        <v>45341.375509259262</v>
      </c>
      <c r="G20417" s="408">
        <v>0</v>
      </c>
    </row>
    <row r="20418" spans="1:7" ht="15" x14ac:dyDescent="0.25">
      <c r="A20418" s="407" t="s">
        <v>32352</v>
      </c>
      <c r="B20418" s="407" t="s">
        <v>32353</v>
      </c>
      <c r="C20418" s="406"/>
      <c r="D20418" s="408">
        <v>15.1187</v>
      </c>
      <c r="E20418" s="408">
        <v>15.1187</v>
      </c>
      <c r="F20418" s="409">
        <v>43237.597233796296</v>
      </c>
      <c r="G20418" s="408">
        <v>0</v>
      </c>
    </row>
    <row r="20419" spans="1:7" ht="15" x14ac:dyDescent="0.25">
      <c r="A20419" s="407" t="s">
        <v>32354</v>
      </c>
      <c r="B20419" s="407" t="s">
        <v>32355</v>
      </c>
      <c r="C20419" s="406"/>
      <c r="D20419" s="408">
        <v>13.9</v>
      </c>
      <c r="E20419" s="408">
        <v>13.9</v>
      </c>
      <c r="F20419" s="409">
        <v>43237.59747685185</v>
      </c>
      <c r="G20419" s="408">
        <v>0</v>
      </c>
    </row>
    <row r="20420" spans="1:7" ht="15" x14ac:dyDescent="0.25">
      <c r="A20420" s="407" t="s">
        <v>32356</v>
      </c>
      <c r="B20420" s="407" t="s">
        <v>32357</v>
      </c>
      <c r="C20420" s="406"/>
      <c r="D20420" s="408">
        <v>26.71</v>
      </c>
      <c r="E20420" s="408">
        <v>26.71</v>
      </c>
      <c r="F20420" s="409">
        <v>43263.364108796297</v>
      </c>
      <c r="G20420" s="408">
        <v>0</v>
      </c>
    </row>
    <row r="20421" spans="1:7" ht="15" x14ac:dyDescent="0.25">
      <c r="A20421" s="407" t="s">
        <v>39710</v>
      </c>
      <c r="B20421" s="407" t="s">
        <v>39711</v>
      </c>
      <c r="C20421" s="406"/>
      <c r="D20421" s="408">
        <v>3.04</v>
      </c>
      <c r="E20421" s="408">
        <v>3.04</v>
      </c>
      <c r="F20421" s="409">
        <v>45341.375601851854</v>
      </c>
      <c r="G20421" s="408">
        <v>0</v>
      </c>
    </row>
    <row r="20422" spans="1:7" ht="15" x14ac:dyDescent="0.25">
      <c r="A20422" s="407" t="s">
        <v>39712</v>
      </c>
      <c r="B20422" s="407" t="s">
        <v>39713</v>
      </c>
      <c r="C20422" s="406"/>
      <c r="D20422" s="408">
        <v>3.98</v>
      </c>
      <c r="E20422" s="408">
        <v>3.98</v>
      </c>
      <c r="F20422" s="409">
        <v>45341.375648148147</v>
      </c>
      <c r="G20422" s="408">
        <v>0</v>
      </c>
    </row>
    <row r="20423" spans="1:7" ht="15" x14ac:dyDescent="0.25">
      <c r="A20423" s="407" t="s">
        <v>39714</v>
      </c>
      <c r="B20423" s="407" t="s">
        <v>39715</v>
      </c>
      <c r="C20423" s="406"/>
      <c r="D20423" s="408">
        <v>3.15</v>
      </c>
      <c r="E20423" s="408">
        <v>3.15</v>
      </c>
      <c r="F20423" s="409">
        <v>45341.375706018516</v>
      </c>
      <c r="G20423" s="408">
        <v>0</v>
      </c>
    </row>
    <row r="20424" spans="1:7" ht="15" x14ac:dyDescent="0.25">
      <c r="A20424" s="407" t="s">
        <v>39716</v>
      </c>
      <c r="B20424" s="407" t="s">
        <v>39717</v>
      </c>
      <c r="C20424" s="406"/>
      <c r="D20424" s="408">
        <v>3.15</v>
      </c>
      <c r="E20424" s="408">
        <v>3.15</v>
      </c>
      <c r="F20424" s="409">
        <v>45341.375763888886</v>
      </c>
      <c r="G20424" s="408">
        <v>0</v>
      </c>
    </row>
    <row r="20425" spans="1:7" ht="15" x14ac:dyDescent="0.25">
      <c r="A20425" s="407" t="s">
        <v>39718</v>
      </c>
      <c r="B20425" s="407" t="s">
        <v>39719</v>
      </c>
      <c r="C20425" s="406"/>
      <c r="D20425" s="408">
        <v>4.01</v>
      </c>
      <c r="E20425" s="408">
        <v>4.01</v>
      </c>
      <c r="F20425" s="409">
        <v>45341.375914351855</v>
      </c>
      <c r="G20425" s="408">
        <v>0</v>
      </c>
    </row>
    <row r="20426" spans="1:7" ht="15" x14ac:dyDescent="0.2">
      <c r="A20426" s="407" t="s">
        <v>32358</v>
      </c>
      <c r="B20426" s="407" t="s">
        <v>32359</v>
      </c>
      <c r="C20426" s="408">
        <v>0</v>
      </c>
      <c r="D20426" s="408">
        <v>1.8861111111111108</v>
      </c>
      <c r="E20426" s="408">
        <v>1.8861111111111108</v>
      </c>
      <c r="F20426" s="409">
        <v>45385.519629629627</v>
      </c>
      <c r="G20426" s="408">
        <v>0</v>
      </c>
    </row>
    <row r="20427" spans="1:7" ht="15" x14ac:dyDescent="0.25">
      <c r="A20427" s="407" t="s">
        <v>39720</v>
      </c>
      <c r="B20427" s="407" t="s">
        <v>39721</v>
      </c>
      <c r="C20427" s="406"/>
      <c r="D20427" s="408">
        <v>74</v>
      </c>
      <c r="E20427" s="408">
        <v>74</v>
      </c>
      <c r="F20427" s="409">
        <v>45341.375972222224</v>
      </c>
      <c r="G20427" s="408">
        <v>0</v>
      </c>
    </row>
    <row r="20428" spans="1:7" ht="15" x14ac:dyDescent="0.25">
      <c r="A20428" s="407" t="s">
        <v>39722</v>
      </c>
      <c r="B20428" s="407" t="s">
        <v>39723</v>
      </c>
      <c r="C20428" s="406"/>
      <c r="D20428" s="408">
        <v>74</v>
      </c>
      <c r="E20428" s="408">
        <v>74</v>
      </c>
      <c r="F20428" s="409">
        <v>45341.376018518517</v>
      </c>
      <c r="G20428" s="408">
        <v>0</v>
      </c>
    </row>
    <row r="20429" spans="1:7" ht="15" x14ac:dyDescent="0.25">
      <c r="A20429" s="407" t="s">
        <v>39724</v>
      </c>
      <c r="B20429" s="407" t="s">
        <v>6948</v>
      </c>
      <c r="C20429" s="406"/>
      <c r="D20429" s="408">
        <v>4.3499999999999996</v>
      </c>
      <c r="E20429" s="408">
        <v>4.3499999999999996</v>
      </c>
      <c r="F20429" s="409">
        <v>45341.376064814816</v>
      </c>
      <c r="G20429" s="408">
        <v>0</v>
      </c>
    </row>
    <row r="20430" spans="1:7" ht="15" x14ac:dyDescent="0.25">
      <c r="A20430" s="407" t="s">
        <v>39725</v>
      </c>
      <c r="B20430" s="407" t="s">
        <v>39726</v>
      </c>
      <c r="C20430" s="406"/>
      <c r="D20430" s="408">
        <v>97</v>
      </c>
      <c r="E20430" s="408">
        <v>97</v>
      </c>
      <c r="F20430" s="409">
        <v>45341.376111111109</v>
      </c>
      <c r="G20430" s="408">
        <v>0</v>
      </c>
    </row>
    <row r="20431" spans="1:7" ht="15" x14ac:dyDescent="0.25">
      <c r="A20431" s="407" t="s">
        <v>39727</v>
      </c>
      <c r="B20431" s="407" t="s">
        <v>8105</v>
      </c>
      <c r="C20431" s="406"/>
      <c r="D20431" s="408">
        <v>8.1999999999999993</v>
      </c>
      <c r="E20431" s="408">
        <v>8.1999999999999993</v>
      </c>
      <c r="F20431" s="409">
        <v>45341.376307870371</v>
      </c>
      <c r="G20431" s="408">
        <v>0</v>
      </c>
    </row>
    <row r="20432" spans="1:7" ht="15" x14ac:dyDescent="0.25">
      <c r="A20432" s="407" t="s">
        <v>32360</v>
      </c>
      <c r="B20432" s="407" t="s">
        <v>32361</v>
      </c>
      <c r="C20432" s="406"/>
      <c r="D20432" s="408">
        <v>8.85</v>
      </c>
      <c r="E20432" s="408">
        <v>8.85</v>
      </c>
      <c r="F20432" s="409">
        <v>45349.559178240743</v>
      </c>
      <c r="G20432" s="408">
        <v>0</v>
      </c>
    </row>
    <row r="20433" spans="1:7" ht="15" x14ac:dyDescent="0.25">
      <c r="A20433" s="407" t="s">
        <v>39728</v>
      </c>
      <c r="B20433" s="407" t="s">
        <v>39729</v>
      </c>
      <c r="C20433" s="406"/>
      <c r="D20433" s="408">
        <v>9</v>
      </c>
      <c r="E20433" s="408">
        <v>9</v>
      </c>
      <c r="F20433" s="409">
        <v>45341.376354166663</v>
      </c>
      <c r="G20433" s="408">
        <v>0</v>
      </c>
    </row>
    <row r="20434" spans="1:7" ht="15" x14ac:dyDescent="0.25">
      <c r="A20434" s="407" t="s">
        <v>39730</v>
      </c>
      <c r="B20434" s="407" t="s">
        <v>39731</v>
      </c>
      <c r="C20434" s="406"/>
      <c r="D20434" s="408">
        <v>49.1</v>
      </c>
      <c r="E20434" s="408">
        <v>49.1</v>
      </c>
      <c r="F20434" s="409">
        <v>45341.376493055555</v>
      </c>
      <c r="G20434" s="408">
        <v>0</v>
      </c>
    </row>
    <row r="20435" spans="1:7" ht="15" x14ac:dyDescent="0.2">
      <c r="A20435" s="407" t="s">
        <v>32362</v>
      </c>
      <c r="B20435" s="407" t="s">
        <v>33488</v>
      </c>
      <c r="C20435" s="408">
        <v>0</v>
      </c>
      <c r="D20435" s="408">
        <v>6.65</v>
      </c>
      <c r="E20435" s="408">
        <v>6.65</v>
      </c>
      <c r="F20435" s="409">
        <v>45387.338402777779</v>
      </c>
      <c r="G20435" s="408">
        <v>0</v>
      </c>
    </row>
    <row r="20436" spans="1:7" ht="15" x14ac:dyDescent="0.25">
      <c r="A20436" s="407" t="s">
        <v>39732</v>
      </c>
      <c r="B20436" s="407" t="s">
        <v>39733</v>
      </c>
      <c r="C20436" s="406"/>
      <c r="D20436" s="408">
        <v>2377.5</v>
      </c>
      <c r="E20436" s="408">
        <v>2377.5</v>
      </c>
      <c r="F20436" s="409">
        <v>45341.376631944448</v>
      </c>
      <c r="G20436" s="408">
        <v>0</v>
      </c>
    </row>
    <row r="20437" spans="1:7" ht="15" x14ac:dyDescent="0.2">
      <c r="A20437" s="407" t="s">
        <v>32363</v>
      </c>
      <c r="B20437" s="407" t="s">
        <v>32364</v>
      </c>
      <c r="C20437" s="408">
        <v>0</v>
      </c>
      <c r="D20437" s="408">
        <v>9.9499999999999993</v>
      </c>
      <c r="E20437" s="408">
        <v>9.9499999999999993</v>
      </c>
      <c r="F20437" s="409">
        <v>45349.560300925928</v>
      </c>
      <c r="G20437" s="408">
        <v>0</v>
      </c>
    </row>
    <row r="20438" spans="1:7" ht="15" x14ac:dyDescent="0.2">
      <c r="A20438" s="407" t="s">
        <v>32365</v>
      </c>
      <c r="B20438" s="407" t="s">
        <v>32366</v>
      </c>
      <c r="C20438" s="408">
        <v>0</v>
      </c>
      <c r="D20438" s="408">
        <v>81.33</v>
      </c>
      <c r="E20438" s="408">
        <v>81.33</v>
      </c>
      <c r="F20438" s="409">
        <v>45349.560844907406</v>
      </c>
      <c r="G20438" s="408">
        <v>0</v>
      </c>
    </row>
    <row r="20439" spans="1:7" ht="15" x14ac:dyDescent="0.2">
      <c r="A20439" s="407" t="s">
        <v>32367</v>
      </c>
      <c r="B20439" s="407" t="s">
        <v>32368</v>
      </c>
      <c r="C20439" s="408">
        <v>0</v>
      </c>
      <c r="D20439" s="408">
        <v>45.9</v>
      </c>
      <c r="E20439" s="408">
        <v>45.9</v>
      </c>
      <c r="F20439" s="409">
        <v>45349.562303240738</v>
      </c>
      <c r="G20439" s="408">
        <v>0</v>
      </c>
    </row>
    <row r="20440" spans="1:7" ht="15" x14ac:dyDescent="0.2">
      <c r="A20440" s="407" t="s">
        <v>32369</v>
      </c>
      <c r="B20440" s="407" t="s">
        <v>32370</v>
      </c>
      <c r="C20440" s="408">
        <v>0</v>
      </c>
      <c r="D20440" s="408">
        <v>92.3</v>
      </c>
      <c r="E20440" s="408">
        <v>92.3</v>
      </c>
      <c r="F20440" s="409">
        <v>45349.562488425923</v>
      </c>
      <c r="G20440" s="408">
        <v>0</v>
      </c>
    </row>
    <row r="20441" spans="1:7" ht="15" x14ac:dyDescent="0.2">
      <c r="A20441" s="407" t="s">
        <v>32371</v>
      </c>
      <c r="B20441" s="407" t="s">
        <v>32372</v>
      </c>
      <c r="C20441" s="408">
        <v>0</v>
      </c>
      <c r="D20441" s="408">
        <v>49.9</v>
      </c>
      <c r="E20441" s="408">
        <v>49.9</v>
      </c>
      <c r="F20441" s="409">
        <v>45349.563703703701</v>
      </c>
      <c r="G20441" s="408">
        <v>0</v>
      </c>
    </row>
    <row r="20442" spans="1:7" ht="15" x14ac:dyDescent="0.25">
      <c r="A20442" s="407" t="s">
        <v>39734</v>
      </c>
      <c r="B20442" s="407" t="s">
        <v>39735</v>
      </c>
      <c r="C20442" s="406"/>
      <c r="D20442" s="408">
        <v>685</v>
      </c>
      <c r="E20442" s="408">
        <v>685</v>
      </c>
      <c r="F20442" s="409">
        <v>45341.376793981479</v>
      </c>
      <c r="G20442" s="408">
        <v>0</v>
      </c>
    </row>
    <row r="20443" spans="1:7" ht="15" x14ac:dyDescent="0.25">
      <c r="A20443" s="407" t="s">
        <v>39736</v>
      </c>
      <c r="B20443" s="407" t="s">
        <v>39737</v>
      </c>
      <c r="C20443" s="406"/>
      <c r="D20443" s="408">
        <v>1659.9</v>
      </c>
      <c r="E20443" s="408">
        <v>1659.9</v>
      </c>
      <c r="F20443" s="409">
        <v>45341.376851851855</v>
      </c>
      <c r="G20443" s="408">
        <v>0</v>
      </c>
    </row>
    <row r="20444" spans="1:7" ht="15" x14ac:dyDescent="0.25">
      <c r="A20444" s="407" t="s">
        <v>39738</v>
      </c>
      <c r="B20444" s="407" t="s">
        <v>39739</v>
      </c>
      <c r="C20444" s="406"/>
      <c r="D20444" s="408">
        <v>1.92</v>
      </c>
      <c r="E20444" s="408">
        <v>1.92</v>
      </c>
      <c r="F20444" s="409">
        <v>45341.376921296294</v>
      </c>
      <c r="G20444" s="408">
        <v>0</v>
      </c>
    </row>
    <row r="20445" spans="1:7" ht="15" x14ac:dyDescent="0.25">
      <c r="A20445" s="407" t="s">
        <v>39740</v>
      </c>
      <c r="B20445" s="407" t="s">
        <v>39741</v>
      </c>
      <c r="C20445" s="406"/>
      <c r="D20445" s="408">
        <v>1.23</v>
      </c>
      <c r="E20445" s="408">
        <v>1.23</v>
      </c>
      <c r="F20445" s="409">
        <v>45341.377129629633</v>
      </c>
      <c r="G20445" s="408">
        <v>0</v>
      </c>
    </row>
    <row r="20446" spans="1:7" ht="15" x14ac:dyDescent="0.2">
      <c r="A20446" s="407" t="s">
        <v>32373</v>
      </c>
      <c r="B20446" s="407" t="s">
        <v>32374</v>
      </c>
      <c r="C20446" s="408">
        <v>0</v>
      </c>
      <c r="D20446" s="408">
        <v>1.24E-2</v>
      </c>
      <c r="E20446" s="408">
        <v>1.24E-2</v>
      </c>
      <c r="F20446" s="409">
        <v>45349.564375000002</v>
      </c>
      <c r="G20446" s="408">
        <v>0</v>
      </c>
    </row>
    <row r="20447" spans="1:7" ht="15" x14ac:dyDescent="0.2">
      <c r="A20447" s="407" t="s">
        <v>32375</v>
      </c>
      <c r="B20447" s="407" t="s">
        <v>32376</v>
      </c>
      <c r="C20447" s="408">
        <v>0</v>
      </c>
      <c r="D20447" s="408">
        <v>2.145E-2</v>
      </c>
      <c r="E20447" s="408">
        <v>2.145E-2</v>
      </c>
      <c r="F20447" s="409">
        <v>45349.565347222226</v>
      </c>
      <c r="G20447" s="408">
        <v>0</v>
      </c>
    </row>
    <row r="20448" spans="1:7" ht="15" x14ac:dyDescent="0.2">
      <c r="A20448" s="407" t="s">
        <v>32377</v>
      </c>
      <c r="B20448" s="407" t="s">
        <v>32378</v>
      </c>
      <c r="C20448" s="408">
        <v>0</v>
      </c>
      <c r="D20448" s="408">
        <v>4.7260000000000003E-2</v>
      </c>
      <c r="E20448" s="408">
        <v>4.7260000000000003E-2</v>
      </c>
      <c r="F20448" s="409">
        <v>45349.566527777781</v>
      </c>
      <c r="G20448" s="408">
        <v>0</v>
      </c>
    </row>
    <row r="20449" spans="1:7" ht="15" x14ac:dyDescent="0.25">
      <c r="A20449" s="407" t="s">
        <v>39742</v>
      </c>
      <c r="B20449" s="407" t="s">
        <v>39743</v>
      </c>
      <c r="C20449" s="406"/>
      <c r="D20449" s="408">
        <v>11.51</v>
      </c>
      <c r="E20449" s="408">
        <v>11.51</v>
      </c>
      <c r="F20449" s="409">
        <v>45341.377349537041</v>
      </c>
      <c r="G20449" s="408">
        <v>0</v>
      </c>
    </row>
    <row r="20450" spans="1:7" ht="15" x14ac:dyDescent="0.25">
      <c r="A20450" s="407" t="s">
        <v>39744</v>
      </c>
      <c r="B20450" s="407" t="s">
        <v>39745</v>
      </c>
      <c r="C20450" s="406"/>
      <c r="D20450" s="408">
        <v>1.79</v>
      </c>
      <c r="E20450" s="408">
        <v>1.79</v>
      </c>
      <c r="F20450" s="409">
        <v>45341.377418981479</v>
      </c>
      <c r="G20450" s="408">
        <v>0</v>
      </c>
    </row>
    <row r="20451" spans="1:7" ht="15" x14ac:dyDescent="0.25">
      <c r="A20451" s="407" t="s">
        <v>39746</v>
      </c>
      <c r="B20451" s="407" t="s">
        <v>39747</v>
      </c>
      <c r="C20451" s="406"/>
      <c r="D20451" s="408">
        <v>2.69</v>
      </c>
      <c r="E20451" s="408">
        <v>2.69</v>
      </c>
      <c r="F20451" s="409">
        <v>45341.377465277779</v>
      </c>
      <c r="G20451" s="408">
        <v>0</v>
      </c>
    </row>
    <row r="20452" spans="1:7" ht="15" x14ac:dyDescent="0.25">
      <c r="A20452" s="407" t="s">
        <v>39748</v>
      </c>
      <c r="B20452" s="407" t="s">
        <v>39749</v>
      </c>
      <c r="C20452" s="406"/>
      <c r="D20452" s="408">
        <v>7.88</v>
      </c>
      <c r="E20452" s="408">
        <v>7.88</v>
      </c>
      <c r="F20452" s="409">
        <v>45341.377511574072</v>
      </c>
      <c r="G20452" s="408">
        <v>0</v>
      </c>
    </row>
    <row r="20453" spans="1:7" ht="15" x14ac:dyDescent="0.25">
      <c r="A20453" s="407" t="s">
        <v>39750</v>
      </c>
      <c r="B20453" s="407" t="s">
        <v>39751</v>
      </c>
      <c r="C20453" s="406"/>
      <c r="D20453" s="408">
        <v>8.4</v>
      </c>
      <c r="E20453" s="408">
        <v>8.4</v>
      </c>
      <c r="F20453" s="409">
        <v>45341.378009259257</v>
      </c>
      <c r="G20453" s="408">
        <v>0</v>
      </c>
    </row>
    <row r="20454" spans="1:7" ht="15" x14ac:dyDescent="0.2">
      <c r="A20454" s="407" t="s">
        <v>32379</v>
      </c>
      <c r="B20454" s="407" t="s">
        <v>32380</v>
      </c>
      <c r="C20454" s="408">
        <v>0</v>
      </c>
      <c r="D20454" s="408">
        <v>37.858333333333334</v>
      </c>
      <c r="E20454" s="408">
        <v>37.858333333333334</v>
      </c>
      <c r="F20454" s="409">
        <v>45349.571828703702</v>
      </c>
      <c r="G20454" s="408">
        <v>0</v>
      </c>
    </row>
    <row r="20455" spans="1:7" ht="15" x14ac:dyDescent="0.2">
      <c r="A20455" s="407" t="s">
        <v>32381</v>
      </c>
      <c r="B20455" s="407" t="s">
        <v>32382</v>
      </c>
      <c r="C20455" s="408">
        <v>0</v>
      </c>
      <c r="D20455" s="408">
        <v>14.21</v>
      </c>
      <c r="E20455" s="408">
        <v>14.21</v>
      </c>
      <c r="F20455" s="409">
        <v>45349.572129629632</v>
      </c>
      <c r="G20455" s="408">
        <v>12</v>
      </c>
    </row>
    <row r="20456" spans="1:7" ht="15" x14ac:dyDescent="0.25">
      <c r="A20456" s="407" t="s">
        <v>39752</v>
      </c>
      <c r="B20456" s="407" t="s">
        <v>39753</v>
      </c>
      <c r="C20456" s="406"/>
      <c r="D20456" s="408">
        <v>10.029999999999999</v>
      </c>
      <c r="E20456" s="408">
        <v>10.029999999999999</v>
      </c>
      <c r="F20456" s="409">
        <v>45341.378148148149</v>
      </c>
      <c r="G20456" s="408">
        <v>0</v>
      </c>
    </row>
    <row r="20457" spans="1:7" ht="15" x14ac:dyDescent="0.25">
      <c r="A20457" s="407" t="s">
        <v>39754</v>
      </c>
      <c r="B20457" s="407" t="s">
        <v>39755</v>
      </c>
      <c r="C20457" s="406"/>
      <c r="D20457" s="408">
        <v>24.22</v>
      </c>
      <c r="E20457" s="408">
        <v>24.22</v>
      </c>
      <c r="F20457" s="409">
        <v>45341.378182870372</v>
      </c>
      <c r="G20457" s="408">
        <v>0</v>
      </c>
    </row>
    <row r="20458" spans="1:7" ht="15" x14ac:dyDescent="0.25">
      <c r="A20458" s="407" t="s">
        <v>39756</v>
      </c>
      <c r="B20458" s="407" t="s">
        <v>39757</v>
      </c>
      <c r="C20458" s="406"/>
      <c r="D20458" s="408">
        <v>698</v>
      </c>
      <c r="E20458" s="408">
        <v>698</v>
      </c>
      <c r="F20458" s="409">
        <v>45341.378240740742</v>
      </c>
      <c r="G20458" s="408">
        <v>0</v>
      </c>
    </row>
    <row r="20459" spans="1:7" ht="15" x14ac:dyDescent="0.25">
      <c r="A20459" s="407" t="s">
        <v>39758</v>
      </c>
      <c r="B20459" s="407" t="s">
        <v>39759</v>
      </c>
      <c r="C20459" s="406"/>
      <c r="D20459" s="408">
        <v>86.7</v>
      </c>
      <c r="E20459" s="408">
        <v>86.7</v>
      </c>
      <c r="F20459" s="409">
        <v>45341.378287037034</v>
      </c>
      <c r="G20459" s="408">
        <v>0</v>
      </c>
    </row>
    <row r="20460" spans="1:7" ht="15" x14ac:dyDescent="0.25">
      <c r="A20460" s="407" t="s">
        <v>39760</v>
      </c>
      <c r="B20460" s="407" t="s">
        <v>39761</v>
      </c>
      <c r="C20460" s="406"/>
      <c r="D20460" s="408">
        <v>7399</v>
      </c>
      <c r="E20460" s="408">
        <v>7399</v>
      </c>
      <c r="F20460" s="409">
        <v>45341.378541666665</v>
      </c>
      <c r="G20460" s="408">
        <v>0</v>
      </c>
    </row>
    <row r="20461" spans="1:7" ht="15" x14ac:dyDescent="0.2">
      <c r="A20461" s="407" t="s">
        <v>32383</v>
      </c>
      <c r="B20461" s="407" t="s">
        <v>32384</v>
      </c>
      <c r="C20461" s="408">
        <v>0</v>
      </c>
      <c r="D20461" s="408">
        <v>6.9</v>
      </c>
      <c r="E20461" s="408">
        <v>6.9</v>
      </c>
      <c r="F20461" s="409">
        <v>45349.572812500002</v>
      </c>
      <c r="G20461" s="408">
        <v>0</v>
      </c>
    </row>
    <row r="20462" spans="1:7" ht="15" x14ac:dyDescent="0.2">
      <c r="A20462" s="407" t="s">
        <v>32385</v>
      </c>
      <c r="B20462" s="407" t="s">
        <v>32386</v>
      </c>
      <c r="C20462" s="408">
        <v>0</v>
      </c>
      <c r="D20462" s="408">
        <v>7.9</v>
      </c>
      <c r="E20462" s="408">
        <v>7.9</v>
      </c>
      <c r="F20462" s="409">
        <v>45349.572997685187</v>
      </c>
      <c r="G20462" s="408">
        <v>0</v>
      </c>
    </row>
    <row r="20463" spans="1:7" ht="15" x14ac:dyDescent="0.2">
      <c r="A20463" s="407" t="s">
        <v>32387</v>
      </c>
      <c r="B20463" s="407" t="s">
        <v>32388</v>
      </c>
      <c r="C20463" s="408">
        <v>0</v>
      </c>
      <c r="D20463" s="408">
        <v>11.9</v>
      </c>
      <c r="E20463" s="408">
        <v>11.9</v>
      </c>
      <c r="F20463" s="409">
        <v>45349.574513888889</v>
      </c>
      <c r="G20463" s="408">
        <v>0</v>
      </c>
    </row>
    <row r="20464" spans="1:7" ht="15" x14ac:dyDescent="0.2">
      <c r="A20464" s="407" t="s">
        <v>32389</v>
      </c>
      <c r="B20464" s="407" t="s">
        <v>32390</v>
      </c>
      <c r="C20464" s="408">
        <v>0</v>
      </c>
      <c r="D20464" s="408">
        <v>13.9</v>
      </c>
      <c r="E20464" s="408">
        <v>13.9</v>
      </c>
      <c r="F20464" s="409">
        <v>45349.579895833333</v>
      </c>
      <c r="G20464" s="408">
        <v>0</v>
      </c>
    </row>
    <row r="20465" spans="1:7" ht="15" x14ac:dyDescent="0.2">
      <c r="A20465" s="407" t="s">
        <v>32391</v>
      </c>
      <c r="B20465" s="407" t="s">
        <v>32392</v>
      </c>
      <c r="C20465" s="408">
        <v>0</v>
      </c>
      <c r="D20465" s="408">
        <v>9.9</v>
      </c>
      <c r="E20465" s="408">
        <v>9.9</v>
      </c>
      <c r="F20465" s="409">
        <v>45349.580451388887</v>
      </c>
      <c r="G20465" s="408">
        <v>0</v>
      </c>
    </row>
    <row r="20466" spans="1:7" ht="15" x14ac:dyDescent="0.2">
      <c r="A20466" s="407" t="s">
        <v>32393</v>
      </c>
      <c r="B20466" s="407" t="s">
        <v>32394</v>
      </c>
      <c r="C20466" s="408">
        <v>0</v>
      </c>
      <c r="D20466" s="408">
        <v>16.5</v>
      </c>
      <c r="E20466" s="408">
        <v>16.5</v>
      </c>
      <c r="F20466" s="409">
        <v>45349.580659722225</v>
      </c>
      <c r="G20466" s="408">
        <v>0</v>
      </c>
    </row>
    <row r="20467" spans="1:7" ht="15" x14ac:dyDescent="0.2">
      <c r="A20467" s="407" t="s">
        <v>32395</v>
      </c>
      <c r="B20467" s="407" t="s">
        <v>32396</v>
      </c>
      <c r="C20467" s="408">
        <v>0</v>
      </c>
      <c r="D20467" s="408">
        <v>83.9</v>
      </c>
      <c r="E20467" s="408">
        <v>83.9</v>
      </c>
      <c r="F20467" s="409">
        <v>45349.581435185188</v>
      </c>
      <c r="G20467" s="408">
        <v>0</v>
      </c>
    </row>
    <row r="20468" spans="1:7" ht="15" x14ac:dyDescent="0.2">
      <c r="A20468" s="407" t="s">
        <v>32397</v>
      </c>
      <c r="B20468" s="407" t="s">
        <v>32398</v>
      </c>
      <c r="C20468" s="408">
        <v>0</v>
      </c>
      <c r="D20468" s="408">
        <v>20.9</v>
      </c>
      <c r="E20468" s="408">
        <v>20.9</v>
      </c>
      <c r="F20468" s="409">
        <v>45349.582372685189</v>
      </c>
      <c r="G20468" s="408">
        <v>0</v>
      </c>
    </row>
    <row r="20469" spans="1:7" ht="15" x14ac:dyDescent="0.25">
      <c r="A20469" s="407" t="s">
        <v>32399</v>
      </c>
      <c r="B20469" s="407" t="s">
        <v>32400</v>
      </c>
      <c r="C20469" s="406"/>
      <c r="D20469" s="408">
        <v>49.9</v>
      </c>
      <c r="E20469" s="408">
        <v>49.9</v>
      </c>
      <c r="F20469" s="409">
        <v>45349.582615740743</v>
      </c>
      <c r="G20469" s="408">
        <v>0</v>
      </c>
    </row>
    <row r="20470" spans="1:7" ht="15" x14ac:dyDescent="0.25">
      <c r="A20470" s="407" t="s">
        <v>32401</v>
      </c>
      <c r="B20470" s="407" t="s">
        <v>32402</v>
      </c>
      <c r="C20470" s="406"/>
      <c r="D20470" s="408">
        <v>41.9</v>
      </c>
      <c r="E20470" s="408">
        <v>41.9</v>
      </c>
      <c r="F20470" s="409">
        <v>45349.582881944443</v>
      </c>
      <c r="G20470" s="408">
        <v>0</v>
      </c>
    </row>
    <row r="20471" spans="1:7" ht="15" x14ac:dyDescent="0.2">
      <c r="A20471" s="407" t="s">
        <v>32403</v>
      </c>
      <c r="B20471" s="407" t="s">
        <v>32404</v>
      </c>
      <c r="C20471" s="408">
        <v>0</v>
      </c>
      <c r="D20471" s="408">
        <v>23.9</v>
      </c>
      <c r="E20471" s="408">
        <v>23.9</v>
      </c>
      <c r="F20471" s="409">
        <v>45349.583229166667</v>
      </c>
      <c r="G20471" s="408">
        <v>0</v>
      </c>
    </row>
    <row r="20472" spans="1:7" ht="15" x14ac:dyDescent="0.25">
      <c r="A20472" s="407" t="s">
        <v>39762</v>
      </c>
      <c r="B20472" s="407" t="s">
        <v>39763</v>
      </c>
      <c r="C20472" s="406"/>
      <c r="D20472" s="408">
        <v>100.28</v>
      </c>
      <c r="E20472" s="408">
        <v>100.28</v>
      </c>
      <c r="F20472" s="409">
        <v>45341.378645833334</v>
      </c>
      <c r="G20472" s="408">
        <v>0</v>
      </c>
    </row>
    <row r="20473" spans="1:7" ht="15" x14ac:dyDescent="0.25">
      <c r="A20473" s="407" t="s">
        <v>39764</v>
      </c>
      <c r="B20473" s="407" t="s">
        <v>39765</v>
      </c>
      <c r="C20473" s="406"/>
      <c r="D20473" s="408">
        <v>27.7</v>
      </c>
      <c r="E20473" s="408">
        <v>27.7</v>
      </c>
      <c r="F20473" s="409">
        <v>45341.378692129627</v>
      </c>
      <c r="G20473" s="408">
        <v>0</v>
      </c>
    </row>
    <row r="20474" spans="1:7" ht="15" x14ac:dyDescent="0.25">
      <c r="A20474" s="407" t="s">
        <v>39766</v>
      </c>
      <c r="B20474" s="407" t="s">
        <v>39767</v>
      </c>
      <c r="C20474" s="406"/>
      <c r="D20474" s="408">
        <v>126</v>
      </c>
      <c r="E20474" s="408">
        <v>126</v>
      </c>
      <c r="F20474" s="409">
        <v>45341.37872685185</v>
      </c>
      <c r="G20474" s="408">
        <v>0</v>
      </c>
    </row>
    <row r="20475" spans="1:7" ht="15" x14ac:dyDescent="0.25">
      <c r="A20475" s="407" t="s">
        <v>39768</v>
      </c>
      <c r="B20475" s="407" t="s">
        <v>39769</v>
      </c>
      <c r="C20475" s="406"/>
      <c r="D20475" s="408">
        <v>22.29</v>
      </c>
      <c r="E20475" s="408">
        <v>22.29</v>
      </c>
      <c r="F20475" s="409">
        <v>45341.378784722219</v>
      </c>
      <c r="G20475" s="408">
        <v>0</v>
      </c>
    </row>
    <row r="20476" spans="1:7" ht="15" x14ac:dyDescent="0.25">
      <c r="A20476" s="407" t="s">
        <v>39770</v>
      </c>
      <c r="B20476" s="407" t="s">
        <v>39771</v>
      </c>
      <c r="C20476" s="406"/>
      <c r="D20476" s="408">
        <v>13.9</v>
      </c>
      <c r="E20476" s="408">
        <v>13.9</v>
      </c>
      <c r="F20476" s="409">
        <v>45341.378831018519</v>
      </c>
      <c r="G20476" s="408">
        <v>0</v>
      </c>
    </row>
    <row r="20477" spans="1:7" ht="15" x14ac:dyDescent="0.25">
      <c r="A20477" s="407" t="s">
        <v>39772</v>
      </c>
      <c r="B20477" s="407" t="s">
        <v>39773</v>
      </c>
      <c r="C20477" s="406"/>
      <c r="D20477" s="408">
        <v>17.95</v>
      </c>
      <c r="E20477" s="408">
        <v>17.95</v>
      </c>
      <c r="F20477" s="409">
        <v>45341.378877314812</v>
      </c>
      <c r="G20477" s="408">
        <v>0</v>
      </c>
    </row>
    <row r="20478" spans="1:7" ht="15" x14ac:dyDescent="0.25">
      <c r="A20478" s="407" t="s">
        <v>39774</v>
      </c>
      <c r="B20478" s="407" t="s">
        <v>39775</v>
      </c>
      <c r="C20478" s="406"/>
      <c r="D20478" s="408">
        <v>23.5</v>
      </c>
      <c r="E20478" s="408">
        <v>23.5</v>
      </c>
      <c r="F20478" s="409">
        <v>45341.378912037035</v>
      </c>
      <c r="G20478" s="408">
        <v>0</v>
      </c>
    </row>
    <row r="20479" spans="1:7" ht="15" x14ac:dyDescent="0.25">
      <c r="A20479" s="407" t="s">
        <v>39776</v>
      </c>
      <c r="B20479" s="407" t="s">
        <v>39777</v>
      </c>
      <c r="C20479" s="406"/>
      <c r="D20479" s="408">
        <v>35.200000000000003</v>
      </c>
      <c r="E20479" s="408">
        <v>35.200000000000003</v>
      </c>
      <c r="F20479" s="409">
        <v>45341.378958333335</v>
      </c>
      <c r="G20479" s="408">
        <v>0</v>
      </c>
    </row>
    <row r="20480" spans="1:7" ht="15" x14ac:dyDescent="0.25">
      <c r="A20480" s="407" t="s">
        <v>39778</v>
      </c>
      <c r="B20480" s="407" t="s">
        <v>39779</v>
      </c>
      <c r="C20480" s="406"/>
      <c r="D20480" s="408">
        <v>21.6</v>
      </c>
      <c r="E20480" s="408">
        <v>21.6</v>
      </c>
      <c r="F20480" s="409">
        <v>45341.378993055558</v>
      </c>
      <c r="G20480" s="408">
        <v>0</v>
      </c>
    </row>
    <row r="20481" spans="1:7" ht="15" x14ac:dyDescent="0.25">
      <c r="A20481" s="407" t="s">
        <v>39780</v>
      </c>
      <c r="B20481" s="407" t="s">
        <v>39781</v>
      </c>
      <c r="C20481" s="406"/>
      <c r="D20481" s="408">
        <v>183.5</v>
      </c>
      <c r="E20481" s="408">
        <v>183.5</v>
      </c>
      <c r="F20481" s="409">
        <v>45341.37903935185</v>
      </c>
      <c r="G20481" s="408">
        <v>0</v>
      </c>
    </row>
    <row r="20482" spans="1:7" ht="15" x14ac:dyDescent="0.25">
      <c r="A20482" s="407" t="s">
        <v>39782</v>
      </c>
      <c r="B20482" s="407" t="s">
        <v>39783</v>
      </c>
      <c r="C20482" s="406"/>
      <c r="D20482" s="408">
        <v>32.9</v>
      </c>
      <c r="E20482" s="408">
        <v>32.9</v>
      </c>
      <c r="F20482" s="409">
        <v>45341.379074074073</v>
      </c>
      <c r="G20482" s="408">
        <v>0</v>
      </c>
    </row>
    <row r="20483" spans="1:7" ht="15" x14ac:dyDescent="0.25">
      <c r="A20483" s="407" t="s">
        <v>39784</v>
      </c>
      <c r="B20483" s="407" t="s">
        <v>39785</v>
      </c>
      <c r="C20483" s="406"/>
      <c r="D20483" s="408">
        <v>15.05</v>
      </c>
      <c r="E20483" s="408">
        <v>15.05</v>
      </c>
      <c r="F20483" s="409">
        <v>45341.379155092596</v>
      </c>
      <c r="G20483" s="408">
        <v>0</v>
      </c>
    </row>
    <row r="20484" spans="1:7" ht="15" x14ac:dyDescent="0.25">
      <c r="A20484" s="407" t="s">
        <v>39786</v>
      </c>
      <c r="B20484" s="407" t="s">
        <v>39787</v>
      </c>
      <c r="C20484" s="406"/>
      <c r="D20484" s="408">
        <v>13.7</v>
      </c>
      <c r="E20484" s="408">
        <v>13.7</v>
      </c>
      <c r="F20484" s="409">
        <v>45341.379247685189</v>
      </c>
      <c r="G20484" s="408">
        <v>0</v>
      </c>
    </row>
    <row r="20485" spans="1:7" ht="15" x14ac:dyDescent="0.25">
      <c r="A20485" s="407" t="s">
        <v>39788</v>
      </c>
      <c r="B20485" s="407" t="s">
        <v>39789</v>
      </c>
      <c r="C20485" s="406"/>
      <c r="D20485" s="408">
        <v>11.25</v>
      </c>
      <c r="E20485" s="408">
        <v>11.25</v>
      </c>
      <c r="F20485" s="409">
        <v>45341.379328703704</v>
      </c>
      <c r="G20485" s="408">
        <v>0</v>
      </c>
    </row>
    <row r="20486" spans="1:7" ht="15" x14ac:dyDescent="0.25">
      <c r="A20486" s="407" t="s">
        <v>39790</v>
      </c>
      <c r="B20486" s="407" t="s">
        <v>39791</v>
      </c>
      <c r="C20486" s="406"/>
      <c r="D20486" s="408">
        <v>3.48</v>
      </c>
      <c r="E20486" s="408">
        <v>3.48</v>
      </c>
      <c r="F20486" s="409">
        <v>43209.460787037038</v>
      </c>
      <c r="G20486" s="408">
        <v>0</v>
      </c>
    </row>
    <row r="20487" spans="1:7" ht="15" x14ac:dyDescent="0.25">
      <c r="A20487" s="407" t="s">
        <v>39792</v>
      </c>
      <c r="B20487" s="407" t="s">
        <v>39793</v>
      </c>
      <c r="C20487" s="406"/>
      <c r="D20487" s="408">
        <v>8.1</v>
      </c>
      <c r="E20487" s="408">
        <v>8.1</v>
      </c>
      <c r="F20487" s="409">
        <v>45341.379363425927</v>
      </c>
      <c r="G20487" s="408">
        <v>0</v>
      </c>
    </row>
    <row r="20488" spans="1:7" ht="15" x14ac:dyDescent="0.25">
      <c r="A20488" s="407" t="s">
        <v>39794</v>
      </c>
      <c r="B20488" s="407" t="s">
        <v>39795</v>
      </c>
      <c r="C20488" s="406"/>
      <c r="D20488" s="408">
        <v>1177</v>
      </c>
      <c r="E20488" s="408">
        <v>1177</v>
      </c>
      <c r="F20488" s="409">
        <v>45341.379432870373</v>
      </c>
      <c r="G20488" s="408">
        <v>0</v>
      </c>
    </row>
    <row r="20489" spans="1:7" ht="15" x14ac:dyDescent="0.25">
      <c r="A20489" s="407" t="s">
        <v>39796</v>
      </c>
      <c r="B20489" s="407" t="s">
        <v>39797</v>
      </c>
      <c r="C20489" s="406"/>
      <c r="D20489" s="408">
        <v>8.9499999999999993</v>
      </c>
      <c r="E20489" s="408">
        <v>8.9499999999999993</v>
      </c>
      <c r="F20489" s="409">
        <v>45341.379479166666</v>
      </c>
      <c r="G20489" s="408">
        <v>0</v>
      </c>
    </row>
    <row r="20490" spans="1:7" ht="15" x14ac:dyDescent="0.25">
      <c r="A20490" s="407" t="s">
        <v>39798</v>
      </c>
      <c r="B20490" s="407" t="s">
        <v>39799</v>
      </c>
      <c r="C20490" s="406"/>
      <c r="D20490" s="408">
        <v>47.4</v>
      </c>
      <c r="E20490" s="408">
        <v>47.4</v>
      </c>
      <c r="F20490" s="409">
        <v>45341.379513888889</v>
      </c>
      <c r="G20490" s="408">
        <v>0</v>
      </c>
    </row>
    <row r="20491" spans="1:7" ht="15" x14ac:dyDescent="0.25">
      <c r="A20491" s="407" t="s">
        <v>39800</v>
      </c>
      <c r="B20491" s="407" t="s">
        <v>39801</v>
      </c>
      <c r="C20491" s="406"/>
      <c r="D20491" s="408">
        <v>36.5</v>
      </c>
      <c r="E20491" s="408">
        <v>36.5</v>
      </c>
      <c r="F20491" s="409">
        <v>45341.379548611112</v>
      </c>
      <c r="G20491" s="408">
        <v>0</v>
      </c>
    </row>
    <row r="20492" spans="1:7" ht="15" x14ac:dyDescent="0.2">
      <c r="A20492" s="407" t="s">
        <v>39802</v>
      </c>
      <c r="B20492" s="407" t="s">
        <v>39803</v>
      </c>
      <c r="C20492" s="408">
        <v>0</v>
      </c>
      <c r="D20492" s="408">
        <v>199.9</v>
      </c>
      <c r="E20492" s="408">
        <v>199.9</v>
      </c>
      <c r="F20492" s="409">
        <v>45341.379664351851</v>
      </c>
      <c r="G20492" s="408">
        <v>0</v>
      </c>
    </row>
    <row r="20493" spans="1:7" ht="15" x14ac:dyDescent="0.2">
      <c r="A20493" s="407" t="s">
        <v>32405</v>
      </c>
      <c r="B20493" s="407" t="s">
        <v>32406</v>
      </c>
      <c r="C20493" s="408">
        <v>0</v>
      </c>
      <c r="D20493" s="408">
        <v>27.3</v>
      </c>
      <c r="E20493" s="408">
        <v>27.3</v>
      </c>
      <c r="F20493" s="409">
        <v>45387.338518518518</v>
      </c>
      <c r="G20493" s="408">
        <v>0</v>
      </c>
    </row>
    <row r="20494" spans="1:7" ht="15" x14ac:dyDescent="0.2">
      <c r="A20494" s="407" t="s">
        <v>32407</v>
      </c>
      <c r="B20494" s="407" t="s">
        <v>32408</v>
      </c>
      <c r="C20494" s="408">
        <v>0</v>
      </c>
      <c r="D20494" s="408">
        <v>13</v>
      </c>
      <c r="E20494" s="408">
        <v>13</v>
      </c>
      <c r="F20494" s="409">
        <v>45349.583819444444</v>
      </c>
      <c r="G20494" s="408">
        <v>0</v>
      </c>
    </row>
    <row r="20495" spans="1:7" ht="15" x14ac:dyDescent="0.25">
      <c r="A20495" s="407" t="s">
        <v>39804</v>
      </c>
      <c r="B20495" s="407" t="s">
        <v>39805</v>
      </c>
      <c r="C20495" s="406"/>
      <c r="D20495" s="408">
        <v>2.41</v>
      </c>
      <c r="E20495" s="408">
        <v>2.41</v>
      </c>
      <c r="F20495" s="409">
        <v>45341.379826388889</v>
      </c>
      <c r="G20495" s="408">
        <v>0</v>
      </c>
    </row>
    <row r="20496" spans="1:7" ht="15" x14ac:dyDescent="0.25">
      <c r="A20496" s="407" t="s">
        <v>39806</v>
      </c>
      <c r="B20496" s="407" t="s">
        <v>39807</v>
      </c>
      <c r="C20496" s="406"/>
      <c r="D20496" s="408">
        <v>2.09</v>
      </c>
      <c r="E20496" s="408">
        <v>2.09</v>
      </c>
      <c r="F20496" s="409">
        <v>45341.379872685182</v>
      </c>
      <c r="G20496" s="408">
        <v>0</v>
      </c>
    </row>
    <row r="20497" spans="1:7" ht="15" x14ac:dyDescent="0.25">
      <c r="A20497" s="407" t="s">
        <v>39808</v>
      </c>
      <c r="B20497" s="407" t="s">
        <v>39809</v>
      </c>
      <c r="C20497" s="406"/>
      <c r="D20497" s="408">
        <v>0.01</v>
      </c>
      <c r="E20497" s="408">
        <v>0.01</v>
      </c>
      <c r="F20497" s="409">
        <v>45341.379907407405</v>
      </c>
      <c r="G20497" s="408">
        <v>0</v>
      </c>
    </row>
    <row r="20498" spans="1:7" ht="15" x14ac:dyDescent="0.25">
      <c r="A20498" s="407" t="s">
        <v>39810</v>
      </c>
      <c r="B20498" s="407" t="s">
        <v>39811</v>
      </c>
      <c r="C20498" s="406"/>
      <c r="D20498" s="408">
        <v>0.01</v>
      </c>
      <c r="E20498" s="408">
        <v>0.01</v>
      </c>
      <c r="F20498" s="409">
        <v>45341.379942129628</v>
      </c>
      <c r="G20498" s="408">
        <v>0</v>
      </c>
    </row>
    <row r="20499" spans="1:7" ht="15" x14ac:dyDescent="0.25">
      <c r="A20499" s="407" t="s">
        <v>39812</v>
      </c>
      <c r="B20499" s="407" t="s">
        <v>39813</v>
      </c>
      <c r="C20499" s="406"/>
      <c r="D20499" s="408">
        <v>0.01</v>
      </c>
      <c r="E20499" s="408">
        <v>0.01</v>
      </c>
      <c r="F20499" s="409">
        <v>45341.379976851851</v>
      </c>
      <c r="G20499" s="408">
        <v>0</v>
      </c>
    </row>
    <row r="20500" spans="1:7" ht="15" x14ac:dyDescent="0.25">
      <c r="A20500" s="407" t="s">
        <v>39814</v>
      </c>
      <c r="B20500" s="407" t="s">
        <v>39815</v>
      </c>
      <c r="C20500" s="406"/>
      <c r="D20500" s="408">
        <v>0.01</v>
      </c>
      <c r="E20500" s="408">
        <v>0.01</v>
      </c>
      <c r="F20500" s="409">
        <v>45341.380023148151</v>
      </c>
      <c r="G20500" s="408">
        <v>0</v>
      </c>
    </row>
    <row r="20501" spans="1:7" ht="15" x14ac:dyDescent="0.25">
      <c r="A20501" s="407" t="s">
        <v>39816</v>
      </c>
      <c r="B20501" s="407" t="s">
        <v>39817</v>
      </c>
      <c r="C20501" s="406"/>
      <c r="D20501" s="408">
        <v>114.47</v>
      </c>
      <c r="E20501" s="408">
        <v>114.47</v>
      </c>
      <c r="F20501" s="409">
        <v>45341.380046296297</v>
      </c>
      <c r="G20501" s="408">
        <v>0</v>
      </c>
    </row>
    <row r="20502" spans="1:7" ht="15" x14ac:dyDescent="0.25">
      <c r="A20502" s="407" t="s">
        <v>39818</v>
      </c>
      <c r="B20502" s="407" t="s">
        <v>39819</v>
      </c>
      <c r="C20502" s="406"/>
      <c r="D20502" s="408">
        <v>0.5</v>
      </c>
      <c r="E20502" s="408">
        <v>0.5</v>
      </c>
      <c r="F20502" s="409">
        <v>45341.38009259259</v>
      </c>
      <c r="G20502" s="408">
        <v>0</v>
      </c>
    </row>
    <row r="20503" spans="1:7" ht="15" x14ac:dyDescent="0.2">
      <c r="A20503" s="407" t="s">
        <v>32409</v>
      </c>
      <c r="B20503" s="407" t="s">
        <v>32410</v>
      </c>
      <c r="C20503" s="408">
        <v>0</v>
      </c>
      <c r="D20503" s="408">
        <v>0.54500000000000004</v>
      </c>
      <c r="E20503" s="408">
        <v>0.54500000000000004</v>
      </c>
      <c r="F20503" s="409">
        <v>45349.584340277775</v>
      </c>
      <c r="G20503" s="408">
        <v>0</v>
      </c>
    </row>
    <row r="20504" spans="1:7" ht="15" x14ac:dyDescent="0.25">
      <c r="A20504" s="407" t="s">
        <v>39820</v>
      </c>
      <c r="B20504" s="407" t="s">
        <v>39821</v>
      </c>
      <c r="C20504" s="406"/>
      <c r="D20504" s="408">
        <v>1.6020000000000001</v>
      </c>
      <c r="E20504" s="408">
        <v>1.6020000000000001</v>
      </c>
      <c r="F20504" s="409">
        <v>45341.380370370367</v>
      </c>
      <c r="G20504" s="408">
        <v>0</v>
      </c>
    </row>
    <row r="20505" spans="1:7" ht="15" x14ac:dyDescent="0.25">
      <c r="A20505" s="407" t="s">
        <v>39822</v>
      </c>
      <c r="B20505" s="407" t="s">
        <v>39823</v>
      </c>
      <c r="C20505" s="406"/>
      <c r="D20505" s="408">
        <v>1.22</v>
      </c>
      <c r="E20505" s="408">
        <v>1.22</v>
      </c>
      <c r="F20505" s="409">
        <v>45341.380416666667</v>
      </c>
      <c r="G20505" s="408">
        <v>0</v>
      </c>
    </row>
    <row r="20506" spans="1:7" ht="15" x14ac:dyDescent="0.25">
      <c r="A20506" s="407" t="s">
        <v>39824</v>
      </c>
      <c r="B20506" s="407" t="s">
        <v>39825</v>
      </c>
      <c r="C20506" s="406"/>
      <c r="D20506" s="408">
        <v>0.84</v>
      </c>
      <c r="E20506" s="408">
        <v>0.84</v>
      </c>
      <c r="F20506" s="409">
        <v>45341.380543981482</v>
      </c>
      <c r="G20506" s="408">
        <v>0</v>
      </c>
    </row>
    <row r="20507" spans="1:7" ht="15" x14ac:dyDescent="0.2">
      <c r="A20507" s="407" t="s">
        <v>32411</v>
      </c>
      <c r="B20507" s="407" t="s">
        <v>32412</v>
      </c>
      <c r="C20507" s="408">
        <v>0</v>
      </c>
      <c r="D20507" s="408">
        <v>1.1000000000000001</v>
      </c>
      <c r="E20507" s="408">
        <v>1.1000000000000001</v>
      </c>
      <c r="F20507" s="409">
        <v>45349.584907407407</v>
      </c>
      <c r="G20507" s="408">
        <v>0</v>
      </c>
    </row>
    <row r="20508" spans="1:7" ht="15" x14ac:dyDescent="0.25">
      <c r="A20508" s="407" t="s">
        <v>39826</v>
      </c>
      <c r="B20508" s="407" t="s">
        <v>39827</v>
      </c>
      <c r="C20508" s="406"/>
      <c r="D20508" s="408">
        <v>308</v>
      </c>
      <c r="E20508" s="408">
        <v>308</v>
      </c>
      <c r="F20508" s="409">
        <v>45341.380682870367</v>
      </c>
      <c r="G20508" s="408">
        <v>0</v>
      </c>
    </row>
    <row r="20509" spans="1:7" ht="15" x14ac:dyDescent="0.2">
      <c r="A20509" s="407" t="s">
        <v>32413</v>
      </c>
      <c r="B20509" s="407" t="s">
        <v>32414</v>
      </c>
      <c r="C20509" s="408">
        <v>0</v>
      </c>
      <c r="D20509" s="408">
        <v>20.9</v>
      </c>
      <c r="E20509" s="408">
        <v>20.9</v>
      </c>
      <c r="F20509" s="409">
        <v>45349.585150462961</v>
      </c>
      <c r="G20509" s="408">
        <v>0</v>
      </c>
    </row>
    <row r="20510" spans="1:7" ht="15" x14ac:dyDescent="0.2">
      <c r="A20510" s="407" t="s">
        <v>32415</v>
      </c>
      <c r="B20510" s="407" t="s">
        <v>32416</v>
      </c>
      <c r="C20510" s="408">
        <v>0</v>
      </c>
      <c r="D20510" s="408">
        <v>20.9</v>
      </c>
      <c r="E20510" s="408">
        <v>20.9</v>
      </c>
      <c r="F20510" s="409">
        <v>45349.585844907408</v>
      </c>
      <c r="G20510" s="408">
        <v>0</v>
      </c>
    </row>
    <row r="20511" spans="1:7" ht="15" x14ac:dyDescent="0.2">
      <c r="A20511" s="407" t="s">
        <v>32417</v>
      </c>
      <c r="B20511" s="407" t="s">
        <v>32418</v>
      </c>
      <c r="C20511" s="408">
        <v>0</v>
      </c>
      <c r="D20511" s="408">
        <v>36.9</v>
      </c>
      <c r="E20511" s="408">
        <v>36.9</v>
      </c>
      <c r="F20511" s="409">
        <v>45349.586053240739</v>
      </c>
      <c r="G20511" s="408">
        <v>0</v>
      </c>
    </row>
    <row r="20512" spans="1:7" ht="15" x14ac:dyDescent="0.25">
      <c r="A20512" s="407" t="s">
        <v>32419</v>
      </c>
      <c r="B20512" s="407" t="s">
        <v>32420</v>
      </c>
      <c r="C20512" s="406"/>
      <c r="D20512" s="408">
        <v>12.9</v>
      </c>
      <c r="E20512" s="408">
        <v>12.9</v>
      </c>
      <c r="F20512" s="409">
        <v>45349.586481481485</v>
      </c>
      <c r="G20512" s="408">
        <v>0</v>
      </c>
    </row>
    <row r="20513" spans="1:7" ht="15" x14ac:dyDescent="0.25">
      <c r="A20513" s="407" t="s">
        <v>39828</v>
      </c>
      <c r="B20513" s="407" t="s">
        <v>39829</v>
      </c>
      <c r="C20513" s="406"/>
      <c r="D20513" s="408">
        <v>72.900000000000006</v>
      </c>
      <c r="E20513" s="408">
        <v>72.900000000000006</v>
      </c>
      <c r="F20513" s="409">
        <v>45341.380925925929</v>
      </c>
      <c r="G20513" s="408">
        <v>0</v>
      </c>
    </row>
    <row r="20514" spans="1:7" ht="15" x14ac:dyDescent="0.25">
      <c r="A20514" s="407" t="s">
        <v>32421</v>
      </c>
      <c r="B20514" s="407" t="s">
        <v>32422</v>
      </c>
      <c r="C20514" s="406"/>
      <c r="D20514" s="408">
        <v>2100</v>
      </c>
      <c r="E20514" s="408">
        <v>2100</v>
      </c>
      <c r="F20514" s="409">
        <v>45349.586782407408</v>
      </c>
      <c r="G20514" s="408">
        <v>0</v>
      </c>
    </row>
    <row r="20515" spans="1:7" ht="15" x14ac:dyDescent="0.25">
      <c r="A20515" s="407" t="s">
        <v>39830</v>
      </c>
      <c r="B20515" s="407" t="s">
        <v>39831</v>
      </c>
      <c r="C20515" s="406"/>
      <c r="D20515" s="408">
        <v>19.989999999999998</v>
      </c>
      <c r="E20515" s="408">
        <v>19.989999999999998</v>
      </c>
      <c r="F20515" s="409">
        <v>45341.380960648145</v>
      </c>
      <c r="G20515" s="408">
        <v>0</v>
      </c>
    </row>
    <row r="20516" spans="1:7" ht="15" x14ac:dyDescent="0.25">
      <c r="A20516" s="407" t="s">
        <v>39832</v>
      </c>
      <c r="B20516" s="407" t="s">
        <v>39833</v>
      </c>
      <c r="C20516" s="406"/>
      <c r="D20516" s="408">
        <v>135.1</v>
      </c>
      <c r="E20516" s="408">
        <v>135.1</v>
      </c>
      <c r="F20516" s="409">
        <v>45341.380995370368</v>
      </c>
      <c r="G20516" s="408">
        <v>0</v>
      </c>
    </row>
    <row r="20517" spans="1:7" ht="15" x14ac:dyDescent="0.2">
      <c r="A20517" s="407" t="s">
        <v>39834</v>
      </c>
      <c r="B20517" s="407" t="s">
        <v>39835</v>
      </c>
      <c r="C20517" s="408">
        <v>0</v>
      </c>
      <c r="D20517" s="408">
        <v>510.20666666666671</v>
      </c>
      <c r="E20517" s="408">
        <v>510.20666666666671</v>
      </c>
      <c r="F20517" s="409">
        <v>45341.381111111114</v>
      </c>
      <c r="G20517" s="408">
        <v>0</v>
      </c>
    </row>
    <row r="20518" spans="1:7" ht="15" x14ac:dyDescent="0.2">
      <c r="A20518" s="407" t="s">
        <v>32423</v>
      </c>
      <c r="B20518" s="407" t="s">
        <v>32424</v>
      </c>
      <c r="C20518" s="408">
        <v>0</v>
      </c>
      <c r="D20518" s="408">
        <v>0.871</v>
      </c>
      <c r="E20518" s="408">
        <v>0.871</v>
      </c>
      <c r="F20518" s="409">
        <v>45349.587175925924</v>
      </c>
      <c r="G20518" s="408">
        <v>0</v>
      </c>
    </row>
    <row r="20519" spans="1:7" ht="15" x14ac:dyDescent="0.2">
      <c r="A20519" s="407" t="s">
        <v>32425</v>
      </c>
      <c r="B20519" s="407" t="s">
        <v>32426</v>
      </c>
      <c r="C20519" s="408">
        <v>0</v>
      </c>
      <c r="D20519" s="408">
        <v>75.553333333333327</v>
      </c>
      <c r="E20519" s="408">
        <v>75.553333333333327</v>
      </c>
      <c r="F20519" s="409">
        <v>45349.587430555555</v>
      </c>
      <c r="G20519" s="408">
        <v>0</v>
      </c>
    </row>
    <row r="20520" spans="1:7" ht="15" x14ac:dyDescent="0.2">
      <c r="A20520" s="407" t="s">
        <v>32427</v>
      </c>
      <c r="B20520" s="407" t="s">
        <v>32428</v>
      </c>
      <c r="C20520" s="408">
        <v>0</v>
      </c>
      <c r="D20520" s="408">
        <v>12.25</v>
      </c>
      <c r="E20520" s="408">
        <v>12.25</v>
      </c>
      <c r="F20520" s="409">
        <v>43263.365405092591</v>
      </c>
      <c r="G20520" s="408">
        <v>0</v>
      </c>
    </row>
    <row r="20521" spans="1:7" ht="15" x14ac:dyDescent="0.25">
      <c r="A20521" s="407" t="s">
        <v>32429</v>
      </c>
      <c r="B20521" s="407" t="s">
        <v>32430</v>
      </c>
      <c r="C20521" s="406"/>
      <c r="D20521" s="408">
        <v>6.15</v>
      </c>
      <c r="E20521" s="408">
        <v>6.15</v>
      </c>
      <c r="F20521" s="409">
        <v>43263.364444444444</v>
      </c>
      <c r="G20521" s="408">
        <v>0</v>
      </c>
    </row>
    <row r="20522" spans="1:7" ht="15" x14ac:dyDescent="0.25">
      <c r="A20522" s="407" t="s">
        <v>32431</v>
      </c>
      <c r="B20522" s="407" t="s">
        <v>32432</v>
      </c>
      <c r="C20522" s="406"/>
      <c r="D20522" s="408">
        <v>5.7</v>
      </c>
      <c r="E20522" s="408">
        <v>5.7</v>
      </c>
      <c r="F20522" s="409">
        <v>43263.364594907405</v>
      </c>
      <c r="G20522" s="408">
        <v>0</v>
      </c>
    </row>
    <row r="20523" spans="1:7" ht="15" x14ac:dyDescent="0.25">
      <c r="A20523" s="407" t="s">
        <v>32433</v>
      </c>
      <c r="B20523" s="407" t="s">
        <v>32434</v>
      </c>
      <c r="C20523" s="406"/>
      <c r="D20523" s="408">
        <v>6.5</v>
      </c>
      <c r="E20523" s="408">
        <v>6.5</v>
      </c>
      <c r="F20523" s="409">
        <v>43263.365520833337</v>
      </c>
      <c r="G20523" s="408">
        <v>0</v>
      </c>
    </row>
    <row r="20524" spans="1:7" ht="15" x14ac:dyDescent="0.25">
      <c r="A20524" s="407" t="s">
        <v>39836</v>
      </c>
      <c r="B20524" s="407" t="s">
        <v>39837</v>
      </c>
      <c r="C20524" s="406"/>
      <c r="D20524" s="408">
        <v>6.89</v>
      </c>
      <c r="E20524" s="408">
        <v>6.89</v>
      </c>
      <c r="F20524" s="409">
        <v>45341.381307870368</v>
      </c>
      <c r="G20524" s="408">
        <v>0</v>
      </c>
    </row>
    <row r="20525" spans="1:7" ht="15" x14ac:dyDescent="0.25">
      <c r="A20525" s="407" t="s">
        <v>39838</v>
      </c>
      <c r="B20525" s="407" t="s">
        <v>39839</v>
      </c>
      <c r="C20525" s="406"/>
      <c r="D20525" s="408">
        <v>6.89</v>
      </c>
      <c r="E20525" s="408">
        <v>6.89</v>
      </c>
      <c r="F20525" s="409">
        <v>45341.381342592591</v>
      </c>
      <c r="G20525" s="408">
        <v>0</v>
      </c>
    </row>
    <row r="20526" spans="1:7" ht="15" x14ac:dyDescent="0.25">
      <c r="A20526" s="407" t="s">
        <v>39840</v>
      </c>
      <c r="B20526" s="407" t="s">
        <v>39841</v>
      </c>
      <c r="C20526" s="406"/>
      <c r="D20526" s="408">
        <v>3.3</v>
      </c>
      <c r="E20526" s="408">
        <v>3.3</v>
      </c>
      <c r="F20526" s="409">
        <v>45341.381377314814</v>
      </c>
      <c r="G20526" s="408">
        <v>0</v>
      </c>
    </row>
    <row r="20527" spans="1:7" ht="15" x14ac:dyDescent="0.25">
      <c r="A20527" s="407" t="s">
        <v>39842</v>
      </c>
      <c r="B20527" s="407" t="s">
        <v>39843</v>
      </c>
      <c r="C20527" s="406"/>
      <c r="D20527" s="408">
        <v>4.25</v>
      </c>
      <c r="E20527" s="408">
        <v>4.25</v>
      </c>
      <c r="F20527" s="409">
        <v>45341.381435185183</v>
      </c>
      <c r="G20527" s="408">
        <v>0</v>
      </c>
    </row>
    <row r="20528" spans="1:7" ht="15" x14ac:dyDescent="0.25">
      <c r="A20528" s="407" t="s">
        <v>39844</v>
      </c>
      <c r="B20528" s="407" t="s">
        <v>39845</v>
      </c>
      <c r="C20528" s="406"/>
      <c r="D20528" s="408">
        <v>3.8</v>
      </c>
      <c r="E20528" s="408">
        <v>3.8</v>
      </c>
      <c r="F20528" s="409">
        <v>45341.381481481483</v>
      </c>
      <c r="G20528" s="408">
        <v>0</v>
      </c>
    </row>
    <row r="20529" spans="1:7" ht="15" x14ac:dyDescent="0.25">
      <c r="A20529" s="407" t="s">
        <v>39846</v>
      </c>
      <c r="B20529" s="407" t="s">
        <v>39847</v>
      </c>
      <c r="C20529" s="406"/>
      <c r="D20529" s="408">
        <v>1965.06</v>
      </c>
      <c r="E20529" s="408">
        <v>1965.06</v>
      </c>
      <c r="F20529" s="409">
        <v>45341.381539351853</v>
      </c>
      <c r="G20529" s="408">
        <v>0</v>
      </c>
    </row>
    <row r="20530" spans="1:7" ht="15" x14ac:dyDescent="0.25">
      <c r="A20530" s="407" t="s">
        <v>39848</v>
      </c>
      <c r="B20530" s="407" t="s">
        <v>39849</v>
      </c>
      <c r="C20530" s="406"/>
      <c r="D20530" s="408">
        <v>201.8</v>
      </c>
      <c r="E20530" s="408">
        <v>201.8</v>
      </c>
      <c r="F20530" s="409">
        <v>45341.381585648145</v>
      </c>
      <c r="G20530" s="408">
        <v>0</v>
      </c>
    </row>
    <row r="20531" spans="1:7" ht="15" x14ac:dyDescent="0.25">
      <c r="A20531" s="407" t="s">
        <v>32435</v>
      </c>
      <c r="B20531" s="407" t="s">
        <v>32436</v>
      </c>
      <c r="C20531" s="406"/>
      <c r="D20531" s="408">
        <v>9.65</v>
      </c>
      <c r="E20531" s="408">
        <v>9.65</v>
      </c>
      <c r="F20531" s="409">
        <v>43263.364965277775</v>
      </c>
      <c r="G20531" s="408">
        <v>0</v>
      </c>
    </row>
    <row r="20532" spans="1:7" ht="15" x14ac:dyDescent="0.25">
      <c r="A20532" s="407" t="s">
        <v>32437</v>
      </c>
      <c r="B20532" s="407" t="s">
        <v>32438</v>
      </c>
      <c r="C20532" s="406"/>
      <c r="D20532" s="408">
        <v>9.64E-2</v>
      </c>
      <c r="E20532" s="408">
        <v>9.64E-2</v>
      </c>
      <c r="F20532" s="409">
        <v>43243.399918981479</v>
      </c>
      <c r="G20532" s="408">
        <v>0</v>
      </c>
    </row>
    <row r="20533" spans="1:7" ht="15" x14ac:dyDescent="0.25">
      <c r="A20533" s="407" t="s">
        <v>39850</v>
      </c>
      <c r="B20533" s="407" t="s">
        <v>39851</v>
      </c>
      <c r="C20533" s="406"/>
      <c r="D20533" s="408">
        <v>5400</v>
      </c>
      <c r="E20533" s="408">
        <v>5400</v>
      </c>
      <c r="F20533" s="409">
        <v>45341.381631944445</v>
      </c>
      <c r="G20533" s="408">
        <v>0</v>
      </c>
    </row>
    <row r="20534" spans="1:7" ht="15" x14ac:dyDescent="0.25">
      <c r="A20534" s="407" t="s">
        <v>39852</v>
      </c>
      <c r="B20534" s="407" t="s">
        <v>39853</v>
      </c>
      <c r="C20534" s="406"/>
      <c r="D20534" s="408">
        <v>183</v>
      </c>
      <c r="E20534" s="408">
        <v>183</v>
      </c>
      <c r="F20534" s="409">
        <v>45341.381793981483</v>
      </c>
      <c r="G20534" s="408">
        <v>0</v>
      </c>
    </row>
    <row r="20535" spans="1:7" ht="15" x14ac:dyDescent="0.25">
      <c r="A20535" s="407" t="s">
        <v>39854</v>
      </c>
      <c r="B20535" s="407" t="s">
        <v>39855</v>
      </c>
      <c r="C20535" s="406"/>
      <c r="D20535" s="408">
        <v>2.8</v>
      </c>
      <c r="E20535" s="408">
        <v>2.8</v>
      </c>
      <c r="F20535" s="409">
        <v>45341.381828703707</v>
      </c>
      <c r="G20535" s="408">
        <v>0</v>
      </c>
    </row>
    <row r="20536" spans="1:7" ht="15" x14ac:dyDescent="0.25">
      <c r="A20536" s="407" t="s">
        <v>39856</v>
      </c>
      <c r="B20536" s="407" t="s">
        <v>39857</v>
      </c>
      <c r="C20536" s="406"/>
      <c r="D20536" s="408">
        <v>171.8</v>
      </c>
      <c r="E20536" s="408">
        <v>171.8</v>
      </c>
      <c r="F20536" s="409">
        <v>45341.381874999999</v>
      </c>
      <c r="G20536" s="408">
        <v>0</v>
      </c>
    </row>
    <row r="20537" spans="1:7" ht="15" x14ac:dyDescent="0.2">
      <c r="A20537" s="407" t="s">
        <v>39858</v>
      </c>
      <c r="B20537" s="407" t="s">
        <v>39859</v>
      </c>
      <c r="C20537" s="408">
        <v>0</v>
      </c>
      <c r="D20537" s="408">
        <v>3.78</v>
      </c>
      <c r="E20537" s="408">
        <v>3.78</v>
      </c>
      <c r="F20537" s="409">
        <v>45341.381921296299</v>
      </c>
      <c r="G20537" s="408">
        <v>0</v>
      </c>
    </row>
    <row r="20538" spans="1:7" ht="15" x14ac:dyDescent="0.2">
      <c r="A20538" s="407" t="s">
        <v>32439</v>
      </c>
      <c r="B20538" s="407" t="s">
        <v>32440</v>
      </c>
      <c r="C20538" s="408">
        <v>0</v>
      </c>
      <c r="D20538" s="408">
        <v>5.4</v>
      </c>
      <c r="E20538" s="408">
        <v>5.4</v>
      </c>
      <c r="F20538" s="409">
        <v>45349.587962962964</v>
      </c>
      <c r="G20538" s="408">
        <v>0</v>
      </c>
    </row>
    <row r="20539" spans="1:7" ht="15" x14ac:dyDescent="0.2">
      <c r="A20539" s="407" t="s">
        <v>32441</v>
      </c>
      <c r="B20539" s="407" t="s">
        <v>32442</v>
      </c>
      <c r="C20539" s="408">
        <v>0</v>
      </c>
      <c r="D20539" s="408">
        <v>15.4</v>
      </c>
      <c r="E20539" s="408">
        <v>15.4</v>
      </c>
      <c r="F20539" s="409">
        <v>45349.588206018518</v>
      </c>
      <c r="G20539" s="408">
        <v>0</v>
      </c>
    </row>
    <row r="20540" spans="1:7" ht="15" x14ac:dyDescent="0.25">
      <c r="A20540" s="407" t="s">
        <v>39860</v>
      </c>
      <c r="B20540" s="407" t="s">
        <v>39861</v>
      </c>
      <c r="C20540" s="406"/>
      <c r="D20540" s="408">
        <v>5250</v>
      </c>
      <c r="E20540" s="408">
        <v>5250</v>
      </c>
      <c r="F20540" s="409">
        <v>45341.382256944446</v>
      </c>
      <c r="G20540" s="408">
        <v>0</v>
      </c>
    </row>
    <row r="20541" spans="1:7" ht="15" x14ac:dyDescent="0.2">
      <c r="A20541" s="407" t="s">
        <v>32443</v>
      </c>
      <c r="B20541" s="407" t="s">
        <v>32444</v>
      </c>
      <c r="C20541" s="408">
        <v>0</v>
      </c>
      <c r="D20541" s="408">
        <v>43.9</v>
      </c>
      <c r="E20541" s="408">
        <v>43.9</v>
      </c>
      <c r="F20541" s="409">
        <v>45349.588483796295</v>
      </c>
      <c r="G20541" s="408">
        <v>0</v>
      </c>
    </row>
    <row r="20542" spans="1:7" ht="15" x14ac:dyDescent="0.25">
      <c r="A20542" s="407" t="s">
        <v>32445</v>
      </c>
      <c r="B20542" s="407" t="s">
        <v>32446</v>
      </c>
      <c r="C20542" s="406"/>
      <c r="D20542" s="408">
        <v>10.93</v>
      </c>
      <c r="E20542" s="408">
        <v>10.93</v>
      </c>
      <c r="F20542" s="409">
        <v>43088.659699074073</v>
      </c>
      <c r="G20542" s="408">
        <v>0</v>
      </c>
    </row>
    <row r="20543" spans="1:7" ht="15" x14ac:dyDescent="0.25">
      <c r="A20543" s="407" t="s">
        <v>39862</v>
      </c>
      <c r="B20543" s="407" t="s">
        <v>39863</v>
      </c>
      <c r="C20543" s="406"/>
      <c r="D20543" s="408">
        <v>353.61</v>
      </c>
      <c r="E20543" s="408">
        <v>353.61</v>
      </c>
      <c r="F20543" s="409">
        <v>45341.382303240738</v>
      </c>
      <c r="G20543" s="408">
        <v>0</v>
      </c>
    </row>
    <row r="20544" spans="1:7" ht="15" x14ac:dyDescent="0.25">
      <c r="A20544" s="407" t="s">
        <v>39864</v>
      </c>
      <c r="B20544" s="407" t="s">
        <v>39865</v>
      </c>
      <c r="C20544" s="406"/>
      <c r="D20544" s="408">
        <v>0.39500000000000002</v>
      </c>
      <c r="E20544" s="408">
        <v>0.39500000000000002</v>
      </c>
      <c r="F20544" s="409">
        <v>45341.382337962961</v>
      </c>
      <c r="G20544" s="408">
        <v>0</v>
      </c>
    </row>
    <row r="20545" spans="1:7" ht="15" x14ac:dyDescent="0.2">
      <c r="A20545" s="407" t="s">
        <v>39866</v>
      </c>
      <c r="B20545" s="407" t="s">
        <v>39867</v>
      </c>
      <c r="C20545" s="408">
        <v>0</v>
      </c>
      <c r="D20545" s="408">
        <v>19.46</v>
      </c>
      <c r="E20545" s="408">
        <v>19.46</v>
      </c>
      <c r="F20545" s="409">
        <v>45341.382384259261</v>
      </c>
      <c r="G20545" s="408">
        <v>0</v>
      </c>
    </row>
    <row r="20546" spans="1:7" ht="15" x14ac:dyDescent="0.25">
      <c r="A20546" s="407" t="s">
        <v>39868</v>
      </c>
      <c r="B20546" s="407" t="s">
        <v>39869</v>
      </c>
      <c r="C20546" s="406"/>
      <c r="D20546" s="408">
        <v>0.79</v>
      </c>
      <c r="E20546" s="408">
        <v>0.79</v>
      </c>
      <c r="F20546" s="409">
        <v>45341.38244212963</v>
      </c>
      <c r="G20546" s="408">
        <v>0</v>
      </c>
    </row>
    <row r="20547" spans="1:7" ht="15" x14ac:dyDescent="0.25">
      <c r="A20547" s="407" t="s">
        <v>39870</v>
      </c>
      <c r="B20547" s="407" t="s">
        <v>39869</v>
      </c>
      <c r="C20547" s="406"/>
      <c r="D20547" s="408">
        <v>0.79</v>
      </c>
      <c r="E20547" s="408">
        <v>0.79</v>
      </c>
      <c r="F20547" s="409">
        <v>45341.382488425923</v>
      </c>
      <c r="G20547" s="408">
        <v>0</v>
      </c>
    </row>
    <row r="20548" spans="1:7" ht="15" x14ac:dyDescent="0.25">
      <c r="A20548" s="407" t="s">
        <v>39871</v>
      </c>
      <c r="B20548" s="407" t="s">
        <v>39872</v>
      </c>
      <c r="C20548" s="406"/>
      <c r="D20548" s="408">
        <v>3.38</v>
      </c>
      <c r="E20548" s="408">
        <v>3.38</v>
      </c>
      <c r="F20548" s="409">
        <v>45341.382523148146</v>
      </c>
      <c r="G20548" s="408">
        <v>0</v>
      </c>
    </row>
    <row r="20549" spans="1:7" ht="15" x14ac:dyDescent="0.25">
      <c r="A20549" s="407" t="s">
        <v>39873</v>
      </c>
      <c r="B20549" s="407" t="s">
        <v>39874</v>
      </c>
      <c r="C20549" s="406"/>
      <c r="D20549" s="408">
        <v>5.8013000000000003</v>
      </c>
      <c r="E20549" s="408">
        <v>5.8013000000000003</v>
      </c>
      <c r="F20549" s="409">
        <v>45341.383009259262</v>
      </c>
      <c r="G20549" s="408">
        <v>0</v>
      </c>
    </row>
    <row r="20550" spans="1:7" ht="15" x14ac:dyDescent="0.2">
      <c r="A20550" s="407" t="s">
        <v>32447</v>
      </c>
      <c r="B20550" s="407" t="s">
        <v>32448</v>
      </c>
      <c r="C20550" s="408">
        <v>0</v>
      </c>
      <c r="D20550" s="408">
        <v>1.1000000000000001</v>
      </c>
      <c r="E20550" s="408">
        <v>1.1000000000000001</v>
      </c>
      <c r="F20550" s="409">
        <v>45349.588761574072</v>
      </c>
      <c r="G20550" s="408">
        <v>0</v>
      </c>
    </row>
    <row r="20551" spans="1:7" ht="15" x14ac:dyDescent="0.2">
      <c r="A20551" s="407" t="s">
        <v>32449</v>
      </c>
      <c r="B20551" s="407" t="s">
        <v>32349</v>
      </c>
      <c r="C20551" s="408">
        <v>0</v>
      </c>
      <c r="D20551" s="408">
        <v>16.48</v>
      </c>
      <c r="E20551" s="408">
        <v>16.48</v>
      </c>
      <c r="F20551" s="409">
        <v>45349.590219907404</v>
      </c>
      <c r="G20551" s="408">
        <v>0</v>
      </c>
    </row>
    <row r="20552" spans="1:7" ht="15" x14ac:dyDescent="0.25">
      <c r="A20552" s="407" t="s">
        <v>39875</v>
      </c>
      <c r="B20552" s="407" t="s">
        <v>32349</v>
      </c>
      <c r="C20552" s="406"/>
      <c r="D20552" s="408">
        <v>8.2400000000000001E-2</v>
      </c>
      <c r="E20552" s="408">
        <v>8.2400000000000001E-2</v>
      </c>
      <c r="F20552" s="409">
        <v>45341.383263888885</v>
      </c>
      <c r="G20552" s="408">
        <v>0</v>
      </c>
    </row>
    <row r="20553" spans="1:7" ht="15" x14ac:dyDescent="0.2">
      <c r="A20553" s="407" t="s">
        <v>39876</v>
      </c>
      <c r="B20553" s="407" t="s">
        <v>39877</v>
      </c>
      <c r="C20553" s="408">
        <v>0</v>
      </c>
      <c r="D20553" s="408">
        <v>19.899999999999999</v>
      </c>
      <c r="E20553" s="408">
        <v>19.899999999999999</v>
      </c>
      <c r="F20553" s="409">
        <v>45349.598958333336</v>
      </c>
      <c r="G20553" s="408">
        <v>0</v>
      </c>
    </row>
    <row r="20554" spans="1:7" ht="15" x14ac:dyDescent="0.25">
      <c r="A20554" s="407" t="s">
        <v>39878</v>
      </c>
      <c r="B20554" s="407" t="s">
        <v>39879</v>
      </c>
      <c r="C20554" s="406"/>
      <c r="D20554" s="408">
        <v>7.2</v>
      </c>
      <c r="E20554" s="408">
        <v>7.2</v>
      </c>
      <c r="F20554" s="409">
        <v>45341.383379629631</v>
      </c>
      <c r="G20554" s="408">
        <v>0</v>
      </c>
    </row>
    <row r="20555" spans="1:7" ht="15" x14ac:dyDescent="0.25">
      <c r="A20555" s="407" t="s">
        <v>39880</v>
      </c>
      <c r="B20555" s="407" t="s">
        <v>39881</v>
      </c>
      <c r="C20555" s="406"/>
      <c r="D20555" s="408">
        <v>2.76</v>
      </c>
      <c r="E20555" s="408">
        <v>2.76</v>
      </c>
      <c r="F20555" s="409">
        <v>45341.38354166667</v>
      </c>
      <c r="G20555" s="408">
        <v>0</v>
      </c>
    </row>
    <row r="20556" spans="1:7" ht="15" x14ac:dyDescent="0.25">
      <c r="A20556" s="407" t="s">
        <v>39882</v>
      </c>
      <c r="B20556" s="407" t="s">
        <v>39883</v>
      </c>
      <c r="C20556" s="406"/>
      <c r="D20556" s="406"/>
      <c r="E20556" s="406"/>
      <c r="F20556" s="409">
        <v>45341.383576388886</v>
      </c>
      <c r="G20556" s="408">
        <v>0</v>
      </c>
    </row>
    <row r="20557" spans="1:7" ht="15" x14ac:dyDescent="0.25">
      <c r="A20557" s="407" t="s">
        <v>39884</v>
      </c>
      <c r="B20557" s="407" t="s">
        <v>39885</v>
      </c>
      <c r="C20557" s="406"/>
      <c r="D20557" s="406"/>
      <c r="E20557" s="406"/>
      <c r="F20557" s="409">
        <v>45341.383622685185</v>
      </c>
      <c r="G20557" s="408">
        <v>0</v>
      </c>
    </row>
    <row r="20558" spans="1:7" ht="15" x14ac:dyDescent="0.25">
      <c r="A20558" s="407" t="s">
        <v>39886</v>
      </c>
      <c r="B20558" s="407" t="s">
        <v>39887</v>
      </c>
      <c r="C20558" s="406"/>
      <c r="D20558" s="406"/>
      <c r="E20558" s="406"/>
      <c r="F20558" s="409">
        <v>45341.383773148147</v>
      </c>
      <c r="G20558" s="408">
        <v>0</v>
      </c>
    </row>
    <row r="20559" spans="1:7" ht="15" x14ac:dyDescent="0.2">
      <c r="A20559" s="407" t="s">
        <v>32450</v>
      </c>
      <c r="B20559" s="407" t="s">
        <v>32451</v>
      </c>
      <c r="C20559" s="408">
        <v>0</v>
      </c>
      <c r="D20559" s="408">
        <v>12</v>
      </c>
      <c r="E20559" s="408">
        <v>12</v>
      </c>
      <c r="F20559" s="409">
        <v>45349.589201388888</v>
      </c>
      <c r="G20559" s="408">
        <v>0</v>
      </c>
    </row>
    <row r="20560" spans="1:7" ht="15" x14ac:dyDescent="0.2">
      <c r="A20560" s="407" t="s">
        <v>32452</v>
      </c>
      <c r="B20560" s="407" t="s">
        <v>32453</v>
      </c>
      <c r="C20560" s="408">
        <v>0</v>
      </c>
      <c r="D20560" s="408">
        <v>73.5</v>
      </c>
      <c r="E20560" s="408">
        <v>73.5</v>
      </c>
      <c r="F20560" s="409">
        <v>45349.589386574073</v>
      </c>
      <c r="G20560" s="408">
        <v>0</v>
      </c>
    </row>
    <row r="20561" spans="1:7" ht="15" x14ac:dyDescent="0.25">
      <c r="A20561" s="407" t="s">
        <v>39888</v>
      </c>
      <c r="B20561" s="407" t="s">
        <v>39889</v>
      </c>
      <c r="C20561" s="406"/>
      <c r="D20561" s="406"/>
      <c r="E20561" s="406"/>
      <c r="F20561" s="409">
        <v>45341.38380787037</v>
      </c>
      <c r="G20561" s="408">
        <v>0</v>
      </c>
    </row>
    <row r="20562" spans="1:7" ht="15" x14ac:dyDescent="0.2">
      <c r="A20562" s="407" t="s">
        <v>39890</v>
      </c>
      <c r="B20562" s="407" t="s">
        <v>39891</v>
      </c>
      <c r="C20562" s="408">
        <v>0</v>
      </c>
      <c r="D20562" s="408">
        <v>8.8999999999999996E-2</v>
      </c>
      <c r="E20562" s="408">
        <v>8.8999999999999996E-2</v>
      </c>
      <c r="F20562" s="409">
        <v>45341.384097222224</v>
      </c>
      <c r="G20562" s="408">
        <v>0</v>
      </c>
    </row>
    <row r="20563" spans="1:7" ht="15" x14ac:dyDescent="0.2">
      <c r="A20563" s="407" t="s">
        <v>32454</v>
      </c>
      <c r="B20563" s="407" t="s">
        <v>32455</v>
      </c>
      <c r="C20563" s="408">
        <v>0</v>
      </c>
      <c r="D20563" s="408">
        <v>363</v>
      </c>
      <c r="E20563" s="408">
        <v>363</v>
      </c>
      <c r="F20563" s="409">
        <v>45349.591458333336</v>
      </c>
      <c r="G20563" s="408">
        <v>0</v>
      </c>
    </row>
    <row r="20564" spans="1:7" ht="15" x14ac:dyDescent="0.25">
      <c r="A20564" s="407" t="s">
        <v>39892</v>
      </c>
      <c r="B20564" s="407" t="s">
        <v>39893</v>
      </c>
      <c r="C20564" s="406"/>
      <c r="D20564" s="406"/>
      <c r="E20564" s="406"/>
      <c r="F20564" s="409">
        <v>45341.384282407409</v>
      </c>
      <c r="G20564" s="408">
        <v>0</v>
      </c>
    </row>
    <row r="20565" spans="1:7" ht="15" x14ac:dyDescent="0.25">
      <c r="A20565" s="407" t="s">
        <v>39894</v>
      </c>
      <c r="B20565" s="407" t="s">
        <v>39895</v>
      </c>
      <c r="C20565" s="406"/>
      <c r="D20565" s="406"/>
      <c r="E20565" s="406"/>
      <c r="F20565" s="409">
        <v>45341.384317129632</v>
      </c>
      <c r="G20565" s="408">
        <v>0</v>
      </c>
    </row>
    <row r="20566" spans="1:7" ht="15" x14ac:dyDescent="0.25">
      <c r="A20566" s="407" t="s">
        <v>39896</v>
      </c>
      <c r="B20566" s="407" t="s">
        <v>39897</v>
      </c>
      <c r="C20566" s="406"/>
      <c r="D20566" s="406"/>
      <c r="E20566" s="406"/>
      <c r="F20566" s="409">
        <v>45341.384351851855</v>
      </c>
      <c r="G20566" s="408">
        <v>0</v>
      </c>
    </row>
    <row r="20567" spans="1:7" ht="15" x14ac:dyDescent="0.2">
      <c r="A20567" s="407" t="s">
        <v>39898</v>
      </c>
      <c r="B20567" s="407" t="s">
        <v>39899</v>
      </c>
      <c r="C20567" s="408">
        <v>0</v>
      </c>
      <c r="D20567" s="408">
        <v>0.09</v>
      </c>
      <c r="E20567" s="408">
        <v>0.09</v>
      </c>
      <c r="F20567" s="409">
        <v>45341.384409722225</v>
      </c>
      <c r="G20567" s="408">
        <v>0</v>
      </c>
    </row>
    <row r="20568" spans="1:7" ht="15" x14ac:dyDescent="0.2">
      <c r="A20568" s="407" t="s">
        <v>39900</v>
      </c>
      <c r="B20568" s="407" t="s">
        <v>39901</v>
      </c>
      <c r="C20568" s="408">
        <v>0</v>
      </c>
      <c r="D20568" s="408">
        <v>0</v>
      </c>
      <c r="E20568" s="408">
        <v>0</v>
      </c>
      <c r="F20568" s="409">
        <v>45341.384988425925</v>
      </c>
      <c r="G20568" s="408">
        <v>0</v>
      </c>
    </row>
    <row r="20569" spans="1:7" ht="15" x14ac:dyDescent="0.2">
      <c r="A20569" s="407" t="s">
        <v>39902</v>
      </c>
      <c r="B20569" s="407" t="s">
        <v>39903</v>
      </c>
      <c r="C20569" s="408">
        <v>0</v>
      </c>
      <c r="D20569" s="408">
        <v>0</v>
      </c>
      <c r="E20569" s="408">
        <v>0</v>
      </c>
      <c r="F20569" s="409">
        <v>45341.384548611109</v>
      </c>
      <c r="G20569" s="408">
        <v>0</v>
      </c>
    </row>
    <row r="20570" spans="1:7" ht="15" x14ac:dyDescent="0.2">
      <c r="A20570" s="407" t="s">
        <v>32456</v>
      </c>
      <c r="B20570" s="407" t="s">
        <v>32457</v>
      </c>
      <c r="C20570" s="408">
        <v>0</v>
      </c>
      <c r="D20570" s="408">
        <v>6.11</v>
      </c>
      <c r="E20570" s="408">
        <v>6.11</v>
      </c>
      <c r="F20570" s="409">
        <v>45349.591805555552</v>
      </c>
      <c r="G20570" s="408">
        <v>0</v>
      </c>
    </row>
    <row r="20571" spans="1:7" ht="15" x14ac:dyDescent="0.2">
      <c r="A20571" s="407" t="s">
        <v>32458</v>
      </c>
      <c r="B20571" s="407" t="s">
        <v>32459</v>
      </c>
      <c r="C20571" s="408">
        <v>0</v>
      </c>
      <c r="D20571" s="408">
        <v>0</v>
      </c>
      <c r="E20571" s="408">
        <v>0</v>
      </c>
      <c r="F20571" s="409">
        <v>45349.592164351852</v>
      </c>
      <c r="G20571" s="408">
        <v>0</v>
      </c>
    </row>
    <row r="20572" spans="1:7" ht="15" x14ac:dyDescent="0.2">
      <c r="A20572" s="407" t="s">
        <v>32460</v>
      </c>
      <c r="B20572" s="407" t="s">
        <v>32461</v>
      </c>
      <c r="C20572" s="408">
        <v>0</v>
      </c>
      <c r="D20572" s="408">
        <v>0</v>
      </c>
      <c r="E20572" s="408">
        <v>0</v>
      </c>
      <c r="F20572" s="409">
        <v>45349.592569444445</v>
      </c>
      <c r="G20572" s="408">
        <v>0</v>
      </c>
    </row>
    <row r="20573" spans="1:7" ht="15" x14ac:dyDescent="0.2">
      <c r="A20573" s="407" t="s">
        <v>32462</v>
      </c>
      <c r="B20573" s="407" t="s">
        <v>32463</v>
      </c>
      <c r="C20573" s="408">
        <v>0</v>
      </c>
      <c r="D20573" s="408">
        <v>0</v>
      </c>
      <c r="E20573" s="408">
        <v>0</v>
      </c>
      <c r="F20573" s="409">
        <v>45349.593275462961</v>
      </c>
      <c r="G20573" s="408">
        <v>0</v>
      </c>
    </row>
    <row r="20574" spans="1:7" ht="15" x14ac:dyDescent="0.2">
      <c r="A20574" s="407" t="s">
        <v>32464</v>
      </c>
      <c r="B20574" s="407" t="s">
        <v>32465</v>
      </c>
      <c r="C20574" s="408">
        <v>0</v>
      </c>
      <c r="D20574" s="408">
        <v>184</v>
      </c>
      <c r="E20574" s="408">
        <v>184</v>
      </c>
      <c r="F20574" s="409">
        <v>45370.704791666663</v>
      </c>
      <c r="G20574" s="408">
        <v>0</v>
      </c>
    </row>
    <row r="20575" spans="1:7" ht="15" x14ac:dyDescent="0.2">
      <c r="A20575" s="407" t="s">
        <v>39904</v>
      </c>
      <c r="B20575" s="407" t="s">
        <v>39905</v>
      </c>
      <c r="C20575" s="408">
        <v>0</v>
      </c>
      <c r="D20575" s="408">
        <v>0</v>
      </c>
      <c r="E20575" s="408">
        <v>0</v>
      </c>
      <c r="F20575" s="409">
        <v>45341.385370370372</v>
      </c>
      <c r="G20575" s="408">
        <v>0</v>
      </c>
    </row>
    <row r="20576" spans="1:7" ht="15" x14ac:dyDescent="0.2">
      <c r="A20576" s="407" t="s">
        <v>32466</v>
      </c>
      <c r="B20576" s="407" t="s">
        <v>32467</v>
      </c>
      <c r="C20576" s="408">
        <v>0</v>
      </c>
      <c r="D20576" s="408">
        <v>0</v>
      </c>
      <c r="E20576" s="408">
        <v>0</v>
      </c>
      <c r="F20576" s="409">
        <v>45349.593877314815</v>
      </c>
      <c r="G20576" s="408">
        <v>0</v>
      </c>
    </row>
    <row r="20577" spans="1:7" ht="15" x14ac:dyDescent="0.2">
      <c r="A20577" s="407" t="s">
        <v>32468</v>
      </c>
      <c r="B20577" s="407" t="s">
        <v>32469</v>
      </c>
      <c r="C20577" s="408">
        <v>0</v>
      </c>
      <c r="D20577" s="408">
        <v>0</v>
      </c>
      <c r="E20577" s="408">
        <v>0</v>
      </c>
      <c r="F20577" s="409">
        <v>45349.594641203701</v>
      </c>
      <c r="G20577" s="408">
        <v>0</v>
      </c>
    </row>
    <row r="20578" spans="1:7" ht="15" x14ac:dyDescent="0.2">
      <c r="A20578" s="407" t="s">
        <v>39906</v>
      </c>
      <c r="B20578" s="407" t="s">
        <v>39907</v>
      </c>
      <c r="C20578" s="408">
        <v>0</v>
      </c>
      <c r="D20578" s="408">
        <v>31.2</v>
      </c>
      <c r="E20578" s="408">
        <v>31.2</v>
      </c>
      <c r="F20578" s="409">
        <v>45341.385439814818</v>
      </c>
      <c r="G20578" s="408">
        <v>0</v>
      </c>
    </row>
    <row r="20579" spans="1:7" ht="15" x14ac:dyDescent="0.25">
      <c r="A20579" s="407" t="s">
        <v>39908</v>
      </c>
      <c r="B20579" s="407" t="s">
        <v>39909</v>
      </c>
      <c r="C20579" s="406"/>
      <c r="D20579" s="406"/>
      <c r="E20579" s="406"/>
      <c r="F20579" s="409">
        <v>45341.385578703703</v>
      </c>
      <c r="G20579" s="408">
        <v>0</v>
      </c>
    </row>
    <row r="20580" spans="1:7" ht="15" x14ac:dyDescent="0.2">
      <c r="A20580" s="407" t="s">
        <v>32470</v>
      </c>
      <c r="B20580" s="407" t="s">
        <v>32471</v>
      </c>
      <c r="C20580" s="408">
        <v>0</v>
      </c>
      <c r="D20580" s="408">
        <v>1.0900000000000001</v>
      </c>
      <c r="E20580" s="408">
        <v>1.0900000000000001</v>
      </c>
      <c r="F20580" s="409">
        <v>45349.594907407409</v>
      </c>
      <c r="G20580" s="408">
        <v>0</v>
      </c>
    </row>
    <row r="20581" spans="1:7" ht="15" x14ac:dyDescent="0.2">
      <c r="A20581" s="407" t="s">
        <v>32472</v>
      </c>
      <c r="B20581" s="407" t="s">
        <v>32473</v>
      </c>
      <c r="C20581" s="408">
        <v>0</v>
      </c>
      <c r="D20581" s="408">
        <v>0</v>
      </c>
      <c r="E20581" s="408">
        <v>0</v>
      </c>
      <c r="F20581" s="409">
        <v>45349.595208333332</v>
      </c>
      <c r="G20581" s="408">
        <v>0</v>
      </c>
    </row>
    <row r="20582" spans="1:7" ht="15" x14ac:dyDescent="0.2">
      <c r="A20582" s="407" t="s">
        <v>32474</v>
      </c>
      <c r="B20582" s="407" t="s">
        <v>32475</v>
      </c>
      <c r="C20582" s="408">
        <v>0</v>
      </c>
      <c r="D20582" s="408">
        <v>0.12</v>
      </c>
      <c r="E20582" s="408">
        <v>0.12</v>
      </c>
      <c r="F20582" s="409">
        <v>45349.59547453704</v>
      </c>
      <c r="G20582" s="408">
        <v>0</v>
      </c>
    </row>
    <row r="20583" spans="1:7" ht="15" x14ac:dyDescent="0.2">
      <c r="A20583" s="407" t="s">
        <v>32476</v>
      </c>
      <c r="B20583" s="407" t="s">
        <v>32477</v>
      </c>
      <c r="C20583" s="408">
        <v>0</v>
      </c>
      <c r="D20583" s="408">
        <v>0</v>
      </c>
      <c r="E20583" s="408">
        <v>0</v>
      </c>
      <c r="F20583" s="409">
        <v>45349.59611111111</v>
      </c>
      <c r="G20583" s="408">
        <v>0</v>
      </c>
    </row>
    <row r="20584" spans="1:7" ht="15" x14ac:dyDescent="0.2">
      <c r="A20584" s="407" t="s">
        <v>32478</v>
      </c>
      <c r="B20584" s="407" t="s">
        <v>32479</v>
      </c>
      <c r="C20584" s="408">
        <v>0</v>
      </c>
      <c r="D20584" s="408">
        <v>9.4</v>
      </c>
      <c r="E20584" s="408">
        <v>9.4</v>
      </c>
      <c r="F20584" s="409">
        <v>45349.596273148149</v>
      </c>
      <c r="G20584" s="408">
        <v>0</v>
      </c>
    </row>
    <row r="20585" spans="1:7" ht="15" x14ac:dyDescent="0.25">
      <c r="A20585" s="407" t="s">
        <v>32480</v>
      </c>
      <c r="B20585" s="407" t="s">
        <v>32481</v>
      </c>
      <c r="C20585" s="406"/>
      <c r="D20585" s="406"/>
      <c r="E20585" s="406"/>
      <c r="F20585" s="409">
        <v>44805.491805555554</v>
      </c>
      <c r="G20585" s="408">
        <v>0</v>
      </c>
    </row>
    <row r="20586" spans="1:7" ht="15" x14ac:dyDescent="0.25">
      <c r="A20586" s="407" t="s">
        <v>32482</v>
      </c>
      <c r="B20586" s="407" t="s">
        <v>32482</v>
      </c>
      <c r="C20586" s="406"/>
      <c r="D20586" s="406"/>
      <c r="E20586" s="406"/>
      <c r="F20586" s="409">
        <v>44805.491527777776</v>
      </c>
      <c r="G20586" s="408">
        <v>0</v>
      </c>
    </row>
    <row r="20587" spans="1:7" ht="15" x14ac:dyDescent="0.2">
      <c r="A20587" s="407" t="s">
        <v>32483</v>
      </c>
      <c r="B20587" s="407" t="s">
        <v>32484</v>
      </c>
      <c r="C20587" s="408">
        <v>0</v>
      </c>
      <c r="D20587" s="408">
        <v>0</v>
      </c>
      <c r="E20587" s="408">
        <v>0</v>
      </c>
      <c r="F20587" s="409">
        <v>43423.405844907407</v>
      </c>
      <c r="G20587" s="408">
        <v>0</v>
      </c>
    </row>
    <row r="20588" spans="1:7" ht="15" x14ac:dyDescent="0.2">
      <c r="A20588" s="407" t="s">
        <v>32485</v>
      </c>
      <c r="B20588" s="407" t="s">
        <v>32486</v>
      </c>
      <c r="C20588" s="408">
        <v>2578.42</v>
      </c>
      <c r="D20588" s="408">
        <v>2358.4499999999998</v>
      </c>
      <c r="E20588" s="408">
        <v>4944.79</v>
      </c>
      <c r="F20588" s="409">
        <v>45197.587094907409</v>
      </c>
      <c r="G20588" s="408">
        <v>0</v>
      </c>
    </row>
    <row r="20589" spans="1:7" ht="15" x14ac:dyDescent="0.2">
      <c r="A20589" s="407" t="s">
        <v>32487</v>
      </c>
      <c r="B20589" s="407" t="s">
        <v>32488</v>
      </c>
      <c r="C20589" s="408">
        <v>0</v>
      </c>
      <c r="D20589" s="408">
        <v>277.77</v>
      </c>
      <c r="E20589" s="408">
        <v>277.77</v>
      </c>
      <c r="F20589" s="409">
        <v>45197.587488425925</v>
      </c>
      <c r="G20589" s="408">
        <v>0</v>
      </c>
    </row>
    <row r="20590" spans="1:7" ht="15" x14ac:dyDescent="0.2">
      <c r="A20590" s="407" t="s">
        <v>32489</v>
      </c>
      <c r="B20590" s="407" t="s">
        <v>32490</v>
      </c>
      <c r="C20590" s="408">
        <v>0</v>
      </c>
      <c r="D20590" s="408">
        <v>379.44</v>
      </c>
      <c r="E20590" s="408">
        <v>379.44</v>
      </c>
      <c r="F20590" s="409">
        <v>45197.587951388887</v>
      </c>
      <c r="G20590" s="408">
        <v>0</v>
      </c>
    </row>
    <row r="20591" spans="1:7" ht="15" x14ac:dyDescent="0.25">
      <c r="A20591" s="407" t="s">
        <v>32491</v>
      </c>
      <c r="B20591" s="407" t="s">
        <v>32492</v>
      </c>
      <c r="C20591" s="406"/>
      <c r="D20591" s="406"/>
      <c r="E20591" s="406"/>
      <c r="F20591" s="409">
        <v>45197.573321759257</v>
      </c>
      <c r="G20591" s="408">
        <v>0</v>
      </c>
    </row>
    <row r="20592" spans="1:7" ht="15" x14ac:dyDescent="0.2">
      <c r="A20592" s="407" t="s">
        <v>32493</v>
      </c>
      <c r="B20592" s="407" t="s">
        <v>32492</v>
      </c>
      <c r="C20592" s="408">
        <v>111</v>
      </c>
      <c r="D20592" s="408">
        <v>71.400000000000006</v>
      </c>
      <c r="E20592" s="408">
        <v>182.4</v>
      </c>
      <c r="F20592" s="409">
        <v>45197.5940625</v>
      </c>
      <c r="G20592" s="408">
        <v>0</v>
      </c>
    </row>
    <row r="20593" spans="1:7" ht="15" x14ac:dyDescent="0.2">
      <c r="A20593" s="407" t="s">
        <v>32494</v>
      </c>
      <c r="B20593" s="407" t="s">
        <v>32495</v>
      </c>
      <c r="C20593" s="408">
        <v>0</v>
      </c>
      <c r="D20593" s="408">
        <v>279.77</v>
      </c>
      <c r="E20593" s="408">
        <v>279.77</v>
      </c>
      <c r="F20593" s="409">
        <v>45197.587743055556</v>
      </c>
      <c r="G20593" s="408">
        <v>0</v>
      </c>
    </row>
    <row r="20594" spans="1:7" ht="15" x14ac:dyDescent="0.2">
      <c r="A20594" s="407" t="s">
        <v>32496</v>
      </c>
      <c r="B20594" s="407" t="s">
        <v>32497</v>
      </c>
      <c r="C20594" s="408">
        <v>4.42</v>
      </c>
      <c r="D20594" s="408">
        <v>297.82</v>
      </c>
      <c r="E20594" s="408">
        <v>310.16000000000003</v>
      </c>
      <c r="F20594" s="409">
        <v>45197.58834490741</v>
      </c>
      <c r="G20594" s="408">
        <v>0</v>
      </c>
    </row>
    <row r="20595" spans="1:7" ht="15" x14ac:dyDescent="0.25">
      <c r="A20595" s="407" t="s">
        <v>32498</v>
      </c>
      <c r="B20595" s="407" t="s">
        <v>32499</v>
      </c>
      <c r="C20595" s="406"/>
      <c r="D20595" s="406"/>
      <c r="E20595" s="406"/>
      <c r="F20595" s="409">
        <v>45007.599027777775</v>
      </c>
      <c r="G20595" s="408">
        <v>0</v>
      </c>
    </row>
    <row r="20596" spans="1:7" ht="15" x14ac:dyDescent="0.25">
      <c r="A20596" s="407" t="s">
        <v>32500</v>
      </c>
      <c r="B20596" s="407" t="s">
        <v>32501</v>
      </c>
      <c r="C20596" s="406"/>
      <c r="D20596" s="406"/>
      <c r="E20596" s="406"/>
      <c r="F20596" s="409">
        <v>45041.555555555555</v>
      </c>
      <c r="G20596" s="408">
        <v>0</v>
      </c>
    </row>
    <row r="20597" spans="1:7" ht="15" x14ac:dyDescent="0.2">
      <c r="A20597" s="407" t="s">
        <v>32502</v>
      </c>
      <c r="B20597" s="407" t="s">
        <v>20418</v>
      </c>
      <c r="C20597" s="408">
        <v>0</v>
      </c>
      <c r="D20597" s="408">
        <v>0</v>
      </c>
      <c r="E20597" s="408">
        <v>0</v>
      </c>
      <c r="F20597" s="409">
        <v>45608.342951388891</v>
      </c>
      <c r="G20597" s="408">
        <v>0</v>
      </c>
    </row>
    <row r="20598" spans="1:7" ht="15" x14ac:dyDescent="0.2">
      <c r="A20598" s="407" t="s">
        <v>32503</v>
      </c>
      <c r="B20598" s="407" t="s">
        <v>20420</v>
      </c>
      <c r="C20598" s="408">
        <v>0</v>
      </c>
      <c r="D20598" s="408">
        <v>0</v>
      </c>
      <c r="E20598" s="408">
        <v>0</v>
      </c>
      <c r="F20598" s="409">
        <v>45608.353078703702</v>
      </c>
      <c r="G20598" s="408">
        <v>0</v>
      </c>
    </row>
    <row r="20599" spans="1:7" ht="15" x14ac:dyDescent="0.2">
      <c r="A20599" s="407" t="s">
        <v>32504</v>
      </c>
      <c r="B20599" s="407" t="s">
        <v>20422</v>
      </c>
      <c r="C20599" s="408">
        <v>0</v>
      </c>
      <c r="D20599" s="408">
        <v>0</v>
      </c>
      <c r="E20599" s="408">
        <v>0</v>
      </c>
      <c r="F20599" s="409">
        <v>45608.3440625</v>
      </c>
      <c r="G20599" s="408">
        <v>0</v>
      </c>
    </row>
    <row r="20600" spans="1:7" ht="15" x14ac:dyDescent="0.2">
      <c r="A20600" s="407" t="s">
        <v>32505</v>
      </c>
      <c r="B20600" s="407" t="s">
        <v>32506</v>
      </c>
      <c r="C20600" s="408">
        <v>0</v>
      </c>
      <c r="D20600" s="408">
        <v>11.25</v>
      </c>
      <c r="E20600" s="408">
        <v>11.25</v>
      </c>
      <c r="F20600" s="409">
        <v>44509.510763888888</v>
      </c>
      <c r="G20600" s="408">
        <v>91.79</v>
      </c>
    </row>
    <row r="20601" spans="1:7" ht="15" x14ac:dyDescent="0.2">
      <c r="A20601" s="407" t="s">
        <v>32507</v>
      </c>
      <c r="B20601" s="407" t="s">
        <v>32506</v>
      </c>
      <c r="C20601" s="408">
        <v>0</v>
      </c>
      <c r="D20601" s="408">
        <v>2.6</v>
      </c>
      <c r="E20601" s="408">
        <v>2.6</v>
      </c>
      <c r="F20601" s="409">
        <v>44881.500439814816</v>
      </c>
      <c r="G20601" s="408">
        <v>25.62</v>
      </c>
    </row>
    <row r="20602" spans="1:7" ht="15" x14ac:dyDescent="0.2">
      <c r="A20602" s="407" t="s">
        <v>32508</v>
      </c>
      <c r="B20602" s="407" t="s">
        <v>32506</v>
      </c>
      <c r="C20602" s="408">
        <v>0</v>
      </c>
      <c r="D20602" s="408">
        <v>67.549833887043192</v>
      </c>
      <c r="E20602" s="408">
        <v>67.549833887043192</v>
      </c>
      <c r="F20602" s="409">
        <v>44509.515925925924</v>
      </c>
      <c r="G20602" s="408">
        <v>7.66</v>
      </c>
    </row>
    <row r="20603" spans="1:7" ht="15" x14ac:dyDescent="0.2">
      <c r="A20603" s="407" t="s">
        <v>32509</v>
      </c>
      <c r="B20603" s="407" t="s">
        <v>32506</v>
      </c>
      <c r="C20603" s="408">
        <v>0</v>
      </c>
      <c r="D20603" s="408">
        <v>11.457581088576035</v>
      </c>
      <c r="E20603" s="408">
        <v>11.457581088576035</v>
      </c>
      <c r="F20603" s="409">
        <v>44509.515694444446</v>
      </c>
      <c r="G20603" s="408">
        <v>0.23</v>
      </c>
    </row>
    <row r="20604" spans="1:7" ht="15" x14ac:dyDescent="0.2">
      <c r="A20604" s="407" t="s">
        <v>32510</v>
      </c>
      <c r="B20604" s="407" t="s">
        <v>32506</v>
      </c>
      <c r="C20604" s="408">
        <v>0</v>
      </c>
      <c r="D20604" s="408">
        <v>14.600146000000001</v>
      </c>
      <c r="E20604" s="408">
        <v>14.600146000000001</v>
      </c>
      <c r="F20604" s="409">
        <v>44509.515462962961</v>
      </c>
      <c r="G20604" s="408">
        <v>277.77</v>
      </c>
    </row>
    <row r="20605" spans="1:7" ht="15" x14ac:dyDescent="0.2">
      <c r="A20605" s="407" t="s">
        <v>32511</v>
      </c>
      <c r="B20605" s="407" t="s">
        <v>32506</v>
      </c>
      <c r="C20605" s="408">
        <v>0</v>
      </c>
      <c r="D20605" s="408">
        <v>6.8851270417481798</v>
      </c>
      <c r="E20605" s="408">
        <v>6.8851270417481798</v>
      </c>
      <c r="F20605" s="409">
        <v>44509.515196759261</v>
      </c>
      <c r="G20605" s="408">
        <v>266.83999999999997</v>
      </c>
    </row>
    <row r="20606" spans="1:7" ht="15" x14ac:dyDescent="0.2">
      <c r="A20606" s="407" t="s">
        <v>32512</v>
      </c>
      <c r="B20606" s="407" t="s">
        <v>32506</v>
      </c>
      <c r="C20606" s="408">
        <v>0</v>
      </c>
      <c r="D20606" s="408">
        <v>28</v>
      </c>
      <c r="E20606" s="408">
        <v>28</v>
      </c>
      <c r="F20606" s="409">
        <v>45792.469097222223</v>
      </c>
      <c r="G20606" s="408">
        <v>467.21</v>
      </c>
    </row>
    <row r="20607" spans="1:7" ht="15" x14ac:dyDescent="0.25">
      <c r="A20607" s="407" t="s">
        <v>32513</v>
      </c>
      <c r="B20607" s="407" t="s">
        <v>32514</v>
      </c>
      <c r="C20607" s="406"/>
      <c r="D20607" s="406"/>
      <c r="E20607" s="406"/>
      <c r="F20607" s="409">
        <v>43475.369618055556</v>
      </c>
      <c r="G20607" s="408">
        <v>0</v>
      </c>
    </row>
    <row r="20608" spans="1:7" ht="15" x14ac:dyDescent="0.2">
      <c r="A20608" s="407" t="s">
        <v>39910</v>
      </c>
      <c r="B20608" s="407" t="s">
        <v>39911</v>
      </c>
      <c r="C20608" s="408">
        <v>142.5</v>
      </c>
      <c r="D20608" s="408">
        <v>197.38152872480424</v>
      </c>
      <c r="E20608" s="408">
        <v>339.88152872480424</v>
      </c>
      <c r="F20608" s="409">
        <v>43787.51</v>
      </c>
      <c r="G20608" s="408">
        <v>0</v>
      </c>
    </row>
    <row r="20609" spans="1:7" ht="15" x14ac:dyDescent="0.25">
      <c r="A20609" s="407" t="s">
        <v>32515</v>
      </c>
      <c r="B20609" s="407" t="s">
        <v>32516</v>
      </c>
      <c r="C20609" s="406"/>
      <c r="D20609" s="406"/>
      <c r="E20609" s="406"/>
      <c r="F20609" s="409">
        <v>43482.514641203707</v>
      </c>
      <c r="G20609" s="408">
        <v>0</v>
      </c>
    </row>
    <row r="20610" spans="1:7" ht="15" x14ac:dyDescent="0.25">
      <c r="A20610" s="407" t="s">
        <v>32517</v>
      </c>
      <c r="B20610" s="407" t="s">
        <v>32518</v>
      </c>
      <c r="C20610" s="406"/>
      <c r="D20610" s="406"/>
      <c r="E20610" s="406"/>
      <c r="F20610" s="409">
        <v>43482.514791666668</v>
      </c>
      <c r="G20610" s="408">
        <v>0</v>
      </c>
    </row>
    <row r="20611" spans="1:7" ht="15" x14ac:dyDescent="0.25">
      <c r="A20611" s="407" t="s">
        <v>33489</v>
      </c>
      <c r="B20611" s="407" t="s">
        <v>33490</v>
      </c>
      <c r="C20611" s="406"/>
      <c r="D20611" s="406"/>
      <c r="E20611" s="406"/>
      <c r="F20611" s="409">
        <v>45632.558078703703</v>
      </c>
      <c r="G20611" s="408">
        <v>0</v>
      </c>
    </row>
    <row r="20612" spans="1:7" ht="15" x14ac:dyDescent="0.25">
      <c r="A20612" s="407" t="s">
        <v>39912</v>
      </c>
      <c r="B20612" s="407" t="s">
        <v>39913</v>
      </c>
      <c r="C20612" s="406"/>
      <c r="D20612" s="408">
        <v>40</v>
      </c>
      <c r="E20612" s="408">
        <v>40</v>
      </c>
      <c r="F20612" s="409">
        <v>45341.404780092591</v>
      </c>
      <c r="G20612" s="408">
        <v>0</v>
      </c>
    </row>
    <row r="20613" spans="1:7" ht="15" x14ac:dyDescent="0.2">
      <c r="A20613" s="407" t="s">
        <v>32519</v>
      </c>
      <c r="B20613" s="407" t="s">
        <v>32520</v>
      </c>
      <c r="C20613" s="408">
        <v>0</v>
      </c>
      <c r="D20613" s="408">
        <v>10681.875</v>
      </c>
      <c r="E20613" s="408">
        <v>10681.875</v>
      </c>
      <c r="F20613" s="409">
        <v>43423.405902777777</v>
      </c>
      <c r="G20613" s="408">
        <v>0</v>
      </c>
    </row>
    <row r="20614" spans="1:7" ht="15" x14ac:dyDescent="0.25">
      <c r="A20614" s="407" t="s">
        <v>39914</v>
      </c>
      <c r="B20614" s="407" t="s">
        <v>39915</v>
      </c>
      <c r="C20614" s="406"/>
      <c r="D20614" s="406"/>
      <c r="E20614" s="406"/>
      <c r="F20614" s="409">
        <v>45341.705914351849</v>
      </c>
      <c r="G20614" s="408">
        <v>0</v>
      </c>
    </row>
    <row r="20615" spans="1:7" ht="15" x14ac:dyDescent="0.2">
      <c r="A20615" s="407" t="s">
        <v>32521</v>
      </c>
      <c r="B20615" s="407" t="s">
        <v>32522</v>
      </c>
      <c r="C20615" s="408">
        <v>0</v>
      </c>
      <c r="D20615" s="408">
        <v>0</v>
      </c>
      <c r="E20615" s="408">
        <v>0</v>
      </c>
      <c r="F20615" s="409">
        <v>43423.405949074076</v>
      </c>
      <c r="G20615" s="408">
        <v>0</v>
      </c>
    </row>
    <row r="20616" spans="1:7" ht="15" x14ac:dyDescent="0.2">
      <c r="A20616" s="407" t="s">
        <v>32523</v>
      </c>
      <c r="B20616" s="407" t="s">
        <v>32524</v>
      </c>
      <c r="C20616" s="408">
        <v>0</v>
      </c>
      <c r="D20616" s="408">
        <v>0</v>
      </c>
      <c r="E20616" s="408">
        <v>0</v>
      </c>
      <c r="F20616" s="409">
        <v>43423.4059837963</v>
      </c>
      <c r="G20616" s="408">
        <v>0</v>
      </c>
    </row>
    <row r="20617" spans="1:7" ht="15" x14ac:dyDescent="0.2">
      <c r="A20617" s="407" t="s">
        <v>32525</v>
      </c>
      <c r="B20617" s="407" t="s">
        <v>32526</v>
      </c>
      <c r="C20617" s="408">
        <v>0</v>
      </c>
      <c r="D20617" s="408">
        <v>0</v>
      </c>
      <c r="E20617" s="408">
        <v>0</v>
      </c>
      <c r="F20617" s="409">
        <v>43423.406006944446</v>
      </c>
      <c r="G20617" s="408">
        <v>0</v>
      </c>
    </row>
    <row r="20618" spans="1:7" ht="15" x14ac:dyDescent="0.2">
      <c r="A20618" s="407" t="s">
        <v>32527</v>
      </c>
      <c r="B20618" s="407" t="s">
        <v>32528</v>
      </c>
      <c r="C20618" s="408">
        <v>0</v>
      </c>
      <c r="D20618" s="408">
        <v>0</v>
      </c>
      <c r="E20618" s="408">
        <v>0</v>
      </c>
      <c r="F20618" s="409">
        <v>45349.597534722219</v>
      </c>
      <c r="G20618" s="408">
        <v>0</v>
      </c>
    </row>
    <row r="20619" spans="1:7" ht="15" x14ac:dyDescent="0.2">
      <c r="A20619" s="407" t="s">
        <v>32529</v>
      </c>
      <c r="B20619" s="407" t="s">
        <v>32530</v>
      </c>
      <c r="C20619" s="408">
        <v>0</v>
      </c>
      <c r="D20619" s="408">
        <v>0</v>
      </c>
      <c r="E20619" s="408">
        <v>0</v>
      </c>
      <c r="F20619" s="409">
        <v>43423.406064814815</v>
      </c>
      <c r="G20619" s="408">
        <v>0</v>
      </c>
    </row>
    <row r="20620" spans="1:7" ht="15" x14ac:dyDescent="0.2">
      <c r="A20620" s="407" t="s">
        <v>32531</v>
      </c>
      <c r="B20620" s="407" t="s">
        <v>32532</v>
      </c>
      <c r="C20620" s="408">
        <v>0</v>
      </c>
      <c r="D20620" s="408">
        <v>0</v>
      </c>
      <c r="E20620" s="408">
        <v>0</v>
      </c>
      <c r="F20620" s="409">
        <v>43817.511076388888</v>
      </c>
      <c r="G20620" s="408">
        <v>0</v>
      </c>
    </row>
    <row r="20621" spans="1:7" ht="15" x14ac:dyDescent="0.2">
      <c r="A20621" s="407" t="s">
        <v>32533</v>
      </c>
      <c r="B20621" s="407" t="s">
        <v>32534</v>
      </c>
      <c r="C20621" s="408">
        <v>0</v>
      </c>
      <c r="D20621" s="408">
        <v>0</v>
      </c>
      <c r="E20621" s="408">
        <v>0</v>
      </c>
      <c r="F20621" s="409">
        <v>43423.406087962961</v>
      </c>
      <c r="G20621" s="408">
        <v>0</v>
      </c>
    </row>
    <row r="20622" spans="1:7" ht="15" x14ac:dyDescent="0.2">
      <c r="A20622" s="407" t="s">
        <v>32535</v>
      </c>
      <c r="B20622" s="407" t="s">
        <v>32536</v>
      </c>
      <c r="C20622" s="408">
        <v>0</v>
      </c>
      <c r="D20622" s="408">
        <v>0</v>
      </c>
      <c r="E20622" s="408">
        <v>0</v>
      </c>
      <c r="F20622" s="409">
        <v>43423.406122685185</v>
      </c>
      <c r="G20622" s="408">
        <v>0</v>
      </c>
    </row>
    <row r="20623" spans="1:7" ht="15" x14ac:dyDescent="0.2">
      <c r="A20623" s="407" t="s">
        <v>32537</v>
      </c>
      <c r="B20623" s="407" t="s">
        <v>32538</v>
      </c>
      <c r="C20623" s="408">
        <v>0</v>
      </c>
      <c r="D20623" s="408">
        <v>0</v>
      </c>
      <c r="E20623" s="408">
        <v>0</v>
      </c>
      <c r="F20623" s="409">
        <v>43423.406180555554</v>
      </c>
      <c r="G20623" s="408">
        <v>0</v>
      </c>
    </row>
    <row r="20624" spans="1:7" ht="15" x14ac:dyDescent="0.2">
      <c r="A20624" s="407" t="s">
        <v>32539</v>
      </c>
      <c r="B20624" s="407" t="s">
        <v>32540</v>
      </c>
      <c r="C20624" s="408">
        <v>0</v>
      </c>
      <c r="D20624" s="408">
        <v>0</v>
      </c>
      <c r="E20624" s="408">
        <v>0</v>
      </c>
      <c r="F20624" s="409">
        <v>43423.406157407408</v>
      </c>
      <c r="G20624" s="408">
        <v>0</v>
      </c>
    </row>
    <row r="20625" spans="1:7" ht="15" x14ac:dyDescent="0.2">
      <c r="A20625" s="407" t="s">
        <v>32541</v>
      </c>
      <c r="B20625" s="407" t="s">
        <v>32542</v>
      </c>
      <c r="C20625" s="408">
        <v>0</v>
      </c>
      <c r="D20625" s="408">
        <v>0</v>
      </c>
      <c r="E20625" s="408">
        <v>0</v>
      </c>
      <c r="F20625" s="409">
        <v>43423.4062037037</v>
      </c>
      <c r="G20625" s="408">
        <v>0</v>
      </c>
    </row>
    <row r="20626" spans="1:7" ht="15" x14ac:dyDescent="0.2">
      <c r="A20626" s="407" t="s">
        <v>32543</v>
      </c>
      <c r="B20626" s="407" t="s">
        <v>32544</v>
      </c>
      <c r="C20626" s="408">
        <v>0</v>
      </c>
      <c r="D20626" s="408">
        <v>0</v>
      </c>
      <c r="E20626" s="408">
        <v>0</v>
      </c>
      <c r="F20626" s="409">
        <v>43423.406226851854</v>
      </c>
      <c r="G20626" s="408">
        <v>0</v>
      </c>
    </row>
    <row r="20627" spans="1:7" ht="15" x14ac:dyDescent="0.2">
      <c r="A20627" s="407" t="s">
        <v>32545</v>
      </c>
      <c r="B20627" s="407" t="s">
        <v>32546</v>
      </c>
      <c r="C20627" s="408">
        <v>0</v>
      </c>
      <c r="D20627" s="408">
        <v>0</v>
      </c>
      <c r="E20627" s="408">
        <v>0</v>
      </c>
      <c r="F20627" s="409">
        <v>43423.40625</v>
      </c>
      <c r="G20627" s="408">
        <v>0</v>
      </c>
    </row>
    <row r="20628" spans="1:7" ht="15" x14ac:dyDescent="0.2">
      <c r="A20628" s="407" t="s">
        <v>32547</v>
      </c>
      <c r="B20628" s="407" t="s">
        <v>32548</v>
      </c>
      <c r="C20628" s="408">
        <v>0</v>
      </c>
      <c r="D20628" s="408">
        <v>0</v>
      </c>
      <c r="E20628" s="408">
        <v>0</v>
      </c>
      <c r="F20628" s="409">
        <v>44614.475439814814</v>
      </c>
      <c r="G20628" s="408">
        <v>0</v>
      </c>
    </row>
    <row r="20629" spans="1:7" ht="15" x14ac:dyDescent="0.2">
      <c r="A20629" s="407" t="s">
        <v>32549</v>
      </c>
      <c r="B20629" s="407" t="s">
        <v>32550</v>
      </c>
      <c r="C20629" s="408">
        <v>0</v>
      </c>
      <c r="D20629" s="408">
        <v>0</v>
      </c>
      <c r="E20629" s="408">
        <v>0</v>
      </c>
      <c r="F20629" s="409">
        <v>43964.716574074075</v>
      </c>
      <c r="G20629" s="408">
        <v>0</v>
      </c>
    </row>
    <row r="20630" spans="1:7" ht="15" x14ac:dyDescent="0.2">
      <c r="A20630" s="407" t="s">
        <v>32551</v>
      </c>
      <c r="B20630" s="407" t="s">
        <v>32552</v>
      </c>
      <c r="C20630" s="408">
        <v>0</v>
      </c>
      <c r="D20630" s="408">
        <v>8.7892857142857148E-2</v>
      </c>
      <c r="E20630" s="408">
        <v>8.7892857142857148E-2</v>
      </c>
      <c r="F20630" s="409">
        <v>43573.418391203704</v>
      </c>
      <c r="G20630" s="408">
        <v>0</v>
      </c>
    </row>
    <row r="20631" spans="1:7" ht="15" x14ac:dyDescent="0.2">
      <c r="A20631" s="407" t="s">
        <v>32553</v>
      </c>
      <c r="B20631" s="407" t="s">
        <v>32554</v>
      </c>
      <c r="C20631" s="408">
        <v>0</v>
      </c>
      <c r="D20631" s="408">
        <v>0</v>
      </c>
      <c r="E20631" s="408">
        <v>0</v>
      </c>
      <c r="F20631" s="409">
        <v>43808.717523148145</v>
      </c>
      <c r="G20631" s="408">
        <v>0</v>
      </c>
    </row>
    <row r="20632" spans="1:7" ht="15" x14ac:dyDescent="0.2">
      <c r="A20632" s="407" t="s">
        <v>32555</v>
      </c>
      <c r="B20632" s="407" t="s">
        <v>32556</v>
      </c>
      <c r="C20632" s="408">
        <v>0</v>
      </c>
      <c r="D20632" s="408">
        <v>0</v>
      </c>
      <c r="E20632" s="408">
        <v>0</v>
      </c>
      <c r="F20632" s="409">
        <v>43423.406331018516</v>
      </c>
      <c r="G20632" s="408">
        <v>0</v>
      </c>
    </row>
    <row r="20633" spans="1:7" ht="15" x14ac:dyDescent="0.2">
      <c r="A20633" s="407" t="s">
        <v>32557</v>
      </c>
      <c r="B20633" s="407" t="s">
        <v>32558</v>
      </c>
      <c r="C20633" s="408">
        <v>0</v>
      </c>
      <c r="D20633" s="408">
        <v>0</v>
      </c>
      <c r="E20633" s="408">
        <v>0</v>
      </c>
      <c r="F20633" s="409">
        <v>43423.406388888892</v>
      </c>
      <c r="G20633" s="408">
        <v>0</v>
      </c>
    </row>
    <row r="20634" spans="1:7" ht="15" x14ac:dyDescent="0.2">
      <c r="A20634" s="407" t="s">
        <v>32559</v>
      </c>
      <c r="B20634" s="407" t="s">
        <v>32560</v>
      </c>
      <c r="C20634" s="408">
        <v>0</v>
      </c>
      <c r="D20634" s="408">
        <v>0</v>
      </c>
      <c r="E20634" s="408">
        <v>0</v>
      </c>
      <c r="F20634" s="409">
        <v>43423.406412037039</v>
      </c>
      <c r="G20634" s="408">
        <v>0</v>
      </c>
    </row>
    <row r="20635" spans="1:7" ht="15" x14ac:dyDescent="0.2">
      <c r="A20635" s="407" t="s">
        <v>32561</v>
      </c>
      <c r="B20635" s="407" t="s">
        <v>32562</v>
      </c>
      <c r="C20635" s="408">
        <v>0</v>
      </c>
      <c r="D20635" s="408">
        <v>0</v>
      </c>
      <c r="E20635" s="408">
        <v>0</v>
      </c>
      <c r="F20635" s="409">
        <v>43790.490405092591</v>
      </c>
      <c r="G20635" s="408">
        <v>0</v>
      </c>
    </row>
    <row r="20636" spans="1:7" ht="15" x14ac:dyDescent="0.2">
      <c r="A20636" s="407" t="s">
        <v>32563</v>
      </c>
      <c r="B20636" s="407" t="s">
        <v>32564</v>
      </c>
      <c r="C20636" s="408">
        <v>0</v>
      </c>
      <c r="D20636" s="408">
        <v>0</v>
      </c>
      <c r="E20636" s="408">
        <v>0</v>
      </c>
      <c r="F20636" s="409">
        <v>44104.661840277775</v>
      </c>
      <c r="G20636" s="408">
        <v>0</v>
      </c>
    </row>
    <row r="20637" spans="1:7" ht="15" x14ac:dyDescent="0.2">
      <c r="A20637" s="407" t="s">
        <v>32565</v>
      </c>
      <c r="B20637" s="407" t="s">
        <v>32566</v>
      </c>
      <c r="C20637" s="408">
        <v>0</v>
      </c>
      <c r="D20637" s="408">
        <v>0</v>
      </c>
      <c r="E20637" s="408">
        <v>0</v>
      </c>
      <c r="F20637" s="409">
        <v>43423.4065162037</v>
      </c>
      <c r="G20637" s="408">
        <v>0</v>
      </c>
    </row>
    <row r="20638" spans="1:7" ht="15" x14ac:dyDescent="0.2">
      <c r="A20638" s="407" t="s">
        <v>32567</v>
      </c>
      <c r="B20638" s="407" t="s">
        <v>32568</v>
      </c>
      <c r="C20638" s="408">
        <v>0</v>
      </c>
      <c r="D20638" s="408">
        <v>0</v>
      </c>
      <c r="E20638" s="408">
        <v>0</v>
      </c>
      <c r="F20638" s="409">
        <v>43423.406493055554</v>
      </c>
      <c r="G20638" s="408">
        <v>0</v>
      </c>
    </row>
    <row r="20639" spans="1:7" ht="15" x14ac:dyDescent="0.2">
      <c r="A20639" s="407" t="s">
        <v>32569</v>
      </c>
      <c r="B20639" s="407" t="s">
        <v>32570</v>
      </c>
      <c r="C20639" s="408">
        <v>0</v>
      </c>
      <c r="D20639" s="408">
        <v>0</v>
      </c>
      <c r="E20639" s="408">
        <v>0</v>
      </c>
      <c r="F20639" s="409">
        <v>43423.4065625</v>
      </c>
      <c r="G20639" s="408">
        <v>0</v>
      </c>
    </row>
    <row r="20640" spans="1:7" ht="15" x14ac:dyDescent="0.2">
      <c r="A20640" s="407" t="s">
        <v>32571</v>
      </c>
      <c r="B20640" s="407" t="s">
        <v>32572</v>
      </c>
      <c r="C20640" s="408">
        <v>0</v>
      </c>
      <c r="D20640" s="408">
        <v>0</v>
      </c>
      <c r="E20640" s="408">
        <v>0</v>
      </c>
      <c r="F20640" s="409">
        <v>43550.634652777779</v>
      </c>
      <c r="G20640" s="408">
        <v>0</v>
      </c>
    </row>
    <row r="20641" spans="1:7" ht="15" x14ac:dyDescent="0.2">
      <c r="A20641" s="407" t="s">
        <v>32573</v>
      </c>
      <c r="B20641" s="407" t="s">
        <v>32574</v>
      </c>
      <c r="C20641" s="408">
        <v>0</v>
      </c>
      <c r="D20641" s="408">
        <v>0</v>
      </c>
      <c r="E20641" s="408">
        <v>0</v>
      </c>
      <c r="F20641" s="409">
        <v>43550.634317129632</v>
      </c>
      <c r="G20641" s="408">
        <v>0</v>
      </c>
    </row>
    <row r="20642" spans="1:7" ht="15" x14ac:dyDescent="0.2">
      <c r="A20642" s="407" t="s">
        <v>32575</v>
      </c>
      <c r="B20642" s="407" t="s">
        <v>32576</v>
      </c>
      <c r="C20642" s="408">
        <v>0</v>
      </c>
      <c r="D20642" s="408">
        <v>0</v>
      </c>
      <c r="E20642" s="408">
        <v>0</v>
      </c>
      <c r="F20642" s="409">
        <v>43550.635358796295</v>
      </c>
      <c r="G20642" s="408">
        <v>0</v>
      </c>
    </row>
    <row r="20643" spans="1:7" ht="15" x14ac:dyDescent="0.2">
      <c r="A20643" s="407" t="s">
        <v>32577</v>
      </c>
      <c r="B20643" s="407" t="s">
        <v>32578</v>
      </c>
      <c r="C20643" s="408">
        <v>0</v>
      </c>
      <c r="D20643" s="408">
        <v>0</v>
      </c>
      <c r="E20643" s="408">
        <v>0</v>
      </c>
      <c r="F20643" s="409">
        <v>43550.638020833336</v>
      </c>
      <c r="G20643" s="408">
        <v>0</v>
      </c>
    </row>
    <row r="20644" spans="1:7" ht="15" x14ac:dyDescent="0.2">
      <c r="A20644" s="407" t="s">
        <v>32579</v>
      </c>
      <c r="B20644" s="407" t="s">
        <v>32580</v>
      </c>
      <c r="C20644" s="408">
        <v>0</v>
      </c>
      <c r="D20644" s="408">
        <v>0</v>
      </c>
      <c r="E20644" s="408">
        <v>0</v>
      </c>
      <c r="F20644" s="409">
        <v>43423.406585648147</v>
      </c>
      <c r="G20644" s="408">
        <v>0</v>
      </c>
    </row>
    <row r="20645" spans="1:7" ht="15" x14ac:dyDescent="0.2">
      <c r="A20645" s="407" t="s">
        <v>32581</v>
      </c>
      <c r="B20645" s="407" t="s">
        <v>32582</v>
      </c>
      <c r="C20645" s="408">
        <v>0</v>
      </c>
      <c r="D20645" s="408">
        <v>0</v>
      </c>
      <c r="E20645" s="408">
        <v>0</v>
      </c>
      <c r="F20645" s="409">
        <v>43423.406608796293</v>
      </c>
      <c r="G20645" s="408">
        <v>0</v>
      </c>
    </row>
    <row r="20646" spans="1:7" ht="15" x14ac:dyDescent="0.2">
      <c r="A20646" s="407" t="s">
        <v>32583</v>
      </c>
      <c r="B20646" s="407" t="s">
        <v>32584</v>
      </c>
      <c r="C20646" s="408">
        <v>0</v>
      </c>
      <c r="D20646" s="408">
        <v>0</v>
      </c>
      <c r="E20646" s="408">
        <v>0</v>
      </c>
      <c r="F20646" s="409">
        <v>43423.406655092593</v>
      </c>
      <c r="G20646" s="408">
        <v>0</v>
      </c>
    </row>
    <row r="20647" spans="1:7" ht="15" x14ac:dyDescent="0.2">
      <c r="A20647" s="407" t="s">
        <v>32585</v>
      </c>
      <c r="B20647" s="407" t="s">
        <v>32586</v>
      </c>
      <c r="C20647" s="408">
        <v>0</v>
      </c>
      <c r="D20647" s="408">
        <v>0</v>
      </c>
      <c r="E20647" s="408">
        <v>0</v>
      </c>
      <c r="F20647" s="409">
        <v>43423.406678240739</v>
      </c>
      <c r="G20647" s="408">
        <v>0</v>
      </c>
    </row>
    <row r="20648" spans="1:7" ht="15" x14ac:dyDescent="0.2">
      <c r="A20648" s="407" t="s">
        <v>32587</v>
      </c>
      <c r="B20648" s="407" t="s">
        <v>32588</v>
      </c>
      <c r="C20648" s="408">
        <v>0</v>
      </c>
      <c r="D20648" s="408">
        <v>0</v>
      </c>
      <c r="E20648" s="408">
        <v>0</v>
      </c>
      <c r="F20648" s="409">
        <v>43437.358530092592</v>
      </c>
      <c r="G20648" s="408">
        <v>0</v>
      </c>
    </row>
    <row r="20649" spans="1:7" ht="15" x14ac:dyDescent="0.2">
      <c r="A20649" s="407" t="s">
        <v>32589</v>
      </c>
      <c r="B20649" s="407" t="s">
        <v>32590</v>
      </c>
      <c r="C20649" s="408">
        <v>0</v>
      </c>
      <c r="D20649" s="408">
        <v>0</v>
      </c>
      <c r="E20649" s="408">
        <v>0</v>
      </c>
      <c r="F20649" s="409">
        <v>43423.406701388885</v>
      </c>
      <c r="G20649" s="408">
        <v>0</v>
      </c>
    </row>
    <row r="20650" spans="1:7" ht="15" x14ac:dyDescent="0.25">
      <c r="A20650" s="407" t="s">
        <v>32591</v>
      </c>
      <c r="B20650" s="407" t="s">
        <v>32592</v>
      </c>
      <c r="C20650" s="406"/>
      <c r="D20650" s="406"/>
      <c r="E20650" s="406"/>
      <c r="F20650" s="409">
        <v>43423.406724537039</v>
      </c>
      <c r="G20650" s="408">
        <v>0</v>
      </c>
    </row>
    <row r="20651" spans="1:7" ht="15" x14ac:dyDescent="0.25">
      <c r="A20651" s="407" t="s">
        <v>32593</v>
      </c>
      <c r="B20651" s="407" t="s">
        <v>32594</v>
      </c>
      <c r="C20651" s="406"/>
      <c r="D20651" s="406"/>
      <c r="E20651" s="406"/>
      <c r="F20651" s="409">
        <v>43423.406747685185</v>
      </c>
      <c r="G20651" s="408">
        <v>0</v>
      </c>
    </row>
    <row r="20652" spans="1:7" ht="15" x14ac:dyDescent="0.2">
      <c r="A20652" s="407" t="s">
        <v>32595</v>
      </c>
      <c r="B20652" s="407" t="s">
        <v>32596</v>
      </c>
      <c r="C20652" s="408">
        <v>0</v>
      </c>
      <c r="D20652" s="408">
        <v>0</v>
      </c>
      <c r="E20652" s="408">
        <v>0</v>
      </c>
      <c r="F20652" s="409">
        <v>43423.406770833331</v>
      </c>
      <c r="G20652" s="408">
        <v>0</v>
      </c>
    </row>
    <row r="20653" spans="1:7" ht="15" x14ac:dyDescent="0.2">
      <c r="A20653" s="407" t="s">
        <v>32597</v>
      </c>
      <c r="B20653" s="407" t="s">
        <v>32598</v>
      </c>
      <c r="C20653" s="408">
        <v>0</v>
      </c>
      <c r="D20653" s="408">
        <v>0</v>
      </c>
      <c r="E20653" s="408">
        <v>0</v>
      </c>
      <c r="F20653" s="409">
        <v>43423.406793981485</v>
      </c>
      <c r="G20653" s="408">
        <v>0</v>
      </c>
    </row>
    <row r="20654" spans="1:7" ht="15" x14ac:dyDescent="0.2">
      <c r="A20654" s="407" t="s">
        <v>32599</v>
      </c>
      <c r="B20654" s="407" t="s">
        <v>32600</v>
      </c>
      <c r="C20654" s="408">
        <v>0</v>
      </c>
      <c r="D20654" s="408">
        <v>0</v>
      </c>
      <c r="E20654" s="408">
        <v>0</v>
      </c>
      <c r="F20654" s="409">
        <v>43423.406828703701</v>
      </c>
      <c r="G20654" s="408">
        <v>0</v>
      </c>
    </row>
    <row r="20655" spans="1:7" ht="15" x14ac:dyDescent="0.2">
      <c r="A20655" s="407" t="s">
        <v>32601</v>
      </c>
      <c r="B20655" s="407" t="s">
        <v>32602</v>
      </c>
      <c r="C20655" s="408">
        <v>0</v>
      </c>
      <c r="D20655" s="408">
        <v>0</v>
      </c>
      <c r="E20655" s="408">
        <v>0</v>
      </c>
      <c r="F20655" s="409">
        <v>43423.406851851854</v>
      </c>
      <c r="G20655" s="408">
        <v>0</v>
      </c>
    </row>
    <row r="20656" spans="1:7" ht="15" x14ac:dyDescent="0.2">
      <c r="A20656" s="407" t="s">
        <v>32603</v>
      </c>
      <c r="B20656" s="407" t="s">
        <v>32604</v>
      </c>
      <c r="C20656" s="408">
        <v>0</v>
      </c>
      <c r="D20656" s="408">
        <v>0</v>
      </c>
      <c r="E20656" s="408">
        <v>0</v>
      </c>
      <c r="F20656" s="409">
        <v>43423.406875000001</v>
      </c>
      <c r="G20656" s="408">
        <v>0</v>
      </c>
    </row>
    <row r="20657" spans="1:7" ht="15" x14ac:dyDescent="0.25">
      <c r="A20657" s="407" t="s">
        <v>39916</v>
      </c>
      <c r="B20657" s="407" t="s">
        <v>39917</v>
      </c>
      <c r="C20657" s="406"/>
      <c r="D20657" s="406"/>
      <c r="E20657" s="406"/>
      <c r="F20657" s="409">
        <v>45341.705972222226</v>
      </c>
      <c r="G20657" s="408">
        <v>0</v>
      </c>
    </row>
    <row r="20658" spans="1:7" ht="15" x14ac:dyDescent="0.25">
      <c r="A20658" s="407" t="s">
        <v>32605</v>
      </c>
      <c r="B20658" s="407" t="s">
        <v>32606</v>
      </c>
      <c r="C20658" s="406"/>
      <c r="D20658" s="406"/>
      <c r="E20658" s="406"/>
      <c r="F20658" s="409">
        <v>43423.406921296293</v>
      </c>
      <c r="G20658" s="408">
        <v>0</v>
      </c>
    </row>
    <row r="20659" spans="1:7" ht="15" x14ac:dyDescent="0.2">
      <c r="A20659" s="407" t="s">
        <v>32607</v>
      </c>
      <c r="B20659" s="407" t="s">
        <v>32608</v>
      </c>
      <c r="C20659" s="408">
        <v>0</v>
      </c>
      <c r="D20659" s="408">
        <v>0</v>
      </c>
      <c r="E20659" s="408">
        <v>0</v>
      </c>
      <c r="F20659" s="409">
        <v>43423.406944444447</v>
      </c>
      <c r="G20659" s="408">
        <v>0</v>
      </c>
    </row>
    <row r="20660" spans="1:7" ht="15" x14ac:dyDescent="0.2">
      <c r="A20660" s="407" t="s">
        <v>32609</v>
      </c>
      <c r="B20660" s="407" t="s">
        <v>32610</v>
      </c>
      <c r="C20660" s="408">
        <v>0</v>
      </c>
      <c r="D20660" s="408">
        <v>0</v>
      </c>
      <c r="E20660" s="408">
        <v>0</v>
      </c>
      <c r="F20660" s="409">
        <v>43811.418530092589</v>
      </c>
      <c r="G20660" s="408">
        <v>0</v>
      </c>
    </row>
    <row r="20661" spans="1:7" ht="15" x14ac:dyDescent="0.2">
      <c r="A20661" s="407" t="s">
        <v>32611</v>
      </c>
      <c r="B20661" s="407" t="s">
        <v>32612</v>
      </c>
      <c r="C20661" s="408">
        <v>0</v>
      </c>
      <c r="D20661" s="408">
        <v>0</v>
      </c>
      <c r="E20661" s="408">
        <v>0</v>
      </c>
      <c r="F20661" s="409">
        <v>43573.416620370372</v>
      </c>
      <c r="G20661" s="408">
        <v>0</v>
      </c>
    </row>
    <row r="20662" spans="1:7" ht="15" x14ac:dyDescent="0.2">
      <c r="A20662" s="407" t="s">
        <v>32613</v>
      </c>
      <c r="B20662" s="407" t="s">
        <v>32614</v>
      </c>
      <c r="C20662" s="408">
        <v>0</v>
      </c>
      <c r="D20662" s="408">
        <v>4.76</v>
      </c>
      <c r="E20662" s="408">
        <v>4.76</v>
      </c>
      <c r="F20662" s="409">
        <v>43423.407002314816</v>
      </c>
      <c r="G20662" s="408">
        <v>0</v>
      </c>
    </row>
    <row r="20663" spans="1:7" ht="15" x14ac:dyDescent="0.2">
      <c r="A20663" s="407" t="s">
        <v>32615</v>
      </c>
      <c r="B20663" s="407" t="s">
        <v>32616</v>
      </c>
      <c r="C20663" s="408">
        <v>0</v>
      </c>
      <c r="D20663" s="408">
        <v>0</v>
      </c>
      <c r="E20663" s="408">
        <v>0</v>
      </c>
      <c r="F20663" s="409">
        <v>43423.407025462962</v>
      </c>
      <c r="G20663" s="408">
        <v>0</v>
      </c>
    </row>
    <row r="20664" spans="1:7" ht="15" x14ac:dyDescent="0.2">
      <c r="A20664" s="407" t="s">
        <v>32617</v>
      </c>
      <c r="B20664" s="407" t="s">
        <v>32618</v>
      </c>
      <c r="C20664" s="408">
        <v>0</v>
      </c>
      <c r="D20664" s="408">
        <v>138.57</v>
      </c>
      <c r="E20664" s="408">
        <v>138.57</v>
      </c>
      <c r="F20664" s="409">
        <v>43423.407048611109</v>
      </c>
      <c r="G20664" s="408">
        <v>0</v>
      </c>
    </row>
    <row r="20665" spans="1:7" ht="15" x14ac:dyDescent="0.2">
      <c r="A20665" s="407" t="s">
        <v>32619</v>
      </c>
      <c r="B20665" s="407" t="s">
        <v>32620</v>
      </c>
      <c r="C20665" s="408">
        <v>0</v>
      </c>
      <c r="D20665" s="408">
        <v>0</v>
      </c>
      <c r="E20665" s="408">
        <v>0</v>
      </c>
      <c r="F20665" s="409">
        <v>43788.473807870374</v>
      </c>
      <c r="G20665" s="408">
        <v>0</v>
      </c>
    </row>
    <row r="20666" spans="1:7" ht="15" x14ac:dyDescent="0.2">
      <c r="A20666" s="407" t="s">
        <v>32621</v>
      </c>
      <c r="B20666" s="407" t="s">
        <v>32622</v>
      </c>
      <c r="C20666" s="408">
        <v>0</v>
      </c>
      <c r="D20666" s="408">
        <v>0</v>
      </c>
      <c r="E20666" s="408">
        <v>0</v>
      </c>
      <c r="F20666" s="409">
        <v>43423.407071759262</v>
      </c>
      <c r="G20666" s="408">
        <v>0</v>
      </c>
    </row>
    <row r="20667" spans="1:7" ht="15" x14ac:dyDescent="0.2">
      <c r="A20667" s="407" t="s">
        <v>32623</v>
      </c>
      <c r="B20667" s="407" t="s">
        <v>40437</v>
      </c>
      <c r="C20667" s="408">
        <v>0</v>
      </c>
      <c r="D20667" s="408">
        <v>1088.8499999999999</v>
      </c>
      <c r="E20667" s="408">
        <v>1088.8499999999999</v>
      </c>
      <c r="F20667" s="409">
        <v>45831.415983796294</v>
      </c>
      <c r="G20667" s="408">
        <v>0</v>
      </c>
    </row>
    <row r="20668" spans="1:7" ht="15" x14ac:dyDescent="0.2">
      <c r="A20668" s="407" t="s">
        <v>32624</v>
      </c>
      <c r="B20668" s="407" t="s">
        <v>32625</v>
      </c>
      <c r="C20668" s="408">
        <v>0</v>
      </c>
      <c r="D20668" s="408">
        <v>0</v>
      </c>
      <c r="E20668" s="408">
        <v>0</v>
      </c>
      <c r="F20668" s="409">
        <v>43423.407152777778</v>
      </c>
      <c r="G20668" s="408">
        <v>0</v>
      </c>
    </row>
    <row r="20669" spans="1:7" ht="15" x14ac:dyDescent="0.2">
      <c r="A20669" s="407" t="s">
        <v>32626</v>
      </c>
      <c r="B20669" s="407" t="s">
        <v>40436</v>
      </c>
      <c r="C20669" s="408">
        <v>0</v>
      </c>
      <c r="D20669" s="408">
        <v>0</v>
      </c>
      <c r="E20669" s="408">
        <v>0</v>
      </c>
      <c r="F20669" s="409">
        <v>45831.416250000002</v>
      </c>
      <c r="G20669" s="408">
        <v>0</v>
      </c>
    </row>
    <row r="20670" spans="1:7" ht="15" x14ac:dyDescent="0.2">
      <c r="A20670" s="407" t="s">
        <v>32627</v>
      </c>
      <c r="B20670" s="407" t="s">
        <v>32628</v>
      </c>
      <c r="C20670" s="408">
        <v>0</v>
      </c>
      <c r="D20670" s="408">
        <v>111.34</v>
      </c>
      <c r="E20670" s="408">
        <v>111.34</v>
      </c>
      <c r="F20670" s="409">
        <v>43423.407199074078</v>
      </c>
      <c r="G20670" s="408">
        <v>0</v>
      </c>
    </row>
    <row r="20671" spans="1:7" ht="15" x14ac:dyDescent="0.2">
      <c r="A20671" s="407" t="s">
        <v>32629</v>
      </c>
      <c r="B20671" s="407" t="s">
        <v>40435</v>
      </c>
      <c r="C20671" s="408">
        <v>0</v>
      </c>
      <c r="D20671" s="408">
        <v>0</v>
      </c>
      <c r="E20671" s="408">
        <v>0</v>
      </c>
      <c r="F20671" s="409">
        <v>45831.41673611111</v>
      </c>
      <c r="G20671" s="408">
        <v>0</v>
      </c>
    </row>
    <row r="20672" spans="1:7" ht="15" x14ac:dyDescent="0.2">
      <c r="A20672" s="407" t="s">
        <v>32630</v>
      </c>
      <c r="B20672" s="407" t="s">
        <v>32631</v>
      </c>
      <c r="C20672" s="408">
        <v>0</v>
      </c>
      <c r="D20672" s="408">
        <v>0</v>
      </c>
      <c r="E20672" s="408">
        <v>0</v>
      </c>
      <c r="F20672" s="409">
        <v>43423.40724537037</v>
      </c>
      <c r="G20672" s="408">
        <v>0</v>
      </c>
    </row>
    <row r="20673" spans="1:7" ht="15" x14ac:dyDescent="0.2">
      <c r="A20673" s="407" t="s">
        <v>32632</v>
      </c>
      <c r="B20673" s="407" t="s">
        <v>32633</v>
      </c>
      <c r="C20673" s="408">
        <v>0</v>
      </c>
      <c r="D20673" s="408">
        <v>0</v>
      </c>
      <c r="E20673" s="408">
        <v>0</v>
      </c>
      <c r="F20673" s="409">
        <v>43423.40730324074</v>
      </c>
      <c r="G20673" s="408">
        <v>0</v>
      </c>
    </row>
    <row r="20674" spans="1:7" ht="15" x14ac:dyDescent="0.2">
      <c r="A20674" s="407" t="s">
        <v>32634</v>
      </c>
      <c r="B20674" s="407" t="s">
        <v>32635</v>
      </c>
      <c r="C20674" s="408">
        <v>0</v>
      </c>
      <c r="D20674" s="408">
        <v>0</v>
      </c>
      <c r="E20674" s="408">
        <v>0</v>
      </c>
      <c r="F20674" s="409">
        <v>43423.407280092593</v>
      </c>
      <c r="G20674" s="408">
        <v>0</v>
      </c>
    </row>
    <row r="20675" spans="1:7" ht="15" x14ac:dyDescent="0.2">
      <c r="A20675" s="407" t="s">
        <v>32636</v>
      </c>
      <c r="B20675" s="407" t="s">
        <v>32637</v>
      </c>
      <c r="C20675" s="408">
        <v>0</v>
      </c>
      <c r="D20675" s="408">
        <v>0</v>
      </c>
      <c r="E20675" s="408">
        <v>0</v>
      </c>
      <c r="F20675" s="409">
        <v>43423.407349537039</v>
      </c>
      <c r="G20675" s="408">
        <v>0</v>
      </c>
    </row>
    <row r="20676" spans="1:7" ht="15" x14ac:dyDescent="0.2">
      <c r="A20676" s="407" t="s">
        <v>32638</v>
      </c>
      <c r="B20676" s="407" t="s">
        <v>32639</v>
      </c>
      <c r="C20676" s="408">
        <v>0</v>
      </c>
      <c r="D20676" s="408">
        <v>0</v>
      </c>
      <c r="E20676" s="408">
        <v>0</v>
      </c>
      <c r="F20676" s="409">
        <v>43423.407372685186</v>
      </c>
      <c r="G20676" s="408">
        <v>0</v>
      </c>
    </row>
    <row r="20677" spans="1:7" ht="15" x14ac:dyDescent="0.2">
      <c r="A20677" s="407" t="s">
        <v>32640</v>
      </c>
      <c r="B20677" s="407" t="s">
        <v>32641</v>
      </c>
      <c r="C20677" s="408">
        <v>0</v>
      </c>
      <c r="D20677" s="408">
        <v>0</v>
      </c>
      <c r="E20677" s="408">
        <v>0</v>
      </c>
      <c r="F20677" s="409">
        <v>43423.407418981478</v>
      </c>
      <c r="G20677" s="408">
        <v>0</v>
      </c>
    </row>
    <row r="20678" spans="1:7" ht="15" x14ac:dyDescent="0.2">
      <c r="A20678" s="407" t="s">
        <v>32642</v>
      </c>
      <c r="B20678" s="407" t="s">
        <v>41340</v>
      </c>
      <c r="C20678" s="408">
        <v>0</v>
      </c>
      <c r="D20678" s="408">
        <v>0</v>
      </c>
      <c r="E20678" s="408">
        <v>0</v>
      </c>
      <c r="F20678" s="409">
        <v>46058.461388888885</v>
      </c>
      <c r="G20678" s="408">
        <v>0</v>
      </c>
    </row>
    <row r="20679" spans="1:7" ht="15" x14ac:dyDescent="0.2">
      <c r="A20679" s="407" t="s">
        <v>32643</v>
      </c>
      <c r="B20679" s="407" t="s">
        <v>32644</v>
      </c>
      <c r="C20679" s="408">
        <v>0</v>
      </c>
      <c r="D20679" s="408">
        <v>0</v>
      </c>
      <c r="E20679" s="408">
        <v>0</v>
      </c>
      <c r="F20679" s="409">
        <v>43550.614259259259</v>
      </c>
      <c r="G20679" s="408">
        <v>0</v>
      </c>
    </row>
    <row r="20680" spans="1:7" ht="15" x14ac:dyDescent="0.2">
      <c r="A20680" s="407" t="s">
        <v>32645</v>
      </c>
      <c r="B20680" s="407" t="s">
        <v>32646</v>
      </c>
      <c r="C20680" s="408">
        <v>0</v>
      </c>
      <c r="D20680" s="408">
        <v>0</v>
      </c>
      <c r="E20680" s="408">
        <v>0</v>
      </c>
      <c r="F20680" s="409">
        <v>43423.407500000001</v>
      </c>
      <c r="G20680" s="408">
        <v>0</v>
      </c>
    </row>
    <row r="20681" spans="1:7" ht="15" x14ac:dyDescent="0.2">
      <c r="A20681" s="407" t="s">
        <v>32647</v>
      </c>
      <c r="B20681" s="407" t="s">
        <v>32648</v>
      </c>
      <c r="C20681" s="408">
        <v>0</v>
      </c>
      <c r="D20681" s="408">
        <v>0</v>
      </c>
      <c r="E20681" s="408">
        <v>0</v>
      </c>
      <c r="F20681" s="409">
        <v>43550.642071759263</v>
      </c>
      <c r="G20681" s="408">
        <v>0</v>
      </c>
    </row>
    <row r="20682" spans="1:7" ht="15" x14ac:dyDescent="0.2">
      <c r="A20682" s="407" t="s">
        <v>32649</v>
      </c>
      <c r="B20682" s="407" t="s">
        <v>32650</v>
      </c>
      <c r="C20682" s="408">
        <v>0</v>
      </c>
      <c r="D20682" s="408">
        <v>0</v>
      </c>
      <c r="E20682" s="408">
        <v>0</v>
      </c>
      <c r="F20682" s="409">
        <v>43550.642858796295</v>
      </c>
      <c r="G20682" s="408">
        <v>0</v>
      </c>
    </row>
    <row r="20683" spans="1:7" ht="15" x14ac:dyDescent="0.2">
      <c r="A20683" s="407" t="s">
        <v>32651</v>
      </c>
      <c r="B20683" s="407" t="s">
        <v>32652</v>
      </c>
      <c r="C20683" s="408">
        <v>0</v>
      </c>
      <c r="D20683" s="408">
        <v>0</v>
      </c>
      <c r="E20683" s="408">
        <v>0</v>
      </c>
      <c r="F20683" s="409">
        <v>43550.643831018519</v>
      </c>
      <c r="G20683" s="408">
        <v>0</v>
      </c>
    </row>
    <row r="20684" spans="1:7" ht="15" x14ac:dyDescent="0.2">
      <c r="A20684" s="407" t="s">
        <v>32653</v>
      </c>
      <c r="B20684" s="407" t="s">
        <v>32654</v>
      </c>
      <c r="C20684" s="408">
        <v>0</v>
      </c>
      <c r="D20684" s="408">
        <v>0</v>
      </c>
      <c r="E20684" s="408">
        <v>0</v>
      </c>
      <c r="F20684" s="409">
        <v>43423.407569444447</v>
      </c>
      <c r="G20684" s="408">
        <v>0</v>
      </c>
    </row>
    <row r="20685" spans="1:7" ht="15" x14ac:dyDescent="0.2">
      <c r="A20685" s="407" t="s">
        <v>32655</v>
      </c>
      <c r="B20685" s="407" t="s">
        <v>32656</v>
      </c>
      <c r="C20685" s="408">
        <v>0</v>
      </c>
      <c r="D20685" s="408">
        <v>0</v>
      </c>
      <c r="E20685" s="408">
        <v>0</v>
      </c>
      <c r="F20685" s="409">
        <v>43423.407592592594</v>
      </c>
      <c r="G20685" s="408">
        <v>0</v>
      </c>
    </row>
    <row r="20686" spans="1:7" ht="15" x14ac:dyDescent="0.2">
      <c r="A20686" s="407" t="s">
        <v>33491</v>
      </c>
      <c r="B20686" s="407" t="s">
        <v>33492</v>
      </c>
      <c r="C20686" s="408">
        <v>0</v>
      </c>
      <c r="D20686" s="408">
        <v>0</v>
      </c>
      <c r="E20686" s="408">
        <v>0</v>
      </c>
      <c r="F20686" s="409">
        <v>45385.386770833335</v>
      </c>
      <c r="G20686" s="408">
        <v>0</v>
      </c>
    </row>
    <row r="20687" spans="1:7" ht="15" x14ac:dyDescent="0.2">
      <c r="A20687" s="407" t="s">
        <v>32657</v>
      </c>
      <c r="B20687" s="407" t="s">
        <v>32658</v>
      </c>
      <c r="C20687" s="408">
        <v>0</v>
      </c>
      <c r="D20687" s="408">
        <v>0</v>
      </c>
      <c r="E20687" s="408">
        <v>0</v>
      </c>
      <c r="F20687" s="409">
        <v>43423.40761574074</v>
      </c>
      <c r="G20687" s="408">
        <v>0</v>
      </c>
    </row>
    <row r="20688" spans="1:7" ht="15" x14ac:dyDescent="0.2">
      <c r="A20688" s="407" t="s">
        <v>32659</v>
      </c>
      <c r="B20688" s="407" t="s">
        <v>32660</v>
      </c>
      <c r="C20688" s="408">
        <v>0</v>
      </c>
      <c r="D20688" s="408">
        <v>0</v>
      </c>
      <c r="E20688" s="408">
        <v>0</v>
      </c>
      <c r="F20688" s="409">
        <v>43423.407638888886</v>
      </c>
      <c r="G20688" s="408">
        <v>0</v>
      </c>
    </row>
    <row r="20689" spans="1:7" ht="15" x14ac:dyDescent="0.2">
      <c r="A20689" s="407" t="s">
        <v>32661</v>
      </c>
      <c r="B20689" s="407" t="s">
        <v>32662</v>
      </c>
      <c r="C20689" s="408">
        <v>0</v>
      </c>
      <c r="D20689" s="408">
        <v>0</v>
      </c>
      <c r="E20689" s="408">
        <v>0</v>
      </c>
      <c r="F20689" s="409">
        <v>43423.407650462963</v>
      </c>
      <c r="G20689" s="408">
        <v>0</v>
      </c>
    </row>
    <row r="20690" spans="1:7" ht="15" x14ac:dyDescent="0.25">
      <c r="A20690" s="407" t="s">
        <v>32663</v>
      </c>
      <c r="B20690" s="407" t="s">
        <v>32664</v>
      </c>
      <c r="C20690" s="406"/>
      <c r="D20690" s="406"/>
      <c r="E20690" s="406"/>
      <c r="F20690" s="409">
        <v>43423.407673611109</v>
      </c>
      <c r="G20690" s="408">
        <v>0</v>
      </c>
    </row>
    <row r="20691" spans="1:7" ht="15" x14ac:dyDescent="0.2">
      <c r="A20691" s="407" t="s">
        <v>32665</v>
      </c>
      <c r="B20691" s="407" t="s">
        <v>32666</v>
      </c>
      <c r="C20691" s="408">
        <v>0</v>
      </c>
      <c r="D20691" s="408">
        <v>3250</v>
      </c>
      <c r="E20691" s="408">
        <v>3250</v>
      </c>
      <c r="F20691" s="409">
        <v>45721.385046296295</v>
      </c>
      <c r="G20691" s="408">
        <v>630</v>
      </c>
    </row>
    <row r="20692" spans="1:7" ht="15" x14ac:dyDescent="0.2">
      <c r="A20692" s="407" t="s">
        <v>32667</v>
      </c>
      <c r="B20692" s="407" t="s">
        <v>32668</v>
      </c>
      <c r="C20692" s="408">
        <v>0</v>
      </c>
      <c r="D20692" s="408">
        <v>0</v>
      </c>
      <c r="E20692" s="408">
        <v>0</v>
      </c>
      <c r="F20692" s="409">
        <v>43423.407696759263</v>
      </c>
      <c r="G20692" s="408">
        <v>0</v>
      </c>
    </row>
    <row r="20693" spans="1:7" ht="15" x14ac:dyDescent="0.2">
      <c r="A20693" s="407" t="s">
        <v>32669</v>
      </c>
      <c r="B20693" s="407" t="s">
        <v>32670</v>
      </c>
      <c r="C20693" s="408">
        <v>0</v>
      </c>
      <c r="D20693" s="408">
        <v>0</v>
      </c>
      <c r="E20693" s="408">
        <v>0</v>
      </c>
      <c r="F20693" s="409">
        <v>43423.407766203702</v>
      </c>
      <c r="G20693" s="408">
        <v>0</v>
      </c>
    </row>
    <row r="20694" spans="1:7" ht="15" x14ac:dyDescent="0.2">
      <c r="A20694" s="407" t="s">
        <v>32671</v>
      </c>
      <c r="B20694" s="407" t="s">
        <v>32672</v>
      </c>
      <c r="C20694" s="408">
        <v>0</v>
      </c>
      <c r="D20694" s="408">
        <v>0</v>
      </c>
      <c r="E20694" s="408">
        <v>0</v>
      </c>
      <c r="F20694" s="409">
        <v>43423.407789351855</v>
      </c>
      <c r="G20694" s="408">
        <v>0</v>
      </c>
    </row>
    <row r="20695" spans="1:7" ht="15" x14ac:dyDescent="0.2">
      <c r="A20695" s="407" t="s">
        <v>32673</v>
      </c>
      <c r="B20695" s="407" t="s">
        <v>32674</v>
      </c>
      <c r="C20695" s="408">
        <v>0</v>
      </c>
      <c r="D20695" s="408">
        <v>0</v>
      </c>
      <c r="E20695" s="408">
        <v>0</v>
      </c>
      <c r="F20695" s="409">
        <v>43423.407812500001</v>
      </c>
      <c r="G20695" s="408">
        <v>0</v>
      </c>
    </row>
    <row r="20696" spans="1:7" ht="15" x14ac:dyDescent="0.2">
      <c r="A20696" s="407" t="s">
        <v>32675</v>
      </c>
      <c r="B20696" s="407" t="s">
        <v>32676</v>
      </c>
      <c r="C20696" s="408">
        <v>0</v>
      </c>
      <c r="D20696" s="408">
        <v>0</v>
      </c>
      <c r="E20696" s="408">
        <v>0</v>
      </c>
      <c r="F20696" s="409">
        <v>43423.407835648148</v>
      </c>
      <c r="G20696" s="408">
        <v>0</v>
      </c>
    </row>
    <row r="20697" spans="1:7" ht="15" x14ac:dyDescent="0.2">
      <c r="A20697" s="407" t="s">
        <v>32677</v>
      </c>
      <c r="B20697" s="407" t="s">
        <v>32678</v>
      </c>
      <c r="C20697" s="408">
        <v>0</v>
      </c>
      <c r="D20697" s="408">
        <v>0</v>
      </c>
      <c r="E20697" s="408">
        <v>0</v>
      </c>
      <c r="F20697" s="409">
        <v>43593.448946759258</v>
      </c>
      <c r="G20697" s="408">
        <v>0</v>
      </c>
    </row>
    <row r="20698" spans="1:7" ht="15" x14ac:dyDescent="0.2">
      <c r="A20698" s="407" t="s">
        <v>32679</v>
      </c>
      <c r="B20698" s="407" t="s">
        <v>32680</v>
      </c>
      <c r="C20698" s="408">
        <v>0</v>
      </c>
      <c r="D20698" s="408">
        <v>0</v>
      </c>
      <c r="E20698" s="408">
        <v>0</v>
      </c>
      <c r="F20698" s="409">
        <v>43423.407905092594</v>
      </c>
      <c r="G20698" s="408">
        <v>0</v>
      </c>
    </row>
    <row r="20699" spans="1:7" ht="15" x14ac:dyDescent="0.2">
      <c r="A20699" s="407" t="s">
        <v>32681</v>
      </c>
      <c r="B20699" s="407" t="s">
        <v>32682</v>
      </c>
      <c r="C20699" s="408">
        <v>0</v>
      </c>
      <c r="D20699" s="408">
        <v>0</v>
      </c>
      <c r="E20699" s="408">
        <v>0</v>
      </c>
      <c r="F20699" s="409">
        <v>43508.661851851852</v>
      </c>
      <c r="G20699" s="408">
        <v>0</v>
      </c>
    </row>
    <row r="20700" spans="1:7" ht="15" x14ac:dyDescent="0.2">
      <c r="A20700" s="407" t="s">
        <v>32683</v>
      </c>
      <c r="B20700" s="407" t="s">
        <v>32684</v>
      </c>
      <c r="C20700" s="408">
        <v>0</v>
      </c>
      <c r="D20700" s="408">
        <v>101</v>
      </c>
      <c r="E20700" s="408">
        <v>101</v>
      </c>
      <c r="F20700" s="409">
        <v>43423.40792824074</v>
      </c>
      <c r="G20700" s="408">
        <v>0</v>
      </c>
    </row>
    <row r="20701" spans="1:7" ht="15" x14ac:dyDescent="0.2">
      <c r="A20701" s="407" t="s">
        <v>32685</v>
      </c>
      <c r="B20701" s="407" t="s">
        <v>32686</v>
      </c>
      <c r="C20701" s="408">
        <v>0</v>
      </c>
      <c r="D20701" s="408">
        <v>0</v>
      </c>
      <c r="E20701" s="408">
        <v>0</v>
      </c>
      <c r="F20701" s="409">
        <v>43423.407951388886</v>
      </c>
      <c r="G20701" s="408">
        <v>0</v>
      </c>
    </row>
    <row r="20702" spans="1:7" ht="15" x14ac:dyDescent="0.2">
      <c r="A20702" s="407" t="s">
        <v>32687</v>
      </c>
      <c r="B20702" s="407" t="s">
        <v>32688</v>
      </c>
      <c r="C20702" s="408">
        <v>0</v>
      </c>
      <c r="D20702" s="408">
        <v>0</v>
      </c>
      <c r="E20702" s="408">
        <v>0</v>
      </c>
      <c r="F20702" s="409">
        <v>43423.40797453704</v>
      </c>
      <c r="G20702" s="408">
        <v>0</v>
      </c>
    </row>
    <row r="20703" spans="1:7" ht="15" x14ac:dyDescent="0.2">
      <c r="A20703" s="407" t="s">
        <v>32689</v>
      </c>
      <c r="B20703" s="407" t="s">
        <v>32690</v>
      </c>
      <c r="C20703" s="408">
        <v>0</v>
      </c>
      <c r="D20703" s="408">
        <v>0</v>
      </c>
      <c r="E20703" s="408">
        <v>0</v>
      </c>
      <c r="F20703" s="409">
        <v>43573.407199074078</v>
      </c>
      <c r="G20703" s="408">
        <v>0</v>
      </c>
    </row>
    <row r="20704" spans="1:7" ht="15" x14ac:dyDescent="0.2">
      <c r="A20704" s="407" t="s">
        <v>32691</v>
      </c>
      <c r="B20704" s="407" t="s">
        <v>32692</v>
      </c>
      <c r="C20704" s="408">
        <v>0</v>
      </c>
      <c r="D20704" s="408">
        <v>0</v>
      </c>
      <c r="E20704" s="408">
        <v>0</v>
      </c>
      <c r="F20704" s="409">
        <v>43573.409328703703</v>
      </c>
      <c r="G20704" s="408">
        <v>0</v>
      </c>
    </row>
    <row r="20705" spans="1:7" ht="15" x14ac:dyDescent="0.2">
      <c r="A20705" s="407" t="s">
        <v>32693</v>
      </c>
      <c r="B20705" s="407" t="s">
        <v>32694</v>
      </c>
      <c r="C20705" s="408">
        <v>0</v>
      </c>
      <c r="D20705" s="408">
        <v>0</v>
      </c>
      <c r="E20705" s="408">
        <v>0</v>
      </c>
      <c r="F20705" s="409">
        <v>43573.409571759257</v>
      </c>
      <c r="G20705" s="408">
        <v>0</v>
      </c>
    </row>
    <row r="20706" spans="1:7" ht="15" x14ac:dyDescent="0.2">
      <c r="A20706" s="407" t="s">
        <v>32695</v>
      </c>
      <c r="B20706" s="407" t="s">
        <v>32696</v>
      </c>
      <c r="C20706" s="408">
        <v>0</v>
      </c>
      <c r="D20706" s="408">
        <v>0</v>
      </c>
      <c r="E20706" s="408">
        <v>0</v>
      </c>
      <c r="F20706" s="409">
        <v>43423.408020833333</v>
      </c>
      <c r="G20706" s="408">
        <v>0</v>
      </c>
    </row>
    <row r="20707" spans="1:7" ht="15" x14ac:dyDescent="0.2">
      <c r="A20707" s="407" t="s">
        <v>32697</v>
      </c>
      <c r="B20707" s="407" t="s">
        <v>32698</v>
      </c>
      <c r="C20707" s="408">
        <v>0</v>
      </c>
      <c r="D20707" s="408">
        <v>0</v>
      </c>
      <c r="E20707" s="408">
        <v>0</v>
      </c>
      <c r="F20707" s="409">
        <v>43423.408043981479</v>
      </c>
      <c r="G20707" s="408">
        <v>0</v>
      </c>
    </row>
    <row r="20708" spans="1:7" ht="15" x14ac:dyDescent="0.2">
      <c r="A20708" s="407" t="s">
        <v>32699</v>
      </c>
      <c r="B20708" s="407" t="s">
        <v>32700</v>
      </c>
      <c r="C20708" s="408">
        <v>0</v>
      </c>
      <c r="D20708" s="408">
        <v>0</v>
      </c>
      <c r="E20708" s="408">
        <v>0</v>
      </c>
      <c r="F20708" s="409">
        <v>43423.408067129632</v>
      </c>
      <c r="G20708" s="408">
        <v>0</v>
      </c>
    </row>
    <row r="20709" spans="1:7" ht="15" x14ac:dyDescent="0.2">
      <c r="A20709" s="407" t="s">
        <v>32701</v>
      </c>
      <c r="B20709" s="407" t="s">
        <v>32702</v>
      </c>
      <c r="C20709" s="408">
        <v>0</v>
      </c>
      <c r="D20709" s="408">
        <v>0</v>
      </c>
      <c r="E20709" s="408">
        <v>0</v>
      </c>
      <c r="F20709" s="409">
        <v>43423.408113425925</v>
      </c>
      <c r="G20709" s="408">
        <v>0</v>
      </c>
    </row>
    <row r="20710" spans="1:7" ht="15" x14ac:dyDescent="0.2">
      <c r="A20710" s="407" t="s">
        <v>39918</v>
      </c>
      <c r="B20710" s="407" t="s">
        <v>39919</v>
      </c>
      <c r="C20710" s="408">
        <v>0</v>
      </c>
      <c r="D20710" s="408">
        <v>0</v>
      </c>
      <c r="E20710" s="408">
        <v>0</v>
      </c>
      <c r="F20710" s="409">
        <v>43042.483576388891</v>
      </c>
      <c r="G20710" s="408">
        <v>0</v>
      </c>
    </row>
    <row r="20711" spans="1:7" ht="15" x14ac:dyDescent="0.2">
      <c r="A20711" s="407" t="s">
        <v>39920</v>
      </c>
      <c r="B20711" s="407" t="s">
        <v>39921</v>
      </c>
      <c r="C20711" s="408">
        <v>0</v>
      </c>
      <c r="D20711" s="408">
        <v>0</v>
      </c>
      <c r="E20711" s="408">
        <v>0</v>
      </c>
      <c r="F20711" s="409">
        <v>43042.48332175926</v>
      </c>
      <c r="G20711" s="408">
        <v>0</v>
      </c>
    </row>
    <row r="20712" spans="1:7" ht="15" x14ac:dyDescent="0.2">
      <c r="A20712" s="407" t="s">
        <v>39922</v>
      </c>
      <c r="B20712" s="407" t="s">
        <v>39923</v>
      </c>
      <c r="C20712" s="408">
        <v>0</v>
      </c>
      <c r="D20712" s="408">
        <v>0</v>
      </c>
      <c r="E20712" s="408">
        <v>0</v>
      </c>
      <c r="F20712" s="409">
        <v>43042.482673611114</v>
      </c>
      <c r="G20712" s="408">
        <v>0</v>
      </c>
    </row>
    <row r="20713" spans="1:7" ht="15" x14ac:dyDescent="0.2">
      <c r="A20713" s="407" t="s">
        <v>32703</v>
      </c>
      <c r="B20713" s="407" t="s">
        <v>32704</v>
      </c>
      <c r="C20713" s="408">
        <v>0</v>
      </c>
      <c r="D20713" s="408">
        <v>0</v>
      </c>
      <c r="E20713" s="408">
        <v>0</v>
      </c>
      <c r="F20713" s="409">
        <v>43423.408090277779</v>
      </c>
      <c r="G20713" s="408">
        <v>0</v>
      </c>
    </row>
    <row r="20714" spans="1:7" ht="15" x14ac:dyDescent="0.2">
      <c r="A20714" s="407" t="s">
        <v>32705</v>
      </c>
      <c r="B20714" s="407" t="s">
        <v>32706</v>
      </c>
      <c r="C20714" s="408">
        <v>0</v>
      </c>
      <c r="D20714" s="408">
        <v>0</v>
      </c>
      <c r="E20714" s="408">
        <v>0</v>
      </c>
      <c r="F20714" s="409">
        <v>43550.644999999997</v>
      </c>
      <c r="G20714" s="408">
        <v>0</v>
      </c>
    </row>
    <row r="20715" spans="1:7" ht="15" x14ac:dyDescent="0.2">
      <c r="A20715" s="407" t="s">
        <v>32707</v>
      </c>
      <c r="B20715" s="407" t="s">
        <v>32708</v>
      </c>
      <c r="C20715" s="408">
        <v>0</v>
      </c>
      <c r="D20715" s="408">
        <v>0</v>
      </c>
      <c r="E20715" s="408">
        <v>0</v>
      </c>
      <c r="F20715" s="409">
        <v>43550.646111111113</v>
      </c>
      <c r="G20715" s="408">
        <v>0</v>
      </c>
    </row>
    <row r="20716" spans="1:7" ht="15" x14ac:dyDescent="0.2">
      <c r="A20716" s="407" t="s">
        <v>32709</v>
      </c>
      <c r="B20716" s="407" t="s">
        <v>32710</v>
      </c>
      <c r="C20716" s="408">
        <v>0</v>
      </c>
      <c r="D20716" s="408">
        <v>0</v>
      </c>
      <c r="E20716" s="408">
        <v>0</v>
      </c>
      <c r="F20716" s="409">
        <v>43550.652233796296</v>
      </c>
      <c r="G20716" s="408">
        <v>0</v>
      </c>
    </row>
    <row r="20717" spans="1:7" ht="15" x14ac:dyDescent="0.2">
      <c r="A20717" s="407" t="s">
        <v>32711</v>
      </c>
      <c r="B20717" s="407" t="s">
        <v>32712</v>
      </c>
      <c r="C20717" s="408">
        <v>0</v>
      </c>
      <c r="D20717" s="408">
        <v>0</v>
      </c>
      <c r="E20717" s="408">
        <v>0</v>
      </c>
      <c r="F20717" s="409">
        <v>43550.617881944447</v>
      </c>
      <c r="G20717" s="408">
        <v>0</v>
      </c>
    </row>
    <row r="20718" spans="1:7" ht="15" x14ac:dyDescent="0.2">
      <c r="A20718" s="407" t="s">
        <v>32713</v>
      </c>
      <c r="B20718" s="407" t="s">
        <v>32714</v>
      </c>
      <c r="C20718" s="408">
        <v>0</v>
      </c>
      <c r="D20718" s="408">
        <v>0</v>
      </c>
      <c r="E20718" s="408">
        <v>0</v>
      </c>
      <c r="F20718" s="409">
        <v>43550.620428240742</v>
      </c>
      <c r="G20718" s="408">
        <v>0</v>
      </c>
    </row>
    <row r="20719" spans="1:7" ht="15" x14ac:dyDescent="0.2">
      <c r="A20719" s="407" t="s">
        <v>32715</v>
      </c>
      <c r="B20719" s="407" t="s">
        <v>32716</v>
      </c>
      <c r="C20719" s="408">
        <v>0</v>
      </c>
      <c r="D20719" s="408">
        <v>0</v>
      </c>
      <c r="E20719" s="408">
        <v>0</v>
      </c>
      <c r="F20719" s="409">
        <v>43550.63894675926</v>
      </c>
      <c r="G20719" s="408">
        <v>0</v>
      </c>
    </row>
    <row r="20720" spans="1:7" ht="15" x14ac:dyDescent="0.2">
      <c r="A20720" s="407" t="s">
        <v>32717</v>
      </c>
      <c r="B20720" s="407" t="s">
        <v>32718</v>
      </c>
      <c r="C20720" s="408">
        <v>0</v>
      </c>
      <c r="D20720" s="408">
        <v>0</v>
      </c>
      <c r="E20720" s="408">
        <v>0</v>
      </c>
      <c r="F20720" s="409">
        <v>43423.408275462964</v>
      </c>
      <c r="G20720" s="408">
        <v>0</v>
      </c>
    </row>
    <row r="20721" spans="1:7" ht="15" x14ac:dyDescent="0.2">
      <c r="A20721" s="407" t="s">
        <v>32719</v>
      </c>
      <c r="B20721" s="407" t="s">
        <v>32720</v>
      </c>
      <c r="C20721" s="408">
        <v>0</v>
      </c>
      <c r="D20721" s="408">
        <v>0</v>
      </c>
      <c r="E20721" s="408">
        <v>0</v>
      </c>
      <c r="F20721" s="409">
        <v>43550.651712962965</v>
      </c>
      <c r="G20721" s="408">
        <v>0</v>
      </c>
    </row>
    <row r="20722" spans="1:7" ht="15" x14ac:dyDescent="0.2">
      <c r="A20722" s="407" t="s">
        <v>32721</v>
      </c>
      <c r="B20722" s="407" t="s">
        <v>32722</v>
      </c>
      <c r="C20722" s="408">
        <v>0</v>
      </c>
      <c r="D20722" s="408">
        <v>0</v>
      </c>
      <c r="E20722" s="408">
        <v>0</v>
      </c>
      <c r="F20722" s="409">
        <v>43550.619074074071</v>
      </c>
      <c r="G20722" s="408">
        <v>0</v>
      </c>
    </row>
    <row r="20723" spans="1:7" ht="15" x14ac:dyDescent="0.2">
      <c r="A20723" s="407" t="s">
        <v>32723</v>
      </c>
      <c r="B20723" s="407" t="s">
        <v>32724</v>
      </c>
      <c r="C20723" s="408">
        <v>0</v>
      </c>
      <c r="D20723" s="408">
        <v>0</v>
      </c>
      <c r="E20723" s="408">
        <v>0</v>
      </c>
      <c r="F20723" s="409">
        <v>43550.620844907404</v>
      </c>
      <c r="G20723" s="408">
        <v>0</v>
      </c>
    </row>
    <row r="20724" spans="1:7" ht="15" x14ac:dyDescent="0.2">
      <c r="A20724" s="407" t="s">
        <v>32725</v>
      </c>
      <c r="B20724" s="407" t="s">
        <v>32726</v>
      </c>
      <c r="C20724" s="408">
        <v>0</v>
      </c>
      <c r="D20724" s="408">
        <v>0</v>
      </c>
      <c r="E20724" s="408">
        <v>0</v>
      </c>
      <c r="F20724" s="409">
        <v>43550.639930555553</v>
      </c>
      <c r="G20724" s="408">
        <v>0</v>
      </c>
    </row>
    <row r="20725" spans="1:7" ht="15" x14ac:dyDescent="0.2">
      <c r="A20725" s="407" t="s">
        <v>32727</v>
      </c>
      <c r="B20725" s="407" t="s">
        <v>32728</v>
      </c>
      <c r="C20725" s="408">
        <v>0</v>
      </c>
      <c r="D20725" s="408">
        <v>0</v>
      </c>
      <c r="E20725" s="408">
        <v>0</v>
      </c>
      <c r="F20725" s="409">
        <v>43423.40828703704</v>
      </c>
      <c r="G20725" s="408">
        <v>0</v>
      </c>
    </row>
    <row r="20726" spans="1:7" ht="15" x14ac:dyDescent="0.2">
      <c r="A20726" s="407" t="s">
        <v>32729</v>
      </c>
      <c r="B20726" s="407" t="s">
        <v>32730</v>
      </c>
      <c r="C20726" s="408">
        <v>0</v>
      </c>
      <c r="D20726" s="408">
        <v>0</v>
      </c>
      <c r="E20726" s="408">
        <v>0</v>
      </c>
      <c r="F20726" s="409">
        <v>43550.646666666667</v>
      </c>
      <c r="G20726" s="408">
        <v>0</v>
      </c>
    </row>
    <row r="20727" spans="1:7" ht="15" x14ac:dyDescent="0.2">
      <c r="A20727" s="407" t="s">
        <v>32731</v>
      </c>
      <c r="B20727" s="407" t="s">
        <v>32732</v>
      </c>
      <c r="C20727" s="408">
        <v>0</v>
      </c>
      <c r="D20727" s="408">
        <v>0</v>
      </c>
      <c r="E20727" s="408">
        <v>0</v>
      </c>
      <c r="F20727" s="409">
        <v>43550.647048611114</v>
      </c>
      <c r="G20727" s="408">
        <v>0</v>
      </c>
    </row>
    <row r="20728" spans="1:7" ht="15" x14ac:dyDescent="0.2">
      <c r="A20728" s="407" t="s">
        <v>32733</v>
      </c>
      <c r="B20728" s="407" t="s">
        <v>32734</v>
      </c>
      <c r="C20728" s="408">
        <v>0</v>
      </c>
      <c r="D20728" s="408">
        <v>0</v>
      </c>
      <c r="E20728" s="408">
        <v>0</v>
      </c>
      <c r="F20728" s="409">
        <v>43550.65115740741</v>
      </c>
      <c r="G20728" s="408">
        <v>0</v>
      </c>
    </row>
    <row r="20729" spans="1:7" ht="15" x14ac:dyDescent="0.2">
      <c r="A20729" s="407" t="s">
        <v>32735</v>
      </c>
      <c r="B20729" s="407" t="s">
        <v>32736</v>
      </c>
      <c r="C20729" s="408">
        <v>0</v>
      </c>
      <c r="D20729" s="408">
        <v>0</v>
      </c>
      <c r="E20729" s="408">
        <v>0</v>
      </c>
      <c r="F20729" s="409">
        <v>43550.615798611114</v>
      </c>
      <c r="G20729" s="408">
        <v>0</v>
      </c>
    </row>
    <row r="20730" spans="1:7" ht="15" x14ac:dyDescent="0.2">
      <c r="A20730" s="407" t="s">
        <v>32737</v>
      </c>
      <c r="B20730" s="407" t="s">
        <v>32738</v>
      </c>
      <c r="C20730" s="408">
        <v>0</v>
      </c>
      <c r="D20730" s="408">
        <v>0</v>
      </c>
      <c r="E20730" s="408">
        <v>0</v>
      </c>
      <c r="F20730" s="409">
        <v>43550.621874999997</v>
      </c>
      <c r="G20730" s="408">
        <v>0</v>
      </c>
    </row>
    <row r="20731" spans="1:7" ht="15" x14ac:dyDescent="0.2">
      <c r="A20731" s="407" t="s">
        <v>32739</v>
      </c>
      <c r="B20731" s="407" t="s">
        <v>32740</v>
      </c>
      <c r="C20731" s="408">
        <v>0</v>
      </c>
      <c r="D20731" s="408">
        <v>0</v>
      </c>
      <c r="E20731" s="408">
        <v>0</v>
      </c>
      <c r="F20731" s="409">
        <v>43550.640868055554</v>
      </c>
      <c r="G20731" s="408">
        <v>0</v>
      </c>
    </row>
    <row r="20732" spans="1:7" ht="15" x14ac:dyDescent="0.2">
      <c r="A20732" s="407" t="s">
        <v>32741</v>
      </c>
      <c r="B20732" s="407" t="s">
        <v>32742</v>
      </c>
      <c r="C20732" s="408">
        <v>0</v>
      </c>
      <c r="D20732" s="408">
        <v>0</v>
      </c>
      <c r="E20732" s="408">
        <v>0</v>
      </c>
      <c r="F20732" s="409">
        <v>43423.408425925925</v>
      </c>
      <c r="G20732" s="408">
        <v>0</v>
      </c>
    </row>
    <row r="20733" spans="1:7" ht="15" x14ac:dyDescent="0.2">
      <c r="A20733" s="407" t="s">
        <v>32743</v>
      </c>
      <c r="B20733" s="407" t="s">
        <v>32744</v>
      </c>
      <c r="C20733" s="408">
        <v>0</v>
      </c>
      <c r="D20733" s="408">
        <v>0</v>
      </c>
      <c r="E20733" s="408">
        <v>0</v>
      </c>
      <c r="F20733" s="409">
        <v>43550.648622685185</v>
      </c>
      <c r="G20733" s="408">
        <v>0</v>
      </c>
    </row>
    <row r="20734" spans="1:7" ht="15" x14ac:dyDescent="0.2">
      <c r="A20734" s="407" t="s">
        <v>32745</v>
      </c>
      <c r="B20734" s="407" t="s">
        <v>32746</v>
      </c>
      <c r="C20734" s="408">
        <v>0</v>
      </c>
      <c r="D20734" s="408">
        <v>0</v>
      </c>
      <c r="E20734" s="408">
        <v>0</v>
      </c>
      <c r="F20734" s="409">
        <v>43550.617152777777</v>
      </c>
      <c r="G20734" s="408">
        <v>0</v>
      </c>
    </row>
    <row r="20735" spans="1:7" ht="15" x14ac:dyDescent="0.2">
      <c r="A20735" s="407" t="s">
        <v>32747</v>
      </c>
      <c r="B20735" s="407" t="s">
        <v>32748</v>
      </c>
      <c r="C20735" s="408">
        <v>0</v>
      </c>
      <c r="D20735" s="408">
        <v>0</v>
      </c>
      <c r="E20735" s="408">
        <v>0</v>
      </c>
      <c r="F20735" s="409">
        <v>43550.687314814815</v>
      </c>
      <c r="G20735" s="408">
        <v>0</v>
      </c>
    </row>
    <row r="20736" spans="1:7" ht="15" x14ac:dyDescent="0.2">
      <c r="A20736" s="407" t="s">
        <v>32749</v>
      </c>
      <c r="B20736" s="407" t="s">
        <v>32750</v>
      </c>
      <c r="C20736" s="408">
        <v>0</v>
      </c>
      <c r="D20736" s="408">
        <v>0</v>
      </c>
      <c r="E20736" s="408">
        <v>0</v>
      </c>
      <c r="F20736" s="409">
        <v>43550.641180555554</v>
      </c>
      <c r="G20736" s="408">
        <v>0</v>
      </c>
    </row>
    <row r="20737" spans="1:7" ht="15" x14ac:dyDescent="0.2">
      <c r="A20737" s="407" t="s">
        <v>32751</v>
      </c>
      <c r="B20737" s="407" t="s">
        <v>32752</v>
      </c>
      <c r="C20737" s="408">
        <v>0</v>
      </c>
      <c r="D20737" s="408">
        <v>0</v>
      </c>
      <c r="E20737" s="408">
        <v>0</v>
      </c>
      <c r="F20737" s="409">
        <v>43423.408483796295</v>
      </c>
      <c r="G20737" s="408">
        <v>0</v>
      </c>
    </row>
    <row r="20738" spans="1:7" ht="15" x14ac:dyDescent="0.2">
      <c r="A20738" s="407" t="s">
        <v>32753</v>
      </c>
      <c r="B20738" s="407" t="s">
        <v>32754</v>
      </c>
      <c r="C20738" s="408">
        <v>0</v>
      </c>
      <c r="D20738" s="408">
        <v>0</v>
      </c>
      <c r="E20738" s="408">
        <v>0</v>
      </c>
      <c r="F20738" s="409">
        <v>43423.408460648148</v>
      </c>
      <c r="G20738" s="408">
        <v>0</v>
      </c>
    </row>
    <row r="20739" spans="1:7" ht="15" x14ac:dyDescent="0.2">
      <c r="A20739" s="407" t="s">
        <v>32755</v>
      </c>
      <c r="B20739" s="407" t="s">
        <v>32756</v>
      </c>
      <c r="C20739" s="408">
        <v>0</v>
      </c>
      <c r="D20739" s="408">
        <v>0</v>
      </c>
      <c r="E20739" s="408">
        <v>0</v>
      </c>
      <c r="F20739" s="409">
        <v>43423.408506944441</v>
      </c>
      <c r="G20739" s="408">
        <v>0</v>
      </c>
    </row>
    <row r="20740" spans="1:7" ht="15" x14ac:dyDescent="0.2">
      <c r="A20740" s="407" t="s">
        <v>32757</v>
      </c>
      <c r="B20740" s="407" t="s">
        <v>32758</v>
      </c>
      <c r="C20740" s="408">
        <v>0</v>
      </c>
      <c r="D20740" s="408">
        <v>0</v>
      </c>
      <c r="E20740" s="408">
        <v>0</v>
      </c>
      <c r="F20740" s="409">
        <v>43423.408541666664</v>
      </c>
      <c r="G20740" s="408">
        <v>0</v>
      </c>
    </row>
    <row r="20741" spans="1:7" ht="15" x14ac:dyDescent="0.2">
      <c r="A20741" s="407" t="s">
        <v>32759</v>
      </c>
      <c r="B20741" s="407" t="s">
        <v>32760</v>
      </c>
      <c r="C20741" s="408">
        <v>0</v>
      </c>
      <c r="D20741" s="408">
        <v>0</v>
      </c>
      <c r="E20741" s="408">
        <v>0</v>
      </c>
      <c r="F20741" s="409">
        <v>43423.408553240741</v>
      </c>
      <c r="G20741" s="408">
        <v>0</v>
      </c>
    </row>
    <row r="20742" spans="1:7" ht="15" x14ac:dyDescent="0.2">
      <c r="A20742" s="407" t="s">
        <v>32761</v>
      </c>
      <c r="B20742" s="407" t="s">
        <v>32762</v>
      </c>
      <c r="C20742" s="408">
        <v>0</v>
      </c>
      <c r="D20742" s="408">
        <v>0</v>
      </c>
      <c r="E20742" s="408">
        <v>0</v>
      </c>
      <c r="F20742" s="409">
        <v>43423.408576388887</v>
      </c>
      <c r="G20742" s="408">
        <v>0</v>
      </c>
    </row>
    <row r="20743" spans="1:7" ht="15" x14ac:dyDescent="0.25">
      <c r="A20743" s="407" t="s">
        <v>32763</v>
      </c>
      <c r="B20743" s="407" t="s">
        <v>32764</v>
      </c>
      <c r="C20743" s="406"/>
      <c r="D20743" s="406"/>
      <c r="E20743" s="406"/>
      <c r="F20743" s="409">
        <v>43423.40861111111</v>
      </c>
      <c r="G20743" s="408">
        <v>0</v>
      </c>
    </row>
    <row r="20744" spans="1:7" ht="15" x14ac:dyDescent="0.2">
      <c r="A20744" s="407" t="s">
        <v>32765</v>
      </c>
      <c r="B20744" s="407" t="s">
        <v>32766</v>
      </c>
      <c r="C20744" s="408">
        <v>0</v>
      </c>
      <c r="D20744" s="408">
        <v>0</v>
      </c>
      <c r="E20744" s="408">
        <v>0</v>
      </c>
      <c r="F20744" s="409">
        <v>43423.408634259256</v>
      </c>
      <c r="G20744" s="408">
        <v>0</v>
      </c>
    </row>
    <row r="20745" spans="1:7" ht="15" x14ac:dyDescent="0.25">
      <c r="A20745" s="407" t="s">
        <v>32767</v>
      </c>
      <c r="B20745" s="407" t="s">
        <v>32768</v>
      </c>
      <c r="C20745" s="406"/>
      <c r="D20745" s="406"/>
      <c r="E20745" s="406"/>
      <c r="F20745" s="409">
        <v>43423.40865740741</v>
      </c>
      <c r="G20745" s="408">
        <v>0</v>
      </c>
    </row>
    <row r="20746" spans="1:7" ht="15" x14ac:dyDescent="0.2">
      <c r="A20746" s="407" t="s">
        <v>32769</v>
      </c>
      <c r="B20746" s="407" t="s">
        <v>32770</v>
      </c>
      <c r="C20746" s="408">
        <v>0</v>
      </c>
      <c r="D20746" s="408">
        <v>0</v>
      </c>
      <c r="E20746" s="408">
        <v>0</v>
      </c>
      <c r="F20746" s="409">
        <v>43423.408668981479</v>
      </c>
      <c r="G20746" s="408">
        <v>0</v>
      </c>
    </row>
    <row r="20747" spans="1:7" ht="15" x14ac:dyDescent="0.2">
      <c r="A20747" s="407" t="s">
        <v>32771</v>
      </c>
      <c r="B20747" s="407" t="s">
        <v>32772</v>
      </c>
      <c r="C20747" s="408">
        <v>0</v>
      </c>
      <c r="D20747" s="408">
        <v>0</v>
      </c>
      <c r="E20747" s="408">
        <v>0</v>
      </c>
      <c r="F20747" s="409">
        <v>43423.408692129633</v>
      </c>
      <c r="G20747" s="408">
        <v>0</v>
      </c>
    </row>
    <row r="20748" spans="1:7" ht="15" x14ac:dyDescent="0.2">
      <c r="A20748" s="407" t="s">
        <v>32773</v>
      </c>
      <c r="B20748" s="407" t="s">
        <v>32774</v>
      </c>
      <c r="C20748" s="408">
        <v>0</v>
      </c>
      <c r="D20748" s="408">
        <v>0</v>
      </c>
      <c r="E20748" s="408">
        <v>0</v>
      </c>
      <c r="F20748" s="409">
        <v>43612.481759259259</v>
      </c>
      <c r="G20748" s="408">
        <v>0</v>
      </c>
    </row>
    <row r="20749" spans="1:7" ht="15" x14ac:dyDescent="0.2">
      <c r="A20749" s="407" t="s">
        <v>32775</v>
      </c>
      <c r="B20749" s="407" t="s">
        <v>32776</v>
      </c>
      <c r="C20749" s="408">
        <v>0</v>
      </c>
      <c r="D20749" s="408">
        <v>0</v>
      </c>
      <c r="E20749" s="408">
        <v>0</v>
      </c>
      <c r="F20749" s="409">
        <v>43423.408750000002</v>
      </c>
      <c r="G20749" s="408">
        <v>0</v>
      </c>
    </row>
    <row r="20750" spans="1:7" ht="15" x14ac:dyDescent="0.2">
      <c r="A20750" s="407" t="s">
        <v>32777</v>
      </c>
      <c r="B20750" s="407" t="s">
        <v>32778</v>
      </c>
      <c r="C20750" s="408">
        <v>0</v>
      </c>
      <c r="D20750" s="408">
        <v>0</v>
      </c>
      <c r="E20750" s="408">
        <v>0</v>
      </c>
      <c r="F20750" s="409">
        <v>44117.600011574075</v>
      </c>
      <c r="G20750" s="408">
        <v>0</v>
      </c>
    </row>
    <row r="20751" spans="1:7" ht="15" x14ac:dyDescent="0.2">
      <c r="A20751" s="407" t="s">
        <v>32779</v>
      </c>
      <c r="B20751" s="407" t="s">
        <v>32780</v>
      </c>
      <c r="C20751" s="408">
        <v>0</v>
      </c>
      <c r="D20751" s="408">
        <v>0</v>
      </c>
      <c r="E20751" s="408">
        <v>0</v>
      </c>
      <c r="F20751" s="409">
        <v>43423.408773148149</v>
      </c>
      <c r="G20751" s="408">
        <v>0</v>
      </c>
    </row>
    <row r="20752" spans="1:7" ht="15" x14ac:dyDescent="0.2">
      <c r="A20752" s="407" t="s">
        <v>32781</v>
      </c>
      <c r="B20752" s="407" t="s">
        <v>32782</v>
      </c>
      <c r="C20752" s="408">
        <v>0</v>
      </c>
      <c r="D20752" s="408">
        <v>0</v>
      </c>
      <c r="E20752" s="408">
        <v>0</v>
      </c>
      <c r="F20752" s="409">
        <v>43423.408796296295</v>
      </c>
      <c r="G20752" s="408">
        <v>0</v>
      </c>
    </row>
    <row r="20753" spans="1:7" ht="15" x14ac:dyDescent="0.25">
      <c r="A20753" s="407" t="s">
        <v>32783</v>
      </c>
      <c r="B20753" s="407" t="s">
        <v>32784</v>
      </c>
      <c r="C20753" s="406"/>
      <c r="D20753" s="406"/>
      <c r="E20753" s="406"/>
      <c r="F20753" s="409">
        <v>43423.408819444441</v>
      </c>
      <c r="G20753" s="408">
        <v>0</v>
      </c>
    </row>
    <row r="20754" spans="1:7" ht="15" x14ac:dyDescent="0.2">
      <c r="A20754" s="407" t="s">
        <v>32785</v>
      </c>
      <c r="B20754" s="407" t="s">
        <v>32786</v>
      </c>
      <c r="C20754" s="408">
        <v>0</v>
      </c>
      <c r="D20754" s="408">
        <v>0</v>
      </c>
      <c r="E20754" s="408">
        <v>0</v>
      </c>
      <c r="F20754" s="409">
        <v>43423.408842592595</v>
      </c>
      <c r="G20754" s="408">
        <v>0</v>
      </c>
    </row>
    <row r="20755" spans="1:7" ht="15" x14ac:dyDescent="0.25">
      <c r="A20755" s="407" t="s">
        <v>32787</v>
      </c>
      <c r="B20755" s="407" t="s">
        <v>32788</v>
      </c>
      <c r="C20755" s="406"/>
      <c r="D20755" s="406"/>
      <c r="E20755" s="406"/>
      <c r="F20755" s="409">
        <v>43423.408865740741</v>
      </c>
      <c r="G20755" s="408">
        <v>0</v>
      </c>
    </row>
    <row r="20756" spans="1:7" ht="15" x14ac:dyDescent="0.2">
      <c r="A20756" s="407" t="s">
        <v>32789</v>
      </c>
      <c r="B20756" s="407" t="s">
        <v>32790</v>
      </c>
      <c r="C20756" s="408">
        <v>0</v>
      </c>
      <c r="D20756" s="408">
        <v>0</v>
      </c>
      <c r="E20756" s="408">
        <v>0</v>
      </c>
      <c r="F20756" s="409">
        <v>43423.408888888887</v>
      </c>
      <c r="G20756" s="408">
        <v>0</v>
      </c>
    </row>
    <row r="20757" spans="1:7" ht="15" x14ac:dyDescent="0.2">
      <c r="A20757" s="407" t="s">
        <v>32791</v>
      </c>
      <c r="B20757" s="407" t="s">
        <v>32792</v>
      </c>
      <c r="C20757" s="408">
        <v>0</v>
      </c>
      <c r="D20757" s="408">
        <v>0</v>
      </c>
      <c r="E20757" s="408">
        <v>0</v>
      </c>
      <c r="F20757" s="409">
        <v>43423.408912037034</v>
      </c>
      <c r="G20757" s="408">
        <v>0</v>
      </c>
    </row>
    <row r="20758" spans="1:7" ht="15" x14ac:dyDescent="0.2">
      <c r="A20758" s="407" t="s">
        <v>32793</v>
      </c>
      <c r="B20758" s="407" t="s">
        <v>32794</v>
      </c>
      <c r="C20758" s="408">
        <v>0</v>
      </c>
      <c r="D20758" s="408">
        <v>0</v>
      </c>
      <c r="E20758" s="408">
        <v>0</v>
      </c>
      <c r="F20758" s="409">
        <v>43573.386597222219</v>
      </c>
      <c r="G20758" s="408">
        <v>0</v>
      </c>
    </row>
    <row r="20759" spans="1:7" ht="15" x14ac:dyDescent="0.2">
      <c r="A20759" s="407" t="s">
        <v>32795</v>
      </c>
      <c r="B20759" s="407" t="s">
        <v>32796</v>
      </c>
      <c r="C20759" s="408">
        <v>0</v>
      </c>
      <c r="D20759" s="408">
        <v>0</v>
      </c>
      <c r="E20759" s="408">
        <v>0</v>
      </c>
      <c r="F20759" s="409">
        <v>43423.40896990741</v>
      </c>
      <c r="G20759" s="408">
        <v>0</v>
      </c>
    </row>
    <row r="20760" spans="1:7" ht="15" x14ac:dyDescent="0.2">
      <c r="A20760" s="407" t="s">
        <v>32797</v>
      </c>
      <c r="B20760" s="407" t="s">
        <v>32798</v>
      </c>
      <c r="C20760" s="408">
        <v>0</v>
      </c>
      <c r="D20760" s="408">
        <v>0</v>
      </c>
      <c r="E20760" s="408">
        <v>0</v>
      </c>
      <c r="F20760" s="409">
        <v>43423.409016203703</v>
      </c>
      <c r="G20760" s="408">
        <v>0</v>
      </c>
    </row>
    <row r="20761" spans="1:7" ht="15" x14ac:dyDescent="0.2">
      <c r="A20761" s="407" t="s">
        <v>32799</v>
      </c>
      <c r="B20761" s="407" t="s">
        <v>32800</v>
      </c>
      <c r="C20761" s="408">
        <v>0</v>
      </c>
      <c r="D20761" s="408">
        <v>0</v>
      </c>
      <c r="E20761" s="408">
        <v>0</v>
      </c>
      <c r="F20761" s="409">
        <v>44477.31726851852</v>
      </c>
      <c r="G20761" s="408">
        <v>0</v>
      </c>
    </row>
    <row r="20762" spans="1:7" ht="15" x14ac:dyDescent="0.2">
      <c r="A20762" s="407" t="s">
        <v>32801</v>
      </c>
      <c r="B20762" s="407" t="s">
        <v>32802</v>
      </c>
      <c r="C20762" s="408">
        <v>0</v>
      </c>
      <c r="D20762" s="408">
        <v>0</v>
      </c>
      <c r="E20762" s="408">
        <v>0</v>
      </c>
      <c r="F20762" s="409">
        <v>43423.409074074072</v>
      </c>
      <c r="G20762" s="408">
        <v>0</v>
      </c>
    </row>
    <row r="20763" spans="1:7" ht="15" x14ac:dyDescent="0.2">
      <c r="A20763" s="407" t="s">
        <v>32803</v>
      </c>
      <c r="B20763" s="407" t="s">
        <v>32804</v>
      </c>
      <c r="C20763" s="408">
        <v>0</v>
      </c>
      <c r="D20763" s="408">
        <v>72.768333333333331</v>
      </c>
      <c r="E20763" s="408">
        <v>72.768333333333331</v>
      </c>
      <c r="F20763" s="409">
        <v>43423.409108796295</v>
      </c>
      <c r="G20763" s="408">
        <v>0</v>
      </c>
    </row>
    <row r="20764" spans="1:7" ht="15" x14ac:dyDescent="0.2">
      <c r="A20764" s="407" t="s">
        <v>32805</v>
      </c>
      <c r="B20764" s="407" t="s">
        <v>32806</v>
      </c>
      <c r="C20764" s="408">
        <v>0</v>
      </c>
      <c r="D20764" s="408">
        <v>0</v>
      </c>
      <c r="E20764" s="408">
        <v>0</v>
      </c>
      <c r="F20764" s="409">
        <v>43423.409131944441</v>
      </c>
      <c r="G20764" s="408">
        <v>0</v>
      </c>
    </row>
    <row r="20765" spans="1:7" ht="15" x14ac:dyDescent="0.25">
      <c r="A20765" s="407" t="s">
        <v>32807</v>
      </c>
      <c r="B20765" s="407" t="s">
        <v>32808</v>
      </c>
      <c r="C20765" s="406"/>
      <c r="D20765" s="406"/>
      <c r="E20765" s="406"/>
      <c r="F20765" s="409">
        <v>43423.409143518518</v>
      </c>
      <c r="G20765" s="408">
        <v>0</v>
      </c>
    </row>
    <row r="20766" spans="1:7" ht="15" x14ac:dyDescent="0.2">
      <c r="A20766" s="407" t="s">
        <v>32809</v>
      </c>
      <c r="B20766" s="407" t="s">
        <v>32810</v>
      </c>
      <c r="C20766" s="408">
        <v>0</v>
      </c>
      <c r="D20766" s="408">
        <v>0</v>
      </c>
      <c r="E20766" s="408">
        <v>0</v>
      </c>
      <c r="F20766" s="409">
        <v>43423.409166666665</v>
      </c>
      <c r="G20766" s="408">
        <v>0</v>
      </c>
    </row>
    <row r="20767" spans="1:7" ht="15" x14ac:dyDescent="0.2">
      <c r="A20767" s="407" t="s">
        <v>32811</v>
      </c>
      <c r="B20767" s="407" t="s">
        <v>32812</v>
      </c>
      <c r="C20767" s="408">
        <v>0</v>
      </c>
      <c r="D20767" s="408">
        <v>84.984876734164899</v>
      </c>
      <c r="E20767" s="408">
        <v>84.984876734164899</v>
      </c>
      <c r="F20767" s="409">
        <v>45103.650613425925</v>
      </c>
      <c r="G20767" s="408">
        <v>5657.53</v>
      </c>
    </row>
    <row r="20768" spans="1:7" ht="15" x14ac:dyDescent="0.25">
      <c r="A20768" s="407" t="s">
        <v>32813</v>
      </c>
      <c r="B20768" s="407" t="s">
        <v>32814</v>
      </c>
      <c r="C20768" s="406"/>
      <c r="D20768" s="406"/>
      <c r="E20768" s="406"/>
      <c r="F20768" s="409">
        <v>44761.608171296299</v>
      </c>
      <c r="G20768" s="408">
        <v>0</v>
      </c>
    </row>
    <row r="20769" spans="1:7" ht="15" x14ac:dyDescent="0.25">
      <c r="A20769" s="407" t="s">
        <v>32815</v>
      </c>
      <c r="B20769" s="407" t="s">
        <v>32816</v>
      </c>
      <c r="C20769" s="406"/>
      <c r="D20769" s="406"/>
      <c r="E20769" s="406"/>
      <c r="F20769" s="409">
        <v>43684.585474537038</v>
      </c>
      <c r="G20769" s="408">
        <v>0</v>
      </c>
    </row>
    <row r="20770" spans="1:7" ht="15" x14ac:dyDescent="0.25">
      <c r="A20770" s="407" t="s">
        <v>32817</v>
      </c>
      <c r="B20770" s="407" t="s">
        <v>32818</v>
      </c>
      <c r="C20770" s="406"/>
      <c r="D20770" s="406"/>
      <c r="E20770" s="406"/>
      <c r="F20770" s="409">
        <v>43684.585555555554</v>
      </c>
      <c r="G20770" s="408">
        <v>0</v>
      </c>
    </row>
    <row r="20771" spans="1:7" ht="15" x14ac:dyDescent="0.25">
      <c r="A20771" s="407" t="s">
        <v>32819</v>
      </c>
      <c r="B20771" s="407" t="s">
        <v>32820</v>
      </c>
      <c r="C20771" s="406"/>
      <c r="D20771" s="406"/>
      <c r="E20771" s="406"/>
      <c r="F20771" s="409">
        <v>43684.585613425923</v>
      </c>
      <c r="G20771" s="408">
        <v>0</v>
      </c>
    </row>
    <row r="20772" spans="1:7" ht="15" x14ac:dyDescent="0.25">
      <c r="A20772" s="407" t="s">
        <v>32821</v>
      </c>
      <c r="B20772" s="407" t="s">
        <v>32822</v>
      </c>
      <c r="C20772" s="406"/>
      <c r="D20772" s="406"/>
      <c r="E20772" s="406"/>
      <c r="F20772" s="409">
        <v>43684.5856712963</v>
      </c>
      <c r="G20772" s="408">
        <v>0</v>
      </c>
    </row>
    <row r="20773" spans="1:7" ht="15" x14ac:dyDescent="0.25">
      <c r="A20773" s="407" t="s">
        <v>32823</v>
      </c>
      <c r="B20773" s="407" t="s">
        <v>32824</v>
      </c>
      <c r="C20773" s="406"/>
      <c r="D20773" s="406"/>
      <c r="E20773" s="406"/>
      <c r="F20773" s="409">
        <v>43684.585729166669</v>
      </c>
      <c r="G20773" s="408">
        <v>0</v>
      </c>
    </row>
    <row r="20774" spans="1:7" ht="15" x14ac:dyDescent="0.25">
      <c r="A20774" s="407" t="s">
        <v>32825</v>
      </c>
      <c r="B20774" s="407" t="s">
        <v>32826</v>
      </c>
      <c r="C20774" s="406"/>
      <c r="D20774" s="406"/>
      <c r="E20774" s="406"/>
      <c r="F20774" s="409">
        <v>43731.444398148145</v>
      </c>
      <c r="G20774" s="408">
        <v>0</v>
      </c>
    </row>
    <row r="20775" spans="1:7" ht="15" x14ac:dyDescent="0.25">
      <c r="A20775" s="407" t="s">
        <v>32827</v>
      </c>
      <c r="B20775" s="407" t="s">
        <v>32828</v>
      </c>
      <c r="C20775" s="406"/>
      <c r="D20775" s="406"/>
      <c r="E20775" s="406"/>
      <c r="F20775" s="409">
        <v>43731.444571759261</v>
      </c>
      <c r="G20775" s="408">
        <v>0</v>
      </c>
    </row>
    <row r="20776" spans="1:7" ht="15" x14ac:dyDescent="0.25">
      <c r="A20776" s="407" t="s">
        <v>32829</v>
      </c>
      <c r="B20776" s="407" t="s">
        <v>32830</v>
      </c>
      <c r="C20776" s="406"/>
      <c r="D20776" s="406"/>
      <c r="E20776" s="406"/>
      <c r="F20776" s="409">
        <v>43731.484097222223</v>
      </c>
      <c r="G20776" s="408">
        <v>0</v>
      </c>
    </row>
    <row r="20777" spans="1:7" ht="15" x14ac:dyDescent="0.2">
      <c r="A20777" s="407" t="s">
        <v>32831</v>
      </c>
      <c r="B20777" s="407" t="s">
        <v>32832</v>
      </c>
      <c r="C20777" s="408">
        <v>0</v>
      </c>
      <c r="D20777" s="408">
        <v>2434</v>
      </c>
      <c r="E20777" s="408">
        <v>2434</v>
      </c>
      <c r="F20777" s="409">
        <v>43731.534259259257</v>
      </c>
      <c r="G20777" s="408">
        <v>0</v>
      </c>
    </row>
    <row r="20778" spans="1:7" ht="15" x14ac:dyDescent="0.25">
      <c r="A20778" s="407" t="s">
        <v>32833</v>
      </c>
      <c r="B20778" s="407" t="s">
        <v>32834</v>
      </c>
      <c r="C20778" s="406"/>
      <c r="D20778" s="406"/>
      <c r="E20778" s="406"/>
      <c r="F20778" s="409">
        <v>43731.568576388891</v>
      </c>
      <c r="G20778" s="408">
        <v>0</v>
      </c>
    </row>
    <row r="20779" spans="1:7" ht="15" x14ac:dyDescent="0.25">
      <c r="A20779" s="407" t="s">
        <v>32835</v>
      </c>
      <c r="B20779" s="407" t="s">
        <v>32836</v>
      </c>
      <c r="C20779" s="406"/>
      <c r="D20779" s="406"/>
      <c r="E20779" s="406"/>
      <c r="F20779" s="409">
        <v>43731.57880787037</v>
      </c>
      <c r="G20779" s="408">
        <v>0</v>
      </c>
    </row>
    <row r="20780" spans="1:7" ht="15" x14ac:dyDescent="0.25">
      <c r="A20780" s="407" t="s">
        <v>32837</v>
      </c>
      <c r="B20780" s="407" t="s">
        <v>32838</v>
      </c>
      <c r="C20780" s="406"/>
      <c r="D20780" s="406"/>
      <c r="E20780" s="406"/>
      <c r="F20780" s="409">
        <v>43731.582002314812</v>
      </c>
      <c r="G20780" s="408">
        <v>0</v>
      </c>
    </row>
    <row r="20781" spans="1:7" ht="15" x14ac:dyDescent="0.25">
      <c r="A20781" s="407" t="s">
        <v>32839</v>
      </c>
      <c r="B20781" s="407" t="s">
        <v>32840</v>
      </c>
      <c r="C20781" s="406"/>
      <c r="D20781" s="406"/>
      <c r="E20781" s="406"/>
      <c r="F20781" s="409">
        <v>43731.586712962962</v>
      </c>
      <c r="G20781" s="408">
        <v>0</v>
      </c>
    </row>
    <row r="20782" spans="1:7" ht="15" x14ac:dyDescent="0.25">
      <c r="A20782" s="407" t="s">
        <v>32841</v>
      </c>
      <c r="B20782" s="407" t="s">
        <v>32842</v>
      </c>
      <c r="C20782" s="406"/>
      <c r="D20782" s="406"/>
      <c r="E20782" s="406"/>
      <c r="F20782" s="409">
        <v>43731.589212962965</v>
      </c>
      <c r="G20782" s="408">
        <v>0</v>
      </c>
    </row>
    <row r="20783" spans="1:7" ht="15" x14ac:dyDescent="0.25">
      <c r="A20783" s="407" t="s">
        <v>32843</v>
      </c>
      <c r="B20783" s="407" t="s">
        <v>32844</v>
      </c>
      <c r="C20783" s="406"/>
      <c r="D20783" s="406"/>
      <c r="E20783" s="406"/>
      <c r="F20783" s="409">
        <v>43731.597662037035</v>
      </c>
      <c r="G20783" s="408">
        <v>0</v>
      </c>
    </row>
    <row r="20784" spans="1:7" ht="15" x14ac:dyDescent="0.2">
      <c r="A20784" s="407" t="s">
        <v>39924</v>
      </c>
      <c r="B20784" s="407" t="s">
        <v>39925</v>
      </c>
      <c r="C20784" s="408">
        <v>300</v>
      </c>
      <c r="D20784" s="408">
        <v>217</v>
      </c>
      <c r="E20784" s="408">
        <v>517</v>
      </c>
      <c r="F20784" s="409">
        <v>45341.476215277777</v>
      </c>
      <c r="G20784" s="408">
        <v>0</v>
      </c>
    </row>
    <row r="20785" spans="1:7" ht="15" x14ac:dyDescent="0.25">
      <c r="A20785" s="407" t="s">
        <v>39926</v>
      </c>
      <c r="B20785" s="407" t="s">
        <v>39927</v>
      </c>
      <c r="C20785" s="406"/>
      <c r="D20785" s="408">
        <v>2</v>
      </c>
      <c r="E20785" s="408">
        <v>2</v>
      </c>
      <c r="F20785" s="409">
        <v>45341.47625</v>
      </c>
      <c r="G20785" s="408">
        <v>0</v>
      </c>
    </row>
    <row r="20786" spans="1:7" ht="15" x14ac:dyDescent="0.25">
      <c r="A20786" s="407" t="s">
        <v>39928</v>
      </c>
      <c r="B20786" s="407" t="s">
        <v>39929</v>
      </c>
      <c r="C20786" s="406"/>
      <c r="D20786" s="408">
        <v>15</v>
      </c>
      <c r="E20786" s="408">
        <v>15</v>
      </c>
      <c r="F20786" s="409">
        <v>45341.476284722223</v>
      </c>
      <c r="G20786" s="408">
        <v>0</v>
      </c>
    </row>
    <row r="20787" spans="1:7" ht="15" x14ac:dyDescent="0.25">
      <c r="A20787" s="407" t="s">
        <v>39930</v>
      </c>
      <c r="B20787" s="407" t="s">
        <v>39931</v>
      </c>
      <c r="C20787" s="406"/>
      <c r="D20787" s="408">
        <v>200</v>
      </c>
      <c r="E20787" s="408">
        <v>200</v>
      </c>
      <c r="F20787" s="409">
        <v>45341.476331018515</v>
      </c>
      <c r="G20787" s="408">
        <v>0</v>
      </c>
    </row>
    <row r="20788" spans="1:7" ht="15" x14ac:dyDescent="0.2">
      <c r="A20788" s="407" t="s">
        <v>39932</v>
      </c>
      <c r="B20788" s="407" t="s">
        <v>39933</v>
      </c>
      <c r="C20788" s="408">
        <v>0</v>
      </c>
      <c r="D20788" s="408">
        <v>0</v>
      </c>
      <c r="E20788" s="408">
        <v>0</v>
      </c>
      <c r="F20788" s="409">
        <v>45341.476400462961</v>
      </c>
      <c r="G20788" s="408">
        <v>0</v>
      </c>
    </row>
    <row r="20789" spans="1:7" ht="15" x14ac:dyDescent="0.25">
      <c r="A20789" s="407" t="s">
        <v>39934</v>
      </c>
      <c r="B20789" s="407" t="s">
        <v>39935</v>
      </c>
      <c r="C20789" s="406"/>
      <c r="D20789" s="408">
        <v>0.2</v>
      </c>
      <c r="E20789" s="408">
        <v>0.2</v>
      </c>
      <c r="F20789" s="409">
        <v>45341.476539351854</v>
      </c>
      <c r="G20789" s="408">
        <v>0</v>
      </c>
    </row>
    <row r="20790" spans="1:7" ht="15" x14ac:dyDescent="0.25">
      <c r="A20790" s="407" t="s">
        <v>32845</v>
      </c>
      <c r="B20790" s="407" t="s">
        <v>32846</v>
      </c>
      <c r="C20790" s="406"/>
      <c r="D20790" s="406"/>
      <c r="E20790" s="406"/>
      <c r="F20790" s="409">
        <v>45117.523530092592</v>
      </c>
      <c r="G20790" s="408">
        <v>0</v>
      </c>
    </row>
    <row r="20791" spans="1:7" ht="15" x14ac:dyDescent="0.2">
      <c r="A20791" s="407" t="s">
        <v>39936</v>
      </c>
      <c r="B20791" s="407" t="s">
        <v>21790</v>
      </c>
      <c r="C20791" s="408">
        <v>0.3</v>
      </c>
      <c r="D20791" s="408">
        <v>2.3029999999999999</v>
      </c>
      <c r="E20791" s="408">
        <v>2.6030000000000002</v>
      </c>
      <c r="F20791" s="409">
        <v>45348.366863425923</v>
      </c>
      <c r="G20791" s="408">
        <v>0</v>
      </c>
    </row>
    <row r="20792" spans="1:7" ht="15" x14ac:dyDescent="0.2">
      <c r="A20792" s="407" t="s">
        <v>32847</v>
      </c>
      <c r="B20792" s="407" t="s">
        <v>22115</v>
      </c>
      <c r="C20792" s="408">
        <v>1.1000000000000001</v>
      </c>
      <c r="D20792" s="408">
        <v>10.750999999999999</v>
      </c>
      <c r="E20792" s="408">
        <v>11.851000000000001</v>
      </c>
      <c r="F20792" s="409">
        <v>44530.446469907409</v>
      </c>
      <c r="G20792" s="408">
        <v>0</v>
      </c>
    </row>
    <row r="20793" spans="1:7" ht="15" x14ac:dyDescent="0.25">
      <c r="A20793" s="407" t="s">
        <v>32848</v>
      </c>
      <c r="B20793" s="407" t="s">
        <v>22134</v>
      </c>
      <c r="C20793" s="406"/>
      <c r="D20793" s="408">
        <v>5.38</v>
      </c>
      <c r="E20793" s="408">
        <v>5.38</v>
      </c>
      <c r="F20793" s="409">
        <v>44530.450462962966</v>
      </c>
      <c r="G20793" s="408">
        <v>0</v>
      </c>
    </row>
    <row r="20794" spans="1:7" ht="15" x14ac:dyDescent="0.25">
      <c r="A20794" s="407" t="s">
        <v>32849</v>
      </c>
      <c r="B20794" s="407" t="s">
        <v>32850</v>
      </c>
      <c r="C20794" s="406"/>
      <c r="D20794" s="408">
        <v>1000</v>
      </c>
      <c r="E20794" s="408">
        <v>1000</v>
      </c>
      <c r="F20794" s="409">
        <v>43537.467719907407</v>
      </c>
      <c r="G20794" s="408">
        <v>0</v>
      </c>
    </row>
    <row r="20795" spans="1:7" ht="15" x14ac:dyDescent="0.2">
      <c r="A20795" s="407" t="s">
        <v>32851</v>
      </c>
      <c r="B20795" s="407" t="s">
        <v>89</v>
      </c>
      <c r="C20795" s="408">
        <v>0</v>
      </c>
      <c r="D20795" s="408">
        <v>0</v>
      </c>
      <c r="E20795" s="408">
        <v>0</v>
      </c>
      <c r="F20795" s="409">
        <v>44876.592453703706</v>
      </c>
      <c r="G20795" s="408">
        <v>0</v>
      </c>
    </row>
    <row r="20796" spans="1:7" ht="15" x14ac:dyDescent="0.25">
      <c r="A20796" s="407" t="s">
        <v>33493</v>
      </c>
      <c r="B20796" s="407" t="s">
        <v>33494</v>
      </c>
      <c r="C20796" s="406"/>
      <c r="D20796" s="408">
        <v>100</v>
      </c>
      <c r="E20796" s="408">
        <v>100</v>
      </c>
      <c r="F20796" s="409">
        <v>46050.411168981482</v>
      </c>
      <c r="G20796" s="408">
        <v>0</v>
      </c>
    </row>
    <row r="20797" spans="1:7" ht="15" x14ac:dyDescent="0.2">
      <c r="A20797" s="407" t="s">
        <v>32852</v>
      </c>
      <c r="B20797" s="407" t="s">
        <v>32853</v>
      </c>
      <c r="C20797" s="408">
        <v>0</v>
      </c>
      <c r="D20797" s="408">
        <v>0</v>
      </c>
      <c r="E20797" s="408">
        <v>0</v>
      </c>
      <c r="F20797" s="409">
        <v>45950.594583333332</v>
      </c>
      <c r="G20797" s="408">
        <v>0</v>
      </c>
    </row>
    <row r="20798" spans="1:7" ht="15" x14ac:dyDescent="0.25">
      <c r="A20798" s="407" t="s">
        <v>32854</v>
      </c>
      <c r="B20798" s="407" t="s">
        <v>32855</v>
      </c>
      <c r="C20798" s="406"/>
      <c r="D20798" s="406"/>
      <c r="E20798" s="406"/>
      <c r="F20798" s="409">
        <v>45625.581296296295</v>
      </c>
      <c r="G20798" s="408">
        <v>0</v>
      </c>
    </row>
    <row r="20799" spans="1:7" ht="15" x14ac:dyDescent="0.25">
      <c r="A20799" s="407" t="s">
        <v>32856</v>
      </c>
      <c r="B20799" s="407" t="s">
        <v>32857</v>
      </c>
      <c r="C20799" s="406"/>
      <c r="D20799" s="406"/>
      <c r="E20799" s="406"/>
      <c r="F20799" s="409">
        <v>45636.339722222219</v>
      </c>
      <c r="G20799" s="408">
        <v>0</v>
      </c>
    </row>
    <row r="20800" spans="1:7" ht="15" x14ac:dyDescent="0.25">
      <c r="A20800" s="407" t="s">
        <v>39937</v>
      </c>
      <c r="B20800" s="407" t="s">
        <v>39938</v>
      </c>
      <c r="C20800" s="406"/>
      <c r="D20800" s="406"/>
      <c r="E20800" s="406"/>
      <c r="F20800" s="409">
        <v>45250.636840277781</v>
      </c>
      <c r="G20800" s="408">
        <v>0</v>
      </c>
    </row>
    <row r="20801" spans="1:7" ht="15" x14ac:dyDescent="0.25">
      <c r="A20801" s="407" t="s">
        <v>32858</v>
      </c>
      <c r="B20801" s="407" t="s">
        <v>32859</v>
      </c>
      <c r="C20801" s="406"/>
      <c r="D20801" s="406"/>
      <c r="E20801" s="406"/>
      <c r="F20801" s="409">
        <v>45488.498819444445</v>
      </c>
      <c r="G20801" s="408">
        <v>0</v>
      </c>
    </row>
    <row r="20802" spans="1:7" ht="15" x14ac:dyDescent="0.2">
      <c r="A20802" s="407" t="s">
        <v>32860</v>
      </c>
      <c r="B20802" s="407" t="s">
        <v>32861</v>
      </c>
      <c r="C20802" s="408">
        <v>0</v>
      </c>
      <c r="D20802" s="408">
        <v>0</v>
      </c>
      <c r="E20802" s="408">
        <v>0</v>
      </c>
      <c r="F20802" s="409">
        <v>43423.409398148149</v>
      </c>
      <c r="G20802" s="408">
        <v>59</v>
      </c>
    </row>
    <row r="20803" spans="1:7" ht="15" x14ac:dyDescent="0.25">
      <c r="A20803" s="407" t="s">
        <v>32862</v>
      </c>
      <c r="B20803" s="407" t="s">
        <v>32863</v>
      </c>
      <c r="C20803" s="406"/>
      <c r="D20803" s="406"/>
      <c r="E20803" s="406"/>
      <c r="F20803" s="409">
        <v>43423.409421296295</v>
      </c>
      <c r="G20803" s="408">
        <v>12</v>
      </c>
    </row>
    <row r="20804" spans="1:7" ht="15" x14ac:dyDescent="0.25">
      <c r="A20804" s="407" t="s">
        <v>32864</v>
      </c>
      <c r="B20804" s="407" t="s">
        <v>32865</v>
      </c>
      <c r="C20804" s="406"/>
      <c r="D20804" s="406"/>
      <c r="E20804" s="406"/>
      <c r="F20804" s="409">
        <v>43423.409444444442</v>
      </c>
      <c r="G20804" s="408">
        <v>0</v>
      </c>
    </row>
    <row r="20805" spans="1:7" ht="15" x14ac:dyDescent="0.25">
      <c r="A20805" s="407" t="s">
        <v>32866</v>
      </c>
      <c r="B20805" s="407" t="s">
        <v>32867</v>
      </c>
      <c r="C20805" s="406"/>
      <c r="D20805" s="406"/>
      <c r="E20805" s="406"/>
      <c r="F20805" s="409">
        <v>43423.409467592595</v>
      </c>
      <c r="G20805" s="408">
        <v>0</v>
      </c>
    </row>
    <row r="20806" spans="1:7" ht="15" x14ac:dyDescent="0.2">
      <c r="A20806" s="407" t="s">
        <v>32868</v>
      </c>
      <c r="B20806" s="407" t="s">
        <v>32869</v>
      </c>
      <c r="C20806" s="408">
        <v>0</v>
      </c>
      <c r="D20806" s="408">
        <v>0</v>
      </c>
      <c r="E20806" s="408">
        <v>0</v>
      </c>
      <c r="F20806" s="409">
        <v>43423.409490740742</v>
      </c>
      <c r="G20806" s="408">
        <v>2</v>
      </c>
    </row>
    <row r="20807" spans="1:7" ht="15" x14ac:dyDescent="0.25">
      <c r="A20807" s="407" t="s">
        <v>32870</v>
      </c>
      <c r="B20807" s="407" t="s">
        <v>32871</v>
      </c>
      <c r="C20807" s="406"/>
      <c r="D20807" s="406"/>
      <c r="E20807" s="406"/>
      <c r="F20807" s="409">
        <v>43423.409513888888</v>
      </c>
      <c r="G20807" s="408">
        <v>0</v>
      </c>
    </row>
    <row r="20808" spans="1:7" ht="15" x14ac:dyDescent="0.2">
      <c r="A20808" s="407" t="s">
        <v>32872</v>
      </c>
      <c r="B20808" s="407" t="s">
        <v>32873</v>
      </c>
      <c r="C20808" s="408">
        <v>0</v>
      </c>
      <c r="D20808" s="408">
        <v>0</v>
      </c>
      <c r="E20808" s="408">
        <v>0</v>
      </c>
      <c r="F20808" s="409">
        <v>43423.409560185188</v>
      </c>
      <c r="G20808" s="408">
        <v>0</v>
      </c>
    </row>
    <row r="20809" spans="1:7" ht="15" x14ac:dyDescent="0.25">
      <c r="A20809" s="407" t="s">
        <v>32874</v>
      </c>
      <c r="B20809" s="407" t="s">
        <v>32875</v>
      </c>
      <c r="C20809" s="406"/>
      <c r="D20809" s="406"/>
      <c r="E20809" s="406"/>
      <c r="F20809" s="409">
        <v>43423.409537037034</v>
      </c>
      <c r="G20809" s="408">
        <v>0</v>
      </c>
    </row>
    <row r="20810" spans="1:7" ht="15" x14ac:dyDescent="0.2">
      <c r="A20810" s="407" t="s">
        <v>32876</v>
      </c>
      <c r="B20810" s="407" t="s">
        <v>32877</v>
      </c>
      <c r="C20810" s="408">
        <v>0</v>
      </c>
      <c r="D20810" s="408">
        <v>0</v>
      </c>
      <c r="E20810" s="408">
        <v>0</v>
      </c>
      <c r="F20810" s="409">
        <v>43423.409629629627</v>
      </c>
      <c r="G20810" s="408">
        <v>246</v>
      </c>
    </row>
    <row r="20811" spans="1:7" ht="15" x14ac:dyDescent="0.25">
      <c r="A20811" s="407" t="s">
        <v>32878</v>
      </c>
      <c r="B20811" s="407" t="s">
        <v>32846</v>
      </c>
      <c r="C20811" s="406"/>
      <c r="D20811" s="406"/>
      <c r="E20811" s="406"/>
      <c r="F20811" s="409">
        <v>45117.523692129631</v>
      </c>
      <c r="G20811" s="408">
        <v>0</v>
      </c>
    </row>
    <row r="20812" spans="1:7" ht="15" x14ac:dyDescent="0.25">
      <c r="A20812" s="407" t="s">
        <v>32879</v>
      </c>
      <c r="B20812" s="407" t="s">
        <v>32880</v>
      </c>
      <c r="C20812" s="406"/>
      <c r="D20812" s="406"/>
      <c r="E20812" s="406"/>
      <c r="F20812" s="406"/>
      <c r="G20812" s="408">
        <v>0</v>
      </c>
    </row>
    <row r="20813" spans="1:7" ht="15" x14ac:dyDescent="0.2">
      <c r="A20813" s="407" t="s">
        <v>39939</v>
      </c>
      <c r="B20813" s="407" t="s">
        <v>39940</v>
      </c>
      <c r="C20813" s="408">
        <v>0</v>
      </c>
      <c r="D20813" s="408">
        <v>0</v>
      </c>
      <c r="E20813" s="408">
        <v>0</v>
      </c>
      <c r="F20813" s="409">
        <v>45341.388865740744</v>
      </c>
      <c r="G20813" s="408">
        <v>0</v>
      </c>
    </row>
    <row r="20814" spans="1:7" ht="15" x14ac:dyDescent="0.2">
      <c r="A20814" s="407" t="s">
        <v>39941</v>
      </c>
      <c r="B20814" s="407" t="s">
        <v>39942</v>
      </c>
      <c r="C20814" s="408">
        <v>0</v>
      </c>
      <c r="D20814" s="408">
        <v>2300</v>
      </c>
      <c r="E20814" s="408">
        <v>2300</v>
      </c>
      <c r="F20814" s="409">
        <v>45341.38890046296</v>
      </c>
      <c r="G20814" s="408">
        <v>0</v>
      </c>
    </row>
    <row r="20815" spans="1:7" ht="15" x14ac:dyDescent="0.2">
      <c r="A20815" s="407" t="s">
        <v>39943</v>
      </c>
      <c r="B20815" s="407" t="s">
        <v>39944</v>
      </c>
      <c r="C20815" s="408">
        <v>0</v>
      </c>
      <c r="D20815" s="408">
        <v>10260</v>
      </c>
      <c r="E20815" s="408">
        <v>10260</v>
      </c>
      <c r="F20815" s="409">
        <v>45341.38894675926</v>
      </c>
      <c r="G20815" s="408">
        <v>0</v>
      </c>
    </row>
    <row r="20816" spans="1:7" ht="15" x14ac:dyDescent="0.2">
      <c r="A20816" s="407" t="s">
        <v>39945</v>
      </c>
      <c r="B20816" s="407" t="s">
        <v>39946</v>
      </c>
      <c r="C20816" s="408">
        <v>0</v>
      </c>
      <c r="D20816" s="408">
        <v>8502.5</v>
      </c>
      <c r="E20816" s="408">
        <v>8502.5</v>
      </c>
      <c r="F20816" s="409">
        <v>45341.388993055552</v>
      </c>
      <c r="G20816" s="408">
        <v>0</v>
      </c>
    </row>
    <row r="20817" spans="1:7" ht="15" x14ac:dyDescent="0.2">
      <c r="A20817" s="407" t="s">
        <v>39947</v>
      </c>
      <c r="B20817" s="407" t="s">
        <v>39948</v>
      </c>
      <c r="C20817" s="408">
        <v>0</v>
      </c>
      <c r="D20817" s="408">
        <v>20700</v>
      </c>
      <c r="E20817" s="408">
        <v>20700</v>
      </c>
      <c r="F20817" s="409">
        <v>45341.389039351852</v>
      </c>
      <c r="G20817" s="408">
        <v>0</v>
      </c>
    </row>
    <row r="20818" spans="1:7" ht="15" x14ac:dyDescent="0.25">
      <c r="A20818" s="407" t="s">
        <v>39949</v>
      </c>
      <c r="B20818" s="407" t="s">
        <v>39950</v>
      </c>
      <c r="C20818" s="406"/>
      <c r="D20818" s="408">
        <v>2400</v>
      </c>
      <c r="E20818" s="408">
        <v>2400</v>
      </c>
      <c r="F20818" s="409">
        <v>45341.389074074075</v>
      </c>
      <c r="G20818" s="408">
        <v>0</v>
      </c>
    </row>
    <row r="20819" spans="1:7" ht="15" x14ac:dyDescent="0.25">
      <c r="A20819" s="407" t="s">
        <v>39951</v>
      </c>
      <c r="B20819" s="407" t="s">
        <v>39952</v>
      </c>
      <c r="C20819" s="406"/>
      <c r="D20819" s="408">
        <v>3750</v>
      </c>
      <c r="E20819" s="408">
        <v>3750</v>
      </c>
      <c r="F20819" s="406"/>
      <c r="G20819" s="408">
        <v>0</v>
      </c>
    </row>
    <row r="20820" spans="1:7" ht="15" x14ac:dyDescent="0.2">
      <c r="A20820" s="407" t="s">
        <v>39953</v>
      </c>
      <c r="B20820" s="407" t="s">
        <v>39954</v>
      </c>
      <c r="C20820" s="408">
        <v>0</v>
      </c>
      <c r="D20820" s="408">
        <v>1700</v>
      </c>
      <c r="E20820" s="408">
        <v>1700</v>
      </c>
      <c r="F20820" s="409">
        <v>45341.389108796298</v>
      </c>
      <c r="G20820" s="408">
        <v>1</v>
      </c>
    </row>
    <row r="20821" spans="1:7" ht="15" x14ac:dyDescent="0.2">
      <c r="A20821" s="407" t="s">
        <v>39955</v>
      </c>
      <c r="B20821" s="407" t="s">
        <v>39956</v>
      </c>
      <c r="C20821" s="408">
        <v>0</v>
      </c>
      <c r="D20821" s="408">
        <v>107.5</v>
      </c>
      <c r="E20821" s="408">
        <v>107.5</v>
      </c>
      <c r="F20821" s="409">
        <v>45341.389189814814</v>
      </c>
      <c r="G20821" s="408">
        <v>0</v>
      </c>
    </row>
    <row r="20822" spans="1:7" ht="15" x14ac:dyDescent="0.2">
      <c r="A20822" s="407" t="s">
        <v>39957</v>
      </c>
      <c r="B20822" s="407" t="s">
        <v>39958</v>
      </c>
      <c r="C20822" s="408">
        <v>0</v>
      </c>
      <c r="D20822" s="408">
        <v>215</v>
      </c>
      <c r="E20822" s="408">
        <v>215</v>
      </c>
      <c r="F20822" s="409">
        <v>45341.389247685183</v>
      </c>
      <c r="G20822" s="408">
        <v>0</v>
      </c>
    </row>
    <row r="20823" spans="1:7" ht="15" x14ac:dyDescent="0.2">
      <c r="A20823" s="407" t="s">
        <v>39959</v>
      </c>
      <c r="B20823" s="407" t="s">
        <v>39960</v>
      </c>
      <c r="C20823" s="408">
        <v>0</v>
      </c>
      <c r="D20823" s="408">
        <v>950</v>
      </c>
      <c r="E20823" s="408">
        <v>950</v>
      </c>
      <c r="F20823" s="409">
        <v>45341.389293981483</v>
      </c>
      <c r="G20823" s="408">
        <v>0</v>
      </c>
    </row>
    <row r="20824" spans="1:7" ht="15" x14ac:dyDescent="0.2">
      <c r="A20824" s="407" t="s">
        <v>39961</v>
      </c>
      <c r="B20824" s="407" t="s">
        <v>39962</v>
      </c>
      <c r="C20824" s="408">
        <v>0</v>
      </c>
      <c r="D20824" s="408">
        <v>2400</v>
      </c>
      <c r="E20824" s="408">
        <v>2400</v>
      </c>
      <c r="F20824" s="409">
        <v>45341.389340277776</v>
      </c>
      <c r="G20824" s="408">
        <v>0</v>
      </c>
    </row>
    <row r="20825" spans="1:7" ht="15" x14ac:dyDescent="0.2">
      <c r="A20825" s="407" t="s">
        <v>39963</v>
      </c>
      <c r="B20825" s="407" t="s">
        <v>39964</v>
      </c>
      <c r="C20825" s="408">
        <v>0</v>
      </c>
      <c r="D20825" s="408">
        <v>980</v>
      </c>
      <c r="E20825" s="408">
        <v>980</v>
      </c>
      <c r="F20825" s="409">
        <v>45341.389409722222</v>
      </c>
      <c r="G20825" s="408">
        <v>1</v>
      </c>
    </row>
    <row r="20826" spans="1:7" ht="15" x14ac:dyDescent="0.25">
      <c r="A20826" s="407" t="s">
        <v>39965</v>
      </c>
      <c r="B20826" s="407" t="s">
        <v>39966</v>
      </c>
      <c r="C20826" s="406"/>
      <c r="D20826" s="408">
        <v>2400</v>
      </c>
      <c r="E20826" s="408">
        <v>2400</v>
      </c>
      <c r="F20826" s="409">
        <v>45341.389537037037</v>
      </c>
      <c r="G20826" s="408">
        <v>0</v>
      </c>
    </row>
    <row r="20827" spans="1:7" ht="15" x14ac:dyDescent="0.25">
      <c r="A20827" s="407" t="s">
        <v>39967</v>
      </c>
      <c r="B20827" s="407" t="s">
        <v>39968</v>
      </c>
      <c r="C20827" s="406"/>
      <c r="D20827" s="408">
        <v>4800</v>
      </c>
      <c r="E20827" s="408">
        <v>4800</v>
      </c>
      <c r="F20827" s="409">
        <v>45341.38958333333</v>
      </c>
      <c r="G20827" s="408">
        <v>0</v>
      </c>
    </row>
    <row r="20828" spans="1:7" ht="15" x14ac:dyDescent="0.2">
      <c r="A20828" s="407" t="s">
        <v>39969</v>
      </c>
      <c r="B20828" s="407" t="s">
        <v>39970</v>
      </c>
      <c r="C20828" s="408">
        <v>0</v>
      </c>
      <c r="D20828" s="408">
        <v>6317.95</v>
      </c>
      <c r="E20828" s="408">
        <v>6317.95</v>
      </c>
      <c r="F20828" s="409">
        <v>45341.38962962963</v>
      </c>
      <c r="G20828" s="408">
        <v>0</v>
      </c>
    </row>
    <row r="20829" spans="1:7" ht="15" x14ac:dyDescent="0.2">
      <c r="A20829" s="407" t="s">
        <v>39971</v>
      </c>
      <c r="B20829" s="407" t="s">
        <v>39972</v>
      </c>
      <c r="C20829" s="408">
        <v>0</v>
      </c>
      <c r="D20829" s="408">
        <v>0</v>
      </c>
      <c r="E20829" s="408">
        <v>0</v>
      </c>
      <c r="F20829" s="409">
        <v>45341.389664351853</v>
      </c>
      <c r="G20829" s="408">
        <v>0</v>
      </c>
    </row>
    <row r="20830" spans="1:7" ht="15" x14ac:dyDescent="0.2">
      <c r="A20830" s="407" t="s">
        <v>39973</v>
      </c>
      <c r="B20830" s="407" t="s">
        <v>39974</v>
      </c>
      <c r="C20830" s="408">
        <v>0</v>
      </c>
      <c r="D20830" s="408">
        <v>1250</v>
      </c>
      <c r="E20830" s="408">
        <v>1250</v>
      </c>
      <c r="F20830" s="409">
        <v>45341.389733796299</v>
      </c>
      <c r="G20830" s="408">
        <v>0</v>
      </c>
    </row>
    <row r="20831" spans="1:7" ht="15" x14ac:dyDescent="0.25">
      <c r="A20831" s="407" t="s">
        <v>39975</v>
      </c>
      <c r="B20831" s="407" t="s">
        <v>39976</v>
      </c>
      <c r="C20831" s="406"/>
      <c r="D20831" s="408">
        <v>14000</v>
      </c>
      <c r="E20831" s="408">
        <v>14000</v>
      </c>
      <c r="F20831" s="409">
        <v>45341.389768518522</v>
      </c>
      <c r="G20831" s="408">
        <v>0</v>
      </c>
    </row>
    <row r="20832" spans="1:7" ht="15" x14ac:dyDescent="0.25">
      <c r="A20832" s="407" t="s">
        <v>39977</v>
      </c>
      <c r="B20832" s="407" t="s">
        <v>39978</v>
      </c>
      <c r="C20832" s="406"/>
      <c r="D20832" s="408">
        <v>4500</v>
      </c>
      <c r="E20832" s="408">
        <v>4500</v>
      </c>
      <c r="F20832" s="409">
        <v>45341.389814814815</v>
      </c>
      <c r="G20832" s="408">
        <v>0</v>
      </c>
    </row>
    <row r="20833" spans="1:7" ht="15" x14ac:dyDescent="0.2">
      <c r="A20833" s="407" t="s">
        <v>39979</v>
      </c>
      <c r="B20833" s="407" t="s">
        <v>39980</v>
      </c>
      <c r="C20833" s="408">
        <v>0</v>
      </c>
      <c r="D20833" s="408">
        <v>1E-4</v>
      </c>
      <c r="E20833" s="408">
        <v>1E-4</v>
      </c>
      <c r="F20833" s="409">
        <v>45341.389872685184</v>
      </c>
      <c r="G20833" s="408">
        <v>1</v>
      </c>
    </row>
    <row r="20834" spans="1:7" ht="15" x14ac:dyDescent="0.2">
      <c r="A20834" s="407" t="s">
        <v>39981</v>
      </c>
      <c r="B20834" s="407" t="s">
        <v>39982</v>
      </c>
      <c r="C20834" s="408">
        <v>0</v>
      </c>
      <c r="D20834" s="408">
        <v>14500</v>
      </c>
      <c r="E20834" s="408">
        <v>14500</v>
      </c>
      <c r="F20834" s="409">
        <v>45341.389918981484</v>
      </c>
      <c r="G20834" s="408">
        <v>1</v>
      </c>
    </row>
    <row r="20835" spans="1:7" ht="15" x14ac:dyDescent="0.2">
      <c r="A20835" s="407" t="s">
        <v>39983</v>
      </c>
      <c r="B20835" s="407" t="s">
        <v>39984</v>
      </c>
      <c r="C20835" s="408">
        <v>0</v>
      </c>
      <c r="D20835" s="408">
        <v>5200</v>
      </c>
      <c r="E20835" s="408">
        <v>5200</v>
      </c>
      <c r="F20835" s="409">
        <v>45341.389953703707</v>
      </c>
      <c r="G20835" s="408">
        <v>1</v>
      </c>
    </row>
    <row r="20836" spans="1:7" ht="15" x14ac:dyDescent="0.25">
      <c r="A20836" s="407" t="s">
        <v>39985</v>
      </c>
      <c r="B20836" s="407" t="s">
        <v>39986</v>
      </c>
      <c r="C20836" s="406"/>
      <c r="D20836" s="408">
        <v>6400</v>
      </c>
      <c r="E20836" s="408">
        <v>6400</v>
      </c>
      <c r="F20836" s="409">
        <v>45341.39</v>
      </c>
      <c r="G20836" s="408">
        <v>0</v>
      </c>
    </row>
    <row r="20837" spans="1:7" ht="15" x14ac:dyDescent="0.25">
      <c r="A20837" s="407" t="s">
        <v>39987</v>
      </c>
      <c r="B20837" s="407" t="s">
        <v>39988</v>
      </c>
      <c r="C20837" s="406"/>
      <c r="D20837" s="408">
        <v>3800</v>
      </c>
      <c r="E20837" s="408">
        <v>3800</v>
      </c>
      <c r="F20837" s="409">
        <v>45341.390057870369</v>
      </c>
      <c r="G20837" s="408">
        <v>0</v>
      </c>
    </row>
    <row r="20838" spans="1:7" ht="15" x14ac:dyDescent="0.2">
      <c r="A20838" s="407" t="s">
        <v>39989</v>
      </c>
      <c r="B20838" s="407" t="s">
        <v>39990</v>
      </c>
      <c r="C20838" s="408">
        <v>0</v>
      </c>
      <c r="D20838" s="408">
        <v>0</v>
      </c>
      <c r="E20838" s="408">
        <v>0</v>
      </c>
      <c r="F20838" s="409">
        <v>45341.390092592592</v>
      </c>
      <c r="G20838" s="408">
        <v>0</v>
      </c>
    </row>
    <row r="20839" spans="1:7" ht="15" x14ac:dyDescent="0.2">
      <c r="A20839" s="407" t="s">
        <v>39991</v>
      </c>
      <c r="B20839" s="407" t="s">
        <v>39992</v>
      </c>
      <c r="C20839" s="408">
        <v>0</v>
      </c>
      <c r="D20839" s="408">
        <v>19800</v>
      </c>
      <c r="E20839" s="408">
        <v>19800</v>
      </c>
      <c r="F20839" s="409">
        <v>45341.390127314815</v>
      </c>
      <c r="G20839" s="408">
        <v>1</v>
      </c>
    </row>
    <row r="20840" spans="1:7" ht="15" x14ac:dyDescent="0.2">
      <c r="A20840" s="407" t="s">
        <v>39993</v>
      </c>
      <c r="B20840" s="407" t="s">
        <v>39994</v>
      </c>
      <c r="C20840" s="408">
        <v>0</v>
      </c>
      <c r="D20840" s="408">
        <v>7950</v>
      </c>
      <c r="E20840" s="408">
        <v>7950</v>
      </c>
      <c r="F20840" s="409">
        <v>45341.390162037038</v>
      </c>
      <c r="G20840" s="408">
        <v>0</v>
      </c>
    </row>
    <row r="20841" spans="1:7" ht="15" x14ac:dyDescent="0.2">
      <c r="A20841" s="407" t="s">
        <v>39995</v>
      </c>
      <c r="B20841" s="407" t="s">
        <v>39996</v>
      </c>
      <c r="C20841" s="408">
        <v>0</v>
      </c>
      <c r="D20841" s="408">
        <v>2500</v>
      </c>
      <c r="E20841" s="408">
        <v>2500</v>
      </c>
      <c r="F20841" s="409">
        <v>45341.390219907407</v>
      </c>
      <c r="G20841" s="408">
        <v>1</v>
      </c>
    </row>
    <row r="20842" spans="1:7" ht="15" x14ac:dyDescent="0.2">
      <c r="A20842" s="407" t="s">
        <v>39997</v>
      </c>
      <c r="B20842" s="407" t="s">
        <v>39998</v>
      </c>
      <c r="C20842" s="408">
        <v>0</v>
      </c>
      <c r="D20842" s="408">
        <v>0</v>
      </c>
      <c r="E20842" s="408">
        <v>0</v>
      </c>
      <c r="F20842" s="409">
        <v>45341.39025462963</v>
      </c>
      <c r="G20842" s="408">
        <v>0</v>
      </c>
    </row>
    <row r="20843" spans="1:7" ht="15" x14ac:dyDescent="0.2">
      <c r="A20843" s="407" t="s">
        <v>39999</v>
      </c>
      <c r="B20843" s="407" t="s">
        <v>40000</v>
      </c>
      <c r="C20843" s="408">
        <v>0</v>
      </c>
      <c r="D20843" s="408">
        <v>0</v>
      </c>
      <c r="E20843" s="408">
        <v>0</v>
      </c>
      <c r="F20843" s="409">
        <v>45341.390300925923</v>
      </c>
      <c r="G20843" s="408">
        <v>0</v>
      </c>
    </row>
    <row r="20844" spans="1:7" ht="15" x14ac:dyDescent="0.25">
      <c r="A20844" s="407" t="s">
        <v>40001</v>
      </c>
      <c r="B20844" s="407" t="s">
        <v>40002</v>
      </c>
      <c r="C20844" s="406"/>
      <c r="D20844" s="408">
        <v>2800</v>
      </c>
      <c r="E20844" s="408">
        <v>2800</v>
      </c>
      <c r="F20844" s="409">
        <v>45341.390347222223</v>
      </c>
      <c r="G20844" s="408">
        <v>0</v>
      </c>
    </row>
    <row r="20845" spans="1:7" ht="15" x14ac:dyDescent="0.2">
      <c r="A20845" s="407" t="s">
        <v>40003</v>
      </c>
      <c r="B20845" s="407" t="s">
        <v>40004</v>
      </c>
      <c r="C20845" s="408">
        <v>0</v>
      </c>
      <c r="D20845" s="408">
        <v>10000</v>
      </c>
      <c r="E20845" s="408">
        <v>10000</v>
      </c>
      <c r="F20845" s="409">
        <v>45341.390405092592</v>
      </c>
      <c r="G20845" s="408">
        <v>1</v>
      </c>
    </row>
    <row r="20846" spans="1:7" ht="15" x14ac:dyDescent="0.2">
      <c r="A20846" s="407" t="s">
        <v>40005</v>
      </c>
      <c r="B20846" s="407" t="s">
        <v>40006</v>
      </c>
      <c r="C20846" s="408">
        <v>0</v>
      </c>
      <c r="D20846" s="408">
        <v>10000</v>
      </c>
      <c r="E20846" s="408">
        <v>10000</v>
      </c>
      <c r="F20846" s="409">
        <v>43474.751886574071</v>
      </c>
      <c r="G20846" s="408">
        <v>0</v>
      </c>
    </row>
    <row r="20847" spans="1:7" ht="15" x14ac:dyDescent="0.2">
      <c r="A20847" s="407" t="s">
        <v>40007</v>
      </c>
      <c r="B20847" s="407" t="s">
        <v>40008</v>
      </c>
      <c r="C20847" s="408">
        <v>0</v>
      </c>
      <c r="D20847" s="408">
        <v>5200</v>
      </c>
      <c r="E20847" s="408">
        <v>5200</v>
      </c>
      <c r="F20847" s="409">
        <v>45341.390439814815</v>
      </c>
      <c r="G20847" s="408">
        <v>1</v>
      </c>
    </row>
    <row r="20848" spans="1:7" ht="15" x14ac:dyDescent="0.2">
      <c r="A20848" s="407" t="s">
        <v>40009</v>
      </c>
      <c r="B20848" s="407" t="s">
        <v>40010</v>
      </c>
      <c r="C20848" s="408">
        <v>0</v>
      </c>
      <c r="D20848" s="408">
        <v>19500</v>
      </c>
      <c r="E20848" s="408">
        <v>19500</v>
      </c>
      <c r="F20848" s="409">
        <v>45341.390497685185</v>
      </c>
      <c r="G20848" s="408">
        <v>1</v>
      </c>
    </row>
    <row r="20849" spans="1:7" ht="15" x14ac:dyDescent="0.2">
      <c r="A20849" s="407" t="s">
        <v>40011</v>
      </c>
      <c r="B20849" s="407" t="s">
        <v>40012</v>
      </c>
      <c r="C20849" s="408">
        <v>0</v>
      </c>
      <c r="D20849" s="408">
        <v>10000</v>
      </c>
      <c r="E20849" s="408">
        <v>10000</v>
      </c>
      <c r="F20849" s="409">
        <v>45341.390543981484</v>
      </c>
      <c r="G20849" s="408">
        <v>1</v>
      </c>
    </row>
    <row r="20850" spans="1:7" ht="15" x14ac:dyDescent="0.2">
      <c r="A20850" s="407" t="s">
        <v>40013</v>
      </c>
      <c r="B20850" s="407" t="s">
        <v>40014</v>
      </c>
      <c r="C20850" s="408">
        <v>0</v>
      </c>
      <c r="D20850" s="408">
        <v>3100</v>
      </c>
      <c r="E20850" s="408">
        <v>3100</v>
      </c>
      <c r="F20850" s="409">
        <v>45341.3905787037</v>
      </c>
      <c r="G20850" s="408">
        <v>1</v>
      </c>
    </row>
    <row r="20851" spans="1:7" ht="15" x14ac:dyDescent="0.2">
      <c r="A20851" s="407" t="s">
        <v>40015</v>
      </c>
      <c r="B20851" s="407" t="s">
        <v>40016</v>
      </c>
      <c r="C20851" s="408">
        <v>0</v>
      </c>
      <c r="D20851" s="408">
        <v>10800</v>
      </c>
      <c r="E20851" s="408">
        <v>10800</v>
      </c>
      <c r="F20851" s="409">
        <v>45341.390625</v>
      </c>
      <c r="G20851" s="408">
        <v>1</v>
      </c>
    </row>
    <row r="20852" spans="1:7" ht="15" x14ac:dyDescent="0.2">
      <c r="A20852" s="407" t="s">
        <v>40017</v>
      </c>
      <c r="B20852" s="407" t="s">
        <v>40018</v>
      </c>
      <c r="C20852" s="408">
        <v>0</v>
      </c>
      <c r="D20852" s="408">
        <v>16200</v>
      </c>
      <c r="E20852" s="408">
        <v>16200</v>
      </c>
      <c r="F20852" s="409">
        <v>45341.390659722223</v>
      </c>
      <c r="G20852" s="408">
        <v>1</v>
      </c>
    </row>
    <row r="20853" spans="1:7" ht="15" x14ac:dyDescent="0.2">
      <c r="A20853" s="407" t="s">
        <v>40019</v>
      </c>
      <c r="B20853" s="407" t="s">
        <v>40020</v>
      </c>
      <c r="C20853" s="408">
        <v>0</v>
      </c>
      <c r="D20853" s="408">
        <v>3800</v>
      </c>
      <c r="E20853" s="408">
        <v>3800</v>
      </c>
      <c r="F20853" s="409">
        <v>45341.390717592592</v>
      </c>
      <c r="G20853" s="408">
        <v>0</v>
      </c>
    </row>
    <row r="20854" spans="1:7" ht="15" x14ac:dyDescent="0.25">
      <c r="A20854" s="407" t="s">
        <v>40021</v>
      </c>
      <c r="B20854" s="407" t="s">
        <v>40022</v>
      </c>
      <c r="C20854" s="406"/>
      <c r="D20854" s="408">
        <v>4200</v>
      </c>
      <c r="E20854" s="408">
        <v>4200</v>
      </c>
      <c r="F20854" s="409">
        <v>45341.390752314815</v>
      </c>
      <c r="G20854" s="408">
        <v>0</v>
      </c>
    </row>
    <row r="20855" spans="1:7" ht="15" x14ac:dyDescent="0.25">
      <c r="A20855" s="407" t="s">
        <v>40023</v>
      </c>
      <c r="B20855" s="407" t="s">
        <v>40024</v>
      </c>
      <c r="C20855" s="406"/>
      <c r="D20855" s="408">
        <v>2436</v>
      </c>
      <c r="E20855" s="408">
        <v>2436</v>
      </c>
      <c r="F20855" s="409">
        <v>45341.390798611108</v>
      </c>
      <c r="G20855" s="408">
        <v>0</v>
      </c>
    </row>
    <row r="20856" spans="1:7" ht="15" x14ac:dyDescent="0.25">
      <c r="A20856" s="407" t="s">
        <v>40025</v>
      </c>
      <c r="B20856" s="407" t="s">
        <v>40026</v>
      </c>
      <c r="C20856" s="406"/>
      <c r="D20856" s="408">
        <v>2184</v>
      </c>
      <c r="E20856" s="408">
        <v>2184</v>
      </c>
      <c r="F20856" s="409">
        <v>45341.390833333331</v>
      </c>
      <c r="G20856" s="408">
        <v>0</v>
      </c>
    </row>
    <row r="20857" spans="1:7" ht="15" x14ac:dyDescent="0.2">
      <c r="A20857" s="407" t="s">
        <v>40027</v>
      </c>
      <c r="B20857" s="407" t="s">
        <v>40028</v>
      </c>
      <c r="C20857" s="408">
        <v>0</v>
      </c>
      <c r="D20857" s="408">
        <v>5376</v>
      </c>
      <c r="E20857" s="408">
        <v>5376</v>
      </c>
      <c r="F20857" s="409">
        <v>45341.390902777777</v>
      </c>
      <c r="G20857" s="408">
        <v>1</v>
      </c>
    </row>
    <row r="20858" spans="1:7" ht="15" x14ac:dyDescent="0.25">
      <c r="A20858" s="407" t="s">
        <v>40029</v>
      </c>
      <c r="B20858" s="407" t="s">
        <v>40030</v>
      </c>
      <c r="C20858" s="406"/>
      <c r="D20858" s="408">
        <v>4500</v>
      </c>
      <c r="E20858" s="408">
        <v>4500</v>
      </c>
      <c r="F20858" s="406"/>
      <c r="G20858" s="408">
        <v>0</v>
      </c>
    </row>
    <row r="20859" spans="1:7" ht="15" x14ac:dyDescent="0.2">
      <c r="A20859" s="407" t="s">
        <v>40031</v>
      </c>
      <c r="B20859" s="407" t="s">
        <v>40032</v>
      </c>
      <c r="C20859" s="408">
        <v>0</v>
      </c>
      <c r="D20859" s="408">
        <v>750</v>
      </c>
      <c r="E20859" s="408">
        <v>750</v>
      </c>
      <c r="F20859" s="409">
        <v>45341.390949074077</v>
      </c>
      <c r="G20859" s="408">
        <v>1</v>
      </c>
    </row>
    <row r="20860" spans="1:7" ht="15" x14ac:dyDescent="0.2">
      <c r="A20860" s="407" t="s">
        <v>40033</v>
      </c>
      <c r="B20860" s="407" t="s">
        <v>40034</v>
      </c>
      <c r="C20860" s="408">
        <v>0</v>
      </c>
      <c r="D20860" s="408">
        <v>4500</v>
      </c>
      <c r="E20860" s="408">
        <v>4500</v>
      </c>
      <c r="F20860" s="409">
        <v>45341.39099537037</v>
      </c>
      <c r="G20860" s="408">
        <v>1</v>
      </c>
    </row>
    <row r="20861" spans="1:7" ht="15" x14ac:dyDescent="0.25">
      <c r="A20861" s="407" t="s">
        <v>40035</v>
      </c>
      <c r="B20861" s="407" t="s">
        <v>40036</v>
      </c>
      <c r="C20861" s="406"/>
      <c r="D20861" s="408">
        <v>7300</v>
      </c>
      <c r="E20861" s="408">
        <v>7300</v>
      </c>
      <c r="F20861" s="409">
        <v>45341.391041666669</v>
      </c>
      <c r="G20861" s="408">
        <v>0</v>
      </c>
    </row>
    <row r="20862" spans="1:7" ht="15" x14ac:dyDescent="0.2">
      <c r="A20862" s="407" t="s">
        <v>40037</v>
      </c>
      <c r="B20862" s="407" t="s">
        <v>40038</v>
      </c>
      <c r="C20862" s="408">
        <v>0</v>
      </c>
      <c r="D20862" s="408">
        <v>6700</v>
      </c>
      <c r="E20862" s="408">
        <v>6700</v>
      </c>
      <c r="F20862" s="409">
        <v>45341.391076388885</v>
      </c>
      <c r="G20862" s="408">
        <v>1</v>
      </c>
    </row>
    <row r="20863" spans="1:7" ht="15" x14ac:dyDescent="0.25">
      <c r="A20863" s="407" t="s">
        <v>40039</v>
      </c>
      <c r="B20863" s="407" t="s">
        <v>40038</v>
      </c>
      <c r="C20863" s="406"/>
      <c r="D20863" s="408">
        <v>6700</v>
      </c>
      <c r="E20863" s="408">
        <v>6700</v>
      </c>
      <c r="F20863" s="406"/>
      <c r="G20863" s="408">
        <v>0</v>
      </c>
    </row>
    <row r="20864" spans="1:7" ht="15" x14ac:dyDescent="0.2">
      <c r="A20864" s="407" t="s">
        <v>40040</v>
      </c>
      <c r="B20864" s="407" t="s">
        <v>40041</v>
      </c>
      <c r="C20864" s="408">
        <v>0</v>
      </c>
      <c r="D20864" s="408">
        <v>3400</v>
      </c>
      <c r="E20864" s="408">
        <v>3400</v>
      </c>
      <c r="F20864" s="409">
        <v>45341.391111111108</v>
      </c>
      <c r="G20864" s="408">
        <v>0</v>
      </c>
    </row>
    <row r="20865" spans="1:7" ht="15" x14ac:dyDescent="0.25">
      <c r="A20865" s="407" t="s">
        <v>40042</v>
      </c>
      <c r="B20865" s="407" t="s">
        <v>40043</v>
      </c>
      <c r="C20865" s="406"/>
      <c r="D20865" s="408">
        <v>3950</v>
      </c>
      <c r="E20865" s="408">
        <v>3950</v>
      </c>
      <c r="F20865" s="409">
        <v>45341.391192129631</v>
      </c>
      <c r="G20865" s="408">
        <v>0</v>
      </c>
    </row>
    <row r="20866" spans="1:7" ht="15" x14ac:dyDescent="0.2">
      <c r="A20866" s="407" t="s">
        <v>40044</v>
      </c>
      <c r="B20866" s="407" t="s">
        <v>40045</v>
      </c>
      <c r="C20866" s="408">
        <v>0</v>
      </c>
      <c r="D20866" s="408">
        <v>6000</v>
      </c>
      <c r="E20866" s="408">
        <v>6000</v>
      </c>
      <c r="F20866" s="409">
        <v>45341.391226851854</v>
      </c>
      <c r="G20866" s="408">
        <v>1</v>
      </c>
    </row>
    <row r="20867" spans="1:7" ht="15" x14ac:dyDescent="0.2">
      <c r="A20867" s="407" t="s">
        <v>40046</v>
      </c>
      <c r="B20867" s="407" t="s">
        <v>40047</v>
      </c>
      <c r="C20867" s="408">
        <v>0</v>
      </c>
      <c r="D20867" s="408">
        <v>22260</v>
      </c>
      <c r="E20867" s="408">
        <v>22260</v>
      </c>
      <c r="F20867" s="409">
        <v>45341.391261574077</v>
      </c>
      <c r="G20867" s="408">
        <v>1</v>
      </c>
    </row>
    <row r="20868" spans="1:7" ht="15" x14ac:dyDescent="0.2">
      <c r="A20868" s="407" t="s">
        <v>40048</v>
      </c>
      <c r="B20868" s="407" t="s">
        <v>26014</v>
      </c>
      <c r="C20868" s="408">
        <v>0</v>
      </c>
      <c r="D20868" s="408">
        <v>16296</v>
      </c>
      <c r="E20868" s="408">
        <v>16296</v>
      </c>
      <c r="F20868" s="409">
        <v>45341.391296296293</v>
      </c>
      <c r="G20868" s="408">
        <v>1</v>
      </c>
    </row>
    <row r="20869" spans="1:7" ht="15" x14ac:dyDescent="0.2">
      <c r="A20869" s="407" t="s">
        <v>40049</v>
      </c>
      <c r="B20869" s="407" t="s">
        <v>40050</v>
      </c>
      <c r="C20869" s="408">
        <v>0</v>
      </c>
      <c r="D20869" s="408">
        <v>2436</v>
      </c>
      <c r="E20869" s="408">
        <v>2436</v>
      </c>
      <c r="F20869" s="409">
        <v>45341.391319444447</v>
      </c>
      <c r="G20869" s="408">
        <v>1</v>
      </c>
    </row>
    <row r="20870" spans="1:7" ht="15" x14ac:dyDescent="0.2">
      <c r="A20870" s="407" t="s">
        <v>40051</v>
      </c>
      <c r="B20870" s="407" t="s">
        <v>40052</v>
      </c>
      <c r="C20870" s="408">
        <v>0</v>
      </c>
      <c r="D20870" s="408">
        <v>2436</v>
      </c>
      <c r="E20870" s="408">
        <v>2436</v>
      </c>
      <c r="F20870" s="409">
        <v>45341.39135416667</v>
      </c>
      <c r="G20870" s="408">
        <v>1</v>
      </c>
    </row>
    <row r="20871" spans="1:7" ht="15" x14ac:dyDescent="0.2">
      <c r="A20871" s="407" t="s">
        <v>40053</v>
      </c>
      <c r="B20871" s="407" t="s">
        <v>40054</v>
      </c>
      <c r="C20871" s="408">
        <v>0</v>
      </c>
      <c r="D20871" s="408">
        <v>8232</v>
      </c>
      <c r="E20871" s="408">
        <v>8232</v>
      </c>
      <c r="F20871" s="409">
        <v>45341.391435185185</v>
      </c>
      <c r="G20871" s="408">
        <v>1</v>
      </c>
    </row>
    <row r="20872" spans="1:7" ht="15" x14ac:dyDescent="0.2">
      <c r="A20872" s="407" t="s">
        <v>40055</v>
      </c>
      <c r="B20872" s="407" t="s">
        <v>40056</v>
      </c>
      <c r="C20872" s="408">
        <v>0</v>
      </c>
      <c r="D20872" s="408">
        <v>2600</v>
      </c>
      <c r="E20872" s="408">
        <v>2600</v>
      </c>
      <c r="F20872" s="409">
        <v>45341.391469907408</v>
      </c>
      <c r="G20872" s="408">
        <v>0</v>
      </c>
    </row>
    <row r="20873" spans="1:7" ht="15" x14ac:dyDescent="0.2">
      <c r="A20873" s="407" t="s">
        <v>40057</v>
      </c>
      <c r="B20873" s="407" t="s">
        <v>40058</v>
      </c>
      <c r="C20873" s="408">
        <v>0</v>
      </c>
      <c r="D20873" s="408">
        <v>2450</v>
      </c>
      <c r="E20873" s="408">
        <v>2450</v>
      </c>
      <c r="F20873" s="409">
        <v>45341.391504629632</v>
      </c>
      <c r="G20873" s="408">
        <v>0</v>
      </c>
    </row>
    <row r="20874" spans="1:7" ht="15" x14ac:dyDescent="0.2">
      <c r="A20874" s="407" t="s">
        <v>40059</v>
      </c>
      <c r="B20874" s="407" t="s">
        <v>40060</v>
      </c>
      <c r="C20874" s="408">
        <v>0</v>
      </c>
      <c r="D20874" s="408">
        <v>1000</v>
      </c>
      <c r="E20874" s="408">
        <v>1000</v>
      </c>
      <c r="F20874" s="409">
        <v>45341.391562500001</v>
      </c>
      <c r="G20874" s="408">
        <v>0</v>
      </c>
    </row>
    <row r="20875" spans="1:7" ht="15" x14ac:dyDescent="0.2">
      <c r="A20875" s="407" t="s">
        <v>40061</v>
      </c>
      <c r="B20875" s="407" t="s">
        <v>40062</v>
      </c>
      <c r="C20875" s="408">
        <v>0</v>
      </c>
      <c r="D20875" s="408">
        <v>2150</v>
      </c>
      <c r="E20875" s="408">
        <v>2150</v>
      </c>
      <c r="F20875" s="409">
        <v>45341.391597222224</v>
      </c>
      <c r="G20875" s="408">
        <v>0</v>
      </c>
    </row>
    <row r="20876" spans="1:7" ht="15" x14ac:dyDescent="0.2">
      <c r="A20876" s="407" t="s">
        <v>40063</v>
      </c>
      <c r="B20876" s="407" t="s">
        <v>40064</v>
      </c>
      <c r="C20876" s="408">
        <v>0</v>
      </c>
      <c r="D20876" s="408">
        <v>2100</v>
      </c>
      <c r="E20876" s="408">
        <v>2100</v>
      </c>
      <c r="F20876" s="409">
        <v>45341.39167824074</v>
      </c>
      <c r="G20876" s="408">
        <v>1</v>
      </c>
    </row>
    <row r="20877" spans="1:7" ht="15" x14ac:dyDescent="0.2">
      <c r="A20877" s="407" t="s">
        <v>40065</v>
      </c>
      <c r="B20877" s="407" t="s">
        <v>40066</v>
      </c>
      <c r="C20877" s="408">
        <v>0</v>
      </c>
      <c r="D20877" s="408">
        <v>3750</v>
      </c>
      <c r="E20877" s="408">
        <v>3750</v>
      </c>
      <c r="F20877" s="409">
        <v>45341.391736111109</v>
      </c>
      <c r="G20877" s="408">
        <v>0</v>
      </c>
    </row>
    <row r="20878" spans="1:7" ht="15" x14ac:dyDescent="0.2">
      <c r="A20878" s="407" t="s">
        <v>40067</v>
      </c>
      <c r="B20878" s="407" t="s">
        <v>40068</v>
      </c>
      <c r="C20878" s="408">
        <v>0</v>
      </c>
      <c r="D20878" s="408">
        <v>15000</v>
      </c>
      <c r="E20878" s="408">
        <v>15000</v>
      </c>
      <c r="F20878" s="409">
        <v>45341.391793981478</v>
      </c>
      <c r="G20878" s="408">
        <v>1</v>
      </c>
    </row>
    <row r="20879" spans="1:7" ht="15" x14ac:dyDescent="0.2">
      <c r="A20879" s="407" t="s">
        <v>40069</v>
      </c>
      <c r="B20879" s="407" t="s">
        <v>40070</v>
      </c>
      <c r="C20879" s="408">
        <v>0</v>
      </c>
      <c r="D20879" s="408">
        <v>2500</v>
      </c>
      <c r="E20879" s="408">
        <v>2500</v>
      </c>
      <c r="F20879" s="409">
        <v>45341.391840277778</v>
      </c>
      <c r="G20879" s="408">
        <v>1</v>
      </c>
    </row>
    <row r="20880" spans="1:7" ht="15" x14ac:dyDescent="0.2">
      <c r="A20880" s="407" t="s">
        <v>40071</v>
      </c>
      <c r="B20880" s="407" t="s">
        <v>40072</v>
      </c>
      <c r="C20880" s="408">
        <v>0</v>
      </c>
      <c r="D20880" s="408">
        <v>2500</v>
      </c>
      <c r="E20880" s="408">
        <v>2500</v>
      </c>
      <c r="F20880" s="409">
        <v>45341.391875000001</v>
      </c>
      <c r="G20880" s="408">
        <v>0</v>
      </c>
    </row>
    <row r="20881" spans="1:7" ht="15" x14ac:dyDescent="0.2">
      <c r="A20881" s="407" t="s">
        <v>40073</v>
      </c>
      <c r="B20881" s="407" t="s">
        <v>39942</v>
      </c>
      <c r="C20881" s="408">
        <v>0</v>
      </c>
      <c r="D20881" s="408">
        <v>2300</v>
      </c>
      <c r="E20881" s="408">
        <v>2300</v>
      </c>
      <c r="F20881" s="409">
        <v>45341.391921296294</v>
      </c>
      <c r="G20881" s="408">
        <v>0</v>
      </c>
    </row>
    <row r="20882" spans="1:7" ht="15" x14ac:dyDescent="0.2">
      <c r="A20882" s="407" t="s">
        <v>40074</v>
      </c>
      <c r="B20882" s="407" t="s">
        <v>40075</v>
      </c>
      <c r="C20882" s="408">
        <v>0</v>
      </c>
      <c r="D20882" s="408">
        <v>6400</v>
      </c>
      <c r="E20882" s="408">
        <v>6400</v>
      </c>
      <c r="F20882" s="409">
        <v>45341.391967592594</v>
      </c>
      <c r="G20882" s="408">
        <v>1</v>
      </c>
    </row>
    <row r="20883" spans="1:7" ht="15" x14ac:dyDescent="0.2">
      <c r="A20883" s="407" t="s">
        <v>40076</v>
      </c>
      <c r="B20883" s="407" t="s">
        <v>40077</v>
      </c>
      <c r="C20883" s="408">
        <v>0</v>
      </c>
      <c r="D20883" s="408">
        <v>0</v>
      </c>
      <c r="E20883" s="408">
        <v>0</v>
      </c>
      <c r="F20883" s="409">
        <v>44251.646354166667</v>
      </c>
      <c r="G20883" s="408">
        <v>0</v>
      </c>
    </row>
    <row r="20884" spans="1:7" ht="15" x14ac:dyDescent="0.2">
      <c r="A20884" s="407" t="s">
        <v>40078</v>
      </c>
      <c r="B20884" s="407" t="s">
        <v>40030</v>
      </c>
      <c r="C20884" s="408">
        <v>0</v>
      </c>
      <c r="D20884" s="408">
        <v>4500</v>
      </c>
      <c r="E20884" s="408">
        <v>4500</v>
      </c>
      <c r="F20884" s="409">
        <v>45341.392002314817</v>
      </c>
      <c r="G20884" s="408">
        <v>1</v>
      </c>
    </row>
    <row r="20885" spans="1:7" ht="15" x14ac:dyDescent="0.2">
      <c r="A20885" s="407" t="s">
        <v>40079</v>
      </c>
      <c r="B20885" s="407" t="s">
        <v>40080</v>
      </c>
      <c r="C20885" s="408">
        <v>0</v>
      </c>
      <c r="D20885" s="408">
        <v>5200</v>
      </c>
      <c r="E20885" s="408">
        <v>5200</v>
      </c>
      <c r="F20885" s="409">
        <v>45341.392071759263</v>
      </c>
      <c r="G20885" s="408">
        <v>0</v>
      </c>
    </row>
    <row r="20886" spans="1:7" ht="15" x14ac:dyDescent="0.2">
      <c r="A20886" s="407" t="s">
        <v>40081</v>
      </c>
      <c r="B20886" s="407" t="s">
        <v>40082</v>
      </c>
      <c r="C20886" s="408">
        <v>0</v>
      </c>
      <c r="D20886" s="408">
        <v>40000</v>
      </c>
      <c r="E20886" s="408">
        <v>40000</v>
      </c>
      <c r="F20886" s="409">
        <v>45341.392106481479</v>
      </c>
      <c r="G20886" s="408">
        <v>1</v>
      </c>
    </row>
    <row r="20887" spans="1:7" ht="15" x14ac:dyDescent="0.2">
      <c r="A20887" s="407" t="s">
        <v>40083</v>
      </c>
      <c r="B20887" s="407" t="s">
        <v>40084</v>
      </c>
      <c r="C20887" s="408">
        <v>0</v>
      </c>
      <c r="D20887" s="408">
        <v>4600</v>
      </c>
      <c r="E20887" s="408">
        <v>4600</v>
      </c>
      <c r="F20887" s="409">
        <v>45341.392152777778</v>
      </c>
      <c r="G20887" s="408">
        <v>1</v>
      </c>
    </row>
    <row r="20888" spans="1:7" ht="15" x14ac:dyDescent="0.2">
      <c r="A20888" s="407" t="s">
        <v>40085</v>
      </c>
      <c r="B20888" s="407" t="s">
        <v>40086</v>
      </c>
      <c r="C20888" s="408">
        <v>0</v>
      </c>
      <c r="D20888" s="408">
        <v>0</v>
      </c>
      <c r="E20888" s="408">
        <v>0</v>
      </c>
      <c r="F20888" s="409">
        <v>45341.392291666663</v>
      </c>
      <c r="G20888" s="408">
        <v>0</v>
      </c>
    </row>
    <row r="20889" spans="1:7" ht="15" x14ac:dyDescent="0.2">
      <c r="A20889" s="407" t="s">
        <v>32881</v>
      </c>
      <c r="B20889" s="407" t="s">
        <v>8577</v>
      </c>
      <c r="C20889" s="408">
        <v>0</v>
      </c>
      <c r="D20889" s="408">
        <v>15</v>
      </c>
      <c r="E20889" s="408">
        <v>15</v>
      </c>
      <c r="F20889" s="409">
        <v>43423.40966435185</v>
      </c>
      <c r="G20889" s="408">
        <v>0</v>
      </c>
    </row>
    <row r="20890" spans="1:7" ht="15" x14ac:dyDescent="0.2">
      <c r="A20890" s="407" t="s">
        <v>32882</v>
      </c>
      <c r="B20890" s="407" t="s">
        <v>32883</v>
      </c>
      <c r="C20890" s="408">
        <v>30</v>
      </c>
      <c r="D20890" s="408">
        <v>15</v>
      </c>
      <c r="E20890" s="408">
        <v>45</v>
      </c>
      <c r="F20890" s="409">
        <v>43423.508287037039</v>
      </c>
      <c r="G20890" s="408">
        <v>0</v>
      </c>
    </row>
  </sheetData>
  <sortState xmlns:xlrd2="http://schemas.microsoft.com/office/spreadsheetml/2017/richdata2" ref="A2:C77">
    <sortCondition ref="A2:A77"/>
  </sortState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9699-5132-4D59-9625-823FA556EFAB}">
  <dimension ref="A2:C22"/>
  <sheetViews>
    <sheetView workbookViewId="0">
      <selection activeCell="D18" sqref="D18"/>
    </sheetView>
  </sheetViews>
  <sheetFormatPr baseColWidth="10" defaultRowHeight="12.75" x14ac:dyDescent="0.2"/>
  <cols>
    <col min="1" max="2" width="20.28515625" customWidth="1"/>
    <col min="3" max="3" width="22.85546875" bestFit="1" customWidth="1"/>
  </cols>
  <sheetData>
    <row r="2" spans="1:3" x14ac:dyDescent="0.2">
      <c r="A2" t="s">
        <v>268</v>
      </c>
      <c r="B2" t="s">
        <v>269</v>
      </c>
      <c r="C2" t="s">
        <v>270</v>
      </c>
    </row>
    <row r="3" spans="1:3" x14ac:dyDescent="0.2">
      <c r="A3" s="170">
        <v>45245</v>
      </c>
      <c r="B3" t="s">
        <v>271</v>
      </c>
      <c r="C3" t="s">
        <v>272</v>
      </c>
    </row>
    <row r="4" spans="1:3" x14ac:dyDescent="0.2">
      <c r="A4" s="170">
        <v>45265</v>
      </c>
      <c r="B4" s="80" t="s">
        <v>33004</v>
      </c>
      <c r="C4" s="80" t="s">
        <v>33005</v>
      </c>
    </row>
    <row r="5" spans="1:3" x14ac:dyDescent="0.2">
      <c r="A5" s="170">
        <v>45588</v>
      </c>
      <c r="B5" s="80" t="s">
        <v>271</v>
      </c>
      <c r="C5" s="80" t="s">
        <v>34221</v>
      </c>
    </row>
    <row r="6" spans="1:3" x14ac:dyDescent="0.2">
      <c r="A6" s="170">
        <v>45588</v>
      </c>
      <c r="B6" s="80" t="s">
        <v>271</v>
      </c>
      <c r="C6" s="80" t="s">
        <v>34222</v>
      </c>
    </row>
    <row r="7" spans="1:3" x14ac:dyDescent="0.2">
      <c r="A7" s="170">
        <v>45709</v>
      </c>
      <c r="B7" s="80" t="s">
        <v>40087</v>
      </c>
      <c r="C7" s="80" t="s">
        <v>34221</v>
      </c>
    </row>
    <row r="8" spans="1:3" x14ac:dyDescent="0.2">
      <c r="A8" s="170">
        <v>45709</v>
      </c>
      <c r="B8" s="80" t="s">
        <v>40087</v>
      </c>
      <c r="C8" s="80" t="s">
        <v>40088</v>
      </c>
    </row>
    <row r="9" spans="1:3" x14ac:dyDescent="0.2">
      <c r="A9" s="170">
        <v>45741</v>
      </c>
      <c r="B9" s="80" t="s">
        <v>40087</v>
      </c>
      <c r="C9" s="80" t="s">
        <v>40098</v>
      </c>
    </row>
    <row r="10" spans="1:3" x14ac:dyDescent="0.2">
      <c r="A10" s="170">
        <v>45789</v>
      </c>
      <c r="B10" s="80" t="s">
        <v>40087</v>
      </c>
      <c r="C10" s="80" t="s">
        <v>40108</v>
      </c>
    </row>
    <row r="11" spans="1:3" x14ac:dyDescent="0.2">
      <c r="A11" s="170">
        <v>45789</v>
      </c>
      <c r="B11" s="80" t="s">
        <v>40087</v>
      </c>
      <c r="C11" s="80" t="s">
        <v>40109</v>
      </c>
    </row>
    <row r="12" spans="1:3" x14ac:dyDescent="0.2">
      <c r="A12" s="170">
        <v>45789</v>
      </c>
      <c r="B12" s="80" t="s">
        <v>40087</v>
      </c>
      <c r="C12" s="80" t="s">
        <v>34221</v>
      </c>
    </row>
    <row r="13" spans="1:3" x14ac:dyDescent="0.2">
      <c r="A13" s="170">
        <v>45811</v>
      </c>
      <c r="B13" s="80" t="s">
        <v>40087</v>
      </c>
      <c r="C13" s="80" t="s">
        <v>40431</v>
      </c>
    </row>
    <row r="14" spans="1:3" x14ac:dyDescent="0.2">
      <c r="A14" s="170">
        <v>45953</v>
      </c>
      <c r="B14" s="80" t="s">
        <v>40087</v>
      </c>
      <c r="C14" s="80" t="s">
        <v>40434</v>
      </c>
    </row>
    <row r="15" spans="1:3" x14ac:dyDescent="0.2">
      <c r="A15" s="170">
        <v>45957</v>
      </c>
      <c r="B15" s="80" t="s">
        <v>40087</v>
      </c>
      <c r="C15" s="80" t="s">
        <v>34221</v>
      </c>
    </row>
    <row r="16" spans="1:3" x14ac:dyDescent="0.2">
      <c r="A16" s="170">
        <v>45965</v>
      </c>
      <c r="B16" s="80" t="s">
        <v>33004</v>
      </c>
      <c r="C16" s="80" t="s">
        <v>40902</v>
      </c>
    </row>
    <row r="17" spans="1:3" x14ac:dyDescent="0.2">
      <c r="A17" s="170">
        <v>45965</v>
      </c>
      <c r="B17" s="80" t="s">
        <v>40087</v>
      </c>
      <c r="C17" s="80" t="s">
        <v>40903</v>
      </c>
    </row>
    <row r="18" spans="1:3" x14ac:dyDescent="0.2">
      <c r="A18" s="170">
        <v>45966</v>
      </c>
      <c r="B18" s="80" t="s">
        <v>40087</v>
      </c>
      <c r="C18" s="80" t="s">
        <v>40906</v>
      </c>
    </row>
    <row r="19" spans="1:3" x14ac:dyDescent="0.2">
      <c r="A19" s="170">
        <v>45967</v>
      </c>
      <c r="B19" s="80" t="s">
        <v>40087</v>
      </c>
      <c r="C19" s="80" t="s">
        <v>40907</v>
      </c>
    </row>
    <row r="20" spans="1:3" x14ac:dyDescent="0.2">
      <c r="A20" s="170">
        <v>46071</v>
      </c>
      <c r="B20" s="80" t="s">
        <v>40087</v>
      </c>
      <c r="C20" s="80" t="s">
        <v>34221</v>
      </c>
    </row>
    <row r="21" spans="1:3" x14ac:dyDescent="0.2">
      <c r="A21" s="170">
        <v>46104</v>
      </c>
      <c r="B21" s="80" t="s">
        <v>40087</v>
      </c>
      <c r="C21" s="80" t="s">
        <v>34221</v>
      </c>
    </row>
    <row r="22" spans="1:3" x14ac:dyDescent="0.2">
      <c r="A22" s="170">
        <v>46104</v>
      </c>
      <c r="B22" s="80" t="s">
        <v>40087</v>
      </c>
      <c r="C22" s="80" t="s">
        <v>41346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um xmlns="728d5525-99d6-461c-8521-e4e2f0d5b95b" xsi:nil="true"/>
    <lcf76f155ced4ddcb4097134ff3c332f xmlns="728d5525-99d6-461c-8521-e4e2f0d5b95b">
      <Terms xmlns="http://schemas.microsoft.com/office/infopath/2007/PartnerControls"/>
    </lcf76f155ced4ddcb4097134ff3c332f>
    <TaxCatchAll xmlns="cc656e0e-7d56-428f-a230-fa4018f2a9d0" xsi:nil="true"/>
    <Person xmlns="728d5525-99d6-461c-8521-e4e2f0d5b95b">
      <UserInfo>
        <DisplayName/>
        <AccountId xsi:nil="true"/>
        <AccountType/>
      </UserInfo>
    </Pers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358FD5405097D49B5358E5F8B9393CC" ma:contentTypeVersion="17" ma:contentTypeDescription="Ein neues Dokument erstellen." ma:contentTypeScope="" ma:versionID="18614a9d997c2f551c8a098cea2aa0af">
  <xsd:schema xmlns:xsd="http://www.w3.org/2001/XMLSchema" xmlns:xs="http://www.w3.org/2001/XMLSchema" xmlns:p="http://schemas.microsoft.com/office/2006/metadata/properties" xmlns:ns2="728d5525-99d6-461c-8521-e4e2f0d5b95b" xmlns:ns3="cc656e0e-7d56-428f-a230-fa4018f2a9d0" targetNamespace="http://schemas.microsoft.com/office/2006/metadata/properties" ma:root="true" ma:fieldsID="a7e345360c653be35a29a04ab19a7aa2" ns2:_="" ns3:_="">
    <xsd:import namespace="728d5525-99d6-461c-8521-e4e2f0d5b95b"/>
    <xsd:import namespace="cc656e0e-7d56-428f-a230-fa4018f2a9d0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Datum" minOccurs="0"/>
                <xsd:element ref="ns2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d5525-99d6-461c-8521-e4e2f0d5b95b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ildmarkierungen" ma:readOnly="false" ma:fieldId="{5cf76f15-5ced-4ddc-b409-7134ff3c332f}" ma:taxonomyMulti="true" ma:sspId="98173e26-1b31-4681-9a18-eb70f51c0e4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Datum" ma:index="23" nillable="true" ma:displayName="Datum" ma:format="DateOnly" ma:internalName="Datum">
      <xsd:simpleType>
        <xsd:restriction base="dms:DateTime"/>
      </xsd:simpleType>
    </xsd:element>
    <xsd:element name="Person" ma:index="24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656e0e-7d56-428f-a230-fa4018f2a9d0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0432a8a4-a33b-42e0-bd3a-d6fceee89825}" ma:internalName="TaxCatchAll" ma:showField="CatchAllData" ma:web="cc656e0e-7d56-428f-a230-fa4018f2a9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DC660B-BCF0-41EB-B572-72E26F543FE8}">
  <ds:schemaRefs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7f3892a7-ef74-4bde-a7b0-991ffa6244ee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e11f6342-8bfd-47e2-90a5-2d4cd2a00b0b"/>
    <ds:schemaRef ds:uri="http://purl.org/dc/terms/"/>
    <ds:schemaRef ds:uri="728d5525-99d6-461c-8521-e4e2f0d5b95b"/>
    <ds:schemaRef ds:uri="cc656e0e-7d56-428f-a230-fa4018f2a9d0"/>
  </ds:schemaRefs>
</ds:datastoreItem>
</file>

<file path=customXml/itemProps2.xml><?xml version="1.0" encoding="utf-8"?>
<ds:datastoreItem xmlns:ds="http://schemas.openxmlformats.org/officeDocument/2006/customXml" ds:itemID="{4A6EF2B0-4D84-4D8C-A11D-165B6E4C02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8d5525-99d6-461c-8521-e4e2f0d5b95b"/>
    <ds:schemaRef ds:uri="cc656e0e-7d56-428f-a230-fa4018f2a9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F07623-986E-4EB0-A5C5-7CB01B2941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</vt:i4>
      </vt:variant>
    </vt:vector>
  </HeadingPairs>
  <TitlesOfParts>
    <vt:vector size="9" baseType="lpstr">
      <vt:lpstr>DECKBLATT</vt:lpstr>
      <vt:lpstr>EAs</vt:lpstr>
      <vt:lpstr>HW</vt:lpstr>
      <vt:lpstr>HW_Liste</vt:lpstr>
      <vt:lpstr>DL</vt:lpstr>
      <vt:lpstr>EMO</vt:lpstr>
      <vt:lpstr>Kaufteile</vt:lpstr>
      <vt:lpstr>Verlauf</vt:lpstr>
      <vt:lpstr>EAs!Drucktitel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 Kostak</dc:creator>
  <cp:lastModifiedBy>Simon Hensch</cp:lastModifiedBy>
  <cp:lastPrinted>2018-02-22T06:41:11Z</cp:lastPrinted>
  <dcterms:created xsi:type="dcterms:W3CDTF">1999-05-25T14:41:14Z</dcterms:created>
  <dcterms:modified xsi:type="dcterms:W3CDTF">2026-05-05T10:53:27Z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0x010100A358FD5405097D49B5358E5F8B9393CC</vt:lpwstr>
  </property>
  <property fmtid="{D5CDD505-2E9C-101B-9397-08002B2CF9AE}" pid="3" name="MediaServiceImageTags">
    <vt:lpwstr/>
  </property>
</Properties>
</file>